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1" fullCalcOnLoad="0"/>
</workbook>
</file>

<file path=xl/sharedStrings.xml><?xml version="1.0" encoding="utf-8"?>
<sst xmlns="http://schemas.openxmlformats.org/spreadsheetml/2006/main" uniqueCount="36722">
  <si>
    <t>ПРАЙС-ЛИСТ</t>
  </si>
  <si>
    <t>Компания "ОПТОВИК"</t>
  </si>
  <si>
    <t>Наш сайт:</t>
  </si>
  <si>
    <t>Эл. почта для заказов : аrtstarufa@mail.ru</t>
  </si>
  <si>
    <t>Адрес: г. Уфа ул. Бакалинская д.25</t>
  </si>
  <si>
    <t>Телефон: 8(347) 293-45-60; 293-54-44</t>
  </si>
  <si>
    <t xml:space="preserve">Менеджер по продажам: Дубков Максим </t>
  </si>
  <si>
    <t>ICQ: 630-142-828</t>
  </si>
  <si>
    <t>тел. 8-937-35-88-006</t>
  </si>
  <si>
    <t>Менеджер по продажам: Ганцева Диана</t>
  </si>
  <si>
    <t>ICQ: 461-386-270</t>
  </si>
  <si>
    <t>тел. 8-917-732-0659</t>
  </si>
  <si>
    <t>10-06-2026</t>
  </si>
  <si>
    <t>Штрихкод</t>
  </si>
  <si>
    <t>Наименование</t>
  </si>
  <si>
    <t>Статус</t>
  </si>
  <si>
    <t>Ссылка</t>
  </si>
  <si>
    <t>Цена</t>
  </si>
  <si>
    <t>Остаток</t>
  </si>
  <si>
    <t>Заказ</t>
  </si>
  <si>
    <t xml:space="preserve"> Новинки</t>
  </si>
  <si>
    <t>УТ000065869</t>
  </si>
  <si>
    <t>Bluetooth адаптер  для пк V 5.4 EDR+BLE 100M B16</t>
  </si>
  <si>
    <t>УТ000066484</t>
  </si>
  <si>
    <t>GPS-трекер Hoco E94 (Pearl White)</t>
  </si>
  <si>
    <t>УТ000066327</t>
  </si>
  <si>
    <t>USB Адаптер WiFi  WR12 2-диапозона (1200Mbps) USB3.0</t>
  </si>
  <si>
    <t>УТ000063755</t>
  </si>
  <si>
    <t>Автомагнитола JBL Flash CELEBRITY 150 BT5.0  MP3/USB</t>
  </si>
  <si>
    <t>УТ000065058</t>
  </si>
  <si>
    <t>Автомагнитола PROLOGY CMX-165 USB/SD, AUX, RED</t>
  </si>
  <si>
    <t>УТ000065891</t>
  </si>
  <si>
    <t>Адаптер LD8 Type-C to HDMI/F 2.0 4K 15cm</t>
  </si>
  <si>
    <t>УТ000065892</t>
  </si>
  <si>
    <t>Аккумулятор 18650 G70 LTE54 LIVEPOWER (2400mAh) с выводами</t>
  </si>
  <si>
    <t>УТ000065534</t>
  </si>
  <si>
    <t>Аккумуляторная мойка высокого давления для автомобиля в кейсе 48V 23см</t>
  </si>
  <si>
    <t>УТ000047728</t>
  </si>
  <si>
    <t>Акустическая система автомобильная JB GX-165 coaxial 16 cm</t>
  </si>
  <si>
    <t>УТ000065836</t>
  </si>
  <si>
    <t>Акустическая система автомобильная PIONEER TS-G1610F (d-16см)</t>
  </si>
  <si>
    <t>УТ000053893</t>
  </si>
  <si>
    <t>Акустический комплект проводов DV-Pioneer.ok X9 1800W</t>
  </si>
  <si>
    <t>УТ000065837</t>
  </si>
  <si>
    <t>Амортизатор стиральной машины LG 4901ER2003A, 100N, AKS</t>
  </si>
  <si>
    <t>УТ000066297</t>
  </si>
  <si>
    <t>Андройд приставка M98 TV STICK 2G+16G Amlogic S905Y4</t>
  </si>
  <si>
    <t>УТ000066353</t>
  </si>
  <si>
    <t>Антенна комнатная DVB-T2 и ДМВ активная Сигнал SAI-110, 20дБ, кабель 3м</t>
  </si>
  <si>
    <t>УТ000066354</t>
  </si>
  <si>
    <t>Антенна комнатная DVB-T2 и ДМВ активная Сигнал SAI-402, 22-25дБ, кабель 5 м, с магнит. основанием</t>
  </si>
  <si>
    <t>УТ000066355</t>
  </si>
  <si>
    <t>Антенна комнатная DVB-T2 и ДМВ активная Сигнал SAI-910, 13-23дБ, кабель 3м</t>
  </si>
  <si>
    <t>УТ000066359</t>
  </si>
  <si>
    <t>Антенна комнатная ДМВ пассивная Эфир SE-620 17см, кабель 2м, с магнит. основанием</t>
  </si>
  <si>
    <t>УТ000066895</t>
  </si>
  <si>
    <t>Аэрогриль deespi  DEE-110 (2600W, 10л, таймер на-60 мин) 2-х спиральный</t>
  </si>
  <si>
    <t>УТ000041803</t>
  </si>
  <si>
    <t>Батарейка Duracell ZA13 BL6 Zinc Air 1.45V DE (6/60/600), для слуховых аппаратов</t>
  </si>
  <si>
    <t>УТ000066869</t>
  </si>
  <si>
    <t>Батарейка GP LR20 Super G-TECH SP-2 (20)</t>
  </si>
  <si>
    <t>УТ000064955</t>
  </si>
  <si>
    <t>Беспроводной адаптер CARPLAY deespi ES33</t>
  </si>
  <si>
    <t>УТ000066298</t>
  </si>
  <si>
    <t>Блок питания 21,5В, 3000мА, штекер 5,5х2,5мм, LP-138</t>
  </si>
  <si>
    <t>УТ000067053</t>
  </si>
  <si>
    <t>Блок питания 24В, 2000мА, 48Вт штекер 5,5х2,5мм, OT-APB125 импульсный</t>
  </si>
  <si>
    <t>УТ000067054</t>
  </si>
  <si>
    <t>Блок питания 24В, 3000мА, 72Вт штекер 5,5х2,5мм, OT-APB126 импульсный</t>
  </si>
  <si>
    <t>УТ000067055</t>
  </si>
  <si>
    <t>Блок питания 24В, 4000мА, 96Вт штекер 5,5х2,5мм, OT-APB127 импульсный</t>
  </si>
  <si>
    <t>УТ000067056</t>
  </si>
  <si>
    <t>Блок питания 24В, 5000мА, 120Вт штекер 5,5х2,5мм, OT-APB128 импульсный</t>
  </si>
  <si>
    <t>УТ000066303</t>
  </si>
  <si>
    <t>Блок питания 5.2В, 2500мА, штекер 5,5х2,5мм, OG-15</t>
  </si>
  <si>
    <t>УТ000066300</t>
  </si>
  <si>
    <t>Блок питания для LED ленты 12V 200W 16.75A IP67 MR-12200</t>
  </si>
  <si>
    <t>УТ000062937</t>
  </si>
  <si>
    <t>Блок питания для LED ленты 12V 60W IP20 292x18x18 (интерьерный) B2T060ESB Ecola</t>
  </si>
  <si>
    <t>УТ000059072</t>
  </si>
  <si>
    <t>Бур SDS"+"  6х110мм LIT</t>
  </si>
  <si>
    <t>УТ000059073</t>
  </si>
  <si>
    <t>Бур SDS"+"  6х210мм LIT</t>
  </si>
  <si>
    <t>УТ000059071</t>
  </si>
  <si>
    <t>Бур SDS"+" 14х260мм LIT</t>
  </si>
  <si>
    <t>УТ000065812</t>
  </si>
  <si>
    <t>Весы ювелирные эл. Digital Scale Professional Mini 200g/0.1g</t>
  </si>
  <si>
    <t>УТ000065992</t>
  </si>
  <si>
    <t>Видеорегистратор SilverStone F1 Taxi 3 4K, 2 камеры</t>
  </si>
  <si>
    <t>УТ000065991</t>
  </si>
  <si>
    <t>Видеорегистратор с радар-детектором NEOLINE X-COP 9350</t>
  </si>
  <si>
    <t>УТ000065990</t>
  </si>
  <si>
    <t>Видеорегистратор с радар-детектором SilverStone F1 HYBRID EVO PRO Super HD GPS-информатор, сигнатура</t>
  </si>
  <si>
    <t>УТ000066304</t>
  </si>
  <si>
    <t>Внешний АКБ (Power bank) Deespi  DP10 10000mAh чёрный</t>
  </si>
  <si>
    <t>УТ000066305</t>
  </si>
  <si>
    <t>Внешний АКБ (Power bank) Deespi  DP31Q 30000mAh чёрный</t>
  </si>
  <si>
    <t>УТ000066280</t>
  </si>
  <si>
    <t>Втулка проходна, наруж ⌀6мм - внутр ⌀4мм, прозрачная</t>
  </si>
  <si>
    <t>УТ000066224</t>
  </si>
  <si>
    <t>Выключатель 1-клавишный с индикатором 10А бежевый, керамика "Марс" (SBE-02i-10-SW1-1-c)</t>
  </si>
  <si>
    <t>УТ000067211</t>
  </si>
  <si>
    <t>Выключатель авт. диф. тока 2п (1P+N) С 25А 30mA тип АС 6kA АВДТ-63N PROxima ЭКФ D63N26E25C30</t>
  </si>
  <si>
    <t>УТ000065162</t>
  </si>
  <si>
    <t>Генератор Волн Шумана 7,83 Гц, квадратный излучатель, регулируемая частота с корпусом</t>
  </si>
  <si>
    <t>УТ000066543</t>
  </si>
  <si>
    <t>Глицерин гидразиновый флюс 25мл Connector</t>
  </si>
  <si>
    <t>УТ000066132</t>
  </si>
  <si>
    <t>Горелка газовая с пьезоподжигом M-961C</t>
  </si>
  <si>
    <t>УТ000066459</t>
  </si>
  <si>
    <t>Горелка газовая с пьезоподжигом №915</t>
  </si>
  <si>
    <t>УТ000066321</t>
  </si>
  <si>
    <t>Горелка газовая с пьезоподжигом №920</t>
  </si>
  <si>
    <t>УТ000066554</t>
  </si>
  <si>
    <t>Горелка газовая с узким соплом №815</t>
  </si>
  <si>
    <t>УТ000064517</t>
  </si>
  <si>
    <t>Деревянное основание для кроссовера</t>
  </si>
  <si>
    <t>УТ000065978</t>
  </si>
  <si>
    <t>Держатель для "Кроны" с разъемом 5.5 , выкл. , крышкой, FUT0249</t>
  </si>
  <si>
    <t>УТ000062304</t>
  </si>
  <si>
    <t>Динамик НЧ СЧ, D178мм 6.5", 60 Вт, R 4 Ом,  86±3 дБ 47Hz - 5kHz, диффузор из стеловолокна</t>
  </si>
  <si>
    <t>УТ000059448</t>
  </si>
  <si>
    <t>Диск отрезной по металлу 115*2.5*22 LIT</t>
  </si>
  <si>
    <t>УТ000054841</t>
  </si>
  <si>
    <t>Диск отрезной по металлу 125*1,2*22 LIT</t>
  </si>
  <si>
    <t>УТ000054842</t>
  </si>
  <si>
    <t>Диск отрезной по металлу 125*1,6*22 LIT</t>
  </si>
  <si>
    <t>УТ000054284</t>
  </si>
  <si>
    <t>Диск отрезной по металлу 125*2.5*22</t>
  </si>
  <si>
    <t>УТ000061774</t>
  </si>
  <si>
    <t>Дистрибьютер питания, на 6 розеток Japan, вольтметр</t>
  </si>
  <si>
    <t>УТ000067342</t>
  </si>
  <si>
    <t>Дневные ходовы огни Drl-L8 8 диодов (2шт)</t>
  </si>
  <si>
    <t>УТ000067343</t>
  </si>
  <si>
    <t>Дневные ходовы огни РН-092-2-P 4 диода прозрачная (2шт)</t>
  </si>
  <si>
    <t>УТ000066872</t>
  </si>
  <si>
    <t>Дюбель-хомут ДХП 10–5 (бел) (100шт)</t>
  </si>
  <si>
    <t>УТ000066856</t>
  </si>
  <si>
    <t>Зажигалка газовая пьеза BEDUIN 919 фрукты, заправляется</t>
  </si>
  <si>
    <t>УТ000066857</t>
  </si>
  <si>
    <t>Зажигалка для газовой плиты цветная с CX-929 ФРУКТЫ регулятор пламени, заправляется</t>
  </si>
  <si>
    <t>УТ000067140</t>
  </si>
  <si>
    <t>Зажигалка-горелка газовая 968С прозрачная, заправляется</t>
  </si>
  <si>
    <t>УТ000065252</t>
  </si>
  <si>
    <t>Зажигалка-горелка газовая A-928 прозрачная, заправляемая</t>
  </si>
  <si>
    <t>УТ000067141</t>
  </si>
  <si>
    <t>Зажигалка-горелка газовая С ДВУМЯ СОПЛАМИ QL-002 прозрачная, заправляется</t>
  </si>
  <si>
    <t>УТ000063509</t>
  </si>
  <si>
    <t>Игла для проигрывателя виниловых пластинок</t>
  </si>
  <si>
    <t>УТ000066442</t>
  </si>
  <si>
    <t>Кабель AUX, Jack 3,5mm(m) - 8 pin Borofone BL25, 1.0м, круглый, пластик, цвет: чёрный</t>
  </si>
  <si>
    <t>УТ000067034</t>
  </si>
  <si>
    <t>Кабель AUX, Jack 3,5mm(m) - Type-C BL19, 1.0м, белый</t>
  </si>
  <si>
    <t>УТ000067033</t>
  </si>
  <si>
    <t>Кабель AUX, Jack 3,5mm(m) - Type-C BL19, 1.0м, чёрный</t>
  </si>
  <si>
    <t>УТ000066596</t>
  </si>
  <si>
    <t>Кабель DISPLAY PORT-DVI ENERGY POWER в пакете (20 cм)</t>
  </si>
  <si>
    <t>УТ000065870</t>
  </si>
  <si>
    <t>Кабель HDMI DVI 1920x1080 (24+1) 1,5 M 1PC/POLYBAG</t>
  </si>
  <si>
    <t>УТ000065377</t>
  </si>
  <si>
    <t>Кабель LCL-26 линейный (тип ШГЭС-2) 2 экрана OD3.7x7.4мм прозрачный-серебристый</t>
  </si>
  <si>
    <t>УТ000066316</t>
  </si>
  <si>
    <t>Кабель Micro-Type-C-Lightning Deespi 3в1силиконовый 1,2м, белый X83</t>
  </si>
  <si>
    <t>УТ000066315</t>
  </si>
  <si>
    <t>Кабель Micro-Type-C-Lightning Deespi 3в1силиконовый 1,2м, чёрный X83</t>
  </si>
  <si>
    <t>УТ000066308</t>
  </si>
  <si>
    <t>Кабель Type-C - Type-C Deespi DS79 100W 1000mm силиконовый, белый</t>
  </si>
  <si>
    <t>УТ000066307</t>
  </si>
  <si>
    <t>Кабель Type-C - Type-C Deespi DS79 100W 1000mm силиконовый, чёрный</t>
  </si>
  <si>
    <t>УТ000066317</t>
  </si>
  <si>
    <t>Кабель USB - Lightning Deespi DS01L 20W силиконовый 1м белый</t>
  </si>
  <si>
    <t>УТ000066318</t>
  </si>
  <si>
    <t>Кабель USB - Lightning Deespi DS01L 20W силиконовый 1м чёрный</t>
  </si>
  <si>
    <t>УТ000066311</t>
  </si>
  <si>
    <t>Кабель USB - Lightning Deespi DS79 27W 1000mm силиконовый, белый</t>
  </si>
  <si>
    <t>УТ000066312</t>
  </si>
  <si>
    <t>Кабель USB - Lightning Deespi DS79 27W 1000mm силиконовый, чёрный</t>
  </si>
  <si>
    <t>УТ000066309</t>
  </si>
  <si>
    <t>Кабель USB - MicroUSB Deespi DS79 5А силиконовый 1000mm, чёрный</t>
  </si>
  <si>
    <t>УТ000066456</t>
  </si>
  <si>
    <t>Кабель USB - Type-C More Choice K35A, силикон,белый</t>
  </si>
  <si>
    <t>УТ000066455</t>
  </si>
  <si>
    <t>Кабель USB - Type-C More Choice K35A, силикон,чёрный</t>
  </si>
  <si>
    <t>УТ000066458</t>
  </si>
  <si>
    <t>Кабель USB - Type-C More Choice K81A, 2м, белый</t>
  </si>
  <si>
    <t>УТ000066457</t>
  </si>
  <si>
    <t>Кабель USB - Type-C More Choice K81A, 2м, чёрный</t>
  </si>
  <si>
    <t>УТ000066671</t>
  </si>
  <si>
    <t>Кабель акустический CANARE 4S11, 4*2,18мм131, серый</t>
  </si>
  <si>
    <t>УТ000066438</t>
  </si>
  <si>
    <t>Кабель Аудио 3,5 Jack - 3,5 Jack More Choice UK13, черный, 1,2м</t>
  </si>
  <si>
    <t>УТ000066907</t>
  </si>
  <si>
    <t>Кабель Аудио 3,5 Jack - 3,5 Jack R5 мягкий 1м черный</t>
  </si>
  <si>
    <t>УТ000066319</t>
  </si>
  <si>
    <t>Кабель Аудио 3,5 Jack - 3,5 Plug 3pin, штекер-гнездо, 1,8м, H225</t>
  </si>
  <si>
    <t>УТ000066876</t>
  </si>
  <si>
    <t>Кабель аудио линейный  ШГЭС-2. 2 жилы, 2 экрана, изоляция Ø4.0x8.0мм, плоский черный LCL-271</t>
  </si>
  <si>
    <t>УТ000066293</t>
  </si>
  <si>
    <t>Кабель аудио линейный посеребренный  4*0.2кв.мм, 2 экрана</t>
  </si>
  <si>
    <t>УТ000066306</t>
  </si>
  <si>
    <t>Кабель Аудио/Видео HDMI-HDMI H216 CCS 25м (в оплетке)</t>
  </si>
  <si>
    <t>УТ000067094</t>
  </si>
  <si>
    <t>Кабель КГ 1*10 (м) Чёрный (ГОСТ) Россия</t>
  </si>
  <si>
    <t>УТ000065589</t>
  </si>
  <si>
    <t>Кабель коаксиальный 75 Ом медный, 6мм, синий-прозрачный CCV-21</t>
  </si>
  <si>
    <t>УТ000066678</t>
  </si>
  <si>
    <t>Кабель коаксиальный, аудио/цифра, 75ом, посеребренный 65*0,01, изоляция Ø 8мм</t>
  </si>
  <si>
    <t>УТ000065995</t>
  </si>
  <si>
    <t>Кабель микрофонный 2 жилы, 1 экран, изоляция 6.5мм серебряный LCM-10</t>
  </si>
  <si>
    <t>УТ000065723</t>
  </si>
  <si>
    <t>Карта памяти MicroSD  128GB  Kingston Class 10 Canvas Select Plus A1 U1 V10  (150 Mb/s) + SD адаптер</t>
  </si>
  <si>
    <t>УТ000065720</t>
  </si>
  <si>
    <t>Карта памяти MicroSD 32GB SanDisk Class10 Extreme Pro (100 Mb/s) + SD адаптер</t>
  </si>
  <si>
    <t>УТ000065722</t>
  </si>
  <si>
    <t>Карта памяти MicroSD 64GB Kingston Class10 Canvas Select Plus A1 U1 V10  (100 Mb/s)</t>
  </si>
  <si>
    <t>УТ000060003</t>
  </si>
  <si>
    <t>Карта памяти microSDXC Samsung Evo Plus 128Gb Class10 UHS-I A2 (V30) R/W 160/90 MB/s (адаптер SD)</t>
  </si>
  <si>
    <t>УТ000066065</t>
  </si>
  <si>
    <t>Кипятильник электрический 0,5 кВт HJ-137-1 красный</t>
  </si>
  <si>
    <t>УТ000066066</t>
  </si>
  <si>
    <t>Кипятильник электрический 1500 кВт HJ-101</t>
  </si>
  <si>
    <t>УТ000066546</t>
  </si>
  <si>
    <t>Кислота паяльная  500мл, активный флюс для пайки в быту Connector</t>
  </si>
  <si>
    <t>УТ000066366</t>
  </si>
  <si>
    <t>Клеевой пистолет Помощник PM-ING02 20Вт, 220V, стержни в наборе 7мм</t>
  </si>
  <si>
    <t>УТ000066367</t>
  </si>
  <si>
    <t>Клеевой пистолет Помощник PM-ING03 20Вт, 220V, стержни в наборе 11мм</t>
  </si>
  <si>
    <t>УТ000064767</t>
  </si>
  <si>
    <t>Клемма питания для авто усилителя тип "O" под кабель 8-16мм2 металл позолоченная</t>
  </si>
  <si>
    <t>УТ000065855</t>
  </si>
  <si>
    <t>Клещи переставные с кнопкой "LIT" 16"/400мм***</t>
  </si>
  <si>
    <t>УТ000060439</t>
  </si>
  <si>
    <t>Ключ свечной с пружиной 14"</t>
  </si>
  <si>
    <t>УТ000065864</t>
  </si>
  <si>
    <t>Ключ трещоточный LIT 1/4`` 189053</t>
  </si>
  <si>
    <t>УТ000066565</t>
  </si>
  <si>
    <t>Колпачок для кнопки A24 белый</t>
  </si>
  <si>
    <t>УТ000066566</t>
  </si>
  <si>
    <t>Колпачок для кнопки A24 желтый</t>
  </si>
  <si>
    <t>УТ000066563</t>
  </si>
  <si>
    <t>Колпачок для кнопки A24 зеленый</t>
  </si>
  <si>
    <t>УТ000066564</t>
  </si>
  <si>
    <t>Колпачок для кнопки A24 красный</t>
  </si>
  <si>
    <t>УТ000066562</t>
  </si>
  <si>
    <t>Колпачок для кнопки A24 синий</t>
  </si>
  <si>
    <t>УТ000066561</t>
  </si>
  <si>
    <t>Колпачок для кнопки A24 черный</t>
  </si>
  <si>
    <t>УТ000066571</t>
  </si>
  <si>
    <t>Конденсатор 3мкФ 630В CBB60</t>
  </si>
  <si>
    <t>УТ000066572</t>
  </si>
  <si>
    <t>Конденсатор 40мкФ 450В 2pin CBB60</t>
  </si>
  <si>
    <t>УТ000066573</t>
  </si>
  <si>
    <t>Конденсатор 50мкФ 630В CBB60</t>
  </si>
  <si>
    <t>УТ000066574</t>
  </si>
  <si>
    <t>Конденсатор 70мкФ 450В CBB60</t>
  </si>
  <si>
    <t>УТ000062336</t>
  </si>
  <si>
    <t>Кронштейн NSB-01-0-350 с переменным углом</t>
  </si>
  <si>
    <t>00410053811</t>
  </si>
  <si>
    <t>Кронштейн NSB-02-0-350-38-GR для уличного светильника  под бандажную ленту 14117 Navigator Group</t>
  </si>
  <si>
    <t>УТ000062337</t>
  </si>
  <si>
    <t>Кронштейн на столб под бандажную ленту 122*150*400, SPP-AC5-0-400-048d 48мм</t>
  </si>
  <si>
    <t>УТ000065144</t>
  </si>
  <si>
    <t>Кронштейн наклонно-поворотный для ТВ T1030 (10"-30")</t>
  </si>
  <si>
    <t>УТ000062338</t>
  </si>
  <si>
    <t>Кронштейн настенный с переменным углом наклона, диаметр трубы 48мм, серый для удичного светильника</t>
  </si>
  <si>
    <t>УТ000067088</t>
  </si>
  <si>
    <t>Лампа галогенная линейная R7s L=117мм 300Вт 220В Navigator</t>
  </si>
  <si>
    <t>УТ000067089</t>
  </si>
  <si>
    <t>Лампа галогенная линейная R7s L=117мм 500Вт 220В Navigator</t>
  </si>
  <si>
    <t>УТ000066597</t>
  </si>
  <si>
    <t>Лампа светодиодная 12V T11 салон. 36мм 6 диодов SMD Белая, тип диода 5050 из 2 шт, SV8.5 (SKYWAY)</t>
  </si>
  <si>
    <t>УТ000066946</t>
  </si>
  <si>
    <t>Лампа светодиодная GU5.3 220Вт 7вт 2700K SAFFIT</t>
  </si>
  <si>
    <t>УТ000066114</t>
  </si>
  <si>
    <t>Лампа светодиодная GU5.3 230В  9Вт 2700K Feron теплый свет</t>
  </si>
  <si>
    <t>УТ000065617</t>
  </si>
  <si>
    <t>Лампа светодиодная H4-12/60V 5000LM, 6000K, 55W (53w) радиатор+вентилятор из 2шт Маяк</t>
  </si>
  <si>
    <t>УТ000064030</t>
  </si>
  <si>
    <t>Лампа светодиодная H7-12/60V 5000LM, 6000K, 55W радиатор+вентилятор из 2шт Маяк</t>
  </si>
  <si>
    <t>УТ000066486</t>
  </si>
  <si>
    <t>Лампа светодиодная свеча E27  9Вт 6400K 220В Feron</t>
  </si>
  <si>
    <t>УТ000067150</t>
  </si>
  <si>
    <t>Леска для триммера SPARK LUX, Ø 2,4mm, длина 15м, сечение звезда SL-L24S</t>
  </si>
  <si>
    <t>УТ000067151</t>
  </si>
  <si>
    <t>Леска для триммера SPARK LUX, Ø 2,4mm, длина15м, сечение витой квадрат, нейлоновая цвет SL-L24R</t>
  </si>
  <si>
    <t>УТ000066933</t>
  </si>
  <si>
    <t>Лупа ручная круглая Ø60мм, 5х Perfeo  PF-SC8060</t>
  </si>
  <si>
    <t>УТ000066932</t>
  </si>
  <si>
    <t>Лупа ручная круглая Ø75мм, 3х Perfeo  PF-SC6075</t>
  </si>
  <si>
    <t>УТ000066693</t>
  </si>
  <si>
    <t>Лупа часовая, увеличение х15, стеклянная линза</t>
  </si>
  <si>
    <t>УТ000066692</t>
  </si>
  <si>
    <t>Лупа часовая, увеличение х5, стеклянная линза</t>
  </si>
  <si>
    <t>УТ000066702</t>
  </si>
  <si>
    <t>Магнит неодимовый диск 10х1мм N35, усилие 0,4кг, с клеящимся слоем</t>
  </si>
  <si>
    <t>УТ000067202</t>
  </si>
  <si>
    <t>Масло силиконовое ПМС-200 с кисточкой, 22мл, Connector</t>
  </si>
  <si>
    <t>УТ000067152</t>
  </si>
  <si>
    <t>Микрик KW7 пластина длинная, контакты 6,3мм</t>
  </si>
  <si>
    <t>УТ000065843</t>
  </si>
  <si>
    <t>Микродвигатель LTF 10Вт (K)</t>
  </si>
  <si>
    <t>УТ000066927</t>
  </si>
  <si>
    <t>Микрометр электронный шаг 0,001 мм</t>
  </si>
  <si>
    <t>УТ000066696</t>
  </si>
  <si>
    <t>Микрометр электронный шаг 0,01 мм</t>
  </si>
  <si>
    <t>УТ000060822</t>
  </si>
  <si>
    <t>Молоток-гвоздодер слесарный, 250гр/245мм,  LIT</t>
  </si>
  <si>
    <t>УТ000066600</t>
  </si>
  <si>
    <t>Молоток-гвоздодер слесарный, 450гр, 2х-комп рукоятка, X-PERT</t>
  </si>
  <si>
    <t>УТ000066631</t>
  </si>
  <si>
    <t>Мультиметр цифровой  DT831B+</t>
  </si>
  <si>
    <t>УТ000065847</t>
  </si>
  <si>
    <t>Мультиметр цифровой клещи ST200 (чехол)</t>
  </si>
  <si>
    <t>УТ000065937</t>
  </si>
  <si>
    <t>Набор игровой клавиатура+гарнитура+мышь+коврик Smartbuy F12 черный (SBC612GK)</t>
  </si>
  <si>
    <t>УТ000039840</t>
  </si>
  <si>
    <t>Набор ключей TORX "звёздочки" с отверстием 9 предметов (Т10,Т15,Т20,Т25,Т27,Т30,Т40,Т45,Т50) удлинённых</t>
  </si>
  <si>
    <t>УТ000065938</t>
  </si>
  <si>
    <t>Набор отверток и бит, 30 предм., отвертка, биты, кейс, CR-V, Smartbuy Tools</t>
  </si>
  <si>
    <t>УТ000066151</t>
  </si>
  <si>
    <t>Наконечник вилочный изолированный НВИ 5.3mm, 1.0-2.5мм², синий</t>
  </si>
  <si>
    <t>УТ000066688</t>
  </si>
  <si>
    <t>Наконечник втулочный, медь, НШВ 1,5мм², уп. 100шт</t>
  </si>
  <si>
    <t>УТ000066687</t>
  </si>
  <si>
    <t>Наконечник втулочный, медь, НШВ 1мм², уп. 100шт</t>
  </si>
  <si>
    <t>УТ000066689</t>
  </si>
  <si>
    <t>Наконечник втулочный, медь, НШВ 2,5мм², уп. 100шт</t>
  </si>
  <si>
    <t>УТ000066690</t>
  </si>
  <si>
    <t>Наконечник втулочный, медь, НШВ 4мм², уп. 100шт</t>
  </si>
  <si>
    <t>УТ000066868</t>
  </si>
  <si>
    <t>Наконечник втулочный, медь, НШВ 6мм², уп. 100шт</t>
  </si>
  <si>
    <t>УТ000067065</t>
  </si>
  <si>
    <t>Нож складной 6,5/15,5см  Патриот PT-TRK82</t>
  </si>
  <si>
    <t>УТ000067063</t>
  </si>
  <si>
    <t>Нож складной 9,5/23см  Патриот PT-TRK77-1</t>
  </si>
  <si>
    <t>УТ000067064</t>
  </si>
  <si>
    <t>Нож складной 9,5/23см  Патриот PT-TRK77-2</t>
  </si>
  <si>
    <t>УТ000066694</t>
  </si>
  <si>
    <t>Ножницы с прицелом</t>
  </si>
  <si>
    <t>00410052560</t>
  </si>
  <si>
    <t>Ночник Camelion NL-241 "Зайцы очкарики" (Led, с выкл, 220V)</t>
  </si>
  <si>
    <t>УТ000066152</t>
  </si>
  <si>
    <t>Отвёртка индикаторная DCY-201 белые</t>
  </si>
  <si>
    <t>УТ000066153</t>
  </si>
  <si>
    <t>Отвёртка индикаторная DCY-308</t>
  </si>
  <si>
    <t>УТ000067148</t>
  </si>
  <si>
    <t>Отвертка ударная 6*125mm, двусторонняя, 2-хкомп.рукоятка №5  X-Pert  XP-CSD0105</t>
  </si>
  <si>
    <t>УТ000065883</t>
  </si>
  <si>
    <t>Пассивная акустика полочная Radiotehnika S-10N чёрный ash</t>
  </si>
  <si>
    <t>УТ000066732</t>
  </si>
  <si>
    <t>Паяльная станция YIHUA YH952D+ ESD (фен+паяльник, дисплей)</t>
  </si>
  <si>
    <t>УТ000066699</t>
  </si>
  <si>
    <t>Паяльник автономный газовый, резак, фен, комплект жал</t>
  </si>
  <si>
    <t>УТ000067145</t>
  </si>
  <si>
    <t>Пена монтажная TEХНОFIX A+ 75 профессиональная 2в1, всесезонная 750мл</t>
  </si>
  <si>
    <t>УТ000066330</t>
  </si>
  <si>
    <t>Переключатель KVM21UA Switch VGA/USB2.0</t>
  </si>
  <si>
    <t>УТ000066087</t>
  </si>
  <si>
    <t>Переходник HDMI(вх) - VGA(вых) - AUX(вых), кабель AUX в комплекте, белый</t>
  </si>
  <si>
    <t>УТ000065878</t>
  </si>
  <si>
    <t>Переходник HDMI(вх)-VGA(вых), HDTV штекер-гнездо, Dream AD1, черный</t>
  </si>
  <si>
    <t>УТ000065879</t>
  </si>
  <si>
    <t>Переходник HDMI(вх)-VGA(вых), HDTV штекер-гнездо, Dream DRM-AD2, AUX,  черный</t>
  </si>
  <si>
    <t>УТ000062400</t>
  </si>
  <si>
    <t>Переходник HDMI(вх)-VGA(вых), HDTV штекер-гнездо, черный EP</t>
  </si>
  <si>
    <t>УТ000043278</t>
  </si>
  <si>
    <t>Перчатки прорезиненные синие, манжет бело-синий для кирпича, стекла, MASTER, 30гр (12)</t>
  </si>
  <si>
    <t>УТ000065858</t>
  </si>
  <si>
    <t>Перчатки х/б с ПВХ, серые, 7,5/6 СТАНДАРТ, точка (10)</t>
  </si>
  <si>
    <t>УТ000065860</t>
  </si>
  <si>
    <t>Перчатки х/б с ПВХ, чёрные, 7,5/6 СТАНДАРТ, точка (10)</t>
  </si>
  <si>
    <t>УТ000065163</t>
  </si>
  <si>
    <t>Пистолет для герметика скелет пластик оранж, ЭКОНОМ</t>
  </si>
  <si>
    <t>УТ000066345</t>
  </si>
  <si>
    <t>Пластина алюминиевая для акустического терминала 86*86 мм, отверстия 2 под гнездо</t>
  </si>
  <si>
    <t>УТ000067158</t>
  </si>
  <si>
    <t>Предохранитель-автомат 15А</t>
  </si>
  <si>
    <t>УТ000065399</t>
  </si>
  <si>
    <t>Припой Sn40/Pd60 D0.8mm 50гр</t>
  </si>
  <si>
    <t>УТ000065400</t>
  </si>
  <si>
    <t>Припой Sn40/Pd60 D0.8mm 50гр flux</t>
  </si>
  <si>
    <t>УТ000065403</t>
  </si>
  <si>
    <t>Припой Sn40/Pd60 D2.0mm 100гр flux</t>
  </si>
  <si>
    <t>УТ000065276</t>
  </si>
  <si>
    <t>Провод ПВ-3/ПуГВ 1,0 Ч (м)</t>
  </si>
  <si>
    <t>УТ000063519</t>
  </si>
  <si>
    <t>Пружинный амортизатор</t>
  </si>
  <si>
    <t>УТ000065874</t>
  </si>
  <si>
    <t>Пульт Apollo TOM 1PC/POLYBAG</t>
  </si>
  <si>
    <t>УТ000063780</t>
  </si>
  <si>
    <t>Пульт для Smart телевизоров и приставок XIАOMI XMRM-M2 (XY-007) ( VOICE, BLUETOOTH)</t>
  </si>
  <si>
    <t>УТ000066914</t>
  </si>
  <si>
    <t>Пульт для телевизора DEXP 16A3000, CX509-DTV Live-Power</t>
  </si>
  <si>
    <t>УТ000063779</t>
  </si>
  <si>
    <t>Пульт для телевизоров и приставок XIАOMI XMRM-M6 (XY-008) VOICE, BLUETOOTH)</t>
  </si>
  <si>
    <t>УТ000063778</t>
  </si>
  <si>
    <t>Пульт для шлагбаума Apollo JOY 1PC/POLYBAG (wb)</t>
  </si>
  <si>
    <t>УТ000063781</t>
  </si>
  <si>
    <t>Пульт для шлагбаума Apollo JOY 1PC/POLYBAG (wb) 2 ШТ</t>
  </si>
  <si>
    <t>УТ000057017</t>
  </si>
  <si>
    <t>Пульт для шлагбаума Apollo JOY BLACK 1PC/POLYBAG</t>
  </si>
  <si>
    <t>УТ000064958</t>
  </si>
  <si>
    <t>Пускатель магнитный КМЭ 25А катушка управления 220В АС малогабаритный 1NO ctr-s-25-220 EKF</t>
  </si>
  <si>
    <t>УТ000062273</t>
  </si>
  <si>
    <t>Работа</t>
  </si>
  <si>
    <t>УТ000066331</t>
  </si>
  <si>
    <t>Радиоприемник Deespi RE-14 AM/FM/SW</t>
  </si>
  <si>
    <t>УТ000065808</t>
  </si>
  <si>
    <t>Радиоприемник портативный RX-607AC</t>
  </si>
  <si>
    <t>УТ000061387</t>
  </si>
  <si>
    <t>Реле сигнальное UD2-5NU, 5 В, DC, 2А</t>
  </si>
  <si>
    <t>УТ000066247</t>
  </si>
  <si>
    <t>Розетка двуместная с заземлением 16A Марс белая с защ. штор. (SBE-02w-16-S2-1Z)</t>
  </si>
  <si>
    <t>УТ000064053</t>
  </si>
  <si>
    <t>Розетка РШ-ВШ накладная для плит 32А + розетка с/з 16А, белый</t>
  </si>
  <si>
    <t>УТ000065803</t>
  </si>
  <si>
    <t>Розетка с датчиком движения ROBITON MS-01 BL1</t>
  </si>
  <si>
    <t>УТ000065941</t>
  </si>
  <si>
    <t>Рулетка  2м Smartbuy tools пластик и резина, промо</t>
  </si>
  <si>
    <t>УТ000065942</t>
  </si>
  <si>
    <t>Рулетка  2м Smartbuy tools пластик, промо</t>
  </si>
  <si>
    <t>УТ000066323</t>
  </si>
  <si>
    <t>Ручной светодиодный фонарь CF11 1200mah</t>
  </si>
  <si>
    <t>УТ000065848</t>
  </si>
  <si>
    <t>Ручной светодиодный фонарь P50, 26650, металлический корпус BL-A76-P50</t>
  </si>
  <si>
    <t>УТ000066326</t>
  </si>
  <si>
    <t>Ручной светодиодный фонарь SS-8889</t>
  </si>
  <si>
    <t>УТ000065901</t>
  </si>
  <si>
    <t>Ручной светодиодный фонарь Y04 Лазерный диод 10W, 18650, металлический корпус</t>
  </si>
  <si>
    <t>УТ000066599</t>
  </si>
  <si>
    <t>Сверло ступенчатое SIB LUX Ø4-12mm, на блистере SB-S412</t>
  </si>
  <si>
    <t>УТ000064744</t>
  </si>
  <si>
    <t>Светильник светодиодный управляемый 55W(4400lm) 2K-4K-6K d400х70 пульт ДУ COMFORT MYSTERY Akrilika ASD/InHome 4904</t>
  </si>
  <si>
    <t>УТ000067157</t>
  </si>
  <si>
    <t>Светодиод 1W 3V белый холодный 5500-7000К emitter  на плате STAR</t>
  </si>
  <si>
    <t>УТ000065804</t>
  </si>
  <si>
    <t>Сетевой переходник ROBITON TravelEnergy 3 с двумя USB-разъемами и 1 Type-C разъемом BL1</t>
  </si>
  <si>
    <t>УТ000065897</t>
  </si>
  <si>
    <t>Сетевой фильтр NS2, 3USB+1 розетка(QC3.0 + 5V/3,1A) 38W чёрный</t>
  </si>
  <si>
    <t>УТ000062970</t>
  </si>
  <si>
    <t>Сетевой фильтр U626 2USB 1PC/POLYBAG</t>
  </si>
  <si>
    <t>УТ000066203</t>
  </si>
  <si>
    <t>Силовой кабель питания, экранированный, смешанные жилы 3*6мм, Xangsane, красный</t>
  </si>
  <si>
    <t>УТ000060463</t>
  </si>
  <si>
    <t>Стойка телескопическая для микрофона WD-126 SERIES (журавль)</t>
  </si>
  <si>
    <t>УТ000065670</t>
  </si>
  <si>
    <t>Супертвитер Fountek NEOCD 1.0</t>
  </si>
  <si>
    <t>УТ000063604</t>
  </si>
  <si>
    <t>Съемник клипс, обшивки, (лопатка) 230 мм, сталь, пластик, Smartbuy tools</t>
  </si>
  <si>
    <t>УТ000064957</t>
  </si>
  <si>
    <t>Твитеры CarLive CL-02</t>
  </si>
  <si>
    <t>УТ000067203</t>
  </si>
  <si>
    <t>Теплопроводящая паста КПТ-19 20г Solins</t>
  </si>
  <si>
    <t>УТ000064704</t>
  </si>
  <si>
    <t>Термометр для бани и сауны большой 069-3</t>
  </si>
  <si>
    <t>УТ000048388</t>
  </si>
  <si>
    <t>Торцевая головка универсальная  7-19 мм, L-TH719</t>
  </si>
  <si>
    <t>УТ000054181</t>
  </si>
  <si>
    <t>Тройник для розетки с USB + TYPE-C UC626 USB,Type-C 1PC/POLYBAG</t>
  </si>
  <si>
    <t>УТ000065790</t>
  </si>
  <si>
    <t>Трубка термоусадочная с клеем 15/5мм 1м желтая</t>
  </si>
  <si>
    <t>УТ000065791</t>
  </si>
  <si>
    <t>Трубка термоусадочная с клеем 15/5мм 1м зеленая</t>
  </si>
  <si>
    <t>УТ000065792</t>
  </si>
  <si>
    <t>Трубка термоусадочная с клеем 15/5мм 1м красная</t>
  </si>
  <si>
    <t>УТ000066849</t>
  </si>
  <si>
    <t>Угломер электронный</t>
  </si>
  <si>
    <t>УТ000059262</t>
  </si>
  <si>
    <t>Удлинитель сетевой 3 места 1м, 4000Вт, ПВС 3*1.5, с выключателем, вилка- невидимка, черный</t>
  </si>
  <si>
    <t>УТ000059261</t>
  </si>
  <si>
    <t>Удлинитель сетевой, 4 места,1м, 4000Вт, ПВС 3*1.5, вилка- невидимка, черный</t>
  </si>
  <si>
    <t>УТ000066695</t>
  </si>
  <si>
    <t>Уровень лазерный/нивелир,</t>
  </si>
  <si>
    <t>УТ000066485</t>
  </si>
  <si>
    <t>Устройство защиты от потери Hoco E100, белый</t>
  </si>
  <si>
    <t>УТ000045995</t>
  </si>
  <si>
    <t>Устройство защиты от потери Hoco E91B, белый</t>
  </si>
  <si>
    <t>УТ000066158</t>
  </si>
  <si>
    <t>Флюс активный ОК, ортофосфорная кислота, 30 мл, серия «Алмаз» TDM</t>
  </si>
  <si>
    <t>УТ000064956</t>
  </si>
  <si>
    <t>Фонарь FL05 налобный светодиодный</t>
  </si>
  <si>
    <t>УТ000066099</t>
  </si>
  <si>
    <t>Фонарь налобный YD01, сверхяркий 1COB (4режима, USB-Tyre-c)</t>
  </si>
  <si>
    <t>УТ000066101</t>
  </si>
  <si>
    <t>Фонарь налобный YD03, сверхяркий 1COB+1LED (3 режима, USB-Tyre-c)</t>
  </si>
  <si>
    <t>УТ000065964</t>
  </si>
  <si>
    <t>Чайник электрический, стекло SILVER LOVE SC-317 2.3л</t>
  </si>
  <si>
    <t>УТ000065909</t>
  </si>
  <si>
    <t>Штангенциркуль цифровой X-PERT в пластиковом кейсе</t>
  </si>
  <si>
    <t>УТ000067112</t>
  </si>
  <si>
    <t>Щит металический ЩУ-1ф/1-0-3 (310*300*150) IP54 Корпус метал TDM</t>
  </si>
  <si>
    <t>00410055718</t>
  </si>
  <si>
    <t>Щит металлический ЩУРН 1ф/12 (395*310*165) Корпус метал TDM</t>
  </si>
  <si>
    <t>УТ000066825</t>
  </si>
  <si>
    <t>Щит металлический ЩУРН 1ф/9 Э (360*255*110) Корпус метал Народный TDM</t>
  </si>
  <si>
    <t>УТ000066797</t>
  </si>
  <si>
    <t>Щит металлический ЩУРН 3ф/12Э (400*300*125) Корпус метал TDM</t>
  </si>
  <si>
    <t xml:space="preserve"> Аксессуары для автомобиля</t>
  </si>
  <si>
    <t xml:space="preserve"> Автоэлектроника</t>
  </si>
  <si>
    <t xml:space="preserve"> Видеорегистраторы, радар-детекторы</t>
  </si>
  <si>
    <t xml:space="preserve"> Видеорегистраторы</t>
  </si>
  <si>
    <t xml:space="preserve"> Видеорегистратор с радар-детектором</t>
  </si>
  <si>
    <t>УТ000063136</t>
  </si>
  <si>
    <t>Видеорегистратор с радар-детектором NEOLINE CITYSMART Wi-Fi</t>
  </si>
  <si>
    <t>УТ000059279</t>
  </si>
  <si>
    <t>Видеорегистратор с радар-детектором SilverStone F1 CityScanner 4K SONY WIFI  GPS-информатор, (база радаров)</t>
  </si>
  <si>
    <t>УТ000047413</t>
  </si>
  <si>
    <t>Видеорегистратор с радар-детектором SilverStone F1 CityScanner WIFI  GPS-информатор, (база радаров)</t>
  </si>
  <si>
    <t>УТ000047977</t>
  </si>
  <si>
    <t>Видеорегистратор с радар-детектором SilverStone F1 HYBRID S-Bot Pro Super HD GPS</t>
  </si>
  <si>
    <t>УТ000036736</t>
  </si>
  <si>
    <t>Видеорегистратор с радар-детектором SilverStone F1 HYBRID UNO S GPS-информатор, 30к/сек</t>
  </si>
  <si>
    <t>УТ000045674</t>
  </si>
  <si>
    <t>Видеорегистратор с радар-детектором SilverStone F1 HYBRID UNO SPORT WIFI Full HD GPS сигнатура</t>
  </si>
  <si>
    <t>УТ000011418</t>
  </si>
  <si>
    <t>Видеорегистратор с радар-детектором Каркам Комбо2</t>
  </si>
  <si>
    <t>УТ000049664</t>
  </si>
  <si>
    <t>Видеорегистратор 198F</t>
  </si>
  <si>
    <t>УТ000014224</t>
  </si>
  <si>
    <t>Видеорегистратор 201 HD (1920x1080, G-сенсор, угол обзора:170°)</t>
  </si>
  <si>
    <t>УТ000047605</t>
  </si>
  <si>
    <t>Видеорегистратор A-10 (2 камеры)</t>
  </si>
  <si>
    <t>УТ000055122</t>
  </si>
  <si>
    <t>Видеорегистратор B828-4</t>
  </si>
  <si>
    <t>УТ000033223</t>
  </si>
  <si>
    <t>Видеорегистратор Dream C218</t>
  </si>
  <si>
    <t>УТ000057292</t>
  </si>
  <si>
    <t>Видеорегистратор ENERGY POWER V4 HD (miniUSB)</t>
  </si>
  <si>
    <t>УТ000063983</t>
  </si>
  <si>
    <t>Видеорегистратор HOCO DV-1</t>
  </si>
  <si>
    <t>УТ000063211</t>
  </si>
  <si>
    <t>Видеорегистратор HOCO DV9</t>
  </si>
  <si>
    <t>УТ000011190</t>
  </si>
  <si>
    <t>Видеорегистратор HАD-21 (TS-CAR26)</t>
  </si>
  <si>
    <t>УТ000065062</t>
  </si>
  <si>
    <t>Видеорегистратор NEOLINE Argus 4K</t>
  </si>
  <si>
    <t>УТ000064067</t>
  </si>
  <si>
    <t>Видеорегистратор NEOLINE Flash 2K Wi-Fi</t>
  </si>
  <si>
    <t>УТ000064404</t>
  </si>
  <si>
    <t>Видеорегистратор NEOLINE Wide S22</t>
  </si>
  <si>
    <t>УТ000004887</t>
  </si>
  <si>
    <t>Видеорегистратор Prestige 254 Full HD</t>
  </si>
  <si>
    <t>УТ000049666</t>
  </si>
  <si>
    <t>Видеорегистратор Q-1 HD</t>
  </si>
  <si>
    <t>УТ000032535</t>
  </si>
  <si>
    <t>Видеорегистратор Q-1 TS-CAR09 (Full HD)</t>
  </si>
  <si>
    <t>УТ000049667</t>
  </si>
  <si>
    <t>Видеорегистратор Q-2 HD</t>
  </si>
  <si>
    <t>УТ000064128</t>
  </si>
  <si>
    <t>Видеорегистратор SilverStone F1 A50-FND SuperHD</t>
  </si>
  <si>
    <t>УТ000047414</t>
  </si>
  <si>
    <t>Видеорегистратор SilverStone F1 NTK-55F Taxi, 2 камеры</t>
  </si>
  <si>
    <t>УТ000050533</t>
  </si>
  <si>
    <t>Видеорегистратор SilverStone F1 NTK-60F Taxi II, 2 камеры</t>
  </si>
  <si>
    <t>УТ000026535</t>
  </si>
  <si>
    <t>Видеорегистратор SilverstoneF1 A-85-Fhd CROD Full HD30к/сек,экран 3,8см,угол 170гр,USB.G-сенсор</t>
  </si>
  <si>
    <t>УТ000045844</t>
  </si>
  <si>
    <t>Видеорегистратор SilverstoneF1 A90 Crod Poliscan GPS-информатор, FullHD. угол 140*. карта до 128Gb</t>
  </si>
  <si>
    <t>УТ000020568</t>
  </si>
  <si>
    <t>Видеорегистратор SilverstoneF1 NTK-9000F</t>
  </si>
  <si>
    <t>УТ000060450</t>
  </si>
  <si>
    <t>Видеорегистратор SilverstoneF1 NTK-9000F DUO</t>
  </si>
  <si>
    <t>УТ000024079</t>
  </si>
  <si>
    <t>Видеорегистратор TS-CAR19</t>
  </si>
  <si>
    <t>УТ000040148</t>
  </si>
  <si>
    <t>Видеорегистратор TS-CAR20</t>
  </si>
  <si>
    <t>УТ000037707</t>
  </si>
  <si>
    <t>Видеорегистратор TS-CAR22</t>
  </si>
  <si>
    <t>УТ000039626</t>
  </si>
  <si>
    <t>Видеорегистратор TS-CAR25</t>
  </si>
  <si>
    <t>УТ000024081</t>
  </si>
  <si>
    <t>Видеорегистратор TS-CAR33 (Full HD, 1920x1080)</t>
  </si>
  <si>
    <t>УТ000025017</t>
  </si>
  <si>
    <t>Видеорегистратор Каркам Q7  (GPS информатор, SuperHD 30к/сек, экран 7,5см, угол 160*, microSD 1-128Gb, HDMI, USB)</t>
  </si>
  <si>
    <t xml:space="preserve"> Видеорегистраторы зеркало</t>
  </si>
  <si>
    <t>УТ000063637</t>
  </si>
  <si>
    <t>Видеорегистратор ENERGY POWER T1 + зеркало заднего вида, miniUSB</t>
  </si>
  <si>
    <t>УТ000042968</t>
  </si>
  <si>
    <t>Видеорегистратор+зеркало заднего вида L9000 (2 камеры)</t>
  </si>
  <si>
    <t>УТ000041967</t>
  </si>
  <si>
    <t>Видеорегистратор-зеркало Dream M069 (2 камеры)</t>
  </si>
  <si>
    <t>УТ000063212</t>
  </si>
  <si>
    <t>Видеорегистратор-зеркало ENERGY POWER V6(T630)</t>
  </si>
  <si>
    <t>УТ000064405</t>
  </si>
  <si>
    <t>Видеорегистратор-зеркало SilverStone F1 NTK-351 DUO</t>
  </si>
  <si>
    <t>УТ000039625</t>
  </si>
  <si>
    <t>Видеорегистратор-зеркало TS-CAR17 (HAD-38, TS-CAR47)</t>
  </si>
  <si>
    <t xml:space="preserve"> Видеорегистраторы с камерой заднего вида</t>
  </si>
  <si>
    <t>УТ000063985</t>
  </si>
  <si>
    <t>Видеорегистратор BOS MINI BOS-D37 2K, WI-FI, sensor, 2 камеры</t>
  </si>
  <si>
    <t>УТ000057291</t>
  </si>
  <si>
    <t>Видеорегистратор ENERGY POWER 603 WI-FI HD 2 камеры (miniUSB)</t>
  </si>
  <si>
    <t>УТ000060176</t>
  </si>
  <si>
    <t>Видеорегистратор ENERGY POWER T630 (Y200) HD (miniUSB)</t>
  </si>
  <si>
    <t>УТ000063209</t>
  </si>
  <si>
    <t>Видеорегистратор HOCO  DI41,2 камеры</t>
  </si>
  <si>
    <t>УТ000063210</t>
  </si>
  <si>
    <t>Видеорегистратор HOCO  DI42,2 камеры</t>
  </si>
  <si>
    <t>УТ000065296</t>
  </si>
  <si>
    <t>Видеорегистратор HOCO  DI61, 2 камеры+камера заднего вида</t>
  </si>
  <si>
    <t>УТ000065298</t>
  </si>
  <si>
    <t>Видеорегистратор HOCO  DI63, 2 камеры+камера заднего вида</t>
  </si>
  <si>
    <t>УТ000060820</t>
  </si>
  <si>
    <t>Видеорегистратор HOCO  DV6  3",micro SD,480x854,наклонный,поворотный+камера заднего вида</t>
  </si>
  <si>
    <t>УТ000065299</t>
  </si>
  <si>
    <t>Видеорегистратор HOCO DI64, 2 камеры+камера заднего вида</t>
  </si>
  <si>
    <t>УТ000059553</t>
  </si>
  <si>
    <t>Видеорегистратор HOCO DV-3  2.45" + камера зад.вида, micro SD</t>
  </si>
  <si>
    <t>УТ000063636</t>
  </si>
  <si>
    <t>Видеорегистратор HOCO DV-8 2K 2 камеры, 1.47 TFT, max 128GB, QHD</t>
  </si>
  <si>
    <t>УТ000065063</t>
  </si>
  <si>
    <t>Видеорегистратор NEOLINE Argus 4K DUAL</t>
  </si>
  <si>
    <t>УТ000064068</t>
  </si>
  <si>
    <t>Видеорегистратор NEOLINE Flash 2K Wi-Fi DUAL</t>
  </si>
  <si>
    <t>УТ000064071</t>
  </si>
  <si>
    <t>Видеорегистратор SilverStone F1 NTK-9500F DUO</t>
  </si>
  <si>
    <t>УТ000055813</t>
  </si>
  <si>
    <t>Видеорегистратор T661 (3 камеры)</t>
  </si>
  <si>
    <t>УТ000064812</t>
  </si>
  <si>
    <t>Видеорегистратор TS-CAR51(3 камеры)</t>
  </si>
  <si>
    <t xml:space="preserve"> Радар-детекторы</t>
  </si>
  <si>
    <t xml:space="preserve"> Радар-детектор с GPS</t>
  </si>
  <si>
    <t>УТ000025999</t>
  </si>
  <si>
    <t>Радар-детектор (антирадар) Airline ARD-G-05 LED,  GPS (кречет, стрелка, Ultra X, K, Lazer 360*)</t>
  </si>
  <si>
    <t>УТ000014412</t>
  </si>
  <si>
    <t>Радар-детектор (антирадар) Artway RD-200 GPS</t>
  </si>
  <si>
    <t>УТ000008470</t>
  </si>
  <si>
    <t>Радар-детектор (антирадар) Artway RD-202</t>
  </si>
  <si>
    <t>УТ000046298</t>
  </si>
  <si>
    <t>Радар-детектор (антирадар) NEOLINE X-COP 5900С GPS</t>
  </si>
  <si>
    <t xml:space="preserve"> Шнуры питания в прикуриватель 12В</t>
  </si>
  <si>
    <t>УТ000057506</t>
  </si>
  <si>
    <t>Шнур питания в прикуриватель, витой провод, разъем DC 3.5-1.35мм, 1.3м, 12В-24В</t>
  </si>
  <si>
    <t>УТ000025300</t>
  </si>
  <si>
    <t>Шнур питания в прикуриватель, витой провод, разъем DC 5.5-2.1мм, 1.3м, 12В-24В</t>
  </si>
  <si>
    <t>УТ000057034</t>
  </si>
  <si>
    <t>Шнур питания в прикуриватель, дополнительное гнездо, угловой штекер, 12В, 3,5x1,35мм, 3,5м, LP9</t>
  </si>
  <si>
    <t>УТ000057035</t>
  </si>
  <si>
    <t>Шнур питания в прикуриватель, дополнительное гнездо, угловой штекер, 12В, 5,5x2.5мм, 1,5м, LP9</t>
  </si>
  <si>
    <t>УТ000057036</t>
  </si>
  <si>
    <t>Шнур питания в прикуриватель, дополнительное гнездо, угловой штекер, 12В, 5,5x2.5мм, 3,5м, LP9</t>
  </si>
  <si>
    <t>УТ000060390</t>
  </si>
  <si>
    <t>Шнур питания в прикуриватель, кнопка, витой провод, прямой штекер, 12В, 5,5x2,5мм, 1,5м</t>
  </si>
  <si>
    <t>УТ000056913</t>
  </si>
  <si>
    <t>Шнур питания в прикуриватель, кнопка, прямой штекер, 12В, 5,5x2,5мм, 1,5м</t>
  </si>
  <si>
    <t>УТ000058573</t>
  </si>
  <si>
    <t>Шнур питания в прикуриватель, кнопка, прямой штекер, 12В, 5.5x2.5мм, 1,5м</t>
  </si>
  <si>
    <t>УТ000058913</t>
  </si>
  <si>
    <t>Шнур питания в прикуриватель, кнопка, угловой штекер, 12В, 3,5x1,35мм, 1,2м, LP8</t>
  </si>
  <si>
    <t>УТ000047138</t>
  </si>
  <si>
    <t>Шнур питания в прикуриватель, кнопка, угловой штекер, 12В, 5,5x2,5мм, 3,5м, LP8</t>
  </si>
  <si>
    <t xml:space="preserve"> Шнуры питания в прикуриватель 5В</t>
  </si>
  <si>
    <t>УТ000056572</t>
  </si>
  <si>
    <t>Кабель питания установочный для авто 2.5м (12-24В, miniUSB, 2500mA) TDS TS-CAU65</t>
  </si>
  <si>
    <t>УТ000056573</t>
  </si>
  <si>
    <t>Кабель питания установочный для авто 2.5м (12-24В, miniUSB, 2500mA) TDS TS-CAU66</t>
  </si>
  <si>
    <t>УТ000011862</t>
  </si>
  <si>
    <t>Шнур питания 3.5мм AV-1027 (5V, 1500mA) для скрытой проводки</t>
  </si>
  <si>
    <t>УТ000027946</t>
  </si>
  <si>
    <t>Шнур питания в прикуриватель 2,5*0,7 3500mm угловой штекер</t>
  </si>
  <si>
    <t>УТ000060469</t>
  </si>
  <si>
    <t>Шнур питания в прикуриватель microUSB CH40 DREAM (3,3м, 2000mA)</t>
  </si>
  <si>
    <t>УТ000064675</t>
  </si>
  <si>
    <t>Шнур питания в прикуриватель microUSB штекер угловой, 5В, 1,5м</t>
  </si>
  <si>
    <t>УТ000064674</t>
  </si>
  <si>
    <t>Шнур питания в прикуриватель microUSB штекер угловой, 5В, 3,5м</t>
  </si>
  <si>
    <t>УТ000048432</t>
  </si>
  <si>
    <t>Шнур питания в прикуриватель miniUSB LP-5 (1.5м, 5v, 2000мА)</t>
  </si>
  <si>
    <t>УТ000064536</t>
  </si>
  <si>
    <t>Шнур питания в прикуриватель miniUSB TS-CAU63 (3,5м, 12-24V, + гнездо USB 1500mA)</t>
  </si>
  <si>
    <t>УТ000064677</t>
  </si>
  <si>
    <t>Шнур питания в прикуриватель miniUSB штекер угловой, 5В, 1,5м</t>
  </si>
  <si>
    <t>УТ000064676</t>
  </si>
  <si>
    <t>Шнур питания в прикуриватель miniUSB штекер угловой, 5В, 3,5м</t>
  </si>
  <si>
    <t>УТ000064679</t>
  </si>
  <si>
    <t>Шнур питания в прикуриватель Type-C  штекер угловой, 5В, 1,5м</t>
  </si>
  <si>
    <t>УТ000064678</t>
  </si>
  <si>
    <t>Шнур питания в прикуриватель Type-C  штекер угловой, 5В, 3,5м</t>
  </si>
  <si>
    <t>УТ000047135</t>
  </si>
  <si>
    <t>Шнур питания в прикуриватель, угловой штекер, 5В, 2,5x0,7мм, 1,5м, LP5</t>
  </si>
  <si>
    <t xml:space="preserve"> Крепление на стекло для видеорегистраторов</t>
  </si>
  <si>
    <t>00410057674</t>
  </si>
  <si>
    <t>Крепление в прикуриватель  + USB TD-038 (универсальное)</t>
  </si>
  <si>
    <t>УТ000062165</t>
  </si>
  <si>
    <t>Крепление для видеорегистратора на стекло, присоска, 53мм</t>
  </si>
  <si>
    <t>УТ000062163</t>
  </si>
  <si>
    <t>Крепление для видеорегистратора на стекло, присоска, 68мм</t>
  </si>
  <si>
    <t>00410055815</t>
  </si>
  <si>
    <t>Крепление для видеорегистратора на стекло, присоска, винтовое соединение, шарнир, KO-020</t>
  </si>
  <si>
    <t>УТ000063518</t>
  </si>
  <si>
    <t>Крепление для видеорегистратора на стекло, присоска, гайка</t>
  </si>
  <si>
    <t>УТ000041329</t>
  </si>
  <si>
    <t>Крепление для видеорегистратора на стекло, присоска, соединение Г-образное, шарнир BC-01</t>
  </si>
  <si>
    <t>УТ000003101</t>
  </si>
  <si>
    <t>Крепление для видеорегистратора на стекло, присоска, соединение Е-образное, шарнир, KO-025</t>
  </si>
  <si>
    <t>УТ000003099</t>
  </si>
  <si>
    <t>Крепление для видеорегистратора на стекло, присоска, соединение защелка, KO-023</t>
  </si>
  <si>
    <t>00410056644</t>
  </si>
  <si>
    <t>Крепление для видеорегистратора на стекло, присоска, соединение защелка, штанга, KO-022</t>
  </si>
  <si>
    <t>УТ000003102</t>
  </si>
  <si>
    <t>Крепление для видеорегистратора на стекло, присоска, соединение Т-образное, KO-026</t>
  </si>
  <si>
    <t>УТ000059866</t>
  </si>
  <si>
    <t>Крепление для видеорегистратора на стекло, присоска, соединение Ш-образное, шарнир, KO-030</t>
  </si>
  <si>
    <t>УТ000059869</t>
  </si>
  <si>
    <t>Крепление для видеорегистратора, скотч 3М, винтовое соединение 6мм, KO-027 (3М)</t>
  </si>
  <si>
    <t>УТ000059868</t>
  </si>
  <si>
    <t>Крепление для видеорегистратора, скотч 3М, соединение защелка, KO-023 (3М)</t>
  </si>
  <si>
    <t>УТ000062167</t>
  </si>
  <si>
    <t>Крепление для видеорегистратора, соединение Т-образное, NX</t>
  </si>
  <si>
    <t>УТ000026723</t>
  </si>
  <si>
    <t>Крепление на стекло ZJ-03 гибкая штанга (присоска для видеорегистраторов)</t>
  </si>
  <si>
    <t>УТ000059870</t>
  </si>
  <si>
    <t>Крепление универсальное для видеорегистратора, экшн-камеры, винтовое соединение 6мм</t>
  </si>
  <si>
    <t>УТ000004880</t>
  </si>
  <si>
    <t>Кронштейн на лобовое стекло для антирадара Sho-me (старые модели), Stinger color, Cobra c 2 присосками</t>
  </si>
  <si>
    <t>УТ000014515</t>
  </si>
  <si>
    <t>Присоска на лобовое стекло для крепления радар-детектора D-25мм</t>
  </si>
  <si>
    <t>УТ000014516</t>
  </si>
  <si>
    <t>Присоска на лобовое стекло для крепления радар-детектора D-30мм</t>
  </si>
  <si>
    <t>УТ000035169</t>
  </si>
  <si>
    <t>Резиновые держатели для видеорегистратора-зеркала Dream PP1, черный</t>
  </si>
  <si>
    <t xml:space="preserve"> Авто антенны</t>
  </si>
  <si>
    <t xml:space="preserve"> Антенны для авто радио УКВ, FM, АМ</t>
  </si>
  <si>
    <t xml:space="preserve"> Авто антенны наружние</t>
  </si>
  <si>
    <t>УТ000040864</t>
  </si>
  <si>
    <t>Антенна автомобильная врезная Триада BA 169, дальнобойная, пассивная, всеволновая, длина 38см</t>
  </si>
  <si>
    <t>УТ000043705</t>
  </si>
  <si>
    <t>Антенна автомобильная врезная Триада BA 58-24 пруток 60см прямой телескопический в пластике</t>
  </si>
  <si>
    <t>УТ000043706</t>
  </si>
  <si>
    <t>Антенна автомобильная врезная Триада BA 59-01 поворотная, пруток 40см прямой</t>
  </si>
  <si>
    <t>УТ000043710</t>
  </si>
  <si>
    <t>Антенна автомобильная врезная Триада BA 69 активная, пруток 40см гибкий, дальность приема до 100км</t>
  </si>
  <si>
    <t>УТ000006687</t>
  </si>
  <si>
    <t>Антенна автомобильная на магнитном основании Триада-МА 276 пассивная, длина кабеля-2,5м</t>
  </si>
  <si>
    <t xml:space="preserve"> Автоантенны внутрисалонные</t>
  </si>
  <si>
    <t>УТ000050545</t>
  </si>
  <si>
    <t>Адаптер УКВ-FM "АВТО-FM" металлический корпус</t>
  </si>
  <si>
    <t>УТ000048796</t>
  </si>
  <si>
    <t>Антенна автомобильная активная B2 FM</t>
  </si>
  <si>
    <t>УТ000058495</t>
  </si>
  <si>
    <t>Антенна автомобильная активная FM, УКВ, СВ, ДВ, AM, усиление до 15 дБ</t>
  </si>
  <si>
    <t>УТ000058494</t>
  </si>
  <si>
    <t>Антенна автомобильная активная FM, УКВ, СВ, ДВ, AM, усиление до 15 дБ, прямоугольное основание</t>
  </si>
  <si>
    <t>УТ000049528</t>
  </si>
  <si>
    <t>Антенна автомобильная активная FM, УКВ, усиление 3-5 дБ, прозрачные приемные элементы Озар B1 Мегаполис</t>
  </si>
  <si>
    <t>УТ000054326</t>
  </si>
  <si>
    <t>Антенна автомобильная активная FM, УКВ, усиление 5 дБ, длина провода 3м, город</t>
  </si>
  <si>
    <t>УТ000048779</t>
  </si>
  <si>
    <t>Антенна автомобильная активная TURBO AN065/066</t>
  </si>
  <si>
    <t>УТ000002291</t>
  </si>
  <si>
    <t>Антенна автомобильная активная ТРИАДА 003 (всеволн. мини дальность до 80км)</t>
  </si>
  <si>
    <t>УТ000002293</t>
  </si>
  <si>
    <t>Антенна автомобильная активная ТРИАДА 007 MINI (всеволн. мини с регул,дальность до 80км)</t>
  </si>
  <si>
    <t>УТ000006675</t>
  </si>
  <si>
    <t>Антенна автомобильная активная ТРИАДА 10 SUPER  (коэф.усиления 20,дальность до 110км)</t>
  </si>
  <si>
    <t>УТ000009820</t>
  </si>
  <si>
    <t>Антенна автомобильная активная ТРИАДА BOUSH-55 (город/трасса)</t>
  </si>
  <si>
    <t>УТ000051626</t>
  </si>
  <si>
    <t>Антенна автомобильная активная, TS-CAA01</t>
  </si>
  <si>
    <t>УТ000002289</t>
  </si>
  <si>
    <t>Антенна активная ТРИАДА 001 MINI (всеволн. дальность ло 80км)</t>
  </si>
  <si>
    <t>УТ000006678</t>
  </si>
  <si>
    <t>Антенна активная ТРИАДА 16 SUPER  всеволновая, с улучшенным качеством приема, сверхтонкое полотно (проволочное)</t>
  </si>
  <si>
    <t xml:space="preserve"> Антенны для авто тв</t>
  </si>
  <si>
    <t>00410055258</t>
  </si>
  <si>
    <t>Антенна автомобильная HYUNDAI H-CAT 5500 активная телерадио антенна (УКВ,СВ,ДВ,FM)</t>
  </si>
  <si>
    <t>УТ000002201</t>
  </si>
  <si>
    <t>Антенна автомобильная активная Prology TVA-100 радио, теле, DVB-T2</t>
  </si>
  <si>
    <t>УТ000006692</t>
  </si>
  <si>
    <t>Антенна автомобильная активная ТРИАДА 620 TVix  TV+RADIO</t>
  </si>
  <si>
    <t>УТ000002958</t>
  </si>
  <si>
    <t>Антенна автомобильная активная ТРИАДА 698 Профи радио, теле, DVB-T2</t>
  </si>
  <si>
    <t>УТ000009817</t>
  </si>
  <si>
    <t>Антенна автомобильная телевизионная ТРИАДА 610 TVix</t>
  </si>
  <si>
    <t xml:space="preserve"> Удлинители, усилители авто антенны</t>
  </si>
  <si>
    <t>УТ000040867</t>
  </si>
  <si>
    <t>Антенный удлинитель Триада-АУ-5м , толстый кабель Триада</t>
  </si>
  <si>
    <t>УТ000045821</t>
  </si>
  <si>
    <t>Антенный усилитель для автомобильного радио, FM/AM/DAB, 25дБ</t>
  </si>
  <si>
    <t>УТ000048473</t>
  </si>
  <si>
    <t>Антенный усилитель Триада-302 16дБ УКВ и FM с регулировкой</t>
  </si>
  <si>
    <t>УТ000060991</t>
  </si>
  <si>
    <t>Переходник автоантенны, угловой, гнездо "Азия" - штекер "Европа"</t>
  </si>
  <si>
    <t>УТ000060990</t>
  </si>
  <si>
    <t>Переходник автоантенны, штекер "Азия" - гнездо "Европа"</t>
  </si>
  <si>
    <t>УТ000061080</t>
  </si>
  <si>
    <t>Удлинитель автомобильной радио антенны, штекер - гнездо, 0,3м</t>
  </si>
  <si>
    <t>УТ000048552</t>
  </si>
  <si>
    <t>Удлинитель автомобильной радио антенны, штекер - гнездо, 2м ACV</t>
  </si>
  <si>
    <t>УТ000048790</t>
  </si>
  <si>
    <t>Удлинитель автомобильной радио антенны, штекер - гнездо, 3м (PK50)</t>
  </si>
  <si>
    <t>УТ000048791</t>
  </si>
  <si>
    <t>Удлинитель автомобильной радио антенны, штекер - гнездо, 4м (PK50)</t>
  </si>
  <si>
    <t>УТ000040866</t>
  </si>
  <si>
    <t>Удлинитель для автоантены 4м Антей 0124-4</t>
  </si>
  <si>
    <t xml:space="preserve"> Автозвук</t>
  </si>
  <si>
    <t xml:space="preserve"> FM модуляторы</t>
  </si>
  <si>
    <t>УТ000064069</t>
  </si>
  <si>
    <t>FM модулятор BOROFONE BC45, 2USB, 3A, Bluetooth, + кабель Type-C, iPhone</t>
  </si>
  <si>
    <t>УТ000065313</t>
  </si>
  <si>
    <t>FM модулятор Borofone BC59</t>
  </si>
  <si>
    <t>УТ000065314</t>
  </si>
  <si>
    <t>FM модулятор Borofone BC60</t>
  </si>
  <si>
    <t>УТ000065305</t>
  </si>
  <si>
    <t>FM модулятор ENERGY POWER HM08, Bluetooth, 2USB, TF, 5V-3.1A</t>
  </si>
  <si>
    <t>УТ000065306</t>
  </si>
  <si>
    <t>FM модулятор ENERGY POWER HM10, Bluetooth, 2USB, TF, 5V-3.1A</t>
  </si>
  <si>
    <t>УТ000065307</t>
  </si>
  <si>
    <t>FM модулятор ENERGY POWER HM12, Bluetooth, 2USB, TF, 5V-3.1A</t>
  </si>
  <si>
    <t>УТ000065308</t>
  </si>
  <si>
    <t>FM модулятор ENERGY POWER HM13, Bluetooth, USB, Type-C, TF, 5V-3.1A</t>
  </si>
  <si>
    <t>УТ000065311</t>
  </si>
  <si>
    <t>FM модулятор ENERGY POWER HM4, Bluetooth, USB, Type-C, TF, 5V-3.1A</t>
  </si>
  <si>
    <t>УТ000065316</t>
  </si>
  <si>
    <t>FM модулятор Hoco DE1</t>
  </si>
  <si>
    <t>УТ000064066</t>
  </si>
  <si>
    <t>FM модулятор HOCO DE7 Bluetooth в коробке</t>
  </si>
  <si>
    <t>УТ000045550</t>
  </si>
  <si>
    <t>MP3 FM Modulator A-27 (Bluetooth, USB+microSD, кабель Lightning+MicroUSB,  пульт)</t>
  </si>
  <si>
    <t>УТ000053946</t>
  </si>
  <si>
    <t>MP3 FM Modulator Dream G7 (Bluetooth) белый</t>
  </si>
  <si>
    <t>УТ000038597</t>
  </si>
  <si>
    <t>MP3 FM Modulator G-16 (Bluetooth, AUX, пульт)</t>
  </si>
  <si>
    <t>УТ000043289</t>
  </si>
  <si>
    <t>MP3 FM Modulator G-28</t>
  </si>
  <si>
    <t>УТ000034234</t>
  </si>
  <si>
    <t>MP3 FM Modulator M-12 (Bluetooth, AUX, пульт)</t>
  </si>
  <si>
    <t>УТ000038912</t>
  </si>
  <si>
    <t>MP3 FM Modulator TS-CAF11 (Bluetooth, SD+microSD, пульт)</t>
  </si>
  <si>
    <t>УТ000038596</t>
  </si>
  <si>
    <t>MP3 FM Modulator X-21 (Bluetooth, AUX, пульт)</t>
  </si>
  <si>
    <t>УТ000060847</t>
  </si>
  <si>
    <t>MP3 модулятор ENERGY POWER QY02, Bluetooth, 2USB, 5V-3.1A</t>
  </si>
  <si>
    <t xml:space="preserve"> Автомагнитолы 1din</t>
  </si>
  <si>
    <t>УТ000063986</t>
  </si>
  <si>
    <t>Автомагнитола 1din BOSS-MINI BOS-XY1799SBT,мультируль, bluetooth, usb, micro, aux, fm</t>
  </si>
  <si>
    <t>УТ000063987</t>
  </si>
  <si>
    <t>Автомагнитола 1din BOSS-MINI BOS-XY2606SBT,мультируль, bluetooth, usb, micro, aux, fm</t>
  </si>
  <si>
    <t>УТ000063988</t>
  </si>
  <si>
    <t>Автомагнитола 1din BOSS-MINI BOS-XY3710SBT,мультируль, bluetooth, usb, micro, aux, fm</t>
  </si>
  <si>
    <t>УТ000052495</t>
  </si>
  <si>
    <t>Автомагнитола ACV AVS-814BR AUX, USB, SD,4x50Вт красная</t>
  </si>
  <si>
    <t>УТ000062290</t>
  </si>
  <si>
    <t>Автомагнитола ACV AVS-912BM BT, AUX, USB, SD,4x50Вт мультицвет</t>
  </si>
  <si>
    <t>УТ000060844</t>
  </si>
  <si>
    <t>Автомагнитола BOSS-MINI BOS-Y956BT, BT, 12V-24V,7-я подсв, usb, micro, aux, fm, пульт+мультируль</t>
  </si>
  <si>
    <t>УТ000065089</t>
  </si>
  <si>
    <t>Автомагнитола CarLive LD3012 LED.2USB.BT.TF.FM.ISO.7RGB.4RCA</t>
  </si>
  <si>
    <t>УТ000065090</t>
  </si>
  <si>
    <t>Автомагнитола CarLive LD3013 LED.2USB.BT.TF.FM.ISO.7RGB.4RCA 24V</t>
  </si>
  <si>
    <t>УТ000065091</t>
  </si>
  <si>
    <t>Автомагнитола CarLive LD3014 LED.2USB.BT.TF.FM.ISO.7RGB.4RCA</t>
  </si>
  <si>
    <t>УТ000065096</t>
  </si>
  <si>
    <t>Автомагнитола CarLive LD3019 LED.2USB.BT.TF.FM.ISO.7RGB.4RCA</t>
  </si>
  <si>
    <t>УТ000065097</t>
  </si>
  <si>
    <t>Автомагнитола CarLive LD3020 LED.2USB.BT.TF.FM.ISO.7RGB.4RCA DSP</t>
  </si>
  <si>
    <t>УТ000052658</t>
  </si>
  <si>
    <t>Автомагнитола CarLive LD3030 LED.1USB.BT.TF.FM.ISO.7RGB.4RCA</t>
  </si>
  <si>
    <t>УТ000003689</t>
  </si>
  <si>
    <t>Автомагнитола CarLive LD3040 LED.1USB.BT.TF.FM.ISO.7RGB.4RCA</t>
  </si>
  <si>
    <t>УТ000064449</t>
  </si>
  <si>
    <t>Автомагнитола CarLive LD4010 PD.2USB.TF.FM.ISO.2 RCA  12V</t>
  </si>
  <si>
    <t>УТ000064450</t>
  </si>
  <si>
    <t>Автомагнитола CarLive LD4020 PD.2USB.TF.FM.ISO.2 RCA  12V</t>
  </si>
  <si>
    <t>УТ000064451</t>
  </si>
  <si>
    <t>Автомагнитола CarLive LD4030 PD.2USB.TF.FM.ISO.2 RCA  12V</t>
  </si>
  <si>
    <t>УТ000065102</t>
  </si>
  <si>
    <t>Автомагнитола CarLive LD607 LED.2USB.BT.TF.FM.ISO.4RCA</t>
  </si>
  <si>
    <t>УТ000062700</t>
  </si>
  <si>
    <t>Автомагнитола CarLive LD8301 7-RGB.2USB.BT.TF.FM.ISO.6RCA</t>
  </si>
  <si>
    <t>УТ000062701</t>
  </si>
  <si>
    <t>Автомагнитола CarLive LD8306 7-RGB.2USB.BT.TF.FM.ISO.6RCA</t>
  </si>
  <si>
    <t>УТ000062702</t>
  </si>
  <si>
    <t>Автомагнитола CarLive LD8311DSP 7-RGB.2USB.BT.TF.FM.ISO.6RCA</t>
  </si>
  <si>
    <t>УТ000064205</t>
  </si>
  <si>
    <t>Автомагнитола D-PNR DPL- N572 , Bluetooth, 2usb, micro, пульт, AUX</t>
  </si>
  <si>
    <t>УТ000064209</t>
  </si>
  <si>
    <t>Автомагнитола E5-OLOM OL-3006 ,Bluetooth, DSPcontrol, sd, usb, aux, fm, мультируль</t>
  </si>
  <si>
    <t>УТ000064210</t>
  </si>
  <si>
    <t>Автомагнитола E5-OLOM OL-3402 ,Bluetooth, DSPcontrol, sd, 2usb, aux, fm, мультируль</t>
  </si>
  <si>
    <t>УТ000057613</t>
  </si>
  <si>
    <t>Автомагнитола ENERGY SOUND 1782Е, bluetooth,  usb, micro, aux, fm, пульт</t>
  </si>
  <si>
    <t>УТ000057614</t>
  </si>
  <si>
    <t>Автомагнитола ENERGY SOUND 1783Е, bluetooth, 2 usb, micro, aux, fm, пульт</t>
  </si>
  <si>
    <t>УТ000057617</t>
  </si>
  <si>
    <t>Автомагнитола ENERGY SOUND 1785Е, bluetooth, 2 usb, micro, aux, fm, пульт</t>
  </si>
  <si>
    <t>УТ000057618</t>
  </si>
  <si>
    <t>Автомагнитола ENERGY SOUND 1786Е, bluetooth, 2 usb, micro, aux, fm, пульт</t>
  </si>
  <si>
    <t>УТ000057619</t>
  </si>
  <si>
    <t>Автомагнитола ENERGY SOUND 1787Е, bluetooth, 2 usb, micro, aux, fm, пульт</t>
  </si>
  <si>
    <t>УТ000064207</t>
  </si>
  <si>
    <t>Автомагнитола GB GB-8020DBT, bluetooth, 2usb, micro, aux, fm, пульт</t>
  </si>
  <si>
    <t>УТ000064208</t>
  </si>
  <si>
    <t>Автомагнитола GB GB-8021DBT, bluetooth, 2usb, micro, aux, fm, пульт</t>
  </si>
  <si>
    <t>УТ000050442</t>
  </si>
  <si>
    <t>Автомагнитола GB-286SBT 4*50 USB BLUETOOTH RCA AUX</t>
  </si>
  <si>
    <t>УТ000056280</t>
  </si>
  <si>
    <t>Автомагнитола PIONEEIR "GB" MVH-760DBT, bluetooth,  2USB, 7цв. подсветка,  micro, AUX, FM, пульт</t>
  </si>
  <si>
    <t>УТ000060840</t>
  </si>
  <si>
    <t>Автомагнитола PIONEEIR "GB" MVH-767HBT , usb, micro, type-c, aux, fm, пульт</t>
  </si>
  <si>
    <t>УТ000060841</t>
  </si>
  <si>
    <t>Автомагнитола PIONEEIR "GB" MVH-768HBT , usb, micro, aux, fm, пульт</t>
  </si>
  <si>
    <t>УТ000050294</t>
  </si>
  <si>
    <t>Автомагнитола PNR DV-3250, Bluetooth,  7цв подсветка, usb, micro, aux, fm, пульт-мультируль</t>
  </si>
  <si>
    <t>УТ000063642</t>
  </si>
  <si>
    <t>Автомагнитола PNR DV-3251, Bluetooth,  7цв подсветка, usb, micro, aux, fm, пульт-мультируль</t>
  </si>
  <si>
    <t>УТ000063643</t>
  </si>
  <si>
    <t>Автомагнитола PNR DV-3252, Bluetooth,  7цв подсветка, usb, micro, aux, fm, пульт-мультируль</t>
  </si>
  <si>
    <t>УТ000050289</t>
  </si>
  <si>
    <t>Автомагнитола PNR DV-6601, 12-24В, Bluetooth,  7цв подсветка, usb, micro, aux, fm, пульт-мультируль</t>
  </si>
  <si>
    <t>УТ000050290</t>
  </si>
  <si>
    <t>Автомагнитола PNR DV-6602, 12-24В, Bluetooth,  7цв подсветка, usb, micro, aux, fm, пульт-мультируль</t>
  </si>
  <si>
    <t>УТ000065059</t>
  </si>
  <si>
    <t>Автомагнитола PROLOGY CMX-175 USB/SD, AUX, GREN</t>
  </si>
  <si>
    <t>УТ000065060</t>
  </si>
  <si>
    <t>Автомагнитола PROLOGY CMX-185 USB/SD, AUX, WHITE</t>
  </si>
  <si>
    <t>УТ000064198</t>
  </si>
  <si>
    <t>Пульт на руль BOS MINI BOS A01 для магнитолы автомобиля Bluetooth</t>
  </si>
  <si>
    <t xml:space="preserve"> Автомагнитолы 2din</t>
  </si>
  <si>
    <t>УТ000063689</t>
  </si>
  <si>
    <t>Автомагнитола 10 дюйм, 2 din Carlive T9 (T100, Android 14,  IPS, 2+32Gb, 4 ядра)</t>
  </si>
  <si>
    <t>УТ000061933</t>
  </si>
  <si>
    <t>Автомагнитола 2din Carlive A60, TS10 2Ghz, Android 13, 10 дюйм 4G, DSP, IPS Qled, 4+64Gb, 8 ядер</t>
  </si>
  <si>
    <t>УТ000065084</t>
  </si>
  <si>
    <t>Автомагнитола 2din Carlive A65 (TS18 1.7Ghz, Android 13, 10 дюйм 4G, DSP, IPS Qled, 3+32Gb, 8 ядер</t>
  </si>
  <si>
    <t>УТ000065103</t>
  </si>
  <si>
    <t>Автомагнитола 2din Carlive C10 (Android 13, 10.1 дюйм,IPS Qled, 4+64Gb,4G sim, 8 ядер)</t>
  </si>
  <si>
    <t>УТ000065104</t>
  </si>
  <si>
    <t>Автомагнитола 2din Carlive C11 (Android 13, 11.5 дюйм,IPS, 6+128b, 4 ядер)</t>
  </si>
  <si>
    <t>УТ000041544</t>
  </si>
  <si>
    <t>Автомагнитола 2din TS-CAM06 Bluetooth</t>
  </si>
  <si>
    <t>УТ000063989</t>
  </si>
  <si>
    <t>Автомагнитола 9 дюйм, 2din BOSS-MINI А1 PRO, 9", Android 12, 4G/64G, BT, Mirror Link, usb, MP5</t>
  </si>
  <si>
    <t>УТ000063990</t>
  </si>
  <si>
    <t>Автомагнитола 9 дюйм, 2din BOSS-MINI А2, 9", Android 12, 4G/64G, BT, Mirror Link, usb, MP5, пульт</t>
  </si>
  <si>
    <t>УТ000064823</t>
  </si>
  <si>
    <t>Автомагнитола OK. ALIPNEI 7113, двухдиновая, 7",bluetooth, MP-5, 2usb, micro, мультируль</t>
  </si>
  <si>
    <t>УТ000062733</t>
  </si>
  <si>
    <t>Проигрыватель WD-6930 4х50w, MP3/FM/USB/SD/Bluetooth (2DIN) ACV</t>
  </si>
  <si>
    <t>УТ000062732</t>
  </si>
  <si>
    <t>Проигрыватель WD-7002 4х50w, MP3/FM/USB/SD/Bluetooth (2DIN) ACV</t>
  </si>
  <si>
    <t xml:space="preserve"> Автомобильные усилители звука</t>
  </si>
  <si>
    <t>УТ000064429</t>
  </si>
  <si>
    <t>Усилитель автомобильный SKYLOR AD-1.600D цифровой 1канальный 600Вт, класс D</t>
  </si>
  <si>
    <t>УТ000064430</t>
  </si>
  <si>
    <t>Усилитель автомобильный SKYLOR AD-4.75AB 4-х канальный 4*75Вт, класс AB</t>
  </si>
  <si>
    <t>УТ000064431</t>
  </si>
  <si>
    <t>Усилитель автомобильный SKYLOR MD-2.1000D, 2-х канальный 2*100Вт, класс D</t>
  </si>
  <si>
    <t>УТ000064432</t>
  </si>
  <si>
    <t>Усилитель автомобильный SKYLOR MD-4.1000D, 4-х канальный 4*100Вт, класс D</t>
  </si>
  <si>
    <t>УТ000064433</t>
  </si>
  <si>
    <t>Усилитель автомобильный SKYLOR MD-4.1500D, 4-х канальный 4*150Вт, класс D</t>
  </si>
  <si>
    <t>УТ000064783</t>
  </si>
  <si>
    <t>Усилитель автомобильный четырехканальный, 1000Вт, CS183</t>
  </si>
  <si>
    <t>УТ000064784</t>
  </si>
  <si>
    <t>Усилитель автомобильный четырехканальный, 1000Вт, XL180</t>
  </si>
  <si>
    <t>УТ000064782</t>
  </si>
  <si>
    <t>Усилитель автомобильный четырехканальный, 1800Вт, DV-Pioneer.ok 1004</t>
  </si>
  <si>
    <t>УТ000064000</t>
  </si>
  <si>
    <t>Усилитель автомобильный четырехканальный, 1800Вт, DV-Pioneer.ok GB-1040</t>
  </si>
  <si>
    <t>УТ000063588</t>
  </si>
  <si>
    <t>Усилитель автомобильный четырехканальный, 200Вт, Carlive DL-02</t>
  </si>
  <si>
    <t>УТ000064781</t>
  </si>
  <si>
    <t>Усилитель автомобильный четырехканальный, 3000Вт,E5-OLOM OM-1044 KB1042</t>
  </si>
  <si>
    <t>УТ000064778</t>
  </si>
  <si>
    <t>Усилитель автомобильный четырехканальный, 6000Вт, BOS MINI  BOS-63,4</t>
  </si>
  <si>
    <t>УТ000064777</t>
  </si>
  <si>
    <t>Усилитель автомобильный четырехканальный, 6000Вт, BOS MINI  BOS-65,4</t>
  </si>
  <si>
    <t>УТ000063995</t>
  </si>
  <si>
    <t>Усилитель автомобильный четырехканальный, 6000Вт, BOS MINI  BOS-66,4</t>
  </si>
  <si>
    <t xml:space="preserve"> Акустические системы</t>
  </si>
  <si>
    <t>УТ000060823</t>
  </si>
  <si>
    <t>Акустика эстрадная Carlive CL1685 (5)"</t>
  </si>
  <si>
    <t>УТ000060824</t>
  </si>
  <si>
    <t>Акустика эстрадная Carlive CL1696 (6)"</t>
  </si>
  <si>
    <t>УТ000018998</t>
  </si>
  <si>
    <t>Акустическая система автомобильная ACES AS-690</t>
  </si>
  <si>
    <t>УТ000049769</t>
  </si>
  <si>
    <t>Акустическая система автомобильная ACV PG-623S (d-16.5 см, 3 полосная, коаксиал, 180Вт)</t>
  </si>
  <si>
    <t>УТ000052630</t>
  </si>
  <si>
    <t>Акустическая система автомобильная ACV PI-623E (d-16.5 см, 3-полосная, коаксиал, 60Вт)</t>
  </si>
  <si>
    <t>УТ000012784</t>
  </si>
  <si>
    <t>Акустическая система автомобильная ALPINE SXE-1725s (d-17 см, 2-полосная, коаксиал, 220Вт)</t>
  </si>
  <si>
    <t>УТ000063994</t>
  </si>
  <si>
    <t>Акустическая система автомобильная BOS MINI BOS-6981 380w 6х9"</t>
  </si>
  <si>
    <t>УТ000012791</t>
  </si>
  <si>
    <t>Акустическая система автомобильная CALCEELL CB-404 (d-10 см, 4-полосная, коаксиал, 130Вт)</t>
  </si>
  <si>
    <t>УТ000014944</t>
  </si>
  <si>
    <t>Акустическая система автомобильная CALCEELL CP-402 (120 Вт коаксильная 10 См 2 полосная)</t>
  </si>
  <si>
    <t>УТ000017486</t>
  </si>
  <si>
    <t>Акустическая система автомобильная CALCELL CB-654 16см, 4-полосные коаксиальные, 190Вт</t>
  </si>
  <si>
    <t>УТ000012793</t>
  </si>
  <si>
    <t>Акустическая система автомобильная CALCELL CP-502 13см, 2-полосные коаксиальные, 140Вт</t>
  </si>
  <si>
    <t>УТ000012794</t>
  </si>
  <si>
    <t>Акустическая система автомобильная CALCELL CP-653 16см, 3-полосные коаксиальные, 180Вт</t>
  </si>
  <si>
    <t>УТ000028139</t>
  </si>
  <si>
    <t>Акустическая система автомобильная CALCELL CP-6930 (300Вт,4-полосная, коаксиал, d-15х23cm )</t>
  </si>
  <si>
    <t>УТ000060783</t>
  </si>
  <si>
    <t>Акустическая система автомобильная Carlive CL1395</t>
  </si>
  <si>
    <t>УТ000060785</t>
  </si>
  <si>
    <t>Акустическая система автомобильная Carlive CL1695</t>
  </si>
  <si>
    <t>УТ000064546</t>
  </si>
  <si>
    <t>Акустическая система автомобильная Carlive CL6975 (6x9)" Овальные</t>
  </si>
  <si>
    <t>УТ000065758</t>
  </si>
  <si>
    <t>Акустическая система автомобильная Carlive CL6995 (6x9)" Овальные</t>
  </si>
  <si>
    <t>УТ000060786</t>
  </si>
  <si>
    <t>Акустическая система автомобильная Carlive TS-A1375</t>
  </si>
  <si>
    <t>УТ000064953</t>
  </si>
  <si>
    <t>Акустическая система автомобильная Carlive TS-A1395</t>
  </si>
  <si>
    <t>УТ000062706</t>
  </si>
  <si>
    <t>Акустическая система автомобильная Carlive TS-A1695</t>
  </si>
  <si>
    <t>УТ000062707</t>
  </si>
  <si>
    <t>Акустическая система автомобильная Carlive TS-A6975 (6x9)" Овальные</t>
  </si>
  <si>
    <t>УТ000049775</t>
  </si>
  <si>
    <t>Акустическая система автомобильная J-1655 16sm, Мощность 800w, решетки в комплекте (2шт)</t>
  </si>
  <si>
    <t>УТ000029246</t>
  </si>
  <si>
    <t>Акустическая система автомобильная JVC CS-J620U, 16см, 2-х полосная ,коксиальные, 300Вт</t>
  </si>
  <si>
    <t>УТ000050285</t>
  </si>
  <si>
    <t>Акустическая система автомобильная JVC CS-V618J coaxial 16см</t>
  </si>
  <si>
    <t>УТ000056847</t>
  </si>
  <si>
    <t>Акустическая система автомобильная KICX SP 133 13см, 3-полосные коаксиальные, 50/100Вт</t>
  </si>
  <si>
    <t>УТ000012319</t>
  </si>
  <si>
    <t>Акустическая система автомобильная KICX Tornado Sound 6,5XAV (240Вт среднечаст d-16.5см)</t>
  </si>
  <si>
    <t>00410059108</t>
  </si>
  <si>
    <t>Акустическая система автомобильная MYSTERY CALYPSO MC-543 13см 3-полос 150Вт</t>
  </si>
  <si>
    <t>УТ000012323</t>
  </si>
  <si>
    <t>Акустическая система автомобильная MYSTERY JADOO MJ-530 13см 3-полос коаксиаол.140Вт 70Гц-20кГц</t>
  </si>
  <si>
    <t>УТ000035711</t>
  </si>
  <si>
    <t>Акустическая система автомобильная MYSTERY LUNA ML-537</t>
  </si>
  <si>
    <t>УТ000035712</t>
  </si>
  <si>
    <t>Акустическая система автомобильная MYSTERY LUNA ML-637</t>
  </si>
  <si>
    <t>УТ000035713</t>
  </si>
  <si>
    <t>Акустическая система автомобильная MYSTERY LUNA ML-6937</t>
  </si>
  <si>
    <t>УТ000065811</t>
  </si>
  <si>
    <t>Акустическая система автомобильная Pioneer TS-A6996, 1800Вт 6x9, решетки в комплекте</t>
  </si>
  <si>
    <t>УТ000028141</t>
  </si>
  <si>
    <t>Акустическая система автомобильная PIONEER TS-G1310 (25Вт,2-полосная, d-13см)</t>
  </si>
  <si>
    <t>УТ000064399</t>
  </si>
  <si>
    <t>Акустическая система автомобильная PIONEER TS-G1620F-2</t>
  </si>
  <si>
    <t>УТ000052446</t>
  </si>
  <si>
    <t>Акустическая система автомобильная S XS-FB1630</t>
  </si>
  <si>
    <t>УТ000019888</t>
  </si>
  <si>
    <t>Акустическая система автомобильная SKYLOR CLS-1324</t>
  </si>
  <si>
    <t>УТ000053832</t>
  </si>
  <si>
    <t>Акустическая система автомобильная TS-A1095 10sm</t>
  </si>
  <si>
    <t>УТ000061412</t>
  </si>
  <si>
    <t>Акустическая система автомобильная мидбас УРАЛ TT 130 ДРАЙВ RMS 90Вт 13 см.</t>
  </si>
  <si>
    <t>УТ000058822</t>
  </si>
  <si>
    <t>Акустическая система автомобильная мидбас УРАЛ TT130v2 RMS 90Вт 130-12000Гц 13 см.</t>
  </si>
  <si>
    <t>УТ000055954</t>
  </si>
  <si>
    <t>Акустическая система автомобильная мидбас УРАЛ TT165 ДРАЙВ RMS 110Вт 4Ом</t>
  </si>
  <si>
    <t>УТ000061263</t>
  </si>
  <si>
    <t>Акустическая система автомобильная мидбас УРАЛ TT165v2 RMS 110Вт 4Ом</t>
  </si>
  <si>
    <t>УТ000062069</t>
  </si>
  <si>
    <t>Акустическая система автомобильная УРАЛ AK-74-M (16 coax.)</t>
  </si>
  <si>
    <t>УТ000064401</t>
  </si>
  <si>
    <t>Акустическая система автомобильная УРАЛ AS-D1341 13см</t>
  </si>
  <si>
    <t>УТ000053796</t>
  </si>
  <si>
    <t>Акустическая система автомобильная УРАЛ AС-M130 MOЛOT 13см</t>
  </si>
  <si>
    <t>УТ000053797</t>
  </si>
  <si>
    <t>Акустическая система автомобильная УРАЛ AС-M165 MOЛOT 16см</t>
  </si>
  <si>
    <t>УТ000055951</t>
  </si>
  <si>
    <t>Акустическая система автомобильная УРАЛ AС-M69 MOЛOT 6х9"</t>
  </si>
  <si>
    <t>УТ000063557</t>
  </si>
  <si>
    <t>Акустическая система автомобильная УРАЛ TT 200v2 RMS 130Вт 900-10000Гц</t>
  </si>
  <si>
    <t>УТ000055952</t>
  </si>
  <si>
    <t>Акустическая система автомобильная УРАЛ АК-74-М 16см coax.</t>
  </si>
  <si>
    <t>УТ000061264</t>
  </si>
  <si>
    <t>Акустическая система автомобильная УРАЛ БИРЮЗА АС-Б1347 13см coax.</t>
  </si>
  <si>
    <t>УТ000061262</t>
  </si>
  <si>
    <t>Акустическая система автомобильная УРАЛ БИРЮЗА АС-Б1647 16см coax.</t>
  </si>
  <si>
    <t>УТ000061265</t>
  </si>
  <si>
    <t>Акустическая система автомобильная УРАЛ БИРЮЗА АС-Б6947 6х9 coax.</t>
  </si>
  <si>
    <t>УТ000053798</t>
  </si>
  <si>
    <t>Акустическая система автомобильная УРАЛ КЛАССИК АС-К1347 13см coax.</t>
  </si>
  <si>
    <t>УТ000060213</t>
  </si>
  <si>
    <t>Акустическая система автомобильная УРАЛ КЛАССИК АС-К1627K 16см coax.</t>
  </si>
  <si>
    <t>УТ000053799</t>
  </si>
  <si>
    <t>Акустическая система автомобильная УРАЛ КЛАССИК АС-К1647 16см coax.</t>
  </si>
  <si>
    <t>УТ000058799</t>
  </si>
  <si>
    <t>Акустическая система автомобильная УРАЛ КЛАССИК АС-К6947 6х9 coax.</t>
  </si>
  <si>
    <t>УТ000053800</t>
  </si>
  <si>
    <t>Акустическая система автомобильная УРАЛ МОЛНИЯ АС-МЛ130 13см</t>
  </si>
  <si>
    <t>УТ000053801</t>
  </si>
  <si>
    <t>Акустическая система автомобильная УРАЛ МОЛНИЯ АС-МЛ165 16см</t>
  </si>
  <si>
    <t>УТ000055953</t>
  </si>
  <si>
    <t>Акустическая система автомобильная УРАЛ МОЛНИЯ АС-МЛ69 6х9"</t>
  </si>
  <si>
    <t>УТ000064072</t>
  </si>
  <si>
    <t>Акустическая система автомобильная УРАЛ ОГОНЬ ОГ-130 110-1200 Гц RMS 70Вт 13см</t>
  </si>
  <si>
    <t>УТ000065066</t>
  </si>
  <si>
    <t>Акустическая система автомобильная УРАЛ ОГОНЬ ОГ-165 110-12000 Гц RMS 80Вт 16см</t>
  </si>
  <si>
    <t>УТ000064789</t>
  </si>
  <si>
    <t>Сабвуфер АКТИВНЫЙ SYZX YD-0406 (со встроенным усиителем) 6" 250max</t>
  </si>
  <si>
    <t>УТ000060790</t>
  </si>
  <si>
    <t>Сабвуфер активный автомобильный Carlive SB-0106 6" 1000W</t>
  </si>
  <si>
    <t>УТ000062298</t>
  </si>
  <si>
    <t>Сабвуфер активный автомобильный Carlive SB0112 12" 2000W</t>
  </si>
  <si>
    <t>УТ000063593</t>
  </si>
  <si>
    <t>Сабвуфер активный автомобильный Carlive SB9180 8" 800W</t>
  </si>
  <si>
    <t>УТ000053150</t>
  </si>
  <si>
    <t>Твитер SKYLOR TW-T20 акустика ВЧ 30мм, 200W</t>
  </si>
  <si>
    <t>УТ000059209</t>
  </si>
  <si>
    <t>Твитер SKYLOR TW-T25 B/акустика ВЧ 35мм, 120W диффузор: шёлковый, купольный, 85dB. 2000-22000Hz</t>
  </si>
  <si>
    <t>УТ000052624</t>
  </si>
  <si>
    <t>Твитер SKYLOR TW-T25 K/акустика ВЧ 35мм, 50W диффузор: PEl, купольный, 88dB. 2000-24000Hz</t>
  </si>
  <si>
    <t>УТ000059029</t>
  </si>
  <si>
    <t>Твитер SKYLOR TW-T35 E/акустика ВЧ 35мм, 80W диффузор:  PEl, купольный, 92dB. 2000-22000Hz</t>
  </si>
  <si>
    <t>УТ000059027</t>
  </si>
  <si>
    <t>Твитер URAL AK-25</t>
  </si>
  <si>
    <t>УТ000059210</t>
  </si>
  <si>
    <t>Твитер URAL AS-C0114 (2шт)</t>
  </si>
  <si>
    <t>УТ000063074</t>
  </si>
  <si>
    <t>Твитеры CarLive CL-25</t>
  </si>
  <si>
    <t>УТ000061625</t>
  </si>
  <si>
    <t>Твитеры автомобильные (пищалки) GB GB-1310, 3sm, 160w</t>
  </si>
  <si>
    <t>УТ000062711</t>
  </si>
  <si>
    <t>Твитеры автомобильные (пищалки) HT-25</t>
  </si>
  <si>
    <t>УТ000042979</t>
  </si>
  <si>
    <t>Твитеры автомобильные (пищалки) TS T-120</t>
  </si>
  <si>
    <t>УТ000039326</t>
  </si>
  <si>
    <t>Твитеры автомобильные (пищалки) TS-250</t>
  </si>
  <si>
    <t>УТ000042978</t>
  </si>
  <si>
    <t>Твитеры автомобильные (пищалки) TS-280</t>
  </si>
  <si>
    <t>УТ000062657</t>
  </si>
  <si>
    <t>Твиттеры автомобильные (пищалки) GB M-216, 5sm, 120w</t>
  </si>
  <si>
    <t xml:space="preserve"> Клеммы для установки акустических компонентов</t>
  </si>
  <si>
    <t>УТ000017668</t>
  </si>
  <si>
    <t>Клемма акустическая 12Ga MYSTERY (1шт) 13886</t>
  </si>
  <si>
    <t>УТ000017670</t>
  </si>
  <si>
    <t>Клемма акустическая 18Ga MYSTERY (1шт) 13888</t>
  </si>
  <si>
    <t>УТ000057022</t>
  </si>
  <si>
    <t>Клемма вилочная, акустичекская 2GA красная,36 мм2</t>
  </si>
  <si>
    <t>УТ000057023</t>
  </si>
  <si>
    <t>Клемма вилочная, акустичекская 2GA черная,36 мм2</t>
  </si>
  <si>
    <t>УТ000057020</t>
  </si>
  <si>
    <t>Клемма вилочная, акустическая, для провода 25мм2, 4GA, красная</t>
  </si>
  <si>
    <t>УТ000057021</t>
  </si>
  <si>
    <t>Клемма вилочная, акустическая, для провода 25мм2, 4GA, черный</t>
  </si>
  <si>
    <t>УТ000056081</t>
  </si>
  <si>
    <t>Клемма кольцевая, акустическая 10GA под кабель 6мм2 черная (50)</t>
  </si>
  <si>
    <t>УТ000056086</t>
  </si>
  <si>
    <t>Клемма кольцевая, акустическая 2GA красная (10)</t>
  </si>
  <si>
    <t>УТ000056087</t>
  </si>
  <si>
    <t>Клемма кольцевая, акустическая 2GA черная (10)</t>
  </si>
  <si>
    <t>УТ000056084</t>
  </si>
  <si>
    <t>Клемма кольцевая, акустическая 4GA под кабель 25мм2 красная (50)</t>
  </si>
  <si>
    <t>УТ000056085</t>
  </si>
  <si>
    <t>Клемма кольцевая, акустическая 4GA под кабель 25мм2 черная (50)</t>
  </si>
  <si>
    <t>УТ000056159</t>
  </si>
  <si>
    <t>Клемма кольцевая, акустическая 6GA под кабель 16мм2 черная (50)</t>
  </si>
  <si>
    <t>УТ000056082</t>
  </si>
  <si>
    <t>Клемма кольцевая, акустическая 8GA под кабель 10мм2 красная (50)</t>
  </si>
  <si>
    <t>УТ000056083</t>
  </si>
  <si>
    <t>Клемма кольцевая, акустическая 8GA под кабель 10мм2 черная (50)</t>
  </si>
  <si>
    <t>УТ000064768</t>
  </si>
  <si>
    <t>Клемма питания для авто усилителя тип "U" под кабель 8-16мм2 металл позолоченная</t>
  </si>
  <si>
    <t>УТ000017672</t>
  </si>
  <si>
    <t>Контакт "вилка" 8Ga/9мм2 MYSTERY (1шт.) 15906</t>
  </si>
  <si>
    <t xml:space="preserve"> Комплекты для установки акустических компонентов</t>
  </si>
  <si>
    <t>УТ000058433</t>
  </si>
  <si>
    <t>Акустический комплект проводов 1500w ENERGY POWER 8055-8G</t>
  </si>
  <si>
    <t>УТ000058435</t>
  </si>
  <si>
    <t>Акустический комплект проводов 2400w ENERGY POWER TB-6GA</t>
  </si>
  <si>
    <t>УТ000036600</t>
  </si>
  <si>
    <t>Акустический комплект проводов MDK MD-8</t>
  </si>
  <si>
    <t>УТ000012605</t>
  </si>
  <si>
    <t>Акустический комплект проводов для полупрофессионального усилителя MDK MD-8 1500W</t>
  </si>
  <si>
    <t>УТ000054436</t>
  </si>
  <si>
    <t>Акустический комплект проводов, 4,5м ,10GA TS-CAD07</t>
  </si>
  <si>
    <t>УТ000054432</t>
  </si>
  <si>
    <t>Акустический комплект проводов, 4,5м ,8GA</t>
  </si>
  <si>
    <t>УТ000054433</t>
  </si>
  <si>
    <t>Акустический комплект проводов, 5м ,6GA TS-CAD04</t>
  </si>
  <si>
    <t>УТ000054434</t>
  </si>
  <si>
    <t>Акустический комплект проводов, 5м ,8GA TS-CAD05</t>
  </si>
  <si>
    <t>УТ000062739</t>
  </si>
  <si>
    <t>Кольцо переходное (проставочное) 16,5 см (толщина 10 мм) VS-avto</t>
  </si>
  <si>
    <t>УТ000062740</t>
  </si>
  <si>
    <t>Кольцо переходное (проставочное) 16,5 см (толщина 16 мм) VS-avto</t>
  </si>
  <si>
    <t>УТ000062741</t>
  </si>
  <si>
    <t>Кольцо переходное (проставочное) 16,5 см (толщина 16 мм) с фрезеровкой VS-avto</t>
  </si>
  <si>
    <t>УТ000062742</t>
  </si>
  <si>
    <t>Кольцо переходное (проставочное) 16,5 см (толщина 22 мм)  VS-avto</t>
  </si>
  <si>
    <t>УТ000064328</t>
  </si>
  <si>
    <t>Кольцо переходное (проставочное) 16,5 см МДФ М16,16-1 16,5см, 2шт Kicx</t>
  </si>
  <si>
    <t>УТ000064329</t>
  </si>
  <si>
    <t>Кольцо переходное (проставочное) 16,5 см МДФ с выборкой М16,16-2, 2шт Kicx</t>
  </si>
  <si>
    <t>УТ000049840</t>
  </si>
  <si>
    <t>Комплект установочный для 2-х канального усилителя, сечение 10Ga FORCAR SQ 2.10</t>
  </si>
  <si>
    <t>УТ000056569</t>
  </si>
  <si>
    <t>Конвектор уровня сигнала высокий-низкий, 2*RCA TDS TS-CAD09</t>
  </si>
  <si>
    <t xml:space="preserve"> Межблочные кабеля акустических компонентов</t>
  </si>
  <si>
    <t>УТ000047141</t>
  </si>
  <si>
    <t>Акустический кабель для усилителя MD211 синий, 4,5м</t>
  </si>
  <si>
    <t>УТ000047142</t>
  </si>
  <si>
    <t>Акустический кабель для усилителя MD213 серый, 4,5м</t>
  </si>
  <si>
    <t>УТ000065109</t>
  </si>
  <si>
    <t>Акустический кабель для усилителя, набор, Carlive MD-40, 5м</t>
  </si>
  <si>
    <t>УТ000063584</t>
  </si>
  <si>
    <t>Акустический кабель для усилителя, набор, Carlive MD60, 4,5м</t>
  </si>
  <si>
    <t>УТ000063244</t>
  </si>
  <si>
    <t>Акустический межблочный кабель BOS-MINI YP-2м 2RCAх2RCA для усилителя и сабвуфера</t>
  </si>
  <si>
    <t>УТ000052377</t>
  </si>
  <si>
    <t>Кабель Аудио/Видео 2RCA-2RCA 5м (межблочный, угловой, в силиконовой оплетке) CO16</t>
  </si>
  <si>
    <t>УТ000054437</t>
  </si>
  <si>
    <t>Кабель Аудио/Видео 2RCA-2RCA 5м (межблочный, угловой, в силиконовой оплетке) TS-CAD08</t>
  </si>
  <si>
    <t>УТ000064158</t>
  </si>
  <si>
    <t>Кабель переходник Y-разветвитель, RCA штекер - 2RCA гнездо</t>
  </si>
  <si>
    <t>УТ000065159</t>
  </si>
  <si>
    <t>Кабель силовой на катушке BOS-MINI 6GA 50м</t>
  </si>
  <si>
    <t>УТ000065161</t>
  </si>
  <si>
    <t>Кабель силовой на катушке BOS-MINI 8GA 50м</t>
  </si>
  <si>
    <t>УТ000051377</t>
  </si>
  <si>
    <t>Межблочный кабель-разветвитель FORCAR SQ 2FY коаксиал (2мама/1папа) медь</t>
  </si>
  <si>
    <t>УТ000047417</t>
  </si>
  <si>
    <t>Межблочный кабель-разветвитель FORCAR SQ 2MY витая пара  (2папа/1мама), медь</t>
  </si>
  <si>
    <t xml:space="preserve"> Предохранители для авто акустики</t>
  </si>
  <si>
    <t>УТ000063013</t>
  </si>
  <si>
    <t>Предохранитель AGU 100A для авто акустики  позолоченный</t>
  </si>
  <si>
    <t>УТ000063014</t>
  </si>
  <si>
    <t>Предохранитель AGU 20A для авто акустики  позолоченный</t>
  </si>
  <si>
    <t>УТ000063015</t>
  </si>
  <si>
    <t>Предохранитель AGU 30A для авто акустики  позолоченный</t>
  </si>
  <si>
    <t>УТ000063016</t>
  </si>
  <si>
    <t>Предохранитель AGU 40A для авто акустики  позолоченный</t>
  </si>
  <si>
    <t>УТ000063017</t>
  </si>
  <si>
    <t>Предохранитель AGU 50A для авто акустики  позолоченный</t>
  </si>
  <si>
    <t>УТ000063018</t>
  </si>
  <si>
    <t>Предохранитель AGU 60A для авто акустики  позолоченный</t>
  </si>
  <si>
    <t>УТ000063019</t>
  </si>
  <si>
    <t>Предохранитель AGU 80A для авто акустики  позолоченный</t>
  </si>
  <si>
    <t>УТ000063020</t>
  </si>
  <si>
    <t>Предохранитель ANL 100A для авто акустики  позолоченный</t>
  </si>
  <si>
    <t>УТ000063021</t>
  </si>
  <si>
    <t>Предохранитель ANL 150A для авто акустики  позолоченный</t>
  </si>
  <si>
    <t>УТ000063022</t>
  </si>
  <si>
    <t>Предохранитель ANL 200A для авто акустики  позолоченный</t>
  </si>
  <si>
    <t>УТ000063023</t>
  </si>
  <si>
    <t>Предохранитель ANL 80A для авто акустики  позолоченный</t>
  </si>
  <si>
    <t>УТ000017675</t>
  </si>
  <si>
    <t>Предохранитель FUSE 40A AGU позолоченные, стекло, MYSTERY</t>
  </si>
  <si>
    <t>УТ000017676</t>
  </si>
  <si>
    <t>Предохранитель FUSE 50A AGU позолоченные, стекло MYSTERY</t>
  </si>
  <si>
    <t>УТ000054536</t>
  </si>
  <si>
    <t>Предохранитель FUSE 60A AGU позолоченные, стекло MYSTERY</t>
  </si>
  <si>
    <t>УТ000053608</t>
  </si>
  <si>
    <t>Предохранитель miniANL 100A Mystery</t>
  </si>
  <si>
    <t>УТ000053609</t>
  </si>
  <si>
    <t>Предохранитель miniANL 150A Mystery</t>
  </si>
  <si>
    <t>УТ000051628</t>
  </si>
  <si>
    <t>Предохранитель для авто акустики AGU 60A, держатель-колба, комплект ЕМAZ-103</t>
  </si>
  <si>
    <t>УТ000018542</t>
  </si>
  <si>
    <t>Предохранитель корпус AG 48G(Kicx) 2045002</t>
  </si>
  <si>
    <t>УТ000017677</t>
  </si>
  <si>
    <t>Предохранитель корпус AGU 60A MYSTERY MFU-2.60 комлект 15917</t>
  </si>
  <si>
    <t>УТ000048470</t>
  </si>
  <si>
    <t>Предохранитель корпус AGU 80A MYSTERY MFU-1.80</t>
  </si>
  <si>
    <t>УТ000017678</t>
  </si>
  <si>
    <t>Предохранитель корпус AGU 80A MYSTERY MFU-2.80 комлект 13912</t>
  </si>
  <si>
    <t xml:space="preserve"> Разъёмы, переходники для автомагнитол</t>
  </si>
  <si>
    <t>УТ000012400</t>
  </si>
  <si>
    <t>Iso-переходник (хвост) для а/м Prology/Supra</t>
  </si>
  <si>
    <t>УТ000018819</t>
  </si>
  <si>
    <t>Антенный штекер  для автомагнитолы, без пайки, тип 2 Rexant 16-0402</t>
  </si>
  <si>
    <t>00410059486</t>
  </si>
  <si>
    <t>Антенный штекер, переходник "Европа"-гн. "Азия"</t>
  </si>
  <si>
    <t>УТ000041276</t>
  </si>
  <si>
    <t>Евроразъем ISO AWH-0104 штекеры, ответная часть, коннектор универсальный из 2шт</t>
  </si>
  <si>
    <t>УТ000055363</t>
  </si>
  <si>
    <t>Евроразъем ISO AWH-0201 коннектор универсальный из 2шт</t>
  </si>
  <si>
    <t>УТ000022113</t>
  </si>
  <si>
    <t>Разъем для автомагнитолы ALPINE 7514</t>
  </si>
  <si>
    <t>УТ000022114</t>
  </si>
  <si>
    <t>Разъем для автомагнитолы ALPINE 7854R</t>
  </si>
  <si>
    <t>УТ000006370</t>
  </si>
  <si>
    <t>Разъем для автомагнитолы CLARION 718R</t>
  </si>
  <si>
    <t>УТ000006371</t>
  </si>
  <si>
    <t>Разъем для автомагнитолы HYUNDAI</t>
  </si>
  <si>
    <t>УТ000022115</t>
  </si>
  <si>
    <t>Разъем для автомагнитолы HYUNDAI H-CDM8048</t>
  </si>
  <si>
    <t>УТ000014632</t>
  </si>
  <si>
    <t>Разъем для автомагнитолы ISO (ответная часть) ASH-001</t>
  </si>
  <si>
    <t>00410056765</t>
  </si>
  <si>
    <t>Разъем для автомагнитолы ISO-16 2 штекера, ответная часть ISO-002</t>
  </si>
  <si>
    <t>00410059487</t>
  </si>
  <si>
    <t>Разъем для автомагнитолы JVC KD-LX3R</t>
  </si>
  <si>
    <t>УТ000006369</t>
  </si>
  <si>
    <t>Разъем для автомагнитолы JVC KS-FX 220</t>
  </si>
  <si>
    <t>УТ000004586</t>
  </si>
  <si>
    <t>Разъем для автомагнитолы MYSTERY MCD-550MP/640/778 14pin</t>
  </si>
  <si>
    <t>УТ000033109</t>
  </si>
  <si>
    <t>Разъем для автомагнитолы PANASONIC CQ-DFX223</t>
  </si>
  <si>
    <t>УТ000033108</t>
  </si>
  <si>
    <t>Разъем для автомагнитолы PIONEER AVIC</t>
  </si>
  <si>
    <t>00410058853</t>
  </si>
  <si>
    <t>Разъем для автомагнитолы PIONEER DEN-1500</t>
  </si>
  <si>
    <t>УТ000022112</t>
  </si>
  <si>
    <t>Разъем для автомагнитолы PIONEER DEN-2010/2020</t>
  </si>
  <si>
    <t>УТ000006452</t>
  </si>
  <si>
    <t>Разъем для автомагнитолы PIONEER DEN-2300</t>
  </si>
  <si>
    <t>УТ000054577</t>
  </si>
  <si>
    <t>Разъем для автомагнитолы PIONEER до 2010r + ISO Forcar PIO-01W</t>
  </si>
  <si>
    <t>УТ000025547</t>
  </si>
  <si>
    <t>Разъем для автомагнитолы для SONY CDX3000</t>
  </si>
  <si>
    <t>УТ000006454</t>
  </si>
  <si>
    <t>Разъем для автомагнитолы для SONY NEW</t>
  </si>
  <si>
    <t xml:space="preserve"> Автокомпрессоры</t>
  </si>
  <si>
    <t>УТ000005477</t>
  </si>
  <si>
    <t>Автомобильный компрессор 20 л/мин, 7 атм, 12В, 100Вт, набор насадок AVS KS200P Turbo</t>
  </si>
  <si>
    <t>УТ000063075</t>
  </si>
  <si>
    <t>Автомобильный компрессор 28 л/мин, 7 атм, 12В Carlive CL-28</t>
  </si>
  <si>
    <t>УТ000036721</t>
  </si>
  <si>
    <t>Автомобильный компрессор 30 л/мин, 140W, 12V, 15АТМ. 14А, Turbo KE300TL</t>
  </si>
  <si>
    <t>УТ000004590</t>
  </si>
  <si>
    <t>Автомобильный компрессор 35 л/мин, 10 атм, 12В, 150Вт, набор насадок AVS KE350EL Turbo</t>
  </si>
  <si>
    <t>УТ000002453</t>
  </si>
  <si>
    <t>Автомобильный компрессор 35 л/мин, 10 атм, 12В, 150Вт, набор насадок, сумка AVS KS350L Turbo</t>
  </si>
  <si>
    <t>УТ000007909</t>
  </si>
  <si>
    <t>Автомобильный компрессор 40 л/мин, 10 атм, 12В, 160Вт, электронный манометр, набор насадок, сумка AVS KE400EL Turbo</t>
  </si>
  <si>
    <t>УТ000025420</t>
  </si>
  <si>
    <t>Автомобильный компрессор 40 л/мин, 150W, 12V, 10АТМ. 14А, Turbo KA580</t>
  </si>
  <si>
    <t>УТ000063076</t>
  </si>
  <si>
    <t>Автомобильный компрессор 40 л/мин, 7 атм, 12В 200Вт Carlive CL111</t>
  </si>
  <si>
    <t>УТ000002454</t>
  </si>
  <si>
    <t>Автомобильный компрессор 45 л/мин, 10 атм, 12В, 200Вт, набор насадок, сумка, шланг-удлинитель AVS KS450L Turbo</t>
  </si>
  <si>
    <t>УТ000002455</t>
  </si>
  <si>
    <t>Автомобильный компрессор 60 л/мин, 10 атм, 12В, 250Вт, набор насадок, сумка, шланг-удлинитель AVS KS600 Turbo</t>
  </si>
  <si>
    <t>УТ000002456</t>
  </si>
  <si>
    <t>Автомобильный компрессор 75 л/мин, 10 атм, 12В, 300Вт, набор насадок, сумка, шланг-удлинитель AVS KS750D Turbo</t>
  </si>
  <si>
    <t>УТ000002457</t>
  </si>
  <si>
    <t>Автомобильный компрессор 90 л/мин, 10 атм, 12В, 350Вт, набор насадок, сумка, шланг-удлинитель AVS KS900 Turbo</t>
  </si>
  <si>
    <t>УТ000061937</t>
  </si>
  <si>
    <t>Автомобильный компрессор Carlive CL-750 10 Атм. 75л/мин</t>
  </si>
  <si>
    <t>УТ000062164</t>
  </si>
  <si>
    <t>Датчик давления шин</t>
  </si>
  <si>
    <t>УТ000048953</t>
  </si>
  <si>
    <t>Компрессор Airline X5 12В, 10атм, 50л/мин, двухпоршневой</t>
  </si>
  <si>
    <t>УТ000051497</t>
  </si>
  <si>
    <t>Компрессор TORNADO AC-580  "Х"12B 30л/мин до 7атм  СА-030-18S</t>
  </si>
  <si>
    <t>УТ000057600</t>
  </si>
  <si>
    <t>Компрессор TORNADO AC-580 12B 35л/мин 150PSI,12-13.5V,14A, с сумкой (47555)</t>
  </si>
  <si>
    <t>УТ000057051</t>
  </si>
  <si>
    <t>Компрессор автомобильный HOCO PH55 чёрный</t>
  </si>
  <si>
    <t>УТ000056564</t>
  </si>
  <si>
    <t>Компрессор автомобильный TDS TS-CAA43</t>
  </si>
  <si>
    <t>УТ000009145</t>
  </si>
  <si>
    <t>Компрессор автомобильный TURBO KE400EL 40л/мин, 10атм, с фонарем</t>
  </si>
  <si>
    <t>УТ000055181</t>
  </si>
  <si>
    <t>Компрессор центробежный для матраса, лодки 12В KK-03 Airline</t>
  </si>
  <si>
    <t>УТ000049400</t>
  </si>
  <si>
    <t>Наконечник насоса ЕВРО прямой (латунь большой) "Сервис ключ"</t>
  </si>
  <si>
    <t>УТ000049402</t>
  </si>
  <si>
    <t>Наконечник насоса ЕВРО прямой (латунь малый) "АТ"</t>
  </si>
  <si>
    <t>УТ000049401</t>
  </si>
  <si>
    <t>Наконечник насоса ЕВРО прямой (латунь малый) "БМ"</t>
  </si>
  <si>
    <t>УТ000049403</t>
  </si>
  <si>
    <t>Наконечник насоса ЕВРО прямой (хром малый)</t>
  </si>
  <si>
    <t>УТ000047764</t>
  </si>
  <si>
    <t>Наконечник насоса ЕВРО прямой, большой, латунь 73410</t>
  </si>
  <si>
    <t>УТ000038433</t>
  </si>
  <si>
    <t>Наконечник насоса ЕВРО прямой, малый, латунь 32200</t>
  </si>
  <si>
    <t>УТ000038434</t>
  </si>
  <si>
    <t>Наконечник насоса ЕВРО прямой, малый, силумин 5001</t>
  </si>
  <si>
    <t>УТ000038438</t>
  </si>
  <si>
    <t>Наконечник насоса ЕВРО прямой, малый, хром 32201</t>
  </si>
  <si>
    <t>УТ000061878</t>
  </si>
  <si>
    <t>Наконечник шланга подкачки, насоса, прямой, 6мм</t>
  </si>
  <si>
    <t>УТ000048175</t>
  </si>
  <si>
    <t>Шланг спиральный для компрессора 10м, 1/4 ( Евро )  Spark Lux</t>
  </si>
  <si>
    <t>УТ000049615</t>
  </si>
  <si>
    <t>Шланг спиральный для компрессора 15м, 1/4 ( Евро )  Spark Lux</t>
  </si>
  <si>
    <t>УТ000049616</t>
  </si>
  <si>
    <t>Шланг спиральный для компрессора 20м, 1/4 ( Евро )  Spark Lux</t>
  </si>
  <si>
    <t xml:space="preserve"> Брелки, пульты для ворот, шлагбаума</t>
  </si>
  <si>
    <t>УТ000003104</t>
  </si>
  <si>
    <t>Пульт для ворот, шлагбаума, 2 кнопки, статический код, 433 МГц, 27А TS-CAS02</t>
  </si>
  <si>
    <t>УТ000051698</t>
  </si>
  <si>
    <t>Пульт для ворот, шлагбаума, 2 кнопки, статический код, 433.92МГц CAME TOP-432EE</t>
  </si>
  <si>
    <t>УТ000040153</t>
  </si>
  <si>
    <t>Пульт для ворот, шлагбаума, 2 кнопки, статический код, 433.92МГц CAME TOP-432EV OT-CAS07</t>
  </si>
  <si>
    <t>УТ000036947</t>
  </si>
  <si>
    <t>Пульт для ворот, шлагбаума, 4 кнопки, динамический и статический код, 280-868,35 МГц, 2032 TS-CAS05</t>
  </si>
  <si>
    <t>УТ000066365</t>
  </si>
  <si>
    <t>Пульт для ворот, шлагбаума, 4 кнопки, динамичный код,  433 МГц, 27А TDS-CAS04G</t>
  </si>
  <si>
    <t>УТ000048045</t>
  </si>
  <si>
    <t>Пульт для ворот, шлагбаума, 4 кнопки, копирование статических ключей, 433 МГц Apollo FIX</t>
  </si>
  <si>
    <t>УТ000039424</t>
  </si>
  <si>
    <t>Пульт для ворот, шлагбаума, 4 кнопки, копирование статических ключей, 433 МГц Apollo Jast JOLLY</t>
  </si>
  <si>
    <t>УТ000048046</t>
  </si>
  <si>
    <t>Пульт для ворот, шлагбаума, 4 кнопки, копирование статических ключей, 433 МГц Apollo Jast JOY</t>
  </si>
  <si>
    <t>УТ000005500</t>
  </si>
  <si>
    <t>Пульт для ворот, шлагбаума, 4 кнопки, статический код,  433 МГц, 27А TS-CAS03</t>
  </si>
  <si>
    <t>УТ000046391</t>
  </si>
  <si>
    <t>Пульт для ворот, шлагбаума, 4 кнопки, статический код,  433 МГц, 27А TS-CAS06</t>
  </si>
  <si>
    <t xml:space="preserve"> Зарядные устройства для автомобильных аккумуляторов</t>
  </si>
  <si>
    <t xml:space="preserve"> Зарядные устройства для АКБ</t>
  </si>
  <si>
    <t>УТ000014196</t>
  </si>
  <si>
    <t>Зарядное устройство AVS Energy BT-1206T для авто аккумулятора 6A, 6В/12В</t>
  </si>
  <si>
    <t>УТ000019873</t>
  </si>
  <si>
    <t>Зарядное устройство AVS Energy BT-6020 для авто аккумулятора 7A, 6В/12В</t>
  </si>
  <si>
    <t>УТ000009471</t>
  </si>
  <si>
    <t>Зарядное устройство AVS Energy BT-6023 для авто аккумулятора 5A, 6В/12В</t>
  </si>
  <si>
    <t>УТ000019875</t>
  </si>
  <si>
    <t>Зарядное устройство AVS Energy BT-6040 для авто аккумулятора 20A, 12В/24В</t>
  </si>
  <si>
    <t>УТ000050552</t>
  </si>
  <si>
    <t>Зарядное устройство автоматическое, десульфатор аккумулятора 12В , 24В , 8000mA, FBC122408D</t>
  </si>
  <si>
    <t>УТ000050549</t>
  </si>
  <si>
    <t>Зарядное устройство автоматическое, десульфатор аккумулятора 12В, 5000mA, FBC1205D</t>
  </si>
  <si>
    <t>УТ000050551</t>
  </si>
  <si>
    <t>Зарядное устройство автоматическое, десульфатор аккумулятора 6В, 12В, 24В, 6000mA, FBC122406D</t>
  </si>
  <si>
    <t>УТ000052504</t>
  </si>
  <si>
    <t>Устройство зарядное 12В 0-10А, амперметр, ручная регулировка тока, импульсное Airline ACH-AM-18</t>
  </si>
  <si>
    <t>УТ000052506</t>
  </si>
  <si>
    <t>Устройство зарядное 12В 0-20А, 3 режима 14,8/16/19В, амперметр, ручная регулировка тока, импульсное Airline ACH-20A-15</t>
  </si>
  <si>
    <t>УТ000052505</t>
  </si>
  <si>
    <t>Устройство зарядное 12В 0-5А, амперметр, ручная регулировка тока, импульсное Airline ACH-AM-16</t>
  </si>
  <si>
    <t>УТ000051504</t>
  </si>
  <si>
    <t>Устройство зарядное 6В/12В 0-10А, амперметр, ручная регулировка тока, импульсное Airline ACH-10A-07</t>
  </si>
  <si>
    <t xml:space="preserve"> Провод для прикуривания</t>
  </si>
  <si>
    <t>УТ000015661</t>
  </si>
  <si>
    <t>Пусковые провода 1000А 2м ENERGY POWER</t>
  </si>
  <si>
    <t>УТ000035444</t>
  </si>
  <si>
    <t>Пусковые провода 1500А 2м ENERGY POWER</t>
  </si>
  <si>
    <t>УТ000046003</t>
  </si>
  <si>
    <t>Пусковые провода 2000А</t>
  </si>
  <si>
    <t>УТ000014237</t>
  </si>
  <si>
    <t>Пусковые провода 200А</t>
  </si>
  <si>
    <t>УТ000014523</t>
  </si>
  <si>
    <t>Пусковые провода 200А, 2.5 м, -40C*, сумка  Energy Standart  BC-200</t>
  </si>
  <si>
    <t>УТ000062436</t>
  </si>
  <si>
    <t>Пусковые провода 2500А</t>
  </si>
  <si>
    <t>УТ000020312</t>
  </si>
  <si>
    <t>Пусковые провода 300A 3.0м, пакет Lavita LA-193300</t>
  </si>
  <si>
    <t>УТ000042342</t>
  </si>
  <si>
    <t>Пусковые провода 300А, 2,28м, сумка, Autovirazh AV-911300</t>
  </si>
  <si>
    <t>УТ000046229</t>
  </si>
  <si>
    <t>Пусковые провода 300А, 2,2м, пакет, Autovirazh AV-950300</t>
  </si>
  <si>
    <t>УТ000044075</t>
  </si>
  <si>
    <t>Пусковые провода 400A 2.28м, сумка Autovirazh AV-911400</t>
  </si>
  <si>
    <t>УТ000057605</t>
  </si>
  <si>
    <t>Пусковые провода 400A 2.5м, в пакете Autovirazh AV-950400</t>
  </si>
  <si>
    <t>УТ000056862</t>
  </si>
  <si>
    <t>Пусковые провода 500А 2.5м (-30C*) AM-5</t>
  </si>
  <si>
    <t>УТ000015662</t>
  </si>
  <si>
    <t>Пусковые провода 500А 2м ENERGY POWER</t>
  </si>
  <si>
    <t>УТ000039330</t>
  </si>
  <si>
    <t>Пусковые провода 600А 2.5м (-40C*)</t>
  </si>
  <si>
    <t>УТ000057857</t>
  </si>
  <si>
    <t>Пусковые провода NEW Galaxy 150А 2,3 м (-40*)</t>
  </si>
  <si>
    <t>УТ000060428</t>
  </si>
  <si>
    <t>Пусковые провода силикон, 100А, 2м</t>
  </si>
  <si>
    <t>УТ000060429</t>
  </si>
  <si>
    <t>Пусковые провода силикон, 150А, 2м</t>
  </si>
  <si>
    <t>УТ000060425</t>
  </si>
  <si>
    <t>Пусковые провода силикон, 250А, 2м</t>
  </si>
  <si>
    <t xml:space="preserve"> Пуско-зарядное автономное, бустер</t>
  </si>
  <si>
    <t>УТ000050497</t>
  </si>
  <si>
    <t>Устройство пуско-зарядное автономное (бустер) 10000MAh Airline APB-10-05</t>
  </si>
  <si>
    <t>УТ000058002</t>
  </si>
  <si>
    <t>Устройство пуско-зарядное автономное (бустер) 8000MAh Airline AEAB000</t>
  </si>
  <si>
    <t>УТ000058419</t>
  </si>
  <si>
    <t>Устройство пуско-зарядное автономное (бустер) Q3 12000mAh 12V</t>
  </si>
  <si>
    <t>УТ000057124</t>
  </si>
  <si>
    <t>Устройство пуско-зарядное автономное (бустер) TM150 10000mAh 12V (с компрессором)</t>
  </si>
  <si>
    <t>УТ000059299</t>
  </si>
  <si>
    <t>Устройство пуско-зарядное автономное (бустер) TM18B 12000mAh 12V (с компрессором)</t>
  </si>
  <si>
    <t>УТ000052195</t>
  </si>
  <si>
    <t>Устройство пуско-зарядное автономное (бустер) X2 18000mAh 12V</t>
  </si>
  <si>
    <t xml:space="preserve"> Инверторы автомобильные , преобразователи напряжения</t>
  </si>
  <si>
    <t>УТ000006528</t>
  </si>
  <si>
    <t>Автомобильный инвертор 12/220V,  400W AVS IN-400W</t>
  </si>
  <si>
    <t>00000004500</t>
  </si>
  <si>
    <t>Автомобильный инвертор 12/220V, 1000W AVS IN-1000W</t>
  </si>
  <si>
    <t>УТ000046764</t>
  </si>
  <si>
    <t>Автомобильный инвертор 12/220V, 100W Robiton CN100USB 100W</t>
  </si>
  <si>
    <t>00410052641</t>
  </si>
  <si>
    <t>Автомобильный инвертор 12/220V, 1500W AVS IN-1500W</t>
  </si>
  <si>
    <t>УТ000006527</t>
  </si>
  <si>
    <t>Автомобильный инвертор 12/220V, 200W AVS IN-200W</t>
  </si>
  <si>
    <t>УТ000046193</t>
  </si>
  <si>
    <t>Автомобильный инвертор 12/220V, 200W Robiton CN200USB</t>
  </si>
  <si>
    <t>00000003348</t>
  </si>
  <si>
    <t>Автомобильный инвертор 12/220V, 600W AVS IN-600W</t>
  </si>
  <si>
    <t>УТ000034643</t>
  </si>
  <si>
    <t>Автомобильный инвертор 24/220V,  600W AVS IN-600W-24</t>
  </si>
  <si>
    <t>УТ000058196</t>
  </si>
  <si>
    <t>Автомобильный инвертор 24/220V, 1000W AVS IN-1000W-24</t>
  </si>
  <si>
    <t>УТ000025653</t>
  </si>
  <si>
    <t>Автомобильный инвертор 24/220V, 1500W AVS IN-1500W-24</t>
  </si>
  <si>
    <t>УТ000052284</t>
  </si>
  <si>
    <t>Автомобильный инвертор Olesson WF-1662  AC220-240В, 150Вт, 4*USB, 2*TYPE-C</t>
  </si>
  <si>
    <t>УТ000060178</t>
  </si>
  <si>
    <t>Автомобильный конвертер 24/12V 30А</t>
  </si>
  <si>
    <t>УТ000060179</t>
  </si>
  <si>
    <t>Автомобильный конвертер 24/12V 45А</t>
  </si>
  <si>
    <t>00410060172</t>
  </si>
  <si>
    <t>Автомобильный конвертер 24/12V AVS IN-2420 (20A)</t>
  </si>
  <si>
    <t>00410060173</t>
  </si>
  <si>
    <t>Автомобильный конвертер 24/12V AVS IN-2430 (30A)</t>
  </si>
  <si>
    <t>00410060174</t>
  </si>
  <si>
    <t>Автомобильный конвертер 24/12V AVS IN-2440 (40A)</t>
  </si>
  <si>
    <t>УТ000047249</t>
  </si>
  <si>
    <t>Кабель для инвертеров, комплект шнуров Robiton P18 PK1</t>
  </si>
  <si>
    <t>УТ000047248</t>
  </si>
  <si>
    <t>Кабель для инвертеров, комплект шнуров с зажимами-крокодилами Robiton P17 PK1</t>
  </si>
  <si>
    <t>УТ000048030</t>
  </si>
  <si>
    <t>Провод питания ЗУ (клемма БМ6 - крокодил) 1,5м, до 15А</t>
  </si>
  <si>
    <t xml:space="preserve"> Камеры заднего вида, парковочные системы</t>
  </si>
  <si>
    <t xml:space="preserve"> Датчики парковочных систем</t>
  </si>
  <si>
    <t>УТ000031824</t>
  </si>
  <si>
    <t>Датчик парктроника AVS 18мм*2.5м белый</t>
  </si>
  <si>
    <t>УТ000031826</t>
  </si>
  <si>
    <t>Датчик парктроника AVS 18мм*2.5м серебро</t>
  </si>
  <si>
    <t>УТ000031828</t>
  </si>
  <si>
    <t>Датчик парктроника AVS 18мм*2.5м черный</t>
  </si>
  <si>
    <t>УТ000031825</t>
  </si>
  <si>
    <t>Датчик парктроника AVS 20мм*2.5м белый</t>
  </si>
  <si>
    <t>УТ000031827</t>
  </si>
  <si>
    <t>Датчик парктроника AVS 20мм*2.5м серебро</t>
  </si>
  <si>
    <t>УТ000026149</t>
  </si>
  <si>
    <t>Датчик парктроника AVS 20мм*2.5м чёрный</t>
  </si>
  <si>
    <t>00410052379</t>
  </si>
  <si>
    <t>Датчик парктроника AVS 22мм*2.5м белый</t>
  </si>
  <si>
    <t>УТ000011492</t>
  </si>
  <si>
    <t>Датчик парктроника AVS 22мм*2.5м зеленый (фисташковый)</t>
  </si>
  <si>
    <t>00410052380</t>
  </si>
  <si>
    <t>Датчик парктроника AVS 22мм*2.5м красный</t>
  </si>
  <si>
    <t>00410052381</t>
  </si>
  <si>
    <t>Датчик парктроника AVS 22мм*2.5м серебро</t>
  </si>
  <si>
    <t>УТ000011490</t>
  </si>
  <si>
    <t>Датчик парктроника AVS 22мм*2.5м темно-серый</t>
  </si>
  <si>
    <t>УТ000011491</t>
  </si>
  <si>
    <t>Датчик парктроника AVS 22мм*2.5м темно-синий</t>
  </si>
  <si>
    <t>00410052382</t>
  </si>
  <si>
    <t>Датчик парктроника AVS 22мм*2.5м черный</t>
  </si>
  <si>
    <t xml:space="preserve"> Кабель для камер заднего вида</t>
  </si>
  <si>
    <t>УТ000060233</t>
  </si>
  <si>
    <t>Кабель RCA - RCA для камер заднего вида, 10м</t>
  </si>
  <si>
    <t>УТ000060232</t>
  </si>
  <si>
    <t>Кабель RCA - RCA для камер заднего вида, 6м</t>
  </si>
  <si>
    <t>УТ000064144</t>
  </si>
  <si>
    <t>Кабель RCA - RCA для камер заднего вида, 8м</t>
  </si>
  <si>
    <t>УТ000061024</t>
  </si>
  <si>
    <t>Кабель для камер заднего вида 2.4м RCA-2,5 Jack 4PIN + питание</t>
  </si>
  <si>
    <t>УТ000061026</t>
  </si>
  <si>
    <t>Кабель для камер заднего вида RCA - RCA - DC 5,5*2,1 штекер, 6м</t>
  </si>
  <si>
    <t>УТ000061027</t>
  </si>
  <si>
    <t>Кабель для камер заднего вида RCA - RCA - DC 5,5*2,1 штекер-штекер-гнездо, 6м</t>
  </si>
  <si>
    <t xml:space="preserve"> Камеры заднего вида</t>
  </si>
  <si>
    <t>УТ000057747</t>
  </si>
  <si>
    <t>Камера заднего вида 1080P, IP66, 12В, AHD, парковочные линии TS-CAV28</t>
  </si>
  <si>
    <t>УТ000056570</t>
  </si>
  <si>
    <t>Камера заднего вида 1080P, IP68, 12В, TS-CAV19</t>
  </si>
  <si>
    <t>УТ000064775</t>
  </si>
  <si>
    <t>Камера заднего вида 2в1, 2 парктроника со звуком (черная)</t>
  </si>
  <si>
    <t>УТ000064776</t>
  </si>
  <si>
    <t>Камера заднего вида 3в1, 2 диода + 2 парктроника, со звуком (черная)</t>
  </si>
  <si>
    <t>УТ000052888</t>
  </si>
  <si>
    <t>Камера заднего вида 420ТВЛ, IP66, 12В, парковочные линии</t>
  </si>
  <si>
    <t>УТ000052281</t>
  </si>
  <si>
    <t>Камера заднего вида 500ТВЛ, IP66, 12В, 4pin, парковочные линии TS-CAV23</t>
  </si>
  <si>
    <t>УТ000052283</t>
  </si>
  <si>
    <t>Камера заднего вида 500ТВЛ, IP66, 12В, 4pin, парковочные линии TS-CAV25</t>
  </si>
  <si>
    <t>УТ000057745</t>
  </si>
  <si>
    <t>Камера заднего вида 500ТВЛ, IP66, 12В, парковочные линии TS-CAV26</t>
  </si>
  <si>
    <t>УТ000045355</t>
  </si>
  <si>
    <t>Камера заднего вида 600ТВЛ, IP66, 12В, парковочные линии TS-CAV15</t>
  </si>
  <si>
    <t>УТ000051304</t>
  </si>
  <si>
    <t>Камера заднего вида 600ТВЛ, IP66, 12В, парковочные линии TS-CAV17</t>
  </si>
  <si>
    <t>УТ000045356</t>
  </si>
  <si>
    <t>Камера заднего вида 600ТВЛ, IP66, 12В, парковочные линии TS-CAV18</t>
  </si>
  <si>
    <t>УТ000051305</t>
  </si>
  <si>
    <t>Камера заднего вида 600ТВЛ, IP66, 12В, парковочные линии TS-CAV19 (720p)</t>
  </si>
  <si>
    <t>УТ000057746</t>
  </si>
  <si>
    <t>Камера заднего вида 700ТВЛ, IP66, 12В, парковочные линии TS-CAV27</t>
  </si>
  <si>
    <t>УТ000023524</t>
  </si>
  <si>
    <t>Камера заднего вида AVS PS-812 420ТВЛ, 120гр., IP67, парковочные линии</t>
  </si>
  <si>
    <t>УТ000065133</t>
  </si>
  <si>
    <t>Камера заднего вида Carlive CM-01 CCD</t>
  </si>
  <si>
    <t>УТ000065134</t>
  </si>
  <si>
    <t>Камера заднего вида Carlive CM-02 AHD</t>
  </si>
  <si>
    <t>УТ000065135</t>
  </si>
  <si>
    <t>Камера заднего вида Carlive CM-03 AHD</t>
  </si>
  <si>
    <t>УТ000065136</t>
  </si>
  <si>
    <t>Камера заднего вида Carlive CM-04 CCD</t>
  </si>
  <si>
    <t>УТ000016292</t>
  </si>
  <si>
    <t>Камера заднего вида HAD-46 1280*720, 1Мр, IP66,12В</t>
  </si>
  <si>
    <t>УТ000016293</t>
  </si>
  <si>
    <t>Камера заднего вида HAD-49 1920*1080, 2Мр, IP66, 12В</t>
  </si>
  <si>
    <t>УТ000059277</t>
  </si>
  <si>
    <t>Камера заднего вида WiFi 1080Р, 12В TS-CAV29</t>
  </si>
  <si>
    <t>УТ000051327</t>
  </si>
  <si>
    <t>Камера заднего вида универсальная, бабочка, накладная, круглая (№7)</t>
  </si>
  <si>
    <t>УТ000051328</t>
  </si>
  <si>
    <t>Камера заднего вида универсальная, бабочка, накладная, круглая (№9)</t>
  </si>
  <si>
    <t>УТ000050187</t>
  </si>
  <si>
    <t>Камера заднего вида универсальная, с подсветкой 8 диодов, врезная, круглая (№3)</t>
  </si>
  <si>
    <t>УТ000049699</t>
  </si>
  <si>
    <t>Камера заднего вида универсальная, с подсветкой 8 диодов, круглая №6</t>
  </si>
  <si>
    <t>УТ000049698</t>
  </si>
  <si>
    <t>Камера заднего вида универсальная, с подсветкой 8 диодов, на кронштейне, квадратная</t>
  </si>
  <si>
    <t>УТ000050189</t>
  </si>
  <si>
    <t>Камера заднего вида универсальная, с подсветкой 8 диодов, на кронштейне, короткая</t>
  </si>
  <si>
    <t>УТ000045552</t>
  </si>
  <si>
    <t>Камера заднего вида штатная для Land Cruiser</t>
  </si>
  <si>
    <t>УТ000045554</t>
  </si>
  <si>
    <t>Камера заднего вида штатная для Toyota Camry</t>
  </si>
  <si>
    <t>УТ000050174</t>
  </si>
  <si>
    <t>Рамка для номера с камерой заднего вида 4 диода + подсветка 16 диодов, черная</t>
  </si>
  <si>
    <t>УТ000051331</t>
  </si>
  <si>
    <t>Рамка для номера с камерой заднего вида 4 диода, карбон</t>
  </si>
  <si>
    <t>УТ000050175</t>
  </si>
  <si>
    <t>Рамка для номера с камерой заднего вида 4 диода, черная</t>
  </si>
  <si>
    <t>УТ000050176</t>
  </si>
  <si>
    <t>Рамка для номера с камерой заднего вида 8 диодов + парктроник с экраном, черная</t>
  </si>
  <si>
    <t xml:space="preserve"> Мониторы</t>
  </si>
  <si>
    <t>УТ000056551</t>
  </si>
  <si>
    <t>Монитор автомобильный 4,3" + камера заднего вида 800х480, 9-32В TDS TS-CAV33</t>
  </si>
  <si>
    <t>УТ000056552</t>
  </si>
  <si>
    <t>Монитор автомобильный 4,3" + камера заднего вида 800х480, 9-32В TDS TS-CAV35</t>
  </si>
  <si>
    <t>УТ000014637</t>
  </si>
  <si>
    <t>Монитор автомобильный 4,3" складной</t>
  </si>
  <si>
    <t>УТ000057573</t>
  </si>
  <si>
    <t>Монитор автомобильный TDS TS-CAV31 2 канала (7",800*400,9-45В)</t>
  </si>
  <si>
    <t>УТ000057575</t>
  </si>
  <si>
    <t>Монитор автомобильный TDS TS-CAV32  2 канала (9",800*480,9-45В)</t>
  </si>
  <si>
    <t>УТ000058244</t>
  </si>
  <si>
    <t>Монитор автомобильный TDS TS-CAV34  2 канала, камера в наборе (7",800*400,9-45В)</t>
  </si>
  <si>
    <t>УТ000064400</t>
  </si>
  <si>
    <t>Монитор автомобильный зеркало FORCAR MR-500 (для камеры заднего вида)</t>
  </si>
  <si>
    <t xml:space="preserve"> Парктроники</t>
  </si>
  <si>
    <t>00000003728</t>
  </si>
  <si>
    <t>Парктроник AVS PS-164M (4 датчика, Зеркало + LED Дисплей цветной)</t>
  </si>
  <si>
    <t>УТ000000163</t>
  </si>
  <si>
    <t>Парктроник Sho-Me Y-2651 Silver (8датчиков, зеркало с индикатором дистанции в комплекте, зона срабатывания 0-1,8 м)</t>
  </si>
  <si>
    <t>00410057104</t>
  </si>
  <si>
    <t>Парктроник Sho-Me Y-2690 N04 Black (4датчика, ЖК дисплей,зона срабатывания 0-1,8 м)</t>
  </si>
  <si>
    <t xml:space="preserve"> Устройства в автоприкуриватель</t>
  </si>
  <si>
    <t xml:space="preserve"> Автомобильные холодильники</t>
  </si>
  <si>
    <t>УТ000044513</t>
  </si>
  <si>
    <t>Сумка-термос (термосумка) ТС-6 6л</t>
  </si>
  <si>
    <t xml:space="preserve"> Адаптер сетевой - прикуриватель 220В-12В</t>
  </si>
  <si>
    <t>УТ000047487</t>
  </si>
  <si>
    <t>Блок питания Robiton DC102 4000mA с гнездом прикуривателя</t>
  </si>
  <si>
    <t xml:space="preserve"> Вентиляторы автомобильные</t>
  </si>
  <si>
    <t>00410054156</t>
  </si>
  <si>
    <t>Вентилятор автомобильный AVS Comfort 8043 12B 6" (корпус-металл,переключатель, серебристый)</t>
  </si>
  <si>
    <t>00410054161</t>
  </si>
  <si>
    <t>Вентилятор автомобильный AVS Comfort 8043C 24B 6" (корпус-металл,переключатель, серебристый)</t>
  </si>
  <si>
    <t>00410054164</t>
  </si>
  <si>
    <t>Вентилятор автомобильный AVS Comfort 8048 12B 8" (корпус-металл,переключатель, серебристый)</t>
  </si>
  <si>
    <t>УТ000017886</t>
  </si>
  <si>
    <t>Вентилятор автомобильный AVS Comfort 8048C 24B 8" (корпус-металл,переключатель, серебристый)</t>
  </si>
  <si>
    <t>УТ000063926</t>
  </si>
  <si>
    <t>Вентилятор автомобильный AVS Comfort 9041 12B 5" (корпус-пластик,переключатель,черный)</t>
  </si>
  <si>
    <t>УТ000049068</t>
  </si>
  <si>
    <t>Вентилятор салона 12В, 12См, двойной Airline ACF-12-05</t>
  </si>
  <si>
    <t>УТ000039115</t>
  </si>
  <si>
    <t>Вентилятор салона 12В, 15См, двойной Airline ACF-12-06</t>
  </si>
  <si>
    <t>УТ000049207</t>
  </si>
  <si>
    <t>Вентилятор салона 6 KS-1612 с поворотом, хром, 12V</t>
  </si>
  <si>
    <t>УТ000049208</t>
  </si>
  <si>
    <t>Вентилятор салона 8 KS-2112 с поворотом, хром, 12V</t>
  </si>
  <si>
    <t xml:space="preserve"> Кипятильник автомобильный в прикуриватель</t>
  </si>
  <si>
    <t>УТ000021603</t>
  </si>
  <si>
    <t>Кипятильник автомобильный 12В Nowa Bright HJ204 34096</t>
  </si>
  <si>
    <t>УТ000046952</t>
  </si>
  <si>
    <t>Кипятильник автомобильный 24В Airline AEBH001</t>
  </si>
  <si>
    <t>УТ000048956</t>
  </si>
  <si>
    <t>не заказывать</t>
  </si>
  <si>
    <t xml:space="preserve"> Обогреватели салона и стекла</t>
  </si>
  <si>
    <t>УТ000009259</t>
  </si>
  <si>
    <t>Обогреватель Nova Bright Ветерок (керамический, в прикуриватель, 12v)</t>
  </si>
  <si>
    <t>УТ000014512</t>
  </si>
  <si>
    <t>Обогреватель салона и стекла 12v Comfort TE-310 150Вт 3 режима AVS</t>
  </si>
  <si>
    <t>УТ000041129</t>
  </si>
  <si>
    <t>Обогреватель салона и стекла 24v Comfort TE-311 150Вт 3 режима AVS</t>
  </si>
  <si>
    <t>УТ000047513</t>
  </si>
  <si>
    <t>Обогреватель салона и стекла 24v WP-302</t>
  </si>
  <si>
    <t>УТ000061738</t>
  </si>
  <si>
    <t>Обогреватель салона и стекол 12V 150Вт с керамическим нагревательным элементом черный Skyway</t>
  </si>
  <si>
    <t>УТ000057631</t>
  </si>
  <si>
    <t>Обогреватель салона и стекол 12V 150Вт Трио (тепловентилятор) Airline</t>
  </si>
  <si>
    <t>УТ000061737</t>
  </si>
  <si>
    <t>Обогреватель салона и стекол 12V 150Вт, (тепловентилятор) ,Airline</t>
  </si>
  <si>
    <t>УТ000021613</t>
  </si>
  <si>
    <t>Обогреватель сидений "Горыныч" со спинкой без регул./провод/12В</t>
  </si>
  <si>
    <t>УТ000051498</t>
  </si>
  <si>
    <t>Обогреватель сидений "Емеля 1" без спинки без регул./углеволокно/Е-1</t>
  </si>
  <si>
    <t xml:space="preserve"> Прикуриватели</t>
  </si>
  <si>
    <t>УТ000055048</t>
  </si>
  <si>
    <t>Прикуриватель автомобильный 12В/24В</t>
  </si>
  <si>
    <t>УТ000057719</t>
  </si>
  <si>
    <t>Прикуриватель автомобильный с гнездом, комплект, провод 100мм</t>
  </si>
  <si>
    <t xml:space="preserve"> Разветвители прикуривателя</t>
  </si>
  <si>
    <t>00410055984</t>
  </si>
  <si>
    <t>Разветвитель прикуривателя AVS 12/24 (на 2 выхода)  CS202</t>
  </si>
  <si>
    <t>00410055200</t>
  </si>
  <si>
    <t>Разветвитель прикуривателя AVS 12/24 (на 2 выхода)  CS204  со светодиодной подсветкой</t>
  </si>
  <si>
    <t>00410057533</t>
  </si>
  <si>
    <t>Разветвитель прикуривателя AVS 12/24 (на 2 выхода)  CS205  со светодиодной подсветкой</t>
  </si>
  <si>
    <t>УТ000011845</t>
  </si>
  <si>
    <t>Разветвитель прикуривателя AVS 12/24 (на 2 выхода+2USB) CS214U</t>
  </si>
  <si>
    <t>00410055201</t>
  </si>
  <si>
    <t>Разветвитель прикуривателя AVS 12/24 (на 2 выхода+USB порт)  CS212U  со светодиодной подсветкой</t>
  </si>
  <si>
    <t>00410055982</t>
  </si>
  <si>
    <t>Разветвитель прикуривателя AVS 12/24 (на 2 выхода+USBпорт)  CS211U</t>
  </si>
  <si>
    <t>00410055983</t>
  </si>
  <si>
    <t>Разветвитель прикуривателя AVS 12/24 (на 2 выхода, шнур)  CS201</t>
  </si>
  <si>
    <t>УТ000005484</t>
  </si>
  <si>
    <t>Разветвитель прикуривателя AVS 12/24 (на 3 выхода+2USB)  CS316</t>
  </si>
  <si>
    <t>00410055987</t>
  </si>
  <si>
    <t>Разветвитель прикуривателя AVS 12/24 (на 3 выхода+USB порт)  CS311U</t>
  </si>
  <si>
    <t>00410055988</t>
  </si>
  <si>
    <t>Разветвитель прикуривателя AVS 12/24 (на 3 выхода+USB порт)  CS312U</t>
  </si>
  <si>
    <t>00410056636</t>
  </si>
  <si>
    <t>Разветвитель прикуривателя AVS 12/24 (на 3 выхода+USB)  CS313U</t>
  </si>
  <si>
    <t>00410055203</t>
  </si>
  <si>
    <t>Разветвитель прикуривателя AVS 12/24 (на 3 выхода+USB)  CS314U</t>
  </si>
  <si>
    <t>УТ000059558</t>
  </si>
  <si>
    <t>Разветвитель прикуривателя Dos-Gold 1606</t>
  </si>
  <si>
    <t>УТ000040685</t>
  </si>
  <si>
    <t>Разветвитель прикуривателя Dream WF-0963 (3 гнезда, 2 USB)</t>
  </si>
  <si>
    <t>УТ000012900</t>
  </si>
  <si>
    <t>Разветвитель прикуривателя Olesson WF-1520, на ножке, 3 гнезда.</t>
  </si>
  <si>
    <t>УТ000012901</t>
  </si>
  <si>
    <t>Разветвитель прикуривателя Olesson WF-1521, на шнуре, 3 гнезда</t>
  </si>
  <si>
    <t>УТ000012902</t>
  </si>
  <si>
    <t>Разветвитель прикуривателя Olesson WF-1522, на шнуре, 2 гнезда, 1 USB на 1200mA.</t>
  </si>
  <si>
    <t>УТ000021097</t>
  </si>
  <si>
    <t>Разветвитель прикуривателя Olesson WF-1523, на шнуре, 3гнезда, 1 USB на 1000mA.</t>
  </si>
  <si>
    <t>УТ000021098</t>
  </si>
  <si>
    <t>Разветвитель прикуривателя Olesson WF-1526, на  ножке и шнуре, 3 гнезда, 1 USB на 1200mA.</t>
  </si>
  <si>
    <t>УТ000021106</t>
  </si>
  <si>
    <t>Разветвитель прикуривателя Olesson WF-1637, на ножке, 2 гнезда, 2 USB на 1200mA.</t>
  </si>
  <si>
    <t>УТ000029124</t>
  </si>
  <si>
    <t>Разветвитель прикуривателя Olesson WF-1643, на ножке, 2 гнезда</t>
  </si>
  <si>
    <t>УТ000029125</t>
  </si>
  <si>
    <t>Разветвитель прикуривателя Olesson WF-1644, на шнуре, 2 гнезда</t>
  </si>
  <si>
    <t>УТ000029126</t>
  </si>
  <si>
    <t>Разветвитель прикуривателя Olesson WF-1645, на шнуре, 2 гнезда, 1 USB на 1000mA.</t>
  </si>
  <si>
    <t>УТ000038412</t>
  </si>
  <si>
    <t>Разветвитель прикуривателя Olesson WF-1646</t>
  </si>
  <si>
    <t>УТ000055137</t>
  </si>
  <si>
    <t>Разветвитель прикуривателя Olesson WF-1652, на ножке 2 гнезда, 2 USB</t>
  </si>
  <si>
    <t>УТ000065546</t>
  </si>
  <si>
    <t>Разветвитель прикуривателя Olesson WF-1668</t>
  </si>
  <si>
    <t>УТ000038414</t>
  </si>
  <si>
    <t>Разветвитель прикуривателя Olesson WF-1675</t>
  </si>
  <si>
    <t>УТ000014034</t>
  </si>
  <si>
    <t>Разветвитель прикуривателя WF-0120 (3 гн.+USB)</t>
  </si>
  <si>
    <t>УТ000059721</t>
  </si>
  <si>
    <t>Разветвитель прикуривателя WF-0306 IN-CAR</t>
  </si>
  <si>
    <t>УТ000059722</t>
  </si>
  <si>
    <t>Разветвитель прикуривателя WF-0307 IN-CAR</t>
  </si>
  <si>
    <t>УТ000047866</t>
  </si>
  <si>
    <t>Разветвитель прикуривателя на шнуре, 3 гнезда</t>
  </si>
  <si>
    <t xml:space="preserve"> Удлинитель прикуривателя</t>
  </si>
  <si>
    <t>00410056119</t>
  </si>
  <si>
    <t>Удлинитель - переходник 2 крокодила - гнездо прикуривателя предохранитель 3А, 1.5м</t>
  </si>
  <si>
    <t>УТ000055558</t>
  </si>
  <si>
    <t>Удлинитель автомобильного прикуривателя, штекер - гнездо прикуривателя, предохранитель 20А, длина 3,6м АР-06</t>
  </si>
  <si>
    <t>УТ000059896</t>
  </si>
  <si>
    <t>Удлинитель прикуривателя 12/24В, 2 крокодила - гнездо прикуривателя, 1м 57507</t>
  </si>
  <si>
    <t>УТ000057508</t>
  </si>
  <si>
    <t>Удлинитель прикуривателя 12/24В, 2 крокодила - гнездо прикуривателя, провод 2*2,5кв.мм, 1м</t>
  </si>
  <si>
    <t>УТ000053478</t>
  </si>
  <si>
    <t>Удлинитель-переходник 2 крокодила - гнездо прикуривателя 0,5 м  (не разборный) WF4 , АP-04</t>
  </si>
  <si>
    <t xml:space="preserve"> Автоаксессуары</t>
  </si>
  <si>
    <t xml:space="preserve"> Автовизитки, таблички, наклейки</t>
  </si>
  <si>
    <t>УТ000050508</t>
  </si>
  <si>
    <t>Автовизитка Dream JK-297 Plus, черный</t>
  </si>
  <si>
    <t>УТ000064442</t>
  </si>
  <si>
    <t>Автовизитка парковочная CR007 с номером телефона, чёрная</t>
  </si>
  <si>
    <t>УТ000057039</t>
  </si>
  <si>
    <t>Автовизитка парковочная CR008 с номером телефона, серебро</t>
  </si>
  <si>
    <t>УТ000057038</t>
  </si>
  <si>
    <t>Автовизитка парковочная CR008 с номером телефона, чёрная</t>
  </si>
  <si>
    <t>УТ000060285</t>
  </si>
  <si>
    <t>Автовизитка парковочная CR009 с номером телефона, чёрная</t>
  </si>
  <si>
    <t>УТ000047379</t>
  </si>
  <si>
    <t>Автовизитка парковочная с номером телефона, наборная, на присосках</t>
  </si>
  <si>
    <t>УТ000000658</t>
  </si>
  <si>
    <t>Наклейка "Ш" (ГОСТ 20х20)</t>
  </si>
  <si>
    <t>УТ000019929</t>
  </si>
  <si>
    <t>Наклейка знак "Ш" (*`)</t>
  </si>
  <si>
    <t>УТ000016950</t>
  </si>
  <si>
    <t>Наклейка знак ТУФЕЛЬКА наруж.</t>
  </si>
  <si>
    <t xml:space="preserve"> Автомобильные дворники</t>
  </si>
  <si>
    <t>УТ000052163</t>
  </si>
  <si>
    <t>Адаптер щёток стеклоочистителя Crystal ADP-1 для ВАЗ 2101-99, 2121 штырьковый замок 2шт</t>
  </si>
  <si>
    <t>УТ000052164</t>
  </si>
  <si>
    <t>Адаптер щёток стеклоочистителя MBA, SMART (2шт)</t>
  </si>
  <si>
    <t>УТ000052165</t>
  </si>
  <si>
    <t>Адаптер щёток стеклоочистителя Side Lock ( Golf, Ford Focus, Mazda) 2шт</t>
  </si>
  <si>
    <t>УТ000052166</t>
  </si>
  <si>
    <t>Адаптер щёток стеклоочистителя Top Lock с/о (2шт)</t>
  </si>
  <si>
    <t>00410057926</t>
  </si>
  <si>
    <t>Дворники ALCA резинка 50см "20" 2шт, профиль БОШ,графит,(комплект для замены)</t>
  </si>
  <si>
    <t>УТ000035598</t>
  </si>
  <si>
    <t>Дворники ALCA резинка 50см "20" 2шт, профиль Елка,графит,(комплект для замены)</t>
  </si>
  <si>
    <t>00410057927</t>
  </si>
  <si>
    <t>Дворники ALCA резинка 60см "24" 2шт, профиль БОШ,графит,(комплект для замены)</t>
  </si>
  <si>
    <t>УТ000035599</t>
  </si>
  <si>
    <t>Дворники ALCA резинка 60см "24" 2шт, профиль Елка,графит,(комплект для замены)</t>
  </si>
  <si>
    <t>00410055415</t>
  </si>
  <si>
    <t>Дворники AVS б/к 28см "11" (1шт.) универсальные</t>
  </si>
  <si>
    <t>УТ000000662</t>
  </si>
  <si>
    <t>Дворники AVS б/к 30см "12" (1шт.) универсальные</t>
  </si>
  <si>
    <t>00410052647</t>
  </si>
  <si>
    <t>Дворники AVS б/к 33см "13" (1шт.) универсальные</t>
  </si>
  <si>
    <t>00410056965</t>
  </si>
  <si>
    <t>Дворники AVS б/к 68см "27" (1шт.) универсальные</t>
  </si>
  <si>
    <t>00410055425</t>
  </si>
  <si>
    <t>00410056966</t>
  </si>
  <si>
    <t>Дворники AVS б/к 70см "28" (1шт.) универсальные</t>
  </si>
  <si>
    <t>00410057510</t>
  </si>
  <si>
    <t>Дворники AVS-630 б/к "24 "22" (2шт.) VOLVO</t>
  </si>
  <si>
    <t>00410057511</t>
  </si>
  <si>
    <t>Дворники AVS-670 б/к "26 "22" (2шт.) RENAULT</t>
  </si>
  <si>
    <t>00410057514</t>
  </si>
  <si>
    <t>Дворники AVS-780 б/к "21 "19" (2шт.) V.W. GOLF/Volvo/NEW BORA</t>
  </si>
  <si>
    <t>00410057516</t>
  </si>
  <si>
    <t>Дворники AVS-790 б/к "21 "19" (2шт.) SEAT, V.W.</t>
  </si>
  <si>
    <t>00410057520</t>
  </si>
  <si>
    <t>Дворники AVS-790 б/к "26 "15" (2шт.) FORD</t>
  </si>
  <si>
    <t>00410057522</t>
  </si>
  <si>
    <t>Дворники AVS-790 б/к "28 "28" (2шт.) FORD</t>
  </si>
  <si>
    <t>00410057523</t>
  </si>
  <si>
    <t>Дворники AVS-870 б/к "24 "18" (2шт.) HONDA ACCORD</t>
  </si>
  <si>
    <t>00410056956</t>
  </si>
  <si>
    <t>Дворники AVS-907 зимние 46см "18" (1шт.) универсальные</t>
  </si>
  <si>
    <t>УТ000047201</t>
  </si>
  <si>
    <t>Дворники бескаркасные  ALCA  SUPER FLAT 33см "13" (1шт.) универсальные, графит</t>
  </si>
  <si>
    <t>УТ000047194</t>
  </si>
  <si>
    <t>Дворники бескаркасные  ALCA  SUPER FLAT 35см "14" (1шт.) универсальные, графит</t>
  </si>
  <si>
    <t>УТ000047197</t>
  </si>
  <si>
    <t>Дворники бескаркасные  ALCA  SUPER FLAT 38см "15" (1шт.) универсальные, графит</t>
  </si>
  <si>
    <t>УТ000047199</t>
  </si>
  <si>
    <t>Дворники бескаркасные  ALCA  SUPER FLAT 40см "16" (1шт.) универсальные, графит</t>
  </si>
  <si>
    <t>УТ000047195</t>
  </si>
  <si>
    <t>Дворники бескаркасные  ALCA  SUPER FLAT 43см "17" (1шт.) универсальные, графит</t>
  </si>
  <si>
    <t>УТ000047193</t>
  </si>
  <si>
    <t>Дворники бескаркасные  ALCA  SUPER FLAT 48см "19" (1шт.) универсальные, графит</t>
  </si>
  <si>
    <t>УТ000047191</t>
  </si>
  <si>
    <t>Дворники бескаркасные  ALCA  SUPER FLAT 53см "21" (1шт.) универсальные, графит</t>
  </si>
  <si>
    <t>УТ000047190</t>
  </si>
  <si>
    <t>Дворники бескаркасные  ALCA  SUPER FLAT 56см "22" (1шт.) универсальные, графит</t>
  </si>
  <si>
    <t>УТ000047196</t>
  </si>
  <si>
    <t>Дворники бескаркасные  ALCA  SUPER FLAT 60см "24" (1шт.) универсальные, графит</t>
  </si>
  <si>
    <t>УТ000047198</t>
  </si>
  <si>
    <t>Дворники бескаркасные  ALCA  SUPER FLAT 65см "26" (1шт.) универсальные, графит</t>
  </si>
  <si>
    <t>УТ000048451</t>
  </si>
  <si>
    <t>Дворники гибридные AT 38см 15" (1шт.) универсальные</t>
  </si>
  <si>
    <t>УТ000015641</t>
  </si>
  <si>
    <t>Дворники гибридные AT 43см 17" (1шт.) универсальные</t>
  </si>
  <si>
    <t>УТ000015642</t>
  </si>
  <si>
    <t>Дворники гибридные AT 46см 18" (1шт.) универсальные</t>
  </si>
  <si>
    <t>УТ000015643</t>
  </si>
  <si>
    <t>Дворники гибридные AT 48см 19" (1шт.) универсальные</t>
  </si>
  <si>
    <t>УТ000015644</t>
  </si>
  <si>
    <t>Дворники гибридные AT 51см 20" (1шт.) универсальные</t>
  </si>
  <si>
    <t>УТ000015645</t>
  </si>
  <si>
    <t>Дворники гибридные AT 53см 21" (1шт.) универсальные</t>
  </si>
  <si>
    <t>УТ000015646</t>
  </si>
  <si>
    <t>Дворники гибридные AT 56см 22" (1шт.) универсальные</t>
  </si>
  <si>
    <t>УТ000010383</t>
  </si>
  <si>
    <t>Дворники каркасные  ALCA  28см "11" (1шт.) универсальные, графит</t>
  </si>
  <si>
    <t>УТ000000393</t>
  </si>
  <si>
    <t>Дворники каркасные  ALCA  35см "14" (1шт.) универсальные, графит</t>
  </si>
  <si>
    <t>УТ000000394</t>
  </si>
  <si>
    <t>Дворники каркасные  ALCA  40см "16" (1шт.) универсальные, графит</t>
  </si>
  <si>
    <t>00410057920</t>
  </si>
  <si>
    <t>Дворники каркасные  ALCA  43см "17" (1шт.) универсальные, графит</t>
  </si>
  <si>
    <t>00410057921</t>
  </si>
  <si>
    <t>Дворники каркасные  ALCA  45см "18" (1шт.) универсальные, графит</t>
  </si>
  <si>
    <t>00410057922</t>
  </si>
  <si>
    <t>Дворники каркасные  ALCA  48см "19" (1шт.) универсальные, графит</t>
  </si>
  <si>
    <t>00410057923</t>
  </si>
  <si>
    <t>Дворники каркасные  ALCA  50см "20"  (1шт.) универсальные, графит</t>
  </si>
  <si>
    <t>00410057924</t>
  </si>
  <si>
    <t>Дворники каркасные  ALCA  53см "21"  (1шт.) универсальные, графит</t>
  </si>
  <si>
    <t>00410057925</t>
  </si>
  <si>
    <t>Дворники каркасные  ALCA  56см "22"  (1шт.) универсальные, графит</t>
  </si>
  <si>
    <t>УТ000010368</t>
  </si>
  <si>
    <t>Дворники каркасные  ALCA  58см "23"  (1шт.) универсальные, графит</t>
  </si>
  <si>
    <t>УТ000010369</t>
  </si>
  <si>
    <t>Дворники каркасные  ALCA  60см "24"  (1шт.) универсальные, графит</t>
  </si>
  <si>
    <t>УТ000005929</t>
  </si>
  <si>
    <t>Дворники каркасные LAVITA 30см 12" (2шт.) универсальные, графит</t>
  </si>
  <si>
    <t>УТ000018462</t>
  </si>
  <si>
    <t>Щетки стеклоочистителя AVS Exstra line Peugeot 30703-05 (650мм/400мм)PT-7060  (Citroen C4 04-10 бескаркасные 2 шт</t>
  </si>
  <si>
    <t>УТ000001602</t>
  </si>
  <si>
    <t>Щетки стеклоочистителя AVS Exstra line Peugeot бескаркасные 2 шт 20812 (650мм/400мм)PB-6540  (Citroen Berlingo 08)</t>
  </si>
  <si>
    <t>УТ000029255</t>
  </si>
  <si>
    <t>Щетки стеклоочистителя AVS Multi-Cap 5в1 MC-16 (40см)</t>
  </si>
  <si>
    <t>УТ000030330</t>
  </si>
  <si>
    <t>Щетки стеклоочистителя AVS Multi-Cap 5в1 MC-17 (43см)</t>
  </si>
  <si>
    <t>УТ000041797</t>
  </si>
  <si>
    <t>Щетки стеклоочистителя AVS Optimal Line 11  (28см)</t>
  </si>
  <si>
    <t>УТ000044155</t>
  </si>
  <si>
    <t>Щетки стеклоочистителя AVS Optimal Line 12  (30см)</t>
  </si>
  <si>
    <t>УТ000041798</t>
  </si>
  <si>
    <t>Щетки стеклоочистителя AVS Optimal Line 13  (33см)</t>
  </si>
  <si>
    <t>УТ000041800</t>
  </si>
  <si>
    <t>Щетки стеклоочистителя AVS Optimal Line 15  (38см)</t>
  </si>
  <si>
    <t>УТ000036735</t>
  </si>
  <si>
    <t>Щетки стеклоочистителя AVS Optimal Line 23 (58см)</t>
  </si>
  <si>
    <t>УТ000030338</t>
  </si>
  <si>
    <t>Щетки стеклоочистителя AVS Optimal Line 27  (68см)</t>
  </si>
  <si>
    <t>УТ000030339</t>
  </si>
  <si>
    <t>Щетки стеклоочистителя AVS Optimal Line 28  (70см)</t>
  </si>
  <si>
    <t xml:space="preserve"> Держатели для сотовых телефонов, планшетов</t>
  </si>
  <si>
    <t xml:space="preserve"> Держатели для планшета</t>
  </si>
  <si>
    <t>УТ000008823</t>
  </si>
  <si>
    <t>Держатель для планшетных компьютеров AVS AH-4953 A78193S</t>
  </si>
  <si>
    <t>УТ000052650</t>
  </si>
  <si>
    <t>Держатель планшета на подголовник универсальный 3Q 7-10.1</t>
  </si>
  <si>
    <t xml:space="preserve"> Держатели магнитные</t>
  </si>
  <si>
    <t>УТ000064600</t>
  </si>
  <si>
    <t>Держатель для телефона Borofone BH124 магнит, пластик, воздуховод, чёрный/красный</t>
  </si>
  <si>
    <t>УТ000032488</t>
  </si>
  <si>
    <t>Держатель для телефона HOCO CA47, металл, воздуховод, шарнир, магнит, чёрный</t>
  </si>
  <si>
    <t>УТ000064586</t>
  </si>
  <si>
    <t>Держатель для телефона HOCO H71, пластик, силикон, торпедо, серый</t>
  </si>
  <si>
    <t>УТ000064585</t>
  </si>
  <si>
    <t>Держатель для телефона HOCO H72, пластик, силикон, воздуховод, серый</t>
  </si>
  <si>
    <t>УТ000064583</t>
  </si>
  <si>
    <t>Держатель для телефона HOCO H74, пластик, силикон, воздуховод, серый</t>
  </si>
  <si>
    <t>УТ000019860</t>
  </si>
  <si>
    <t>Держатель мобильного телефона AVS AH-1501-M, магнитный, на дефлектор</t>
  </si>
  <si>
    <t>УТ000036719</t>
  </si>
  <si>
    <t>Держатель мобильного телефона AVS AH-1906M, магнитный</t>
  </si>
  <si>
    <t>УТ000022904</t>
  </si>
  <si>
    <t>Держатель мобильного телефона BLAST BCH-113 AirVent Magnet</t>
  </si>
  <si>
    <t>УТ000058783</t>
  </si>
  <si>
    <t>Держатель мобильного телефона Borofone BH10, магнитный, чёрный</t>
  </si>
  <si>
    <t>УТ000060612</t>
  </si>
  <si>
    <t>Держатель мобильного телефона Borofone BH102, черный</t>
  </si>
  <si>
    <t>УТ000034113</t>
  </si>
  <si>
    <t>Держатель мобильного телефона Borofone BH12, магнитный, черный</t>
  </si>
  <si>
    <t>УТ000062252</t>
  </si>
  <si>
    <t>Держатель мобильного телефона Borofone BH121 серый</t>
  </si>
  <si>
    <t>УТ000064972</t>
  </si>
  <si>
    <t>Держатель мобильного телефона Borofone BH123 серый</t>
  </si>
  <si>
    <t>УТ000045882</t>
  </si>
  <si>
    <t>Держатель мобильного телефона Borofone BH13, магнитный, чёрный</t>
  </si>
  <si>
    <t>УТ000050588</t>
  </si>
  <si>
    <t>Держатель мобильного телефона Borofone BH36, магнитный, чёрный</t>
  </si>
  <si>
    <t>УТ000050586</t>
  </si>
  <si>
    <t>Держатель мобильного телефона Borofone BH41, магнитный, чёрный</t>
  </si>
  <si>
    <t>УТ000048496</t>
  </si>
  <si>
    <t>Держатель мобильного телефона Borofone BH44, магнитный, серебро</t>
  </si>
  <si>
    <t>УТ000035238</t>
  </si>
  <si>
    <t>Держатель мобильного телефона Borofone BH5, магнитный, серебро</t>
  </si>
  <si>
    <t>УТ000031994</t>
  </si>
  <si>
    <t>Держатель мобильного телефона Borofone BH5, магнитный, черный</t>
  </si>
  <si>
    <t>УТ000035239</t>
  </si>
  <si>
    <t>Держатель мобильного телефона Borofone BH8, магнитный, черный</t>
  </si>
  <si>
    <t>УТ000065155</t>
  </si>
  <si>
    <t>Держатель мобильного телефона Carlive SX71, магнитный</t>
  </si>
  <si>
    <t>УТ000065156</t>
  </si>
  <si>
    <t>Держатель мобильного телефона Carlive SX72, магнитный</t>
  </si>
  <si>
    <t>УТ000065157</t>
  </si>
  <si>
    <t>Держатель мобильного телефона Carlive SX73, магнитный</t>
  </si>
  <si>
    <t>УТ000061945</t>
  </si>
  <si>
    <t>Держатель мобильного телефона Deespi DX04 магнитный</t>
  </si>
  <si>
    <t>УТ000061946</t>
  </si>
  <si>
    <t>Держатель мобильного телефона Deespi DX05 магнитный</t>
  </si>
  <si>
    <t>УТ000061947</t>
  </si>
  <si>
    <t>Держатель мобильного телефона Deespi DX10 магнитный</t>
  </si>
  <si>
    <t>УТ000065535</t>
  </si>
  <si>
    <t>Держатель мобильного телефона Deespi DX19 на воздуховод, магнитный</t>
  </si>
  <si>
    <t>УТ000065536</t>
  </si>
  <si>
    <t>Держатель мобильного телефона Deespi DX20 на воздуховод, магнитный</t>
  </si>
  <si>
    <t>УТ000065537</t>
  </si>
  <si>
    <t>Держатель мобильного телефона Deespi DX21 на воздуховод, магнитный</t>
  </si>
  <si>
    <t>УТ000058690</t>
  </si>
  <si>
    <t>Держатель мобильного телефона Dream CH112 (магнитный)</t>
  </si>
  <si>
    <t>УТ000058691</t>
  </si>
  <si>
    <t>Держатель мобильного телефона Dream CH115 (магнитный)</t>
  </si>
  <si>
    <t>УТ000057580</t>
  </si>
  <si>
    <t>Держатель мобильного телефона Dream CH119 (магнитный)</t>
  </si>
  <si>
    <t>УТ000049574</t>
  </si>
  <si>
    <t>Держатель мобильного телефона Dream D4 (магнитный)</t>
  </si>
  <si>
    <t>УТ000036067</t>
  </si>
  <si>
    <t>Держатель мобильного телефона Dream G160, магнитный</t>
  </si>
  <si>
    <t>УТ000034803</t>
  </si>
  <si>
    <t>Держатель мобильного телефона Dream JHD159 (магнитный)</t>
  </si>
  <si>
    <t>УТ000039819</t>
  </si>
  <si>
    <t>Держатель мобильного телефона Dream KT307</t>
  </si>
  <si>
    <t>УТ000039821</t>
  </si>
  <si>
    <t>Держатель мобильного телефона Dream MG30 (магнитный)</t>
  </si>
  <si>
    <t>УТ000046658</t>
  </si>
  <si>
    <t>Держатель мобильного телефона Dream XP706 (магнитный)</t>
  </si>
  <si>
    <t>УТ000050234</t>
  </si>
  <si>
    <t>Держатель мобильного телефона Exployd EX-H-718, черный</t>
  </si>
  <si>
    <t>УТ000050232</t>
  </si>
  <si>
    <t>Держатель мобильного телефона Exployd EX-H-719, серебро</t>
  </si>
  <si>
    <t>УТ000050231</t>
  </si>
  <si>
    <t>Держатель мобильного телефона Exployd EX-H-720, розовое золото</t>
  </si>
  <si>
    <t>УТ000030454</t>
  </si>
  <si>
    <t>Держатель мобильного телефона HOCO CA25 магнитный (крепление на CD-привод) черный</t>
  </si>
  <si>
    <t>УТ000033613</t>
  </si>
  <si>
    <t>Держатель мобильного телефона HOCO CA37 (молоток, нож) белый</t>
  </si>
  <si>
    <t>УТ000039745</t>
  </si>
  <si>
    <t>Держатель мобильного телефона HOCO CA65, магнитный, черный</t>
  </si>
  <si>
    <t>УТ000051125</t>
  </si>
  <si>
    <t>Держатель мобильного телефона HOCO CA81, черный</t>
  </si>
  <si>
    <t>УТ000057459</t>
  </si>
  <si>
    <t>Держатель мобильного телефона HOCO H16, магнит, чёрный</t>
  </si>
  <si>
    <t>УТ000062266</t>
  </si>
  <si>
    <t>Держатель мобильного телефона HOCO H28, чёрный</t>
  </si>
  <si>
    <t>УТ000064974</t>
  </si>
  <si>
    <t>Держатель мобильного телефона HOCO H57, магнит, чёрный</t>
  </si>
  <si>
    <t>УТ000064975</t>
  </si>
  <si>
    <t>Держатель мобильного телефона HOCO H58, магнит, чёрный</t>
  </si>
  <si>
    <t>УТ000052844</t>
  </si>
  <si>
    <t>Держатель мобильного телефона MRM SX30, магнитный, золото</t>
  </si>
  <si>
    <t>УТ000019925</t>
  </si>
  <si>
    <t>Держатель мобильного телефона U-20 магнитный</t>
  </si>
  <si>
    <t xml:space="preserve"> Держатели магнитные, пластины</t>
  </si>
  <si>
    <t>00410057681</t>
  </si>
  <si>
    <t>Крепление на стекло TD-033 (универсальное, для сотовых, на воздуховод)</t>
  </si>
  <si>
    <t>УТ000030494</t>
  </si>
  <si>
    <t>Набор пластин для магнитных держателей Dream CP2</t>
  </si>
  <si>
    <t xml:space="preserve"> Держатель на гибком креплении</t>
  </si>
  <si>
    <t>УТ000015420</t>
  </si>
  <si>
    <t>Держатель для смартфона Perfeo-517 (до 6.5", на стекло,One touch, супер присоска, черный)</t>
  </si>
  <si>
    <t>00000003126</t>
  </si>
  <si>
    <t>Держатель мобильного телефона AVS AH-2081-XP</t>
  </si>
  <si>
    <t>00410055981</t>
  </si>
  <si>
    <t>Держатель мобильного телефона AVS AH-2081-ХР в блистере</t>
  </si>
  <si>
    <t>УТ000059286</t>
  </si>
  <si>
    <t>Держатель мобильного телефона Hoco CA99, чёрный</t>
  </si>
  <si>
    <t xml:space="preserve"> Держатель на жестком креплении</t>
  </si>
  <si>
    <t>УТ000059579</t>
  </si>
  <si>
    <t>Держатель для смартфона универсальный BM3220, на руль велосипеда, металл</t>
  </si>
  <si>
    <t>УТ000011394</t>
  </si>
  <si>
    <t>Держатель для смартфона, навигатора Perfeo-503 (до 6,5", на стекло, липучка, черный+зеленый)</t>
  </si>
  <si>
    <t>УТ000064587</t>
  </si>
  <si>
    <t>Держатель для телефона HOCO H70, пластик, силикон, воздуховод, чёрный/красный</t>
  </si>
  <si>
    <t>УТ000067007</t>
  </si>
  <si>
    <t>Держатель для телефона велосипедный HOCO CA73</t>
  </si>
  <si>
    <t>УТ000067008</t>
  </si>
  <si>
    <t>Держатель для телефона велосипедный HOCO H31</t>
  </si>
  <si>
    <t>00000004080</t>
  </si>
  <si>
    <t>Держатель мобильного телефона AVS AH-2116-C</t>
  </si>
  <si>
    <t>00100037863</t>
  </si>
  <si>
    <t>Держатель мобильного телефона AVS AH-2121-C</t>
  </si>
  <si>
    <t>УТ000003321</t>
  </si>
  <si>
    <t>Держатель мобильного телефона AVS AH-2240</t>
  </si>
  <si>
    <t>УТ000011422</t>
  </si>
  <si>
    <t>Держатель мобильного телефона AVS AH-4955</t>
  </si>
  <si>
    <t>УТ000061605</t>
  </si>
  <si>
    <t>Держатель мобильного телефона Borofone BH114 серый</t>
  </si>
  <si>
    <t>УТ000064019</t>
  </si>
  <si>
    <t>Держатель мобильного телефона Borofone BH119, серый</t>
  </si>
  <si>
    <t>УТ000061604</t>
  </si>
  <si>
    <t>Держатель мобильного телефона Borofone BH120 серый</t>
  </si>
  <si>
    <t>УТ000048109</t>
  </si>
  <si>
    <t>Держатель мобильного телефона Borofone BH50, черный</t>
  </si>
  <si>
    <t>УТ000048497</t>
  </si>
  <si>
    <t>Держатель мобильного телефона Borofone BH62 на торпеду черный</t>
  </si>
  <si>
    <t>УТ000056780</t>
  </si>
  <si>
    <t>Держатель мобильного телефона Borofone BH83, магнитный, чёрный/голубой</t>
  </si>
  <si>
    <t>УТ000012342</t>
  </si>
  <si>
    <t>Держатель мобильного телефона Bright Nova 39764</t>
  </si>
  <si>
    <t>УТ000059702</t>
  </si>
  <si>
    <t>Держатель мобильного телефона Carlive SX52, магнитный</t>
  </si>
  <si>
    <t>УТ000059705</t>
  </si>
  <si>
    <t>Держатель мобильного телефона Carlive SX59, магнитный</t>
  </si>
  <si>
    <t>УТ000059706</t>
  </si>
  <si>
    <t>Держатель мобильного телефона Carlive SX60, магнитный</t>
  </si>
  <si>
    <t>УТ000060834</t>
  </si>
  <si>
    <t>Держатель мобильного телефона Carlive SX86, телескопический</t>
  </si>
  <si>
    <t>УТ000061924</t>
  </si>
  <si>
    <t>Держатель мобильного телефона Deespi DX01 магнитный</t>
  </si>
  <si>
    <t>УТ000061926</t>
  </si>
  <si>
    <t>Держатель мобильного телефона Deespi DX03 магнитный</t>
  </si>
  <si>
    <t>УТ000046651</t>
  </si>
  <si>
    <t>Держатель мобильного телефона Dream XP293</t>
  </si>
  <si>
    <t>УТ000061552</t>
  </si>
  <si>
    <t>Держатель мобильного телефона HOCO H2, фиолетовый</t>
  </si>
  <si>
    <t>УТ000064039</t>
  </si>
  <si>
    <t>Держатель мобильного телефона HOCO H65, магнитный, черный</t>
  </si>
  <si>
    <t>УТ000064977</t>
  </si>
  <si>
    <t>Держатель мобильного телефона HOCO H65, магнитный, черный/красный</t>
  </si>
  <si>
    <t>УТ000064979</t>
  </si>
  <si>
    <t>Держатель мобильного телефона HOCO H66, магнитный, черный/красный</t>
  </si>
  <si>
    <t>УТ000026177</t>
  </si>
  <si>
    <t>Держатель мобильного телефона MINI</t>
  </si>
  <si>
    <t>00410057684</t>
  </si>
  <si>
    <t>Держатель мобильного телефона TD-044 (универсальное, для сотовых)</t>
  </si>
  <si>
    <t>УТ000059711</t>
  </si>
  <si>
    <t>Держатель мобильного телефона на приборную панель магнитный Carlive SX48</t>
  </si>
  <si>
    <t>УТ000052833</t>
  </si>
  <si>
    <t>Держатель планшета универсальный ZYZ-139 на жестком креплении</t>
  </si>
  <si>
    <t xml:space="preserve"> Домкраты</t>
  </si>
  <si>
    <t>УТ000060419</t>
  </si>
  <si>
    <t>Домкрат винтовой 2т</t>
  </si>
  <si>
    <t>УТ000060351</t>
  </si>
  <si>
    <t>Домкрат гидравлический 2т, высота подъёма 148-278мм, Lavita LA JNS-02</t>
  </si>
  <si>
    <t>УТ000060345</t>
  </si>
  <si>
    <t>Домкрат гидравлический 2т, высота подъёма 150-285мм, Airline</t>
  </si>
  <si>
    <t>УТ000061170</t>
  </si>
  <si>
    <t>Домкрат гидравлический 2т, высота подъёма 158-308мм, Autoprofi</t>
  </si>
  <si>
    <t>УТ000061171</t>
  </si>
  <si>
    <t>Домкрат гидравлический 3т, высота подъёма 158-308мм, Skyway</t>
  </si>
  <si>
    <t>УТ000060346</t>
  </si>
  <si>
    <t>Домкрат гидравлический 3т, высота подъёма 180-340мм, Lavita LA JNS-03</t>
  </si>
  <si>
    <t>УТ000060347</t>
  </si>
  <si>
    <t>Домкрат гидравлический 3т, высота подъёма 195-373мм, Автодело</t>
  </si>
  <si>
    <t>УТ000061172</t>
  </si>
  <si>
    <t>Домкрат гидравлический 4т, высота подъёма 170-330мм, Vettler</t>
  </si>
  <si>
    <t>УТ000040869</t>
  </si>
  <si>
    <t>Домкрат гидравлический 4т, высота подъёма 180-350мм Airline AJ-B-04S</t>
  </si>
  <si>
    <t>УТ000040872</t>
  </si>
  <si>
    <t>Домкрат гидравлический 4т, высота подъёма 195-380мм, кейс Hofer HF902134</t>
  </si>
  <si>
    <t>УТ000061173</t>
  </si>
  <si>
    <t>Домкрат гидравлический 4т, высота подъёма 195-380мм, с предохранительным клапаном, Hofer HF902133</t>
  </si>
  <si>
    <t>УТ000061174</t>
  </si>
  <si>
    <t>Домкрат гидравлический 5т, высота подъёма 175-345мм, Skyway</t>
  </si>
  <si>
    <t>УТ000040874</t>
  </si>
  <si>
    <t>Домкрат гидравлический 6т, высота подъёма 200-385мм Hofer HF902135</t>
  </si>
  <si>
    <t>УТ000040875</t>
  </si>
  <si>
    <t>Домкрат гидравлический 6т, высота подъёма 200-385мм, кейс Lavita LA JNS-06PVC</t>
  </si>
  <si>
    <t>УТ000040878</t>
  </si>
  <si>
    <t>Домкрат гидравлический 8т, высота подъёма 200-405мм Autoprofi DG-08</t>
  </si>
  <si>
    <t>УТ000037246</t>
  </si>
  <si>
    <t>Домкрат гидравлический подкатной 2т, высота подъёма 125-320мм Airline AJ-2F-320</t>
  </si>
  <si>
    <t>УТ000060424</t>
  </si>
  <si>
    <t>Домкрат механический (ромб) 1,5т АВТОМИКС</t>
  </si>
  <si>
    <t>УТ000063999</t>
  </si>
  <si>
    <t>Домкрат механический (ромб) 3т АВТОМИКС</t>
  </si>
  <si>
    <t>УТ000060420</t>
  </si>
  <si>
    <t>Лебёдка рычажная - таль, тяга 4т</t>
  </si>
  <si>
    <t xml:space="preserve"> Накидки на сиденье</t>
  </si>
  <si>
    <t>УТ000054816</t>
  </si>
  <si>
    <t>Накидка на сиденье с подогревом велюр чёрная</t>
  </si>
  <si>
    <t>00410056633</t>
  </si>
  <si>
    <t>Накидка на сиденье с функцией обогрева AVS HC-167</t>
  </si>
  <si>
    <t>УТ000028145</t>
  </si>
  <si>
    <t>Накидка на сиденье с функцией обогрева AVS HC-180</t>
  </si>
  <si>
    <t>УТ000054830</t>
  </si>
  <si>
    <t>Органайзер-защита на спину сиденья Stvol SRG01 с карманом</t>
  </si>
  <si>
    <t>УТ000017896</t>
  </si>
  <si>
    <t>Органайзер-защита спинки переднего сиденья от детских ног Зверобой (летний камуфляж)</t>
  </si>
  <si>
    <t xml:space="preserve"> Органайзеры пространства</t>
  </si>
  <si>
    <t>УТ000048047</t>
  </si>
  <si>
    <t>Подставка для телефона и планшета (8смХ4см)</t>
  </si>
  <si>
    <t xml:space="preserve"> Противоскользящие коврики</t>
  </si>
  <si>
    <t>УТ000047859</t>
  </si>
  <si>
    <t>Противоскользящий коврик (подставка) Dream SN3, черный</t>
  </si>
  <si>
    <t>00410058754</t>
  </si>
  <si>
    <t>Противоскользящий коврик на панель авто AV-16 черный (О`)</t>
  </si>
  <si>
    <t>00000003123</t>
  </si>
  <si>
    <t>Противоскользящий коврик на приборную панель  AVS 113A 19*22см</t>
  </si>
  <si>
    <t>00400051890</t>
  </si>
  <si>
    <t>Противоскользящий коврик на приборную панель  AVS 114L 56*29см</t>
  </si>
  <si>
    <t>00410055242</t>
  </si>
  <si>
    <t>Противоскользящий коврик на приборную панель AVS NANO NP-002 15*9см прозрачный</t>
  </si>
  <si>
    <t>00410055243</t>
  </si>
  <si>
    <t>Противоскользящий коврик на приборную панель AVS NANO NP-002 15*9см черный</t>
  </si>
  <si>
    <t>УТ000005475</t>
  </si>
  <si>
    <t>Противоскользящий коврик на приборную панель AVS NANO NP-005 Сердце 17*14см</t>
  </si>
  <si>
    <t>УТ000005476</t>
  </si>
  <si>
    <t>Противоскользящий коврик на приборную панель AVS NANO NP-006 Паутина 14*11см</t>
  </si>
  <si>
    <t>УТ000008655</t>
  </si>
  <si>
    <t>Противоскользящий коврик на приборную панель AVS NANO NP-007 Футбольный мяч 14*11см</t>
  </si>
  <si>
    <t>00410055245</t>
  </si>
  <si>
    <t>Противоскользящий коврик на приборную панель AVS NANO NP-008 14,5*8,5см</t>
  </si>
  <si>
    <t>00410055246</t>
  </si>
  <si>
    <t>Противоскользящий коврик на приборную панель AVS NANO NP-009 14*8см</t>
  </si>
  <si>
    <t>00410055248</t>
  </si>
  <si>
    <t>Противоскользящий коврик на приборную панель AVS NANO NP-018 14,5*18,5см</t>
  </si>
  <si>
    <t xml:space="preserve"> Прочее</t>
  </si>
  <si>
    <t>УТ000018555</t>
  </si>
  <si>
    <t>Болты-катафоты номера PH3 винт М6 (секретка) Ладья 125.00.01в.с.</t>
  </si>
  <si>
    <t>УТ000051142</t>
  </si>
  <si>
    <t>Жгуты для ремонта безкамерных шин резиновые, усиленные 2,6х6х100 7шт 710Y</t>
  </si>
  <si>
    <t>УТ000065666</t>
  </si>
  <si>
    <t>Защитная решетка для автомобильной акустики 13"</t>
  </si>
  <si>
    <t>УТ000065667</t>
  </si>
  <si>
    <t>Защитная решетка для автомобильной акустики 6*9"</t>
  </si>
  <si>
    <t>УТ000052561</t>
  </si>
  <si>
    <t>Зеркало заднего вида автомобильное с присоской SY-212 60мм</t>
  </si>
  <si>
    <t>УТ000060184</t>
  </si>
  <si>
    <t>Знак аварийной остановки светоотражающий 39х39х39</t>
  </si>
  <si>
    <t>УТ000060185</t>
  </si>
  <si>
    <t>Знак аварийной остановки светоотражающий 39х39х39  пластиковый бокс</t>
  </si>
  <si>
    <t>УТ000058281</t>
  </si>
  <si>
    <t>Набор водительских очков (2 в 1, черные+желтые) Орбита OT-INL85</t>
  </si>
  <si>
    <t>УТ000054710</t>
  </si>
  <si>
    <t>Набор для ремонта безкамерных шин с клеем, 8 предметов на блистере , синий</t>
  </si>
  <si>
    <t>УТ000054709</t>
  </si>
  <si>
    <t>Набор для ремонта безкамерных шин с клеем, 9 предметов, пластиковый кейс</t>
  </si>
  <si>
    <t>УТ000064794</t>
  </si>
  <si>
    <t>Пакеты для упаковки шин, черные 4шт 110х110см (от R12 до R22)</t>
  </si>
  <si>
    <t xml:space="preserve"> Тросы буксировочные, стяжки для груза</t>
  </si>
  <si>
    <t>УТ000061754</t>
  </si>
  <si>
    <t>Трос буксировочный  10т, 4,5м, канат, плетёный, 2 крюка, пакет A--TOL</t>
  </si>
  <si>
    <t>УТ000056870</t>
  </si>
  <si>
    <t>Трос буксировочный  10т, 4,5м, канат, плетёный, 2 крюка, сумка на молнии A--TOL</t>
  </si>
  <si>
    <t>УТ000061758</t>
  </si>
  <si>
    <t>Трос буксировочный  10т, 5м, лента, 2 крюка, пакет A--TOL</t>
  </si>
  <si>
    <t>УТ000061760</t>
  </si>
  <si>
    <t>Трос буксировочный  10т, 5м, лента, петли, пакет A--TOL</t>
  </si>
  <si>
    <t>УТ000061761</t>
  </si>
  <si>
    <t>Трос буксировочный  10т, 5м, лента, петли, сумка на молнии A--TOL</t>
  </si>
  <si>
    <t>УТ000061755</t>
  </si>
  <si>
    <t>Трос буксировочный  12т, 4,5м, канат, плетёный, 2 крюка, пакет A--TOL</t>
  </si>
  <si>
    <t>УТ000061762</t>
  </si>
  <si>
    <t>Трос буксировочный  12т, 5м, лента, 2 крюка, сумка на молнии A--TOL</t>
  </si>
  <si>
    <t>УТ000061763</t>
  </si>
  <si>
    <t>Трос буксировочный  12т, 5м, лента, петли, пакет A--TOL</t>
  </si>
  <si>
    <t>УТ000061764</t>
  </si>
  <si>
    <t>Трос буксировочный  12т, 5м, лента, петли, сумка на молнии A--TOL</t>
  </si>
  <si>
    <t>УТ000009467</t>
  </si>
  <si>
    <t>Трос буксировочный  2,5т, 4,5м лента, 2 крюка, пакет AVS ET-2.5S A80998S</t>
  </si>
  <si>
    <t>УТ000061756</t>
  </si>
  <si>
    <t>Трос буксировочный  3,5т, 4,5м, 2 крюка, сумка на молнии, перчатки  A--TOL</t>
  </si>
  <si>
    <t>УТ000061753</t>
  </si>
  <si>
    <t>Трос буксировочный  3,5т, 4,5м, вязанный, 2 крюка, пакет A-TOL</t>
  </si>
  <si>
    <t>00410056766</t>
  </si>
  <si>
    <t>Трос буксировочный  3,5т, 4,5м, канат, 2 крюка, пакет A-TOL ТРПЛ039</t>
  </si>
  <si>
    <t>00410057997</t>
  </si>
  <si>
    <t>Трос буксировочный  3,5т, 4,5м, лента, 2 крюка, сумка A-TOL TPC004</t>
  </si>
  <si>
    <t>УТ000056872</t>
  </si>
  <si>
    <t>Трос буксировочный  3,5т, 4,5м, петли, сумка на молнии A--TOL</t>
  </si>
  <si>
    <t>УТ000061757</t>
  </si>
  <si>
    <t>Трос буксировочный  3,5т, 4,5м, петли, сумка на молнии, перчатки A--TOL</t>
  </si>
  <si>
    <t>УТ000033309</t>
  </si>
  <si>
    <t>Трос буксировочный  3,5т, 4м, лента, 2 крюка, пакет STVOL STBT0352</t>
  </si>
  <si>
    <t>УТ000037564</t>
  </si>
  <si>
    <t>Трос буксировочный  3,т, 4,м, канат, 2 крюка, пакет AVS КТ-3000</t>
  </si>
  <si>
    <t>УТ000015663</t>
  </si>
  <si>
    <t>Трос буксировочный  3т, 3м жёлтый</t>
  </si>
  <si>
    <t>УТ000009468</t>
  </si>
  <si>
    <t>Трос буксировочный  3т, 5м, лента, 2 крюка, сумка AVS LT-3000 A80974S</t>
  </si>
  <si>
    <t>УТ000015664</t>
  </si>
  <si>
    <t>Трос буксировочный  5т</t>
  </si>
  <si>
    <t>00410058003</t>
  </si>
  <si>
    <t>Трос буксировочный  5т, 4,5м, канат, 2 крюка, пакет A--TOL ТРВ002</t>
  </si>
  <si>
    <t>УТ000054184</t>
  </si>
  <si>
    <t>Трос буксировочный  5т, 4,5м, канат, 2 крюка, пакет A--TOL ТРПЛ040</t>
  </si>
  <si>
    <t>УТ000009469</t>
  </si>
  <si>
    <t>Трос буксировочный  5т, 4,5м, канат, 2 крюка, пакет AVS KT-5000 A78404S</t>
  </si>
  <si>
    <t>УТ000037567</t>
  </si>
  <si>
    <t>Трос буксировочный  5т, 4,5м, канат, 2 крюка, пакет AVS КТ-5000</t>
  </si>
  <si>
    <t>УТ000056873</t>
  </si>
  <si>
    <t>Трос буксировочный  6т, 4,5м, петли, пакет A-TOL</t>
  </si>
  <si>
    <t>УТ000056310</t>
  </si>
  <si>
    <t>Трос буксировочный  6т, TOW ROPE TC 116, 12м*6мм</t>
  </si>
  <si>
    <t>УТ000056869</t>
  </si>
  <si>
    <t>Трос буксировочный  7т, 4,5м, канат, плетёный, 2 крюка, сумка на молнии A--TOL</t>
  </si>
  <si>
    <t>УТ000056875</t>
  </si>
  <si>
    <t>Трос буксировочный  7т, 4,5м, петли, сумка на молнии A--TOL</t>
  </si>
  <si>
    <t>УТ000049406</t>
  </si>
  <si>
    <t>Трос буксировочный  7т, 5м лента, 2 петли, пакет AVS ET-7S A78408S</t>
  </si>
  <si>
    <t>УТ000040697</t>
  </si>
  <si>
    <t>Трос буксировочный  7т, 5м, лента, 2 крюка, сумка AVS LT-7000</t>
  </si>
  <si>
    <t>УТ000056311</t>
  </si>
  <si>
    <t>Трос буксировочный  8т, TOW ROPE TC 116, 12м*8мм</t>
  </si>
  <si>
    <t>УТ000058066</t>
  </si>
  <si>
    <t>Трос буксировочный 2000кг, 4м*6мм, Emergency Tow Rope</t>
  </si>
  <si>
    <t>УТ000058067</t>
  </si>
  <si>
    <t>Трос буксировочный 3000кг, 4м*8мм, Emergency Tow Rope</t>
  </si>
  <si>
    <t>УТ000052388</t>
  </si>
  <si>
    <t>Трос буксировочный 5т, 5м, синий</t>
  </si>
  <si>
    <t>УТ000050295</t>
  </si>
  <si>
    <t>Трос буксировочный 6т, 5м, синий</t>
  </si>
  <si>
    <t>УТ000061641</t>
  </si>
  <si>
    <t>Трос буксировочный ENERGY POWER  5т,5 м  синий</t>
  </si>
  <si>
    <t>УТ000061642</t>
  </si>
  <si>
    <t>Трос буксировочный ENERGY POWER  6т,5 м синий</t>
  </si>
  <si>
    <t>УТ000061644</t>
  </si>
  <si>
    <t>Трос буксировочный ENERGY POWER  8т,5 м синий</t>
  </si>
  <si>
    <t>УТ000061646</t>
  </si>
  <si>
    <t>Трос буксировочный ENERGY POWER 10т,5 м синий</t>
  </si>
  <si>
    <t xml:space="preserve"> Шторки солнцезащитные</t>
  </si>
  <si>
    <t>УТ000060181</t>
  </si>
  <si>
    <t>Шторка солнцезащитная ( на лобовое стекло) 130х60см SILVER односторонняя фольга</t>
  </si>
  <si>
    <t>УТ000060182</t>
  </si>
  <si>
    <t>Шторка солнцезащитная ( на лобовое стекло) 150х80см SILVER односторонняя фольга</t>
  </si>
  <si>
    <t>00410054175</t>
  </si>
  <si>
    <t>Шторка солнцезащитная ( на лобовое стекло) AVS-105F 130*60cm</t>
  </si>
  <si>
    <t>УТ000064332</t>
  </si>
  <si>
    <t>Шторка солнцезащитная (на лобовое стекло) 130х60см (М) серебро двухсторонняя на присосках Lavita</t>
  </si>
  <si>
    <t xml:space="preserve"> Автомобильные лампы</t>
  </si>
  <si>
    <t xml:space="preserve"> Автолампы галогенные</t>
  </si>
  <si>
    <t>УТ000014188</t>
  </si>
  <si>
    <t>Автолампа галогенная H15-12-15/55 (4300K) Clearlight WhiteLight ярко-белая, 2шт</t>
  </si>
  <si>
    <t>УТ000055821</t>
  </si>
  <si>
    <t>Автолампа галогенная H15-12-15/55 (PGJ23t-1) Origina Pro</t>
  </si>
  <si>
    <t>УТ000037463</t>
  </si>
  <si>
    <t>Автолампа галогенная H16 12V 19W Маяк 52116</t>
  </si>
  <si>
    <t>УТ000058737</t>
  </si>
  <si>
    <t>Автолампа галогенная HB3 12V 65W Маяк 59005</t>
  </si>
  <si>
    <t>УТ000018464</t>
  </si>
  <si>
    <t>Автолампа галогенная OSRAM H15-12-15/55</t>
  </si>
  <si>
    <t>УТ000055817</t>
  </si>
  <si>
    <t>Автолампа галогенная ДиаЛУЧ H15-12-15/55 PGJ23t-1 PRIME</t>
  </si>
  <si>
    <t>УТ000056991</t>
  </si>
  <si>
    <t>Автолампа галогенная МАЯК H15-12-15/55 (PGJ23t-1) SUPER WHITE (ярко-белая)</t>
  </si>
  <si>
    <t>00410057950</t>
  </si>
  <si>
    <t>Автолампа галогенная Маяк HB1 12V 100/80W ярко-белая</t>
  </si>
  <si>
    <t>00410057940</t>
  </si>
  <si>
    <t>Автолампа галогенная Маяк HB1 12V 65/45W</t>
  </si>
  <si>
    <t>00410057939</t>
  </si>
  <si>
    <t>Автолампа галогенная Маяк HB3 12V 100W ярко-белая</t>
  </si>
  <si>
    <t>00410057948</t>
  </si>
  <si>
    <t>Автолампа галогенная Маяк HB4 12V 100W ярко-белая</t>
  </si>
  <si>
    <t>00410057938</t>
  </si>
  <si>
    <t>Автолампа галогенная Маяк HB5 12V 100/80W ярко-белая</t>
  </si>
  <si>
    <t>00410057949</t>
  </si>
  <si>
    <t>Автолампа галогенная Маяк HB5 12V 65/55W</t>
  </si>
  <si>
    <t>УТ000056989</t>
  </si>
  <si>
    <t>Автолампа ксенон H15-12-15/55 5000K Spectras Xenon набор из 2шт+2 габаритные светодиодные лампы T10</t>
  </si>
  <si>
    <t>УТ000020296</t>
  </si>
  <si>
    <t>Лампа галогенная BOSCH H3-24-70 Truck Light 1987302431</t>
  </si>
  <si>
    <t>00410057980</t>
  </si>
  <si>
    <t>Лампа галогенная H2 12V 55W Маяк 52222</t>
  </si>
  <si>
    <t>УТ000051909</t>
  </si>
  <si>
    <t>Лампа галогенная H27/1 PG13 12V 27W Маяк 52727W1</t>
  </si>
  <si>
    <t>УТ000056851</t>
  </si>
  <si>
    <t>Лампа галогенная H4(P43t) 12V 60/55W (64193CBI)COOL BLUE (PREMIUM) KBA2012</t>
  </si>
  <si>
    <t>УТ000010392</t>
  </si>
  <si>
    <t>Лампа галогенная OSRAM H1 12-100 Super Bright OFF-Road Германия</t>
  </si>
  <si>
    <t>УТ000018465</t>
  </si>
  <si>
    <t>Лампа галогенная OSRAM H1 12-55 +30% Super</t>
  </si>
  <si>
    <t>УТ000010393</t>
  </si>
  <si>
    <t>Лампа галогенная OSRAM H1 12-55 Германия</t>
  </si>
  <si>
    <t>УТ000014519</t>
  </si>
  <si>
    <t>Лампа галогенная OSRAM H1 12-55+110% NIGHT BREAKER UNLIMITED  блистер 1шт Германия</t>
  </si>
  <si>
    <t>УТ000010394</t>
  </si>
  <si>
    <t>Лампа галогенная OSRAM H1 12-55+30% ALLSEASON SUPER (всепогодный) Германия</t>
  </si>
  <si>
    <t>УТ000020300</t>
  </si>
  <si>
    <t>Лампа галогенная OSRAM H1 24-70 64155</t>
  </si>
  <si>
    <t>УТ000020306</t>
  </si>
  <si>
    <t>Лампа галогенная OSRAM H11-12-55 Германия 64211</t>
  </si>
  <si>
    <t>УТ000010396</t>
  </si>
  <si>
    <t>Лампа галогенная OSRAM H3 -12-55 Германия 64151</t>
  </si>
  <si>
    <t>УТ000010397</t>
  </si>
  <si>
    <t>Лампа галогенная OSRAM H3-12-55+20% COOL BLUE INTENSE 4200K Германия 64151CBI</t>
  </si>
  <si>
    <t>УТ000010390</t>
  </si>
  <si>
    <t>Лампа галогенная OSRAM H4 -12-60/55 Германия 64193</t>
  </si>
  <si>
    <t>УТ000020302</t>
  </si>
  <si>
    <t>Лампа галогенная OSRAM H4 -12-60/55+100% COOL BLUE INTENSE Next</t>
  </si>
  <si>
    <t>УТ000005900</t>
  </si>
  <si>
    <t>Лампа галогенная OSRAM H4 -12-60/55+110% NIGHT BREAKER UNLIMITED  блистер 2шт Германия</t>
  </si>
  <si>
    <t>УТ000010386</t>
  </si>
  <si>
    <t>Лампа галогенная OSRAM H4 -12-60/55+30% ALLSEASON SUPER (всепогодный) Германия 64193ALS</t>
  </si>
  <si>
    <t>УТ000010388</t>
  </si>
  <si>
    <t>Лампа галогенная OSRAM H4 -12-60/55+30% SUPER Германия 64193SUP</t>
  </si>
  <si>
    <t>УТ000005902</t>
  </si>
  <si>
    <t>Лампа галогенная OSRAM H4-12-60/55+60% SILVERSTAR 2.0 2-х кратный ресурс</t>
  </si>
  <si>
    <t>УТ000060533</t>
  </si>
  <si>
    <t>Лампа галогенная OSRAM H4-12-60/55+60% SILVERSTAR 2.0 2-х кратный ресурс, набор 2шт 64193SV2-HCB</t>
  </si>
  <si>
    <t>УТ000031028</t>
  </si>
  <si>
    <t>Лампа галогенная OSRAM H7-12-55 64210</t>
  </si>
  <si>
    <t>УТ000018467</t>
  </si>
  <si>
    <t>Лампа галогенная OSRAM H7-12-55 ALLSEASON (всепогодная) 64210ALL</t>
  </si>
  <si>
    <t>УТ000051908</t>
  </si>
  <si>
    <t>Лампа галогенная OSRAM H7-12-55+130% Night Breaker Laser 64210NBL</t>
  </si>
  <si>
    <t>УТ000031029</t>
  </si>
  <si>
    <t>Лампа галогенная OSRAM H7-12-55+30% Super 64210SUP</t>
  </si>
  <si>
    <t>УТ000020305</t>
  </si>
  <si>
    <t>Лампа галогенная OSRAM H8-12-35 64212</t>
  </si>
  <si>
    <t>УТ000010402</t>
  </si>
  <si>
    <t>Лампа галогенная PHILIPS H1 12-55+30% VISION Германия 12258PRC1</t>
  </si>
  <si>
    <t>УТ000056990</t>
  </si>
  <si>
    <t>Лампа галогенная PHILIPS H15-12-55+30% VISION Premium</t>
  </si>
  <si>
    <t>УТ000037251</t>
  </si>
  <si>
    <t>Лампа галогенная PHILIPS H3 -12-55+30% VISION 12336PRC1</t>
  </si>
  <si>
    <t>УТ000037252</t>
  </si>
  <si>
    <t>Лампа галогенная PHILIPS H4-12-60/55 LONGLIFE ECO VISION (4-х кратный ресурс) 12342llecoc1</t>
  </si>
  <si>
    <t>УТ000010399</t>
  </si>
  <si>
    <t>Лампа галогенная PHILIPS H4-12-60/55+30% VISION Германия 12342PRB1</t>
  </si>
  <si>
    <t>УТ000018476</t>
  </si>
  <si>
    <t>Лампа галогенная PHILIPS H4-12-60/55+60% VISION PLUS блистер 12342VPB1</t>
  </si>
  <si>
    <t>УТ000010401</t>
  </si>
  <si>
    <t>Лампа галогенная PHILIPS H7-12-55+30% VISION Германия</t>
  </si>
  <si>
    <t>00410058102</t>
  </si>
  <si>
    <t>Лампа галогенная Маяк H1 12V 100W ярко-белая</t>
  </si>
  <si>
    <t>00410057965</t>
  </si>
  <si>
    <t>Лампа галогенная Маяк H1 12V 100W+30% супер яркая Маяк</t>
  </si>
  <si>
    <t>УТ000001615</t>
  </si>
  <si>
    <t>Лампа галогенная Маяк H1 12V 55W</t>
  </si>
  <si>
    <t>00410057960</t>
  </si>
  <si>
    <t>Лампа галогенная Маяк H1 12V 55W ярко-белая</t>
  </si>
  <si>
    <t>00410057967</t>
  </si>
  <si>
    <t>Лампа галогенная Маяк H1 12V 55W+30% супер яркая</t>
  </si>
  <si>
    <t>00410057961</t>
  </si>
  <si>
    <t>Лампа галогенная Маяк H1 12V, 100W</t>
  </si>
  <si>
    <t>00410057937</t>
  </si>
  <si>
    <t>Лампа галогенная Маяк H11 12V 55W</t>
  </si>
  <si>
    <t>УТ000062814</t>
  </si>
  <si>
    <t>Лампа галогенная Маяк H11 12V 55W + 100% УЛЬТРА Супер-яркая 82110SL BL2</t>
  </si>
  <si>
    <t>УТ000024804</t>
  </si>
  <si>
    <t>Лампа галогенная Маяк H11 12V 55W УЛЬТРА 82110UL</t>
  </si>
  <si>
    <t>УТ000010030</t>
  </si>
  <si>
    <t>Лампа галогенная Маяк H11 12V 55W ярко-белая</t>
  </si>
  <si>
    <t>00410057966</t>
  </si>
  <si>
    <t>Лампа галогенная Маяк H3 12V 55W</t>
  </si>
  <si>
    <t>УТ000001614</t>
  </si>
  <si>
    <t>Лампа галогенная Маяк H3 12V 55W ярко-белая</t>
  </si>
  <si>
    <t>00410057964</t>
  </si>
  <si>
    <t>Лампа галогенная Маяк H3 12V 55W+30% супер яркая</t>
  </si>
  <si>
    <t>УТ000001612</t>
  </si>
  <si>
    <t>Лампа галогенная Маяк H4(P43t) 12V 100/90W</t>
  </si>
  <si>
    <t>00410057953</t>
  </si>
  <si>
    <t>Лампа галогенная Маяк H4(P43t) 12V 100/90W ярко-белая</t>
  </si>
  <si>
    <t>00410057971</t>
  </si>
  <si>
    <t>Лампа галогенная Маяк H4(P43t) 12V 100/90W+30% супер яркая</t>
  </si>
  <si>
    <t>УТ000002131</t>
  </si>
  <si>
    <t>Лампа галогенная Маяк H4(P43t) 12V 60/55W</t>
  </si>
  <si>
    <t>00410057958</t>
  </si>
  <si>
    <t>Лампа галогенная Маяк H4(P43t) 12V 60/55W ярко-белая</t>
  </si>
  <si>
    <t>УТ000002132</t>
  </si>
  <si>
    <t>Лампа галогенная Маяк H4(P43t) 12V 60/55W+30% супер яркая</t>
  </si>
  <si>
    <t>00410057972</t>
  </si>
  <si>
    <t>Лампа галогенная Маяк H4(P43t) 12V 80/85W</t>
  </si>
  <si>
    <t>УТ000001611</t>
  </si>
  <si>
    <t>Лампа галогенная Маяк H4(P45t) 12V 100/90W</t>
  </si>
  <si>
    <t>УТ000001613</t>
  </si>
  <si>
    <t>Лампа галогенная Маяк H4(P45t) 12V 60/55W</t>
  </si>
  <si>
    <t>00410057970</t>
  </si>
  <si>
    <t>Лампа галогенная Маяк H4B 12V 80/85W</t>
  </si>
  <si>
    <t>00410057968</t>
  </si>
  <si>
    <t>Лампа галогенная Маяк H7 12V 100W</t>
  </si>
  <si>
    <t>00410057959</t>
  </si>
  <si>
    <t>Лампа галогенная Маяк H7 12V 100W ярко-белая</t>
  </si>
  <si>
    <t>УТ000000420</t>
  </si>
  <si>
    <t>Лампа галогенная Маяк H7 12V 55W</t>
  </si>
  <si>
    <t>УТ000000421</t>
  </si>
  <si>
    <t>Лампа галогенная Маяк H7 12V 55W ярко-белая 52720SW</t>
  </si>
  <si>
    <t>УТ000000422</t>
  </si>
  <si>
    <t>Лампа галогенная Маяк H7 12V 55W+30% супер яркая</t>
  </si>
  <si>
    <t>00410057956</t>
  </si>
  <si>
    <t>Лампа галогенная Маяк H8 12V 35W</t>
  </si>
  <si>
    <t>00410057946</t>
  </si>
  <si>
    <t>Лампа галогенная Маяк H9 12V 100W ярко-белая</t>
  </si>
  <si>
    <t>00410057952</t>
  </si>
  <si>
    <t>Лампа галогенная Маяк H9 12V 65W</t>
  </si>
  <si>
    <t xml:space="preserve"> Автолампы ксенон</t>
  </si>
  <si>
    <t>УТ000011779</t>
  </si>
  <si>
    <t>Автолампа ксенон H1 (3000K) KET Maxlum/Clearlight 2шт</t>
  </si>
  <si>
    <t>УТ000020294</t>
  </si>
  <si>
    <t>Автолампа ксенон H1 (4300K) KET Maxlum/Clearlight 2шт</t>
  </si>
  <si>
    <t>УТ000000832</t>
  </si>
  <si>
    <t>Автолампа ксенон H1 (5000K) KET Maxlum/Clearlight 2шт</t>
  </si>
  <si>
    <t>УТ000011780</t>
  </si>
  <si>
    <t>Автолампа ксенон H1 (6000K) KET Maxlum/Clearlight 2шт</t>
  </si>
  <si>
    <t>УТ000034635</t>
  </si>
  <si>
    <t>Автолампа ксенон H11 (H8, H9) 4300K KET Maxlum/Clearlight 2шт LCL OH1 143-OLL(200)</t>
  </si>
  <si>
    <t>УТ000018549</t>
  </si>
  <si>
    <t>Автолампа ксенон H11 (H8, H9) 5000K KET Maxlum/Clearlight 2шт</t>
  </si>
  <si>
    <t>УТ000000834</t>
  </si>
  <si>
    <t>Автолампа ксенон H11 (H8, H9) 6000K KET Maxlum/Clearlight 2шт</t>
  </si>
  <si>
    <t>УТ000024800</t>
  </si>
  <si>
    <t>Автолампа ксенон H3 (3000K) KET Maxlum/Clearlight 2шт</t>
  </si>
  <si>
    <t>УТ000000835</t>
  </si>
  <si>
    <t>Автолампа ксенон H3 (4300K) KET Maxlum/Clearlight 2шт</t>
  </si>
  <si>
    <t>УТ000005036</t>
  </si>
  <si>
    <t>Автолампа ксенон H3 (5000K) KET Maxlum/Clearlight 2шт</t>
  </si>
  <si>
    <t>УТ000000838</t>
  </si>
  <si>
    <t>Автолампа ксенон H4 (4300K) KET Maxlum/Clearlight 2шт</t>
  </si>
  <si>
    <t>УТ000000839</t>
  </si>
  <si>
    <t>Автолампа ксенон H4 (5000K) KET Maxlum/Clearlight 2шт</t>
  </si>
  <si>
    <t>УТ000054183</t>
  </si>
  <si>
    <t>Автолампа ксенон H4 (6000K) KET Maxlum/Clearlight 2шт</t>
  </si>
  <si>
    <t>УТ000024801</t>
  </si>
  <si>
    <t>Автолампа ксенон H4-12B (биксенон)  3000K KET Maxlux/Clearlight (2шт+контроллер)</t>
  </si>
  <si>
    <t>УТ000010964</t>
  </si>
  <si>
    <t>Автолампа ксенон H4-12B (биксенон)  4300K KET Maxlux/Clearlight (2шт)</t>
  </si>
  <si>
    <t>УТ000010963</t>
  </si>
  <si>
    <t>Автолампа ксенон H4-12B (биксенон)  6000K KET Maxlux/Clearlight (2шт+контроллер)</t>
  </si>
  <si>
    <t>УТ000014189</t>
  </si>
  <si>
    <t>Автолампа ксенон H7 (3000K) KET Maxlum/Clearlight 2шт</t>
  </si>
  <si>
    <t>УТ000034638</t>
  </si>
  <si>
    <t>Автолампа ксенон H7 (4300K) KET Maxlum/Clearlight 2шт</t>
  </si>
  <si>
    <t>УТ000002306</t>
  </si>
  <si>
    <t>Автолампа ксенон H7 (5000K) KET Maxlum/Clearlight 2шт</t>
  </si>
  <si>
    <t>УТ000005035</t>
  </si>
  <si>
    <t>Автолампа ксенон H7 (6000K) KET Maxlum/Clearlight 2шт</t>
  </si>
  <si>
    <t>УТ000044231</t>
  </si>
  <si>
    <t>Автолампа ксенон HB3 (9005)/H10 4300K KET Extra Vision + 30%  Xenite 2шт</t>
  </si>
  <si>
    <t>УТ000044232</t>
  </si>
  <si>
    <t>Автолампа ксенон HB3 (9005)/H10 4300K KET Maxlum/Clearlight 2шт</t>
  </si>
  <si>
    <t>УТ000044233</t>
  </si>
  <si>
    <t>Автолампа ксенон HB3 (9005)/H10 5000K KET Extra Vision + 30%  Xenite 2шт</t>
  </si>
  <si>
    <t>УТ000044234</t>
  </si>
  <si>
    <t>Автолампа ксенон HB4 (9006) 3000K KET Maxlum/Clearlight 2шт</t>
  </si>
  <si>
    <t>УТ000010031</t>
  </si>
  <si>
    <t>Блок розжига OmegaLight Slim 1шт. 9-16V/35W</t>
  </si>
  <si>
    <t>УТ000044229</t>
  </si>
  <si>
    <t>Блок розжига XENITE Slim 1шт. 9-16V</t>
  </si>
  <si>
    <t>00410059264</t>
  </si>
  <si>
    <t>Комплектующие Обманки Silver (провода для ксенона)</t>
  </si>
  <si>
    <t>00410059521</t>
  </si>
  <si>
    <t>Лампы би-ксенон HB5(9007) 4300K AVS 2шт.+комплект проводов</t>
  </si>
  <si>
    <t>00410059522</t>
  </si>
  <si>
    <t>Лампы би-ксенон HB5(9007) 5000K AVS 2шт.+комплект проводов</t>
  </si>
  <si>
    <t>00410059523</t>
  </si>
  <si>
    <t>Лампы би-ксенон HB5(9007) 6000K AVS 2шт.+комплект проводов</t>
  </si>
  <si>
    <t>00410059525</t>
  </si>
  <si>
    <t>Лампы ксенон HB2(9004) (5000K) AVS 2шт.</t>
  </si>
  <si>
    <t>00410059526</t>
  </si>
  <si>
    <t>Лампы ксенон HB2(9004) (6000K) AVS 2шт.</t>
  </si>
  <si>
    <t>00410059527</t>
  </si>
  <si>
    <t>Лампы ксенон HB5(9007) (6000K) AVS 2шт.</t>
  </si>
  <si>
    <t>УТ000014191</t>
  </si>
  <si>
    <t>Переходник KET/AMP универсальный к ксенону MaxLight</t>
  </si>
  <si>
    <t xml:space="preserve"> Автолампы накаливания</t>
  </si>
  <si>
    <t>00410057944</t>
  </si>
  <si>
    <t>Лампа накаливания Маяк 12V 1,1W черный патрон 612011P</t>
  </si>
  <si>
    <t>00410057935</t>
  </si>
  <si>
    <t>Лампа накаливания Маяк 12V 10W BA15s 61210</t>
  </si>
  <si>
    <t>00410057933</t>
  </si>
  <si>
    <t>Лампа накаливания Маяк 12V 21/4W BAZ15d 2-х контактная, смещенная по высоте и окружности 11214</t>
  </si>
  <si>
    <t>УТ000022417</t>
  </si>
  <si>
    <t>Лампа накаливания Маяк 12V 21/5W 2-х контактная, смещенная по высоте (10)</t>
  </si>
  <si>
    <t>00410057930</t>
  </si>
  <si>
    <t>Лампа накаливания Маяк 12V 21/5W 2.5x16d 2-х контактная, пластиковый цоколь</t>
  </si>
  <si>
    <t>УТ000034640</t>
  </si>
  <si>
    <t>Лампа накаливания Маяк 12V 21/5W W3х16d 2-х контактная, без цоколя 61215Бц</t>
  </si>
  <si>
    <t>00410057973</t>
  </si>
  <si>
    <t>Лампа накаливания Маяк 12V 21W 2,5x16d 61156</t>
  </si>
  <si>
    <t>00410057974</t>
  </si>
  <si>
    <t>Лампа накаливания Маяк 12V 21W 2,5x16d янтарная 61156Orange</t>
  </si>
  <si>
    <t>УТ000034639</t>
  </si>
  <si>
    <t>Лампа накаливания Маяк 12V 21W BA15s</t>
  </si>
  <si>
    <t>00410058107</t>
  </si>
  <si>
    <t>Лампа накаливания Маяк 12V 21W BA15s 61213</t>
  </si>
  <si>
    <t>УТ000062812</t>
  </si>
  <si>
    <t>Лампа накаливания Маяк 12V 21W BA15s Original Pro (10)</t>
  </si>
  <si>
    <t>00410057931</t>
  </si>
  <si>
    <t>Лампа накаливания Маяк 12V 21W BA15s красная</t>
  </si>
  <si>
    <t>УТ000019945</t>
  </si>
  <si>
    <t>Лампа накаливания Маяк 12V 21W BA15s оранжевая</t>
  </si>
  <si>
    <t>00410057934</t>
  </si>
  <si>
    <t>Лампа накаливания Маяк 12V 21W BA15s смещенный цоколь 61217</t>
  </si>
  <si>
    <t>00410057979</t>
  </si>
  <si>
    <t>Лампа накаливания Маяк 12V 21W W3x16d без цоколя, оранжевая</t>
  </si>
  <si>
    <t>00410058069</t>
  </si>
  <si>
    <t>Лампа накаливания Маяк 12V 21W W3х16d без цоколя 61213Бц</t>
  </si>
  <si>
    <t>00410057942</t>
  </si>
  <si>
    <t>Лампа накаливания Маяк 12V 2W BA7s аварийная 61202AB</t>
  </si>
  <si>
    <t>00410058077</t>
  </si>
  <si>
    <t>Лампа накаливания Маяк 12V 3W 2,1х9,5d без цоколя 61203Бц</t>
  </si>
  <si>
    <t>00410058079</t>
  </si>
  <si>
    <t>Лампа накаливания Маяк 12V 5W 2,1х9,5d без цоколя 61205Бц (10)</t>
  </si>
  <si>
    <t>00410058094</t>
  </si>
  <si>
    <t>Лампа накаливания Маяк 12V 5W 2.1x9.5d без цоколя, Ультра, оранжевая</t>
  </si>
  <si>
    <t>УТ000051907</t>
  </si>
  <si>
    <t>Лампа накаливания Маяк 12V 5W BA15s 61205</t>
  </si>
  <si>
    <t>00410058065</t>
  </si>
  <si>
    <t>Лампа накаливания Маяк фарная 12V 45/40W P45t-41 61245</t>
  </si>
  <si>
    <t>00410058064</t>
  </si>
  <si>
    <t>Лампа накаливания Маяк фарная 12V 75/70W P45t-41 61275</t>
  </si>
  <si>
    <t xml:space="preserve"> Автолампы светодиодные</t>
  </si>
  <si>
    <t xml:space="preserve"> Лампы для фар</t>
  </si>
  <si>
    <t>УТ000041405</t>
  </si>
  <si>
    <t>Автолампа-светодиодная C6-H1 12В 30Вт 3000Лм радиатор+вентилятор KS-C6(12)-H1</t>
  </si>
  <si>
    <t>УТ000041401</t>
  </si>
  <si>
    <t>Автолампа-светодиодная C6-H3 12В 36Вт 3800Лм радиатор+вентилятор KS-C6-H3</t>
  </si>
  <si>
    <t>УТ000042567</t>
  </si>
  <si>
    <t>Автолампа-светодиодная C6-H3 36W 3800LM радиатор+вентилятор C6-H3</t>
  </si>
  <si>
    <t>УТ000018553</t>
  </si>
  <si>
    <t>Автолампа-светодиодная ClearLight  H1 12V 2 диода СОВ белая  5000К 30Вт 3000LM (2шт.) CLFLXLEDH1</t>
  </si>
  <si>
    <t>УТ000044238</t>
  </si>
  <si>
    <t>Автолампа-светодиодная HB4 (9006) 12В 17Вт 2400Lm 3000K OmegaLite 2шт</t>
  </si>
  <si>
    <t>УТ000044239</t>
  </si>
  <si>
    <t>Автолампа-светодиодная HB4 (9006) 9-32В 36Вт Allroad ALRC6HB4 2шт</t>
  </si>
  <si>
    <t>УТ000061795</t>
  </si>
  <si>
    <t>Автолампа-светодиодная P5-H4, LED, с линзой 9-32В, 6000К, 2шт.</t>
  </si>
  <si>
    <t>УТ000056303</t>
  </si>
  <si>
    <t>Автолампа-светодиодная С6-H3, 2LED, DC 9-32В, 6500К, с вент-ом (silver)  ENERGY LIGHT 2шт.</t>
  </si>
  <si>
    <t>УТ000058710</t>
  </si>
  <si>
    <t>Модуль - обманка для устранения ошибок светодиодных ламп H1/H3, комплект 2шт. JMQ-001</t>
  </si>
  <si>
    <t>УТ000058713</t>
  </si>
  <si>
    <t>Модуль - обманка для устранения ошибок светодиодных ламп H11, комплект 2шт. JMQ-004</t>
  </si>
  <si>
    <t xml:space="preserve"> Лампы под винтовой цоколь E10</t>
  </si>
  <si>
    <t>00410059637</t>
  </si>
  <si>
    <t>Автолампа-светодиодная E10-5SMD 5050 3chip (inverted) (белый)</t>
  </si>
  <si>
    <t>00410059638</t>
  </si>
  <si>
    <t>Автолампа-светодиодная E10-5SMD 5050 3chip (inverted) (красный)</t>
  </si>
  <si>
    <t>00410059639</t>
  </si>
  <si>
    <t>Автолампа-светодиодная E10-5SMD 5050 3chip (inverted) (синий)</t>
  </si>
  <si>
    <t xml:space="preserve"> Лампы под цоколь T25 (Стоп-сигнал, задний ход, поворот)</t>
  </si>
  <si>
    <t>УТ000035927</t>
  </si>
  <si>
    <t>Автолампа-светодиодная T25 12 SMD 1-CONTACT (белый)</t>
  </si>
  <si>
    <t>УТ000054485</t>
  </si>
  <si>
    <t>Автолампа-светодиодная T25/5 13, 2-CONTACT (белый) 1шт</t>
  </si>
  <si>
    <t>00410055472</t>
  </si>
  <si>
    <t>Автолампа-светодиодная TXL-S004 S25 18LED 1-Contact (желтый)</t>
  </si>
  <si>
    <t xml:space="preserve"> Лампы под цоколь Т10 (W2.1x9.5d) (Панель приборов, номер, поворот, габариты)</t>
  </si>
  <si>
    <t>УТ000005329</t>
  </si>
  <si>
    <t>Автолампа-светодиодная Т10 (W2.1x9.5d) 1Led 30° (Красный)</t>
  </si>
  <si>
    <t>УТ000005335</t>
  </si>
  <si>
    <t>Автолампа-светодиодная Т10 (W2.1x9.5d) 1Led усеченная линза 130° (Красный)</t>
  </si>
  <si>
    <t>УТ000005334</t>
  </si>
  <si>
    <t>Автолампа-светодиодная Т10 (W2.1x9.5d) 1Led усеченная линза 130° зелёный</t>
  </si>
  <si>
    <t>УТ000051911</t>
  </si>
  <si>
    <t>Автолампа-светодиодная Т10 (W2.1x9.5d) 1SMD белая матовая (3030) аналог Philips</t>
  </si>
  <si>
    <t>УТ000051910</t>
  </si>
  <si>
    <t>Автолампа-светодиодная Т10 (W2.1x9.5d) 1SMD линза матовая, белый</t>
  </si>
  <si>
    <t>УТ000056287</t>
  </si>
  <si>
    <t>Автолампа-светодиодная Т10 (W2.1x9.5d) 26SMD 4014 12В, 2Вт белый (10)</t>
  </si>
  <si>
    <t>УТ000042334</t>
  </si>
  <si>
    <t>Автолампа-светодиодная Т10 (W2.1x9.5d) 2SMD COB силикон, белый</t>
  </si>
  <si>
    <t>УТ000042474</t>
  </si>
  <si>
    <t>Автолампа-светодиодная Т10 (W2.1x9.5d) 3SMD2835 матовая линза белый</t>
  </si>
  <si>
    <t>УТ000005048</t>
  </si>
  <si>
    <t>Автолампа-светодиодная Т10 (W2.1x9.5d) 4LED 12v МАЯК (синий) (12T10-B\4LED) (цена за 1шт)</t>
  </si>
  <si>
    <t>00410055464</t>
  </si>
  <si>
    <t>Автолампа-светодиодная Т10 (W2.1x9.5d) 4SMD 3528 (красный)</t>
  </si>
  <si>
    <t>00410055466</t>
  </si>
  <si>
    <t>Автолампа-светодиодная Т10 (W2.1x9.5d) 5SMD 5050 красный</t>
  </si>
  <si>
    <t>00410058691</t>
  </si>
  <si>
    <t>Автолампа-светодиодная Т10 (W2.1x9.5d) 6SMD COB "Пятно" (красный)</t>
  </si>
  <si>
    <t>00410055455</t>
  </si>
  <si>
    <t>Автолампа-светодиодная Т10 (W2.1x9.5d) 8SMD 3528 (красный)</t>
  </si>
  <si>
    <t>00410056981</t>
  </si>
  <si>
    <t>Автолампа-светодиодная Т10 (W2.1x9.5d) 8SMD 3528 (синий)</t>
  </si>
  <si>
    <t>00410055469</t>
  </si>
  <si>
    <t>Автолампа-светодиодная Т10 (W2.1x9.5d) 9SMD 3528 (красный)</t>
  </si>
  <si>
    <t>УТ000005337</t>
  </si>
  <si>
    <t>Автолампа-светодиодная Т10 (W2.1x9.5d) High Power (Красный, мощный)</t>
  </si>
  <si>
    <t>00410055456</t>
  </si>
  <si>
    <t>Автолампа-светодиодная Т10 (W2.1x9.5d) линза: усеченная (красный)</t>
  </si>
  <si>
    <t>УТ000060946</t>
  </si>
  <si>
    <t>Автолампа-светодиодная Т10 6SMD (3030)</t>
  </si>
  <si>
    <t>УТ000062432</t>
  </si>
  <si>
    <t>Автолампы габаритные T10 (W5W) 12В, 0.37Вт, 2SMD 7020, X0116</t>
  </si>
  <si>
    <t>УТ000062429</t>
  </si>
  <si>
    <t>Автолампы габаритные T10 (W5W) 12В, 1,2Вт, 8SMD 5630, X0100</t>
  </si>
  <si>
    <t>УТ000062422</t>
  </si>
  <si>
    <t>Автолампы габаритные T10 (W5W) 12В, 1,3Вт, автополярность, X0070</t>
  </si>
  <si>
    <t>УТ000062430</t>
  </si>
  <si>
    <t>Автолампы габаритные T10 (W5W) 12В, 1,5Вт, 24SMD 3014, X0106</t>
  </si>
  <si>
    <t>УТ000062431</t>
  </si>
  <si>
    <t>Автолампы габаритные T10 (W5W) 12В, 1,5Вт, 24SMD 3014, X0107</t>
  </si>
  <si>
    <t>УТ000062421</t>
  </si>
  <si>
    <t>Автолампы габаритные T10 (W5W) 12В, 3,7Вт, автополярность, X0067</t>
  </si>
  <si>
    <t>УТ000055239</t>
  </si>
  <si>
    <t>Автолампы габаритные X0008, 12В/О,66Вт  T10 (W5W) (10)</t>
  </si>
  <si>
    <t>УТ000056283</t>
  </si>
  <si>
    <t>Автолампы габаритные X0016, 12V-24V, 2.36Вт, T10</t>
  </si>
  <si>
    <t>УТ000055246</t>
  </si>
  <si>
    <t>Автолампы габаритные X0018, 12В, 2,2Вт, автополярность, сопротивление  T10 (W5W) (10)</t>
  </si>
  <si>
    <t>УТ000056284</t>
  </si>
  <si>
    <t>Автолампы габаритные X0025, 12В, 1.16Вт, T10 (10)</t>
  </si>
  <si>
    <t>УТ000056285</t>
  </si>
  <si>
    <t>Автолампы габаритные X0034, 24В, 2.2Вт, T10 (10)</t>
  </si>
  <si>
    <t>УТ000056286</t>
  </si>
  <si>
    <t>Автолампы габаритные X0057, 12В, 1.2Вт, полярность T10 (10)</t>
  </si>
  <si>
    <t>УТ000059275</t>
  </si>
  <si>
    <t>Автолампы габаритные X0072 12В/1,2Вт  T10 (W5W)</t>
  </si>
  <si>
    <t>УТ000060862</t>
  </si>
  <si>
    <t>Автолампы габаритные Т10 12В, 0.7Вт  X0002</t>
  </si>
  <si>
    <t>УТ000058205</t>
  </si>
  <si>
    <t>Автолампы габаритные Т10 12В, 1.2Вт (W2.1x9.5d) X0059 белый</t>
  </si>
  <si>
    <t>УТ000058203</t>
  </si>
  <si>
    <t>Автолампы габаритные Т10 12В, 1.3Вт (W2.1x9.5d) X0015  белый</t>
  </si>
  <si>
    <t>УТ000054218</t>
  </si>
  <si>
    <t>Лампа габаритная T10 12В 2,2Вт, X0018</t>
  </si>
  <si>
    <t>УТ000054220</t>
  </si>
  <si>
    <t>Лампа габаритная T10 12В 2Вт 26SMD, X0062</t>
  </si>
  <si>
    <t>УТ000054219</t>
  </si>
  <si>
    <t>Лампа габаритная T10 12В 3Вт, X0053</t>
  </si>
  <si>
    <t xml:space="preserve"> Лампы под цоколь Т11x31 / T11x36 (SV8.5/8) (номер, салон)</t>
  </si>
  <si>
    <t>00410055454</t>
  </si>
  <si>
    <t>Автолампа-светодиодная Т11*29mm (SV8.5) 3SMD 5050 (белый)</t>
  </si>
  <si>
    <t>УТ000005042</t>
  </si>
  <si>
    <t>Автолампа-светодиодная Т11*36 4SMD 3528 12v белый</t>
  </si>
  <si>
    <t>УТ000042897</t>
  </si>
  <si>
    <t>Автолампа-светодиодная Т11*36mm (SV8.5/8) 8SMD 5050  (белый)</t>
  </si>
  <si>
    <t>00410055443</t>
  </si>
  <si>
    <t>Автолампа-светодиодная Т11-3-LED (красный)</t>
  </si>
  <si>
    <t>00410055444</t>
  </si>
  <si>
    <t>Автолампа-светодиодная Т11-4LED (красный)</t>
  </si>
  <si>
    <t xml:space="preserve"> Лампы под цоколь Т15 (ВА15) (Стоп-сигнал, задний ход, поворот)</t>
  </si>
  <si>
    <t>УТ000056299</t>
  </si>
  <si>
    <t>Автолампа-светодиодная T15 (P21/5W) 12В, 2.7Вт 2 контакта  белый (10)</t>
  </si>
  <si>
    <t>УТ000056300</t>
  </si>
  <si>
    <t>Автолампа-светодиодная T15 (P21/5W) 12В, стробоскопы+обычный свет, 2 контакта</t>
  </si>
  <si>
    <t>УТ000001736</t>
  </si>
  <si>
    <t>Автолампа-светодиодная T15 (P21/5W) 22 SMD-3528 2-Contact (белый)</t>
  </si>
  <si>
    <t>УТ000009236</t>
  </si>
  <si>
    <t>Автолампа-светодиодная T15 (P21W) 1 LED COB 1-Contact (белый)</t>
  </si>
  <si>
    <t>УТ000062435</t>
  </si>
  <si>
    <t>Автолампа-светодиодная T15 (P21W) 12В, 0,8В, 1 контакт S0007</t>
  </si>
  <si>
    <t>УТ000062433</t>
  </si>
  <si>
    <t>Автолампа-светодиодная T15 (P21W) 12В, 2,2В, 1 контакт S0001</t>
  </si>
  <si>
    <t>УТ000056298</t>
  </si>
  <si>
    <t>Автолампа-светодиодная T15 (P21W) 12В, 2,7В, 1 контакт (10)</t>
  </si>
  <si>
    <t>УТ000056288</t>
  </si>
  <si>
    <t>Автолампа-светодиодная T15 (P21W) 12В, 2.2Вт, 1 контакт (1шт)</t>
  </si>
  <si>
    <t>УТ000056293</t>
  </si>
  <si>
    <t>Автолампа-светодиодная T15 (P21W) 12В, 6 чипов, белый свет, стробоскопы, 1 контакт (10)</t>
  </si>
  <si>
    <t>УТ000056290</t>
  </si>
  <si>
    <t>Автолампа-светодиодная T15 (P21W) 12В, 9 чипов, белый свет, тормоз-стробоскопы и обычный свет (10)</t>
  </si>
  <si>
    <t xml:space="preserve"> Лампы под цоколь Т20 (W21W)(W21/5W)</t>
  </si>
  <si>
    <t>УТ000037583</t>
  </si>
  <si>
    <t>Автолампа-светодиодная T20 (W21W) 27LED SMD бесцокольная (белый)</t>
  </si>
  <si>
    <t>УТ000001727</t>
  </si>
  <si>
    <t>Автолампа-светодиодная T20 (W3*16d) 9LED 2-Contact (белый) 2шт (Китай) AVS Light T046B</t>
  </si>
  <si>
    <t>00410056975</t>
  </si>
  <si>
    <t>Автолампа-светодиодная T20 9LED 1-Contact (белый) TXL-T026</t>
  </si>
  <si>
    <t>00410056979</t>
  </si>
  <si>
    <t>Автолампа-светодиодная T20 9LED 1-Contact (белый) TXL-T027</t>
  </si>
  <si>
    <t>00410058422</t>
  </si>
  <si>
    <t>Автолампа-светодиодная T20 9LED 1-Contact (красный) TXL-T026</t>
  </si>
  <si>
    <t>00410056978</t>
  </si>
  <si>
    <t>Автолампа-светодиодная T20 9LED 2-Contact (красный) TXL-T026</t>
  </si>
  <si>
    <t xml:space="preserve"> Лампы под цоколь Т5 (W2x4.6d) (Панель приборов)</t>
  </si>
  <si>
    <t>УТ000008828</t>
  </si>
  <si>
    <t>Автолампа-светодиодная Маяк 12V Т5-1LED (красный)</t>
  </si>
  <si>
    <t>УТ000005315</t>
  </si>
  <si>
    <t>Автолампа-светодиодная Т5 (W2x4.6d) 1Led 5mm усеченная линза 130° (Желтый)</t>
  </si>
  <si>
    <t>УТ000005317</t>
  </si>
  <si>
    <t>Автолампа-светодиодная Т5 (W2x4.6d) 1Led 5mm усеченная линза 130° (Зеленый)</t>
  </si>
  <si>
    <t>00410055438</t>
  </si>
  <si>
    <t>Автолампа-светодиодная Т5 1SMD 5050  W1,2W (W2*4.6d) 12V (зелёный)</t>
  </si>
  <si>
    <t>УТ000009231</t>
  </si>
  <si>
    <t>Автолампа-светодиодная Т5 1SMD 5050 W1,2W (W2*4.6d) 12V (красный)</t>
  </si>
  <si>
    <t>УТ000007802</t>
  </si>
  <si>
    <t>Автолампа-светодиодная Т5 3SMD 3528  W1,2W (W2*4.6d) 12V (белый холодный, 180°)</t>
  </si>
  <si>
    <t>00410057613</t>
  </si>
  <si>
    <t>Автолампа-светодиодная Т5 3SMD 3528  W1,2W (W2*4.6d) 12V (красный)</t>
  </si>
  <si>
    <t>УТ000009253</t>
  </si>
  <si>
    <t>Автолампа-светодиодная Т5 8.3D 1LED DIP 12V (красный)</t>
  </si>
  <si>
    <t>УТ000009247</t>
  </si>
  <si>
    <t>Автолампа-светодиодная Т5 8.3D 1SMD 5050 12V (красный)</t>
  </si>
  <si>
    <t>УТ000009246</t>
  </si>
  <si>
    <t>Автолампа-светодиодная Т5 8.5D 1LED DIP 12V (белый)</t>
  </si>
  <si>
    <t>УТ000009252</t>
  </si>
  <si>
    <t>Автолампа-светодиодная Т5 8.5D 1LED DIP 12V (красный)</t>
  </si>
  <si>
    <t>00410059101</t>
  </si>
  <si>
    <t>Автолампа-светодиодная Т5 BAX10S 1 LED CONE (супер яркий, белый)</t>
  </si>
  <si>
    <t xml:space="preserve"> Лампы под цоколь Т8 (BA9S) Поворот, габариты)</t>
  </si>
  <si>
    <t>УТ000062426</t>
  </si>
  <si>
    <t>Автолампа-светодиодная Т8 (BA9S) 12В 0.6Вт 9SMD 5050 белый X0091</t>
  </si>
  <si>
    <t>УТ000062428</t>
  </si>
  <si>
    <t>Автолампа-светодиодная Т8 (BA9S) 12В 0.76Вт 6SMD 5630 белый X0092</t>
  </si>
  <si>
    <t>УТ000005320</t>
  </si>
  <si>
    <t>Автолампа-светодиодная Т8 (BA9S) 1Led 30° (Красный)</t>
  </si>
  <si>
    <t>УТ000005323</t>
  </si>
  <si>
    <t>Автолампа-светодиодная Т8 (BA9S) 1Led усеченная линза 130° жёлтый</t>
  </si>
  <si>
    <t>УТ000005324</t>
  </si>
  <si>
    <t>Автолампа-светодиодная Т8 (BA9S) 1Led усеченная линза 130° красный</t>
  </si>
  <si>
    <t xml:space="preserve"> Светодиодные панели</t>
  </si>
  <si>
    <t>00410052736</t>
  </si>
  <si>
    <t>Светодиодная панель AVS 12SMD 3528 красный</t>
  </si>
  <si>
    <t xml:space="preserve"> Патроны и колодки под лампы</t>
  </si>
  <si>
    <t>УТ000005344</t>
  </si>
  <si>
    <t>Держатель лампы Т5 (безцокольный)</t>
  </si>
  <si>
    <t>УТ000009692</t>
  </si>
  <si>
    <t>Держатель лампы Т8</t>
  </si>
  <si>
    <t>УТ000005343</t>
  </si>
  <si>
    <t>Держатель светодиода  Ø10мм (пластик) под гайку</t>
  </si>
  <si>
    <t>УТ000005342</t>
  </si>
  <si>
    <t>Держатель светодиода  Ø8мм  под гайку, пластик</t>
  </si>
  <si>
    <t>УТ000042891</t>
  </si>
  <si>
    <t>Клемма автолампы H4, 7,7мм</t>
  </si>
  <si>
    <t>УТ000042887</t>
  </si>
  <si>
    <t>Клемма автолампы H4, с 2-мя проводами лужёная, 8032СБ2</t>
  </si>
  <si>
    <t>УТ000042889</t>
  </si>
  <si>
    <t>Клемма автолампы H7 6,3мм 002ВS7CБ</t>
  </si>
  <si>
    <t>УТ000010966</t>
  </si>
  <si>
    <t>Колодка под лампу бесцок.P27W(3156) с проводами (Диалуч)</t>
  </si>
  <si>
    <t>УТ000045657</t>
  </si>
  <si>
    <t>Колодка соединительная автолампы H4, голая, 9015</t>
  </si>
  <si>
    <t>УТ000045658</t>
  </si>
  <si>
    <t>Колодка соединительная автолампы H7, голая, 3H2FB02BK</t>
  </si>
  <si>
    <t>УТ000045660</t>
  </si>
  <si>
    <t>Колодка соединительная автолампы HB4/9006,с 2 проводами,9446СБ2</t>
  </si>
  <si>
    <t>УТ000063217</t>
  </si>
  <si>
    <t>Неоновая нить для подсветки салона (LGX-W3-24V) белый свет, 3м</t>
  </si>
  <si>
    <t>УТ000060245</t>
  </si>
  <si>
    <t>Патрон под автолампу H11, H27  керамика</t>
  </si>
  <si>
    <t>УТ000060246</t>
  </si>
  <si>
    <t>Патрон под автолампу H9 (5)</t>
  </si>
  <si>
    <t>УТ000060248</t>
  </si>
  <si>
    <t>Патрон под автолампу HB-4 (9006), бакелит (5)</t>
  </si>
  <si>
    <t>УТ000060247</t>
  </si>
  <si>
    <t>Патрон под автолампу НВ3 H10 (9005), бакелит (5)</t>
  </si>
  <si>
    <t>УТ000005313</t>
  </si>
  <si>
    <t>Патрон под лампу  Е10</t>
  </si>
  <si>
    <t>УТ000010969</t>
  </si>
  <si>
    <t>Патрон под лампу А12-1,2Вт с ножками</t>
  </si>
  <si>
    <t>УТ000010972</t>
  </si>
  <si>
    <t>Патрон под лампу А12-4Вт метал.габарит</t>
  </si>
  <si>
    <t>УТ000010973</t>
  </si>
  <si>
    <t>Патрон под лампу А12-5Вт бесцок (повторитель поворота)</t>
  </si>
  <si>
    <t>УТ000049201</t>
  </si>
  <si>
    <t>Патрон под лампу бесц.5w T10 с проводами AX-437</t>
  </si>
  <si>
    <t>УТ000023531</t>
  </si>
  <si>
    <t>Патрон под лампу Н1 и Н3 с проводом ДиаЛУЧ КЛД001</t>
  </si>
  <si>
    <t>УТ000038440</t>
  </si>
  <si>
    <t>Патрон под лампу Н4 с проводом Cargen AX-338</t>
  </si>
  <si>
    <t>УТ000051153</t>
  </si>
  <si>
    <t>Патрон под лампу Н7 Г-обр., 2 конт. с бок.креплением, с проводами CARGEN AX339-2</t>
  </si>
  <si>
    <t>УТ000051152</t>
  </si>
  <si>
    <t>Патрон под лампу Н7 керамика, с проводами МАЯК LT1315A</t>
  </si>
  <si>
    <t>УТ000038441</t>
  </si>
  <si>
    <t>Патрон под лампу Н8, Н9,Н11 с проводом</t>
  </si>
  <si>
    <t>УТ000046235</t>
  </si>
  <si>
    <t>Электроразъём колодки под лампу Н4 7,7мм под провод 0,75-1мм² лужёный</t>
  </si>
  <si>
    <t>УТ000046236</t>
  </si>
  <si>
    <t>Электроразъём колодки под лампу Н7 6,3мм под провод 0,75-1мм² лужёный</t>
  </si>
  <si>
    <t>УТ000046237</t>
  </si>
  <si>
    <t>Электроразъём колодки под лампу Н8/Н9/Н11 под провод 0,75-1мм² лужёный</t>
  </si>
  <si>
    <t xml:space="preserve"> Автомобильные приборы диагностики</t>
  </si>
  <si>
    <t xml:space="preserve"> Алкотестеры</t>
  </si>
  <si>
    <t>УТ000051901</t>
  </si>
  <si>
    <t>Алкотестер AIRLINE ALKO002 цифровой полупроводниковый белый</t>
  </si>
  <si>
    <t>УТ000054521</t>
  </si>
  <si>
    <t>Алкотестер AIRLINE ALKO003 цифровой полупроводниковый чёрный</t>
  </si>
  <si>
    <t>УТ000046732</t>
  </si>
  <si>
    <t>Алкотестер AIRLINE АLK-D-02 цифровой</t>
  </si>
  <si>
    <t>УТ000031026</t>
  </si>
  <si>
    <t>Алкотестер AIRLINE АLK-HW-03 высокоточный с HotWire сенсором</t>
  </si>
  <si>
    <t>00410057992</t>
  </si>
  <si>
    <t>Алкотестер AIRLINE АLK-L-01 (светодиодный)</t>
  </si>
  <si>
    <t>УТ000047485</t>
  </si>
  <si>
    <t>Алкотестер Garin DAT-1</t>
  </si>
  <si>
    <t>УТ000047486</t>
  </si>
  <si>
    <t>Алкотестер Garin DAT-2</t>
  </si>
  <si>
    <t>УТ000054529</t>
  </si>
  <si>
    <t>Мундштук алкотестера</t>
  </si>
  <si>
    <t xml:space="preserve"> Бортовые компьютеры, авточасы</t>
  </si>
  <si>
    <t>УТ000002903</t>
  </si>
  <si>
    <t>Часы VST7009V-2 электр.авто (температура, будильник, вольтметр)</t>
  </si>
  <si>
    <t>УТ000002904</t>
  </si>
  <si>
    <t>Часы VST7009V-5 электр.авто (температура, будильник, вольтметр)</t>
  </si>
  <si>
    <t>УТ000002905</t>
  </si>
  <si>
    <t>Часы VST7010V электр.авто (температура, будильник, вольтметр)</t>
  </si>
  <si>
    <t>УТ000020046</t>
  </si>
  <si>
    <t>Часы VST7013V электр.авто (температура, будильник, вольтметр)</t>
  </si>
  <si>
    <t>00410052356</t>
  </si>
  <si>
    <t>Часы VST7045 электр. авто (будильник, температура, дата)</t>
  </si>
  <si>
    <t>УТ000007606</t>
  </si>
  <si>
    <t>Часы автомобильные KENKO 613D</t>
  </si>
  <si>
    <t>УТ000055590</t>
  </si>
  <si>
    <t>Часы автомобильные OT-CLC01, температура</t>
  </si>
  <si>
    <t>УТ000043158</t>
  </si>
  <si>
    <t>Часы автомобильные OT-CLC02, серебро</t>
  </si>
  <si>
    <t>УТ000055591</t>
  </si>
  <si>
    <t>Часы автомобильные OT-CLC03, белые</t>
  </si>
  <si>
    <t>УТ000055592</t>
  </si>
  <si>
    <t>Часы автомобильные OT-CLC03, чёрные</t>
  </si>
  <si>
    <t>УТ000059918</t>
  </si>
  <si>
    <t>Часы автомобильные OT-CLC05, с будильником</t>
  </si>
  <si>
    <t>УТ000056648</t>
  </si>
  <si>
    <t>Часы автомобильные VST-815 с USB (температура, вольтметр)</t>
  </si>
  <si>
    <t>УТ000055593</t>
  </si>
  <si>
    <t>Часы автомобильные врезные, зеленые</t>
  </si>
  <si>
    <t>УТ000055594</t>
  </si>
  <si>
    <t>Часы автомобильные врезные, красные</t>
  </si>
  <si>
    <t>УТ000055595</t>
  </si>
  <si>
    <t>Часы автомобильные врезные, синие</t>
  </si>
  <si>
    <t xml:space="preserve"> Манометры</t>
  </si>
  <si>
    <t>УТ000046953</t>
  </si>
  <si>
    <t>Манометр автомобильный 3,5 атм, с линейной шкалой, брелок Airline APR-L-01</t>
  </si>
  <si>
    <t>УТ000046954</t>
  </si>
  <si>
    <t>Манометр автомобильный 5атм AVS PG-204</t>
  </si>
  <si>
    <t>УТ000005478</t>
  </si>
  <si>
    <t>Манометр автомобильный, электронный дисплей AVS EL-609</t>
  </si>
  <si>
    <t>УТ000005479</t>
  </si>
  <si>
    <t>Манометр автомобильный, электронный дисплей AVS EL-800</t>
  </si>
  <si>
    <t>00410058057</t>
  </si>
  <si>
    <t>Монометр шинный 3,5атм стрелочный в блистере</t>
  </si>
  <si>
    <t xml:space="preserve"> Сканеры, автотестеры</t>
  </si>
  <si>
    <t>УТ000005054</t>
  </si>
  <si>
    <t>Автотестер универсальный Rexant 16-0101</t>
  </si>
  <si>
    <t>УТ000059432</t>
  </si>
  <si>
    <t>Вольтметр в прикуриватель 12-24В</t>
  </si>
  <si>
    <t>УТ000051902</t>
  </si>
  <si>
    <t>Вольтметр в прикуриватель 12-24В 4в1 термометр, амперметр, з/у 2 USB 2,1А Вымпел ВМ-03 5094</t>
  </si>
  <si>
    <t>УТ000044110</t>
  </si>
  <si>
    <t>Вольтметр в прикуриватель 12-24В Вымпел ВМ-01</t>
  </si>
  <si>
    <t>УТ000019538</t>
  </si>
  <si>
    <t>Вольтметр в прикуриватель Airline AVM-D-01 12-24В</t>
  </si>
  <si>
    <t>УТ000048786</t>
  </si>
  <si>
    <t>Вольтметр цифровой на клемму аккумулятора, 7-30В</t>
  </si>
  <si>
    <t>УТ000059699</t>
  </si>
  <si>
    <t>Диагностический автосканер, модуль OBD B-25, v.1.5 чёрный</t>
  </si>
  <si>
    <t>УТ000024084</t>
  </si>
  <si>
    <t>Диагностический автосканер, модуль OBD C-31 OBD2, v.1.5</t>
  </si>
  <si>
    <t>УТ000063059</t>
  </si>
  <si>
    <t>Диагностический автосканер, модуль OBD ELM327 (OBD2, v.1.5/2) синий B02-K</t>
  </si>
  <si>
    <t>УТ000053982</t>
  </si>
  <si>
    <t>Диагностический автосканер, модуль OBD TS-CAA61, OBD2, v.1.5 Bluetooth</t>
  </si>
  <si>
    <t>УТ000053983</t>
  </si>
  <si>
    <t>Диагностический автосканер, модуль OBD TS-CAA62, OBD2, v.1.5 Bluetooth</t>
  </si>
  <si>
    <t>УТ000053984</t>
  </si>
  <si>
    <t>Диагностический автосканер, модуль OBD TS-CAA63, OBD2, v.1.5 Wi -Fi</t>
  </si>
  <si>
    <t>УТ000053985</t>
  </si>
  <si>
    <t>Диагностический автосканер, модуль OBD TS-CAA64, OBD2, v.1.5 Wi -Fi</t>
  </si>
  <si>
    <t>УТ000053986</t>
  </si>
  <si>
    <t>Диагностический автосканер, модуль OBD TS-CAA65, OBD2, v.1.5 USB</t>
  </si>
  <si>
    <t>УТ000053987</t>
  </si>
  <si>
    <t>Диагностический автосканер, модуль OBD TS-CAA66, OBD2, v.1.5 Bluetooth</t>
  </si>
  <si>
    <t>УТ000056565</t>
  </si>
  <si>
    <t>Диагностический автосканер, модуль OBD TS-CAA67, OBD2, v.1.5 Wi-Fi</t>
  </si>
  <si>
    <t>УТ000056566</t>
  </si>
  <si>
    <t>Диагностический автосканер, модуль OBD TS-CAA69, PIC18F25K80, OBD2, v.1.5 Bluetooth</t>
  </si>
  <si>
    <t>УТ000066166</t>
  </si>
  <si>
    <t>Индикаторная отвертка (тестер, пробник) автомобильный 12-24 В, с прозвонкой, Smartbuy Tools</t>
  </si>
  <si>
    <t>УТ000031448</t>
  </si>
  <si>
    <t>Отвертка-пробник (индикатор) автомобильная 135мм, 6-24В, провод 0,5м, TDM SQ1015-0005</t>
  </si>
  <si>
    <t>УТ000057684</t>
  </si>
  <si>
    <t>Тестер автомобильный, звуковой сигнал, светодиоды 6В, 12В, 24B DT-252 (B25)</t>
  </si>
  <si>
    <t>УТ000055397</t>
  </si>
  <si>
    <t>Тестер автомобильный, индикаторная лампа, витой провод 6В, 12В, 24B DT-250 (6-24B)</t>
  </si>
  <si>
    <t>УТ000053756</t>
  </si>
  <si>
    <t>Тестер автомобильный, индикаторная лампа, металл 6В, 12В, 24B DT-250</t>
  </si>
  <si>
    <t>УТ000055398</t>
  </si>
  <si>
    <t>Тестер автомобильный, индикаторная лампа, металл, витой провод 6В, 12В, 24B DT-250 (6-24B)</t>
  </si>
  <si>
    <t>УТ000055396</t>
  </si>
  <si>
    <t>Тестер автомобильный, индикаторная лампа,прямой провод 6В, 12В, 24B DT-250 (6-24B)</t>
  </si>
  <si>
    <t xml:space="preserve"> Толщиномеры</t>
  </si>
  <si>
    <t>УТ000051576</t>
  </si>
  <si>
    <t>Толщиномер GM200A</t>
  </si>
  <si>
    <t>УТ000016544</t>
  </si>
  <si>
    <t>Толщиномеры Etari ЛКП ЕТ-11Р  по черным и цветным металлам</t>
  </si>
  <si>
    <t xml:space="preserve"> Автопарфюмерия</t>
  </si>
  <si>
    <t>УТ000043384</t>
  </si>
  <si>
    <t>Автопарфюм подвесной жидкий Meilleur №2 Moonlight in Heaven, бочонок</t>
  </si>
  <si>
    <t>УТ000043379</t>
  </si>
  <si>
    <t>Автопарфюм подвесной жидкий Meilleur №9 Escada Taj Sunset, бочонок</t>
  </si>
  <si>
    <t>УТ000043375</t>
  </si>
  <si>
    <t>Ароматизатор подвесной жидкий Meilleur Хрустящее яблоко, бочонок</t>
  </si>
  <si>
    <t xml:space="preserve"> Автосвет</t>
  </si>
  <si>
    <t xml:space="preserve"> Автомобильные переносные светильники</t>
  </si>
  <si>
    <t>УТ000056683</t>
  </si>
  <si>
    <t>Светильник переносной аккумуляторный YD-1229(1299)</t>
  </si>
  <si>
    <t>УТ000046971</t>
  </si>
  <si>
    <t>Светильник переносной в автоприкуриватель 12В 30Led Airline AFL-30W-14</t>
  </si>
  <si>
    <t>УТ000046968</t>
  </si>
  <si>
    <t>Светильник переносной в автоприкуриватель 5м 12В БМ 780205</t>
  </si>
  <si>
    <t>УТ000046969</t>
  </si>
  <si>
    <t>Светильник переносной в автоприкуриватель 5м 12В светодиодный БМ 780405</t>
  </si>
  <si>
    <t>УТ000056686</t>
  </si>
  <si>
    <t>Светильник переносной сетевой  220В YD-1457</t>
  </si>
  <si>
    <t>00410053909</t>
  </si>
  <si>
    <t>Светильник переносной сетевой  5м 220В 18LED "MASTER" 45927</t>
  </si>
  <si>
    <t>00410057154</t>
  </si>
  <si>
    <t>Светильник переносной сетевой  5м 220В 25LED, магнит "MASTER" 45930</t>
  </si>
  <si>
    <t>УТ000051039</t>
  </si>
  <si>
    <t>Светильник переносной сетевой  5м 220В 30LED "MASTER" 54878</t>
  </si>
  <si>
    <t>УТ000057422</t>
  </si>
  <si>
    <t>Светильник переносной сетевой  5м 220В 60Вт Е27 "MASTER"</t>
  </si>
  <si>
    <t>УТ000008533</t>
  </si>
  <si>
    <t>Светильник переносной сетевой  5м 220В 60Вт Е27 Джетт</t>
  </si>
  <si>
    <t>УТ000057089</t>
  </si>
  <si>
    <t>Светильник переносной сетевой  5м 220Вт, цоколь Е27, с проводом (SBF-05-E27)</t>
  </si>
  <si>
    <t>УТ000026676</t>
  </si>
  <si>
    <t>Светильник переносной сетевой  7,5м 220В 18LED "MASTER" 45926</t>
  </si>
  <si>
    <t>00410052394</t>
  </si>
  <si>
    <t>Светильник переносной сетевой 10м 220В 18LED "MASTER" 45928</t>
  </si>
  <si>
    <t>УТ000010023</t>
  </si>
  <si>
    <t>Светильник переносной сетевой 10м 220В 60Вт Е27 MASTER</t>
  </si>
  <si>
    <t>УТ000012634</t>
  </si>
  <si>
    <t>Светильник переносной сетевой 10м 220В 60Вт Е27 Джетт</t>
  </si>
  <si>
    <t>УТ000057088</t>
  </si>
  <si>
    <t>Светильник переносной сетевой 10м 220Вт, цоколь Е27, с проводом (SBF-10-E27)</t>
  </si>
  <si>
    <t>00410053908</t>
  </si>
  <si>
    <t>Светильник переносной сетевой 15м 220В 18LED "MASTER" 45929</t>
  </si>
  <si>
    <t>00410057153</t>
  </si>
  <si>
    <t>Светильник переносной сетевой 15м 220В 25LED, магнит, чёрный "MASTER" 45933</t>
  </si>
  <si>
    <t>УТ000022467</t>
  </si>
  <si>
    <t>Светильник переносной сетевой 15м 220В 60Вт Е27 MASTER</t>
  </si>
  <si>
    <t>УТ000008534</t>
  </si>
  <si>
    <t>Светильник переносной сетевой 15м 220В 60Вт Е27 Джетт</t>
  </si>
  <si>
    <t xml:space="preserve"> Дневные ходовые огни</t>
  </si>
  <si>
    <t>УТ000055876</t>
  </si>
  <si>
    <t>Дневные ходовые огни, Eagle Eye Орлиный глаз 18мм, Led COB, монтажный паз, комплект 2шт</t>
  </si>
  <si>
    <t>УТ000055875</t>
  </si>
  <si>
    <t>Дневные ходовые огни, Eagle Eye Орлиный глаз 23мм, Led 3SMD, монтажный паз, комплект 2шт</t>
  </si>
  <si>
    <t>УТ000055877</t>
  </si>
  <si>
    <t>Дневные ходовые огни, Eagle Eye Орлиный глаз 23мм, Led COB, комплект 2шт</t>
  </si>
  <si>
    <t>УТ000055878</t>
  </si>
  <si>
    <t>Дневные ходовые огни, Eagle Eye Орлиный глаз 23мм, Led COB, монтажный паз, комплект 2шт</t>
  </si>
  <si>
    <t>УТ000049312</t>
  </si>
  <si>
    <t>Дневные ходовые огни. Орлиный глаз жёлтый 1шт</t>
  </si>
  <si>
    <t>УТ000049309</t>
  </si>
  <si>
    <t>Дневные ходовые огни. Орлиный глаз зеленый</t>
  </si>
  <si>
    <t>УТ000049307</t>
  </si>
  <si>
    <t>Дневные ходовые огни. Орлиный глаз синий</t>
  </si>
  <si>
    <t>УТ000016646</t>
  </si>
  <si>
    <t>Фара доп. дневные ходовые огни DRL-YY-3W из 2шт Орлиный глаз белый</t>
  </si>
  <si>
    <t>УТ000044506</t>
  </si>
  <si>
    <t>Фара дополнительная габаритные огни COB DRL-20см 12V 5,2Вт 2шт</t>
  </si>
  <si>
    <t xml:space="preserve"> Стоп-сигналы дополнительные</t>
  </si>
  <si>
    <t>УТ000059251</t>
  </si>
  <si>
    <t>Фонарь прицепа задний 12V</t>
  </si>
  <si>
    <t xml:space="preserve"> Табло световое для такси</t>
  </si>
  <si>
    <t>УТ000023522</t>
  </si>
  <si>
    <t>Знак "Такси" магнитный, односторонний ТРИАДА Т-05 115758</t>
  </si>
  <si>
    <t>УТ000058848</t>
  </si>
  <si>
    <t>Табло световое для такси на магните TAXI 12V ATL-12-03</t>
  </si>
  <si>
    <t>УТ000018533</t>
  </si>
  <si>
    <t>Табло световое для такси светодиодное 19х6,3  со штекером белое</t>
  </si>
  <si>
    <t>УТ000041941</t>
  </si>
  <si>
    <t>Табло световое для такси светодиодное 19х6,3  со штекером зеленое</t>
  </si>
  <si>
    <t>00410052738</t>
  </si>
  <si>
    <t>Эквалайзер AVS Light на заднее стекло автомобиля EQ-1 (45*11см) белый+синий+красный</t>
  </si>
  <si>
    <t xml:space="preserve"> Фары Off-road</t>
  </si>
  <si>
    <t>УТ000062026</t>
  </si>
  <si>
    <t>Дополнительный свет 16LED 48W IP67, линза, шестиугольник с решеткой 130х120х60</t>
  </si>
  <si>
    <t>УТ000050163</t>
  </si>
  <si>
    <t>Дополнительный свет 2230 3LED 30W линза (100*12*55) квадрат</t>
  </si>
  <si>
    <t>УТ000037235</t>
  </si>
  <si>
    <t>Дополнительный свет 6LED 18W (100*70*60)</t>
  </si>
  <si>
    <t>УТ000054224</t>
  </si>
  <si>
    <t>Дополнительный свет 6LED 18W SPOT(75*70*65)</t>
  </si>
  <si>
    <t>УТ000028772</t>
  </si>
  <si>
    <t>Фара светодиодная Off-Road  1LED, 10W, 12/24V, ближний свет, KS-WSQ401CF</t>
  </si>
  <si>
    <t>УТ000044500</t>
  </si>
  <si>
    <t>Фара светодиодная Off-Road  2LED, 20W, 12/24V, линза, ближний свет, WL-120F COB XM-L1</t>
  </si>
  <si>
    <t>УТ000044501</t>
  </si>
  <si>
    <t>Фара светодиодная Off-Road  2LED, 20W, 12/24V, линза, дальний свет, WL-420</t>
  </si>
  <si>
    <t>УТ000044502</t>
  </si>
  <si>
    <t>Фара светодиодная Off-Road  2LED, 30W, 12/24V, линза, дальний свет, WL-530</t>
  </si>
  <si>
    <t>УТ000051169</t>
  </si>
  <si>
    <t>Фара светодиодная Off-Road  33LED, 33W, 12/24V, ближний/дальний свет, Nord Yada 908817</t>
  </si>
  <si>
    <t>УТ000035934</t>
  </si>
  <si>
    <t>Фара светодиодная Off-Road  3LED, 9W, 12/24V, дальний свет, KS-WR303S</t>
  </si>
  <si>
    <t>УТ000051170</t>
  </si>
  <si>
    <t>Фара светодиодная Off-Road  41LED, 41W, 12/24V, ближний/дальний свет, Nord Yada 908815</t>
  </si>
  <si>
    <t>УТ000028769</t>
  </si>
  <si>
    <t>Фара светодиодная Off-Road  4LED, 16W, 12/24V, дальний свет KS-WIN404S</t>
  </si>
  <si>
    <t>УТ000047889</t>
  </si>
  <si>
    <t>Фара светодиодная Off-Road  6LED, 18W, 12/24V KS-CL-1806 S(SL)</t>
  </si>
  <si>
    <t>УТ000038309</t>
  </si>
  <si>
    <t>Фара светодиодная Off-Road  6LED, 18W, 12/24V, ближний свет, KS-W106F-CH</t>
  </si>
  <si>
    <t>УТ000047890</t>
  </si>
  <si>
    <t>Фара светодиодная Off-Road  6LED, 18W, 12/24V, ближний свет, KS-W106F-DR</t>
  </si>
  <si>
    <t>УТ000032841</t>
  </si>
  <si>
    <t>Фара светодиодная Off-Road  6LED, 18W, 12/24V, ближний свет, KS-WSQ406F</t>
  </si>
  <si>
    <t>УТ000035931</t>
  </si>
  <si>
    <t>Фара светодиодная Off-Road  6LED, 18W, 12/24V, дальний свет, KS-CL-18W</t>
  </si>
  <si>
    <t>УТ000044499</t>
  </si>
  <si>
    <t>Фара светодиодная Off-Road  6LED, 18W, 12/24V, дальний свет, KS-W106S-CH</t>
  </si>
  <si>
    <t>УТ000032837</t>
  </si>
  <si>
    <t>Фара светодиодная Off-Road  6LED, 18W, 12/24V, дальний свет, KS-WSQ206S</t>
  </si>
  <si>
    <t>УТ000036744</t>
  </si>
  <si>
    <t>Фара светодиодная Off-Road  6LED, 18W, 9-30V, MK1012-18W-FL-BLACK</t>
  </si>
  <si>
    <t>УТ000035940</t>
  </si>
  <si>
    <t>Фара светодиодная Off-Road  9LED, 18W, 12/24V, ближний свет, WL-827F</t>
  </si>
  <si>
    <t>УТ000035941</t>
  </si>
  <si>
    <t>Фара светодиодная Off-Road  9LED, 18W, 12/24V, дальний свет, WL-827S</t>
  </si>
  <si>
    <t>УТ000035938</t>
  </si>
  <si>
    <t>Фара светодиодная Off-Road  9LED, 27W, 12/24V, ближний свет, WL-132F</t>
  </si>
  <si>
    <t>УТ000035939</t>
  </si>
  <si>
    <t>Фара светодиодная Off-Road  9LED, 27W, 12/24V, дальний свет, WL-132S</t>
  </si>
  <si>
    <t>УТ000028771</t>
  </si>
  <si>
    <t>Фара светодиодная Off-Road  9LED, 27W, 12/24V, линза, дальний свет, KS-WSQ009S-LM</t>
  </si>
  <si>
    <t>00410052126</t>
  </si>
  <si>
    <t>Фара светодиодная Off-Road  AVS-18L</t>
  </si>
  <si>
    <t>УТ000020323</t>
  </si>
  <si>
    <t>Фара светодиодная Off-Road 12LED, 36W, 12/24V, 1950LM, 6000K, 272x102x97mm, AVS Basic Twin, SL-1510</t>
  </si>
  <si>
    <t>УТ000028776</t>
  </si>
  <si>
    <t>Фара светодиодная Off-Road 12LEDx3W, 9-30V 36W, 2880LM, 6000K, МАЯК MK3400-36W</t>
  </si>
  <si>
    <t>УТ000028770</t>
  </si>
  <si>
    <t>Фара светодиодная Off-Road 14LED, 42W, 12/24V, дальний свет, KS-WR014S-CH-42W</t>
  </si>
  <si>
    <t xml:space="preserve"> Фары галогеновые противотуманные</t>
  </si>
  <si>
    <t>УТ000005870</t>
  </si>
  <si>
    <t>Комплект для п/туман фар Газель, Соболь</t>
  </si>
  <si>
    <t>УТ000063715</t>
  </si>
  <si>
    <t>Противотуманные фары светодиодные для Lada Kalina 3 линзы, желтый/белый (778-YW) 2шт</t>
  </si>
  <si>
    <t>УТ000062293</t>
  </si>
  <si>
    <t>Противотуманные фары светодиодные для ВАЗ 1118, 2192, 2190, AL 9010 W-7  Largus. UAZ patriot 7 линз,45Вт, 4500Lm</t>
  </si>
  <si>
    <t>УТ000062295</t>
  </si>
  <si>
    <t>Противотуманные фары светодиодные для ВАЗ 1118, 2192, 2190, AL 9010-1V  Largus. UAZ patriot малая линза, 32Вт</t>
  </si>
  <si>
    <t>УТ000062294</t>
  </si>
  <si>
    <t>Противотуманные фары светодиодные для ВАЗ 1118, 2192, 2190, AL- 9010W-1 Largus. UAZ patriot 35Вт, 6000K</t>
  </si>
  <si>
    <t xml:space="preserve"> Фары светодиодные для зарубежных автомобилей</t>
  </si>
  <si>
    <t>УТ000052681</t>
  </si>
  <si>
    <t>Противотуманные фары светодиодные для RENAULT 3 линзы (2191-LED) 2шт</t>
  </si>
  <si>
    <t>УТ000052676</t>
  </si>
  <si>
    <t>Противотуманные фары светодиодные для Volkswagen 3 линзы (G0235-YW) желтый/белый 2шт</t>
  </si>
  <si>
    <t>УТ000052677</t>
  </si>
  <si>
    <t>Противотуманные фары светодиодные для Volkswagen 3 линзы (G0236-YW) желтый/белый 2шт</t>
  </si>
  <si>
    <t xml:space="preserve"> Фары светодиодные для российских автомобилей</t>
  </si>
  <si>
    <t>УТ000055256</t>
  </si>
  <si>
    <t>Противотуманные фары светодиодные для Lada Granta 12/24W 3 линзы, прожектор (2190-LED) 2шт</t>
  </si>
  <si>
    <t>УТ000054223</t>
  </si>
  <si>
    <t>Противотуманные фары светодиодные для Lada Granta 12/24W 5 линз ((2190-50W) 2шт</t>
  </si>
  <si>
    <t>УТ000051435</t>
  </si>
  <si>
    <t>Противотуманные фары светодиодные для Lada Kalina 30W 5 линз желтый/белый (778-50W-YW) 2шт</t>
  </si>
  <si>
    <t>УТ000055255</t>
  </si>
  <si>
    <t>Противотуманные фары светодиодные для Lada Vesta 30W 3 линзы (037-LED)  2шт</t>
  </si>
  <si>
    <t>УТ000051433</t>
  </si>
  <si>
    <t>Противотуманные фары светодиодные для Lada Vesta 30W 3 линзы (037-LED) 2шт</t>
  </si>
  <si>
    <t>УТ000052680</t>
  </si>
  <si>
    <t>Противотуманные фары светодиодные для Lada Vesta 30W 3 линзы (037-YW) желтый/белый 2шт</t>
  </si>
  <si>
    <t>УТ000051677</t>
  </si>
  <si>
    <t>Противотуманные фары светодиодные для ВАЗ 2110-2114 40W 4 линзы (2111-LED) 2шт</t>
  </si>
  <si>
    <t>УТ000054221</t>
  </si>
  <si>
    <t>Противотуманные фары светодиодные для ВАЗ 2110-2114 50W 5 линз 2шт</t>
  </si>
  <si>
    <t>УТ000051434</t>
  </si>
  <si>
    <t>Противотуманные фары светодиодные для Газель 30W 3 линзы (406-LED) 2шт</t>
  </si>
  <si>
    <t>УТ000052679</t>
  </si>
  <si>
    <t>Противотуманные фары светодиодные для Газель 30W 3 линзы (406-YW) желтый/белый</t>
  </si>
  <si>
    <t>УТ000052682</t>
  </si>
  <si>
    <t>Фара светодиодная для а/м НИВА 12 линз (G0054) ближний/дальний 1шт</t>
  </si>
  <si>
    <t>УТ000052683</t>
  </si>
  <si>
    <t>Фара светодиодная для а/м НИВА 19 линз (G0076) ближний/дальний 1шт</t>
  </si>
  <si>
    <t xml:space="preserve"> Автоэлектрика</t>
  </si>
  <si>
    <t xml:space="preserve"> Встраиваемые авто модули</t>
  </si>
  <si>
    <t>УТ000047143</t>
  </si>
  <si>
    <t>Вольтметр в авто, врезной 12V-24V, круглый, красное свечение EMAV-03</t>
  </si>
  <si>
    <t>УТ000058473</t>
  </si>
  <si>
    <t>Вольтметр в авто, врезной 12V-24V, круглый, синее свечение EMAV-04</t>
  </si>
  <si>
    <t>УТ000047144</t>
  </si>
  <si>
    <t>Вольтметр в авто, врезной 12V-24V, круглый, синее свечение EMAV-09</t>
  </si>
  <si>
    <t>УТ000046241</t>
  </si>
  <si>
    <t>Встраиваемый авто модуль с USB портом 2 х USB 2,1A+1A, вольтметр, круглый</t>
  </si>
  <si>
    <t>УТ000027209</t>
  </si>
  <si>
    <t>Встраиваемый авто модуль с USB портом 2 х USB 2,1A+1A, круглый 27209</t>
  </si>
  <si>
    <t>УТ000043019</t>
  </si>
  <si>
    <t>Встраиваемый авто модуль с USB портом 2 х USB 2,1A+1A, круглый 43019</t>
  </si>
  <si>
    <t>УТ000049224</t>
  </si>
  <si>
    <t>Встраиваемый авто модуль с USB портом 2 х USB 2,1A+1A, круглый 49224</t>
  </si>
  <si>
    <t>УТ000044763</t>
  </si>
  <si>
    <t>Встраиваемый авто модуль с USB портом 2 х USB 2,1A+1A, прямоугольный</t>
  </si>
  <si>
    <t>УТ000046239</t>
  </si>
  <si>
    <t>Встраиваемый авто модуль с USB портом 2 х USB 2,1A+2,1A, вольтметр, круглый 46239</t>
  </si>
  <si>
    <t>УТ000054281</t>
  </si>
  <si>
    <t>Встраиваемый авто модуль с USB портом 2 х USB 2,1A+2,1A, круглый 54281</t>
  </si>
  <si>
    <t>УТ000055133</t>
  </si>
  <si>
    <t>Встраиваемый авто модуль с USB портом USB + PD, вольтметр, прямоугольный</t>
  </si>
  <si>
    <t>УТ000061460</t>
  </si>
  <si>
    <t>Встраиваемый выключатель, тумблер в авто 12-24В EMAV-012, желтый индикатор (5)</t>
  </si>
  <si>
    <t>УТ000057503</t>
  </si>
  <si>
    <t>Встраиваемый выключатель, тумблер в авто 12-24В EMAV-012, зеленый индикатор (5)</t>
  </si>
  <si>
    <t>УТ000054310</t>
  </si>
  <si>
    <t>Встраиваемый выключатель, тумблер в авто 12-24В EMAV-012, красный индикатор (5)</t>
  </si>
  <si>
    <t>УТ000057504</t>
  </si>
  <si>
    <t>Встраиваемый выключатель, тумблер в авто 12-24В EMAV-012, синий индикатор (5)</t>
  </si>
  <si>
    <t>УТ000057502</t>
  </si>
  <si>
    <t>Встраиваемый выключатель, тумблер в авто ASW-20D-3 12V30ALED</t>
  </si>
  <si>
    <t>УТ000065557</t>
  </si>
  <si>
    <t>Разъем Usb в авто (врезные) 12V-24V 2USB ES06 (Круглый) QC3.0 + PD30W + Вольтметр</t>
  </si>
  <si>
    <t>УТ000065558</t>
  </si>
  <si>
    <t>Разъем USB в авто (врезные) 12V-24V 2USB ES07 (Круглый) QC3.0 + QC3.0 + Вольтметр</t>
  </si>
  <si>
    <t>УТ000065555</t>
  </si>
  <si>
    <t>Разъем USB в авто (врезные) 12V-24V ES03  2USB QC3.0 + PD30W + Display</t>
  </si>
  <si>
    <t>УТ000061964</t>
  </si>
  <si>
    <t>Разъем USB в авто, врезной, 2USB, 3.1А, 12V-24V AC05</t>
  </si>
  <si>
    <t>УТ000061968</t>
  </si>
  <si>
    <t>Разъем USB в авто, врезной, 2USB, 3.1А, 12V-24V CR1030</t>
  </si>
  <si>
    <t>УТ000054473</t>
  </si>
  <si>
    <t>Разъем USB в авто, врезной, быстрая зарядка 1USB, PD, QC3.0, 12V-24V, вольтметр, круглый</t>
  </si>
  <si>
    <t>УТ000055134</t>
  </si>
  <si>
    <t>УТ000054469</t>
  </si>
  <si>
    <t>Разъем USB в авто, врезной, быстрая зарядка 1USB, PD, QC3.0, 12V-24V, круглый</t>
  </si>
  <si>
    <t>УТ000054472</t>
  </si>
  <si>
    <t>Разъем USB в авто, врезной, быстрая зарядка 1USB, QC3.0, 12V-24V, вольтметр, выключатель, круглый</t>
  </si>
  <si>
    <t>УТ000063598</t>
  </si>
  <si>
    <t>Разъем USB в авто, врезной, быстрая зарядка 2USB+PD, QC3.0, 12V-24V, выключатель</t>
  </si>
  <si>
    <t>УТ000061967</t>
  </si>
  <si>
    <t>Разъем USB в авто, врезной, быстрая зарядка 2USB, QC3.0 + PD, 12V-24V, CR1010</t>
  </si>
  <si>
    <t>УТ000061965</t>
  </si>
  <si>
    <t>Разъем USB в авто, врезной, быстрая зарядка 2USB, QC3.0, 12V-24V AC06</t>
  </si>
  <si>
    <t>УТ000063599</t>
  </si>
  <si>
    <t>Разъем USB в авто, врезной, быстрая зарядка 2USB, QC3.0, 12V-24V, вольтметр CR1040</t>
  </si>
  <si>
    <t>УТ000054471</t>
  </si>
  <si>
    <t>Разъем USB в авто, врезной, быстрая зарядка 2USB, QC3.0, 12V-24V, вольтметр, выключатель, круглый 54471</t>
  </si>
  <si>
    <t>УТ000044760</t>
  </si>
  <si>
    <t>Разъем USB в авто, врезной, быстрая зарядка 2USB, QC3.0, 12V-24V, вольтметр, круглый</t>
  </si>
  <si>
    <t>УТ000063597</t>
  </si>
  <si>
    <t>Разъем USB в авто, врезной, быстрая зарядка 2USB, QC3.0, 12V-24V, выключатель AC08</t>
  </si>
  <si>
    <t>УТ000055150</t>
  </si>
  <si>
    <t>Разъем USB в авто, врезной, быстрая зарядка 2USB, QC3.0, 12V-24V, выключатель, круглый 55150</t>
  </si>
  <si>
    <t>УТ000054468</t>
  </si>
  <si>
    <t>Разъем USB в авто, врезной, быстрая зарядка 2USB, QC3.0, 12V-24V, круглый, зеленая подсветка 54468</t>
  </si>
  <si>
    <t>УТ000063601</t>
  </si>
  <si>
    <t>Разъем USB в авто, врезной, быстрая зарядка 3USB+2PD, QC3.0, 12V-24V, CR1050</t>
  </si>
  <si>
    <t>УТ000063600</t>
  </si>
  <si>
    <t>Разъем USB в авто, врезной, быстрая зарядка 3USB+PD, QC3.0, 12V-24V, CR1045</t>
  </si>
  <si>
    <t>УТ000054349</t>
  </si>
  <si>
    <t>Разъем USB в автомобиль, понижающий преобразователь с 12В на 5В 3А EMAV-011</t>
  </si>
  <si>
    <t>УТ000055559</t>
  </si>
  <si>
    <t>Разъем USB*2 в автомобиль, понижающий преобразователь с 12В на 5В 3А EMAV-0112</t>
  </si>
  <si>
    <t>УТ000059871</t>
  </si>
  <si>
    <t>Разъем USB*2 в автомобиль, понижающий преобразователь с 12В на 5В 3А с ушами</t>
  </si>
  <si>
    <t xml:space="preserve"> Переключатель концевой</t>
  </si>
  <si>
    <t>УТ000060836</t>
  </si>
  <si>
    <t>Вольтметр в авто, врезной 12V-24V, круглый, зеленое свечение</t>
  </si>
  <si>
    <t>УТ000060837</t>
  </si>
  <si>
    <t>Вольтметр в авто, врезной 12V-24V, круглый, синие свечение</t>
  </si>
  <si>
    <t xml:space="preserve"> Предохранители автомобильные, держатели предохранителя</t>
  </si>
  <si>
    <t xml:space="preserve"> Держатели предохранителя</t>
  </si>
  <si>
    <t>00410059089</t>
  </si>
  <si>
    <t>Держатель предохранителя а/м Minival со шнуром</t>
  </si>
  <si>
    <t>УТ000011409</t>
  </si>
  <si>
    <t>Держатель предохранителя а/м Unival на шнур, прозр. крышка</t>
  </si>
  <si>
    <t>УТ000049177</t>
  </si>
  <si>
    <t>Держатель предохранителя а/м Unival со шнуром 4,0мм², 6AWG</t>
  </si>
  <si>
    <t>УТ000048298</t>
  </si>
  <si>
    <t>Держатель предохранителя а/м Unival со шнуром, горизонтального соединения</t>
  </si>
  <si>
    <t>УТ000058012</t>
  </si>
  <si>
    <t>Держатель предохранителя, предохранитель  5А мини,  шнур 0,30 м, 0,75 кв.мм (18AWG), комплект</t>
  </si>
  <si>
    <t>УТ000055200</t>
  </si>
  <si>
    <t>Держатель предохранителя, предохранитель  5А стандарт, шнур 0,30 м, 0,75 кв.мм (18AWG), комплект</t>
  </si>
  <si>
    <t>УТ000055201</t>
  </si>
  <si>
    <t>Держатель предохранителя, предохранитель 10А мини, шнур 0,30 м, 1,25 кв.мм (16AWG), комплект</t>
  </si>
  <si>
    <t>УТ000062618</t>
  </si>
  <si>
    <t>Держатель предохранителя, предохранитель 10А стандарт, шнур 0,30 м, 1,25 кв.мм (16AWG), комплект</t>
  </si>
  <si>
    <t>УТ000055202</t>
  </si>
  <si>
    <t>Держатель предохранителя, предохранитель 15А мини, шнур 0,30 м, 2,00 кв.мм (14AWG), комплект</t>
  </si>
  <si>
    <t>УТ000062619</t>
  </si>
  <si>
    <t>Держатель предохранителя, предохранитель 15А стандарт, шнур 0,30 м, 2,00 кв.мм (14AWG), комплект</t>
  </si>
  <si>
    <t>УТ000055203</t>
  </si>
  <si>
    <t>Держатель предохранителя, предохранитель 20А мини, шнур 0,30 м, 2,00 кв.мм (14AWG), комплект</t>
  </si>
  <si>
    <t>УТ000062621</t>
  </si>
  <si>
    <t>Держатель предохранителя, предохранитель 20А стандарт, шнур 0,30 м, 2,00 кв.мм (14AWG), комплект</t>
  </si>
  <si>
    <t>УТ000055204</t>
  </si>
  <si>
    <t>Держатель предохранителя, предохранитель 30А мини, шнур 0,30 м, 3,40 кв.мм (12AWG), комплект</t>
  </si>
  <si>
    <t>УТ000062620</t>
  </si>
  <si>
    <t>Держатель предохранителя, предохранитель 30А стандарт, шнур 0,30 м, 3,40 кв.мм (12AWG), комплект</t>
  </si>
  <si>
    <t>УТ000056806</t>
  </si>
  <si>
    <t>Предохранитель флажковый мини 10А, с отводом 140мм</t>
  </si>
  <si>
    <t>УТ000056807</t>
  </si>
  <si>
    <t>Предохранитель флажковый мини 15А, с отводом 140мм</t>
  </si>
  <si>
    <t>УТ000056808</t>
  </si>
  <si>
    <t>Предохранитель флажковый мини 20А, с отводом 140мм</t>
  </si>
  <si>
    <t>УТ000056809</t>
  </si>
  <si>
    <t>Предохранитель флажковый стандарт 10А, с отводом 140мм</t>
  </si>
  <si>
    <t>УТ000056810</t>
  </si>
  <si>
    <t>Предохранитель флажковый стандарт 15А, с отводом 140мм</t>
  </si>
  <si>
    <t>УТ000056811</t>
  </si>
  <si>
    <t>Предохранитель флажковый стандарт 20А, с отводом 140мм</t>
  </si>
  <si>
    <t>УТ000056813</t>
  </si>
  <si>
    <t>Разветвитель гнезда флажкового предохранителя мини, 2 гнезда</t>
  </si>
  <si>
    <t>УТ000056812</t>
  </si>
  <si>
    <t>Разветвитель гнезда флажкового предохранителя стандарт, 2 гнезда</t>
  </si>
  <si>
    <t xml:space="preserve"> Наборы предохранителей</t>
  </si>
  <si>
    <t>УТ000051502</t>
  </si>
  <si>
    <t>Комплект флажковых предохранителей Маяк 25А цинк</t>
  </si>
  <si>
    <t>УТ000001328</t>
  </si>
  <si>
    <t>Набор а/м предохранителей AVS FC-229 цилиндрические</t>
  </si>
  <si>
    <t>УТ000041277</t>
  </si>
  <si>
    <t>Набор а/м предохранителей AVS FC-239 цилиндрические</t>
  </si>
  <si>
    <t>УТ000031030</t>
  </si>
  <si>
    <t>Набор а/м предохранителей AVS FC-267 микро без ножек для япон. а/м</t>
  </si>
  <si>
    <t>00410057717</t>
  </si>
  <si>
    <t>Набор а/м предохранителей AVS FC-269 мини</t>
  </si>
  <si>
    <t>УТ000034642</t>
  </si>
  <si>
    <t>Набор а/м предохранителей AVS FC-270 стандарт 43734</t>
  </si>
  <si>
    <t>УТ000041278</t>
  </si>
  <si>
    <t>Набор а/м предохранителей AVS FC-273 микро-2</t>
  </si>
  <si>
    <t>УТ000063927</t>
  </si>
  <si>
    <t>Набор а/м предохранителей, флажковые (10шт) 5А-30А с пинцетом в блистере (Airline)</t>
  </si>
  <si>
    <t>УТ000061741</t>
  </si>
  <si>
    <t>Набор а/м предохранителей, флажковые (10шт) 7,5-30A  MAXI , в блистере, Nova Bright</t>
  </si>
  <si>
    <t>УТ000061742</t>
  </si>
  <si>
    <t>Набор а/м предохранителей, флажковые (10шт) 7,5-30A  MAXI , с пинцетом в блистере, Nova Bright</t>
  </si>
  <si>
    <t>УТ000061743</t>
  </si>
  <si>
    <t>Набор а/м предохранителей, флажковые (10шт) 7,5-30A  MICRO , с пинцетом в блистере, Nova Bright</t>
  </si>
  <si>
    <t>УТ000051666</t>
  </si>
  <si>
    <t>Набор предохранителей флажковых "СТАНДАРТ" + индикаторная отвертка 65384</t>
  </si>
  <si>
    <t xml:space="preserve"> Предохранитель флажковый мини, MINIVAL</t>
  </si>
  <si>
    <t>00410052310</t>
  </si>
  <si>
    <t>Предохранитель флажковый 10A, мини, MINIVAL</t>
  </si>
  <si>
    <t>УТ000005546</t>
  </si>
  <si>
    <t>Предохранитель флажковый 20A, мини, MINIVAL</t>
  </si>
  <si>
    <t>УТ000061866</t>
  </si>
  <si>
    <t>Предохранитель флажковый 25A, мини, MINIVAL</t>
  </si>
  <si>
    <t>00410052312</t>
  </si>
  <si>
    <t>Предохранитель флажковый 30A, мини, MINIVAL</t>
  </si>
  <si>
    <t>00410052308</t>
  </si>
  <si>
    <t>Предохранитель флажковый 5A, мини, MINIVAL</t>
  </si>
  <si>
    <t>00410052309</t>
  </si>
  <si>
    <t>Предохранитель флажковый 7,5A, мини, MINIVAL</t>
  </si>
  <si>
    <t xml:space="preserve"> Предохранитель флажковый стандарт, UNIVAL</t>
  </si>
  <si>
    <t>УТ000005545</t>
  </si>
  <si>
    <t>Предохранитель флажковый 15A, стандарт, UNIVAL</t>
  </si>
  <si>
    <t>00410052317</t>
  </si>
  <si>
    <t>Предохранитель флажковый 25A, стандарт, UNIVAL</t>
  </si>
  <si>
    <t>УТ000006404</t>
  </si>
  <si>
    <t>Предохранитель флажковый 3A, стандарт, UNIVAL</t>
  </si>
  <si>
    <t>00410052318</t>
  </si>
  <si>
    <t>Предохранитель флажковый 40A, стандарт, UNIVAL</t>
  </si>
  <si>
    <t>00410052313</t>
  </si>
  <si>
    <t>Предохранитель флажковый 5A, стандарт, UNIVAL</t>
  </si>
  <si>
    <t>00410052314</t>
  </si>
  <si>
    <t>Предохранитель флажковый 7,5A, стандарт, UNIVAL</t>
  </si>
  <si>
    <t xml:space="preserve"> Разъемы автомобильные</t>
  </si>
  <si>
    <t xml:space="preserve"> Клеммы аккумуляторные</t>
  </si>
  <si>
    <t>УТ000046733</t>
  </si>
  <si>
    <t>Выключатель массы автомобильный 12/24В, ножной, ВК-318 Б</t>
  </si>
  <si>
    <t>УТ000064762</t>
  </si>
  <si>
    <t>Клемма аккумуляторная "+" на 3 входа, малая, позолоченная, с чехлом</t>
  </si>
  <si>
    <t>УТ000064764</t>
  </si>
  <si>
    <t>Клемма аккумуляторная "+" на 4 входа, большая, позолоченная, с чехлом</t>
  </si>
  <si>
    <t>УТ000064766</t>
  </si>
  <si>
    <t>Клемма аккумуляторная "+" на 4 входа, с цанговым зажимом кабеля до 50мм2, позолоченная</t>
  </si>
  <si>
    <t>УТ000064761</t>
  </si>
  <si>
    <t>Клемма аккумуляторная "-" на 3 входа, малая, позолоченная, с чехлом</t>
  </si>
  <si>
    <t>УТ000064763</t>
  </si>
  <si>
    <t>Клемма аккумуляторная "-" на 4 входа, большая, позолоченная, с чехлом</t>
  </si>
  <si>
    <t>УТ000064765</t>
  </si>
  <si>
    <t>Клемма аккумуляторная "-" на 4 входа, с цанговым зажимом кабеля до 50мм2, позолоченная</t>
  </si>
  <si>
    <t>УТ000046735</t>
  </si>
  <si>
    <t>Клемма аккумуляторная "-" СтартВольт SBT-010 с выключателем массы, цинк, универсальная</t>
  </si>
  <si>
    <t>УТ000046736</t>
  </si>
  <si>
    <t>Клемма аккумуляторная "-" СтартВольт SBT-031 с выключателем массы, цинк, боковой вывод</t>
  </si>
  <si>
    <t>УТ000015621</t>
  </si>
  <si>
    <t>Клеммы аккумуляторные СтартВольт SBT-001 свинец, гайка-барашек 8мм 2шт</t>
  </si>
  <si>
    <t>УТ000035923</t>
  </si>
  <si>
    <t>Клеммы аккумуляторные СтартВольт SBT-002 медь, гайка-барашек 8мм 2шт</t>
  </si>
  <si>
    <t>УТ000015622</t>
  </si>
  <si>
    <t>Клеммы аккумуляторные СтартВольт SBT-003 медь, винт и гайка 8мм 2шт</t>
  </si>
  <si>
    <t>УТ000054176</t>
  </si>
  <si>
    <t>Клеммы аккумуляторные СтартВольт SBT-004 медь, болт 8мм 2шт</t>
  </si>
  <si>
    <t>УТ000015624</t>
  </si>
  <si>
    <t>Клеммы аккумуляторные СтартВольт SBT-006 цинк с мед. покрытием, прижим. планка до 50мм 2шт</t>
  </si>
  <si>
    <t>УТ000010420</t>
  </si>
  <si>
    <t>Клеммы аккумуляторные СтартВольт SBT-007 (свинец, прижим. планка до 50мм) 2шт</t>
  </si>
  <si>
    <t>УТ000015625</t>
  </si>
  <si>
    <t>Клеммы аккумуляторные СтартВольт SBT-008 (медь, прижим. планка до 50мм) 2шт</t>
  </si>
  <si>
    <t>УТ000015626</t>
  </si>
  <si>
    <t>Клеммы аккумуляторные СтартВольт SBT-009 (цинк, болт и гайка 10мм) 2шт</t>
  </si>
  <si>
    <t>УТ000010417</t>
  </si>
  <si>
    <t>Клеммы аккумуляторные СтартВольт SBT-013 (цинк, винт 6мм) 2шт</t>
  </si>
  <si>
    <t>УТ000010419</t>
  </si>
  <si>
    <t>Клеммы аккумуляторные СтартВольт SBT-014 (цинк, винт 5мм) 2шт</t>
  </si>
  <si>
    <t>УТ000035925</t>
  </si>
  <si>
    <t>Клеммы аккумуляторные СтартВольт SBT-016 (цинк с мед. покрытием, до 50мм, обжим и пайка) 2шт</t>
  </si>
  <si>
    <t>УТ000054177</t>
  </si>
  <si>
    <t>Клеммы аккумуляторные СтартВольт SBT-023 латунь, болт и гайка 8мм для провода до 35мм² 2шт</t>
  </si>
  <si>
    <t>УТ000054179</t>
  </si>
  <si>
    <t>Клеммы аккумуляторные СтартВольт SBT-025 латунь, болт и гайка 8мм для провода до 75мм² 2шт</t>
  </si>
  <si>
    <t>УТ000054180</t>
  </si>
  <si>
    <t>Клеммы аккумуляторные СтартВольт SBT-026 латунь, болт и гайка 11мм для провода до 90мм² 2шт</t>
  </si>
  <si>
    <t>УТ000060438</t>
  </si>
  <si>
    <t>Клеммы на аккумулятор, 2шт K084</t>
  </si>
  <si>
    <t>УТ000060437</t>
  </si>
  <si>
    <t>Клеммы свинцовые на аккумулятор, 2шт</t>
  </si>
  <si>
    <t xml:space="preserve"> Клеммы Лира</t>
  </si>
  <si>
    <t>УТ000048576</t>
  </si>
  <si>
    <t>Гнездо "Лира" 1.5мм</t>
  </si>
  <si>
    <t>УТ000043861</t>
  </si>
  <si>
    <t>Гнездо "Лира" 2.8мм 2мм²</t>
  </si>
  <si>
    <t>УТ000027311</t>
  </si>
  <si>
    <t>Гнездо "Лира" с уплотнителем с проводом 69719</t>
  </si>
  <si>
    <t>УТ000043860</t>
  </si>
  <si>
    <t>Штекер "Лира" 2.8мм неизолированный, латунь белая</t>
  </si>
  <si>
    <t>УТ000027312</t>
  </si>
  <si>
    <t>Электроразъем ПАПА  2,8мм лужен., с проводом 0,50мм кв 141254</t>
  </si>
  <si>
    <t xml:space="preserve"> Разъемы автоантенны</t>
  </si>
  <si>
    <t>00401052330</t>
  </si>
  <si>
    <t>Гнездо антенное автомобильное в пластике</t>
  </si>
  <si>
    <t>00401052333</t>
  </si>
  <si>
    <t>Штекер антенный автомобильный (5)</t>
  </si>
  <si>
    <t xml:space="preserve"> Разъемы прикуривателя</t>
  </si>
  <si>
    <t>УТ000058474</t>
  </si>
  <si>
    <t>Гнездо автомобильного прикуривателя, с проводом 2*1.0мм, 0.3м, кольцевые наконечники</t>
  </si>
  <si>
    <t>УТ000060236</t>
  </si>
  <si>
    <t>Гнездо автомобильного прикуривателя, с проводом 2*1.0мм, 0.3м, предохранитель 15А мини</t>
  </si>
  <si>
    <t>УТ000061183</t>
  </si>
  <si>
    <t>Гнездо автомобильного прикуривателя, с проводом 2*1.0мм, 0.3м, предохранитель 15А стандарт (+предохранитель 15А)</t>
  </si>
  <si>
    <t>УТ000058576</t>
  </si>
  <si>
    <t>Гнездо прикуривателя - гнездо питания 5,5х2,5мм, 350мм</t>
  </si>
  <si>
    <t>УТ000047560</t>
  </si>
  <si>
    <t>Гнездо прикуривателя авто на кабель (10)</t>
  </si>
  <si>
    <t>УТ000016063</t>
  </si>
  <si>
    <t>Гнездо прикуривателя авто на корпус металл ( сталь )</t>
  </si>
  <si>
    <t>УТ000042267</t>
  </si>
  <si>
    <t>Гнездо прикуривателя авто на корпус с крышкой, гайка</t>
  </si>
  <si>
    <t>УТ000055049</t>
  </si>
  <si>
    <t>Гнездо прикуривателя авто на корпус с крышкой, гайка и монтажная планка</t>
  </si>
  <si>
    <t>УТ000054309</t>
  </si>
  <si>
    <t>Гнездо прикуривателя авто на корпус с крышкой, гайка, предохранитель 10А, провод 1м,  1 кв. мм. 12В/24В</t>
  </si>
  <si>
    <t>УТ000006403</t>
  </si>
  <si>
    <t>Гнездо прикуривателя авто на корпус с крышкой, пластик</t>
  </si>
  <si>
    <t>УТ000049389</t>
  </si>
  <si>
    <t>Гнездо прикуривателя авто на корпус с крышкой, с гайкой SKU-2006</t>
  </si>
  <si>
    <t>УТ000037856</t>
  </si>
  <si>
    <t>Гнездо прикуривателя авто на корпус,  с крышкой, металл</t>
  </si>
  <si>
    <t>УТ000043023</t>
  </si>
  <si>
    <t>Гнездо прикуривателя авто на корпус, зеленая подсветка</t>
  </si>
  <si>
    <t>УТ000043024</t>
  </si>
  <si>
    <t>Гнездо прикуривателя авто на корпус, красная подсветка</t>
  </si>
  <si>
    <t>УТ000048806</t>
  </si>
  <si>
    <t>Гнездо прикуривателя авто на корпус, синяя подсветка</t>
  </si>
  <si>
    <t>УТ000043022</t>
  </si>
  <si>
    <t>УТ000053643</t>
  </si>
  <si>
    <t>Гнездо прикуривателя на корпус с крышкой, металл</t>
  </si>
  <si>
    <t>УТ000058577</t>
  </si>
  <si>
    <t>Гнездо прикуривателя на корпус с крышкой, металл, гайка</t>
  </si>
  <si>
    <t>УТ000056829</t>
  </si>
  <si>
    <t>Гнездо прикуривателя на корпус с крышкой, металл, с предохранителем 10А, провод 1м,  1 кв. мм. 12В/24В</t>
  </si>
  <si>
    <t>УТ000054311</t>
  </si>
  <si>
    <t>Гнездо прикуривателя, с предохранителем 20А, провод 0,3м,  2.5 кв. мм. 12В/24В</t>
  </si>
  <si>
    <t>УТ000054312</t>
  </si>
  <si>
    <t>Гнездо прикуривателя, с предохранителем 20А, провод 1м,  2.5 кв. мм. 12В/24В</t>
  </si>
  <si>
    <t>УТ000063084</t>
  </si>
  <si>
    <t>Разъем USB в авто, врезной, быстрая зарядка 2 PD30W, QC3.0, 12V-24V, выключатель, вольтметр AC03</t>
  </si>
  <si>
    <t>УТ000063083</t>
  </si>
  <si>
    <t>Разъем USB в авто, врезной, быстрая зарядка 2USB PD30W, QC3.0, 12V-24V, выключатель AC02</t>
  </si>
  <si>
    <t>УТ000047867</t>
  </si>
  <si>
    <t>Штекер прикуривателя авто ЕВРО, крепление провода на винт</t>
  </si>
  <si>
    <t>УТ000035614</t>
  </si>
  <si>
    <t>Штекер прикуривателя авто ЕВРО, крепление провода на винт с выключателем</t>
  </si>
  <si>
    <t>УТ000056843</t>
  </si>
  <si>
    <t>Штекер прикуривателя авто ЕВРО, крепление провода на винт, с кембриком</t>
  </si>
  <si>
    <t>УТ000035606</t>
  </si>
  <si>
    <t>Штекер прикуривателя авто с выключателем,  угловой</t>
  </si>
  <si>
    <t>УТ000055050</t>
  </si>
  <si>
    <t>Штекер прикуривателя авто с кнопкой, индикатор включения, предохранитель 3A (с кембриком)</t>
  </si>
  <si>
    <t>УТ000004660</t>
  </si>
  <si>
    <t>Штекер прикуривателя авто с кнопкой, индикатор включения, предохранитель 3А 16-0205</t>
  </si>
  <si>
    <t>00410052093</t>
  </si>
  <si>
    <t>Штекер прикуривателя авто, без индикатора, без предохранителя CN-4037 (10)</t>
  </si>
  <si>
    <t>УТ000047559</t>
  </si>
  <si>
    <t>Штекер прикуривателя авто, индикатор включения, предохранитель 10А CN-4041 (10)</t>
  </si>
  <si>
    <t>УТ000053647</t>
  </si>
  <si>
    <t>Штекер прикуривателя авто, индикатор включения, предохранитель 20А, бакелит (5) +</t>
  </si>
  <si>
    <t>УТ000055047</t>
  </si>
  <si>
    <t>Штекер прикуривателя авто, предохранитель 20А, бакелит, длина провода 0,3м, сечение 2,5кв.мм</t>
  </si>
  <si>
    <t xml:space="preserve"> Разъемы соединительные</t>
  </si>
  <si>
    <t>УТ000066555</t>
  </si>
  <si>
    <t>Дистрибьютор питания 1 x 0GA (53,5 мм2) или 1 x 4GA (21,2 мм2) IN. 3 x 0GA (53,5мм2) или 3 x 4GA (21,2 мм2) OUT, Kicx</t>
  </si>
  <si>
    <t>УТ000066130</t>
  </si>
  <si>
    <t>Дистрибьютор питания 1Х0Ga IN, 2Х4Ga OUT,  ACV</t>
  </si>
  <si>
    <t>УТ000065711</t>
  </si>
  <si>
    <t>Дистрибьютор питания 1х0Ga IN, 4x1Ga OUT, ACV</t>
  </si>
  <si>
    <t>УТ000062512</t>
  </si>
  <si>
    <t>Колодка (разъем) подключения 5-ти контактного реле с проводами 6,3мм S=2,5мм L=130мм</t>
  </si>
  <si>
    <t>УТ000062513</t>
  </si>
  <si>
    <t>Колодка (разъем) подключения 5-ти контактного реле с проводами L=220мм</t>
  </si>
  <si>
    <t>УТ000054182</t>
  </si>
  <si>
    <t>Колодка герметичная на 3 клеммы, штекер+гнездо на проводе 0,5мм²</t>
  </si>
  <si>
    <t>УТ000025021</t>
  </si>
  <si>
    <t>Колодка на 1 клемму, гнездо плоское 6,3мм 1-1.5мм² REXANT 08-0981</t>
  </si>
  <si>
    <t>УТ000025024</t>
  </si>
  <si>
    <t>Колодка на 1 клемму, штекер плоский 6,3мм 1-1.5мм² REXANT 08-0951</t>
  </si>
  <si>
    <t>УТ000021607</t>
  </si>
  <si>
    <t>Колодка на 1 клемму, штекер+гнездо 2,8мм, с провод. L=120мм Диалуч КЛ164-1</t>
  </si>
  <si>
    <t>УТ000021608</t>
  </si>
  <si>
    <t>Колодка на 1 клемму, штекер+гнездо 6,3мм, с провод. L=120мм Диалуч КЛ064-1</t>
  </si>
  <si>
    <t>УТ000038858</t>
  </si>
  <si>
    <t>Колодка на 2 клеммы, штекер+гнездо 2,8мм на проводе 0,5мм²</t>
  </si>
  <si>
    <t>УТ000036621</t>
  </si>
  <si>
    <t>Колодка на 2 клеммы, штекер+гнездо 2,8мм с проводом 120мм</t>
  </si>
  <si>
    <t>УТ000048708</t>
  </si>
  <si>
    <t>Колодка на 2 клеммы, штекер+гнездо 6,3мм на проводе 120мм</t>
  </si>
  <si>
    <t>УТ000051906</t>
  </si>
  <si>
    <t>Колодка на 2 клеммы, штекер+гнездо 6,3мм на проводе Автоэлектроника 90039004СБ</t>
  </si>
  <si>
    <t>УТ000021609</t>
  </si>
  <si>
    <t>Колодка на 4 клеммы, штекер+гнездо 6,3мм, с провод. L=120мм Диалуч КЛ066-1</t>
  </si>
  <si>
    <t>УТ000021610</t>
  </si>
  <si>
    <t>Колодка на 6 клемм, штекер+гнездо 6,3мм, с провод. L=120мм Диалуч КЛ067-1</t>
  </si>
  <si>
    <t>УТ000021611</t>
  </si>
  <si>
    <t>Колодка на 7 клемм, штекер+гнездо 2,8мм, с провод. L=120мм Диалуч КЛ167-1</t>
  </si>
  <si>
    <t>УТ000021612</t>
  </si>
  <si>
    <t>Колодка на 8 клемм, штекер+гнездо 6,3мм, с провод. L=120мм Диалуч КЛ044-1</t>
  </si>
  <si>
    <t>УТ000051777</t>
  </si>
  <si>
    <t>Наконечник DJ621-1.2A гнездо</t>
  </si>
  <si>
    <t>УТ000059490</t>
  </si>
  <si>
    <t>Разъем 2 конт., гнездо-штекер на автохолодильники</t>
  </si>
  <si>
    <t>УТ000060239</t>
  </si>
  <si>
    <t>Разъем герметичный, автомобильный 1pin, комплект штекер-гнездо</t>
  </si>
  <si>
    <t>УТ000060241</t>
  </si>
  <si>
    <t>Разъем герметичный, автомобильный 3pin, комплект штекер-гнездо</t>
  </si>
  <si>
    <t>УТ000060242</t>
  </si>
  <si>
    <t>Разъем герметичный, автомобильный 4pin, комплект штекер-гнездо</t>
  </si>
  <si>
    <t>УТ000060243</t>
  </si>
  <si>
    <t>Разъем герметичный, автомобильный 5pin, комплект штекер-гнездо</t>
  </si>
  <si>
    <t>УТ000060244</t>
  </si>
  <si>
    <t>Разъем герметичный, автомобильный 6pin, комплект штекер-гнездо</t>
  </si>
  <si>
    <t>УТ000065671</t>
  </si>
  <si>
    <t>Разъем герметичный, автомобильный, 1pin под обжим 7011-1.5-21/11</t>
  </si>
  <si>
    <t>УТ000065674</t>
  </si>
  <si>
    <t>Разъем герметичный, автомобильный, 2pin под обжим 7021-1.5-21/11</t>
  </si>
  <si>
    <t>УТ000065678</t>
  </si>
  <si>
    <t>Разъем герметичный, автомобильный, 3pin под обжим 7031-1.5-21/11</t>
  </si>
  <si>
    <t>УТ000065683</t>
  </si>
  <si>
    <t>Разъем герметичный, автомобильный, 5pin под обжим 7051-1.5-21/11</t>
  </si>
  <si>
    <t>УТ000065684</t>
  </si>
  <si>
    <t>Разъем герметичный, автомобильный, 6pin под обжим 7061-1.5-21/11</t>
  </si>
  <si>
    <t>УТ000065673</t>
  </si>
  <si>
    <t>Разъем соединительный, автомобильный, 1pin гнездо, 7011-6.3-21</t>
  </si>
  <si>
    <t>УТ000065672</t>
  </si>
  <si>
    <t>Разъем соединительный, автомобильный, 1pin штекер, 7011-6.3-11</t>
  </si>
  <si>
    <t>УТ000065677</t>
  </si>
  <si>
    <t>Разъем соединительный, автомобильный, 2pin гнездо, 7021-6.3-21</t>
  </si>
  <si>
    <t>УТ000065676</t>
  </si>
  <si>
    <t>Разъем соединительный, автомобильный, 2pin штекер, 7021-6.3-11</t>
  </si>
  <si>
    <t>УТ000065679</t>
  </si>
  <si>
    <t>Разъем соединительный, автомобильный, 3pin штекер, 7031A-6.3-11</t>
  </si>
  <si>
    <t>УТ000027310</t>
  </si>
  <si>
    <t>Электроразъем "053" луженый с проводом 0,75мм² Калина, Приора ДП30 131783</t>
  </si>
  <si>
    <t>УТ000027324</t>
  </si>
  <si>
    <t>Электроразъем 1,5мм в колодку, луженый, в сборе с пров.и уплотнителем,  герм. 141244</t>
  </si>
  <si>
    <t>УТ000027330</t>
  </si>
  <si>
    <t>Электроразъем для подключ.задн.фонарей ВАЗ 2107-2115 69680</t>
  </si>
  <si>
    <t xml:space="preserve"> Разъемы фаркопа</t>
  </si>
  <si>
    <t>УТ000059252</t>
  </si>
  <si>
    <t>Электроразъем прицепа (фаркопа) в сборе, металл, 7 контактов Вымпел</t>
  </si>
  <si>
    <t>УТ000059253</t>
  </si>
  <si>
    <t>Электроразъем прицепа (фаркопа) в сборе, пластик, 7 контактов Autovirazh AV-4107</t>
  </si>
  <si>
    <t>УТ000059254</t>
  </si>
  <si>
    <t>Электроразъем прицепа (фаркопа) вилка. металл,  7 контактов Airline ATE-02</t>
  </si>
  <si>
    <t>УТ000059255</t>
  </si>
  <si>
    <t>Электроразъем прицепа (фаркопа) вилка. пластик, 7 контактов Airline ATE-01</t>
  </si>
  <si>
    <t>УТ000059257</t>
  </si>
  <si>
    <t>Электроразъем прицепа (фаркопа) розетка. металл,  7 контактов Airline ATE-22</t>
  </si>
  <si>
    <t>УТ000059258</t>
  </si>
  <si>
    <t>Электроразъем прицепа (фаркопа) розетка. пластик,  7 контактов Airline ATE-04</t>
  </si>
  <si>
    <t>УТ000059259</t>
  </si>
  <si>
    <t>Электроразъем прицепа (фаркопа) розетка. пластик,  7 контактов, жгут 1.9м 5х0.75мм²  Artway EU100</t>
  </si>
  <si>
    <t xml:space="preserve"> Реле, колодки для реле, авто</t>
  </si>
  <si>
    <t>УТ000045441</t>
  </si>
  <si>
    <t>Гнездо Titan AQR 16-15 MINI для реле 12/15 MINI, с 5 проводами</t>
  </si>
  <si>
    <t>УТ000045439</t>
  </si>
  <si>
    <t>Гнездо Titan AQR 16-20 MINI для реле 12/20 MINI, с 5 проводами</t>
  </si>
  <si>
    <t>УТ000054526</t>
  </si>
  <si>
    <t>Колодка, разъём подключения 4-х контактного реле с проводами</t>
  </si>
  <si>
    <t>УТ000054527</t>
  </si>
  <si>
    <t>Колодка, разъём подключения 5-ти контактного реле с проводами</t>
  </si>
  <si>
    <t>УТ000054533</t>
  </si>
  <si>
    <t>Реле автомобильное 5 контактное 12В, 20/30А скоба(ДиаЛУЧ) 12006/90.3747</t>
  </si>
  <si>
    <t>УТ000054534</t>
  </si>
  <si>
    <t>Реле поворота автомобильное 3 контакта Г-31105</t>
  </si>
  <si>
    <t>УТ000010405</t>
  </si>
  <si>
    <t>Реле поворота автомобильное 6 контактов ВАЗ 2108-2115, 2170, 526</t>
  </si>
  <si>
    <t xml:space="preserve"> Сигналы автомобильные</t>
  </si>
  <si>
    <t>УТ000044080</t>
  </si>
  <si>
    <t>Автомобильные сигнал "Улитка" 12В 410/510Гц красный, 2шт Airline AHR-12R-02</t>
  </si>
  <si>
    <t>УТ000052387</t>
  </si>
  <si>
    <t>Автомобильные сигнал "Улитка" 400/500Гц, комплект, Kaier R-18</t>
  </si>
  <si>
    <t>УТ000052383</t>
  </si>
  <si>
    <t>Автомобильные сигнал "Улитка" 400/500Гц, комплект, Автокайер JD-171</t>
  </si>
  <si>
    <t>УТ000051165</t>
  </si>
  <si>
    <t>Автомобильные сигнал 2110-3721020-03 низкий тон СОАТЭ</t>
  </si>
  <si>
    <t>УТ000044081</t>
  </si>
  <si>
    <t>Автомобильные сигнал диковый 12В 315/415Гц  2шт Airline AHR-12D-01</t>
  </si>
  <si>
    <t>00410052384</t>
  </si>
  <si>
    <t>Автомобильные сигналы AVS Electric 1007</t>
  </si>
  <si>
    <t>00410052385</t>
  </si>
  <si>
    <t>Автомобильные сигналы AVS Electric 1021</t>
  </si>
  <si>
    <t>00410052386</t>
  </si>
  <si>
    <t>Автомобильные сигналы AVS Electric 1046</t>
  </si>
  <si>
    <t>00410052387</t>
  </si>
  <si>
    <t>Автомобильные сигналы AVS Electric 1052</t>
  </si>
  <si>
    <t>УТ000014520</t>
  </si>
  <si>
    <t>Автомобильные сигналы VOLGA 12V 2шт</t>
  </si>
  <si>
    <t>УТ000052573</t>
  </si>
  <si>
    <t>Звуковой сигнал заднего хода (12V/24V) (110+3dB)</t>
  </si>
  <si>
    <t xml:space="preserve"> Средства по уходу за автомобилем</t>
  </si>
  <si>
    <t xml:space="preserve"> Зимний ассортимент</t>
  </si>
  <si>
    <t>УТ000061768</t>
  </si>
  <si>
    <t>Щетка для снега со скребком 44,5см мягкая щетина, мягкая ручка, синяя VETTLER</t>
  </si>
  <si>
    <t>УТ000061769</t>
  </si>
  <si>
    <t>Щетка для снега со скребком 44,5см. мягкая ручка VETTLER</t>
  </si>
  <si>
    <t>УТ000000820</t>
  </si>
  <si>
    <t>Щётка-скребок AVS Washer 6301 (большая, 53см)</t>
  </si>
  <si>
    <t>УТ000019878</t>
  </si>
  <si>
    <t>Щётка-скребок AVS Washer 6315 (телескопическая, водосгон, 64-92см)</t>
  </si>
  <si>
    <t>00410051278</t>
  </si>
  <si>
    <t>Щётка-скребок AVS Washer 6316 (малая, 44,5см)</t>
  </si>
  <si>
    <t>УТ000019879</t>
  </si>
  <si>
    <t>Щётка-скребок AVS Washer 6321 (большая, 63см)</t>
  </si>
  <si>
    <t>УТ000019880</t>
  </si>
  <si>
    <t>Щётка-скребок AVS Washer 6325 (большая, 63см)</t>
  </si>
  <si>
    <t>УТ000019881</t>
  </si>
  <si>
    <t>Щётка-скребок AVS Washer 6328 (средняя, 52см)</t>
  </si>
  <si>
    <t>УТ000019883</t>
  </si>
  <si>
    <t>Щётка-скребок AVS Washer 6333 L (телескопическая , 68-88см)</t>
  </si>
  <si>
    <t>УТ000019884</t>
  </si>
  <si>
    <t>Щётка-скребок AVS Washer 6333 XL (телескопическая , 90-120см)</t>
  </si>
  <si>
    <t xml:space="preserve"> Микрофибра, губки, салфетки</t>
  </si>
  <si>
    <t>УТ000062693</t>
  </si>
  <si>
    <t>Автомобильная тряпка АВТОМИКС в тубе  большая из искусственной замши</t>
  </si>
  <si>
    <t>УТ000059570</t>
  </si>
  <si>
    <t>Автомобильная тряпка АВТОМИКС в тубе из искусственной замши малая</t>
  </si>
  <si>
    <t>00000004079</t>
  </si>
  <si>
    <t>Искусственная замша в тубусе  AVS CH-6443 (64*43см) (12)</t>
  </si>
  <si>
    <t>УТ000060019</t>
  </si>
  <si>
    <t>Искусственная замша в тубусе 43*32см NovaBright</t>
  </si>
  <si>
    <t>00410053906</t>
  </si>
  <si>
    <t>Искусственная замша в тубусе AVS CH-4332 (43*32см) (12)</t>
  </si>
  <si>
    <t>УТ000057853</t>
  </si>
  <si>
    <t>Искусственная замша в тубусе AVS CH-4332A (43*32см) (12)</t>
  </si>
  <si>
    <t>УТ000040382</t>
  </si>
  <si>
    <t>Искусственная замша ЛЮКС (50*40см) повышенной прочности</t>
  </si>
  <si>
    <t>УТ000063332</t>
  </si>
  <si>
    <t>Микрофибра AVS IT-0306 (30*40см)</t>
  </si>
  <si>
    <t>УТ000006976</t>
  </si>
  <si>
    <t>Микрофибра AVS MF-6023 (35*40см)</t>
  </si>
  <si>
    <t>УТ000015930</t>
  </si>
  <si>
    <t>Микрофибра AVS MFN-6106 (особое плетение) 35х40см</t>
  </si>
  <si>
    <t>УТ000015932</t>
  </si>
  <si>
    <t>Микрофибра AVS MFN-6114 (35х40см)</t>
  </si>
  <si>
    <t>УТ000048798</t>
  </si>
  <si>
    <t>Микрофибра AVS MFN-6120 (30х30см) упак.10шт</t>
  </si>
  <si>
    <t>УТ000023486</t>
  </si>
  <si>
    <t>Микрофибра AVS MFN-6131 экстраплотная (35*40см)</t>
  </si>
  <si>
    <t>УТ000064792</t>
  </si>
  <si>
    <t>Салфетка из микрофибры двухсторонняя 40х60 см</t>
  </si>
  <si>
    <t>УТ000061638</t>
  </si>
  <si>
    <t>Салфетка из микрофибры универсальная 60х40 см коричневые</t>
  </si>
  <si>
    <t>УТ000059559</t>
  </si>
  <si>
    <t>Салфетка из микрофибры универсальная 60х40 см серая</t>
  </si>
  <si>
    <t>УТ000015931</t>
  </si>
  <si>
    <t>Салфетка микрофибра c абразивной сеткой 35х40см MFN6109</t>
  </si>
  <si>
    <t>УТ000015933</t>
  </si>
  <si>
    <t>Салфетка микрофибра с ультратонкими волокнами 35х40см MFN6115</t>
  </si>
  <si>
    <t xml:space="preserve"> Освежители автомобильные</t>
  </si>
  <si>
    <t>00410058015</t>
  </si>
  <si>
    <t>Автоосвежитель "Areon Auto" машинки гель</t>
  </si>
  <si>
    <t>УТ000034641</t>
  </si>
  <si>
    <t>Нейтрализатор запахов (освежитель) на дефлектор</t>
  </si>
  <si>
    <t xml:space="preserve"> Пылесосы автомобильные</t>
  </si>
  <si>
    <t>УТ000066195</t>
  </si>
  <si>
    <t>Автомобильный пылесос XCQ01</t>
  </si>
  <si>
    <t>УТ000066487</t>
  </si>
  <si>
    <t>Пылесос вертикальный беспроводной универсальный АВТО+ДОМ JB-168 4 насадки</t>
  </si>
  <si>
    <t xml:space="preserve"> Аксессуары для компьютеров и ноутбуков</t>
  </si>
  <si>
    <t xml:space="preserve"> WI-FI адаптеры, роутеры, модемы</t>
  </si>
  <si>
    <t xml:space="preserve"> Адаптеры, приемники WI-FI сигнала</t>
  </si>
  <si>
    <t>УТ000066328</t>
  </si>
  <si>
    <t>USB Адаптер WiFi6 + Bluetooth WR09 2-диапозона (900Mbps) USB3.0</t>
  </si>
  <si>
    <t xml:space="preserve"> Адаптеры WI-FI 150Mbps</t>
  </si>
  <si>
    <t>УТ000053948</t>
  </si>
  <si>
    <t>Адаптер WI-FI + Bluetooth Dream W6 (Bluetooth 4.2, 150 MB/S)</t>
  </si>
  <si>
    <t>УТ000040683</t>
  </si>
  <si>
    <t>Адаптер WI-FI Dream (150Mbps)</t>
  </si>
  <si>
    <t>УТ000036410</t>
  </si>
  <si>
    <t>Адаптер Wi-Fi Dream W01 (150Mb/s) 175024</t>
  </si>
  <si>
    <t>УТ000065075</t>
  </si>
  <si>
    <t>Адаптер WI-FI LP-UAC27D(1300Mbps, USB3.0)</t>
  </si>
  <si>
    <t>УТ000063603</t>
  </si>
  <si>
    <t>Адаптер WI-FI LP-UW06 (150Mbps)</t>
  </si>
  <si>
    <t>УТ000052915</t>
  </si>
  <si>
    <t>Адаптер WI-FI W14 USB 2.0 +</t>
  </si>
  <si>
    <t>УТ000052916</t>
  </si>
  <si>
    <t>Адаптер WI-FI W15 USB 2.0</t>
  </si>
  <si>
    <t>УТ000052917</t>
  </si>
  <si>
    <t>Адаптер WI-FI W16 USB 2.0</t>
  </si>
  <si>
    <t>УТ000018199</t>
  </si>
  <si>
    <t>Адаптер WI-FI WD-308 (150Mbps)</t>
  </si>
  <si>
    <t>УТ000062692</t>
  </si>
  <si>
    <t>Адаптер WI-FI WD1507B  (150Mb/s)</t>
  </si>
  <si>
    <t>УТ000062698</t>
  </si>
  <si>
    <t>Адаптер WI-FI с антенной (150Mbps) LV-UW10S</t>
  </si>
  <si>
    <t xml:space="preserve"> Адаптеры WI-FI 300Mbps</t>
  </si>
  <si>
    <t>УТ000044137</t>
  </si>
  <si>
    <t>Адаптер WI-FI Dream (300Mbps) B3505 (RTL8192)</t>
  </si>
  <si>
    <t>УТ000020015</t>
  </si>
  <si>
    <t>Адаптер WI-FI WD-310 (300Mbps) OT-PCK03</t>
  </si>
  <si>
    <t xml:space="preserve"> Адаптеры WI-FI 600Mbps</t>
  </si>
  <si>
    <t>УТ000035876</t>
  </si>
  <si>
    <t>Адаптер WI-FI OT-WD402 (600Mbps) OT-PCK25</t>
  </si>
  <si>
    <t xml:space="preserve"> Антенны для Wi-Fi роутеров и модемов</t>
  </si>
  <si>
    <t>УТ000055180</t>
  </si>
  <si>
    <t>Антенна для Wi-Fi роутеров всенаправленная, усиление 7дБи, длина 270мм, 7DB SMA RP</t>
  </si>
  <si>
    <t>УТ000055179</t>
  </si>
  <si>
    <t>Антенна для Wi-Fi роутеров всенаправленная, усиление 9дБи, длина 378мм 2.4G-JB-9DB-2</t>
  </si>
  <si>
    <t>УТ000055178</t>
  </si>
  <si>
    <t>Антенна для Wi-Fi роутеров, внешняя на основании, кабель 3м, RANT 2400-03 SMA-M</t>
  </si>
  <si>
    <t>УТ000048695</t>
  </si>
  <si>
    <t>Антенна для Wi-Fi роутеров, внешняя на основании, кабель 3м, усиление 2 дБи, длина 110мм SMA-P</t>
  </si>
  <si>
    <t xml:space="preserve"> Роутеры и модемы WI-FI под SIM карту</t>
  </si>
  <si>
    <t>УТ000057111</t>
  </si>
  <si>
    <t>USB модем WiFiRe E3372-153 USB 3G/4G</t>
  </si>
  <si>
    <t>УТ000054781</t>
  </si>
  <si>
    <t>USB модем ZTE MF79RU USB Wi-Fi 3G/4G</t>
  </si>
  <si>
    <t xml:space="preserve"> Роутеры, маршрутизаторы, коммутатор интернет сигнала</t>
  </si>
  <si>
    <t>УТ000062328</t>
  </si>
  <si>
    <t>Коммутатор Netis ST3105GS 5Port 10/100/1000M</t>
  </si>
  <si>
    <t>УТ000062330</t>
  </si>
  <si>
    <t>Коммутатор TXE113 8 портов 10/100M  switch</t>
  </si>
  <si>
    <t xml:space="preserve"> Сетевые карты, адаптеры подключения интернет кабеля</t>
  </si>
  <si>
    <t>УТ000062003</t>
  </si>
  <si>
    <t>Адаптер H158 сплиттер 1/2 RJ45</t>
  </si>
  <si>
    <t>УТ000049539</t>
  </si>
  <si>
    <t>Переходник 8p8c гнездо-гнездо RJ45 для удлинения патч-корда</t>
  </si>
  <si>
    <t>УТ000051715</t>
  </si>
  <si>
    <t>Переходник USB по витой паре 1M/1F, H59</t>
  </si>
  <si>
    <t>УТ000051716</t>
  </si>
  <si>
    <t>Переходник USB по витой паре 1M/2F, H60</t>
  </si>
  <si>
    <t>УТ000055884</t>
  </si>
  <si>
    <t>Переходник для патч-корда 8p8c гнездо - 2 гнезда, разветвитель,  H148</t>
  </si>
  <si>
    <t>УТ000050364</t>
  </si>
  <si>
    <t>Разветвитель для интернет кабеля RJ45 1F/2F, 8p8c FTP 5e LAN ( работают только в паре )</t>
  </si>
  <si>
    <t>УТ000062522</t>
  </si>
  <si>
    <t>Разветвитель для интернет кабеля RJ45 1F/2F, 8p8c FTP 5e LAN ( работают только в паре ), H07 черный (51773) +</t>
  </si>
  <si>
    <t>УТ000051773</t>
  </si>
  <si>
    <t>Разветвитель для интернет кабеля RJ45 1F/2F, 8p8c FTP 5e LAN, комплект 2 адаптера, Dream S9</t>
  </si>
  <si>
    <t>00400048513</t>
  </si>
  <si>
    <t>Разветвитель для интернет кабеля RJ45 1M/2F, 8p8c FTP 5e LAN ( работают только в паре )</t>
  </si>
  <si>
    <t xml:space="preserve"> Усилители для WI-FI сигнала</t>
  </si>
  <si>
    <t>УТ000043027</t>
  </si>
  <si>
    <t>Усилитель Wi-Fi сигнала 300Mbps, IEEE 802.11b/g/n, 2.4-2.4835GHz. LV-WR03</t>
  </si>
  <si>
    <t>УТ000065081</t>
  </si>
  <si>
    <t>Усилитель сигнала Wi-Fi (репитер) LV-UE02</t>
  </si>
  <si>
    <t>УТ000065077</t>
  </si>
  <si>
    <t>Усилитель сигнала Wi-Fi (репитер) LV-WR03Q черный</t>
  </si>
  <si>
    <t>УТ000065079</t>
  </si>
  <si>
    <t>Усилитель сигнала Wi-Fi (репитер) LV-WR24Q белый</t>
  </si>
  <si>
    <t>УТ000065078</t>
  </si>
  <si>
    <t>Усилитель сигнала Wi-Fi (репитер) LV-WR24Q черный</t>
  </si>
  <si>
    <t>УТ000065080</t>
  </si>
  <si>
    <t>Усилитель сигнала Wi-Fi (репитер) LV-WR31T белый</t>
  </si>
  <si>
    <t>УТ000049641</t>
  </si>
  <si>
    <t>Усилитель сигнала WI-Fi (репитер) WD-R602U, 2 антенны</t>
  </si>
  <si>
    <t>УТ000017864</t>
  </si>
  <si>
    <t>Усилитель сигнала Wi-Fi (репитер) WD-R603U</t>
  </si>
  <si>
    <t>УТ000049643</t>
  </si>
  <si>
    <t>Усилитель сигнала WI-Fi (репитер) WD-R606A, 2 антенны</t>
  </si>
  <si>
    <t>УТ000049644</t>
  </si>
  <si>
    <t>Усилитель сигнала WI-Fi (репитер) WD-R610U, 2 антенны</t>
  </si>
  <si>
    <t>УТ000064434</t>
  </si>
  <si>
    <t>Усилитель сигнала Wi-Fi 300Mbps, IEEE 802.11b/g/n, 2.4-2.4835GHz. LV-WR03 чёрный</t>
  </si>
  <si>
    <t xml:space="preserve"> Аксессуары для ноутбуков</t>
  </si>
  <si>
    <t xml:space="preserve"> Блоки питания для ноутбуков и планшетов</t>
  </si>
  <si>
    <t>УТ000060265</t>
  </si>
  <si>
    <t>Адаптер питания для ноутбука 14V/3A, штекер 5,5*3,0мм Samsung LP-613</t>
  </si>
  <si>
    <t>УТ000020537</t>
  </si>
  <si>
    <t>Адаптер питания для ноутбука 15,0V/3,00A, штекер 6,3*3,0мм TOSHIBA</t>
  </si>
  <si>
    <t>УТ000029862</t>
  </si>
  <si>
    <t>Адаптер питания для ноутбука 15,0V/3,00A, штекер 6,3*3,0мм TOSHIBA LP-600</t>
  </si>
  <si>
    <t>УТ000021009</t>
  </si>
  <si>
    <t>Адаптер питания для ноутбука 15,0V/3,50A, штекер 4,74*1,7мм COMPAQ</t>
  </si>
  <si>
    <t>УТ000027927</t>
  </si>
  <si>
    <t>Адаптер питания для ноутбука 15,0V/3,50A, штекер 4,74*1,7мм COMPAQ LP-530</t>
  </si>
  <si>
    <t>УТ000029863</t>
  </si>
  <si>
    <t>Адаптер питания для ноутбука 15,0V/4,00A, штекер 6,3*3,0мм TOSHIBA LP-601</t>
  </si>
  <si>
    <t>УТ000020539</t>
  </si>
  <si>
    <t>Адаптер питания для ноутбука 15,0V/5,00A, штекер 6,3*3,0мм TOSHIBA LP-602</t>
  </si>
  <si>
    <t>УТ000026024</t>
  </si>
  <si>
    <t>Адаптер питания для ноутбука 16,0V/3,75A, штекер 5,0-3,0мм SAMSUNG LP-581</t>
  </si>
  <si>
    <t>УТ000021011</t>
  </si>
  <si>
    <t>Адаптер питания для ноутбука 18,5V/2,70A, штекер 4,74*1,7мм COMPAQ</t>
  </si>
  <si>
    <t>УТ000026012</t>
  </si>
  <si>
    <t>Адаптер питания для ноутбука 18,5V/3,50A, штекер 7,4*5,0мм HP LP-551</t>
  </si>
  <si>
    <t>УТ000021010</t>
  </si>
  <si>
    <t>Адаптер питания для ноутбука 18,5V/4,90A COMPAQ</t>
  </si>
  <si>
    <t>УТ000027928</t>
  </si>
  <si>
    <t>Адаптер питания для ноутбука 18,5V/4,90A COMPAQ LP-531</t>
  </si>
  <si>
    <t>УТ000016934</t>
  </si>
  <si>
    <t>Адаптер питания для ноутбука 19,0V/1,75A, штекер 4,0*1,35мм 40W ASUS-13 (OT-APB10)</t>
  </si>
  <si>
    <t>УТ000036903</t>
  </si>
  <si>
    <t>Адаптер питания для ноутбука 19,0V/1,75A, штекер miniUSB ASUS (OT-APB75)</t>
  </si>
  <si>
    <t>УТ000029090</t>
  </si>
  <si>
    <t>Адаптер питания для ноутбука 19,0V/2,10A, штекер 2,5*0,7мм ASUS LP-524</t>
  </si>
  <si>
    <t>УТ000029857</t>
  </si>
  <si>
    <t>Адаптер питания для ноутбука 19,0V/2,37A, штекер 3,0*1,1мм ASUS LP-525 (OT-APB76)</t>
  </si>
  <si>
    <t>УТ000016932</t>
  </si>
  <si>
    <t>Адаптер питания для ноутбука 19,0V/2,37A, штекер 4,0*1,35мм 40W ASUS-12 (OT-APB09)</t>
  </si>
  <si>
    <t>УТ000020532</t>
  </si>
  <si>
    <t>Адаптер питания для ноутбука 19,0V/3,34A, штекер 7,4*5,0мм DELL</t>
  </si>
  <si>
    <t>УТ000026009</t>
  </si>
  <si>
    <t>Адаптер питания для ноутбука 19,0V/3,34A, штекер 7,4*5,0мм DELL LP-541</t>
  </si>
  <si>
    <t>УТ000036900</t>
  </si>
  <si>
    <t>Адаптер питания для ноутбука 19,0V/3,42A, штекер 4,5*3,0мм ASUS (OT-APB73)</t>
  </si>
  <si>
    <t>УТ000026004</t>
  </si>
  <si>
    <t>Адаптер питания для ноутбука 19,0V/3,42A, штекер 5,5*2,5мм ASUS LP-522</t>
  </si>
  <si>
    <t>УТ000026022</t>
  </si>
  <si>
    <t>Адаптер питания для ноутбука 19,0V/4,50A, штекер 6,5*4,4мм LG LP-572</t>
  </si>
  <si>
    <t>УТ000026010</t>
  </si>
  <si>
    <t>Адаптер питания для ноутбука 19,0V/4,62A, штекер 7,4*5,0мм DELL LP-542</t>
  </si>
  <si>
    <t>УТ000026030</t>
  </si>
  <si>
    <t>Адаптер питания для ноутбука 19,0V/4,74A, штекер 5,0мм SAMSUNG LP-588</t>
  </si>
  <si>
    <t>УТ000029088</t>
  </si>
  <si>
    <t>Адаптер питания для ноутбука 19,0V/4,74A, штекер 5,5*1,7мм ACER LP-514</t>
  </si>
  <si>
    <t>УТ000026037</t>
  </si>
  <si>
    <t>Адаптер питания для ноутбука 19,0V/4,74A, штекер 5,5*2,5мм TOSHIBA LP-607</t>
  </si>
  <si>
    <t>УТ000019133</t>
  </si>
  <si>
    <t>Адаптер питания для ноутбука 19,0V/4,74A, штекер 5,5*3,0мм 90W SAMSUNG-22 (OT-APB16)</t>
  </si>
  <si>
    <t>УТ000026015</t>
  </si>
  <si>
    <t>Адаптер питания для ноутбука 19,0V/4,74A, штекер 7,4*5,0мм HP LP-554</t>
  </si>
  <si>
    <t>УТ000016937</t>
  </si>
  <si>
    <t>Адаптер питания для ноутбука 19,0V/6,32A, штекер 5,5*2,5мм 120W ASUS-16 (OT-APB13)</t>
  </si>
  <si>
    <t>УТ000029651</t>
  </si>
  <si>
    <t>Адаптер питания для ноутбука 19,5V/3,16A, штекер 5,5*3,0мм 60W SAMSUNG-26 (OT-APB17)</t>
  </si>
  <si>
    <t>УТ000016938</t>
  </si>
  <si>
    <t>Адаптер питания для ноутбука 19,5V/3,33A, штекер 4,8*1,5мм 65W HP-17</t>
  </si>
  <si>
    <t>УТ000016939</t>
  </si>
  <si>
    <t>Адаптер питания для ноутбука 19,5V/4,62A, штекер 4,5*3,0мм 90W HP-18 (OT-APB14)</t>
  </si>
  <si>
    <t>УТ000026017</t>
  </si>
  <si>
    <t>Адаптер питания для ноутбука 19,5V/4,62A, штекер 4,5*3,0мм HP 90W LP-556</t>
  </si>
  <si>
    <t>УТ000060266</t>
  </si>
  <si>
    <t>Адаптер питания для ноутбука 19V/2.37.A, штекер угловой 4,0*1,35мм  Asus MG-302</t>
  </si>
  <si>
    <t>УТ000060264</t>
  </si>
  <si>
    <t>Адаптер питания для ноутбука 20,0V/2.25A, штекер 4.0*1.7, LENOVO LP-565</t>
  </si>
  <si>
    <t>УТ000036905</t>
  </si>
  <si>
    <t>Адаптер питания для ноутбука 20,0V/3,25A, штекер 4,0*1,7мм (OT-APB78)</t>
  </si>
  <si>
    <t>УТ000042169</t>
  </si>
  <si>
    <t>Адаптер питания для ноутбука 20,0V/3,25A, штекер 4,0*1,7мм LENOVO</t>
  </si>
  <si>
    <t>УТ000038860</t>
  </si>
  <si>
    <t>Адаптер питания для ноутбука 20,0V/3,25A, штекер 4,0*1,7мм LENOVO (OT-APB81)</t>
  </si>
  <si>
    <t>УТ000019126</t>
  </si>
  <si>
    <t>Адаптер питания для ноутбука 20,0V/3,25A, штекер 5,5*2,5мм 65W LENOVO-23 (OT-APB04)</t>
  </si>
  <si>
    <t>УТ000021945</t>
  </si>
  <si>
    <t>Адаптер питания для ноутбука 20,0V/3,25A, штекер 8,0мм LENOVO</t>
  </si>
  <si>
    <t>УТ000033999</t>
  </si>
  <si>
    <t>Адаптер питания для ноутбука 20,0V/3,25A, штекер TYPE-C ASUS-27</t>
  </si>
  <si>
    <t>УТ000060267</t>
  </si>
  <si>
    <t>Адаптер питания для ноутбука 20,0V/3.25A, штекер 8.0, LENOVO MG-309</t>
  </si>
  <si>
    <t>УТ000019127</t>
  </si>
  <si>
    <t>Адаптер питания для ноутбука 20,0V/4,50A, штекер 5,5*2,5мм 90W LENOVO-24 (OT-APB05)</t>
  </si>
  <si>
    <t>УТ000016926</t>
  </si>
  <si>
    <t>Адаптер питания для ноутбука 20,0V/4,50A, штекер 7,9*5,5мм 90W LENOVO-19</t>
  </si>
  <si>
    <t>УТ000029860</t>
  </si>
  <si>
    <t>Адаптер питания для ноутбука 20,0V/4,50A, штекер 8.0мм LENOVO LP-564</t>
  </si>
  <si>
    <t>УТ000016927</t>
  </si>
  <si>
    <t>Адаптер питания для ноутбука 20,0V/4,50A, штекер USB 90W LENOVO-20 (OT-APB03)</t>
  </si>
  <si>
    <t>УТ000029091</t>
  </si>
  <si>
    <t>Адаптер питания для ноутбука 20,0V/4,50A, штекер USB LENOVO LP-563</t>
  </si>
  <si>
    <t>УТ000030063</t>
  </si>
  <si>
    <t>Адаптер питания для ноутбука Dream NA01 90W 12-24V 8 штекеров</t>
  </si>
  <si>
    <t>УТ000059796</t>
  </si>
  <si>
    <t>Адаптер питания для ноутбука Dream NA20 96W 12-24V 20 штекеров</t>
  </si>
  <si>
    <t>УТ000047526</t>
  </si>
  <si>
    <t>Адаптер питания для ноутбука универсальный  Afkas-nova A-365 12В 6А</t>
  </si>
  <si>
    <t>УТ000043757</t>
  </si>
  <si>
    <t>Блок питания для ноутбука 19В/4,74А штекер 5,5*3,0мм подходит для SAMSUNG Afkas-nova A-338</t>
  </si>
  <si>
    <t>УТ000041039</t>
  </si>
  <si>
    <t>Блок питания для ноутбука 20В/5А штекер Flat прямоугольный разъем Lenovo  A-335</t>
  </si>
  <si>
    <t>УТ000026042</t>
  </si>
  <si>
    <t>Блок питания универсальный LP-505 (15V/5A-24V/4A 5,5*2,5+14 насадок)</t>
  </si>
  <si>
    <t>УТ000059801</t>
  </si>
  <si>
    <t>Блок питания универсальный для ноутбуков (100Вт 13 разъемов) (OT-APB65)</t>
  </si>
  <si>
    <t>УТ000014875</t>
  </si>
  <si>
    <t>Блок питания универсальный для ноутбуков 427 (120W)</t>
  </si>
  <si>
    <t>УТ000013998</t>
  </si>
  <si>
    <t>Блок питания универсальный для ноутбуков 506 (120W)</t>
  </si>
  <si>
    <t>УТ000029497</t>
  </si>
  <si>
    <t>Блок питания универсальный для ноутбуков 714 (120W)</t>
  </si>
  <si>
    <t>УТ000052451</t>
  </si>
  <si>
    <t>Блок питания универсальный для ноутбуков 715 (75W)</t>
  </si>
  <si>
    <t>УТ000005152</t>
  </si>
  <si>
    <t>Блок питания универсальный для ноутбуков OT-APB64 (100Вт, 8 разъемов, АЗУ)</t>
  </si>
  <si>
    <t>УТ000024032</t>
  </si>
  <si>
    <t>Блок питания универсальный для ноутбуков OT-APB72 (120Вт, 8 разъемов)</t>
  </si>
  <si>
    <t>УТ000007003</t>
  </si>
  <si>
    <t>Блок питания универсальный для ноутбуков TD-403 40Вт 8 насадок OT-APB62</t>
  </si>
  <si>
    <t>УТ000024031</t>
  </si>
  <si>
    <t>Блок питания универсальный для ноутбуков TD-408 (90Вт  8 разъемов) (OT-APB61)</t>
  </si>
  <si>
    <t>УТ000007004</t>
  </si>
  <si>
    <t>Блок питания универсальный для ноутбуков, автомобильный OT-APB59 (80Вт, 8 разъемов)</t>
  </si>
  <si>
    <t xml:space="preserve"> Подставки для ноутбуков</t>
  </si>
  <si>
    <t>УТ000061726</t>
  </si>
  <si>
    <t>Подставка для ноутбука NS-508 15.6",2USB,2 вентилятора, DEFENDER</t>
  </si>
  <si>
    <t>УТ000061727</t>
  </si>
  <si>
    <t>Подставка для ноутбука NS-509 15.6", 2USB, 5 вентиляторов DEFENDER</t>
  </si>
  <si>
    <t>УТ000050627</t>
  </si>
  <si>
    <t>Подставка-кулер для ноутбука Borofone BH46, алюминий, серебро</t>
  </si>
  <si>
    <t>УТ000053298</t>
  </si>
  <si>
    <t>Подставка-кулер для ноутбука HOCO PH40, серебряный</t>
  </si>
  <si>
    <t xml:space="preserve"> Акустические системы компьютерные</t>
  </si>
  <si>
    <t xml:space="preserve"> Акустические системы 2.0</t>
  </si>
  <si>
    <t>УТ000002643</t>
  </si>
  <si>
    <t>Активная АС 2.0 Dialog Colibri AC-06UP, 2*6W, USB интерфейс, черно-белая</t>
  </si>
  <si>
    <t>УТ000037084</t>
  </si>
  <si>
    <t>Активная система 2.0 Defender SPK 33 белый</t>
  </si>
  <si>
    <t>00410059050</t>
  </si>
  <si>
    <t>Активная система 2.0 Defender SPK-210</t>
  </si>
  <si>
    <t>00401051769</t>
  </si>
  <si>
    <t>Активная система 2.0 Defender SPK-225, USB, 4 Вт, серебристая</t>
  </si>
  <si>
    <t>УТ000057779</t>
  </si>
  <si>
    <t>Активная система 2.0 Defender Stellar, USB, 6Вт, подсветка</t>
  </si>
  <si>
    <t>УТ000030829</t>
  </si>
  <si>
    <t>Активная система 2.0 Perfeo CABINET, мощность 2х3 Вт (RMS), белый дуб, USB</t>
  </si>
  <si>
    <t>УТ000029230</t>
  </si>
  <si>
    <t>Активная система 2.0 Perfeo CABINET, мощность 2х3 Вт (RMS), махагон, USB</t>
  </si>
  <si>
    <t>УТ000010649</t>
  </si>
  <si>
    <t>Активная система 2.0 Perfeo CABINET, мощность 2х3Вт, бук дерево, USB</t>
  </si>
  <si>
    <t>УТ000010650</t>
  </si>
  <si>
    <t>Активная система 2.0 Perfeo CABINET, мощность 2х3Вт, чёрн дерево, USB</t>
  </si>
  <si>
    <t>УТ000030236</t>
  </si>
  <si>
    <t>Активная система 2.0 Perfeo Calibr, черные</t>
  </si>
  <si>
    <t>УТ000018888</t>
  </si>
  <si>
    <t>Активная система 2.0 Perfeo CUBE черная</t>
  </si>
  <si>
    <t>УТ000048434</t>
  </si>
  <si>
    <t>Активная система 2.0 Perfeo FLAMES черная</t>
  </si>
  <si>
    <t>УТ000017994</t>
  </si>
  <si>
    <t>Активная система 2.0 Perfeo MIRAGE, мощность 2*1,5Вт, чёрная</t>
  </si>
  <si>
    <t>УТ000017995</t>
  </si>
  <si>
    <t>Активная система 2.0 Perfeo MONITOR черная</t>
  </si>
  <si>
    <t>УТ000012053</t>
  </si>
  <si>
    <t>Активная система 2.0 Perfeo Tam-Tam, мощность 2х3 Вт (RMS), черн. USB (PF-1001)</t>
  </si>
  <si>
    <t>УТ000048437</t>
  </si>
  <si>
    <t>Активная система 2.0 Perfeo TRIAL черная</t>
  </si>
  <si>
    <t>УТ000049246</t>
  </si>
  <si>
    <t>Активная система 2.0 SmartBuy Blade, 6Вт, RGB-подсветка, USB (SBA-4215)</t>
  </si>
  <si>
    <t>УТ000004085</t>
  </si>
  <si>
    <t>Активная система 2.0 SmartBuy CUTE, мощность 6Вт, USB, черно-серая (SBA-2570)</t>
  </si>
  <si>
    <t>УТ000033695</t>
  </si>
  <si>
    <t>Активная система 2.0 SmartBuy ONE, дерево, USB, коричневый (SBA-102)</t>
  </si>
  <si>
    <t>УТ000033696</t>
  </si>
  <si>
    <t>Активная система 2.0 SmartBuy ONE, дерево, USB, черный (SBA-101)</t>
  </si>
  <si>
    <t>УТ000052607</t>
  </si>
  <si>
    <t>Активная система 2.0 SmartBuy RHAPSODY, (SBA-4800)</t>
  </si>
  <si>
    <t>УТ000012855</t>
  </si>
  <si>
    <t>Активная система 2.0 SmartBuy TORCH, мощность 6Вт, корпус МДФ, USB (SBA-2560)</t>
  </si>
  <si>
    <t>УТ000052609</t>
  </si>
  <si>
    <t>Активная система 2.0 SmartBuy W50, 6Вт, USB (SBA-4900)</t>
  </si>
  <si>
    <t>УТ000051367</t>
  </si>
  <si>
    <t>Акустическая система 2.0 SmartBuy Cubes, супер звук, дерево, 6Вт, коричневая (SBA-4700)</t>
  </si>
  <si>
    <t>УТ000051368</t>
  </si>
  <si>
    <t>Акустическая система 2.0 SmartBuy Cubes, супер звук, дерево, 6Вт, черная (SBA-4650)</t>
  </si>
  <si>
    <t>УТ000060799</t>
  </si>
  <si>
    <t>Компьютерная акустика ENERGY POWER Х2 с подсветкой</t>
  </si>
  <si>
    <t xml:space="preserve"> Акустические системы 2.1</t>
  </si>
  <si>
    <t>УТ000055698</t>
  </si>
  <si>
    <t>Активная система 2.1 Defender  V13 питание от USB, 11 Вт</t>
  </si>
  <si>
    <t>УТ000032544</t>
  </si>
  <si>
    <t>Активная система 2.1 Defender V11 питание от USB, 11 Вт</t>
  </si>
  <si>
    <t>УТ000057862</t>
  </si>
  <si>
    <t>Активная система 2.1 SmartBuy ORION,  12Вт, Bluetooth, LED- подсветка, чёрная  (SBA-4400)</t>
  </si>
  <si>
    <t>УТ000009188</t>
  </si>
  <si>
    <t>Активная система 2.1 SmartBuy SPARTA, 8Вт+2*2Вт MP3, FM, корпус МДФ, черн (SBA-200)</t>
  </si>
  <si>
    <t xml:space="preserve"> Внешние звуковые карты</t>
  </si>
  <si>
    <t>УТ000059272</t>
  </si>
  <si>
    <t>Адаптер звуковой для ПК (5.1) USB EP</t>
  </si>
  <si>
    <t>УТ000038417</t>
  </si>
  <si>
    <t>Адаптер звуковой для ПК (7.1) USB 2.0</t>
  </si>
  <si>
    <t>УТ000047153</t>
  </si>
  <si>
    <t>Адаптер звуковой для ПК (7.1) USB 2.0 Z30</t>
  </si>
  <si>
    <t>УТ000047154</t>
  </si>
  <si>
    <t>Адаптер звуковой для ПК (7.1) USB 2.0 Z50</t>
  </si>
  <si>
    <t>УТ000047152</t>
  </si>
  <si>
    <t>Адаптер звуковой для ПК (7.1) USB 2.0 кабель, белый SK-1, Z10</t>
  </si>
  <si>
    <t>УТ000064710</t>
  </si>
  <si>
    <t>Адаптер звуковой для ПК (7.1) USB 2.0 на проводе, фильтр, белый, SK-2</t>
  </si>
  <si>
    <t>УТ000066063</t>
  </si>
  <si>
    <t>Адаптер звуковой для ПК (7.1) USB double EP</t>
  </si>
  <si>
    <t>УТ000066064</t>
  </si>
  <si>
    <t>Адаптер звуковой для ПК (7.1) USB блистер EP (52324)</t>
  </si>
  <si>
    <t>УТ000052907</t>
  </si>
  <si>
    <t>Адаптер звуковой для ПК USB 2.0 Z60 AUX 4PIN</t>
  </si>
  <si>
    <t xml:space="preserve"> Веб камеры</t>
  </si>
  <si>
    <t>00410052135</t>
  </si>
  <si>
    <t>Веб-камера Defender C-090 Black, универ.крепление 0,3 Мпикс</t>
  </si>
  <si>
    <t>УТ000039909</t>
  </si>
  <si>
    <t>Веб-камера HD-965 на гибкой ножке</t>
  </si>
  <si>
    <t xml:space="preserve"> Картридеры, разветвители USB, хабы</t>
  </si>
  <si>
    <t xml:space="preserve"> Картридеры</t>
  </si>
  <si>
    <t>УТ000000241</t>
  </si>
  <si>
    <t>USB Картридер SmartBuy SBR-706-B micro SD Blue</t>
  </si>
  <si>
    <t>УТ000000254</t>
  </si>
  <si>
    <t>USB Картридер SmartBuy SBR-706-F micro SD фиолетовый</t>
  </si>
  <si>
    <t>УТ000049710</t>
  </si>
  <si>
    <t>USB Картридер SmartBuy SBR-706-K micro SD Black</t>
  </si>
  <si>
    <t>УТ000000252</t>
  </si>
  <si>
    <t>USB Картридер SmartBuy SBR-706-P micro SD Pink</t>
  </si>
  <si>
    <t>УТ000000245</t>
  </si>
  <si>
    <t>USB Картридер SmartBuy SBR-707-G micro SD Green</t>
  </si>
  <si>
    <t>УТ000000250</t>
  </si>
  <si>
    <t>USB Картридер SmartBuy SBR-707-O micro SD Orange</t>
  </si>
  <si>
    <t>УТ000000244</t>
  </si>
  <si>
    <t>USB Картридер SmartBuy SBR-710-B micro SD Blue</t>
  </si>
  <si>
    <t>УТ000000784</t>
  </si>
  <si>
    <t>USB Картридер SmartBuy SBR-717-B SD, microSD, M2 голубой</t>
  </si>
  <si>
    <t>00410059660</t>
  </si>
  <si>
    <t>USB Картридер SmartBuy SBR-717-W SD, microSD, M2, White</t>
  </si>
  <si>
    <t>УТ000000142</t>
  </si>
  <si>
    <t>USB Картридер SmartBuy SBR-749-B Blue</t>
  </si>
  <si>
    <t>00410059666</t>
  </si>
  <si>
    <t>USB Картридер SmartBuy SBR-749-K Black</t>
  </si>
  <si>
    <t>УТ000005153</t>
  </si>
  <si>
    <t>USB Картридер SmartBuy SBR-749-W White</t>
  </si>
  <si>
    <t>00410059664</t>
  </si>
  <si>
    <t>USB Картридер SmartBuy SD, microSD, M2, SBR-713-K Black</t>
  </si>
  <si>
    <t>00410059659</t>
  </si>
  <si>
    <t>USB Картридер SmartBuy SD, microSD, M2, SBR-713-W White</t>
  </si>
  <si>
    <t>УТ000009607</t>
  </si>
  <si>
    <t>USB Картридер SmartBuy SD, microSD, M2, SBR-715-K чёрный</t>
  </si>
  <si>
    <t>УТ000003731</t>
  </si>
  <si>
    <t>USB Картридер SmartBuy SD, microSD, M2, USB 3.0 белый (SBR-700-W)</t>
  </si>
  <si>
    <t>УТ000003732</t>
  </si>
  <si>
    <t>USB Картридер SmartBuy SD, microSD, M2, USB 3.0 черный (SBR-700-K)</t>
  </si>
  <si>
    <t>УТ000059543</t>
  </si>
  <si>
    <t>USB Картридер на MicroSD, TF04</t>
  </si>
  <si>
    <t>УТ000048375</t>
  </si>
  <si>
    <t>Картридер USB 2.0 MicroSD, MiniSD, SD, XD, MMC, MS, M2 универсальный USB54</t>
  </si>
  <si>
    <t>УТ000048376</t>
  </si>
  <si>
    <t>Картридер USB 2.0 MicroSD, MiniSD, SD, XD, MMC, MS, M2 универсальный USB55</t>
  </si>
  <si>
    <t>УТ000048377</t>
  </si>
  <si>
    <t>Картридер USB 2.0 MicroSD, MiniSD, SD, XD, MMC, MS, M2 универсальный USB56</t>
  </si>
  <si>
    <t xml:space="preserve"> Разветвители USB</t>
  </si>
  <si>
    <t>УТ000015692</t>
  </si>
  <si>
    <t>USB HUB 480Mbps 7 портов с переключателями (*`)</t>
  </si>
  <si>
    <t>УТ000049888</t>
  </si>
  <si>
    <t>USB HUB Dream A4 2USB</t>
  </si>
  <si>
    <t>УТ000007501</t>
  </si>
  <si>
    <t>USB HUB SmartBuy SBHA-408-W 4 порта White</t>
  </si>
  <si>
    <t>00410059645</t>
  </si>
  <si>
    <t>USB HUB SmartBuy SBHA-6110-B 4 порта Blue</t>
  </si>
  <si>
    <t>00410059648</t>
  </si>
  <si>
    <t>USB HUB SmartBuy SBHA-6110-K 4 порта Black</t>
  </si>
  <si>
    <t>00410059646</t>
  </si>
  <si>
    <t>USB HUB SmartBuy SBHA-6810-B 4 порта Blue</t>
  </si>
  <si>
    <t>00410059643</t>
  </si>
  <si>
    <t>USB HUB SmartBuy SBHA-6810-W 4 порта White</t>
  </si>
  <si>
    <t>00410059647</t>
  </si>
  <si>
    <t>USB HUB SmartBuy SBHA-6900-B 4 порта Blue</t>
  </si>
  <si>
    <t>00410059644</t>
  </si>
  <si>
    <t>USB HUB SmartBuy SBHA-6900-W 4 порта White</t>
  </si>
  <si>
    <t>УТ000042827</t>
  </si>
  <si>
    <t>USB HUB SmartBuy SBHA-7207-B 7 портов, с выключателем, черный СуперЭконом</t>
  </si>
  <si>
    <t>УТ000042826</t>
  </si>
  <si>
    <t>USB HUB SmartBuy SBHA-7207-W 7 портов, с выключателем, белый СуперЭконом</t>
  </si>
  <si>
    <t>УТ000044318</t>
  </si>
  <si>
    <t>USB HUB SmartBuy SBHA-7307-W 7 портов, с выключателем, белый</t>
  </si>
  <si>
    <t>УТ000056714</t>
  </si>
  <si>
    <t>USB HUB SmartBuy SBHA-7314-W 4 порта, круглый, белый СуперЭконом</t>
  </si>
  <si>
    <t>УТ000046178</t>
  </si>
  <si>
    <t>USB HUB СуперЭконом SBHA-7204-B 4 порта, с выключателем, чёрный</t>
  </si>
  <si>
    <t>УТ000046177</t>
  </si>
  <si>
    <t>USB HUB СуперЭконом SBHA-7204-W 4 порта, с выключателем, белый</t>
  </si>
  <si>
    <t>УТ000064691</t>
  </si>
  <si>
    <t>Разветвитель Type-C 2.0 QC07 USB HUB 3.0 серый/чёрный</t>
  </si>
  <si>
    <t>УТ000064693</t>
  </si>
  <si>
    <t>Разветвитель Type-C 2.0 QC072 USB HUB 3.0 серебро</t>
  </si>
  <si>
    <t xml:space="preserve"> Клавиатуры компьютерные</t>
  </si>
  <si>
    <t xml:space="preserve"> Беспроводные клавиатуры и наборы</t>
  </si>
  <si>
    <t>УТ000033700</t>
  </si>
  <si>
    <t>Клавиатура беспроводная Smartbuy мультимедийная 206 USB Slim Black (SBK-206AG-K)</t>
  </si>
  <si>
    <t>УТ000061207</t>
  </si>
  <si>
    <t>Комплект клавиатура+мышь мультимедийный Smartbuy ONE 328327AG черный (SBC-328327AG-K)</t>
  </si>
  <si>
    <t>УТ000013505</t>
  </si>
  <si>
    <t>Набор беспроводной Defender C-915, черный</t>
  </si>
  <si>
    <t>УТ000027280</t>
  </si>
  <si>
    <t>Набор беспроводной Defender Columbia C-775  (черный)</t>
  </si>
  <si>
    <t>УТ000020622</t>
  </si>
  <si>
    <t>Набор беспроводной Dialog KMROP-4020U,черная</t>
  </si>
  <si>
    <t>УТ000033698</t>
  </si>
  <si>
    <t>Набор беспроводной Smartbuy 206368AG Black (SBC-206368AG-K)</t>
  </si>
  <si>
    <t>УТ000003140</t>
  </si>
  <si>
    <t>Набор беспроводной Smartbuy 23335AG Black (SBC-23335AG-K)</t>
  </si>
  <si>
    <t>УТ000059657</t>
  </si>
  <si>
    <t>Набор беспроводной Smartbuy 250288AG ONE Black (SBC-250288AG-K)</t>
  </si>
  <si>
    <t>УТ000046625</t>
  </si>
  <si>
    <t>Набор беспроводной Smartbuy 666395 зелёный (SBC-666395AG-G)</t>
  </si>
  <si>
    <t>УТ000061208</t>
  </si>
  <si>
    <t>Набор беспроводной Smartbuy ONE 250288AG бело-зеленый (SBC-250288AG-WG)</t>
  </si>
  <si>
    <t>УТ000061209</t>
  </si>
  <si>
    <t>Набор беспроводной Smartbuy ONE 250288AG бело-сиреневый (SBC-250288AG-WV)</t>
  </si>
  <si>
    <t>УТ000063029</t>
  </si>
  <si>
    <t>Набор беспроводной Орбита OT-PCM67 (Bluetooth), белый</t>
  </si>
  <si>
    <t>УТ000049963</t>
  </si>
  <si>
    <t>Набор клавиатура+мышь бесповодная HOCO, GM17, мембранная, bluetooth, английская версия, чёрный</t>
  </si>
  <si>
    <t xml:space="preserve"> Клавиатуры игровые</t>
  </si>
  <si>
    <t>УТ000043424</t>
  </si>
  <si>
    <t>Клавиатура игровая мультимедийная Smartbuy RUSH Raven 200 USB Black (SBK-200GU-K)</t>
  </si>
  <si>
    <t>УТ000066016</t>
  </si>
  <si>
    <t>Клавиатура игровая проводная DEFENDER Dark Lord GK-580 RU, черный,радужная,87кнопок</t>
  </si>
  <si>
    <t>УТ000021276</t>
  </si>
  <si>
    <t>Клавиатура игровая проводная DEFENDER DOOM KEEPER GK-100DL, RGB подсветка, Anti-Ghost</t>
  </si>
  <si>
    <t>УТ000051349</t>
  </si>
  <si>
    <t>Клавиатура игровая проводная DEFENDER RAID GK-778DL, RGB подсветка</t>
  </si>
  <si>
    <t>УТ000015892</t>
  </si>
  <si>
    <t>Клавиатура игровая проводная Dialog Gan-Kata KGK-11U, черная (10 мультимедийных клавиш) usb</t>
  </si>
  <si>
    <t>УТ000044594</t>
  </si>
  <si>
    <t>Клавиатура игровая проводная Dialog Gan-Kata KGK-16U, с подсветкой, черный usb</t>
  </si>
  <si>
    <t>УТ000038843</t>
  </si>
  <si>
    <t>Клавиатура игровая проводная Smartbuy RUSH Armor 310 USB Black (SBK-310G-K)</t>
  </si>
  <si>
    <t>УТ000037099</t>
  </si>
  <si>
    <t>Клавиатура игровая проводная Smartbuy RUSH Savage 311 USB Black (SBK-311G-K)</t>
  </si>
  <si>
    <t>УТ000035107</t>
  </si>
  <si>
    <t>Клавиатура игровая проводная Smartbuy RUSH Warrior 308 USB Black (SBK-308G-K)</t>
  </si>
  <si>
    <t>УТ000060728</t>
  </si>
  <si>
    <t>Клавиатура игровая проводная Smartbuy RUSH Z6 USB черная (SBK-356G-K)</t>
  </si>
  <si>
    <t>УТ000029971</t>
  </si>
  <si>
    <t>Клавиатура проводная Perfeo STRIKE Multimedia, USB, Game Design, черная</t>
  </si>
  <si>
    <t xml:space="preserve"> Клавиатуры стандарт</t>
  </si>
  <si>
    <t>УТ000010073</t>
  </si>
  <si>
    <t>Клавиатура проводная Defender Accent SB-720 (USB, компактная, чёрный)</t>
  </si>
  <si>
    <t>УТ000012239</t>
  </si>
  <si>
    <t>Клавиатура проводная Nakatomi Navigator KN-02U (USB, черная с красными игровыми клавишами)</t>
  </si>
  <si>
    <t>УТ000015376</t>
  </si>
  <si>
    <t>Клавиатура проводная Perfeo PYRAMID Multimedia, USB, черная (PF-8005)</t>
  </si>
  <si>
    <t>УТ000049091</t>
  </si>
  <si>
    <t>Клавиатура проводная SmartBuy ONE 113 USB Black</t>
  </si>
  <si>
    <t>УТ000024970</t>
  </si>
  <si>
    <t>Клавиатура проводная SmartBuy ONE 221 USB черная с синими игровыми клавишами (SBK-221U-K)</t>
  </si>
  <si>
    <t>УТ000059629</t>
  </si>
  <si>
    <t>Клавиатура проводная Smartbuy ONE мультимедийная с подсветкой 251 USB белая</t>
  </si>
  <si>
    <t>УТ000033871</t>
  </si>
  <si>
    <t>Клавиатура проводная SmartBuy мультимедийная 328 USB с подсветкой, белая (SBK-328U-W)</t>
  </si>
  <si>
    <t>УТ000033872</t>
  </si>
  <si>
    <t>Клавиатура проводная SmartBuy мультимедийная 328 USB с подсветкой, черная (SBK-328U-K)</t>
  </si>
  <si>
    <t>УТ000024971</t>
  </si>
  <si>
    <t>Клавиатура проводная Smartbuy мультимедийная 333 USB с подсветкой белая (SBK-333U-W)</t>
  </si>
  <si>
    <t>УТ000056727</t>
  </si>
  <si>
    <t>Клавиатура проводная Smartbuy мультимедийная ONE 220 USB (SBK-220U-K) чёрная</t>
  </si>
  <si>
    <t>УТ000040485</t>
  </si>
  <si>
    <t>Клавиатура проводная Smartbuy мультимедийная с подсветкой 240 чёрная (SBK-240U-K)</t>
  </si>
  <si>
    <t>УТ000024122</t>
  </si>
  <si>
    <t>Клавиатура проводная, гибкая, силиконовая, Dialog KFX-05U черный(USB, черная)</t>
  </si>
  <si>
    <t>УТ000059022</t>
  </si>
  <si>
    <t>Наклейка-шрифт для клавиатуры D2 Tech SF-01B, русский шрифт, синий цвет на прозрачном фоне</t>
  </si>
  <si>
    <t>УТ000059023</t>
  </si>
  <si>
    <t>Наклейка-шрифт для клавиатуры D2 Tech SF-01R, русский шрифт, красный цвет на прозрачном фоне</t>
  </si>
  <si>
    <t>УТ000059024</t>
  </si>
  <si>
    <t>Наклейка-шрифт для клавиатуры D2 Tech SF-01W, русский шрифт, белый цвет на прозрачном фоне</t>
  </si>
  <si>
    <t xml:space="preserve"> Наборы проводные</t>
  </si>
  <si>
    <t>УТ000040486</t>
  </si>
  <si>
    <t>Набор игровой клавиатура+мышь+коврик Smartbuy RUSH Shotgun (SBC-307728G-K)</t>
  </si>
  <si>
    <t>УТ000047546</t>
  </si>
  <si>
    <t>Набор проводной Defender Tark C-779 (мышь+клавиатура+ковер)</t>
  </si>
  <si>
    <t xml:space="preserve"> Микрофоны компьютерные</t>
  </si>
  <si>
    <t xml:space="preserve"> Микрофоны для ноутбуков</t>
  </si>
  <si>
    <t>УТ000036962</t>
  </si>
  <si>
    <t>Микрофон для ПК USB OT-PCS02</t>
  </si>
  <si>
    <t xml:space="preserve"> Микрофоны настольные, для компьютеров 3Pin</t>
  </si>
  <si>
    <t>УТ000019099</t>
  </si>
  <si>
    <t>Микрофон Defender MIC-117, настольный, на гибком основании, черный</t>
  </si>
  <si>
    <t>УТ000047393</t>
  </si>
  <si>
    <t>Микрофон для ПК Hyunda Q10</t>
  </si>
  <si>
    <t>УТ000047384</t>
  </si>
  <si>
    <t>Микрофон для ПК OT-PCS05</t>
  </si>
  <si>
    <t>УТ000032750</t>
  </si>
  <si>
    <t>Микрофон для ПК SF-930 (OT-PCS04)</t>
  </si>
  <si>
    <t xml:space="preserve"> Микрофоны петличные, для компьютеров 3Pin</t>
  </si>
  <si>
    <t>УТ000017023</t>
  </si>
  <si>
    <t>Микрофон Defender MIC-109, на прищепке</t>
  </si>
  <si>
    <t xml:space="preserve"> Мыши компьютерные</t>
  </si>
  <si>
    <t xml:space="preserve"> Беспроводные мыши</t>
  </si>
  <si>
    <t>УТ000058811</t>
  </si>
  <si>
    <t>Мышь беспровдная PERFEO "TALENT", бесшумная, 6 кн, 800-1600 DPI, USB, чёрн.</t>
  </si>
  <si>
    <t>УТ000057945</t>
  </si>
  <si>
    <t>Мышь беспроводная Borofone BG7 белая</t>
  </si>
  <si>
    <t>УТ000025373</t>
  </si>
  <si>
    <t>Мышь беспроводная Defender Accura MM-275 черный/синий</t>
  </si>
  <si>
    <t>УТ000055703</t>
  </si>
  <si>
    <t>Мышь беспроводная Defender Auris MB-027 800-1600dpi, бесшумн., красный</t>
  </si>
  <si>
    <t>УТ000037349</t>
  </si>
  <si>
    <t>Мышь беспроводная Dialog Comfort MROC-15U, черная</t>
  </si>
  <si>
    <t>УТ000037350</t>
  </si>
  <si>
    <t>Мышь беспроводная Dialog Comfort MROC-17U, черная</t>
  </si>
  <si>
    <t>УТ000006739</t>
  </si>
  <si>
    <t>Мышь беспроводная Dialog Pointer RF 2.4G Optical MROP-01U 6кн., 1600dpi, USB, черная</t>
  </si>
  <si>
    <t>УТ000059634</t>
  </si>
  <si>
    <t>Мышь беспроводная Dual Bluetooth+USB SmartBuy (SBM-590D-L) лаванда</t>
  </si>
  <si>
    <t>УТ000035641</t>
  </si>
  <si>
    <t>Мышь беспроводная Dual Bluetooth+USB SmartBuy (SBM-597D-K) черная</t>
  </si>
  <si>
    <t>УТ000033905</t>
  </si>
  <si>
    <t>Мышь беспроводная Perfeo Level, черный</t>
  </si>
  <si>
    <t>УТ000034478</t>
  </si>
  <si>
    <t>Мышь беспроводная Perfeo Vertex, черный-красный</t>
  </si>
  <si>
    <t>УТ000007857</t>
  </si>
  <si>
    <t>Мышь беспроводная SmartBuy  502AG White</t>
  </si>
  <si>
    <t>УТ000057869</t>
  </si>
  <si>
    <t>Мышь беспроводная SmartBuy 266AG белая градиент</t>
  </si>
  <si>
    <t>УТ000057871</t>
  </si>
  <si>
    <t>Мышь беспроводная SmartBuy 266AG фиолетовый градиент</t>
  </si>
  <si>
    <t>УТ000001799</t>
  </si>
  <si>
    <t>Мышь беспроводная SmartBuy 304AG (3 кпопки, 1600dpi, USB, черная)</t>
  </si>
  <si>
    <t>00410059762</t>
  </si>
  <si>
    <t>Мышь беспроводная SmartBuy 356AG Blue/White</t>
  </si>
  <si>
    <t>УТ000062171</t>
  </si>
  <si>
    <t>Мышь беспроводная SmartBuy 402CAG серый металлик, с зарядкой от USB</t>
  </si>
  <si>
    <t>УТ000062172</t>
  </si>
  <si>
    <t>Мышь беспроводная SmartBuy 402CAG синий металлик, с зарядкой от USB</t>
  </si>
  <si>
    <t>УТ000062173</t>
  </si>
  <si>
    <t>Мышь беспроводная SmartBuy 402CAG чёрная, с зарядкой от USB</t>
  </si>
  <si>
    <t>УТ000001338</t>
  </si>
  <si>
    <t>Мышь беспроводная SmartBuy 613AG Purple/Black</t>
  </si>
  <si>
    <t>УТ000059654</t>
  </si>
  <si>
    <t>Мышь беспроводная SmartBuy ONE 202 красный</t>
  </si>
  <si>
    <t>УТ000059655</t>
  </si>
  <si>
    <t>Мышь беспроводная SmartBuy ONE 202 фиолетовый</t>
  </si>
  <si>
    <t>УТ000059653</t>
  </si>
  <si>
    <t>Мышь беспроводная SmartBuy ONE 202 чёрный</t>
  </si>
  <si>
    <t>УТ000054123</t>
  </si>
  <si>
    <t>Мышь беспроводная SmartBuy ONE 303AG-K черная</t>
  </si>
  <si>
    <t>УТ000009784</t>
  </si>
  <si>
    <t>Мышь беспроводная SmartBuy ONE 340AG (4 кпопки, 1000dpi, USB, черная)</t>
  </si>
  <si>
    <t>УТ000016244</t>
  </si>
  <si>
    <t>Мышь беспроводная SmartBuy ONE 340AG-W (4 кпопки, 1000dpi, USB, белая)</t>
  </si>
  <si>
    <t>УТ000012878</t>
  </si>
  <si>
    <t>Мышь беспроводная SmartBuy ONE 344CAG с зарядкой от USB чёрно-красная</t>
  </si>
  <si>
    <t>УТ000023122</t>
  </si>
  <si>
    <t>Мышь беспроводная SmartBuy ONE 352 чёрно-красная (SBM-352AG-RK)</t>
  </si>
  <si>
    <t>УТ000065931</t>
  </si>
  <si>
    <t>Мышь беспроводная Smartbuy ONE Dual BT+USB с зарядкой Smartbuy X55 черная (SBM755DK)</t>
  </si>
  <si>
    <t>УТ000041058</t>
  </si>
  <si>
    <t>Мышь беспроводная SmartBuy ONE беззвучная 262AG-O бронза</t>
  </si>
  <si>
    <t>УТ000061853</t>
  </si>
  <si>
    <t>Мышь беспроводная беззвучная Smartbuy 282AG Nude (SBM-282AG-N)</t>
  </si>
  <si>
    <t>УТ000061854</t>
  </si>
  <si>
    <t>Мышь беспроводная бесшумная Smartbuy 616AG белая (SBM616AGW)</t>
  </si>
  <si>
    <t>УТ000063736</t>
  </si>
  <si>
    <t>Мышь беспроводная бесшумная Smartbuy 616AG голубая (SBM616AGB)</t>
  </si>
  <si>
    <t>УТ000063737</t>
  </si>
  <si>
    <t>Мышь беспроводная бесшумная Smartbuy 616AG розовая (SBM616AGP)</t>
  </si>
  <si>
    <t xml:space="preserve"> Игровые мыши</t>
  </si>
  <si>
    <t>УТ000021286</t>
  </si>
  <si>
    <t>Мышь игровая проводная Defender FORCED GM-020L оптика,6кнопок,800-3200dpi</t>
  </si>
  <si>
    <t>УТ000021288</t>
  </si>
  <si>
    <t>Мышь игровая проводная Defender SHOCK GM-110L оптика,6кнопок,800-3200dpi</t>
  </si>
  <si>
    <t>УТ000037930</t>
  </si>
  <si>
    <t>Мышь игровая проводная Defender Sirius GM-660L</t>
  </si>
  <si>
    <t>УТ000021287</t>
  </si>
  <si>
    <t>Мышь игровая проводная Defender SKY DRAGON GM-090L оптика,6кнопок,800-3200dpi</t>
  </si>
  <si>
    <t>УТ000032559</t>
  </si>
  <si>
    <t>Мышь игровая проводная Defender Venom GM-640L 8 кн, 3200 dpi</t>
  </si>
  <si>
    <t>УТ000046723</t>
  </si>
  <si>
    <t>Мышь игровая проводная Dialog MGK-07U Gan-Kata, 4 кнопки+ролик прокрутки, USB, черная</t>
  </si>
  <si>
    <t>УТ000029241</t>
  </si>
  <si>
    <t>Мышь игровая проводная Dialog MGK-08U Gan-Kata, 6 кнопок+ролик прокрутки, USB</t>
  </si>
  <si>
    <t>УТ000014485</t>
  </si>
  <si>
    <t>Мышь игровая проводная Dialog MGK-10U Gan-Kata, 6 кнопок+ролик прокрутки, USB, черная</t>
  </si>
  <si>
    <t>УТ000029811</t>
  </si>
  <si>
    <t>Мышь игровая проводная Dialog MGK-11U Gan-Kata, 6 кнопок+ролик прокрутки, USB, черная</t>
  </si>
  <si>
    <t>УТ000014486</t>
  </si>
  <si>
    <t>Мышь игровая проводная Dialog MGK-12U Gan-Kata, 6 кнопок+ролик прокрутки, USB, черная</t>
  </si>
  <si>
    <t>УТ000014847</t>
  </si>
  <si>
    <t>Мышь игровая проводная Dialog MOG-08U Nakatomi черная</t>
  </si>
  <si>
    <t>УТ000014848</t>
  </si>
  <si>
    <t>Мышь игровая проводная Dialog MOG-11U Nakatomi черная</t>
  </si>
  <si>
    <t>УТ000008645</t>
  </si>
  <si>
    <t>Мышь игровая проводная R8 M1611 USB красная</t>
  </si>
  <si>
    <t>УТ000054120</t>
  </si>
  <si>
    <t>Мышь игровая проводная Smartbuy RUSH 743 черная (SBM-743G-K)</t>
  </si>
  <si>
    <t>УТ000054121</t>
  </si>
  <si>
    <t>Мышь игровая проводная Smartbuy RUSH 744 черная (SBM-744G-K)</t>
  </si>
  <si>
    <t>УТ000040489</t>
  </si>
  <si>
    <t>Мышь игровая проводная SmartBuy RUSH Phantom 713 металл (SBM-713G-G)</t>
  </si>
  <si>
    <t>УТ000038846</t>
  </si>
  <si>
    <t>Мышь игровая проводная SmartBuy RUSH Zombie 721 черный (SBM-721G-K)</t>
  </si>
  <si>
    <t xml:space="preserve"> Коврики игровые, стандартные размеры</t>
  </si>
  <si>
    <t>УТ000046259</t>
  </si>
  <si>
    <t>Коврик компьютерный H8 25x29, PUBG Карло</t>
  </si>
  <si>
    <t>УТ000060688</t>
  </si>
  <si>
    <t>Коврик компьютерный L11 (210х250)</t>
  </si>
  <si>
    <t>УТ000009160</t>
  </si>
  <si>
    <t>Коврик компьютерный игровой Dialog PGK-07 Plane GAN-KATA</t>
  </si>
  <si>
    <t>УТ000045227</t>
  </si>
  <si>
    <t>Коврик компьютерный игровой SmartBuy RUSH Allure (SBMP-18G-AL)</t>
  </si>
  <si>
    <t>УТ000053484</t>
  </si>
  <si>
    <t>Коврик компьютерный игровой SmartBuy RUSH Blackout (SBMP-01G-K)</t>
  </si>
  <si>
    <t>УТ000041055</t>
  </si>
  <si>
    <t>Коврик компьютерный игровой Smartbuy RUSH Cyborg (SBMP-04G-CB)</t>
  </si>
  <si>
    <t>УТ000045843</t>
  </si>
  <si>
    <t>Коврик компьютерный игровой Smartbuy RUSH Draco (SBMP-05G-DR)</t>
  </si>
  <si>
    <t>УТ000045228</t>
  </si>
  <si>
    <t>Коврик компьютерный игровой SmartBuy RUSH Earth (SBMP-17G-EA)</t>
  </si>
  <si>
    <t>УТ000045231</t>
  </si>
  <si>
    <t>Коврик компьютерный игровой SmartBuy RUSH Florena (SBMP-12G-FL)</t>
  </si>
  <si>
    <t>УТ000044343</t>
  </si>
  <si>
    <t>Коврик компьютерный игровой SmartBuy RUSH Gargo (SBMP-16G-GA)</t>
  </si>
  <si>
    <t>УТ000045232</t>
  </si>
  <si>
    <t>Коврик компьютерный игровой SmartBuy RUSH Inspire (SBMP-15G-IP)</t>
  </si>
  <si>
    <t>УТ000045233</t>
  </si>
  <si>
    <t>Коврик компьютерный игровой SmartBuy RUSH Tomoe (SBMP-13G-TM)</t>
  </si>
  <si>
    <t>УТ000045234</t>
  </si>
  <si>
    <t>Коврик компьютерный игровой SmartBuy RUSH Yeti (SBMP-19G-YE)</t>
  </si>
  <si>
    <t>УТ000050507</t>
  </si>
  <si>
    <t>Коврик компьютерный игровой SmartBuy RUSH ZombyzZz (SBMP-11G-ZM)</t>
  </si>
  <si>
    <t xml:space="preserve"> Коврики компьютерные</t>
  </si>
  <si>
    <t>УТ000036035</t>
  </si>
  <si>
    <t>Коврик Ritmix MPD-020 English, 220x180x3</t>
  </si>
  <si>
    <t>00000001610</t>
  </si>
  <si>
    <t>Коврик компьютерный Defender Ergo пластиковый opti-laser (голубой)</t>
  </si>
  <si>
    <t>00000001609</t>
  </si>
  <si>
    <t>Коврик компьютерный Defender Ergo пластиковый opti-laser (черный)</t>
  </si>
  <si>
    <t>00000000764</t>
  </si>
  <si>
    <t>Коврик компьютерный Defender Juicy sticker пластиковый (ассортимент 220х180х0.4мм)</t>
  </si>
  <si>
    <t>00000000762</t>
  </si>
  <si>
    <t>Коврик компьютерный Defender Sticker пластиковый (ассортимент 220х180х0.4мм)</t>
  </si>
  <si>
    <t>УТ000051001</t>
  </si>
  <si>
    <t>Коврик компьютерный F2 20x24см, Ferrari</t>
  </si>
  <si>
    <t>УТ000052959</t>
  </si>
  <si>
    <t>Коврик компьютерный F2 20x24см, Lamborghini</t>
  </si>
  <si>
    <t>УТ000052962</t>
  </si>
  <si>
    <t>Коврик компьютерный F2 20x24см, Lamborghini (KV22)</t>
  </si>
  <si>
    <t>УТ000052960</t>
  </si>
  <si>
    <t>Коврик компьютерный F2 20x24см, MIG-35</t>
  </si>
  <si>
    <t>УТ000052961</t>
  </si>
  <si>
    <t>Коврик компьютерный F2 20x24см, PUBG Гидроцикл</t>
  </si>
  <si>
    <t>УТ000060275</t>
  </si>
  <si>
    <t>Коврик компьютерный F2 20x24см, Ветрогенератор</t>
  </si>
  <si>
    <t>УТ000051014</t>
  </si>
  <si>
    <t>Коврик компьютерный G5 30x40см, Dota-Victor</t>
  </si>
  <si>
    <t>УТ000052972</t>
  </si>
  <si>
    <t>Коврик компьютерный G5 30x40см, VRT</t>
  </si>
  <si>
    <t>УТ000042942</t>
  </si>
  <si>
    <t>Коврик компьютерный H8 25x29, Lion</t>
  </si>
  <si>
    <t>УТ000052982</t>
  </si>
  <si>
    <t>Коврик компьютерный H8 25x29, PUBG Girl</t>
  </si>
  <si>
    <t>УТ000042938</t>
  </si>
  <si>
    <t>Коврик компьютерный H8 25x29, PUBG Slem</t>
  </si>
  <si>
    <t>УТ000051021</t>
  </si>
  <si>
    <t>Коврик компьютерный H8 25x29, PUBG Байк</t>
  </si>
  <si>
    <t>УТ000060279</t>
  </si>
  <si>
    <t>Коврик компьютерный H8 25x29см, Лето 3</t>
  </si>
  <si>
    <t>УТ000036806</t>
  </si>
  <si>
    <t>Коврик компьютерный Perfeo Пляж №1 (180*220*2)</t>
  </si>
  <si>
    <t>УТ000036807</t>
  </si>
  <si>
    <t>Коврик компьютерный Perfeo Пляж №2 (180*220*2)</t>
  </si>
  <si>
    <t>УТ000036808</t>
  </si>
  <si>
    <t>Коврик компьютерный Perfeo Пляж №3 (180*220*2)</t>
  </si>
  <si>
    <t>УТ000036809</t>
  </si>
  <si>
    <t>Коврик компьютерный Perfeo Пляж №4 (180*220*2)</t>
  </si>
  <si>
    <t>УТ000037899</t>
  </si>
  <si>
    <t>Коврик компьютерный VS Слон (194*233*3)</t>
  </si>
  <si>
    <t>УТ000041296</t>
  </si>
  <si>
    <t>Коврик компьютерный VS Танки Рис.5 (194*233*3)</t>
  </si>
  <si>
    <t>УТ000041297</t>
  </si>
  <si>
    <t>Коврик компьютерный VS Танки Рис.6 (194*233*3)</t>
  </si>
  <si>
    <t>УТ000041298</t>
  </si>
  <si>
    <t>Коврик компьютерный VS Танки Рис.7 (194*233*3)</t>
  </si>
  <si>
    <t xml:space="preserve"> Проводные мыши</t>
  </si>
  <si>
    <t>УТ000040525</t>
  </si>
  <si>
    <t>Мышь проводная Dialog Comfort MOC-10U</t>
  </si>
  <si>
    <t>УТ000014116</t>
  </si>
  <si>
    <t>Мышь проводная Nakatomi Navigator MON-03U USB, чёрная</t>
  </si>
  <si>
    <t>УТ000056731</t>
  </si>
  <si>
    <t>Мышь проводная SmartBuy 288G USB серый металлик, с подсветкой беззвучная</t>
  </si>
  <si>
    <t>УТ000059379</t>
  </si>
  <si>
    <t>Мышь проводная SmartBuy 288K USB зелёная, с подсветкой беззвучная</t>
  </si>
  <si>
    <t>УТ000059380</t>
  </si>
  <si>
    <t>Мышь проводная SmartBuy 288K USB розовая, с подсветкой беззвучная</t>
  </si>
  <si>
    <t>УТ000059381</t>
  </si>
  <si>
    <t>Мышь проводная SmartBuy 288K USB сиреневая, с подсветкой беззвучная</t>
  </si>
  <si>
    <t>00410059776</t>
  </si>
  <si>
    <t>Мышь проводная SmartBuy 325 USB Black</t>
  </si>
  <si>
    <t>00410059777</t>
  </si>
  <si>
    <t>Мышь проводная SmartBuy 325 USB Red</t>
  </si>
  <si>
    <t>УТ000061858</t>
  </si>
  <si>
    <t>Мышь проводная SmartBuy 328G USB серый металлик , с подсветкой беззвучная (SBM328G)</t>
  </si>
  <si>
    <t>УТ000009790</t>
  </si>
  <si>
    <t>Мышь проводная SmartBuy 338 ONE USB Black с подсветкой</t>
  </si>
  <si>
    <t>УТ000009789</t>
  </si>
  <si>
    <t>Мышь проводная SmartBuy 338 ONE USB белая с подсветкой</t>
  </si>
  <si>
    <t>УТ000047921</t>
  </si>
  <si>
    <t>Мышь проводная SmartBuy ONE 216-K USB чёрная</t>
  </si>
  <si>
    <t>УТ000041067</t>
  </si>
  <si>
    <t>Мышь проводная SmartBuy ONE 265-K USB красная беззвучная</t>
  </si>
  <si>
    <t>УТ000007862</t>
  </si>
  <si>
    <t>Мышь проводная SmartBuy ONE 329 USB чёрно-синяя</t>
  </si>
  <si>
    <t>УТ000061713</t>
  </si>
  <si>
    <t>Мышь проводная оптическая Defender Azora MB-241,3D,1200dpi,1,8м , белая</t>
  </si>
  <si>
    <t xml:space="preserve"> Устройства с питанием от USB</t>
  </si>
  <si>
    <t>УТ000060135</t>
  </si>
  <si>
    <t>Вентилятор USB FS-21 на подставке</t>
  </si>
  <si>
    <t>УТ000057995</t>
  </si>
  <si>
    <t>Светильник USB Dream C5 цена за шт</t>
  </si>
  <si>
    <t>УТ000026952</t>
  </si>
  <si>
    <t>Светильник USB LED упак. пакет</t>
  </si>
  <si>
    <t>УТ000055395</t>
  </si>
  <si>
    <t>Светодиодный USB светильник 24 LED, 5В 12Вт, 180мм</t>
  </si>
  <si>
    <t>УТ000055394</t>
  </si>
  <si>
    <t>Светодиодный USB светильник 3 LED, 5В 1,5 Вт, 60мм</t>
  </si>
  <si>
    <t>УТ000060308</t>
  </si>
  <si>
    <t>Светодиодный USB светильник 3 LED, COOL POLY BAG 2 PCS STYLE C6</t>
  </si>
  <si>
    <t>УТ000055393</t>
  </si>
  <si>
    <t>Светодиодный USB светильник 8 LED, 5В 2,5Вт, 100мм</t>
  </si>
  <si>
    <t>УТ000057650</t>
  </si>
  <si>
    <t>Светодиодный USB светильник 8 LED, COOL (холодный свет) DREAM C6</t>
  </si>
  <si>
    <t>УТ000059291</t>
  </si>
  <si>
    <t>Светодиодный USB светильник C6 3 LED COOL ( тёплый свет) DREAM</t>
  </si>
  <si>
    <t>УТ000057641</t>
  </si>
  <si>
    <t>Светодиодный USB светильник C6 3 LED COOL (холодный свет) DREAM</t>
  </si>
  <si>
    <t>УТ000059481</t>
  </si>
  <si>
    <t>Светодиодный USB светильник C6 8 LED COOL ( тёплый свет) DREAM</t>
  </si>
  <si>
    <t xml:space="preserve"> Аксессуары для мобильных устройств</t>
  </si>
  <si>
    <t xml:space="preserve"> Кабеля для зарядок, переходники</t>
  </si>
  <si>
    <t xml:space="preserve"> Кабель для зарядки Type-C - Lightning</t>
  </si>
  <si>
    <t>УТ000065434</t>
  </si>
  <si>
    <t>Кабель Type-C -  Lightning Borofone BX116, 1м, 3A, ткань серый</t>
  </si>
  <si>
    <t>УТ000061598</t>
  </si>
  <si>
    <t>Кабель Type-C - Lightning Borofone BX111 Feliz, 1.0м, 3.0A, PD27Вт, белый</t>
  </si>
  <si>
    <t>УТ000061597</t>
  </si>
  <si>
    <t>Кабель Type-C - Lightning Borofone BX111 Feliz, 1.0м, 3.0A, PD27Вт, чёрный</t>
  </si>
  <si>
    <t>УТ000061596</t>
  </si>
  <si>
    <t>Кабель Type-C - Lightning Borofone BX113, 1.0м, 3.0A, PD27Вт, силикон, белый</t>
  </si>
  <si>
    <t>УТ000065436</t>
  </si>
  <si>
    <t>Кабель Type-C - Lightning Borofone BX121, 1м,чёрный</t>
  </si>
  <si>
    <t>УТ000065906</t>
  </si>
  <si>
    <t>Кабель Type-C - Lightning HOCO DX21, силикон 1м</t>
  </si>
  <si>
    <t>УТ000062858</t>
  </si>
  <si>
    <t>Кабель Type-C - Lightning HOCO X109, 2.0м, 3.0A, PD27Вт, силикон, чёрный</t>
  </si>
  <si>
    <t>УТ000064012</t>
  </si>
  <si>
    <t>Кабель Type-C - Lightning HOCO X109, 3.0м, 3.0A, PD27Вт, силикон, чёрный</t>
  </si>
  <si>
    <t>УТ000060979</t>
  </si>
  <si>
    <t>Кабель Type-C - Lightning HOCO X59, 2M, 3A, красный</t>
  </si>
  <si>
    <t>УТ000060980</t>
  </si>
  <si>
    <t>Кабель Type-C - Lightning HOCO X59, 2M, 3A, синий</t>
  </si>
  <si>
    <t>УТ000054344</t>
  </si>
  <si>
    <t>Кабель Type-C - Lightning HOCO X88, черный</t>
  </si>
  <si>
    <t>УТ000065905</t>
  </si>
  <si>
    <t>Кабель Type-C - Lightning HOCO X89, чёрный 2м</t>
  </si>
  <si>
    <t>УТ000059624</t>
  </si>
  <si>
    <t>Кабель Type-C - Lightning HOCO X91, 3м, чёрный</t>
  </si>
  <si>
    <t xml:space="preserve"> Кабель для зарядки Type-C - Type-C</t>
  </si>
  <si>
    <t>УТ000063953</t>
  </si>
  <si>
    <t>Кабель Type-C -  Type-C HOCO X114, 1м, белый</t>
  </si>
  <si>
    <t>УТ000059989</t>
  </si>
  <si>
    <t>Кабель Type-C - Type-C 60W 6A 1000mm резиновый DS51T чёрный</t>
  </si>
  <si>
    <t>УТ000059984</t>
  </si>
  <si>
    <t>Кабель Type-C - Type-C 60W 6A 1000mm резиновый DS88T чёрный</t>
  </si>
  <si>
    <t>УТ000060600</t>
  </si>
  <si>
    <t>Кабель Type-C - Type-C Borofone BX103, 1м, 60W, белый</t>
  </si>
  <si>
    <t>УТ000061584</t>
  </si>
  <si>
    <t>Кабель Type-C - Type-C Borofone BX109, 1м, 3.0A, белый</t>
  </si>
  <si>
    <t>УТ000061581</t>
  </si>
  <si>
    <t>Кабель Type-C - Type-C Borofone BX113, 1м, силикон, 3.0A, белый</t>
  </si>
  <si>
    <t>УТ000061580</t>
  </si>
  <si>
    <t>Кабель Type-C - Type-C Borofone BX113, 2м, силикон, 3.0A, чёрный</t>
  </si>
  <si>
    <t>УТ000064984</t>
  </si>
  <si>
    <t>Кабель Type-C - Type-C Borofone BX117, 1м, 3.0A, белый</t>
  </si>
  <si>
    <t>УТ000064986</t>
  </si>
  <si>
    <t>Кабель Type-C - Type-C Borofone BX121, 1м, чёрный</t>
  </si>
  <si>
    <t>УТ000044022</t>
  </si>
  <si>
    <t>Кабель Type-C - Type-C Borofone BX44, 2м, High-energy 100W, белый</t>
  </si>
  <si>
    <t>УТ000048501</t>
  </si>
  <si>
    <t>Кабель Type-C - Type-C Borofone BX51, 1м, 60W, белый</t>
  </si>
  <si>
    <t>УТ000058383</t>
  </si>
  <si>
    <t>Кабель Type-C - Type-C Borofone BX91, 1м, белый, 3.0A, PD60W</t>
  </si>
  <si>
    <t>УТ000060794</t>
  </si>
  <si>
    <t>Кабель Type-C - Type-C Deespi PD82T 3.1A 60Вт силиконовый, белый</t>
  </si>
  <si>
    <t>УТ000060793</t>
  </si>
  <si>
    <t>Кабель Type-C - Type-C Deespi PD82T 3.1A 60Вт силиконовый, черный</t>
  </si>
  <si>
    <t>УТ000066082</t>
  </si>
  <si>
    <t>Кабель Type-C - Type-C HOCO DX21, силикон 1м</t>
  </si>
  <si>
    <t>УТ000058999</t>
  </si>
  <si>
    <t>Кабель Type-C - Type-C HOCO X102, чёрный</t>
  </si>
  <si>
    <t>УТ000065446</t>
  </si>
  <si>
    <t>Кабель Type-C - Type-C HOCO X109, 1м, 3.0A, белый</t>
  </si>
  <si>
    <t>УТ000066446</t>
  </si>
  <si>
    <t>Кабель Type-C - Type-C HOCO X93, 1м, PD100W, белый</t>
  </si>
  <si>
    <t>УТ000059961</t>
  </si>
  <si>
    <t>Кабель Type-C - Type-C HOCO X93, 2м, PD100W, белый</t>
  </si>
  <si>
    <t>УТ000052351</t>
  </si>
  <si>
    <t>Кабель Type-C - Type-C. USB-C/USB-C 1м 12W</t>
  </si>
  <si>
    <t>УТ000052352</t>
  </si>
  <si>
    <t>Кабель Type-C - Type-C. USB-C/USB-C 1м 25W</t>
  </si>
  <si>
    <t>УТ000052353</t>
  </si>
  <si>
    <t>Кабель Type-C - Type-C. USB-C/USB-C 2м 12W</t>
  </si>
  <si>
    <t>УТ000052354</t>
  </si>
  <si>
    <t>Кабель Type-C - Type-C. USB-C/USB-C 2м 25W</t>
  </si>
  <si>
    <t xml:space="preserve"> Кабель для зарядки USB - Micro USB</t>
  </si>
  <si>
    <t>УТ000060881</t>
  </si>
  <si>
    <t>Кабель USB - MicroUSB  1,5м G6 силиконовый, белый</t>
  </si>
  <si>
    <t>УТ000006526</t>
  </si>
  <si>
    <t>Кабель USB - MicroUSB  1м 6A чёрный RC60 (10)</t>
  </si>
  <si>
    <t>УТ000057240</t>
  </si>
  <si>
    <t>Кабель USB - MicroUSB  1м 6A чёрный RC70 (10)</t>
  </si>
  <si>
    <t>УТ000059985</t>
  </si>
  <si>
    <t>Кабель USB - MicroUSB  1м резиновый, чёрный DS51</t>
  </si>
  <si>
    <t>УТ000059990</t>
  </si>
  <si>
    <t>Кабель USB - MicroUSB  1м резиновый, чёрный DS89</t>
  </si>
  <si>
    <t>УТ000036209</t>
  </si>
  <si>
    <t>Кабель USB - MicroUSB Borofone BX14, 2м белый</t>
  </si>
  <si>
    <t>УТ000037732</t>
  </si>
  <si>
    <t>Кабель USB - MicroUSB Borofone BX17, белый</t>
  </si>
  <si>
    <t>УТ000035284</t>
  </si>
  <si>
    <t>Кабель USB - MicroUSB Borofone BX17, черный</t>
  </si>
  <si>
    <t>УТ000036210</t>
  </si>
  <si>
    <t>Кабель USB - MicroUSB Borofone BX18, 2м, белый</t>
  </si>
  <si>
    <t>УТ000044861</t>
  </si>
  <si>
    <t>Кабель USB - MicroUSB Borofone BX42, силикон, белый</t>
  </si>
  <si>
    <t>УТ000050250</t>
  </si>
  <si>
    <t>Кабель USB - MicroUSB Borofone BX52 белый</t>
  </si>
  <si>
    <t>УТ000045890</t>
  </si>
  <si>
    <t>Кабель USB - MicroUSB Borofone BX60, оплетка нейлон, красный</t>
  </si>
  <si>
    <t>УТ000040451</t>
  </si>
  <si>
    <t>Кабель USB - microUSB Dream U40, магнитный, 1м, черный</t>
  </si>
  <si>
    <t>УТ000036840</t>
  </si>
  <si>
    <t>Кабель USB - MicroUSB Dream U40, магнитный, серебро</t>
  </si>
  <si>
    <t>УТ000041353</t>
  </si>
  <si>
    <t>Кабель USB - microUSB Dream U50, магнитный, угловой, черный, техпак</t>
  </si>
  <si>
    <t>УТ000031069</t>
  </si>
  <si>
    <t>Кабель USB - MicroUSB HOCO KX2 Kikibelief (кабель-брелок) белый</t>
  </si>
  <si>
    <t>УТ000040577</t>
  </si>
  <si>
    <t>Кабель USB - MicroUSB HOCO S4, дисплей, черный</t>
  </si>
  <si>
    <t>УТ000026872</t>
  </si>
  <si>
    <t>Кабель USB - MicroUSB HOCO U22 U Bei 1м, 2.1A, силикон, с внеш.аккумулятором 2000mAh, пластик, белый</t>
  </si>
  <si>
    <t>УТ000026873</t>
  </si>
  <si>
    <t>Кабель USB - MicroUSB HOCO U22 U Bei 1м, 2.1A, силикон, с внеш.аккумулятором 2000mAh, пластик, красный</t>
  </si>
  <si>
    <t>УТ000030302</t>
  </si>
  <si>
    <t>Кабель USB - MicroUSB HOCO U23, автосмотка, золото</t>
  </si>
  <si>
    <t>УТ000033994</t>
  </si>
  <si>
    <t>Кабель USB - MicroUSB HOCO U23, черный</t>
  </si>
  <si>
    <t>УТ000026887</t>
  </si>
  <si>
    <t>Кабель USB - MicroUSB HOCO U33, автосмотка, черный</t>
  </si>
  <si>
    <t>УТ000062541</t>
  </si>
  <si>
    <t>Кабель USB - MicroUSB HOCO X109, 2.4А, 2м, силикон, чёрный</t>
  </si>
  <si>
    <t>УТ000063967</t>
  </si>
  <si>
    <t>Кабель USB - MicroUSB HOCO X113, 1.0м, 2.4A, серый</t>
  </si>
  <si>
    <t>УТ000027638</t>
  </si>
  <si>
    <t>Кабель USB - MicroUSB HOCO X14, 2м, черный</t>
  </si>
  <si>
    <t>УТ000026063</t>
  </si>
  <si>
    <t>Кабель USB - MicroUSB HOCO X20, 1м, чёрный</t>
  </si>
  <si>
    <t>УТ000026064</t>
  </si>
  <si>
    <t>Кабель USB - MicroUSB HOCO X20, 2м, белый</t>
  </si>
  <si>
    <t>УТ000028898</t>
  </si>
  <si>
    <t>Кабель USB - MicroUSB HOCO X20, 2м, чёрный</t>
  </si>
  <si>
    <t>УТ000028899</t>
  </si>
  <si>
    <t>Кабель USB - MicroUSB HOCO X20, 3м, белый</t>
  </si>
  <si>
    <t>УТ000028900</t>
  </si>
  <si>
    <t>Кабель USB - MicroUSB HOCO X20, 3м, чёрный</t>
  </si>
  <si>
    <t>УТ000058996</t>
  </si>
  <si>
    <t>Кабель USB - MicroUSB HOCO X37, 0,5м, белый</t>
  </si>
  <si>
    <t>УТ000031077</t>
  </si>
  <si>
    <t>Кабель USB - MicroUSB HOCO X4, белый</t>
  </si>
  <si>
    <t>УТ000024966</t>
  </si>
  <si>
    <t>Кабель USB - MicroUSB HOCO X5, белый</t>
  </si>
  <si>
    <t>УТ000047639</t>
  </si>
  <si>
    <t>Кабель USB - MicroUSB HOCO X53, белый</t>
  </si>
  <si>
    <t>УТ000057467</t>
  </si>
  <si>
    <t>Кабель USB - MicroUSB HOCO X59, 2,0м, 3A, синий</t>
  </si>
  <si>
    <t>УТ000050324</t>
  </si>
  <si>
    <t>Кабель USB - MicroUSB QC3.0 Dream DC01, 1м, черный</t>
  </si>
  <si>
    <t xml:space="preserve"> Кабель для зарядки USB - Type-C</t>
  </si>
  <si>
    <t>УТ000064574</t>
  </si>
  <si>
    <t>Кабель USB -  Type-C HOCO X114, 1м, белый</t>
  </si>
  <si>
    <t>УТ000065452</t>
  </si>
  <si>
    <t>Кабель USB -  Type-C HOCO X114, 1м, розовый</t>
  </si>
  <si>
    <t>УТ000057242</t>
  </si>
  <si>
    <t>Кабель USB - Type-C  1м 6A чёрный RC70 (10)</t>
  </si>
  <si>
    <t>УТ000063951</t>
  </si>
  <si>
    <t>Кабель USB - Type-C Borofone BX112, 1м, 3.0A, белый</t>
  </si>
  <si>
    <t>УТ000062534</t>
  </si>
  <si>
    <t>Кабель USB - Type-C Borofone BX113, 2м, силикон, 3.0A, чёрный</t>
  </si>
  <si>
    <t>УТ000067039</t>
  </si>
  <si>
    <t>Кабель USB - Type-C Borofone BX118, 1м 3.0A, чёрный</t>
  </si>
  <si>
    <t>УТ000037640</t>
  </si>
  <si>
    <t>Кабель USB - Type-C Borofone BX30, белый</t>
  </si>
  <si>
    <t>УТ000043996</t>
  </si>
  <si>
    <t>Кабель USB - Type-C Borofone BX37, 1м, 3A черный</t>
  </si>
  <si>
    <t>УТ000060451</t>
  </si>
  <si>
    <t>Кабель USB - Type-C Borofone BX79 белый</t>
  </si>
  <si>
    <t>УТ000059005</t>
  </si>
  <si>
    <t>Кабель USB - Type-C Borofone BX93, 0.25м, 3А,100W белый</t>
  </si>
  <si>
    <t>УТ000050326</t>
  </si>
  <si>
    <t>Кабель USB - Type-C Dream BX14, черный</t>
  </si>
  <si>
    <t>УТ000050327</t>
  </si>
  <si>
    <t>Кабель USB - Type-C Dream C50, QC3.0 черный</t>
  </si>
  <si>
    <t>УТ000036431</t>
  </si>
  <si>
    <t>Кабель USB - Type-C Dream U40, магнитный, серебро</t>
  </si>
  <si>
    <t>УТ000066448</t>
  </si>
  <si>
    <t>Кабель USB - Type-C HOCO X109, 3м, 3.0A, силикон, чёрный</t>
  </si>
  <si>
    <t>УТ000064576</t>
  </si>
  <si>
    <t>Кабель USB - Type-C HOCO X113, 1м, нейлон, 3.0A, белый</t>
  </si>
  <si>
    <t>УТ000064575</t>
  </si>
  <si>
    <t>Кабель USB - Type-C HOCO X113, 1м, нейлон, 3.0A, серый</t>
  </si>
  <si>
    <t>УТ000065451</t>
  </si>
  <si>
    <t>Кабель USB - Type-C HOCO X113, 1м, нейлон, 3.0A, чёрный</t>
  </si>
  <si>
    <t>УТ000065453</t>
  </si>
  <si>
    <t>Кабель USB - Type-C HOCO X120, 1м, белый</t>
  </si>
  <si>
    <t>УТ000031902</t>
  </si>
  <si>
    <t>Кабель USB - Type-C HOCO X20 3м черный, 3.0A</t>
  </si>
  <si>
    <t>УТ000033992</t>
  </si>
  <si>
    <t>Кабель USB - Type-C HOCO X35, черный (0,25м)</t>
  </si>
  <si>
    <t>УТ000056795</t>
  </si>
  <si>
    <t>Кабель USB - Type-C HOCO X90, 1м, 3A, чёрный</t>
  </si>
  <si>
    <t>УТ000059015</t>
  </si>
  <si>
    <t>Кабель USB - Type-C HOCO X96 3A, 0,25м, PD27Вт, белый</t>
  </si>
  <si>
    <t>УТ000059013</t>
  </si>
  <si>
    <t>Кабель USB - Type-C HOCO X96 6A, 0,25м, PD100Вт, белый</t>
  </si>
  <si>
    <t>УТ000055295</t>
  </si>
  <si>
    <t>Кабель USB - Type-C HOCO X96 PD100Вт, белый</t>
  </si>
  <si>
    <t>УТ000066454</t>
  </si>
  <si>
    <t>Кабель USB - Type-C HOCO X99, силикон, серый</t>
  </si>
  <si>
    <t xml:space="preserve"> Коннекторы для магнитного кабеля</t>
  </si>
  <si>
    <t>УТ000043052</t>
  </si>
  <si>
    <t>Коннектор Lightning для магнитного кабеля</t>
  </si>
  <si>
    <t>УТ000048408</t>
  </si>
  <si>
    <t>УТ000041335</t>
  </si>
  <si>
    <t>Коннектор MicroUSB Type-C Lightning для магнитного кабеля Dream N6</t>
  </si>
  <si>
    <t>УТ000040677</t>
  </si>
  <si>
    <t>Коннектор MicroUSB для магнитного кабеля Dream N6</t>
  </si>
  <si>
    <t>УТ000040688</t>
  </si>
  <si>
    <t>Коннектор Type-C для магнитного кабеля Dream</t>
  </si>
  <si>
    <t xml:space="preserve"> Наборы кабелей для зарядки</t>
  </si>
  <si>
    <t>УТ000057554</t>
  </si>
  <si>
    <t>Кабель USB - Apple 8pin - MicroUSB - Type-C Borofone BX72, 1.0м, 2.0A, цвет: чёрный</t>
  </si>
  <si>
    <t>УТ000028509</t>
  </si>
  <si>
    <t>Кабель для зарядки Nokia 6101</t>
  </si>
  <si>
    <t>УТ000007096</t>
  </si>
  <si>
    <t>Переходник USB для зарядки сот.телефонов  (4 разъема) плоский кабель светящийся, цветные, упак.пакет</t>
  </si>
  <si>
    <t xml:space="preserve"> Переходники для подключения к TV</t>
  </si>
  <si>
    <t>УТ000062004</t>
  </si>
  <si>
    <t>Адаптер H83  Type-C to HDMI+USB3.0+Type-C 4K</t>
  </si>
  <si>
    <t>УТ000058657</t>
  </si>
  <si>
    <t>Кабель Аудио/Видео штекер HDMI - штекер LIGHTNING 2м, OT-AVW49</t>
  </si>
  <si>
    <t>УТ000058658</t>
  </si>
  <si>
    <t>Кабель Аудио/Видео штекер HDMI - штекер TYPE-C 2м, OT-AVW49</t>
  </si>
  <si>
    <t>УТ000067059</t>
  </si>
  <si>
    <t>Переходник HDM гнездо/USB- Type-C гнездо</t>
  </si>
  <si>
    <t xml:space="preserve"> Переходники для подключения наушников</t>
  </si>
  <si>
    <t xml:space="preserve"> Переходник Lightning</t>
  </si>
  <si>
    <t>УТ000058610</t>
  </si>
  <si>
    <t>Кабель Lightning - Aux 1м, силикон  M12</t>
  </si>
  <si>
    <t>УТ000043148</t>
  </si>
  <si>
    <t>Переходник Lightning штекер - 2 Lightning гнездо, EZRA AD02</t>
  </si>
  <si>
    <t>УТ000037767</t>
  </si>
  <si>
    <t>Переходник Lightning штекер - 2 x Lightning гнезда для зарядки и наушников, KM-111</t>
  </si>
  <si>
    <t>УТ000037654</t>
  </si>
  <si>
    <t>Переходник Lightning штекер - 2 x Lightning гнездо Borofone BV6, черный</t>
  </si>
  <si>
    <t>УТ000037718</t>
  </si>
  <si>
    <t>Переходник Lightning штекер - 2 x Lightning гнездо, OT-SMA12</t>
  </si>
  <si>
    <t>УТ000037418</t>
  </si>
  <si>
    <t>Переходник Lightning штекер - 2xLightning гнездо KIN-160</t>
  </si>
  <si>
    <t>УТ000060155</t>
  </si>
  <si>
    <t>Переходник Lightning штекер - 3,5 Jack гнездо 10см</t>
  </si>
  <si>
    <t>УТ000045247</t>
  </si>
  <si>
    <t>Переходник Lightning штекер - 3,5 Jack гнездо KIN-179</t>
  </si>
  <si>
    <t>УТ000047150</t>
  </si>
  <si>
    <t>Переходник Lightning штекер - 3,5 Jack гнездо, M30</t>
  </si>
  <si>
    <t>УТ000047149</t>
  </si>
  <si>
    <t>Переходник Lightning штекер - 3,5 Jack штекер, кабель 1м CQ003 белый</t>
  </si>
  <si>
    <t>УТ000055824</t>
  </si>
  <si>
    <t>Переходник Lightning штекер - 3,5 Jack штекер, кабель 1м CQ003, чёрный</t>
  </si>
  <si>
    <t>УТ000041206</t>
  </si>
  <si>
    <t>Переходник Lightning штекер - Lightning гнездо + 3,5 Jack гнездо Dream AC2  серебро</t>
  </si>
  <si>
    <t>УТ000050805</t>
  </si>
  <si>
    <t>Переходник Lightning штекер - Lightning гнездо + 3,5 Jack гнездо Dream C6 (Bluetooth)</t>
  </si>
  <si>
    <t>УТ000052639</t>
  </si>
  <si>
    <t>Переходник Lightning штекер - Lightning гнездо + 3,5 Jack гнездо Dream C7</t>
  </si>
  <si>
    <t>УТ000050310</t>
  </si>
  <si>
    <t>Переходник Lightning штекер - microUSB гнездо, Dream AL1</t>
  </si>
  <si>
    <t>УТ000065110</t>
  </si>
  <si>
    <t>Переходник-кабель Lightning - 3,5 Jack Ugetus UG05 1м, черный</t>
  </si>
  <si>
    <t xml:space="preserve"> Переходник Type-C</t>
  </si>
  <si>
    <t>УТ000057572</t>
  </si>
  <si>
    <t>Переходник 3,5 Jack - Type-C 3pin штекер - штекер KY226 чёрный Dream Style</t>
  </si>
  <si>
    <t>УТ000037420</t>
  </si>
  <si>
    <t>Переходник Type-C штекер - 2 x Type-C гнездо KY-187</t>
  </si>
  <si>
    <t>УТ000060154</t>
  </si>
  <si>
    <t>Переходник Type-C штекер - 3,5 Jack гнездо</t>
  </si>
  <si>
    <t>УТ000049212</t>
  </si>
  <si>
    <t>Переходник Type-C штекер - 3,5 Jack гнездо, KY104, белый (упак.5 шт)</t>
  </si>
  <si>
    <t>УТ000058612</t>
  </si>
  <si>
    <t>Переходник Type-C штекер - 3,5 Jack гнездо, M40 (работает с телефоном Samsung)</t>
  </si>
  <si>
    <t>УТ000025635</t>
  </si>
  <si>
    <t>Переходник Type-C штекер - 3,5 Jack гнездо, OT-SMA21</t>
  </si>
  <si>
    <t>УТ000051711</t>
  </si>
  <si>
    <t>Переходник Type-C штекер - 3,5 Jack гнездо, белый, KY100</t>
  </si>
  <si>
    <t>УТ000037421</t>
  </si>
  <si>
    <t>Переходник Type-C штекер - 3,5 Jack штекер + Type-C гнездо</t>
  </si>
  <si>
    <t xml:space="preserve"> Переходники, картридеры, кабели  OTG</t>
  </si>
  <si>
    <t xml:space="preserve"> Переходники Lightning</t>
  </si>
  <si>
    <t>УТ000047147</t>
  </si>
  <si>
    <t>Переходник Lightning штекер - microUSB гнездо</t>
  </si>
  <si>
    <t>УТ000013659</t>
  </si>
  <si>
    <t>Переходник Lightning штекер - microUSB гнездо (упак. 5 шт.)</t>
  </si>
  <si>
    <t>УТ000058700</t>
  </si>
  <si>
    <t>Переходник Lightning штекер - microUSB гнездо Borofone BV5</t>
  </si>
  <si>
    <t>УТ000040192</t>
  </si>
  <si>
    <t>Переходник Lightning штекер - microUSB гнездо KXS001</t>
  </si>
  <si>
    <t>УТ000030090</t>
  </si>
  <si>
    <t>Переходник Lightning штекер - microUSB гнездо, BLAST BMC-606, белый</t>
  </si>
  <si>
    <t>УТ000030091</t>
  </si>
  <si>
    <t>Переходник Lightning штекер - microUSB гнездо, BLAST BMC-606, черный</t>
  </si>
  <si>
    <t>УТ000020387</t>
  </si>
  <si>
    <t>Переходник Lightning штекер - microUSB гнездо, OT-SMA06</t>
  </si>
  <si>
    <t>УТ000034930</t>
  </si>
  <si>
    <t>Переходник Lightning штекер - microUSB гнездо, Remaks</t>
  </si>
  <si>
    <t>УТ000036185</t>
  </si>
  <si>
    <t>Переходник Lightning штекер - microUSB гнездо, пакет, белый,  CI-0001, Dialog</t>
  </si>
  <si>
    <t>УТ000036186</t>
  </si>
  <si>
    <t>Переходник Lightning штекер - microUSB гнездо, пакет, черный,  CI-0001, Dialog</t>
  </si>
  <si>
    <t>УТ000045807</t>
  </si>
  <si>
    <t>Переходник OTG Lightning штекер - USB гнездо</t>
  </si>
  <si>
    <t>УТ000059370</t>
  </si>
  <si>
    <t>Переходник OTG Lightning штекер - USB гнездо MF</t>
  </si>
  <si>
    <t>УТ000060464</t>
  </si>
  <si>
    <t>Переходник OTG Lightning штекер USB 3.0 гнездо, FaizFull FP15</t>
  </si>
  <si>
    <t xml:space="preserve"> Переходники Micro USB</t>
  </si>
  <si>
    <t>УТ000047148</t>
  </si>
  <si>
    <t>Переходник MicroUSB штекер - Type-C гнездо</t>
  </si>
  <si>
    <t>УТ000029813</t>
  </si>
  <si>
    <t>Переходник OTG micro USB 3.0 штекер - USB 2.0 гнездо, провод 0,15м, пакет CU-1001 Dialog</t>
  </si>
  <si>
    <t>УТ000036182</t>
  </si>
  <si>
    <t>Переходник OTG micro USB 3.0 штекер - USB 3.0 гнездо, провод 0,1м, пакет CU-0901 Dialog</t>
  </si>
  <si>
    <t>УТ000041534</t>
  </si>
  <si>
    <t>Переходник OTG micro USB штекер - microSD гнездо, OT-SMA25</t>
  </si>
  <si>
    <t>УТ000020917</t>
  </si>
  <si>
    <t>Переходник OTG micro USB штекер - USB 2.0 гнездо</t>
  </si>
  <si>
    <t>УТ000032950</t>
  </si>
  <si>
    <t>Переходник OTG micro USB штекер - USB 2.0 гнездо, Remax, черный</t>
  </si>
  <si>
    <t>УТ000014207</t>
  </si>
  <si>
    <t>Переходник OTG micro USB штекер - USB 2.0 гнездо, белый</t>
  </si>
  <si>
    <t>УТ000019483</t>
  </si>
  <si>
    <t>Переходник OTG micro USB штекер - USB 2.0 гнездо, провод 0,10м, U4202</t>
  </si>
  <si>
    <t>УТ000056220</t>
  </si>
  <si>
    <t>Переходник OTG microUSB штекер - USB 2.0 гнездо</t>
  </si>
  <si>
    <t>УТ000052988</t>
  </si>
  <si>
    <t>Переходник OTG USB - Micro USB KY-168 белый</t>
  </si>
  <si>
    <t>УТ000052821</t>
  </si>
  <si>
    <t>Переходник OTG гнездо USB/TF - штекер microUSB EZRA OC02</t>
  </si>
  <si>
    <t>УТ000014660</t>
  </si>
  <si>
    <t>Переходник USB OTG - microUSB, провод 0,10м (упак. 5шт.)</t>
  </si>
  <si>
    <t xml:space="preserve"> Переходники Mini USB</t>
  </si>
  <si>
    <t>УТ000030722</t>
  </si>
  <si>
    <t>Кабель-переходник USB OTG - miniUSB гнездо-штекер, провод 1м, Perfeo U4203</t>
  </si>
  <si>
    <t>УТ000053742</t>
  </si>
  <si>
    <t>Кабель-переходник USB OTG - miniUSB гнездо-штекер, провод 1м, VS U210</t>
  </si>
  <si>
    <t>00410059381</t>
  </si>
  <si>
    <t>Переходник miniUSB BM-4P штекер - USB штекер, S-iTECH SA-522</t>
  </si>
  <si>
    <t>00410050485</t>
  </si>
  <si>
    <t>Переходник OTG miniUSB штекер - USB 2.0 гнездо</t>
  </si>
  <si>
    <t>УТ000056221</t>
  </si>
  <si>
    <t>Переходник OTG miniUSB штекер - USB 2.0 штекер</t>
  </si>
  <si>
    <t>00410059380</t>
  </si>
  <si>
    <t>Переходник USB штекер - miniUSB штекер, S-iTECH SA-521</t>
  </si>
  <si>
    <t xml:space="preserve"> Переходники Type-C</t>
  </si>
  <si>
    <t>УТ000050309</t>
  </si>
  <si>
    <t>Адаптер Type-C - Type-C гнездо-гнездо, для удлинения кабеля  Dream B8</t>
  </si>
  <si>
    <t>УТ000049898</t>
  </si>
  <si>
    <t>Переходник OTG Type-C гнездо - USB 2.0 штекер, Dream C3</t>
  </si>
  <si>
    <t>УТ000065074</t>
  </si>
  <si>
    <t>Переходник OTG Type-C штекер - USB гнездо, Deespi T01 серебро</t>
  </si>
  <si>
    <t>УТ000059476</t>
  </si>
  <si>
    <t>Переходник OTG Type-C штекер — USB гнездо DREAM STYLE Z27</t>
  </si>
  <si>
    <t>УТ000052984</t>
  </si>
  <si>
    <t>Переходник OTG USB - Type-C KY105 белый (уп 5 штук)</t>
  </si>
  <si>
    <t>УТ000067030</t>
  </si>
  <si>
    <t>Переходник OTG USB 2.0 3in1 Lightning 8-pin Type-C micro USB на USB Borofone BV26D</t>
  </si>
  <si>
    <t>УТ000067031</t>
  </si>
  <si>
    <t>Переходник OTG USB 3.0 для Type-C Borofone BV18 (Black)</t>
  </si>
  <si>
    <t>УТ000066861</t>
  </si>
  <si>
    <t>Переходник Type C штекер - microUSB гнездо</t>
  </si>
  <si>
    <t>УТ000047394</t>
  </si>
  <si>
    <t>Переходник Type-C штекер - microUSB гнездо OT-SMA09</t>
  </si>
  <si>
    <t>УТ000038991</t>
  </si>
  <si>
    <t>Переходник Type-C штекер - microUSB гнездо, Dream AC06</t>
  </si>
  <si>
    <t>УТ000047146</t>
  </si>
  <si>
    <t>Переходник Type-C штекер - microUSB гнездо, блистер T02</t>
  </si>
  <si>
    <t>УТ000060774</t>
  </si>
  <si>
    <t>Переходник Type-C штекер - microUSB гнездо, металл (пакет)</t>
  </si>
  <si>
    <t>УТ000026197</t>
  </si>
  <si>
    <t>Переходник Type-C штекер - microUSB гнездо, металл (упак. 5 шт.)</t>
  </si>
  <si>
    <t>УТ000049894</t>
  </si>
  <si>
    <t>Переходник Type-C штекер - Type-C гнездо, Dream B5</t>
  </si>
  <si>
    <t>УТ000049896</t>
  </si>
  <si>
    <t>Переходник Type-C штекер - Type-C штекер, Dream B9</t>
  </si>
  <si>
    <t xml:space="preserve"> Провода питания, переходники для Samsung</t>
  </si>
  <si>
    <t>УТ000019783</t>
  </si>
  <si>
    <t>Кабель USB OTG-Samsung Galaxy на USB 0.15m Rexant 18-1183</t>
  </si>
  <si>
    <t>УТ000014389</t>
  </si>
  <si>
    <t>Кабель USB для Samsung TAB 1м, витой, черный, пакет</t>
  </si>
  <si>
    <t>УТ000027182</t>
  </si>
  <si>
    <t>Переходник Samsung Galaxy Tab на USB</t>
  </si>
  <si>
    <t xml:space="preserve"> Смарт часы, фитнес браслеты</t>
  </si>
  <si>
    <t xml:space="preserve"> Смарт часы</t>
  </si>
  <si>
    <t>УТ000043721</t>
  </si>
  <si>
    <t>Детские смарт часы Jet Kid Friend GPS трекер, ГЛОНАСС, аккум. 600 мА*ч, шагомер, разреш.диспл.128*128, черный-серый</t>
  </si>
  <si>
    <t>УТ000045595</t>
  </si>
  <si>
    <t>Смарт часы-термометр Jet HEALTH HB-1, контроль температуры тела в реальном времени, черный</t>
  </si>
  <si>
    <t xml:space="preserve"> Аксессуары для часов и браслетов</t>
  </si>
  <si>
    <t>УТ000043050</t>
  </si>
  <si>
    <t>Аккумулятор для Smart часов LQ-S1, 380 мАч Li-ion, черный</t>
  </si>
  <si>
    <t>УТ000043051</t>
  </si>
  <si>
    <t>Аккумулятор для Smart часов LQ-S3</t>
  </si>
  <si>
    <t>УТ000036418</t>
  </si>
  <si>
    <t>Кабель для зарядки фитнес-браслета Mi Band 2 Dream</t>
  </si>
  <si>
    <t>УТ000036419</t>
  </si>
  <si>
    <t>Кабель для зарядки фитнес-браслета Mi Band 3 Dream</t>
  </si>
  <si>
    <t>УТ000036420</t>
  </si>
  <si>
    <t>Кабель для зарядки фитнес-браслета Mi Band 4 Dream</t>
  </si>
  <si>
    <t>УТ000047185</t>
  </si>
  <si>
    <t>Кабель для зарядки фитнес-браслета Mi Band 5 Dream</t>
  </si>
  <si>
    <t>УТ000032976</t>
  </si>
  <si>
    <t>Кабель для зарядки фитнес-браслета Xiaomi Mi Band 2</t>
  </si>
  <si>
    <t>УТ000040517</t>
  </si>
  <si>
    <t>Кабель для зарядки фитнес-браслета Xiaomi Mi Band 5</t>
  </si>
  <si>
    <t>УТ000040244</t>
  </si>
  <si>
    <t>Ремешок для Xiaomi Mi Band 3 Миланская петля женский</t>
  </si>
  <si>
    <t>УТ000043743</t>
  </si>
  <si>
    <t>Ремешок для Xiaomi Mi Band 5, цвета в ассортименте</t>
  </si>
  <si>
    <t xml:space="preserve"> Фитнес браслеты</t>
  </si>
  <si>
    <t>УТ000035564</t>
  </si>
  <si>
    <t>Фитнес-браслет (OT-SMS02)</t>
  </si>
  <si>
    <t>УТ000035557</t>
  </si>
  <si>
    <t>Фитнес-браслет Q1 (OT-SMS05)</t>
  </si>
  <si>
    <t xml:space="preserve"> Bluetooth адаптеры</t>
  </si>
  <si>
    <t xml:space="preserve"> Bluetooth AUX адаптеры</t>
  </si>
  <si>
    <t>УТ000053924</t>
  </si>
  <si>
    <t>Bluetooth AUX адаптер BT-350, черный</t>
  </si>
  <si>
    <t>УТ000045019</t>
  </si>
  <si>
    <t>Bluetooth AUX адаптер BT-500, черный</t>
  </si>
  <si>
    <t>УТ000045021</t>
  </si>
  <si>
    <t>Bluetooth AUX адаптер BT-620, черный</t>
  </si>
  <si>
    <t>УТ000041971</t>
  </si>
  <si>
    <t>Bluetooth AUX адаптер BT450 (30495) +</t>
  </si>
  <si>
    <t>УТ000045002</t>
  </si>
  <si>
    <t>Bluetooth AUX адаптер BT490 (Bluetooth)</t>
  </si>
  <si>
    <t>УТ000051708</t>
  </si>
  <si>
    <t>Bluetooth AUX адаптер Carlive BT350</t>
  </si>
  <si>
    <t>УТ000034553</t>
  </si>
  <si>
    <t>Bluetooth AUX адаптер Dream B01, черный</t>
  </si>
  <si>
    <t>УТ000036303</t>
  </si>
  <si>
    <t>Bluetooth AUX адаптер Dream B02, черный</t>
  </si>
  <si>
    <t>УТ000050334</t>
  </si>
  <si>
    <t>Bluetooth AUX адаптер Dream BT-530</t>
  </si>
  <si>
    <t>УТ000062410</t>
  </si>
  <si>
    <t>Bluetooth AUX адаптер L3, EP в коробке</t>
  </si>
  <si>
    <t>УТ000062411</t>
  </si>
  <si>
    <t>Bluetooth AUX адаптер L4, EP в коробке</t>
  </si>
  <si>
    <t>УТ000062412</t>
  </si>
  <si>
    <t>Bluetooth AUX адаптер L5 (X6), EP в коробке</t>
  </si>
  <si>
    <t>УТ000062409</t>
  </si>
  <si>
    <t>Bluetooth USB адаптер L2, EP в коробке</t>
  </si>
  <si>
    <t>УТ000063602</t>
  </si>
  <si>
    <t>Адаптер Bluetooth XH-6</t>
  </si>
  <si>
    <t xml:space="preserve"> Bluetooth USB адаптеры</t>
  </si>
  <si>
    <t>УТ000062414</t>
  </si>
  <si>
    <t>Bluetooth USB BT-750, EP на блистере</t>
  </si>
  <si>
    <t>УТ000062413</t>
  </si>
  <si>
    <t>Bluetooth USB адаптер 5.0, EP на блистере</t>
  </si>
  <si>
    <t>УТ000055822</t>
  </si>
  <si>
    <t>Bluetooth USB адаптер W22</t>
  </si>
  <si>
    <t>УТ000049390</t>
  </si>
  <si>
    <t>Bluetooth адаптер USB, BT-550/BT-610  (BT5.0)</t>
  </si>
  <si>
    <t>УТ000062104</t>
  </si>
  <si>
    <t>Bluetooth адаптер USB, Dream B15 V5.3</t>
  </si>
  <si>
    <t>УТ000058188</t>
  </si>
  <si>
    <t>Bluetooth адаптер USB, Dream B16 с кабелем AUX</t>
  </si>
  <si>
    <t>УТ000047186</t>
  </si>
  <si>
    <t>Bluetooth адаптер USB, Dream BT-560, черный-белый</t>
  </si>
  <si>
    <t>УТ000044588</t>
  </si>
  <si>
    <t>Bluetooth адаптер USB, Dream BT12, белый +</t>
  </si>
  <si>
    <t>УТ000035540</t>
  </si>
  <si>
    <t>Bluetooth адаптер USB, OT-BTA01 OT-PCB09</t>
  </si>
  <si>
    <t>УТ000035542</t>
  </si>
  <si>
    <t>Bluetooth адаптер USB, OT-BTA03 OT-PCB11</t>
  </si>
  <si>
    <t>УТ000035543</t>
  </si>
  <si>
    <t>Bluetooth адаптер USB, OT-BTA04 OT-PCB12</t>
  </si>
  <si>
    <t>УТ000039631</t>
  </si>
  <si>
    <t>Bluetooth адаптер USB, OT-BTA05 OT-PCB13</t>
  </si>
  <si>
    <t>УТ000020014</t>
  </si>
  <si>
    <t>Bluetooth адаптер USB, OT-PCB04</t>
  </si>
  <si>
    <t>УТ000035541</t>
  </si>
  <si>
    <t>Bluetooth адаптер USB, OT-PCB10</t>
  </si>
  <si>
    <t>УТ000056643</t>
  </si>
  <si>
    <t>Bluetooth адаптер USB, OT-PCB18</t>
  </si>
  <si>
    <t xml:space="preserve"> Bluetooth приемники, передатчики, ресиверы</t>
  </si>
  <si>
    <t>УТ000057029</t>
  </si>
  <si>
    <t>Приемник Bluetooth 5.2 аудио ресивер, MP3 проигрыватель, конвентер Toslink, 2RCA, AUX, USB, BLS-B35</t>
  </si>
  <si>
    <t>УТ000063783</t>
  </si>
  <si>
    <t>Приемник-передатчик Bluetooth 5.0, дисплей, SPDIF, COAXIAL, AUX-OUT, AUX-IN, micro SD, C41S</t>
  </si>
  <si>
    <t>УТ000062199</t>
  </si>
  <si>
    <t>Приемник-передатчик Bluetooth 5.2, дисплей, AUX, 2RCA, micro SD, кодеки SBC/ACC, BR05</t>
  </si>
  <si>
    <t>УТ000057030</t>
  </si>
  <si>
    <t>Приемник-передатчик Bluetooth 5.3, аудио ресивер+трансмиттер, подключение до 2х устройств AUX, 2RCA, USB B39</t>
  </si>
  <si>
    <t>УТ000064705</t>
  </si>
  <si>
    <t>Приемник-передатчик Bluetooth 5.3, дисплей, AUX, 2RCA, micro SD, кодеки SBC/ACC/Aptx/HD/LL, D600</t>
  </si>
  <si>
    <t xml:space="preserve"> Аккумуляторы для мобильных устройств</t>
  </si>
  <si>
    <t>00410058179</t>
  </si>
  <si>
    <t>Аккумулятор BL-4C 890 mAh</t>
  </si>
  <si>
    <t>00410054661</t>
  </si>
  <si>
    <t>Аккумулятор BL-5C 1020 mAh (600mAh)</t>
  </si>
  <si>
    <t>00410059592</t>
  </si>
  <si>
    <t>Аккумулятор BL-5C 1200 mAh (900mAh)</t>
  </si>
  <si>
    <t>УТ000042087</t>
  </si>
  <si>
    <t>Аккумулятор BL-5CT, 1000mAh, Union</t>
  </si>
  <si>
    <t>УТ000026836</t>
  </si>
  <si>
    <t>Аккумулятор BL-E250, 1000mAh, Union</t>
  </si>
  <si>
    <t xml:space="preserve"> Внешние аккумуляторы, повербанк</t>
  </si>
  <si>
    <t xml:space="preserve"> Внешние аккумуляторы, ток заряда 2100мА</t>
  </si>
  <si>
    <t>УТ000060291</t>
  </si>
  <si>
    <t>Внешний АКБ (Power bank) Deespi  DP30 30000mAh чёрный</t>
  </si>
  <si>
    <t>УТ000065128</t>
  </si>
  <si>
    <t>Внешний аккумулятор (Power bank) Deespi DP22 10000mA чёрный</t>
  </si>
  <si>
    <t>УТ000060625</t>
  </si>
  <si>
    <t>Внешний аккумулятор Borofone 10000mAh BJ55, черный</t>
  </si>
  <si>
    <t>УТ000066963</t>
  </si>
  <si>
    <t>Внешний аккумулятор Borofone 10000mAh BJ78, 2USB+1Type-C+1Micro USB 2.0A белый</t>
  </si>
  <si>
    <t>УТ000066966</t>
  </si>
  <si>
    <t>Внешний аккумулятор Borofone 20000mAh  BJ79A, 1USB+1Type-C 2.0A чёрный</t>
  </si>
  <si>
    <t>УТ000061672</t>
  </si>
  <si>
    <t>Внешний аккумулятор Borofone 30000mAh BJ55B, белый</t>
  </si>
  <si>
    <t>УТ000062872</t>
  </si>
  <si>
    <t>Внешний аккумулятор Borofone 50000mAh, BJ66A, 2USB, чёрный</t>
  </si>
  <si>
    <t>УТ000051967</t>
  </si>
  <si>
    <t>Внешний аккумулятор Borofone BJ24A, 20000mAh, черный</t>
  </si>
  <si>
    <t>УТ000056738</t>
  </si>
  <si>
    <t>Внешний аккумулятор Borofone BJ27, 10000mAh, белый</t>
  </si>
  <si>
    <t>УТ000053218</t>
  </si>
  <si>
    <t>Внешний аккумулятор Borofone BJ27B, 30000mAh (2USB), MicroUSB+Type-C, чёрный</t>
  </si>
  <si>
    <t>УТ000055730</t>
  </si>
  <si>
    <t>Внешний аккумулятор Borofone BJ33C, 40000mAh, PD30Вт, USB+Type-C, белый</t>
  </si>
  <si>
    <t>УТ000055732</t>
  </si>
  <si>
    <t>Внешний аккумулятор Borofone BJ33D, 50000mAh, PD30Вт, USB+Type-C, белый</t>
  </si>
  <si>
    <t>УТ000059593</t>
  </si>
  <si>
    <t>Внешний аккумулятор Borofone BJ37 High 10000mAh PD20Вт, 3A, белый</t>
  </si>
  <si>
    <t>УТ000063183</t>
  </si>
  <si>
    <t>Внешний аккумулятор Borofone BJ38B 30000mAh 3A, 2USB, Type-C,чёрный</t>
  </si>
  <si>
    <t>УТ000049558</t>
  </si>
  <si>
    <t>Внешний аккумулятор Borofone BJ3A, 20000mAh, белый</t>
  </si>
  <si>
    <t>УТ000048457</t>
  </si>
  <si>
    <t>Внешний аккумулятор Borofone BJ3A, 20000mAh, черный</t>
  </si>
  <si>
    <t>УТ000066965</t>
  </si>
  <si>
    <t>Внешний аккумулятор HOCO 10000mAh  J165, 2USB+1Type-C+1micro USB 2.0A чёрный</t>
  </si>
  <si>
    <t>УТ000054981</t>
  </si>
  <si>
    <t>Внешний аккумулятор HOCO 10000mAh, J100, 2xUSB, индикатор, Input microUSB-Type-C, белый</t>
  </si>
  <si>
    <t>УТ000055737</t>
  </si>
  <si>
    <t>Внешний аккумулятор HOCO 10000mAh, J103, PD, QC3.0, серый</t>
  </si>
  <si>
    <t>УТ000061551</t>
  </si>
  <si>
    <t>Внешний аккумулятор HOCO 10000mAh, J123, 2USB, чёрный</t>
  </si>
  <si>
    <t>УТ000065229</t>
  </si>
  <si>
    <t>Внешний аккумулятор HOCO 10000mAh, J134A, USB, кабель Lightning белый</t>
  </si>
  <si>
    <t>УТ000062560</t>
  </si>
  <si>
    <t>Внешний аккумулятор HOCO 10000mAh, J135, PD20Вт, QC3.0, белый</t>
  </si>
  <si>
    <t>УТ000061664</t>
  </si>
  <si>
    <t>Внешний аккумулятор HOCO 10000mAh, J136, 2xUSB, PD, белый</t>
  </si>
  <si>
    <t>УТ000036104</t>
  </si>
  <si>
    <t>Внешний аккумулятор HOCO 10000mAh, J41, 2xUSB, индикатор, Input microUSB-Type-C-Lightning, белый</t>
  </si>
  <si>
    <t>УТ000049941</t>
  </si>
  <si>
    <t>Внешний аккумулятор HOCO 10000mAh, J68, 2xUSB, индикатор, Input microUSB-Type-C, серый</t>
  </si>
  <si>
    <t>УТ000045982</t>
  </si>
  <si>
    <t>Внешний аккумулятор HOCO 10000mAh, J71, 1xUSB, встроенные Lightning+Type-C, белый</t>
  </si>
  <si>
    <t>УТ000066970</t>
  </si>
  <si>
    <t>Внешний аккумулятор HOCO 20000mAh  J87A, 2USB PD 20W+QC3.0 быстрая зарядка с LED-индикатором чёрный</t>
  </si>
  <si>
    <t>УТ000055233</t>
  </si>
  <si>
    <t>Внешний аккумулятор HOCO 20000mAh, J101A, QC3.0, PD 3.0, чёрный</t>
  </si>
  <si>
    <t>УТ000059940</t>
  </si>
  <si>
    <t>Внешний аккумулятор HOCO 20000mAh, J123A, PD, QC3.0, 2USB, чёрный</t>
  </si>
  <si>
    <t>УТ000061665</t>
  </si>
  <si>
    <t>Внешний аккумулятор HOCO 20000mAh, J129A, 2xUSB, белый</t>
  </si>
  <si>
    <t>УТ000066978</t>
  </si>
  <si>
    <t>Внешний аккумулятор HOCO 30000mAh J165B , 2USB+1Type-C+1micro USB 2.0A чёрный</t>
  </si>
  <si>
    <t>УТ000055141</t>
  </si>
  <si>
    <t>Внешний аккумулятор MRM GP13M, 30000 mAh, 3USB+ Type-C, белый</t>
  </si>
  <si>
    <t>УТ000055139</t>
  </si>
  <si>
    <t>Внешний аккумулятор MRM GP60B, 30000 mAh, 3USB+ Type-C, QC3.0 белый</t>
  </si>
  <si>
    <t>УТ000044847</t>
  </si>
  <si>
    <t>Внешний аккумулятор Perfeo 10000mAh + Micro usb, In Micro usb, Out USB 1A, 2.1A Black</t>
  </si>
  <si>
    <t>УТ000062363</t>
  </si>
  <si>
    <t>Внешний аккумулятор Perfeo 10000mAh ABSOLUTE In Micro usb,USB /Out USB,Micro usb,Type-C,Lightning, 2.1А/ White</t>
  </si>
  <si>
    <t>УТ000044848</t>
  </si>
  <si>
    <t>Внешний аккумулятор Perfeo 20000mAh + Micro usb, In Micro usb, Out USB 1A, 2.1A Black</t>
  </si>
  <si>
    <t xml:space="preserve"> Гарнитура Hands Free, микрофоны петличные</t>
  </si>
  <si>
    <t xml:space="preserve"> Гарнитура Bluetooth, Hands Free</t>
  </si>
  <si>
    <t>УТ000053951</t>
  </si>
  <si>
    <t>Гарнитура Hands Free Dream MB10</t>
  </si>
  <si>
    <t>УТ000036204</t>
  </si>
  <si>
    <t>Гарнитура беспроводная Hands Free BOROFONE BC21, белый</t>
  </si>
  <si>
    <t>УТ000049414</t>
  </si>
  <si>
    <t>Гарнитура беспроводная Hands Free Borofone BC28 Shiny Mini (Bluetooth), белый</t>
  </si>
  <si>
    <t>УТ000046404</t>
  </si>
  <si>
    <t>Гарнитура беспроводная Hands Free Borofone BC34 (Bluetooth), белый</t>
  </si>
  <si>
    <t>УТ000050574</t>
  </si>
  <si>
    <t>Гарнитура беспроводная Hands Free Borofone BC36 (Bluetooth), белый</t>
  </si>
  <si>
    <t>УТ000053897</t>
  </si>
  <si>
    <t>Гарнитура беспроводная Hands Free CarLive CR14 + FM-трансмиттер</t>
  </si>
  <si>
    <t>УТ000053896</t>
  </si>
  <si>
    <t>Гарнитура беспроводная Hands Free CarLive CR15 + FM-трансмиттер</t>
  </si>
  <si>
    <t>УТ000043696</t>
  </si>
  <si>
    <t>Гарнитура беспроводная Hands Free EZRA BE03</t>
  </si>
  <si>
    <t>УТ000049942</t>
  </si>
  <si>
    <t>Гарнитура беспроводная Hands Free HOCO E64, белый</t>
  </si>
  <si>
    <t>УТ000049943</t>
  </si>
  <si>
    <t>Гарнитура беспроводная Hands Free HOCO E64, черный</t>
  </si>
  <si>
    <t>УТ000047516</t>
  </si>
  <si>
    <t>Гарнитура беспроводная Hands Free Stark G11 Bluetooth</t>
  </si>
  <si>
    <t>УТ000043987</t>
  </si>
  <si>
    <t>Гарнитура беспроводная вакуумная Hoco E39L, черный  Hands Free</t>
  </si>
  <si>
    <t xml:space="preserve"> Микрофоны петличные, для смартфонов</t>
  </si>
  <si>
    <t>УТ000042132</t>
  </si>
  <si>
    <t>Микрофон петличный GL-120, разъем Lightning, 3м</t>
  </si>
  <si>
    <t>УТ000042130</t>
  </si>
  <si>
    <t>Микрофон петличный GL-121, разъем Type-C, 3м</t>
  </si>
  <si>
    <t>УТ000042131</t>
  </si>
  <si>
    <t>Микрофон петличный GL-121, разъем Type-C, 6м</t>
  </si>
  <si>
    <t>УТ000059269</t>
  </si>
  <si>
    <t>Микрофон петличный беспроводной телефона BLUETOOTH K11 TYPE-C</t>
  </si>
  <si>
    <t>УТ000057053</t>
  </si>
  <si>
    <t>Микрофон петличный беспроводной телефона BLUETOOTH K11 TYPE-C 2 В 1</t>
  </si>
  <si>
    <t>УТ000058047</t>
  </si>
  <si>
    <t>Микрофон петличный беспроводной телефона BLUETOOTH K9 TYPE-C</t>
  </si>
  <si>
    <t>УТ000058048</t>
  </si>
  <si>
    <t>Микрофон петличный беспроводной телефона BLUETOOTH K9 TYPE-C 2 В 1</t>
  </si>
  <si>
    <t>УТ000057349</t>
  </si>
  <si>
    <t>Микрофон петличный беспроводной, разъем Lighnting OT-SML02</t>
  </si>
  <si>
    <t>УТ000057350</t>
  </si>
  <si>
    <t>Микрофон петличный беспроводной, разъем Type-C OT-SML02</t>
  </si>
  <si>
    <t>УТ000057347</t>
  </si>
  <si>
    <t>Микрофон петличный разъем Lighnting, 1,5м OT-SML01</t>
  </si>
  <si>
    <t>УТ000057348</t>
  </si>
  <si>
    <t>Микрофон петличный разъем Type-C, 1,5м OT-SML01</t>
  </si>
  <si>
    <t>УТ000048383</t>
  </si>
  <si>
    <t>Микрофон петличный, для смартфона, штекер Jack 3.5 мм, 4 pin, длина 1,5 м, крепление на одежду</t>
  </si>
  <si>
    <t>УТ000048380</t>
  </si>
  <si>
    <t>Микрофон петличный, конденсаторный, Jack 3.5 мм, длина 1,5 м, крепление на одежду</t>
  </si>
  <si>
    <t>УТ000048381</t>
  </si>
  <si>
    <t>Микрофон петличный, конденсаторный, штекер Lightning, длина 1,5 м, крепление на одежду</t>
  </si>
  <si>
    <t>УТ000048382</t>
  </si>
  <si>
    <t>Микрофон петличный, конденсаторный, штекер Type-C, длина 1,5 м, крепление на одежду</t>
  </si>
  <si>
    <t xml:space="preserve"> Зарядные устройства</t>
  </si>
  <si>
    <t xml:space="preserve"> Автомобильные зарядные устройства</t>
  </si>
  <si>
    <t xml:space="preserve"> Автомобильные зарядные устройства PD</t>
  </si>
  <si>
    <t>УТ000060629</t>
  </si>
  <si>
    <t>АЗУ на 2 PD BOROFONE BZ29B QC3.0, PD36Вт фиолетовый</t>
  </si>
  <si>
    <t>УТ000067010</t>
  </si>
  <si>
    <t>АЗУ на 2PD+USB HOCO Z61A QC3.0, быстрая зарядка с цифровым дисплеем, чёрный</t>
  </si>
  <si>
    <t>УТ000067009</t>
  </si>
  <si>
    <t>АЗУ на PD+USB Borofone BZ20A QC3.0, чёрный</t>
  </si>
  <si>
    <t>УТ000064038</t>
  </si>
  <si>
    <t>АЗУ на PD+USB HOCO Z52 QC3.0, + кабель USB-micro USB фиолетовый</t>
  </si>
  <si>
    <t xml:space="preserve"> Автомобильные зарядные устройства USB</t>
  </si>
  <si>
    <t>УТ000044140</t>
  </si>
  <si>
    <t>АЗУ на 2 USB Dream HM01, черный</t>
  </si>
  <si>
    <t>УТ000039223</t>
  </si>
  <si>
    <t>АЗУ на 2 USB Dream S39 (LED), дисплей, черный</t>
  </si>
  <si>
    <t>УТ000040464</t>
  </si>
  <si>
    <t>АЗУ на 2 USB Dream SM07, белый</t>
  </si>
  <si>
    <t>УТ000035171</t>
  </si>
  <si>
    <t>АЗУ на USB Dream CH15 QC3.0</t>
  </si>
  <si>
    <t>УТ000055221</t>
  </si>
  <si>
    <t>АЗУ на USB HOCO Z43 QC3.0, черный</t>
  </si>
  <si>
    <t xml:space="preserve"> Автомобильные зарядные устройства для мобильных телефонов</t>
  </si>
  <si>
    <t>УТ000007029</t>
  </si>
  <si>
    <t>АЗУ GLOSSAR для Nokia 6101 (1/200)</t>
  </si>
  <si>
    <t>УТ000011622</t>
  </si>
  <si>
    <t>АЗУ Vertex (Nokia 6101)</t>
  </si>
  <si>
    <t>УТ000021567</t>
  </si>
  <si>
    <t>АЗУ с USB портом 2 х USB V-15 (круглое основание)</t>
  </si>
  <si>
    <t xml:space="preserve"> Автомобильные зарядные устройства на PD + кабель Lightning</t>
  </si>
  <si>
    <t>УТ000065419</t>
  </si>
  <si>
    <t>АЗУ на 2 PD HOCO NZ16B QC3.0 + кабель Type-C - Lightning, серый</t>
  </si>
  <si>
    <t>УТ000060631</t>
  </si>
  <si>
    <t>АЗУ на 2 USB Borofone BZ31D Solid PD60Вт + кабель Type-C-Lightning, черный</t>
  </si>
  <si>
    <t>УТ000062568</t>
  </si>
  <si>
    <t>АЗУ на PD HOCO Z57 QC3.0 + кабель Type-C - Lightning, золото</t>
  </si>
  <si>
    <t xml:space="preserve"> Автомобильные зарядные устройства на PD + кабель Type-C</t>
  </si>
  <si>
    <t>УТ000060637</t>
  </si>
  <si>
    <t>АЗУ на 2 PD Borofone BZ31D PD60Вт + кабель Type-C- Type-C, черный</t>
  </si>
  <si>
    <t>УТ000058949</t>
  </si>
  <si>
    <t>АЗУ на 2 PD HOCO Z48 QC3.0, PD40W+ кабель Type-C-Lightning серый</t>
  </si>
  <si>
    <t>УТ000064612</t>
  </si>
  <si>
    <t>АЗУ на 2 PD HOCO Z54B 3000mA QC3.0, PD60W + кабель Type-C - Type-C, золото</t>
  </si>
  <si>
    <t>УТ000067046</t>
  </si>
  <si>
    <t>АЗУ на PD HOCO Z62A 30W быстрая зарядка кабель Type-C-Type-C (Metal grey)</t>
  </si>
  <si>
    <t>УТ000058944</t>
  </si>
  <si>
    <t>АЗУ на PD+USB Borofone BZ25 38W QC3.0 + кабель Type-C-Type-C-, чёрный</t>
  </si>
  <si>
    <t xml:space="preserve"> Автомобильные зарядные устройства на USB + кабель Lightning</t>
  </si>
  <si>
    <t>УТ000027943</t>
  </si>
  <si>
    <t>АЗУ на  Lightning  + 2 x USB SY-11 (2100mA)</t>
  </si>
  <si>
    <t>УТ000007026</t>
  </si>
  <si>
    <t>АЗУ на  Lightning  GLOSSAR</t>
  </si>
  <si>
    <t>УТ000046086</t>
  </si>
  <si>
    <t>АЗУ на 2 USB Borofone BZ14 + кабель Lightning, белый</t>
  </si>
  <si>
    <t>УТ000046087</t>
  </si>
  <si>
    <t>АЗУ на 2 USB Borofone BZ14 + кабель Lightning, черный</t>
  </si>
  <si>
    <t>УТ000055219</t>
  </si>
  <si>
    <t>АЗУ на 2 USB HOCO NZ4 (4800mA) QC 3.0 + кабель Lightning, серый</t>
  </si>
  <si>
    <t>УТ000047078</t>
  </si>
  <si>
    <t>АЗУ на 2 USB HOCO NZ4 (4800mA) QC 3.0 + кабель Lightning, черный</t>
  </si>
  <si>
    <t>УТ000032462</t>
  </si>
  <si>
    <t>АЗУ на 2 USB HOCO Z1 (2400mA) + кабель Lightning, черный</t>
  </si>
  <si>
    <t>УТ000036110</t>
  </si>
  <si>
    <t>АЗУ на 2 USB HOCO Z23 (2400mA) + кабель Lightning, белый</t>
  </si>
  <si>
    <t>УТ000036111</t>
  </si>
  <si>
    <t>АЗУ на 2 USB HOCO Z27 (2400mA) + кабель Lightning, белый</t>
  </si>
  <si>
    <t>УТ000046402</t>
  </si>
  <si>
    <t>АЗУ на Lightning HOCO Z14 (3400mA) + USB порт, черный</t>
  </si>
  <si>
    <t>УТ000060632</t>
  </si>
  <si>
    <t>АЗУ на USB Borofone BZ31E Solid PD30Вт + кабель Lightning, черный</t>
  </si>
  <si>
    <t xml:space="preserve"> Автомобильные зарядные устройства на USB + кабель MicroUSB</t>
  </si>
  <si>
    <t>УТ000017505</t>
  </si>
  <si>
    <t>АЗУ SmartBuy Nitro (USB, 1A, кабель microUSB) SBP-1501MC</t>
  </si>
  <si>
    <t>УТ000026190</t>
  </si>
  <si>
    <t>АЗУ на 2 USB Belkin + кабель витой microUSB, белый</t>
  </si>
  <si>
    <t>УТ000038702</t>
  </si>
  <si>
    <t>АЗУ на 2 USB Borofone BZ12 + кабель MicroUSB, белый</t>
  </si>
  <si>
    <t>УТ000048485</t>
  </si>
  <si>
    <t>АЗУ на 2 USB Borofone BZ14 + кабель Micro, черный</t>
  </si>
  <si>
    <t>УТ000058940</t>
  </si>
  <si>
    <t>АЗУ на 2 USB Borofone BZ17 + кабель Micro, черный</t>
  </si>
  <si>
    <t>УТ000057430</t>
  </si>
  <si>
    <t>АЗУ на 2 USB Borofone BZ21A QC3.0 + кабель MicroUSB, 36W, чёрный</t>
  </si>
  <si>
    <t>УТ000060952</t>
  </si>
  <si>
    <t>АЗУ на 2 USB Borofone BZ31A + кабель micro USB, черный</t>
  </si>
  <si>
    <t>УТ000048070</t>
  </si>
  <si>
    <t>АЗУ на 2 USB HOCO NZ4 (4800mA) QC 3.0 + кабель microUSB, серый</t>
  </si>
  <si>
    <t>УТ000050210</t>
  </si>
  <si>
    <t>АЗУ на 2 USB HOCO NZ4 (4800mA) QC 3.0 + кабель microUSB, черный</t>
  </si>
  <si>
    <t>УТ000031848</t>
  </si>
  <si>
    <t>АЗУ на 2 USB HOCO Z1 (2400mA) + кабель microUSB, белый</t>
  </si>
  <si>
    <t>УТ000031906</t>
  </si>
  <si>
    <t>АЗУ на 2 USB HOCO Z27 (2400mA) + кабель microUSB, белый</t>
  </si>
  <si>
    <t>УТ000039515</t>
  </si>
  <si>
    <t>АЗУ на 2 USB HOCO Z31 (3400mA) QC 3.0 + кабель microUSB, черный</t>
  </si>
  <si>
    <t>УТ000044741</t>
  </si>
  <si>
    <t>АЗУ на 2 USB HOCO Z36 (2400mA) + кабель MicroUSB, белый</t>
  </si>
  <si>
    <t>УТ000040328</t>
  </si>
  <si>
    <t>АЗУ на 2 USB HOCO Z36 (2400mA) + кабель MicroUSB, чёрный</t>
  </si>
  <si>
    <t>УТ000045972</t>
  </si>
  <si>
    <t>АЗУ на 2 USB HOCO Z40 (2400mA) + кабель MicroUSB, черный</t>
  </si>
  <si>
    <t>УТ000066373</t>
  </si>
  <si>
    <t>АЗУ на 2USB HOCO NZ1 3.0A QC3.0 36W + кабель micro USB  (Metal grey)</t>
  </si>
  <si>
    <t>УТ000036411</t>
  </si>
  <si>
    <t>АЗУ на microUSB Dream CH14</t>
  </si>
  <si>
    <t>УТ000045416</t>
  </si>
  <si>
    <t>АЗУ на microUSB MRM-Power MR-86 + гнездо USB, витой, белый</t>
  </si>
  <si>
    <t>УТ000045415</t>
  </si>
  <si>
    <t>АЗУ на microUSB MRM-Power MR-86 + гнездо USB, витой, черный</t>
  </si>
  <si>
    <t>УТ000042922</t>
  </si>
  <si>
    <t>АЗУ на microUSB MRM-Power MR-87 + гнездо USB, витой, белый</t>
  </si>
  <si>
    <t>УТ000030530</t>
  </si>
  <si>
    <t>АЗУ на USB HOCO Z2 + кабель microUSB, белый</t>
  </si>
  <si>
    <t>УТ000026188</t>
  </si>
  <si>
    <t>АЗУ с USB Belkin + кабель microUSB, белый</t>
  </si>
  <si>
    <t xml:space="preserve"> Сетевые зарядные устройства</t>
  </si>
  <si>
    <t xml:space="preserve"> Сетевые зарядные устройства PD</t>
  </si>
  <si>
    <t>УТ000052355</t>
  </si>
  <si>
    <t>СЗУ на 2 PD  H4 20W</t>
  </si>
  <si>
    <t>УТ000058791</t>
  </si>
  <si>
    <t>СЗУ на 2 PD (гнездо Type-C) BOROFONE BA76A, QC3.0, белый</t>
  </si>
  <si>
    <t>УТ000062829</t>
  </si>
  <si>
    <t>СЗУ на 2 PD Borofone BAS33A Treasure  PD45Вт, белый</t>
  </si>
  <si>
    <t>УТ000062828</t>
  </si>
  <si>
    <t>СЗУ на 2 PD Borofone BAS33A Treasure  PD45Вт, чёрный</t>
  </si>
  <si>
    <t>УТ000066401</t>
  </si>
  <si>
    <t>СЗУ на 2PD+ 2USB More Choice NC95, PD65W, чёрный</t>
  </si>
  <si>
    <t>УТ000066396</t>
  </si>
  <si>
    <t>СЗУ на 2PD+ USB HOCO CS75A, PD70W, чёрный</t>
  </si>
  <si>
    <t>УТ000066397</t>
  </si>
  <si>
    <t>СЗУ на 2PD+ USB HOCO CS76A, PD70W, с сетевым штекером, чёрный</t>
  </si>
  <si>
    <t>УТ000066399</t>
  </si>
  <si>
    <t>СЗУ на 2PD+ USB More Choice NC79, PD65W, чёрный</t>
  </si>
  <si>
    <t>УТ000066400</t>
  </si>
  <si>
    <t>СЗУ на 3 PD+USB HOCO CS27A PD67Вт, QC3.0, черный</t>
  </si>
  <si>
    <t>УТ000059478</t>
  </si>
  <si>
    <t>СЗУ на PD (2 гнезда Type-C) Dream PD5, 20W скоростная зарядка</t>
  </si>
  <si>
    <t>УТ000059737</t>
  </si>
  <si>
    <t>СЗУ на PD (гнездо Type-C)  Q50W PD50W белый</t>
  </si>
  <si>
    <t>УТ000052038</t>
  </si>
  <si>
    <t>СЗУ на PD (гнездо Type-C) + USB BOROFONE BA46A PD3.0, белый</t>
  </si>
  <si>
    <t>УТ000063904</t>
  </si>
  <si>
    <t>СЗУ на PD (гнездо Type-C) + USB Borofone BA93A, 3A белый</t>
  </si>
  <si>
    <t>УТ000065025</t>
  </si>
  <si>
    <t>СЗУ на PD (гнездо Type-C) + USB HOCO N65, PD20ВТ, QC3.0A черный</t>
  </si>
  <si>
    <t>УТ000058408</t>
  </si>
  <si>
    <t>СЗУ на PD (гнездо Type-C) BOROFONE BAS15A , QC3.0, PD30Вт, чёрный</t>
  </si>
  <si>
    <t>УТ000056058</t>
  </si>
  <si>
    <t>СЗУ на PD (гнездо Type-C) Dream PD10, 50W скоростная зарядка</t>
  </si>
  <si>
    <t>УТ000051762</t>
  </si>
  <si>
    <t>СЗУ на PD (гнездо Type-C) HOCO N10, 20W, белый</t>
  </si>
  <si>
    <t>УТ000062832</t>
  </si>
  <si>
    <t>СЗУ на PD (гнездо Type-C) HOCO N44, QC3.0 белый</t>
  </si>
  <si>
    <t>УТ000058631</t>
  </si>
  <si>
    <t>СЗУ на PD (гнездо Type-C) LP XQ35 PD20W 1USB White</t>
  </si>
  <si>
    <t>УТ000058204</t>
  </si>
  <si>
    <t>СЗУ на PD LP XQ35 PD20W 1USB Black</t>
  </si>
  <si>
    <t>УТ000066381</t>
  </si>
  <si>
    <t>СЗУ на PD More choice NC68, PD35W, белый</t>
  </si>
  <si>
    <t>УТ000066380</t>
  </si>
  <si>
    <t>СЗУ на PD More choice NC68, PD35W, чёрный</t>
  </si>
  <si>
    <t>УТ000066391</t>
  </si>
  <si>
    <t>СЗУ на PD+ USB BOROFONE BAS76A, PD30W, белый</t>
  </si>
  <si>
    <t>УТ000066392</t>
  </si>
  <si>
    <t>СЗУ на PD+USB HOCO C149A PD30W, белый</t>
  </si>
  <si>
    <t>УТ000062265</t>
  </si>
  <si>
    <t>СЗУ на PD+USB HOCO CS55A, QC3.0, 30W белый</t>
  </si>
  <si>
    <t>УТ000066551</t>
  </si>
  <si>
    <t>СЗУ на PD+USB HOCO CS74A, QC3.0, 45W черный</t>
  </si>
  <si>
    <t xml:space="preserve"> Сетевые зарядные устройства PD + кабель Lightning</t>
  </si>
  <si>
    <t>УТ000059749</t>
  </si>
  <si>
    <t>СЗУ MRM XQ40 PD 20W с кабелем Type-C to Lightning, белый</t>
  </si>
  <si>
    <t>УТ000058404</t>
  </si>
  <si>
    <t>СЗУ на PD (гнездо Type-C) + USB BOROFONE BAS14A PD3.0 + кабель Type-C - Lightning, чёрный</t>
  </si>
  <si>
    <t>УТ000062258</t>
  </si>
  <si>
    <t>СЗУ на PD HOCO CS53A QC3.0, PD25Вт + кабель Type-C - Lightning, белый</t>
  </si>
  <si>
    <t>УТ000058405</t>
  </si>
  <si>
    <t>СЗУ на PD+USB HOCO CS14A, QC3.0, 20W + кабель Type-C - Lightning, чёрный</t>
  </si>
  <si>
    <t>УТ000061569</t>
  </si>
  <si>
    <t>СЗУ на PD+USB HOCO CS54A QC3.0, PD20Вт + кабель Type-C - Lightning белый</t>
  </si>
  <si>
    <t xml:space="preserve"> Сетевые зарядные устройства PD + кабель Type-C</t>
  </si>
  <si>
    <t>УТ000056042</t>
  </si>
  <si>
    <t>СЗУ на 2 PD (гнездо Type-C) HOCO C108A, QC3.0, 35W  Type-C , белый</t>
  </si>
  <si>
    <t>УТ000066426</t>
  </si>
  <si>
    <t>СЗУ на PD (гнездо Type-C) + USB HOCO C109A, PD20ВТ, QC3.0A + кабель Type-C-Type-C, белый</t>
  </si>
  <si>
    <t>УТ000066415</t>
  </si>
  <si>
    <t>СЗУ на PD (гнездо Type-C) HOCO CS13A, (3000mA)  PD20Вт + кабель Type-C - Type-C, белый</t>
  </si>
  <si>
    <t>УТ000060405</t>
  </si>
  <si>
    <t>СЗУ на PD BOROFONE BAS43A  + кабель Type-C белый</t>
  </si>
  <si>
    <t>УТ000062257</t>
  </si>
  <si>
    <t>СЗУ на PD BOROFONE BAS53A  + кабель Type-C - Type-C, чёрный</t>
  </si>
  <si>
    <t>УТ000066427</t>
  </si>
  <si>
    <t>СЗУ на PD+USB BOROFONE BAS32A QC3.0, PD30Вт + кабель Type-C - Type-C чёрный</t>
  </si>
  <si>
    <t>УТ000062845</t>
  </si>
  <si>
    <t>СЗУ на PD+USB HOCO CS54A QC3.0, PD20Вт + кабель Type-C - Type-C белый</t>
  </si>
  <si>
    <t xml:space="preserve"> Сетевые зарядные устройства USB</t>
  </si>
  <si>
    <t>УТ000059738</t>
  </si>
  <si>
    <t>СЗУ LP XQ30 PD25W 1USB чёрный</t>
  </si>
  <si>
    <t>УТ000065731</t>
  </si>
  <si>
    <t>СЗУ на 2 USB BOROFONE BAS51A, черный</t>
  </si>
  <si>
    <t>УТ000024415</t>
  </si>
  <si>
    <t>СЗУ на USB BLAST BHA-231 Travel Kit (2xUSB, 3000mA, тип A, C, G, блистер) белое</t>
  </si>
  <si>
    <t>УТ000044000</t>
  </si>
  <si>
    <t>СЗУ на USB BOROFONE BA36A QC3.0 черный</t>
  </si>
  <si>
    <t>УТ000052027</t>
  </si>
  <si>
    <t>СЗУ на USB BOROFONE BA64A, черный</t>
  </si>
  <si>
    <t>УТ000055326</t>
  </si>
  <si>
    <t>СЗУ на USB BOROFONE BA72A QC3.0, 18W, черный</t>
  </si>
  <si>
    <t>УТ000058157</t>
  </si>
  <si>
    <t>СЗУ на USB Borofone BA80A, PD20W черный</t>
  </si>
  <si>
    <t>УТ000062261</t>
  </si>
  <si>
    <t>СЗУ на USB BOROFONE BAS12A QC3.0 чёрный</t>
  </si>
  <si>
    <t>УТ000059970</t>
  </si>
  <si>
    <t>СЗУ на USB HOCO CS12A, QC3.0, 18w, белый</t>
  </si>
  <si>
    <t>УТ000062831</t>
  </si>
  <si>
    <t>СЗУ на USB HOCO CS52A, 3.0A, PD18Вт, белый</t>
  </si>
  <si>
    <t>УТ000042105</t>
  </si>
  <si>
    <t>СЗУ на USB iPade 10W, Caution</t>
  </si>
  <si>
    <t>УТ000059746</t>
  </si>
  <si>
    <t>СЗУ на USB MRM XQ40 PD + PD 20W, черный</t>
  </si>
  <si>
    <t>УТ000047265</t>
  </si>
  <si>
    <t>СЗУ на USB OT-APU59 QC3.0 (3000mA), черный</t>
  </si>
  <si>
    <t>00410055812</t>
  </si>
  <si>
    <t>СЗУ на USB TD-1001 (1000mA, черное) (О`)</t>
  </si>
  <si>
    <t xml:space="preserve"> Сетевые зарядные устройства USB + кабель Lightning</t>
  </si>
  <si>
    <t>УТ000018607</t>
  </si>
  <si>
    <t>СЗУ на  Lightning Remaks  AF-733 + гнездо USB (1500mA) (*`)</t>
  </si>
  <si>
    <t>УТ000018606</t>
  </si>
  <si>
    <t>СЗУ на  Lightning Remaks 9188 + гнездо USB (2100mA) (*`)</t>
  </si>
  <si>
    <t>УТ000037621</t>
  </si>
  <si>
    <t>СЗУ на 2 USB BOROFONE BA24A + кабель Lightning, белый</t>
  </si>
  <si>
    <t>УТ000037624</t>
  </si>
  <si>
    <t>СЗУ на 2 USB BOROFONE BA25A + кабель Lightning, черный</t>
  </si>
  <si>
    <t>УТ000039498</t>
  </si>
  <si>
    <t>СЗУ на 2 USB BOROFONE BA34A + Lightning (2100mA), белый</t>
  </si>
  <si>
    <t>УТ000044854</t>
  </si>
  <si>
    <t>СЗУ на 2 USB BOROFONE BA53A + кабель Lightning, белый</t>
  </si>
  <si>
    <t>УТ000044855</t>
  </si>
  <si>
    <t>СЗУ на 2 USB BOROFONE BA53A + кабель Lightning, черный</t>
  </si>
  <si>
    <t>УТ000022967</t>
  </si>
  <si>
    <t>СЗУ на 2 USB Remaks RM7189 + кабель 8pin (2000mA) (*`)</t>
  </si>
  <si>
    <t>УТ000037617</t>
  </si>
  <si>
    <t>СЗУ на USB BOROFONE BA20A + кабель Lightning, белый</t>
  </si>
  <si>
    <t>УТ000043999</t>
  </si>
  <si>
    <t>СЗУ на USB BOROFONE BA20A + кабель Lightning, черный</t>
  </si>
  <si>
    <t>УТ000051875</t>
  </si>
  <si>
    <t>СЗУ на USB BOROFONE BA52A + кабель Lightning, белый</t>
  </si>
  <si>
    <t>УТ000053325</t>
  </si>
  <si>
    <t>СЗУ на USB BOROFONE BA68A + кабель Lightning, белый</t>
  </si>
  <si>
    <t>УТ000053326</t>
  </si>
  <si>
    <t>СЗУ на USB BOROFONE BA68A + кабель Lightning, черный</t>
  </si>
  <si>
    <t>УТ000055761</t>
  </si>
  <si>
    <t>СЗУ на USB HOCO C96A + кабель Lightning, черный</t>
  </si>
  <si>
    <t>УТ000058395</t>
  </si>
  <si>
    <t>СЗУ на USB HOCO CS11A 2.1A + кабель Lightning, чёрный</t>
  </si>
  <si>
    <t>УТ000042106</t>
  </si>
  <si>
    <t>СЗУ на USB iPade 10W + кабель iPad, Caution</t>
  </si>
  <si>
    <t xml:space="preserve"> Сетевые зарядные устройства USB + кабель MicroUSB</t>
  </si>
  <si>
    <t>УТ000039780</t>
  </si>
  <si>
    <t>СЗУ на 2 USB BOROFONE BA37A + кабель MicroUSB, белый</t>
  </si>
  <si>
    <t>УТ000060586</t>
  </si>
  <si>
    <t>СЗУ на 2 USB HOCO CS34A + кабель MicroUSB, чёрный</t>
  </si>
  <si>
    <t>УТ000053327</t>
  </si>
  <si>
    <t>СЗУ на USB BOROFONE BA36A QC3.0 + кабель microUSB, белый</t>
  </si>
  <si>
    <t>УТ000043997</t>
  </si>
  <si>
    <t>СЗУ на USB BOROFONE BA36A QC3.0 + кабель microUSB, черный</t>
  </si>
  <si>
    <t>УТ000048505</t>
  </si>
  <si>
    <t>СЗУ на USB BOROFONE BA59A QC3.0 + кабель MicroUSB, белый</t>
  </si>
  <si>
    <t>УТ000058153</t>
  </si>
  <si>
    <t>СЗУ на USB HOCO CS12A, QC3.0, 18w + кабель MicroUSB, белый</t>
  </si>
  <si>
    <t>УТ000059018</t>
  </si>
  <si>
    <t>СЗУ на USB HOCO CS12A, QC3.0, 18w + кабель MicroUSB, чёрный</t>
  </si>
  <si>
    <t>УТ000042104</t>
  </si>
  <si>
    <t>СЗУ на USB TAB P1000 + кабель microUSB</t>
  </si>
  <si>
    <t xml:space="preserve"> Сетевые зарядные устройства USB + кабель Type-C</t>
  </si>
  <si>
    <t>УТ000066433</t>
  </si>
  <si>
    <t>СЗУ на 3 PD+USB BOROFONE BAS57A, PD67W, QC3.0 + кабель Type-C - Type-C, чёрный</t>
  </si>
  <si>
    <t>УТ000037619</t>
  </si>
  <si>
    <t>СЗУ на USB BOROFONE BA20A + кабель Type-C, чёрный</t>
  </si>
  <si>
    <t>УТ000048509</t>
  </si>
  <si>
    <t>СЗУ на USB BOROFONE BA49A + кабель Type-C, белый</t>
  </si>
  <si>
    <t>УТ000055307</t>
  </si>
  <si>
    <t>СЗУ на USB BOROFONE BA64A + кабель Type-C, черный</t>
  </si>
  <si>
    <t>УТ000062850</t>
  </si>
  <si>
    <t>СЗУ на USB HOCO C134A Solid + кабель Type-C (3000mAh),белый</t>
  </si>
  <si>
    <t>УТ000063941</t>
  </si>
  <si>
    <t>СЗУ на USB HOCO CS52A QC3.0, 18Вт + кабель USB - Type-C белый</t>
  </si>
  <si>
    <t>УТ000057761</t>
  </si>
  <si>
    <t>СЗУ на USB MI 120 W+Кабель Type-C, белый</t>
  </si>
  <si>
    <t xml:space="preserve"> Кольца-держатели, попсокеты</t>
  </si>
  <si>
    <t>УТ000037141</t>
  </si>
  <si>
    <t>Держатель для телефона Popsocket в ассортименте (5)</t>
  </si>
  <si>
    <t xml:space="preserve"> Подставки, держатели для телефонов</t>
  </si>
  <si>
    <t>УТ000051771</t>
  </si>
  <si>
    <t>Держатель для кабелей Dream C8</t>
  </si>
  <si>
    <t>УТ000056998</t>
  </si>
  <si>
    <t>Держатель мобильного телефона настольный G9</t>
  </si>
  <si>
    <t>УТ000053228</t>
  </si>
  <si>
    <t>Держатель настольный для телефона Borofone BH75, белый</t>
  </si>
  <si>
    <t>УТ000050968</t>
  </si>
  <si>
    <t>Подставка для телефона V1000, белый</t>
  </si>
  <si>
    <t>УТ000059701</t>
  </si>
  <si>
    <t>Подставка для телефона V1000, жёлтый</t>
  </si>
  <si>
    <t>УТ000058601</t>
  </si>
  <si>
    <t>Подставка для телефона V1000, красный</t>
  </si>
  <si>
    <t>УТ000059700</t>
  </si>
  <si>
    <t>Подставка для телефона V1000, синий</t>
  </si>
  <si>
    <t>УТ000050967</t>
  </si>
  <si>
    <t>Подставка для телефона V1000, чёрный</t>
  </si>
  <si>
    <t xml:space="preserve"> Прочие аксессуары</t>
  </si>
  <si>
    <t>00410051334</t>
  </si>
  <si>
    <t>DATA кабель LG</t>
  </si>
  <si>
    <t>00410051335</t>
  </si>
  <si>
    <t>DATA кабель Nokia (N70)</t>
  </si>
  <si>
    <t>00410051338</t>
  </si>
  <si>
    <t>DATA кабель Sony Ericsson (K750)</t>
  </si>
  <si>
    <t>00410051336</t>
  </si>
  <si>
    <t>DATA кабель для Samsung (D808)</t>
  </si>
  <si>
    <t>УТ000044771</t>
  </si>
  <si>
    <t>Иглы для снятия сим-карт (упак. 5шт.)</t>
  </si>
  <si>
    <t>УТ000064124</t>
  </si>
  <si>
    <t>Набор для ремонта телефонов 13в1 JM-OP15</t>
  </si>
  <si>
    <t>УТ000063942</t>
  </si>
  <si>
    <t>Набор инструментов для вскрытия корпусов мобильной техники 10шт JM-OP11</t>
  </si>
  <si>
    <t>УТ000064294</t>
  </si>
  <si>
    <t>Набор инструментов для вскрытия корпусов мобильной техники 6шт JM-OP16</t>
  </si>
  <si>
    <t xml:space="preserve"> Селфи штатив (моноподы), вспышки, линзы</t>
  </si>
  <si>
    <t xml:space="preserve"> Кольцевые лампы, световые кольца, вспышки</t>
  </si>
  <si>
    <t>УТ000038740</t>
  </si>
  <si>
    <t>Световое кольцо для селфи (LED) 16 см CXB-160</t>
  </si>
  <si>
    <t>УТ000036424</t>
  </si>
  <si>
    <t>Световое кольцо для селфи (LED) 16 см L16-2</t>
  </si>
  <si>
    <t>УТ000043069</t>
  </si>
  <si>
    <t>Световое кольцо для селфи (LED) 16 см M08</t>
  </si>
  <si>
    <t>УТ000057196</t>
  </si>
  <si>
    <t>Световое кольцо для селфи (LED) 16 см с держателем для телефона, для фото/видео съемки (SBL-TTL-6)</t>
  </si>
  <si>
    <t>УТ000041104</t>
  </si>
  <si>
    <t>Световое кольцо для селфи (LED) 26 см CXB-260</t>
  </si>
  <si>
    <t>УТ000059467</t>
  </si>
  <si>
    <t>Световое кольцо для селфи (LED) 26 см OG-SMH01, с триподом</t>
  </si>
  <si>
    <t>УТ000041112</t>
  </si>
  <si>
    <t>Световое кольцо для селфи (LED) 26 см OT-SMH02, штатив+селфи палка,пульт</t>
  </si>
  <si>
    <t>УТ000059468</t>
  </si>
  <si>
    <t>Световое кольцо для селфи (LED) 26 см OT-SMH06, RGB с триподом</t>
  </si>
  <si>
    <t>УТ000056703</t>
  </si>
  <si>
    <t>Световое кольцо для селфи (LED) 36 см RL-14</t>
  </si>
  <si>
    <t>УТ000042539</t>
  </si>
  <si>
    <t>Световое кольцо для селфи (LED) 45 см YQ-460 (пульт)</t>
  </si>
  <si>
    <t>УТ000043406</t>
  </si>
  <si>
    <t>Световое кольцо для селфи RK-12 (прищепка на телефон, LED) белый</t>
  </si>
  <si>
    <t>УТ000035032</t>
  </si>
  <si>
    <t>Световое кольцо для селфи XJ-01 (прищепка на телефон, LED) синий</t>
  </si>
  <si>
    <t xml:space="preserve"> Моноподы для телефонов</t>
  </si>
  <si>
    <t>УТ000060551</t>
  </si>
  <si>
    <t>Монопод для селфи с кнопкой на ручке М-57 (78см)</t>
  </si>
  <si>
    <t>УТ000057966</t>
  </si>
  <si>
    <t>Селфи штатив, монопод Borofone BY11</t>
  </si>
  <si>
    <t>УТ000048504</t>
  </si>
  <si>
    <t>Селфи штатив, монопод Hoco K17 Bluetooth., черный</t>
  </si>
  <si>
    <t>УТ000059632</t>
  </si>
  <si>
    <t>Селфи штатив, монопод, трипод HOCO K20 Prior, bluetooth, пульт, чёрный</t>
  </si>
  <si>
    <t xml:space="preserve"> Объективы, пульты для телефонов</t>
  </si>
  <si>
    <t>УТ000005106</t>
  </si>
  <si>
    <t>Объектив для мобильных у-в DEFENDER Lens x2 объектив приближает в 2 раза</t>
  </si>
  <si>
    <t xml:space="preserve"> Штативы, треноги, стойки</t>
  </si>
  <si>
    <t>УТ000067057</t>
  </si>
  <si>
    <t>Вращающаяся панорамная головка Apai Genie золото</t>
  </si>
  <si>
    <t>УТ000067058</t>
  </si>
  <si>
    <t>Вращающаяся панорамная головка Apai Genie чёрная</t>
  </si>
  <si>
    <t>УТ000049290</t>
  </si>
  <si>
    <t>Гибкий штатив для телефона или фотоаппарата</t>
  </si>
  <si>
    <t>УТ000037147</t>
  </si>
  <si>
    <t>Держатель-клипса для моноподов и триподов Dream HH1</t>
  </si>
  <si>
    <t>УТ000037151</t>
  </si>
  <si>
    <t>Кронштейн, держатель для крепления телефонов и планшетов на штатив D6 (5,5-8,5см/11-18см)</t>
  </si>
  <si>
    <t>УТ000037152</t>
  </si>
  <si>
    <t>Кронштейн, держатель для фото камеры поворотный</t>
  </si>
  <si>
    <t>УТ000048044</t>
  </si>
  <si>
    <t>Кронштейн, держатель для фото камеры поворотный 2</t>
  </si>
  <si>
    <t>УТ000050614</t>
  </si>
  <si>
    <t>Селфи штатив, монопод Borofone BY9, черный</t>
  </si>
  <si>
    <t>УТ000059017</t>
  </si>
  <si>
    <t>Селфи штатив, монопод Borofone, BY7, MAGIC, bluetooth, трипод, с пультом управления, LED подсветка, цвет: чёрный</t>
  </si>
  <si>
    <t>УТ000059471</t>
  </si>
  <si>
    <t>Селфи штатив, монопод OT-SMH20, трипод, пульт Bluetooth, LED, 194-1045мм</t>
  </si>
  <si>
    <t>УТ000065322</t>
  </si>
  <si>
    <t>Селфи штатив, монопод OT-SMH21, трипод, пульт Bluetooth, LED, 194-1010мм</t>
  </si>
  <si>
    <t>УТ000050791</t>
  </si>
  <si>
    <t>Стойка-штатив OT-SPF16</t>
  </si>
  <si>
    <t>УТ000054921</t>
  </si>
  <si>
    <t>Штатив ELTRONIC для аудиоколонки (600-1138мм)</t>
  </si>
  <si>
    <t>УТ000066582</t>
  </si>
  <si>
    <t>Штатив гибкий для телефона, фотоаппарата</t>
  </si>
  <si>
    <t>УТ000035983</t>
  </si>
  <si>
    <t>Штатив, стойка 2,1м черный, хорошее качество</t>
  </si>
  <si>
    <t>УТ000040159</t>
  </si>
  <si>
    <t>Штатив, трипод (106см) OT-SMH09</t>
  </si>
  <si>
    <t>УТ000040158</t>
  </si>
  <si>
    <t>Штатив, трипод (65см) OT-SMH08</t>
  </si>
  <si>
    <t>УТ000016825</t>
  </si>
  <si>
    <t>Штатив, трипод 3110 уровень поверхности, возможность установки телефона</t>
  </si>
  <si>
    <t>УТ000058193</t>
  </si>
  <si>
    <t>Штатив, трипод Dream TR21, черный</t>
  </si>
  <si>
    <t>УТ000058035</t>
  </si>
  <si>
    <t>Штатив, трипод для смартфонов Dream D7, чёрный</t>
  </si>
  <si>
    <t>УТ000031985</t>
  </si>
  <si>
    <t>Штатив, трипод для смартфонов Dream FP1, чёрный</t>
  </si>
  <si>
    <t xml:space="preserve"> Акустические компоненты</t>
  </si>
  <si>
    <t xml:space="preserve"> Аксессуары для виниловых проигрывателей</t>
  </si>
  <si>
    <t>УТ000066283</t>
  </si>
  <si>
    <t>Весы для настройки тонармов, точность 0,005гр, гиря 20гр в комплекте</t>
  </si>
  <si>
    <t>УТ000061017</t>
  </si>
  <si>
    <t>Внешний конверт с клапаном, для винилового диска LP 12" 10шт (цена за штуку)</t>
  </si>
  <si>
    <t>УТ000061012</t>
  </si>
  <si>
    <t>Внешний конверт с клеящей лентой, для винилового диска LP 12" 100шт (цена за штуку)</t>
  </si>
  <si>
    <t>УТ000062300</t>
  </si>
  <si>
    <t>Головка звукоснимателя пьезокерамическая, провода подключения, комплект</t>
  </si>
  <si>
    <t>УТ000060252</t>
  </si>
  <si>
    <t>Головка звукоснимателя, картридж ММ, AT91, AT 3600L</t>
  </si>
  <si>
    <t>УТ000058501</t>
  </si>
  <si>
    <t>Головка звукоснимателя, картридж ММ, модифиация AT91, AT 3600L</t>
  </si>
  <si>
    <t>УТ000062307</t>
  </si>
  <si>
    <t>Головка звукоснимателя, картридж ММ, черно-красный</t>
  </si>
  <si>
    <t>УТ000058477</t>
  </si>
  <si>
    <t>Клемп с уровенем, прижим-стабилизатор, разметка для стробоскома,  280гр, розовое золото</t>
  </si>
  <si>
    <t>УТ000058478</t>
  </si>
  <si>
    <t>Клемп с уровенем, прижим-стабилизатор, разметка для стробоскома,  280гр, черный</t>
  </si>
  <si>
    <t>УТ000063507</t>
  </si>
  <si>
    <t>Клипса крепления тонарма</t>
  </si>
  <si>
    <t>УТ000062611</t>
  </si>
  <si>
    <t>Комплект винтов для крепления головки звукоснимателя, катриджа М2.5X0.45, длина 7мм</t>
  </si>
  <si>
    <t>УТ000062612</t>
  </si>
  <si>
    <t>Комплект винтов для крепления головки звукоснимателя, катриджа М2.5X0.45, длина 9мм</t>
  </si>
  <si>
    <t>УТ000061016</t>
  </si>
  <si>
    <t>Рычаг для шелла звукоснимателя</t>
  </si>
  <si>
    <t>УТ000063512</t>
  </si>
  <si>
    <t>Слипмат силиконовый, 12 дюймов, 3мм</t>
  </si>
  <si>
    <t>УТ000063511</t>
  </si>
  <si>
    <t>Слипмат фетровый, 12 дюймов, 3мм</t>
  </si>
  <si>
    <t>УТ000063502</t>
  </si>
  <si>
    <t>Шелл звукоснимателя с комплектом проводов, винты, держатель картриджа,вес 11гр, серебро</t>
  </si>
  <si>
    <t>УТ000063501</t>
  </si>
  <si>
    <t>Шелл звукоснимателя с комплектом проводов, винты, держатель картриджа,вес 11гр, черный</t>
  </si>
  <si>
    <t>УТ000063508</t>
  </si>
  <si>
    <t>Шелл звукоснимателя с комплектом проводов, держатель картриджа,вес 11гр, черный</t>
  </si>
  <si>
    <t>УТ000058498</t>
  </si>
  <si>
    <t>Щетка для чистки виниловых пластинок, антистатическая, карбон</t>
  </si>
  <si>
    <t>УТ000063505</t>
  </si>
  <si>
    <t>Щетка для чистки виниловых пластинок, антистатическая, мягкая</t>
  </si>
  <si>
    <t>УТ000058497</t>
  </si>
  <si>
    <t>Щетки для чистки виниловых пластинок, велюр комплект 3шт</t>
  </si>
  <si>
    <t xml:space="preserve"> Полочные акустические системы</t>
  </si>
  <si>
    <t>УТ000064344</t>
  </si>
  <si>
    <t>Активная акустика полочная Radiotehnika S-20NA белый</t>
  </si>
  <si>
    <t>УТ000064343</t>
  </si>
  <si>
    <t>Активная акустика полочная Radiotehnika S-20NA орех</t>
  </si>
  <si>
    <t>УТ000060007</t>
  </si>
  <si>
    <t>Активная акустика полочная Radiotehnika S-20NA чёрный пепел</t>
  </si>
  <si>
    <t>00410053776</t>
  </si>
  <si>
    <t>Акустика полочная Radiotehnika Alfa  1.01 MKII чёрная Ash</t>
  </si>
  <si>
    <t xml:space="preserve"> Супертвитеры, ВЧ звенья</t>
  </si>
  <si>
    <t>УТ000062236</t>
  </si>
  <si>
    <t>Акустическое ВЧ звено, супертвитер 2кГц-24кГц, 89дБ, 6 Ом, шелковый купол 25мм, защитные сетки, серебро</t>
  </si>
  <si>
    <t>УТ000063811</t>
  </si>
  <si>
    <t>Акустическое ВЧ звено, супертвитер 2кГц-24кГц, 89дБ, 6 Ом, шелковый купол 25мм, серебро</t>
  </si>
  <si>
    <t>УТ000063810</t>
  </si>
  <si>
    <t>Акустическое ВЧ звено, супертвитер 2кГц-24кГц, 89дБ, 6 Ом, шелковый купол 25мм, черный</t>
  </si>
  <si>
    <t xml:space="preserve"> Аудио кабеля, акустические</t>
  </si>
  <si>
    <t>УТ000059341</t>
  </si>
  <si>
    <t>Кабель акустический, медь оfc 99.9, штекер Банан - Банан позолоченые разъемы, 1,5м</t>
  </si>
  <si>
    <t>УТ000066950</t>
  </si>
  <si>
    <t>Кабель акустический, разъем точка-тире, 2*1.5мм², мeдь оfc 99.9, 3м (комплект 2шт)</t>
  </si>
  <si>
    <t>УТ000063350</t>
  </si>
  <si>
    <t>Кабель акустический, штекер Banana перо, 2*1.5мм², мeдь оfc 99.9, 2м (комплект 2шт)</t>
  </si>
  <si>
    <t>УТ000063355</t>
  </si>
  <si>
    <t>Кабель акустический, штекер Banana перо, 2*1мм², мeдь оfc 99.9, 2м (комплект 2шт)</t>
  </si>
  <si>
    <t>УТ000063354</t>
  </si>
  <si>
    <t>Кабель акустический, штекер Banana перо, 2*2.5мм², мeдь оfc 99.9, 2м (комплект 2шт)</t>
  </si>
  <si>
    <t>УТ000063335</t>
  </si>
  <si>
    <t>Кабель акустический, штекер Banana, 2*1.5мм², мeдь оfc 99.9, 2м (комплект 2шт)</t>
  </si>
  <si>
    <t>УТ000066199</t>
  </si>
  <si>
    <t>Кабель акустический, штекер Banana, 2*4мм², мeдь оfc 99.9, 2м (комплект 2шт)</t>
  </si>
  <si>
    <t xml:space="preserve"> Аудио кабеля, межблочные RCA</t>
  </si>
  <si>
    <t>УТ000064317</t>
  </si>
  <si>
    <t>Кабель RCA, 2м, одинарный экран, угловой разъём 90*  MRCA 2,2C,  MYSTERY</t>
  </si>
  <si>
    <t>УТ000064318</t>
  </si>
  <si>
    <t>Кабель RCA, 5м, двойной экран,  MPRO 5,2C,  MYSTERY</t>
  </si>
  <si>
    <t>УТ000064319</t>
  </si>
  <si>
    <t>Кабель RCA, 5м, двойной экран, витая пара, MPEF 5,2C,  MYSTERY</t>
  </si>
  <si>
    <t>УТ000059140</t>
  </si>
  <si>
    <t>Кабель Аудио 2RCA to Lightning 1800mm Premium  H266</t>
  </si>
  <si>
    <t>УТ000060795</t>
  </si>
  <si>
    <t>Кабель аудио 2RCA-2RCA штекер-гнездо, 1.8 метра Premium  H249</t>
  </si>
  <si>
    <t>УТ000063696</t>
  </si>
  <si>
    <t>Кабель аудио DIN 5 pin - 2RCA гнездо - 2 гнезда, 0,25м</t>
  </si>
  <si>
    <t>УТ000062318</t>
  </si>
  <si>
    <t>Кабель аудио DIN 5 pin - 2RCA штекер - 2 гнезда, 1м</t>
  </si>
  <si>
    <t>УТ000065902</t>
  </si>
  <si>
    <t>Кабель аудио DIN 5 pin - 2RCA штекер - 2 штекер, 0.75м, темно-синий, серые штекеры, ART-02</t>
  </si>
  <si>
    <t>УТ000065960</t>
  </si>
  <si>
    <t>Кабель аудио DIN 5 pin - 2RCA штекер - 2 штекер, 1.5м, синий, серые штекеры, ART-02</t>
  </si>
  <si>
    <t>УТ000066041</t>
  </si>
  <si>
    <t>Кабель аудио DIN 5 pin - 2RCA штекер - 2 штекер, 1м, серый, штекеры антизалом, ART-02</t>
  </si>
  <si>
    <t>УТ000062922</t>
  </si>
  <si>
    <t>Кабель аудио DIN 5 pin - 2RCA штекер- 2 гнезда, 0,3м</t>
  </si>
  <si>
    <t>УТ000058457</t>
  </si>
  <si>
    <t>Кабель аудио DIN 5 pin - 2RCA штекер- 2 гнезда, 3м ENC-222-3</t>
  </si>
  <si>
    <t>УТ000064416</t>
  </si>
  <si>
    <t>Кабель аудио DIN 5 pin - 2RCA штекер- 2 штекер, 1,5м, синий, ART-02</t>
  </si>
  <si>
    <t>УТ000062896</t>
  </si>
  <si>
    <t>Кабель аудио DIN 5 pin - 2RCA штекер- 2 штекер, черный LCM-20 BK, 1м</t>
  </si>
  <si>
    <t>УТ000065907</t>
  </si>
  <si>
    <t>Кабель аудио DIN 5 pin - 2RCA, гнездо - 2 штекера, 0,25м, пружина антизалом ART-09</t>
  </si>
  <si>
    <t>УТ000066896</t>
  </si>
  <si>
    <t>Кабель аудио DIN 5 pin - 2RCA, штекер - 2 гнезда, 0,25м, пружина антизалом, ART-09</t>
  </si>
  <si>
    <t>УТ000064417</t>
  </si>
  <si>
    <t>Кабель аудио DIN 5 pin - 3,5 Jack, 3 pin, штекер - штекер, синий, 1,5м</t>
  </si>
  <si>
    <t>УТ000066844</t>
  </si>
  <si>
    <t>Кабель аудио DIN 5 pin - 3,5 Jack, 3 pin, штекер - штекер, черный, 1.5м, ART-19</t>
  </si>
  <si>
    <t>УТ000066835</t>
  </si>
  <si>
    <t>Кабель аудио DIN 5 pin - 3,5 Jack, 3 pin, штекер - штекер, черный, 1м, ART-19</t>
  </si>
  <si>
    <t>УТ000066848</t>
  </si>
  <si>
    <t>Кабель аудио DIN 5 pin - 6,3 Jack, 3 pin, штекер - штекер, черный, 2м, ART-20</t>
  </si>
  <si>
    <t>УТ000063539</t>
  </si>
  <si>
    <t>Кабель аудио DIN 5 pin - DIN 5 pin  штекер -штекер, 1,5м, ART-17</t>
  </si>
  <si>
    <t>УТ000065693</t>
  </si>
  <si>
    <t>Кабель аудио DIN 5 pin - DIN 5 pin  штекер -штекер, 1м, ART-17</t>
  </si>
  <si>
    <t>УТ000058596</t>
  </si>
  <si>
    <t>Кабель Аудио XLR - XLR штекер - гнездо 3pin 2.0м</t>
  </si>
  <si>
    <t>УТ000063542</t>
  </si>
  <si>
    <t>Кабель Аудио XLR - XLR штекер - гнездо 3pin 2м</t>
  </si>
  <si>
    <t>УТ000062954</t>
  </si>
  <si>
    <t>Кабель Аудио/Видео 1RCA - 2RCA, штекер- гнездо, посеребренный, 0,15м</t>
  </si>
  <si>
    <t>УТ000058849</t>
  </si>
  <si>
    <t>Кабель Аудио/Видео 3,5 Jack - 2х6,3 штекер- штекер, 1,5м</t>
  </si>
  <si>
    <t>УТ000060752</t>
  </si>
  <si>
    <t>Кабель Аудио/Видео 6,3 Jack - 6,3 Jack,штекер- штекер, 0,75м</t>
  </si>
  <si>
    <t>УТ000060197</t>
  </si>
  <si>
    <t>Кабель межблочный 2RCA-1RCA,  OFC 99.9, длина 0,75м</t>
  </si>
  <si>
    <t>УТ000064380</t>
  </si>
  <si>
    <t>Кабель межблочный 2RCA-1RCA,  OFC 99.9, длина 1м, для сабвуфера</t>
  </si>
  <si>
    <t>УТ000060920</t>
  </si>
  <si>
    <t>Кабель межблочный 2RCA-2RCA,  ШГЭС-2. экранированный, длина 0.5м, GR1103</t>
  </si>
  <si>
    <t>УТ000060756</t>
  </si>
  <si>
    <t>Кабель межблочный 2RCA-2RCA,  ШГЭС-2. экранированный, длина 0.5м, S1102</t>
  </si>
  <si>
    <t>УТ000059767</t>
  </si>
  <si>
    <t>Кабель межблочный 2RCA-2RCA,  ШГЭС-2. экранированный, длина 0.75м, G1107</t>
  </si>
  <si>
    <t>УТ000060921</t>
  </si>
  <si>
    <t>Кабель межблочный 2RCA-2RCA,  ШГЭС-2. экранированный, длина 0.75м, GR1109</t>
  </si>
  <si>
    <t>УТ000060491</t>
  </si>
  <si>
    <t>Кабель межблочный 2RCA-2RCA,  ШГЭС-2. экранированный, длина 0.75м, NK1112</t>
  </si>
  <si>
    <t>УТ000059768</t>
  </si>
  <si>
    <t>Кабель межблочный 2RCA-2RCA,  ШГЭС-2. экранированный, длина 1м, G1118</t>
  </si>
  <si>
    <t>УТ000060693</t>
  </si>
  <si>
    <t>Кабель межблочный 2RCA-2RCA,  ШГЭС-2. экранированный, длина 1м, GR1120</t>
  </si>
  <si>
    <t>УТ000063337</t>
  </si>
  <si>
    <t>Кабель межблочный 2RCA-2RCA,  ШГЭС-2. экранированный, длина 1м, TN1122</t>
  </si>
  <si>
    <t>УТ000060915</t>
  </si>
  <si>
    <t>Кабель межблочный 2RCA-2RCA,  ШГЭС-2. экранированный, длина 2м, S1126</t>
  </si>
  <si>
    <t>УТ000062319</t>
  </si>
  <si>
    <t>Кабель межблочный 2RCA-2RCA,  ШГЭС-2. экранированный, синий, длина 1.5м, S1140</t>
  </si>
  <si>
    <t>УТ000062320</t>
  </si>
  <si>
    <t>Кабель межблочный 2RCA-2RCA,  ШГЭС-2. экранированный, синий, длина 1м, S1143</t>
  </si>
  <si>
    <t>УТ000062595</t>
  </si>
  <si>
    <t>Кабель межблочный 2RCA-2RCA,  ШГЭС-2. экранированный, синий. длина 2м, S1145</t>
  </si>
  <si>
    <t>УТ000061018</t>
  </si>
  <si>
    <t>Кабель межблочный 2RCA-2RCA, бескислородная OFC медь, длина 2м</t>
  </si>
  <si>
    <t>УТ000063698</t>
  </si>
  <si>
    <t>Кабель межблочный 2RCA-2RCA, посеребренный, экранированный, длина 1м, синий</t>
  </si>
  <si>
    <t>УТ000065876</t>
  </si>
  <si>
    <t>Кабель межблочный 2RCA-2RCA, пружина антизалом, ШГЭС-2. экранированный, синий, длина 0.5м</t>
  </si>
  <si>
    <t>УТ000065947</t>
  </si>
  <si>
    <t>Кабель межблочный 2RCA-2RCA, пружина антизалом, ШГЭС-2. экранированный, синий, длина 0.75м</t>
  </si>
  <si>
    <t>УТ000065948</t>
  </si>
  <si>
    <t>Кабель межблочный 2RCA-2RCA, пружина антизалом, ШГЭС-2. экранированный, синий, длина 1м</t>
  </si>
  <si>
    <t>УТ000066141</t>
  </si>
  <si>
    <t>Кабель межблочный 2RCA-2RCA, пружина антизалом, ШГЭС-2. экранированный, черный, длина 0.75м</t>
  </si>
  <si>
    <t>УТ000061019</t>
  </si>
  <si>
    <t>Кабель межблочный 2RCA-3,5 Jack 3PIN, бескиcлородная OFC медь, 2м</t>
  </si>
  <si>
    <t>УТ000061350</t>
  </si>
  <si>
    <t>Кабель межблочный аудио, 1 RCA - 1 RCA, 1м черный Xangsane</t>
  </si>
  <si>
    <t>УТ000059340</t>
  </si>
  <si>
    <t>Кабель межблочный референсный 2RCA-2RCA  монокристаллическая медь 8NX, цанговые разъемы 0,5м</t>
  </si>
  <si>
    <t>УТ000057886</t>
  </si>
  <si>
    <t>Кабель межблочный референсный 2RCA-2RCA  монокристаллическая медь 8NX, цанговые разъемы 0,75м</t>
  </si>
  <si>
    <t>УТ000060496</t>
  </si>
  <si>
    <t>Кабель межблочный референсный 2RCA-2RCA  монокристаллическая медь 8NX, цанговые разъемы 1м</t>
  </si>
  <si>
    <t>УТ000064667</t>
  </si>
  <si>
    <t>Кабель межблочный референсный 2RCA-2RCA  посеребрянный провод 6AG, плетенный, 0.5м</t>
  </si>
  <si>
    <t>УТ000064668</t>
  </si>
  <si>
    <t>Кабель межблочный референсный 2RCA-2RCA монокристаллическая медь 8NX, VDH D102MK, желтый, 0.5м</t>
  </si>
  <si>
    <t>УТ000063496</t>
  </si>
  <si>
    <t>Кабель межблочный референсный 2RCA-2RCA посеребрянный провод, 0,5м, Xangsane</t>
  </si>
  <si>
    <t>УТ000061352</t>
  </si>
  <si>
    <t>Кабель межблочный референсный 2RCA-2RCA посеребрянный провод, 0,75м, Xangsane</t>
  </si>
  <si>
    <t>УТ000061354</t>
  </si>
  <si>
    <t>Кабель межблочный референсный 2RCA-2RCA посеребрянный провод, 1,5м, Xangsane</t>
  </si>
  <si>
    <t xml:space="preserve"> Аудио кабеля, межблочные оптические, SPDIF</t>
  </si>
  <si>
    <t>УТ000059515</t>
  </si>
  <si>
    <t>Кабель аудио оптический TOSLINK-TOSLINK, SPDIF , нейлоновая оболочка , диаметр ø6мм, длина 1,5м</t>
  </si>
  <si>
    <t>УТ000059514</t>
  </si>
  <si>
    <t>Кабель аудио оптический TOSLINK-TOSLINK, SPDIF , нейлоновая оболочка , диаметр ø6мм, длина 1м</t>
  </si>
  <si>
    <t>УТ000059517</t>
  </si>
  <si>
    <t>Кабель аудио оптический TOSLINK-TOSLINK, SPDIF , нейлоновая оболочка , диаметр ø7мм, длина 1,5м</t>
  </si>
  <si>
    <t>УТ000059516</t>
  </si>
  <si>
    <t>Кабель аудио оптический TOSLINK-TOSLINK, SPDIF , нейлоновая оболочка , диаметр ø7мм, длина 1м</t>
  </si>
  <si>
    <t xml:space="preserve"> Аудио кабеля, межблочные цифровые USB</t>
  </si>
  <si>
    <t>УТ000060492</t>
  </si>
  <si>
    <t>Кабель для подключения ЦАП ( DAC ) USB AM-BM 0,5м</t>
  </si>
  <si>
    <t>УТ000060493</t>
  </si>
  <si>
    <t>Кабель для подключения ЦАП ( DAC ) USB AM-BM 1м</t>
  </si>
  <si>
    <t xml:space="preserve"> Аудио фоно кабель, разъемы фоно кабеля</t>
  </si>
  <si>
    <t>УТ000060505</t>
  </si>
  <si>
    <t>Плата фонокорректора MM/MC</t>
  </si>
  <si>
    <t>УТ000062301</t>
  </si>
  <si>
    <t>Провода для шелла, комплект 4шт, медь L=60мм</t>
  </si>
  <si>
    <t>УТ000062204</t>
  </si>
  <si>
    <t>Провода для шелла, комплект 4шт, серебро L=47мм</t>
  </si>
  <si>
    <t>УТ000066110</t>
  </si>
  <si>
    <t>Фонокабель, для подключения тонарма, 2RCA - 2RCA + заземляющий кабель, в оплетке,  длина 0,5м, ART-06</t>
  </si>
  <si>
    <t>УТ000059846</t>
  </si>
  <si>
    <t>Фонокабель, для подключения тонарма, 2RCA - 2RCA+заземляющий, длина 1,5м</t>
  </si>
  <si>
    <t>УТ000059845</t>
  </si>
  <si>
    <t>Фонокабель, для подключения тонарма, 2RCA - 2RCA+заземляющий, длина 1м</t>
  </si>
  <si>
    <t>УТ000059844</t>
  </si>
  <si>
    <t>Фонокабель, для подключения тонарма, RCA - 5DIN+заземляющий, длина 0,75м</t>
  </si>
  <si>
    <t>УТ000059843</t>
  </si>
  <si>
    <t>Фонокабель, для подключения тонарма, RCA - 5DIN+заземляющий, длина 1м</t>
  </si>
  <si>
    <t>УТ000061020</t>
  </si>
  <si>
    <t>Фонокорректор для MM катриджа звукоснимателя, ламповый</t>
  </si>
  <si>
    <t xml:space="preserve"> Компоненты для акустических систем</t>
  </si>
  <si>
    <t xml:space="preserve"> Акустические кроссоверы, фильтры, компоненты</t>
  </si>
  <si>
    <t xml:space="preserve"> Катушки индуктивности, каркасы, обмоточный провод</t>
  </si>
  <si>
    <t>УТ000062610</t>
  </si>
  <si>
    <t>Каркас катушки индуктивности, высота 17мм, диаметр 22мм (5)</t>
  </si>
  <si>
    <t xml:space="preserve"> Керамические резисторы для аудио фильтров</t>
  </si>
  <si>
    <t>УТ000062801</t>
  </si>
  <si>
    <t>Резистор Bevenbi керамический 0.33 ohm 10w±5% SQP</t>
  </si>
  <si>
    <t>УТ000062802</t>
  </si>
  <si>
    <t>Резистор Bevenbi керамический 0.51 ohm 10w±5% SQP</t>
  </si>
  <si>
    <t>УТ000062803</t>
  </si>
  <si>
    <t>Резистор Bevenbi керамический 0.82 ohm 10w±5% SQP</t>
  </si>
  <si>
    <t>УТ000062804</t>
  </si>
  <si>
    <t>Резистор Bevenbi керамический 1 ohm 10w±5% SQP</t>
  </si>
  <si>
    <t>УТ000062806</t>
  </si>
  <si>
    <t>Резистор Bevenbi керамический 1.2 ohm 10w±5% SQP</t>
  </si>
  <si>
    <t>УТ000062807</t>
  </si>
  <si>
    <t>Резистор Bevenbi керамический 1.5 ohm 10w±5% SQP</t>
  </si>
  <si>
    <t>УТ000062805</t>
  </si>
  <si>
    <t>Резистор Bevenbi керамический 10 ohm 10w±5% SQP</t>
  </si>
  <si>
    <t>УТ000062789</t>
  </si>
  <si>
    <t>Резистор Bevenbi керамический 2 ohm 10w±5% SQP</t>
  </si>
  <si>
    <t>УТ000062790</t>
  </si>
  <si>
    <t>Резистор Bevenbi керамический 2.4 ohm 10w±5% SQP</t>
  </si>
  <si>
    <t>УТ000062808</t>
  </si>
  <si>
    <t>Резистор Bevenbi керамический 2.7 ohm 10w±5% SQP</t>
  </si>
  <si>
    <t>УТ000062788</t>
  </si>
  <si>
    <t>Резистор Bevenbi керамический 3 ohm 10w±5% SQP</t>
  </si>
  <si>
    <t>УТ000062791</t>
  </si>
  <si>
    <t>Резистор Bevenbi керамический 3.3 ohm 10w±5% SQP</t>
  </si>
  <si>
    <t>УТ000062792</t>
  </si>
  <si>
    <t>Резистор Bevenbi керамический 3.7 ohm 10w±5% SQP</t>
  </si>
  <si>
    <t>УТ000062793</t>
  </si>
  <si>
    <t>Резистор Bevenbi керамический 3.9 ohm 10w±5% SQP</t>
  </si>
  <si>
    <t>УТ000062794</t>
  </si>
  <si>
    <t>Резистор Bevenbi керамический 4.3 ohm 10w±5% SQP</t>
  </si>
  <si>
    <t>УТ000062795</t>
  </si>
  <si>
    <t>Резистор Bevenbi керамический 5.1 ohm 10w±5% SQP</t>
  </si>
  <si>
    <t>УТ000062796</t>
  </si>
  <si>
    <t>Резистор Bevenbi керамический 6 ohm 10w±5% SQP</t>
  </si>
  <si>
    <t>УТ000062797</t>
  </si>
  <si>
    <t>Резистор Bevenbi керамический 6.5 ohm 10w±5% SQP</t>
  </si>
  <si>
    <t>УТ000062798</t>
  </si>
  <si>
    <t>Резистор Bevenbi керамический 7.5 ohm 10w±5% SQP</t>
  </si>
  <si>
    <t>УТ000062799</t>
  </si>
  <si>
    <t>Резистор Bevenbi керамический 8 ohm 10w±5% SQP</t>
  </si>
  <si>
    <t>УТ000062800</t>
  </si>
  <si>
    <t>Резистор Bevenbi керамический 9 ohm 10w±5% SQP</t>
  </si>
  <si>
    <t xml:space="preserve"> Конденсаторы для аудио фильтров</t>
  </si>
  <si>
    <t>УТ000061532</t>
  </si>
  <si>
    <t>Конденсатор  XPP 1.0мкФ/250В(400В) 5%</t>
  </si>
  <si>
    <t>УТ000061533</t>
  </si>
  <si>
    <t>Конденсатор  XPP 1.5мкФ/250В(400В) 5%</t>
  </si>
  <si>
    <t>УТ000061540</t>
  </si>
  <si>
    <t>Конденсатор  XPP 10мкФ/250В(400В) 5%</t>
  </si>
  <si>
    <t>УТ000061541</t>
  </si>
  <si>
    <t>Конденсатор  XPP 12мкФ/250В(400В) 5%</t>
  </si>
  <si>
    <t>УТ000061542</t>
  </si>
  <si>
    <t>Конденсатор  XPP 15мкФ/250В(400В) 5%</t>
  </si>
  <si>
    <t>УТ000061534</t>
  </si>
  <si>
    <t>Конденсатор  XPP 2,2мкФ/250В(400В) 5%</t>
  </si>
  <si>
    <t>УТ000061535</t>
  </si>
  <si>
    <t>Конденсатор  XPP 3,3мкФ/250В(400В) 5%</t>
  </si>
  <si>
    <t>УТ000061536</t>
  </si>
  <si>
    <t>Конденсатор  XPP 4,7мкФ/250В(400В) 5%</t>
  </si>
  <si>
    <t>УТ000061537</t>
  </si>
  <si>
    <t>Конденсатор  XPP 5,6мкФ/250В(400В) 5%</t>
  </si>
  <si>
    <t>УТ000061538</t>
  </si>
  <si>
    <t>Конденсатор  XPP 6,8мкФ/250В(400В) 5%</t>
  </si>
  <si>
    <t>УТ000061539</t>
  </si>
  <si>
    <t>Конденсатор  XPP 8,2мкФ/250В(400В) 5%</t>
  </si>
  <si>
    <t>УТ000062777</t>
  </si>
  <si>
    <t>Конденсатор Bevenbi пленочный полипропиленовый 0.10uF 250V±5% -40/+85C 18.5х10mm MKPA-C</t>
  </si>
  <si>
    <t>УТ000062776</t>
  </si>
  <si>
    <t>Конденсатор Bevenbi пленочный полипропиленовый 0.33uF 250V±5% -40/+85C 18.5х11.5mm MKPA-C</t>
  </si>
  <si>
    <t>УТ000062775</t>
  </si>
  <si>
    <t>Конденсатор Bevenbi пленочный полипропиленовый 0.47uF 250V±5% -40/+85C 18.5х11.5mm MKPA-C</t>
  </si>
  <si>
    <t>УТ000062778</t>
  </si>
  <si>
    <t>Конденсатор Bevenbi пленочный полипропиленовый 1.2uF 250V±5% -40/+85C 18.5х11.5mm MKPA-C</t>
  </si>
  <si>
    <t>УТ000062769</t>
  </si>
  <si>
    <t>Конденсатор Bevenbi пленочный полипропиленовый 1.5uF 250V±5% -40/+85C 25х13mm MKPA-C</t>
  </si>
  <si>
    <t>УТ000062780</t>
  </si>
  <si>
    <t>Конденсатор Bevenbi пленочный полипропиленовый 1.8uF 250V±5% -40/+85C 18.5х11.5mm MKPA-C</t>
  </si>
  <si>
    <t>УТ000062774</t>
  </si>
  <si>
    <t>Конденсатор Bevenbi пленочный полипропиленовый 10uF 250V±5% -40/+85C 18.5х11.5mm MKPA-C</t>
  </si>
  <si>
    <t>УТ000062768</t>
  </si>
  <si>
    <t>Конденсатор Bevenbi пленочный полипропиленовый 12uF 250V±5% -40/+85C 45х24mm MKPA-C</t>
  </si>
  <si>
    <t>УТ000062770</t>
  </si>
  <si>
    <t>Конденсатор Bevenbi пленочный полипропиленовый 15uF 250V±5% -40/+85C 18.5х11.5mm MKPA-C</t>
  </si>
  <si>
    <t>УТ000062779</t>
  </si>
  <si>
    <t>Конденсатор Bevenbi пленочный полипропиленовый 18uF 250V±5% -40/+85C 45х29.5mm MKPA-C</t>
  </si>
  <si>
    <t xml:space="preserve"> Монтажные платы для кроссоверов</t>
  </si>
  <si>
    <t>УТ000064361</t>
  </si>
  <si>
    <t>Монтажная плата кроссовера, 12-2A</t>
  </si>
  <si>
    <t>УТ000064357</t>
  </si>
  <si>
    <t>Монтажная плата кроссовера, BY-6T</t>
  </si>
  <si>
    <t>УТ000064165</t>
  </si>
  <si>
    <t>Монтажная плата кроссовера, BY-6W</t>
  </si>
  <si>
    <t>УТ000064360</t>
  </si>
  <si>
    <t>Монтажная плата кроссовера, ES-80</t>
  </si>
  <si>
    <t>УТ000064359</t>
  </si>
  <si>
    <t>Монтажная плата кроссовера, ES302</t>
  </si>
  <si>
    <t>УТ000064358</t>
  </si>
  <si>
    <t>Монтажная плата кроссовера, ES60S</t>
  </si>
  <si>
    <t>УТ000064362</t>
  </si>
  <si>
    <t>Монтажная плата кроссовера, ES90T</t>
  </si>
  <si>
    <t>УТ000064363</t>
  </si>
  <si>
    <t>Монтажная плата кроссовера, ES90W</t>
  </si>
  <si>
    <t xml:space="preserve"> Динамики для акустических систем</t>
  </si>
  <si>
    <t>УТ000064348</t>
  </si>
  <si>
    <t>Динамик ВЧ ленточный , 15 Вт, R 5 Ом  94dB  4 to 30KHz, HIVI RT1C-A</t>
  </si>
  <si>
    <t>УТ000061908</t>
  </si>
  <si>
    <t>Динамик ВЧ ленточный 12Вт, R 5 Ом, 2-40kHz 90dB Fountek NEOCD1.0</t>
  </si>
  <si>
    <t>УТ000061907</t>
  </si>
  <si>
    <t>Динамик ВЧ ленточный 17Вт, R 7 Ом, 1,4-40kHz 93dB Fountek NEOCD3.0</t>
  </si>
  <si>
    <t>УТ000061380</t>
  </si>
  <si>
    <t>Динамик ВЧ ленточный 2,18" (56мм) , 3,5кГц-40кГц, 89Дб, 15Вт(30Вт), 4ом (цена за комплект 2шт)</t>
  </si>
  <si>
    <t>УТ000061381</t>
  </si>
  <si>
    <t>Динамик ВЧ ленточный 2,18" (56мм) , 3,5кГц-40кГц, 89Дб, 15Вт(30Вт), 8ом (цена за комплект 2шт)</t>
  </si>
  <si>
    <t>УТ000061379</t>
  </si>
  <si>
    <t>Динамик ВЧ ленточный 2,6" (65мм) , 3кГц-40кГц, 89Дб, 15Вт(30Вт), 4ом (цена за комплект 2шт)</t>
  </si>
  <si>
    <t>УТ000064936</t>
  </si>
  <si>
    <t>Динамик ВЧ ленточный 20Вт, R 6 Ом, 1,2-40kHz 92dB Fountek S1.0</t>
  </si>
  <si>
    <t>УТ000063859</t>
  </si>
  <si>
    <t>Динамик ВЧ ленточный 20Вт, R 8 Ом, 1,2-40kHz 92dB Fountek NEOX 1.0</t>
  </si>
  <si>
    <t>УТ000062238</t>
  </si>
  <si>
    <t>Динамик ВЧ шелковый купол 2,18" (56мм), размер 65*65мм, 1,5-20кГц, 89дБ, 20Вт, 6 Ом</t>
  </si>
  <si>
    <t>УТ000064350</t>
  </si>
  <si>
    <t>Динамик ВЧ шелковый купол 25мм, 10Вт, R 4 Ом, 83dB  1,5 to 20KHZ  XDEX 52Y04-J21ND12</t>
  </si>
  <si>
    <t>УТ000064349</t>
  </si>
  <si>
    <t>Динамик ВЧ шелковый купол 25мм, 15 Вт, R 6 Ом  89dB  1,5 to 20KHZ, HIVI Q1R</t>
  </si>
  <si>
    <t>УТ000059838</t>
  </si>
  <si>
    <t>Динамик ВЧ шелковый купол 25мм, 6 Ом  D64mm, 89 dB, 20 W , B37</t>
  </si>
  <si>
    <t>УТ000059839</t>
  </si>
  <si>
    <t>Динамик ВЧ шелковый купол 25мм, 6 Ом  D74mm, 89 dB, 20 W , W5, черный фланец</t>
  </si>
  <si>
    <t>УТ000064656</t>
  </si>
  <si>
    <t>Динамик ВЧ шелковый купол 25мм, 6 Ом  D74mm, 89 dB, 20 W, защитная сетка, черный фланец</t>
  </si>
  <si>
    <t>УТ000063520</t>
  </si>
  <si>
    <t>Драйвер компрессионный, на винт, 1,2-20кГц, 108дБ, 120Вт, 8 Ом, PRO-DE446</t>
  </si>
  <si>
    <t>УТ000062234</t>
  </si>
  <si>
    <t>Рупор акустичекский 138ммх138мм, на фланец, горловина D= 26мм</t>
  </si>
  <si>
    <t>УТ000063414</t>
  </si>
  <si>
    <t>Рупор акустичекский D=127мм, на винт, горловина D= 26мм</t>
  </si>
  <si>
    <t>УТ000063417</t>
  </si>
  <si>
    <t>Рупор акустичекский D=80мм, на винт, горловина D= 26мм</t>
  </si>
  <si>
    <t>УТ000063413</t>
  </si>
  <si>
    <t>Рупор акустичекский D=95мм, на винт, горловина D= 26мм</t>
  </si>
  <si>
    <t>УТ000064166</t>
  </si>
  <si>
    <t>Твитер ВЧ рупорный, неодимовый магнит, 1,2-20кГц, 98дБ, 60Вт, 4 Ом, без рупора</t>
  </si>
  <si>
    <t>УТ000064364</t>
  </si>
  <si>
    <t>Твитер ВЧ рупорный, неодимовый магнит, 1,2-20кГц, 98дБ, 60Вт, 4 Ом, рупор 58,5*58,5мм</t>
  </si>
  <si>
    <t xml:space="preserve"> Клей, пропитки для ремонта динамиков</t>
  </si>
  <si>
    <t>УТ000061700</t>
  </si>
  <si>
    <t>Клей Interbond цианоакрилатный двухкомпонентный , 200/50мл</t>
  </si>
  <si>
    <t>УТ000061699</t>
  </si>
  <si>
    <t>Клей SodoBond цианоакрилатный, 40гр</t>
  </si>
  <si>
    <t xml:space="preserve"> Компоненты для ремонта акустических грилей</t>
  </si>
  <si>
    <t>УТ000061788</t>
  </si>
  <si>
    <t>Крепление для акустических грилей, модель 29</t>
  </si>
  <si>
    <t>УТ000061037</t>
  </si>
  <si>
    <t>Крепление для акустических грилей, модель 35</t>
  </si>
  <si>
    <t>УТ000061776</t>
  </si>
  <si>
    <t>Крепление для акустических грилей, модель 36</t>
  </si>
  <si>
    <t>УТ000061789</t>
  </si>
  <si>
    <t>Крепление для акустических грилей, модель 37</t>
  </si>
  <si>
    <t>УТ000061790</t>
  </si>
  <si>
    <t>Крепление для акустических грилей, модель 39</t>
  </si>
  <si>
    <t>УТ000061777</t>
  </si>
  <si>
    <t>Крепление для акустических грилей, модель 42</t>
  </si>
  <si>
    <t>УТ000061781</t>
  </si>
  <si>
    <t>Крепление для акустических грилей, модель 43</t>
  </si>
  <si>
    <t>УТ000061778</t>
  </si>
  <si>
    <t>Крепление для акустических грилей, модель 44</t>
  </si>
  <si>
    <t>УТ000061779</t>
  </si>
  <si>
    <t>Крепление для акустических грилей, модель 45</t>
  </si>
  <si>
    <t>УТ000061791</t>
  </si>
  <si>
    <t>Крепление для акустических грилей, модель 46</t>
  </si>
  <si>
    <t>УТ000061782</t>
  </si>
  <si>
    <t>Крепление для акустических грилей, модель 50</t>
  </si>
  <si>
    <t>УТ000061792</t>
  </si>
  <si>
    <t>Крепление для акустических грилей, модель 52</t>
  </si>
  <si>
    <t>УТ000061783</t>
  </si>
  <si>
    <t>Крепление для акустических грилей, модель 55</t>
  </si>
  <si>
    <t>УТ000061793</t>
  </si>
  <si>
    <t>Крепление для акустических грилей, модель 56</t>
  </si>
  <si>
    <t>УТ000061784</t>
  </si>
  <si>
    <t>Крепление для акустических грилей, модель 57</t>
  </si>
  <si>
    <t>УТ000061785</t>
  </si>
  <si>
    <t>Крепление для акустических грилей, модель 58 (4)</t>
  </si>
  <si>
    <t>УТ000061794</t>
  </si>
  <si>
    <t>Крепление для акустических грилей, модель 59</t>
  </si>
  <si>
    <t>УТ000061786</t>
  </si>
  <si>
    <t>Крепление для акустических грилей, модель 60</t>
  </si>
  <si>
    <t>УТ000061780</t>
  </si>
  <si>
    <t>Крепление для акустических грилей, модель 62</t>
  </si>
  <si>
    <t>УТ000059250</t>
  </si>
  <si>
    <t>Ткань для ремонта акустических систем, грилей колонок, 1.4 х 0.5 м, коричневая</t>
  </si>
  <si>
    <t>УТ000059249</t>
  </si>
  <si>
    <t>Ткань для ремонта акустических систем, грилей колонок, 1.4 х 0.5 м, черная</t>
  </si>
  <si>
    <t>УТ000062233</t>
  </si>
  <si>
    <t>Ткань для ремонта акустических систем, грилей колонок, бежевый, 017</t>
  </si>
  <si>
    <t>УТ000062232</t>
  </si>
  <si>
    <t>Ткань для ремонта акустических систем, грилей колонок, коричневый, 018</t>
  </si>
  <si>
    <t>УТ000062231</t>
  </si>
  <si>
    <t>Ткань для ремонта акустических систем, грилей колонок, серый, 016</t>
  </si>
  <si>
    <t xml:space="preserve"> Компоненты для ремонта и монтажа акустических динамиков</t>
  </si>
  <si>
    <t>УТ000063412</t>
  </si>
  <si>
    <t>Декоративное кольцо для динамика 4",  Dвн=120мм,  Dвнт=94мм</t>
  </si>
  <si>
    <t>УТ000063418</t>
  </si>
  <si>
    <t>Декоративное кольцо для динамика 5",  Dвн=147мм,  Dвнт=119мм</t>
  </si>
  <si>
    <t>УТ000063419</t>
  </si>
  <si>
    <t>Декоративное кольцо для динамика 6",  Dвн=177мм,  Dвнт=145мм</t>
  </si>
  <si>
    <t>УТ000063420</t>
  </si>
  <si>
    <t>Декоративное кольцо для динамика 8",  Dвн=220мм,  Dвнт=185мм</t>
  </si>
  <si>
    <t>УТ000059836</t>
  </si>
  <si>
    <t>Катушка звуковая для динамиков 19.5×20×3.5 4 Ом</t>
  </si>
  <si>
    <t>УТ000059837</t>
  </si>
  <si>
    <t>Катушка звуковая для динамиков 19.5×20×7.2 8 Ом</t>
  </si>
  <si>
    <t>УТ000059833</t>
  </si>
  <si>
    <t>Катушка звуковая для динамиков 25.5×32×3.5 4 Ом</t>
  </si>
  <si>
    <t>УТ000059835</t>
  </si>
  <si>
    <t>Катушка звуковая для динамиков 25.5×32×7.2 8 Ом</t>
  </si>
  <si>
    <t>УТ000059834</t>
  </si>
  <si>
    <t>Катушка звуковая для динамиков 25.5×37×3.5 4 Ом</t>
  </si>
  <si>
    <t>УТ000063124</t>
  </si>
  <si>
    <t>Колпачок пылезащитный для акустического динамика, полипропелен D=35мм, H=8мм</t>
  </si>
  <si>
    <t>УТ000059238</t>
  </si>
  <si>
    <t>Подвес для динамиков,  пенополиуретана ППУ,  10" 245/180мм</t>
  </si>
  <si>
    <t>УТ000059239</t>
  </si>
  <si>
    <t>Подвес для динамиков,  пенополиуретана ППУ,  12" 295/220мм</t>
  </si>
  <si>
    <t>УТ000059234</t>
  </si>
  <si>
    <t>Подвес для динамиков,  пенополиуретана ППУ,  4" 100/65мм</t>
  </si>
  <si>
    <t>УТ000059235</t>
  </si>
  <si>
    <t>Подвес для динамиков,  пенополиуретана ППУ,  5" 125/85мм</t>
  </si>
  <si>
    <t>УТ000059236</t>
  </si>
  <si>
    <t>Подвес для динамиков,  пенополиуретана ППУ,  6,5" 155/105мм</t>
  </si>
  <si>
    <t>УТ000059237</t>
  </si>
  <si>
    <t>Подвес для динамиков,  пенополиуретана ППУ,  8" 195/135мм</t>
  </si>
  <si>
    <t>УТ000061677</t>
  </si>
  <si>
    <t>Подвес для динамиков,  резиновый с выемкой под 4 винта,  10", толщина 1мм</t>
  </si>
  <si>
    <t>УТ000061678</t>
  </si>
  <si>
    <t>Подвес для динамиков,  резиновый с выемкой под 8 винтов,  10", толщина 1,5мм</t>
  </si>
  <si>
    <t>УТ000061521</t>
  </si>
  <si>
    <t>Подвес для динамиков,  резиновый,  3"</t>
  </si>
  <si>
    <t>УТ000064657</t>
  </si>
  <si>
    <t>Подвес для динамиков,  резиновый,  4"</t>
  </si>
  <si>
    <t>УТ000064658</t>
  </si>
  <si>
    <t>Подвес для динамиков,  резиновый,  4.5"</t>
  </si>
  <si>
    <t>УТ000061522</t>
  </si>
  <si>
    <t>Подвес для динамиков,  резиновый,  5"</t>
  </si>
  <si>
    <t>УТ000061523</t>
  </si>
  <si>
    <t>Подвес для динамиков,  резиновый,  6.5"</t>
  </si>
  <si>
    <t>УТ000064659</t>
  </si>
  <si>
    <t>Подвес для динамиков,  резиновый,  7"</t>
  </si>
  <si>
    <t>УТ000064660</t>
  </si>
  <si>
    <t>Подвес для динамиков,  резиновый,  8"</t>
  </si>
  <si>
    <t>УТ000061524</t>
  </si>
  <si>
    <t>Подвес для динамиков,  резиновый, 10"</t>
  </si>
  <si>
    <t>УТ000061525</t>
  </si>
  <si>
    <t>Подвес для динамиков, резиновый, 12"</t>
  </si>
  <si>
    <t>УТ000064730</t>
  </si>
  <si>
    <t>Подвес для динамиков, резиновый, 12" ( 220-275мм)</t>
  </si>
  <si>
    <t>УТ000061675</t>
  </si>
  <si>
    <t>Подвес для динамиков, резиновый, 6х9</t>
  </si>
  <si>
    <t>УТ000064732</t>
  </si>
  <si>
    <t>Подвес для динамиков, резиновый, 8" ( 150-175мм)</t>
  </si>
  <si>
    <t>УТ000061434</t>
  </si>
  <si>
    <t>Прокладка демпферная для акустического динамика Ø 100/82мм</t>
  </si>
  <si>
    <t>УТ000061435</t>
  </si>
  <si>
    <t>Прокладка демпферная для акустического динамика Ø 104/94мм</t>
  </si>
  <si>
    <t>УТ000061433</t>
  </si>
  <si>
    <t>Прокладка демпферная для акустического динамика Ø 108/88мм</t>
  </si>
  <si>
    <t>УТ000061038</t>
  </si>
  <si>
    <t>Прокладка демпферная для акустического динамика Ø 117/97мм</t>
  </si>
  <si>
    <t>УТ000061432</t>
  </si>
  <si>
    <t>Прокладка демпферная для акустического динамика Ø 120/100мм</t>
  </si>
  <si>
    <t>УТ000061431</t>
  </si>
  <si>
    <t>Прокладка демпферная для акустического динамика Ø 127/105мм</t>
  </si>
  <si>
    <t>УТ000061429</t>
  </si>
  <si>
    <t>Прокладка демпферная для акустического динамика Ø 148/128мм</t>
  </si>
  <si>
    <t>УТ000061427</t>
  </si>
  <si>
    <t>Прокладка демпферная для акустического динамика Ø 178/158мм</t>
  </si>
  <si>
    <t>УТ000061426</t>
  </si>
  <si>
    <t>Прокладка демпферная для акустического динамика Ø 190/170мм</t>
  </si>
  <si>
    <t>УТ000061424</t>
  </si>
  <si>
    <t>Прокладка демпферная для акустического динамика Ø 245/219мм</t>
  </si>
  <si>
    <t>УТ000061423</t>
  </si>
  <si>
    <t>Прокладка демпферная для акустического динамика Ø 255/235мм</t>
  </si>
  <si>
    <t>УТ000061422</t>
  </si>
  <si>
    <t>Прокладка демпферная для акустического динамика Ø 265/235мм</t>
  </si>
  <si>
    <t>УТ000061421</t>
  </si>
  <si>
    <t>Прокладка демпферная для акустического динамика Ø 267/245мм</t>
  </si>
  <si>
    <t>УТ000061436</t>
  </si>
  <si>
    <t>Прокладка демпферная для акустического динамика Ø 74/42мм</t>
  </si>
  <si>
    <t>УТ000061437</t>
  </si>
  <si>
    <t>Прокладка демпферная для акустического динамика Ø 76/47мм</t>
  </si>
  <si>
    <t>УТ000061420</t>
  </si>
  <si>
    <t>Прокладка демпферная для акустического динамика Ø 89/69мм</t>
  </si>
  <si>
    <t xml:space="preserve"> Коннекторы, разъемы для акустических систем</t>
  </si>
  <si>
    <t>УТ000063506</t>
  </si>
  <si>
    <t>Защитный колпачок для RCA гнезд, золотистый</t>
  </si>
  <si>
    <t>УТ000058106</t>
  </si>
  <si>
    <t>Клемма акустическая 2.8мм с изолятором, позолоченная, черная (10)</t>
  </si>
  <si>
    <t>УТ000058107</t>
  </si>
  <si>
    <t>Клемма акустическая 4.8мм с изолятором, позолоченная, красная (10)</t>
  </si>
  <si>
    <t>УТ000058108</t>
  </si>
  <si>
    <t>Клемма акустическая 6.35мм с изолятором, позолоченная, красная/черная (10)</t>
  </si>
  <si>
    <t>УТ000062606</t>
  </si>
  <si>
    <t>Клемма вилочная, акустическая, L=30мм, с изолятором, пайка/обжим, кр/черн комплект</t>
  </si>
  <si>
    <t>УТ000062607</t>
  </si>
  <si>
    <t>Клемма вилочная, акустическая, L=41,5мм, с изолятором, винт, кр/черн комплект 2шт</t>
  </si>
  <si>
    <t>УТ000063260</t>
  </si>
  <si>
    <t>Клемма вилочная, акустическая, для провода 1.5-2.5мм2, 16GA, красный</t>
  </si>
  <si>
    <t>УТ000063027</t>
  </si>
  <si>
    <t>Клемма вилочная, акустическая, для провода 1.5-2.5мм2, 16GA, черный</t>
  </si>
  <si>
    <t>УТ000063259</t>
  </si>
  <si>
    <t>Клемма вилочная, акустическая, для провода 10мм2, 8GA, красный</t>
  </si>
  <si>
    <t>УТ000063026</t>
  </si>
  <si>
    <t>Клемма вилочная, акустическая, для провода 10мм2, 8GA, черный</t>
  </si>
  <si>
    <t>УТ000063024</t>
  </si>
  <si>
    <t>Клемма вилочная, акустическая, для провода 4мм2, 12GA, красный</t>
  </si>
  <si>
    <t>УТ000063257</t>
  </si>
  <si>
    <t>Клемма вилочная, акустическая, для провода 4мм2, 12GA, черный</t>
  </si>
  <si>
    <t>УТ000063258</t>
  </si>
  <si>
    <t>Клемма вилочная, акустическая, для провода 6 мм2, 10GA, красный</t>
  </si>
  <si>
    <t>УТ000063025</t>
  </si>
  <si>
    <t>Клемма вилочная, акустическая, для провода 6 мм2, 10GA, черный</t>
  </si>
  <si>
    <t>УТ000057892</t>
  </si>
  <si>
    <t>Клемма вилочная, акустическая, крепление на винт, медь  до 6 кв.мм</t>
  </si>
  <si>
    <t>УТ000062303</t>
  </si>
  <si>
    <t>Клемма вилочная, акустическая, крепление на винт, позолоченные до 6 кв.мм</t>
  </si>
  <si>
    <t xml:space="preserve"> Крепеж для акустических динамиков и корпусов</t>
  </si>
  <si>
    <t>УТ000063344</t>
  </si>
  <si>
    <t>Втулка закладная под винт М4, L=10мм, латунь, сквозная</t>
  </si>
  <si>
    <t>УТ000063345</t>
  </si>
  <si>
    <t>Втулка закладная под винт М5, L=12мм, латунь, сквозная</t>
  </si>
  <si>
    <t>УТ000063346</t>
  </si>
  <si>
    <t>Втулка закладная под винт М6, L=10,2мм, латунь, сквозная</t>
  </si>
  <si>
    <t>УТ000063373</t>
  </si>
  <si>
    <t>Набор шурупов для динамика (FUT-1205-N) M4X25 HEX, Nickel</t>
  </si>
  <si>
    <t>УТ000033913</t>
  </si>
  <si>
    <t>Набор шурупов для динамика (FUT-1206-M) M4X25 HEX, Black Zinc</t>
  </si>
  <si>
    <t>УТ000062237</t>
  </si>
  <si>
    <t>Саморезы для монтажа акустических динамиков, М3, 12мм</t>
  </si>
  <si>
    <t>УТ000062905</t>
  </si>
  <si>
    <t>Саморезы для монтажа акустических динамиков, М3, 16мм</t>
  </si>
  <si>
    <t>УТ000062906</t>
  </si>
  <si>
    <t>Саморезы для монтажа акустических динамиков, М3.5, 12мм</t>
  </si>
  <si>
    <t>УТ000062907</t>
  </si>
  <si>
    <t>Саморезы для монтажа акустических динамиков, М3.5, 16мм</t>
  </si>
  <si>
    <t>УТ000062908</t>
  </si>
  <si>
    <t>Саморезы для монтажа акустических динамиков, М3.5, 20мм</t>
  </si>
  <si>
    <t>УТ000062909</t>
  </si>
  <si>
    <t>Саморезы для монтажа акустических динамиков, М4, 12мм</t>
  </si>
  <si>
    <t>УТ000062910</t>
  </si>
  <si>
    <t>Саморезы для монтажа акустических динамиков, М4, 16мм</t>
  </si>
  <si>
    <t>УТ000062911</t>
  </si>
  <si>
    <t>Саморезы для монтажа акустических динамиков, М4, 20мм</t>
  </si>
  <si>
    <t>УТ000062912</t>
  </si>
  <si>
    <t>Саморезы для монтажа акустических динамиков, М4, 25мм</t>
  </si>
  <si>
    <t>УТ000062913</t>
  </si>
  <si>
    <t>Саморезы для монтажа акустических динамиков, М4, 30мм</t>
  </si>
  <si>
    <t>УТ000062914</t>
  </si>
  <si>
    <t>Саморезы для монтажа акустических динамиков, М5, 25мм</t>
  </si>
  <si>
    <t xml:space="preserve"> Фазоинверторы</t>
  </si>
  <si>
    <t>УТ000063815</t>
  </si>
  <si>
    <t>Труба фазоинвертора, тип  прямой тонель, ø97, длина 115мм  (127)</t>
  </si>
  <si>
    <t>УТ000062935</t>
  </si>
  <si>
    <t>Труба фазоинвертора, тип конус, ø76мм, длина 153мм (22)</t>
  </si>
  <si>
    <t xml:space="preserve"> Компоненты для аудио кабелей</t>
  </si>
  <si>
    <t>УТ000063266</t>
  </si>
  <si>
    <t>Кабельный фильтр высокочастотных помех, феррит 3мм</t>
  </si>
  <si>
    <t>УТ000063267</t>
  </si>
  <si>
    <t>Кабельный фильтр высокочастотных помех, феррит 4мм</t>
  </si>
  <si>
    <t>УТ000060515</t>
  </si>
  <si>
    <t>Кабельный фильтр высокочастотных помех, феррит 5мм</t>
  </si>
  <si>
    <t>УТ000063009</t>
  </si>
  <si>
    <t>Кабельный фильтр высокочастотных помех, феррит 6мм</t>
  </si>
  <si>
    <t>УТ000060516</t>
  </si>
  <si>
    <t>Кабельный фильтр высокочастотных помех, феррит 7мм</t>
  </si>
  <si>
    <t>УТ000063011</t>
  </si>
  <si>
    <t>Кабельный фильтр высокочастотных помех, феррит 8мм</t>
  </si>
  <si>
    <t>УТ000062891</t>
  </si>
  <si>
    <t>Оплетка кабельная экранирующая, медная ø10мм</t>
  </si>
  <si>
    <t>УТ000062892</t>
  </si>
  <si>
    <t>Оплетка кабельная экранирующая, медная ø12мм</t>
  </si>
  <si>
    <t>УТ000062887</t>
  </si>
  <si>
    <t>Оплетка кабельная экранирующая, медная ø3мм</t>
  </si>
  <si>
    <t>УТ000062888</t>
  </si>
  <si>
    <t>Оплетка кабельная экранирующая, медная ø4мм</t>
  </si>
  <si>
    <t>УТ000062889</t>
  </si>
  <si>
    <t>Оплетка кабельная экранирующая, медная ø6мм</t>
  </si>
  <si>
    <t>УТ000062890</t>
  </si>
  <si>
    <t>Оплетка кабельная экранирующая, медная ø8мм</t>
  </si>
  <si>
    <t xml:space="preserve"> Компоненты для усилителей</t>
  </si>
  <si>
    <t xml:space="preserve"> Аудио разъемы корпусные</t>
  </si>
  <si>
    <t>УТ000059526</t>
  </si>
  <si>
    <t>Терминал акустический 86*86 мм, 4  гнезда "банан", алюминиевое основание</t>
  </si>
  <si>
    <t xml:space="preserve"> Индикаторы уровня</t>
  </si>
  <si>
    <t>УТ000058664</t>
  </si>
  <si>
    <t>Модуль управления стрелочными индикаторами уровня</t>
  </si>
  <si>
    <t>УТ000058665</t>
  </si>
  <si>
    <t>Стрелочный индикатор уровня двойной, 115х54мм, подсветка, встроенный модуль управления, черный</t>
  </si>
  <si>
    <t>УТ000058667</t>
  </si>
  <si>
    <t>Стрелочный индикатор уровня двойной, 153х48мм, подсветка 3.0-3.2V 20мА, P-78WTC-BGB-S0338-B</t>
  </si>
  <si>
    <t>УТ000058669</t>
  </si>
  <si>
    <t>Стрелочный индикатор уровня, 105х70 мм, подсветка 2.8-3.3V 80мА, TN-105-S0518</t>
  </si>
  <si>
    <t>УТ000058670</t>
  </si>
  <si>
    <t>Стрелочный индикатор уровня, 136х94мм, подсветка 3.0-3.2V 80мА, черное табло, P-134-BGB-S0561-W</t>
  </si>
  <si>
    <t>УТ000063818</t>
  </si>
  <si>
    <t>Стрелочный индикатор уровня, 35х35мм, подсветка 2.8-3.3V 20мА, ТР-35-S0169</t>
  </si>
  <si>
    <t>УТ000063819</t>
  </si>
  <si>
    <t>Стрелочный индикатор уровня, 47х47мм, подсветка 12V 20мА, белый циферблат, ТС-45</t>
  </si>
  <si>
    <t>УТ000063820</t>
  </si>
  <si>
    <t>Стрелочный индикатор уровня, 47х47мм, подсветка 12V 20мА, желтый циферблат, ТС-45</t>
  </si>
  <si>
    <t>УТ000058668</t>
  </si>
  <si>
    <t>Стрелочный индикатор уровня, 90х70 мм, подсветка 2.8-3.8V 20мА, TN-90A-BGB-S0466</t>
  </si>
  <si>
    <t xml:space="preserve"> Компоненты питания для аудио аппаратуры</t>
  </si>
  <si>
    <t>УТ000063522</t>
  </si>
  <si>
    <t>Дистрибьютер питания, на 6 розеток EUR</t>
  </si>
  <si>
    <t>УТ000063523</t>
  </si>
  <si>
    <t>Дистрибьютер питания, на 6 розеток Japan</t>
  </si>
  <si>
    <t>УТ000059336</t>
  </si>
  <si>
    <t>Колодка сетевая, 2 гнезда питания, стандарт Япония, США 125В, 20А</t>
  </si>
  <si>
    <t>УТ000063526</t>
  </si>
  <si>
    <t>Колодка сетевая, гнездo питания, 36*36мм, стандарт Япония, США 125В, 13А, черная</t>
  </si>
  <si>
    <t>УТ000063525</t>
  </si>
  <si>
    <t>Колодка сетевая, гнездо питания, 36*36мм, стандарт Япония, США 125В, 13А, белая</t>
  </si>
  <si>
    <t>УТ000063561</t>
  </si>
  <si>
    <t>Преобразователь напряжения AC-AC 220-110V 10A  600W (адаптер питания)</t>
  </si>
  <si>
    <t>УТ000060227</t>
  </si>
  <si>
    <t>Розетка сетевая на корпус 250В 16А, золотые  контакты</t>
  </si>
  <si>
    <t>УТ000063528</t>
  </si>
  <si>
    <t>Розетка сетевая на корпус, 2 гнезда, стандарт Япония, США 125В, 10А</t>
  </si>
  <si>
    <t>УТ000063527</t>
  </si>
  <si>
    <t>Розетка сетевая на корпус, стандарт Япония, США 125В, 10А</t>
  </si>
  <si>
    <t>УТ000064748</t>
  </si>
  <si>
    <t>Сетевой шнур 3pin С13 1.5м , вилка USA-JPN</t>
  </si>
  <si>
    <t>УТ000059415</t>
  </si>
  <si>
    <t>Силовая вилка питания для аудио аппаратуры P-079 CHINA</t>
  </si>
  <si>
    <t>УТ000059229</t>
  </si>
  <si>
    <t>Силовая вилка питания для аудио аппаратуры P-079E, евровилка</t>
  </si>
  <si>
    <t>УТ000063610</t>
  </si>
  <si>
    <t>Силовой кабель питания, экранированный, смешанные жилы 3*4мм, Preffair D502</t>
  </si>
  <si>
    <t>УТ000064154</t>
  </si>
  <si>
    <t>Силовой разъем питания C15 для аудио аппаратуры С-079, черный</t>
  </si>
  <si>
    <t xml:space="preserve"> Ножки для аудио аппаратуры</t>
  </si>
  <si>
    <t>УТ000062208</t>
  </si>
  <si>
    <t>Комплект ножек для вибро развязки аудио-техники, D=40мм, болт M8, серебро</t>
  </si>
  <si>
    <t>УТ000062207</t>
  </si>
  <si>
    <t>Комплект ножек для вибро развязки аудио-техники, D=40мм, болт M8, черный</t>
  </si>
  <si>
    <t>УТ000062210</t>
  </si>
  <si>
    <t>Комплект ножек для вибро развязки аудио-техники, D=50мм, болт M8, серебро</t>
  </si>
  <si>
    <t>УТ000062213</t>
  </si>
  <si>
    <t>Комплект ножек, основание для конусов, D=50мм, H=34мм, допустимый вес 90кг, серебро</t>
  </si>
  <si>
    <t>УТ000059242</t>
  </si>
  <si>
    <t>Ножка для аудио техники 30*6мм, золото (8)</t>
  </si>
  <si>
    <t>УТ000059241</t>
  </si>
  <si>
    <t>Ножка для аудио техники 30*6мм, серебро (8)</t>
  </si>
  <si>
    <t>УТ000059240</t>
  </si>
  <si>
    <t>Ножка для аудио техники 30*6мм, черные (8)</t>
  </si>
  <si>
    <t>УТ000059245</t>
  </si>
  <si>
    <t>Ножка для аудио техники 40*8мм, золото (4)</t>
  </si>
  <si>
    <t>УТ000059244</t>
  </si>
  <si>
    <t>Ножка для аудио техники 40*8мм, серебро (4)</t>
  </si>
  <si>
    <t>УТ000059247</t>
  </si>
  <si>
    <t>Ножка для аудио техники 47*13мм, серебро (8)</t>
  </si>
  <si>
    <t>УТ000059246</t>
  </si>
  <si>
    <t>Ножка для аудио техники 47*13мм, черные (8)</t>
  </si>
  <si>
    <t>УТ000063453</t>
  </si>
  <si>
    <t>Ножка для аудио техники, резиновые, 38*15мм</t>
  </si>
  <si>
    <t>УТ000063446</t>
  </si>
  <si>
    <t>Ножка для аудио техники, резиновые, 38*19мм</t>
  </si>
  <si>
    <t>УТ000063449</t>
  </si>
  <si>
    <t>Ножка для аудио техники, резиновые, 40*10мм</t>
  </si>
  <si>
    <t>УТ000063455</t>
  </si>
  <si>
    <t>Ножка для аудио техники, резиновые, 45*15мм</t>
  </si>
  <si>
    <t>УТ000063451</t>
  </si>
  <si>
    <t>Ножка для аудио техники, резиновые, конус D=18/23мм, H=15мм</t>
  </si>
  <si>
    <t>УТ000063454</t>
  </si>
  <si>
    <t>Ножка для аудио техники, резиновые, конус D=24/38мм, H=40мм</t>
  </si>
  <si>
    <t>УТ000063447</t>
  </si>
  <si>
    <t>Ножка для аудио техники, резиновые, конус D=27/35мм, H=28мм</t>
  </si>
  <si>
    <t>УТ000063445</t>
  </si>
  <si>
    <t>Ножка для аудио техники, резиновые, конус D=27/45мм, H=49мм</t>
  </si>
  <si>
    <t>УТ000063448</t>
  </si>
  <si>
    <t>Ножка для аудио техники, резиновые, конус D=28/32мм, H=19мм</t>
  </si>
  <si>
    <t>УТ000057477</t>
  </si>
  <si>
    <t>Ножки конусы под аппаратуру, виброразвязка комплект 4шт , золото</t>
  </si>
  <si>
    <t>УТ000057478</t>
  </si>
  <si>
    <t>Ножки конусы под аппаратуру, виброразвязка комплект 4шт , серебро</t>
  </si>
  <si>
    <t>УТ000058480</t>
  </si>
  <si>
    <t>Ножки конусы под аппаратуру, регулировка высоты, золото-титан, 4шт</t>
  </si>
  <si>
    <t>УТ000059524</t>
  </si>
  <si>
    <t>Ножки конусы, вибро развязка, регулировка высоты, гайка 18мм, болт M6</t>
  </si>
  <si>
    <t>УТ000058479</t>
  </si>
  <si>
    <t>Ножки конусы, вибро развязка, регулировка высоты, гайка 18мм, болт M8</t>
  </si>
  <si>
    <t>УТ000059523</t>
  </si>
  <si>
    <t>Ножки конусы, вибро развязка, регулировка высоты, гайка 27мм, болт M6</t>
  </si>
  <si>
    <t>УТ000058298</t>
  </si>
  <si>
    <t>Ножки конусы, вибро развязка, регулировка высоты, гайка 27мм, болт M8</t>
  </si>
  <si>
    <t>УТ000059219</t>
  </si>
  <si>
    <t>Шайба - подпятник под конусы виброразвязки, диаметр 25мм</t>
  </si>
  <si>
    <t xml:space="preserve"> Усилители звука, класс D</t>
  </si>
  <si>
    <t>УТ000060507</t>
  </si>
  <si>
    <t>Блок питания для усилителей класса D, Uвых=36В, мощность 350Вт</t>
  </si>
  <si>
    <t>УТ000060992</t>
  </si>
  <si>
    <t>Стерео усилитель 2.0 с Bluetooth 5.0 QCC3034, тембр блок, класс D, чип TPA3255, 2*100Bт, Uпит 24В-48В, серебро</t>
  </si>
  <si>
    <t>УТ000060993</t>
  </si>
  <si>
    <t>Стерео усилитель 2.0 с Bluetooth 5.0 QCC3034, тембр блок, класс D, чип TPA3255, 2*100Bт, Uпит 24В-48В, черный</t>
  </si>
  <si>
    <t>УТ000059687</t>
  </si>
  <si>
    <t>Стерео усилитель 2.0 с Bluetooth 5.0, тембр блок, класс D, чип TPA31162.0, 2*100Bт, Uпит 12-24В, серебро</t>
  </si>
  <si>
    <t>УТ000059670</t>
  </si>
  <si>
    <t>Стерео усилитель 2.0 с Bluetooth 5.0, тембр блок, класс D, чип TPA31162.0, 2*100Bт, Uпит 12-24В, черный, БП 24В</t>
  </si>
  <si>
    <t>УТ000059681</t>
  </si>
  <si>
    <t>Стерео усилитель 2.0 с Bluetooth 5.0, тембр блок, класс D, чип TPA3250, 2*100Bт, Uпит 18-32В, черный</t>
  </si>
  <si>
    <t>УТ000060995</t>
  </si>
  <si>
    <t>Стерео усилитель 2.1 с Bluetooth 5.0 QCC3034, тембр блок, класс D, чип TPA3255, 2.1*100Bт, Uпит 24В-48В, серебро</t>
  </si>
  <si>
    <t>УТ000059685</t>
  </si>
  <si>
    <t>Стерео усилитель мощности 2.0, класс D, Bluetooth 5.0, чип TPA3255, Uпит 30-48В, 2*100Bт, серебро</t>
  </si>
  <si>
    <t>УТ000059684</t>
  </si>
  <si>
    <t>Стерео усилитель мощности 2.0, класс D, Bluetooth 5.0, чип TPA3255, Uпит 30-48В, 2*100Bт, черный</t>
  </si>
  <si>
    <t>УТ000059673</t>
  </si>
  <si>
    <t>Стерео усилитель мощности 2.0, класс D, чип TPA3250, Uпит 30-48В, 2*50Bт, красный</t>
  </si>
  <si>
    <t>УТ000059672</t>
  </si>
  <si>
    <t>Стерео усилитель мощности 2.0, класс D, чип TPA3250, Uпит 30-48В, 2*50Bт, серебро</t>
  </si>
  <si>
    <t>УТ000060506</t>
  </si>
  <si>
    <t>Усилитель для сабвуфера 1.0, тембр блок, класс D, чип TPA3255, 200Bт, Uпит 19-50В, черный</t>
  </si>
  <si>
    <t xml:space="preserve"> Усилители звука, ламповые</t>
  </si>
  <si>
    <t>УТ000061001</t>
  </si>
  <si>
    <t>Ламповый стерео усилитель, однотактный, класс А, 2*8Вт, Bluetooth 5.0, лампа 6П3С</t>
  </si>
  <si>
    <t xml:space="preserve"> Цифро-аналоговые преобразователи, ЦАП, DAC</t>
  </si>
  <si>
    <t>УТ000060350</t>
  </si>
  <si>
    <t>Внешний ЦАП аудиодекодер 2.0, циф. вх. oптика SPDIF + COAXIAL, аудио вых. 2RCA + 3,5 Jack для наушников, MINI-DAC  285C</t>
  </si>
  <si>
    <t>УТ000062219</t>
  </si>
  <si>
    <t>Внешний ЦАП аудиодекодер 5.1 (2.1), цифр.вх.оптика SPDIF+COAXIAL, аудио вых. 6RCA, DTS Dolby/AC-3</t>
  </si>
  <si>
    <t xml:space="preserve"> Бытовая аудио и видео аппаратура</t>
  </si>
  <si>
    <t xml:space="preserve"> Напольные акустические системы</t>
  </si>
  <si>
    <t>УТ000044043</t>
  </si>
  <si>
    <t>Активная напольная акустика 12</t>
  </si>
  <si>
    <t>УТ000048960</t>
  </si>
  <si>
    <t>Активная напольная акустика HOCO BS37</t>
  </si>
  <si>
    <t>УТ000066980</t>
  </si>
  <si>
    <t>Активная напольная акустика HOCO BS46</t>
  </si>
  <si>
    <t>УТ000044044</t>
  </si>
  <si>
    <t>Активная напольная акустика OT-SPF13</t>
  </si>
  <si>
    <t>УТ000044672</t>
  </si>
  <si>
    <t>Активная напольная акустика OT-SPF19</t>
  </si>
  <si>
    <t>УТ000048051</t>
  </si>
  <si>
    <t>Активная напольная колонка OT-SPF21</t>
  </si>
  <si>
    <t>УТ000035520</t>
  </si>
  <si>
    <t>Акустика JBK-8875 (Bluetooth)</t>
  </si>
  <si>
    <t>УТ000043688</t>
  </si>
  <si>
    <t>Акустика JBK-8903 (Bluetooth) синий</t>
  </si>
  <si>
    <t>УТ000043689</t>
  </si>
  <si>
    <t>Акустика JBK-8903 (Bluetooth) черный</t>
  </si>
  <si>
    <t>УТ000033040</t>
  </si>
  <si>
    <t>Акустическая система Dialog Oscar AO-12, 30W RMS, микрофон проводной, Bluetooth, FM+USB+SD</t>
  </si>
  <si>
    <t>УТ000053660</t>
  </si>
  <si>
    <t>Акустическая система Dialog Oscar AO-150, 40W RMS, микрофон беспроводной, Bluetooth, FM+USB+SD+LED</t>
  </si>
  <si>
    <t>УТ000038839</t>
  </si>
  <si>
    <t>Акустическая система Dialog Oscar AO-20, 30W RMS, микрофон беспроводной, Bluetooth, FM+USB+SD</t>
  </si>
  <si>
    <t>УТ000043273</t>
  </si>
  <si>
    <t>Акустическая система Dialog Oscar AO-200, 45W RMS, микрофон беспроводной, Bluetooth, FM+USB+SD</t>
  </si>
  <si>
    <t>УТ000054925</t>
  </si>
  <si>
    <t>Акустическая система ELTRONIC 20-40 CRAZY BOX 120 Bluetooth, FM+USB+SD</t>
  </si>
  <si>
    <t>УТ000054922</t>
  </si>
  <si>
    <t>Акустическая система ELTRONIC 20-43 CRAZY BOX 100 Bluetooth, FM+USB+SD</t>
  </si>
  <si>
    <t>УТ000054923</t>
  </si>
  <si>
    <t>Акустическая система ELTRONIC 20-44 CRAZY BOX 100 Bluetooth, FM+USB+SD</t>
  </si>
  <si>
    <t>УТ000054930</t>
  </si>
  <si>
    <t>Акустическая система ELTRONIC 20-82 HOME SOUND 2 динамика 48W, микрофон, пульт, Bluetooth, FM+USB+SD черная</t>
  </si>
  <si>
    <t>УТ000064558</t>
  </si>
  <si>
    <t>Акустическая система SmartBuy Arisaka 2, 24Вт (SBS-5780)</t>
  </si>
  <si>
    <t>УТ000044840</t>
  </si>
  <si>
    <t>Акустическая система SmartBuy Arisaka, 20Вт (SBS-570)</t>
  </si>
  <si>
    <t>УТ000054602</t>
  </si>
  <si>
    <t>Акустическая система SmartBuy MY DISCO, 50W, микрофон проводной, Bluetooth, FM+USB+SD (SBS-5350)</t>
  </si>
  <si>
    <t>УТ000064559</t>
  </si>
  <si>
    <t>Акустическая система SmartBuy Reaver 2, 24Вт (SBS-5770)</t>
  </si>
  <si>
    <t>УТ000044841</t>
  </si>
  <si>
    <t>Акустическая система SmartBuy Reaver, 20Вт (SBS-560)</t>
  </si>
  <si>
    <t>УТ000064538</t>
  </si>
  <si>
    <t>Акустическая система SmartBuy SIRIN, 16Вт, Bluetooth, MP3, FM-радио, микрофон (SBS-5480)</t>
  </si>
  <si>
    <t>УТ000042472</t>
  </si>
  <si>
    <t>Акустическая система Volume MAN PMA-212AWB, 250Вт RMS, Bluetooth, MP3-проигрыватель, USB-вход, 2 беспроводных микрофона, встроенный аккумулятор</t>
  </si>
  <si>
    <t>УТ000066984</t>
  </si>
  <si>
    <t>Колонка Bluetooth 5.0 2*10W 2200mAh с проводным микрофоном Hoco BS52 (Black)</t>
  </si>
  <si>
    <t>УТ000050362</t>
  </si>
  <si>
    <t>Колонка портативная Nakatomi GS-40 (50Вт, FM, USB reader)</t>
  </si>
  <si>
    <t>УТ000052769</t>
  </si>
  <si>
    <t>Колонка портативная Nakatomi GS-50 (90Вт, FM, USB reader)</t>
  </si>
  <si>
    <t>УТ000051937</t>
  </si>
  <si>
    <t>Колонка портативная SmartBuy LAVA (Bluetooth, 48W, FM-радио) SBS-5240</t>
  </si>
  <si>
    <t>УТ000046181</t>
  </si>
  <si>
    <t>Колонка портативная Smartbuy Z1 Bluetooth, караоке (SBS-970)</t>
  </si>
  <si>
    <t>УТ000042770</t>
  </si>
  <si>
    <t>Стойка под акустическую систему MAN SS-10 высота до 180см., выдерживает оборудование до 50 кг.</t>
  </si>
  <si>
    <t xml:space="preserve"> Портативные колонки</t>
  </si>
  <si>
    <t>УТ000052997</t>
  </si>
  <si>
    <t>Колонка портативная Borofone BR14 (Bluetooth, AUX, microSD) синий</t>
  </si>
  <si>
    <t>УТ000049969</t>
  </si>
  <si>
    <t>Колонка портативная Borofone BR15 (Bluetooth, AUX, microSD) красный</t>
  </si>
  <si>
    <t>УТ000059665</t>
  </si>
  <si>
    <t>Колонка портативная Borofone BR17 (Bluetooth, AUX, microSD) красный</t>
  </si>
  <si>
    <t>УТ000059662</t>
  </si>
  <si>
    <t>Колонка портативная Borofone BR17 (Bluetooth, AUX, microSD) синий</t>
  </si>
  <si>
    <t>УТ000050274</t>
  </si>
  <si>
    <t>Колонка портативная Borofone BR19 (Bluetooth, AUX, microSD) красный</t>
  </si>
  <si>
    <t>УТ000050276</t>
  </si>
  <si>
    <t>Колонка портативная Borofone BR19 (Bluetooth, AUX, microSD) синий</t>
  </si>
  <si>
    <t>УТ000050638</t>
  </si>
  <si>
    <t>Колонка портативная Borofone BR21 (Bluetooth, AUX, microSD) красный</t>
  </si>
  <si>
    <t>УТ000052998</t>
  </si>
  <si>
    <t>Колонка портативная Borofone BR22 (Bluetooth, AUX, microSD) тёмно-зелёный</t>
  </si>
  <si>
    <t>УТ000053301</t>
  </si>
  <si>
    <t>Колонка портативная Borofone BR24 (Bluetooth, AUX, microSD) бирюзовый</t>
  </si>
  <si>
    <t>УТ000053302</t>
  </si>
  <si>
    <t>Колонка портативная Borofone BR24 (Bluetooth, AUX, microSD) красный</t>
  </si>
  <si>
    <t>УТ000053305</t>
  </si>
  <si>
    <t>Колонка портативная Borofone BR24 (Bluetooth, AUX, microSD) темно-зелёный</t>
  </si>
  <si>
    <t>УТ000057958</t>
  </si>
  <si>
    <t>Колонка портативная Borofone BR28 (Bluetooth, AUX, microSD) чёрный</t>
  </si>
  <si>
    <t>УТ000057960</t>
  </si>
  <si>
    <t>Колонка портативная Borofone BR29 (Bluetooth, AUX, microSD) красный</t>
  </si>
  <si>
    <t>УТ000051137</t>
  </si>
  <si>
    <t>Колонка портативная Borofone BR3 (Bluetooth, AUX, microSD) серый</t>
  </si>
  <si>
    <t>УТ000049981</t>
  </si>
  <si>
    <t>Колонка портативная Borofone BR3 (Bluetooth, AUX, microSD) синий</t>
  </si>
  <si>
    <t>УТ000050643</t>
  </si>
  <si>
    <t>Колонка портативная Borofone BR4 (Bluetooth, AUX, microSD) голубой</t>
  </si>
  <si>
    <t>УТ000039504</t>
  </si>
  <si>
    <t>Колонка портативная Borofone BR6 (Bluetooth, AUX, microSD) камуфляж</t>
  </si>
  <si>
    <t>УТ000039506</t>
  </si>
  <si>
    <t>Колонка портативная Borofone BR6 (Bluetooth, AUX, microSD) синий</t>
  </si>
  <si>
    <t>УТ000045898</t>
  </si>
  <si>
    <t>Колонка портативная Borofone BR7 (Bluetooth, AUX, microSD) красный</t>
  </si>
  <si>
    <t>УТ000045900</t>
  </si>
  <si>
    <t>Колонка портативная Borofone BR7 (Bluetooth, AUX, microSD) синий</t>
  </si>
  <si>
    <t>УТ000052981</t>
  </si>
  <si>
    <t>Колонка портативная BT366 (Bluetooth, AUX, microSD, USB, RGB-подсветка) зелёный</t>
  </si>
  <si>
    <t>УТ000054552</t>
  </si>
  <si>
    <t>Колонка портативная BT366 (Bluetooth, AUX, microSD, USB, RGB-подсветка) красный</t>
  </si>
  <si>
    <t>УТ000056959</t>
  </si>
  <si>
    <t>Колонка портативная BT366 (Bluetooth, AUX, microSD, USB, RGB-подсветка) серебро</t>
  </si>
  <si>
    <t>УТ000054080</t>
  </si>
  <si>
    <t>Колонка портативная BT366 (Bluetooth, AUX, microSD, USB, RGB-подсветка) синий</t>
  </si>
  <si>
    <t>УТ000057037</t>
  </si>
  <si>
    <t>Колонка портативная BT366 (Bluetooth, AUX, microSD, USB, RGB-подсветка) чёрный</t>
  </si>
  <si>
    <t>УТ000055700</t>
  </si>
  <si>
    <t>Колонка портативная Defender BEATBOX 20  (Bluetooth, 20Вт, Light, MIC, TF, USB, TWS)</t>
  </si>
  <si>
    <t>УТ000038998</t>
  </si>
  <si>
    <t>Колонка портативная Defender G104 (Bluetooth, Light, 12Вт, AUX, USB, TF)</t>
  </si>
  <si>
    <t>УТ000051336</t>
  </si>
  <si>
    <t>Колонка портативная Defender G98 (Bluetooth, 5Вт, AUX, USB, TF)</t>
  </si>
  <si>
    <t>УТ000029223</t>
  </si>
  <si>
    <t>Колонка портативная Dialog Progressive AP-1000 труба, 16W RMS, Bluetooth, FM+USB reader</t>
  </si>
  <si>
    <t>УТ000052767</t>
  </si>
  <si>
    <t>Колонка портативная Dialog Progressive AP-20 труба, 25W RMS, Bluetooth, FM+USB reader</t>
  </si>
  <si>
    <t>УТ000049972</t>
  </si>
  <si>
    <t>Колонка портативная HOCO HC1 (Bluetooth, AUX, microSD) красный</t>
  </si>
  <si>
    <t>УТ000055352</t>
  </si>
  <si>
    <t>Колонка портативная HOCO HC11 (Bluetooth, AUX, microSD) красный</t>
  </si>
  <si>
    <t>УТ000051978</t>
  </si>
  <si>
    <t>Колонка портативная HOCO HC12 (Bluetooth, AUX, microSD) зеленый</t>
  </si>
  <si>
    <t>УТ000051976</t>
  </si>
  <si>
    <t>Колонка портативная HOCO HC12 (Bluetooth, AUX, microSD) синий</t>
  </si>
  <si>
    <t>УТ000049975</t>
  </si>
  <si>
    <t>Колонка портативная HOCO HC2 (Bluetooth, AUX, microSD) зеленый камуфляж</t>
  </si>
  <si>
    <t>УТ000049976</t>
  </si>
  <si>
    <t>Колонка портативная HOCO HC2 (Bluetooth, AUX, microSD) красный</t>
  </si>
  <si>
    <t>УТ000055355</t>
  </si>
  <si>
    <t>Колонка портативная HOCO HC4 (Bluetooth, AUX, microSD) зеленый</t>
  </si>
  <si>
    <t>УТ000044330</t>
  </si>
  <si>
    <t>Колонка портативная Smartbuy Blink (5Вт, Bluetooth) (SBS-5070)</t>
  </si>
  <si>
    <t>УТ000026989</t>
  </si>
  <si>
    <t>Колонка портативная SmartBuy Tuber, Bluetooth, MP3-плеер, FM-радио, чёрно-жёлтый (SBS-4200)</t>
  </si>
  <si>
    <t>УТ000026992</t>
  </si>
  <si>
    <t>Колонка портативная SmartBuy Tuber, Bluetooth, MP3-плеер, FM-радио, чёрно-красная (SBS-4300)</t>
  </si>
  <si>
    <t>УТ000044337</t>
  </si>
  <si>
    <t>Колонка портативная Smartbuy Way (5Вт, Bluetooth) (SBS-5020)</t>
  </si>
  <si>
    <t>УТ000044338</t>
  </si>
  <si>
    <t>Колонка портативная Smartbuy Yoga 2 (5Вт, Bluetooth) (SBS-5040)</t>
  </si>
  <si>
    <t xml:space="preserve"> Кронштейны для бытовой техники, телевизоров, микроволновых печей</t>
  </si>
  <si>
    <t xml:space="preserve"> Кронштейны для бытовой техники</t>
  </si>
  <si>
    <t>УТ000044187</t>
  </si>
  <si>
    <t>Кронштейн полка для приставок Q08 (240x340)</t>
  </si>
  <si>
    <t>УТ000053425</t>
  </si>
  <si>
    <t>Кронштейн СВЧ консоль Trone C-3, белый</t>
  </si>
  <si>
    <t>УТ000053424</t>
  </si>
  <si>
    <t>Кронштейн СВЧ консоль Trone C-5, белый</t>
  </si>
  <si>
    <t>УТ000053427</t>
  </si>
  <si>
    <t>Кронштейн СВЧ консоль Trone C-5, серый</t>
  </si>
  <si>
    <t>УТ000046918</t>
  </si>
  <si>
    <t>Подставка подвесная универсальная РЭМО UNI-TV-PLUS, черная</t>
  </si>
  <si>
    <t>УТ000055587</t>
  </si>
  <si>
    <t>Полка для аксессуаров, подставка ТВ (30*12.5см)</t>
  </si>
  <si>
    <t xml:space="preserve"> Кронштейны наклонно-поворотный</t>
  </si>
  <si>
    <t>УТ000036524</t>
  </si>
  <si>
    <t>Кронштейн для LED/LCD телевизоров KALOC  X-1 настенный поворотно-наклонный 23"-55" (черный)</t>
  </si>
  <si>
    <t>УТ000043863</t>
  </si>
  <si>
    <t>Кронштейн для LED/LCD телевизоров V-5 настенный наклонный 26"-55"(черный)</t>
  </si>
  <si>
    <t>УТ000041528</t>
  </si>
  <si>
    <t>Кронштейн для мониторов 26-55` (66-140см) Vobix VX5532B наклонно-поворотный до 35кг</t>
  </si>
  <si>
    <t>УТ000041520</t>
  </si>
  <si>
    <t>Кронштейн для мониторов 26-55` (66-140см) Vobix VX5533B наклонно-поворотный до 35кг</t>
  </si>
  <si>
    <t>УТ000048597</t>
  </si>
  <si>
    <t>Кронштейн для мониторов UltraMounts UM700 наклонно-поворотный. на струбцине 13-27` (33-68см) до 6,5кг</t>
  </si>
  <si>
    <t>УТ000044127</t>
  </si>
  <si>
    <t>Кронштейн для проектора потолочный NB718-4</t>
  </si>
  <si>
    <t>УТ000038919</t>
  </si>
  <si>
    <t>Кронштейн для телевизора 14-40" OT-HOD09</t>
  </si>
  <si>
    <t>УТ000038920</t>
  </si>
  <si>
    <t>Кронштейн для телевизора 14-42" OT-HOD10</t>
  </si>
  <si>
    <t>УТ000038923</t>
  </si>
  <si>
    <t>Кронштейн для телевизора 14-42" OT-HOD12</t>
  </si>
  <si>
    <t>УТ000038918</t>
  </si>
  <si>
    <t>Кронштейн для телевизора 15-40" OT-HOD08</t>
  </si>
  <si>
    <t>УТ000045065</t>
  </si>
  <si>
    <t>Кронштейн для телевизора 17-27" NB F120</t>
  </si>
  <si>
    <t>УТ000056384</t>
  </si>
  <si>
    <t>Кронштейн для телевизора 17-42` YX-Z200</t>
  </si>
  <si>
    <t>УТ000038924</t>
  </si>
  <si>
    <t>Кронштейн для телевизора 26-55" OT-HOD13</t>
  </si>
  <si>
    <t>УТ000042530</t>
  </si>
  <si>
    <t>Кронштейн для телевизора 27-45" NB F425</t>
  </si>
  <si>
    <t>УТ000045066</t>
  </si>
  <si>
    <t>Кронштейн для телевизора 30-40" NB F200</t>
  </si>
  <si>
    <t>УТ000048387</t>
  </si>
  <si>
    <t>Кронштейн для телевизора 32-55" Live-Power T4 поворотно-наклонный</t>
  </si>
  <si>
    <t>УТ000038922</t>
  </si>
  <si>
    <t>Кронштейн для телевизора 32-55" OT-HOD11</t>
  </si>
  <si>
    <t>УТ000040187</t>
  </si>
  <si>
    <t>Кронштейн для телевизора 32-60" KALOC X-5 поворотно-наклонный</t>
  </si>
  <si>
    <t>УТ000040312</t>
  </si>
  <si>
    <t>Кронштейн для телевизора 32-60" NB P5</t>
  </si>
  <si>
    <t>УТ000065491</t>
  </si>
  <si>
    <t>Кронштейн для телевизора 32-65" ZERRO P-4 поворотно-наклонный</t>
  </si>
  <si>
    <t>УТ000044681</t>
  </si>
  <si>
    <t>Кронштейн для телевизора 40-70" NB 757-L400</t>
  </si>
  <si>
    <t>УТ000049071</t>
  </si>
  <si>
    <t>Кронштейн для телевизора 40-75" NB 787-L600</t>
  </si>
  <si>
    <t>УТ000061944</t>
  </si>
  <si>
    <t>Кронштейн для телевизора 40-80" DB-440 поворотно-выдвижной</t>
  </si>
  <si>
    <t>УТ000045994</t>
  </si>
  <si>
    <t>Кронштейн для телевизора NB DF-5 настенный поворотно-наклонный черный</t>
  </si>
  <si>
    <t>УТ000019059</t>
  </si>
  <si>
    <t>Кронштейн для телевизора UltraMounts UM860 наклонно-поворотный 13-27` (33-68см) до 20кг</t>
  </si>
  <si>
    <t>УТ000019060</t>
  </si>
  <si>
    <t>Кронштейн для телевизора UltraMounts UM861 наклонно-поворотный 13-27` (33-68см) до 20кг</t>
  </si>
  <si>
    <t>УТ000019733</t>
  </si>
  <si>
    <t>Кронштейн для телевизора UltraMounts UM868 наклонно-поворотный 23-55` (59-139см) до 30кг</t>
  </si>
  <si>
    <t>УТ000041530</t>
  </si>
  <si>
    <t>Кронштейн для телевизора UltraMounts UM869 наклонно-поворотный 23-55` (58-140см) до 35кг</t>
  </si>
  <si>
    <t>УТ000041531</t>
  </si>
  <si>
    <t>Кронштейн для телевизора UltraMounts UM871 наклонно-поворотный 23-55` (58-140см) до 35кг</t>
  </si>
  <si>
    <t>УТ000035116</t>
  </si>
  <si>
    <t>Кронштейн для телевизора UltraMounts UM878 наклонно-поворотный 32-55` (82-139см) до 35кг</t>
  </si>
  <si>
    <t>УТ000040028</t>
  </si>
  <si>
    <t>Кронштейн для телевизора UltraMounts UM890 потолочный 23-42` (59-106см) до 30кг</t>
  </si>
  <si>
    <t>УТ000046064</t>
  </si>
  <si>
    <t>Кронштейн для телевизора UltraMounts UM894 наклонно-поворотный 13-27` (33-68см) до 20кг</t>
  </si>
  <si>
    <t>УТ000046062</t>
  </si>
  <si>
    <t>Кронштейн для телевизора UltraMounts UM895 наклонно-поворотный 13-27` (33-68см) до 15кг</t>
  </si>
  <si>
    <t>УТ000046066</t>
  </si>
  <si>
    <t>Кронштейн для телевизора UltraMounts UM896 наклонно-поворотный 13-27` (33-68см) до 30кг</t>
  </si>
  <si>
    <t>УТ000048217</t>
  </si>
  <si>
    <t>Кронштейн для телевизора UltraMounts UM897 наклонно-поворотный 23-43` (59-109см) до 30кг</t>
  </si>
  <si>
    <t>УТ000046072</t>
  </si>
  <si>
    <t>Кронштейн для телевизора UltraMounts UM901 наклонно-поворотный 32-55` (82-139см) до 30кг</t>
  </si>
  <si>
    <t>УТ000046076</t>
  </si>
  <si>
    <t>Кронштейн для телевизора UltraMounts UM909 наклонно-поворотный 37-75` (94-190см) до 35кг</t>
  </si>
  <si>
    <t>УТ000065140</t>
  </si>
  <si>
    <t>Кронштейн наклонно-поворотный для ТВ LP-P60 (26"-70")</t>
  </si>
  <si>
    <t>УТ000065141</t>
  </si>
  <si>
    <t>Кронштейн наклонно-поворотный для ТВ LP-P70 (19"-49")</t>
  </si>
  <si>
    <t>УТ000065142</t>
  </si>
  <si>
    <t>Кронштейн наклонно-поворотный для ТВ LP-T40 (14"-49")</t>
  </si>
  <si>
    <t xml:space="preserve"> Кронштейны наклонный</t>
  </si>
  <si>
    <t>УТ000038987</t>
  </si>
  <si>
    <t>Кронштейн для LED/LCD телевизоров KALOC E1-T 17"-42" настенный наклонный (черный)</t>
  </si>
  <si>
    <t>УТ000041640</t>
  </si>
  <si>
    <t>Кронштейн для LED/LCD телевизоров KALOC E10-T 32"-65" настенный наклонный (черный)</t>
  </si>
  <si>
    <t>УТ000036526</t>
  </si>
  <si>
    <t>Кронштейн для LED/LCD телевизоров KALOC E2-T 32"-65" настенный наклонный (черный)</t>
  </si>
  <si>
    <t>УТ000061567</t>
  </si>
  <si>
    <t>Кронштейн для LED/LCD телевизоров KALOC E3-T 32"-75" настенный наклонный (черный)</t>
  </si>
  <si>
    <t>УТ000040744</t>
  </si>
  <si>
    <t>Кронштейн для LED/LCD телевизоров KALOC E3-T 40"-65" настенный наклонный (черный)</t>
  </si>
  <si>
    <t>УТ000038986</t>
  </si>
  <si>
    <t>Кронштейн для LED/LCD телевизоров KYD698S 23"-60" настенный наклонный (черный)</t>
  </si>
  <si>
    <t>УТ000065492</t>
  </si>
  <si>
    <t>Кронштейн для LED/LCD телевизоров ZERRO C3T 40"-70" черный, настенный наклонный</t>
  </si>
  <si>
    <t>УТ000038926</t>
  </si>
  <si>
    <t>Кронштейн для телевизора 26-55" OT-HOD15</t>
  </si>
  <si>
    <t>УТ000038914</t>
  </si>
  <si>
    <t>Кронштейн для телевизора 32-65" OT-HOD03</t>
  </si>
  <si>
    <t>УТ000038915</t>
  </si>
  <si>
    <t>Кронштейн для телевизора 32-65" OT-HOD04</t>
  </si>
  <si>
    <t>УТ000038928</t>
  </si>
  <si>
    <t>Кронштейн для телевизора 32-71" OT-HOD17</t>
  </si>
  <si>
    <t>УТ000038929</t>
  </si>
  <si>
    <t>Кронштейн для телевизора 42-80" OT-HOD18</t>
  </si>
  <si>
    <t>УТ000047570</t>
  </si>
  <si>
    <t>Кронштейн для телевизора 55-85` NB DF-70T настенный наклонный черный</t>
  </si>
  <si>
    <t>УТ000045064</t>
  </si>
  <si>
    <t>Кронштейн для телевизора NB C1-T наклонный 17-42`</t>
  </si>
  <si>
    <t>УТ000034580</t>
  </si>
  <si>
    <t>Кронштейн для телевизора NBC3-F 40-65`</t>
  </si>
  <si>
    <t>УТ000028106</t>
  </si>
  <si>
    <t>Кронштейн для телевизора NBC3-T наклонный 40-65`</t>
  </si>
  <si>
    <t>УТ000019734</t>
  </si>
  <si>
    <t>Кронштейн для телевизора UltraMounts UM830T наклонный 13-27` (33-68см) до 25кг</t>
  </si>
  <si>
    <t>УТ000046077</t>
  </si>
  <si>
    <t>Кронштейн для телевизора UltraMounts UM840T наклонный 43-90` (109-229см) до 70кг</t>
  </si>
  <si>
    <t>УТ000018775</t>
  </si>
  <si>
    <t>Кронштейн для телевизора наклонный 26-55" OT-HOD06</t>
  </si>
  <si>
    <t xml:space="preserve"> Кронштейны фиксированный</t>
  </si>
  <si>
    <t>УТ000038925</t>
  </si>
  <si>
    <t>Кронштейн для телевизора 14-42" OT-HOD14</t>
  </si>
  <si>
    <t>УТ000028110</t>
  </si>
  <si>
    <t>Кронштейн для телевизора 26-55" OT-HOD02 фиксированный черный</t>
  </si>
  <si>
    <t>УТ000042114</t>
  </si>
  <si>
    <t>Кронштейн для телевизора 26-55" фиксированный</t>
  </si>
  <si>
    <t>УТ000032510</t>
  </si>
  <si>
    <t>Кронштейн для телевизора H-03 40`-70` настенный</t>
  </si>
  <si>
    <t>УТ000054632</t>
  </si>
  <si>
    <t>Кронштейн для телевизора фиксированный ENERGY POWER 26-65`</t>
  </si>
  <si>
    <t xml:space="preserve"> Микрофоны вокальные</t>
  </si>
  <si>
    <t xml:space="preserve"> Микрофоны беспроводной c колонкой</t>
  </si>
  <si>
    <t>УТ000045734</t>
  </si>
  <si>
    <t>Микрофон для караоке c беспроводной колонкой OT-ERM04 (Bluetooth, microSD, USB) серебро</t>
  </si>
  <si>
    <t>УТ000045735</t>
  </si>
  <si>
    <t>Микрофон для караоке c беспроводной колонкой OT-ERM04 (Bluetooth, microSD, USB) черный</t>
  </si>
  <si>
    <t>УТ000052455</t>
  </si>
  <si>
    <t>Микрофон для караоке c беспроводной колонкой S-088 (Bluetooth, microSD, USB) черный</t>
  </si>
  <si>
    <t>УТ000042564</t>
  </si>
  <si>
    <t>Микрофон для караоке c беспроводной колонкой V-8 (Bluetooth, microSD, USB) розовое золото</t>
  </si>
  <si>
    <t>УТ000052272</t>
  </si>
  <si>
    <t>Микрофон для караоке c беспроводной колонкой WSTER WS-898 (Bluetooth, microSD, USB) розовый</t>
  </si>
  <si>
    <t>УТ000048055</t>
  </si>
  <si>
    <t>Микрофон для караоке c беспроводной колонкой WSTER WS-900 (Bluetooth, microSD, USB) камуфляж</t>
  </si>
  <si>
    <t>УТ000048056</t>
  </si>
  <si>
    <t>Микрофон для караоке c беспроводной колонкой WSTER WS-900 (Bluetooth, microSD, USB) красный</t>
  </si>
  <si>
    <t>УТ000048058</t>
  </si>
  <si>
    <t>Микрофон для караоке c беспроводной колонкой WSTER WS-900 (Bluetooth, microSD, USB) черный</t>
  </si>
  <si>
    <t>УТ000052363</t>
  </si>
  <si>
    <t>Микрофон для караоке c беспроводной колонкой YS-09 (Bluetooth, microSD, USB) золото</t>
  </si>
  <si>
    <t xml:space="preserve"> Микрофоны беспроводные</t>
  </si>
  <si>
    <t>00000000784</t>
  </si>
  <si>
    <t>Микрофон для караоке Defender MIC-140 (беспроводной, металл)</t>
  </si>
  <si>
    <t>УТ000054008</t>
  </si>
  <si>
    <t>Микрофон для караоке ELMM-501 (2 микрофона, беспроводной)</t>
  </si>
  <si>
    <t>УТ000028367</t>
  </si>
  <si>
    <t>Микрофон для караоке Ritmix RWM-100 black (беспроводной)</t>
  </si>
  <si>
    <t>00400047401</t>
  </si>
  <si>
    <t>Микрофон для караоке Ritmix RWM-101 black (беспроводной)</t>
  </si>
  <si>
    <t xml:space="preserve"> Микрофоны проводные</t>
  </si>
  <si>
    <t>УТ000066019</t>
  </si>
  <si>
    <t>Микрофон вокальный проводной RITMIX RDM-155 (Black), динамический, однонаправленный, 50 Гц - 10 кГц, Jack 6.3 мм, черный</t>
  </si>
  <si>
    <t>00400047395</t>
  </si>
  <si>
    <t>Микрофон для караоке Ritmix RDM-130 black</t>
  </si>
  <si>
    <t>00400047397</t>
  </si>
  <si>
    <t>Микрофон для караоке Ritmix RDM-131 black</t>
  </si>
  <si>
    <t>УТ000054003</t>
  </si>
  <si>
    <t>Микрофон для караоке, разъемный провод 3м, штекер 6.3, ELMM-01</t>
  </si>
  <si>
    <t>УТ000054004</t>
  </si>
  <si>
    <t>Микрофон для караоке, разъемный провод 3м, штекер 6.3, ELMM-226</t>
  </si>
  <si>
    <t>УТ000015546</t>
  </si>
  <si>
    <t>Микрофон Орбита MK-02 проводной</t>
  </si>
  <si>
    <t xml:space="preserve"> Пульты дистанционного управления</t>
  </si>
  <si>
    <t xml:space="preserve"> Пульты для DVD</t>
  </si>
  <si>
    <t>УТ000004356</t>
  </si>
  <si>
    <t>Пульт для Akai DV4311/6842/6342/6840 DVD</t>
  </si>
  <si>
    <t>УТ000004355</t>
  </si>
  <si>
    <t>Пульт для Akai/Neumann KM-1205 DVD</t>
  </si>
  <si>
    <t>УТ000055982</t>
  </si>
  <si>
    <t>Пульт для Akai/TCL/Vitek KT-6222 (DVD4003) DVD</t>
  </si>
  <si>
    <t>УТ000004357</t>
  </si>
  <si>
    <t>Пульт для Atlanta JX8602B k ATX5500 DVD</t>
  </si>
  <si>
    <t>УТ000004358</t>
  </si>
  <si>
    <t>Пульт для BBK RC-15 DVD</t>
  </si>
  <si>
    <t>00000003445</t>
  </si>
  <si>
    <t>Пульт для BBK RC019-01R DVD player</t>
  </si>
  <si>
    <t>УТ000015045</t>
  </si>
  <si>
    <t>Пульт для BBK RC019-19R DVD player</t>
  </si>
  <si>
    <t>УТ000015046</t>
  </si>
  <si>
    <t>Пульт для BBK RC026-02R DVD+USB+караоке</t>
  </si>
  <si>
    <t>УТ000004362</t>
  </si>
  <si>
    <t>Пульт для BORK DV-VKM1440SI DVD</t>
  </si>
  <si>
    <t>00401050881</t>
  </si>
  <si>
    <t>Пульт для Elenberg DVD R-302Е</t>
  </si>
  <si>
    <t>00000003449</t>
  </si>
  <si>
    <t>Пульт для Elenberg DVD R-404Е</t>
  </si>
  <si>
    <t>00400049382</t>
  </si>
  <si>
    <t>Пульт для Elenberg DVD RC-D010E</t>
  </si>
  <si>
    <t>00000003788</t>
  </si>
  <si>
    <t>Пульт для Elenberg P-2402/2403  DVD</t>
  </si>
  <si>
    <t>00401052026</t>
  </si>
  <si>
    <t>Пульт для Elenberg P-2407  DVD</t>
  </si>
  <si>
    <t>00000003450</t>
  </si>
  <si>
    <t>Пульт для Elenberg P-2417/2420/2450  DVD</t>
  </si>
  <si>
    <t>00400047499</t>
  </si>
  <si>
    <t>Пульт для Elenberg R-601E2  DVD</t>
  </si>
  <si>
    <t>00410051395</t>
  </si>
  <si>
    <t>Пульт для Elenberg универсальный (AKAI, REKORD) RM-084B DVD</t>
  </si>
  <si>
    <t>00410050334</t>
  </si>
  <si>
    <t>Пульт для Elenberg универсальный RM-D699 DVD</t>
  </si>
  <si>
    <t>УТ000001262</t>
  </si>
  <si>
    <t>Пульт для Elenberg универсальный RM-D739 DVD</t>
  </si>
  <si>
    <t>УТ000004364</t>
  </si>
  <si>
    <t>Пульт для General JX-2008/Erisson 1130 DVD</t>
  </si>
  <si>
    <t>УТ000004365</t>
  </si>
  <si>
    <t>Пульт для Grundig TP-92V DVD</t>
  </si>
  <si>
    <t>УТ000004366</t>
  </si>
  <si>
    <t>Пульт для Hyundai H-DVD5049-N/H-DVD5050</t>
  </si>
  <si>
    <t>УТ000015084</t>
  </si>
  <si>
    <t>Пульт для LG 6710CDAG04A DVD</t>
  </si>
  <si>
    <t>00410053821</t>
  </si>
  <si>
    <t>Пульт для LG 6711R1P070C DVD</t>
  </si>
  <si>
    <t>00401052020</t>
  </si>
  <si>
    <t>00410051404</t>
  </si>
  <si>
    <t>Пульт для LG 6711R1P089A DVD</t>
  </si>
  <si>
    <t>УТ000004371</t>
  </si>
  <si>
    <t>Пульт для LG 6711R1P098A DVD</t>
  </si>
  <si>
    <t>00410059396</t>
  </si>
  <si>
    <t>Пульт для LG универсальный RM-646 DVD</t>
  </si>
  <si>
    <t>УТ000004372</t>
  </si>
  <si>
    <t>Пульт для Philips 2422 5490 0903 DVD REWRITABLE</t>
  </si>
  <si>
    <t>УТ000015100</t>
  </si>
  <si>
    <t>Пульт для Pioneer VXX2808 DVD</t>
  </si>
  <si>
    <t>УТ000015101</t>
  </si>
  <si>
    <t>Пульт для Pioneer VXX2913 DV-370S/K 470K 575A/K 380K DVD</t>
  </si>
  <si>
    <t>УТ000015168</t>
  </si>
  <si>
    <t>Пульт для Pioneer универсальный RM-D761 DVD</t>
  </si>
  <si>
    <t>УТ000004374</t>
  </si>
  <si>
    <t>Пульт для Rolsen E6900-X032A DVD</t>
  </si>
  <si>
    <t>УТ000004373</t>
  </si>
  <si>
    <t>Пульт для Rolsen RC-P03A DVD</t>
  </si>
  <si>
    <t>УТ000004375</t>
  </si>
  <si>
    <t>Пульт для Rolsen RDV-920 DVD</t>
  </si>
  <si>
    <t>УТ000027706</t>
  </si>
  <si>
    <t>Пульт для Rubin/Rolsen SG-102M/50S DVD</t>
  </si>
  <si>
    <t>УТ000004376</t>
  </si>
  <si>
    <t>Пульт для Samsung 00071Q DVD</t>
  </si>
  <si>
    <t>УТ000008987</t>
  </si>
  <si>
    <t>Пульт для Samsung AH59-01778T домашний кинотеатр</t>
  </si>
  <si>
    <t>УТ000015107</t>
  </si>
  <si>
    <t>Пульт для Samsung AH59-01867E домашний кинотеатр</t>
  </si>
  <si>
    <t>УТ000008956</t>
  </si>
  <si>
    <t>Пульт для Samsung AH59-01907D DVD</t>
  </si>
  <si>
    <t>УТ000015109</t>
  </si>
  <si>
    <t>Пульт для Samsung AH59-02147K музыкальный центр</t>
  </si>
  <si>
    <t>00410052979</t>
  </si>
  <si>
    <t>Пульт для Samsung универсальный RM-D673 DVD</t>
  </si>
  <si>
    <t>УТ000004377</t>
  </si>
  <si>
    <t>Пульт для SHINCO RC-382H DVD</t>
  </si>
  <si>
    <t>УТ000004511</t>
  </si>
  <si>
    <t>Пульт для Sony RM-AAP013 домашний кинотеатр</t>
  </si>
  <si>
    <t>УТ000004512</t>
  </si>
  <si>
    <t>Пульт для Sony RM-AAU002 домашний кинотеатр</t>
  </si>
  <si>
    <t>УТ000004513</t>
  </si>
  <si>
    <t>Пульт для Sony RM-AAU013 домашний кинотеатр</t>
  </si>
  <si>
    <t>УТ000010704</t>
  </si>
  <si>
    <t>Пульт для Sony RM-ADP054 ic AUX</t>
  </si>
  <si>
    <t>УТ000009393</t>
  </si>
  <si>
    <t>Пульт для Sony RM-ADP058 домашний кинотеатр</t>
  </si>
  <si>
    <t>УТ000010781</t>
  </si>
  <si>
    <t>Пульт для Sony RM-ADU002 домашний кинотеатр</t>
  </si>
  <si>
    <t>УТ000004515</t>
  </si>
  <si>
    <t>Пульт для Sony RM-ADU004 домашний кинотеатр</t>
  </si>
  <si>
    <t>УТ000010780</t>
  </si>
  <si>
    <t>Пульт для Sony RM-ADU047 домашний кинотеатр</t>
  </si>
  <si>
    <t>УТ000004516</t>
  </si>
  <si>
    <t>Пульт для Sony RM-AMU001 музыкальный центр</t>
  </si>
  <si>
    <t>УТ000004517</t>
  </si>
  <si>
    <t>Пульт для Sony RM-AMU053 музыкальный центр</t>
  </si>
  <si>
    <t>УТ000010708</t>
  </si>
  <si>
    <t>Пульт для Supra SHT-204XKII,SHT-405XKII DVD</t>
  </si>
  <si>
    <t>УТ000011982</t>
  </si>
  <si>
    <t>Пульт для Toshiba SE-R0301 DVD</t>
  </si>
  <si>
    <t>УТ000004378</t>
  </si>
  <si>
    <t>Пульт для Сокол JX-2002A DVD</t>
  </si>
  <si>
    <t>00000004169</t>
  </si>
  <si>
    <t>Пульт универсальный для DVD HR-330E</t>
  </si>
  <si>
    <t xml:space="preserve"> Пульты для кондиционеров</t>
  </si>
  <si>
    <t>УТ000057577</t>
  </si>
  <si>
    <t>Пульт для кондиционеров GREE универсальный K-GR1582 Huayu</t>
  </si>
  <si>
    <t>УТ000046457</t>
  </si>
  <si>
    <t>Пульт для кондиционеров Haier и Sharp универсальный K-HE1528 Huayu</t>
  </si>
  <si>
    <t>УТ000046458</t>
  </si>
  <si>
    <t>Пульт для кондиционеров Hitachi универсальный K-HT676 Huayu</t>
  </si>
  <si>
    <t>УТ000060030</t>
  </si>
  <si>
    <t>Пульт для кондиционеров Panasonic универсальный K-PN1851 Huayu</t>
  </si>
  <si>
    <t>УТ000041970</t>
  </si>
  <si>
    <t>Пульт для кондиционеров универсальный Dream KT-E08 белый</t>
  </si>
  <si>
    <t>УТ000053448</t>
  </si>
  <si>
    <t>Пульт для кондиционеров универсальный K-1028Е 1000 в 1</t>
  </si>
  <si>
    <t>УТ000053450</t>
  </si>
  <si>
    <t>Пульт для кондиционеров универсальный K-1036E+L 1000 в 1 (возможность  управления на 2 конд) Huayu</t>
  </si>
  <si>
    <t>УТ000059223</t>
  </si>
  <si>
    <t>Пульт для кондиционеров универсальный K-1303E 6000 в 1 ClickPdu</t>
  </si>
  <si>
    <t>УТ000054396</t>
  </si>
  <si>
    <t>Пульт для кондиционеров универсальный K-1303E 7000 в 1 Huayu</t>
  </si>
  <si>
    <t>УТ000060471</t>
  </si>
  <si>
    <t>Пульт для кондиционеров универсальный K-1758E 6000 в 1 NEW (добавлены новые коды популярных марок) ClickPDU</t>
  </si>
  <si>
    <t>УТ000060026</t>
  </si>
  <si>
    <t>Пульт для кондиционеров универсальный K-3E 5000 в 1 Huayu</t>
  </si>
  <si>
    <t xml:space="preserve"> Пульты для приставок спутникового и кабельного телевидения</t>
  </si>
  <si>
    <t>УТ000056698</t>
  </si>
  <si>
    <t>Внешний инфракрасный приемник для ресиверов Триколор, LF-DX8</t>
  </si>
  <si>
    <t>УТ000004379</t>
  </si>
  <si>
    <t>Пульт для приставки Akado RC-632, RC-635 SAT</t>
  </si>
  <si>
    <t>УТ000041968</t>
  </si>
  <si>
    <t>Пульт для приставки Beeline MXV3 Dream ( Cisco, Tatung, Motorola)</t>
  </si>
  <si>
    <t>УТ000054383</t>
  </si>
  <si>
    <t>Пульт для приставки Dom.ru HD 5000 (KAON HD5000) кабельное TV</t>
  </si>
  <si>
    <t>УТ000055066</t>
  </si>
  <si>
    <t>Пульт для приставки Dom.ru/OnLime RM-E12 кабельное TV</t>
  </si>
  <si>
    <t>УТ000004382</t>
  </si>
  <si>
    <t>Пульт для приставки Galaxy Innovations (Gi) HOF12E148GPD5 SAT</t>
  </si>
  <si>
    <t>УТ000022807</t>
  </si>
  <si>
    <t>Пульт для приставки Globo E-RCU-015 (телекарта HD X8) SAT</t>
  </si>
  <si>
    <t>УТ000004384</t>
  </si>
  <si>
    <t>Пульт для приставки Goldeninterstar KOR-4619C (DSR 8005-7800) SAT</t>
  </si>
  <si>
    <t>УТ000004386</t>
  </si>
  <si>
    <t>Пульт для приставки Humax RS-591K</t>
  </si>
  <si>
    <t>УТ000004387</t>
  </si>
  <si>
    <t>Пульт для приставки Motorolla MXv3 VIP2262E (IP телевидение)</t>
  </si>
  <si>
    <t>УТ000055068</t>
  </si>
  <si>
    <t>Пульт для приставки RedBox Атлант Телеком Mini(Фокус лайф) IP TV</t>
  </si>
  <si>
    <t>УТ000054242</t>
  </si>
  <si>
    <t>Пульт для приставки Sagemcom DSI87 HD (Промсвязь) SAT UNI</t>
  </si>
  <si>
    <t>УТ000004389</t>
  </si>
  <si>
    <t>Пульт для приставки Samsung MF59-00242A mini SAT</t>
  </si>
  <si>
    <t>00410052942</t>
  </si>
  <si>
    <t>Пульт для приставки Topfield TF5000 SAT</t>
  </si>
  <si>
    <t>00401052025</t>
  </si>
  <si>
    <t>Пульт для приставки Topfield TF6000/6100 SAT</t>
  </si>
  <si>
    <t>УТ000062624</t>
  </si>
  <si>
    <t>Пульт для приставки Vermax UHD300X Smart TV</t>
  </si>
  <si>
    <t>УТ000056067</t>
  </si>
  <si>
    <t>Пульт для приставки МТС DN300, DS300A, DC300A, IPTV Dream</t>
  </si>
  <si>
    <t>УТ000065216</t>
  </si>
  <si>
    <t>Пульт для приставки МТС DN300, DS300A, DC300A, IPTV UNI</t>
  </si>
  <si>
    <t>00000003791</t>
  </si>
  <si>
    <t>Пульт для приставки НТВ+ RS-101P</t>
  </si>
  <si>
    <t>УТ000011985</t>
  </si>
  <si>
    <t>Пульт для приставки Радуга-ТВ World Vision S517IR SAT</t>
  </si>
  <si>
    <t>УТ000011984</t>
  </si>
  <si>
    <t>Пульт для приставки Ростелеком MAG-250 HD IPTV</t>
  </si>
  <si>
    <t>УТ000055960</t>
  </si>
  <si>
    <t>Пульт для приставки Ростелеком MAG-250 HD IPTV Huayu</t>
  </si>
  <si>
    <t>УТ000048159</t>
  </si>
  <si>
    <t>Пульт для приставки Ростелеком MAG-255 HD IPTV</t>
  </si>
  <si>
    <t>УТ000053519</t>
  </si>
  <si>
    <t>Пульт для приставки Ростелеком MAG-255 HD IPTV Huayu</t>
  </si>
  <si>
    <t>УТ000061494</t>
  </si>
  <si>
    <t>Пульт для приставки Ростелеком SML-282 HD Base (URC177500)  UNI</t>
  </si>
  <si>
    <t>УТ000061439</t>
  </si>
  <si>
    <t>Пульт для приставки Ростелеком для Wink+ STB122A Android IPTV (SML-282, URC177500) Huayu</t>
  </si>
  <si>
    <t>УТ000054719</t>
  </si>
  <si>
    <t>Пульт для приставки Телекарта CHD-04/IR Continent SAT Huayu</t>
  </si>
  <si>
    <t>УТ000054720</t>
  </si>
  <si>
    <t>Пульт для приставки Телекарта EVO-01 New (EVO 07 HD, EVO 08 HD, EVO 09 HD Energy Huayu</t>
  </si>
  <si>
    <t>УТ000054721</t>
  </si>
  <si>
    <t>Пульт для приставки Телекарта EVO-02 (EVO ||) SAT Huayu</t>
  </si>
  <si>
    <t>УТ000054722</t>
  </si>
  <si>
    <t>Пульт для приставки Телекарта EVO-05  PVR SAT Huayu</t>
  </si>
  <si>
    <t>УТ000042261</t>
  </si>
  <si>
    <t>Пульт для приставки Триколор DTS53 DTS54</t>
  </si>
  <si>
    <t>УТ000061487</t>
  </si>
  <si>
    <t>Пульт для приставки Триколор General GS-B212 (GS-B211) SAT  UNI</t>
  </si>
  <si>
    <t>УТ000048402</t>
  </si>
  <si>
    <t>Пульт для приставки Триколор General GS-B212 (GS-B211) SAT Live-Power</t>
  </si>
  <si>
    <t>УТ000004391</t>
  </si>
  <si>
    <t>Пульт для приставки Триколор GS8300M</t>
  </si>
  <si>
    <t>УТ000004390</t>
  </si>
  <si>
    <t>Пульт для приставки Триколор GS8300M NEW</t>
  </si>
  <si>
    <t>00410053232</t>
  </si>
  <si>
    <t>Пульт для приставки Триколор GS8300M оригинал</t>
  </si>
  <si>
    <t>00410052420</t>
  </si>
  <si>
    <t>Пульт для приставки Триколор GS8300N Live-Power</t>
  </si>
  <si>
    <t>УТ000064513</t>
  </si>
  <si>
    <t>Пульт для приставки Триколор GS8306 +TV c возможностью управления тв различных брендов  Live-Power</t>
  </si>
  <si>
    <t>УТ000049219</t>
  </si>
  <si>
    <t>Пульт для приставки Триколор GS8306 +TV c возможностью управления тв различных брендов Huayu</t>
  </si>
  <si>
    <t>УТ000038535</t>
  </si>
  <si>
    <t>Пульт для приставки Триколор GS8306 +TV c возможностью управления тв различных брендов SAT, черный Dream</t>
  </si>
  <si>
    <t>УТ000061446</t>
  </si>
  <si>
    <t>Пульт для приставки Триколор GS8306 +TV c возможностью управления тв различных брендов UNI</t>
  </si>
  <si>
    <t>УТ000049218</t>
  </si>
  <si>
    <t>Пульт для приставки Триколор GS8306 Live-Power</t>
  </si>
  <si>
    <t>УТ000004392</t>
  </si>
  <si>
    <t>Пульт для приставки Триколор GS8306 с кнопкой Кинозал SAT Huayu</t>
  </si>
  <si>
    <t>УТ000004393</t>
  </si>
  <si>
    <t>Пульт для приставки Триколор HD9300/HD-GS9305B</t>
  </si>
  <si>
    <t>00410053835</t>
  </si>
  <si>
    <t>Пульт для приставки Ямал BK3B-C24 SAT</t>
  </si>
  <si>
    <t>00410060160</t>
  </si>
  <si>
    <t>Пульт универсальный для CAR, RC-820J</t>
  </si>
  <si>
    <t>00401051549</t>
  </si>
  <si>
    <t>Пульт универсальный для приставок SAT, RM-3335 (для спутникового TV)</t>
  </si>
  <si>
    <t xml:space="preserve"> Пульты для цифровых приставок  DVB-T2</t>
  </si>
  <si>
    <t>УТ000058013</t>
  </si>
  <si>
    <t>Пульт для цифровых приставок DVB-T2 BarTon TH-561 Huayu</t>
  </si>
  <si>
    <t>УТ000053511</t>
  </si>
  <si>
    <t>Пульт для цифровых приставок DVB-T2 BarTon TH-562</t>
  </si>
  <si>
    <t>УТ000051426</t>
  </si>
  <si>
    <t>Пульт для цифровых приставок DVB-T2 Cadena HT-1110 GOLDMASTER T-707HD</t>
  </si>
  <si>
    <t>УТ000056700</t>
  </si>
  <si>
    <t>Пульт для цифровых приставок DVB-T2 Cadena RC100IR</t>
  </si>
  <si>
    <t>УТ000051427</t>
  </si>
  <si>
    <t>Пульт для цифровых приставок DVB-T2 Cadena RC1631IR 1811 VAR1 (CDT-1652S) Huayu</t>
  </si>
  <si>
    <t>УТ000051428</t>
  </si>
  <si>
    <t>Пульт для цифровых приставок DVB-T2 Cadena RC1632IR HOB1435 код 212</t>
  </si>
  <si>
    <t>УТ000053512</t>
  </si>
  <si>
    <t>Пульт для цифровых приставок DVB-T2 D-Color DC711HD (Selenga, KASKAD/Master/DEXP VA2102HD, Harper.Cadena CDT-1711SB(RC100IR, CDT-100) Huayu</t>
  </si>
  <si>
    <t>УТ000053513</t>
  </si>
  <si>
    <t>Пульт для цифровых приставок DVB-T2 Divisat Hobbit UNO Huayu</t>
  </si>
  <si>
    <t>УТ000061488</t>
  </si>
  <si>
    <t>Пульт для цифровых приставок DVB-T2 GoldMaster T-707HD&amp;HDI UNI</t>
  </si>
  <si>
    <t>УТ000055064</t>
  </si>
  <si>
    <t>Пульт для цифровых приставок DVB-T2 Hyundai H-DVB03T2 DVB-T2 (D-ColorDC921HD,WV T37,Supra SDT-95,Rolsen,DigilineGHB-898,EPLUTUS,Mystery MMP-70DT2)</t>
  </si>
  <si>
    <t>УТ000053517</t>
  </si>
  <si>
    <t>Пульт для цифровых приставок DVB-T2 Lumax DV-2118HD (DV-3201HD, Telefunken TF-DVBT221, DiVisat UnitGX) Huayu</t>
  </si>
  <si>
    <t>УТ000055065</t>
  </si>
  <si>
    <t>Пульт для цифровых приставок DVB-T2 ORIEL - 6 (для Oriel 312) DVB-T2</t>
  </si>
  <si>
    <t>УТ000055067</t>
  </si>
  <si>
    <t>Пульт для цифровых приставок DVB-T2 Rexant RX-511 (CADENA HT-1110,CDT-1791.Harper HDT2-1110, GODIGITAL 1306.Doffler.Reflect,BarTon TA-561) Huayu</t>
  </si>
  <si>
    <t>УТ000010759</t>
  </si>
  <si>
    <t>Пульт для цифровых приставок DVB-T2 Supra STD-92</t>
  </si>
  <si>
    <t>УТ000063063</t>
  </si>
  <si>
    <t>Пульт для цифровых приставок и IP TV универсальный DVB-T2+2 ver.2025 г Live-Power</t>
  </si>
  <si>
    <t>УТ000053515</t>
  </si>
  <si>
    <t>Пульт для цифровых приставок и IP TV универсальный DVB-T2+3 ver.2022 г заменяет 99% пультов</t>
  </si>
  <si>
    <t>УТ000062623</t>
  </si>
  <si>
    <t>Пульт для цифровых приставок и IP TV универсальный DVB-T2+3 ver.2024 г заменяет 99% пультов Huayu</t>
  </si>
  <si>
    <t>УТ000061447</t>
  </si>
  <si>
    <t>Пульт для цифровых приставок универсальный DVB-T2+2 ver.2022, UNI</t>
  </si>
  <si>
    <t>УТ000053514</t>
  </si>
  <si>
    <t>Пульт для цифровых приставок универсальный DVB-T2+2 ver.2023 г, Huayu</t>
  </si>
  <si>
    <t>УТ000055836</t>
  </si>
  <si>
    <t>Пульт для цифровых приставок универсальный DVB-T2+2 ver.2023, Live-Power</t>
  </si>
  <si>
    <t>УТ000038534</t>
  </si>
  <si>
    <t>Пульт для цифровых приставок универсальный DVB-T2+TV Dream</t>
  </si>
  <si>
    <t>УТ000042119</t>
  </si>
  <si>
    <t>Пульт для цифровых приставок универсальный Openbox 820</t>
  </si>
  <si>
    <t>УТ000051655</t>
  </si>
  <si>
    <t>Пульт для цифровых приставок универсальный Openbox/YASIN черный</t>
  </si>
  <si>
    <t>УТ000046329</t>
  </si>
  <si>
    <t>Пульт для цифровых приставок универсальный OT-DVC03</t>
  </si>
  <si>
    <t>УТ000042118</t>
  </si>
  <si>
    <t>Пульт для цифровых приставок универсальный OTAU Record</t>
  </si>
  <si>
    <t>УТ000035405</t>
  </si>
  <si>
    <t>Пульт для цифровых приставок универсальный RC RM-1155+5</t>
  </si>
  <si>
    <t>УТ000044366</t>
  </si>
  <si>
    <t>Пульт для цифровых приставок универсальный RM-U1911 Dream</t>
  </si>
  <si>
    <t>УТ000042117</t>
  </si>
  <si>
    <t>Пульт для цифровых приставок универсальный Sparrow</t>
  </si>
  <si>
    <t>УТ000042116</t>
  </si>
  <si>
    <t>Пульт для цифровых приставок универсальный SVEC A8</t>
  </si>
  <si>
    <t>УТ000042115</t>
  </si>
  <si>
    <t>Пульт для цифровых приставок универсальный SVEC A9</t>
  </si>
  <si>
    <t>УТ000055063</t>
  </si>
  <si>
    <t>Пульт ДУ D-Color DC1201HD (DC910HD.DC921HD) DVB-T2</t>
  </si>
  <si>
    <t>УТ000048397</t>
  </si>
  <si>
    <t>Пульт универсальный для ресиверов, DVB-T2+3 ver.2022</t>
  </si>
  <si>
    <t>УТ000048398</t>
  </si>
  <si>
    <t>Пульт универсальный для ресиверов, DVB-T2+TV ver.2022</t>
  </si>
  <si>
    <t xml:space="preserve"> Пульты программируемые</t>
  </si>
  <si>
    <t>УТ000059220</t>
  </si>
  <si>
    <t>Пульт  программируемый Delly Changer USB3 (4в1)</t>
  </si>
  <si>
    <t>УТ000059222</t>
  </si>
  <si>
    <t>Пульт  программируемый Delly Changer USB3 (TV)</t>
  </si>
  <si>
    <t>УТ000054637</t>
  </si>
  <si>
    <t>Пульт для проекторов универсальный RM-P1375 Huayu</t>
  </si>
  <si>
    <t>УТ000035746</t>
  </si>
  <si>
    <t>Пульт для телевизора универсальный 100 в 1 LR-LCD-707E программируемый Dream техпак</t>
  </si>
  <si>
    <t>00410054875</t>
  </si>
  <si>
    <t>Пульт для телевизора универсальный F-188 (TV)</t>
  </si>
  <si>
    <t>УТ000049072</t>
  </si>
  <si>
    <t>Пульт для телевизора универсальный HY-098</t>
  </si>
  <si>
    <t>УТ000032986</t>
  </si>
  <si>
    <t>Пульт для телевизора универсальный R-TV2 Dream</t>
  </si>
  <si>
    <t>УТ000014901</t>
  </si>
  <si>
    <t>Пульт для телевизора универсальный RM-D1195+6</t>
  </si>
  <si>
    <t>УТ000063578</t>
  </si>
  <si>
    <t>Пульт для телевизора универсальный RM-L1098+15 ver.2025 корпус ER-31607R (LCD, LED, 3D) программируемый Huayu</t>
  </si>
  <si>
    <t>УТ000027697</t>
  </si>
  <si>
    <t>Пульт для телевизора универсальный RM-L1098+8 (LCD/LED/3D) программируемый Huayu</t>
  </si>
  <si>
    <t>УТ000034581</t>
  </si>
  <si>
    <t>Пульт для телевизора универсальный RM-L1120+8 более 1000 кодов</t>
  </si>
  <si>
    <t>УТ000063579</t>
  </si>
  <si>
    <t>Пульт для телевизора универсальный RM-L1130+15 ver.2024  (LCD, LED, 3D) программируемый Huayu</t>
  </si>
  <si>
    <t>УТ000055103</t>
  </si>
  <si>
    <t>Пульт для телевизора универсальный RM-L1130+X (LCD/LED/3D) программируемый Huayu</t>
  </si>
  <si>
    <t>УТ000063580</t>
  </si>
  <si>
    <t>Пульт для телевизора универсальный RM-L1195+15 ver.2024  (LCD, LED, 3D) программируемый Huayu</t>
  </si>
  <si>
    <t>УТ000028666</t>
  </si>
  <si>
    <t>Пульт для телевизора универсальный RM-L1195+8 (LCD/LED/3D) программируемый Live-Power</t>
  </si>
  <si>
    <t>УТ000055090</t>
  </si>
  <si>
    <t>Пульт для телевизора универсальный RM-L1195+X PLUS ver.2023 (LCD/LED/3D) программируемый Huayu</t>
  </si>
  <si>
    <t>УТ000056174</t>
  </si>
  <si>
    <t>Пульт для телевизора универсальный RM-L1376M+ (для большинства ТВ старых и новых моделей)</t>
  </si>
  <si>
    <t>УТ000015159</t>
  </si>
  <si>
    <t>Пульт для телевизора универсальный RM-L900</t>
  </si>
  <si>
    <t>УТ000029190</t>
  </si>
  <si>
    <t>Пульт для телевизора универсальный URC-707E Dream</t>
  </si>
  <si>
    <t>00400051844</t>
  </si>
  <si>
    <t>Пульт ДУ JS-9198D (TV,DVD,SAT,VCR) 4в1</t>
  </si>
  <si>
    <t>УТ000021037</t>
  </si>
  <si>
    <t>Пульт ДУ RC iSET-007</t>
  </si>
  <si>
    <t>00410060166</t>
  </si>
  <si>
    <t>Пульт ДУ RC RM-36E++</t>
  </si>
  <si>
    <t xml:space="preserve"> Пульты телевизионные</t>
  </si>
  <si>
    <t xml:space="preserve"> Пульты для Akira, Akai, Elenberg, Erisson, Hyundai</t>
  </si>
  <si>
    <t>УТ000015032</t>
  </si>
  <si>
    <t>Пульт для телевизора Akai 14CTN50BG (ZD3279)</t>
  </si>
  <si>
    <t>УТ000054385</t>
  </si>
  <si>
    <t>Пульт для телевизора Akai 2200-EDR0AKAI (2200EDROAKAI)(Samtron) черный TV Huayu</t>
  </si>
  <si>
    <t>УТ000004395</t>
  </si>
  <si>
    <t>Пульт для телевизора Akai A0001012,11,13 TV</t>
  </si>
  <si>
    <t>УТ000064120</t>
  </si>
  <si>
    <t>Пульт для телевизора Akai AKI-V1 TA32BH500 с голосовым упр. Smart TV</t>
  </si>
  <si>
    <t>УТ000004396</t>
  </si>
  <si>
    <t>Пульт для телевизора Akai LEA-19V07P</t>
  </si>
  <si>
    <t>УТ000062625</t>
  </si>
  <si>
    <t>Пульт для телевизора Akai LTA-15A15M (LE-19A08G) (Rolsen, Polar, Erisson, LENTEL)</t>
  </si>
  <si>
    <t>УТ000015022</t>
  </si>
  <si>
    <t>Пульт для телевизора Akai LTA-15e302 (ZD-RC28)</t>
  </si>
  <si>
    <t>00000004558</t>
  </si>
  <si>
    <t>Пульт для телевизора Akai M-105</t>
  </si>
  <si>
    <t>00000003444</t>
  </si>
  <si>
    <t>Пульт для телевизора Akai RC-51A TV</t>
  </si>
  <si>
    <t>УТ000015023</t>
  </si>
  <si>
    <t>УТ000004397</t>
  </si>
  <si>
    <t>Пульт для телевизора Akai RC-611</t>
  </si>
  <si>
    <t>00410051824</t>
  </si>
  <si>
    <t>Пульт для телевизора Akai RC-61A TV</t>
  </si>
  <si>
    <t>УТ000015025</t>
  </si>
  <si>
    <t>Пульт для телевизора Akai RC-N1A/N2A TV</t>
  </si>
  <si>
    <t>00410052928</t>
  </si>
  <si>
    <t>Пульт для телевизора Akai RC-W001 (Polar, TCL)</t>
  </si>
  <si>
    <t>УТ000015029</t>
  </si>
  <si>
    <t>Пульт для телевизора Akai RM-610/611 LED</t>
  </si>
  <si>
    <t>УТ000015030</t>
  </si>
  <si>
    <t>Пульт для телевизора Akai SLP-006P LCD</t>
  </si>
  <si>
    <t>00410050345</t>
  </si>
  <si>
    <t>Пульт для телевизора Akai TVD-3</t>
  </si>
  <si>
    <t>00410053813</t>
  </si>
  <si>
    <t>Пульт для телевизора Akai ВТ-0360А LCD</t>
  </si>
  <si>
    <t>00410053814</t>
  </si>
  <si>
    <t>Пульт для телевизора Akai ВТ-0384A</t>
  </si>
  <si>
    <t>УТ000053522</t>
  </si>
  <si>
    <t>Пульт для телевизора Akai универсальный RM-L1602, ClickPdu</t>
  </si>
  <si>
    <t>00401051480</t>
  </si>
  <si>
    <t>Пульт для телевизора Akira /TCL/VITEK KT-6222 DVD</t>
  </si>
  <si>
    <t>00400049381</t>
  </si>
  <si>
    <t>Пульт для телевизора Akira ABL-15</t>
  </si>
  <si>
    <t>УТ000015033</t>
  </si>
  <si>
    <t>Пульт для телевизора Akira ACH-P-2</t>
  </si>
  <si>
    <t>00401051479</t>
  </si>
  <si>
    <t>Пульт для телевизора Akira ACH-T-1</t>
  </si>
  <si>
    <t>00410052929</t>
  </si>
  <si>
    <t>Пульт для телевизора Akira CLD-04-01</t>
  </si>
  <si>
    <t>УТ000015034</t>
  </si>
  <si>
    <t>Пульт для телевизора Akira LCT-19V82ST IR-03B</t>
  </si>
  <si>
    <t>УТ000015036</t>
  </si>
  <si>
    <t>Пульт для телевизора Akira NEW</t>
  </si>
  <si>
    <t>УТ000054386</t>
  </si>
  <si>
    <t>Пульт для телевизора Akira RS41-DCG (32LEC05T2S) (Akai, AMCV.Fusion.Orion.Supra.Mystery,DEXP,Loview,Novex) Huayu</t>
  </si>
  <si>
    <t>УТ000061485</t>
  </si>
  <si>
    <t>Пульт для телевизора Akira RS41-DCG (Akai, AMCV.Fusion.Orion.Supra.Mystery,DEXP,Loview,Novex)   UNI</t>
  </si>
  <si>
    <t>УТ000054726</t>
  </si>
  <si>
    <t>Пульт для телевизора Akira RS41-DCG (Akai, AMCV.Fusion.Orion.Supra.Mystery,DEXP,Loview,Novex)  DREAM ТЕХПАК</t>
  </si>
  <si>
    <t>УТ000015039</t>
  </si>
  <si>
    <t>Пульт для телевизора Akira RY-2002 белый</t>
  </si>
  <si>
    <t>УТ000011987</t>
  </si>
  <si>
    <t>Пульт для телевизора Akira RY-2002 черный</t>
  </si>
  <si>
    <t>УТ000015040</t>
  </si>
  <si>
    <t>Пульт для телевизора Akira SY-002/001</t>
  </si>
  <si>
    <t>УТ000012194</t>
  </si>
  <si>
    <t>Пульт для телевизора Akira ZD-RC30</t>
  </si>
  <si>
    <t>00410060159</t>
  </si>
  <si>
    <t>Пульт для телевизора Akira универсальный RM-577B</t>
  </si>
  <si>
    <t>00410052931</t>
  </si>
  <si>
    <t>Пульт для телевизора Elenberg KK-Y261A</t>
  </si>
  <si>
    <t>УТ000004424</t>
  </si>
  <si>
    <t>Пульт для телевизора Elenberg LTV-2231/SUPRA STV-LC1995WL</t>
  </si>
  <si>
    <t>00410060143</t>
  </si>
  <si>
    <t>Пульт для телевизора Elenberg RC-40 / RM-40</t>
  </si>
  <si>
    <t>УТ000009909</t>
  </si>
  <si>
    <t>Пульт для телевизора Erisson 21UF30</t>
  </si>
  <si>
    <t>УТ000004426</t>
  </si>
  <si>
    <t>Пульт для телевизора Erisson CT-21HS7/26T-1</t>
  </si>
  <si>
    <t>00410052982</t>
  </si>
  <si>
    <t>Пульт для телевизора Erisson F3SS510 TV</t>
  </si>
  <si>
    <t>УТ000004427</t>
  </si>
  <si>
    <t>Пульт для телевизора Erisson F4S028/FHS083</t>
  </si>
  <si>
    <t>00401051482</t>
  </si>
  <si>
    <t>Пульт для телевизора Erisson FAS4S028 TV</t>
  </si>
  <si>
    <t>00400048395</t>
  </si>
  <si>
    <t>Пульт для телевизора Erisson FHS081</t>
  </si>
  <si>
    <t>УТ000010805</t>
  </si>
  <si>
    <t>Пульт для телевизора Erisson FHS083</t>
  </si>
  <si>
    <t>УТ000009930</t>
  </si>
  <si>
    <t>Пульт для телевизора Erisson FHS085</t>
  </si>
  <si>
    <t>УТ000009911</t>
  </si>
  <si>
    <t>Пульт для телевизора Erisson HOF 08B311/H-TV1410/1406/1407/1408 HDF07A590</t>
  </si>
  <si>
    <t>УТ000004428</t>
  </si>
  <si>
    <t>Пульт для телевизора Erisson HOF45A1-2/Rolsen RP-50H10</t>
  </si>
  <si>
    <t>00410052414</t>
  </si>
  <si>
    <t>Пульт для телевизора Erisson KZG-103</t>
  </si>
  <si>
    <t>00410052933</t>
  </si>
  <si>
    <t>Пульт для телевизора Erisson RC-15D</t>
  </si>
  <si>
    <t>00401052019</t>
  </si>
  <si>
    <t>Пульт для телевизора Erisson RC-63301А</t>
  </si>
  <si>
    <t>УТ000012195</t>
  </si>
  <si>
    <t>Пульт для телевизора Erisson RC-E23</t>
  </si>
  <si>
    <t>УТ000062626</t>
  </si>
  <si>
    <t>Пульт для телевизора Erisson RC200 Timeshift (RC3000E02) (Fusion, Thomson, Telefunken) LCD</t>
  </si>
  <si>
    <t>УТ000054727</t>
  </si>
  <si>
    <t>Пульт для телевизора Erisson RS41C0 (SHIVAKI,AKIRA,FUSION,SUPRA,ВИТЯЗЬ,VEKTASUZUKI,ORFEY ) DREAM ТЕХПАК</t>
  </si>
  <si>
    <t>УТ000057977</t>
  </si>
  <si>
    <t>УТ000058015</t>
  </si>
  <si>
    <t>Пульт для телевизора Erisson RS41C0 TIMESHIFT(Akira.Dexp.Fusion.Orion.Telefunken.Digma.Dofler.Harper.Econ) Huayu</t>
  </si>
  <si>
    <t>00000004181</t>
  </si>
  <si>
    <t>Пульт для телевизора Erisson WS-237</t>
  </si>
  <si>
    <t>00410053819</t>
  </si>
  <si>
    <t>Пульт для телевизора Hyundai /Braun H-LCD2200</t>
  </si>
  <si>
    <t>00410053818</t>
  </si>
  <si>
    <t>Пульт для телевизора Hyundai H-TV1403/Polar KK-Y261Q</t>
  </si>
  <si>
    <t>00410055633</t>
  </si>
  <si>
    <t>Пульт для телевизора Hyundai RC-3901 TV</t>
  </si>
  <si>
    <t>УТ000060022</t>
  </si>
  <si>
    <t>Пульт для телевизора Hyundai RS53DCG,H-LED50F452BS2(Digma, STARWIND, Erisson, SUNWIND) LCD Smart TV</t>
  </si>
  <si>
    <t>УТ000055074</t>
  </si>
  <si>
    <t>Пульт для телевизора Hyundai YDX-107 (H-LED49F502BS2S) ( Supra,Dexp,Econ)  LCD Smart TV</t>
  </si>
  <si>
    <t xml:space="preserve"> Пульты для BBK, Mystery</t>
  </si>
  <si>
    <t>УТ000004406</t>
  </si>
  <si>
    <t>Пульт для телевизора BBK EN-31907</t>
  </si>
  <si>
    <t>УТ000004408</t>
  </si>
  <si>
    <t>Пульт для телевизора BBK LT117 LCD</t>
  </si>
  <si>
    <t>УТ000004413</t>
  </si>
  <si>
    <t>Пульт для телевизора BBK LT1703S</t>
  </si>
  <si>
    <t>УТ000004414</t>
  </si>
  <si>
    <t>Пульт для телевизора BBK LT2008S</t>
  </si>
  <si>
    <t>УТ000004417</t>
  </si>
  <si>
    <t>Пульт для телевизора BBK RC-60021</t>
  </si>
  <si>
    <t>УТ000060470</t>
  </si>
  <si>
    <t>Пульт для телевизора BBK RC-LEX2020 с голосовым управлением (SMART VOICE)  Huayu</t>
  </si>
  <si>
    <t>УТ000006137</t>
  </si>
  <si>
    <t>Пульт для телевизора BBK универсальный RM-D1177  Live-Power</t>
  </si>
  <si>
    <t>УТ000062583</t>
  </si>
  <si>
    <t>Пульт для телевизора BBK универсальный RM-D1177  UNI</t>
  </si>
  <si>
    <t>УТ000054347</t>
  </si>
  <si>
    <t>Пульт для телевизора BBK универсальный RM-D1177 (включает все универсальные пульты BBK) Huayu</t>
  </si>
  <si>
    <t>УТ000054346</t>
  </si>
  <si>
    <t>Пульт для телевизора Mystery 19SECAP, MTV-4228LTA VAR2</t>
  </si>
  <si>
    <t>УТ000048162</t>
  </si>
  <si>
    <t>Пульт для телевизора Mystery MTV-2622LW Huayu</t>
  </si>
  <si>
    <t>УТ000061492</t>
  </si>
  <si>
    <t>Пульт для телевизора Mystery MTV-3224LT2 REC(Telefunken TF-LED32S37T2)  UNI</t>
  </si>
  <si>
    <t>УТ000048163</t>
  </si>
  <si>
    <t>Пульт для телевизора Mystery MTV-3224LT2 REC(Telefunken TF-LED32S37T2) Huayu</t>
  </si>
  <si>
    <t>УТ000053527</t>
  </si>
  <si>
    <t>Пульт для телевизора Mystery универсальный MTV-2622LW (корпус KT1045, для всех ТВ Mystery )  ClickPDU</t>
  </si>
  <si>
    <t>УТ000061466</t>
  </si>
  <si>
    <t>Пульт для телевизора Mystery универсальный MTV-2622LW (корпус KT1045, для всех ТВ Mystery )  UNI</t>
  </si>
  <si>
    <t xml:space="preserve"> Пульты для Daewoo</t>
  </si>
  <si>
    <t>УТ000015049</t>
  </si>
  <si>
    <t>Пульт для телевизора Daewoo HYDFSR-0048UOCD TV</t>
  </si>
  <si>
    <t>00000003447</t>
  </si>
  <si>
    <t>Пульт для телевизора Daewoo R-18A07/1414</t>
  </si>
  <si>
    <t>00000004177</t>
  </si>
  <si>
    <t>Пульт для телевизора Daewoo R-18H43</t>
  </si>
  <si>
    <t>00401051481</t>
  </si>
  <si>
    <t>Пульт для телевизора Daewoo R-22 TV</t>
  </si>
  <si>
    <t>00000004178</t>
  </si>
  <si>
    <t>Пульт для телевизора Daewoo R-25</t>
  </si>
  <si>
    <t>00000004179</t>
  </si>
  <si>
    <t>Пульт для телевизора Daewoo R-28B03/R-28B04</t>
  </si>
  <si>
    <t>УТ000015048</t>
  </si>
  <si>
    <t>Пульт для телевизора Daewoo R-31906D LCD TV</t>
  </si>
  <si>
    <t>УТ000015050</t>
  </si>
  <si>
    <t>Пульт для телевизора Daewoo R-40B02 TV</t>
  </si>
  <si>
    <t>УТ000015051</t>
  </si>
  <si>
    <t>УТ000015052</t>
  </si>
  <si>
    <t>Пульт для телевизора Daewoo R-44C07 TV</t>
  </si>
  <si>
    <t>УТ000009897</t>
  </si>
  <si>
    <t>УТ000004420</t>
  </si>
  <si>
    <t>Пульт для телевизора Daewoo R-47B04</t>
  </si>
  <si>
    <t>УТ000009912</t>
  </si>
  <si>
    <t>Пульт для телевизора Daewoo R-49A01</t>
  </si>
  <si>
    <t>УТ000009905</t>
  </si>
  <si>
    <t>Пульт для телевизора Daewoo R-49C05</t>
  </si>
  <si>
    <t>00410055639</t>
  </si>
  <si>
    <t>Пульт для телевизора Daewoo R-49C07</t>
  </si>
  <si>
    <t>УТ000015058</t>
  </si>
  <si>
    <t>Пульт для телевизора Daewoo R-49C10</t>
  </si>
  <si>
    <t>УТ000015053</t>
  </si>
  <si>
    <t>Пульт для телевизора Daewoo R-55G10</t>
  </si>
  <si>
    <t>УТ000015054</t>
  </si>
  <si>
    <t>Пульт для телевизора Daewoo R-55H11</t>
  </si>
  <si>
    <t>УТ000009904</t>
  </si>
  <si>
    <t>УТ000009916</t>
  </si>
  <si>
    <t>Пульт для телевизора Daewoo R-59A01</t>
  </si>
  <si>
    <t>УТ000004421</t>
  </si>
  <si>
    <t>Пульт для телевизора Daewoo T21L08 LCD</t>
  </si>
  <si>
    <t>00000003951</t>
  </si>
  <si>
    <t>Пульт для телевизора Daewoo универсальный RM-3317</t>
  </si>
  <si>
    <t>00400048046</t>
  </si>
  <si>
    <t>Пульт для телевизора Daewoo универсальный RM-515D UNI</t>
  </si>
  <si>
    <t>00000004168</t>
  </si>
  <si>
    <t>Пульт для телевизора Daewoo универсальный RM-675DC</t>
  </si>
  <si>
    <t xml:space="preserve"> Пульты для DEXP, DNS, Doffler, Haier</t>
  </si>
  <si>
    <t>УТ000046460</t>
  </si>
  <si>
    <t>Пульт для телевизора DEXP 16A3000, CX509-DTV с функцией REC Huayu</t>
  </si>
  <si>
    <t>УТ000055073</t>
  </si>
  <si>
    <t>Пульт для телевизора DEXP 34018478B LCD SMART TV</t>
  </si>
  <si>
    <t>УТ000048161</t>
  </si>
  <si>
    <t>Пульт для телевизора DEXP EN2B27D LCD Smart TV Huayu</t>
  </si>
  <si>
    <t>УТ000046461</t>
  </si>
  <si>
    <t>Пульт для телевизора DEXP ER-22601A (Hisense, Supra, Doffler) Huayu</t>
  </si>
  <si>
    <t>УТ000055963</t>
  </si>
  <si>
    <t>Пульт для телевизора DEXP VER1.0 (H32D7300K) LCD TV Huayu</t>
  </si>
  <si>
    <t>УТ000061474</t>
  </si>
  <si>
    <t>Пульт для телевизора DEXP универсальный (DNS, Hisense, Rolsen) RM-L1365  UNI</t>
  </si>
  <si>
    <t>УТ000053540</t>
  </si>
  <si>
    <t>Пульт для телевизора DEXP универсальный (DNS, Hisense, Rolsen) RM-L1365 Huayu</t>
  </si>
  <si>
    <t>УТ000065655</t>
  </si>
  <si>
    <t>Пульт для телевизора DEXP универсальный (DNS.DOFFLER) RM-L1325 Live-Power</t>
  </si>
  <si>
    <t>УТ000015060</t>
  </si>
  <si>
    <t>Пульт для телевизора DNS C39DC2000/C28DC2000</t>
  </si>
  <si>
    <t>УТ000008892</t>
  </si>
  <si>
    <t>Пульт для телевизора DNS M26DM/M32DMS TV</t>
  </si>
  <si>
    <t>УТ000051429</t>
  </si>
  <si>
    <t>Пульт для телевизора Doffler EN2B27DF LCD TV NETFLIX / YOUTUBE (EN2B27D)</t>
  </si>
  <si>
    <t>УТ000054408</t>
  </si>
  <si>
    <t>Пульт для телевизора Haier HTR-U27E (HE-V1) с управл.голосом LCD TV</t>
  </si>
  <si>
    <t>УТ000061440</t>
  </si>
  <si>
    <t>Пульт для телевизора Haier HTR-U29A (HE-V5) с управл.голосом LCD TV</t>
  </si>
  <si>
    <t>УТ000061441</t>
  </si>
  <si>
    <t>Пульт для телевизора Haier HTR-U29R (HE-V6) (Candy, HEC) с управл.голосом LCD TV</t>
  </si>
  <si>
    <t>УТ000062627</t>
  </si>
  <si>
    <t>Пульт для телевизора Haier HTR-U32R (Кинопоиск, Netflix) с управл.голосом LCD TV</t>
  </si>
  <si>
    <t>УТ000062628</t>
  </si>
  <si>
    <t>Пульт для телевизора Haier HTR-U32RC-K6 Wink (Okko, Netflix) с управл.голосом LCD TV</t>
  </si>
  <si>
    <t>УТ000062584</t>
  </si>
  <si>
    <t>Пульт для телевизора Haier универсальный RM-L1313  UNI</t>
  </si>
  <si>
    <t>УТ000021035</t>
  </si>
  <si>
    <t>Пульт для телевизора Haier универсальный RM-L1313 Huayu</t>
  </si>
  <si>
    <t>УТ000055080</t>
  </si>
  <si>
    <t>Пульт для телевизора Haier универсальный RM-L1535 Huayu</t>
  </si>
  <si>
    <t>УТ000056175</t>
  </si>
  <si>
    <t>Пульт для телевизора Haier универсальный RM-L1657 корпус HTR-A27 Huayu</t>
  </si>
  <si>
    <t>УТ000036440</t>
  </si>
  <si>
    <t>Пульт для телевизора Hisense EN2F30H,EN2F30D,EN2AJ30H (Doffler,DEXP) LCD Smart TV Huayu</t>
  </si>
  <si>
    <t>УТ000054636</t>
  </si>
  <si>
    <t>Пульт для телевизора Hisense ER-22655HS Huayu</t>
  </si>
  <si>
    <t>УТ000021909</t>
  </si>
  <si>
    <t>Пульт для телевизора Hisense универсальный RM-L1335 (Dexp, DNS)</t>
  </si>
  <si>
    <t>УТ000062630</t>
  </si>
  <si>
    <t>Пульт для телевизора Hisense универсальный RM-L1365 plus для всех  моделей LCD Smart TV Huayu</t>
  </si>
  <si>
    <t>УТ000060472</t>
  </si>
  <si>
    <t>Пульт для телевизора Hisense универсальный RM-L1736 RU (Dexp, DNS) ClickPDU</t>
  </si>
  <si>
    <t>УТ000063575</t>
  </si>
  <si>
    <t>Пульт для телевизора Sber AN2410251 (AN2401231) (Hyundai, ASANO, BBK, Leff, Blackton, BQ , Hartens, STARWIND, SUNWIND, DEXP, Prestigio, Irbis, RAZZ, Harper, National, Maunfeld, HI, Digma, TopDevice, Витязь (VITYAZ), Novex, ECON, Aceline, Vekta, OLTO, BQ, Skyline, Supra)</t>
  </si>
  <si>
    <t>УТ000054409</t>
  </si>
  <si>
    <t>Пульт Яндекс Алиса ТВ с управл. голосом RCR60BT (DEXP, Irbis, BBK, HI, Novex, Витязь(VITYAZ), Hyundai, Leff, STARWIND, Telefunken, YUNO, ECON, Skyline, Vekta, ASANO, Hartens, HIPER, Tuvio) Huayu</t>
  </si>
  <si>
    <t xml:space="preserve"> Пульты для Hitachi</t>
  </si>
  <si>
    <t>00400050869</t>
  </si>
  <si>
    <t>Пульт для телевизора Hitachi CLE-865А TV</t>
  </si>
  <si>
    <t>00400049383</t>
  </si>
  <si>
    <t>Пульт для телевизора Hitachi CLE-878A TV</t>
  </si>
  <si>
    <t>УТ000009892</t>
  </si>
  <si>
    <t>Пульт для телевизора Hitachi CLE-900 TV</t>
  </si>
  <si>
    <t>УТ000004431</t>
  </si>
  <si>
    <t>Пульт для телевизора Hitachi CLE-925 TV</t>
  </si>
  <si>
    <t>00410053816</t>
  </si>
  <si>
    <t>Пульт для телевизора Hitachi CLE-938 TV</t>
  </si>
  <si>
    <t>00410051394</t>
  </si>
  <si>
    <t>Пульт для телевизора Hitachi CLE-947/942 TV</t>
  </si>
  <si>
    <t>00410051402</t>
  </si>
  <si>
    <t>Пульт для телевизора Hitachi CLE-963/964</t>
  </si>
  <si>
    <t>УТ000004433</t>
  </si>
  <si>
    <t>Пульт для телевизора Hitachi CLE-989 TV</t>
  </si>
  <si>
    <t>00400052053</t>
  </si>
  <si>
    <t>Пульт для телевизора Hitachi V2-U2</t>
  </si>
  <si>
    <t>УТ000009920</t>
  </si>
  <si>
    <t>Пульт для телевизора Hitachi VM-222</t>
  </si>
  <si>
    <t>00000004170</t>
  </si>
  <si>
    <t>Пульт для телевизора Hitachi универсальный RM-300B</t>
  </si>
  <si>
    <t>00410050335</t>
  </si>
  <si>
    <t>Пульт для телевизора Hitachi универсальный RM-791B</t>
  </si>
  <si>
    <t xml:space="preserve"> Пульты для JVC</t>
  </si>
  <si>
    <t>УТ000062592</t>
  </si>
  <si>
    <t>Пульт для телевизора JVC KT1157-SX (Doffler) LCD  UNI</t>
  </si>
  <si>
    <t>УТ000009890</t>
  </si>
  <si>
    <t>Пульт для телевизора JVC RM-495 TV</t>
  </si>
  <si>
    <t>УТ000009902</t>
  </si>
  <si>
    <t>Пульт для телевизора JVC RM-C1120</t>
  </si>
  <si>
    <t>УТ000015077</t>
  </si>
  <si>
    <t>Пульт для телевизора JVC RM-C1280</t>
  </si>
  <si>
    <t>00410051827</t>
  </si>
  <si>
    <t>Пульт для телевизора JVC RM-C220 TV</t>
  </si>
  <si>
    <t>УТ000015082</t>
  </si>
  <si>
    <t>Пульт для телевизора JVC RM-C333/334 TV</t>
  </si>
  <si>
    <t>00000004184</t>
  </si>
  <si>
    <t>Пульт для телевизора JVC RM-C470-H TV</t>
  </si>
  <si>
    <t>УТ000015083</t>
  </si>
  <si>
    <t>Пульт для телевизора JVC RM-C530/C531 TV</t>
  </si>
  <si>
    <t>00000003459</t>
  </si>
  <si>
    <t>Пульт для телевизора JVC RM-C530F TV</t>
  </si>
  <si>
    <t>УТ000009910</t>
  </si>
  <si>
    <t>Пульт для телевизора JVC RM-C548 TV</t>
  </si>
  <si>
    <t>00410059395</t>
  </si>
  <si>
    <t>Пульт для телевизора JVC универсальный RM-1011R Huayu</t>
  </si>
  <si>
    <t>УТ000061448</t>
  </si>
  <si>
    <t>Пульт для телевизора JVC универсальный RM-1011R UNI</t>
  </si>
  <si>
    <t>00000003952</t>
  </si>
  <si>
    <t>Пульт для телевизора JVC универсальный RM-530F</t>
  </si>
  <si>
    <t>00410050337</t>
  </si>
  <si>
    <t>Пульт для телевизора JVC универсальный RM-710R LCD</t>
  </si>
  <si>
    <t>УТ000054439</t>
  </si>
  <si>
    <t>Пульт для телевизора JVC универсальный RM-L1552 Huayu</t>
  </si>
  <si>
    <t xml:space="preserve"> Пульты для LG, Goldstar</t>
  </si>
  <si>
    <t>УТ000009913</t>
  </si>
  <si>
    <t>Пульт для телевизора Goldstar 105-188H TV</t>
  </si>
  <si>
    <t>УТ000009929</t>
  </si>
  <si>
    <t>Пульт для телевизора Goldstar LT-19A310R</t>
  </si>
  <si>
    <t>УТ000015069</t>
  </si>
  <si>
    <t>Пульт для телевизора Goldstar RC-200/Hyundai RC-2000C Huayu</t>
  </si>
  <si>
    <t>00000004182</t>
  </si>
  <si>
    <t>Пульт для телевизора Goldstar VS-068A TV</t>
  </si>
  <si>
    <t>УТ000015070</t>
  </si>
  <si>
    <t>Пульт для телевизора Goldstar VS-068A оригинал TV</t>
  </si>
  <si>
    <t>УТ000009893</t>
  </si>
  <si>
    <t>Пульт для телевизора LG 105-224P TV</t>
  </si>
  <si>
    <t>УТ000008893</t>
  </si>
  <si>
    <t>Пульт для телевизора LG 6710900010E</t>
  </si>
  <si>
    <t>УТ000008886</t>
  </si>
  <si>
    <t>Пульт для телевизора LG 6710900010G LCD TV</t>
  </si>
  <si>
    <t>УТ000015085</t>
  </si>
  <si>
    <t>Пульт для телевизора LG 6710V00032U TV</t>
  </si>
  <si>
    <t>УТ000004438</t>
  </si>
  <si>
    <t>Пульт для телевизора LG 6710V00091G LCD TV</t>
  </si>
  <si>
    <t>УТ000009342</t>
  </si>
  <si>
    <t>Пульт для телевизора LG 6710V00138 TV</t>
  </si>
  <si>
    <t>УТ000004439</t>
  </si>
  <si>
    <t>Пульт для телевизора LG 6710V00141D TV</t>
  </si>
  <si>
    <t>УТ000004440</t>
  </si>
  <si>
    <t>Пульт для телевизора LG AKB34907202 TV</t>
  </si>
  <si>
    <t>00410060144</t>
  </si>
  <si>
    <t>Пульт для телевизора LG AKB69680403</t>
  </si>
  <si>
    <t>УТ000055112</t>
  </si>
  <si>
    <t>Пульт для телевизора LG AKB73615303 (AKB73615302) 3D LED LCD</t>
  </si>
  <si>
    <t>УТ000008908</t>
  </si>
  <si>
    <t>Пульт для телевизора LG AKB73615303 LCD 3D Huayu</t>
  </si>
  <si>
    <t>УТ000009885</t>
  </si>
  <si>
    <t>Пульт для телевизора LG AKB73655802</t>
  </si>
  <si>
    <t>УТ000055075</t>
  </si>
  <si>
    <t>Пульт для телевизора LG AKB73715601 Huayu</t>
  </si>
  <si>
    <t>УТ000008961</t>
  </si>
  <si>
    <t>Пульт для телевизора LG AKB73975729 LCD SMART 3D (маленький корпус) TV</t>
  </si>
  <si>
    <t>УТ000055077</t>
  </si>
  <si>
    <t>Пульт для телевизора LG AKB74475403 LCD (маленький корпус)</t>
  </si>
  <si>
    <t>УТ000027658</t>
  </si>
  <si>
    <t>Пульт для телевизора LG AKB74475490 LCD SMART TV (маленький корпус)</t>
  </si>
  <si>
    <t>УТ000027657</t>
  </si>
  <si>
    <t>Пульт для телевизора LG AKB74915325 LCD  SMART TV (маленький c домиком по центру )</t>
  </si>
  <si>
    <t>УТ000027659</t>
  </si>
  <si>
    <t>Пульт для телевизора LG AKB74915330 LCD  SMART TV (маленький c домиком по центру) Huayu</t>
  </si>
  <si>
    <t>УТ000055110</t>
  </si>
  <si>
    <t>Пульт для телевизора LG AKB75095312(75375611) LCD (с кнопкой  ivi) TV маленький корпус</t>
  </si>
  <si>
    <t>УТ000004449</t>
  </si>
  <si>
    <t>Пульт для телевизора LG MKJ32816601 TV</t>
  </si>
  <si>
    <t>УТ000004452</t>
  </si>
  <si>
    <t>Пульт для телевизора LG MKJ61611321 TV</t>
  </si>
  <si>
    <t>УТ000064138</t>
  </si>
  <si>
    <t>Пульт для телевизора LG MR20GA (AKB75855501) Netflix с упр.голосом и мышью Smart TV</t>
  </si>
  <si>
    <t>УТ000008967</t>
  </si>
  <si>
    <t>Пульт для телевизора LG MR20GA (AKB76036901) с упр.голосом и мышью (Yasin, Ergo, Bahun (Bauhn), Kogan) Smart TV</t>
  </si>
  <si>
    <t>00410052976</t>
  </si>
  <si>
    <t>Пульт для телевизора LG MR21GA (AKB76036208) с упр.голосом и указкой Smart TV Huayu</t>
  </si>
  <si>
    <t>УТ000055088</t>
  </si>
  <si>
    <t>Пульт для телевизора LG MR21GA-IR-RU HUAYU с колесом прокрутки без голоса</t>
  </si>
  <si>
    <t>УТ000007174</t>
  </si>
  <si>
    <t>Пульт для телевизора LG универсальный LR-LCD-707E</t>
  </si>
  <si>
    <t>УТ000053533</t>
  </si>
  <si>
    <t>Пульт для телевизора LG универсальный RM-002CB Huayu</t>
  </si>
  <si>
    <t>00000003515</t>
  </si>
  <si>
    <t>Пульт для телевизора LG универсальный RM-158CB Китай</t>
  </si>
  <si>
    <t>00000003516</t>
  </si>
  <si>
    <t>Пульт для телевизора LG универсальный RM-609CB++</t>
  </si>
  <si>
    <t>00410050338</t>
  </si>
  <si>
    <t>Пульт для телевизора LG универсальный RM-752CB LCD</t>
  </si>
  <si>
    <t>УТ000061449</t>
  </si>
  <si>
    <t>Пульт для телевизора LG универсальный RM-752CB LCD UNI</t>
  </si>
  <si>
    <t>УТ000011969</t>
  </si>
  <si>
    <t>Пульт для телевизора LG универсальный RM-D657 LCD</t>
  </si>
  <si>
    <t>УТ000011968</t>
  </si>
  <si>
    <t>Пульт для телевизора LG универсальный RM-D757 LCD</t>
  </si>
  <si>
    <t>УТ000060027</t>
  </si>
  <si>
    <t>Пульт для телевизора LG универсальный RM-G3900 V2 Magic Motion для серии MR-600, SR-600. AN-MR18BA , AN-MR19BA, AN-MR20A, MR21</t>
  </si>
  <si>
    <t>УТ000061462</t>
  </si>
  <si>
    <t>Пульт для телевизора LG универсальный RM-L1162 UNI</t>
  </si>
  <si>
    <t>УТ000053534</t>
  </si>
  <si>
    <t>Пульт для телевизора LG универсальный RM-L1162 с функцией SMART 3D LED TV, корпус AKB73715603, Huayu</t>
  </si>
  <si>
    <t>УТ000053523</t>
  </si>
  <si>
    <t>Пульт для телевизора LG универсальный RM-L1163 с кнопкой ivi TV корпус AKB75095312, ClickPdu</t>
  </si>
  <si>
    <t>УТ000061463</t>
  </si>
  <si>
    <t>Пульт для телевизора LG универсальный RM-L1379 UNI</t>
  </si>
  <si>
    <t>УТ000027642</t>
  </si>
  <si>
    <t>Пульт для телевизора LG универсальный RM-L1379 ver.2 Live-Power</t>
  </si>
  <si>
    <t>УТ000044371</t>
  </si>
  <si>
    <t>Пульт для телевизора LG универсальный RM-L1616 Dream</t>
  </si>
  <si>
    <t>УТ000053535</t>
  </si>
  <si>
    <t>Пульт для телевизора LG универсальный RM-L1726 для всех моделей LG TV (IVI, Netflix, Prime Video) Huayu</t>
  </si>
  <si>
    <t>УТ000062900</t>
  </si>
  <si>
    <t>Пульт для телевизора LG универсальный RM-L1726 для всех моделей LG TV (IVI, Netflix, Prime Video) UNI</t>
  </si>
  <si>
    <t>УТ000054399</t>
  </si>
  <si>
    <t>Пульт для телевизора LG универсальный RM-L2022 ivi,OKKO,HD КиноПоиск  корпус AKB76037608 ClickPdu</t>
  </si>
  <si>
    <t>УТ000008999</t>
  </si>
  <si>
    <t>Пульт для телевизора LG универсальный RM-L810 Live-Power</t>
  </si>
  <si>
    <t>00410059397</t>
  </si>
  <si>
    <t>Пульт для телевизора LG универсальный RM-L859 корпус AKB69680403 LCD Huayu</t>
  </si>
  <si>
    <t>УТ000055837</t>
  </si>
  <si>
    <t>Пульт для телевизора LG универсальный RM-L915+ Live Powe</t>
  </si>
  <si>
    <t>УТ000053537</t>
  </si>
  <si>
    <t>Пульт для телевизора LG универсальный RM-L915RU для всех моделей LG TV, корпус AKB72915207 Huayu</t>
  </si>
  <si>
    <t>УТ000053525</t>
  </si>
  <si>
    <t>Пульт для телевизора LG универсальный RM-L931 LCD Smart TV Huayu</t>
  </si>
  <si>
    <t>УТ000061464</t>
  </si>
  <si>
    <t>Пульт для телевизора LG универсальный RM-L931 LCD Smart TV UNI</t>
  </si>
  <si>
    <t>УТ000061465</t>
  </si>
  <si>
    <t>Пульт для телевизора LG универсальный RM-L999+1 UNI</t>
  </si>
  <si>
    <t xml:space="preserve"> Пульты для Panasonic</t>
  </si>
  <si>
    <t>УТ000004455</t>
  </si>
  <si>
    <t>Пульт для телевизора Panasonic EUR50700</t>
  </si>
  <si>
    <t>УТ000015087</t>
  </si>
  <si>
    <t>Пульт для телевизора Panasonic EUR571110 TV</t>
  </si>
  <si>
    <t>УТ000015088</t>
  </si>
  <si>
    <t>Пульт для телевизора Panasonic EUR644660/661</t>
  </si>
  <si>
    <t>00401050885</t>
  </si>
  <si>
    <t>Пульт для телевизора Panasonic EUR644666 VCR</t>
  </si>
  <si>
    <t>УТ000009881</t>
  </si>
  <si>
    <t>Пульт для телевизора Panasonic EUR646925</t>
  </si>
  <si>
    <t>УТ000015086</t>
  </si>
  <si>
    <t>Пульт для телевизора Panasonic EUR646932</t>
  </si>
  <si>
    <t>УТ000009356</t>
  </si>
  <si>
    <t>Пульт для телевизора Panasonic N2QAYB000803  LED LCD TV</t>
  </si>
  <si>
    <t>УТ000009357</t>
  </si>
  <si>
    <t>Пульт для телевизора Panasonic N2QAYB000815  LED LCD TV VIERA TOOLS</t>
  </si>
  <si>
    <t>00000003472</t>
  </si>
  <si>
    <t>Пульт для телевизора Panasonic SBAR20026A TV/VCR</t>
  </si>
  <si>
    <t>00401050886</t>
  </si>
  <si>
    <t>Пульт для телевизора Panasonic TNQ2640 TV/VCR</t>
  </si>
  <si>
    <t>00410051405</t>
  </si>
  <si>
    <t>Пульт для телевизора Panasonic TNQ4G0403 TV</t>
  </si>
  <si>
    <t>УТ000008959</t>
  </si>
  <si>
    <t>Пульт для телевизора Panasonic TZZ00000006A LCD TV</t>
  </si>
  <si>
    <t>УТ000021926</t>
  </si>
  <si>
    <t>Пульт для телевизора Panasonic универсальный RM-D630 LCD/LED TV</t>
  </si>
  <si>
    <t>00410055622</t>
  </si>
  <si>
    <t>Пульт для телевизора Panasonic универсальный RM-D720 LCD</t>
  </si>
  <si>
    <t>УТ000006135</t>
  </si>
  <si>
    <t>Пульт для телевизора Panasonic универсальный RM-D920+ LCD Huayu</t>
  </si>
  <si>
    <t>УТ000064516</t>
  </si>
  <si>
    <t>Пульт для телевизора Panasonic универсальный RM-D920+ LCD Live-Power</t>
  </si>
  <si>
    <t>УТ000061467</t>
  </si>
  <si>
    <t>Пульт для телевизора Panasonic универсальный RM-D920+ LCD UNI</t>
  </si>
  <si>
    <t>УТ000021956</t>
  </si>
  <si>
    <t>Пульт для телевизора Panasonic универсальный RM-L1268 с кнопкой Netflix Huayu</t>
  </si>
  <si>
    <t>УТ000064122</t>
  </si>
  <si>
    <t>Пульт для телевизора Panasonic универсальный RM-L1268 с кнопкой Netflix UNI</t>
  </si>
  <si>
    <t>УТ000038541</t>
  </si>
  <si>
    <t>Пульт для телевизора Panasonic универсальный URC-97 Dream</t>
  </si>
  <si>
    <t xml:space="preserve"> Пульты для Philips</t>
  </si>
  <si>
    <t>УТ000010783</t>
  </si>
  <si>
    <t>Пульт для телевизора Philips 2422 549 90467 (YKF309-001)</t>
  </si>
  <si>
    <t>УТ000008981</t>
  </si>
  <si>
    <t>Пульт для телевизора Philips 2422 549 90477 3D LED LCD TV</t>
  </si>
  <si>
    <t>УТ000000328</t>
  </si>
  <si>
    <t>Пульт для телевизора Philips 2422 5490 0901</t>
  </si>
  <si>
    <t>УТ000015091</t>
  </si>
  <si>
    <t>Пульт для телевизора Philips 31925870101 LX3900</t>
  </si>
  <si>
    <t>УТ000010626</t>
  </si>
  <si>
    <t>Пульт для телевизора Philips 9965 900 00449 ()YKF308-001 TV</t>
  </si>
  <si>
    <t>УТ000009364</t>
  </si>
  <si>
    <t>Пульт для телевизора Philips 9965 900 09748 LCD TV</t>
  </si>
  <si>
    <t>УТ000004459</t>
  </si>
  <si>
    <t>Пульт для телевизора Philips RC-19042011/01 (19042003/01)</t>
  </si>
  <si>
    <t>УТ000015094</t>
  </si>
  <si>
    <t>Пульт для телевизора Philips RC-19335023/01H</t>
  </si>
  <si>
    <t>УТ000061493</t>
  </si>
  <si>
    <t>Пульт для телевизора Philips RC-2023601/01 TV UNI</t>
  </si>
  <si>
    <t>УТ000004473</t>
  </si>
  <si>
    <t>Пульт для телевизора Philips RC-2023617</t>
  </si>
  <si>
    <t>УТ000010803</t>
  </si>
  <si>
    <t>Пульт для телевизора Philips RC-31925870101</t>
  </si>
  <si>
    <t>00000003792</t>
  </si>
  <si>
    <t>Пульт для телевизора Philips RC0301/01 TV</t>
  </si>
  <si>
    <t>УТ000009883</t>
  </si>
  <si>
    <t>Пульт для телевизора Philips RC0764/01 (0770|01)</t>
  </si>
  <si>
    <t>УТ000015092</t>
  </si>
  <si>
    <t>Пульт для телевизора Philips RC0764/0770</t>
  </si>
  <si>
    <t>00000003473</t>
  </si>
  <si>
    <t>Пульт для телевизора Philips RC0770/01 TV</t>
  </si>
  <si>
    <t>УТ000015095</t>
  </si>
  <si>
    <t>Пульт для телевизора Philips RC7802 TV</t>
  </si>
  <si>
    <t>00400052054</t>
  </si>
  <si>
    <t>Пульт для телевизора Philips RC7805 TV</t>
  </si>
  <si>
    <t>00410052938</t>
  </si>
  <si>
    <t>Пульт для телевизора Philips RC7812 TV</t>
  </si>
  <si>
    <t>УТ000015096</t>
  </si>
  <si>
    <t>Пульт для телевизора Philips RC7959 TV</t>
  </si>
  <si>
    <t>УТ000055094</t>
  </si>
  <si>
    <t>Пульт для телевизора Philips универсальный RM-022C-1 для старых моделей корпус RC2835/01 Huayu</t>
  </si>
  <si>
    <t>УТ000061468</t>
  </si>
  <si>
    <t>Пульт для телевизора Philips универсальный RM-120C  UNI</t>
  </si>
  <si>
    <t>УТ000042194</t>
  </si>
  <si>
    <t>Пульт для телевизора Philips универсальный RM-670C UNI</t>
  </si>
  <si>
    <t>УТ000008991</t>
  </si>
  <si>
    <t>Пульт для телевизора Philips универсальный RM-670C+ LCD LED TV Huayu</t>
  </si>
  <si>
    <t>УТ000061469</t>
  </si>
  <si>
    <t>Пульт для телевизора Philips универсальный RM-D1110 LCD  UNI</t>
  </si>
  <si>
    <t>УТ000000297</t>
  </si>
  <si>
    <t>Пульт для телевизора Philips универсальный RM-D627C UNI</t>
  </si>
  <si>
    <t>УТ000000296</t>
  </si>
  <si>
    <t>Пульт для телевизора Philips универсальный RM-L1030 корпус RC 242254902543 овал Huayu</t>
  </si>
  <si>
    <t>УТ000062901</t>
  </si>
  <si>
    <t>Пульт для телевизора Philips универсальный RM-L1030 овал UNI</t>
  </si>
  <si>
    <t>УТ000061471</t>
  </si>
  <si>
    <t>Пульт для телевизора Philips универсальный RM-L1125+ UNI</t>
  </si>
  <si>
    <t>УТ000041336</t>
  </si>
  <si>
    <t>Пульт для телевизора Philips универсальный RM-L1128 Dream</t>
  </si>
  <si>
    <t>УТ000041969</t>
  </si>
  <si>
    <t>Пульт для телевизора Philips универсальный RM-L1220 Dream</t>
  </si>
  <si>
    <t>УТ000055096</t>
  </si>
  <si>
    <t>Пульт для телевизора Philips универсальный RM-L1220 LCD корпус 9965 900 09748 Huayu</t>
  </si>
  <si>
    <t>УТ000055097</t>
  </si>
  <si>
    <t>Пульт для телевизора Philips универсальный RM-L1225 LCD NEW корпус 996590009443 Huayu</t>
  </si>
  <si>
    <t>УТ000055098</t>
  </si>
  <si>
    <t>Пульт для телевизора Philips универсальный RM-L1285 NETFLIX корпус HOF16H303GPD24 Huayu</t>
  </si>
  <si>
    <t>УТ000062587</t>
  </si>
  <si>
    <t>Пульт для телевизора Philips универсальный RM-L1285 UNI</t>
  </si>
  <si>
    <t>УТ000062588</t>
  </si>
  <si>
    <t>Пульт для телевизора Philips универсальный RM-L1660 LCD  UNI</t>
  </si>
  <si>
    <t>УТ000060028</t>
  </si>
  <si>
    <t>Пульт для телевизора Philips универсальный RM-L1660 LCD Smart TV Huayu</t>
  </si>
  <si>
    <t>УТ000048400</t>
  </si>
  <si>
    <t>Пульт универсальный для Philips, RM-L1220</t>
  </si>
  <si>
    <t>УТ000008994</t>
  </si>
  <si>
    <t>Пульт универсальный для Philips, RM-L1225</t>
  </si>
  <si>
    <t>УТ000027643</t>
  </si>
  <si>
    <t>Пульт универсальный для Philips, RM-L1285</t>
  </si>
  <si>
    <t xml:space="preserve"> Пульты для Polar, Rolsen, Rubin</t>
  </si>
  <si>
    <t>УТ000009882</t>
  </si>
  <si>
    <t>Пульт для телевизора Polar 48LTV3101,81LTV3101 TV</t>
  </si>
  <si>
    <t>УТ000009933</t>
  </si>
  <si>
    <t>Пульт для телевизора Polar 55LTV6002</t>
  </si>
  <si>
    <t>УТ000015103</t>
  </si>
  <si>
    <t>Пульт для телевизора Polar 94LTV6004</t>
  </si>
  <si>
    <t>УТ000009914</t>
  </si>
  <si>
    <t>Пульт для телевизора Polar HX-P12</t>
  </si>
  <si>
    <t>00000004186</t>
  </si>
  <si>
    <t>Пульт для телевизора Polar RC 2201F TV</t>
  </si>
  <si>
    <t>УТ000004475</t>
  </si>
  <si>
    <t>Пульт для телевизора Polar RC-6EG1-4BC (RC-45)</t>
  </si>
  <si>
    <t>УТ000009898</t>
  </si>
  <si>
    <t>Пульт для телевизора Polar TV2 (1CE3) TV</t>
  </si>
  <si>
    <t>УТ000009876</t>
  </si>
  <si>
    <t>Пульт для телевизора Polar YC-53</t>
  </si>
  <si>
    <t>00410054013</t>
  </si>
  <si>
    <t>Пульт для телевизора Polar универсальный RM-909 (Erisson, Akira, Orion) TV</t>
  </si>
  <si>
    <t>УТ000061473</t>
  </si>
  <si>
    <t>Пульт для телевизора Polar универсальный RM-L1057 (Shivaki, Izumi, DNS, Orion, Akira, Supra, Rolsen, BBK, Saturn)  UNI</t>
  </si>
  <si>
    <t>УТ000053528</t>
  </si>
  <si>
    <t>Пульт для телевизора Polar универсальный RM-L1057 (Shivaki, Izumi, DNS, Orion, Akira, Supra, Rolsen, BBK, Saturn) ClickPDU</t>
  </si>
  <si>
    <t>УТ000054725</t>
  </si>
  <si>
    <t>Пульт для телевизора Polar универсальный RM-L1153+3 DREAM (Akai, Aoc, Dexp, DNS, DOffler, Elenberg, Erisson, Fusion, Harper, Hyundai, Skyline, Telefunken, Vityaz, Vekta)</t>
  </si>
  <si>
    <t>УТ000053521</t>
  </si>
  <si>
    <t>Пульт для телевизора Polar универсальный RM-L1153+3 Huayu (Akai, Aoc, Dexp, DNS, DOffler, Elenberg, Erisson, Fusion, Harper, Hyundai, Skyline, Telefunken, Vityaz, Vekta)</t>
  </si>
  <si>
    <t>УТ000065212</t>
  </si>
  <si>
    <t>Пульт для телевизора Polar универсальный RM-L1153+3 UNI (Akai, Aoc, Dexp, DNS, DOffler, Elenberg, Erisson, Fusion, Harper, Hyundai, Skyline, Telefunken, Vityaz, Vekta)</t>
  </si>
  <si>
    <t>УТ000060025</t>
  </si>
  <si>
    <t>Пульт для телевизора Polar универсальный RM-L1153+3 ver.2024 Huayu (Akai, Aoc, Dexp, DNS, DOffler, Elenberg, Erisson, Fusion, Harper, Hyundai, Skyline, Telefunken, Vityaz, Vekta)</t>
  </si>
  <si>
    <t>00000004189</t>
  </si>
  <si>
    <t>Пульт для телевизора Rolsen K10B-C1/К10J-C1 TV</t>
  </si>
  <si>
    <t>УТ000010709</t>
  </si>
  <si>
    <t>Пульт для телевизора Rolsen K10J-C1 TV</t>
  </si>
  <si>
    <t>00401051484</t>
  </si>
  <si>
    <t>Пульт для телевизора Rolsen K16R-C3</t>
  </si>
  <si>
    <t>УТ000004483</t>
  </si>
  <si>
    <t>Пульт для телевизора Rolsen LC01-AR011A TV/DVD</t>
  </si>
  <si>
    <t>УТ000004484</t>
  </si>
  <si>
    <t>Пульт для телевизора Rolsen LC02-AR022A TV/DVD</t>
  </si>
  <si>
    <t>УТ000055079</t>
  </si>
  <si>
    <t>Пульт для телевизора Rolsen RC-A06 (RL-32B05F,RB-32K101U,Irbis T24Q44HAL) TV Huayu</t>
  </si>
  <si>
    <t>УТ000010633</t>
  </si>
  <si>
    <t>Пульт для телевизора Rolsen RL-24E1303 LCD TV</t>
  </si>
  <si>
    <t>УТ000004481</t>
  </si>
  <si>
    <t>Пульт для телевизора Rolsen RMB1X2 H-TV1405</t>
  </si>
  <si>
    <t>00000003950</t>
  </si>
  <si>
    <t>Пульт для телевизора Rolsen универсальный RM-563BFC Live-Power</t>
  </si>
  <si>
    <t>00410050342</t>
  </si>
  <si>
    <t>Пульт для телевизора Rolsen универсальный RM-754B LCD</t>
  </si>
  <si>
    <t>00400052055</t>
  </si>
  <si>
    <t>Пульт для телевизора Rubin 11UV19-2</t>
  </si>
  <si>
    <t>УТ000027708</t>
  </si>
  <si>
    <t>Пульт для телевизора Rubin RB-19SE1</t>
  </si>
  <si>
    <t>УТ000009884</t>
  </si>
  <si>
    <t>Пульт для телевизора Rubin RB-19SL2U</t>
  </si>
  <si>
    <t>УТ000027707</t>
  </si>
  <si>
    <t>Пульт для телевизора Rubin RB-28D7T2C/CX509</t>
  </si>
  <si>
    <t>00000004191</t>
  </si>
  <si>
    <t>Пульт для телевизора Rubin RC-500 TV</t>
  </si>
  <si>
    <t>00000003488</t>
  </si>
  <si>
    <t>Пульт для телевизора Rubin RC-500 TXT (синий)</t>
  </si>
  <si>
    <t>00000003487</t>
  </si>
  <si>
    <t>Пульт для телевизора Rubin RC-7 белый TV</t>
  </si>
  <si>
    <t>УТ000015142</t>
  </si>
  <si>
    <t>Пульт для телевизора Rubin RC-7 черный TV</t>
  </si>
  <si>
    <t>УТ000061495</t>
  </si>
  <si>
    <t>Пульт для телевизора Rubin RC-7 черный TV  UNI</t>
  </si>
  <si>
    <t>00410053824</t>
  </si>
  <si>
    <t>Пульт для телевизора Rubin/Izumi/Rolsen/Hyndai 37M10 C148/new7461</t>
  </si>
  <si>
    <t xml:space="preserve"> Пульты для Samsung</t>
  </si>
  <si>
    <t>УТ000065719</t>
  </si>
  <si>
    <t>Пульт Sаmsung BP59-00149 (XY-020) ( VOICE, BLUETOOTH)  с управл.голосом</t>
  </si>
  <si>
    <t>УТ000010617</t>
  </si>
  <si>
    <t>Пульт для телевизора Samsung AA59-00602A LED TV</t>
  </si>
  <si>
    <t>УТ000004489</t>
  </si>
  <si>
    <t>Пульт для телевизора Samsung AA59-00603A LED TV</t>
  </si>
  <si>
    <t>УТ000055081</t>
  </si>
  <si>
    <t>Пульт для телевизора Samsung AA59-00741A LED TV</t>
  </si>
  <si>
    <t>УТ000009369</t>
  </si>
  <si>
    <t>Пульт для телевизора Samsung AA59-00818A 3D LCD (маленький корпус)</t>
  </si>
  <si>
    <t>УТ000009370</t>
  </si>
  <si>
    <t>Пульт для телевизора Samsung AA59-10075K</t>
  </si>
  <si>
    <t>УТ000008986</t>
  </si>
  <si>
    <t>Пульт для телевизора Samsung BN59-01178B (STB) LED SMART TV</t>
  </si>
  <si>
    <t>УТ000055082</t>
  </si>
  <si>
    <t>Пульт для телевизора Samsung BN59-01198C LCD LED TV</t>
  </si>
  <si>
    <t>УТ000004984</t>
  </si>
  <si>
    <t>Пульт для телевизора Samsung BN59-01199G LED Smart TV</t>
  </si>
  <si>
    <t>УТ000055964</t>
  </si>
  <si>
    <t>Пульт для телевизора Samsung BN59-01312B (BN59-01274A, BN59-01242A) Smart control с управл.голосом Huayu</t>
  </si>
  <si>
    <t>УТ000055965</t>
  </si>
  <si>
    <t>Пульт для телевизора Samsung BN59-01350J (BN59-01357C, BN59-01357H , BN59-01357B) Smart control с управл.голосом Huayu</t>
  </si>
  <si>
    <t>УТ000055966</t>
  </si>
  <si>
    <t>Пульт для телевизора Samsung BN59-01363A Smart control QLED 8K с управл.голосом Huayu</t>
  </si>
  <si>
    <t>УТ000059306</t>
  </si>
  <si>
    <t>Пульт для телевизора Samsung BN59-01363G Smart TV с управл.голосом Dream</t>
  </si>
  <si>
    <t>УТ000055071</t>
  </si>
  <si>
    <t>Пульт для телевизора Samsung BN59-01363G Smart TV с управл.голосом Huayu</t>
  </si>
  <si>
    <t>УТ000004471</t>
  </si>
  <si>
    <t>Пульт для телевизора Samsung BN59-01363J Smart TV с управл.голосом Huayu</t>
  </si>
  <si>
    <t>УТ000053532</t>
  </si>
  <si>
    <t>Пульт для телевизора Samsung универсальный RM-016FC-1 для старых моделей Huayu</t>
  </si>
  <si>
    <t>УТ000001261</t>
  </si>
  <si>
    <t>Пульт для телевизора Samsung универсальный RM-016FС TV</t>
  </si>
  <si>
    <t>УТ000054400</t>
  </si>
  <si>
    <t>Пульт для телевизора Samsung универсальный RM-179FC-1 для старых моделей,универсальный Samsung Huayu</t>
  </si>
  <si>
    <t>00000003524</t>
  </si>
  <si>
    <t>Пульт для телевизора Samsung универсальный RM-552FC корпус AA59-00370A  UNI</t>
  </si>
  <si>
    <t>УТ000055100</t>
  </si>
  <si>
    <t>Пульт для телевизора Samsung универсальный RM-552FC корпус AA59-00370A для старых моделей Samsung Huayu</t>
  </si>
  <si>
    <t>УТ000065656</t>
  </si>
  <si>
    <t>Пульт для телевизора Samsung универсальный RM-625F корпус BN59-00507A (LCD)  UNI</t>
  </si>
  <si>
    <t>00410058317</t>
  </si>
  <si>
    <t>Пульт для телевизора Samsung универсальный RM-625F корпус BN59-00507A (LCD) Huayu</t>
  </si>
  <si>
    <t>00000003522</t>
  </si>
  <si>
    <t>Пульт для телевизора Samsung универсальный RM-658F корпус AA59-00401B Huayu</t>
  </si>
  <si>
    <t>УТ000008998</t>
  </si>
  <si>
    <t>Пульт для телевизора Samsung универсальный RM-766B LCD/LED TV</t>
  </si>
  <si>
    <t>УТ000061475</t>
  </si>
  <si>
    <t>Пульт для телевизора Samsung универсальный RM-D1078+  UNI</t>
  </si>
  <si>
    <t>УТ000055101</t>
  </si>
  <si>
    <t>Пульт для телевизора Samsung универсальный RM-D1078+2 Netflix, prime video корпус AA59-00582A Huayu</t>
  </si>
  <si>
    <t>УТ000055089</t>
  </si>
  <si>
    <t>Пульт для телевизора Samsung универсальный RM-G2500 V4 Smart TV с упр. голосом корпус BN59-01350J</t>
  </si>
  <si>
    <t>УТ000021908</t>
  </si>
  <si>
    <t>Пульт для телевизора Samsung универсальный RM-L1080 4в1 LCD/LED TV</t>
  </si>
  <si>
    <t>УТ000057984</t>
  </si>
  <si>
    <t>Пульт для телевизора Samsung универсальный RM-L1080+ Dream техпак</t>
  </si>
  <si>
    <t>УТ000061477</t>
  </si>
  <si>
    <t>Пульт для телевизора Samsung универсальный RM-L1088+ c кнопкой Smart Hub  UNI</t>
  </si>
  <si>
    <t>УТ000048393</t>
  </si>
  <si>
    <t>Пульт для телевизора Samsung универсальный RM-L1088+1  Live-Power</t>
  </si>
  <si>
    <t>УТ000062590</t>
  </si>
  <si>
    <t>Пульт для телевизора Samsung универсальный RM-L1089  UNI</t>
  </si>
  <si>
    <t>УТ000055099</t>
  </si>
  <si>
    <t>Пульт для телевизора Samsung универсальный RM-L1089 корпус BN59-01268D prime video ,Netflix,3D,Smart HUB LCD ClickPDU</t>
  </si>
  <si>
    <t>УТ000061478</t>
  </si>
  <si>
    <t>Пульт для телевизора Samsung универсальный RM-L1593 корпус BN59-01259B, ИК сигнал LCD Smart TV   UNI</t>
  </si>
  <si>
    <t>УТ000010281</t>
  </si>
  <si>
    <t>Пульт для телевизора Samsung универсальный RM-L1593 корпус BN59-01259B, ИК сигнал LCD Smart TV Huayu</t>
  </si>
  <si>
    <t>УТ000055086</t>
  </si>
  <si>
    <t>Пульт для телевизора Samsung универсальный RM-L1598  LCD SMART TV ClickPdu</t>
  </si>
  <si>
    <t>УТ000057187</t>
  </si>
  <si>
    <t>Пульт для телевизора Samsung универсальный RM-L1598  LCD SMART TV LivePower</t>
  </si>
  <si>
    <t>УТ000055970</t>
  </si>
  <si>
    <t>Пульт для телевизора Samsung универсальный RM-L1611 на ИК сигнале корпус BN59-01312B Huayu</t>
  </si>
  <si>
    <t>УТ000044373</t>
  </si>
  <si>
    <t>Пульт для телевизора Samsung универсальный RM-L1618 Dream</t>
  </si>
  <si>
    <t>УТ000053541</t>
  </si>
  <si>
    <t>Пульт для телевизора Samsung универсальный RM-L1618 корпус BN59-01315B Huayu</t>
  </si>
  <si>
    <t>УТ000061442</t>
  </si>
  <si>
    <t>Пульт для телевизора Samsung универсальный RM-L1729 RU корпус BN59-01358F Huayu</t>
  </si>
  <si>
    <t>УТ000027664</t>
  </si>
  <si>
    <t>Пульт для телевизора Samsung универсальный RM-L919  UNI</t>
  </si>
  <si>
    <t xml:space="preserve"> Пульты для Sanyo, Shivaki</t>
  </si>
  <si>
    <t>УТ000009376</t>
  </si>
  <si>
    <t>Пульт для телевизора Sanyo 4AA4U1T0064</t>
  </si>
  <si>
    <t>УТ000009377</t>
  </si>
  <si>
    <t>Пульт для телевизора Sanyo RC-700</t>
  </si>
  <si>
    <t>00000004175</t>
  </si>
  <si>
    <t>Пульт для телевизора Sanyo универсальный RM-108B</t>
  </si>
  <si>
    <t>УТ000054387</t>
  </si>
  <si>
    <t>Пульт для телевизора Shivaki 2200-ED00SH,2200-ED00SHIV(Polar 2200-ED00POLA,Erisson 2200-ED00ERIS)LCD TV</t>
  </si>
  <si>
    <t>00400047763</t>
  </si>
  <si>
    <t>Пульт для телевизора Shivaki RC-811/810</t>
  </si>
  <si>
    <t>00410051407</t>
  </si>
  <si>
    <t>Пульт для телевизора Shivaki RC-812/813</t>
  </si>
  <si>
    <t>УТ000009986</t>
  </si>
  <si>
    <t>Пульт для телевизора Shivaki RC-820</t>
  </si>
  <si>
    <t>УТ000009938</t>
  </si>
  <si>
    <t>Пульт для телевизора Shivaki RC-830</t>
  </si>
  <si>
    <t>УТ000015120</t>
  </si>
  <si>
    <t>Пульт для телевизора Shivaki RC-915</t>
  </si>
  <si>
    <t>00410060154</t>
  </si>
  <si>
    <t>Пульт для телевизора Shivaki RC-916</t>
  </si>
  <si>
    <t>00410052939</t>
  </si>
  <si>
    <t>Пульт для телевизора Shivaki RC-930</t>
  </si>
  <si>
    <t>УТ000009939</t>
  </si>
  <si>
    <t>Пульт для телевизора Shivaki RC-9820</t>
  </si>
  <si>
    <t>00410052940</t>
  </si>
  <si>
    <t>Пульт для телевизора Shivaki STV-208 Hi Vision</t>
  </si>
  <si>
    <t>00410050343</t>
  </si>
  <si>
    <t>Пульт для телевизора Shivaki универсальный RM-643F</t>
  </si>
  <si>
    <t>00410053829</t>
  </si>
  <si>
    <t>Пульт для телевизора Shivaki/Novex/Erisson BT0419B</t>
  </si>
  <si>
    <t>00410053830</t>
  </si>
  <si>
    <t>Пульт для телевизора Shivaki/Techno BT0451C</t>
  </si>
  <si>
    <t>00410053831</t>
  </si>
  <si>
    <t>Пульт для телевизора Shivaki/Trony RC-820</t>
  </si>
  <si>
    <t>УТ000007398</t>
  </si>
  <si>
    <t>Пульт универсальный для RM-L905 (LCD/LED/SANYO)</t>
  </si>
  <si>
    <t xml:space="preserve"> Пульты для Sharp</t>
  </si>
  <si>
    <t>УТ000004498</t>
  </si>
  <si>
    <t>Пульт для телевизора Sharp G0756CE</t>
  </si>
  <si>
    <t>УТ000015117</t>
  </si>
  <si>
    <t>Пульт для телевизора Sharp G0764PESA</t>
  </si>
  <si>
    <t>00410050350</t>
  </si>
  <si>
    <t>Пульт для телевизора Sharp G0933PESA</t>
  </si>
  <si>
    <t>УТ000004500</t>
  </si>
  <si>
    <t>Пульт для телевизора Sharp G1031BMSA</t>
  </si>
  <si>
    <t>УТ000004501</t>
  </si>
  <si>
    <t>Пульт для телевизора Sharp G1031GE Vcr1063</t>
  </si>
  <si>
    <t>УТ000004502</t>
  </si>
  <si>
    <t>Пульт для телевизора Sharp G1061SA</t>
  </si>
  <si>
    <t>УТ000004503</t>
  </si>
  <si>
    <t>Пульт для телевизора Sharp G1071SA</t>
  </si>
  <si>
    <t>00000003794</t>
  </si>
  <si>
    <t>Пульт для телевизора Sharp G1077PESA</t>
  </si>
  <si>
    <t>00410052419</t>
  </si>
  <si>
    <t>Пульт для телевизора Sharp G1085/1084PESA</t>
  </si>
  <si>
    <t>УТ000015118</t>
  </si>
  <si>
    <t>Пульт для телевизора Sharp G1606SB</t>
  </si>
  <si>
    <t>УТ000004504</t>
  </si>
  <si>
    <t>Пульт для телевизора Sharp GA031WJSA LCD</t>
  </si>
  <si>
    <t>УТ000009379</t>
  </si>
  <si>
    <t>Пульт для телевизора Sharp GA074WJSA LCD</t>
  </si>
  <si>
    <t>УТ000009380</t>
  </si>
  <si>
    <t>Пульт для телевизора Sharp GA169WJSA LCD</t>
  </si>
  <si>
    <t>УТ000015119</t>
  </si>
  <si>
    <t>Пульт для телевизора Sharp GA339WJSA LC-13H1E/LC-20SH1E</t>
  </si>
  <si>
    <t>УТ000009382</t>
  </si>
  <si>
    <t>Пульт для телевизора Sharp GA372SA серый</t>
  </si>
  <si>
    <t>УТ000009383</t>
  </si>
  <si>
    <t>Пульт для телевизора Sharp GA387WJSA LCD</t>
  </si>
  <si>
    <t>УТ000009385</t>
  </si>
  <si>
    <t>Пульт для телевизора Sharp GA610WJSA</t>
  </si>
  <si>
    <t>УТ000009386</t>
  </si>
  <si>
    <t>Пульт для телевизора Sharp GA779WJSA</t>
  </si>
  <si>
    <t>УТ000009389</t>
  </si>
  <si>
    <t>Пульт для телевизора Sharp GB042WJSA TV</t>
  </si>
  <si>
    <t>УТ000009390</t>
  </si>
  <si>
    <t>Пульт для телевизора Sharp GB067WJSA 3D LED LCD TV</t>
  </si>
  <si>
    <t>УТ000009388</t>
  </si>
  <si>
    <t>Пульт для телевизора Sharp GB12WJSA 3D LED LCD TV</t>
  </si>
  <si>
    <t>УТ000055083</t>
  </si>
  <si>
    <t>Пульт для телевизора Sharp GJ210(Haier LT-19A1)  LCD TV Huayu</t>
  </si>
  <si>
    <t>УТ000055084</t>
  </si>
  <si>
    <t>Пульт для телевизора Sharp GJ220  LCD TV</t>
  </si>
  <si>
    <t>УТ000054241</t>
  </si>
  <si>
    <t>Пульт для телевизора Sharp LC-32HI3222E LCDTV</t>
  </si>
  <si>
    <t>УТ000010784</t>
  </si>
  <si>
    <t>Пульт для телевизора Sharp RL57Sic LCD TV</t>
  </si>
  <si>
    <t>УТ000010632</t>
  </si>
  <si>
    <t>Пульт для телевизора Sharp RRMC GA411WJSB LCD TV</t>
  </si>
  <si>
    <t>00000004176</t>
  </si>
  <si>
    <t>Пульт для телевизора Sharp универсальный RM-026G TV</t>
  </si>
  <si>
    <t>УТ000010798</t>
  </si>
  <si>
    <t>Пульт для телевизора Sharp универсальный RM-689G</t>
  </si>
  <si>
    <t xml:space="preserve"> Пульты для Sony</t>
  </si>
  <si>
    <t>УТ000009955</t>
  </si>
  <si>
    <t>Пульт для телевизора RM-857 TV</t>
  </si>
  <si>
    <t>УТ000004509</t>
  </si>
  <si>
    <t>Пульт для телевизора Sony RM-687C TV</t>
  </si>
  <si>
    <t>УТ000004510</t>
  </si>
  <si>
    <t>Пульт для телевизора Sony RM-816</t>
  </si>
  <si>
    <t>00000003501</t>
  </si>
  <si>
    <t>Пульт для телевизора Sony RM-827S TV</t>
  </si>
  <si>
    <t>УТ000009985</t>
  </si>
  <si>
    <t>Пульт для телевизора Sony RM-833 TV</t>
  </si>
  <si>
    <t>00000003502</t>
  </si>
  <si>
    <t>Пульт для телевизора Sony RM-834 TV</t>
  </si>
  <si>
    <t>00000004195</t>
  </si>
  <si>
    <t>Пульт для телевизора Sony RM-841 TV</t>
  </si>
  <si>
    <t>УТ000009952</t>
  </si>
  <si>
    <t>Пульт для телевизора Sony RM-845P</t>
  </si>
  <si>
    <t>УТ000009982</t>
  </si>
  <si>
    <t>Пульт для телевизора Sony RM-947 TV</t>
  </si>
  <si>
    <t>УТ000009392</t>
  </si>
  <si>
    <t>Пульт для телевизора Sony RM-952 TV</t>
  </si>
  <si>
    <t>УТ000009988</t>
  </si>
  <si>
    <t>Пульт для телевизора Sony RM-ED009</t>
  </si>
  <si>
    <t>УТ000009963</t>
  </si>
  <si>
    <t>Пульт для телевизора Sony RM-ED014</t>
  </si>
  <si>
    <t>УТ000009394</t>
  </si>
  <si>
    <t>Пульт для телевизора Sony RM-ED016</t>
  </si>
  <si>
    <t>УТ000009971</t>
  </si>
  <si>
    <t>Пульт для телевизора Sony RM-ED020</t>
  </si>
  <si>
    <t>УТ000009973</t>
  </si>
  <si>
    <t>Пульт для телевизора Sony RM-ED029</t>
  </si>
  <si>
    <t>УТ000009397</t>
  </si>
  <si>
    <t>Пульт для телевизора Sony RM-ED030 LCD</t>
  </si>
  <si>
    <t>УТ000015121</t>
  </si>
  <si>
    <t>Пульт для телевизора Sony RM-ED031 LCD</t>
  </si>
  <si>
    <t>УТ000009398</t>
  </si>
  <si>
    <t>Пульт для телевизора Sony RM-ED032 3D LCDTV</t>
  </si>
  <si>
    <t>УТ000010706</t>
  </si>
  <si>
    <t>Пульт для телевизора Sony RM-ED033</t>
  </si>
  <si>
    <t>УТ000015122</t>
  </si>
  <si>
    <t>Пульт для телевизора Sony RM-ED034 3D LCD TV</t>
  </si>
  <si>
    <t>УТ000009399</t>
  </si>
  <si>
    <t>Пульт для телевизора Sony RM-ED035</t>
  </si>
  <si>
    <t>УТ000015123</t>
  </si>
  <si>
    <t>Пульт для телевизора Sony RM-ED036</t>
  </si>
  <si>
    <t>УТ000015124</t>
  </si>
  <si>
    <t>Пульт для телевизора Sony RM-ED037</t>
  </si>
  <si>
    <t>УТ000009400</t>
  </si>
  <si>
    <t>Пульт для телевизора Sony RM-ED041 3D LCD LED TV</t>
  </si>
  <si>
    <t>УТ000010627</t>
  </si>
  <si>
    <t>Пульт для телевизора Sony RM-ED045</t>
  </si>
  <si>
    <t>УТ000009407</t>
  </si>
  <si>
    <t>Пульт для телевизора Sony RM-ED047 3DTV+DVD</t>
  </si>
  <si>
    <t>УТ000010785</t>
  </si>
  <si>
    <t>Пульт для телевизора Sony RM-ED050 TV</t>
  </si>
  <si>
    <t>УТ000009401</t>
  </si>
  <si>
    <t>Пульт для телевизора Sony RM-ED052 3D LCD LED TV</t>
  </si>
  <si>
    <t>УТ000010779</t>
  </si>
  <si>
    <t>Пульт для телевизора Sony RM-ED054</t>
  </si>
  <si>
    <t>УТ000061497</t>
  </si>
  <si>
    <t>Пульт для телевизора Sony RM-ED062 LCD TV  UNI</t>
  </si>
  <si>
    <t>УТ000010629</t>
  </si>
  <si>
    <t>Пульт для телевизора Sony RM-GA009</t>
  </si>
  <si>
    <t>УТ000009404</t>
  </si>
  <si>
    <t>Пульт для телевизора Sony RM-GA015 TV</t>
  </si>
  <si>
    <t>УТ000009405</t>
  </si>
  <si>
    <t>Пульт для телевизора Sony RM-GA018 TV</t>
  </si>
  <si>
    <t>УТ000010739</t>
  </si>
  <si>
    <t>Пульт для телевизора Sony RM-GA0194 TV</t>
  </si>
  <si>
    <t>УТ000015126</t>
  </si>
  <si>
    <t>Пульт для телевизора Sony RM-W109</t>
  </si>
  <si>
    <t>УТ000015175</t>
  </si>
  <si>
    <t>Пульт для телевизора Sony универсальный RM-1025A корпус RM-ED017 Huayu</t>
  </si>
  <si>
    <t>00410051841</t>
  </si>
  <si>
    <t>Пульт для телевизора Sony универсальный RM-D637 LCD</t>
  </si>
  <si>
    <t>00410055628</t>
  </si>
  <si>
    <t>Пульт для телевизора Sony универсальный RM-D734 LCD</t>
  </si>
  <si>
    <t>УТ000049217</t>
  </si>
  <si>
    <t>Пульт для телевизора Sony универсальный RM-D959 Live-Power</t>
  </si>
  <si>
    <t>УТ000010791</t>
  </si>
  <si>
    <t>Пульт для телевизора Sony универсальный RM-D998 Live-Power</t>
  </si>
  <si>
    <t>УТ000009001</t>
  </si>
  <si>
    <t>Пульт для телевизора Sony универсальный RM-L1165 3D LCD/LED Huayu</t>
  </si>
  <si>
    <t>УТ000061480</t>
  </si>
  <si>
    <t>Пульт для телевизора Sony универсальный RM-L1165+ Netflix  UNI</t>
  </si>
  <si>
    <t>УТ000050989</t>
  </si>
  <si>
    <t>Пульт для телевизора Sony универсальный RM-L1165, Live-Power</t>
  </si>
  <si>
    <t>УТ000055069</t>
  </si>
  <si>
    <t>Пульт для телевизора Sony универсальный RM-L1275 корпус RMT-TX101D Huayu</t>
  </si>
  <si>
    <t>УТ000027668</t>
  </si>
  <si>
    <t>Пульт для телевизора Sony универсальный RM-L1370 корпус RMT-TX102D (NETFLIX ,YouTube) Huayu</t>
  </si>
  <si>
    <t>УТ000058017</t>
  </si>
  <si>
    <t>Пульт для телевизора Sony универсальный RM-L1690 корпус RMF-TX520E Huayu</t>
  </si>
  <si>
    <t>УТ000062902</t>
  </si>
  <si>
    <t>Пульт для телевизора Sony универсальный RM-L1690 корпус RMF-TX520E UNI</t>
  </si>
  <si>
    <t>УТ000065660</t>
  </si>
  <si>
    <t>Пульт для телевизора Sony универсальный RM-L1715 (YouTube, Netflix) корпус RM-ED062  UNI</t>
  </si>
  <si>
    <t>УТ000058018</t>
  </si>
  <si>
    <t>Пульт для телевизора Sony универсальный RM-L1770 корпус RMF-TX520 Huayu</t>
  </si>
  <si>
    <t>УТ000021976</t>
  </si>
  <si>
    <t>Пульт универсальный для Sony, RM-L1275</t>
  </si>
  <si>
    <t xml:space="preserve"> Пульты для Supra, Telefunken</t>
  </si>
  <si>
    <t>УТ000004521</t>
  </si>
  <si>
    <t>Пульт для телевизора Supra / VR LCD</t>
  </si>
  <si>
    <t>УТ000054390</t>
  </si>
  <si>
    <t>Пульт для телевизора Supra AL52D-B (RC19) (STV-LC24LT0010W)(Econ,Orion,Erisson,Fusion,BQ,Harper,Kraft,Океан,DEXP,DNS)</t>
  </si>
  <si>
    <t>УТ000064515</t>
  </si>
  <si>
    <t>Пульт для телевизора Supra AL52D-B (RC19) (STV-LC24LT0010W)(Econ,Orion,Erisson,Fusion,BQ,Harper,Kraft,Океан,DEXP,DNS) Live-Power</t>
  </si>
  <si>
    <t>УТ000064140</t>
  </si>
  <si>
    <t>Пульт для телевизора Supra H-LCDVD3200S (Hyundai, Akai) TV+DVD</t>
  </si>
  <si>
    <t>УТ000009965</t>
  </si>
  <si>
    <t>Пульт для телевизора Supra HOF10G705GPD9 LCD</t>
  </si>
  <si>
    <t>УТ000055085</t>
  </si>
  <si>
    <t>Пульт для телевизора Supra HOF14J016GPD10, HOF14H536GPD5(Aiwa,Goldstar,Erisson.Telefunken) LCD TV</t>
  </si>
  <si>
    <t>УТ000009941</t>
  </si>
  <si>
    <t>Пульт для телевизора Supra RC-02-CH TV</t>
  </si>
  <si>
    <t>УТ000056064</t>
  </si>
  <si>
    <t>Пульт для телевизора Supra RC-19 (Supra, Erisson, Harper, HIBERG, Океан, Orion, KRAFT, FUSION, Akai, Hartens, BQ, ECON, Blackton, Skyline, Telefunken) DREAM</t>
  </si>
  <si>
    <t>УТ000010776</t>
  </si>
  <si>
    <t>Пульт для телевизора Supra RC-21b TV</t>
  </si>
  <si>
    <t>УТ000064141</t>
  </si>
  <si>
    <t>Пульт для телевизора Supra RC02-T338 (STV-LC32LT0060F, DEXP F32D7000C) LCD TV</t>
  </si>
  <si>
    <t>УТ000009983</t>
  </si>
  <si>
    <t>Пульт для телевизора Supra RC10w / RC4w / STV15A15 TV</t>
  </si>
  <si>
    <t>УТ000054389</t>
  </si>
  <si>
    <t>Пульт для телевизора Supra RC2000E02,STV-LC32T850WL, Mystery MTV-3027LT2 LCD(Thomson,Hyundai,Telefunken,Fusio)</t>
  </si>
  <si>
    <t>00410060155</t>
  </si>
  <si>
    <t>Пульт для телевизора Supra RC3B LCD TV</t>
  </si>
  <si>
    <t>УТ000009964</t>
  </si>
  <si>
    <t>Пульт для телевизора Supra RC3B/RC6db</t>
  </si>
  <si>
    <t>УТ000009969</t>
  </si>
  <si>
    <t>Пульт для телевизора Supra RCF23B TV</t>
  </si>
  <si>
    <t>УТ000055967</t>
  </si>
  <si>
    <t>Пульт для телевизора Supra RCF3B/RC5B/RCF2B/RC7b/RCF8b /RC9B/RC17B ic LCD TV Huayu</t>
  </si>
  <si>
    <t>УТ000057976</t>
  </si>
  <si>
    <t>Пульт для телевизора Supra RS41-MOUSE Dream (STV-LC32ST3001F,Akira39LES04T2P,AMCV,Dexp,Leben) LCD TV</t>
  </si>
  <si>
    <t>УТ000054391</t>
  </si>
  <si>
    <t>Пульт для телевизора Supra RS41-MOUSE Huayu (STV-LC32ST3001F,Akira39LES04T2P,AMCV,Dexp,Leben) LCD TV</t>
  </si>
  <si>
    <t>УТ000015128</t>
  </si>
  <si>
    <t>Пульт для телевизора Supra S-26L2A (BC3801-10)</t>
  </si>
  <si>
    <t>УТ000054392</t>
  </si>
  <si>
    <t>Пульт для телевизора Supra Y-72C/Y-72C1 (Fusion, Aiwa) Huayu</t>
  </si>
  <si>
    <t>УТ000064126</t>
  </si>
  <si>
    <t>Пульт для телевизора Supra Y-72C/Y-72C1 (Fusion, Aiwa) UNI</t>
  </si>
  <si>
    <t>УТ000065207</t>
  </si>
  <si>
    <t>Пульт для телевизора Supra Y-72C2 (Fusion.GoldStar) Huayu</t>
  </si>
  <si>
    <t>УТ000005519</t>
  </si>
  <si>
    <t>Пульт для телевизора Supra Y-72C2 (Timeshift) LCD</t>
  </si>
  <si>
    <t>УТ000054393</t>
  </si>
  <si>
    <t>Пульт для телевизора Supra Y-72C3 (STV-LC19T410WL) (Goldstar, Aiwa, Orion)  Huayu</t>
  </si>
  <si>
    <t>УТ000053529</t>
  </si>
  <si>
    <t>Пульт для телевизора Supra универсальный RM-L1042+2 (Mystery, Hyundai, Fusion, Shivaki, General, Izumi) Huayu</t>
  </si>
  <si>
    <t>УТ000010801</t>
  </si>
  <si>
    <t>Пульт для телевизора Supra универсальный RM-L1042+2 UNI</t>
  </si>
  <si>
    <t>УТ000061482</t>
  </si>
  <si>
    <t>Пульт для телевизора Supra универсальный RM-L1097  UNI</t>
  </si>
  <si>
    <t>УТ000011992</t>
  </si>
  <si>
    <t>Пульт для телевизора Supra универсальный RM-L1097 ClickPdu</t>
  </si>
  <si>
    <t>УТ000058016</t>
  </si>
  <si>
    <t>Пульт для телевизора Supra универсальный RM-L1211 (Akai, Dexp, Dns, Rolsen, Vityaz) Huayu</t>
  </si>
  <si>
    <t>УТ000064142</t>
  </si>
  <si>
    <t>Пульт для телевизора TCL RC802V FMR1 с управ.голосом (Google Assistant,Netflix)</t>
  </si>
  <si>
    <t>УТ000064143</t>
  </si>
  <si>
    <t>Пульт для телевизора TCL RC802V FNR1 Smart TV с управ.голосом (Netflix.YouTube)</t>
  </si>
  <si>
    <t>УТ000064145</t>
  </si>
  <si>
    <t>Пульт для телевизора TCL RC901V FMR8  с управ.голосом (Okko, Netflix, Кинопоиск, YouTube)</t>
  </si>
  <si>
    <t>УТ000064147</t>
  </si>
  <si>
    <t>Пульт для телевизора TCL RC901V FMRD с управ.голосом (Okko,Netflix)</t>
  </si>
  <si>
    <t>УТ000064149</t>
  </si>
  <si>
    <t>Пульт для телевизора TCL RC902V FMB5 (RC813) с управ.голосом (ivi, Okko, Кинопоиск, Wink)</t>
  </si>
  <si>
    <t>УТ000064151</t>
  </si>
  <si>
    <t>Пульт для телевизора TCL RC902V FMR5 с управ.голосом (ivi, Netflix. Okko, Megogo)</t>
  </si>
  <si>
    <t>УТ000064150</t>
  </si>
  <si>
    <t>Пульт для телевизора TCL RC902V FMRM с управ.голосом (ivi, Wink. Okko, Кинопоиск)</t>
  </si>
  <si>
    <t>УТ000060024</t>
  </si>
  <si>
    <t>Пульт для телевизора TCL универсальный RC802V корпус RC802V FMR1 без голосового упр. ClickPdu</t>
  </si>
  <si>
    <t>УТ000061484</t>
  </si>
  <si>
    <t>Пульт для телевизора TCL универсальный RM-L1508+ Netflix  UNI</t>
  </si>
  <si>
    <t>УТ000060029</t>
  </si>
  <si>
    <t>Пульт для телевизора TCL универсальный RM-L1508+ корпус RC802N Huayu</t>
  </si>
  <si>
    <t>УТ000042193</t>
  </si>
  <si>
    <t>Пульт для телевизора TCL универсальный TC-97E</t>
  </si>
  <si>
    <t>УТ000061444</t>
  </si>
  <si>
    <t>Пульт для телевизора TCL универсальный TC-97E PLUS Smart TV Huayu</t>
  </si>
  <si>
    <t>УТ000062593</t>
  </si>
  <si>
    <t>Пульт для телевизора Telefunken 507DTV  UNI</t>
  </si>
  <si>
    <t>УТ000054394</t>
  </si>
  <si>
    <t>Пульт для телевизора Telefunken 507DTV (TF-LED28S9T2)(Mystery.Dexp.DNS.Doffler.Erisson.Izumi,Helix,Soundmax) Huayu</t>
  </si>
  <si>
    <t>УТ000062591</t>
  </si>
  <si>
    <t>Пульт для телевизора Telefunken универсальный RM-L1595 ver.2020  UNI</t>
  </si>
  <si>
    <t xml:space="preserve"> Пульты для Thomson</t>
  </si>
  <si>
    <t>УТ000009950</t>
  </si>
  <si>
    <t>Пульт для телевизора Thomson R-166D LCD</t>
  </si>
  <si>
    <t>УТ000011980</t>
  </si>
  <si>
    <t>Пульт для телевизора Thomson RC-116TA1G JAWA</t>
  </si>
  <si>
    <t>УТ000009949</t>
  </si>
  <si>
    <t>Пульт для телевизора Thomson RC-1994301</t>
  </si>
  <si>
    <t>УТ000010628</t>
  </si>
  <si>
    <t>Пульт для телевизора Thomson RC17-11106-015</t>
  </si>
  <si>
    <t>00000003508</t>
  </si>
  <si>
    <t>Пульт для телевизора Thomson RCT-3003 TV</t>
  </si>
  <si>
    <t>00000003795</t>
  </si>
  <si>
    <t>Пульт для телевизора Thomson RCT-3004 TV</t>
  </si>
  <si>
    <t>УТ000027695</t>
  </si>
  <si>
    <t>Пульт для телевизора Thomson универсальный RM-L1330+2 (TCL) Huayu</t>
  </si>
  <si>
    <t>УТ000015180</t>
  </si>
  <si>
    <t>Пульт для телевизора Thomson универсальный RM-TH100 UNI</t>
  </si>
  <si>
    <t xml:space="preserve"> Пульты для Toshiba</t>
  </si>
  <si>
    <t>УТ000015130</t>
  </si>
  <si>
    <t>Пульт для телевизора Toshiba CT-8006</t>
  </si>
  <si>
    <t>УТ000015131</t>
  </si>
  <si>
    <t>Пульт для телевизора Toshiba CT-8007/CT-90281</t>
  </si>
  <si>
    <t>УТ000010623</t>
  </si>
  <si>
    <t>Пульт для телевизора Toshiba CT-8013</t>
  </si>
  <si>
    <t>УТ000010625</t>
  </si>
  <si>
    <t>Пульт для телевизора Toshiba CT-841</t>
  </si>
  <si>
    <t>УТ000015136</t>
  </si>
  <si>
    <t>Пульт для телевизора Toshiba CT-90126</t>
  </si>
  <si>
    <t>УТ000015137</t>
  </si>
  <si>
    <t>Пульт для телевизора Toshiba CT-90128</t>
  </si>
  <si>
    <t>УТ000004528</t>
  </si>
  <si>
    <t>Пульт для телевизора Toshiba CT-90210</t>
  </si>
  <si>
    <t>УТ000015139</t>
  </si>
  <si>
    <t>Пульт для телевизора Toshiba CT-90241</t>
  </si>
  <si>
    <t>УТ000004530</t>
  </si>
  <si>
    <t>Пульт для телевизора Toshiba CT-90279/893/889</t>
  </si>
  <si>
    <t>УТ000004531</t>
  </si>
  <si>
    <t>Пульт для телевизора Toshiba CT-9199</t>
  </si>
  <si>
    <t>00000003511</t>
  </si>
  <si>
    <t>Пульт для телевизора Toshiba CT-9507</t>
  </si>
  <si>
    <t>00000003512</t>
  </si>
  <si>
    <t>Пульт для телевизора Toshiba CT-9782</t>
  </si>
  <si>
    <t>УТ000009895</t>
  </si>
  <si>
    <t>Пульт для телевизора Toshiba CT-9879</t>
  </si>
  <si>
    <t>УТ000011977</t>
  </si>
  <si>
    <t>Пульт для телевизора Toshiba CT-9880</t>
  </si>
  <si>
    <t>УТ000009880</t>
  </si>
  <si>
    <t>Пульт для телевизора Toshiba CT-9881</t>
  </si>
  <si>
    <t>00000003530</t>
  </si>
  <si>
    <t>Пульт для телевизора Toshiba универсальный RM-162B</t>
  </si>
  <si>
    <t>УТ000006140</t>
  </si>
  <si>
    <t>Пульт для телевизора Toshiba универсальный RM-L890 Dream</t>
  </si>
  <si>
    <t>УТ000053873</t>
  </si>
  <si>
    <t>Пульт для телевизора Toshiba универсальный RM-L890+  UNI</t>
  </si>
  <si>
    <t xml:space="preserve"> Пульты для других брендов</t>
  </si>
  <si>
    <t>00401050879</t>
  </si>
  <si>
    <t>Пульт для телевизора Aiwa RC-6VT06</t>
  </si>
  <si>
    <t>00410051823</t>
  </si>
  <si>
    <t>Пульт для телевизора Aiwa RC-T1400KEAE TV/VCR</t>
  </si>
  <si>
    <t>00000003443</t>
  </si>
  <si>
    <t>Пульт для телевизора Aiwa RC-TC141KE  TV</t>
  </si>
  <si>
    <t>00401050878</t>
  </si>
  <si>
    <t>Пульт для телевизора Aiwa RC-TT 1420KER TV/VCR</t>
  </si>
  <si>
    <t>00000004167</t>
  </si>
  <si>
    <t>Пульт для телевизора Aiwa универсальный RM-053N</t>
  </si>
  <si>
    <t>УТ000054398</t>
  </si>
  <si>
    <t>Пульт для телевизора Asano универсальный RS41 SMART ClickPDU (Akai,BQ(Bright&amp;Quick),Daewoo,Dexp,Econ,Erisson,Fusion,Harper,Hi,Hyundai,Lumus,Mystery)</t>
  </si>
  <si>
    <t>УТ000062589</t>
  </si>
  <si>
    <t>Пульт для телевизора Asano универсальный RS41 SMART UNI (Akai,BQ(Bright&amp;Quick),Daewoo,Dexp,Econ,Erisson,Fusion,Harper,Hi,Hyundai,Lumus,Mystery)</t>
  </si>
  <si>
    <t>УТ000015043</t>
  </si>
  <si>
    <t>Пульт для телевизора Avest 0048RAG 7461-103</t>
  </si>
  <si>
    <t>УТ000012197</t>
  </si>
  <si>
    <t>Пульт для телевизора Avest HYDFSR-0048HD</t>
  </si>
  <si>
    <t>УТ000004401</t>
  </si>
  <si>
    <t>Пульт для телевизора Avest HYDFSR-A02HD/SUPRA HYDFSR-a021AS</t>
  </si>
  <si>
    <t>УТ000015044</t>
  </si>
  <si>
    <t>Пульт для телевизора Avest HYF-08</t>
  </si>
  <si>
    <t>УТ000004403</t>
  </si>
  <si>
    <t>Пульт для телевизора Avest RC-297 54ТЦ-02</t>
  </si>
  <si>
    <t>УТ000015041</t>
  </si>
  <si>
    <t>Пульт для телевизора Avest/ELECT EDR-7819 dvb-t2</t>
  </si>
  <si>
    <t>УТ000015042</t>
  </si>
  <si>
    <t>Пульт для телевизора Avest/Sitronics HYDFSR-0076WS</t>
  </si>
  <si>
    <t>00410055629</t>
  </si>
  <si>
    <t>Пульт для телевизора Beko 7SZ206 smart controls RC-6-7-5T</t>
  </si>
  <si>
    <t>УТ000009894</t>
  </si>
  <si>
    <t>Пульт для телевизора Beko RC-14272TDS TV</t>
  </si>
  <si>
    <t>УТ000009919</t>
  </si>
  <si>
    <t>Пульт для телевизора Beko RC-51321 TV</t>
  </si>
  <si>
    <t>УТ000009922</t>
  </si>
  <si>
    <t>Пульт для телевизора Beko RC-5B718F</t>
  </si>
  <si>
    <t>УТ000009891</t>
  </si>
  <si>
    <t>Пульт для телевизора Beko RC-613311 TV</t>
  </si>
  <si>
    <t>УТ000021904</t>
  </si>
  <si>
    <t>Пульт для телевизора Beko универсальный RM-283C корпус RC-7SZ206</t>
  </si>
  <si>
    <t>УТ000004430</t>
  </si>
  <si>
    <t>Пульт для телевизора Funai KV-SX21HD</t>
  </si>
  <si>
    <t>УТ000004505</t>
  </si>
  <si>
    <t>Пульт для телевизора Fusion FLTV-32H17</t>
  </si>
  <si>
    <t>УТ000015071</t>
  </si>
  <si>
    <t>Пульт для телевизора Grundig DAVI015-5710 не оригинальный корпус</t>
  </si>
  <si>
    <t>УТ000015072</t>
  </si>
  <si>
    <t>Пульт для телевизора Grundig DAVI015-5710 оригинальный корпус</t>
  </si>
  <si>
    <t>УТ000015073</t>
  </si>
  <si>
    <t>Пульт для телевизора Grundig Pilot TP81D</t>
  </si>
  <si>
    <t>УТ000015074</t>
  </si>
  <si>
    <t>Пульт для телевизора Grundig TP-100C</t>
  </si>
  <si>
    <t>УТ000009900</t>
  </si>
  <si>
    <t>Пульт для телевизора Grundig TP-711</t>
  </si>
  <si>
    <t>УТ000009918</t>
  </si>
  <si>
    <t>Пульт для телевизора Grundig TP-715</t>
  </si>
  <si>
    <t>УТ000015075</t>
  </si>
  <si>
    <t>Пульт для телевизора Grundig TP-720</t>
  </si>
  <si>
    <t>УТ000009908</t>
  </si>
  <si>
    <t>Пульт для телевизора Grundig TP-741</t>
  </si>
  <si>
    <t>УТ000009917</t>
  </si>
  <si>
    <t>Пульт для телевизора Grundig TP-750C</t>
  </si>
  <si>
    <t>УТ000009932</t>
  </si>
  <si>
    <t>Пульт для телевизора Grundig TP-751</t>
  </si>
  <si>
    <t>00410052972</t>
  </si>
  <si>
    <t>Пульт для телевизора Grundig универсальный RM-4280</t>
  </si>
  <si>
    <t>00410059404</t>
  </si>
  <si>
    <t>Пульт для телевизора Grundig универсальный RM-7080</t>
  </si>
  <si>
    <t>00410060162</t>
  </si>
  <si>
    <t>Пульт для телевизора Mitsubishi универсальный RM-011S</t>
  </si>
  <si>
    <t>00000003466</t>
  </si>
  <si>
    <t>Пульт для телевизора Orion 076L052040 TV</t>
  </si>
  <si>
    <t>00000003467</t>
  </si>
  <si>
    <t>Пульт для телевизора Orion 076L078030 TV</t>
  </si>
  <si>
    <t>УТ000015099</t>
  </si>
  <si>
    <t>Пульт для телевизора Pioneer AXD1552</t>
  </si>
  <si>
    <t>УТ000015167</t>
  </si>
  <si>
    <t>Пульт для телевизора Pioneer универсальный RM-D2014 TV+DVD+DVD REC</t>
  </si>
  <si>
    <t>00410060165</t>
  </si>
  <si>
    <t>Пульт для телевизора Pioneer универсальный RM-D975</t>
  </si>
  <si>
    <t>УТ000004477</t>
  </si>
  <si>
    <t>Пульт для телевизора Record EW-10C</t>
  </si>
  <si>
    <t>УТ000004478</t>
  </si>
  <si>
    <t>Пульт для телевизора Record G1</t>
  </si>
  <si>
    <t>УТ000009923</t>
  </si>
  <si>
    <t>Пульт для телевизора Record R-28</t>
  </si>
  <si>
    <t>УТ000011990</t>
  </si>
  <si>
    <t>Пульт для телевизора Record RC-600 3026mini</t>
  </si>
  <si>
    <t>УТ000004479</t>
  </si>
  <si>
    <t>Пульт для телевизора Record/Avest/Shivaki KC-24A</t>
  </si>
  <si>
    <t>00410053823</t>
  </si>
  <si>
    <t>Пульт для телевизора Record/General/Elektra/Trony RC 02-51</t>
  </si>
  <si>
    <t>00000003500</t>
  </si>
  <si>
    <t>Пульт для телевизора Sitronics ABL-105</t>
  </si>
  <si>
    <t>00400047507</t>
  </si>
  <si>
    <t>Пульт для телевизора Sitronics K16R-C3</t>
  </si>
  <si>
    <t>УТ000004508</t>
  </si>
  <si>
    <t>Пульт для телевизора Sitronics RC-L-03 LCD</t>
  </si>
  <si>
    <t>00400047508</t>
  </si>
  <si>
    <t>Пульт для телевизора Sitronics STV-2103</t>
  </si>
  <si>
    <t>00410053832</t>
  </si>
  <si>
    <t>Пульт для телевизора Strong HOF3D88D4</t>
  </si>
  <si>
    <t>00410060157</t>
  </si>
  <si>
    <t>Пульт для телевизора Vestel FH-07</t>
  </si>
  <si>
    <t>УТ000053543</t>
  </si>
  <si>
    <t>Пульт для телевизора Vestel универсальный для всех моделей TV RM-L1200+ Huayu</t>
  </si>
  <si>
    <t>00000003482</t>
  </si>
  <si>
    <t>Пульт для телевизора Горизонт RC-6-7-5 TV</t>
  </si>
  <si>
    <t>УТ000027688</t>
  </si>
  <si>
    <t>Пульт для телевизора Горизонт RC-E23 LCD TV</t>
  </si>
  <si>
    <t>00401051487</t>
  </si>
  <si>
    <t>Пульт для телевизора Сокол RC-FX41</t>
  </si>
  <si>
    <t>УТ000015144</t>
  </si>
  <si>
    <t>Пульт для телевизора СПЕКТР TV54ТЦ6107 ИФ-03 (10725)</t>
  </si>
  <si>
    <t xml:space="preserve"> Чехлы для пультов и аксессуары</t>
  </si>
  <si>
    <t>УТ000062582</t>
  </si>
  <si>
    <t>Ремкомплект для пультов (резинки + клей)</t>
  </si>
  <si>
    <t>УТ000027717</t>
  </si>
  <si>
    <t>Чехол для пульта ДУ 50х210</t>
  </si>
  <si>
    <t>УТ000054519</t>
  </si>
  <si>
    <t>Чехол для пульта ДУ 50х230</t>
  </si>
  <si>
    <t>УТ000027722</t>
  </si>
  <si>
    <t>Чехол для пульта ДУ 60х130</t>
  </si>
  <si>
    <t>УТ000027723</t>
  </si>
  <si>
    <t>Чехол для пульта ДУ 60х150</t>
  </si>
  <si>
    <t>УТ000062579</t>
  </si>
  <si>
    <t>Чехол для пульта ДУ 60х190</t>
  </si>
  <si>
    <t>УТ000062581</t>
  </si>
  <si>
    <t>Чехол для пульта ДУ 60х250</t>
  </si>
  <si>
    <t>УТ000060032</t>
  </si>
  <si>
    <t>Чехол для пульта ДУ LG с колесом прокрутки WiMax</t>
  </si>
  <si>
    <t>УТ000060035</t>
  </si>
  <si>
    <t>Чехол для пульта ДУ Samsung серии J WiMax</t>
  </si>
  <si>
    <t>УТ000060034</t>
  </si>
  <si>
    <t>Чехол для пульта ДУ Samsung серии Q 2023 WiMax</t>
  </si>
  <si>
    <t>УТ000060033</t>
  </si>
  <si>
    <t>Чехол для пульта ДУ Samsung серии Q WiMax</t>
  </si>
  <si>
    <t>УТ000061445</t>
  </si>
  <si>
    <t>Чехол для пульта ДУ TCL-23 WiMax</t>
  </si>
  <si>
    <t>УТ000054517</t>
  </si>
  <si>
    <t>Чехол для пульта ДУ Tricolor General GS-B212 (GS-B211)</t>
  </si>
  <si>
    <t>УТ000055974</t>
  </si>
  <si>
    <t>Чехол для пульта ДУ WiMax 45х150</t>
  </si>
  <si>
    <t>УТ000054516</t>
  </si>
  <si>
    <t>Чехол для пульта ДУ WiMax 45х170</t>
  </si>
  <si>
    <t>УТ000027710</t>
  </si>
  <si>
    <t>Чехол для пульта ДУ WiMax 50х130</t>
  </si>
  <si>
    <t>УТ000027711</t>
  </si>
  <si>
    <t>Чехол для пульта ДУ WiMax 50х150</t>
  </si>
  <si>
    <t>УТ000027715</t>
  </si>
  <si>
    <t>Чехол для пульта ДУ WiMax 50х190</t>
  </si>
  <si>
    <t>УТ000048599</t>
  </si>
  <si>
    <t>Чехол для пульта ДУ WiMax 50х210</t>
  </si>
  <si>
    <t>УТ000027719</t>
  </si>
  <si>
    <t>Чехол для пульта ДУ WiMax 50х230</t>
  </si>
  <si>
    <t>УТ000027721</t>
  </si>
  <si>
    <t>Чехол для пульта ДУ WiMax 50х250</t>
  </si>
  <si>
    <t>УТ000055973</t>
  </si>
  <si>
    <t>Чехол для пульта ДУ WiMax 60х130</t>
  </si>
  <si>
    <t>УТ000055975</t>
  </si>
  <si>
    <t>Чехол для пульта ДУ WiMax 60х150</t>
  </si>
  <si>
    <t>УТ000027724</t>
  </si>
  <si>
    <t>Чехол для пульта ДУ WiMax 60х170</t>
  </si>
  <si>
    <t>УТ000027725</t>
  </si>
  <si>
    <t>Чехол для пульта ДУ WiMax 60х190</t>
  </si>
  <si>
    <t>УТ000027727</t>
  </si>
  <si>
    <t>Чехол для пульта ДУ WiMax 60х210</t>
  </si>
  <si>
    <t>УТ000027728</t>
  </si>
  <si>
    <t>Чехол для пульта ДУ WiMax 60х230</t>
  </si>
  <si>
    <t xml:space="preserve"> Радиоприемники, магнитолы</t>
  </si>
  <si>
    <t>УТ000063628</t>
  </si>
  <si>
    <t>Радиоприемник BS-047U</t>
  </si>
  <si>
    <t>УТ000066332</t>
  </si>
  <si>
    <t>Радиоприемник Deespi  РЕТРО-стиль RE-01B BT/AM/FM/SW/USB/AUX/MicroSD</t>
  </si>
  <si>
    <t>УТ000066333</t>
  </si>
  <si>
    <t>Радиоприемник Deespi  РЕТРО-стиль RE-01R BT/AM/FM/SW/USB/AUX/MicroSD</t>
  </si>
  <si>
    <t>УТ000066334</t>
  </si>
  <si>
    <t>Радиоприемник Deespi  РЕТРО-стиль RE-02 BT/AM/FM/SW/USB/AUX/MicroSD</t>
  </si>
  <si>
    <t>УТ000066335</t>
  </si>
  <si>
    <t>Радиоприемник Deespi  РЕТРО-стиль RE-03 BT/AM/FM/SW/USB/AUX/MicroSD</t>
  </si>
  <si>
    <t>УТ000066336</t>
  </si>
  <si>
    <t>Радиоприемник Deespi  РЕТРО-стиль RE-04 BT/AM/FM/SW/USB/AUX/MicroSD</t>
  </si>
  <si>
    <t>УТ000066337</t>
  </si>
  <si>
    <t>Радиоприемник Deespi  РЕТРО-стиль RE-05 BT/AM/FM/SW/USB/AUX/MicroSD</t>
  </si>
  <si>
    <t>УТ000066338</t>
  </si>
  <si>
    <t>Радиоприемник Deespi  РЕТРО-стиль RE-06 BT/AM/FM/SW/USB/AUX/MicroSD</t>
  </si>
  <si>
    <t>УТ000066339</t>
  </si>
  <si>
    <t>Радиоприемник Deespi  РЕТРО-стиль RE-07 BT/AM/FM/SW/USB/AUX/MicroSD</t>
  </si>
  <si>
    <t>УТ000066340</t>
  </si>
  <si>
    <t>Радиоприемник Deespi  РЕТРО-стиль RE-08 BT/AM/FM/SW/USB/AUX/MicroSD</t>
  </si>
  <si>
    <t>УТ000066341</t>
  </si>
  <si>
    <t>Радиоприемник Deespi  РЕТРО-стиль RE-09 BT/AM/FM/SW/USB/AUX/MicroSD</t>
  </si>
  <si>
    <t>УТ000029701</t>
  </si>
  <si>
    <t>Радиоприемник Fepe FP-1821U аналоговый, стрелочный дисплей, FM, AM, СВ, пит.сетевой 220В+батарейки 2хR20</t>
  </si>
  <si>
    <t>УТ000062401</t>
  </si>
  <si>
    <t>Радиоприемник WAXIBA XB-901REC</t>
  </si>
  <si>
    <t>УТ000015038</t>
  </si>
  <si>
    <t>Радиоприемник портативный "БЗРП РП-319" УКВ 64-108МГц, АКБ, 220V, USB, SD, microSD, Bluetooth, часы</t>
  </si>
  <si>
    <t>УТ000009015</t>
  </si>
  <si>
    <t>Радиоприемник портативный "Эфир-10" бат. 2*R20 (не в комплекте), 220V, акб900мА/ч, USB, SD, micro-SD, 2 светод.фон.</t>
  </si>
  <si>
    <t>УТ000040901</t>
  </si>
  <si>
    <t>Радиоприемник портативный "Эфир-13", FM 64-108МГц, бат. 4*R20, 220V, USB/SD/microSD/AUX</t>
  </si>
  <si>
    <t>УТ000054427</t>
  </si>
  <si>
    <t>Радиоприемник портативный DEESPI RE-16 (MR-606AC)</t>
  </si>
  <si>
    <t>УТ000054428</t>
  </si>
  <si>
    <t>Радиоприемник портативный DEESPI RE-17 (MR-607AC)</t>
  </si>
  <si>
    <t>УТ000054429</t>
  </si>
  <si>
    <t>Радиоприемник портативный DEESPI RE-18 (MR-608AC)</t>
  </si>
  <si>
    <t>УТ000054430</t>
  </si>
  <si>
    <t>Радиоприемник портативный DEESPI RE-19 (MR-609AC)</t>
  </si>
  <si>
    <t>УТ000010842</t>
  </si>
  <si>
    <t>Радиоприемник портативный Fepe FP-1360U (Аналоговый, FM, AM, СВ, диспл.Стрелочный, пит.сетевой+2хR20, USB, SD, TF, фонарик, AUX, разъем для микр., светомузыка) (О`)</t>
  </si>
  <si>
    <t>УТ000009428</t>
  </si>
  <si>
    <t>Радиоприемник портативный Fepe FP-1372U (Цифровой, FM, AM, СВ, светомуз.RGB, пит.сетевой+2хR20, USB, SD, AUX)</t>
  </si>
  <si>
    <t>УТ000020003</t>
  </si>
  <si>
    <t>Радиоприемник портативный Fepe FP-1775U (Аналоговый, FM, AM, СВ, диспл.Стрелочный, пит.сетевой+2хR20, черный, серый)</t>
  </si>
  <si>
    <t>УТ000020005</t>
  </si>
  <si>
    <t>Радиоприемник портативный Fepe FP-1781BT (Аналоговый, FM, AM, СВ, диспл.Стрелочный, пит.сетевой+2хR20, черный, серый)</t>
  </si>
  <si>
    <t>УТ000029702</t>
  </si>
  <si>
    <t>Радиоприемник портативный Fepe FP-1823U (Аналоговый, FM, AM, СВ, диспл.Стрелочный, пит.сетевой+2хR20, черный, серый)</t>
  </si>
  <si>
    <t>УТ000043692</t>
  </si>
  <si>
    <t>Радиоприемник портативный Fepe FP-252BT-S, солнечная панель</t>
  </si>
  <si>
    <t>УТ000043693</t>
  </si>
  <si>
    <t>Радиоприемник портативный Fepe FP-256BT-S, солнечная панель</t>
  </si>
  <si>
    <t>УТ000058654</t>
  </si>
  <si>
    <t>Радиоприемник портативный Fepe FP-285BT</t>
  </si>
  <si>
    <t>УТ000024690</t>
  </si>
  <si>
    <t>Радиоприемник портативный JOC H044U (Цифровой, FM, диспл. LED, пит.сетевой+АКБ, USB, SD, AUX)</t>
  </si>
  <si>
    <t>00410055978</t>
  </si>
  <si>
    <t>Радиоприемник портативный KIPO KB-308 В р/п сетев.</t>
  </si>
  <si>
    <t>00410053353</t>
  </si>
  <si>
    <t>Радиоприемник портативный KIPO KB-409АС (Аналоговый, FM, СВ, КВ, диспл.стрелочный, пит.сетевой+3хR20, вых.науш.)</t>
  </si>
  <si>
    <t>УТ000049610</t>
  </si>
  <si>
    <t>Радиоприемник портативный Meier M-35ВТ</t>
  </si>
  <si>
    <t>УТ000060802</t>
  </si>
  <si>
    <t>Радиоприемник портативный Waxiba XB-281UR</t>
  </si>
  <si>
    <t>УТ000049608</t>
  </si>
  <si>
    <t>Радиоприемник портативный Waxiba XB-701BT (с фонариком)</t>
  </si>
  <si>
    <t>УТ000064774</t>
  </si>
  <si>
    <t>Радиоприемник портативный Waxiba XB-741С</t>
  </si>
  <si>
    <t>УТ000049609</t>
  </si>
  <si>
    <t>Радиоприемник портативный Waxiba XB-752URT</t>
  </si>
  <si>
    <t>УТ000041086</t>
  </si>
  <si>
    <t>Радиоприемник портативный Waxiba XB-772BT</t>
  </si>
  <si>
    <t>УТ000065809</t>
  </si>
  <si>
    <t>Радиоприемник портативный XBSontec XB-1780URT</t>
  </si>
  <si>
    <t>УТ000041509</t>
  </si>
  <si>
    <t>Радиоприемник портативный Эфир-15, аналоговый, FM, AM, питание R20 тип D, DC 3V</t>
  </si>
  <si>
    <t xml:space="preserve"> Рации и аксессуары</t>
  </si>
  <si>
    <t xml:space="preserve"> Рации портативные</t>
  </si>
  <si>
    <t xml:space="preserve"> Аккумуляторы и зарядные для портативных раций</t>
  </si>
  <si>
    <t>УТ000051641</t>
  </si>
  <si>
    <t>Аккумулятор для рации 3.6V, 800mAh ET H-1795</t>
  </si>
  <si>
    <t>УТ000051642</t>
  </si>
  <si>
    <t>Аккумулятор для рации 4.8V, 600mАh, Ni-Mh, 4H-AAA600 ET RC-4806W</t>
  </si>
  <si>
    <t>УТ000051644</t>
  </si>
  <si>
    <t>Аккумулятор для рации 4.8V, 800mAh ET H-1792 PK1</t>
  </si>
  <si>
    <t>УТ000051643</t>
  </si>
  <si>
    <t>Аккумулятор для рации 4.8V, 800mAh, 4H-AAA800 ExT H-1798</t>
  </si>
  <si>
    <t>УТ000028480</t>
  </si>
  <si>
    <t>Аккумулятор для рации BF-11 (Baofeng 666/777/888)</t>
  </si>
  <si>
    <t>УТ000036936</t>
  </si>
  <si>
    <t>Аккумулятор для рации BF-T1</t>
  </si>
  <si>
    <t>УТ000036937</t>
  </si>
  <si>
    <t>Аккумулятор для рации OT-RCK01 (BL-5/TH-F8/UV-5R)</t>
  </si>
  <si>
    <t>УТ000052814</t>
  </si>
  <si>
    <t>Зарядное устройство USB для АКБ рации Baofeng UV-5R</t>
  </si>
  <si>
    <t>УТ000051951</t>
  </si>
  <si>
    <t>Зарядное устройство для АКБ рации Baofeng UV-5R, 220В</t>
  </si>
  <si>
    <t>УТ000049645</t>
  </si>
  <si>
    <t>Зарядное устройство для рации Baofeng</t>
  </si>
  <si>
    <t xml:space="preserve"> Антенны для портативных рации</t>
  </si>
  <si>
    <t>УТ000051391</t>
  </si>
  <si>
    <t>Антенна для рации SMA-F телескопическая (14-40 см)</t>
  </si>
  <si>
    <t>УТ000038402</t>
  </si>
  <si>
    <t>Антенна для рации SMA-FEMALE двухдиапазонная 144/430MHz, 21см Nagoya NA-701</t>
  </si>
  <si>
    <t>УТ000067083</t>
  </si>
  <si>
    <t>Антенна для рации SMA-Female сладная, длина 124см (144/430MHz)</t>
  </si>
  <si>
    <t>УТ000067082</t>
  </si>
  <si>
    <t>Антенна для рации SMA-Female сладная, длина 74см (144/430MHz)</t>
  </si>
  <si>
    <t>УТ000047839</t>
  </si>
  <si>
    <t>Антенна для рации SMA-Female, усиление 3db, длина 14см (400/470MHz)</t>
  </si>
  <si>
    <t>УТ000057342</t>
  </si>
  <si>
    <t>Антенна для рации SMA-Male, длина 38см (144/437MHz) OT-RCK09</t>
  </si>
  <si>
    <t xml:space="preserve"> Гарнитуры для портативных рации</t>
  </si>
  <si>
    <t>УТ000051420</t>
  </si>
  <si>
    <t>Гарнитура для рации 2Pin (2.5-3.5мм), ушной крючок PTT</t>
  </si>
  <si>
    <t xml:space="preserve"> Двухдиапазонные рации 136-174/400-520МГц (VHF/UHF)</t>
  </si>
  <si>
    <t>УТ000056440</t>
  </si>
  <si>
    <t>Рация Baofeng UV-10R 136-174/400-520МГц (VHF/UHF)</t>
  </si>
  <si>
    <t>УТ000056375</t>
  </si>
  <si>
    <t>Рация Baofeng UV-13 PRO V2 (VHF/UHF) чёрная</t>
  </si>
  <si>
    <t>УТ000056441</t>
  </si>
  <si>
    <t>Рация Baofeng UV-16 Plus 136-174/400-520МГц (VHF/UHF)</t>
  </si>
  <si>
    <t>УТ000056378</t>
  </si>
  <si>
    <t>Рация Baofeng UV-5R 5Вт 136-174/400-520МГц (VHF/UHF) 128 каналов комуфляж</t>
  </si>
  <si>
    <t>УТ000059371</t>
  </si>
  <si>
    <t>Рация Baofeng UV-5R 8Вт 136-174/400-520МГц (VHF/UHF) 128 каналов с гарнитурой</t>
  </si>
  <si>
    <t>УТ000050793</t>
  </si>
  <si>
    <t>Рация Baofeng UV-82  5Вт 136-174/400-520МГц (VHF/UHF) 128 каналов</t>
  </si>
  <si>
    <t>УТ000059373</t>
  </si>
  <si>
    <t>Рация Baofeng UV-82  8Вт 136-174/400-520МГц (VHF/UHF) 128 каналов с гарнитурой</t>
  </si>
  <si>
    <t xml:space="preserve"> Однодиапазонные рации 400-470МГц (UHF)</t>
  </si>
  <si>
    <t>УТ000051705</t>
  </si>
  <si>
    <t>Рация Baofeng BF-600S 5Вт 400-470МГц (UHF)</t>
  </si>
  <si>
    <t>УТ000007145</t>
  </si>
  <si>
    <t>Рация Baofeng BF-666S 5Вт 400-470МГц (UHF) (1шт в комплекте)</t>
  </si>
  <si>
    <t>УТ000023154</t>
  </si>
  <si>
    <t>Рация Baofeng BF-999S 5Вт 400-470МГц (UHF)</t>
  </si>
  <si>
    <t>УТ000020714</t>
  </si>
  <si>
    <t>Рация Baofeng BF-T1 1Вт 400-470МГц (UHF)</t>
  </si>
  <si>
    <t>УТ000050181</t>
  </si>
  <si>
    <t>Рация Baofeng BF-T3, 22 канала, 2шт</t>
  </si>
  <si>
    <t>УТ000050182</t>
  </si>
  <si>
    <t>Рация Baofeng T-388, Хаки, 2шт</t>
  </si>
  <si>
    <t>УТ000050184</t>
  </si>
  <si>
    <t>Рация Baofeng T-388, Цветная, 2шт</t>
  </si>
  <si>
    <t>УТ000003710</t>
  </si>
  <si>
    <t>Рация KENWOOD TK-3107( UHF)+ аккум+ЗУ (до 10км)</t>
  </si>
  <si>
    <t xml:space="preserve"> Системы видеонаблюдения</t>
  </si>
  <si>
    <t xml:space="preserve"> Видеокамеры беспродводные</t>
  </si>
  <si>
    <t>УТ000057263</t>
  </si>
  <si>
    <t>IP-камера лампочка 2Мп VR-V13-B, рыбий глаз 360° Е27 (1920x1080p, 3.6mm, пластик)</t>
  </si>
  <si>
    <t>УТ000057262</t>
  </si>
  <si>
    <t>IP-камера лампочка 2Мп VR-V9-C, рыбий глаз 360° Е27 (1920x1080p, 3.6mm, пластик</t>
  </si>
  <si>
    <t>УТ000059276</t>
  </si>
  <si>
    <t>Видеокамера IP WI-FI 2560х1440, 4Mpix, 3,6мм, пластик Орбита OT-VNI56</t>
  </si>
  <si>
    <t>УТ000059130</t>
  </si>
  <si>
    <t>Камера видеонаблюдения беспроводная IP Wi-Fi 2Мп, 1920x1080p, 3.6mm, пластик,  IPC-V380-Q5Y-1 100W</t>
  </si>
  <si>
    <t>УТ000043699</t>
  </si>
  <si>
    <t>Камера видеонаблюдения беспроводная IP Wi-Fi OT-VNI20 управляется смартфоном, белый</t>
  </si>
  <si>
    <t>УТ000043700</t>
  </si>
  <si>
    <t>Камера видеонаблюдения беспроводная IP Wi-Fi OT-VNI20 управляется смартфоном, черный</t>
  </si>
  <si>
    <t>УТ000065318</t>
  </si>
  <si>
    <t>Камера видеонаблюдения беспроводная IP Wi-Fi OT-VNI24, белый</t>
  </si>
  <si>
    <t>УТ000059224</t>
  </si>
  <si>
    <t>Камера видеонаблюдения беспроводная IP Wi-Fi Q2 (1920x1080 пластик)</t>
  </si>
  <si>
    <t xml:space="preserve"> Видеокамеры уличные</t>
  </si>
  <si>
    <t>УТ000018590</t>
  </si>
  <si>
    <t>Видеокамера OT-VNA20 (3072*1728, 2.8-12мм, металл)</t>
  </si>
  <si>
    <t>УТ000023152</t>
  </si>
  <si>
    <t>Видеокамера уличная AHD-718 (2592*1520, 2.8-12мм, металл)</t>
  </si>
  <si>
    <t>УТ000053940</t>
  </si>
  <si>
    <t>Камера видеонаблюдения Wi-Fi Navigator NSH-CAM-03-IP65-WiFi встр.микрофон/динамик/microSD до 64Gb</t>
  </si>
  <si>
    <t xml:space="preserve"> Комплектующие для видеонаблюдения</t>
  </si>
  <si>
    <t>УТ000058646</t>
  </si>
  <si>
    <t>Видеошнур, для систем видеонаблюдения  4pin-RS765(M12) гнездо-штекер, 15м OT-VNW05</t>
  </si>
  <si>
    <t>УТ000045689</t>
  </si>
  <si>
    <t>Видеошнур, для систем видеонаблюдения RJ45+DC 5.5x2.5, 10м</t>
  </si>
  <si>
    <t>УТ000045690</t>
  </si>
  <si>
    <t>Видеошнур, для систем видеонаблюдения RJ45+DC 5.5x2.5, 20м</t>
  </si>
  <si>
    <t>УТ000047269</t>
  </si>
  <si>
    <t>Дубликатор домофонных ключей OT-VNS07</t>
  </si>
  <si>
    <t>УТ000058647</t>
  </si>
  <si>
    <t>Удлинитель для камеры видеонаблюдения штекер-гнездо 5.5*2.5мм, 10м OT-VNW09</t>
  </si>
  <si>
    <t>УТ000058648</t>
  </si>
  <si>
    <t>Удлинитель для камеры видеонаблюдения штекер-гнездо 5.5*2.5мм, 3м OT-VNW09</t>
  </si>
  <si>
    <t>УТ000058649</t>
  </si>
  <si>
    <t>Удлинитель для камеры видеонаблюдения штекер-гнездо 5.5*2.5мм, 5м OT-VNW09</t>
  </si>
  <si>
    <t xml:space="preserve"> Комплекты видеонаблюдения</t>
  </si>
  <si>
    <t>УТ000055980</t>
  </si>
  <si>
    <t>Комплект видеонаблюдения Owler AHD уличный FullHD 2MP 2 цилиндрические камеры</t>
  </si>
  <si>
    <t>УТ000055979</t>
  </si>
  <si>
    <t>Комплект видеонаблюдения Owler AHD уличный FullHD 2MP 4 цилиндрические камеры</t>
  </si>
  <si>
    <t xml:space="preserve"> Муляжи видеокамер</t>
  </si>
  <si>
    <t>УТ000010819</t>
  </si>
  <si>
    <t>Муляж видеокамеры купольной 1LED, мигает, питание: 2*АAA</t>
  </si>
  <si>
    <t>УТ000041078</t>
  </si>
  <si>
    <t>Муляж видеокамеры, 1 красный LED мигает, белый</t>
  </si>
  <si>
    <t>УТ000041079</t>
  </si>
  <si>
    <t>Муляж видеокамеры, 1 красный LED мигает, питание: 3*АAА, белый</t>
  </si>
  <si>
    <t>УТ000010820</t>
  </si>
  <si>
    <t>Муляж видеокамеры, 1LED мигает, питание: 2*АAA</t>
  </si>
  <si>
    <t>УТ000041080</t>
  </si>
  <si>
    <t>Муляж видеокамеры, OT-VNP22 1 LED мигает, питание: 3*АAА, черный</t>
  </si>
  <si>
    <t>УТ000050784</t>
  </si>
  <si>
    <t>Муляж видеокамеры, OT-VNP34</t>
  </si>
  <si>
    <t>УТ000011169</t>
  </si>
  <si>
    <t>Муляж видеокамеры, купольная, 1 красный LED мигает, питание: 3*АA</t>
  </si>
  <si>
    <t>УТ000010822</t>
  </si>
  <si>
    <t>Муляж видеокамеры, купольная, 1LED мигает, питание: 2*АA</t>
  </si>
  <si>
    <t>УТ000040146</t>
  </si>
  <si>
    <t>Муляж видеокамеры, солнечная панель, 1 красный LED мигает, серебро</t>
  </si>
  <si>
    <t>УТ000040147</t>
  </si>
  <si>
    <t>Муляж видеокамеры, солнечная панель, 1 красный LED мигает, черный</t>
  </si>
  <si>
    <t xml:space="preserve"> Системы приема и усиления сотовой связи</t>
  </si>
  <si>
    <t>УТ000047833</t>
  </si>
  <si>
    <t>Антенна GSM (800-2500МГц, 8дБ) OT-GSM08</t>
  </si>
  <si>
    <t>УТ000047834</t>
  </si>
  <si>
    <t>Антенна GSM (800-2700МГц, 5дБ) OT-GSM09</t>
  </si>
  <si>
    <t>УТ000045654</t>
  </si>
  <si>
    <t>Антенна широкополосная 2G/3G/4G 15 дБ КР15-750/2900; Разъём-F-female</t>
  </si>
  <si>
    <t>УТ000064621</t>
  </si>
  <si>
    <t>Комплект усиление сотового сигнала VEGATEL PL-1800/2100</t>
  </si>
  <si>
    <t>УТ000064623</t>
  </si>
  <si>
    <t>Комплект усиление сотового сигнала VEGATEL PL-900</t>
  </si>
  <si>
    <t>УТ000055405</t>
  </si>
  <si>
    <t>Комплект усиления сотовой связи GSM900/1800/2100 для дачи RCC092</t>
  </si>
  <si>
    <t xml:space="preserve"> Телевизионные антенны и принадлежности</t>
  </si>
  <si>
    <t xml:space="preserve"> Антенны телевизионные</t>
  </si>
  <si>
    <t xml:space="preserve"> Антенны комнатные</t>
  </si>
  <si>
    <t>УТ000021723</t>
  </si>
  <si>
    <t>Антенна комнатная DVB-T и ДМВ+МВ активная Сигнал SAI 963, коэф. усиление 15-30 дБ</t>
  </si>
  <si>
    <t>УТ000021724</t>
  </si>
  <si>
    <t>Антенна комнатная DVB-T и ДМВ+МВ активная Сигнал SAI 975, коэф. усиление 15-30 дБ</t>
  </si>
  <si>
    <t>УТ000021732</t>
  </si>
  <si>
    <t>Антенна комнатная DVB-T и ДМВ+МВ активная Эфир SE-225, коэф. усиление 20-28 дБ</t>
  </si>
  <si>
    <t>УТ000066356</t>
  </si>
  <si>
    <t>Антенна комнатная DVB-T2 и ДМВ пассивная Сигнал SPI-200, 5дБ, кабель 3м, с магнит. основанием</t>
  </si>
  <si>
    <t>УТ000066357</t>
  </si>
  <si>
    <t>Антенна комнатная DVB-T2 и ДМВ пассивная Сигнал SРI-100, 2дБ, кабель 3м, на подставке</t>
  </si>
  <si>
    <t>УТ000066358</t>
  </si>
  <si>
    <t>Антенна комнатная DVB-T2 и ДМВ+МВ активная Сигнал SAI-450, 25дБ, кабель 3м, белая</t>
  </si>
  <si>
    <t>УТ000021028</t>
  </si>
  <si>
    <t>Антенна комнатная DVB-T2 Кайман L941.10 активная, коэф. усиление 11-18 дБ, Locus ( до 10 км)</t>
  </si>
  <si>
    <t>УТ000025060</t>
  </si>
  <si>
    <t>Антенна комнатная DVB-T2 Кайман L942.10 активная, коэф. усиление 11-18 дБ, с USB адаптером, сталь, Locus ( до 25 км)</t>
  </si>
  <si>
    <t>УТ000044718</t>
  </si>
  <si>
    <t>Антенна комнатная для цифрового тв, Альфа K12 A2 DVB-T активная,  с кабелем 2,25м, усиление 26,5дБ</t>
  </si>
  <si>
    <t>УТ000014208</t>
  </si>
  <si>
    <t>Антенна комнатная телескопическая МВ+ДМВ RGB 618 Tech-1063 (3 кольца)</t>
  </si>
  <si>
    <t>УТ000060826</t>
  </si>
  <si>
    <t>Антенна комнатная телескопическая МВ+ДМВ RGB ANT08 (2кольца)</t>
  </si>
  <si>
    <t>УТ000021725</t>
  </si>
  <si>
    <t>Антенна комнатная, активная DVB-T и ДМВ+МВ Сигнал SAI 119, коэф. усиление 24-28 дБ</t>
  </si>
  <si>
    <t>УТ000021719</t>
  </si>
  <si>
    <t>Антенна комнатная, активная DVB-T и ДМВ+МВ Сигнал SAI 208, коэф. усиление 10-20 дБ</t>
  </si>
  <si>
    <t>УТ000035114</t>
  </si>
  <si>
    <t>Антенна комнатная, активная DVB-T и ДМВ+МВ Сигнал SAI 213, коэф. усиление 14-25 дБ</t>
  </si>
  <si>
    <t>УТ000021720</t>
  </si>
  <si>
    <t>Антенна комнатная, активная DVB-T и ДМВ+МВ Сигнал SAI 304, коэф. усиление 10-20 дБ</t>
  </si>
  <si>
    <t>УТ000021722</t>
  </si>
  <si>
    <t>Антенна комнатная, активная DVB-T и ДМВ+МВ Сигнал SAI 615, коэф. усиление 18-32 дБ</t>
  </si>
  <si>
    <t>УТ000021731</t>
  </si>
  <si>
    <t>Антенна комнатная, активная DVB-T и ДМВ+МВ Эфир SE-220, коэф. усиление 20-28 дБ</t>
  </si>
  <si>
    <t>УТ000062523</t>
  </si>
  <si>
    <t>Антенна комнатная, активная ДМВ и DVB-T Сигнал SAI-300</t>
  </si>
  <si>
    <t>УТ000055184</t>
  </si>
  <si>
    <t>Антенна комнатная, активная ДМВ и DVB-T Сигнал SAI-655</t>
  </si>
  <si>
    <t>УТ000055187</t>
  </si>
  <si>
    <t>Антенна комнатная, пасивная ДМВ и DVB-T Сигнал SPI 816</t>
  </si>
  <si>
    <t>УТ000055186</t>
  </si>
  <si>
    <t>Антенна комнатная, пасивная ДМВ и DVB-T Сигнал SPI-120</t>
  </si>
  <si>
    <t xml:space="preserve"> Антенны наружные</t>
  </si>
  <si>
    <t>УТ000057114</t>
  </si>
  <si>
    <t>Антенна наружная DVS STREET-20-5V активная ( до 40 км)</t>
  </si>
  <si>
    <t>УТ000059475</t>
  </si>
  <si>
    <t>Антенна наружная DVS STREET-20-P пассивная</t>
  </si>
  <si>
    <t>УТ000049551</t>
  </si>
  <si>
    <t>Антенна наружная для цифрового тв, Favorite 3 Street DVT-T2 пассивная, с кабелем</t>
  </si>
  <si>
    <t>УТ000049554</t>
  </si>
  <si>
    <t>Антенна наружная для цифрового тв, Favorite 4 Street A2 DVT-T2 активная</t>
  </si>
  <si>
    <t>УТ000034914</t>
  </si>
  <si>
    <t>Антенна наружная для цифрового тв, Альфа H111-01 DVB-T пассивная, усиление 8,5дБ</t>
  </si>
  <si>
    <t>УТ000044706</t>
  </si>
  <si>
    <t>Антенна наружная для цифрового тв, Альфа H111mini-A2 DVB-T 5В активная, усиление 25дБ</t>
  </si>
  <si>
    <t>УТ000025066</t>
  </si>
  <si>
    <t>Антенна наружная ДМВ Зенит-14AF, L 011.44 D, активная, усиление 17-19 дБ, Locus ( до 35 км)</t>
  </si>
  <si>
    <t>УТ000021730</t>
  </si>
  <si>
    <t>Антенна наружная ДМВ Зенит-20AF, L 011.20D, активная, усиление 18-20 дБ, Locus ( до 40 км)</t>
  </si>
  <si>
    <t>УТ000017182</t>
  </si>
  <si>
    <t>Антенна наружная ДМВ Зенит-20F, L 010.20D, пасивная, усиление 7,7-8,5 дБ, Locus</t>
  </si>
  <si>
    <t>УТ000025063</t>
  </si>
  <si>
    <t>Антенна наружная ДМВ Меридиан-07 AF Turbo, L 025.07 DT, активная, усиление 27-30 дБ, Locus ( до 70 км)</t>
  </si>
  <si>
    <t>УТ000057848</t>
  </si>
  <si>
    <t>Антенна наружная ДМВ Эфир 08AF TURBO, активная</t>
  </si>
  <si>
    <t>УТ000034916</t>
  </si>
  <si>
    <t>Антенна наружная ДМВ Эфир-18 AF Turbo, L 035.18 DT, активная, усиление 27-30 дБ, Locus ( до 70 км)</t>
  </si>
  <si>
    <t>УТ000038284</t>
  </si>
  <si>
    <t>Антенна наружная ДМВ Эфир-18 AF, L 035.18 DF, активная, усиление 28-33 дБ, Locus ( до 60 км)</t>
  </si>
  <si>
    <t>УТ000038282</t>
  </si>
  <si>
    <t>Антенна наружная ДМВ Эфир-18 F, L 031.18 D, пассивная,  усиление 7,5-13 дБ, Locus ( до 20 км)</t>
  </si>
  <si>
    <t xml:space="preserve"> Опоры, кронштейны антенные</t>
  </si>
  <si>
    <t>УТ000051432</t>
  </si>
  <si>
    <t>Кронштейн антенный 0,4 м</t>
  </si>
  <si>
    <t>УТ000051430</t>
  </si>
  <si>
    <t>Кронштейн антенный 15см</t>
  </si>
  <si>
    <t>УТ000064129</t>
  </si>
  <si>
    <t>Кронштейн антенный 200мм</t>
  </si>
  <si>
    <t>УТ000044731</t>
  </si>
  <si>
    <t>Кронштейн антенный 200мм (4 отверстия)</t>
  </si>
  <si>
    <t>УТ000064004</t>
  </si>
  <si>
    <t>Кронштейн антенный 200мм R ЛК058.00.00-02</t>
  </si>
  <si>
    <t>УТ000019055</t>
  </si>
  <si>
    <t>Кронштейн антенный 295мм К-01</t>
  </si>
  <si>
    <t>УТ000041826</t>
  </si>
  <si>
    <t>Кронштейн антенный 300мм Г-образный</t>
  </si>
  <si>
    <t>УТ000054821</t>
  </si>
  <si>
    <t>Кронштейн антенный 300мм Г-образный КЭ-300</t>
  </si>
  <si>
    <t>УТ000017185</t>
  </si>
  <si>
    <t>Кронштейн антенный 600мм КГ-04 Г-образный</t>
  </si>
  <si>
    <t xml:space="preserve"> Антенные разветвители и сумматоры</t>
  </si>
  <si>
    <t>00410053174</t>
  </si>
  <si>
    <t>Антенный разветвитель НОРТ на 4 телевизора РТС 4</t>
  </si>
  <si>
    <t>00410053176</t>
  </si>
  <si>
    <t>Антенный сумматор МВ+ДМВ+ДМВ ДДМ</t>
  </si>
  <si>
    <t>00410053177</t>
  </si>
  <si>
    <t>Антенный сумматор МВ+МВ+ДМВ ММД</t>
  </si>
  <si>
    <t>00410053181</t>
  </si>
  <si>
    <t>Антенный сумматор НОРТ МВ МВ ДМВ ДМВ СТС 2МД</t>
  </si>
  <si>
    <t>00410053182</t>
  </si>
  <si>
    <t>Антенный сумматор НОРТ МВ МВ ДМВ СТС 2М</t>
  </si>
  <si>
    <t>00401052316</t>
  </si>
  <si>
    <t>Сплиттер, делитель ТВ х 2 F-разъем 5-1000Мгц, CN-7071A</t>
  </si>
  <si>
    <t>00410052072</t>
  </si>
  <si>
    <t>Сплиттер, делитель ТВ х 2 F-разъем 5-2050 МГц CN-7071B (04153)</t>
  </si>
  <si>
    <t>УТ000015005</t>
  </si>
  <si>
    <t>Сплиттер, делитель ТВ х 2 F-разъем 5-2050МГц с проходом по питанию Сигнал</t>
  </si>
  <si>
    <t>УТ000050140</t>
  </si>
  <si>
    <t>Сплиттер, делитель ТВ х 2 F-разъем 5-2500Мгц</t>
  </si>
  <si>
    <t>УТ000046915</t>
  </si>
  <si>
    <t>Сплиттер, делитель ТВ х 2 F-разъем 5-2500МГц, с проходом по питанию Сигнал</t>
  </si>
  <si>
    <t>УТ000058417</t>
  </si>
  <si>
    <t>Сплиттер, делитель ТВ х 2 F-разъем ENERGY POWER</t>
  </si>
  <si>
    <t>00410053163</t>
  </si>
  <si>
    <t>Сплиттер, делитель ТВ х 3 F-разъем 5-1000Мгц CM-7072A</t>
  </si>
  <si>
    <t>00410053164</t>
  </si>
  <si>
    <t>Сплиттер, делитель ТВ х 3 F-разъем 5-2050 МГц CN-7072B (50139)</t>
  </si>
  <si>
    <t>УТ000050139</t>
  </si>
  <si>
    <t>Сплиттер, делитель ТВ х 3 F-разъем 5-2050 МГц металл GOLD+4 шт F-разъем</t>
  </si>
  <si>
    <t>УТ000015007</t>
  </si>
  <si>
    <t>Сплиттер, делитель ТВ х 3 F-разъем 5-2050МГц с проходом по питанию, Сигнал</t>
  </si>
  <si>
    <t>УТ000004159</t>
  </si>
  <si>
    <t>Сплиттер, делитель ТВ х 3 F-разъем 5-2500 МГц</t>
  </si>
  <si>
    <t>УТ000046916</t>
  </si>
  <si>
    <t>Сплиттер, делитель ТВ х 3 F-разъем 5-2500МГц, с проходом по питанию Сигнал</t>
  </si>
  <si>
    <t>00410052073</t>
  </si>
  <si>
    <t>Сплиттер, делитель ТВ х 3 F-разъем 5-900 МГц PROconnect 05-6032</t>
  </si>
  <si>
    <t>00410049520</t>
  </si>
  <si>
    <t>Сплиттер, делитель ТВ х 3 F-разъем CN-7068</t>
  </si>
  <si>
    <t>УТ000058418</t>
  </si>
  <si>
    <t>Сплиттер, делитель ТВ х 3 F-разъем ENERGY POWER</t>
  </si>
  <si>
    <t>00410050302</t>
  </si>
  <si>
    <t>Сплиттер, делитель ТВ х 4 F-разъем 5-1000Мгц CN-7073A</t>
  </si>
  <si>
    <t>00410053166</t>
  </si>
  <si>
    <t>Сплиттер, делитель ТВ х 4 F-разъем 5-2050 МГц CN-7073B</t>
  </si>
  <si>
    <t>00401052320</t>
  </si>
  <si>
    <t>Сплиттер, делитель ТВ х 7 F-разъем 5-1000МГц</t>
  </si>
  <si>
    <t>УТ000004157</t>
  </si>
  <si>
    <t>Сплиттер, делитель ТВ х 8 F-разъем 5-2050 МГц CN-7075B</t>
  </si>
  <si>
    <t xml:space="preserve"> Антенные удлинители</t>
  </si>
  <si>
    <t>УТ000039412</t>
  </si>
  <si>
    <t>Кабель антенный SmartBuy M-F (K-TV235-50) 5м</t>
  </si>
  <si>
    <t>УТ000039416</t>
  </si>
  <si>
    <t>Кабель антенный SmartBuy M-F угловой разъем (K-TV125) 5м</t>
  </si>
  <si>
    <t>УТ000039407</t>
  </si>
  <si>
    <t>Кабель антенный SmartBuy M-M прямой разъем (K-TV111) 1,8м</t>
  </si>
  <si>
    <t>УТ000039409</t>
  </si>
  <si>
    <t>Кабель антенный SmartBuy M-M угловой разъем (K-TV113) 3м</t>
  </si>
  <si>
    <t>УТ000039410</t>
  </si>
  <si>
    <t>Кабель антенный SmartBuy M-M угловой разъем (K-TV115) 5м</t>
  </si>
  <si>
    <t>00400047879</t>
  </si>
  <si>
    <t>Кабель высокочастотный антенный штекер - гнездо, 1,5м черный Джетт</t>
  </si>
  <si>
    <t>УТ000029993</t>
  </si>
  <si>
    <t>Кабель ТВ вилка-ТВ розетка, длина 2м, Perfeo, T5002</t>
  </si>
  <si>
    <t>УТ000064708</t>
  </si>
  <si>
    <t>Кабель удлинитель для ТВ антенны штекер - штекер, 1,5м белый</t>
  </si>
  <si>
    <t>УТ000064707</t>
  </si>
  <si>
    <t>Кабель удлинитель для ТВ антенны штекер - штекер, 1м белый</t>
  </si>
  <si>
    <t>УТ000064709</t>
  </si>
  <si>
    <t>Кабель удлинитель для ТВ антенны штекер - штекер, 3м белый</t>
  </si>
  <si>
    <t xml:space="preserve"> Антенные штекеры, гнезда, разъемы</t>
  </si>
  <si>
    <t xml:space="preserve"> F- разъемы</t>
  </si>
  <si>
    <t>УТ000009014</t>
  </si>
  <si>
    <t>F- разъем RG-6 (46120) +</t>
  </si>
  <si>
    <t>УТ000056376</t>
  </si>
  <si>
    <t>F- разъем RG-6 F-18 резиновое кольцо (50087)</t>
  </si>
  <si>
    <t>00400048529</t>
  </si>
  <si>
    <t>F- разъем RG-6 Proconnect 3003-2/05-4003-6</t>
  </si>
  <si>
    <t>УТ000057351</t>
  </si>
  <si>
    <t>F- разъем RG-6 компрессионный-обжимной, резин.кольцо (50)</t>
  </si>
  <si>
    <t>УТ000006130</t>
  </si>
  <si>
    <t>Переходник гнездо F - 2 гнезда F, тройник (50)</t>
  </si>
  <si>
    <t>УТ000052448</t>
  </si>
  <si>
    <t>Переходник гнездо F - 3 гнезда F, крест</t>
  </si>
  <si>
    <t>УТ000018821</t>
  </si>
  <si>
    <t>Переходник гнездо F - гнездо F металлический FJ-FJ Metall</t>
  </si>
  <si>
    <t>00000004303</t>
  </si>
  <si>
    <t>Переходник гнездо F - гнездо F, Бочка (EP)</t>
  </si>
  <si>
    <t>УТ000036357</t>
  </si>
  <si>
    <t>Переходник гнездо F - гнездо F, Бочка Proconnect 05-4201-4</t>
  </si>
  <si>
    <t>УТ000018820</t>
  </si>
  <si>
    <t>Переходник гнездо F - гнездо F, Бочка Rexant 05-4201</t>
  </si>
  <si>
    <t>УТ000002283</t>
  </si>
  <si>
    <t>Переходник гнездо F - гнездо F, Бочка Джетт CN-7115B (20) (4303)</t>
  </si>
  <si>
    <t>00000004305</t>
  </si>
  <si>
    <t>Переходник гнездо F - гнездо TV, антенное</t>
  </si>
  <si>
    <t>УТ000021051</t>
  </si>
  <si>
    <t>Переходник гнездо F - гнездо TV, антенное Джетт (50)</t>
  </si>
  <si>
    <t>00410052063</t>
  </si>
  <si>
    <t>Переходник гнездо F - гнездо TV, антенное угловое (50)</t>
  </si>
  <si>
    <t>УТ000066638</t>
  </si>
  <si>
    <t>Переходник гнездо F - гнездо TV, антенное, с кольцом</t>
  </si>
  <si>
    <t>УТ000064376</t>
  </si>
  <si>
    <t>Переходник гнездо F - штекер F угловой ДЖЕТТ</t>
  </si>
  <si>
    <t>00401052286</t>
  </si>
  <si>
    <t>Переходник гнездо F - штекер RCA CN-7119</t>
  </si>
  <si>
    <t>00401052288</t>
  </si>
  <si>
    <t>Переходник гнездо F - штекер TV угловой (52606)</t>
  </si>
  <si>
    <t>УТ000052606</t>
  </si>
  <si>
    <t>Переходник гнездо F - штекер TV угловой ДЖЕТТ</t>
  </si>
  <si>
    <t>00400048536</t>
  </si>
  <si>
    <t>Переходник гнездо F - штекер TV, антенный ДЖЕТТ (50)</t>
  </si>
  <si>
    <t>УТ000037265</t>
  </si>
  <si>
    <t>Переходник гнездо F - штекер TV, антенный, угловой Proconnect 05-4311</t>
  </si>
  <si>
    <t>00401052292</t>
  </si>
  <si>
    <t>Переходник штекер F - гнездо TV, антенное, кольцо (50)</t>
  </si>
  <si>
    <t>00410052064</t>
  </si>
  <si>
    <t>Переходник штекер F - штекер TV, антенный Джетт СN-7132 (50)</t>
  </si>
  <si>
    <t xml:space="preserve"> Антенные штекеры, гнезда</t>
  </si>
  <si>
    <t>00401052283</t>
  </si>
  <si>
    <t>Гнездо F установочное на корпус D=12мм с гайкой</t>
  </si>
  <si>
    <t>00401052305</t>
  </si>
  <si>
    <t>Гнездо антенное на кабель металлическое</t>
  </si>
  <si>
    <t>УТ000034793</t>
  </si>
  <si>
    <t>Гнездо антенное на кабель никель c пружиной REXANT 05-2014</t>
  </si>
  <si>
    <t>00401052307</t>
  </si>
  <si>
    <t>Гнездо антенное угловое круглое JAPAN CN-7014</t>
  </si>
  <si>
    <t>00410052070</t>
  </si>
  <si>
    <t>Переходник штекер антенный-штекер антенный</t>
  </si>
  <si>
    <t>00400051764</t>
  </si>
  <si>
    <t>Штекер антенный белый JAPAN CN-7003A</t>
  </si>
  <si>
    <t>00000004260</t>
  </si>
  <si>
    <t>Штекер антенный никель с пружиной PROconnect Premium</t>
  </si>
  <si>
    <t>УТ000051466</t>
  </si>
  <si>
    <t>Штекер антенный никель с пружиной, 03-151(N) (5)</t>
  </si>
  <si>
    <t>УТ000049880</t>
  </si>
  <si>
    <t>Штекер антенный с F-разъемом</t>
  </si>
  <si>
    <t>УТ000030578</t>
  </si>
  <si>
    <t>Штекер антенный черный JAPAN CN-7003</t>
  </si>
  <si>
    <t>УТ000049879</t>
  </si>
  <si>
    <t>Штекер антенный, угловой на провод, FB-100</t>
  </si>
  <si>
    <t xml:space="preserve"> Усилители и блоки питания для антенн</t>
  </si>
  <si>
    <t>УТ000004163</t>
  </si>
  <si>
    <t>Антенный усилитель кабельный УАТ 49</t>
  </si>
  <si>
    <t>УТ000027939</t>
  </si>
  <si>
    <t>Блок питания антенный 12V 0.1A (штекер TV) без регулятора LP-75</t>
  </si>
  <si>
    <t>УТ000049875</t>
  </si>
  <si>
    <t>Блок питания антенный 12V 0.1A (штекер TV) с F-разъемом</t>
  </si>
  <si>
    <t>УТ000027938</t>
  </si>
  <si>
    <t>Блок питания антенный 12V 0.1A (штекер TV) с регулятором</t>
  </si>
  <si>
    <t>УТ000050819</t>
  </si>
  <si>
    <t>Блок питания антенный 5V 0.1A (штекер TV) ZS, белый</t>
  </si>
  <si>
    <t>УТ000038283</t>
  </si>
  <si>
    <t>Инжектор питания USB Антенный REMO BAS-8001</t>
  </si>
  <si>
    <t>УТ000055826</t>
  </si>
  <si>
    <t>Инжектор питания USB для активных антенн ANT01</t>
  </si>
  <si>
    <t>УТ000055827</t>
  </si>
  <si>
    <t>Инжектор питания USB для активных антенн, индикатор питания, антенный провод 200мм, ANT02</t>
  </si>
  <si>
    <t>УТ000056401</t>
  </si>
  <si>
    <t>Инжектор питания USB для активных антенн, индикатор питания, антенный провод 500мм ANT03</t>
  </si>
  <si>
    <t>УТ000049878</t>
  </si>
  <si>
    <t>Инжектор питания USB, UI-01</t>
  </si>
  <si>
    <t>00410055593</t>
  </si>
  <si>
    <t>Усилитель антенный SWA-2000, напряжение питания 12В, усиление 37Дб, шумы 2.8Дб, 100-130км</t>
  </si>
  <si>
    <t>00410055595</t>
  </si>
  <si>
    <t>Усилитель антенный SWA-49, напряжение питания 12В, усиление 26-36Дб, шумы 3.1Дб, 30-50км</t>
  </si>
  <si>
    <t>00400048544</t>
  </si>
  <si>
    <t>Усилитель антенный SWA-555 усиление 28-34Дб, шумы 2.2Дб, 50-100км</t>
  </si>
  <si>
    <t>УТ000045212</t>
  </si>
  <si>
    <t>Усилитель антенный SWA-5555</t>
  </si>
  <si>
    <t>УТ000061956</t>
  </si>
  <si>
    <t>Усилитель антенный SWA-65 усиление 28Дб</t>
  </si>
  <si>
    <t>УТ000049111</t>
  </si>
  <si>
    <t>Усилитель антенный SWA-69 10км</t>
  </si>
  <si>
    <t>00400048545</t>
  </si>
  <si>
    <t>Усилитель антенный SWA-777</t>
  </si>
  <si>
    <t>УТ000007964</t>
  </si>
  <si>
    <t>Усилитель антенный SWA-9000</t>
  </si>
  <si>
    <t>УТ000059919</t>
  </si>
  <si>
    <t>Усилитель антенный SWA-9001/C усилитель для ASP-8 ( коэфф. усиления 54Дб)</t>
  </si>
  <si>
    <t>УТ000007965</t>
  </si>
  <si>
    <t>Усилитель антенный SWA-999</t>
  </si>
  <si>
    <t xml:space="preserve"> Телевизионные цифровые приставки DVB-T2</t>
  </si>
  <si>
    <t>УТ000056512</t>
  </si>
  <si>
    <t>Приставка для цифрового ТВ, ресивер DVB-T2 HD BEKO T5000C</t>
  </si>
  <si>
    <t>УТ000029562</t>
  </si>
  <si>
    <t>Приставка для цифрового ТВ, ресивер DVB-T2 OPENBOX DVB-009 (Wi-Fi)</t>
  </si>
  <si>
    <t>УТ000059955</t>
  </si>
  <si>
    <t>Приставка для цифрового ТВ, ресивер DVB-T2 Openbox GOLD M5</t>
  </si>
  <si>
    <t>УТ000063057</t>
  </si>
  <si>
    <t>Приставка для цифрового ТВ, ресивер DVB-T2 Интерактив 115-2</t>
  </si>
  <si>
    <t>УТ000049934</t>
  </si>
  <si>
    <t>Приставка для цифрового ТВ, ресивер DVB-T2 Интерактив T90</t>
  </si>
  <si>
    <t>УТ000056510</t>
  </si>
  <si>
    <t>Приставка для цифрового ТВ, ресивер Орбита HD-999C</t>
  </si>
  <si>
    <t xml:space="preserve"> Телефоны проводные, беспроводные</t>
  </si>
  <si>
    <t xml:space="preserve"> Проводные телефоны</t>
  </si>
  <si>
    <t>УТ000051487</t>
  </si>
  <si>
    <t>Телефон BBK BKT-105RU белый</t>
  </si>
  <si>
    <t>УТ000051489</t>
  </si>
  <si>
    <t>Телефон ВЕКТОР 611/04</t>
  </si>
  <si>
    <t>УТ000003488</t>
  </si>
  <si>
    <t>Телефон ВЕКТОР 804/01 слоновая кость</t>
  </si>
  <si>
    <t>00410054102</t>
  </si>
  <si>
    <t>Телефон ВЕКТОР 816/04 белый</t>
  </si>
  <si>
    <t>УТ000061451</t>
  </si>
  <si>
    <t>Телефон Вектор ST 313/05 DARK GREY тёмно-серый</t>
  </si>
  <si>
    <t>УТ000061452</t>
  </si>
  <si>
    <t>Телефон Вектор ST 313/05 IVORY</t>
  </si>
  <si>
    <t>УТ000061453</t>
  </si>
  <si>
    <t>Телефон Вектор ST 545/03 DARK GREY</t>
  </si>
  <si>
    <t>УТ000061455</t>
  </si>
  <si>
    <t>Телефон Вектор ST 602/01 MAROON бордовый</t>
  </si>
  <si>
    <t>УТ000061456</t>
  </si>
  <si>
    <t>Телефон Вектор ST 603/01 MAROON бордовый</t>
  </si>
  <si>
    <t xml:space="preserve"> Экшн камеры</t>
  </si>
  <si>
    <t>УТ000066858</t>
  </si>
  <si>
    <t>Веб-камера WL-004</t>
  </si>
  <si>
    <t>УТ000057759</t>
  </si>
  <si>
    <t>Экшн камера OT-VNG05 (1080P) Орбита</t>
  </si>
  <si>
    <t>УТ000057760</t>
  </si>
  <si>
    <t>Экшн камера OT-VNG10 (VGA) Орбита</t>
  </si>
  <si>
    <t xml:space="preserve"> Бытовая техника, товары для дома</t>
  </si>
  <si>
    <t xml:space="preserve"> Для бритья, стрижки, укладки</t>
  </si>
  <si>
    <t xml:space="preserve"> Маникюр</t>
  </si>
  <si>
    <t>УТ000045976</t>
  </si>
  <si>
    <t>Щипчики-книпсер для ногтей AD-602 (упак. 3шт.)</t>
  </si>
  <si>
    <t xml:space="preserve"> Машинки для стрижки волос</t>
  </si>
  <si>
    <t>УТ000050104</t>
  </si>
  <si>
    <t>Машинка для стрижки волос Afkas-Nova 776</t>
  </si>
  <si>
    <t>УТ000050105</t>
  </si>
  <si>
    <t>Машинка для стрижки волос Afkas-Nova 779</t>
  </si>
  <si>
    <t>УТ000037429</t>
  </si>
  <si>
    <t>Машинка для стрижки волос ENZO EN-519</t>
  </si>
  <si>
    <t>УТ000059302</t>
  </si>
  <si>
    <t>Машинка для стрижки волос ERGOLUX ELX-HC01-C48</t>
  </si>
  <si>
    <t>УТ000059304</t>
  </si>
  <si>
    <t>Машинка для стрижки волос ERGOLUX ELX-HC03-C42</t>
  </si>
  <si>
    <t>УТ000060466</t>
  </si>
  <si>
    <t>Машинка для стрижки волос Geemy GM-6053</t>
  </si>
  <si>
    <t>УТ000050651</t>
  </si>
  <si>
    <t>Машинка для стрижки волос Geemy GM-721</t>
  </si>
  <si>
    <t>УТ000050652</t>
  </si>
  <si>
    <t>Машинка для стрижки волос Geemy GM-736</t>
  </si>
  <si>
    <t>УТ000037225</t>
  </si>
  <si>
    <t>Машинка для стрижки волос Geemy GM-807</t>
  </si>
  <si>
    <t>УТ000049658</t>
  </si>
  <si>
    <t>Машинка для стрижки волос Geemy GM-813</t>
  </si>
  <si>
    <t>УТ000060442</t>
  </si>
  <si>
    <t>Машинка для стрижки волос Hoco DAR05</t>
  </si>
  <si>
    <t>УТ000060445</t>
  </si>
  <si>
    <t>Машинка для стрижки волос Hoco DAR09</t>
  </si>
  <si>
    <t>УТ000059924</t>
  </si>
  <si>
    <t>Машинка для стрижки волос Hoco DAR17 жёлтый</t>
  </si>
  <si>
    <t>УТ000059852</t>
  </si>
  <si>
    <t>Машинка для стрижки волос Hoco DAR19 золото</t>
  </si>
  <si>
    <t>УТ000034593</t>
  </si>
  <si>
    <t>Машинка для стрижки волос MRM-152</t>
  </si>
  <si>
    <t>УТ000045548</t>
  </si>
  <si>
    <t>Машинка для стрижки волос VGR V-003</t>
  </si>
  <si>
    <t>УТ000037231</t>
  </si>
  <si>
    <t>Машинка для стрижки волос VGR V-030</t>
  </si>
  <si>
    <t>УТ000059175</t>
  </si>
  <si>
    <t>Машинка для стрижки волос VGR V-070</t>
  </si>
  <si>
    <t>УТ000048647</t>
  </si>
  <si>
    <t>Машинка для стрижки волос VGR V-071</t>
  </si>
  <si>
    <t>УТ000060708</t>
  </si>
  <si>
    <t>Машинка для стрижки волос VGR V-073</t>
  </si>
  <si>
    <t>УТ000061136</t>
  </si>
  <si>
    <t>Машинка для стрижки волос VGR V-123 (аккум)</t>
  </si>
  <si>
    <t>УТ000060173</t>
  </si>
  <si>
    <t>Машинка для стрижки волос VGR V-153 BABY</t>
  </si>
  <si>
    <t>УТ000066826</t>
  </si>
  <si>
    <t>Машинка для стрижки волос VGR V-291</t>
  </si>
  <si>
    <t>УТ000066829</t>
  </si>
  <si>
    <t>Машинка для стрижки волос VGR V-949</t>
  </si>
  <si>
    <t>УТ000066827</t>
  </si>
  <si>
    <t>Машинка для стрижки волос VGR V-956</t>
  </si>
  <si>
    <t>УТ000066830</t>
  </si>
  <si>
    <t>Машинка для стрижки волос VGR V-964</t>
  </si>
  <si>
    <t>УТ000066828</t>
  </si>
  <si>
    <t>Машинка для стрижки волос VGR V-971</t>
  </si>
  <si>
    <t>УТ000051919</t>
  </si>
  <si>
    <t>Машинка для стрижки волос Vintage T9</t>
  </si>
  <si>
    <t>УТ000058224</t>
  </si>
  <si>
    <t>Машинка для стрижки-триммер Geemy GM-573 3в1</t>
  </si>
  <si>
    <t>УТ000043339</t>
  </si>
  <si>
    <t>Машинка для стрижки-триммер Geemy GM-593 3в1</t>
  </si>
  <si>
    <t>УТ000066833</t>
  </si>
  <si>
    <t>Машинка для стрижки-триммер Geemy GM-595 3в1</t>
  </si>
  <si>
    <t>УТ000058225</t>
  </si>
  <si>
    <t>Машинка для стрижки-триммер PROMOZER MZ-2030 3в1</t>
  </si>
  <si>
    <t>УТ000060039</t>
  </si>
  <si>
    <t>Тример беспроводной Hoco DAR08 зеленый</t>
  </si>
  <si>
    <t>УТ000037213</t>
  </si>
  <si>
    <t>Триммер Geemy GM-3105</t>
  </si>
  <si>
    <t>УТ000037217</t>
  </si>
  <si>
    <t>Триммер Geemy GM-3110</t>
  </si>
  <si>
    <t>УТ000049076</t>
  </si>
  <si>
    <t>Триммер Geemy GM-3120</t>
  </si>
  <si>
    <t>УТ000044908</t>
  </si>
  <si>
    <t>Триммер Geemy GM-3121</t>
  </si>
  <si>
    <t>УТ000056927</t>
  </si>
  <si>
    <t>Триммер ProGeemy GM-3112 2в1</t>
  </si>
  <si>
    <t>УТ000045543</t>
  </si>
  <si>
    <t>Триммер Бердск Т-02</t>
  </si>
  <si>
    <t>УТ000043337</t>
  </si>
  <si>
    <t>Триммер-бритва 4в1Geemy GM-3116</t>
  </si>
  <si>
    <t xml:space="preserve"> Роликовые пилки</t>
  </si>
  <si>
    <t>УТ000065516</t>
  </si>
  <si>
    <t>Эпилятор "Бердск" НР-01А</t>
  </si>
  <si>
    <t>УТ000065493</t>
  </si>
  <si>
    <t>Эпилятор "Бердск" НР-02А</t>
  </si>
  <si>
    <t xml:space="preserve"> Укладка волос</t>
  </si>
  <si>
    <t xml:space="preserve"> Фены</t>
  </si>
  <si>
    <t>УТ000050153</t>
  </si>
  <si>
    <t>Держатель для фена Рыжий кот W3038, 11*11*22см, крепление шуруп 5129</t>
  </si>
  <si>
    <t>УТ000053817</t>
  </si>
  <si>
    <t>Фен Fa Kang FK-9900</t>
  </si>
  <si>
    <t>УТ000038581</t>
  </si>
  <si>
    <t>Фен Faba 3900</t>
  </si>
  <si>
    <t>УТ000060170</t>
  </si>
  <si>
    <t>Фен MRM-POWER MRM-3058</t>
  </si>
  <si>
    <t>УТ000060166</t>
  </si>
  <si>
    <t>Фен MRM-POWER MRM-3222</t>
  </si>
  <si>
    <t>УТ000060169</t>
  </si>
  <si>
    <t>Фен POLITUN PT- V3, 2-е насадки</t>
  </si>
  <si>
    <t>УТ000058824</t>
  </si>
  <si>
    <t>Фен SAKURA SA-4039WR 1400 Вт. 2 режима, складная ручка</t>
  </si>
  <si>
    <t>УТ000058830</t>
  </si>
  <si>
    <t>Фен SAKURA SA-4040W 1600/1800Вт, 2 режима, 2 скорости, концентратор</t>
  </si>
  <si>
    <t>УТ000063784</t>
  </si>
  <si>
    <t>Фен SAKURA SA-4047BK 2000Вт, . режима, 2 скорости, хол.сушка</t>
  </si>
  <si>
    <t>УТ000058825</t>
  </si>
  <si>
    <t>Фен SAKURA SA-4048BK 2200 Вт. 2 скорости, 3 режима, черный</t>
  </si>
  <si>
    <t>УТ000061055</t>
  </si>
  <si>
    <t>Фен SAKURA SA-4051V 1600Вт, 2 скорости, 3 режима, концентратор, зелёный/серый</t>
  </si>
  <si>
    <t>УТ000058826</t>
  </si>
  <si>
    <t>Фен SAKURA SA-4052BK 2400 Вт. 2 скорости, 3 режима, чёрный</t>
  </si>
  <si>
    <t>УТ000065055</t>
  </si>
  <si>
    <t>Фен VITEK VT-1307 (2000Вт)</t>
  </si>
  <si>
    <t>УТ000065056</t>
  </si>
  <si>
    <t>Фен VITEK VT-8226 (2200Вт, 3реж., 2 скор)</t>
  </si>
  <si>
    <t>УТ000060661</t>
  </si>
  <si>
    <t>Фен ИРИТ 750Вт, 2 скорости, складная ручка /IR-3138/</t>
  </si>
  <si>
    <t>УТ000061056</t>
  </si>
  <si>
    <t>Фен Сатурн 3 2000Вт 2 ск, 3 реж., режим хол. воздух, насадка-концентратор, черный TDM</t>
  </si>
  <si>
    <t xml:space="preserve"> Щипцы для выпрямления волос, утюжки</t>
  </si>
  <si>
    <t>УТ000050434</t>
  </si>
  <si>
    <t>Выпрямитель для волоc Afkas-Nova 2301</t>
  </si>
  <si>
    <t>УТ000060780</t>
  </si>
  <si>
    <t>Выпрямитель для волос MRM V-670</t>
  </si>
  <si>
    <t>УТ000041594</t>
  </si>
  <si>
    <t>Выпрямитель для волос MRM-380</t>
  </si>
  <si>
    <t>УТ000041595</t>
  </si>
  <si>
    <t>Выпрямитель для волос MRM-381</t>
  </si>
  <si>
    <t>УТ000054208</t>
  </si>
  <si>
    <t>Выпрямитель для волос SAKURA SA-4531M 40Вт, керамические пластины, мятный</t>
  </si>
  <si>
    <t>УТ000031770</t>
  </si>
  <si>
    <t>Выпрямитель для волос Sonar SN-823</t>
  </si>
  <si>
    <t>УТ000060781</t>
  </si>
  <si>
    <t>Выпрямитель для волос SURKER CK-950</t>
  </si>
  <si>
    <t>УТ000063564</t>
  </si>
  <si>
    <t>Выпрямитель для волос TDM ВЕНЕРА 2 45Вт, нагрев 150-230°С, плавающие керамическое покрытие</t>
  </si>
  <si>
    <t>УТ000061919</t>
  </si>
  <si>
    <t>Плойка Hoco DAR36 чёрный</t>
  </si>
  <si>
    <t>УТ000049655</t>
  </si>
  <si>
    <t>Щипцы-гофре Afkas-Nova G671</t>
  </si>
  <si>
    <t>УТ000060779</t>
  </si>
  <si>
    <t>Щипцы-гофре FBT FTB-G</t>
  </si>
  <si>
    <t>УТ000065275</t>
  </si>
  <si>
    <t>Щипцы-гофре Pro Mozer MZ7085</t>
  </si>
  <si>
    <t>УТ000050431</t>
  </si>
  <si>
    <t>Щипцы-гофре RE-2082</t>
  </si>
  <si>
    <t>УТ000050433</t>
  </si>
  <si>
    <t>Щипцы-гофре Sonar SN-8091</t>
  </si>
  <si>
    <t>УТ000057284</t>
  </si>
  <si>
    <t>Щипцы-гофре для волос MRM-381</t>
  </si>
  <si>
    <t xml:space="preserve"> Щипцы для завивки волос, плойки</t>
  </si>
  <si>
    <t>УТ000045546</t>
  </si>
  <si>
    <t>Плойка By BaByliss nano BY-2012</t>
  </si>
  <si>
    <t>УТ000038588</t>
  </si>
  <si>
    <t>Плойка PBT F-10</t>
  </si>
  <si>
    <t>УТ000045547</t>
  </si>
  <si>
    <t>Плойка Promozer MZ-6611</t>
  </si>
  <si>
    <t>УТ000051376</t>
  </si>
  <si>
    <t>Плойка Promozer MZ-6630</t>
  </si>
  <si>
    <t>УТ000038586</t>
  </si>
  <si>
    <t>Плойка Waer WA-3309</t>
  </si>
  <si>
    <t>УТ000067105</t>
  </si>
  <si>
    <t>Плойка для волос CURL SECRET MZ-2665U (ЕМА-367)</t>
  </si>
  <si>
    <t>УТ000066632</t>
  </si>
  <si>
    <t>Плойка для волос Geemy GM-2932 (ЕМА-2932)</t>
  </si>
  <si>
    <t>УТ000038625</t>
  </si>
  <si>
    <t>Щипцы ATLANTA ATH-6646 (d-16мм, 25вт) красные</t>
  </si>
  <si>
    <t>УТ000056953</t>
  </si>
  <si>
    <t>Щипцы д/волос HST8001 35Вт, макс t=200, керамич покрытие, шнур 2,5м 6762 BQ</t>
  </si>
  <si>
    <t>УТ000060662</t>
  </si>
  <si>
    <t>Щипцы для волос (плойка) SAKURA SA-4400W-19 25Вт, 19мм, керамические</t>
  </si>
  <si>
    <t>УТ000060663</t>
  </si>
  <si>
    <t>Щипцы для волос (плойка) SAKURA SA-4413BS-19 37Вт, 19мм, керамические</t>
  </si>
  <si>
    <t>УТ000056634</t>
  </si>
  <si>
    <t>Щипцы для волос ERGOLUX ELX-CL02-C64 черный-золото 2060</t>
  </si>
  <si>
    <t>УТ000056635</t>
  </si>
  <si>
    <t>Щипцы для волос ERGOLUX ELX-CL03-C64 черный-золото  d-32мм 2077</t>
  </si>
  <si>
    <t>УТ000060220</t>
  </si>
  <si>
    <t>Щипцы ЕЛЕНА</t>
  </si>
  <si>
    <t>УТ000050432</t>
  </si>
  <si>
    <t>Щипцы-гофре Afkas-Nova 3393</t>
  </si>
  <si>
    <t xml:space="preserve"> Электробритвы</t>
  </si>
  <si>
    <t>УТ000052818</t>
  </si>
  <si>
    <t>Блок питания для бритв Braun 12В, 400мА, 1.2м Орбита OT-HBS04</t>
  </si>
  <si>
    <t>УТ000047589</t>
  </si>
  <si>
    <t>Триммер Бердск Т-03</t>
  </si>
  <si>
    <t>УТ000060718</t>
  </si>
  <si>
    <t>Электробритва  VGR V-332</t>
  </si>
  <si>
    <t>УТ000059187</t>
  </si>
  <si>
    <t>Электробритва  VGR V-370</t>
  </si>
  <si>
    <t>УТ000059188</t>
  </si>
  <si>
    <t>Электробритва  VGR V-389</t>
  </si>
  <si>
    <t>УТ000060715</t>
  </si>
  <si>
    <t>Электробритва  VGR V-390</t>
  </si>
  <si>
    <t>УТ000014253</t>
  </si>
  <si>
    <t>Электробритва Afka-Tech 887</t>
  </si>
  <si>
    <t>УТ000015693</t>
  </si>
  <si>
    <t>Электробритва Chaobo RSCW-9200</t>
  </si>
  <si>
    <t>УТ000041603</t>
  </si>
  <si>
    <t>Электробритва Chaobo RSCX9600</t>
  </si>
  <si>
    <t>УТ000050852</t>
  </si>
  <si>
    <t>Электробритва Geemy GM-7719</t>
  </si>
  <si>
    <t>УТ000050853</t>
  </si>
  <si>
    <t>Электробритва Geemy GM-7728</t>
  </si>
  <si>
    <t>УТ000054992</t>
  </si>
  <si>
    <t>Электробритва Geemy GM-9001</t>
  </si>
  <si>
    <t>УТ000047594</t>
  </si>
  <si>
    <t>Электробритва Gemei GM-7720</t>
  </si>
  <si>
    <t>УТ000050854</t>
  </si>
  <si>
    <t>Электробритва Shinon SH-7098</t>
  </si>
  <si>
    <t>УТ000028432</t>
  </si>
  <si>
    <t>Электробритва Sportsman SM-517 (аккум)</t>
  </si>
  <si>
    <t>УТ000053818</t>
  </si>
  <si>
    <t>Электробритва Surker SK-3007</t>
  </si>
  <si>
    <t>УТ000030092</t>
  </si>
  <si>
    <t>Электробритва Авитрон 301AC аккумуляторно - сетевая, для сухого бритья</t>
  </si>
  <si>
    <t>УТ000059504</t>
  </si>
  <si>
    <t>Электробритва Авитрон 320AC аккумуляторно - сетевая</t>
  </si>
  <si>
    <t>УТ000028453</t>
  </si>
  <si>
    <t>Электробритва Агидель 16АС аккумуляторно-сетевая, для сухого бритья</t>
  </si>
  <si>
    <t>УТ000030093</t>
  </si>
  <si>
    <t>Электробритва Агидель 17АС аккумуляторно-сетевая, для сухого бритья</t>
  </si>
  <si>
    <t>УТ000055796</t>
  </si>
  <si>
    <t>Электробритва Агидель 19АС аккумуляторно-сетевая</t>
  </si>
  <si>
    <t>УТ000027768</t>
  </si>
  <si>
    <t>Электробритва Агидель 21 сетевая, для сухого бритья</t>
  </si>
  <si>
    <t>УТ000030095</t>
  </si>
  <si>
    <t>Электробритва Агидель 22А (аккумуляторная)</t>
  </si>
  <si>
    <t>УТ000034185</t>
  </si>
  <si>
    <t>Электробритва Агидель 318С сетевая, для сухого бритья</t>
  </si>
  <si>
    <t>УТ000044603</t>
  </si>
  <si>
    <t>Электробритва женская Бердск 3382A</t>
  </si>
  <si>
    <t>УТ000039308</t>
  </si>
  <si>
    <t>Эпилятор Brown BR-7679 (с бритвенной насадкой)</t>
  </si>
  <si>
    <t>УТ000062823</t>
  </si>
  <si>
    <t>Эпилятор PHILIPS 6422</t>
  </si>
  <si>
    <t>УТ000064770</t>
  </si>
  <si>
    <t>Эпилятор SURKER SK-501</t>
  </si>
  <si>
    <t>УТ000064771</t>
  </si>
  <si>
    <t>Эпилятор SURKER SK-502 4 в 1</t>
  </si>
  <si>
    <t>УТ000064772</t>
  </si>
  <si>
    <t>Эпилятор SURKER SK-513</t>
  </si>
  <si>
    <t xml:space="preserve"> Климатическая техника</t>
  </si>
  <si>
    <t xml:space="preserve"> Вентиляторы</t>
  </si>
  <si>
    <t>УТ000064058</t>
  </si>
  <si>
    <t>Вентилятор Energy EN-1635R с пультом 16"</t>
  </si>
  <si>
    <t>УТ000064059</t>
  </si>
  <si>
    <t>Вентилятор Leonord LE-1605</t>
  </si>
  <si>
    <t>УТ000018409</t>
  </si>
  <si>
    <t>Вентилятор напольный Energy EN-1659 (40Вт,D=40см,3 скорости, высота125 см) белый</t>
  </si>
  <si>
    <t>УТ000060044</t>
  </si>
  <si>
    <t>Вентилятор напольный LIRA LR-1101  белый</t>
  </si>
  <si>
    <t>УТ000054984</t>
  </si>
  <si>
    <t>Вентилятор настольный (USB) Energy EN-0604 (2,5Вт,1 скорость,15*15*10см, наклон) белый</t>
  </si>
  <si>
    <t>УТ000064056</t>
  </si>
  <si>
    <t>Вентилятор настольный (USB) Energy EN-0604 (2,5Вт,1 скорость,15*15*10см, наклон) чёрный</t>
  </si>
  <si>
    <t>УТ000064057</t>
  </si>
  <si>
    <t>Вентилятор настольный (USB) Energy EN-0606M чёрный</t>
  </si>
  <si>
    <t>УТ000060121</t>
  </si>
  <si>
    <t>Вентилятор настольный 25Вт, 7 "/17,8 см ECON ECO-TBF701 белый</t>
  </si>
  <si>
    <t>УТ000060120</t>
  </si>
  <si>
    <t>Вентилятор настольный 25Вт, 7 "/17,8 см ECON ECO-TBF701 черный</t>
  </si>
  <si>
    <t>УТ000063702</t>
  </si>
  <si>
    <t>Вентилятор настольный AIR COOLER FAN с увлажнителем, белый, USB Type-C</t>
  </si>
  <si>
    <t>УТ000063703</t>
  </si>
  <si>
    <t>Вентилятор настольный AIR COOLER FAN с увлажнителем, черный, USB Type-C</t>
  </si>
  <si>
    <t>УТ000054568</t>
  </si>
  <si>
    <t>Вентилятор настольный Energy EN-0601 (15Вт,D=15см,2 скорости, на прищепке и на подставке)</t>
  </si>
  <si>
    <t>УТ000018411</t>
  </si>
  <si>
    <t>Вентилятор настольный Energy EN-0602 (15Вт,D=15см,2 скорости, на прищепке)</t>
  </si>
  <si>
    <t>УТ000054570</t>
  </si>
  <si>
    <t>Вентилятор настольный Energy EN-0603 (15Вт,D=15см,2 скорости, на подставке черный)</t>
  </si>
  <si>
    <t>УТ000063836</t>
  </si>
  <si>
    <t>Вентилятор настольный GENTLE BREEZE 139 с подсветкой (Type-c)</t>
  </si>
  <si>
    <t>УТ000064286</t>
  </si>
  <si>
    <t>Вентилятор настольный MINI FAN L02D</t>
  </si>
  <si>
    <t>УТ000063644</t>
  </si>
  <si>
    <t>Вентилятор настольный MINI FAN T01D</t>
  </si>
  <si>
    <t>УТ000056255</t>
  </si>
  <si>
    <t>Вентилятор ручной мини MINI HANDHELD FAN</t>
  </si>
  <si>
    <t>УТ000059998</t>
  </si>
  <si>
    <t>Вентилятор ручной мини SMALL FAN 1С HK59</t>
  </si>
  <si>
    <t xml:space="preserve"> Обогреватели</t>
  </si>
  <si>
    <t>УТ000056524</t>
  </si>
  <si>
    <t>Обогреватель конвекторного типа РЭМО СБ-1000.1 "Такса", зелёный, сделано в России</t>
  </si>
  <si>
    <t>УТ000056518</t>
  </si>
  <si>
    <t>Обогреватель конвекторного типа РЭМО СБ-1000.1 W, сделано в России</t>
  </si>
  <si>
    <t>УТ000056525</t>
  </si>
  <si>
    <t>Обогреватель конвекторного типа РЭМО СБ-1500,2 "Такса", синий, сделано в России</t>
  </si>
  <si>
    <t>УТ000056526</t>
  </si>
  <si>
    <t>Обогреватель конвекторного типа РЭМО СБ-1500.2 "Такса", жёлтый, сделано в России</t>
  </si>
  <si>
    <t>УТ000056522</t>
  </si>
  <si>
    <t>Обогреватель конвекторного типа РЭМО СБ-1500.2 "Такса", чёрный, сделано в России</t>
  </si>
  <si>
    <t>УТ000056530</t>
  </si>
  <si>
    <t>Обогреватель конвекторного типа РЭМО СБ-1500.2 B, сделано в России</t>
  </si>
  <si>
    <t>УТ000050962</t>
  </si>
  <si>
    <t>Обогреватель масл. ENGY EN-2307 Fusion 7 секц, 1.5КВт</t>
  </si>
  <si>
    <t>УТ000056527</t>
  </si>
  <si>
    <t>Обогреватель электрический конвекторного типа РЭМО СБ-2000.2 "Такса", розовый</t>
  </si>
  <si>
    <t>УТ000058191</t>
  </si>
  <si>
    <t>Портативный тепловентилятор DREAM SC151 (500Вт, настенный, пульт, таймер, 2 скорости)</t>
  </si>
  <si>
    <t>УТ000039942</t>
  </si>
  <si>
    <t>Радиатор масляный Binatone OR-090</t>
  </si>
  <si>
    <t>УТ000059774</t>
  </si>
  <si>
    <t>Радиатор масляный Engy EN-2409 Loft 9 секц, 2КВт</t>
  </si>
  <si>
    <t>УТ000060985</t>
  </si>
  <si>
    <t>Тепловая пушка Energy PTC-2000 1000/2000Вт</t>
  </si>
  <si>
    <t>УТ000059775</t>
  </si>
  <si>
    <t>Тепловая пушка Energy PTC-3000R (1500/3000В, керам)</t>
  </si>
  <si>
    <t>УТ000059720</t>
  </si>
  <si>
    <t>Тепловая пушка FEST TVС-5P (5кВт,цилиндр., спир.,3режим)</t>
  </si>
  <si>
    <t>УТ000061291</t>
  </si>
  <si>
    <t>Тепловая пушка Оазис TPK-30 3кВт</t>
  </si>
  <si>
    <t>УТ000047180</t>
  </si>
  <si>
    <t>Тепловая пушка ПАРМА ТВК-2000-1М, 220Вт, 1,0/2,0кВт, керамика, цилиндр</t>
  </si>
  <si>
    <t>УТ000050923</t>
  </si>
  <si>
    <t>Тепловая пушка ПАРМА ТВК-3000 (220 В, 1,5/3 кВт, керамика, цилиндр)</t>
  </si>
  <si>
    <t>УТ000033740</t>
  </si>
  <si>
    <t>Тепловентилятор ENERGY KRP-3 1.5КВт, керамический нагреватель, 3 режима, откл. при падении, черный</t>
  </si>
  <si>
    <t>УТ000060761</t>
  </si>
  <si>
    <t>Тепловентилятор ENERGY PTC-308A 1500Вт</t>
  </si>
  <si>
    <t>УТ000007681</t>
  </si>
  <si>
    <t>Тепловентилятор Engy EN-514 2000 Вт, спираль, 3 режима</t>
  </si>
  <si>
    <t>УТ000059511</t>
  </si>
  <si>
    <t>Тепловентилятор Engy EN-514X 2000 Вт, спираль, 3 режима</t>
  </si>
  <si>
    <t>УТ000060762</t>
  </si>
  <si>
    <t>Тепловентилятор ПАРМА ТВК-2000 2000Вт керамика</t>
  </si>
  <si>
    <t xml:space="preserve"> Сушилки для обуви</t>
  </si>
  <si>
    <t>УТ000004296</t>
  </si>
  <si>
    <t>Сушилка для обуви электрическая 21Вт (г.Великие Луки)</t>
  </si>
  <si>
    <t>УТ000035993</t>
  </si>
  <si>
    <t>Сушилка для обуви электрическая Engy RJ-45B(пластик) микс 12Вт 151555</t>
  </si>
  <si>
    <t>УТ000029299</t>
  </si>
  <si>
    <t>Сушилка для обуви электрическая Engy RJ-50C красная 12Вт 640414</t>
  </si>
  <si>
    <t>УТ000035994</t>
  </si>
  <si>
    <t>Сушилка для обуви электрическая Engy RJ-51B(пластик) 12Вт 151553</t>
  </si>
  <si>
    <t>УТ000058902</t>
  </si>
  <si>
    <t>Сушилка для обуви электрическая HOMESTAR HS- 9030 12Вт</t>
  </si>
  <si>
    <t>УТ000058901</t>
  </si>
  <si>
    <t>Сушилка для обуви электрическая Матрена МА-196 12Вт</t>
  </si>
  <si>
    <t xml:space="preserve"> Термометры, метеостанции</t>
  </si>
  <si>
    <t xml:space="preserve"> Термометры жидкостные, стрелочные</t>
  </si>
  <si>
    <t>УТ000052669</t>
  </si>
  <si>
    <t>Термометр банный CH-3 "Банька" деревянный 28,5*6,2*1см</t>
  </si>
  <si>
    <t>УТ000045454</t>
  </si>
  <si>
    <t>Термометр водный, детский ТБВ-3 "Уточка"</t>
  </si>
  <si>
    <t>УТ000051586</t>
  </si>
  <si>
    <t>Термометр для бани и сауны "Банный веник" 082-3</t>
  </si>
  <si>
    <t>УТ000026069</t>
  </si>
  <si>
    <t>Термометр для бани и сауны малый ТБС-41"С лёгким паром"(0/+160), в п/п 419277</t>
  </si>
  <si>
    <t>УТ000054895</t>
  </si>
  <si>
    <t>Термометр для бани и сауны средний 075-3</t>
  </si>
  <si>
    <t>УТ000052667</t>
  </si>
  <si>
    <t>Термометр для воды CY-18 ЖИРАФ</t>
  </si>
  <si>
    <t>УТ000052663</t>
  </si>
  <si>
    <t>Термометр для воды Бусинка CY-15 УТОЧКА</t>
  </si>
  <si>
    <t>УТ000052664</t>
  </si>
  <si>
    <t>Термометр для воды Бусинка CY-16 ДЕЛЬФИН</t>
  </si>
  <si>
    <t>УТ000052666</t>
  </si>
  <si>
    <t>Термометр для воды Бусинка CY-17 ДЕЛЬФИН синий</t>
  </si>
  <si>
    <t>00410055692</t>
  </si>
  <si>
    <t>Термометр для духовки ТБД</t>
  </si>
  <si>
    <t>00410055694</t>
  </si>
  <si>
    <t>Термометр комнатный "Модерн" малый ТБ-189 147377</t>
  </si>
  <si>
    <t>УТ000057267</t>
  </si>
  <si>
    <t>Термометр комнатный CH092-1 деревянный (23,2*4,6*1см)(Китай)</t>
  </si>
  <si>
    <t>УТ000026070</t>
  </si>
  <si>
    <t>Термометр оконный "Бабочка" на присосках ТБ-308(-40/+50) п/п</t>
  </si>
  <si>
    <t>УТ000051061</t>
  </si>
  <si>
    <t>Термометр оконный "Биметаллический" круглый</t>
  </si>
  <si>
    <t>00410055698</t>
  </si>
  <si>
    <t>Термометр оконный "Биметаллический" на липучке (-50/+50) ТББ 228523</t>
  </si>
  <si>
    <t>УТ000000088</t>
  </si>
  <si>
    <t>Термометр оконный "Премиум", ТБ-209, без ртути</t>
  </si>
  <si>
    <t>00410055701</t>
  </si>
  <si>
    <t>Термометр оконный "Стандарт" ТБ-202 в коробочке 147373</t>
  </si>
  <si>
    <t>УТ000052552</t>
  </si>
  <si>
    <t>Термометр оконный CH-197A (5.6*5.8*1.9)</t>
  </si>
  <si>
    <t>00410056366</t>
  </si>
  <si>
    <t>Термометр оконный CH1050С на липучке (26*7,5*2,8см)</t>
  </si>
  <si>
    <t>УТ000053765</t>
  </si>
  <si>
    <t>Термометр оконный CH3004 на липучке, (20,5x3x1,7см)</t>
  </si>
  <si>
    <t>УТ000058390</t>
  </si>
  <si>
    <t>Термометр оконный CH3019 на липучке, (26x15x5)</t>
  </si>
  <si>
    <t>УТ000024139</t>
  </si>
  <si>
    <t>Термометр оконный CY-01 на крючке(075-2)(15,5*2*0,8см)</t>
  </si>
  <si>
    <t>УТ000061557</t>
  </si>
  <si>
    <t>Термометр оконный CY-14 деревянный(090-2)(22*4,8*0,8см)</t>
  </si>
  <si>
    <t>УТ000057271</t>
  </si>
  <si>
    <t>Термометр оконный CY129 восьмиугольный на липучке (7,5*7,5*1,5см)(Китай)(</t>
  </si>
  <si>
    <t>УТ000052551</t>
  </si>
  <si>
    <t>Термометр оконный, на крючке, биметаллический, круглый CY-22 (7*5*0.7)</t>
  </si>
  <si>
    <t>УТ000059143</t>
  </si>
  <si>
    <t>Термометр стрелочный CY70 металлический (до 320 градусов)</t>
  </si>
  <si>
    <t>УТ000060572</t>
  </si>
  <si>
    <t>Термометр-гигрометр 1001 стрелочный медный</t>
  </si>
  <si>
    <t>УТ000057269</t>
  </si>
  <si>
    <t>Термометр-гигрометр CH008 (22,5*6,5*1,6см)(Китай)</t>
  </si>
  <si>
    <t>УТ000060765</t>
  </si>
  <si>
    <t>Термометр-гигрометр TH-201 стрелочный (от -30/+50°C)</t>
  </si>
  <si>
    <t>УТ000060476</t>
  </si>
  <si>
    <t>Термометр-гигрометр спиртовой G337.от -40C до +50С (23,4х 5.5 см)</t>
  </si>
  <si>
    <t xml:space="preserve"> Термометры, метеостанции электронные</t>
  </si>
  <si>
    <t>00000003191</t>
  </si>
  <si>
    <t>Метеостанция EWS-100 Electronic Weather Station, black</t>
  </si>
  <si>
    <t>УТ000052357</t>
  </si>
  <si>
    <t>Метеостанция для дома (MCM CA0002), серебро</t>
  </si>
  <si>
    <t>УТ000065904</t>
  </si>
  <si>
    <t>Термометр цифровой  DC-803 с выносным датчиком температуры 1м (-20/+110С)(14,5х8х2,4</t>
  </si>
  <si>
    <t>УТ000054897</t>
  </si>
  <si>
    <t>Термометр цифровой KT-908 с выносным датчиком темпер. 1м (-20 /+110С)(9х5,8х1,5)(AG13x1</t>
  </si>
  <si>
    <t>УТ000031805</t>
  </si>
  <si>
    <t>Термометр цифровой OT-HOM18 (TA338) (дом/улица)</t>
  </si>
  <si>
    <t>УТ000018777</t>
  </si>
  <si>
    <t>Термометр электронный HT-01 (TPM-10), выносной датчик, длина провода 1м</t>
  </si>
  <si>
    <t>УТ000028243</t>
  </si>
  <si>
    <t>Термометр электронный HT-01 black, длина провода 3м (-50/+110°C±1°C 48x28x15mm)</t>
  </si>
  <si>
    <t>УТ000030562</t>
  </si>
  <si>
    <t>Термометр электронный для аквариумов OT-HOM09</t>
  </si>
  <si>
    <t>УТ000059138</t>
  </si>
  <si>
    <t>Термометр электронный для аквариумов, 0-37°C DC16</t>
  </si>
  <si>
    <t>УТ000059139</t>
  </si>
  <si>
    <t>Термометр электронный для холодильника (-40/+70°C) с сигналом C605</t>
  </si>
  <si>
    <t>УТ000054011</t>
  </si>
  <si>
    <t>Термометр электронный для холодильника, подвес на крючок (-20/+60°C) черный</t>
  </si>
  <si>
    <t>УТ000057669</t>
  </si>
  <si>
    <t>Термометр-гигрометр Garin (точное измерение) TH-2</t>
  </si>
  <si>
    <t>УТ000063193</t>
  </si>
  <si>
    <t>Термометр-гигрометр HTC-2 комнатный настенный, настольный</t>
  </si>
  <si>
    <t>УТ000021834</t>
  </si>
  <si>
    <t>Термометр-гигрометр OT-HOM12 (HTC-2) (часы, будильник, выносной датчик)</t>
  </si>
  <si>
    <t>УТ000035586</t>
  </si>
  <si>
    <t>Термометр-гигрометр TH-021</t>
  </si>
  <si>
    <t>УТ000062384</t>
  </si>
  <si>
    <t>Термометр-гигрометр электронный  с двумя датчиками ТА298</t>
  </si>
  <si>
    <t>УТ000035534</t>
  </si>
  <si>
    <t>Термометр-гигрометр электронный OT-HOM17 TA328</t>
  </si>
  <si>
    <t>УТ000028247</t>
  </si>
  <si>
    <t>Термометр-гидрометр электронный HT-02 white 1.5м(-50/+110°C±1°C 48x28x15mm)</t>
  </si>
  <si>
    <t>УТ000053973</t>
  </si>
  <si>
    <t>Термометр-щуп цифровой Garin Точное измерение FT-02 BL1</t>
  </si>
  <si>
    <t>УТ000036371</t>
  </si>
  <si>
    <t>Термометр-щуп цифровой, влагозащищённый ZH-8</t>
  </si>
  <si>
    <t>УТ000042531</t>
  </si>
  <si>
    <t>Часы-метеостанция OT-HOM03 (будильник, температура, дата)</t>
  </si>
  <si>
    <t>УТ000042532</t>
  </si>
  <si>
    <t>Часы-метеостанция OT-HOM04 (будильник, температура, дата)</t>
  </si>
  <si>
    <t>УТ000057930</t>
  </si>
  <si>
    <t>Часы-метеостанция Perfeo PF-E0828 "Izel"</t>
  </si>
  <si>
    <t xml:space="preserve"> Увлажнители воздуха</t>
  </si>
  <si>
    <t>УТ000045759</t>
  </si>
  <si>
    <t>Увлажнитель воздуха 01, белый</t>
  </si>
  <si>
    <t>УТ000058387</t>
  </si>
  <si>
    <t>Увлажнитель и очиститель воздуха Humidifier H2O с подсветкой</t>
  </si>
  <si>
    <t>УТ000049843</t>
  </si>
  <si>
    <t>Фильтр для увлажнителя воздуха (5шт)</t>
  </si>
  <si>
    <t>УТ000060312</t>
  </si>
  <si>
    <t>Верёвка бельевая полипропиленовая цветная, 15м</t>
  </si>
  <si>
    <t>УТ000060313</t>
  </si>
  <si>
    <t>Верёвка бельевая полипропиленовая цветная, 20м</t>
  </si>
  <si>
    <t>УТ000060314</t>
  </si>
  <si>
    <t>Верёвка бельевая полипропиленовая цветная, 30м</t>
  </si>
  <si>
    <t>УТ000051459</t>
  </si>
  <si>
    <t>Колесо для тележки поворотное красное, 63-2,5</t>
  </si>
  <si>
    <t>УТ000051460</t>
  </si>
  <si>
    <t>Колесо для тележки поворотное красное, 78-3</t>
  </si>
  <si>
    <t>УТ000060473</t>
  </si>
  <si>
    <t>Пакет-майка ПНД 300+160x530 20 мкм, черный "Золото", цена за 1 штуку (кратно 1000 ) Арт.149</t>
  </si>
  <si>
    <t>УТ000059925</t>
  </si>
  <si>
    <t>Петля дверная 37x28мм 1шт №38</t>
  </si>
  <si>
    <t>УТ000059926</t>
  </si>
  <si>
    <t>Петля дверная 50х33мм 1шт №50</t>
  </si>
  <si>
    <t>УТ000059927</t>
  </si>
  <si>
    <t>Петля дверная 73х43мм 1шт №75</t>
  </si>
  <si>
    <t>УТ000061998</t>
  </si>
  <si>
    <t>Трос композитный, металлический с прозрачным ПВХ покрытием 15м SPARK LUX</t>
  </si>
  <si>
    <t>УТ000058207</t>
  </si>
  <si>
    <t>Трос композитный, металлический с прозрачным ПВХ покрытием 15м X-PERT</t>
  </si>
  <si>
    <t>УТ000058206</t>
  </si>
  <si>
    <t>Трос композитный, металлический с прозрачным ПВХ покрытием, 10м X-PERT</t>
  </si>
  <si>
    <t>УТ000058209</t>
  </si>
  <si>
    <t>Трос композитный, металлический с прозрачным ПВХ покрытием, 30м X-PERT</t>
  </si>
  <si>
    <t xml:space="preserve"> Техника для дома</t>
  </si>
  <si>
    <t xml:space="preserve"> Весы электронные, безмены</t>
  </si>
  <si>
    <t xml:space="preserve"> Безмены</t>
  </si>
  <si>
    <t>УТ000065035</t>
  </si>
  <si>
    <t>Безмен «Столбик» механический, БПЦ-20, до 20кг, для домашнего пользования 985967</t>
  </si>
  <si>
    <t>УТ000065036</t>
  </si>
  <si>
    <t>Безмен «Столбик» механический, БР-10, до 10кг, для домашнего пользования 4381</t>
  </si>
  <si>
    <t>УТ000043134</t>
  </si>
  <si>
    <t>Безмен для багажа OT-HOW09 50кг точность 10гр</t>
  </si>
  <si>
    <t>УТ000065037</t>
  </si>
  <si>
    <t>Безмен механический HomeStar HS-3009M, 10кг, дел 100гр 3953</t>
  </si>
  <si>
    <t>УТ000065038</t>
  </si>
  <si>
    <t>Безмен механический HomeStar HS-3010M, 22кг, дел 100г 107313</t>
  </si>
  <si>
    <t>УТ000062394</t>
  </si>
  <si>
    <t>Безмен механический металл  до 10кг</t>
  </si>
  <si>
    <t>УТ000043136</t>
  </si>
  <si>
    <t>Безмен ручной OT-HOW10 50кг точность 1гр черный</t>
  </si>
  <si>
    <t>УТ000054728</t>
  </si>
  <si>
    <t>Безмен электронный Electronic Luggage Scale 50 kg для багажа</t>
  </si>
  <si>
    <t>УТ000054706</t>
  </si>
  <si>
    <t>Безмен электронный Electronic Luggage Scale с ремешком 50 kg для багажа</t>
  </si>
  <si>
    <t>УТ000046711</t>
  </si>
  <si>
    <t>Безмен электронный Garin DS3</t>
  </si>
  <si>
    <t>УТ000046712</t>
  </si>
  <si>
    <t>Безмен электронный Garin DS6</t>
  </si>
  <si>
    <t>УТ000059610</t>
  </si>
  <si>
    <t>Безмен электронный Garin DS7</t>
  </si>
  <si>
    <t>УТ000046709</t>
  </si>
  <si>
    <t>Безмен электронный Garin Точный вес DS1 BL1</t>
  </si>
  <si>
    <t>УТ000045606</t>
  </si>
  <si>
    <t>Безмен электронный X-Pert XPR-603</t>
  </si>
  <si>
    <t>УТ000057434</t>
  </si>
  <si>
    <t>Безмен электронный X-Pert №602</t>
  </si>
  <si>
    <t>УТ000060387</t>
  </si>
  <si>
    <t>Безмен электронный YD206 максим.вес 50кг, КА-01</t>
  </si>
  <si>
    <t>УТ000060388</t>
  </si>
  <si>
    <t>Безмен электронный YD208 максим.вес 50кг, КА-02</t>
  </si>
  <si>
    <t>УТ000061152</t>
  </si>
  <si>
    <t>Весы-безмен VS5 (10g/50kg) чёрные</t>
  </si>
  <si>
    <t xml:space="preserve"> Весы кухонные</t>
  </si>
  <si>
    <t>УТ000044575</t>
  </si>
  <si>
    <t>Весы кухонные Dream SF-400 (1-10кг) белый</t>
  </si>
  <si>
    <t>УТ000057664</t>
  </si>
  <si>
    <t>Весы кухонные Kitchen SF-400 (1-10кг) белый</t>
  </si>
  <si>
    <t>УТ000043133</t>
  </si>
  <si>
    <t>Весы кухонные настольные OT-HOW08 5кг точность 0,1гр</t>
  </si>
  <si>
    <t>УТ000064940</t>
  </si>
  <si>
    <t>Весы кухонные электронные "Апельсин" стекло, деление 1г, макс 5кг,TDM</t>
  </si>
  <si>
    <t>УТ000064939</t>
  </si>
  <si>
    <t>Весы кухонные электронные "Специи" стекло, деление 1г, макс 5кг, TDM</t>
  </si>
  <si>
    <t>УТ000064938</t>
  </si>
  <si>
    <t>Весы кухонные электронные "Ягоды" стекло, деление 1г, макс 5кг, TDM</t>
  </si>
  <si>
    <t>УТ000051509</t>
  </si>
  <si>
    <t>Весы кухонные электронные Electronic Compact Scale SF-400А, 10кг</t>
  </si>
  <si>
    <t>УТ000057410</t>
  </si>
  <si>
    <t>Весы кухонные электронные Electronic Kitchen scale X5, 10кг</t>
  </si>
  <si>
    <t>УТ000050865</t>
  </si>
  <si>
    <t>Весы кухонные электронные Ergolux ELX-SK01-C11 Яркие приправы, до 5 кг,15*15см, ЖК дисплей, 1х CR2032 1872</t>
  </si>
  <si>
    <t>УТ000050867</t>
  </si>
  <si>
    <t>Весы кухонные электронные Ergolux ELX-SK01-C36 Паста/томаты, до 5 кг,15*15см, ЖК дисплей, 1х CR2032 1865</t>
  </si>
  <si>
    <t>УТ000054796</t>
  </si>
  <si>
    <t>Весы кухонные электронные ERGOLUX ELX-SK02-С01 белые, фрукты,  до 5 кг</t>
  </si>
  <si>
    <t>УТ000054797</t>
  </si>
  <si>
    <t>Весы кухонные электронные ERGOLUX ELX-SK02-С02 черные, специи  до 5 кг</t>
  </si>
  <si>
    <t>УТ000053524</t>
  </si>
  <si>
    <t>Весы кухонные электронные ERGOLUX ELX-SK02-С03 серые  до 5 кг, 195*142 мм</t>
  </si>
  <si>
    <t>УТ000064942</t>
  </si>
  <si>
    <t>Весы кухонные электронные Sakura SA-6068A 7кг, съёмная чаша 21,5см, бел/оранж, 2*ААА</t>
  </si>
  <si>
    <t>УТ000059666</t>
  </si>
  <si>
    <t>Весы кухонные электронные SF-2012 с металлической платформой до 5 кг КА-03</t>
  </si>
  <si>
    <t>УТ000060664</t>
  </si>
  <si>
    <t>Весы кухонные электронные VS1 (1g - 10 kg) SILVER-WHITE</t>
  </si>
  <si>
    <t>УТ000043132</t>
  </si>
  <si>
    <t>Весы-ложка OT-HOW07 500гр точность 0,01гр</t>
  </si>
  <si>
    <t>УТ000064313</t>
  </si>
  <si>
    <t>Весы-ложка Spoon Scale 807, электронная на батарейках (1х2032)(КА-08)</t>
  </si>
  <si>
    <t xml:space="preserve"> Весы напольные</t>
  </si>
  <si>
    <t>УТ000053749</t>
  </si>
  <si>
    <t>Весы напольные ERGOLUX ELX-SB03-C45 до 180 кг абстракция синяя</t>
  </si>
  <si>
    <t>УТ000048060</t>
  </si>
  <si>
    <t>Весы напольные OT-HOW11 (Bluetooth)</t>
  </si>
  <si>
    <t>УТ000049103</t>
  </si>
  <si>
    <t>Весы напольные Матрёна МА-090 Лебедь</t>
  </si>
  <si>
    <t>УТ000059148</t>
  </si>
  <si>
    <t>Весы напольные электронные, прозрачные, квадратные, 180кг, 2003В</t>
  </si>
  <si>
    <t>УТ000059149</t>
  </si>
  <si>
    <t>Весы напольные электронные, прозрачные, квадратные, 180кг, 2005D</t>
  </si>
  <si>
    <t>УТ000059147</t>
  </si>
  <si>
    <t>Весы напольные электронные, прозрачные, круглые, 180кг, 2003А</t>
  </si>
  <si>
    <t xml:space="preserve"> Весы портативные</t>
  </si>
  <si>
    <t>УТ000063408</t>
  </si>
  <si>
    <t>Весы портативные  MH-300</t>
  </si>
  <si>
    <t>УТ000043124</t>
  </si>
  <si>
    <t>Весы портативные эл. OT-HOW04 100гр точность 0,01гр</t>
  </si>
  <si>
    <t>УТ000043125</t>
  </si>
  <si>
    <t>Весы портативные эл. OT-HOW04 300гр точность 0,01гр</t>
  </si>
  <si>
    <t>УТ000043126</t>
  </si>
  <si>
    <t>Весы портативные эл. OT-HOW04 500гр точность 0,01гр</t>
  </si>
  <si>
    <t>УТ000043127</t>
  </si>
  <si>
    <t>Весы портативные эл. OT-HOW05 100гр точность 0,01гр</t>
  </si>
  <si>
    <t>УТ000043128</t>
  </si>
  <si>
    <t>Весы портативные эл. OT-HOW05 300гр точность 0,01гр</t>
  </si>
  <si>
    <t>УТ000043129</t>
  </si>
  <si>
    <t>Весы портативные эл. OT-HOW05 500гр точность 0,01гр</t>
  </si>
  <si>
    <t>УТ000041345</t>
  </si>
  <si>
    <t>Весы портативные эл. OT-HOW06 100гр точность 0,01гр</t>
  </si>
  <si>
    <t>УТ000043130</t>
  </si>
  <si>
    <t>Весы портативные эл. OT-HOW06 300гр точность 0,01гр</t>
  </si>
  <si>
    <t>УТ000043131</t>
  </si>
  <si>
    <t>Весы портативные эл. OT-HOW06 500гр точность 0,01гр</t>
  </si>
  <si>
    <t>УТ000063406</t>
  </si>
  <si>
    <t>Весы ювелирные CX-258/300</t>
  </si>
  <si>
    <t>00410056797</t>
  </si>
  <si>
    <t>Гирька для калибровки весов 1кг</t>
  </si>
  <si>
    <t>00410056799</t>
  </si>
  <si>
    <t>Гирька для калибровки весов 500г</t>
  </si>
  <si>
    <t xml:space="preserve"> Дверные звонки и домофоны</t>
  </si>
  <si>
    <t>УТ000049545</t>
  </si>
  <si>
    <t>Выключатель звонковый (кнопка) 250В А1-0,4-001</t>
  </si>
  <si>
    <t>УТ000063271</t>
  </si>
  <si>
    <t>Датчик открытия дверей и окон, автономный LK-9805</t>
  </si>
  <si>
    <t>УТ000050018</t>
  </si>
  <si>
    <t>Звонок беспроводной Garin DoorBell Bra, 1*23А 12В кнопка, 220В динамик</t>
  </si>
  <si>
    <t>УТ000058662</t>
  </si>
  <si>
    <t>Звонок беспроводной GARIN DoorBell DB1W220 белый BL1</t>
  </si>
  <si>
    <t>УТ000050017</t>
  </si>
  <si>
    <t>Звонок беспроводной Garin DoorBell Ella с влагозащитной кнопкой, 1*23А 12В кнопка, 2*АА 1,5В динамик</t>
  </si>
  <si>
    <t>УТ000050019</t>
  </si>
  <si>
    <t>Звонок беспроводной Garin DoorBell Rio ночник, влагозащитная кнопка, 1*23А 12В кнопка, 220В динамик</t>
  </si>
  <si>
    <t>УТ000062991</t>
  </si>
  <si>
    <t>Звонок беспроводной GARIN DoorBell Serena BL1</t>
  </si>
  <si>
    <t>УТ000062998</t>
  </si>
  <si>
    <t>Звонок беспроводной Джетт 202 (80м), 24 мелодии, 2 кнопки</t>
  </si>
  <si>
    <t>УТ000062999</t>
  </si>
  <si>
    <t>Звонок беспроводной Джетт 204 (80м), 24 мелодии</t>
  </si>
  <si>
    <t>УТ000059761</t>
  </si>
  <si>
    <t>Звонок беспроводной Джетт 621 (120м), 36 мелодий, поолифоническая музыка, 2*АА</t>
  </si>
  <si>
    <t>УТ000058897</t>
  </si>
  <si>
    <t>Звонок беспроводной Джетт 623 (120м), 36 мелодий, 2*АА</t>
  </si>
  <si>
    <t>УТ000058898</t>
  </si>
  <si>
    <t>Звонок беспроводной Джетт 624 (120м), 36 мелодий, 2*АА</t>
  </si>
  <si>
    <t>УТ000038306</t>
  </si>
  <si>
    <t>Звонок беспроводной с выносным датчиком движения Rexant GS-215, 493940</t>
  </si>
  <si>
    <t>УТ000063272</t>
  </si>
  <si>
    <t>Звонок беспроводной Сигнал S09 (от сети, кнопка работает без батареек), IP68, белый</t>
  </si>
  <si>
    <t>УТ000063273</t>
  </si>
  <si>
    <t>Звонок беспроводной Сигнал S09 (от сети, кнопка работает без батареек), IP68, черный</t>
  </si>
  <si>
    <t>УТ000063276</t>
  </si>
  <si>
    <t>Звонок беспроводной Сигнал С03 (от сети, кнопка от батарейки CR2032), белый</t>
  </si>
  <si>
    <t>УТ000063277</t>
  </si>
  <si>
    <t>Звонок беспроводной Сигнал С03 (от сети, кнопка от батарки CR2032), черный</t>
  </si>
  <si>
    <t>УТ000063574</t>
  </si>
  <si>
    <t>Звонок проводной "Бим-Бом" сеть 220V, эл/мех БЕЛЫЙ ASD/inHome ЗП-3</t>
  </si>
  <si>
    <t>УТ000063843</t>
  </si>
  <si>
    <t>Звонок проводной "Соловей" сеть 220V, эл/мех Трель БЕЛЫЙ 3983, ASD/inHome ЗП-7</t>
  </si>
  <si>
    <t>УТ000067227</t>
  </si>
  <si>
    <t>Звонок проводной сеть, 220V, ДОМИК DBELL-2/55765</t>
  </si>
  <si>
    <t>УТ000063842</t>
  </si>
  <si>
    <t>Звонок проводной сеть, 220V, электрон. Трель белый 3251, ASD/inHome ЗП-2</t>
  </si>
  <si>
    <t>УТ000020898</t>
  </si>
  <si>
    <t>Звонок электрический "Тритон Готик" ГЗ-05  220В без кнопки ,черный с серебрянной вставкой</t>
  </si>
  <si>
    <t>УТ000015989</t>
  </si>
  <si>
    <t>Звонок электрический "Тритон Готик" Соловей ГЗ-05  220В без кнопки ,черный с золотой вставкой</t>
  </si>
  <si>
    <t>УТ000015992</t>
  </si>
  <si>
    <t>Звонок электрический "Тритон Сверчок" СВ-05  220В без кнопки</t>
  </si>
  <si>
    <t>УТ000015993</t>
  </si>
  <si>
    <t>Звонок электрический "Тритон Соло " СЛ-05  220В без кнопки 582586</t>
  </si>
  <si>
    <t>УТ000059608</t>
  </si>
  <si>
    <t>Кнопка беспроводного звонока GARIN DoorBell DB1KBUTTON белый BL1</t>
  </si>
  <si>
    <t>УТ000059606</t>
  </si>
  <si>
    <t>Кнопка беспроводного звонока GARIN DoorBell DB1KBUTTON черный BL1</t>
  </si>
  <si>
    <t>УТ000055619</t>
  </si>
  <si>
    <t>Кнопка звонка (выкл. для быт. звонка) ОУ 1 кл. бел. круглая (АБС-пластик) А1-02 HEGEL</t>
  </si>
  <si>
    <t>УТ000050471</t>
  </si>
  <si>
    <t>Кнопка звонка (выключатель для бытовых элек. звонков) B31-01 (4)</t>
  </si>
  <si>
    <t>УТ000033656</t>
  </si>
  <si>
    <t>Кнопка звонка КП-Н-02 TDM SQ1901-0113</t>
  </si>
  <si>
    <t>00410050366</t>
  </si>
  <si>
    <t>Кнопка звонка СП CLASSIC с символом белый 2026 Китай</t>
  </si>
  <si>
    <t>УТ000034752</t>
  </si>
  <si>
    <t>Трубка домофона Rexant 45-0349</t>
  </si>
  <si>
    <t>УТ000062140</t>
  </si>
  <si>
    <t>Трубка домофона Орбита OT-VNS09 (Цифрал, Vizit, Метаком, Элтис)</t>
  </si>
  <si>
    <t>УТ000034753</t>
  </si>
  <si>
    <t>Трубка домофона с индикатором Rexant 45-0347</t>
  </si>
  <si>
    <t>УТ000034911</t>
  </si>
  <si>
    <t>Трубка домофона с индикатором REXANT Premium 45-0346</t>
  </si>
  <si>
    <t>УТ000056418</t>
  </si>
  <si>
    <t>Трубка домофона с индикатором и регулировкой громкости Rexant RX-320 черная</t>
  </si>
  <si>
    <t>УТ000056417</t>
  </si>
  <si>
    <t>Трубка домофона с индикатором и регулировкой громкости Rexant RX-321 серая</t>
  </si>
  <si>
    <t>УТ000056419</t>
  </si>
  <si>
    <t>Трубка домофона с индикатором и регулировкой громкости Rexant RX-322 желтая</t>
  </si>
  <si>
    <t>УТ000040036</t>
  </si>
  <si>
    <t>Эл.звонок беспроводной Сигнал D613 DC</t>
  </si>
  <si>
    <t>УТ000040039</t>
  </si>
  <si>
    <t>Эл.звонок беспроводной Сигнал D8512 DC (светодиод)</t>
  </si>
  <si>
    <t>УТ000061874</t>
  </si>
  <si>
    <t>Эл.звонок ДЖЕТТ 601 (беспроводной дистанц (80м), 220В, 24 мелодий)</t>
  </si>
  <si>
    <t>УТ000061875</t>
  </si>
  <si>
    <t>Эл.звонок ДЖЕТТ 604 (беспроводной дистанц (80м), 220В, 24 мелодий)</t>
  </si>
  <si>
    <t>УТ000061876</t>
  </si>
  <si>
    <t>Эл.звонок ДЖЕТТ 607 (беспроводной дистанц (80м), 220В, 24 мелодий)</t>
  </si>
  <si>
    <t>УТ000061877</t>
  </si>
  <si>
    <t>Эл.звонок ДЖЕТТ 608 (беспроводной дистанц (80м), 220В, 24 мелодий)</t>
  </si>
  <si>
    <t xml:space="preserve"> Замки</t>
  </si>
  <si>
    <t xml:space="preserve"> Замки врезные</t>
  </si>
  <si>
    <t>УТ000065473</t>
  </si>
  <si>
    <t>Сердцевина замка AB80 30/50 со смещенным центром 5 кл. перф., усилинный: латунь-медь 50428</t>
  </si>
  <si>
    <t>УТ000065474</t>
  </si>
  <si>
    <t>Сердцевина замка Vanger EL-60-C-NI</t>
  </si>
  <si>
    <t>УТ000065475</t>
  </si>
  <si>
    <t>Сердцевина замка Vanger EL-60-G /236115</t>
  </si>
  <si>
    <t>УТ000065476</t>
  </si>
  <si>
    <t>Сердцевина замка Vanger EL-60-С-G /243549</t>
  </si>
  <si>
    <t>УТ000065477</t>
  </si>
  <si>
    <t>Сердцевина замка Vanger EL-70-G /240243</t>
  </si>
  <si>
    <t>УТ000065478</t>
  </si>
  <si>
    <t>Сердцевина замка Vanger EL-70-NI/241150</t>
  </si>
  <si>
    <t>УТ000065480</t>
  </si>
  <si>
    <t>Сердцевина замка Vanger EL-80(35/45)-NI /401120</t>
  </si>
  <si>
    <t>УТ000065479</t>
  </si>
  <si>
    <t>Сердцевина замка Vanger EL-80-NI /240244</t>
  </si>
  <si>
    <t>УТ000065482</t>
  </si>
  <si>
    <t>Сердцевина замка Vanger YC-70-CR /401123</t>
  </si>
  <si>
    <t>УТ000052699</t>
  </si>
  <si>
    <t>Цилиндровый механизм-сердцевина ФУРОР, 90mm, 5 ключей в комплекте</t>
  </si>
  <si>
    <t>УТ000063724</t>
  </si>
  <si>
    <t>Цилиндровый механизм-сердцевина ФУРОР, с вертушкой, 90mm, 5 ключей в комплекте</t>
  </si>
  <si>
    <t xml:space="preserve"> Замки навесные</t>
  </si>
  <si>
    <t>УТ000047109</t>
  </si>
  <si>
    <t>Замок для сумок 20мм (цена за 1шт)</t>
  </si>
  <si>
    <t>УТ000055432</t>
  </si>
  <si>
    <t>Замок навесной 20мм Smartbuy дужка d3мм, 3 ключа (SBT-LK-2003)</t>
  </si>
  <si>
    <t>УТ000055433</t>
  </si>
  <si>
    <t>Замок навесной 20мм Smartbuy удлиненная дужка d3мм, 3 ключа (SBT-LK-2003L)</t>
  </si>
  <si>
    <t>УТ000055437</t>
  </si>
  <si>
    <t>Замок навесной 30мм Smartbuy удлинённая дужка d5мм, 4 ключа (SBT-LK-3005L)</t>
  </si>
  <si>
    <t>УТ000059877</t>
  </si>
  <si>
    <t>Замок навесной 30х25мм 3 ключа ВС-EKSTRA TLAN-30</t>
  </si>
  <si>
    <t>УТ000060315</t>
  </si>
  <si>
    <t>Замок навесной 32*30мм Smartbuy дужка d5мм, 3 ключа</t>
  </si>
  <si>
    <t>УТ000060316</t>
  </si>
  <si>
    <t>Замок навесной 32*30мм Smartbuy удлинённая дужка d5мм, 3 ключа</t>
  </si>
  <si>
    <t>УТ000059878</t>
  </si>
  <si>
    <t>Замок навесной 33х25мм 3 ключа ВС-EKSTRA TLAN-40</t>
  </si>
  <si>
    <t>УТ000060318</t>
  </si>
  <si>
    <t>Замок навесной 38*33мм Smartbuy дужка d5мм, 3 ключа</t>
  </si>
  <si>
    <t>УТ000060319</t>
  </si>
  <si>
    <t>Замок навесной 38*33мм Smartbuy удлинённая дужка d5мм, 3 ключа</t>
  </si>
  <si>
    <t>УТ000060320</t>
  </si>
  <si>
    <t>Замок навесной 43*37мм Smartbuy дужка d7мм, 3 ключа</t>
  </si>
  <si>
    <t>УТ000060322</t>
  </si>
  <si>
    <t>Замок навесной 48*40мм Smartbuy удлинённая дужка d7.5мм, 3 ключа</t>
  </si>
  <si>
    <t>УТ000060323</t>
  </si>
  <si>
    <t>Замок навесной 54*41мм Smartbuy дужка d9мм, 3 ключа</t>
  </si>
  <si>
    <t>УТ000060324</t>
  </si>
  <si>
    <t>Замок навесной 60*48мм Smartbuy дужка d8.5мм, 3 ключа</t>
  </si>
  <si>
    <t>УТ000060325</t>
  </si>
  <si>
    <t>Замок навесной 60*48мм Smartbuy удлинённая дужка d8.5мм, 3 ключа</t>
  </si>
  <si>
    <t>УТ000060326</t>
  </si>
  <si>
    <t>Замок навесной 61*46мм Smartbuy дужка d11мм, 3 ключа</t>
  </si>
  <si>
    <t>УТ000060327</t>
  </si>
  <si>
    <t>Замок навесной 70*47мм Smartbuy дужка d12.3мм, 3 ключа</t>
  </si>
  <si>
    <t>УТ000059882</t>
  </si>
  <si>
    <t>Замок навесной 85х70мм 3 ключа ВС-EKSTRA TLAN-80</t>
  </si>
  <si>
    <t>УТ000059883</t>
  </si>
  <si>
    <t>Замок навесной 90х83мм 3 ключа ВС-EKSTRA TLAN-90</t>
  </si>
  <si>
    <t>УТ000062493</t>
  </si>
  <si>
    <t>Замок навесной Binary, 60мм, 3 ключа</t>
  </si>
  <si>
    <t>УТ000044206</t>
  </si>
  <si>
    <t>Замок навесной Extra, 30мм, 3 ключа</t>
  </si>
  <si>
    <t>УТ000044638</t>
  </si>
  <si>
    <t>Замок навесной Extra, 40мм, 3 ключа</t>
  </si>
  <si>
    <t>УТ000044207</t>
  </si>
  <si>
    <t>Замок навесной Extra, 50мм, 3 ключа</t>
  </si>
  <si>
    <t>УТ000044208</t>
  </si>
  <si>
    <t>Замок навесной Extra, 60мм, 3 ключа</t>
  </si>
  <si>
    <t>УТ000062492</t>
  </si>
  <si>
    <t>Замок навесной Extra, 80мм, 3 ключа</t>
  </si>
  <si>
    <t>УТ000063567</t>
  </si>
  <si>
    <t>Замок навесной P-0255 всепогодный,90х57х30мм,диам.дужки 8,4мм,вн.выс.закр.дужки 32мм,BL,Park, 288113</t>
  </si>
  <si>
    <t>УТ000040905</t>
  </si>
  <si>
    <t>Замок навесной Park ВС3Р32 Шкорп.=32мм, латунь европодвес 288117</t>
  </si>
  <si>
    <t>УТ000059576</t>
  </si>
  <si>
    <t>Замок навесной Park ВС3Р50-01 Шкорп.=50мм, сталь, удлиненная дужка</t>
  </si>
  <si>
    <t>УТ000059578</t>
  </si>
  <si>
    <t>Замок навесной Park Ч/60 288127</t>
  </si>
  <si>
    <t>УТ000062496</t>
  </si>
  <si>
    <t>Замок навесной SPARK LUX цветной, 60mm, 3 ключа</t>
  </si>
  <si>
    <t>УТ000058732</t>
  </si>
  <si>
    <t>Замок навесной SPARK LUX черный, 60mm, 3 ключа</t>
  </si>
  <si>
    <t>УТ000052701</t>
  </si>
  <si>
    <t>Замок навесной X-PERT EXTRA XP-1403, черный, 40mm, 3 ключа в комплекте</t>
  </si>
  <si>
    <t>УТ000052703</t>
  </si>
  <si>
    <t>Замок навесной X-PERT EXTRA XP-1603, черный, 60mm, 3 ключа в комплекте</t>
  </si>
  <si>
    <t>УТ000052704</t>
  </si>
  <si>
    <t>Замок навесной X-PERT EXTRA XP-1703, черный, 70mm, 3 ключа в комплекте</t>
  </si>
  <si>
    <t>УТ000062487</t>
  </si>
  <si>
    <t>Замок навесной X-PERT EXTRA, металлический, 70mm, 2 ключа в комплекте, блистер</t>
  </si>
  <si>
    <t>УТ000062489</t>
  </si>
  <si>
    <t>Замок навесной X-PERT цветной 50mm, 3 ключа в комплекте, в коробке, TNP-365</t>
  </si>
  <si>
    <t>УТ000062490</t>
  </si>
  <si>
    <t>Замок навесной X-PERT цветной 60mm, 3 ключа в комплекте, в коробке, TNP-366</t>
  </si>
  <si>
    <t>УТ000062491</t>
  </si>
  <si>
    <t>Замок навесной X-PERT цветной 70mm, 3 ключа в комплекте, в коробке, TNP-367</t>
  </si>
  <si>
    <t>УТ000065043</t>
  </si>
  <si>
    <t>Замок навесной АЛЛЮР "Классика" ВС1Ч-340 полимер Автом 5кл d5мм Ширина 37мм Высота 32мм</t>
  </si>
  <si>
    <t>УТ000065044</t>
  </si>
  <si>
    <t>Замок навесной ВС1Ч-375П влагозащ черный 6 кл. d8,3мм, АЛЛЮР</t>
  </si>
  <si>
    <t>УТ000059763</t>
  </si>
  <si>
    <t>Замок навесной ВС3P40-01 Park, Шкорп.=40мм, сталь европодвес удлинен. дужка 288122</t>
  </si>
  <si>
    <t>УТ000064506</t>
  </si>
  <si>
    <t>Замок навесной золото кодовый d=4мм АЛЛЮР ВС1К-35/4 (HA806) CP</t>
  </si>
  <si>
    <t>УТ000015827</t>
  </si>
  <si>
    <t>Замок навесной красный кодовый d=3мм АЛЛЮР ВС1К-22/3 (HA816)</t>
  </si>
  <si>
    <t>УТ000061824</t>
  </si>
  <si>
    <t>Замок навесной П-образный, корпус 68*53 мм, 3 кл., Smartbuy</t>
  </si>
  <si>
    <t>УТ000061825</t>
  </si>
  <si>
    <t>Замок навесной П-образный, корпус 68*75 мм, 3 кл., Smartbuy</t>
  </si>
  <si>
    <t>УТ000064504</t>
  </si>
  <si>
    <t>Замок навесной серебро кодовый d=4мм АЛЛЮР ВС1К-35/4 (HA806) CP</t>
  </si>
  <si>
    <t>УТ000064505</t>
  </si>
  <si>
    <t>Замок навесной синий с тросиком кодовый d=3мм АЛЛЮР ВС1КТ-30/3 (H2)</t>
  </si>
  <si>
    <t>УТ000062497</t>
  </si>
  <si>
    <t>Замок навесной со скрытой дужкой(черепаха), чугун, 90мм, 3 ключа в комплекте</t>
  </si>
  <si>
    <t>УТ000065047</t>
  </si>
  <si>
    <t>Замок навесной СТАНДАРТ HG-340L дл.дужка d5,5мм ЕВРОПАКЕТ</t>
  </si>
  <si>
    <t>УТ000058730</t>
  </si>
  <si>
    <t>Замок навесной ЧАЗ BC2-4A-01, 10мм, 3 ключа, квадрат</t>
  </si>
  <si>
    <t>УТ000058731</t>
  </si>
  <si>
    <t>Замок навесной ЧАЗ BC2-4A-01, 10мм, 3 ключа, круг</t>
  </si>
  <si>
    <t>УТ000034353</t>
  </si>
  <si>
    <t>Замок навесной ЧАЗ BC2-4A-01, 8мм, 3 ключа удлинённая дужка</t>
  </si>
  <si>
    <t>УТ000064503</t>
  </si>
  <si>
    <t>Замок навесной чёрный кодовый d=3мм  АЛЛЮР ВС1К-22/3 (HA816)</t>
  </si>
  <si>
    <t>УТ000058198</t>
  </si>
  <si>
    <t>Замок навесной, почтовый 20мм (цена за 1шт) BL-12</t>
  </si>
  <si>
    <t>УТ000058199</t>
  </si>
  <si>
    <t>Замок навесной, почтовый 25мм (цена за 1шт) BL-12</t>
  </si>
  <si>
    <t xml:space="preserve"> Замки тросовые</t>
  </si>
  <si>
    <t>УТ000054415</t>
  </si>
  <si>
    <t>Замок Park велосипедный кодовый перекодируемый, длина 80см, d=8мм 288159</t>
  </si>
  <si>
    <t>УТ000062370</t>
  </si>
  <si>
    <t>Замок АВАНГАРД ВС-Т10. тросовый, длина троса 1000мм, d 10мм, голубой</t>
  </si>
  <si>
    <t>УТ000062373</t>
  </si>
  <si>
    <t>Замок АВАНГАРД ВС-Т10К. кодовый, тросовый, длина троса 650мм, d 10мм, голубой</t>
  </si>
  <si>
    <t>УТ000062372</t>
  </si>
  <si>
    <t>Замок АВАНГАРД ВС-Т10К. кодовый, тросовый, длина троса 650мм, d 10мм, розовый</t>
  </si>
  <si>
    <t>УТ000062374</t>
  </si>
  <si>
    <t>Замок СТАНДАРТ ВС-Т8 тросовый, длина троса 800мм, красный</t>
  </si>
  <si>
    <t>УТ000062375</t>
  </si>
  <si>
    <t>Замок СТАНДАРТ ВС-Т8 тросовый, длина троса 800мм, черный</t>
  </si>
  <si>
    <t xml:space="preserve"> Ограничители</t>
  </si>
  <si>
    <t>УТ000051251</t>
  </si>
  <si>
    <t>Стоппер магнитный для двери золото Forceberg</t>
  </si>
  <si>
    <t xml:space="preserve"> Шпингалеты</t>
  </si>
  <si>
    <t>УТ000060046</t>
  </si>
  <si>
    <t>Шпингалет дверной 65мм</t>
  </si>
  <si>
    <t>УТ000060045</t>
  </si>
  <si>
    <t>Шпингалет дверной 85мм</t>
  </si>
  <si>
    <t>УТ000060047</t>
  </si>
  <si>
    <t>Шпингалет дверной SPARK LUX АB В2203</t>
  </si>
  <si>
    <t>УТ000061165</t>
  </si>
  <si>
    <t>Шпингалет дверной SPARK LUX АC В2203</t>
  </si>
  <si>
    <t>УТ000060048</t>
  </si>
  <si>
    <t>Шпингалет дверной с пружиной 60мм</t>
  </si>
  <si>
    <t>УТ000060049</t>
  </si>
  <si>
    <t>Шпингалет дверной с пружиной 80мм</t>
  </si>
  <si>
    <t xml:space="preserve"> Калькуляторы</t>
  </si>
  <si>
    <t>00410052779</t>
  </si>
  <si>
    <t>Калькулятор Citizen CDC-80VBL настольный, 8-разр.</t>
  </si>
  <si>
    <t>00410052781</t>
  </si>
  <si>
    <t>Калькулятор Citizen CDC-80VRD настольный, 8-разр.</t>
  </si>
  <si>
    <t>УТ000050773</t>
  </si>
  <si>
    <t>Калькулятор Perfeo C3702 8-разрядный</t>
  </si>
  <si>
    <t>УТ000050774</t>
  </si>
  <si>
    <t>Калькулятор Perfeo C3703 8-разрядный</t>
  </si>
  <si>
    <t>УТ000050776</t>
  </si>
  <si>
    <t>Калькулятор Perfeo C3709 8-разрядный</t>
  </si>
  <si>
    <t>УТ000057371</t>
  </si>
  <si>
    <t>Калькулятор Perfeo PF_B4852, бухгалтерский, 12-разр., черный</t>
  </si>
  <si>
    <t>УТ000046720</t>
  </si>
  <si>
    <t>Калькулятор Perfeo PF_B4853 12-разрядный</t>
  </si>
  <si>
    <t>УТ000001563</t>
  </si>
  <si>
    <t>Калькулятор PERFEO SDC-837B, чёрный. Бухгалтерский. 12-разрядный дисплей. Двойное питание. Автоматическое выключение. Независимая память, 1 ячейка. Клавиша удаления последней отображаемой цифры. Клавиша ввода «00». Клавиша общего суммирования «GT»</t>
  </si>
  <si>
    <t>УТ000059669</t>
  </si>
  <si>
    <t>Калькулятор бухгалтерский Perfeo PF_A4028, 12-разр., GT, серебристый</t>
  </si>
  <si>
    <t>УТ000054779</t>
  </si>
  <si>
    <t>Калькулятор карманный Perfeo PF_Е1226, 12-разр., синий</t>
  </si>
  <si>
    <t>УТ000059395</t>
  </si>
  <si>
    <t>Калькулятор карманный Perfeo PF_Е1239, 10-разр., синий</t>
  </si>
  <si>
    <t>УТ000032965</t>
  </si>
  <si>
    <t>Калькулятор карманный Perfeo PF_Е1293, 8-разр., синий</t>
  </si>
  <si>
    <t>УТ000059530</t>
  </si>
  <si>
    <t>Калькулятор научный, планшет для записей, 160*80мм</t>
  </si>
  <si>
    <t xml:space="preserve"> Машинки для удаления катышков</t>
  </si>
  <si>
    <t>УТ000014137</t>
  </si>
  <si>
    <t>Машинка для удаления катышков HENGDA HD-779 (``)</t>
  </si>
  <si>
    <t>УТ000037204</t>
  </si>
  <si>
    <t>Машинка для удаления катышков Hualing HL-677</t>
  </si>
  <si>
    <t>УТ000058052</t>
  </si>
  <si>
    <t>Машинка для удаления катышков Target Brown BR-1786</t>
  </si>
  <si>
    <t>УТ000066832</t>
  </si>
  <si>
    <t>Набор роликов для одежды Clear Line 3 шт (20 листов)</t>
  </si>
  <si>
    <t xml:space="preserve"> Насосы</t>
  </si>
  <si>
    <t>УТ000033287</t>
  </si>
  <si>
    <t>Насос вибрационный VN 0.42/60-10N Oasis</t>
  </si>
  <si>
    <t>УТ000054737</t>
  </si>
  <si>
    <t>Насос вибрационный КАЧАН 20/60-10м напор 60метров, кабель 10 м, верхний забор трос ( шнур капроновый 10 м. 1 шт.) Выходной штуце с накидной гайкой</t>
  </si>
  <si>
    <t>УТ000063320</t>
  </si>
  <si>
    <t>Насос дренажный для грязной воды DN 150/6 Oasis</t>
  </si>
  <si>
    <t>УТ000063325</t>
  </si>
  <si>
    <t>Насос дренажный для чистой воды DN 110/6 Oasis</t>
  </si>
  <si>
    <t>УТ000063428</t>
  </si>
  <si>
    <t>Электронасос погружной Винтовик 35/80 (220В, 750Вт, 35л/миин) Россия</t>
  </si>
  <si>
    <t>УТ000063427</t>
  </si>
  <si>
    <t>Электронасос погружной Винтовик 35/95 (220В, 950Вт, 35л/миин) Россия</t>
  </si>
  <si>
    <t>УТ000016915</t>
  </si>
  <si>
    <t>Электронасос погружной РУЧЕЕК-1 (220В, 225Вт, шнур 15м верхний забор воды) Р.Белорусь 031215</t>
  </si>
  <si>
    <t>УТ000016916</t>
  </si>
  <si>
    <t>Электронасос погружной РУЧЕЕК-1М (220В, 225Вт, шнур 10м, нижний забор воды) Р.Белорусь 021619</t>
  </si>
  <si>
    <t>УТ000016917</t>
  </si>
  <si>
    <t>Электронасос погружной РУЧЕЕК-1М (220В, 225Вт, шнур 15м,  нижний забор воды) Р.Белорусь 032037</t>
  </si>
  <si>
    <t xml:space="preserve"> Отпариватели</t>
  </si>
  <si>
    <t>УТ000064460</t>
  </si>
  <si>
    <t>Многофункциональный пароочиститель deespi  DEE-01W 1,2л/1800W</t>
  </si>
  <si>
    <t>УТ000064556</t>
  </si>
  <si>
    <t>Многофункциональный пароочиститель deespi  DEE-02B 1,6л/2500W</t>
  </si>
  <si>
    <t xml:space="preserve"> Утюги</t>
  </si>
  <si>
    <t>УТ000054800</t>
  </si>
  <si>
    <t>Утюг HomeStar HS-4003 2000Вт  серо-голубой керамика</t>
  </si>
  <si>
    <t>УТ000060361</t>
  </si>
  <si>
    <t>Утюг Матрёна MA-045 2,2кВт, подошва тефлон, паровой удар, самоочистка, фиолетовый</t>
  </si>
  <si>
    <t>УТ000040658</t>
  </si>
  <si>
    <t>Утюг Матрёна МА-046, 2200Вт голубой, пар, тефлон, самоочистка</t>
  </si>
  <si>
    <t>УТ000039614</t>
  </si>
  <si>
    <t>Утюг Матрёна МА-047, 2200Вт (пар, сухая глажка, сталь)</t>
  </si>
  <si>
    <t xml:space="preserve"> Часы</t>
  </si>
  <si>
    <t xml:space="preserve"> Таймеры</t>
  </si>
  <si>
    <t>УТ000049492</t>
  </si>
  <si>
    <t>Таймер (секундомер) OT-HOM21 белый</t>
  </si>
  <si>
    <t>УТ000050794</t>
  </si>
  <si>
    <t>Таймер (секундомер) OT-HOM21 красный</t>
  </si>
  <si>
    <t>УТ000049493</t>
  </si>
  <si>
    <t>Таймер (секундомер) OT-HOM21 серебро</t>
  </si>
  <si>
    <t>УТ000050795</t>
  </si>
  <si>
    <t>Таймер (секундомер) OT-HOM21 синий</t>
  </si>
  <si>
    <t>УТ000049494</t>
  </si>
  <si>
    <t>Таймер (секундомер) OT-HOM21 черный</t>
  </si>
  <si>
    <t>УТ000054794</t>
  </si>
  <si>
    <t>Таймер GARIN KT-02 электронный</t>
  </si>
  <si>
    <t>УТ000054795</t>
  </si>
  <si>
    <t>Таймер GARIN KT-03 механический</t>
  </si>
  <si>
    <t>УТ000030749</t>
  </si>
  <si>
    <t>Таймер кухонный (секундомер) прищепка, магнит</t>
  </si>
  <si>
    <t>УТ000059300</t>
  </si>
  <si>
    <t>Таймер механический GARIN KT-04</t>
  </si>
  <si>
    <t>УТ000061092</t>
  </si>
  <si>
    <t>Таймер механический Mallony Lemon SP-04047</t>
  </si>
  <si>
    <t>УТ000059297</t>
  </si>
  <si>
    <t>Таймер электронный GARIN KT-01</t>
  </si>
  <si>
    <t xml:space="preserve"> Часы настенные стрелочные</t>
  </si>
  <si>
    <t>УТ000055390</t>
  </si>
  <si>
    <t>Часы настенные Apeyron PL200906 кварцевые круглые</t>
  </si>
  <si>
    <t>УТ000053170</t>
  </si>
  <si>
    <t>Часы настенные ENERGY EC-01 кварцевые круглые</t>
  </si>
  <si>
    <t>УТ000053174</t>
  </si>
  <si>
    <t>Часы настенные ENERGY EC-108,  кварцевые круглые</t>
  </si>
  <si>
    <t>УТ000053176</t>
  </si>
  <si>
    <t>Часы настенные ENERGY EC-14,  кварцевые квадратные</t>
  </si>
  <si>
    <t>УТ000053178</t>
  </si>
  <si>
    <t>Часы настенные ENERGY EC-156,  кварцевые круглые</t>
  </si>
  <si>
    <t>УТ000057923</t>
  </si>
  <si>
    <t>Часы настенные Perfeo PF-WC-001(С1), круглые д 20 см, белый корпус/белый циферблат</t>
  </si>
  <si>
    <t>УТ000057924</t>
  </si>
  <si>
    <t>Часы настенные Perfeo PF-WC-001(С1), круглые д 20 см, чёрный корпус/белый циферблат</t>
  </si>
  <si>
    <t>УТ000057925</t>
  </si>
  <si>
    <t>Часы настенные Perfeo PF-WC-001(С1), круглые д 20 см, чёрный корпус/чёрный циферблат</t>
  </si>
  <si>
    <t>УТ000060052</t>
  </si>
  <si>
    <t>Часы настенные Perfeo PF-WC-002(С1), круглые д. 25см, чёрный корпус/белый циферблат</t>
  </si>
  <si>
    <t>УТ000061323</t>
  </si>
  <si>
    <t>Часы настенные Perfeo PF-WC-002(С1), круглые д. 25см, чёрный корпус/чёрный циферблат</t>
  </si>
  <si>
    <t>УТ000057926</t>
  </si>
  <si>
    <t>Часы настенные Perfeo PF-WC-002(С2), круглые д. 25см, белый корпус/белый циферблат</t>
  </si>
  <si>
    <t>УТ000057927</t>
  </si>
  <si>
    <t>Часы настенные Perfeo PF-WC-002(С2), круглые д. 25см, чёрный корпус/белый циферблат</t>
  </si>
  <si>
    <t>УТ000057928</t>
  </si>
  <si>
    <t>Часы настенные Perfeo PF-WC-002(С2), круглые д. 25см, чёрный корпус/чёрный циферблат</t>
  </si>
  <si>
    <t>УТ000061324</t>
  </si>
  <si>
    <t>Часы настенные Perfeo PF-WC-003(С1), круглые д. 30см, белый корпус/белый циферблат</t>
  </si>
  <si>
    <t>УТ000060053</t>
  </si>
  <si>
    <t>Часы настенные Perfeo PF-WC-003(С1), круглые д. 30см, чёрный корпус/белый циферблат</t>
  </si>
  <si>
    <t>УТ000060054</t>
  </si>
  <si>
    <t>Часы настенные Perfeo PF-WC-003(С1), круглые д. 30см, чёрный корпус/чёрный циферблат</t>
  </si>
  <si>
    <t>УТ000061326</t>
  </si>
  <si>
    <t>Часы настенные Perfeo PF-WC-003(С2), круглые д. 30см, чёрный корпус/белый циферблат</t>
  </si>
  <si>
    <t>УТ000057929</t>
  </si>
  <si>
    <t>Часы настенные Perfeo PF-WC-003(С2), круглые д. 30см, чёрный корпус/чёрный циферблат</t>
  </si>
  <si>
    <t>УТ000060055</t>
  </si>
  <si>
    <t>Часы настенные Perfeo PF-WC-004), квадратные 28*28см, чёрный корпус/белый циферблат</t>
  </si>
  <si>
    <t>УТ000066496</t>
  </si>
  <si>
    <t>Часы настенные Perfeo PF-WC-005, квадратные 22*22 см, белый корпус / белый цифербла</t>
  </si>
  <si>
    <t>УТ000059118</t>
  </si>
  <si>
    <t>Часы настенные Perfeo PF-WC-012, круглые д. 30см, золотой корпус/белый циферблат</t>
  </si>
  <si>
    <t>УТ000061095</t>
  </si>
  <si>
    <t>Часы настенные КЛАССИКА 2626-007,  27см, черный</t>
  </si>
  <si>
    <t>УТ000008272</t>
  </si>
  <si>
    <t>Часы настенные кухонные "Свежая клубничка"(589199)</t>
  </si>
  <si>
    <t>УТ000057364</t>
  </si>
  <si>
    <t>Часы-будильник Perfeo Quartz PF-TC-009, круглые диам. 15,3 см, подвес на стену, ракушка</t>
  </si>
  <si>
    <t xml:space="preserve"> Часы настенные электроные</t>
  </si>
  <si>
    <t>УТ000052293</t>
  </si>
  <si>
    <t>Часы настенные VST795S-1 эл.сетевые красные цифры (температура, влажность)</t>
  </si>
  <si>
    <t xml:space="preserve"> Часы настольные кварцевые, будильники</t>
  </si>
  <si>
    <t>УТ000061105</t>
  </si>
  <si>
    <t>Часы электронные DT-8590, белые цифры, проекционные</t>
  </si>
  <si>
    <t>УТ000061106</t>
  </si>
  <si>
    <t>Часы электронные GH-8015 белые+голубые цифры, температура</t>
  </si>
  <si>
    <t>УТ000061101</t>
  </si>
  <si>
    <t>Часы-будильник 937/6025</t>
  </si>
  <si>
    <t>УТ000062359</t>
  </si>
  <si>
    <t>Часы-будильник Perfeo "Bob" PF-F3616, время, температура, чёрный</t>
  </si>
  <si>
    <t>УТ000047901</t>
  </si>
  <si>
    <t>Часы-будильник Perfeo Quartz PF-TC-002, ромб, белый</t>
  </si>
  <si>
    <t>УТ000047902</t>
  </si>
  <si>
    <t>Часы-будильник Perfeo Quartz PF-TC-002, ромб, зеленый</t>
  </si>
  <si>
    <t>УТ000047904</t>
  </si>
  <si>
    <t>Часы-будильник Perfeo Quartz PF-TC-002, ромб, синий</t>
  </si>
  <si>
    <t>УТ000050769</t>
  </si>
  <si>
    <t>Часы-будильник Perfeo Quartz PF-TC-004, прямоугольный, синий</t>
  </si>
  <si>
    <t>УТ000043887</t>
  </si>
  <si>
    <t>Часы-будильник Perfeo Quartz PF-TC-004, прямоугольный, черный</t>
  </si>
  <si>
    <t>УТ000043889</t>
  </si>
  <si>
    <t>Часы-будильник Perfeo Quartz PF-TC-005, прямоугольный, красный</t>
  </si>
  <si>
    <t>УТ000043890</t>
  </si>
  <si>
    <t>Часы-будильник Perfeo Quartz PF-TC-005, прямоугольный, синий</t>
  </si>
  <si>
    <t>УТ000057918</t>
  </si>
  <si>
    <t>Часы-будильник Perfeo Quartz PF-TC-013, круглые диам. 10,5 см, ракушка</t>
  </si>
  <si>
    <t>УТ000047907</t>
  </si>
  <si>
    <t>Часы-будильник Perfeo Quartz PF-TC-019, квадратные, зелёный</t>
  </si>
  <si>
    <t>УТ000047912</t>
  </si>
  <si>
    <t>Часы-будильник Perfeo Quartz PF-TC-020, круглые, черный</t>
  </si>
  <si>
    <t xml:space="preserve"> Часы настольные электроные</t>
  </si>
  <si>
    <t>УТ000000763</t>
  </si>
  <si>
    <t>Часы VST711-2 эл.сетевые зеленые цифры</t>
  </si>
  <si>
    <t>УТ000004233</t>
  </si>
  <si>
    <t>Часы VST712-1 эл.сетевые красные цифры</t>
  </si>
  <si>
    <t>УТ000004234</t>
  </si>
  <si>
    <t>Часы VST712-2 эл.сетевые зелёные цифры</t>
  </si>
  <si>
    <t>УТ000004236</t>
  </si>
  <si>
    <t>Часы VST712-5 эл.сетевые синие цифры</t>
  </si>
  <si>
    <t>УТ000035567</t>
  </si>
  <si>
    <t>Часы VST712-6 эл.сетевые белые цифры</t>
  </si>
  <si>
    <t>УТ000041545</t>
  </si>
  <si>
    <t>Часы VST712Y-4 эл.сетевые зеленые цифры</t>
  </si>
  <si>
    <t>УТ000020048</t>
  </si>
  <si>
    <t>Часы VST715-6 эл.сетевые белые цифры</t>
  </si>
  <si>
    <t>00410052842</t>
  </si>
  <si>
    <t>Часы VST716-2 эл.сетевые зеленые цифры</t>
  </si>
  <si>
    <t>00410052566</t>
  </si>
  <si>
    <t>Часы VST716-5 эл.сетевые синие цифры</t>
  </si>
  <si>
    <t>УТ000020049</t>
  </si>
  <si>
    <t>Часы VST716-6 эл.сетевые белые цифры</t>
  </si>
  <si>
    <t>00410054202</t>
  </si>
  <si>
    <t>Часы VST717-2 эл.сетевые зеленые цифры</t>
  </si>
  <si>
    <t>УТ000020050</t>
  </si>
  <si>
    <t>Часы VST717-6 эл.сетевые белые цифры</t>
  </si>
  <si>
    <t>00410052845</t>
  </si>
  <si>
    <t>Часы VST728-2 эл.сетевые зеленые цифры</t>
  </si>
  <si>
    <t>00410050865</t>
  </si>
  <si>
    <t>Часы VST732-2 эл.сетевые зеленые цифры</t>
  </si>
  <si>
    <t>УТ000031977</t>
  </si>
  <si>
    <t>Часы VST732-4 эл.сетевые зеленые цифры</t>
  </si>
  <si>
    <t>УТ000020053</t>
  </si>
  <si>
    <t>Часы VST738-6 эл.сетевые белые цифры</t>
  </si>
  <si>
    <t>УТ000020054</t>
  </si>
  <si>
    <t>Часы VST772-1 эл.сетевые красные цифры без блока</t>
  </si>
  <si>
    <t>УТ000016310</t>
  </si>
  <si>
    <t>Часы VST869-1 эл.сетевые красные цифры (белые)</t>
  </si>
  <si>
    <t>УТ000016312</t>
  </si>
  <si>
    <t>Часы VST869-1 эл.сетевые красные цифры (черные)</t>
  </si>
  <si>
    <t>УТ000052305</t>
  </si>
  <si>
    <t>Часы VST888-1 эл.сетевые красные цифры</t>
  </si>
  <si>
    <t>УТ000004245</t>
  </si>
  <si>
    <t>Часы VST902-1 эл.сетевые красные цифры + радио</t>
  </si>
  <si>
    <t>УТ000004246</t>
  </si>
  <si>
    <t>Часы VST902-2 эл.сетевые зелёные цифры + радио</t>
  </si>
  <si>
    <t>УТ000001984</t>
  </si>
  <si>
    <t>Часы VST906-1 эл.сетевые красные цифры + радио</t>
  </si>
  <si>
    <t>УТ000054909</t>
  </si>
  <si>
    <t>Часы настольные проекционные DS-618 темпер., будильник, 3 AAA</t>
  </si>
  <si>
    <t>УТ000061108</t>
  </si>
  <si>
    <t>Часы электронные NA-7816-6 белые цифры</t>
  </si>
  <si>
    <t>УТ000061111</t>
  </si>
  <si>
    <t>Часы электронные VST-897Y-6 белые цифры</t>
  </si>
  <si>
    <t>УТ000036258</t>
  </si>
  <si>
    <t>Часы-будильник Perfeo Glass (время, температура, дата) белый</t>
  </si>
  <si>
    <t>УТ000036260</t>
  </si>
  <si>
    <t>Часы-будильник Perfeo Middle (время, температура, дата)</t>
  </si>
  <si>
    <t>УТ000036264</t>
  </si>
  <si>
    <t>Часы-радио-фоторамка Perfeo Foto, серебро</t>
  </si>
  <si>
    <t xml:space="preserve"> Часы песочные</t>
  </si>
  <si>
    <t>УТ000065042</t>
  </si>
  <si>
    <t>Часы песочные настольные ЧПН- 3</t>
  </si>
  <si>
    <t>УТ000066039</t>
  </si>
  <si>
    <t>Часы песочные настольные ЧПН-1</t>
  </si>
  <si>
    <t>УТ000053180</t>
  </si>
  <si>
    <t>Часы песочные настольные ЧПН-10</t>
  </si>
  <si>
    <t>УТ000053182</t>
  </si>
  <si>
    <t>Часы песочные настольные ЧПН-15</t>
  </si>
  <si>
    <t>УТ000053181</t>
  </si>
  <si>
    <t>Часы песочные настольные ЧПН-20</t>
  </si>
  <si>
    <t xml:space="preserve"> Электронные средства борьбы с грызунами и насекомыми</t>
  </si>
  <si>
    <t>00410059444</t>
  </si>
  <si>
    <t>Антикомар "Цунами"</t>
  </si>
  <si>
    <t>УТ000057288</t>
  </si>
  <si>
    <t>Аэрозоль 150мл. От клещей, комаров (проф) ДЭТА EXTRIME 4702</t>
  </si>
  <si>
    <t>УТ000059860</t>
  </si>
  <si>
    <t>Аэрозоль 7в1 (универс.) 150мл от комаров/клещей/мошек/слепней/москитов Рефтамид Леший 532995</t>
  </si>
  <si>
    <t>УТ000059859</t>
  </si>
  <si>
    <t>Аэрозоль от клещей 150мл. Клещ-капут Ваше хозяйство</t>
  </si>
  <si>
    <t>УТ000055038</t>
  </si>
  <si>
    <t>Браслет-спираль От комаров, силикон РЕЗИНКА BRBIO1 Nadzor Botanic</t>
  </si>
  <si>
    <t>УТ000043550</t>
  </si>
  <si>
    <t>Жидкость Argus от мух, мошек, комаров 30мл, (без запаха) AR-009</t>
  </si>
  <si>
    <t>УТ000058937</t>
  </si>
  <si>
    <t>Жидкость от комаров 30мл. (360 часов) б/запаха, Migan арт.Я-222</t>
  </si>
  <si>
    <t>УТ000058651</t>
  </si>
  <si>
    <t>Жидкость от мух и комаров 30мл. (430 часов) б/запаха Migan Двойной эффект  арт.Я-1782</t>
  </si>
  <si>
    <t>УТ000059857</t>
  </si>
  <si>
    <t>Иксодер 50мл. (циперметрин) От клещей/муравьев/тараканов/блох/клопов (обраб. террит.) Ваше Хозяйство</t>
  </si>
  <si>
    <t>УТ000059858</t>
  </si>
  <si>
    <t>Комплект от комаров (фумигатор универс. (АнтейПлюс) + жидкость 30мл.) б/запаха Капут Ваше хозяйство</t>
  </si>
  <si>
    <t>УТ000055025</t>
  </si>
  <si>
    <t>Комплект от комаров (фумигатор универс. LIBELL + жидкость 30мл.) Migan арт.Я-474</t>
  </si>
  <si>
    <t>УТ000063849</t>
  </si>
  <si>
    <t>Комплект От комаров 30 ночей (фумигатор универс. с индикат+жидк 30мл) б/запаха KOC_GH326, КОСМОС</t>
  </si>
  <si>
    <t>УТ000063586</t>
  </si>
  <si>
    <t>Комплект от комаров 45 ночей (фумигатор универс. LIBELL +жидкость 30мл) б/запаха IKL001H Nadzor</t>
  </si>
  <si>
    <t>УТ000063582</t>
  </si>
  <si>
    <t>Комплект от комаров 45 ночей (фумигатор универс. АнтейПлюс + жидкость 30мл) б/запаха АR-3 ARGUS</t>
  </si>
  <si>
    <t>УТ000059691</t>
  </si>
  <si>
    <t>Отпугиватель от грызунов и насекомых Pest Reject STOP с выключателем</t>
  </si>
  <si>
    <t>УТ000057261</t>
  </si>
  <si>
    <t>Отпугиватель от грызунов и насекомых Pest Repelling Aid с выключателем</t>
  </si>
  <si>
    <t>УТ000038837</t>
  </si>
  <si>
    <t>Отпугиватель пауков REXANT 71-0023</t>
  </si>
  <si>
    <t>00410054248</t>
  </si>
  <si>
    <t>Переносной ульразвуковой отпугиватель грызунов "Цунами-4", питание-автомобильный аккум, до 100м2</t>
  </si>
  <si>
    <t>00410054266</t>
  </si>
  <si>
    <t>Пластины ARGUS от комаров зеленые б/запаха AR-001 цена за упаковку</t>
  </si>
  <si>
    <t>УТ000054690</t>
  </si>
  <si>
    <t>Светильник антимоскитный св/д 220V ASD/InHome NLM 01-MB 9139 синий</t>
  </si>
  <si>
    <t>УТ000054689</t>
  </si>
  <si>
    <t>Светильник антимоскитный св/д 220V ASD/InHome NLM 01-MG 9146 зеленый</t>
  </si>
  <si>
    <t>УТ000059856</t>
  </si>
  <si>
    <t>Светильник антимоскитный св/д 220V ASD/InHome NLM 01-MG 9160 розовый</t>
  </si>
  <si>
    <t>УТ000063583</t>
  </si>
  <si>
    <t>Свеча антимоскитная От комаров 10г (6шт) гильзы, кор., с цитронеллой Kukina Raffinata</t>
  </si>
  <si>
    <t>УТ000063585</t>
  </si>
  <si>
    <t>Свеча антимоскитная от комаров 10г (9шт) гильзы, спайка, с цитронеллой Kukina Raffinata</t>
  </si>
  <si>
    <t>УТ000061045</t>
  </si>
  <si>
    <t>Свечи чайные от КОМАРОВ, c ароматом цитронеллы, 6шт/уп HELP</t>
  </si>
  <si>
    <t>УТ000054475</t>
  </si>
  <si>
    <t>Спирали от комаров HELP</t>
  </si>
  <si>
    <t>УТ000063594</t>
  </si>
  <si>
    <t>Спирали От комаров б/запаха 10шт/уп, цена за уп, черные (Китай) 02-076 Чистый дом</t>
  </si>
  <si>
    <t>00410058046</t>
  </si>
  <si>
    <t>Спирали от комаров б/запаха 10шт/уп, цена за уп, черные (Китай) Nadzor 22664</t>
  </si>
  <si>
    <t>УТ000043549</t>
  </si>
  <si>
    <t>Фетиль москитный от комаров (металл+пластина (маслофумигатор)) СГИНЫ</t>
  </si>
  <si>
    <t>УТ000063848</t>
  </si>
  <si>
    <t>Фумигатор универсальный с индикатором HELP</t>
  </si>
  <si>
    <t>УТ000062408</t>
  </si>
  <si>
    <t>Электрофумигатор USB д/жидкости от комаров NETTRIX 02-160</t>
  </si>
  <si>
    <t>УТ000063581</t>
  </si>
  <si>
    <t>Электрофумигатор универс. Чистый дом (Китай) д/жидкости и пластин 02-088</t>
  </si>
  <si>
    <t>УТ000059864</t>
  </si>
  <si>
    <t>Электрофумигатор универс.Тайга. Гринфилд (Либель) д/жидкости и пластин (штрих-код) ИН-61/ИН-74</t>
  </si>
  <si>
    <t>УТ000062495</t>
  </si>
  <si>
    <t>Электрофумигатор универсал. д/жидкости и пластин от комаров NETTRIX 20-5602</t>
  </si>
  <si>
    <t xml:space="preserve"> Техника для кухни</t>
  </si>
  <si>
    <t xml:space="preserve"> Блендеры, миксеры</t>
  </si>
  <si>
    <t>УТ000064632</t>
  </si>
  <si>
    <t>Кофемолка DELTA DL-087K белая</t>
  </si>
  <si>
    <t>УТ000064630</t>
  </si>
  <si>
    <t>Кофемолка Energy EN-110 Красная, 150Вт, емкость 50г 8033</t>
  </si>
  <si>
    <t>УТ000033914</t>
  </si>
  <si>
    <t>Кофемолка HS-2035 200Вт, 200Вт, емкость 50г, импульсный режим, беж HomeStar 105765</t>
  </si>
  <si>
    <t>УТ000064633</t>
  </si>
  <si>
    <t>Кофемолка KELLI KL-5112 синий</t>
  </si>
  <si>
    <t>УТ000065040</t>
  </si>
  <si>
    <t>Миксер ENERGY EN-245, 200Вт, 5скор, венчики, крюки для теста 7155</t>
  </si>
  <si>
    <t>УТ000065041</t>
  </si>
  <si>
    <t>Миксер HomeStar HS-2005, 7скор., 150Вт, венчики хром, 2687</t>
  </si>
  <si>
    <t>УТ000065048</t>
  </si>
  <si>
    <t>Миксер Vitek VT-1492 (300Вт, 5 скоростей)</t>
  </si>
  <si>
    <t xml:space="preserve"> Зажигалки, горелки</t>
  </si>
  <si>
    <t>УТ000053619</t>
  </si>
  <si>
    <t>Зажигалка газовая DJEEP, 3000 поджигов, маленькая, синяя</t>
  </si>
  <si>
    <t>УТ000067135</t>
  </si>
  <si>
    <t>Зажигалка газовая кремневая TOKYO прозрачная (A6373)</t>
  </si>
  <si>
    <t>УТ000066850</t>
  </si>
  <si>
    <t>Зажигалка газовая пьеза A2, Joker, заправляется</t>
  </si>
  <si>
    <t>УТ000066852</t>
  </si>
  <si>
    <t>Зажигалка газовая пьеза FITHOW FTW-208 Western Gold, заправляется</t>
  </si>
  <si>
    <t>УТ000067139</t>
  </si>
  <si>
    <t>Зажигалка газовая пьеза FITNOW FTW-211 Gold Animal, заправляется</t>
  </si>
  <si>
    <t>УТ000067138</t>
  </si>
  <si>
    <t>Зажигалка газовая пьеза GOLD G521 с рисунками, заправляется</t>
  </si>
  <si>
    <t>УТ000066851</t>
  </si>
  <si>
    <t>Зажигалка газовая пьеза ZUNLI ZL-307 GOLD марки авто, заправляется</t>
  </si>
  <si>
    <t>УТ000067136</t>
  </si>
  <si>
    <t>Зажигалка газовая пьеза Марки Авто Т-02, заправляется</t>
  </si>
  <si>
    <t>УТ000067137</t>
  </si>
  <si>
    <t>Зажигалка газовая пьеза СССР 906-T RED, заправляется</t>
  </si>
  <si>
    <t>УТ000059330</t>
  </si>
  <si>
    <t>Зажигалка для газовых плит и розжига ЦВЕТЫ/ОВОЩИ прямой, малый стержень</t>
  </si>
  <si>
    <t>УТ000061553</t>
  </si>
  <si>
    <t>Зажигалка-горелка газовая BU-007-7 прозрачная</t>
  </si>
  <si>
    <t>УТ000065418</t>
  </si>
  <si>
    <t>Зажигалка-горелка газовая пьеза 969 матовая, заправляется</t>
  </si>
  <si>
    <t>УТ000066854</t>
  </si>
  <si>
    <t>Зажигалка-горелка газовая пьеза QL-050 прозрачная, заправляется</t>
  </si>
  <si>
    <t>УТ000054607</t>
  </si>
  <si>
    <t>Зажигалка-горелка газовая пьезо QL-001, матовая</t>
  </si>
  <si>
    <t>УТ000012698</t>
  </si>
  <si>
    <t>Зажигалка-горелка газовая пьезо QL-001, прозрачная</t>
  </si>
  <si>
    <t>УТ000058260</t>
  </si>
  <si>
    <t>Зажигалка-горелка газовая пьезо прозрачная (013)</t>
  </si>
  <si>
    <t>УТ000028379</t>
  </si>
  <si>
    <t>Пьезозажигалка ENERGY JZDD-21- BL голубая 157431</t>
  </si>
  <si>
    <t>УТ000028380</t>
  </si>
  <si>
    <t>Пьезозажигалка ENERGY JZDD-21-G, зеленая 157423</t>
  </si>
  <si>
    <t>УТ000028383</t>
  </si>
  <si>
    <t>Пьезозажигалка ENERGY JZDD-25-G, зеленая 157444</t>
  </si>
  <si>
    <t>УТ000028382</t>
  </si>
  <si>
    <t>Пьезозажигалка ENERGY JZDD-25-В, синяя 157445</t>
  </si>
  <si>
    <t>УТ000050142</t>
  </si>
  <si>
    <t>Пьезозажигалка ENERGY JZDD-25-ВG черная 157791</t>
  </si>
  <si>
    <t>УТ000053428</t>
  </si>
  <si>
    <t>Пьезозажигалка HOMESTAR HS-1206</t>
  </si>
  <si>
    <t>УТ000061254</t>
  </si>
  <si>
    <t>Электрозажигалка VEPSMANN VN-001 (для газовых плит) 220В, пр-во Чебоксары</t>
  </si>
  <si>
    <t xml:space="preserve"> Кипятильник электрический</t>
  </si>
  <si>
    <t>УТ000067174</t>
  </si>
  <si>
    <t>Кипятильник 0,5кВт Матрена МА-034 алюминий, тэн 10см 6907</t>
  </si>
  <si>
    <t>УТ000067207</t>
  </si>
  <si>
    <t>Кипятильник 1,2кВт Матрена МА-035 алюминий, тэн 14см 6908</t>
  </si>
  <si>
    <t>УТ000067208</t>
  </si>
  <si>
    <t>Кипятильник 1,5кВт Матрена МА-036 алюминий, тэн 16см 6909</t>
  </si>
  <si>
    <t>УТ000067209</t>
  </si>
  <si>
    <t>Кипятильник 2кВт Матрена МА-252, нагреват.элемент 21см, шнур 85см, 103834</t>
  </si>
  <si>
    <t>УТ000022684</t>
  </si>
  <si>
    <t>Кипятильник электрический 0,5 кВт HJ-116</t>
  </si>
  <si>
    <t>УТ000036531</t>
  </si>
  <si>
    <t>Кипятильник электрический 0,5 кВт HJ-138 желтый</t>
  </si>
  <si>
    <t>00401052399</t>
  </si>
  <si>
    <t>Кипятильник электрический 1000 Вт (г.Великие Луки)</t>
  </si>
  <si>
    <t>00401052400</t>
  </si>
  <si>
    <t>Кипятильник электрический 1200 Вт (г.Великие Луки)</t>
  </si>
  <si>
    <t>УТ000054704</t>
  </si>
  <si>
    <t>Кипятильник электрический 1500 Вт HJ-101</t>
  </si>
  <si>
    <t>УТ000054617</t>
  </si>
  <si>
    <t>Кипятильник электрический 1500 Вт HJ-115</t>
  </si>
  <si>
    <t>УТ000052348</t>
  </si>
  <si>
    <t>Кипятильник электрический 1500 Вт HJ-1515 синий</t>
  </si>
  <si>
    <t>УТ000052349</t>
  </si>
  <si>
    <t>Кипятильник электрический 1500 Вт HJ-1518</t>
  </si>
  <si>
    <t>00401052398</t>
  </si>
  <si>
    <t>Кипятильник электрический 500 Вт (г.Великие Луки)</t>
  </si>
  <si>
    <t>УТ000001294</t>
  </si>
  <si>
    <t>Кипятильник электрический 630 Вт (г.Великие Луки)</t>
  </si>
  <si>
    <t xml:space="preserve"> Ланч-боксы</t>
  </si>
  <si>
    <t>УТ000046331</t>
  </si>
  <si>
    <t>Ланч-бокс с подогревом OG-HOG01, красный</t>
  </si>
  <si>
    <t xml:space="preserve"> Спиртометры</t>
  </si>
  <si>
    <t>УТ000052554</t>
  </si>
  <si>
    <t>Виномер бытовой (16,5*1,3*1,3) диапазон 0-25%</t>
  </si>
  <si>
    <t>УТ000056242</t>
  </si>
  <si>
    <t>Спиртометр бытовой универсальный 15,5*1,3*1,3см , диапазон 0-96%</t>
  </si>
  <si>
    <t>УТ000031432</t>
  </si>
  <si>
    <t>Спиртометр малый</t>
  </si>
  <si>
    <t xml:space="preserve"> Чайники электрические</t>
  </si>
  <si>
    <t>УТ000046234</t>
  </si>
  <si>
    <t>Чайник автомобильный 12В 120Вт 0,8л серый Airline ABK-12-01</t>
  </si>
  <si>
    <t>УТ000054555</t>
  </si>
  <si>
    <t>Чайник электр. Energy E-261 (диск, 1,8л) 1,5кВт, двойной корпус, нерж.сталь/металл, голубой, 164141</t>
  </si>
  <si>
    <t>УТ000056601</t>
  </si>
  <si>
    <t>Чайник электр. Homestar HS-1021 белый (диск, 1,7л) нерж.сталь 102760</t>
  </si>
  <si>
    <t>УТ000056602</t>
  </si>
  <si>
    <t>Чайник электр. Homestar HS-1021 голубой (диск, 1,7л) нерж.сталь 102761</t>
  </si>
  <si>
    <t>УТ000066585</t>
  </si>
  <si>
    <t>Чайник электр. HomeStar HS-1043 (диск, 1,7л) 1,5кВт, двойной корпус, нерж.ст./пластик, белый 108855</t>
  </si>
  <si>
    <t>УТ000065550</t>
  </si>
  <si>
    <t>Чайник электрический Deespi DE-W02 1,8л/2000Вт (стекло, металл, пластик)</t>
  </si>
  <si>
    <t>УТ000065552</t>
  </si>
  <si>
    <t>Чайник электрический Deespi DE-W04RG 1,8л/2000Вт (металл, пластик) серый</t>
  </si>
  <si>
    <t>УТ000065554</t>
  </si>
  <si>
    <t>Чайник электрический Deespi DE-W06RM 1,8л/2000Вт (пластик, металл) бежевый</t>
  </si>
  <si>
    <t>УТ000048343</t>
  </si>
  <si>
    <t>Чайник электрический Energy E-214 1,7л, диск, термопластик, 2кВт, фиолетовый</t>
  </si>
  <si>
    <t>УТ000020582</t>
  </si>
  <si>
    <t>Чайник электрический ERGOLUX ELX-KS13-C05 PRO двухслойный 2кВт, 1.6л, нерж.сталь/пластик, зелёный</t>
  </si>
  <si>
    <t>УТ000054280</t>
  </si>
  <si>
    <t>Чайник электрический Eurostek EEK-2022 (диск, 1,8л) 1,5кВт, двойной корпус, пластик/нерж.сталь, черный</t>
  </si>
  <si>
    <t>УТ000059683</t>
  </si>
  <si>
    <t>Чайник электрический Hoco HA01A стекло</t>
  </si>
  <si>
    <t>УТ000060040</t>
  </si>
  <si>
    <t>Чайник электрический Hoco HJD02A нержавеющая сталь</t>
  </si>
  <si>
    <t>УТ000062378</t>
  </si>
  <si>
    <t>Чайник электрический Homestar HS-1003 1500Вт 1,8л нерж сталь, красный</t>
  </si>
  <si>
    <t>УТ000062377</t>
  </si>
  <si>
    <t>Чайник электрический Homestar HS-1003 1500Вт 1,8л нерж сталь, синий</t>
  </si>
  <si>
    <t>УТ000058757</t>
  </si>
  <si>
    <t>Чайник электрический Homestar HS-1007 диск, 1,7л, 1,5кВт зеленый/стеганный</t>
  </si>
  <si>
    <t>УТ000058758</t>
  </si>
  <si>
    <t>Чайник электрический Homestar HS-1007 диск, 1,7л, 1,5кВт лиловый/стеганный</t>
  </si>
  <si>
    <t>УТ000050022</t>
  </si>
  <si>
    <t>Чайник электрический HOMESTAR HS-1034 1,8л 1,5кВт, диск, нерж. сталь</t>
  </si>
  <si>
    <t>УТ000058759</t>
  </si>
  <si>
    <t>Чайник электрический Homestar HS-1053 диск, 1,2л, 1,5кВт стекло/пластик, белый</t>
  </si>
  <si>
    <t>УТ000047363</t>
  </si>
  <si>
    <t>Чайник электрический Капелька 0,5л 600Вт жёлтый</t>
  </si>
  <si>
    <t>УТ000047364</t>
  </si>
  <si>
    <t>Чайник электрический Капелька 0,5л 600Вт зелёный</t>
  </si>
  <si>
    <t>УТ000047365</t>
  </si>
  <si>
    <t>Чайник электрический Капелька 0,5л 600Вт красный</t>
  </si>
  <si>
    <t>УТ000033733</t>
  </si>
  <si>
    <t>Чайник электрический Капелька 0,5л 600Вт синий</t>
  </si>
  <si>
    <t>УТ000033593</t>
  </si>
  <si>
    <t>Чайник электрический Матрёна МА-001 1500Вт 1,8л металл, красный 51383</t>
  </si>
  <si>
    <t>УТ000034903</t>
  </si>
  <si>
    <t>Чайник электрический Матрёна МА-002 1500Вт 1,8л металл, жёлтый 5407</t>
  </si>
  <si>
    <t>УТ000038344</t>
  </si>
  <si>
    <t>Чайник электрический Матрена МА-002 1500Вт 1,8л металл, зелёный</t>
  </si>
  <si>
    <t>УТ000035506</t>
  </si>
  <si>
    <t>Чайник электрический Матрена МА-002 1500Вт 1,8л металл, синий</t>
  </si>
  <si>
    <t>УТ000048002</t>
  </si>
  <si>
    <t>Чайник электрический Матрёна МА-002 1500Вт 1,8л нерж. сталь, красный</t>
  </si>
  <si>
    <t>УТ000046937</t>
  </si>
  <si>
    <t>Чайник электрический Матрёна МА-006 1500Вт 1,8л стекло/пластик, бежевый</t>
  </si>
  <si>
    <t>УТ000066842</t>
  </si>
  <si>
    <t>Чайник электрический Матрёна МА-007 1500Вт 1,8л стекло/пластик, вишнёвый</t>
  </si>
  <si>
    <t>УТ000043553</t>
  </si>
  <si>
    <t>Чайник электрический Матрёна МА-008 1500Вт 1,8л стекло чёрный</t>
  </si>
  <si>
    <t>УТ000066843</t>
  </si>
  <si>
    <t>Чайник электрический Матрёна МА-153 1500Вт 1,2л  нерж. сталь</t>
  </si>
  <si>
    <t xml:space="preserve"> Электрические плиты</t>
  </si>
  <si>
    <t>УТ000044098</t>
  </si>
  <si>
    <t>Плита индукционная EN-919 6 режимов 2000Вт</t>
  </si>
  <si>
    <t>УТ000024536</t>
  </si>
  <si>
    <t>Плита электрическая 1 конфорка, диск 1000Вт белая ENERGY EN-901 158901</t>
  </si>
  <si>
    <t>УТ000060362</t>
  </si>
  <si>
    <t>Плита электрическая 1 конфорка, диск 1000Вт чёрная Чудесница ЭЛП-800</t>
  </si>
  <si>
    <t>УТ000024538</t>
  </si>
  <si>
    <t>Плита электрическая 1 конфорка, спираль 1000Вт черная ENERGY EN-902B 158966</t>
  </si>
  <si>
    <t>УТ000046619</t>
  </si>
  <si>
    <t>Плита электрическая 2 конфорки, диск 1500+1000Вт бежевая ENERGY EN-903E 159766</t>
  </si>
  <si>
    <t>УТ000015998</t>
  </si>
  <si>
    <t>Плита электрическая 2 конфорки, диск 1500+1000Вт белая ENERGY EN-903 158903</t>
  </si>
  <si>
    <t>УТ000023319</t>
  </si>
  <si>
    <t>Плита электрическая 2 конфорки, диск 1500+1000Вт чёрная ENERGY EN-903 158957</t>
  </si>
  <si>
    <t>УТ000015999</t>
  </si>
  <si>
    <t>Плита электрическая 2 конфорки, спираль 1000+1000Вт белая ENERGY EN-904</t>
  </si>
  <si>
    <t>УТ000024539</t>
  </si>
  <si>
    <t>Плита электрическая 2 конфорки, спираль 1000+1000Вт черная ENERGY EN-904B</t>
  </si>
  <si>
    <t>УТ000022174</t>
  </si>
  <si>
    <t>Плитка электрическая "HOT PLATE" 2конф (1000Вт+1000Вт) спираль 2020B</t>
  </si>
  <si>
    <t>УТ000024540</t>
  </si>
  <si>
    <t>Плитка электрическая HomeStar HS-1103  1 конф, спираль 1000Вт</t>
  </si>
  <si>
    <t xml:space="preserve"> Товары для детского творчества</t>
  </si>
  <si>
    <t xml:space="preserve"> Доски для выжигания</t>
  </si>
  <si>
    <t>УТ000035371</t>
  </si>
  <si>
    <t>Доска для выжигания "Каравелла"</t>
  </si>
  <si>
    <t>УТ000062645</t>
  </si>
  <si>
    <t>Доска для выжигания "Открытки" набор 5шт</t>
  </si>
  <si>
    <t>УТ000062643</t>
  </si>
  <si>
    <t>Доска для выжигания "Парусник"</t>
  </si>
  <si>
    <t>УТ000035376</t>
  </si>
  <si>
    <t>Доска для выжигания "Поздравление"</t>
  </si>
  <si>
    <t>УТ000037809</t>
  </si>
  <si>
    <t>Доска для выжигания ТИГР 150*150 REXANT</t>
  </si>
  <si>
    <t>УТ000065382</t>
  </si>
  <si>
    <t>Доска для выжигания, Автомобиль, 150х150 мм, 1 шт., пакет, TDM</t>
  </si>
  <si>
    <t>УТ000065381</t>
  </si>
  <si>
    <t>Доска для выжигания, Паровоз, 150х150 мм, 1 шт., пакет, TDM</t>
  </si>
  <si>
    <t>УТ000065380</t>
  </si>
  <si>
    <t>Доска для выжигания, Самолет, 150х150 мм, 1 шт., пакет, TDM</t>
  </si>
  <si>
    <t xml:space="preserve"> Приборы для выжигания</t>
  </si>
  <si>
    <t>УТ000065980</t>
  </si>
  <si>
    <t>Набор для выжигания 30Вт, HLE001-1</t>
  </si>
  <si>
    <t>УТ000062648</t>
  </si>
  <si>
    <t>Набор для выжигания X-PERT ZD-410A 30Вт 5 насадок</t>
  </si>
  <si>
    <t>УТ000057713</t>
  </si>
  <si>
    <t>Набор для выжигания Помощник PM-INP28 (5 в 1)</t>
  </si>
  <si>
    <t>УТ000065312</t>
  </si>
  <si>
    <t>Набор для выжигания Помощник PM-INP39 30Вт (96 в 1)</t>
  </si>
  <si>
    <t>УТ000065974</t>
  </si>
  <si>
    <t>Паяльник для выжигания по дереву 25Вт, YIHUA930-III</t>
  </si>
  <si>
    <t xml:space="preserve"> Товары для туризма</t>
  </si>
  <si>
    <t>УТ000044515</t>
  </si>
  <si>
    <t>Аккумулятор холода IG-160 ml, мягкий</t>
  </si>
  <si>
    <t>УТ000059126</t>
  </si>
  <si>
    <t>Бутылка алюминиевая 750ml для спорта, с карабином, цветная Oregon 16405-27</t>
  </si>
  <si>
    <t>УТ000057763</t>
  </si>
  <si>
    <t>Жидкость для чистки нагревательного элемента IS-03</t>
  </si>
  <si>
    <t>УТ000052826</t>
  </si>
  <si>
    <t>Набор для выживания Патриот PT-TRS01</t>
  </si>
  <si>
    <t>УТ000058028</t>
  </si>
  <si>
    <t>Термобутылка-фляжка металлическая 500мл, цветная 16405-16</t>
  </si>
  <si>
    <t>УТ000059123</t>
  </si>
  <si>
    <t>Термобутылка-фляжка нержавеющая сталь, 800мл, с трубочкой, на ремешке 16405-15</t>
  </si>
  <si>
    <t>УТ000058022</t>
  </si>
  <si>
    <t>Термокружка металлическая 450мл, с металлической крышкой, пластиковая ручка ,16405-31</t>
  </si>
  <si>
    <t>УТ000058025</t>
  </si>
  <si>
    <t>Термокружка металлическая 450мл, с пластиковой крышкой, цветная 16405-29 CLASSIC</t>
  </si>
  <si>
    <t>УТ000058023</t>
  </si>
  <si>
    <t>Термокружка металлическая 450мл, с пластиковой крышкой,16405-23</t>
  </si>
  <si>
    <t>УТ000065903</t>
  </si>
  <si>
    <t>Термокружка с датчиком температуры и ситечком NB-17, 500 мл (ЕМА-6029)</t>
  </si>
  <si>
    <t>УТ000055277</t>
  </si>
  <si>
    <t>Термос 0,6л "600 Sport" ремешок+стаканчик</t>
  </si>
  <si>
    <t>УТ000055279</t>
  </si>
  <si>
    <t>Термос 1,2л "Njoy your life" откидная ручка+стаканчик</t>
  </si>
  <si>
    <t>УТ000055280</t>
  </si>
  <si>
    <t>Термос 1,2л "Starry Sky" откидная ручка+стаканчик</t>
  </si>
  <si>
    <t>УТ000062312</t>
  </si>
  <si>
    <t>Термос нержавеющая сталь Golden Heat 500 ml,цветной, чашка, в коробке</t>
  </si>
  <si>
    <t>УТ000062352</t>
  </si>
  <si>
    <t>Термос нержавеющая сталь SZM 600 ml,цветной, чашка, в коробке</t>
  </si>
  <si>
    <t>УТ000058027</t>
  </si>
  <si>
    <t>Термос нержавеющая сталь с узким горлом 1000мл, крышка-клапан, чашка, 16405-20 Travel</t>
  </si>
  <si>
    <t>УТ000033529</t>
  </si>
  <si>
    <t>Термос нержавеющая сталь с узким горлом 1000мл, крышка-клапан, чашка, без ручки 16405-6</t>
  </si>
  <si>
    <t>УТ000057135</t>
  </si>
  <si>
    <t>Термос нержавеющая сталь с узким горлом 500мл, крышка-клапан, чашка, без ручки 16405-4</t>
  </si>
  <si>
    <t>УТ000057136</t>
  </si>
  <si>
    <t>Термос нержавеющая сталь с узким горлом 500мл, крышка-клапан, чашка, в чехле 16405-7</t>
  </si>
  <si>
    <t>УТ000033528</t>
  </si>
  <si>
    <t>Термос нержавеющая сталь с узким горлом 750мл, крышка-клапан, чашка, без ручки 16405-5</t>
  </si>
  <si>
    <t xml:space="preserve"> Геймпады, игровые приставки и аксессуары</t>
  </si>
  <si>
    <t xml:space="preserve"> Геймпады, джойстики, аксессуары</t>
  </si>
  <si>
    <t xml:space="preserve"> Геймпады для компьютеров ПК проводные</t>
  </si>
  <si>
    <t>00000001151</t>
  </si>
  <si>
    <t>Геймпад проводной Defender GAME MASTER G2 13 кнопок, для PC</t>
  </si>
  <si>
    <t>УТ000009209</t>
  </si>
  <si>
    <t>Геймпад проводной Defender Vortex 13 кнопок, USB, черный для PC</t>
  </si>
  <si>
    <t>00410055837</t>
  </si>
  <si>
    <t>Геймпад проводной Dialog GP-A01 Action, 10 кнопок, USB, черный для PC</t>
  </si>
  <si>
    <t>00410053050</t>
  </si>
  <si>
    <t>Геймпад проводной Dialog GP-A13 Action-вибрация, 12 кнопок, USB, черно-красный для PC</t>
  </si>
  <si>
    <t>00410053052</t>
  </si>
  <si>
    <t>Геймпад проводной Dialog GP-A15 Action-вибрация, 12 кнопок, USB, черно-красный для PC</t>
  </si>
  <si>
    <t>00410052217</t>
  </si>
  <si>
    <t>Геймпад проводной Genius MaxFire Grandias , USB, 8 кнопок, кнопка Turbo, для PC</t>
  </si>
  <si>
    <t xml:space="preserve"> Геймпады для приставок 8 bit, аксессуары</t>
  </si>
  <si>
    <t>УТ000045210</t>
  </si>
  <si>
    <t>Джойстик для Денди (форма Сега) 9pin, серый</t>
  </si>
  <si>
    <t>УТ000031607</t>
  </si>
  <si>
    <t>Джойстик для Денди Steepler 15pin</t>
  </si>
  <si>
    <t>УТ000027486</t>
  </si>
  <si>
    <t>Джойстик для Денди классический 9pin G1</t>
  </si>
  <si>
    <t>УТ000028694</t>
  </si>
  <si>
    <t>Джойстик для Денди рогатый 15pin</t>
  </si>
  <si>
    <t>УТ000029210</t>
  </si>
  <si>
    <t>Кабель антенный RF для Денди 1,5 метра</t>
  </si>
  <si>
    <t>УТ000028695</t>
  </si>
  <si>
    <t>Пистолет световой для Денди 15pin</t>
  </si>
  <si>
    <t>УТ000027489</t>
  </si>
  <si>
    <t>Пистолет световой для Денди 9pin</t>
  </si>
  <si>
    <t xml:space="preserve"> Геймпады для приставок Microsoft Xbox, аксессуары</t>
  </si>
  <si>
    <t xml:space="preserve"> Аксессуары для приставок Microsoft Xbox</t>
  </si>
  <si>
    <t>УТ000045645</t>
  </si>
  <si>
    <t>Аккумулятор для геймпада Xbox ONE 1400mAh (PG-XB001) iPega</t>
  </si>
  <si>
    <t>УТ000040668</t>
  </si>
  <si>
    <t>Зарядная станция для X-Box One HBX-002 iPlay</t>
  </si>
  <si>
    <t>УТ000040667</t>
  </si>
  <si>
    <t>Зарядная станция для X-Box One X1002 OIVO</t>
  </si>
  <si>
    <t>УТ000037842</t>
  </si>
  <si>
    <t>Зарядная станция для геймпадов X-Box  Dual Charging Dock IV-X1002 OIVO</t>
  </si>
  <si>
    <t>УТ000043448</t>
  </si>
  <si>
    <t>Сетевой адаптер для Xbox 360 AC Adapter Kinect</t>
  </si>
  <si>
    <t>УТ000032453</t>
  </si>
  <si>
    <t>Сетевой адаптер для Xbox 360 E</t>
  </si>
  <si>
    <t>УТ000035809</t>
  </si>
  <si>
    <t>Сетевой адаптер для Xbox 360 Fat</t>
  </si>
  <si>
    <t>УТ000042818</t>
  </si>
  <si>
    <t>Сетевой адаптер для Xbox 360 One</t>
  </si>
  <si>
    <t xml:space="preserve"> Геймпады беспроводные для приставок Microsoft Xbox</t>
  </si>
  <si>
    <t>УТ000027802</t>
  </si>
  <si>
    <t>Геймпад беспроводной до 3 метров, 15 кнопок, 2 стика, для Xbox 360, черный</t>
  </si>
  <si>
    <t xml:space="preserve"> Геймпады проводные для приставок Microsoft Xbox</t>
  </si>
  <si>
    <t>УТ000035386</t>
  </si>
  <si>
    <t>Геймпад проводной 1,7 метра, обратная связь, 15 кнопок, 2 стика, для Xbox 360 и PC, черный 52А-00003 (красная коробка)</t>
  </si>
  <si>
    <t>УТ000055599</t>
  </si>
  <si>
    <t>Геймпад проводной для Xbox 360 черный 52А-00003 красная коробка</t>
  </si>
  <si>
    <t xml:space="preserve"> Геймпады для приставок Sony Playstation, аксессуары</t>
  </si>
  <si>
    <t xml:space="preserve"> Аксессуары для Sony Playstation</t>
  </si>
  <si>
    <t>УТ000036330</t>
  </si>
  <si>
    <t>Аккумулятор для геймпада PS4 Battery pack Duaishock 2000mAh (Блистер, шнур в комплекте)</t>
  </si>
  <si>
    <t>УТ000044304</t>
  </si>
  <si>
    <t>Зарядная станция для геймпада PS5 Dobe TP5-0537B</t>
  </si>
  <si>
    <t>УТ000036288</t>
  </si>
  <si>
    <t>Зарядная станция для геймпадов PS4 Dobe TP4-002 черная</t>
  </si>
  <si>
    <t>УТ000028391</t>
  </si>
  <si>
    <t>Кабель компонентный для PS2/PS3</t>
  </si>
  <si>
    <t>УТ000043870</t>
  </si>
  <si>
    <t>Карта памяти 256Mb для PS2 (SCPH-10100)</t>
  </si>
  <si>
    <t>УТ000031596</t>
  </si>
  <si>
    <t>Переходник для геймпада PS2-PC</t>
  </si>
  <si>
    <t xml:space="preserve"> Геймпады для PS2</t>
  </si>
  <si>
    <t>УТ000048244</t>
  </si>
  <si>
    <t>Геймпад беспроводной для PC/PS2 DVTech JS86 Shock Laser</t>
  </si>
  <si>
    <t>УТ000027494</t>
  </si>
  <si>
    <t>Геймпад беспроводной с ресивером, до 10 метров, вибрация, для PS2</t>
  </si>
  <si>
    <t xml:space="preserve"> Геймпады для PS3</t>
  </si>
  <si>
    <t>УТ000037010</t>
  </si>
  <si>
    <t>Геймпад беспроводной для PS3 Красный</t>
  </si>
  <si>
    <t>УТ000055598</t>
  </si>
  <si>
    <t>Геймпад беспроводной для PS3 Синий</t>
  </si>
  <si>
    <t>УТ000039633</t>
  </si>
  <si>
    <t>Геймпад беспроводной Орбита 169 Bluetooth, 15 кнопок, 2 стика, вибрация, для PS3 (OT-PCG02) белый</t>
  </si>
  <si>
    <t>УТ000039635</t>
  </si>
  <si>
    <t>Геймпад беспроводной Орбита 169 Bluetooth, 15 кнопок, 2 стика, вибрация, для PS3 (OT-PCG02) красный</t>
  </si>
  <si>
    <t>УТ000039637</t>
  </si>
  <si>
    <t>Геймпад беспроводной Орбита 169 Bluetooth, 15 кнопок, 2 стика, вибрация, для PS3 (OT-PCG02) серебро</t>
  </si>
  <si>
    <t>УТ000039638</t>
  </si>
  <si>
    <t>Геймпад беспроводной Орбита 169 Bluetooth, 15 кнопок, 2 стика, вибрация, для PS3 (OT-PCG02) синий</t>
  </si>
  <si>
    <t>УТ000013244</t>
  </si>
  <si>
    <t>Геймпад беспроводной Орбита 169 Bluetooth, 15 кнопок, 2 стика, вибрация, для PS3 (OT-PCG02) чёрный</t>
  </si>
  <si>
    <t>УТ000047222</t>
  </si>
  <si>
    <t>Геймпад проводной для консоли PS3 и ПК SmartBuy Rush Buzzy, черный</t>
  </si>
  <si>
    <t xml:space="preserve"> Геймпады для PS4</t>
  </si>
  <si>
    <t>УТ000060731</t>
  </si>
  <si>
    <t>Геймпад беспроводной Bluetooth Р4 для приставки чёрный</t>
  </si>
  <si>
    <t>УТ000053993</t>
  </si>
  <si>
    <t>Геймпад беспроводной Bluetooth, 15 кнопок, 2 стика, вибрация, для PS4, PC, Android, IOS (OT-PCG12) красный</t>
  </si>
  <si>
    <t>УТ000053992</t>
  </si>
  <si>
    <t>Геймпад беспроводной Bluetooth, 15 кнопок, 2 стика, вибрация, для PS4, PC, Android, IOS (OT-PCG12) синий</t>
  </si>
  <si>
    <t>УТ000047359</t>
  </si>
  <si>
    <t>Геймпад беспроводной для PS4 Wireless v2 Barca</t>
  </si>
  <si>
    <t>УТ000047786</t>
  </si>
  <si>
    <t>Геймпад беспроводной для PS4 Wireless v2 Камуфляж красный упаковка пакет</t>
  </si>
  <si>
    <t>УТ000034874</t>
  </si>
  <si>
    <t>Геймпад беспроводной для PS4 Wireless v2 Синяя полночь</t>
  </si>
  <si>
    <t>УТ000056645</t>
  </si>
  <si>
    <t>Геймпад проводной, 15 кнопок, 2 стика, вибрация, для PS4, PC (OT-PCG13) красный</t>
  </si>
  <si>
    <t>УТ000056646</t>
  </si>
  <si>
    <t>Геймпад проводной, 15 кнопок, 2 стика, вибрация, для PS4, PC (OT-PCG13) синий</t>
  </si>
  <si>
    <t xml:space="preserve"> Геймпады для приставок16 bit, аксессуары</t>
  </si>
  <si>
    <t>УТ000026194</t>
  </si>
  <si>
    <t>Блок питания 10В, 1000мA, для денди и сеги, обратная полярность, штекер 5,5x2,5мм, 1010</t>
  </si>
  <si>
    <t>УТ000027495</t>
  </si>
  <si>
    <t>Блок питания 5В 0,6А для денди и сеги, прямая полярностью</t>
  </si>
  <si>
    <t>УТ000048219</t>
  </si>
  <si>
    <t>Блок питания 5В для денди и сеги, обратная полярность, 5,5х2,5мм</t>
  </si>
  <si>
    <t>УТ000051493</t>
  </si>
  <si>
    <t>Блок питания 5В для сеги Hamy, 5,5х2,1мм</t>
  </si>
  <si>
    <t>УТ000027497</t>
  </si>
  <si>
    <t>Блок питания 9В для денди и сеги, обратная полярность, 5,5х2,5мм</t>
  </si>
  <si>
    <t>УТ000040191</t>
  </si>
  <si>
    <t>Блок питания для SEGA (1A, 10В)</t>
  </si>
  <si>
    <t xml:space="preserve"> Геймпады для смартфонов Android/iOS</t>
  </si>
  <si>
    <t>УТ000033336</t>
  </si>
  <si>
    <t>Геймпад беспроводной Defender Х7 до 10 метров, 2 джойстика, 12 кнопок, для Android</t>
  </si>
  <si>
    <t>УТ000028437</t>
  </si>
  <si>
    <t>Геймпад беспроводной IPEGA PG-9078</t>
  </si>
  <si>
    <t>УТ000049301</t>
  </si>
  <si>
    <t>Геймпад беспроводной IPEGA PG-9217A</t>
  </si>
  <si>
    <t xml:space="preserve"> Геймпады универсальные</t>
  </si>
  <si>
    <t>УТ000060730</t>
  </si>
  <si>
    <t>Геймпад беспроводной Bluetooth NS21 для PS3 и PS4 цветные</t>
  </si>
  <si>
    <t>УТ000049302</t>
  </si>
  <si>
    <t>Геймпад беспроводной IPEGA PG-SW018A, совместимость PS3, PC, Android</t>
  </si>
  <si>
    <t>УТ000049303</t>
  </si>
  <si>
    <t>Геймпад беспроводной IPEGA PG-SW038A, совместимость PS3, PC, Android</t>
  </si>
  <si>
    <t>УТ000057344</t>
  </si>
  <si>
    <t>Геймпад беспроводной универсальный Орбита 2,4 Гц, PS2/PS3/PC OT-PCG18</t>
  </si>
  <si>
    <t xml:space="preserve"> Игровые приставки</t>
  </si>
  <si>
    <t>УТ000030426</t>
  </si>
  <si>
    <t>Игровая приставка 16 Bit II, 500 встроенных игр красная</t>
  </si>
  <si>
    <t>УТ000026195</t>
  </si>
  <si>
    <t>Игровая приставка 16 Bit II, 500 встроенных игр синяя</t>
  </si>
  <si>
    <t>УТ000059158</t>
  </si>
  <si>
    <t>Игровая приставка 8 bit TV MINI 8BIT GAMPS 620 черная</t>
  </si>
  <si>
    <t xml:space="preserve"> Запчасти для бытовой техники</t>
  </si>
  <si>
    <t xml:space="preserve"> Запчасти для водонагревателей</t>
  </si>
  <si>
    <t xml:space="preserve"> Аноды магниевые</t>
  </si>
  <si>
    <t>УТ000008322</t>
  </si>
  <si>
    <t>Анод магниевый 100D14+20M4 100410</t>
  </si>
  <si>
    <t>УТ000028869</t>
  </si>
  <si>
    <t>Анод магниевый 100D18+180M6 100401</t>
  </si>
  <si>
    <t>УТ000005986</t>
  </si>
  <si>
    <t>Анод магниевый 100D18+230M6 100406</t>
  </si>
  <si>
    <t>УТ000008320</t>
  </si>
  <si>
    <t>Анод магниевый 110D22+10M5 100411</t>
  </si>
  <si>
    <t>УТ000035963</t>
  </si>
  <si>
    <t>Анод магниевый 120D16+10M4</t>
  </si>
  <si>
    <t>УТ000008321</t>
  </si>
  <si>
    <t>Анод магниевый 120D16+10M6 100405</t>
  </si>
  <si>
    <t>УТ000005985</t>
  </si>
  <si>
    <t>Анод магниевый 140D14+20M4 100403</t>
  </si>
  <si>
    <t>УТ000058706</t>
  </si>
  <si>
    <t>Анод магниевый 140D14+20M5</t>
  </si>
  <si>
    <t>УТ000054099</t>
  </si>
  <si>
    <t>Анод магниевый 140D16+25M4</t>
  </si>
  <si>
    <t>УТ000010444</t>
  </si>
  <si>
    <t>Анод магниевый 140D25+10M5 100421</t>
  </si>
  <si>
    <t>УТ000044752</t>
  </si>
  <si>
    <t>Анод магниевый 160D16+10M6</t>
  </si>
  <si>
    <t>УТ000065700</t>
  </si>
  <si>
    <t>Анод магниевый 160D20+4M6</t>
  </si>
  <si>
    <t>УТ000064293</t>
  </si>
  <si>
    <t>Анод магниевый 200D16+10M6</t>
  </si>
  <si>
    <t>УТ000010445</t>
  </si>
  <si>
    <t>Анод магниевый 200D16+35M6 100420</t>
  </si>
  <si>
    <t>УТ000031022</t>
  </si>
  <si>
    <t>Анод магниевый 200D18+10M6</t>
  </si>
  <si>
    <t>УТ000028870</t>
  </si>
  <si>
    <t>Анод магниевый 200D18+180M6 100402</t>
  </si>
  <si>
    <t>УТ000028867</t>
  </si>
  <si>
    <t>Анод магниевый 200D20+10M5 100412</t>
  </si>
  <si>
    <t>УТ000028866</t>
  </si>
  <si>
    <t>Анод магниевый 210D18+10M4 100429</t>
  </si>
  <si>
    <t>УТ000035958</t>
  </si>
  <si>
    <t>Анод магниевый 230D20+10M5</t>
  </si>
  <si>
    <t>УТ000057749</t>
  </si>
  <si>
    <t>Анод магниевый 230D20+10M6</t>
  </si>
  <si>
    <t>УТ000005987</t>
  </si>
  <si>
    <t>Анод магниевый 230D22+10M5 100408</t>
  </si>
  <si>
    <t>УТ000035959</t>
  </si>
  <si>
    <t>Анод магниевый 230D22+10M6</t>
  </si>
  <si>
    <t>УТ000028868</t>
  </si>
  <si>
    <t>Анод магниевый 500D21+10M5 100416</t>
  </si>
  <si>
    <t>УТ000046666</t>
  </si>
  <si>
    <t>Анод магниевый 90D16+10M6</t>
  </si>
  <si>
    <t xml:space="preserve"> Нагревательные элементы</t>
  </si>
  <si>
    <t>УТ000010685</t>
  </si>
  <si>
    <t>Блок тэн аристон в сборе для водонагревателей и радиаторов с выключателем Д021</t>
  </si>
  <si>
    <t>УТ000010438</t>
  </si>
  <si>
    <t>Нагрев. элемент PA 2.5кВт M8 на фланце 70/120мм 816098</t>
  </si>
  <si>
    <t>УТ000053598</t>
  </si>
  <si>
    <t>Нагрев. элемент RCA 2.0кВт М5 20026</t>
  </si>
  <si>
    <t>УТ000016801</t>
  </si>
  <si>
    <t>Нагрев. элемент RCA PA 1.2кВт, L-260мм, под анод M6, фланец 48мм, медный 3401240</t>
  </si>
  <si>
    <t>УТ000005984</t>
  </si>
  <si>
    <t>Нагрев. элемент RCA PA 1.5кВт M5  816644</t>
  </si>
  <si>
    <t>УТ000016802</t>
  </si>
  <si>
    <t>Нагрев. элемент RCA PA 1.5кВт, L-265мм, под анод M6, фланец 48мм, медный 3401242</t>
  </si>
  <si>
    <t>УТ000037917</t>
  </si>
  <si>
    <t>Нагрев. элемент RCA PA 1.8кВт, L-260мм, под анод M6, фланец 48мм, медный 3401260/3401878</t>
  </si>
  <si>
    <t>УТ000037918</t>
  </si>
  <si>
    <t>Нагрев. элемент RCA PA 2,0кВт, L-260мм, под анод M6, фланец 48мм, медный 3401261</t>
  </si>
  <si>
    <t>УТ000053597</t>
  </si>
  <si>
    <t>Нагрев. элемент RCF 2,0 кВт под анод М6 20271</t>
  </si>
  <si>
    <t>УТ000037919</t>
  </si>
  <si>
    <t>Нагрев. элемент RCF PA Ø48мм 1.2кВт, L-275мм, под анод M6, медный 184279</t>
  </si>
  <si>
    <t>УТ000016820</t>
  </si>
  <si>
    <t>Нагрев. элемент RCF PA Ø48мм 2.0кВт, L-270мм, под анод M6, 3401071</t>
  </si>
  <si>
    <t>УТ000050708</t>
  </si>
  <si>
    <t>Нагрев. элемент RCT 2.0кВт, L-295мм, медный 182224</t>
  </si>
  <si>
    <t>УТ000050710</t>
  </si>
  <si>
    <t>Нагрев. элемент RCT 2.5кВт, L-275мм, медный 182248</t>
  </si>
  <si>
    <t>УТ000018665</t>
  </si>
  <si>
    <t>Нагрев. элемент RCT 3,0 (для котла) 20119</t>
  </si>
  <si>
    <t>УТ000050711</t>
  </si>
  <si>
    <t>Нагрев. элемент RCT 3.0кВт, L-290мм, медный 182384</t>
  </si>
  <si>
    <t>УТ000016817</t>
  </si>
  <si>
    <t>Нагрев. элемент RCT PA 2.0кВт, L-285мм, под анод M6, медный 182251</t>
  </si>
  <si>
    <t>УТ000005965</t>
  </si>
  <si>
    <t>Нагрев. элемент RCT PA 2.5кВт, L-285мм, под анод M6, медный 182259</t>
  </si>
  <si>
    <t>УТ000005961</t>
  </si>
  <si>
    <t>Нагрев. элемент RCT TW3 PA 1.5кВт M6 (c прокладкой)</t>
  </si>
  <si>
    <t>УТ000016834</t>
  </si>
  <si>
    <t>Нагрев. элемент RDT  2.5кВт   М6 с анодом и прокладкой</t>
  </si>
  <si>
    <t>УТ000053599</t>
  </si>
  <si>
    <t>Нагрев. элемент RDT 1.2кВт под анод М6 30290</t>
  </si>
  <si>
    <t>УТ000016832</t>
  </si>
  <si>
    <t>Нагрев. элемент RDT 1.5кВт  М6 с анодом и прокладкой 20791</t>
  </si>
  <si>
    <t>УТ000016822</t>
  </si>
  <si>
    <t>Нагрев. элемент RDT 1.5кВт М6 R182200</t>
  </si>
  <si>
    <t>УТ000009007</t>
  </si>
  <si>
    <t>Нагрев. элемент RDT 2.0кВт  L-290мм, медный 182244</t>
  </si>
  <si>
    <t>УТ000053596</t>
  </si>
  <si>
    <t>Нагрев. элемент RDT 2.0кВт под анод M6 20220</t>
  </si>
  <si>
    <t>УТ000020748</t>
  </si>
  <si>
    <t>Нагрев. элемент RDT 3.0кВТ(3*1,0) D42mm медный (68130)</t>
  </si>
  <si>
    <t>УТ000011003</t>
  </si>
  <si>
    <t>Нагрев. элемент RDT TW 1.5кВт 182222</t>
  </si>
  <si>
    <t>УТ000005983</t>
  </si>
  <si>
    <t>Нагрев. элемент RDT TW3 PA 1.2кВт M6 (c прокладкой)</t>
  </si>
  <si>
    <t>УТ000011001</t>
  </si>
  <si>
    <t>Нагрев. элемент RDT TW3 PA 1.2кВт M6 (под анод)</t>
  </si>
  <si>
    <t>УТ000005955</t>
  </si>
  <si>
    <t>Нагрев. элемент RDT TW3 PA 1.5кВт M6 (c прокладкой)</t>
  </si>
  <si>
    <t>УТ000005958</t>
  </si>
  <si>
    <t>Нагрев. элемент RF 0.7кВт М4 под анод (с прокладкой) 10056</t>
  </si>
  <si>
    <t>УТ000005954</t>
  </si>
  <si>
    <t>Нагрев. элемент RF 1.3кВт (медн., анод М4, прокладка) U10097</t>
  </si>
  <si>
    <t>УТ000005971</t>
  </si>
  <si>
    <t>Нагрев. элемент RF 1.5кВт SG M6 под анод 10078</t>
  </si>
  <si>
    <t>УТ000032416</t>
  </si>
  <si>
    <t>Нагрев. элемент RF 2.0кВт горизонтальный M6 под анод медный 3401478</t>
  </si>
  <si>
    <t>УТ000008319</t>
  </si>
  <si>
    <t>Нагрев. элемент RF64 0.7кВт (медн., под анод М4, L-250мм) 20056</t>
  </si>
  <si>
    <t>УТ000013928</t>
  </si>
  <si>
    <t>Нагрев. элемент RF64 0.7кВт (нерж., под анод М4, 240мм) 66056</t>
  </si>
  <si>
    <t>УТ000008318</t>
  </si>
  <si>
    <t>Нагрев. элемент RF64 0.7кВт (нерж., под анод М4, L-250мм) 20046</t>
  </si>
  <si>
    <t>УТ000037932</t>
  </si>
  <si>
    <t>Нагрев. элемент RF82 1,5кВт, L-310мм, под анод M6, нерж. 66079</t>
  </si>
  <si>
    <t>УТ000007748</t>
  </si>
  <si>
    <t>Нагрев. элемент RF82 1,5кВт, L-400мм, под анод M6, нерж. 66080</t>
  </si>
  <si>
    <t>УТ000037935</t>
  </si>
  <si>
    <t>Нагрев. элемент RNSA PA 1.2кВт под анод М4, овальный фланец 3401160</t>
  </si>
  <si>
    <t>УТ000005970</t>
  </si>
  <si>
    <t>Нагрев. элемент RNSA PA 1.5кВт  под анод М4, овальный фланец, нерж.</t>
  </si>
  <si>
    <t>УТ000015786</t>
  </si>
  <si>
    <t>Нагрев. элемент с терморегулятором RCT 2.5кВт медный, 280мм</t>
  </si>
  <si>
    <t>УТ000055862</t>
  </si>
  <si>
    <t>Нагрев. элемент с терморегулятором RCT 3,0кВт медный, 283мм</t>
  </si>
  <si>
    <t>УТ000015784</t>
  </si>
  <si>
    <t>Нагрев. элемент с терморегулятором RCT Ø42 1.5кВт 70гр 60301</t>
  </si>
  <si>
    <t>УТ000062228</t>
  </si>
  <si>
    <t>Нагрев. элемент с терморегулятором RCT Ø42 2.5кВт 0000570</t>
  </si>
  <si>
    <t>УТ000060538</t>
  </si>
  <si>
    <t>Нагрев. элемент с терморегулятором RCT Ø42 3.5кВт</t>
  </si>
  <si>
    <t>УТ000013938</t>
  </si>
  <si>
    <t>Нагрев. элемент с терморегулятором RDT 1.2кВт 70гр (с прокладкой)</t>
  </si>
  <si>
    <t>УТ000010439</t>
  </si>
  <si>
    <t>Нагрев. элемент с терморегулятором RDT 1.5кВт 70гр (с прокладкой)</t>
  </si>
  <si>
    <t>УТ000005959</t>
  </si>
  <si>
    <t>Нагрев. элемент с терморегулятором RDT 1.5кВт 70гр/83гр</t>
  </si>
  <si>
    <t>УТ000010443</t>
  </si>
  <si>
    <t>Нагрев. элемент с терморегулятором RDT 1.5кВт L-295мм, медный</t>
  </si>
  <si>
    <t>УТ000010440</t>
  </si>
  <si>
    <t>Нагрев. элемент с терморегулятором RDT 2.0кВт 70гр (с прокладкой)</t>
  </si>
  <si>
    <t>УТ000037914</t>
  </si>
  <si>
    <t>Нагрев. элемент с терморегулятором RDT 2.0кВт L-295мм, медный</t>
  </si>
  <si>
    <t>УТ000037915</t>
  </si>
  <si>
    <t>Нагрев. элемент с терморегулятором RDT 2.5кВт L-288мм, медный</t>
  </si>
  <si>
    <t>УТ000055863</t>
  </si>
  <si>
    <t>Нагрев. элемент с терморегулятором RDT 3,0кВт L-283мм, медный</t>
  </si>
  <si>
    <t>УТ000005981</t>
  </si>
  <si>
    <t>Нагрев. элемент с терморегулятором RDT 4.0кВт L-240мм, медный</t>
  </si>
  <si>
    <t>УТ000041624</t>
  </si>
  <si>
    <t>Нагревательный элемент (ТЭН) Ariston тип RTM 2,5кВт</t>
  </si>
  <si>
    <t>УТ000022565</t>
  </si>
  <si>
    <t>ТЭН Б 12,0кВт D-2" (59,6мм)</t>
  </si>
  <si>
    <t>УТ000022563</t>
  </si>
  <si>
    <t>ТЭН Б 3,0кВт D-2 1/2" (75мм)</t>
  </si>
  <si>
    <t>УТ000022566</t>
  </si>
  <si>
    <t>ТЭН Б 3,0кВт D-2" (59,6мм)</t>
  </si>
  <si>
    <t>УТ000022569</t>
  </si>
  <si>
    <t>ТЭН Б 4,0кВт D-1 1/4" (42мм)</t>
  </si>
  <si>
    <t>УТ000022567</t>
  </si>
  <si>
    <t>ТЭН Б 6,0кВт D-2" (59,6мм)</t>
  </si>
  <si>
    <t>УТ000022568</t>
  </si>
  <si>
    <t>ТЭН Б 9,45кВт D-2" (59,6мм)</t>
  </si>
  <si>
    <t>УТ000054564</t>
  </si>
  <si>
    <t>ТЭН для воды 1000Вт, L 210мм, нерж.</t>
  </si>
  <si>
    <t>УТ000056513</t>
  </si>
  <si>
    <t>ТЭН для воды 1000Вт, L 210мм, нержавеющая сталь (54564)</t>
  </si>
  <si>
    <t>УТ000054563</t>
  </si>
  <si>
    <t>ТЭН для воды 1500Вт, L 250мм, нерж.</t>
  </si>
  <si>
    <t>УТ000005980</t>
  </si>
  <si>
    <t>ТЭН для воды 2000Вт, L 240мм, медь</t>
  </si>
  <si>
    <t>УТ000054566</t>
  </si>
  <si>
    <t>ТЭН для воды 2000Вт, L 270мм, нерж.</t>
  </si>
  <si>
    <t>УТ000005982</t>
  </si>
  <si>
    <t>ТЭН для воды 3000Вт, L 240мм, медь</t>
  </si>
  <si>
    <t>УТ000054567</t>
  </si>
  <si>
    <t>ТЭН для воды 3000Вт, L 330мм, нерж.</t>
  </si>
  <si>
    <t>УТ000037954</t>
  </si>
  <si>
    <t>ТЭН для воды 50 А 13/2,5-Р-2</t>
  </si>
  <si>
    <t>УТ000037955</t>
  </si>
  <si>
    <t>ТЭН для воды 60 А 13/2,0-Р-2</t>
  </si>
  <si>
    <t>УТ000037956</t>
  </si>
  <si>
    <t>ТЭН для воды 60 А 13/3,15-Р-2</t>
  </si>
  <si>
    <t>УТ000037957</t>
  </si>
  <si>
    <t>ТЭН для воды 70 А 13/3,15-Р-7</t>
  </si>
  <si>
    <t>УТ000037958</t>
  </si>
  <si>
    <t>ТЭН для воды 80 А 13/4,0-Р-2</t>
  </si>
  <si>
    <t>УТ000037960</t>
  </si>
  <si>
    <t>ТЭН для воды 90 А 13/5,0-Р-2</t>
  </si>
  <si>
    <t>УТ000037961</t>
  </si>
  <si>
    <t>ТЭН для воды 90 А 13/5,0-Р-7</t>
  </si>
  <si>
    <t>УТ000015787</t>
  </si>
  <si>
    <t>ТЭН для воды гибкий 1500Вт d=0.8mm L=650mm нерж. 03.415</t>
  </si>
  <si>
    <t>УТ000032417</t>
  </si>
  <si>
    <t>ТЭН для ЭВН Поларис 2,0кВт М4 Г-образный FD2-80 П2000</t>
  </si>
  <si>
    <t>УТ000032419</t>
  </si>
  <si>
    <t>ТЭН для ЭВН Поларис FD 2,0кВт гор. L-360</t>
  </si>
  <si>
    <t>УТ000048557</t>
  </si>
  <si>
    <t>Антивибрационные резиновые подставки Shock Pad для стиральных машин 4 шт/набор в коробке</t>
  </si>
  <si>
    <t>УТ000049594</t>
  </si>
  <si>
    <t>Клапан предохранительный 1/2", 8,5 бар, чёрная ручка</t>
  </si>
  <si>
    <t>УТ000011025</t>
  </si>
  <si>
    <t>Колпак защитный для БлокТЭН G1.5"</t>
  </si>
  <si>
    <t>УТ000011026</t>
  </si>
  <si>
    <t>Колпак защитный для БлокТЭН G2"</t>
  </si>
  <si>
    <t>УТ000047066</t>
  </si>
  <si>
    <t>Контргайка для БЛОК ТЭНов, D89мм, резьба G2 ½”, сталь 32044</t>
  </si>
  <si>
    <t>УТ000047064</t>
  </si>
  <si>
    <t>Контргайка Ду-15, RDT, RCT, резьба G1/2" 15042</t>
  </si>
  <si>
    <t>УТ000057673</t>
  </si>
  <si>
    <t>Контргайка Ду-32 RDT, RCT, резьба G1 1/4", сталь, с фаской</t>
  </si>
  <si>
    <t>УТ000011019</t>
  </si>
  <si>
    <t>Фиксатор фланца</t>
  </si>
  <si>
    <t>УТ000011017</t>
  </si>
  <si>
    <t>Фланец круглый ER/ES 5 отверстий для ЭВН Термекс, ТЭНы RCF 66825</t>
  </si>
  <si>
    <t xml:space="preserve"> Термостаты, термометры</t>
  </si>
  <si>
    <t>УТ000016836</t>
  </si>
  <si>
    <t>Термометр для ЭВН 16-26</t>
  </si>
  <si>
    <t>УТ000016839</t>
  </si>
  <si>
    <t>Термометр для ЭВН 30-40 66105</t>
  </si>
  <si>
    <t>УТ000005998</t>
  </si>
  <si>
    <t>Термостат для ЭВН капилярный защитный SPC 105гр.100319/100310</t>
  </si>
  <si>
    <t>УТ000025222</t>
  </si>
  <si>
    <t>Термостат для ЭВН капилярный защитный SPC-M 95гр. 181419</t>
  </si>
  <si>
    <t>УТ000010432</t>
  </si>
  <si>
    <t>Термостат для ЭВН капилярный регулируемый защитный, 2 капиляра, 3-х фазный 70/90С° STB-TR H19</t>
  </si>
  <si>
    <t>УТ000005964</t>
  </si>
  <si>
    <t>Термостат для ЭВН стержневой 16A 70гр/83гр 200830</t>
  </si>
  <si>
    <t>УТ000011007</t>
  </si>
  <si>
    <t>Термостат для ЭВН стержневой 16А 20-60гр/95гр L-270*8mm</t>
  </si>
  <si>
    <t>УТ000011008</t>
  </si>
  <si>
    <t>Термостат для ЭВН стержневой BT-7 10-80гр 20A L-170*8mm</t>
  </si>
  <si>
    <t>УТ000005949</t>
  </si>
  <si>
    <t>Термостат для ЭВН стержневой RST 20A 70гр/83гр U181314</t>
  </si>
  <si>
    <t>УТ000005950</t>
  </si>
  <si>
    <t>Термостат для ЭВН стержневой RTM 15A 70гр  U3412105</t>
  </si>
  <si>
    <t>УТ000037909</t>
  </si>
  <si>
    <t>Термостат для ЭВН стержневой RTM 300 15A 73°С 3412105</t>
  </si>
  <si>
    <t>УТ000049881</t>
  </si>
  <si>
    <t>Термостат для ЭВН стержневой RTS 20A 74/93°С с ручкой 181395</t>
  </si>
  <si>
    <t>УТ000037910</t>
  </si>
  <si>
    <t>Термостат для ЭВН стержневой RTS 300 16A 70/83°С 181385</t>
  </si>
  <si>
    <t>УТ000011009</t>
  </si>
  <si>
    <t>Термостат для ЭВН стержневой RTS 450 20A 70гр/90гр</t>
  </si>
  <si>
    <t>УТ000011005</t>
  </si>
  <si>
    <t>Термостат для ЭВН стержневой TMS 20A 70/90гр</t>
  </si>
  <si>
    <t>УТ000045487</t>
  </si>
  <si>
    <t>Термостат для ЭВН стержневой TMS 300 20A 70/90°С TW 3412005</t>
  </si>
  <si>
    <t xml:space="preserve"> Уплотнительные прокладки</t>
  </si>
  <si>
    <t>УТ000011012</t>
  </si>
  <si>
    <t>Прокладка резиновая 5 лепестков D 100мм 66483</t>
  </si>
  <si>
    <t>УТ000011014</t>
  </si>
  <si>
    <t>Прокладка резиновая круглая со смещением 66823</t>
  </si>
  <si>
    <t>УТ000011011</t>
  </si>
  <si>
    <t>Прокладка резиновая под 5 болтов D 125мм 66482</t>
  </si>
  <si>
    <t>УТ000011013</t>
  </si>
  <si>
    <t>Прокладка резиновая под 5 болтов большая 66491</t>
  </si>
  <si>
    <t>УТ000040138</t>
  </si>
  <si>
    <t>Прокладка резиновая под 6 болтов Ø125мм Round 66480</t>
  </si>
  <si>
    <t>УТ000011015</t>
  </si>
  <si>
    <t>Прокладка резиновая под 6 болтов для Electrolux 66818</t>
  </si>
  <si>
    <t>УТ000037946</t>
  </si>
  <si>
    <t>Прокладка уплотнительная D=165мм Fagor, Gorenje</t>
  </si>
  <si>
    <t>УТ000018666</t>
  </si>
  <si>
    <t>Прокладка уплотнительная D=67мм 66162</t>
  </si>
  <si>
    <t>УТ000018668</t>
  </si>
  <si>
    <t>Прокладка уплотнительная D=75мм ARIST 571312</t>
  </si>
  <si>
    <t>УТ000064295</t>
  </si>
  <si>
    <t>Прокладка уплотнительная D=88/36мм VLS 65111788</t>
  </si>
  <si>
    <t>УТ000037945</t>
  </si>
  <si>
    <t>Прокладка уплотнительная D=92мм 66148</t>
  </si>
  <si>
    <t>УТ000044303</t>
  </si>
  <si>
    <t>Прокладка уплотнительная RCF Ø115mm</t>
  </si>
  <si>
    <t>УТ000005994</t>
  </si>
  <si>
    <t>Прокладка уплотнительная RCS (RNSA) овал</t>
  </si>
  <si>
    <t>УТ000053595</t>
  </si>
  <si>
    <t>Прокладка уплотнительная RF D62x17.5мм</t>
  </si>
  <si>
    <t>УТ000005992</t>
  </si>
  <si>
    <t>Прокладка уплотнительная RF D64x12.5мм низкая 66125</t>
  </si>
  <si>
    <t>УТ000037944</t>
  </si>
  <si>
    <t>Прокладка уплотнительная RF48 04 d=48мм 66125</t>
  </si>
  <si>
    <t>УТ000064296</t>
  </si>
  <si>
    <t>Прокладка уплотнительная для тэна G1/2" 21х31х2 паронит</t>
  </si>
  <si>
    <t>УТ000040136</t>
  </si>
  <si>
    <t>Прокладка уплотнительная овал ABC 50-80л</t>
  </si>
  <si>
    <t>УТ000037949</t>
  </si>
  <si>
    <t>Прокладка уплотнительная паронит Ariston</t>
  </si>
  <si>
    <t>УТ000015793</t>
  </si>
  <si>
    <t>Прокладка уплотнительная резиновая круглая со смещением 66823</t>
  </si>
  <si>
    <t>УТ000018670</t>
  </si>
  <si>
    <t>Прокладка фланца 5 болтов 65151710</t>
  </si>
  <si>
    <t>УТ000018669</t>
  </si>
  <si>
    <t>Прокладка фланца D=126мм (5 отв.) 65865</t>
  </si>
  <si>
    <t>УТ000011018</t>
  </si>
  <si>
    <t>Фланец овальный RCA с прокладкой 993012</t>
  </si>
  <si>
    <t xml:space="preserve"> Запчасти для газовых и электрических плит,  духовок</t>
  </si>
  <si>
    <t xml:space="preserve"> Конфорки, блоки розжига</t>
  </si>
  <si>
    <t>УТ000050678</t>
  </si>
  <si>
    <t>Кольцо для ЭКЧ-180</t>
  </si>
  <si>
    <t>УТ000050679</t>
  </si>
  <si>
    <t>Кольцо для ЭКЧ-220</t>
  </si>
  <si>
    <t>УТ000050680</t>
  </si>
  <si>
    <t>Конфорка ЭКЧ-145-1,0кВт 220В с ободом Webo</t>
  </si>
  <si>
    <t>УТ000050683</t>
  </si>
  <si>
    <t>Конфорка ЭКЧ-180-1,5кВт 220В с ободом Webo</t>
  </si>
  <si>
    <t>УТ000058704</t>
  </si>
  <si>
    <t>Конфорка ЭКЧЭ-145 1,5кВт 220В с ободом Webo</t>
  </si>
  <si>
    <t>УТ000058705</t>
  </si>
  <si>
    <t>Конфорка ЭКЧЭ-180 2,0кВт 220В с ободом Webo</t>
  </si>
  <si>
    <t>УТ000022485</t>
  </si>
  <si>
    <t>Крестовина чаши для эл. плиты Мечта</t>
  </si>
  <si>
    <t>УТ000047319</t>
  </si>
  <si>
    <t>Пьезорозжиг для газовой колонки 010284C</t>
  </si>
  <si>
    <t>УТ000050690</t>
  </si>
  <si>
    <t>Чаша под ТЭН с крестовиной для э/плиты Мечта</t>
  </si>
  <si>
    <t xml:space="preserve"> Переключатели мощности</t>
  </si>
  <si>
    <t>УТ000016857</t>
  </si>
  <si>
    <t>Переключатель конф 6конт..5-поз.EGO 46.25866.509 (ПМ-16-5-19)</t>
  </si>
  <si>
    <t>УТ000022491</t>
  </si>
  <si>
    <t>Переключатель мощности для э/п "Мечта" ПМ-16-23-52-30</t>
  </si>
  <si>
    <t>УТ000006252</t>
  </si>
  <si>
    <t>Переключатель мощности для э/п "Мечта" ПМ-16-5-01 (16А, 220В, конфорка)</t>
  </si>
  <si>
    <t>УТ000006250</t>
  </si>
  <si>
    <t>Переключатель мощности для э/п "Мечта" ПМ-16-5-05 (16А, 220В, духовка)</t>
  </si>
  <si>
    <t>УТ000006251</t>
  </si>
  <si>
    <t>Переключатель мощности для э/п "Мечта" ПМ-16-5-06 (16А, 220В, духовка)</t>
  </si>
  <si>
    <t>УТ000030989</t>
  </si>
  <si>
    <t>Переключатель мощности для э/п Ardo 651067119 ПМ-4 (EGO 46.23866.834) духовка</t>
  </si>
  <si>
    <t>УТ000053905</t>
  </si>
  <si>
    <t>Переключатель мощности для э/п Beko 263100004 EGO42.02900.027/000 духовка</t>
  </si>
  <si>
    <t>УТ000053913</t>
  </si>
  <si>
    <t>Переключатель мощности для э/п Beko 263900054, Gottak 7LA870701K духовка</t>
  </si>
  <si>
    <t>УТ000030995</t>
  </si>
  <si>
    <t>Переключатель мощности для э/п Bosch 424123 ПМ-8 (Dreefs 11HE099) духовка</t>
  </si>
  <si>
    <t>УТ000053910</t>
  </si>
  <si>
    <t>Переключатель мощности для э/п Candy 42814656, 41003026 EGO 46.25866.521 духовка</t>
  </si>
  <si>
    <t>УТ000053915</t>
  </si>
  <si>
    <t>Переключатель мощности для э/п Falcon, Hatko, Inoksan, North, Rada, 49.27215.746/000</t>
  </si>
  <si>
    <t>УТ000030991</t>
  </si>
  <si>
    <t>Переключатель мощности для э/п Gefest ПМ-5 (46.25866.523) духовка</t>
  </si>
  <si>
    <t>УТ000028091</t>
  </si>
  <si>
    <t>Переключатель мощности для э/п Gefest ПМ-7 (46.27266.508, дух)</t>
  </si>
  <si>
    <t>УТ000030985</t>
  </si>
  <si>
    <t>Переключатель мощности для э/п Hansa 8001684 ПМ-10 (Dreefs 19HE002) духовка</t>
  </si>
  <si>
    <t>УТ000053916</t>
  </si>
  <si>
    <t>Переключатель мощности для э/п Hansa 8002197, Dreefs 5HE066</t>
  </si>
  <si>
    <t>УТ000030992</t>
  </si>
  <si>
    <t>Переключатель мощности для э/п Hansa 8002198 ПМ-5 (EGO 46.23866.650) духовка</t>
  </si>
  <si>
    <t>УТ000030993</t>
  </si>
  <si>
    <t>Переключатель мощности для э/п Hansa 8009532 ПМ-7 (Dreefs 5HE070/074) конфорка</t>
  </si>
  <si>
    <t>УТ000053911</t>
  </si>
  <si>
    <t>Переключатель мощности для э/п Hansa 8031478 ПМ-6 (Dreefs 11HE149) духовка</t>
  </si>
  <si>
    <t>УТ000030987</t>
  </si>
  <si>
    <t>Переключатель мощности для э/п Hansa 8061790 ПМ-12 (Dreefs 19HE099) духовка</t>
  </si>
  <si>
    <t>УТ000053903</t>
  </si>
  <si>
    <t>Переключатель мощности для э/п Hansa 8061791 ПМ-10 (Dreefs 11HE242 800810) духовка</t>
  </si>
  <si>
    <t>УТ000053912</t>
  </si>
  <si>
    <t>Переключатель мощности для э/п Hansa 8062049 ПМ-6 (Dreefs 11HE009) духовка</t>
  </si>
  <si>
    <t>УТ000030988</t>
  </si>
  <si>
    <t>Переключатель мощности для э/п Hansa 8062894 ПМ-12 (Gottak 7LA821001K) духовка</t>
  </si>
  <si>
    <t>УТ000053908</t>
  </si>
  <si>
    <t>Переключатель мощности для э/п Hansa, Amica, Kaiser 8050043, Gottak 7LA820405 духовка</t>
  </si>
  <si>
    <t>УТ000053904</t>
  </si>
  <si>
    <t>Переключатель мощности для э/п Hansa, Darina 800803. Gottak духовка</t>
  </si>
  <si>
    <t>УТ000053909</t>
  </si>
  <si>
    <t>Переключатель мощности для э/п Rika 880 ПМ-5 духовка</t>
  </si>
  <si>
    <t>УТ000030994</t>
  </si>
  <si>
    <t>Переключатель мощности для э/п Whirlpool, Ariston, Zanussi 049824 (EGO 41.32723.010) конфорка</t>
  </si>
  <si>
    <t>УТ000030986</t>
  </si>
  <si>
    <t>Переключатель мощности для э/п Whirlpool, Fagor 481227528152 ПМ-10 (Dreefs 11HE017) духовка</t>
  </si>
  <si>
    <t>УТ000053917</t>
  </si>
  <si>
    <t>Переключатель мощности для э/п Zanussi, Electrolux 3303162006, Dreefs 11HE045 духовка</t>
  </si>
  <si>
    <t>УТ000022500</t>
  </si>
  <si>
    <t>Переключатель мощности для э/п Горенье 228637 ПМ-6 (Dreefs 11HE175) духовка</t>
  </si>
  <si>
    <t>УТ000022498</t>
  </si>
  <si>
    <t>Переключатель мощности для э/п Горенье 228657 ПМ-5 (Dreefs 11HE172) духовка</t>
  </si>
  <si>
    <t>УТ000022501</t>
  </si>
  <si>
    <t>Переключатель мощности для э/п Горенье 617740 ПМ-6 (Dreefs 11HE023) духовка</t>
  </si>
  <si>
    <t>УТ000030996</t>
  </si>
  <si>
    <t>Переключатель мощности для э/п Горенье 617742 ПМ-8 (Dreefs 11HE024) духовка</t>
  </si>
  <si>
    <t>УТ000030983</t>
  </si>
  <si>
    <t>Переключатель мощности для э/п Горенье 617743, 296331 ПМ-10 (Dreefs 11HE025) духовка</t>
  </si>
  <si>
    <t>УТ000028090</t>
  </si>
  <si>
    <t>Переключатель мощности для э/п Горенье 618126 ПМ-6 (Dreefs 11HE033) духовка</t>
  </si>
  <si>
    <t>УТ000030984</t>
  </si>
  <si>
    <t>Переключатель мощности для э/п Горенье 618130, 296288 ПМ-10 (Dreefs 11HE035) духовка</t>
  </si>
  <si>
    <t>УТ000022496</t>
  </si>
  <si>
    <t>Переключатель мощности для э/п Горенье ПМ-3 EGO 46.23866.500</t>
  </si>
  <si>
    <t>УТ000022503</t>
  </si>
  <si>
    <t>Переключатель мощности для э/п Горенье ПМ-7 (46.27266.500)K</t>
  </si>
  <si>
    <t>УТ000022504</t>
  </si>
  <si>
    <t>Переключатель мощности для э/п Горенье ПМ-7 (EGO 46.27266.500)</t>
  </si>
  <si>
    <t>УТ000022499</t>
  </si>
  <si>
    <t>Переключатель мощности для э/п Горенье, Hansa, Amica, Beko 8050044 ПМ-5 (Gottak 7LA820510) духовка</t>
  </si>
  <si>
    <t>УТ000022505</t>
  </si>
  <si>
    <t>Переключатель мощности для э/п Лысьва ПМ-7 конфорка под тягу</t>
  </si>
  <si>
    <t>УТ000053918</t>
  </si>
  <si>
    <t>Переключатель мощности для э/п Лысьева, Комфорт 27-23711</t>
  </si>
  <si>
    <t>УТ000022492</t>
  </si>
  <si>
    <t>Переключатель мощности для э/п ПМ-16-3-21</t>
  </si>
  <si>
    <t>УТ000022494</t>
  </si>
  <si>
    <t>Переключатель мощности для э/п ПМ-16-7-03</t>
  </si>
  <si>
    <t>УТ000022495</t>
  </si>
  <si>
    <t>Переключатель мощности для э/п ПМ-16-7-03-03 (замена 2ПМ-16-7-03-02)</t>
  </si>
  <si>
    <t>УТ000022509</t>
  </si>
  <si>
    <t>Переключатель мощности для э/п ПМ27-2353 К 5поз. духовка</t>
  </si>
  <si>
    <t>УТ000022512</t>
  </si>
  <si>
    <t>Переключатель мощности для э/п ПМ27-2375П 7поз. конфорка</t>
  </si>
  <si>
    <t>УТ000022506</t>
  </si>
  <si>
    <t>Переключатель мощности для э/п Электра ПМ-7</t>
  </si>
  <si>
    <t>УТ000053907</t>
  </si>
  <si>
    <t>Переключатель мощности для э/п Электра, Нововятка ПМ-3</t>
  </si>
  <si>
    <t>УТ000053920</t>
  </si>
  <si>
    <t>Переключатель мощности для э/п Электра, Нововятка, длинный ПМ-7</t>
  </si>
  <si>
    <t xml:space="preserve"> Таймер духовки</t>
  </si>
  <si>
    <t>УТ000028179</t>
  </si>
  <si>
    <t>Таймер духовки механический DKJ-Y1 (60мин/16A/22мм)</t>
  </si>
  <si>
    <t xml:space="preserve"> Термопары для газовых плит</t>
  </si>
  <si>
    <t>УТ000044299</t>
  </si>
  <si>
    <t>Термопара универсальная 1200мм, RRESCG/01компл.гаек 9шт</t>
  </si>
  <si>
    <t>УТ000044297</t>
  </si>
  <si>
    <t>Термопара универсальная 120см, 30мВ, компл.гаек 5шт</t>
  </si>
  <si>
    <t>УТ000044300</t>
  </si>
  <si>
    <t>Термопара универсальная 1500мм, RRESCG/01компл.гаек 9шт</t>
  </si>
  <si>
    <t>УТ000044298</t>
  </si>
  <si>
    <t>Термопара универсальная 150см, 30мВ, компл.гаек 5шт</t>
  </si>
  <si>
    <t>УТ000044968</t>
  </si>
  <si>
    <t>Термопара универсальная для газовых плит и котлов 30см, 30мВ, компл.гаек 5шт</t>
  </si>
  <si>
    <t>УТ000044969</t>
  </si>
  <si>
    <t>Термопара универсальная для газовых плит и котлов 60см, 30мВ, компл.гаек 5шт</t>
  </si>
  <si>
    <t>УТ000044970</t>
  </si>
  <si>
    <t>Термопара универсальная для газовых плит и котлов 90см, 30мВ, компл.гаек 5шт</t>
  </si>
  <si>
    <t xml:space="preserve"> Терморегуляторы</t>
  </si>
  <si>
    <t>УТ000045493</t>
  </si>
  <si>
    <t>Терморегулятор духовки BEKO 1.14м/55-285°С, EGO 55.17053.030 (263100015)</t>
  </si>
  <si>
    <t>УТ000028181</t>
  </si>
  <si>
    <t>Терморегулятор духовки Hansa, Fagor 16А/24мм/50-299°С, EGO 55.17069.140 (8032828)</t>
  </si>
  <si>
    <t>УТ000060537</t>
  </si>
  <si>
    <t>Терморегулятор духовки Hansa, Fagor 16А/400V/0,9м/16мм/50-320°С, Tecasa</t>
  </si>
  <si>
    <t>УТ000062241</t>
  </si>
  <si>
    <t>Терморегулятор духовки Hansa, Fagor 16А/400V/0,9м/24мм/50-300°С, Prodigy TR/741</t>
  </si>
  <si>
    <t>УТ000053922</t>
  </si>
  <si>
    <t>Терморегулятор духовки Hansa, Fagor 16А/400V/0,9м/25мм/50-320°С, Tecasa COK200UN</t>
  </si>
  <si>
    <t>УТ000041174</t>
  </si>
  <si>
    <t>Терморегулятор духовки ЗВИ, DeLuxe 0,9м/50-300°С аналог ТАМ-124-14 CAEM</t>
  </si>
  <si>
    <t>УТ000042759</t>
  </si>
  <si>
    <t>Терморегулятор духовки Мечта, Горенье 50-320C°, 1м, 23мм, 16А, 3 контакта</t>
  </si>
  <si>
    <t>УТ000062240</t>
  </si>
  <si>
    <t>Терморегулятор духового шкафа 50-300C° 20А 2.5м WK20230920</t>
  </si>
  <si>
    <t>УТ000022552</t>
  </si>
  <si>
    <t>Терморегулятор духового шкафа Beko 4410101001 (263900001) защитный</t>
  </si>
  <si>
    <t>УТ000022556</t>
  </si>
  <si>
    <t>Терморегулятор духового шкафа Gefest, Брест 16А/0.9м/50-260C° 81381791, Eika</t>
  </si>
  <si>
    <t>УТ000062239</t>
  </si>
  <si>
    <t>Терморегулятор духового шкафа Gefest, Брест 50-260C°/33мм 55.17049.30 818731179</t>
  </si>
  <si>
    <t>УТ000022554</t>
  </si>
  <si>
    <t>Терморегулятор духового шкафа Indesit, Arisron 280C° C00082365, TW</t>
  </si>
  <si>
    <t>УТ000056452</t>
  </si>
  <si>
    <t>Термостат духовки 50-300° 1090мм шток 17мм</t>
  </si>
  <si>
    <t xml:space="preserve"> Тэны, спирали для плит и духовок</t>
  </si>
  <si>
    <t>УТ000022484</t>
  </si>
  <si>
    <t>Крепление ТЭНа для эл. плиты Мечта</t>
  </si>
  <si>
    <t>УТ000050691</t>
  </si>
  <si>
    <t>Светосигнальная артматура для э/плиты Мечта, Нововятка, Rika</t>
  </si>
  <si>
    <t>УТ000036821</t>
  </si>
  <si>
    <t>Спираль для КЭ-0,12 1,25кВт с бусами</t>
  </si>
  <si>
    <t>УТ000036822</t>
  </si>
  <si>
    <t>Спираль для КЭ-0,12 1,5кВт с бус нихром</t>
  </si>
  <si>
    <t>УТ000036824</t>
  </si>
  <si>
    <t>Спираль для КЭ-0,15 1,75кВт с бус</t>
  </si>
  <si>
    <t>УТ000036825</t>
  </si>
  <si>
    <t>Спираль для КЭ-0,15 1,75кВт с бус нихром</t>
  </si>
  <si>
    <t>УТ000036827</t>
  </si>
  <si>
    <t>Спираль для КЭ-0,17 2,0кВт с бус</t>
  </si>
  <si>
    <t>УТ000036826</t>
  </si>
  <si>
    <t>Спираль для КЭ-0,17 2,0кВт с бус нихром</t>
  </si>
  <si>
    <t>УТ000030237</t>
  </si>
  <si>
    <t>ТЭН для духовки 1200W 230В   395х425 301253</t>
  </si>
  <si>
    <t>УТ000045490</t>
  </si>
  <si>
    <t>ТЭН для духовки 1600W кольцевой 192/254/33мм</t>
  </si>
  <si>
    <t>УТ000030254</t>
  </si>
  <si>
    <t>ТЭН для духовки 2500W (круглый D=186mm) 1120041</t>
  </si>
  <si>
    <t>УТ000011024</t>
  </si>
  <si>
    <t>ТЭН для духовки 2500W 230Вт 365*330 300271</t>
  </si>
  <si>
    <t>УТ000045491</t>
  </si>
  <si>
    <t>ТЭН для духовки ARDO 1400W Ш-обр.524020800, 524012200</t>
  </si>
  <si>
    <t>УТ000011022</t>
  </si>
  <si>
    <t>ТЭН для духовки ARDO 1600W нижний 355*346 3409018</t>
  </si>
  <si>
    <t>УТ000030997</t>
  </si>
  <si>
    <t>ТЭН для духовки ARDO 700+1800W Ш-орбазный 52401300</t>
  </si>
  <si>
    <t>УТ000045498</t>
  </si>
  <si>
    <t>ТЭН для духовки Ariston 1200W Ш-обр. 081590</t>
  </si>
  <si>
    <t>УТ000045497</t>
  </si>
  <si>
    <t>ТЭН для духовки Ariston 750+1500W 052297</t>
  </si>
  <si>
    <t>УТ000045488</t>
  </si>
  <si>
    <t>ТЭН для духовки BEKO 1.1кВт П-обр. нижний узкий 562900004</t>
  </si>
  <si>
    <t>УТ000022571</t>
  </si>
  <si>
    <t>ТЭН для духовки BEKO 1300W М-обр. нижний широкий</t>
  </si>
  <si>
    <t>УТ000031001</t>
  </si>
  <si>
    <t>ТЭН для духовки De luxe 1200W Ш-обр. нижний узкий</t>
  </si>
  <si>
    <t>УТ000060539</t>
  </si>
  <si>
    <t>ТЭН для духовки De luxe 800+1800W верхний узкий</t>
  </si>
  <si>
    <t>УТ000031000</t>
  </si>
  <si>
    <t>ТЭН для духовки De luxe 800W П-обр. верхний широкий</t>
  </si>
  <si>
    <t>УТ000031004</t>
  </si>
  <si>
    <t>ТЭН для духовки De luxe, Indezit 800W П-обр. бок. контакты, верхний широкий</t>
  </si>
  <si>
    <t>УТ000045496</t>
  </si>
  <si>
    <t>ТЭН для духовки Indesit 1000W нижний 016435 082668</t>
  </si>
  <si>
    <t>УТ000041180</t>
  </si>
  <si>
    <t>ТЭН для духовки Горенье 1,0кВт нижний Челябинск</t>
  </si>
  <si>
    <t>УТ000022575</t>
  </si>
  <si>
    <t>ТЭН для духовки Горенье 1,1кВт М-обр. нижний 360мм 616021</t>
  </si>
  <si>
    <t>УТ000041181</t>
  </si>
  <si>
    <t>ТЭН для духовки Дарина 0,8кВт П-обр. верхний</t>
  </si>
  <si>
    <t>УТ000041184</t>
  </si>
  <si>
    <t>ТЭН для духовки ЗВИ 1,2кВт М-обр. нижний</t>
  </si>
  <si>
    <t>УТ000041189</t>
  </si>
  <si>
    <t>ТЭН для духовки ЗВИ, Дарина 1,2кВт Ш-орбразный, нижний широкий</t>
  </si>
  <si>
    <t>УТ000060540</t>
  </si>
  <si>
    <t>ТЭН для духовки Лысьва 1200W нижний</t>
  </si>
  <si>
    <t>УТ000045492</t>
  </si>
  <si>
    <t>ТЭН для духовки Электра 800+1500кВт верхний</t>
  </si>
  <si>
    <t>УТ000045486</t>
  </si>
  <si>
    <t>ТЭН для духовки Электра, Нововятка 1,2кВт нижний</t>
  </si>
  <si>
    <t>00401051833</t>
  </si>
  <si>
    <t>ТЭН для печи шаурма 1500W 220V контакты по центру</t>
  </si>
  <si>
    <t>УТ000058643</t>
  </si>
  <si>
    <t>ТЭН для э/плиты 1000Вт RusMaster WY-02D,WY-05</t>
  </si>
  <si>
    <t>УТ000058642</t>
  </si>
  <si>
    <t>ТЭН для э/плиты 1000Вт Ø=150мм без обода RusMaster WY-01D,WY-04B</t>
  </si>
  <si>
    <t>00410059072</t>
  </si>
  <si>
    <t>ТЭН для э/плиты Мечта 1000Вт, 220В</t>
  </si>
  <si>
    <t>УТ000022486</t>
  </si>
  <si>
    <t>ТЭН для э/плиты Мечта 1200Вт, 220В</t>
  </si>
  <si>
    <t>УТ000053404</t>
  </si>
  <si>
    <t>ТЭН для э/плиты Мечта, RusMaster WY-07A, WY-08 3конт. 140мм</t>
  </si>
  <si>
    <t>00410059073</t>
  </si>
  <si>
    <t>ТЭН для э/плиты Россиянка 1000W,220V</t>
  </si>
  <si>
    <t>УТ000010240</t>
  </si>
  <si>
    <t>ТЭН для э/плиты Фея (плоская спираль, 2 контакта) Д027 1000W,220V</t>
  </si>
  <si>
    <t>УТ000050713</t>
  </si>
  <si>
    <t>ТЭН для э/плиты ЭЛЕКТРА 1000W,220V, с фланцем</t>
  </si>
  <si>
    <t xml:space="preserve"> Запчасти для мясорубок</t>
  </si>
  <si>
    <t xml:space="preserve"> Втулки и шайбы</t>
  </si>
  <si>
    <t>УТ000040272</t>
  </si>
  <si>
    <t>Втулка блендера BRAUN</t>
  </si>
  <si>
    <t>УТ000059400</t>
  </si>
  <si>
    <t>Втулка для мясорубки  Philips 2727/10</t>
  </si>
  <si>
    <t>УТ000058736</t>
  </si>
  <si>
    <t>Втулка для мясорубки  Philips HR 2733 (конус)</t>
  </si>
  <si>
    <t>УТ000056451</t>
  </si>
  <si>
    <t>Втулка Полумуфта Гамма-2</t>
  </si>
  <si>
    <t>УТ000058593</t>
  </si>
  <si>
    <t>Втулка шнека для мясорубки MOULINEX GRZ174</t>
  </si>
  <si>
    <t>УТ000010225</t>
  </si>
  <si>
    <t>Втулка шнека для мясорубок Bosch (нов. образца, вн. квадрат 10мм.)</t>
  </si>
  <si>
    <t>УТ000059353</t>
  </si>
  <si>
    <t>Втулка шнека для мясорубок Bosch, Philips, Zelmer с юбкой, квадрат 14.6мм</t>
  </si>
  <si>
    <t>УТ000006236</t>
  </si>
  <si>
    <t>Втулка шнека для мясорубок Braun (черная)</t>
  </si>
  <si>
    <t>УТ000009217</t>
  </si>
  <si>
    <t>Втулка шнека для мясорубок Delta</t>
  </si>
  <si>
    <t>УТ000006237</t>
  </si>
  <si>
    <t>Втулка шнека для мясорубок Kenwood</t>
  </si>
  <si>
    <t>УТ000017295</t>
  </si>
  <si>
    <t>Втулка шнека для мясорубок Maxwell</t>
  </si>
  <si>
    <t>УТ000006238</t>
  </si>
  <si>
    <t>Втулка шнека для мясорубок Moulinex</t>
  </si>
  <si>
    <t>УТ000006239</t>
  </si>
  <si>
    <t>Втулка шнека для мясорубок Philips (нового образца, наруж квадрат 17х17)</t>
  </si>
  <si>
    <t>УТ000020724</t>
  </si>
  <si>
    <t>Втулка шнека для мясорубок Philips (старого образца, наруж квадрат 14х14) 36511</t>
  </si>
  <si>
    <t>УТ000010226</t>
  </si>
  <si>
    <t>Втулка шнека для мясорубок Philips (старого образца, наруж квадрат 15х15) 36512</t>
  </si>
  <si>
    <t>УТ000020116</t>
  </si>
  <si>
    <t>Втулка шнека для мясорубок Philips, Zelmer 420306564070</t>
  </si>
  <si>
    <t>УТ000059354</t>
  </si>
  <si>
    <t>Втулка шнека для мясорубок Redmond,Vitek с юбкой 5.3мм</t>
  </si>
  <si>
    <t>УТ000006240</t>
  </si>
  <si>
    <t>Втулка шнека для мясорубок Tefal</t>
  </si>
  <si>
    <t>УТ000010227</t>
  </si>
  <si>
    <t>Втулка шнека для мясорубок VITEK</t>
  </si>
  <si>
    <t>УТ000010228</t>
  </si>
  <si>
    <t>Втулка шнека для мясорубок VITEK, Scarlett (нов. образца, с юбкой, вн. квадрат 10мм)</t>
  </si>
  <si>
    <t>УТ000059352</t>
  </si>
  <si>
    <t>Втулка шнека для мясорубок Vitek, Scarlett, Redmond 63350</t>
  </si>
  <si>
    <t>УТ000011524</t>
  </si>
  <si>
    <t>Втулка шнека для мясорубок Аксион ЮМГИ713148004</t>
  </si>
  <si>
    <t>УТ000011522</t>
  </si>
  <si>
    <t>Втулка шнека для мясорубок Аксион ЮМГИ713148005</t>
  </si>
  <si>
    <t>УТ000011525</t>
  </si>
  <si>
    <t>Втулка шнека для мясорубок Бриз ЮМГИ713325001 (до 2011г.в.)</t>
  </si>
  <si>
    <t>УТ000011523</t>
  </si>
  <si>
    <t>Втулка шнека для мясорубок Бриз ЮМГИ713325001 (с 2011г.в.)</t>
  </si>
  <si>
    <t>УТ000040273</t>
  </si>
  <si>
    <t>Втулка шнека для мясорубок Бриз ЮМГИ713325002</t>
  </si>
  <si>
    <t>УТ000006241</t>
  </si>
  <si>
    <t>Втулка шнека для мясорубок Бриз, Аксион (с отверстиями) ЮМГИ 713123001</t>
  </si>
  <si>
    <t>УТ000006245</t>
  </si>
  <si>
    <t>Втулка шнека для мясорубок Гамма (длинная) 11300</t>
  </si>
  <si>
    <t>УТ000010229</t>
  </si>
  <si>
    <t>Втулка шнека для мясорубок Гамма (короткая)</t>
  </si>
  <si>
    <t>УТ000014307</t>
  </si>
  <si>
    <t>Втулка шнека для мясорубок Казань (ручная)</t>
  </si>
  <si>
    <t>УТ000031363</t>
  </si>
  <si>
    <t>Втулка шнека для мясорубок Помощница (длинная) пластик</t>
  </si>
  <si>
    <t>УТ000040275</t>
  </si>
  <si>
    <t>Втулка шнека для мясорубок Помощница малая, пластик</t>
  </si>
  <si>
    <t>УТ000028197</t>
  </si>
  <si>
    <t>Втулка шнека для мясорубок Ротор, Дива</t>
  </si>
  <si>
    <t>УТ000006247</t>
  </si>
  <si>
    <t>Втулка шнека для мясорубок Флора</t>
  </si>
  <si>
    <t>УТ000017635</t>
  </si>
  <si>
    <t>Втулка шнека для мясорубок Эльво (Украина)</t>
  </si>
  <si>
    <t>УТ000031364</t>
  </si>
  <si>
    <t>Втулка-муфта шестигранное отверстие 49513</t>
  </si>
  <si>
    <t>УТ000035046</t>
  </si>
  <si>
    <t>Корпус втулки шнека мясорубок Philips 2736</t>
  </si>
  <si>
    <t>УТ000035048</t>
  </si>
  <si>
    <t>Корпус втулки шнека мясорубок Аксион на ножке</t>
  </si>
  <si>
    <t>УТ000035074</t>
  </si>
  <si>
    <t>Корпус втулки шнека мясорубок Бриз</t>
  </si>
  <si>
    <t>УТ000023055</t>
  </si>
  <si>
    <t>Шайба шнека БРИЗ, АКСИОН</t>
  </si>
  <si>
    <t>УТ000020759</t>
  </si>
  <si>
    <t>Шайба шнека Ротор ИЛКЮ 711141020</t>
  </si>
  <si>
    <t xml:space="preserve"> Гайки</t>
  </si>
  <si>
    <t>УТ000023051</t>
  </si>
  <si>
    <t>Гайка на корпус шнека мясорубок AEZ(010312D3)</t>
  </si>
  <si>
    <t>УТ000023052</t>
  </si>
  <si>
    <t>Гайка на корпус шнека мясорубок AEZ(010312H)</t>
  </si>
  <si>
    <t>УТ000035037</t>
  </si>
  <si>
    <t>Гайка на корпус шнека мясорубок Bosch BS011</t>
  </si>
  <si>
    <t>УТ000028199</t>
  </si>
  <si>
    <t>Гайка на корпус шнека мясорубок Kenwood KW715547</t>
  </si>
  <si>
    <t>УТ000035038</t>
  </si>
  <si>
    <t>Гайка на корпус шнека мясорубок Vitek VS013</t>
  </si>
  <si>
    <t>УТ000035040</t>
  </si>
  <si>
    <t>Гайка на корпус шнека мясорубок Vitek VS043</t>
  </si>
  <si>
    <t>УТ000015612</t>
  </si>
  <si>
    <t>Гайка на корпус шнека мясорубок Браун 010312B</t>
  </si>
  <si>
    <t>УТ000006171</t>
  </si>
  <si>
    <t>Гайка на корпус шнека мясорубок Бриз, Аксион 7584471004</t>
  </si>
  <si>
    <t>УТ000010230</t>
  </si>
  <si>
    <t>Гайка на корпус шнека мясорубок Дельта 010312D</t>
  </si>
  <si>
    <t>УТ000023054</t>
  </si>
  <si>
    <t>Гайка на корпус шнека мясорубок Помощница, Philips, Polaris, Moulinex, Redmond, Rolsen AEZ(010312F)</t>
  </si>
  <si>
    <t xml:space="preserve"> Двигатели</t>
  </si>
  <si>
    <t>УТ000047317</t>
  </si>
  <si>
    <t>Двигатель для мясорубки 010235(F)</t>
  </si>
  <si>
    <t>УТ000047318</t>
  </si>
  <si>
    <t>Двигатель для мясорубки 010235(G)</t>
  </si>
  <si>
    <t>УТ000047309</t>
  </si>
  <si>
    <t>Двигатель для мясорубки 010235(H)</t>
  </si>
  <si>
    <t>УТ000047310</t>
  </si>
  <si>
    <t>Двигатель для мясорубки 010235(I)</t>
  </si>
  <si>
    <t>УТ000047311</t>
  </si>
  <si>
    <t>Двигатель для мясорубки 010235(J)</t>
  </si>
  <si>
    <t>УТ000047312</t>
  </si>
  <si>
    <t>Двигатель для мясорубки 010235(K)</t>
  </si>
  <si>
    <t>УТ000047313</t>
  </si>
  <si>
    <t>Двигатель для мясорубки 010235(N)</t>
  </si>
  <si>
    <t>УТ000047308</t>
  </si>
  <si>
    <t>Двигатель для мясорубки 010235(R)</t>
  </si>
  <si>
    <t>УТ000047316</t>
  </si>
  <si>
    <t>Двигатель для мясорубки Аксион, реверс 010235(D)</t>
  </si>
  <si>
    <t xml:space="preserve"> Ножи</t>
  </si>
  <si>
    <t>УТ000010233</t>
  </si>
  <si>
    <t>Нож для мясорубок (889-193)</t>
  </si>
  <si>
    <t>УТ000006152</t>
  </si>
  <si>
    <t>Нож для мясорубок Bosch (4гр, конус) 010159D</t>
  </si>
  <si>
    <t>УТ000062508</t>
  </si>
  <si>
    <t>Нож для мясорубок Braun, Vitek, Гамма7 серповидный, вн.квадрат 9мм №5 GRZ112</t>
  </si>
  <si>
    <t>УТ000062509</t>
  </si>
  <si>
    <t>Нож для мясорубок Kenwood, BOSCH серповидный, вн. квадрат 10мм №8 GRZ111</t>
  </si>
  <si>
    <t>УТ000006162</t>
  </si>
  <si>
    <t>Нож для мясорубок Moulinex (четырехгран.) (010159A)</t>
  </si>
  <si>
    <t>УТ000006160</t>
  </si>
  <si>
    <t>Нож для мясорубок Moulinex (шестигр. плоск) GRZ118</t>
  </si>
  <si>
    <t>УТ000006161</t>
  </si>
  <si>
    <t>Нож для мясорубок Moulinex (шестигр.) 010159B</t>
  </si>
  <si>
    <t>УТ000062506</t>
  </si>
  <si>
    <t>Нож для мясорубок Moulinex (шестигр.) 989495</t>
  </si>
  <si>
    <t>УТ000006153</t>
  </si>
  <si>
    <t>Нож для мясорубок Panasonic</t>
  </si>
  <si>
    <t>УТ000022321</t>
  </si>
  <si>
    <t>Нож для мясорубок Panasonic  AEZ 010159O</t>
  </si>
  <si>
    <t>УТ000013298</t>
  </si>
  <si>
    <t>Нож для мясорубок Panasonic 4-х гран. ПП ЗИП 41922</t>
  </si>
  <si>
    <t>УТ000031371</t>
  </si>
  <si>
    <t>Нож для мясорубок Panasonic, Kenwood, Lamark, Mistery, Horeca, Ergo GRZ098 (серповидный, вн. квадрат 12мм)</t>
  </si>
  <si>
    <t>УТ000062510</t>
  </si>
  <si>
    <t>Нож для мясорубок Panasonic, вн. квадрат 8.5мм №8 GRZ213</t>
  </si>
  <si>
    <t>УТ000006158</t>
  </si>
  <si>
    <t>Нож для мясорубок Phillips</t>
  </si>
  <si>
    <t>УТ000059356</t>
  </si>
  <si>
    <t>Нож для мясорубок Redmond квадрат 10.5мм</t>
  </si>
  <si>
    <t>УТ000016502</t>
  </si>
  <si>
    <t>Нож для мясорубок Аксион ЮМГИ305646296/255 саблевидный</t>
  </si>
  <si>
    <t>УТ000062507</t>
  </si>
  <si>
    <t>Нож для мясорубок Браун, Комфорт, Дельта и др. внутр.квадрат 8,5мм (аналог 010159C1) GRZ140</t>
  </si>
  <si>
    <t>УТ000031372</t>
  </si>
  <si>
    <t>Нож для мясорубок Гамма-2 двусторонний</t>
  </si>
  <si>
    <t>УТ000009088</t>
  </si>
  <si>
    <t>Нож для мясорубок Гамма-7</t>
  </si>
  <si>
    <t>УТ000013292</t>
  </si>
  <si>
    <t>Нож для мясорубок МИМ-300 без бурта 010159V</t>
  </si>
  <si>
    <t>УТ000013294</t>
  </si>
  <si>
    <t>Нож для мясорубок МИМ-300 с буртом 010159V1</t>
  </si>
  <si>
    <t>УТ000007650</t>
  </si>
  <si>
    <t>Нож для мясорубок Помошница 010159F</t>
  </si>
  <si>
    <t>УТ000016503</t>
  </si>
  <si>
    <t>Нож для мясорубок ручных с зазубринами 010159H</t>
  </si>
  <si>
    <t>УТ000053198</t>
  </si>
  <si>
    <t>Нож для электромясорубки "Крест" Mallony 004383</t>
  </si>
  <si>
    <t>УТ000031369</t>
  </si>
  <si>
    <t>Нож для электромясорубки "Хром-50" литой 032517</t>
  </si>
  <si>
    <t>УТ000031370</t>
  </si>
  <si>
    <t>Нож для электромясорубки "Чудо" 024023</t>
  </si>
  <si>
    <t>УТ000009087</t>
  </si>
  <si>
    <t>Нож для электромясорубки двухсторонний универсал. Японский (010159J)</t>
  </si>
  <si>
    <t>УТ000013285</t>
  </si>
  <si>
    <t>Нож для электромясорубки универсал. Японский большой 4-х лепестк. 010159T</t>
  </si>
  <si>
    <t xml:space="preserve"> Редукторы</t>
  </si>
  <si>
    <t>УТ000040280</t>
  </si>
  <si>
    <t>Корпус редуктора для Мясорубки Аксион ЮМГИ301121017</t>
  </si>
  <si>
    <t>УТ000035051</t>
  </si>
  <si>
    <t>Корпус редуктора мясорубок Помошница 1784</t>
  </si>
  <si>
    <t>УТ000040283</t>
  </si>
  <si>
    <t>Редуктор к мясорубке Bosch металл</t>
  </si>
  <si>
    <t>УТ000040284</t>
  </si>
  <si>
    <t>Редуктор к мясорубке Китай 010161P</t>
  </si>
  <si>
    <t>УТ000040288</t>
  </si>
  <si>
    <t>Редуктор к мясорубке Ротор ИЛКЮ303131011</t>
  </si>
  <si>
    <t>УТ000040286</t>
  </si>
  <si>
    <t>Редуктор к мясорубке Сатурн, тип 1,  010161C</t>
  </si>
  <si>
    <t>УТ000040287</t>
  </si>
  <si>
    <t>Редуктор к мясорубке Сатурн, тип 2, белый 010161D</t>
  </si>
  <si>
    <t xml:space="preserve"> Решетки</t>
  </si>
  <si>
    <t>УТ000051580</t>
  </si>
  <si>
    <t>Решетка для мясорубки, крупная + нож 2х лопастной</t>
  </si>
  <si>
    <t>УТ000054264</t>
  </si>
  <si>
    <t>Решетка для мясорубки, мелкая + нож 2х лопастной</t>
  </si>
  <si>
    <t>УТ000040289</t>
  </si>
  <si>
    <t>Решетка для мясорубок + нож 4гр. Moulinex 010248A</t>
  </si>
  <si>
    <t>УТ000059357</t>
  </si>
  <si>
    <t>Решетка для мясорубок Bosch Ø62мм, отв. 4,3мм, посадочное отв. 9мм</t>
  </si>
  <si>
    <t>УТ000014284</t>
  </si>
  <si>
    <t>Решетка для мясорубок Bosch, Braun (7мм)</t>
  </si>
  <si>
    <t>УТ000014325</t>
  </si>
  <si>
    <t>Решетка для мясорубок Bosch, Braun, Siemens, Philips, Zelmer (3мм)</t>
  </si>
  <si>
    <t>УТ000009091</t>
  </si>
  <si>
    <t>Решетка для мясорубок BRAUN (средняя) (010237B)</t>
  </si>
  <si>
    <t>УТ000059358</t>
  </si>
  <si>
    <t>Решетка для мясорубок BRAUN 4.6мм</t>
  </si>
  <si>
    <t>УТ000009221</t>
  </si>
  <si>
    <t>Решетка для мясорубок Kenwood d-62, мелкая</t>
  </si>
  <si>
    <t>УТ000009219</t>
  </si>
  <si>
    <t>Решетка для мясорубок Kenwood, Zelmer, Moulinex d-62, крупная 15.7мм</t>
  </si>
  <si>
    <t>УТ000059359</t>
  </si>
  <si>
    <t>Решетка для мясорубок Kenwood, Zelmer, Moulinex d-62, крупная 7.9мм</t>
  </si>
  <si>
    <t>УТ000059360</t>
  </si>
  <si>
    <t>Решетка для мясорубок Kenwood, Zelmer, Moulinex d-62, средняя 5мм</t>
  </si>
  <si>
    <t>УТ000006165</t>
  </si>
  <si>
    <t>Решетка для мясорубок Moulinex, Tefal (крупная) (010237C1)</t>
  </si>
  <si>
    <t>УТ000009090</t>
  </si>
  <si>
    <t>Решетка для мясорубок Moulinex, Tefal (мелкая) (010237C3)</t>
  </si>
  <si>
    <t>УТ000014292</t>
  </si>
  <si>
    <t>Решетка для мясорубок Panasonic 4,5мм</t>
  </si>
  <si>
    <t>УТ000059361</t>
  </si>
  <si>
    <t>Решетка для мясорубок Panasonic крупная GRZ116</t>
  </si>
  <si>
    <t>УТ000036695</t>
  </si>
  <si>
    <t>Решетка для мясорубок Аксион (набор 2шт мелкая и крупная) ЮМГИ305646294-02</t>
  </si>
  <si>
    <t>УТ000014293</t>
  </si>
  <si>
    <t>Решетка для мясорубок Аксион (набор 2шт мелкая и крупная+нож) ЮМГИ305646294-04</t>
  </si>
  <si>
    <t>УТ000009093</t>
  </si>
  <si>
    <t>Решетка для мясорубок Аксион и Бриз (набор 3шт) ЮМГИ305646294-01</t>
  </si>
  <si>
    <t>УТ000007623</t>
  </si>
  <si>
    <t>Решетка для мясорубок Аксион и Бриз мелкая (4.8мм) ЮМГИ305646294</t>
  </si>
  <si>
    <t>УТ000006164</t>
  </si>
  <si>
    <t>Решетка для мясорубок Гамма-7 (4мм)</t>
  </si>
  <si>
    <t>УТ000006163</t>
  </si>
  <si>
    <t>Решетка для мясорубок Гамма-7 (7мм)</t>
  </si>
  <si>
    <t>УТ000007624</t>
  </si>
  <si>
    <t>Решетка для мясорубок крупная (889-306) для отечественных электромех и ручных мясорубок</t>
  </si>
  <si>
    <t>УТ000057361</t>
  </si>
  <si>
    <t>Решетка для мясорубок мелкая (889-403) для отечественных электромех и ручных мясорубок</t>
  </si>
  <si>
    <t>УТ000055276</t>
  </si>
  <si>
    <t>Решетка для мясорубок мелкая (889-403) для отечественных электромех и ручных мясорубок (без упаковки)</t>
  </si>
  <si>
    <t>УТ000014289</t>
  </si>
  <si>
    <t>Решетка для мясорубок Хром 54-4,5</t>
  </si>
  <si>
    <t>УТ000014291</t>
  </si>
  <si>
    <t>Решетка для мясорубок Хром 54-7(ПП ЗИП) для отечественных электромех. и ручных мясорубок.</t>
  </si>
  <si>
    <t xml:space="preserve"> Шестерни</t>
  </si>
  <si>
    <t>УТ000017292</t>
  </si>
  <si>
    <t>Блок шестеренок для мясорубок Kenwood MG700 (2шт. D=72/32 H=50/25 d=16; D=58/27 H=50/25 d=12)</t>
  </si>
  <si>
    <t>УТ000017293</t>
  </si>
  <si>
    <t>Блок шестеренок для мясорубок Rolsen (2шт. D=79 d=28 H=36 h=15,17 и 78 кос. зуб; D=80 H=18 46косой, шток под 6гр.)</t>
  </si>
  <si>
    <t>УТ000017294</t>
  </si>
  <si>
    <t>Блок шестеренок для мясорубок Vitek (H3 D82 H82/14 46зуб; D46/33 H36/12 d8 54/15 зуб: D66/29 H37/14 d8 31/15 зуб)</t>
  </si>
  <si>
    <t>УТ000015607</t>
  </si>
  <si>
    <t>Блок шестеренок для мясорубок Ратеп</t>
  </si>
  <si>
    <t>УТ000031387</t>
  </si>
  <si>
    <t>Шестерня для мясорубок Bork, Zelmer и др. прям. зуб 44056</t>
  </si>
  <si>
    <t>УТ000010693</t>
  </si>
  <si>
    <t>Шестерня для мясорубок Bosch (малая 7мм)</t>
  </si>
  <si>
    <t>УТ000017643</t>
  </si>
  <si>
    <t>Шестерня для мясорубок Bosch MFW-1501/1545/1550/45020 (малая 8мм. отв. по центру) 43341</t>
  </si>
  <si>
    <t>УТ000006231</t>
  </si>
  <si>
    <t>Шестерня для мясорубок Braun (малая)</t>
  </si>
  <si>
    <t>УТ000009197</t>
  </si>
  <si>
    <t>Шестерня для мясорубок Braun 83/20мм, 104/9зуб, H32/h12, d7, белая 7000898</t>
  </si>
  <si>
    <t>УТ000028201</t>
  </si>
  <si>
    <t>Шестерня для мясорубок Braun под шнек 4195612</t>
  </si>
  <si>
    <t>УТ000035073</t>
  </si>
  <si>
    <t>Шестерня для мясорубок Braun средняя (d-50/31мм, зуб - 27/10шт.)</t>
  </si>
  <si>
    <t>УТ000040290</t>
  </si>
  <si>
    <t>Шестерня для мясорубок Centek CT-1602 Большая</t>
  </si>
  <si>
    <t>УТ000059420</t>
  </si>
  <si>
    <t>Шестерня для мясорубок Delta 54 (мет. вал Д-81мм, прямые зубья 38шт, внутри резьба М4)</t>
  </si>
  <si>
    <t>УТ000040294</t>
  </si>
  <si>
    <t>Шестерня для мясорубок Delta MG-250 Ø71мм 34 зуб.</t>
  </si>
  <si>
    <t>УТ000040293</t>
  </si>
  <si>
    <t>Шестерня для мясорубок Delta Ø82мм ПАЗ</t>
  </si>
  <si>
    <t>УТ000031388</t>
  </si>
  <si>
    <t>Шестерня для мясорубок Delta, Saturn (мет. вал Д-81мм, прямые зубья 46шт, Н вала 82мм)</t>
  </si>
  <si>
    <t>УТ000040291</t>
  </si>
  <si>
    <t>Шестерня для мясорубок Delta, Saturn Ø46/25мм, 11 зуб.</t>
  </si>
  <si>
    <t>УТ000040292</t>
  </si>
  <si>
    <t>Шестерня для мясорубок Delta, Saturn Ø46/28мм, 12 зуб.</t>
  </si>
  <si>
    <t>УТ000040295</t>
  </si>
  <si>
    <t>Шестерня для мясорубок Elenberg, Vitek Ø45/28мм</t>
  </si>
  <si>
    <t>УТ000035078</t>
  </si>
  <si>
    <t>Шестерня для мясорубок Kambrook AMG500 ( d-59/20мм, зуб - 62/12, косой/прямой) 52051</t>
  </si>
  <si>
    <t>УТ000035079</t>
  </si>
  <si>
    <t>Шестерня для мясорубок Kambrook KMG-400 (d -102/20мм, зуб 93/10шт. косой/прямой, высота 35мм)</t>
  </si>
  <si>
    <t>УТ000017647</t>
  </si>
  <si>
    <t>Шестерня для мясорубок Kenwood (D=82/20mm) MG-350   44067</t>
  </si>
  <si>
    <t>УТ000013169</t>
  </si>
  <si>
    <t>Шестерня для мясорубок Kenwood (комплект) MG-700</t>
  </si>
  <si>
    <t>УТ000006227</t>
  </si>
  <si>
    <t>Шестерня для мясорубок Kenwood (малая)</t>
  </si>
  <si>
    <t>УТ000017648</t>
  </si>
  <si>
    <t>Шестерня для мясорубок Kenwood KW650738 44/30мм 26/10шт H45/h18 d12</t>
  </si>
  <si>
    <t>УТ000016790</t>
  </si>
  <si>
    <t>Шестерня для мясорубок Kenwood большая KW650740</t>
  </si>
  <si>
    <t>УТ000035081</t>
  </si>
  <si>
    <t>Шестерня для мясорубок Lasko Korsar (d-63/31,косой зуб)</t>
  </si>
  <si>
    <t>УТ000035082</t>
  </si>
  <si>
    <t>Шестерня для мясорубок Lasko Korsar (d-66/23,косой зуб)</t>
  </si>
  <si>
    <t>УТ000035083</t>
  </si>
  <si>
    <t>Шестерня для мясорубок Maxwell (d-46/19,5мм, зуб - 54/18шт., косой/прямой)</t>
  </si>
  <si>
    <t>УТ000031391</t>
  </si>
  <si>
    <t>Шестерня для мясорубок Moulinex (d-82, 46зуб. со смещенным 6-гранником) 45611</t>
  </si>
  <si>
    <t>УТ000011529</t>
  </si>
  <si>
    <t>Шестерня для мясорубок Moulinex (d-83, 46зуб., вал внутри 6гр)</t>
  </si>
  <si>
    <t>УТ000031390</t>
  </si>
  <si>
    <t>Шестерня для мясорубок Moulinex 42/17 010160(5)</t>
  </si>
  <si>
    <t>УТ000013252</t>
  </si>
  <si>
    <t>Шестерня для мясорубок Moulinex с мет. вставкой 010160Z1</t>
  </si>
  <si>
    <t>УТ000017649</t>
  </si>
  <si>
    <t>Шестерня для мясорубок Moulinex, Tefal (D=33/16мм, зубья 41/11шт, косой/прямой) 44053</t>
  </si>
  <si>
    <t>УТ000006223</t>
  </si>
  <si>
    <t>Шестерня для мясорубок Moulinex, Tefal (HV-6 11 зубьев, 52 зубца, d-42/20)</t>
  </si>
  <si>
    <t>УТ000009199</t>
  </si>
  <si>
    <t>Шестерня для мясорубок Moulinex, Tefal (HV-8 11 зубьев, d-34/17) 010160F 31349</t>
  </si>
  <si>
    <t>УТ000034876</t>
  </si>
  <si>
    <t>Шестерня для мясорубок Moulinex, железная в середине, MS-5564244</t>
  </si>
  <si>
    <t>УТ000031392</t>
  </si>
  <si>
    <t>Шестерня для мясорубок Panasonic, Polaris (D=80/24) 010160 46746</t>
  </si>
  <si>
    <t>УТ000031394</t>
  </si>
  <si>
    <t>Шестерня для мясорубок Panasonic, Polaris (D=81мм, прямые зубья, мет. вал) 010160(НЗ) 46740</t>
  </si>
  <si>
    <t>УТ000017653</t>
  </si>
  <si>
    <t>Шестерня для мясорубок Panasonic, Polaris (D=84мм, прямые зубья, мет. вал) 44060</t>
  </si>
  <si>
    <t>УТ000017654</t>
  </si>
  <si>
    <t>Шестерня для мясорубок Panasonic, Polaris (D=86мм, прямые зубья, мет. вал) 44061</t>
  </si>
  <si>
    <t>УТ000040296</t>
  </si>
  <si>
    <t>Шестерня для мясорубок Panasonic, Polaris Ø78/28мм, косые зубья 78/14</t>
  </si>
  <si>
    <t>УТ000040297</t>
  </si>
  <si>
    <t>Шестерня для мясорубок Phillips HR2708-14 средняя, Ø76/25мм, косые зубья 41/10</t>
  </si>
  <si>
    <t>УТ000031396</t>
  </si>
  <si>
    <t>Шестерня для мясорубок Polaris PMG1820 L (d-47/35мм, зуб 56/18 прямой/косой)</t>
  </si>
  <si>
    <t>УТ000031397</t>
  </si>
  <si>
    <t>Шестерня для мясорубок Polaris PMG1835 (d-64/23мм, зуб 30/10 прямые)</t>
  </si>
  <si>
    <t>УТ000040298</t>
  </si>
  <si>
    <t>Шестерня для мясорубок Redmond RMG-1201 Ø44/21мм косой/прямой зуб</t>
  </si>
  <si>
    <t>УТ000040301</t>
  </si>
  <si>
    <t>Шестерня для мясорубок Redmond RMG-1201 Ø74/25мм прямой зуб</t>
  </si>
  <si>
    <t>УТ000040300</t>
  </si>
  <si>
    <t>Шестерня для мясорубок Redmond RMG-1211-7-E Ø67/33мм прямой зуб 43/15, H-37мм</t>
  </si>
  <si>
    <t>УТ000040299</t>
  </si>
  <si>
    <t>Шестерня для мясорубок Redmond RMG-1211-7-E/RMG-1211 Ø50/28мм косой/прямой зуб 59/17, H-29мм</t>
  </si>
  <si>
    <t>УТ000017298</t>
  </si>
  <si>
    <t>Шестерня для мясорубок Rolsen (d - 79/29мм, зуб -78/14, косые зубья)</t>
  </si>
  <si>
    <t>УТ000017299</t>
  </si>
  <si>
    <t>Шестерня для мясорубок Rolsen (косые зубья, эелезный шток под 6гр.)</t>
  </si>
  <si>
    <t>УТ000010692</t>
  </si>
  <si>
    <t>Шестерня для мясорубок ROLTON 010160H, большая, Ø82, вал 6 гр., косой зуб</t>
  </si>
  <si>
    <t>УТ000031399</t>
  </si>
  <si>
    <t>Шестерня для мясорубок VITEK (d-95, с прорезью, основная) 48321</t>
  </si>
  <si>
    <t>УТ000017655</t>
  </si>
  <si>
    <t>Шестерня для мясорубок VITEK (d=45/17мм, 54/16 зубьев, косой/прямой, мет. вставка ) 43344</t>
  </si>
  <si>
    <t>УТ000011527</t>
  </si>
  <si>
    <t>Шестерня для мясорубок VITEK d-66/29мм, зубья 31/15шт (прямой/прямой)</t>
  </si>
  <si>
    <t>УТ000017660</t>
  </si>
  <si>
    <t>Шестерня для мясорубок Vitek, Delta, Saturn, 35/45 (010160О) 42506</t>
  </si>
  <si>
    <t>УТ000017659</t>
  </si>
  <si>
    <t>Шестерня для мясорубок Vitek, Delta, Saturn, средняя d-66 (010160(1))42507</t>
  </si>
  <si>
    <t>УТ000031400</t>
  </si>
  <si>
    <t>Шестерня для мясорубок VITEK, Skarlett d-77/29мм прямые зубья 46287</t>
  </si>
  <si>
    <t>УТ000017661</t>
  </si>
  <si>
    <t>Шестерня для мясорубок VITEK,Panasonic 1500/1800 (d-52/22мм, с металлической втулкой) 42807</t>
  </si>
  <si>
    <t>УТ000011534</t>
  </si>
  <si>
    <t>Шестерня для мясорубок Аксион ЮМГИ721146006</t>
  </si>
  <si>
    <t>УТ000011533</t>
  </si>
  <si>
    <t>Шестерня для мясорубок Аксион ЮМГИ721146007</t>
  </si>
  <si>
    <t>УТ000011532</t>
  </si>
  <si>
    <t>Шестерня для мясорубок Аксион ЮМГИ721146008</t>
  </si>
  <si>
    <t>УТ000030587</t>
  </si>
  <si>
    <t>Шестерня для мясорубок Аксион ЮМГИ721146009</t>
  </si>
  <si>
    <t>УТ000030588</t>
  </si>
  <si>
    <t>Шестерня для мясорубок Аксион ЮМГИ721146010</t>
  </si>
  <si>
    <t>УТ000030589</t>
  </si>
  <si>
    <t>Шестерня для мясорубок Аксион ЮМГИ721442001</t>
  </si>
  <si>
    <t>УТ000040302</t>
  </si>
  <si>
    <t>Шестерня для мясорубок Аксион ЮМГИ721442002</t>
  </si>
  <si>
    <t>УТ000007648</t>
  </si>
  <si>
    <t>Шестерня для мясорубок Бриз (ведущая) ЮМГИ721655001</t>
  </si>
  <si>
    <t>УТ000013173</t>
  </si>
  <si>
    <t>Шестерня для мясорубок Бриз ЮМГИ303721004</t>
  </si>
  <si>
    <t>УТ000013168</t>
  </si>
  <si>
    <t>Шестерня для мясорубок Бриз ЮМГИ303729001</t>
  </si>
  <si>
    <t>УТ000013236</t>
  </si>
  <si>
    <t>Шестерня для мясорубок Гамма большая</t>
  </si>
  <si>
    <t>УТ000013238</t>
  </si>
  <si>
    <t>Шестерня для мясорубок Гамма малая</t>
  </si>
  <si>
    <t>УТ000006212</t>
  </si>
  <si>
    <t>Шестерня для мясорубок Гамма-7 (12)</t>
  </si>
  <si>
    <t>УТ000035077</t>
  </si>
  <si>
    <t>Шестерня для мясорубок Дельта 54 (d-81,внутри резьба М4)</t>
  </si>
  <si>
    <t>УТ000035076</t>
  </si>
  <si>
    <t>Шестерня для мясорубок Дельта MG-250  и др.(внутри вала шестигранник) d-71мм, зуб-34шт.</t>
  </si>
  <si>
    <t>УТ000035080</t>
  </si>
  <si>
    <t>Шестерня для мясорубок Комфорт</t>
  </si>
  <si>
    <t>УТ000026214</t>
  </si>
  <si>
    <t>Шестерня для мясорубок НП-1</t>
  </si>
  <si>
    <t>УТ000006214</t>
  </si>
  <si>
    <t>Шестерня для мясорубок Помощница (d-87/26мм зубья 56 прям) 45609</t>
  </si>
  <si>
    <t>УТ000009210</t>
  </si>
  <si>
    <t>Шестерня для мясорубок Помощница (Большая)</t>
  </si>
  <si>
    <t>УТ000011530</t>
  </si>
  <si>
    <t>Шестерня для мясорубок Помощница (набор 2шт., малая, средняя) 024667</t>
  </si>
  <si>
    <t>УТ000006215</t>
  </si>
  <si>
    <t>Шестерня для мясорубок Помощница большая, мет втулка 46801</t>
  </si>
  <si>
    <t>УТ000031403</t>
  </si>
  <si>
    <t>Шестерня для мясорубок Помощница малая, мет втулка</t>
  </si>
  <si>
    <t>УТ000035087</t>
  </si>
  <si>
    <t>Шестерня для мясорубок Ратеп большая d-76/31мм,зуб- 35/12шт. прямые 48309</t>
  </si>
  <si>
    <t>УТ000035086</t>
  </si>
  <si>
    <t>Шестерня для мясорубок Ратеп средняя d-66/26мм,зуб 44/11шт. (прямые) + малая ( с мет.штоком) d-68мм, зуб-65/13шт. (косой/прямой) комплект</t>
  </si>
  <si>
    <t>УТ000013171</t>
  </si>
  <si>
    <t>Шестерня для мясорубок Ролтон средняя косозубая (010160I)</t>
  </si>
  <si>
    <t>УТ000020763</t>
  </si>
  <si>
    <t>Шестерня для мясорубок Ротор (блок колёс,стар. редуктор) ИЛКЮ303838006</t>
  </si>
  <si>
    <t>УТ000013235</t>
  </si>
  <si>
    <t>Шестерня для мясорубок Ротор (под шнек) 29113</t>
  </si>
  <si>
    <t>УТ000040303</t>
  </si>
  <si>
    <t>Шестерня для мясорубок Ротор ИЛКЮ721624003 Ø86/27мм</t>
  </si>
  <si>
    <t>УТ000010245</t>
  </si>
  <si>
    <t>Шестерня для мясорубок Ротор-Дива (010160L)</t>
  </si>
  <si>
    <t>УТ000007645</t>
  </si>
  <si>
    <t>Шестерня для мясорубок Ротор-Дива (большая 16зубьев) 010160D 33425</t>
  </si>
  <si>
    <t>УТ000022326</t>
  </si>
  <si>
    <t>Шестерня для мясорубок Ротор-Дива (с пласт. втулкой, 14 зубьев большая) (010116C) 31348</t>
  </si>
  <si>
    <t>УТ000013170</t>
  </si>
  <si>
    <t>Шестерня для мясорубок Ротор-Дива с бронз. втулкой (малая) 010160В2 35282</t>
  </si>
  <si>
    <t>УТ000007647</t>
  </si>
  <si>
    <t>Шестерня для мясорубок Ротор-Дива с пласт. втулкой (малая) 010160В1 39410</t>
  </si>
  <si>
    <t>УТ000040305</t>
  </si>
  <si>
    <t>Шестерня для мясорубок Ротор-Дива, Elenderg (d80-d32,средняя)</t>
  </si>
  <si>
    <t>УТ000009206</t>
  </si>
  <si>
    <t>Шестерня для мясорубок Ротор-Экстра (малая)</t>
  </si>
  <si>
    <t>УТ000009208</t>
  </si>
  <si>
    <t>Шестерня для мясорубок Ротор-Экстра (средняя)</t>
  </si>
  <si>
    <t>УТ000017305</t>
  </si>
  <si>
    <t>Шестерня для мясорубок Умелица (малая, зубья в разные стороны 19/74 зуб)</t>
  </si>
  <si>
    <t>УТ000017307</t>
  </si>
  <si>
    <t>Шестерня для мясорубок Умелица (средняя, зубья в разные стороны 9/41 зуб)</t>
  </si>
  <si>
    <t>УТ000006219</t>
  </si>
  <si>
    <t>Шестерня для мясорубок Флора</t>
  </si>
  <si>
    <t>УТ000007628</t>
  </si>
  <si>
    <t>Шестерня для мясорубок Хозяюшка (ведущая)</t>
  </si>
  <si>
    <t>УТ000007627</t>
  </si>
  <si>
    <t>Шестерня для мясорубок Хозяюшка (под шнек,d-66)</t>
  </si>
  <si>
    <t>УТ000007626</t>
  </si>
  <si>
    <t>Шестерня для мясорубок Хозяюшка (под шнек,d-72)</t>
  </si>
  <si>
    <t>УТ000026173</t>
  </si>
  <si>
    <t>Шестерня для мясорубок Хозяюшка (промежуточная, d=66/20 с подшипником) 36516</t>
  </si>
  <si>
    <t>УТ000006220</t>
  </si>
  <si>
    <t>Шестерня для мясорубок Хозяюшка (черная, d=72, мет. втулка)</t>
  </si>
  <si>
    <t>УТ000006221</t>
  </si>
  <si>
    <t>Шестерня для мясорубок Хозяюшка (черная, малая)</t>
  </si>
  <si>
    <t>УТ000020118</t>
  </si>
  <si>
    <t>Шестерня для мясорубок черная 8 зубцов h1099</t>
  </si>
  <si>
    <t>УТ000007633</t>
  </si>
  <si>
    <t>Шестерня для мясорубок Эленберг (82мм)</t>
  </si>
  <si>
    <t>УТ000006232</t>
  </si>
  <si>
    <t>Шестерня малая к редуктору для мясорубок Bosch-611988</t>
  </si>
  <si>
    <t xml:space="preserve"> Шнеки</t>
  </si>
  <si>
    <t>УТ000035052</t>
  </si>
  <si>
    <t>Корпус шнека алюминиевый мясорубок Bosch, Zelmer</t>
  </si>
  <si>
    <t>УТ000031380</t>
  </si>
  <si>
    <t>Сальник для шнека мясорубок Kenwood MG-350 45080</t>
  </si>
  <si>
    <t>УТ000031381</t>
  </si>
  <si>
    <t>Сальник для шнека мясорубок силиконовый 48259</t>
  </si>
  <si>
    <t>УТ000019384</t>
  </si>
  <si>
    <t>Шнек для мясорубок (010162C1)</t>
  </si>
  <si>
    <t>УТ000019387</t>
  </si>
  <si>
    <t>Шнек для мясорубок (010162G)</t>
  </si>
  <si>
    <t>УТ000019385</t>
  </si>
  <si>
    <t>Шнек для мясорубок Bosch 010162E 43947</t>
  </si>
  <si>
    <t>УТ000006181</t>
  </si>
  <si>
    <t>Шнек для мясорубок Braun + втулка</t>
  </si>
  <si>
    <t>УТ000006176</t>
  </si>
  <si>
    <t>Шнек для мясорубок Kenwood 010162D 43946</t>
  </si>
  <si>
    <t>УТ000031405</t>
  </si>
  <si>
    <t>Шнек для мясорубок Kenwood под решетку d-62мм 38545</t>
  </si>
  <si>
    <t>УТ000009094</t>
  </si>
  <si>
    <t>Шнек для мясорубок Moulinex (6гр, 11.5см, витки усилен. пластик)</t>
  </si>
  <si>
    <t>УТ000035089</t>
  </si>
  <si>
    <t>Шнек для мясорубок Moulinex (6гр, 11.5см, металл, выпуск до 2007г.) 010162A2</t>
  </si>
  <si>
    <t>УТ000011365</t>
  </si>
  <si>
    <t>Шнек для мясорубок Moulinex MS004 (6 гран, длин вал)</t>
  </si>
  <si>
    <t>УТ000034879</t>
  </si>
  <si>
    <t>Шнек для мясорубок Moulinex SS-0694706, короткий шток</t>
  </si>
  <si>
    <t>УТ000034878</t>
  </si>
  <si>
    <t>Шнек для мясорубок Moulinex SS-989843, длинный шток, не оригинал 52239</t>
  </si>
  <si>
    <t>УТ000052540</t>
  </si>
  <si>
    <t>Шнек для мясорубок Moulinex, Tefal SS-989487 128мм, 6-ти гран./8мм</t>
  </si>
  <si>
    <t>УТ000006178</t>
  </si>
  <si>
    <t>Шнек для мясорубок Panasonic MM04W07-JS</t>
  </si>
  <si>
    <t>УТ000031407</t>
  </si>
  <si>
    <t>Шнек для мясорубок Panasonic, Polaris (стальной вал, пластик витки, шестигранник) 38546</t>
  </si>
  <si>
    <t>УТ000053204</t>
  </si>
  <si>
    <t>Шнек для мясорубок Panasonic, Polaris mm04w07 GRZ102</t>
  </si>
  <si>
    <t>УТ000019386</t>
  </si>
  <si>
    <t>Шнек для мясорубок PHILIPS 010162F</t>
  </si>
  <si>
    <t>УТ000054104</t>
  </si>
  <si>
    <t>Шнек для мясорубок Polaris с пружиной</t>
  </si>
  <si>
    <t>УТ000031409</t>
  </si>
  <si>
    <t>Шнек для мясорубок Tefal (пластик витки) 41211</t>
  </si>
  <si>
    <t>УТ000035067</t>
  </si>
  <si>
    <t>Шнек для мясорубок Tefal ME-710 (пластик витки) 40B</t>
  </si>
  <si>
    <t>УТ000035063</t>
  </si>
  <si>
    <t>Шнек для мясорубок Vitek VS021</t>
  </si>
  <si>
    <t>УТ000022329</t>
  </si>
  <si>
    <t>Шнек для мясорубок Аксион, Бриз ЮМГИ 304525001</t>
  </si>
  <si>
    <t>УТ000062520</t>
  </si>
  <si>
    <t>Шнек для мясорубок Бриз, Аксион серии М61 ЮМГИ304525005</t>
  </si>
  <si>
    <t>УТ000035066</t>
  </si>
  <si>
    <t>Шнек для мясорубок Гамма-2 290.013</t>
  </si>
  <si>
    <t>УТ000008279</t>
  </si>
  <si>
    <t>Шнек для мясорубок Гамма-7 (125)</t>
  </si>
  <si>
    <t>УТ000020765</t>
  </si>
  <si>
    <t>Шнек для мясорубок Ротор длинный ИЛКЮ 304525007</t>
  </si>
  <si>
    <t>УТ000020766</t>
  </si>
  <si>
    <t>Шнек для мясорубок Ротор короткий ИЛКЮ 304525002</t>
  </si>
  <si>
    <t>УТ000011363</t>
  </si>
  <si>
    <t>Шнек для мясорубок Ротор-Дива (4гр, витки усилен. пластик)</t>
  </si>
  <si>
    <t xml:space="preserve"> Запчасти для обогревателей</t>
  </si>
  <si>
    <t>УТ000035055</t>
  </si>
  <si>
    <t>Переключатель режима для обогревателей 010290C</t>
  </si>
  <si>
    <t>УТ000035056</t>
  </si>
  <si>
    <t>Переключатель режима для обогревателей 010290E</t>
  </si>
  <si>
    <t>УТ000047280</t>
  </si>
  <si>
    <t>Переключатель режима для обогревателей №001</t>
  </si>
  <si>
    <t>УТ000037975</t>
  </si>
  <si>
    <t>ТЭН для тепловой пушки 1000Вт, Ø18,5, кольцо, спираль, планка A110</t>
  </si>
  <si>
    <t>УТ000037976</t>
  </si>
  <si>
    <t>ТЭН для тепловой пушки 1500Вт, Ø16,5, спираль A119</t>
  </si>
  <si>
    <t>УТ000038451</t>
  </si>
  <si>
    <t>ТЭН для тепловой пушки 1500Вт, спираль, на штуцерах</t>
  </si>
  <si>
    <t>УТ000038452</t>
  </si>
  <si>
    <t>ТЭН для тепловой пушки 1650Вт, кольцо, спираль, планка</t>
  </si>
  <si>
    <t>УТ000037977</t>
  </si>
  <si>
    <t>ТЭН для тепловой пушки 3000Вт, кольцо, спираль, планка A125</t>
  </si>
  <si>
    <t xml:space="preserve"> Запчасти для погружных насосов</t>
  </si>
  <si>
    <t>УТ000039131</t>
  </si>
  <si>
    <t>Прокладка - кольцо уплотнительное для насоса КАМА 3-5</t>
  </si>
  <si>
    <t>УТ000039134</t>
  </si>
  <si>
    <t>Прокладка - кольцо уплотнительное, СИЧ-сепаратор для насоса КАМА - 10</t>
  </si>
  <si>
    <t>УТ000039133</t>
  </si>
  <si>
    <t>Прокладка резиновая для насоса Агидель F113</t>
  </si>
  <si>
    <t>УТ000039117</t>
  </si>
  <si>
    <t>Рем. комплект насосов Малыш, Водолей, Родничёк, Резина уплотнительная 4шт.</t>
  </si>
  <si>
    <t xml:space="preserve"> Запчасти для пылесосов</t>
  </si>
  <si>
    <t xml:space="preserve"> Двигатели, угольные щетки для двигателя пылесоса</t>
  </si>
  <si>
    <t>УТ000047338</t>
  </si>
  <si>
    <t>Двигатель для пылесоса 1200W типа LG и его модификаций YDK 01-12</t>
  </si>
  <si>
    <t>УТ000010697</t>
  </si>
  <si>
    <t>Двигатель для пылесоса 1400W типа LG и его модификаций Ultra Pro тип3 низкая юбка(010142(3)</t>
  </si>
  <si>
    <t>УТ000010696</t>
  </si>
  <si>
    <t>Двигатель для пылесоса 1400W типа LG и его модификаций тип 2(010142(2)</t>
  </si>
  <si>
    <t>УТ000019379</t>
  </si>
  <si>
    <t>Двигатель для пылесоса 1400W типа Samsung нов. обр. и его модиф. Ultra Pro с медн.обмотк.(010141A(U)</t>
  </si>
  <si>
    <t>УТ000015781</t>
  </si>
  <si>
    <t>Двигатель для пылесоса 1400Вт 115mm VAC030UN</t>
  </si>
  <si>
    <t>УТ000034883</t>
  </si>
  <si>
    <t>Двигатель для пылесоса 1400Вт Samsung d-135 h-112,5 конт. вместе</t>
  </si>
  <si>
    <t>УТ000062245</t>
  </si>
  <si>
    <t>Двигатель для пылесоса 1400Вт VCM-04L H106 h23 d135mm</t>
  </si>
  <si>
    <t>УТ000062247</t>
  </si>
  <si>
    <t>Двигатель для пылесоса 1400Вт VCM-04S H109 h35 d135mm</t>
  </si>
  <si>
    <t>УТ000042760</t>
  </si>
  <si>
    <t>Двигатель для пылесоса 1400Вт YDC09 VCM-09 моющий</t>
  </si>
  <si>
    <t>УТ000064842</t>
  </si>
  <si>
    <t>Двигатель для пылесоса 1500Вт VCM-05 H115, h32, d134mm</t>
  </si>
  <si>
    <t>УТ000022517</t>
  </si>
  <si>
    <t>Двигатель для пылесоса 1500Вт YDC07 H115, h32, d133mm</t>
  </si>
  <si>
    <t>УТ000042761</t>
  </si>
  <si>
    <t>Двигатель для пылесоса 1600Вт HX-70L H107 d110 VC07W112FQ</t>
  </si>
  <si>
    <t>УТ000049188</t>
  </si>
  <si>
    <t>Двигатель для пылесоса 1600Вт HX-70XL H110 d120</t>
  </si>
  <si>
    <t>УТ000064843</t>
  </si>
  <si>
    <t>Двигатель для пылесоса 1600Вт PT1600 H106 h25.5мм d104,5mm</t>
  </si>
  <si>
    <t>УТ000060536</t>
  </si>
  <si>
    <t>Двигатель для пылесоса 1600Вт VCM-06s H118 h35 d135mm с юбкой</t>
  </si>
  <si>
    <t>УТ000064297</t>
  </si>
  <si>
    <t>Двигатель для пылесоса 1600Вт VCM-HD112  H112,5 h35 d134mm с юбкой</t>
  </si>
  <si>
    <t>УТ000022521</t>
  </si>
  <si>
    <t>Двигатель для пылесоса 1600Вт YDC01 VCM-06 H115 h36 d130mm</t>
  </si>
  <si>
    <t>УТ000044754</t>
  </si>
  <si>
    <t>Двигатель для пылесоса 1670Вт Samsung VCM-K60EU DJ31-00120F, VC072672AFW</t>
  </si>
  <si>
    <t>УТ000049189</t>
  </si>
  <si>
    <t>Двигатель для пылесоса 1800Вт Samsung VCM-K70GUAA DJ31-00067P</t>
  </si>
  <si>
    <t>УТ000039367</t>
  </si>
  <si>
    <t>Двигатель для пылесоса 1800Вт VCM-08 H115 h36 d130mm</t>
  </si>
  <si>
    <t>УТ000022520</t>
  </si>
  <si>
    <t>Двигатель для пылесоса 1800Вт YD-PS Samsung H119 h35 d135mm</t>
  </si>
  <si>
    <t>УТ000028254</t>
  </si>
  <si>
    <t>Двигатель для пылесоса 2000Вт   V1159</t>
  </si>
  <si>
    <t>УТ000028093</t>
  </si>
  <si>
    <t>Двигатель для пылесоса 2200Вт VCM-22 H124 h27 d130mm LG</t>
  </si>
  <si>
    <t>УТ000064844</t>
  </si>
  <si>
    <t>Двигатель пылесоса 1600W (H114 h28 D100мм) с юбкой, Bosch, VCM-B18, 1BA4418-6NK+A, VC07W252U</t>
  </si>
  <si>
    <t>УТ000038650</t>
  </si>
  <si>
    <t>Щетки угольные 5*13,5*30 к пылесосу №431</t>
  </si>
  <si>
    <t>УТ000038649</t>
  </si>
  <si>
    <t>Щетки угольные 5х12х29  к пылесосу Тайфун №426</t>
  </si>
  <si>
    <t>УТ000038651</t>
  </si>
  <si>
    <t>Щетки угольные 5х8х20  к пылесосу, сепаратору №421</t>
  </si>
  <si>
    <t>УТ000038658</t>
  </si>
  <si>
    <t>Щетки угольные 6,5х10х32 к пылесосу №425</t>
  </si>
  <si>
    <t xml:space="preserve"> Фильтры для пылесоса, пылесборники, шланги</t>
  </si>
  <si>
    <t>УТ000028861</t>
  </si>
  <si>
    <t>Предмоторный фильтр Samsung FSM 45 компл. 5 шт  (черный 11*12.5cm, белый 11*12.5cm, черный 10.5*12.5cm, белый 149*89mm, синий 154*89mm) v1157</t>
  </si>
  <si>
    <t>УТ000028859</t>
  </si>
  <si>
    <t>Фильтр HEPA пылесоса LG (гофр D=67mm H=102mm JL-54) v1092</t>
  </si>
  <si>
    <t>УТ000037875</t>
  </si>
  <si>
    <t>Фильтр пылесоса Samsung DJ97-01040C A,B,D 145х90х20мм</t>
  </si>
  <si>
    <t>УТ000037876</t>
  </si>
  <si>
    <t>Фильтр пылесоса Samsung DJ97-01159A/B, DJ97-00841A/B</t>
  </si>
  <si>
    <t>УТ000037873</t>
  </si>
  <si>
    <t>Фильтр пылесоса выходной Bosch/Siemens 263506/578733, 153х106х18мм</t>
  </si>
  <si>
    <t>УТ000037877</t>
  </si>
  <si>
    <t>Шланг пылесоса 1,8м</t>
  </si>
  <si>
    <t xml:space="preserve"> Запчасти для СВЧ</t>
  </si>
  <si>
    <t xml:space="preserve"> Магнетроны СВЧ</t>
  </si>
  <si>
    <t>УТ000034345</t>
  </si>
  <si>
    <t>Колпачок магнетрона 14мм (шестигран. отверстие)</t>
  </si>
  <si>
    <t>УТ000050677</t>
  </si>
  <si>
    <t>Колпачок магнетрона 14мм, треугольное отверстие</t>
  </si>
  <si>
    <t>УТ000034346</t>
  </si>
  <si>
    <t>Колпачок магнетрона 15мм, круглое отверстие</t>
  </si>
  <si>
    <t>УТ000042762</t>
  </si>
  <si>
    <t>Колпачок магнетрона 15мм, шестигран. отверстие</t>
  </si>
  <si>
    <t>УТ000038453</t>
  </si>
  <si>
    <t>Магнетрон СВЧ LG 2M210</t>
  </si>
  <si>
    <t>УТ000020093</t>
  </si>
  <si>
    <t>Магнетрон СВЧ LG 2M213-21</t>
  </si>
  <si>
    <t>УТ000020095</t>
  </si>
  <si>
    <t>Магнетрон СВЧ LG 2M214-21</t>
  </si>
  <si>
    <t>УТ000050891</t>
  </si>
  <si>
    <t>Магнетрон СВЧ LG 2M214-240GP</t>
  </si>
  <si>
    <t>УТ000038454</t>
  </si>
  <si>
    <t>Магнетрон СВЧ Panasonic 2M210-Apply</t>
  </si>
  <si>
    <t>УТ000050892</t>
  </si>
  <si>
    <t>Магнетрон СВЧ Samsung J14D-0510P2</t>
  </si>
  <si>
    <t>УТ000037881</t>
  </si>
  <si>
    <t>Магнетрон СВЧ Samsung OM 75 P(21)</t>
  </si>
  <si>
    <t>УТ000034347</t>
  </si>
  <si>
    <t>Магнетрон СВЧ Samsung OM 75 P(31)</t>
  </si>
  <si>
    <t>УТ000022530</t>
  </si>
  <si>
    <t>Магнетрон СВЧ Samsung OM 75 S(21) 900Вт</t>
  </si>
  <si>
    <t xml:space="preserve"> Предохранители для СВЧ</t>
  </si>
  <si>
    <t>УТ000013446</t>
  </si>
  <si>
    <t>Предохранитель СВЧ 0,60A 5kV</t>
  </si>
  <si>
    <t>УТ000013447</t>
  </si>
  <si>
    <t>Предохранитель СВЧ 0,70A 5kV</t>
  </si>
  <si>
    <t>УТ000013448</t>
  </si>
  <si>
    <t>Предохранитель СВЧ 0,75A 5kV (10)</t>
  </si>
  <si>
    <t>УТ000013449</t>
  </si>
  <si>
    <t>Предохранитель СВЧ 0,8A 5kV</t>
  </si>
  <si>
    <t>УТ000013451</t>
  </si>
  <si>
    <t>Предохранитель СВЧ 0,90A 5kV</t>
  </si>
  <si>
    <t xml:space="preserve"> Тарелки, коуплеры</t>
  </si>
  <si>
    <t>УТ000028118</t>
  </si>
  <si>
    <t>Кольцо вращения тарелки СВЧ D-189/14mm</t>
  </si>
  <si>
    <t>УТ000043360</t>
  </si>
  <si>
    <t>Кольцо вращения тарелки СВЧ D-220/15mm</t>
  </si>
  <si>
    <t>УТ000037878</t>
  </si>
  <si>
    <t>Кольцо вращения тарелки СВЧ D-222/14mm</t>
  </si>
  <si>
    <t>УТ000044750</t>
  </si>
  <si>
    <t>Коуплер D-34мм H-21-23мм, d-5мм h-17мм</t>
  </si>
  <si>
    <t>УТ000064848</t>
  </si>
  <si>
    <t>Коуплер блендера Braun, DE LONGHI BR67050810, AS00000037 (муфта сцепления электродвигателя с ножом)</t>
  </si>
  <si>
    <t>УТ000028120</t>
  </si>
  <si>
    <t>Крестовина тарелки СВЧ R-90мм H-12мм на тарелку 245мм</t>
  </si>
  <si>
    <t>УТ000017640</t>
  </si>
  <si>
    <t>Привод тарелки СВЧ для LG большой 010342(2)</t>
  </si>
  <si>
    <t>УТ000050897</t>
  </si>
  <si>
    <t>Привод тарелки СВЧ для LG большой 010342(5)</t>
  </si>
  <si>
    <t>УТ000017641</t>
  </si>
  <si>
    <t>Привод тарелки СВЧ для LG малый 010342(1)</t>
  </si>
  <si>
    <t>УТ000017308</t>
  </si>
  <si>
    <t>Слюда для СВЧ 150х150х0,4мм</t>
  </si>
  <si>
    <t>УТ000017309</t>
  </si>
  <si>
    <t>Слюда для СВЧ 300х300х0,4мм</t>
  </si>
  <si>
    <t>УТ000013860</t>
  </si>
  <si>
    <t>Слюда для СВЧ 500х300х0,4мм</t>
  </si>
  <si>
    <t>УТ000028990</t>
  </si>
  <si>
    <t>Суппорт с роликами тарелки СВЧ (подставка под тарелку) 010455(175)</t>
  </si>
  <si>
    <t>УТ000026166</t>
  </si>
  <si>
    <t>Суппорт с роликами тарелки СВЧ (подставка под тарелку) 010455(180)</t>
  </si>
  <si>
    <t>УТ000028991</t>
  </si>
  <si>
    <t>Суппорт с роликами тарелки СВЧ (подставка под тарелку) 010455(188)</t>
  </si>
  <si>
    <t>УТ000028844</t>
  </si>
  <si>
    <t>Тарелка для СВЧ d=245mm без крепления</t>
  </si>
  <si>
    <t>УТ000026167</t>
  </si>
  <si>
    <t>Тарелка для СВЧ d=245mm плоская 010452(1)</t>
  </si>
  <si>
    <t>УТ000031009</t>
  </si>
  <si>
    <t>Тарелка для СВЧ d=245mm с креплением</t>
  </si>
  <si>
    <t>УТ000026168</t>
  </si>
  <si>
    <t>Тарелка для СВЧ d=245mm с треугольными выступами 010452(2)</t>
  </si>
  <si>
    <t>УТ000031010</t>
  </si>
  <si>
    <t>Тарелка для СВЧ d=255mm Daewoo с креплением</t>
  </si>
  <si>
    <t>УТ000031011</t>
  </si>
  <si>
    <t>Тарелка для СВЧ d=270mm LG с креплением и ножками</t>
  </si>
  <si>
    <t>УТ000031012</t>
  </si>
  <si>
    <t>Тарелка для СВЧ d=284mm LG с креплением и ножками</t>
  </si>
  <si>
    <t>УТ000026169</t>
  </si>
  <si>
    <t>Тарелка для СВЧ d=285mm с треугольными выступами 010452(3)</t>
  </si>
  <si>
    <t>УТ000031013</t>
  </si>
  <si>
    <t>Тарелка для СВЧ d=324mm LG с креплением IB71961A</t>
  </si>
  <si>
    <t>УТ000028257</t>
  </si>
  <si>
    <t>Тарелка МКВ печи D315мм</t>
  </si>
  <si>
    <t xml:space="preserve"> Электродвигатели вращения поддона</t>
  </si>
  <si>
    <t>УТ000064841</t>
  </si>
  <si>
    <t>Электродвигатель вращения поддона СВЧ 21В 4Вт, 4/5 об/мин, шток h=11mm 49TYZ</t>
  </si>
  <si>
    <t>УТ000060535</t>
  </si>
  <si>
    <t>Электродвигатель вращения поддона СВЧ 21В 4Вт, шток H14мм 49TYZ</t>
  </si>
  <si>
    <t xml:space="preserve"> Электронные компоненты для СВЧ</t>
  </si>
  <si>
    <t>УТ000048360</t>
  </si>
  <si>
    <t>Конденсатор 2100В 1,20мкФ для СВЧ</t>
  </si>
  <si>
    <t>УТ000048351</t>
  </si>
  <si>
    <t>Конденсатор 2100В, 0,65мкФ для СВЧ</t>
  </si>
  <si>
    <t>УТ000048352</t>
  </si>
  <si>
    <t>Конденсатор 2100В, 0,68мкФ для СВЧ</t>
  </si>
  <si>
    <t>УТ000048353</t>
  </si>
  <si>
    <t>Конденсатор 2100В, 0,76мкФ для СВЧ</t>
  </si>
  <si>
    <t>УТ000048354</t>
  </si>
  <si>
    <t>Конденсатор 2100В, 0,80мкФ для СВЧ</t>
  </si>
  <si>
    <t>УТ000028119</t>
  </si>
  <si>
    <t>Конденсатор 2100В, 0,95мкФ для СВЧ</t>
  </si>
  <si>
    <t>УТ000059781</t>
  </si>
  <si>
    <t>Конденсатор 2100В, 1мкФ</t>
  </si>
  <si>
    <t>УТ000057107</t>
  </si>
  <si>
    <t>Лампа для СВЧ 20Вт 230В контакты угловые</t>
  </si>
  <si>
    <t xml:space="preserve"> Запчасти для стиральных машин</t>
  </si>
  <si>
    <t xml:space="preserve"> Амортизаторы</t>
  </si>
  <si>
    <t>УТ000050676</t>
  </si>
  <si>
    <t>Амортизатор стиральной машины Ardo 499006400 250N</t>
  </si>
  <si>
    <t>УТ000057098</t>
  </si>
  <si>
    <t>Амортизатор стиральной машины Ariston 050560 (C00068466, C00030340, 113800478) 100N короткий</t>
  </si>
  <si>
    <t>УТ000057099</t>
  </si>
  <si>
    <t>Амортизатор стиральной машины Beko 2816870600 110N</t>
  </si>
  <si>
    <t>УТ000064828</t>
  </si>
  <si>
    <t>Амортизатор стиральной машины Bosch (118869) 90N, Ansa</t>
  </si>
  <si>
    <t>УТ000064829</t>
  </si>
  <si>
    <t>Амортизатор стиральной машины Bosch (448032, 433761) 90N, Ansa</t>
  </si>
  <si>
    <t>УТ000064831</t>
  </si>
  <si>
    <t>Амортизатор стиральной машины Indesit C00055039 (C00303587, C00196002, 481246368035, 482000032251), 185-280мм, 120N, Cima</t>
  </si>
  <si>
    <t>УТ000064832</t>
  </si>
  <si>
    <t>Амортизатор стиральной машины LG 4900FR2030H/D/J (4901ER2001C) 100N, Suspa</t>
  </si>
  <si>
    <t>УТ000064835</t>
  </si>
  <si>
    <t>Амортизатор стиральной машины Samsung DC66-00343A 40N, AKS</t>
  </si>
  <si>
    <t>УТ000064836</t>
  </si>
  <si>
    <t>Амортизатор стиральной машины Samsung DC66-00343C/F, 60N, AKS</t>
  </si>
  <si>
    <t>УТ000057102</t>
  </si>
  <si>
    <t>Амортизатор стиральной машины Samsung DC66-00343E, 80N</t>
  </si>
  <si>
    <t>УТ000057104</t>
  </si>
  <si>
    <t>Амортизатор стиральной машины Samsung DC66-00531C, 80N</t>
  </si>
  <si>
    <t>УТ000064837</t>
  </si>
  <si>
    <t>Амортизатор стиральной машины Zanussi 4055211207, 8996453289507, 8996450506309, 100N, Suspa</t>
  </si>
  <si>
    <t>УТ000064838</t>
  </si>
  <si>
    <t>Амортизатор стиральной машины Zanussi, Electrolux 1322553015, 1240172104, 80N</t>
  </si>
  <si>
    <t xml:space="preserve"> Блокировка люка</t>
  </si>
  <si>
    <t>УТ000064846</t>
  </si>
  <si>
    <t>Блокировка люка ст./м.  Atlant KM-AT, 908092001900, 908092001907</t>
  </si>
  <si>
    <t>УТ000028171</t>
  </si>
  <si>
    <t>Блокировка люка ст./м. Arcelik-Вeko 2805310400 (metalflex, ZV446T1)</t>
  </si>
  <si>
    <t>УТ000022537</t>
  </si>
  <si>
    <t>Блокировка люка ст./м. ARDO 1.42.012.11 (57204)</t>
  </si>
  <si>
    <t>УТ000028021</t>
  </si>
  <si>
    <t>Блокировка люка ст./м. ARDO 481969017008, 530000200</t>
  </si>
  <si>
    <t>УТ000013943</t>
  </si>
  <si>
    <t>Блокировка люка ст./м. ARDO 651016770</t>
  </si>
  <si>
    <t>УТ000028173</t>
  </si>
  <si>
    <t>Блокировка люка ст./м. Ardo, Whirlpool 481969017008, 530000200 (Bitron)</t>
  </si>
  <si>
    <t>УТ000022538</t>
  </si>
  <si>
    <t>Блокировка люка ст./м. Ariston 1.42.012.17 (011140)</t>
  </si>
  <si>
    <t>УТ000022542</t>
  </si>
  <si>
    <t>Блокировка люка ст./м. Ariston/Indesit 051438</t>
  </si>
  <si>
    <t>УТ000015800</t>
  </si>
  <si>
    <t>Блокировка люка ст./м. Ariston/Indesit под защелки 293327</t>
  </si>
  <si>
    <t>УТ000022536</t>
  </si>
  <si>
    <t>Блокировка люка ст./м. Bosch 1.42.003.01 (0926001)</t>
  </si>
  <si>
    <t>УТ000028023</t>
  </si>
  <si>
    <t>Блокировка люка ст./м. Candy 41016879 (DA052036)</t>
  </si>
  <si>
    <t>УТ000028024</t>
  </si>
  <si>
    <t>Блокировка люка ст./м. Candy 46002826 (DA004666, 80049349)</t>
  </si>
  <si>
    <t>УТ000028175</t>
  </si>
  <si>
    <t>Блокировка люка ст./м. Candy 90489300 (DA052725)</t>
  </si>
  <si>
    <t>УТ000007742</t>
  </si>
  <si>
    <t>Блокировка люка ст./м. Electrolux  124967514</t>
  </si>
  <si>
    <t>УТ000028176</t>
  </si>
  <si>
    <t>Блокировка люка ст./м. Electrolux, Zanuss, Hansa 8010469 (DA060028, DA058028, 08BL04)</t>
  </si>
  <si>
    <t>УТ000022541</t>
  </si>
  <si>
    <t>Блокировка люка ст./м. Electrolux, Zanussi 1.42.029.02 (246823)</t>
  </si>
  <si>
    <t>УТ000022546</t>
  </si>
  <si>
    <t>Блокировка люка ст./м. Electrolux, Zanussi 1246554008</t>
  </si>
  <si>
    <t>УТ000022547</t>
  </si>
  <si>
    <t>Блокировка люка ст./м. Electrolux, Zanussi 1249675131</t>
  </si>
  <si>
    <t>УТ000022548</t>
  </si>
  <si>
    <t>Блокировка люка ст./м. Electrolux, Zanussi 1461174045</t>
  </si>
  <si>
    <t>УТ000022540</t>
  </si>
  <si>
    <t>Блокировка люка ст./м. Electrolux, Zanussi 50226738008 DA056513-DA065510</t>
  </si>
  <si>
    <t>УТ000028026</t>
  </si>
  <si>
    <t>Блокировка люка ст./м. Electrolux, Zanussi 50652882007 (Bitron 626/659)</t>
  </si>
  <si>
    <t>УТ000028177</t>
  </si>
  <si>
    <t>Блокировка люка ст./м. LG 6601EN1003D (Concore, 6601ER1005A/E)</t>
  </si>
  <si>
    <t>УТ000051352</t>
  </si>
  <si>
    <t>Блокировка люка ст./м. LG 6601EN1003D (Rold, DA081043, 6601ER1005A/E)</t>
  </si>
  <si>
    <t>УТ000028178</t>
  </si>
  <si>
    <t>Блокировка люка ст./м. LG 6601ER1004D</t>
  </si>
  <si>
    <t>УТ000028025</t>
  </si>
  <si>
    <t>Блокировка люка ст./м. LG 6601ER1005B (DA081045, WF245, 0919002)</t>
  </si>
  <si>
    <t>УТ000064300</t>
  </si>
  <si>
    <t>Блокировка люка ст./м. LG 6601ER1005B (Rold DA081045)</t>
  </si>
  <si>
    <t>УТ000007744</t>
  </si>
  <si>
    <t>Блокировка люка ст./м. Samsung DC64-00653B (DA069445, DA083446)</t>
  </si>
  <si>
    <t>УТ000064301</t>
  </si>
  <si>
    <t>Блокировка люка ст./м. Samsung DC64-00653А.C.E (Concore, вз. ZV446L</t>
  </si>
  <si>
    <t>УТ000022544</t>
  </si>
  <si>
    <t>Блокировка люка ст./м. Wirlpool 461971093281 (DA069516)</t>
  </si>
  <si>
    <t xml:space="preserve"> Клапана</t>
  </si>
  <si>
    <t>УТ000065842</t>
  </si>
  <si>
    <t>Клапан выпускной для с/м, КЭН-2 90 градусов, INDEZIT 11033 (клемы mini)</t>
  </si>
  <si>
    <t>УТ000065840</t>
  </si>
  <si>
    <t>Клапан выпускной для с/м, КЭН-3 180 градусов, D12mm</t>
  </si>
  <si>
    <t>УТ000010461</t>
  </si>
  <si>
    <t>Клапан электромагнитный 2Wx90 универсальный</t>
  </si>
  <si>
    <t>УТ000028012</t>
  </si>
  <si>
    <t>Клапан электромагнитный 2Wх90° 12мм</t>
  </si>
  <si>
    <t>УТ000007751</t>
  </si>
  <si>
    <t>Клапан электромагнитный 3Wx90 универсальный</t>
  </si>
  <si>
    <t>УТ000028015</t>
  </si>
  <si>
    <t>Клапан электромагнитный 3Wх90° 12мм</t>
  </si>
  <si>
    <t xml:space="preserve"> Кнопки включения</t>
  </si>
  <si>
    <t>УТ000032568</t>
  </si>
  <si>
    <t>Кнопка включ. для стир. маш. Ariston E0516 1.52.012.03</t>
  </si>
  <si>
    <t>УТ000032570</t>
  </si>
  <si>
    <t>Кнопка включ. для стир. маш. Ariston, Bosch, Balay 030035 (E0040)</t>
  </si>
  <si>
    <t>УТ000032573</t>
  </si>
  <si>
    <t>Кнопка включ. для стир. маш. Bosch, Balay, Siemens 160962</t>
  </si>
  <si>
    <t>УТ000032574</t>
  </si>
  <si>
    <t>Кнопка включ. для стир. маш. Electrolux, Zanussi, AEG SB0131161</t>
  </si>
  <si>
    <t>УТ000032575</t>
  </si>
  <si>
    <t>Кнопка включ. для стир. маш. Electrolux, Zanussi, AEG SBA1D1171</t>
  </si>
  <si>
    <t xml:space="preserve"> Насосы, помпы</t>
  </si>
  <si>
    <t>УТ000035944</t>
  </si>
  <si>
    <t>Насос (помпа) для ст/маш ARDO 34W 8 защ.,  клеммы вместе назад</t>
  </si>
  <si>
    <t>УТ000035945</t>
  </si>
  <si>
    <t>Насос (помпа) для ст/маш ARDO 34W c улит., на защ.,  клеммы разд. назад</t>
  </si>
  <si>
    <t>УТ000049187</t>
  </si>
  <si>
    <t>Насос (помпа) для ст/маш ARDO 40W (AL, c улит., на винт.,  клеммы разд. назад)</t>
  </si>
  <si>
    <t>УТ000035943</t>
  </si>
  <si>
    <t>Насос (помпа) для ст/маш ARDO Hanyu 30W без улит., 8 защ.,  клеммы разд. назад</t>
  </si>
  <si>
    <t>УТ000006000</t>
  </si>
  <si>
    <t>Насос (помпа) для ст/маш ASKOLL 30W mod. M220 (без улит., на защелк. 3шт., клеммы вместе)</t>
  </si>
  <si>
    <t>УТ000035946</t>
  </si>
  <si>
    <t>Насос (помпа) для ст/маш ASKOLL 30W без улит., клеммы фишка сзади 1.47.001.15</t>
  </si>
  <si>
    <t>УТ000035947</t>
  </si>
  <si>
    <t>Насос (помпа) для ст/маш ASKOLL 30W без улит., клеммы фишка спереди 1.47.001.14</t>
  </si>
  <si>
    <t>УТ000015796</t>
  </si>
  <si>
    <t>Насос (помпа) для ст/маш GRE 33W (без улит. на винт. 4шт. клеммы вместе) P021</t>
  </si>
  <si>
    <t>УТ000065844</t>
  </si>
  <si>
    <t>Насос сливной для с/м, Bosch, Askol 40Вт с улиткой (контакты вместе вперёд) 142370,141874,141896,144484</t>
  </si>
  <si>
    <t>УТ000028165</t>
  </si>
  <si>
    <t>Улитка насоса в сборе Bosch d=22mm</t>
  </si>
  <si>
    <t>УТ000030957</t>
  </si>
  <si>
    <t>Улитка насоса в сборе Bosch d=30mm</t>
  </si>
  <si>
    <t>УТ000028167</t>
  </si>
  <si>
    <t>Улитка насоса в сборе Samsung</t>
  </si>
  <si>
    <t xml:space="preserve"> Ножки, антивибрационные подставки</t>
  </si>
  <si>
    <t>УТ000032470</t>
  </si>
  <si>
    <t>Ножка для стир. маш. М10</t>
  </si>
  <si>
    <t>УТ000028988</t>
  </si>
  <si>
    <t>Подставки для стиральных машин, антивибрационный комплект Filtero(904) 44580</t>
  </si>
  <si>
    <t xml:space="preserve"> Патрубки</t>
  </si>
  <si>
    <t>УТ000020108</t>
  </si>
  <si>
    <t>Патрубок СМА LG 4738EN2003A</t>
  </si>
  <si>
    <t>УТ000020114</t>
  </si>
  <si>
    <t>Патрубок СМА LG 4738EN3001A</t>
  </si>
  <si>
    <t>УТ000020110</t>
  </si>
  <si>
    <t>Патрубок СМА LG 4738ER1002A</t>
  </si>
  <si>
    <t>УТ000020109</t>
  </si>
  <si>
    <t>Патрубок СМА LG 4738ER1004B</t>
  </si>
  <si>
    <t>УТ000020111</t>
  </si>
  <si>
    <t>Патрубок СМА LG 4738ER1008A</t>
  </si>
  <si>
    <t>УТ000020112</t>
  </si>
  <si>
    <t>Патрубок СМА LG 4738ER2007A</t>
  </si>
  <si>
    <t>УТ000020106</t>
  </si>
  <si>
    <t>Патрубок СМА Samsung DC62-10303A большой, в бак</t>
  </si>
  <si>
    <t>УТ000020105</t>
  </si>
  <si>
    <t>Патрубок СМА Samsung DC62-10305A большой, из бака</t>
  </si>
  <si>
    <t>УТ000035949</t>
  </si>
  <si>
    <t>Патрубок СМА Samsung DC67-00504A</t>
  </si>
  <si>
    <t>УТ000035950</t>
  </si>
  <si>
    <t>Патрубок СМА Samsung, Hansa DC67-00515A</t>
  </si>
  <si>
    <t xml:space="preserve"> Приводные ремни стиральных машин</t>
  </si>
  <si>
    <t>УТ000041134</t>
  </si>
  <si>
    <t>Ремень 1023 H9 EL</t>
  </si>
  <si>
    <t>УТ000006001</t>
  </si>
  <si>
    <t>Ремень 1023 Н7 L-985mm, черный</t>
  </si>
  <si>
    <t>УТ000041135</t>
  </si>
  <si>
    <t>Ремень 1034 J5 EL Beko</t>
  </si>
  <si>
    <t>УТ000028028</t>
  </si>
  <si>
    <t>Ремень 1036 J4   EL</t>
  </si>
  <si>
    <t>УТ000007735</t>
  </si>
  <si>
    <t>Ремень 1046 H7 L-1000mm черный (H025)</t>
  </si>
  <si>
    <t>УТ000006003</t>
  </si>
  <si>
    <t>Ремень 1054 J4 L-1003mm, белый</t>
  </si>
  <si>
    <t>УТ000007716</t>
  </si>
  <si>
    <t>Ремень 1061 J4 L-1071mm (J038)</t>
  </si>
  <si>
    <t>УТ000007731</t>
  </si>
  <si>
    <t>Ремень 1067 H8 L-1000mm черный (H029)</t>
  </si>
  <si>
    <t>УТ000007719</t>
  </si>
  <si>
    <t>Ремень 1092 J4 L-1013mm, белый (J049)</t>
  </si>
  <si>
    <t>УТ000041137</t>
  </si>
  <si>
    <t>Ремень 1105 H8 EL</t>
  </si>
  <si>
    <t>УТ000007717</t>
  </si>
  <si>
    <t>Ремень 1105 J4 L-1008mm, белый (J104)</t>
  </si>
  <si>
    <t>УТ000041136</t>
  </si>
  <si>
    <t>Ремень 1105 J5 &lt;1105&gt;</t>
  </si>
  <si>
    <t>УТ000007703</t>
  </si>
  <si>
    <t>Ремень 1108 J5 L-1067mm черный (J108)</t>
  </si>
  <si>
    <t>УТ000007737</t>
  </si>
  <si>
    <t>Ремень 1115 H7 L-1073mm белый (H104)</t>
  </si>
  <si>
    <t>УТ000041139</t>
  </si>
  <si>
    <t>Ремень 1120 J5 EL &lt;1120&gt; Zanussi, Electrolux</t>
  </si>
  <si>
    <t>УТ000007718</t>
  </si>
  <si>
    <t>Ремень 1122 J4 L-1075mm, белый (J115)</t>
  </si>
  <si>
    <t>УТ000041140</t>
  </si>
  <si>
    <t>Ремень 1123 J4 &lt;1123&gt;</t>
  </si>
  <si>
    <t>УТ000007722</t>
  </si>
  <si>
    <t>Ремень 1130 J4 L-1071mm, белый (J124)</t>
  </si>
  <si>
    <t>УТ000041141</t>
  </si>
  <si>
    <t>Ремень 1133 J4 EL</t>
  </si>
  <si>
    <t>УТ000007732</t>
  </si>
  <si>
    <t>Ремень 1151 H7 L-1080mm черный (H112)</t>
  </si>
  <si>
    <t>УТ000007709</t>
  </si>
  <si>
    <t>Ремень 1161 J4 L-1108mm черный (J138)</t>
  </si>
  <si>
    <t>УТ000007706</t>
  </si>
  <si>
    <t>Ремень 1173 J5 L-1143mm черный (J145)</t>
  </si>
  <si>
    <t>УТ000041142</t>
  </si>
  <si>
    <t>Ремень 1181 H8 EL</t>
  </si>
  <si>
    <t>УТ000007715</t>
  </si>
  <si>
    <t>Ремень 1183 J4 L-1111mm, белый (J155)</t>
  </si>
  <si>
    <t>УТ000006002</t>
  </si>
  <si>
    <t>Ремень 1185 Н8 L-1145mm, черный</t>
  </si>
  <si>
    <t>УТ000007733</t>
  </si>
  <si>
    <t>Ремень 1192 H7 L-1127mm черный (H123)</t>
  </si>
  <si>
    <t>УТ000007720</t>
  </si>
  <si>
    <t>Ремень 1192 J3 L-1137mm, белый (J165)</t>
  </si>
  <si>
    <t>УТ000041144</t>
  </si>
  <si>
    <t>Ремень 1192 J5 EL</t>
  </si>
  <si>
    <t>УТ000041146</t>
  </si>
  <si>
    <t>Ремень 1196 J5 EL</t>
  </si>
  <si>
    <t>УТ000007712</t>
  </si>
  <si>
    <t>Ремень 1197 J5 L-1147mm, белый (J180)</t>
  </si>
  <si>
    <t>УТ000035951</t>
  </si>
  <si>
    <t>Ремень 1200 J4 &lt;1200&gt;</t>
  </si>
  <si>
    <t>УТ000035953</t>
  </si>
  <si>
    <t>Ремень 1204 H8</t>
  </si>
  <si>
    <t>УТ000035954</t>
  </si>
  <si>
    <t>Ремень 1207 J4</t>
  </si>
  <si>
    <t>УТ000035955</t>
  </si>
  <si>
    <t>Ремень 1208 J4</t>
  </si>
  <si>
    <t>УТ000035956</t>
  </si>
  <si>
    <t>Ремень 1210 J6 &lt;1210&gt;</t>
  </si>
  <si>
    <t>УТ000007728</t>
  </si>
  <si>
    <t>Ремень 1213 H8 EL черный</t>
  </si>
  <si>
    <t>УТ000041148</t>
  </si>
  <si>
    <t>Ремень 1221 H7 EL Merloni</t>
  </si>
  <si>
    <t>УТ000041149</t>
  </si>
  <si>
    <t>Ремень 1221 H8 EL Merloni</t>
  </si>
  <si>
    <t>УТ000041150</t>
  </si>
  <si>
    <t>Ремень 1225 H7 белый EL</t>
  </si>
  <si>
    <t>УТ000041153</t>
  </si>
  <si>
    <t>Ремень 1230 J5 EL</t>
  </si>
  <si>
    <t>УТ000007727</t>
  </si>
  <si>
    <t>Ремень 1233 H8 EL</t>
  </si>
  <si>
    <t>УТ000041154</t>
  </si>
  <si>
    <t>Ремень 1233 J5 &lt;1233&gt;</t>
  </si>
  <si>
    <t>УТ000028029</t>
  </si>
  <si>
    <t>Ремень 1238 H7 EL</t>
  </si>
  <si>
    <t>УТ000041155</t>
  </si>
  <si>
    <t>Ремень 1244 J5 Whirpool &lt;1244&gt;</t>
  </si>
  <si>
    <t>УТ000035960</t>
  </si>
  <si>
    <t>Ремень 1245 H5</t>
  </si>
  <si>
    <t>УТ000007724</t>
  </si>
  <si>
    <t>Ремень 1245 H8 L-1245mm черный (H330)</t>
  </si>
  <si>
    <t>УТ000007701</t>
  </si>
  <si>
    <t>Ремень 1245 J5 L-1192mm, черный (J460)</t>
  </si>
  <si>
    <t>УТ000041156</t>
  </si>
  <si>
    <t>Ремень 1248 J4 EL</t>
  </si>
  <si>
    <t>УТ000007702</t>
  </si>
  <si>
    <t>Ремень 1250 J5 черный (J466)</t>
  </si>
  <si>
    <t>УТ000041157</t>
  </si>
  <si>
    <t>Ремень 1252 J5 EL</t>
  </si>
  <si>
    <t>УТ000007721</t>
  </si>
  <si>
    <t>Ремень 1270 J3 L-1270mm, белый (J484)</t>
  </si>
  <si>
    <t>УТ000036818</t>
  </si>
  <si>
    <t>Ремень 1270 J4 белый</t>
  </si>
  <si>
    <t>УТ000007713</t>
  </si>
  <si>
    <t>Ремень 1270 J5  белый</t>
  </si>
  <si>
    <t>УТ000041159</t>
  </si>
  <si>
    <t>Ремень 1277 J4 белый EL</t>
  </si>
  <si>
    <t>УТ000041160</t>
  </si>
  <si>
    <t>Ремень 1279 J4 EL</t>
  </si>
  <si>
    <t>УТ000041161</t>
  </si>
  <si>
    <t>Ремень 1280 J5 &lt;1280&gt;</t>
  </si>
  <si>
    <t>УТ000041162</t>
  </si>
  <si>
    <t>Ремень 1280 J6 EL</t>
  </si>
  <si>
    <t>УТ000007738</t>
  </si>
  <si>
    <t>Ремень 1287 H8 L-1222mm белый (H343)</t>
  </si>
  <si>
    <t>УТ000007704</t>
  </si>
  <si>
    <t>Ремень 1308 J5 L-1318mm черный (J802)</t>
  </si>
  <si>
    <t>УТ000041163</t>
  </si>
  <si>
    <t>Ремень 1314 J5 &lt;1314&gt;</t>
  </si>
  <si>
    <t>УТ000041164</t>
  </si>
  <si>
    <t>Ремень 1315 H8 EL Gorenje</t>
  </si>
  <si>
    <t>УТ000041165</t>
  </si>
  <si>
    <t>Ремень 1315 J5 &lt;1315&gt;</t>
  </si>
  <si>
    <t>УТ000041166</t>
  </si>
  <si>
    <t>Ремень 1930 H5 &lt;1930&gt;</t>
  </si>
  <si>
    <t>УТ000041167</t>
  </si>
  <si>
    <t>Ремень 3L480 Ariston</t>
  </si>
  <si>
    <t>УТ000041168</t>
  </si>
  <si>
    <t>Ремень 3L481 Ardo</t>
  </si>
  <si>
    <t>УТ000041169</t>
  </si>
  <si>
    <t>Ремень 3L497 Ardo</t>
  </si>
  <si>
    <t>УТ000041170</t>
  </si>
  <si>
    <t>Ремень 3L500=9MLR 127/1</t>
  </si>
  <si>
    <t>УТ000041171</t>
  </si>
  <si>
    <t>Ремень 3L501 Whirlpool</t>
  </si>
  <si>
    <t>УТ000062244</t>
  </si>
  <si>
    <t>Ремень А-600</t>
  </si>
  <si>
    <t xml:space="preserve"> Реле уровня</t>
  </si>
  <si>
    <t>УТ000037883</t>
  </si>
  <si>
    <t>Реле уровня СМА 1ур., 3 контакта</t>
  </si>
  <si>
    <t>УТ000037884</t>
  </si>
  <si>
    <t>Реле уровня СМА 1ур., 4 контакта 520000404</t>
  </si>
  <si>
    <t>УТ000037885</t>
  </si>
  <si>
    <t>Реле уровня СМА 2ур., 6 контактов 49559000</t>
  </si>
  <si>
    <t>УТ000037886</t>
  </si>
  <si>
    <t>Реле уровня СМА 2ур., 7 контактов</t>
  </si>
  <si>
    <t xml:space="preserve"> Сальники бака</t>
  </si>
  <si>
    <t>УТ000028031</t>
  </si>
  <si>
    <t>Сальник бака 10x22x7 G</t>
  </si>
  <si>
    <t>УТ000028032</t>
  </si>
  <si>
    <t>Сальник бака 11x22x7</t>
  </si>
  <si>
    <t>УТ000030958</t>
  </si>
  <si>
    <t>Сальник бака 21х40х10 G</t>
  </si>
  <si>
    <t>УТ000016843</t>
  </si>
  <si>
    <t>Сальник бака 21х40х7 тип GP</t>
  </si>
  <si>
    <t>УТ000028033</t>
  </si>
  <si>
    <t>Сальник бака 22х40х10   GP</t>
  </si>
  <si>
    <t>УТ000016847</t>
  </si>
  <si>
    <t>Сальник бака 22х40х10/11,5   INDESIT</t>
  </si>
  <si>
    <t>УТ000016845</t>
  </si>
  <si>
    <t>Сальник бака 22х40х7   GP</t>
  </si>
  <si>
    <t>УТ000016846</t>
  </si>
  <si>
    <t>Сальник бака 22х40х8,5   тип.G2 арт.S001AD</t>
  </si>
  <si>
    <t>УТ000028034</t>
  </si>
  <si>
    <t>Сальник бака 22х40х8/11.5 GP</t>
  </si>
  <si>
    <t>УТ000030959</t>
  </si>
  <si>
    <t>Сальник бака 23x47x10 GP Candy</t>
  </si>
  <si>
    <t>УТ000028035</t>
  </si>
  <si>
    <t>Сальник бака 23x47x7</t>
  </si>
  <si>
    <t>УТ000028036</t>
  </si>
  <si>
    <t>Сальник бака 24x40x10 G</t>
  </si>
  <si>
    <t>УТ000028037</t>
  </si>
  <si>
    <t>Сальник бака 25x40x7</t>
  </si>
  <si>
    <t>УТ000028038</t>
  </si>
  <si>
    <t>Сальник бака 25x42x7</t>
  </si>
  <si>
    <t>УТ000028039</t>
  </si>
  <si>
    <t>Сальник бака 25x47x10 G2 (2-х сторонний)</t>
  </si>
  <si>
    <t>УТ000028040</t>
  </si>
  <si>
    <t>Сальник бака 25x47x10 GP</t>
  </si>
  <si>
    <t>УТ000028042</t>
  </si>
  <si>
    <t>Сальник бака 25x47x10/12 GP</t>
  </si>
  <si>
    <t>УТ000028043</t>
  </si>
  <si>
    <t>Сальник бака 25x47x10/12.5</t>
  </si>
  <si>
    <t>УТ000028044</t>
  </si>
  <si>
    <t>Сальник бака 25x47x8 Candy</t>
  </si>
  <si>
    <t>УТ000028045</t>
  </si>
  <si>
    <t>Сальник бака 25x47x8,7 GP</t>
  </si>
  <si>
    <t>УТ000030960</t>
  </si>
  <si>
    <t>Сальник бака 25x47x8/11.5</t>
  </si>
  <si>
    <t>УТ000028047</t>
  </si>
  <si>
    <t>Сальник бака 25x50,55x10/12 Samsung</t>
  </si>
  <si>
    <t>УТ000028048</t>
  </si>
  <si>
    <t>Сальник бака 25x50x10 GP</t>
  </si>
  <si>
    <t>УТ000028049</t>
  </si>
  <si>
    <t>Сальник бака 25x52x10 GP</t>
  </si>
  <si>
    <t>УТ000025250</t>
  </si>
  <si>
    <t>Сальник бака 25х47/54х12.5 GP S004GO</t>
  </si>
  <si>
    <t>УТ000016848</t>
  </si>
  <si>
    <t>Сальник бака 25х47/64х7/10,5 тип GPF S000AR</t>
  </si>
  <si>
    <t>УТ000025230</t>
  </si>
  <si>
    <t>Сальник бака 25х47х7 тип GP арт.S051UN</t>
  </si>
  <si>
    <t>УТ000025233</t>
  </si>
  <si>
    <t>Сальник бака 25х53,5х10/14 GP S001PH</t>
  </si>
  <si>
    <t>УТ000028051</t>
  </si>
  <si>
    <t>Сальник бака 27x47x10/12 GP</t>
  </si>
  <si>
    <t>УТ000028052</t>
  </si>
  <si>
    <t>Сальник бака 28x52x10 GP</t>
  </si>
  <si>
    <t>УТ000028053</t>
  </si>
  <si>
    <t>Сальник бака 28x52x7 G</t>
  </si>
  <si>
    <t>УТ000028054</t>
  </si>
  <si>
    <t>Сальник бака 28x52x9/11,5 GPS</t>
  </si>
  <si>
    <t>УТ000028055</t>
  </si>
  <si>
    <t>Сальник бака 28x62x10 Bosch</t>
  </si>
  <si>
    <t>УТ000028056</t>
  </si>
  <si>
    <t>Сальник бака 28x62x10/12</t>
  </si>
  <si>
    <t>УТ000028057</t>
  </si>
  <si>
    <t>Сальник бака 30x50x10</t>
  </si>
  <si>
    <t>УТ000028059</t>
  </si>
  <si>
    <t>Сальник бака 30x52/62x8/12</t>
  </si>
  <si>
    <t>УТ000030966</t>
  </si>
  <si>
    <t>Сальник бака 30x52/65x7/10 GP</t>
  </si>
  <si>
    <t>УТ000028058</t>
  </si>
  <si>
    <t>Сальник бака 30x52x10 GP</t>
  </si>
  <si>
    <t>УТ000031021</t>
  </si>
  <si>
    <t>Сальник бака 30x52x10/12 GP</t>
  </si>
  <si>
    <t>УТ000030963</t>
  </si>
  <si>
    <t>Сальник бака 30x52x8</t>
  </si>
  <si>
    <t>УТ000030964</t>
  </si>
  <si>
    <t>Сальник бака 30x52x8.5/10.5 Indesit, Ariston</t>
  </si>
  <si>
    <t>УТ000028062</t>
  </si>
  <si>
    <t>Сальник бака 30x53,5x12/17,5 GP</t>
  </si>
  <si>
    <t>УТ000028063</t>
  </si>
  <si>
    <t>Сальник бака 30x53.5x9/14,5 GP</t>
  </si>
  <si>
    <t>УТ000028064</t>
  </si>
  <si>
    <t>Сальник бака 30x53/60x10/13 Candy</t>
  </si>
  <si>
    <t>УТ000028929</t>
  </si>
  <si>
    <t>Сальник бака 30x55/68x8/11 S001SL</t>
  </si>
  <si>
    <t>УТ000028068</t>
  </si>
  <si>
    <t>Сальник бака 30x55/80x10/13 GPF</t>
  </si>
  <si>
    <t>УТ000028065</t>
  </si>
  <si>
    <t>Сальник бака 30x55x10  GP Candy</t>
  </si>
  <si>
    <t>УТ000028066</t>
  </si>
  <si>
    <t>Сальник бака 30x55x10/14 GP</t>
  </si>
  <si>
    <t>УТ000028067</t>
  </si>
  <si>
    <t>Сальник бака 30x55x7 G</t>
  </si>
  <si>
    <t>УТ000028069</t>
  </si>
  <si>
    <t>Сальник бака 30x62x7</t>
  </si>
  <si>
    <t>УТ000025238</t>
  </si>
  <si>
    <t>Сальник бака 30х53,5х10/14  тип GP арт.S002GO</t>
  </si>
  <si>
    <t>УТ000025239</t>
  </si>
  <si>
    <t>Сальник бака 30х55/68х8/11 S001SL</t>
  </si>
  <si>
    <t>УТ000025240</t>
  </si>
  <si>
    <t>Сальник бака 30х60,55х10/12 SAMSUNG DC62-00242A SKL S004SA</t>
  </si>
  <si>
    <t>УТ000028070</t>
  </si>
  <si>
    <t>Сальник бака 32x52x7</t>
  </si>
  <si>
    <t>УТ000025241</t>
  </si>
  <si>
    <t>Сальник бака 32х52/78х8/14,8 SKL S002BO</t>
  </si>
  <si>
    <t>УТ000025242</t>
  </si>
  <si>
    <t>Сальник бака 34х52/65х7/10 арт.S001AR</t>
  </si>
  <si>
    <t>УТ000028073</t>
  </si>
  <si>
    <t>Сальник бака 35x52/65x7/10 GPF</t>
  </si>
  <si>
    <t>УТ000028071</t>
  </si>
  <si>
    <t>Сальник бака 35x52x12 G2 (2-хсторонний)</t>
  </si>
  <si>
    <t>УТ000028072</t>
  </si>
  <si>
    <t>Сальник бака 35x52x7 G</t>
  </si>
  <si>
    <t>УТ000030968</t>
  </si>
  <si>
    <t>Сальник бака 35x62/75x7/10</t>
  </si>
  <si>
    <t>УТ000028075</t>
  </si>
  <si>
    <t>Сальник бака 35x62x11/12,5 GPF  Zanussi</t>
  </si>
  <si>
    <t>УТ000028076</t>
  </si>
  <si>
    <t>Сальник бака 35x62x12</t>
  </si>
  <si>
    <t>УТ000028077</t>
  </si>
  <si>
    <t>Сальник бака 35x62x7</t>
  </si>
  <si>
    <t>УТ000028078</t>
  </si>
  <si>
    <t>Сальник бака 35x65/74x10,5/14,5</t>
  </si>
  <si>
    <t>УТ000028079</t>
  </si>
  <si>
    <t>Сальник бака 35x65/76x13 GPF</t>
  </si>
  <si>
    <t>УТ000030969</t>
  </si>
  <si>
    <t>Сальник бака 35х65.55х10/12</t>
  </si>
  <si>
    <t>УТ000025245</t>
  </si>
  <si>
    <t>Сальник бака 35х65х10 G</t>
  </si>
  <si>
    <t>УТ000025246</t>
  </si>
  <si>
    <t>Сальник бака 35х72/84х11/18 GPF S003BY</t>
  </si>
  <si>
    <t>УТ000025247</t>
  </si>
  <si>
    <t>Сальник бака 35х72х10/12  Bosh</t>
  </si>
  <si>
    <t>УТ000028080</t>
  </si>
  <si>
    <t>Сальник бака 36x63,5x11/16,5 GP</t>
  </si>
  <si>
    <t>УТ000030970</t>
  </si>
  <si>
    <t>Сальник бака 37x76x9.5/12 GP LG4036ER2004A</t>
  </si>
  <si>
    <t>УТ000030971</t>
  </si>
  <si>
    <t>Сальник бака 40,2x72x10/13.5 GP Zanussi, Electrolux</t>
  </si>
  <si>
    <t>УТ000028084</t>
  </si>
  <si>
    <t>Сальник бака 40x62/78x10,2/15,5 GPF Bosch</t>
  </si>
  <si>
    <t>УТ000028083</t>
  </si>
  <si>
    <t>Сальник бака 40x62x10 G</t>
  </si>
  <si>
    <t>УТ000030973</t>
  </si>
  <si>
    <t>Сальник бака 40x66x10/11.5 Haier</t>
  </si>
  <si>
    <t>УТ000028087</t>
  </si>
  <si>
    <t>Сальник бака 40x72/88x8/14,8 GPF Bosch</t>
  </si>
  <si>
    <t>УТ000030976</t>
  </si>
  <si>
    <t>Сальник бака 41.8x62/78x10/15.5</t>
  </si>
  <si>
    <t>УТ000028088</t>
  </si>
  <si>
    <t>Сальник бака 45x60x7 GP</t>
  </si>
  <si>
    <t>УТ000030977</t>
  </si>
  <si>
    <t>Сальник бака 45x75x10 GP</t>
  </si>
  <si>
    <t>УТ000025249</t>
  </si>
  <si>
    <t>Сальник бака 47х80х10/12 BOSCH 613084 SKL S012BO</t>
  </si>
  <si>
    <t>УТ000028089</t>
  </si>
  <si>
    <t>Сальник бака 50x75x10 GP</t>
  </si>
  <si>
    <t>УТ000030978</t>
  </si>
  <si>
    <t>Сальник бака 6x19x7 G</t>
  </si>
  <si>
    <t>УТ000030979</t>
  </si>
  <si>
    <t>Сальник бака 8x22x7 G</t>
  </si>
  <si>
    <t>УТ000033680</t>
  </si>
  <si>
    <t>Сальник бака V-ring VS25 30x22x10,5</t>
  </si>
  <si>
    <t>УТ000030982</t>
  </si>
  <si>
    <t>Сальник бака V-ring VS28</t>
  </si>
  <si>
    <t>УТ000064850</t>
  </si>
  <si>
    <t>Смазка для сальников 5гр.</t>
  </si>
  <si>
    <t xml:space="preserve"> Термостаты</t>
  </si>
  <si>
    <t>УТ000030953</t>
  </si>
  <si>
    <t>Датчик температуры тэна Ariston, Indesit 0083915</t>
  </si>
  <si>
    <t>УТ000030954</t>
  </si>
  <si>
    <t>Датчик температуры тэна Ariston, Indesit 20010100</t>
  </si>
  <si>
    <t>УТ000030955</t>
  </si>
  <si>
    <t>Датчик температуры тэна Bosch 170961</t>
  </si>
  <si>
    <t>УТ000035942</t>
  </si>
  <si>
    <t>Датчик температуры тэна Whiripool 481228219485 2790046 C00313117</t>
  </si>
  <si>
    <t>УТ000005989</t>
  </si>
  <si>
    <t>Заглушка в ТЭН</t>
  </si>
  <si>
    <t>УТ000065854</t>
  </si>
  <si>
    <t>Терморегулятор водонагревателя капилярный 16A/0,9мм/25-75°C (66063) Термекс</t>
  </si>
  <si>
    <t>УТ000042878</t>
  </si>
  <si>
    <t>Терморегулятор духовки Мечта, Горенье 50-320C°, 16А, 2 контакта, с ручкой</t>
  </si>
  <si>
    <t>УТ000065851</t>
  </si>
  <si>
    <t>Терморегулятор духового шкафа 50-300C° Электра, Ново-Вятка</t>
  </si>
  <si>
    <t>УТ000005988</t>
  </si>
  <si>
    <t>Термостат NTC (12кОм/24гр. для стир. машины) M100350</t>
  </si>
  <si>
    <t>УТ000065849</t>
  </si>
  <si>
    <t>Термостат для холодильника ТАМ-145 (2,5)</t>
  </si>
  <si>
    <t xml:space="preserve"> ТЭНы</t>
  </si>
  <si>
    <t>УТ000064853</t>
  </si>
  <si>
    <t>Нагрев. элемент RCF PA 2000Вт, M6, L-275мм (3401071), TW</t>
  </si>
  <si>
    <t>УТ000037936</t>
  </si>
  <si>
    <t>ТЭН для ст/маш 1500 Вт, L=180мм, с буртом, Candy 9045773</t>
  </si>
  <si>
    <t>УТ000032578</t>
  </si>
  <si>
    <t>ТЭН для ст/маш 1600 Вт, L-175мм, с отв. под датчик, LG</t>
  </si>
  <si>
    <t>УТ000064298</t>
  </si>
  <si>
    <t>ТЭН для ст/маш 1600 Вт, L-175мм, с отверстием под датчик, без бурта, LG</t>
  </si>
  <si>
    <t>УТ000032580</t>
  </si>
  <si>
    <t>ТЭН для ст/маш 1700 Вт, Ariston 1.40.012.09, 10722</t>
  </si>
  <si>
    <t>00401051837</t>
  </si>
  <si>
    <t>ТЭН для ст/маш 1700 Вт, гнут. с отв. под датчик, Ariston C00081837, C00087188</t>
  </si>
  <si>
    <t>УТ000037937</t>
  </si>
  <si>
    <t>ТЭН для ст/маш 1750 Вт, L-155мм, гнут., с буртом, Sital 49558400</t>
  </si>
  <si>
    <t>УТ000041352</t>
  </si>
  <si>
    <t>ТЭН для ст/маш 1750 Вт, L=154мм, R9+, M119, Ардо, Вятка, Бош, Сименс</t>
  </si>
  <si>
    <t>УТ000032584</t>
  </si>
  <si>
    <t>ТЭН для ст/маш 1800 Вт, L-172мм, гнут. с отв. под датчик, Ariston 081837</t>
  </si>
  <si>
    <t>УТ000005975</t>
  </si>
  <si>
    <t>ТЭН для ст/маш 1800 Вт, L=170мм, R13, M120, отв. под датчик, прям. 816562</t>
  </si>
  <si>
    <t>УТ000010451</t>
  </si>
  <si>
    <t>ТЭН для ст/маш 1800 Вт, L=190мм, R15, M135, K2 отв. под датчик, прям. 3406008</t>
  </si>
  <si>
    <t>УТ000000319</t>
  </si>
  <si>
    <t>ТЭН для ст/маш 1800 Вт, гнут. с отв. с буртом, Indesit, Ardo C00225085</t>
  </si>
  <si>
    <t>00410052739</t>
  </si>
  <si>
    <t>ТЭН для ст/маш 1850 Вт, 90457722 L200 с буртом TW, Candy</t>
  </si>
  <si>
    <t>УТ000005973</t>
  </si>
  <si>
    <t>ТЭН для ст/маш 1850 Вт, L=240мм, R13, M175, отв. под датчик, прям. 3406112</t>
  </si>
  <si>
    <t>УТ000032583</t>
  </si>
  <si>
    <t>ТЭН для ст/маш 1850 Вт, L=240мм, Wirlpool 481925928459, 1.40.010.16</t>
  </si>
  <si>
    <t>УТ000065696</t>
  </si>
  <si>
    <t>ТЭН для ст/маш 1850 Вт, L=242мм, прям.отв под датчик, с буртом, двойная клема 3406127</t>
  </si>
  <si>
    <t>УТ000037943</t>
  </si>
  <si>
    <t>ТЭН для ст/маш 1900 Вт L=183мм, под  датчик, Samsung DC47-00006A/B/C TW-Irca</t>
  </si>
  <si>
    <t>УТ000010454</t>
  </si>
  <si>
    <t>ТЭН для ст/маш 1900 Вт, A=53мм, B94, M122, &amp;25гр. гнут. короткий</t>
  </si>
  <si>
    <t>УТ000037941</t>
  </si>
  <si>
    <t>ТЭН для ст/маш 1900 Вт, L=160мм, гнут., с буртом Ardo 524010301</t>
  </si>
  <si>
    <t>УТ000037942</t>
  </si>
  <si>
    <t>ТЭН для ст/маш 1900 Вт, L=177мм, с датчиком, Samsung DC47-00006A/B/C Kawai</t>
  </si>
  <si>
    <t>УТ000059780</t>
  </si>
  <si>
    <t>ТЭН для ст/маш 1900 Вт, L=245мм, с буртом, отв. под датчик, гнутый. Bosch 264986</t>
  </si>
  <si>
    <t>УТ000010455</t>
  </si>
  <si>
    <t>ТЭН для ст/маш 1950 Вт, A=53мм, B155, M111, &amp;25гр. гнут. 816442</t>
  </si>
  <si>
    <t>УТ000010452</t>
  </si>
  <si>
    <t>ТЭН для ст/маш 1950 Вт, L=203мм, R13+, M110, отв под датчик, прям. 3406145</t>
  </si>
  <si>
    <t>УТ000037940</t>
  </si>
  <si>
    <t>ТЭН для ст/маш 1950 Вт, L=215мм, гнут., с буртом, Ardo, Ariston 524006201 C00042018</t>
  </si>
  <si>
    <t>УТ000037939</t>
  </si>
  <si>
    <t>ТЭН для ст/маш 1950 Вт, L=220мм, гнут., Ardo, Ariston 524005200 C00042018</t>
  </si>
  <si>
    <t>00401051836</t>
  </si>
  <si>
    <t>ТЭН для ст/маш 1950 Вт, L=230мм, c отв., буртом , TW, Zanussi, Electrolux 132180710</t>
  </si>
  <si>
    <t>УТ000001258</t>
  </si>
  <si>
    <t>ТЭН для ст/маш 1950 Вт, L=230мм, R13+, M119 прям.</t>
  </si>
  <si>
    <t>УТ000032585</t>
  </si>
  <si>
    <t>ТЭН для ст/маш 1950 Вт, L=240мм, Candy 91201638</t>
  </si>
  <si>
    <t>00410053093</t>
  </si>
  <si>
    <t>ТЭН для ст/маш 2000 Вт, L=190мм, Ariston, Indesit C00055046, TW</t>
  </si>
  <si>
    <t>УТ000064856</t>
  </si>
  <si>
    <t>ТЭН для ст/маш 2000 Вт, L=203мм, 587565 Gorenje с отв., без бурта TW-Irca</t>
  </si>
  <si>
    <t>УТ000064857</t>
  </si>
  <si>
    <t>ТЭН для ст/маш 2000 Вт, L=205мм, с отв., буртом L205мм., Irca, 587569 Gorenje</t>
  </si>
  <si>
    <t>УТ000064858</t>
  </si>
  <si>
    <t>ТЭН для ст/маш 2000 Вт, L=240мм, с отверстием под датчик, без бурта, Irca, Gorenje 181701</t>
  </si>
  <si>
    <t>00410052740</t>
  </si>
  <si>
    <t>ТЭН для ст/маш 2000 Вт, с датчиком, LG AEG33121503 , Kawai</t>
  </si>
  <si>
    <t>УТ000064859</t>
  </si>
  <si>
    <t>ТЭН для ст/маш 2000Вт, L=180мм, Samsung DC47-00006Q/V без бурта, Thermowatt</t>
  </si>
  <si>
    <t>УТ000032586</t>
  </si>
  <si>
    <t>ТЭН для ст/маш 2050 Вт, L=230мм, c отв., TW, Wirlpool 461971423611</t>
  </si>
  <si>
    <t>УТ000032587</t>
  </si>
  <si>
    <t>ТЭН для ст/маш 2050 Вт, L=240мм, c датчиком, Wirlpool 481225928662 , TW</t>
  </si>
  <si>
    <t>УТ000005974</t>
  </si>
  <si>
    <t>ТЭН для ст/маш 2050 Вт, L=245мм, R12, M175, отв. под датчик, прям., с датчиком 3406110</t>
  </si>
  <si>
    <t>00410059069</t>
  </si>
  <si>
    <t>ТЭН для ст/маш 800 Вт, L=145мм с датчиком DC4700006D</t>
  </si>
  <si>
    <t xml:space="preserve"> Фильтры</t>
  </si>
  <si>
    <t>УТ000033805</t>
  </si>
  <si>
    <t>Фильтр сливного насоса на LG 383EER2001A</t>
  </si>
  <si>
    <t>УТ000054107</t>
  </si>
  <si>
    <t>Фильтр сливного насоса на Samsung DC97-14278A</t>
  </si>
  <si>
    <t xml:space="preserve"> Щетки электродвигателя</t>
  </si>
  <si>
    <t>УТ000028126</t>
  </si>
  <si>
    <t>Щетка уг. 5*12,5*36 (Bosch) SANDWICH</t>
  </si>
  <si>
    <t>УТ000020103</t>
  </si>
  <si>
    <t>Щетки Эл.Двиг. (5х11х6) без корпуса, с пружиной, универсальная 2шт. С037</t>
  </si>
  <si>
    <t>УТ000020098</t>
  </si>
  <si>
    <t>Щетки Эл.Двиг. (5х12.4х36) SMS без корпуса, с пружиной 2шт. С036</t>
  </si>
  <si>
    <t>УТ000049597</t>
  </si>
  <si>
    <t>Щетки Эл.Двиг. (5х12.5х28)  2шт. в корпусе 041078</t>
  </si>
  <si>
    <t>УТ000049598</t>
  </si>
  <si>
    <t>Щетки Эл.Двиг. (5х12.5х32)  2шт. в корпусе Ariston 047317, C00196539</t>
  </si>
  <si>
    <t>УТ000020100</t>
  </si>
  <si>
    <t>Щетки Эл.Двиг. (5х12.5х32) без корпуса, провод центр, Сэндвич 2шт. С062</t>
  </si>
  <si>
    <t>УТ000049600</t>
  </si>
  <si>
    <t>Щетки Эл.Двиг. (5х12.5х35) провод центр 2шт</t>
  </si>
  <si>
    <t>УТ000049601</t>
  </si>
  <si>
    <t>Щетки Эл.Двиг. (5х12х35) провод с угла 2шт.</t>
  </si>
  <si>
    <t>УТ000049606</t>
  </si>
  <si>
    <t>Щетки Эл.Двиг. (6,5х7,5х12) 2шт. Hitachi 999-041 999-072</t>
  </si>
  <si>
    <t xml:space="preserve"> Запчасти для холодильника</t>
  </si>
  <si>
    <t xml:space="preserve"> Выключатели, кнопки для холодильника</t>
  </si>
  <si>
    <t>УТ000017310</t>
  </si>
  <si>
    <t>Выключатель для  холодильника C00851157</t>
  </si>
  <si>
    <t>УТ000017311</t>
  </si>
  <si>
    <t>Выключатель для  холодильника DA34-10122D</t>
  </si>
  <si>
    <t>УТ000047300</t>
  </si>
  <si>
    <t>Выключатель для холодильника 306(10)</t>
  </si>
  <si>
    <t>УТ000047301</t>
  </si>
  <si>
    <t>Выключатель для холодильника 306(12)</t>
  </si>
  <si>
    <t>УТ000047291</t>
  </si>
  <si>
    <t>Выключатель для холодильника 306(13)</t>
  </si>
  <si>
    <t>УТ000047292</t>
  </si>
  <si>
    <t>Выключатель для холодильника 306(14)</t>
  </si>
  <si>
    <t>УТ000047293</t>
  </si>
  <si>
    <t>Выключатель для холодильника 306(15)</t>
  </si>
  <si>
    <t>УТ000047294</t>
  </si>
  <si>
    <t>Выключатель для холодильника 306(16)</t>
  </si>
  <si>
    <t>УТ000047295</t>
  </si>
  <si>
    <t>Выключатель для холодильника 306(17)</t>
  </si>
  <si>
    <t>УТ000047296</t>
  </si>
  <si>
    <t>Выключатель для холодильника 306(18)</t>
  </si>
  <si>
    <t>УТ000047298</t>
  </si>
  <si>
    <t>Выключатель для холодильника 306(20)</t>
  </si>
  <si>
    <t>УТ000047299</t>
  </si>
  <si>
    <t>Выключатель для холодильника 306(21)</t>
  </si>
  <si>
    <t>УТ000047302</t>
  </si>
  <si>
    <t>Выключатель для холодильника 306(5)</t>
  </si>
  <si>
    <t>УТ000047303</t>
  </si>
  <si>
    <t>Выключатель для холодильника 306(6)</t>
  </si>
  <si>
    <t>УТ000047304</t>
  </si>
  <si>
    <t>Выключатель для холодильника 306(7)</t>
  </si>
  <si>
    <t>УТ000047305</t>
  </si>
  <si>
    <t>Выключатель для холодильника 306(8)</t>
  </si>
  <si>
    <t>УТ000047306</t>
  </si>
  <si>
    <t>Выключатель для холодильника 306(9)</t>
  </si>
  <si>
    <t>УТ000032409</t>
  </si>
  <si>
    <t>Выключатель освещения для холодильника ВМ-4,8 0,2А</t>
  </si>
  <si>
    <t>УТ000037865</t>
  </si>
  <si>
    <t>Выключатель освещения с датчиком Холла к холодильникам Бирюса Б-224, 226, 228</t>
  </si>
  <si>
    <t>УТ000017314</t>
  </si>
  <si>
    <t>Кнопка для  холодильника HL080</t>
  </si>
  <si>
    <t>УТ000017315</t>
  </si>
  <si>
    <t>Кнопка для  холодильника HL084</t>
  </si>
  <si>
    <t xml:space="preserve"> Реле пускозащитное</t>
  </si>
  <si>
    <t>УТ000050692</t>
  </si>
  <si>
    <t>Реле пусковое для холодильника Danfoss 103N0011</t>
  </si>
  <si>
    <t>УТ000050693</t>
  </si>
  <si>
    <t>Реле пусковое для холодильника Danfoss 103N0018</t>
  </si>
  <si>
    <t>УТ000050694</t>
  </si>
  <si>
    <t>Реле пусковое для холодильника Danfoss 103N0021</t>
  </si>
  <si>
    <t>УТ000050696</t>
  </si>
  <si>
    <t>Реле пусковое для холодильника Embraco QD TSD2</t>
  </si>
  <si>
    <t>УТ000050697</t>
  </si>
  <si>
    <t>Реле пусковое для холодильника IC-15 1,8A</t>
  </si>
  <si>
    <t>УТ000050698</t>
  </si>
  <si>
    <t>Реле пусковое для холодильника IC-15 2,5A</t>
  </si>
  <si>
    <t>УТ000050700</t>
  </si>
  <si>
    <t>Реле пусковое для холодильника TM-4 1/4hp 183Вт</t>
  </si>
  <si>
    <t>УТ000017318</t>
  </si>
  <si>
    <t>Реле пускозащитное для холодильника Danfoss 2.53.050.21 HL035</t>
  </si>
  <si>
    <t>УТ000022527</t>
  </si>
  <si>
    <t>Реле пускозащитное для холодильника EMIE65HER</t>
  </si>
  <si>
    <t>УТ000028845</t>
  </si>
  <si>
    <t>Реле пускозащитное для холодильника Р-1 К (Минск, Снайге, Норд, Бирюса) X2001</t>
  </si>
  <si>
    <t>УТ000015802</t>
  </si>
  <si>
    <t>Реле пускозащитное для холодильника Р-4 (Минск, Снайге, Норд, Бирюса) Х2003</t>
  </si>
  <si>
    <t>УТ000017320</t>
  </si>
  <si>
    <t>Реле пускозащитное для холодильника РКТ-1 (Атлант)</t>
  </si>
  <si>
    <t>УТ000022522</t>
  </si>
  <si>
    <t>Реле пускозащитное для холодильника РКТ-2 (Атлант)</t>
  </si>
  <si>
    <t>УТ000002396</t>
  </si>
  <si>
    <t>Реле пускозащитное для холодильника РКТ-2 (Р.Б.) (Атлант, Минск, Бирюса) X2012</t>
  </si>
  <si>
    <t>УТ000022523</t>
  </si>
  <si>
    <t>Реле пускозащитное для холодильника РКТ-5 (Атлант)</t>
  </si>
  <si>
    <t>УТ000022524</t>
  </si>
  <si>
    <t>Реле пускозащитное для холодильника РКТ-6 (Атлант)</t>
  </si>
  <si>
    <t>УТ000002394</t>
  </si>
  <si>
    <t>Реле пускозащитное для холодильника РТКХ</t>
  </si>
  <si>
    <t>УТ000044972</t>
  </si>
  <si>
    <t>Реле пускозащитное для холоднильника 1.8А 80°С 4 контакта IC-4</t>
  </si>
  <si>
    <t>УТ000030229</t>
  </si>
  <si>
    <t>Термоплавкий предохранитель для холодильника  72℃ DA47-00138A</t>
  </si>
  <si>
    <t xml:space="preserve"> Термостаты, датчики температуры для холодильника</t>
  </si>
  <si>
    <t>УТ000030218</t>
  </si>
  <si>
    <t>Датчик температуры для холодильника (OPEN:12℃, CLOSE:-5℃, sensor 5K, термопредохр. 72℃) DA 47-10150F</t>
  </si>
  <si>
    <t>УТ000030226</t>
  </si>
  <si>
    <t>Датчик температуры для холодильника (провод 27cm, sensor 5K, термопредохранитель 72℃) DA47-00095E</t>
  </si>
  <si>
    <t>УТ000030227</t>
  </si>
  <si>
    <t>Датчик температуры для холодильника (провод 50cm, OPEN:12℃, CLOSE:-5℃, sensor 5K, термопредохр. 72℃) DA47-10150E</t>
  </si>
  <si>
    <t>УТ000030220</t>
  </si>
  <si>
    <t>Датчик температуры для холодильника DA32-00011E</t>
  </si>
  <si>
    <t>УТ000030224</t>
  </si>
  <si>
    <t>Датчик температуры для холодильника DA32-10105G черный провод</t>
  </si>
  <si>
    <t>УТ000041867</t>
  </si>
  <si>
    <t>Термостат в корпусе F-2000 35/+35°С  x1035</t>
  </si>
  <si>
    <t>УТ000037912</t>
  </si>
  <si>
    <t>Термостат для холодильника в корпусе F-2000 -30/+30</t>
  </si>
  <si>
    <t>УТ000010426</t>
  </si>
  <si>
    <t>Термостат для холодильника К-50 (1,2)  Р1110, Rango, клемма 6,3мм</t>
  </si>
  <si>
    <t>УТ000037903</t>
  </si>
  <si>
    <t>Термостат для холодильника К-50(0,8) L3392 RANCO, аналог ТАМ-112</t>
  </si>
  <si>
    <t>УТ000037904</t>
  </si>
  <si>
    <t>Термостат для холодильника К-50(1,3) L3412 RANCO, аналог ТАМ-112</t>
  </si>
  <si>
    <t>УТ000037905</t>
  </si>
  <si>
    <t>Термостат для холодильника К-54(1,3) L2061 RANCO, аналог ТАМ-145(1,3)</t>
  </si>
  <si>
    <t>УТ000037906</t>
  </si>
  <si>
    <t>Термостат для холодильника К-59(1,3) P1686 RANCO, аналог ТАМ-133  клемма 6,3мм</t>
  </si>
  <si>
    <t>УТ000037907</t>
  </si>
  <si>
    <t>Термостат для холодильника К-59(1,3) S1886 RANCO, аналог ТАМ-133. клемма 4,8мм</t>
  </si>
  <si>
    <t>УТ000032600</t>
  </si>
  <si>
    <t>Термостат для холодильника К-59(2,5) L1275 RANCO</t>
  </si>
  <si>
    <t>УТ000032601</t>
  </si>
  <si>
    <t>Термостат для холодильника ТАМ-112-0.8 (K)</t>
  </si>
  <si>
    <t>УТ000013935</t>
  </si>
  <si>
    <t>Термостат для холодильника ТАМ-113 (2) К 1008</t>
  </si>
  <si>
    <t>УТ000032410</t>
  </si>
  <si>
    <t>Термостат для холодильника ТАМ-135-2.5 Х1013</t>
  </si>
  <si>
    <t>УТ000002393</t>
  </si>
  <si>
    <t>Термостат для холодильника ТАМ-145 (1,3)</t>
  </si>
  <si>
    <t>УТ000013936</t>
  </si>
  <si>
    <t>Термостат для холодильника ТАМ-145 (2,0)К X1005</t>
  </si>
  <si>
    <t>УТ000032598</t>
  </si>
  <si>
    <t>Термостат К-56-L1915 Ranco (L-2.3)</t>
  </si>
  <si>
    <t>УТ000032599</t>
  </si>
  <si>
    <t>Термостат К-57-L2829 Ranco (L-2.5)</t>
  </si>
  <si>
    <t>УТ000010431</t>
  </si>
  <si>
    <t>Термостат К-60-L1013 (VP4) (L-1.2)</t>
  </si>
  <si>
    <t>УТ000022560</t>
  </si>
  <si>
    <t>Термостат разморозки KSD-2001 (13/-4С°)</t>
  </si>
  <si>
    <t>УТ000022561</t>
  </si>
  <si>
    <t>Термостат разморозки KSD-2003 с ТПП (12/-5С°; +72С°)</t>
  </si>
  <si>
    <t>УТ000022562</t>
  </si>
  <si>
    <t>Термостат разморозки KSD-2006 (15/0С°)</t>
  </si>
  <si>
    <t xml:space="preserve"> Фильтры осушители, штуцеры</t>
  </si>
  <si>
    <t>УТ000054510</t>
  </si>
  <si>
    <t>Переходник к баллону с хладоном R-600</t>
  </si>
  <si>
    <t>УТ000022578</t>
  </si>
  <si>
    <t>Фильтр-осушитель 15г 6х2</t>
  </si>
  <si>
    <t>УТ000049192</t>
  </si>
  <si>
    <t>Фильтр-осушитель 30г 6,2х3,3</t>
  </si>
  <si>
    <t>УТ000044745</t>
  </si>
  <si>
    <t>Фильтр-осушитель 30г 6,2х6,2</t>
  </si>
  <si>
    <t>УТ000044746</t>
  </si>
  <si>
    <t>Фильтр-осушитель 40г 6,2х2,3</t>
  </si>
  <si>
    <t>УТ000049193</t>
  </si>
  <si>
    <t>Фильтр-осушитель 40г 6,2х3,3</t>
  </si>
  <si>
    <t>УТ000044748</t>
  </si>
  <si>
    <t>Фильтр-осушитель 50г 2,5х8,5</t>
  </si>
  <si>
    <t>УТ000049194</t>
  </si>
  <si>
    <t>Фильтр-осушитель 50г 2х8</t>
  </si>
  <si>
    <t>УТ000049195</t>
  </si>
  <si>
    <t>Фильтр-осушитель 50г 3х6</t>
  </si>
  <si>
    <t>УТ000054509</t>
  </si>
  <si>
    <t>Хладон R-600A с клапаном, под переходник, 420г Refo</t>
  </si>
  <si>
    <t>УТ000049196</t>
  </si>
  <si>
    <t>Штуцер Шредера с трубкой (1/4*0.5*50)</t>
  </si>
  <si>
    <t>УТ000049197</t>
  </si>
  <si>
    <t>Штуцер Шредера с трубкой (1/4*0.5*70)</t>
  </si>
  <si>
    <t>УТ000022584</t>
  </si>
  <si>
    <t>Штуцер Шредера с трубкой (6*0.5*50)</t>
  </si>
  <si>
    <t xml:space="preserve"> Запчасти для чайников, термопотов, самоваров</t>
  </si>
  <si>
    <t xml:space="preserve"> Выключатели, контактные группы</t>
  </si>
  <si>
    <t>УТ000064221</t>
  </si>
  <si>
    <t>Выключатель чайника JQIF 16A</t>
  </si>
  <si>
    <t>УТ000021360</t>
  </si>
  <si>
    <t>Выключатель чайника Тип 1 №313(1)</t>
  </si>
  <si>
    <t>УТ000021361</t>
  </si>
  <si>
    <t>Выключатель чайника Тип 3 №313(3)</t>
  </si>
  <si>
    <t>УТ000040715</t>
  </si>
  <si>
    <t>Контактная группа для чайника 10А 250В 32301</t>
  </si>
  <si>
    <t>УТ000040716</t>
  </si>
  <si>
    <t>Контактная группа для чайника 32303</t>
  </si>
  <si>
    <t>УТ000040725</t>
  </si>
  <si>
    <t>Контактная группа для чайника 32307</t>
  </si>
  <si>
    <t>УТ000035254</t>
  </si>
  <si>
    <t>Контактная группа для чайника AEZ 010413(10)</t>
  </si>
  <si>
    <t>УТ000035255</t>
  </si>
  <si>
    <t>Контактная группа для чайника AEZ 010413(12)</t>
  </si>
  <si>
    <t>УТ000050889</t>
  </si>
  <si>
    <t>Контактная группа для чайника AEZ 010413(13)</t>
  </si>
  <si>
    <t>УТ000062503</t>
  </si>
  <si>
    <t>Контактная группа для чайника AEZ 010413(17)</t>
  </si>
  <si>
    <t>УТ000062504</t>
  </si>
  <si>
    <t>Контактная группа для чайника AEZ 010413(18)</t>
  </si>
  <si>
    <t>УТ000035256</t>
  </si>
  <si>
    <t>Контактная группа для чайника AEZ 010413(2)</t>
  </si>
  <si>
    <t>УТ000062505</t>
  </si>
  <si>
    <t>Контактная группа для чайника AEZ 010413(20)</t>
  </si>
  <si>
    <t>УТ000035257</t>
  </si>
  <si>
    <t>Контактная группа для чайника AEZ 010413(3)</t>
  </si>
  <si>
    <t>УТ000035258</t>
  </si>
  <si>
    <t>Контактная группа для чайника AEZ 010413(4)</t>
  </si>
  <si>
    <t>УТ000035260</t>
  </si>
  <si>
    <t>Контактная группа для чайника AEZ 010413(7)</t>
  </si>
  <si>
    <t>УТ000035261</t>
  </si>
  <si>
    <t>Контактная группа для чайника AEZ 010413(8)</t>
  </si>
  <si>
    <t>УТ000035262</t>
  </si>
  <si>
    <t>Контактная группа для чайника AEZ 010413(9)</t>
  </si>
  <si>
    <t xml:space="preserve"> Тэны, нагревательные элементы</t>
  </si>
  <si>
    <t>УТ000037951</t>
  </si>
  <si>
    <t>ТЭН для самовара 1кВт "восьмерка" БНТ-16</t>
  </si>
  <si>
    <t>УТ000037950</t>
  </si>
  <si>
    <t>ТЭН для самовара 1кВт 3359</t>
  </si>
  <si>
    <t>УТ000010688</t>
  </si>
  <si>
    <t>ТЭН для самовара со штырем 1кВт 2817</t>
  </si>
  <si>
    <t>УТ000025267</t>
  </si>
  <si>
    <t>ТЭН для термопота 650Вт D=135мм Н-40мм Д135-40</t>
  </si>
  <si>
    <t>УТ000050948</t>
  </si>
  <si>
    <t>ТЭН для термопота 700Вт D=162мм Н-40мм Д162-40</t>
  </si>
  <si>
    <t>УТ000025270</t>
  </si>
  <si>
    <t>ТЭН для термопота 700Вт D=165мм Н-40мм Д165-40</t>
  </si>
  <si>
    <t>УТ000025268</t>
  </si>
  <si>
    <t>ТЭН для термопота 750Вт D=145мм Н-40мм Д145-40</t>
  </si>
  <si>
    <t>УТ000030586</t>
  </si>
  <si>
    <t>ТЭН для термопота AEZ (010150 (K135) 43937</t>
  </si>
  <si>
    <t>УТ000010242</t>
  </si>
  <si>
    <t>ТЭН для электрочайников 1,25кВт штифт БНТ05 024036</t>
  </si>
  <si>
    <t>УТ000009462</t>
  </si>
  <si>
    <t>ТЭН для электрочайников 1кВт 701000</t>
  </si>
  <si>
    <t>УТ000050930</t>
  </si>
  <si>
    <t>Тэн к термопоту  750-900 вт (010150 (Д165))</t>
  </si>
  <si>
    <t>УТ000050927</t>
  </si>
  <si>
    <t>Тэн к термопоту AEZ (010150 (К100)) Дор.</t>
  </si>
  <si>
    <t>УТ000050929</t>
  </si>
  <si>
    <t>Тэн к термопоту AEZ 010150 (К160)</t>
  </si>
  <si>
    <t>УТ000063116</t>
  </si>
  <si>
    <t>Тэн к термопоту AEZ 010150 (К165)</t>
  </si>
  <si>
    <t>УТ000050928</t>
  </si>
  <si>
    <t>Тэн к термопоту AEZ 010150(К155)</t>
  </si>
  <si>
    <t xml:space="preserve"> Запчасти для электробритв</t>
  </si>
  <si>
    <t>УТ000057806</t>
  </si>
  <si>
    <t>Блок бреющий Бердск-2350, 2352, 2353</t>
  </si>
  <si>
    <t>УТ000057807</t>
  </si>
  <si>
    <t>Блок бреющий Бердск-3114</t>
  </si>
  <si>
    <t>УТ000057805</t>
  </si>
  <si>
    <t>Блок бреющий Бердск-3235</t>
  </si>
  <si>
    <t>УТ000057808</t>
  </si>
  <si>
    <t>Блок бреющий Бердск-3340М, 3341, 3342</t>
  </si>
  <si>
    <t>УТ000057811</t>
  </si>
  <si>
    <t>Блок бреющий Бердск-3363А</t>
  </si>
  <si>
    <t>УТ000018108</t>
  </si>
  <si>
    <t>Блок бреющий к электробритве Агидель 10,12 "Супер" 9А6090837-05</t>
  </si>
  <si>
    <t>УТ000018109</t>
  </si>
  <si>
    <t>Блок бреющий к электробритве Агидель 16,17 откидной</t>
  </si>
  <si>
    <t>УТ000064518</t>
  </si>
  <si>
    <t>Блок бреющий к электробритве Агидель 19AC откидной</t>
  </si>
  <si>
    <t>УТ000018110</t>
  </si>
  <si>
    <t>Блок бреющий к электробритве Агидель 21</t>
  </si>
  <si>
    <t>УТ000018111</t>
  </si>
  <si>
    <t>Блок бреющий к электробритве Агидель 318/301</t>
  </si>
  <si>
    <t>УТ000064519</t>
  </si>
  <si>
    <t>Блок бреющий к электробритве Агидель 320AC</t>
  </si>
  <si>
    <t>УТ000018112</t>
  </si>
  <si>
    <t>Блок бреющий к электробритве Агидель 3С</t>
  </si>
  <si>
    <t>УТ000018115</t>
  </si>
  <si>
    <t>Ножевая пара к электробритве Агидель А-3,3С,21 "Премьер"</t>
  </si>
  <si>
    <t>УТ000018114</t>
  </si>
  <si>
    <t>Ножевая пара к электробритве Агидель А7М,10,12,15,16,17,22,318 "Супер"</t>
  </si>
  <si>
    <t>УТ000030098</t>
  </si>
  <si>
    <t>Ножи собр.непод и подв. в комп. к Аг ИСЯЮ304131003</t>
  </si>
  <si>
    <t>УТ000047253</t>
  </si>
  <si>
    <t>Ножи собр.непод и подв. в комп. к Аг ИСЯЮ304131004 (7, 7М, 8, 10, 11, 12, 15)</t>
  </si>
  <si>
    <t>УТ000055797</t>
  </si>
  <si>
    <t>Обойма с держателем к электробритве Агидель 16,17</t>
  </si>
  <si>
    <t>УТ000055798</t>
  </si>
  <si>
    <t>Обойма с держателем к электробритве Агидель 318С, Авитрон 301АС</t>
  </si>
  <si>
    <t xml:space="preserve"> Запчасти прочее</t>
  </si>
  <si>
    <t>УТ000064840</t>
  </si>
  <si>
    <t>Втулка - муфта для насадок блендера Braun, BR67050811</t>
  </si>
  <si>
    <t>УТ000042308</t>
  </si>
  <si>
    <t>Переключатель режимов для фена ПД-2</t>
  </si>
  <si>
    <t>УТ000042309</t>
  </si>
  <si>
    <t>Переключатель режимов для фена ПД-3</t>
  </si>
  <si>
    <t>УТ000052536</t>
  </si>
  <si>
    <t>Провод термостойкий с фастонами 6,3мм 0,2м</t>
  </si>
  <si>
    <t>УТ000053921</t>
  </si>
  <si>
    <t>Провод термостойкий с фастонами 6,3мм 0,4м</t>
  </si>
  <si>
    <t>УТ000064851</t>
  </si>
  <si>
    <t>Соединительная муфта-втулка блендера Bosch, D13/10мм, d9мм, h27мм (00180732, 00167717)</t>
  </si>
  <si>
    <t>УТ000009806</t>
  </si>
  <si>
    <t>ТЭН гибкий сухой 1000W d=6.5mm, L=1050mm (нерж) 03.610</t>
  </si>
  <si>
    <t>УТ000015789</t>
  </si>
  <si>
    <t>ТЭН гибкий сухой 1000W d=8.5mm, L=1050mm (нерж) 03.810</t>
  </si>
  <si>
    <t>УТ000015788</t>
  </si>
  <si>
    <t>ТЭН гибкий сухой 700W d=6.5mm, L=750mm (нерж) 03.607</t>
  </si>
  <si>
    <t>УТ000009463</t>
  </si>
  <si>
    <t>ТЭН для посудомоечной машины 1950Вт CANDY 12137</t>
  </si>
  <si>
    <t xml:space="preserve"> Подшипники</t>
  </si>
  <si>
    <t>УТ000027090</t>
  </si>
  <si>
    <t>Подшипник 010166 (KT101410)</t>
  </si>
  <si>
    <t>УТ000027084</t>
  </si>
  <si>
    <t>Подшипник 010166 (КТ081109)</t>
  </si>
  <si>
    <t>УТ000027085</t>
  </si>
  <si>
    <t>Подшипник 010166 (КТ081111)</t>
  </si>
  <si>
    <t>УТ000027086</t>
  </si>
  <si>
    <t>Подшипник 010166 (КТ091212)</t>
  </si>
  <si>
    <t>УТ000027087</t>
  </si>
  <si>
    <t>Подшипник 010166 (КТ101312,5)</t>
  </si>
  <si>
    <t>УТ000027088</t>
  </si>
  <si>
    <t>Подшипник 010166 (КТ101313)</t>
  </si>
  <si>
    <t>УТ000027089</t>
  </si>
  <si>
    <t>Подшипник 010166 (КТ101315)</t>
  </si>
  <si>
    <t>УТ000027091</t>
  </si>
  <si>
    <t>Подшипник 010166 (КТ101412,5)</t>
  </si>
  <si>
    <t>УТ000027092</t>
  </si>
  <si>
    <t>Подшипник 010166 (КТ101415)</t>
  </si>
  <si>
    <t>УТ000027093</t>
  </si>
  <si>
    <t>Подшипник 010166 (КТ121512,5)</t>
  </si>
  <si>
    <t>УТ000027094</t>
  </si>
  <si>
    <t>Подшипник 010166 (КТ121514,5)</t>
  </si>
  <si>
    <t>УТ000027095</t>
  </si>
  <si>
    <t>Подшипник 010166 (КТ121613)</t>
  </si>
  <si>
    <t>УТ000027096</t>
  </si>
  <si>
    <t>Подшипник 010166 (НК061208)</t>
  </si>
  <si>
    <t>УТ000027097</t>
  </si>
  <si>
    <t>Подшипник 010166 (НК071109)</t>
  </si>
  <si>
    <t>УТ000027098</t>
  </si>
  <si>
    <t>Подшипник 010166 (НК081208)</t>
  </si>
  <si>
    <t>УТ000027099</t>
  </si>
  <si>
    <t>Подшипник 010166 (НК081210)</t>
  </si>
  <si>
    <t>УТ000027079</t>
  </si>
  <si>
    <t>Подшипник 010166 (НК081212)</t>
  </si>
  <si>
    <t>УТ000027080</t>
  </si>
  <si>
    <t>Подшипник 010166 (НК081412)</t>
  </si>
  <si>
    <t>УТ000027081</t>
  </si>
  <si>
    <t>Подшипник 010166 (НК0908)</t>
  </si>
  <si>
    <t>УТ000027082</t>
  </si>
  <si>
    <t>Подшипник 010166 (НК101410)</t>
  </si>
  <si>
    <t>УТ000027083</t>
  </si>
  <si>
    <t>Подшипник 010166 (НК101412)</t>
  </si>
  <si>
    <t>УТ000028190</t>
  </si>
  <si>
    <t>Подшипник 6000/80100 2RS резина 16х26х8мм</t>
  </si>
  <si>
    <t>УТ000065846</t>
  </si>
  <si>
    <t>Подшипник 6000/80100 2Z 10х26х8мм Craft</t>
  </si>
  <si>
    <t>УТ000028191</t>
  </si>
  <si>
    <t>Подшипник 6001 2RS резина 12х28х8мм</t>
  </si>
  <si>
    <t>УТ000035291</t>
  </si>
  <si>
    <t>Подшипник 6001/80101 ZZ CRAFT</t>
  </si>
  <si>
    <t>УТ000047177</t>
  </si>
  <si>
    <t>Подшипник 6002/80102 2RS резина</t>
  </si>
  <si>
    <t>УТ000028192</t>
  </si>
  <si>
    <t>Подшипник 6002/80102 ZZ</t>
  </si>
  <si>
    <t>УТ000028193</t>
  </si>
  <si>
    <t>Подшипник 6004/80104 ZZ Китай</t>
  </si>
  <si>
    <t>УТ000028194</t>
  </si>
  <si>
    <t>Подшипник 6005/80105 ZZ Китай</t>
  </si>
  <si>
    <t>УТ000028189</t>
  </si>
  <si>
    <t>Подшипник 608/80018 2RS резина</t>
  </si>
  <si>
    <t>УТ000010470</t>
  </si>
  <si>
    <t>Подшипник 608/80018 ZZ металл Craft</t>
  </si>
  <si>
    <t>УТ000050961</t>
  </si>
  <si>
    <t>Подшипник 609 2RS (9х24х7мм, резина)</t>
  </si>
  <si>
    <t>УТ000010471</t>
  </si>
  <si>
    <t>Подшипник 609/80019 ZZ Италия</t>
  </si>
  <si>
    <t>УТ000039366</t>
  </si>
  <si>
    <t>Подшипник 609/80019 ZZ Китай</t>
  </si>
  <si>
    <t>УТ000028195</t>
  </si>
  <si>
    <t>Подшипник 6200 2RS резина 10х30х9мм</t>
  </si>
  <si>
    <t>УТ000035292</t>
  </si>
  <si>
    <t>Подшипник 6200 ZZ металл 10х30х9мм</t>
  </si>
  <si>
    <t>УТ000035293</t>
  </si>
  <si>
    <t>Подшипник 6201/80201 2RS резина 12х32х10мм</t>
  </si>
  <si>
    <t>УТ000028186</t>
  </si>
  <si>
    <t>Подшипник 6201/80201 SKF Италия.</t>
  </si>
  <si>
    <t>УТ000028196</t>
  </si>
  <si>
    <t>Подшипник 6201/80201 ZZ Craft</t>
  </si>
  <si>
    <t>УТ000035294</t>
  </si>
  <si>
    <t>Подшипник 6201/80201 ZZ металл 12х32х10мм</t>
  </si>
  <si>
    <t>УТ000028124</t>
  </si>
  <si>
    <t>Подшипник 6202 ZZ SKF Италия</t>
  </si>
  <si>
    <t>УТ000047178</t>
  </si>
  <si>
    <t>Подшипник 6202/80202 2RS резина 15x35x11</t>
  </si>
  <si>
    <t>УТ000010462</t>
  </si>
  <si>
    <t>Подшипник 6202/80202 ZZ металл Craft</t>
  </si>
  <si>
    <t>УТ000010463</t>
  </si>
  <si>
    <t>Подшипник 6203 ZZ металл Craft</t>
  </si>
  <si>
    <t>УТ000035295</t>
  </si>
  <si>
    <t>Подшипник 6203/80203 2RS резина 17x40x12мм</t>
  </si>
  <si>
    <t>УТ000028187</t>
  </si>
  <si>
    <t>Подшипник 6203/80203 2Z SKF</t>
  </si>
  <si>
    <t>УТ000006650</t>
  </si>
  <si>
    <t>Подшипник 6203/80203 ZZ металл Craft</t>
  </si>
  <si>
    <t>УТ000017639</t>
  </si>
  <si>
    <t>Подшипник 6204/80204 2RS резина 20x47x14мм</t>
  </si>
  <si>
    <t>УТ000028188</t>
  </si>
  <si>
    <t>Подшипник 6204/80204 2Z SKF</t>
  </si>
  <si>
    <t>УТ000010464</t>
  </si>
  <si>
    <t>Подшипник 6204/80204 ZZ металл Craft</t>
  </si>
  <si>
    <t>УТ000014312</t>
  </si>
  <si>
    <t>Подшипник 6205/80205 2RS резина 25x52x15мм</t>
  </si>
  <si>
    <t>УТ000010465</t>
  </si>
  <si>
    <t>Подшипник 6205/80205 ZZ металл Craft</t>
  </si>
  <si>
    <t>УТ000014313</t>
  </si>
  <si>
    <t>Подшипник 6206/180206 2RS резина</t>
  </si>
  <si>
    <t>УТ000010468</t>
  </si>
  <si>
    <t>Подшипник 6206/80206 ZZ (30x62x16)</t>
  </si>
  <si>
    <t>УТ000050960</t>
  </si>
  <si>
    <t>Подшипник 6207 2RS (35х72х17мм, резина)</t>
  </si>
  <si>
    <t>УТ000010469</t>
  </si>
  <si>
    <t>Подшипник 6207 ZZ (36x72x17)</t>
  </si>
  <si>
    <t>УТ000014316</t>
  </si>
  <si>
    <t>Подшипник 625 2RS резина 5х16х5мм</t>
  </si>
  <si>
    <t>УТ000035299</t>
  </si>
  <si>
    <t>Подшипник 625 ZZ металл 5х16х5мм</t>
  </si>
  <si>
    <t>УТ000050959</t>
  </si>
  <si>
    <t>Подшипник 626 2RS (6х19х6мм, резина)</t>
  </si>
  <si>
    <t>УТ000014318</t>
  </si>
  <si>
    <t>Подшипник 626 2RS резина</t>
  </si>
  <si>
    <t>УТ000050958</t>
  </si>
  <si>
    <t>Подшипник 626 ZZ (6х19х6мм, металл)</t>
  </si>
  <si>
    <t>УТ000014320</t>
  </si>
  <si>
    <t>Подшипник 627 2RS резина 7х22х7мм</t>
  </si>
  <si>
    <t>УТ000019380</t>
  </si>
  <si>
    <t>Подшипник 627/80027 ZZ CRAFT</t>
  </si>
  <si>
    <t>УТ000014321</t>
  </si>
  <si>
    <t>Подшипник 628 2RS резина</t>
  </si>
  <si>
    <t>УТ000019381</t>
  </si>
  <si>
    <t>Подшипник 628 ZZ металл</t>
  </si>
  <si>
    <t>УТ000014322</t>
  </si>
  <si>
    <t>Подшипник 629 2RS резина 9х26х8мм</t>
  </si>
  <si>
    <t>УТ000014323</t>
  </si>
  <si>
    <t>Подшипник 629/80029 ZZ CRAFT</t>
  </si>
  <si>
    <t>УТ000027100</t>
  </si>
  <si>
    <t>Подшипник 6300 2RS резина</t>
  </si>
  <si>
    <t>УТ000027102</t>
  </si>
  <si>
    <t>Подшипник 6300 ZZ</t>
  </si>
  <si>
    <t>УТ000027103</t>
  </si>
  <si>
    <t>Подшипник 6301 2RS резина</t>
  </si>
  <si>
    <t>УТ000027104</t>
  </si>
  <si>
    <t>Подшипник 6301 ZZ мет</t>
  </si>
  <si>
    <t>УТ000027105</t>
  </si>
  <si>
    <t>Подшипник 6302 ZZ мет</t>
  </si>
  <si>
    <t>УТ000027106</t>
  </si>
  <si>
    <t>Подшипник 6303 ZZ металл</t>
  </si>
  <si>
    <t>УТ000027107</t>
  </si>
  <si>
    <t>Подшипник 6304 ZZ металл</t>
  </si>
  <si>
    <t>УТ000035300</t>
  </si>
  <si>
    <t>Подшипник 6305 2RS резина 25x62x17мм</t>
  </si>
  <si>
    <t>УТ000010466</t>
  </si>
  <si>
    <t>Подшипник 6305 ZZ металл 25x62x17мм</t>
  </si>
  <si>
    <t>УТ000050957</t>
  </si>
  <si>
    <t>Подшипник 6306 RS</t>
  </si>
  <si>
    <t>УТ000010467</t>
  </si>
  <si>
    <t>Подшипник 6306 ZZ (30x72x19)</t>
  </si>
  <si>
    <t>УТ000027108</t>
  </si>
  <si>
    <t>Подшипник 6307 ZZ</t>
  </si>
  <si>
    <t>УТ000027109</t>
  </si>
  <si>
    <t>Подшипник 6308 ZZ</t>
  </si>
  <si>
    <t>УТ000027110</t>
  </si>
  <si>
    <t>Подшипник д/стир.машины R3Z 4.76*12.7*4.76</t>
  </si>
  <si>
    <t>УТ000028016</t>
  </si>
  <si>
    <t>Смазка для подшипников 50гр.</t>
  </si>
  <si>
    <t xml:space="preserve"> Спирали нихромовые</t>
  </si>
  <si>
    <t>00410053101</t>
  </si>
  <si>
    <t>Спираль 1000Вт</t>
  </si>
  <si>
    <t>УТ000029965</t>
  </si>
  <si>
    <t>Спираль 1200Вт</t>
  </si>
  <si>
    <t>00410053102</t>
  </si>
  <si>
    <t>Спираль 1500Вт</t>
  </si>
  <si>
    <t>00410051701</t>
  </si>
  <si>
    <t>Спираль 2000Вт</t>
  </si>
  <si>
    <t>00410053103</t>
  </si>
  <si>
    <t>Спираль 2500Вт</t>
  </si>
  <si>
    <t xml:space="preserve"> Электродвигатели</t>
  </si>
  <si>
    <t>УТ000047336</t>
  </si>
  <si>
    <t>Двигатель для фена Интерскол 18В ФЭ 2000 010191(X1)</t>
  </si>
  <si>
    <t>УТ000047337</t>
  </si>
  <si>
    <t>Двигатель для фена Интерскол 18В ФЭ 2000ЭМ 010191(X2)</t>
  </si>
  <si>
    <t xml:space="preserve"> Запчасти для электроинструмента</t>
  </si>
  <si>
    <t xml:space="preserve"> Аккумуляторные батареи и зарядные устройства</t>
  </si>
  <si>
    <t>УТ000042504</t>
  </si>
  <si>
    <t>Аккумуляторная сборка Robiton BS1230LI для электроинструментов Bosch</t>
  </si>
  <si>
    <t>УТ000016490</t>
  </si>
  <si>
    <t>Батарея аккумуляторная для шуруповерта Bosch (18.0v  1.5A*ч   Ni-Cd) (010198N-1815)</t>
  </si>
  <si>
    <t>УТ000017448</t>
  </si>
  <si>
    <t>Батарея аккумуляторная для шуруповерта Китай (12v  1.5A*ч   Ni-Cd) тип 2</t>
  </si>
  <si>
    <t>УТ000026161</t>
  </si>
  <si>
    <t>Батарея аккумуляторная для шуруповерта Китай (14v  1.5A*ч   Ni-Cd) тип 2</t>
  </si>
  <si>
    <t>УТ000016497</t>
  </si>
  <si>
    <t>Зарядное устройство для АКБ шуруповерта  HITACHI UB-10SE (7.2-14.4V) (010148E)</t>
  </si>
  <si>
    <t>УТ000011358</t>
  </si>
  <si>
    <t>Зарядное устройство для АКБ шуруповерта  Интерскол универсальное ДА-12-18 (12-18V) (010148(G18)</t>
  </si>
  <si>
    <t>УТ000043814</t>
  </si>
  <si>
    <t>Зарядное устройство для АКБ шуруповерта  Китай 12В 010148(F12)</t>
  </si>
  <si>
    <t>УТ000043815</t>
  </si>
  <si>
    <t>Зарядное устройство для АКБ шуруповерта  Китай 14В 010148(F14)</t>
  </si>
  <si>
    <t>УТ000021362</t>
  </si>
  <si>
    <t>Зарядное устройство для АКБ шуруповерта  Китай 18V 010148(F18)</t>
  </si>
  <si>
    <t>УТ000009140</t>
  </si>
  <si>
    <t>Зарядное устройство для АКБ шуруповерта Makita (7.2-14.4V) (010148D)</t>
  </si>
  <si>
    <t>УТ000027077</t>
  </si>
  <si>
    <t>Зарядное устройство для АКБ шуруповерта Makita (7.4-18В) (010148 I18) 44549</t>
  </si>
  <si>
    <t xml:space="preserve"> Запчасти для шуруповертов и дрелей</t>
  </si>
  <si>
    <t xml:space="preserve"> Редукторы, запчасти к редукторам</t>
  </si>
  <si>
    <t>УТ000040276</t>
  </si>
  <si>
    <t>Задняя часть редуктора шуруповерта Makita 6271D, 6281D/010289B</t>
  </si>
  <si>
    <t>УТ000040278</t>
  </si>
  <si>
    <t>Задняя часть редуктора шуруповерта Интерскол ДА-12/14,4/ЭР 010289A</t>
  </si>
  <si>
    <t>УТ000040277</t>
  </si>
  <si>
    <t>Задняя часть редуктора шуруповерта Калибр, Электроприбор 010289C</t>
  </si>
  <si>
    <t>УТ000047320</t>
  </si>
  <si>
    <t>Редуктор в сборе для шуруповерта 010326F</t>
  </si>
  <si>
    <t>УТ000047321</t>
  </si>
  <si>
    <t>Редуктор в сборе для шуруповерта 010326J</t>
  </si>
  <si>
    <t>УТ000047322</t>
  </si>
  <si>
    <t>Редуктор в сборе для шуруповерта 010326L</t>
  </si>
  <si>
    <t>УТ000047323</t>
  </si>
  <si>
    <t>Редуктор в сборе для шуруповерта 010326M</t>
  </si>
  <si>
    <t>УТ000047307</t>
  </si>
  <si>
    <t>Тяга выключателя УШМ 125/1100Э №191(1)</t>
  </si>
  <si>
    <t xml:space="preserve"> Шестерня ответная двигателя шуруповёрта</t>
  </si>
  <si>
    <t>УТ000043841</t>
  </si>
  <si>
    <t>Шестерня ответная двигателя шуруповёрта Ø=2,8/11, H=5, 15 зубов 010456(6)</t>
  </si>
  <si>
    <t>УТ000043842</t>
  </si>
  <si>
    <t>Шестерня ответная двигателя шуруповёрта Ø=2,8/11, H=5, 15 зубов 010456(7)</t>
  </si>
  <si>
    <t>УТ000043829</t>
  </si>
  <si>
    <t>Шестерня ответная двигателя шуруповёрта Ø=2,8/9, H=6, 11 зубов</t>
  </si>
  <si>
    <t>УТ000043833</t>
  </si>
  <si>
    <t>Шестерня ответная двигателя шуруповёрта Ø=3/10, H=7, 12 зубов</t>
  </si>
  <si>
    <t>УТ000043843</t>
  </si>
  <si>
    <t>Шестерня ответная двигателя шуруповёрта Ø=3/10, H=8, 11 зубов</t>
  </si>
  <si>
    <t>УТ000043827</t>
  </si>
  <si>
    <t>Шестерня ответная двигателя шуруповёрта Ø=3/11, H=8, 15 зубов</t>
  </si>
  <si>
    <t>УТ000043844</t>
  </si>
  <si>
    <t>Шестерня ответная двигателя шуруповёрта Ø=3/11,5, H=7, 15 зубов</t>
  </si>
  <si>
    <t>УТ000043826</t>
  </si>
  <si>
    <t>Шестерня ответная двигателя шуруповёрта Ø=3/8, H=7, 9 зубов</t>
  </si>
  <si>
    <t>УТ000043837</t>
  </si>
  <si>
    <t>Шестерня ответная двигателя шуруповёрта Ø=3/8, H=7,5, 9 зубов</t>
  </si>
  <si>
    <t>УТ000043831</t>
  </si>
  <si>
    <t>Шестерня ответная двигателя шуруповёрта Ø=3/9, H=4,5, 10 зубов</t>
  </si>
  <si>
    <t>УТ000043834</t>
  </si>
  <si>
    <t>Шестерня ответная двигателя шуруповёрта Ø=3/9, H=5, 12 зубов</t>
  </si>
  <si>
    <t>УТ000043830</t>
  </si>
  <si>
    <t>Шестерня ответная двигателя шуруповёрта Ø=3/9, H=5,5, 12 зубов</t>
  </si>
  <si>
    <t>УТ000043840</t>
  </si>
  <si>
    <t>Шестерня ответная двигателя шуруповёрта Ø=5/11,5, H=7, 16 зубов</t>
  </si>
  <si>
    <t>УТ000043839</t>
  </si>
  <si>
    <t>Шестерня ответная двигателя шуруповёрта Ø=5/9,5, H=7,5, 14 зубов</t>
  </si>
  <si>
    <t>УТ000043810</t>
  </si>
  <si>
    <t>Двигатель для шуруповерта 010191B6 14.4V</t>
  </si>
  <si>
    <t>УТ000034191</t>
  </si>
  <si>
    <t>Двигатель для шуруповерта 12В (без ответ. шестерни, крупный) 010191A2</t>
  </si>
  <si>
    <t>УТ000043809</t>
  </si>
  <si>
    <t>Двигатель для шуруповерта 14.4B 010191B4</t>
  </si>
  <si>
    <t>УТ000031667</t>
  </si>
  <si>
    <t>Двигатель для шуруповерта 14.4В с ответной шестерней, подходит для Li-On Makita, вал d4мм</t>
  </si>
  <si>
    <t>УТ000034192</t>
  </si>
  <si>
    <t>Двигатель для шуруповерта 14В (без ответ. шестерни, крупный) 010191B2</t>
  </si>
  <si>
    <t>УТ000063117</t>
  </si>
  <si>
    <t>Двигатель для шуруповерта 18В с ответной шестерней, подходит для Li-On Makita, вал d4мм</t>
  </si>
  <si>
    <t>УТ000063112</t>
  </si>
  <si>
    <t>Двигатель для шуруповерта 24В 010191(c5)</t>
  </si>
  <si>
    <t>УТ000034187</t>
  </si>
  <si>
    <t>Двигатель для шуруповерта Makita 10,8В LiOn (с ответ. шестерней, вал 3мм) 010191A3</t>
  </si>
  <si>
    <t>УТ000039120</t>
  </si>
  <si>
    <t>Двигатель для шуруповерта Makita 14,4В с 4 проточками, с шестернёй</t>
  </si>
  <si>
    <t>УТ000047276</t>
  </si>
  <si>
    <t>Двигатель для шуруповерта бесщёточный 010191(G1)</t>
  </si>
  <si>
    <t>УТ000047277</t>
  </si>
  <si>
    <t>Двигатель для шуруповерта бесщёточный 010191(G2)</t>
  </si>
  <si>
    <t>УТ000047279</t>
  </si>
  <si>
    <t>Двигатель для шуруповерта бесщёточный 010191(G3)</t>
  </si>
  <si>
    <t>УТ000034188</t>
  </si>
  <si>
    <t>Двигатель для шуруповерта Интерскол 10,8В LiOn (с ответ. шестерней, вал скос) 010191A4</t>
  </si>
  <si>
    <t>УТ000034189</t>
  </si>
  <si>
    <t>Двигатель для шуруповерта Интерскол 12В (с ответ. шестерней) 010191A1</t>
  </si>
  <si>
    <t>УТ000035250</t>
  </si>
  <si>
    <t>Двигатель для шуруповерта Интерскол 12В LiOn 010191A</t>
  </si>
  <si>
    <t>УТ000034190</t>
  </si>
  <si>
    <t>Двигатель для шуруповерта Интерскол 14,4В с ответ. шестерней 010191B1</t>
  </si>
  <si>
    <t>УТ000034186</t>
  </si>
  <si>
    <t>Двигатель для шуруповерта Интерскол 14.4В LiOn 010191B</t>
  </si>
  <si>
    <t>УТ000035249</t>
  </si>
  <si>
    <t>Двигатель для шуруповерта Интерскол 18В (без ответ. шестерни) 010191C2</t>
  </si>
  <si>
    <t>УТ000035251</t>
  </si>
  <si>
    <t>Двигатель для шуруповерта Интерскол 18В с ответ. шестерней  010191C1</t>
  </si>
  <si>
    <t>УТ000039121</t>
  </si>
  <si>
    <t>Двигатель для шуруповерта Интерскол 18В шестерня12 зубов, d=8,8мм, h=5мм 010191C</t>
  </si>
  <si>
    <t>УТ000064203</t>
  </si>
  <si>
    <t>Микродвигатель LTF 16Вт (K)</t>
  </si>
  <si>
    <t xml:space="preserve"> Запчасти для электрического лобзика</t>
  </si>
  <si>
    <t>УТ000047334</t>
  </si>
  <si>
    <t>Пилкодержатель для лобзика 010190(B)</t>
  </si>
  <si>
    <t>УТ000025568</t>
  </si>
  <si>
    <t>Пилкодержатель для лобзика Диолд ПЛЭ-1-02, ПЛЭ-1-03, ПЛЭ-1-04 860-007-002</t>
  </si>
  <si>
    <t>УТ000025567</t>
  </si>
  <si>
    <t>Пилкодержатель для лобзика Макита 4326/4328/4329 010190(F)</t>
  </si>
  <si>
    <t>УТ000047335</t>
  </si>
  <si>
    <t>Пилкодержатель для лобзика Смоленск, Диолд 010190(C)</t>
  </si>
  <si>
    <t>УТ000025570</t>
  </si>
  <si>
    <t>Пилкодержатель для лобзика ФИОЛЕНТ ПМ4-700Э/ПМ5-720Э 860-27-001</t>
  </si>
  <si>
    <t>УТ000025569</t>
  </si>
  <si>
    <t>Пилкодержатель для лобзика ФИОЛЕНТ ПМЗ-600Э/ПМЗ-650Э 860-27-002</t>
  </si>
  <si>
    <t>УТ000025580</t>
  </si>
  <si>
    <t>Ролик лобзика Китай тип 8 670-07-008</t>
  </si>
  <si>
    <t>УТ000047326</t>
  </si>
  <si>
    <t>Ролик направляющий для лобзика 010158(k)</t>
  </si>
  <si>
    <t>УТ000047327</t>
  </si>
  <si>
    <t>Ролик направляющий для лобзика 010158(L)</t>
  </si>
  <si>
    <t>УТ000047328</t>
  </si>
  <si>
    <t>Ролик направляющий для лобзика 010158(m)</t>
  </si>
  <si>
    <t>УТ000047329</t>
  </si>
  <si>
    <t>Ролик направляющий для лобзика 010158(n1)</t>
  </si>
  <si>
    <t>УТ000047330</t>
  </si>
  <si>
    <t>Ролик направляющий для лобзика 010158(P)</t>
  </si>
  <si>
    <t>УТ000047333</t>
  </si>
  <si>
    <t>Ролик направляющий для лобзика 010158(Y)</t>
  </si>
  <si>
    <t>УТ000047331</t>
  </si>
  <si>
    <t>Ролик направляющий для лобзика Makita 010158(Q)</t>
  </si>
  <si>
    <t>УТ000047325</t>
  </si>
  <si>
    <t>Ролик направляющий для лобзика ПЛЭ-1-10</t>
  </si>
  <si>
    <t>УТ000049914</t>
  </si>
  <si>
    <t>Скоба и ползун в сборе для лобзика Интерскол МП-100Э 010190(D)</t>
  </si>
  <si>
    <t xml:space="preserve"> Кнопки для электроинструмента</t>
  </si>
  <si>
    <t>УТ000021314</t>
  </si>
  <si>
    <t>Выключатель "бочонок" без фиксатора, № 266</t>
  </si>
  <si>
    <t>УТ000021318</t>
  </si>
  <si>
    <t>Выключатель "бочонок" малый, № 166</t>
  </si>
  <si>
    <t>УТ000039168</t>
  </si>
  <si>
    <t>Выключатель "бочонок" малый, № 170</t>
  </si>
  <si>
    <t>УТ000021323</t>
  </si>
  <si>
    <t>Выключатель "бочонок" малый, № 171</t>
  </si>
  <si>
    <t>УТ000021328</t>
  </si>
  <si>
    <t>Выключатель "Гусь" без фиксатора, № 219</t>
  </si>
  <si>
    <t>УТ000021329</t>
  </si>
  <si>
    <t>Выключатель "Гусь" длинный с толстым фиксатором, № 178</t>
  </si>
  <si>
    <t>УТ000021330</t>
  </si>
  <si>
    <t>Выключатель "Гусь" длинный с тонким фиксатором, № 176</t>
  </si>
  <si>
    <t>УТ000021331</t>
  </si>
  <si>
    <t>Выключатель "Гусь" длинный с тонким фиксатором, № 179</t>
  </si>
  <si>
    <t>УТ000021332</t>
  </si>
  <si>
    <t>Выключатель "Гусь" короткий с толстым фиксатором, № 177</t>
  </si>
  <si>
    <t>УТ000017284</t>
  </si>
  <si>
    <t>Выключатель BK 01 8А без фиксации, № 116</t>
  </si>
  <si>
    <t>УТ000017285</t>
  </si>
  <si>
    <t>Выключатель BK 8A с фиксацией в нажатом положении, № 115</t>
  </si>
  <si>
    <t>УТ000057902</t>
  </si>
  <si>
    <t>Выключатель OFF-ON 4 pin, 250В 15А,  для электрооборудивания, красно-зеленый KCD4</t>
  </si>
  <si>
    <t>УТ000057903</t>
  </si>
  <si>
    <t>Выключатель OFF-ON 4 pin, 250В 15А, для электрооборудивания, черный KCD4</t>
  </si>
  <si>
    <t>УТ000044883</t>
  </si>
  <si>
    <t>Выключатель SPARKY MA 2000 № 251</t>
  </si>
  <si>
    <t>УТ000039186</t>
  </si>
  <si>
    <t>Выключатель для ВШМ Ferm № 235</t>
  </si>
  <si>
    <t>УТ000021343</t>
  </si>
  <si>
    <t>Выключатель для дрели (реверс), № 257</t>
  </si>
  <si>
    <t>УТ000039124</t>
  </si>
  <si>
    <t>Выключатель для дрели 1М 5А (Ломов), № 109</t>
  </si>
  <si>
    <t>УТ000021333</t>
  </si>
  <si>
    <t>Выключатель для дрели 2М 3,5А Реверс (Ломов), № 110</t>
  </si>
  <si>
    <t>УТ000021334</t>
  </si>
  <si>
    <t>Выключатель для дрели 2М 5А Реверс (Ломов), № 111</t>
  </si>
  <si>
    <t>УТ000017274</t>
  </si>
  <si>
    <t>Выключатель для дрели Black&amp;Decker, № 147</t>
  </si>
  <si>
    <t>УТ000017278</t>
  </si>
  <si>
    <t>Выключатель для дрели DWT 6A прямой реверс, № 121</t>
  </si>
  <si>
    <t>УТ000031654</t>
  </si>
  <si>
    <t>Выключатель для дрели DWT с регулятором оборотов, № 236</t>
  </si>
  <si>
    <t>УТ000017439</t>
  </si>
  <si>
    <t>Выключатель для дрели Ferm 6A, № 120</t>
  </si>
  <si>
    <t>УТ000039138</t>
  </si>
  <si>
    <t>Выключатель для дрели Hitachi, № 319</t>
  </si>
  <si>
    <t>УТ000020745</t>
  </si>
  <si>
    <t>Выключатель для дрели Makita 6410,6408,HP-1500, № 299</t>
  </si>
  <si>
    <t>УТ000021349</t>
  </si>
  <si>
    <t>Выключатель для дрели Topex 6A, № 119</t>
  </si>
  <si>
    <t>УТ000017283</t>
  </si>
  <si>
    <t>Выключатель для дрели Аналог 6Р мод. 12 6А/4А реверс, № 118</t>
  </si>
  <si>
    <t>00410051822</t>
  </si>
  <si>
    <t>Выключатель для дрели БУЭ мод. 01 2А, № 104</t>
  </si>
  <si>
    <t>УТ000009227</t>
  </si>
  <si>
    <t>Выключатель для дрели БУЭ мод. 03 3,5А, № 105</t>
  </si>
  <si>
    <t>УТ000039123</t>
  </si>
  <si>
    <t>Выключатель для дрели БУЭ мод. 03 Р2/3,5А, № 107</t>
  </si>
  <si>
    <t>УТ000009224</t>
  </si>
  <si>
    <t>Выключатель для дрели Интерскол Д-500ЭР/ДУ-650ЭР/ДУ-780ЭР/ДУ-800ЭР, № 123</t>
  </si>
  <si>
    <t>УТ000020740</t>
  </si>
  <si>
    <t>Выключатель для дрели Китай, № 194</t>
  </si>
  <si>
    <t>УТ000039180</t>
  </si>
  <si>
    <t>Выключатель для дрели Китай, № 207</t>
  </si>
  <si>
    <t>00410051847</t>
  </si>
  <si>
    <t>Выключатель для дрели Промтек, № 146</t>
  </si>
  <si>
    <t>УТ000039144</t>
  </si>
  <si>
    <t>Выключатель для дрели, перфоратора AEG № 320</t>
  </si>
  <si>
    <t>УТ000021340</t>
  </si>
  <si>
    <t>Выключатель для дрели, № 234</t>
  </si>
  <si>
    <t>УТ000017440</t>
  </si>
  <si>
    <t>Выключатель для зернодробилки Фермер Тип 2 , № 277</t>
  </si>
  <si>
    <t>УТ000039150</t>
  </si>
  <si>
    <t>Выключатель для лобзика Makita, узкий курок № 323</t>
  </si>
  <si>
    <t>УТ000021347</t>
  </si>
  <si>
    <t>Выключатель для лобзика Китай, № 202</t>
  </si>
  <si>
    <t>УТ000031649</t>
  </si>
  <si>
    <t>Выключатель для лобзика Фиолент 3,5А (Ломов), № 112</t>
  </si>
  <si>
    <t>УТ000044878</t>
  </si>
  <si>
    <t>Выключатель для ЛШМ, рубанка № 218</t>
  </si>
  <si>
    <t>УТ000017289</t>
  </si>
  <si>
    <t>Выключатель для перфоратор-лобзика с рег. оборотов, № 157</t>
  </si>
  <si>
    <t>УТ000009229</t>
  </si>
  <si>
    <t>Выключатель для перфоратор-лобзика, № 156</t>
  </si>
  <si>
    <t>УТ000021354</t>
  </si>
  <si>
    <t>Выключатель для перфоратор/лобзика с толстым фиксатором, № 221</t>
  </si>
  <si>
    <t>УТ000021353</t>
  </si>
  <si>
    <t>Выключатель для перфоратор/лобзика, № 195</t>
  </si>
  <si>
    <t>УТ000039173</t>
  </si>
  <si>
    <t>Выключатель для перфоратора 24-50, № 184</t>
  </si>
  <si>
    <t>УТ000020733</t>
  </si>
  <si>
    <t>Выключатель для перфоратора Bosch без рег. оборотов, № 151</t>
  </si>
  <si>
    <t>УТ000017275</t>
  </si>
  <si>
    <t>Выключатель для перфоратора Bosch, № 142</t>
  </si>
  <si>
    <t>УТ000039146</t>
  </si>
  <si>
    <t>Выключатель для перфоратора Makita 1201, 1202, широкий курок № 322</t>
  </si>
  <si>
    <t>УТ000039187</t>
  </si>
  <si>
    <t>Выключатель для перфоратора Интерскол № 241</t>
  </si>
  <si>
    <t>УТ000020736</t>
  </si>
  <si>
    <t>Выключатель для перфоратора Китай, № 158</t>
  </si>
  <si>
    <t>УТ000021359</t>
  </si>
  <si>
    <t>Выключатель для перфоратора с фиксатором, № 173</t>
  </si>
  <si>
    <t>УТ000039190</t>
  </si>
  <si>
    <t>Выключатель для перфоратора Фиолент № 253</t>
  </si>
  <si>
    <t>УТ000021357</t>
  </si>
  <si>
    <t>Выключатель для перфоратора, № 199</t>
  </si>
  <si>
    <t>УТ000021355</t>
  </si>
  <si>
    <t>Выключатель для перфоратора, № 224</t>
  </si>
  <si>
    <t>УТ000039145</t>
  </si>
  <si>
    <t>Выключатель для пилы Makita, № 321</t>
  </si>
  <si>
    <t>УТ000039151</t>
  </si>
  <si>
    <t>Выключатель для пилы Makita, № 325</t>
  </si>
  <si>
    <t>00410051848</t>
  </si>
  <si>
    <t>Выключатель для пилы дисковой Интерскол ДП 2000, № 124</t>
  </si>
  <si>
    <t>УТ000031650</t>
  </si>
  <si>
    <t>Выключатель для пилы дисковой Фиолент ПДЗ-70 с фиксацией, № 197</t>
  </si>
  <si>
    <t>УТ000020742</t>
  </si>
  <si>
    <t>Выключатель для пилы цепной Интерскол ПЦ-16Т; ПЦ-16Т-01 с фиксатором, № 214</t>
  </si>
  <si>
    <t>УТ000039188</t>
  </si>
  <si>
    <t>Выключатель для пилы цепной Китай № 249(1)</t>
  </si>
  <si>
    <t>УТ000039183</t>
  </si>
  <si>
    <t>Выключатель для рубанка № 213</t>
  </si>
  <si>
    <t>УТ000039126</t>
  </si>
  <si>
    <t>Выключатель для сверлильного станка, компрессора нового образца № 131(b)</t>
  </si>
  <si>
    <t>УТ000044875</t>
  </si>
  <si>
    <t>Выключатель для сверлильного станка, компрессора, пыле-влагозащищённый № 131(L)</t>
  </si>
  <si>
    <t>УТ000047290</t>
  </si>
  <si>
    <t>Выключатель для станка №131(e)</t>
  </si>
  <si>
    <t>УТ000021326</t>
  </si>
  <si>
    <t>Выключатель для УШМ "бочонок" с большим фиксатором, № 162</t>
  </si>
  <si>
    <t>УТ000021327</t>
  </si>
  <si>
    <t>Выключатель для УШМ "бочонок" с малым фиксатором, № 160</t>
  </si>
  <si>
    <t>УТ000039166</t>
  </si>
  <si>
    <t>Выключатель для УШМ 210/230, № 141</t>
  </si>
  <si>
    <t>УТ000020744</t>
  </si>
  <si>
    <t>Выключатель для УШМ 230, № 239</t>
  </si>
  <si>
    <t>УТ000039184</t>
  </si>
  <si>
    <t>Выключатель для УШМ Evrotec 125 № 216</t>
  </si>
  <si>
    <t>УТ000031659</t>
  </si>
  <si>
    <t>Выключатель для УШМ SPARKY, № 154 нормально замкнутый</t>
  </si>
  <si>
    <t>УТ000031657</t>
  </si>
  <si>
    <t>Выключатель для УШМ SPARKY, № 238</t>
  </si>
  <si>
    <t>УТ000039152</t>
  </si>
  <si>
    <t>Выключатель для УШМ Китай, аналог Bosch, длинная № 344</t>
  </si>
  <si>
    <t>УТ000020743</t>
  </si>
  <si>
    <t>Выключатель для УШМ Китай, № 220</t>
  </si>
  <si>
    <t>УТ000039175</t>
  </si>
  <si>
    <t>Выключатель для УШМ с предвыключением № 198</t>
  </si>
  <si>
    <t>УТ000039171</t>
  </si>
  <si>
    <t>Выключатель для УШМ № 175</t>
  </si>
  <si>
    <t>УТ000039174</t>
  </si>
  <si>
    <t>Выключатель для УШМ № 193</t>
  </si>
  <si>
    <t>УТ000039181</t>
  </si>
  <si>
    <t>Выключатель для УШМ № 211</t>
  </si>
  <si>
    <t>УТ000039182</t>
  </si>
  <si>
    <t>Выключатель для УШМ № 212</t>
  </si>
  <si>
    <t>УТ000039189</t>
  </si>
  <si>
    <t>Выключатель для фрезера БУЭ, Фиолент № 252</t>
  </si>
  <si>
    <t>УТ000039179</t>
  </si>
  <si>
    <t>Выключатель для фрезера Китай № 206</t>
  </si>
  <si>
    <t>УТ000044890</t>
  </si>
  <si>
    <t>Выключатель для шуруповёрта Makita 6271/6281D № 294</t>
  </si>
  <si>
    <t>УТ000020739</t>
  </si>
  <si>
    <t>Выключатель для шуруповёрта Интерскол 12В, 14В, 18В, № 190</t>
  </si>
  <si>
    <t>УТ000044889</t>
  </si>
  <si>
    <t>Выключатель для шуруповёрта Интерскол ДА-10/14,4/18В Li-On № 292</t>
  </si>
  <si>
    <t>УТ000039136</t>
  </si>
  <si>
    <t>Выключатель для шуруповёрта Интерскол ДШ 10/260Е № 308</t>
  </si>
  <si>
    <t>УТ000020741</t>
  </si>
  <si>
    <t>Выключатель для шуруповёрта Китай, № 203</t>
  </si>
  <si>
    <t>УТ000039161</t>
  </si>
  <si>
    <t>Выключатель для шуруповёрта № 134</t>
  </si>
  <si>
    <t>УТ000039164</t>
  </si>
  <si>
    <t>Выключатель для шуруповёрта № 135</t>
  </si>
  <si>
    <t>УТ000044876</t>
  </si>
  <si>
    <t>Выключатель для шуруповёрта, с радиатором № 187</t>
  </si>
  <si>
    <t>00410051817</t>
  </si>
  <si>
    <t>Выключатель для шуруповерта, №FA088A-12/1 7,2V-24</t>
  </si>
  <si>
    <t>УТ000039185</t>
  </si>
  <si>
    <t>Выключатель для электропилы Китай № 226</t>
  </si>
  <si>
    <t>00410051849</t>
  </si>
  <si>
    <t>Выключатель для электрорубанка Интерскол P-11C, P-82TC, № 126</t>
  </si>
  <si>
    <t>УТ000044874</t>
  </si>
  <si>
    <t>Выключатель станочный ON/OFF № 131(G)</t>
  </si>
  <si>
    <t>УТ000017290</t>
  </si>
  <si>
    <t>Выключатель универсальный, № 208</t>
  </si>
  <si>
    <t>УТ000044888</t>
  </si>
  <si>
    <t>Клавиша выключателя Makita 9555-9558 № 290(4)</t>
  </si>
  <si>
    <t>УТ000044886</t>
  </si>
  <si>
    <t>Клавиша выключателя УШМ 125/1100Э № 290(1)</t>
  </si>
  <si>
    <t>УТ000063114</t>
  </si>
  <si>
    <t>Клавиша выключателя УШМ SPARKY № 290(3)</t>
  </si>
  <si>
    <t>УТ000038850</t>
  </si>
  <si>
    <t>Кнопка для болгарки</t>
  </si>
  <si>
    <t>УТ000039192</t>
  </si>
  <si>
    <t>Кнопка для элекроинструмента DWT 180WS № 256</t>
  </si>
  <si>
    <t>УТ000039851</t>
  </si>
  <si>
    <t>Кнопка для элекроинструмента FA2-2/2DB 4A 250В / 8A 125В 8179</t>
  </si>
  <si>
    <t>УТ000039850</t>
  </si>
  <si>
    <t>Кнопка для элекроинструмента FA2-4/1BW 4A 250В / 8A 125В 8196</t>
  </si>
  <si>
    <t>УТ000039847</t>
  </si>
  <si>
    <t>Кнопка для элекроинструмента FA2-6/1BEK 6A 250В 8027B</t>
  </si>
  <si>
    <t>УТ000039854</t>
  </si>
  <si>
    <t>Кнопка для элекроинструмента FA2-6/2B 10A 150В 8224</t>
  </si>
  <si>
    <t>УТ000039852</t>
  </si>
  <si>
    <t>Кнопка для элекроинструмента FA2-6/2W 8(7)A 250В 8222D</t>
  </si>
  <si>
    <t>УТ000039856</t>
  </si>
  <si>
    <t>Кнопка для элекроинструмента FA2-7/2BEK 14(12)A 125В 8005</t>
  </si>
  <si>
    <t>УТ000039857</t>
  </si>
  <si>
    <t>Кнопка для элекроинструмента FA2-8/1B 8A 250В 8221</t>
  </si>
  <si>
    <t xml:space="preserve"> Плавный пуск</t>
  </si>
  <si>
    <t>УТ000021366</t>
  </si>
  <si>
    <t>Плавный пуск №180 до 2500Вт увеличивает срок службы</t>
  </si>
  <si>
    <t>УТ000021367</t>
  </si>
  <si>
    <t>Плавный пуск №181 до 2500Вт увеличивает срок службы</t>
  </si>
  <si>
    <t>УТ000021363</t>
  </si>
  <si>
    <t>Плавный пуск №183 200-1800Вт с регулир. времени срабатывания 2-7сек, увеличивает срок службы</t>
  </si>
  <si>
    <t>УТ000009226</t>
  </si>
  <si>
    <t>Плавный пуск №307(1) для УШМ, электрокос, электропил 12А увеличивает срок службы</t>
  </si>
  <si>
    <t>УТ000021365</t>
  </si>
  <si>
    <t>Плавный пуск №307(2) для УШМ, электрокос, электропил 20А, увеличивает срок службы</t>
  </si>
  <si>
    <t>УТ000044884</t>
  </si>
  <si>
    <t>Регулятор оборотов МШУ Китай №269</t>
  </si>
  <si>
    <t>УТ000044881</t>
  </si>
  <si>
    <t>Регулятор оборотов УШМ, лобзик, перфоратор №244</t>
  </si>
  <si>
    <t>УТ000044882</t>
  </si>
  <si>
    <t>Регулятор оборотов УШМ, лобзик, перфоратор №246</t>
  </si>
  <si>
    <t xml:space="preserve"> Приводные ремни для электроинструмента</t>
  </si>
  <si>
    <t>УТ000050898</t>
  </si>
  <si>
    <t>Ремень 106 XL (шир 8мм) Sturm BS-8580; ЛШМ Калибр (полиурет (ДЕ.)</t>
  </si>
  <si>
    <t>УТ000050901</t>
  </si>
  <si>
    <t>Ремень 130 XL к рубанкам Rebir, Москва (010070 (130-XL-20)) XL0065CX61</t>
  </si>
  <si>
    <t>УТ000050902</t>
  </si>
  <si>
    <t>Ремень 130 XL16 к рубанкам Rebir (импорт.)</t>
  </si>
  <si>
    <t>УТ000050903</t>
  </si>
  <si>
    <t>Ремень 177 HTD 3м (шир 12мм) для руб.Black&amp;Decker KW-712 (полиурет (ДЕ)</t>
  </si>
  <si>
    <t>УТ000050904</t>
  </si>
  <si>
    <t>Ремень 210 3M 15мм для руб Rebir (полиурет (ДЕ)</t>
  </si>
  <si>
    <t>УТ000050905</t>
  </si>
  <si>
    <t>Ремень 225 HTD 3м 15\16 (шир 16мм, зубов 75) для ЛШМ Интерскол, Baikal, Bosch (полиурет (ДЕ.)</t>
  </si>
  <si>
    <t>УТ000050906</t>
  </si>
  <si>
    <t>Ремень 267 3м (шир 17мм, зубов 89) для рубанка Интерскол IZ-P102-M, Baikal (полиурет (ДЕ.)</t>
  </si>
  <si>
    <t>УТ000050907</t>
  </si>
  <si>
    <t>Ремень 288 3м (шир 10мм) для руб.Black&amp;Decker KA-75 (KW-712)</t>
  </si>
  <si>
    <t>УТ000050908</t>
  </si>
  <si>
    <t>Ремень 300 3м 6мм для ЛШМ Макита-9910, 9911(К), 9912 (полиурет (ДЕ)</t>
  </si>
  <si>
    <t>УТ000050910</t>
  </si>
  <si>
    <t>Ремень 3M-267-17 полиуретан, Байкал Р-102, Р-82</t>
  </si>
  <si>
    <t>УТ000050911</t>
  </si>
  <si>
    <t>Ремень 3PJ-202 (рубанок Калибр Р750 Р др.) п\у</t>
  </si>
  <si>
    <t>УТ000050956</t>
  </si>
  <si>
    <t>Ремень 3М-225-14мм для ЛШМ Bosch, GBS 75, рубанков Диолд (010070 3в) У</t>
  </si>
  <si>
    <t>УТ000050912</t>
  </si>
  <si>
    <t>Ремень 3РJ-202 для электрорубанка Калибр РЭ-750Р (010070(3PJ-202))</t>
  </si>
  <si>
    <t>УТ000050913</t>
  </si>
  <si>
    <t>Ремень 3РJ-220 (рубанок KW-712 Блекен Декер и др.)</t>
  </si>
  <si>
    <t>УТ000050915</t>
  </si>
  <si>
    <t>Ремень 4PJ-202 (рубанок Китай) п\у</t>
  </si>
  <si>
    <t>УТ000050955</t>
  </si>
  <si>
    <t>Ремень 4PJ-256 P-82TC Интерскол, Калибр РЭ-700+ст.</t>
  </si>
  <si>
    <t>УТ000050916</t>
  </si>
  <si>
    <t>Ремень 4PJ-265 для рубанка Интерскол Р-82ТС(102), Makita 1911B, 1125, (010185G) 225069 /AEZ</t>
  </si>
  <si>
    <t>УТ000050917</t>
  </si>
  <si>
    <t>Ремень 4PJ-285 для рубанка Sturm Р1088 010185(D)) полиурет.</t>
  </si>
  <si>
    <t>УТ000050918</t>
  </si>
  <si>
    <t>Ремень 5PJ-230 для бетономешалки Китай, AEZ (010070)/AEZ</t>
  </si>
  <si>
    <t>УТ000050919</t>
  </si>
  <si>
    <t>Ремень 5PJ-256 (шир 12мм) для эл.рубанка Sturm Р-1011 (полиурет (ДЕ)</t>
  </si>
  <si>
    <t>УТ000050920</t>
  </si>
  <si>
    <t>Ремень 5РJ-610 для бетономешалки Китай, Лебедянь (010070(5PJ-610)) /AEZ</t>
  </si>
  <si>
    <t>УТ000050953</t>
  </si>
  <si>
    <t>Ремень 5РJ-630 для бетономешалки Китай, Лебедянь (010070(5PJ-630)/AEZ</t>
  </si>
  <si>
    <t>УТ000050921</t>
  </si>
  <si>
    <t>Ремень 6PJ-325 (для рубанка ДИОЛД-РЭ 1200 и др. ) п\у</t>
  </si>
  <si>
    <t>УТ000050922</t>
  </si>
  <si>
    <t>Ремень 6PJ-450 для бетономешалки Китай 010070/AEZ</t>
  </si>
  <si>
    <t>УТ000050952</t>
  </si>
  <si>
    <t>Ремень 6PJ-630 (Парма БС-130Э, 160Э, 180Э, 200Э)</t>
  </si>
  <si>
    <t xml:space="preserve"> Прочее оборудование электроинструмента</t>
  </si>
  <si>
    <t>УТ000039154</t>
  </si>
  <si>
    <t>Втулка защитная от изгибания на шнур электроинструмента D 6-8мм 010275(A)</t>
  </si>
  <si>
    <t>УТ000039155</t>
  </si>
  <si>
    <t>Втулка защитная от изгибания на шнур электроинструмента D 6-8мм, длинная 010275(B)</t>
  </si>
  <si>
    <t>УТ000039158</t>
  </si>
  <si>
    <t>Втулка защитная от изгибания на шнур электроинструмента D 8-12мм, широкая 010275(D)</t>
  </si>
  <si>
    <t>УТ000065383</t>
  </si>
  <si>
    <t>Втулка проходная 5х12х7х27х2, черный (5)</t>
  </si>
  <si>
    <t>УТ000065384</t>
  </si>
  <si>
    <t>Втулка проходная 6х11х9х36х2, черный (5)</t>
  </si>
  <si>
    <t>УТ000065385</t>
  </si>
  <si>
    <t>Втулка проходная 8х12х10х22х3.5, черный (5)</t>
  </si>
  <si>
    <t>УТ000065386</t>
  </si>
  <si>
    <t>Втулка проходная 9х20х11х68х2, черный (5)</t>
  </si>
  <si>
    <t>УТ000063115</t>
  </si>
  <si>
    <t>Втулки медно-графитовые для редукторов электроинструмента 10х15х10</t>
  </si>
  <si>
    <t>УТ000044894</t>
  </si>
  <si>
    <t>Втулки медно-графитовые для редукторов электроинструмента 10х16х10</t>
  </si>
  <si>
    <t>УТ000019375</t>
  </si>
  <si>
    <t>Втулки медно-графитовые для редукторов электроинструмента 7х10х9</t>
  </si>
  <si>
    <t>УТ000019376</t>
  </si>
  <si>
    <t>Втулки медно-графитовые для редукторов электроинструмента 8х12х10</t>
  </si>
  <si>
    <t xml:space="preserve"> Щётки для электродвигателей электроинструмента</t>
  </si>
  <si>
    <t>УТ000025559</t>
  </si>
  <si>
    <t>Заглушка пластиковая электроугольной щетки 12х1х6,5</t>
  </si>
  <si>
    <t>УТ000043808</t>
  </si>
  <si>
    <t>Заглушка пластиковая электроугольной щетки 13х1х6</t>
  </si>
  <si>
    <t>УТ000043807</t>
  </si>
  <si>
    <t>Заглушка пластиковая электроугольной щетки 13х1х7</t>
  </si>
  <si>
    <t>УТ000025561</t>
  </si>
  <si>
    <t>Заглушка пластиковая электроугольной щетки 14х1х6,5</t>
  </si>
  <si>
    <t>УТ000025554</t>
  </si>
  <si>
    <t>Заглушка пластиковая электроугольной щетки 14х1х8</t>
  </si>
  <si>
    <t>УТ000031676</t>
  </si>
  <si>
    <t>Заглушка пластиковая электроугольной щетки 16х1х8</t>
  </si>
  <si>
    <t>УТ000025564</t>
  </si>
  <si>
    <t>Заглушка пластиковая электроугольной щетки 22х1х8</t>
  </si>
  <si>
    <t>УТ000050932</t>
  </si>
  <si>
    <t>Щетки Bosch 2-26, 5*18*19 (2 шт/блистер) №541</t>
  </si>
  <si>
    <t>УТ000009121</t>
  </si>
  <si>
    <t>Щетки угольные 5.5х16х22 мм Greapo 2400W, MOD 451</t>
  </si>
  <si>
    <t>УТ000021376</t>
  </si>
  <si>
    <t>Щетки угольные 5х10х14 Makita CB 325, №610</t>
  </si>
  <si>
    <t>00410051787</t>
  </si>
  <si>
    <t>Щетки угольные 5х10х16 Bosch A77, №536</t>
  </si>
  <si>
    <t>УТ000031701</t>
  </si>
  <si>
    <t>Щетки угольные 5х10х16 Интерскол ДУ-13/810, №583</t>
  </si>
  <si>
    <t>УТ000038632</t>
  </si>
  <si>
    <t>Щетки угольные 5х10х16 Фиолент, №480</t>
  </si>
  <si>
    <t>УТ000031684</t>
  </si>
  <si>
    <t>Щетки угольные 5х10х18 Bosch X44, №535</t>
  </si>
  <si>
    <t>УТ000009100</t>
  </si>
  <si>
    <t>Щетки угольные 5х11х13,5 Интерскол ДУ-1000, №558</t>
  </si>
  <si>
    <t>00410051788</t>
  </si>
  <si>
    <t>Щетки угольные 5х11х15 Makita CB 308, №611</t>
  </si>
  <si>
    <t>00410051799</t>
  </si>
  <si>
    <t>Щетки угольные 5х11х16 Makita CB-318, №613</t>
  </si>
  <si>
    <t>УТ000013363</t>
  </si>
  <si>
    <t>Щетки угольные 5х11х17 Bosch GBH-4DFE, №-533</t>
  </si>
  <si>
    <t>УТ000031704</t>
  </si>
  <si>
    <t>Щетки угольные 5х11х17 Makita CB-302, №09-616</t>
  </si>
  <si>
    <t>УТ000038657</t>
  </si>
  <si>
    <t>Щетки угольные 5х12х20 к рубанку 5709 №412</t>
  </si>
  <si>
    <t>00410051784</t>
  </si>
  <si>
    <t>Щетки угольные 5х6,3х16 пружина-пятак МЭС 300, №408</t>
  </si>
  <si>
    <t>УТ000009102</t>
  </si>
  <si>
    <t>Щетки угольные 5х8х10 Интерскол МП-100, №568</t>
  </si>
  <si>
    <t>УТ000021371</t>
  </si>
  <si>
    <t>Щетки угольные 5х8х11 Интерскол ДЭ-500ЭР, №574</t>
  </si>
  <si>
    <t>УТ000009097</t>
  </si>
  <si>
    <t>Щетки угольные 5х8х11 Интерскол МП-65Э, №575</t>
  </si>
  <si>
    <t>УТ000031702</t>
  </si>
  <si>
    <t>Щетки угольные 5х8х11 Интерскол ПШМ-300, №573</t>
  </si>
  <si>
    <t>00410051782</t>
  </si>
  <si>
    <t>Щетки угольные 5х8х12 Makita CB65, №618</t>
  </si>
  <si>
    <t>УТ000021377</t>
  </si>
  <si>
    <t>Щетки угольные 5х8х12 Makita А-64, №608</t>
  </si>
  <si>
    <t>УТ000031694</t>
  </si>
  <si>
    <t>Щетки угольные 5х8х12 STERN EP600, №07-506</t>
  </si>
  <si>
    <t>УТ000020789</t>
  </si>
  <si>
    <t>Щетки угольные 5х8х12 Интерскол ДУ-550/650/750/780  d7.5, №20-556</t>
  </si>
  <si>
    <t>00410051779</t>
  </si>
  <si>
    <t>Щетки угольные 5х8х16 Bosch PSB-500, №-532</t>
  </si>
  <si>
    <t>УТ000038627</t>
  </si>
  <si>
    <t>Щетки угольные 5х8х16 Фиолент, к дрели 1035,1036, лобзик, №405</t>
  </si>
  <si>
    <t>00410051802</t>
  </si>
  <si>
    <t>Щетки угольные 5х8х20 МЭС-450, МЭП-500, МЭС-600, №429</t>
  </si>
  <si>
    <t>УТ000009096</t>
  </si>
  <si>
    <t>Щетки угольные 5х9х12 Интерскол Р-82ТС, №20-570</t>
  </si>
  <si>
    <t>00410051791</t>
  </si>
  <si>
    <t>Щетки угольные 5х9х12 пружина квадр. пятак, №00-419</t>
  </si>
  <si>
    <t>УТ000038629</t>
  </si>
  <si>
    <t>Щетки угольные 6*12*16Rezer, №476</t>
  </si>
  <si>
    <t>УТ000009123</t>
  </si>
  <si>
    <t>Щетки угольные 6,2х6,2х13мм, Black&amp;Decker KW-710/711/713, KD350/351, KS635E №489</t>
  </si>
  <si>
    <t>УТ000038630</t>
  </si>
  <si>
    <t>Щетки угольные 6,3х10х16 к насосу Кама, №409</t>
  </si>
  <si>
    <t>УТ000021373</t>
  </si>
  <si>
    <t>Щетки угольные 6,3х12,5х20 Интерскол ПЦ-400/УШМ-230МА, №572</t>
  </si>
  <si>
    <t>УТ000017666</t>
  </si>
  <si>
    <t>Щётки угольные 6,3х12,5х20 мм к ЭП Парма-2М, №413</t>
  </si>
  <si>
    <t>УТ000009110</t>
  </si>
  <si>
    <t>Щетки угольные 6,3х12,5х26 мм к з/дробилке з/д ФЕРМЕР, MOD 416</t>
  </si>
  <si>
    <t>УТ000038646</t>
  </si>
  <si>
    <t>Щетки угольные 6,4х7,4х12 HITACHI, №690</t>
  </si>
  <si>
    <t>УТ000063639</t>
  </si>
  <si>
    <t>Щетки угольные 6,5*14*16 Makita CB-155, №617</t>
  </si>
  <si>
    <t>УТ000031688</t>
  </si>
  <si>
    <t>Щетки угольные 6,5х7,5х12 DeWalt отстрел, №470</t>
  </si>
  <si>
    <t>УТ000038653</t>
  </si>
  <si>
    <t>Щетки угольные 6.3х12.х20мм Интерскол к МА-1500МЭ-1800 №578</t>
  </si>
  <si>
    <t>УТ000038634</t>
  </si>
  <si>
    <t>Щетки угольные 6.3х13.5х16 Makita CB 153/155A, №614</t>
  </si>
  <si>
    <t>УТ000031695</t>
  </si>
  <si>
    <t>Щетки угольные 6.5х15х15 STERN MS-250N, №07-510</t>
  </si>
  <si>
    <t>УТ000009105</t>
  </si>
  <si>
    <t>Щетки угольные 6х10х11 Интерскол УШМ-125/900, №559</t>
  </si>
  <si>
    <t>00410051800</t>
  </si>
  <si>
    <t>Щетки угольные 6х10х13 Интерскол ДУ1050, с пружиной, №560</t>
  </si>
  <si>
    <t>УТ000021369</t>
  </si>
  <si>
    <t>Щетки угольные 6х10х14 Makita CB 103A, №606</t>
  </si>
  <si>
    <t>УТ000021368</t>
  </si>
  <si>
    <t>Щетки угольные 6х10х14 Интерскол ДП-165/1200, 140/800 поводок клемма-мама, №582</t>
  </si>
  <si>
    <t>00410051801</t>
  </si>
  <si>
    <t>Щетки угольные 6х10х14,5 Makita CB105, №615</t>
  </si>
  <si>
    <t>УТ000009098</t>
  </si>
  <si>
    <t>Щетки угольные 6х10х15 Интерскол УШМ-150/1300, №562</t>
  </si>
  <si>
    <t>УТ000009117</t>
  </si>
  <si>
    <t>Щетки угольные 6х10х17.2 Bosch поводок клемма-мама, №538</t>
  </si>
  <si>
    <t>УТ000038652</t>
  </si>
  <si>
    <t>Щетки угольные 6х11х16 для Энергомаш 2,3кВт №474</t>
  </si>
  <si>
    <t>УТ000013362</t>
  </si>
  <si>
    <t>Щетки угольные 6х11х16 Интерскол ДП-1200, №569</t>
  </si>
  <si>
    <t>УТ000021374</t>
  </si>
  <si>
    <t>Щетки угольные 6х11х17 Интерскол ПЦ-16Т-01, №-566</t>
  </si>
  <si>
    <t>УТ000038639</t>
  </si>
  <si>
    <t>Щетки угольные 6х12х18 к ЭП Парма М4 №998</t>
  </si>
  <si>
    <t>УТ000031703</t>
  </si>
  <si>
    <t>Щетки угольные 6х12х20 Интерскол П-45, №20-584</t>
  </si>
  <si>
    <t>УТ000009124</t>
  </si>
  <si>
    <t>Щетки угольные 6х14х24 DeWALT, №30-467</t>
  </si>
  <si>
    <t>УТ000009116</t>
  </si>
  <si>
    <t>Щетки угольные 6х16х22 Bosch H-43 №539</t>
  </si>
  <si>
    <t>УТ000009113</t>
  </si>
  <si>
    <t>Щетки угольные 6х16х28 Bosch А-69, №543</t>
  </si>
  <si>
    <t>УТ000038633</t>
  </si>
  <si>
    <t>Щетки угольные 6х6х9 Интерскол ПШМ-125/270 проточка с 2х сторон, №597</t>
  </si>
  <si>
    <t>УТ000021370</t>
  </si>
  <si>
    <t>Щетки угольные 6х9,5х20 ДИОЛД ДП 1,85, №493</t>
  </si>
  <si>
    <t>УТ000009119</t>
  </si>
  <si>
    <t>Щетки угольные 6х9х12 Makita CB 411A, №601</t>
  </si>
  <si>
    <t>00410051777</t>
  </si>
  <si>
    <t>Щетки угольные 6х9х12 Makita CB 417A, №609</t>
  </si>
  <si>
    <t>00410051796</t>
  </si>
  <si>
    <t>Щетки угольные 6х9х12 Makita CB 419A, №602</t>
  </si>
  <si>
    <t>УТ000009104</t>
  </si>
  <si>
    <t>Щетки угольные 6х9х12 Интерскол УШМ-125/1100, №577</t>
  </si>
  <si>
    <t>УТ000009108</t>
  </si>
  <si>
    <t>Щетки угольные 6х9х12 Калибр МШУ-115/500, №498</t>
  </si>
  <si>
    <t>00410051794</t>
  </si>
  <si>
    <t>Щетки угольные 7х11х16 HITACHI пружина пятак-уши, №692</t>
  </si>
  <si>
    <t>УТ000031698</t>
  </si>
  <si>
    <t>Щетки угольные 7х11х16 STERN AG-230W/DWT WS-18, №507</t>
  </si>
  <si>
    <t>УТ000038655</t>
  </si>
  <si>
    <t>Щетки угольные 7х11х17 Интерскол к ЛШМ 100/1200 №586</t>
  </si>
  <si>
    <t>00410051806</t>
  </si>
  <si>
    <t>Щетки угольные 7х11х18 Интерскол ДП-1600, №561</t>
  </si>
  <si>
    <t>УТ000038636</t>
  </si>
  <si>
    <t>Щетки угольные 7х11х25 Интерскол П-40/1100 №585</t>
  </si>
  <si>
    <t>УТ000031699</t>
  </si>
  <si>
    <t>Щетки угольные 7х12.5х17 STERN CS-210, №07-512</t>
  </si>
  <si>
    <t>УТ000050947</t>
  </si>
  <si>
    <t>Щётки угольные 7х13х16 Hitachi пружина пятак-уши, отстрел 1, №693</t>
  </si>
  <si>
    <t>УТ000009106</t>
  </si>
  <si>
    <t>Щетки угольные 7х13х16 Интерскол ДП-1600-1900, №565</t>
  </si>
  <si>
    <t>00410051807</t>
  </si>
  <si>
    <t>Щетки угольные 7х13х16 Калибр МШУ-230/2100, №500</t>
  </si>
  <si>
    <t>00410051803</t>
  </si>
  <si>
    <t>Щетки угольные 7х13х16 мм Greapo PQA 230C 2000Wt, MOD 448</t>
  </si>
  <si>
    <t>УТ000021375</t>
  </si>
  <si>
    <t>Щетки угольные 7х14х16 Интерскол УШМ-1800М, №567</t>
  </si>
  <si>
    <t>УТ000009103</t>
  </si>
  <si>
    <t>Щетки угольные 7х17х14 Интерскол ПЦ-16Т, №571</t>
  </si>
  <si>
    <t>УТ000009095</t>
  </si>
  <si>
    <t>Щетки угольные 7х17х17 Интерскол ДП-2000 УШМ-2000, №20-564</t>
  </si>
  <si>
    <t>УТ000038644</t>
  </si>
  <si>
    <t>Щетки угольные 7х17х23 поводок,клемма-мама № 697</t>
  </si>
  <si>
    <t>УТ000021379</t>
  </si>
  <si>
    <t>Щетки угольные 7х18х16,5 Makita CB 144A, №607</t>
  </si>
  <si>
    <t>УТ000038635</t>
  </si>
  <si>
    <t>Щетки угольные 7х7,4х10 Makita №620</t>
  </si>
  <si>
    <t>УТ000025605</t>
  </si>
  <si>
    <t>Щетки угольные 8х12х16 STERN/WILLER/GMT, №471</t>
  </si>
  <si>
    <t>УТ000009101</t>
  </si>
  <si>
    <t>Щетки угольные 8х14,5х17 Интерскол УШМ-2300, №563</t>
  </si>
  <si>
    <t>УТ000009126</t>
  </si>
  <si>
    <t>Щетки угольные 8х14х16 DWT/Sturm/Kolt 2,3kW, №07-466</t>
  </si>
  <si>
    <t>УТ000038645</t>
  </si>
  <si>
    <t>Щетки угольные 8х14х17,5 пружина, пятак-уши, отстрел1 №694 Hitachi</t>
  </si>
  <si>
    <t>00410051812</t>
  </si>
  <si>
    <t>Щетки угольные 8х14х20 Калибр МШУ230/2500, №497</t>
  </si>
  <si>
    <t>УТ000038631</t>
  </si>
  <si>
    <t>Щётки угольные 8х16х25 к ЭП Инкар №415</t>
  </si>
  <si>
    <t>УТ000021380</t>
  </si>
  <si>
    <t>Щётки угольные 8х16х25 к ЭП ПАРМА-М пружина прямоуг.-пятак уши, №00-414</t>
  </si>
  <si>
    <t>УТ000038628</t>
  </si>
  <si>
    <t>Щетки угольные 8х16х29 Rezer, к МШУ Киров, №406</t>
  </si>
  <si>
    <t>УТ000038643</t>
  </si>
  <si>
    <t>Щетки угольные к ЭП Парма 165Д №990 7x10</t>
  </si>
  <si>
    <t>УТ000038642</t>
  </si>
  <si>
    <t>Щетки угольные к ЭП Парма 200Д №991 6х10х18</t>
  </si>
  <si>
    <t>УТ000038641</t>
  </si>
  <si>
    <t>Щетки угольные к ЭП Парма 255Д №992  7х14х17</t>
  </si>
  <si>
    <t>УТ000038640</t>
  </si>
  <si>
    <t>Щетки угольные к ЭП Парма М3 №997 7х16</t>
  </si>
  <si>
    <t>УТ000038638</t>
  </si>
  <si>
    <t>Щетки угольные к ЭП Парма М6 №999  6х11х13</t>
  </si>
  <si>
    <t>УТ000050931</t>
  </si>
  <si>
    <t>Щетки №423 к зерн. Фермер ДК105, Хрюша, Бизон(2 шт) 6х10х32, д.7,0 кр.пятак</t>
  </si>
  <si>
    <t>УТ000031706</t>
  </si>
  <si>
    <t>Щеткодержатель (пара) дисковой пилы тип Интерскол ДП-1200, №502-20-007</t>
  </si>
  <si>
    <t>УТ000031705</t>
  </si>
  <si>
    <t>Щеткодержатель (пара) дисковой пилы тип Интерскол ДП-190/210/235, №502-20-008</t>
  </si>
  <si>
    <t>УТ000025588</t>
  </si>
  <si>
    <t>Щеткодержатель дисковой пилы тип Интерскол ДП-140/800, ДП-165/1200  п11</t>
  </si>
  <si>
    <t>УТ000044896</t>
  </si>
  <si>
    <t>Щеткодержатель для Интерскол ДП-190/1600 2шт 010317(16)</t>
  </si>
  <si>
    <t>УТ000044895</t>
  </si>
  <si>
    <t>Щеткодержатель для Интерскол ДУ-1000 2шт 010317(12)</t>
  </si>
  <si>
    <t>УТ000043816</t>
  </si>
  <si>
    <t>Щеткодержатель для Интерскол ДУ-1200 2шт</t>
  </si>
  <si>
    <t>УТ000025593</t>
  </si>
  <si>
    <t>Щеткодержатель для Интерскол ДУ-13/650ЭР, ДУ-13/780ЭР</t>
  </si>
  <si>
    <t>УТ000043817</t>
  </si>
  <si>
    <t>Щеткодержатель для Интерскол ДУ-140/800 2шт</t>
  </si>
  <si>
    <t>УТ000043818</t>
  </si>
  <si>
    <t>Щеткодержатель для Интерскол УШМ-125/1100 2шт</t>
  </si>
  <si>
    <t>УТ000025587</t>
  </si>
  <si>
    <t>Щеткодержатель для Интерскол УШМ-125/900 2шт 010317(10)</t>
  </si>
  <si>
    <t>УТ000043819</t>
  </si>
  <si>
    <t>Щеткодержатель для Интерскол УШМ-125/900 2шт 010317(7)</t>
  </si>
  <si>
    <t>УТ000043821</t>
  </si>
  <si>
    <t>Щеткодержатель для Интерскол УШМ-125/900 2шт 010317(9)</t>
  </si>
  <si>
    <t>УТ000044897</t>
  </si>
  <si>
    <t>Щеткодержатель для электроинструмента Д-1050 2шт</t>
  </si>
  <si>
    <t>УТ000013368</t>
  </si>
  <si>
    <t>Щеткодержатель МШУ-230/2350, 230/2500 У02520</t>
  </si>
  <si>
    <t>УТ000025599</t>
  </si>
  <si>
    <t>Щеткодержатель УШМ Интерскол 230/2300М</t>
  </si>
  <si>
    <t>УТ000025600</t>
  </si>
  <si>
    <t>Щеткодержатель УШМ Интерскол УШМ-150/1300</t>
  </si>
  <si>
    <t xml:space="preserve"> Измерительные приборы</t>
  </si>
  <si>
    <t xml:space="preserve"> USB-тестеры, электронные нагрузки</t>
  </si>
  <si>
    <t>УТ000049296</t>
  </si>
  <si>
    <t>USB-тестер Keweisi Kcx-017</t>
  </si>
  <si>
    <t>УТ000043096</t>
  </si>
  <si>
    <t>USB-тестер Keweisi KWS-MX19 черный</t>
  </si>
  <si>
    <t>УТ000043097</t>
  </si>
  <si>
    <t>USB-тестер Keweisi KWS-MX1902C черный</t>
  </si>
  <si>
    <t>УТ000052566</t>
  </si>
  <si>
    <t>USB-тестер Keweisi KWS-V20, DC Uизм 4-20В, Iизм 0-3А</t>
  </si>
  <si>
    <t>УТ000049299</t>
  </si>
  <si>
    <t>USB-тестер Keweisi KWS-V21, DC Uизм 3,5-20В,</t>
  </si>
  <si>
    <t>УТ000043502</t>
  </si>
  <si>
    <t>Регулируемая электронная USB нагрузка HD35 RuiDeng + триггер 4-25В</t>
  </si>
  <si>
    <t>УТ000043503</t>
  </si>
  <si>
    <t>Регулируемая электронная USB нагрузка LD25 RuiDeng (до 25Вт)</t>
  </si>
  <si>
    <t xml:space="preserve"> Ваттметры</t>
  </si>
  <si>
    <t>УТ000010940</t>
  </si>
  <si>
    <t>Ваттметр Robiton PM-1, контроль потребления электроэнергии, 16A, 3680Вт, белый 481393</t>
  </si>
  <si>
    <t>УТ000010941</t>
  </si>
  <si>
    <t>Ваттметр Robiton PM-2, контроль потребления электроэнергии, 16A, 3680Вт 481394</t>
  </si>
  <si>
    <t>УТ000041223</t>
  </si>
  <si>
    <t>Ваттметр Robiton PM-2, контроль потребления электроэнергии, 16A, 3680Вт, белый</t>
  </si>
  <si>
    <t>УТ000031136</t>
  </si>
  <si>
    <t>Ваттметр Robiton PM-3, контроль потребления электроэнергии, 16A, 3680Вт, подсветка</t>
  </si>
  <si>
    <t xml:space="preserve"> Головки измерительные аналоговые, стрелочные</t>
  </si>
  <si>
    <t xml:space="preserve"> Аналоговые, переменного тока</t>
  </si>
  <si>
    <t>УТ000028226</t>
  </si>
  <si>
    <t>Амперметр 50/5А, 50Гц SE-80 (TD-80)</t>
  </si>
  <si>
    <t xml:space="preserve"> Аналоговые, постоянного тока</t>
  </si>
  <si>
    <t>УТ000011601</t>
  </si>
  <si>
    <t>Амперметр 10А 40х40мм</t>
  </si>
  <si>
    <t>УТ000011604</t>
  </si>
  <si>
    <t>Амперметр 20А 40х40мм</t>
  </si>
  <si>
    <t>УТ000038027</t>
  </si>
  <si>
    <t>Амперметр 30А 40х40мм</t>
  </si>
  <si>
    <t>УТ000011602</t>
  </si>
  <si>
    <t>Амперметр 5А 40х40мм</t>
  </si>
  <si>
    <t>УТ000038086</t>
  </si>
  <si>
    <t>Вольтметр 150В 40х40мм</t>
  </si>
  <si>
    <t>УТ000011605</t>
  </si>
  <si>
    <t>Вольтметр 15В 40х40мм</t>
  </si>
  <si>
    <t>УТ000028235</t>
  </si>
  <si>
    <t>Вольтметр 20В 40х40</t>
  </si>
  <si>
    <t>УТ000011606</t>
  </si>
  <si>
    <t>Вольтметр 30В 40х40мм</t>
  </si>
  <si>
    <t>УТ000038029</t>
  </si>
  <si>
    <t>Вольтметр 50В 40х40мм</t>
  </si>
  <si>
    <t xml:space="preserve"> Шунты</t>
  </si>
  <si>
    <t>УТ000038024</t>
  </si>
  <si>
    <t>Шунт 30А 75мВ, аналог шсм</t>
  </si>
  <si>
    <t>УТ000038025</t>
  </si>
  <si>
    <t>Шунт 50А 75мВ, аналог шсм</t>
  </si>
  <si>
    <t>УТ000038026</t>
  </si>
  <si>
    <t>Шунт 5А 75мВ, аналог шсм</t>
  </si>
  <si>
    <t xml:space="preserve"> Головки измерительные цифровые</t>
  </si>
  <si>
    <t xml:space="preserve"> Цифровые, переменного тока</t>
  </si>
  <si>
    <t>УТ000047877</t>
  </si>
  <si>
    <t>Амперметр электронный 0-100А AC, белое свечение DMS-211</t>
  </si>
  <si>
    <t>УТ000050670</t>
  </si>
  <si>
    <t>Амперметр электронный 0-100А AC, красное свечение DMS-215</t>
  </si>
  <si>
    <t>УТ000053568</t>
  </si>
  <si>
    <t>Вольтметр амперметр цифровой, Iизм 0-100А, Uизм 50-500ACV, переменного напряжения, квадратный экран</t>
  </si>
  <si>
    <t>УТ000053569</t>
  </si>
  <si>
    <t>УТ000053570</t>
  </si>
  <si>
    <t>Вольтметр амперметр цифровой, Iизм 0-100А, Uизм 50-500ACV, переменного напряжения, круглый экран</t>
  </si>
  <si>
    <t>УТ000061518</t>
  </si>
  <si>
    <t>Вольтметр цифровой 230V AC в розетку, три цифры, квадратный экран, зеленый</t>
  </si>
  <si>
    <t>УТ000061519</t>
  </si>
  <si>
    <t>Вольтметр цифровой 230V AC в розетку, три цифры, квадратный экран, красный</t>
  </si>
  <si>
    <t>УТ000061517</t>
  </si>
  <si>
    <t>Вольтметр цифровой 230V AC в розетку, три цифры, квадратный экран, оранжевый</t>
  </si>
  <si>
    <t>УТ000061520</t>
  </si>
  <si>
    <t>Вольтметр цифровой 230V AC в розетку, три цифры, квадратный экран, синий</t>
  </si>
  <si>
    <t>УТ000035229</t>
  </si>
  <si>
    <t>Вольтметр цифровой AC Uвх=0-600ACV/50-60Гц 0,56" 220V три цифры красный</t>
  </si>
  <si>
    <t>УТ000035224</t>
  </si>
  <si>
    <t>Вольтметр цифровой AC Uвх=12-500ACV/2-80Гц (перемен, три цифры) зеленый DMS-143</t>
  </si>
  <si>
    <t>УТ000047876</t>
  </si>
  <si>
    <t>Вольтметр цифровой AC Uвх=20-500ACV перемен, три цифры, квадратный экран, белый DMS-121 20-500V</t>
  </si>
  <si>
    <t>УТ000048539</t>
  </si>
  <si>
    <t>Вольтметр цифровой AC Uвх=20-500ACV перемен, три цифры, квадратный экран, зеленый DMS-123 20-500V</t>
  </si>
  <si>
    <t>УТ000048540</t>
  </si>
  <si>
    <t>Вольтметр цифровой AC Uвх=20-500ACV перемен, три цифры, квадратный экран, красный DMS-125 20-500V</t>
  </si>
  <si>
    <t>УТ000050666</t>
  </si>
  <si>
    <t>Вольтметр цифровой AC Uвх=20-500ACV перемен, три цифры, круглый экран, белый DMS-131</t>
  </si>
  <si>
    <t>УТ000050667</t>
  </si>
  <si>
    <t>Вольтметр цифровой AC Uвх=20-500ACV перемен, три цифры, круглый экран, зеленый DMS-133</t>
  </si>
  <si>
    <t>УТ000050668</t>
  </si>
  <si>
    <t>Вольтметр цифровой AC Uвх=20-500ACV перемен, три цифры, круглый экран, красный DMS-135</t>
  </si>
  <si>
    <t>УТ000053472</t>
  </si>
  <si>
    <t>Вольтметр цифровой AC Uвх=20-500ACV перемен, три цифры, круглый экран, оранжевый DMS-132</t>
  </si>
  <si>
    <t>УТ000053471</t>
  </si>
  <si>
    <t>Вольтметр цифровой AC Uвх=20-500ACV перемен, три цифры, круглый экран, синий DMS-134</t>
  </si>
  <si>
    <t>УТ000035131</t>
  </si>
  <si>
    <t>Вольтметр цифровой AC Uвх=30-500ACV/50-60Гц 0,56" три цифры зеленый YB27A Green</t>
  </si>
  <si>
    <t>УТ000035228</t>
  </si>
  <si>
    <t>Вольтметр цифровой AC Uвх=30-500ACV/50-60Гц 0,56" три цифры красный</t>
  </si>
  <si>
    <t xml:space="preserve"> Цифровые, постоянного тока</t>
  </si>
  <si>
    <t>УТ000062921</t>
  </si>
  <si>
    <t>Вольтметр цифровой DC Uвх=3.5-30В, 0.28"(22х10х8мм), 2PIN, три цифры белые</t>
  </si>
  <si>
    <t>УТ000027364</t>
  </si>
  <si>
    <t>Вольтметр цифровой DC Uвх=3.5-30В, 0.28"(22х10х8мм), 2PIN, три цифры желтые</t>
  </si>
  <si>
    <t>УТ000027361</t>
  </si>
  <si>
    <t>Вольтметр цифровой DC Uвх=3.5-30В, 0.28"(22х10х8мм), 2PIN, три цифры зеленые</t>
  </si>
  <si>
    <t>УТ000027362</t>
  </si>
  <si>
    <t>Вольтметр цифровой DC Uвх=3.5-30В, 0.28"(22х10х8мм), 2PIN, три цифры красные</t>
  </si>
  <si>
    <t>УТ000027363</t>
  </si>
  <si>
    <t>Вольтметр цифровой DC Uвх=3.5-30В, 0.28"(22х10х8мм), 2PIN, три цифры синие</t>
  </si>
  <si>
    <t>УТ000022415</t>
  </si>
  <si>
    <t>Вольтметр цифровой DC Uвх=4.5-30В, 0.36"(21.5x13x8мм), 2PIN, три цифры красные</t>
  </si>
  <si>
    <t>УТ000023061</t>
  </si>
  <si>
    <t>Вольтметр цифровой DC Uвх=4.5-30В, 0.56"(48x29x22мм), 2PIN, три цифры зеленые</t>
  </si>
  <si>
    <t>УТ000023062</t>
  </si>
  <si>
    <t>Вольтметр цифровой DC Uвх=4.5-30В, 0.56"(48x29x22мм), 2PIN, три цифры красные</t>
  </si>
  <si>
    <t>УТ000023063</t>
  </si>
  <si>
    <t>Вольтметр цифровой DC Uвх=4.5-30В, 0.56"(48x29x22мм), 2PIN, три цифры синие</t>
  </si>
  <si>
    <t>УТ000062919</t>
  </si>
  <si>
    <t>Вольтметр цифровой DC Uвх=5-120В, 0.56"(48x29x22мм), 2PIN, калибровка, три цифры зеленые</t>
  </si>
  <si>
    <t>УТ000062918</t>
  </si>
  <si>
    <t>Вольтметр цифровой DC Uвх=5-120В, 0.56"(48x29x22мм), 2PIN, калибровка, три цифры красные</t>
  </si>
  <si>
    <t>УТ000062920</t>
  </si>
  <si>
    <t>Вольтметр цифровой DC Uвх=5-120В, 0.56"(48x29x22мм), 2PIN, калибровка, три цифры синие</t>
  </si>
  <si>
    <t>УТ000062916</t>
  </si>
  <si>
    <t>Вольтметр цифровой DC Uвх=5-120В, 0.56"(48x29x22мм), 2PIN, три цифры зеленые</t>
  </si>
  <si>
    <t>УТ000062915</t>
  </si>
  <si>
    <t>Вольтметр цифровой DC Uвх=5-120В, 0.56"(48x29x22мм), 2PIN, три цифры красные</t>
  </si>
  <si>
    <t>УТ000062917</t>
  </si>
  <si>
    <t>Вольтметр цифровой DC Uвх=5-120В, 0.56"(48x29x22мм), 2PIN, три цифры синие</t>
  </si>
  <si>
    <t>УТ000048809</t>
  </si>
  <si>
    <t>Вольтметр цифровой DC Uизм=4-100В 0.56"(48x29x22мм), 3PIN, 3 цифры синие</t>
  </si>
  <si>
    <t>УТ000035463</t>
  </si>
  <si>
    <t>Вольтметр-амперметр цифровой, 4 знака, Uизм 0-100В DCV, Iизм 0-10А, Uпит 4-30В DCV, 48x29x21мм</t>
  </si>
  <si>
    <t>УТ000015386</t>
  </si>
  <si>
    <t>Измерительная панель РМ -428 напряжения 2 V S-line</t>
  </si>
  <si>
    <t>УТ000061860</t>
  </si>
  <si>
    <t>Тестер Keweisi KWS-DC200-10A</t>
  </si>
  <si>
    <t xml:space="preserve"> Кабельные тестеры</t>
  </si>
  <si>
    <t>УТ000019532</t>
  </si>
  <si>
    <t>Тестер LAN ST-248 для BNC, RJ-45, RJ-11, RJ-12</t>
  </si>
  <si>
    <t xml:space="preserve"> Мультиметры</t>
  </si>
  <si>
    <t xml:space="preserve"> Мультиметры цифровые</t>
  </si>
  <si>
    <t>УТ000060805</t>
  </si>
  <si>
    <t>Мультиметр цифровой  DT136D LIVE-POWER</t>
  </si>
  <si>
    <t>УТ000060296</t>
  </si>
  <si>
    <t>Мультиметр цифровой  DT700C LIVE-POWER</t>
  </si>
  <si>
    <t>УТ000065145</t>
  </si>
  <si>
    <t>Мультиметр цифровой  DT831B+ mini</t>
  </si>
  <si>
    <t>УТ000047273</t>
  </si>
  <si>
    <t>Мультиметр цифровой 25</t>
  </si>
  <si>
    <t>УТ000047274</t>
  </si>
  <si>
    <t>УТ000011178</t>
  </si>
  <si>
    <t>УТ000010833</t>
  </si>
  <si>
    <t>Мультиметр цифровой 26</t>
  </si>
  <si>
    <t>УТ000050845</t>
  </si>
  <si>
    <t>Мультиметр цифровой 831LN (калоша)</t>
  </si>
  <si>
    <t>УТ000005822</t>
  </si>
  <si>
    <t>Мультиметр цифровой DT-700B (OT-INM23)</t>
  </si>
  <si>
    <t>УТ000009854</t>
  </si>
  <si>
    <t>Мультиметр цифровой DT-700D (OT-INM24)</t>
  </si>
  <si>
    <t>00410057359</t>
  </si>
  <si>
    <t>Мультиметр цифровой DT-9202 (OT-INM27)</t>
  </si>
  <si>
    <t>УТ000059144</t>
  </si>
  <si>
    <t>Мультиметр цифровой DT-9205</t>
  </si>
  <si>
    <t>УТ000045608</t>
  </si>
  <si>
    <t>Мультиметр цифровой DT-9205A</t>
  </si>
  <si>
    <t>УТ000022787</t>
  </si>
  <si>
    <t>УТ000001738</t>
  </si>
  <si>
    <t>Мультиметр цифровой DT-9208A OT-INM29</t>
  </si>
  <si>
    <t>УТ000011177</t>
  </si>
  <si>
    <t>Мультиметр цифровой DT321B (OT-INM20)</t>
  </si>
  <si>
    <t>УТ000010830</t>
  </si>
  <si>
    <t>Мультиметр цифровой DT33B</t>
  </si>
  <si>
    <t>УТ000014542</t>
  </si>
  <si>
    <t>Мультиметр цифровой DT4300A</t>
  </si>
  <si>
    <t>УТ000061948</t>
  </si>
  <si>
    <t>Мультиметр цифровой DT9208A LIVE-POWER</t>
  </si>
  <si>
    <t>00410053028</t>
  </si>
  <si>
    <t>Мультиметр цифровой M832P (OT-INM13)</t>
  </si>
  <si>
    <t>00410057362</t>
  </si>
  <si>
    <t>Мультиметр цифровой M838 (OT-INM14)</t>
  </si>
  <si>
    <t>00410053029</t>
  </si>
  <si>
    <t>Мультиметр цифровой M838P (OT-INM15)</t>
  </si>
  <si>
    <t>УТ000007141</t>
  </si>
  <si>
    <t>Мультиметр цифровой MD830 (OT-INM10)</t>
  </si>
  <si>
    <t>00410053027</t>
  </si>
  <si>
    <t>Мультиметр цифровой MD830P (OT-INM11)</t>
  </si>
  <si>
    <t>УТ000062723</t>
  </si>
  <si>
    <t>Мультиметр цифровой MY64 LIVEPOWER</t>
  </si>
  <si>
    <t>УТ000041133</t>
  </si>
  <si>
    <t>Мультиметр цифровой OT-INM30</t>
  </si>
  <si>
    <t>УТ000053967</t>
  </si>
  <si>
    <t>Мультиметр цифровой Robiton Master AMM-001</t>
  </si>
  <si>
    <t>УТ000043475</t>
  </si>
  <si>
    <t>Мультиметр цифровой Robiton Master DMM-100</t>
  </si>
  <si>
    <t>УТ000051603</t>
  </si>
  <si>
    <t>Мультиметр цифровой Robiton Master DMM-1000</t>
  </si>
  <si>
    <t>УТ000043476</t>
  </si>
  <si>
    <t>Мультиметр цифровой Robiton Master DMM-200 сигнал прозвонки</t>
  </si>
  <si>
    <t>УТ000043477</t>
  </si>
  <si>
    <t>Мультиметр цифровой Robiton Master DMM-250 сигнал прозвонки, датчик темпиратуры</t>
  </si>
  <si>
    <t>УТ000043478</t>
  </si>
  <si>
    <t>Мультиметр цифровой Robiton Master DMM-500</t>
  </si>
  <si>
    <t>УТ000037076</t>
  </si>
  <si>
    <t>Мультиметр цифровой Robiton Master DMM-800</t>
  </si>
  <si>
    <t>УТ000037077</t>
  </si>
  <si>
    <t>Мультиметр цифровой Robiton Master DMM-850 BL-1</t>
  </si>
  <si>
    <t>УТ000051602</t>
  </si>
  <si>
    <t>Мультиметр цифровой Robiton Master DMM-900</t>
  </si>
  <si>
    <t>УТ000062782</t>
  </si>
  <si>
    <t>Мультиметр цифровой S-Line MY-99</t>
  </si>
  <si>
    <t>УТ000062785</t>
  </si>
  <si>
    <t>Мультиметр цифровой UT33C+</t>
  </si>
  <si>
    <t>УТ000054616</t>
  </si>
  <si>
    <t>Мультиметр цифровой XL830L</t>
  </si>
  <si>
    <t>УТ000062784</t>
  </si>
  <si>
    <t>Мультиметр цифровой, NCV, UT33D+</t>
  </si>
  <si>
    <t>УТ000056483</t>
  </si>
  <si>
    <t>Мультиметр цифровой, автоматический True-RMS, ZT98</t>
  </si>
  <si>
    <t>УТ000056484</t>
  </si>
  <si>
    <t>Мультиметр цифровой, ручной и автоматический режим ZT-81 4000</t>
  </si>
  <si>
    <t>УТ000056486</t>
  </si>
  <si>
    <t>Мультиметр цифровой, с кабель-тестером DT4300B</t>
  </si>
  <si>
    <t xml:space="preserve"> Мультиметры цифровые True-RMS</t>
  </si>
  <si>
    <t>УТ000057334</t>
  </si>
  <si>
    <t>Мультиметр цифровой TRUE RMS OT-INM38</t>
  </si>
  <si>
    <t>УТ000056485</t>
  </si>
  <si>
    <t>Мультиметр цифровой UT123 True-RMS, автоматический выбор пределов</t>
  </si>
  <si>
    <t>УТ000042374</t>
  </si>
  <si>
    <t>Мультиметр цифровой ZT-C2 True-RMS, автоматический выбор пределов</t>
  </si>
  <si>
    <t>УТ000038134</t>
  </si>
  <si>
    <t>Мультиметр цифровой, автоматический True-RMS, NCV ZT-S1</t>
  </si>
  <si>
    <t>УТ000062786</t>
  </si>
  <si>
    <t>Мультиметр цифровой, автоматический True-RMS, NCV, UT89X 6000</t>
  </si>
  <si>
    <t>УТ000062781</t>
  </si>
  <si>
    <t>Мультиметр цифровой, автоматический True-RMS, ZT-M1</t>
  </si>
  <si>
    <t>УТ000062783</t>
  </si>
  <si>
    <t>Мультиметр цифровой, автоматический True-RMS, ZT109</t>
  </si>
  <si>
    <t>УТ000042373</t>
  </si>
  <si>
    <t>Мультиметр цифровой, автоматический выбор пределов  ZT-C1 True-RMS</t>
  </si>
  <si>
    <t>УТ000052881</t>
  </si>
  <si>
    <t>Мультиметр цифровой, автоматический МD8888А</t>
  </si>
  <si>
    <t xml:space="preserve"> Мультиметры цифровые, компактные</t>
  </si>
  <si>
    <t>УТ000050030</t>
  </si>
  <si>
    <t>Мультиметр цифровой DT-182</t>
  </si>
  <si>
    <t>УТ000010829</t>
  </si>
  <si>
    <t>Мультиметр цифровой DT10A</t>
  </si>
  <si>
    <t>УТ000061949</t>
  </si>
  <si>
    <t>Мультиметр цифровой M300 мини LIVE-POWER</t>
  </si>
  <si>
    <t>00410054666</t>
  </si>
  <si>
    <t>Мультиметр цифровой MD182 (OT-INM33)</t>
  </si>
  <si>
    <t>УТ000051569</t>
  </si>
  <si>
    <t>Мультиметр цифровой портативный, ZT08</t>
  </si>
  <si>
    <t xml:space="preserve"> Щупы для мультиметров</t>
  </si>
  <si>
    <t>УТ000015402</t>
  </si>
  <si>
    <t>Датчик температуры для мультиметра (термопара) ETP-01A</t>
  </si>
  <si>
    <t>УТ000027683</t>
  </si>
  <si>
    <t>Датчик температуры для мультиметра (термопара) TP01</t>
  </si>
  <si>
    <t>УТ000015400</t>
  </si>
  <si>
    <t>Датчик температуры для мультиметра (термопара) TP02</t>
  </si>
  <si>
    <t>УТ000006412</t>
  </si>
  <si>
    <t>Зажим-крюк для мультиметра красный</t>
  </si>
  <si>
    <t>УТ000036595</t>
  </si>
  <si>
    <t>Зажим-крюк для мультиметра чёрный</t>
  </si>
  <si>
    <t>УТ000011600</t>
  </si>
  <si>
    <t>Зажимы для мультиметров с проводом (шприцы) красные PT-20-132-1</t>
  </si>
  <si>
    <t>УТ000011599</t>
  </si>
  <si>
    <t>Зажимы для мультиметров с проводом (шприцы) черный PT-20-132-2</t>
  </si>
  <si>
    <t>УТ000061008</t>
  </si>
  <si>
    <t>Зажимы-крюк для мультиметра, L=40мм, комплект 2шт</t>
  </si>
  <si>
    <t>УТ000056586</t>
  </si>
  <si>
    <t>Зажимы-крюк для мультиметра, L=55мм, комплект 2шт</t>
  </si>
  <si>
    <t>УТ000015475</t>
  </si>
  <si>
    <t>Крокодилы для щупа мультиметров ETL-27.259 S-Line</t>
  </si>
  <si>
    <t>УТ000015476</t>
  </si>
  <si>
    <t>Крокодилы для щупа мультиметров ETL-27.718 S-Line</t>
  </si>
  <si>
    <t>УТ000052190</t>
  </si>
  <si>
    <t>Резина для мультиметров серии 92, 27, 28, 29</t>
  </si>
  <si>
    <t>УТ000053968</t>
  </si>
  <si>
    <t>Термощупы для мультиметров Robiton Master TL-03</t>
  </si>
  <si>
    <t>УТ000033431</t>
  </si>
  <si>
    <t>Щуп для мультиметров 1000В, 10А, 110см Rexant REX008 13-3033</t>
  </si>
  <si>
    <t>УТ000037795</t>
  </si>
  <si>
    <t>Щуп для мультиметров 1000В, 10А, 85см OT-INM08</t>
  </si>
  <si>
    <t>УТ000011960</t>
  </si>
  <si>
    <t>Щуп для мультиметров 1000В, 20А, 108см, Rexant REX05 13-3041</t>
  </si>
  <si>
    <t>УТ000034749</t>
  </si>
  <si>
    <t>Щуп для мультиметров MASTECH T3030U 13-2033</t>
  </si>
  <si>
    <t>УТ000036095</t>
  </si>
  <si>
    <t>Щуп для мультиметров с крокодилами 600В, 10А, 20см, Rexant REX10 13-3040</t>
  </si>
  <si>
    <t>УТ000057993</t>
  </si>
  <si>
    <t>Щуп-пинцет для мультиметра для SMD компонентов, TL03</t>
  </si>
  <si>
    <t>УТ000065748</t>
  </si>
  <si>
    <t>Щупы для мультиметра, 1000в, 10A,  длина провода 1000мм, штекер угловой, с зажимами "Крокодил"</t>
  </si>
  <si>
    <t>УТ000050045</t>
  </si>
  <si>
    <t>Щупы для мультиметра, двойная изоляция 3.2мм PVC 1м, BC55-10010</t>
  </si>
  <si>
    <t>00401051122</t>
  </si>
  <si>
    <t>Щупы для мультиметра, комплект наконечников, 1000в, PVC, длина провода 950мм</t>
  </si>
  <si>
    <t>УТ000017832</t>
  </si>
  <si>
    <t>Щупы для мультиметра, универсальные, 1000в, PVC, длина провода 1100мм, штекер угловой, щуп 15мм</t>
  </si>
  <si>
    <t>УТ000050457</t>
  </si>
  <si>
    <t>Щупы для мультиметра, универсальные, 1000в, PVC, длина провода 850мм, DT-9205</t>
  </si>
  <si>
    <t>УТ000062729</t>
  </si>
  <si>
    <t>Щупы для мультиметра, универсальные, 20А, 1000в, PVC, щуп 17мм, длина 1000мм</t>
  </si>
  <si>
    <t>УТ000059994</t>
  </si>
  <si>
    <t>Щупы для мультиметра, универсальные, PVC, длина провода 540мм, штекер угловой, щуп 15мм</t>
  </si>
  <si>
    <t>УТ000059996</t>
  </si>
  <si>
    <t>Щупы для мультиметра, универсальные, PVC, длина провода 600мм, штекер угловой, щуп 17мм</t>
  </si>
  <si>
    <t>УТ000062749</t>
  </si>
  <si>
    <t>Щупы для мультиметра, универсальные, PVC, длина провода 820мм, угловой штекер, щуп 18мм</t>
  </si>
  <si>
    <t>УТ000059995</t>
  </si>
  <si>
    <t>Щупы для мультиметра, универсальные, PVC, длина провода 820мм, штекер угловой, щуп 16мм</t>
  </si>
  <si>
    <t>УТ000052189</t>
  </si>
  <si>
    <t>Щупы для мультиметра, универсальные, с крокодилами, 1000в, PVC, длина провода 1100мм, штекер косой, щуп 23мм</t>
  </si>
  <si>
    <t>УТ000015465</t>
  </si>
  <si>
    <t>Щупы для мультиметров ETL-5/TL-01 S-Line</t>
  </si>
  <si>
    <t>УТ000046703</t>
  </si>
  <si>
    <t>Щупы для мультиметров Robiton Master TL-01 PK1</t>
  </si>
  <si>
    <t>УТ000046704</t>
  </si>
  <si>
    <t>Щупы для мультиметров Robiton Master TL-02</t>
  </si>
  <si>
    <t>УТ000065747</t>
  </si>
  <si>
    <t>Щупы для мультиметров набор 20 в 1 TL07</t>
  </si>
  <si>
    <t>УТ000058213</t>
  </si>
  <si>
    <t>Щупы для мультиметров с крокодилами (крокодил-крокодил), длина 1м</t>
  </si>
  <si>
    <t xml:space="preserve"> Щупы для осциллографов</t>
  </si>
  <si>
    <t>УТ000060229</t>
  </si>
  <si>
    <t>Щупы для осциллографа BNC P6100, 100 МГц, регулировка компенсации, делитель Х10</t>
  </si>
  <si>
    <t>УТ000060228</t>
  </si>
  <si>
    <t>Щупы для осциллографа BNC P6100, 100 МГц, регулировка компенсации, делитель Х10, укомплект 2шт</t>
  </si>
  <si>
    <t>УТ000057718</t>
  </si>
  <si>
    <t>Щупы для осциллографа с крокодилами, длина 1м</t>
  </si>
  <si>
    <t xml:space="preserve"> Пробники, индикаторы, детекторы</t>
  </si>
  <si>
    <t>УТ000015382</t>
  </si>
  <si>
    <t>Детектор скрытой проводки, металла TS-75</t>
  </si>
  <si>
    <t>УТ000064664</t>
  </si>
  <si>
    <t>Детектор скрытой проводки, металла TS78B</t>
  </si>
  <si>
    <t>УТ000064665</t>
  </si>
  <si>
    <t>Детектор скрытой проводки, металла TS79</t>
  </si>
  <si>
    <t>УТ000062019</t>
  </si>
  <si>
    <t>Индикаторная отвертка (пробник) 130 мм, до 250 В, шлиц., ЖК диспл:12,36,55,110,220В, Smartbuy tools</t>
  </si>
  <si>
    <t>УТ000011181</t>
  </si>
  <si>
    <t>Отвертка индикатор VD04 (до 250В)</t>
  </si>
  <si>
    <t>УТ000031105</t>
  </si>
  <si>
    <t>Отвертка индикаторная (тестер, пробник) с батарейкой, поиск, звук, свет, до 250 В Smartbuy PRO TOOLS (SBT-PRO-OP2)</t>
  </si>
  <si>
    <t>УТ000066154</t>
  </si>
  <si>
    <t>Отвёртка индикаторная 130мм перевертыш с прозрачной ручкой NO.138B</t>
  </si>
  <si>
    <t>УТ000055452</t>
  </si>
  <si>
    <t>Отвертка индикаторная 135мм, шлицевая, с ЭП, поиск, SmartBuy (SBT-SCT-135OP1)</t>
  </si>
  <si>
    <t>УТ000029052</t>
  </si>
  <si>
    <t>Отвертка индикаторная 135мм, шлицевая, серт., испытания SmartBuy (SBT-SCT-T135P1)</t>
  </si>
  <si>
    <t>УТ000014336</t>
  </si>
  <si>
    <t>Отвёртка индикаторная 140мм 100-500В SP-00692</t>
  </si>
  <si>
    <t>УТ000055423</t>
  </si>
  <si>
    <t>Отвертка индикаторная 140мм, шлицевая, серт., испытания SmartBuy (SBT-SCT-OP2)</t>
  </si>
  <si>
    <t>УТ000029053</t>
  </si>
  <si>
    <t>Отвертка индикаторная 150мм, шлицевая, протокол, испытания SmartBuy</t>
  </si>
  <si>
    <t>УТ000029054</t>
  </si>
  <si>
    <t>Отвертка индикаторная 150мм, шлицевая, серт., испытания SmartBuy (SBT-SCT-T150P1)</t>
  </si>
  <si>
    <t>УТ000039020</t>
  </si>
  <si>
    <t>Отвёртка индикаторная 165мм 100-500В SP-00693</t>
  </si>
  <si>
    <t>УТ000066155</t>
  </si>
  <si>
    <t>Отвёртка индикаторная 180мм перевертыш с прозрачной ручкой NO.187</t>
  </si>
  <si>
    <t>УТ000031135</t>
  </si>
  <si>
    <t>Отвертка индикаторная Robiton VT-005 многофункциональный индикатор напряжения</t>
  </si>
  <si>
    <t>УТ000066157</t>
  </si>
  <si>
    <t>Отвёртка индикаторная Малая Ultra 130 мм</t>
  </si>
  <si>
    <t>УТ000066156</t>
  </si>
  <si>
    <t>Отвёртка индикаторная ОИ-1 EKF PROxima</t>
  </si>
  <si>
    <t>УТ000062202</t>
  </si>
  <si>
    <t>Отвёртка индикаторная-тестер многофункциональный, 2х-сторонняя, светодиод  MS-13</t>
  </si>
  <si>
    <t>УТ000061086</t>
  </si>
  <si>
    <t>Отвёртка индикаторная-тестер многофункциональный, светодиод  MS-11</t>
  </si>
  <si>
    <t>УТ000010938</t>
  </si>
  <si>
    <t>Отвёртка-пробник TDM ОП-2Э электронная (свет. и звук. инд) SQ0501-0001</t>
  </si>
  <si>
    <t>УТ000059828</t>
  </si>
  <si>
    <t>Тестер компонентов GM328A</t>
  </si>
  <si>
    <t>УТ000047938</t>
  </si>
  <si>
    <t>Тестер розеток Robiton ST-01</t>
  </si>
  <si>
    <t>УТ000047939</t>
  </si>
  <si>
    <t>Тестер розеток Robiton ST-02</t>
  </si>
  <si>
    <t xml:space="preserve"> Токовые клещи</t>
  </si>
  <si>
    <t>00410057892</t>
  </si>
  <si>
    <t>Мультиметр Digital 3266L OT-INM21 (измерение постоянного/переменного напряжения, сопротивления, частоты, электроемкости, тестирование диодов, транзисторов, клещи)</t>
  </si>
  <si>
    <t>УТ000053771</t>
  </si>
  <si>
    <t>Мультиметр ENERGY POWER ST201 Клещи, в чехле</t>
  </si>
  <si>
    <t>УТ000047275</t>
  </si>
  <si>
    <t>УТ000061997</t>
  </si>
  <si>
    <t>Мультиметр цифровой клещи DT201 LIVE-POWER</t>
  </si>
  <si>
    <t>УТ000053772</t>
  </si>
  <si>
    <t>Мультиметр-клещи токоизмерительные DT-266</t>
  </si>
  <si>
    <t>УТ000043772</t>
  </si>
  <si>
    <t>Мультиметр-клещи токоизмерительные DT-266 X-Pert</t>
  </si>
  <si>
    <t>УТ000041842</t>
  </si>
  <si>
    <t>Мультиметр-клещи токоизмерительные Robiton Master DMM-950</t>
  </si>
  <si>
    <t xml:space="preserve"> Электронные измерители физических величин</t>
  </si>
  <si>
    <t>УТ000038151</t>
  </si>
  <si>
    <t>Анемометр цифровой, измеритель скорости ветра, температура S-line GM816</t>
  </si>
  <si>
    <t>УТ000053019</t>
  </si>
  <si>
    <t>Влагомер для древесины EM-4G</t>
  </si>
  <si>
    <t>УТ000043099</t>
  </si>
  <si>
    <t>Влагомер цифровой OT-INM16</t>
  </si>
  <si>
    <t>УТ000043100</t>
  </si>
  <si>
    <t>Дальномер ультразвуковой OT-INM37 WH1005</t>
  </si>
  <si>
    <t>УТ000046477</t>
  </si>
  <si>
    <t>Люксметр - цифровой измеритель освещенности с термометром GM1020</t>
  </si>
  <si>
    <t>УТ000038148</t>
  </si>
  <si>
    <t>Тахометр бесконтактный EM2234/DT2234A</t>
  </si>
  <si>
    <t>УТ000046465</t>
  </si>
  <si>
    <t>Тахометр универсальный 2в1 контактный с валом +фото DT6236B</t>
  </si>
  <si>
    <t>УТ000051573</t>
  </si>
  <si>
    <t>Термометр инфракрасный, пирометр, диапозон измерений от -50°С до +400°С,  GM321</t>
  </si>
  <si>
    <t>УТ000051572</t>
  </si>
  <si>
    <t>Термометр инфракрасный, пирометр, диапозон измерений от -50°С до +530°С,  GM531</t>
  </si>
  <si>
    <t>УТ000051571</t>
  </si>
  <si>
    <t>Термометр инфракрасный, пирометр, диапозон измерений от -50°С до +550°С,  GM550</t>
  </si>
  <si>
    <t>УТ000061182</t>
  </si>
  <si>
    <t>Шумомер цифровой, измеритель уровня звука FDM01</t>
  </si>
  <si>
    <t>УТ000047807</t>
  </si>
  <si>
    <t>Шумомер цифровой, измеритель уровня звука GM1352</t>
  </si>
  <si>
    <t>УТ000040436</t>
  </si>
  <si>
    <t>Шумомер цифровой, измеритель уровня звука GM1357</t>
  </si>
  <si>
    <t xml:space="preserve"> Инструмент и оснастка</t>
  </si>
  <si>
    <t xml:space="preserve"> Электроинструмент</t>
  </si>
  <si>
    <t>УТ000063289</t>
  </si>
  <si>
    <t>Гравер аккумуляторный 3,6В LI-ion 1,5Ач, 3х скор. 18000 об/мин, Type-C, + набор 75пр. AV Steel AV-CG</t>
  </si>
  <si>
    <t>УТ000028968</t>
  </si>
  <si>
    <t>Гравер ДИОЛД МЭД-1МФ (170Вт, 220В, кейс) (10015010) 39914</t>
  </si>
  <si>
    <t>УТ000020078</t>
  </si>
  <si>
    <t>Гравёр ДИОЛД МЭД-2МФ (150Вт, 220В, 250пред., кейс) 10015026</t>
  </si>
  <si>
    <t>УТ000016492</t>
  </si>
  <si>
    <t>Гравер ДИОЛД МЭД-2МФ (150Вт, 220В, 40пред., кейс) (10015021)</t>
  </si>
  <si>
    <t>УТ000022320</t>
  </si>
  <si>
    <t>Гравер Калибр 160+ВГ(гибк.вал,стойка,набор100пред,160ВТ,15т-35т.об/мин)</t>
  </si>
  <si>
    <t>УТ000030157</t>
  </si>
  <si>
    <t>Гравировальная машина мини 12 Вт; 12000 об/мин; 3,2 мм; адаптер; набор насадок; алюмин. кейс FIT 80531</t>
  </si>
  <si>
    <t>УТ000030276</t>
  </si>
  <si>
    <t>Гравировальная машина мини 12 Вт; 12000 об/мин; 3,2 мм; адаптер; набор насадок; пластик. кейс FIT 80530</t>
  </si>
  <si>
    <t>УТ000041871</t>
  </si>
  <si>
    <t>Дрель ударная 500Вт, 0-3000об/мин FIT 80053</t>
  </si>
  <si>
    <t>УТ000041872</t>
  </si>
  <si>
    <t>Дрель ударная 750Вт, 0-3000об/мин, метал. корпус FIT 80076</t>
  </si>
  <si>
    <t>УТ000046483</t>
  </si>
  <si>
    <t>Мини дрель ручная со свёрлами 0,4мм-2мм 10шт</t>
  </si>
  <si>
    <t xml:space="preserve"> Газовые горелки</t>
  </si>
  <si>
    <t>УТ000058271</t>
  </si>
  <si>
    <t>Мини-плита туристическая с пьезоподжигом, ветрозащита, сумка SPARK LUX K-203</t>
  </si>
  <si>
    <t>УТ000058275</t>
  </si>
  <si>
    <t>Мини-плита туристическая с пьезоподжигом, лепестковая большая, MA-201</t>
  </si>
  <si>
    <t>УТ000058276</t>
  </si>
  <si>
    <t>Мини-плита туристическая с пьезоподжигом, лепестковая, с шлангом, MA-200</t>
  </si>
  <si>
    <t xml:space="preserve"> Газовая горелка с пьезоподжигом</t>
  </si>
  <si>
    <t>УТ000056361</t>
  </si>
  <si>
    <t>Газовая горелка c двумя соплами Spark Lux SLL-820</t>
  </si>
  <si>
    <t>УТ000039099</t>
  </si>
  <si>
    <t>Газовая горелка c пьезоподжигом Ricas-816</t>
  </si>
  <si>
    <t>УТ000012879</t>
  </si>
  <si>
    <t>Газовая горелка Flame Gun 807</t>
  </si>
  <si>
    <t>УТ000054844</t>
  </si>
  <si>
    <t>Газовая горелка Flame Gun 900</t>
  </si>
  <si>
    <t>УТ000061990</t>
  </si>
  <si>
    <t>Горелка газовая  гибкая с пьезоподжигом SF-178</t>
  </si>
  <si>
    <t>УТ000054174</t>
  </si>
  <si>
    <t>Горелка газовая на цанговый баллон с пьезоподжигом 15,3х5х8,5см Ермак 116-012</t>
  </si>
  <si>
    <t>УТ000027133</t>
  </si>
  <si>
    <t>Горелка газовая на цанговый баллон с пьезоподжигом анти-вспышка 15,5*5,5*4см 134771</t>
  </si>
  <si>
    <t>УТ000027134</t>
  </si>
  <si>
    <t>Горелка газовая на цанговый баллон с пьезоподжигом анти-вспышка, регулятор воздуха 20*6*4см 134772</t>
  </si>
  <si>
    <t>УТ000035199</t>
  </si>
  <si>
    <t>Горелка газовая на цанговый баллон с пьезоподжигом с рукоятью Master TK-102</t>
  </si>
  <si>
    <t>УТ000031513</t>
  </si>
  <si>
    <t>Горелка газовая на цанговый баллон с пьезоподжигом, 17,5х4х6,2см Ермак 116-013</t>
  </si>
  <si>
    <t>УТ000063649</t>
  </si>
  <si>
    <t>Горелка газовая с пьезоподжигом HC-201</t>
  </si>
  <si>
    <t>УТ000062445</t>
  </si>
  <si>
    <t>Горелка газовая с пьезоподжигом HC-208</t>
  </si>
  <si>
    <t>УТ000063650</t>
  </si>
  <si>
    <t>Горелка газовая с пьезоподжигом HS-509C</t>
  </si>
  <si>
    <t>УТ000048182</t>
  </si>
  <si>
    <t>Горелка газовая с пьезоподжигом X-Pert XR-930</t>
  </si>
  <si>
    <t>УТ000036691</t>
  </si>
  <si>
    <t xml:space="preserve"> Газовая горелка с ручным поджигом</t>
  </si>
  <si>
    <t>УТ000054847</t>
  </si>
  <si>
    <t>Газовая горелка Flame Gun 8013</t>
  </si>
  <si>
    <t>УТ000042896</t>
  </si>
  <si>
    <t>Горелка газовая на цанговый баллон  19,5*4,*6см 333-098</t>
  </si>
  <si>
    <t>УТ000038429</t>
  </si>
  <si>
    <t>Горелка газовая на цанговый баллон сопло 17мм, 13*6,5*5см Чингизхан</t>
  </si>
  <si>
    <t>УТ000038430</t>
  </si>
  <si>
    <t>Горелка газовая на цанговый баллон сопло 23мм, 18*6,5*5см Чингизхан</t>
  </si>
  <si>
    <t>УТ000027128</t>
  </si>
  <si>
    <t>Горелка газовая на цанговый баллон, ручной поджиг KOVEA KT-2008 Rocket Torch</t>
  </si>
  <si>
    <t xml:space="preserve"> Заправка для горелок, газ, бензин</t>
  </si>
  <si>
    <t>УТ000000091</t>
  </si>
  <si>
    <t>Бензин для зажигалок 100мл RUNIS</t>
  </si>
  <si>
    <t>УТ000062393</t>
  </si>
  <si>
    <t>Бензин для зажигалок высокой очистки RUNIS 133 мл, ж/б банка (прямоугольный) (1-001)</t>
  </si>
  <si>
    <t>УТ000037725</t>
  </si>
  <si>
    <t>Газ балон 400мл. Следопыт всесезонный</t>
  </si>
  <si>
    <t>УТ000037247</t>
  </si>
  <si>
    <t>Газ для зажигалок 140мл Kudo KU-H404</t>
  </si>
  <si>
    <t>УТ000043277</t>
  </si>
  <si>
    <t>Газ для зажигалок Сибиар, 145мл</t>
  </si>
  <si>
    <t>УТ000011357</t>
  </si>
  <si>
    <t>Газ для зажигалок Сибиар, 180мл</t>
  </si>
  <si>
    <t>УТ000060147</t>
  </si>
  <si>
    <t>Газ для зажигалок универсальный RUNIS, белый метал. баллон 210 см3, 80гр. 1-054</t>
  </si>
  <si>
    <t>УТ000037726</t>
  </si>
  <si>
    <t>Газ универсальный 220гр. (всесезонный)</t>
  </si>
  <si>
    <t>УТ000066579</t>
  </si>
  <si>
    <t>Газ универсальный Следопыт (всесезонный) 110гр</t>
  </si>
  <si>
    <t>УТ000066580</t>
  </si>
  <si>
    <t>Газ универсальный Следопыт (всесезонный) 230гр</t>
  </si>
  <si>
    <t>УТ000066581</t>
  </si>
  <si>
    <t>Газ универсальный Следопыт (всесезонный) 450гр</t>
  </si>
  <si>
    <t xml:space="preserve"> Защитные средства, экипировка</t>
  </si>
  <si>
    <t xml:space="preserve"> Защитные маски, респираторы</t>
  </si>
  <si>
    <t>УТ000037839</t>
  </si>
  <si>
    <t>Маски полипропиленовые, однослойные, набор 5шт 12272</t>
  </si>
  <si>
    <t>УТ000064054</t>
  </si>
  <si>
    <t>Респиратор 1 фильтр очистки + очки закр, применяется при распылении химикатов, при покраске JY5013</t>
  </si>
  <si>
    <t>УТ000055897</t>
  </si>
  <si>
    <t>Респиратор 1 фильтр очистки, применяется при распылении химикатов, при покраске</t>
  </si>
  <si>
    <t>УТ000067144</t>
  </si>
  <si>
    <t>Респиратор защитный FFP2, KN95</t>
  </si>
  <si>
    <t xml:space="preserve"> Защитные очки</t>
  </si>
  <si>
    <t>УТ000042243</t>
  </si>
  <si>
    <t>Защитный экран с оправой</t>
  </si>
  <si>
    <t>УТ000046007</t>
  </si>
  <si>
    <t>Очки защитные X-Pert прозрачные с синей дужкой Spark Lux SL-185</t>
  </si>
  <si>
    <t>УТ000040235</t>
  </si>
  <si>
    <t>Очки защитные X-Pert с оранжевой подушечкой для переносицы, 007168</t>
  </si>
  <si>
    <t>УТ000040237</t>
  </si>
  <si>
    <t>Очки защитные закрытого типа Safety Goggles, силиконовые, на резинке</t>
  </si>
  <si>
    <t>УТ000025973</t>
  </si>
  <si>
    <t>Очки защитные открытые прозрачные, пластик</t>
  </si>
  <si>
    <t>УТ000049781</t>
  </si>
  <si>
    <t>Очки защитные прозрачные с желтой дужкой</t>
  </si>
  <si>
    <t>УТ000022698</t>
  </si>
  <si>
    <t>Очки защитные с дужками дымчатые 12218</t>
  </si>
  <si>
    <t>УТ000053430</t>
  </si>
  <si>
    <t>Очки защитные с дужками желтые 12215</t>
  </si>
  <si>
    <t>УТ000022700</t>
  </si>
  <si>
    <t>Очки защитные с дужками желтые 12220</t>
  </si>
  <si>
    <t>УТ000022699</t>
  </si>
  <si>
    <t>Очки защитные с дужками прозрачные 12219</t>
  </si>
  <si>
    <t>УТ000053431</t>
  </si>
  <si>
    <t>Очки защитные с дужками прозрачные 12226</t>
  </si>
  <si>
    <t>УТ000038342</t>
  </si>
  <si>
    <t>Очки защитные с непрямой вентиляцией, поликарбонатная линза Зубр Эксперт</t>
  </si>
  <si>
    <t>УТ000022702</t>
  </si>
  <si>
    <t>Очки защитные с непрямой вентиляцией, черный корпус 12225</t>
  </si>
  <si>
    <t>УТ000038338</t>
  </si>
  <si>
    <t>Очки защитные с прямой вентиляцией Stayer Profi</t>
  </si>
  <si>
    <t>УТ000038339</t>
  </si>
  <si>
    <t>Очки защитные с прямой вентиляцией Stayer Standart</t>
  </si>
  <si>
    <t>УТ000022697</t>
  </si>
  <si>
    <t>Очки панорамные с лицевым щитком 12205</t>
  </si>
  <si>
    <t>УТ000027669</t>
  </si>
  <si>
    <t>Щиток защитный НБТ-01 "стандарт" (толщина 1.5мм) 12256</t>
  </si>
  <si>
    <t>УТ000023593</t>
  </si>
  <si>
    <t>Щиток защитный НБТ-01 "Эконом" 12255</t>
  </si>
  <si>
    <t xml:space="preserve"> Перчатки</t>
  </si>
  <si>
    <t>УТ000057307</t>
  </si>
  <si>
    <t>Краги спилковые жёлтые X-PERT, с меховой подкладкой</t>
  </si>
  <si>
    <t>УТ000057305</t>
  </si>
  <si>
    <t>Краги спилковые красные X-PERT</t>
  </si>
  <si>
    <t>УТ000054413</t>
  </si>
  <si>
    <t>Перчатки PR-PU052 для точных работ, полиэстер, полиуретан, покр.М (р.8)(пара, цена за пару) Fiberon</t>
  </si>
  <si>
    <t>УТ000003184</t>
  </si>
  <si>
    <t>Перчатки вязанные(5 нитей),х/б, с ПВХ 26223</t>
  </si>
  <si>
    <t>УТ000063875</t>
  </si>
  <si>
    <t>Перчатки для сборочных работ МИКРО с ПВХ, полиэфир, р.9, 15класс</t>
  </si>
  <si>
    <t>УТ000050537</t>
  </si>
  <si>
    <t>Перчатки для сборочных работ, полиэстер,L (р.9) черные PR-BP022 (пара, цена за пару) Fiberon</t>
  </si>
  <si>
    <t>УТ000039608</t>
  </si>
  <si>
    <t>Перчатки для точных работ полиэстер, полиуретан покрытие, чёрные, р-р L</t>
  </si>
  <si>
    <t>УТ000040635</t>
  </si>
  <si>
    <t>Перчатки для точных работ,полиэстер,полиуритан.покр, белые р-р M 804652</t>
  </si>
  <si>
    <t>УТ000049106</t>
  </si>
  <si>
    <t>Перчатки латексные прочные р-р L Чистый дом</t>
  </si>
  <si>
    <t>УТ000049107</t>
  </si>
  <si>
    <t>Перчатки латексные прочные р-р M Чистый дом</t>
  </si>
  <si>
    <t>УТ000049109</t>
  </si>
  <si>
    <t>Перчатки латексные прочные р-р XL Умничка</t>
  </si>
  <si>
    <t>УТ000066836</t>
  </si>
  <si>
    <t>Перчатки латексные прочные р-р XL Чистый дом</t>
  </si>
  <si>
    <t>УТ000049098</t>
  </si>
  <si>
    <t>Перчатки латексные прочные, 100шт(50 пар) р-р L цена за 1пару. 605022</t>
  </si>
  <si>
    <t>УТ000049104</t>
  </si>
  <si>
    <t>Перчатки латексные сверхпрочные, БИКОЛОР р-р L</t>
  </si>
  <si>
    <t>УТ000066839</t>
  </si>
  <si>
    <t>УТ000066837</t>
  </si>
  <si>
    <t>Перчатки латексные сверхпрочные, БИКОЛОР р-р S</t>
  </si>
  <si>
    <t>УТ000066840</t>
  </si>
  <si>
    <t>Перчатки латексные сверхпрочные, БИКОЛОР р-р XL</t>
  </si>
  <si>
    <t>УТ000066838</t>
  </si>
  <si>
    <t>Перчатки латексные сверхпрочные, БИКОЛОР р-р М</t>
  </si>
  <si>
    <t>УТ000039607</t>
  </si>
  <si>
    <t>Перчатки нитриловые медицинские нестерильные, р-р S. 741888</t>
  </si>
  <si>
    <t>УТ000036366</t>
  </si>
  <si>
    <t>Перчатки полуобливные, тонкие, оранжевые 25гр. 4581 (12)</t>
  </si>
  <si>
    <t>УТ000061651</t>
  </si>
  <si>
    <t>Перчатки рабочие (5 нитей), х/б, с ПВХ серые Капкан тракт</t>
  </si>
  <si>
    <t>УТ000061662</t>
  </si>
  <si>
    <t>Перчатки рабочие SPARK LUX одинарный латексный облив, бело-синие полос, A-17 (12)</t>
  </si>
  <si>
    <t>УТ000061674</t>
  </si>
  <si>
    <t>Перчатки рабочие SPARK LUX одинарный латексный облив, серые size:10, А-689, (12)</t>
  </si>
  <si>
    <t>УТ000063247</t>
  </si>
  <si>
    <t>Перчатки рабочие SPARK LUX х/б,13 класс вязки, черно-белые, А-64</t>
  </si>
  <si>
    <t>УТ000063654</t>
  </si>
  <si>
    <t>Перчатки рабочие SPARK LUX х/б,13 класс вязки, черно-красные, 10пар в стяжке (700)(А-63-1)</t>
  </si>
  <si>
    <t>УТ000060187</t>
  </si>
  <si>
    <t>Перчатки рабочие X-PERT нейлоновые, точка, 10класс, белые (12)</t>
  </si>
  <si>
    <t>УТ000043156</t>
  </si>
  <si>
    <t>Перчатки садовые L. (полиэстр с нитрил. покр.) Park, полуоблив, рис. круги, подвес 1062 / EL-F002</t>
  </si>
  <si>
    <t>УТ000043160</t>
  </si>
  <si>
    <t>Перчатки садовые S. (полиэстр с нитрил. покр.) Park, полуоблив, рис. круги, подвес 1362 / EL-F002</t>
  </si>
  <si>
    <t>УТ000031186</t>
  </si>
  <si>
    <t>Перчатки х/б с ПВХ 4 ниток чёр/сер 557079</t>
  </si>
  <si>
    <t>УТ000058060</t>
  </si>
  <si>
    <t>Перчатки х/б с ПВХ 5нит. 7,5класс, вес пары 60гр, черн. Урал 5пар/уп, цена за пару 446-002</t>
  </si>
  <si>
    <t>УТ000058565</t>
  </si>
  <si>
    <t>Перчатки хоз. сад. (х/б ткань с ПВХ точкой) 10 размер, 23,5см, E1M</t>
  </si>
  <si>
    <t>УТ000054884</t>
  </si>
  <si>
    <t>Перчатки-краги сварщика все сезонные красные 35 см 198гр 29443</t>
  </si>
  <si>
    <t>УТ000054885</t>
  </si>
  <si>
    <t>Перчатки-краги сварщика силиконовые все сезонные желтые 35 см 290гр. 47365</t>
  </si>
  <si>
    <t>УТ000028738</t>
  </si>
  <si>
    <t>Рукавицы виброзащитные ВИБРОТОН</t>
  </si>
  <si>
    <t xml:space="preserve"> Измерительный инструмент</t>
  </si>
  <si>
    <t xml:space="preserve"> Линейки, уровни</t>
  </si>
  <si>
    <t>УТ000061003</t>
  </si>
  <si>
    <t>Лазерный уровень, мультиинструмент 4 в 1</t>
  </si>
  <si>
    <t>УТ000004100</t>
  </si>
  <si>
    <t>Линейка  из нержавеющей стали, 200*19мм FIT DIY</t>
  </si>
  <si>
    <t>УТ000004101</t>
  </si>
  <si>
    <t>Линейка  из нержавеющей стали, 300*28мм FIT DIY</t>
  </si>
  <si>
    <t>УТ000061958</t>
  </si>
  <si>
    <t>Линейка металлическая 150мм, Ермак</t>
  </si>
  <si>
    <t>УТ000061959</t>
  </si>
  <si>
    <t>Линейка металлическая 300мм, Ермак</t>
  </si>
  <si>
    <t>УТ000039814</t>
  </si>
  <si>
    <t>Линейка радиолюбителя многофункциональная 15см</t>
  </si>
  <si>
    <t>УТ000039815</t>
  </si>
  <si>
    <t>Линейка радиолюбителя многофункциональная 20см</t>
  </si>
  <si>
    <t>УТ000039816</t>
  </si>
  <si>
    <t>Линейка радиолюбителя многофункциональная 25см</t>
  </si>
  <si>
    <t>УТ000031326</t>
  </si>
  <si>
    <t>Уровень 225мм, 3 глазка, пластиковый, магнитный "Торпедо" 18599</t>
  </si>
  <si>
    <t>УТ000031327</t>
  </si>
  <si>
    <t>Уровень 400мм, 3 глазка, жёлтый корпус, шкала, "Лайт" 18012</t>
  </si>
  <si>
    <t>УТ000041850</t>
  </si>
  <si>
    <t>Уровень 400мм, 3 глазка, красный корпус, шкала, магнитная полоса, "Бизон" 18141</t>
  </si>
  <si>
    <t>УТ000040121</t>
  </si>
  <si>
    <t>Уровень 600мм, 2 глазка, жёлтый корпус "Базис"</t>
  </si>
  <si>
    <t>УТ000031328</t>
  </si>
  <si>
    <t>Уровень 600мм, 3 глазка, жёлтый корпус, шкала, "Лайт"</t>
  </si>
  <si>
    <t>00401051826</t>
  </si>
  <si>
    <t>Уровень 600мм, 3 глазка, красный корпус, шкала, магнитная полоса, "Бизон" 18142</t>
  </si>
  <si>
    <t>УТ000031329</t>
  </si>
  <si>
    <t>Уровень 800мм, 3 глазка, жёлтый корпус, шкала, "Лайт" 18014</t>
  </si>
  <si>
    <t>00401051824</t>
  </si>
  <si>
    <t>Уровень 800мм, 3 глазка, красный корпус, шкала, магнитная полоса, FIT "Бизон" 18143</t>
  </si>
  <si>
    <t>УТ000056676</t>
  </si>
  <si>
    <t>Уровень лазерный - нивелир, 2 красных луча, 15м TDM ЛУ-1(К)</t>
  </si>
  <si>
    <t>УТ000058280</t>
  </si>
  <si>
    <t>Уровень строительный 1000mm, магнитный SPARK LUX 2004</t>
  </si>
  <si>
    <t>УТ000062000</t>
  </si>
  <si>
    <t>Уровень строительный 800mm, магнитный SPARK LUX 2004</t>
  </si>
  <si>
    <t xml:space="preserve"> Разметочный инструмент</t>
  </si>
  <si>
    <t>УТ000048611</t>
  </si>
  <si>
    <t>Карандаш малярный разметочный LIT (цена за 1шт)</t>
  </si>
  <si>
    <t>УТ000051679</t>
  </si>
  <si>
    <t>Карандаш разметочный BH-полумягкий SPARK LUX</t>
  </si>
  <si>
    <t>УТ000042384</t>
  </si>
  <si>
    <t>Кернер автоматический 130мм AP1</t>
  </si>
  <si>
    <t>УТ000061181</t>
  </si>
  <si>
    <t>Твердосплавный разметочный карандаш, 140мм</t>
  </si>
  <si>
    <t xml:space="preserve"> Рулетки</t>
  </si>
  <si>
    <t>УТ000063138</t>
  </si>
  <si>
    <t>Мерная лента фиберглассовое полотно, 20м, пластиковый корпус X-PERT</t>
  </si>
  <si>
    <t>УТ000063250</t>
  </si>
  <si>
    <t>Мерная лента фиберглассовое полотно, 50м, пластиковый корпус X-PERT</t>
  </si>
  <si>
    <t>УТ000065600</t>
  </si>
  <si>
    <t>Рулетка  1м Smartbuy tools пластик и резина, промо</t>
  </si>
  <si>
    <t>УТ000065601</t>
  </si>
  <si>
    <t>Рулетка  1м Smartbuy tools пластик, промо</t>
  </si>
  <si>
    <t>00410049868</t>
  </si>
  <si>
    <t>Рулетка  3м х16мм прорезиненный корпус, тройной стопор FIT "Универсал" 17223</t>
  </si>
  <si>
    <t>00410051427</t>
  </si>
  <si>
    <t>Рулетка  5м х19 мм прорезиненный корпус, тройной стопор FIT "Универсал" 17225</t>
  </si>
  <si>
    <t>00410053712</t>
  </si>
  <si>
    <t>Рулетка  5м х25 мм прорезиненный корпус, тройной стопор FIT "Универсал"</t>
  </si>
  <si>
    <t>УТ000057115</t>
  </si>
  <si>
    <t>Рулетка  7. 5мх25мм,пластиковый корпус,фиксатор,усиленный зацеп,Smartbuy OneTools</t>
  </si>
  <si>
    <t>00410051424</t>
  </si>
  <si>
    <t>Рулетка  7.5м x25мм прорезиненный корпус, тройной стопор FIT "Универсал"</t>
  </si>
  <si>
    <t>УТ000055902</t>
  </si>
  <si>
    <t>Рулетка 5м Professional IEK TIR10-3-005</t>
  </si>
  <si>
    <t>УТ000055903</t>
  </si>
  <si>
    <t>Рулетка 5м Universall IEK TIR10-1-005</t>
  </si>
  <si>
    <t>УТ000057309</t>
  </si>
  <si>
    <t>Рулетка измерительная Professional, 5мх19мм,прорезиненный корпус,2 фиксатора,магнитный зацеп</t>
  </si>
  <si>
    <t>УТ000057310</t>
  </si>
  <si>
    <t>Рулетка измерительная Professional, 7,5мх25мм,прорезин. корпус,2 фиксатора,магнитный зацеп</t>
  </si>
  <si>
    <t>УТ000063665</t>
  </si>
  <si>
    <t>Рулетка измерительная X-PERT 7525, 7,5мх25мм, белый пластик ударопроч корпус, усиленный зацеп</t>
  </si>
  <si>
    <t>УТ000063667</t>
  </si>
  <si>
    <t>Рулетка измерительная X-PERT E-63, 10мх25мм, прорезиненный корпус, фиксатор, усилен. зацеп</t>
  </si>
  <si>
    <t>УТ000041356</t>
  </si>
  <si>
    <t>Рулетка лазерная (дальномер) SmartBuy LM-80, дальность до 80м</t>
  </si>
  <si>
    <t>УТ000058293</t>
  </si>
  <si>
    <t>Рулетка МАГНЕТИК 3м*16мм</t>
  </si>
  <si>
    <t>УТ000062197</t>
  </si>
  <si>
    <t>Рулетка МАГНЕТИК 5м*19мм</t>
  </si>
  <si>
    <t>УТ000052655</t>
  </si>
  <si>
    <t>Рулетка МАГНЕТИК 5м*25мм</t>
  </si>
  <si>
    <t>УТ000065523</t>
  </si>
  <si>
    <t>Рулетка МАГНЕТИК 7,5м*25мм</t>
  </si>
  <si>
    <t>УТ000054505</t>
  </si>
  <si>
    <t>Рулетка пластиковая 2-х цветная "Лайт" 3м*12,5мм 16972</t>
  </si>
  <si>
    <t>УТ000056922</t>
  </si>
  <si>
    <t>Рулетка пластиковая 2-х цветная "Лайт" 3м*16мм 16974</t>
  </si>
  <si>
    <t>00410049872</t>
  </si>
  <si>
    <t>Рулетка пластиковая 2-х цветная "Лайт" 5м *19мм 16975</t>
  </si>
  <si>
    <t>УТ000054506</t>
  </si>
  <si>
    <t>Рулетка пластиковая 2-х цветная "Лайт" 5м*16мм 16973</t>
  </si>
  <si>
    <t>00400052021</t>
  </si>
  <si>
    <t>Рулетка пластиковая 2-х цветная "Лайт" 7,5м *25мм</t>
  </si>
  <si>
    <t>УТ000056587</t>
  </si>
  <si>
    <t>Рулетка, метр портновский (40)</t>
  </si>
  <si>
    <t>УТ000004124</t>
  </si>
  <si>
    <t>Рулетка-брелок 1м FIT белая квадратная Китай 17820</t>
  </si>
  <si>
    <t>УТ000004125</t>
  </si>
  <si>
    <t>Рулетка-брелок 2м FIT черная квадратная Китай 17822</t>
  </si>
  <si>
    <t xml:space="preserve"> Угольник, штангенциркуль, микрометр</t>
  </si>
  <si>
    <t>УТ000065562</t>
  </si>
  <si>
    <t>Многофункциональный 3D угольник, пластик L-HT99</t>
  </si>
  <si>
    <t>00401051820</t>
  </si>
  <si>
    <t>Угольник столярный желтый "MASTER" 250мм 7544</t>
  </si>
  <si>
    <t>00401051821</t>
  </si>
  <si>
    <t>Угольник столярный желтый "MASTER" 300мм 37016</t>
  </si>
  <si>
    <t>УТ000026686</t>
  </si>
  <si>
    <t>Угольник столярный желтый "MASTER" 350мм 30566</t>
  </si>
  <si>
    <t>УТ000057415</t>
  </si>
  <si>
    <t>Угольник столярный желтый "MASTER" 400мм 7547</t>
  </si>
  <si>
    <t>УТ000057824</t>
  </si>
  <si>
    <t>Угольник столярный желтый 250мм  X-PERT</t>
  </si>
  <si>
    <t>УТ000057825</t>
  </si>
  <si>
    <t>Угольник столярный желтый 300мм  X-PERT</t>
  </si>
  <si>
    <t>УТ000046012</t>
  </si>
  <si>
    <t>Угольник столярный с уровнем 300мм</t>
  </si>
  <si>
    <t>УТ000046013</t>
  </si>
  <si>
    <t>Угольник столярный с уровнем 350мм</t>
  </si>
  <si>
    <t>УТ000046014</t>
  </si>
  <si>
    <t>Угольник столярный с уровнем 400мм</t>
  </si>
  <si>
    <t>УТ000050557</t>
  </si>
  <si>
    <t>Шаблон для разметки линий L-HT142</t>
  </si>
  <si>
    <t>УТ000054993</t>
  </si>
  <si>
    <t>Штангенциркуль механический, металлический, 150мм, пластиковый кейс</t>
  </si>
  <si>
    <t>00400052025</t>
  </si>
  <si>
    <t>Штангенциркуль механический, пластмассовый, 150мм</t>
  </si>
  <si>
    <t>УТ000016520</t>
  </si>
  <si>
    <t>Штангенциркуль электронный 150мм (в пласт. коробке)</t>
  </si>
  <si>
    <t>УТ000061084</t>
  </si>
  <si>
    <t>Штангенциркуль электронный 150мм, металл OT-INM02</t>
  </si>
  <si>
    <t>УТ000048764</t>
  </si>
  <si>
    <t>Штангенциркуль электронный 150мм-6, пласт. кейс, X-Pert</t>
  </si>
  <si>
    <t>УТ000027183</t>
  </si>
  <si>
    <t>Штангенциркуль электронный ST-04 (150мм) OT-INM05</t>
  </si>
  <si>
    <t xml:space="preserve"> Крепежные элементы</t>
  </si>
  <si>
    <t xml:space="preserve"> Анкера</t>
  </si>
  <si>
    <t>УТ000064480</t>
  </si>
  <si>
    <t>Анкер металлический для оконных и дверных коробок М10* 72 мм</t>
  </si>
  <si>
    <t>УТ000064481</t>
  </si>
  <si>
    <t>Анкер металлический для оконных и дверных коробок М10*112 мм</t>
  </si>
  <si>
    <t>УТ000064482</t>
  </si>
  <si>
    <t>Анкер металлический для оконных и дверных коробок М10*132 мм</t>
  </si>
  <si>
    <t>УТ000064483</t>
  </si>
  <si>
    <t>Анкер металлический для оконных и дверных коробок М10*152 мм</t>
  </si>
  <si>
    <t>УТ000064478</t>
  </si>
  <si>
    <t>Анкер металлический для оконных и дверных коробок М8* 72 мм</t>
  </si>
  <si>
    <t>УТ000064479</t>
  </si>
  <si>
    <t>Анкер металлический для оконных и дверных коробок М8*112 мм</t>
  </si>
  <si>
    <t>УТ000064486</t>
  </si>
  <si>
    <t>Анкер распорный с болтом 10*100мм</t>
  </si>
  <si>
    <t>УТ000064487</t>
  </si>
  <si>
    <t>Анкер распорный с болтом 10*130мм</t>
  </si>
  <si>
    <t>УТ000055764</t>
  </si>
  <si>
    <t>Анкер распорный с болтом 10х55мм 2шт 26133-3</t>
  </si>
  <si>
    <t>УТ000055765</t>
  </si>
  <si>
    <t>Анкер распорный с болтом 10х80мм 2шт 26134-3</t>
  </si>
  <si>
    <t>УТ000064488</t>
  </si>
  <si>
    <t>Анкер распорный с болтом 12*100мм</t>
  </si>
  <si>
    <t>УТ000064489</t>
  </si>
  <si>
    <t>Анкер распорный с болтом 16*110мм</t>
  </si>
  <si>
    <t>УТ000064490</t>
  </si>
  <si>
    <t>Анкер распорный с болтом 16*150мм</t>
  </si>
  <si>
    <t>УТ000064484</t>
  </si>
  <si>
    <t>Анкер распорный с болтом 8* 45мм</t>
  </si>
  <si>
    <t>УТ000064485</t>
  </si>
  <si>
    <t>Анкер распорный с болтом 8* 60мм</t>
  </si>
  <si>
    <t>УТ000055763</t>
  </si>
  <si>
    <t>Анкер распорный с болтом 8х60мм 3шт 26131-3</t>
  </si>
  <si>
    <t>УТ000041912</t>
  </si>
  <si>
    <t>Анкер распорный с болтом 8х80мм 2шт</t>
  </si>
  <si>
    <t>УТ000064491</t>
  </si>
  <si>
    <t>Анкер распорный с гайкой  8*65мм</t>
  </si>
  <si>
    <t>УТ000064492</t>
  </si>
  <si>
    <t>Анкер распорный с гайкой 10* 50мм</t>
  </si>
  <si>
    <t>УТ000064493</t>
  </si>
  <si>
    <t>Анкер распорный с гайкой 10* 95мм</t>
  </si>
  <si>
    <t>УТ000064494</t>
  </si>
  <si>
    <t>Анкер распорный с гайкой 10*125мм</t>
  </si>
  <si>
    <t>УТ000064495</t>
  </si>
  <si>
    <t>Анкер распорный с гайкой 10*150мм</t>
  </si>
  <si>
    <t>УТ000064496</t>
  </si>
  <si>
    <t>Анкер распорный с гайкой 10*180мм</t>
  </si>
  <si>
    <t>УТ000064497</t>
  </si>
  <si>
    <t>Анкер распорный с гайкой 12* 75мм</t>
  </si>
  <si>
    <t>УТ000064498</t>
  </si>
  <si>
    <t>Анкер распорный с гайкой 12*100мм</t>
  </si>
  <si>
    <t>УТ000064499</t>
  </si>
  <si>
    <t>Анкер распорный с гайкой 16*110мм</t>
  </si>
  <si>
    <t>УТ000064500</t>
  </si>
  <si>
    <t>Анкер распорный с гайкой 16*150мм</t>
  </si>
  <si>
    <t>УТ000041914</t>
  </si>
  <si>
    <t>Шкант мебельный 8х40мм березовый 20шт 31032-2</t>
  </si>
  <si>
    <t xml:space="preserve"> Винты</t>
  </si>
  <si>
    <t>УТ000023200</t>
  </si>
  <si>
    <t>Винт для ноутбука М2х3 плоская маленькая шляпка</t>
  </si>
  <si>
    <t>УТ000023198</t>
  </si>
  <si>
    <t>Винт для ноутбука М3х3 плоская шляпка</t>
  </si>
  <si>
    <t>УТ000023199</t>
  </si>
  <si>
    <t>Винт для ноутбука М3х4 плоская шляпка</t>
  </si>
  <si>
    <t>УТ000023094</t>
  </si>
  <si>
    <t>Винт М1.2х1.6 круглая шляпка</t>
  </si>
  <si>
    <t>УТ000023095</t>
  </si>
  <si>
    <t>Винт М1.2х1.8 круглая шляпка</t>
  </si>
  <si>
    <t>УТ000023096</t>
  </si>
  <si>
    <t>Винт М1.2х2.0 круглая шляпка</t>
  </si>
  <si>
    <t>УТ000023097</t>
  </si>
  <si>
    <t>Винт М1.2х2.5 круглая шляпка</t>
  </si>
  <si>
    <t>УТ000023098</t>
  </si>
  <si>
    <t>Винт М1.2х3.0 круглая шляпка</t>
  </si>
  <si>
    <t>УТ000023099</t>
  </si>
  <si>
    <t>Винт М1.2х3.5 круглая шляпка</t>
  </si>
  <si>
    <t>УТ000023100</t>
  </si>
  <si>
    <t>Винт М1.2х4.0 круглая шляпка</t>
  </si>
  <si>
    <t>УТ000023101</t>
  </si>
  <si>
    <t>Винт М1.2х4.5 круглая шляпка</t>
  </si>
  <si>
    <t>УТ000023102</t>
  </si>
  <si>
    <t>Винт М1.2х5.0 круглая шляпка</t>
  </si>
  <si>
    <t>УТ000023103</t>
  </si>
  <si>
    <t>Винт М1.2х5.5 круглая шляпка</t>
  </si>
  <si>
    <t>УТ000017352</t>
  </si>
  <si>
    <t>Винт М1.6х10 круглая шляпка</t>
  </si>
  <si>
    <t>УТ000017353</t>
  </si>
  <si>
    <t>Винт М1.6х12 круглая шляпка</t>
  </si>
  <si>
    <t>УТ000017354</t>
  </si>
  <si>
    <t>Винт М1.6х8 круглая шляпка</t>
  </si>
  <si>
    <t>УТ000017356</t>
  </si>
  <si>
    <t>Винт М2,5х5 круглая шляпка</t>
  </si>
  <si>
    <t>УТ000017357</t>
  </si>
  <si>
    <t>Винт М2,5х6 круглая шляпка</t>
  </si>
  <si>
    <t>УТ000017358</t>
  </si>
  <si>
    <t>Винт М2,5х8 круглая шляпка</t>
  </si>
  <si>
    <t>УТ000017361</t>
  </si>
  <si>
    <t>Винт М2х4 круглая шляпка</t>
  </si>
  <si>
    <t>УТ000017362</t>
  </si>
  <si>
    <t>Винт М2х5 круглая шляпка</t>
  </si>
  <si>
    <t>УТ000017363</t>
  </si>
  <si>
    <t>Винт М2х6 круглая шляпка</t>
  </si>
  <si>
    <t>УТ000017364</t>
  </si>
  <si>
    <t>Винт М2х8 круглая шляпка</t>
  </si>
  <si>
    <t>УТ000017365</t>
  </si>
  <si>
    <t>Винт М3х10 круглая шляпка</t>
  </si>
  <si>
    <t>УТ000017366</t>
  </si>
  <si>
    <t>Винт М3х4 круглая шляпка</t>
  </si>
  <si>
    <t>УТ000017367</t>
  </si>
  <si>
    <t>Винт М3х5 круглая шляпка</t>
  </si>
  <si>
    <t>УТ000017370</t>
  </si>
  <si>
    <t>Винт М4х8 круглая шляпка</t>
  </si>
  <si>
    <t>УТ000017372</t>
  </si>
  <si>
    <t>Винт М5х6 круглая шляпка</t>
  </si>
  <si>
    <t>УТ000023182</t>
  </si>
  <si>
    <t>Винт нейлоновый М2х5 круглая шляпка</t>
  </si>
  <si>
    <t>УТ000023418</t>
  </si>
  <si>
    <t>Набор винтов для ноутбука М2/М2.5/М3х3-8 (500шт.) плоская шляпка</t>
  </si>
  <si>
    <t>УТ000023104</t>
  </si>
  <si>
    <t>Набор винтов М1.2х1.6-5.5 (1000шт.) круглая шляпка</t>
  </si>
  <si>
    <t>УТ000017374</t>
  </si>
  <si>
    <t>Гайка М2</t>
  </si>
  <si>
    <t>УТ000017375</t>
  </si>
  <si>
    <t>Гайка М2,5</t>
  </si>
  <si>
    <t>УТ000017453</t>
  </si>
  <si>
    <t>Гайка М4</t>
  </si>
  <si>
    <t>УТ000023184</t>
  </si>
  <si>
    <t>Гайка нейлоновая М2</t>
  </si>
  <si>
    <t>УТ000066549</t>
  </si>
  <si>
    <t>Гайка оцинкованная M4  DIN934 (100шт)</t>
  </si>
  <si>
    <t>УТ000066650</t>
  </si>
  <si>
    <t>Гайка оцинкованная M6  DIN934 (100шт)</t>
  </si>
  <si>
    <t xml:space="preserve"> Гвозди</t>
  </si>
  <si>
    <t>УТ000041915</t>
  </si>
  <si>
    <t>Гвозди мебельные 10,5мм латунированные 25шт 31111-2</t>
  </si>
  <si>
    <t>УТ000041913</t>
  </si>
  <si>
    <t>Гвозди строительные 1,2х20мм ГОСТ 4028-63 60г 29221-2</t>
  </si>
  <si>
    <t>УТ000041916</t>
  </si>
  <si>
    <t>Гвозди финишные 1,4х25 латунированные 40шт 31113-2</t>
  </si>
  <si>
    <t xml:space="preserve"> Кольца стопорные</t>
  </si>
  <si>
    <t>УТ000023456</t>
  </si>
  <si>
    <t>Кольцо стопорное внутреннее М11</t>
  </si>
  <si>
    <t>УТ000023457</t>
  </si>
  <si>
    <t>Кольцо стопорное внутреннее М12</t>
  </si>
  <si>
    <t>УТ000023458</t>
  </si>
  <si>
    <t>Кольцо стопорное внутреннее М14</t>
  </si>
  <si>
    <t>УТ000023459</t>
  </si>
  <si>
    <t>Кольцо стопорное внутреннее М16</t>
  </si>
  <si>
    <t>УТ000023460</t>
  </si>
  <si>
    <t>Кольцо стопорное внутреннее М19</t>
  </si>
  <si>
    <t>УТ000023461</t>
  </si>
  <si>
    <t>Кольцо стопорное внутреннее М20</t>
  </si>
  <si>
    <t>УТ000023213</t>
  </si>
  <si>
    <t>Кольцо стопорное наружнее E-Clip din6799 1.5 / 3.5</t>
  </si>
  <si>
    <t>УТ000023220</t>
  </si>
  <si>
    <t>Кольцо стопорное наружнее E-Clip din6799 10.0 / 20.0</t>
  </si>
  <si>
    <t>УТ000023214</t>
  </si>
  <si>
    <t>Кольцо стопорное наружнее E-Clip din6799 2.0 / 5.0</t>
  </si>
  <si>
    <t>УТ000023217</t>
  </si>
  <si>
    <t>Кольцо стопорное наружнее E-Clip din6799 5.0 / 9.5</t>
  </si>
  <si>
    <t>УТ000023462</t>
  </si>
  <si>
    <t>Кольцо стопорное наружнее М13</t>
  </si>
  <si>
    <t>УТ000023465</t>
  </si>
  <si>
    <t>Кольцо стопорное наружнее М14</t>
  </si>
  <si>
    <t>УТ000023468</t>
  </si>
  <si>
    <t>Кольцо стопорное наружнее М16</t>
  </si>
  <si>
    <t>УТ000023471</t>
  </si>
  <si>
    <t>Кольцо стопорное наружнее М19</t>
  </si>
  <si>
    <t>УТ000023472</t>
  </si>
  <si>
    <t>Кольцо стопорное наружнее М20</t>
  </si>
  <si>
    <t>УТ000023469</t>
  </si>
  <si>
    <t>Кольцо стопорное наружнее М22</t>
  </si>
  <si>
    <t>УТ000023466</t>
  </si>
  <si>
    <t>Кольцо стопорное наружнее М25</t>
  </si>
  <si>
    <t>УТ000023470</t>
  </si>
  <si>
    <t>Кольцо стопорное наружнее М8</t>
  </si>
  <si>
    <t xml:space="preserve"> Кольца уплотнительные</t>
  </si>
  <si>
    <t>УТ000023300</t>
  </si>
  <si>
    <t>Кольцо уплотнительное нейлоновое 12x20x1</t>
  </si>
  <si>
    <t>УТ000023303</t>
  </si>
  <si>
    <t>Кольцо уплотнительное нейлоновое 16x28x1</t>
  </si>
  <si>
    <t>УТ000023304</t>
  </si>
  <si>
    <t>Кольцо уплотнительное нейлоновое 18x27x1</t>
  </si>
  <si>
    <t>УТ000023305</t>
  </si>
  <si>
    <t>Кольцо уплотнительное нейлоновое 20x30x1</t>
  </si>
  <si>
    <t>УТ000023281</t>
  </si>
  <si>
    <t>Кольцо уплотнительное нейлоновое 3.5x11x1</t>
  </si>
  <si>
    <t>УТ000023286</t>
  </si>
  <si>
    <t>Кольцо уплотнительное нейлоновое 4x17x1</t>
  </si>
  <si>
    <t>УТ000023285</t>
  </si>
  <si>
    <t>Кольцо уплотнительное нейлоновое 4x8x1</t>
  </si>
  <si>
    <t>УТ000023290</t>
  </si>
  <si>
    <t>Кольцо уплотнительное нейлоновое 5x10x1</t>
  </si>
  <si>
    <t>УТ000023289</t>
  </si>
  <si>
    <t>Кольцо уплотнительное нейлоновое 5x14x0.8</t>
  </si>
  <si>
    <t>УТ000023291</t>
  </si>
  <si>
    <t>Кольцо уплотнительное нейлоновое 6x13x1</t>
  </si>
  <si>
    <t>УТ000023292</t>
  </si>
  <si>
    <t>Кольцо уплотнительное нейлоновое 6x18x0.9</t>
  </si>
  <si>
    <t>УТ000023296</t>
  </si>
  <si>
    <t>Кольцо уплотнительное нейлоновое 8x11x2</t>
  </si>
  <si>
    <t>УТ000023298</t>
  </si>
  <si>
    <t>Кольцо уплотнительное нейлоновое 8x16x0.9</t>
  </si>
  <si>
    <t>УТ000023232</t>
  </si>
  <si>
    <t>Кольцо уплотнительное резиновое 10x2</t>
  </si>
  <si>
    <t>УТ000023407</t>
  </si>
  <si>
    <t>Кольцо уплотнительное резиновое 11х2 мм Purple</t>
  </si>
  <si>
    <t>УТ000023415</t>
  </si>
  <si>
    <t>Кольцо уплотнительное резиновое 14x2 мм Purple</t>
  </si>
  <si>
    <t>УТ000023414</t>
  </si>
  <si>
    <t>Кольцо уплотнительное резиновое 15x2 мм Purple</t>
  </si>
  <si>
    <t>УТ000023411</t>
  </si>
  <si>
    <t>Кольцо уплотнительное резиновое 17.04x3.53мм Purple</t>
  </si>
  <si>
    <t>УТ000023410</t>
  </si>
  <si>
    <t>Кольцо уплотнительное резиновое 17.17x1.78 мм Purple</t>
  </si>
  <si>
    <t>УТ000023413</t>
  </si>
  <si>
    <t>Кольцо уплотнительное резиновое 17x2 мм Purple</t>
  </si>
  <si>
    <t>УТ000023224</t>
  </si>
  <si>
    <t>Кольцо уплотнительное резиновое 3x1</t>
  </si>
  <si>
    <t>УТ000023402</t>
  </si>
  <si>
    <t>Кольцо уплотнительное резиновое 8.8x1.9 мм Purple</t>
  </si>
  <si>
    <t>УТ000023393</t>
  </si>
  <si>
    <t>Прокладка уплотнительная резиновая 12.07 мм</t>
  </si>
  <si>
    <t>УТ000023395</t>
  </si>
  <si>
    <t>Прокладка уплотнительная резиновая 19.05 мм</t>
  </si>
  <si>
    <t>УТ000023390</t>
  </si>
  <si>
    <t>Прокладка уплотнительная резиновая 19.05х23.81 мм</t>
  </si>
  <si>
    <t>УТ000023396</t>
  </si>
  <si>
    <t>Прокладка уплотнительная резиновая 22.23 мм</t>
  </si>
  <si>
    <t>УТ000023294</t>
  </si>
  <si>
    <t>Прокладка уплотнительная резиновая 3.18х6.35 мм</t>
  </si>
  <si>
    <t>УТ000023381</t>
  </si>
  <si>
    <t>Прокладка уплотнительная резиновая 5.57х7.94 мм</t>
  </si>
  <si>
    <t>УТ000023391</t>
  </si>
  <si>
    <t>Прокладка уплотнительная резиновая 7.14 мм</t>
  </si>
  <si>
    <t>УТ000023392</t>
  </si>
  <si>
    <t>Прокладка уплотнительная резиновая 9.53 мм</t>
  </si>
  <si>
    <t>УТ000023384</t>
  </si>
  <si>
    <t>Прокладка уплотнительная резиновая 9.53х11.91 мм</t>
  </si>
  <si>
    <t>УТ000023387</t>
  </si>
  <si>
    <t>Прокладка уплотнительная резиновая 9.53х20.64 мм</t>
  </si>
  <si>
    <t xml:space="preserve"> Комплекты крепежа</t>
  </si>
  <si>
    <t xml:space="preserve"> Болт + гайка + шайба</t>
  </si>
  <si>
    <t>УТ000041899</t>
  </si>
  <si>
    <t>Болт 6х20мм DIN933 + гайка М6 DIN934 + шайба М6 DIN125 + шайба пруж. М6 DIN127 11шт 24800-3</t>
  </si>
  <si>
    <t>УТ000041900</t>
  </si>
  <si>
    <t>Болт 6х30мм DIN933 + гайка М6 DIN934 + шайба М6 DIN125 + шайба пруж. М6 DIN127 9шт 24802-3</t>
  </si>
  <si>
    <t>УТ000041901</t>
  </si>
  <si>
    <t>Болт 6х40мм DIN933 + гайка М6 DIN934 + шайба М6 DIN125 + шайба пруж. М6 DIN127 8шт 24804-3</t>
  </si>
  <si>
    <t>УТ000041902</t>
  </si>
  <si>
    <t>Болт 6х60мм DIN933 + гайка М6 DIN934 + шайба М6 DIN125 + шайба пруж. М6 DIN127 6шт 24805-3</t>
  </si>
  <si>
    <t>УТ000041903</t>
  </si>
  <si>
    <t>Болт 6х80мм DIN933 + гайка М6 DIN934 + шайба М6 DIN125 + шайба пруж. М6 DIN127 5шт 24808-3</t>
  </si>
  <si>
    <t>УТ000041904</t>
  </si>
  <si>
    <t>Болт 8х30мм DIN933 + гайка М8 DIN934 + шайба М8 DIN125 + шайба пруж. М8 DIN127 5шт 24812-3</t>
  </si>
  <si>
    <t>УТ000041905</t>
  </si>
  <si>
    <t>Болт 8х40мм DIN933 + гайка М8 DIN934 + шайба М8 DIN125 + шайба пруж. М8 DIN127 4шт 24814-3</t>
  </si>
  <si>
    <t>УТ000041906</t>
  </si>
  <si>
    <t>Болт 8х50мм DIN933 + гайка М8 DIN934 + шайба М8 DIN125 + шайба пруж. М8 DIN127 4шт 24815-3</t>
  </si>
  <si>
    <t>УТ000041907</t>
  </si>
  <si>
    <t>Болт 8х60мм DIN933 + гайка М8 DIN934 + шайба М8 DIN125 + шайба пруж. М8 DIN127 3шт 24816-3</t>
  </si>
  <si>
    <t>УТ000041908</t>
  </si>
  <si>
    <t>Болт 8х80мм DIN933 + гайка М8 DIN934 + шайба М8 DIN125 + шайба пруж. М8 DIN127 3шт 24818-3</t>
  </si>
  <si>
    <t xml:space="preserve"> Дюбель с шурупом</t>
  </si>
  <si>
    <t>УТ000038988</t>
  </si>
  <si>
    <t>Дюбель "Бабочка" для пустотелых конструкций 10*50мм</t>
  </si>
  <si>
    <t>УТ000041898</t>
  </si>
  <si>
    <t>Дюбель для гипсокартона 12х32мм  "Driva" 5шт 24125-2</t>
  </si>
  <si>
    <t>УТ000043939</t>
  </si>
  <si>
    <t>Дюбель с шурупом 10х50/6х50мм 4шт 24895-2</t>
  </si>
  <si>
    <t>УТ000041910</t>
  </si>
  <si>
    <t>Дюбель с шурупом 6х35/4х35мм 9шт</t>
  </si>
  <si>
    <t>УТ000041911</t>
  </si>
  <si>
    <t>Дюбель с шурупом 8х40/5х40мм 7шт</t>
  </si>
  <si>
    <t>УТ000043938</t>
  </si>
  <si>
    <t>Дюбель с шурупом 8х50/5х50мм 5шт</t>
  </si>
  <si>
    <t>УТ000064874</t>
  </si>
  <si>
    <t>Дюбель-гвоздь полипропиленовый 6*40</t>
  </si>
  <si>
    <t>УТ000053434</t>
  </si>
  <si>
    <t>Дюбель-гвоздь полипропиленовый 6*60 (фасовка 4шт)</t>
  </si>
  <si>
    <t>УТ000053437</t>
  </si>
  <si>
    <t>Дюбель-гвоздь полипропиленовый 6*60 тип C (фасовка 4шт)</t>
  </si>
  <si>
    <t>УТ000053438</t>
  </si>
  <si>
    <t>Дюбель-гвоздь полипропиленовый 6*80 тип C (фасовка 4шт)</t>
  </si>
  <si>
    <t>УТ000056976</t>
  </si>
  <si>
    <t>Дюбель-гвоздь полипропиленовый 8*60 (фасовка 3шт) 24460-2</t>
  </si>
  <si>
    <t xml:space="preserve"> Наборы по назначению</t>
  </si>
  <si>
    <t>УТ000064116</t>
  </si>
  <si>
    <t>Комплект для крепления унитаза СТМ CWCFFSET</t>
  </si>
  <si>
    <t>УТ000041917</t>
  </si>
  <si>
    <t>Крепеж для унитаза 6х70мм комплект 31728-3</t>
  </si>
  <si>
    <t>УТ000063657</t>
  </si>
  <si>
    <t>Набор для крепления унитаза X-PERT, М6*80, XP-TM06801</t>
  </si>
  <si>
    <t xml:space="preserve"> Крепежные планки, уголки</t>
  </si>
  <si>
    <t>УТ000064275</t>
  </si>
  <si>
    <t>Бытовой уголок 17*17*17*2 круглый</t>
  </si>
  <si>
    <t>УТ000064274</t>
  </si>
  <si>
    <t>Бытовой уголок 35*35*12*2 круглый</t>
  </si>
  <si>
    <t>УТ000053439</t>
  </si>
  <si>
    <t>Крепёжный уголок KU 50*50*35</t>
  </si>
  <si>
    <t>УТ000053440</t>
  </si>
  <si>
    <t>Крепёжный уголок KU 70*70*55</t>
  </si>
  <si>
    <t>УТ000053441</t>
  </si>
  <si>
    <t>Крепёжный уголок KU 90*90*40</t>
  </si>
  <si>
    <t>УТ000053442</t>
  </si>
  <si>
    <t>Крепёжный усиленный уголок KU 50*50*35</t>
  </si>
  <si>
    <t>УТ000053443</t>
  </si>
  <si>
    <t>Крепёжный усиленный уголок KU 90*90*40</t>
  </si>
  <si>
    <t>УТ000053447</t>
  </si>
  <si>
    <t>Уголок мебельный 25*25*28*1,5</t>
  </si>
  <si>
    <t>УТ000053446</t>
  </si>
  <si>
    <t>Уголок мебельный 26*26*30*1,5</t>
  </si>
  <si>
    <t>УТ000053445</t>
  </si>
  <si>
    <t>Уголок мебельный 28*28*25*1,5</t>
  </si>
  <si>
    <t>УТ000053444</t>
  </si>
  <si>
    <t>Уголок мебельный 40*40*30*2</t>
  </si>
  <si>
    <t xml:space="preserve"> Саморезы</t>
  </si>
  <si>
    <t>УТ000064272</t>
  </si>
  <si>
    <t>УТ000064273</t>
  </si>
  <si>
    <t>Дюбель-гвоздь полипропиленовый 6*60</t>
  </si>
  <si>
    <t>УТ000064257</t>
  </si>
  <si>
    <t>Саморезы для листовых пластин, наконечник-сверло 4,2*16</t>
  </si>
  <si>
    <t>УТ000064258</t>
  </si>
  <si>
    <t>Саморезы для листовых пластин, наконечник-сверло 4,2*19</t>
  </si>
  <si>
    <t>УТ000064259</t>
  </si>
  <si>
    <t>Саморезы для листовых пластин, наконечник-сверло 4,2*25</t>
  </si>
  <si>
    <t>УТ000064260</t>
  </si>
  <si>
    <t>Саморезы для листовых пластин, наконечник-сверло 4,2*32</t>
  </si>
  <si>
    <t>УТ000064261</t>
  </si>
  <si>
    <t>Саморезы для листовых пластин, наконечник-сверло 4,2*38</t>
  </si>
  <si>
    <t>УТ000064262</t>
  </si>
  <si>
    <t>Саморезы для листовых пластин, наконечник-сверло 4,2*41</t>
  </si>
  <si>
    <t>УТ000064263</t>
  </si>
  <si>
    <t>Саморезы для листовых пластин, наконечник-сверло 4,2*51</t>
  </si>
  <si>
    <t>УТ000064251</t>
  </si>
  <si>
    <t>Саморезы для листовых пластин, остроконечные 4,2*16</t>
  </si>
  <si>
    <t>УТ000064252</t>
  </si>
  <si>
    <t>Саморезы для листовых пластин, остроконечные 4,2*19</t>
  </si>
  <si>
    <t>УТ000064253</t>
  </si>
  <si>
    <t>Саморезы для листовых пластин, остроконечные 4,2*25</t>
  </si>
  <si>
    <t>УТ000064254</t>
  </si>
  <si>
    <t>Саморезы для листовых пластин, остроконечные 4,2*32</t>
  </si>
  <si>
    <t>УТ000064255</t>
  </si>
  <si>
    <t>Саморезы для листовых пластин, остроконечные 4,2*41</t>
  </si>
  <si>
    <t>УТ000064256</t>
  </si>
  <si>
    <t>Саморезы для листовых пластин, остроконечные 4,2*50</t>
  </si>
  <si>
    <t>УТ000041895</t>
  </si>
  <si>
    <t>Саморезы с пресс-шайбой 4,2х13мм оцинкованные 23шт 22713-2</t>
  </si>
  <si>
    <t>УТ000041896</t>
  </si>
  <si>
    <t>Саморезы с пресс-шайбой 4,2х16мм оцинкованные 21шт 22716-2</t>
  </si>
  <si>
    <t>УТ000041897</t>
  </si>
  <si>
    <t>Саморезы с пресс-шайбой 4,2х19мм оцинкованные 19шт 22719-2</t>
  </si>
  <si>
    <t>УТ000056974</t>
  </si>
  <si>
    <t>Саморезы с пресс-шайбой 4,2х25мм оцинкованные 16шт</t>
  </si>
  <si>
    <t>УТ000047004</t>
  </si>
  <si>
    <t>Саморезы чёрные 3,5х16мм по дереву 40шт</t>
  </si>
  <si>
    <t>УТ000041885</t>
  </si>
  <si>
    <t>Саморезы чёрные 3,5х19мм по дереву 34шт 22019-2</t>
  </si>
  <si>
    <t>УТ000041894</t>
  </si>
  <si>
    <t>Саморезы чёрные 3,5х25мм по металлу 30шт 22525-2</t>
  </si>
  <si>
    <t>УТ000041887</t>
  </si>
  <si>
    <t>Саморезы чёрные 3,5х32мм по дереву 25шт 22032-2</t>
  </si>
  <si>
    <t>УТ000041888</t>
  </si>
  <si>
    <t>Саморезы чёрные 3,5х35мм по дереву 24шт 22035-2</t>
  </si>
  <si>
    <t>УТ000041890</t>
  </si>
  <si>
    <t>Саморезы чёрные 3,5х41мм по дереву 20шт</t>
  </si>
  <si>
    <t>УТ000056972</t>
  </si>
  <si>
    <t>Саморезы чёрные 3,5х45мм по дереву 20шт 22045-2</t>
  </si>
  <si>
    <t>УТ000041891</t>
  </si>
  <si>
    <t>Саморезы чёрные 3,5х51мм по дереву 17шт 22051-2</t>
  </si>
  <si>
    <t>УТ000056973</t>
  </si>
  <si>
    <t>Саморезы чёрные 3,5х55мм по дереву 16шт 22055-2</t>
  </si>
  <si>
    <t>УТ000047005</t>
  </si>
  <si>
    <t>Саморезы чёрные 3,8х65мм по дереву 11шт 22265-2</t>
  </si>
  <si>
    <t>УТ000041892</t>
  </si>
  <si>
    <t>Саморезы чёрные 4,2х65мм по дереву 11шт 22265-2</t>
  </si>
  <si>
    <t>УТ000041893</t>
  </si>
  <si>
    <t>Саморезы чёрные 4,2х75мм по дереву 8шт 22275-2</t>
  </si>
  <si>
    <t>УТ000047008</t>
  </si>
  <si>
    <t>Саморезы чёрные 4,8х100мм по дереву 4шт 22400-2</t>
  </si>
  <si>
    <t>УТ000047009</t>
  </si>
  <si>
    <t>Саморезы чёрные 4,8х110мм по дереву 3шт</t>
  </si>
  <si>
    <t>УТ000047007</t>
  </si>
  <si>
    <t>Саморезы чёрные 4,8х95мм по дереву 5шт 22395-2</t>
  </si>
  <si>
    <t>УТ000064215</t>
  </si>
  <si>
    <t>Саморезы чёрные по гипроку к дереву 3,5*16</t>
  </si>
  <si>
    <t>УТ000034035</t>
  </si>
  <si>
    <t>Саморезы чёрные по гипроку к дереву 3,5*19</t>
  </si>
  <si>
    <t>УТ000064229</t>
  </si>
  <si>
    <t>Саморезы чёрные по гипроку к дереву 3,5*25</t>
  </si>
  <si>
    <t>УТ000064230</t>
  </si>
  <si>
    <t>Саморезы чёрные по гипроку к дереву 3,5*32</t>
  </si>
  <si>
    <t>УТ000064231</t>
  </si>
  <si>
    <t>Саморезы чёрные по гипроку к дереву 3,5*35</t>
  </si>
  <si>
    <t>УТ000064232</t>
  </si>
  <si>
    <t>Саморезы чёрные по гипроку к дереву 3,5*41</t>
  </si>
  <si>
    <t>УТ000064233</t>
  </si>
  <si>
    <t>Саморезы чёрные по гипроку к дереву 3,5*45</t>
  </si>
  <si>
    <t>УТ000064234</t>
  </si>
  <si>
    <t>Саморезы чёрные по гипроку к дереву 3,5*51</t>
  </si>
  <si>
    <t>УТ000064235</t>
  </si>
  <si>
    <t>Саморезы чёрные по гипроку к дереву 3,5*55</t>
  </si>
  <si>
    <t>УТ000064236</t>
  </si>
  <si>
    <t>Саморезы чёрные по гипроку к дереву 3,8*65</t>
  </si>
  <si>
    <t>УТ000064237</t>
  </si>
  <si>
    <t>Саморезы чёрные по гипроку к дереву 4,2*70</t>
  </si>
  <si>
    <t>УТ000064238</t>
  </si>
  <si>
    <t>Саморезы чёрные по гипроку к дереву 4,2*75</t>
  </si>
  <si>
    <t>УТ000064239</t>
  </si>
  <si>
    <t>Саморезы чёрные по гипроку к металлу 3,5*16</t>
  </si>
  <si>
    <t>УТ000064240</t>
  </si>
  <si>
    <t>Саморезы чёрные по гипроку к металлу 3,5*19</t>
  </si>
  <si>
    <t>УТ000064241</t>
  </si>
  <si>
    <t>Саморезы чёрные по гипроку к металлу 3,5*25</t>
  </si>
  <si>
    <t>УТ000064244</t>
  </si>
  <si>
    <t>Саморезы чёрные по гипроку к металлу 3,5*32</t>
  </si>
  <si>
    <t>УТ000064245</t>
  </si>
  <si>
    <t>Саморезы чёрные по гипроку к металлу 3,5*35</t>
  </si>
  <si>
    <t>УТ000064246</t>
  </si>
  <si>
    <t>Саморезы чёрные по гипроку к металлу 3,5*41</t>
  </si>
  <si>
    <t>УТ000064247</t>
  </si>
  <si>
    <t>Саморезы чёрные по гипроку к металлу 3,5*45</t>
  </si>
  <si>
    <t>УТ000064248</t>
  </si>
  <si>
    <t>Саморезы чёрные по гипроку к металлу 3,5*51</t>
  </si>
  <si>
    <t>УТ000064249</t>
  </si>
  <si>
    <t>Саморезы чёрные по гипроку к металлу 3,5*55</t>
  </si>
  <si>
    <t>УТ000064250</t>
  </si>
  <si>
    <t>Саморезы чёрные по гипроку к металлу 3,8*65</t>
  </si>
  <si>
    <t xml:space="preserve"> Фиксаторы резьбы</t>
  </si>
  <si>
    <t>УТ000063333</t>
  </si>
  <si>
    <t>Фиксатор резьбовых соединений, сильной фикс., термостойкий, 9мл, неразъемный (+250C), AIRLIN</t>
  </si>
  <si>
    <t>УТ000038154</t>
  </si>
  <si>
    <t>Фиксатор резьбы ЭП-51, красный, флакон с кистью, 22мл</t>
  </si>
  <si>
    <t>УТ000038152</t>
  </si>
  <si>
    <t>Фиксатор резьбы ЭП-51, синий, флакон с кистью, 22мл</t>
  </si>
  <si>
    <t xml:space="preserve"> Шайбы</t>
  </si>
  <si>
    <t>УТ000023210</t>
  </si>
  <si>
    <t>Набор шайб медных М5/М6/М8/М10/М12/М14 (200шт.)</t>
  </si>
  <si>
    <t>УТ000023398</t>
  </si>
  <si>
    <t>Шайба изоляционная 8х3 мм</t>
  </si>
  <si>
    <t>УТ000017377</t>
  </si>
  <si>
    <t>Шайба М1,6</t>
  </si>
  <si>
    <t>УТ000023083</t>
  </si>
  <si>
    <t>Шайба М2</t>
  </si>
  <si>
    <t>УТ000023084</t>
  </si>
  <si>
    <t>Шайба М2,5</t>
  </si>
  <si>
    <t>УТ000023085</t>
  </si>
  <si>
    <t>Шайба М3 за упак</t>
  </si>
  <si>
    <t>УТ000023207</t>
  </si>
  <si>
    <t>Шайба медная М12х16х1</t>
  </si>
  <si>
    <t>УТ000023208</t>
  </si>
  <si>
    <t>Шайба медная М12х18х1.5</t>
  </si>
  <si>
    <t>УТ000023209</t>
  </si>
  <si>
    <t>Шайба медная М14х18х1</t>
  </si>
  <si>
    <t>УТ000023201</t>
  </si>
  <si>
    <t>Шайба медная М5х9х1</t>
  </si>
  <si>
    <t>УТ000023204</t>
  </si>
  <si>
    <t>Шайба медная М8х12х1</t>
  </si>
  <si>
    <t>УТ000063347</t>
  </si>
  <si>
    <t>Шайба полиамидная М10х20х1,2</t>
  </si>
  <si>
    <t>УТ000063348</t>
  </si>
  <si>
    <t>Шайба полиамидная М3х8х1</t>
  </si>
  <si>
    <t>УТ000063351</t>
  </si>
  <si>
    <t>Шайба полиамидная М5х9х1</t>
  </si>
  <si>
    <t>УТ000063352</t>
  </si>
  <si>
    <t>Шайба полиамидная М6х11,5х1,15</t>
  </si>
  <si>
    <t>УТ000063353</t>
  </si>
  <si>
    <t>Шайба полиамидная М8х16х1,15</t>
  </si>
  <si>
    <t xml:space="preserve"> Магниты неодимовые</t>
  </si>
  <si>
    <t xml:space="preserve"> Магнитный крепёж</t>
  </si>
  <si>
    <t>УТ000038118</t>
  </si>
  <si>
    <t>Магнит неодимовый с крючком, усилие  8кг SDMHE-42</t>
  </si>
  <si>
    <t>УТ000066057</t>
  </si>
  <si>
    <t>Магнит неодимовый с крючком, усилие  8кг Ø16мм SDMHA-16</t>
  </si>
  <si>
    <t>УТ000066056</t>
  </si>
  <si>
    <t>Магнит неодимовый с крючком, усилие 12кг Ø20мм SDMHA-20</t>
  </si>
  <si>
    <t>УТ000051245</t>
  </si>
  <si>
    <t>Магнит неодимовый с крючком, усилие 15кг Ø25мм М5 E25</t>
  </si>
  <si>
    <t>УТ000066055</t>
  </si>
  <si>
    <t>Магнит неодимовый с крючком, усилие 22кг Ø25мм SDMHA-25</t>
  </si>
  <si>
    <t>УТ000038116</t>
  </si>
  <si>
    <t>Магнит неодимовый с крючком, усилие 3,5кг SDMHE-25</t>
  </si>
  <si>
    <t>УТ000066051</t>
  </si>
  <si>
    <t>Магнит неодимовый с крючком, усилие 34кг Ø32мм SDMHA-32</t>
  </si>
  <si>
    <t>УТ000051247</t>
  </si>
  <si>
    <t>Магнит неодимовый с крючком, усилие 40кг Ø36мм М6 E36</t>
  </si>
  <si>
    <t>УТ000040438</t>
  </si>
  <si>
    <t>Магнит неодимовый с крючком, усилие 41кг Ø36мм SDMHA-36</t>
  </si>
  <si>
    <t>УТ000040440</t>
  </si>
  <si>
    <t>Магнит неодимовый с крючком, усилие 51кг Ø40мм SDMHA-40</t>
  </si>
  <si>
    <t>УТ000038117</t>
  </si>
  <si>
    <t>Магнит неодимовый с крючком, усилие 6,5кг SDMHE-36</t>
  </si>
  <si>
    <t>УТ000040439</t>
  </si>
  <si>
    <t>Магнит неодимовый с крючком, усилие 68кг Ø42мм SDMHA-42</t>
  </si>
  <si>
    <t>УТ000066050</t>
  </si>
  <si>
    <t>Магнит неодимовый с петлёй, усилие  1,5кг Ø10мм SDMHC-10</t>
  </si>
  <si>
    <t>УТ000066049</t>
  </si>
  <si>
    <t>Магнит неодимовый с петлёй, усилие  8кг Ø16мм SDMHC-16</t>
  </si>
  <si>
    <t>УТ000066061</t>
  </si>
  <si>
    <t>Магнит неодимовый с петлёй, усилие 19кг Ø25мм SDMHF-25</t>
  </si>
  <si>
    <t>УТ000066048</t>
  </si>
  <si>
    <t>Магнит неодимовый с петлёй, усилие 22кг Ø25мм SDMHC-25</t>
  </si>
  <si>
    <t>УТ000066047</t>
  </si>
  <si>
    <t>Магнит неодимовый с петлёй, усилие 41кг Ø36мм SDMHC-36</t>
  </si>
  <si>
    <t>УТ000066060</t>
  </si>
  <si>
    <t>Магнит неодимовый с петлёй, усилие 41кг Ø36мм SDMHF-36</t>
  </si>
  <si>
    <t>УТ000051231</t>
  </si>
  <si>
    <t>Магнит неодимовый с петлёй, усилие 4кг Ø16мм F16</t>
  </si>
  <si>
    <t>УТ000066059</t>
  </si>
  <si>
    <t>Магнит неодимовый с петлёй, усилие 61кг Ø42мм SDMHF-42</t>
  </si>
  <si>
    <t>УТ000066046</t>
  </si>
  <si>
    <t>Магнит неодимовый с петлёй, усилие 78кг Ø48мм SDMHC-48</t>
  </si>
  <si>
    <t>УТ000051249</t>
  </si>
  <si>
    <t>Магнит неодимовый с поворотным крючком, усилие 4кг Ø25мм</t>
  </si>
  <si>
    <t>УТ000051250</t>
  </si>
  <si>
    <t>Магнит неодимовый с поворотным крючком, усилие 5кг Ø32мм</t>
  </si>
  <si>
    <t>УТ000038122</t>
  </si>
  <si>
    <t>Магнит под болт М4, усилие 12кг SDMPD20</t>
  </si>
  <si>
    <t>УТ000051234</t>
  </si>
  <si>
    <t>Магнит под болт М4, усилие 9кг Ø20мм K-20</t>
  </si>
  <si>
    <t>УТ000038123</t>
  </si>
  <si>
    <t>Магнит под болт М6, усилие 34кг SDMPD32</t>
  </si>
  <si>
    <t>УТ000038113</t>
  </si>
  <si>
    <t>Магнит прорезиненный, М4, усилие 8кг SDMRA-43A</t>
  </si>
  <si>
    <t>УТ000038105</t>
  </si>
  <si>
    <t>Магнит с внутренней резьбой М5, усилие 18кг SDMPE25</t>
  </si>
  <si>
    <t>УТ000038106</t>
  </si>
  <si>
    <t>Магнит с внутренней резьбой М6, усилие 40кг SDMPE36</t>
  </si>
  <si>
    <t>УТ000066053</t>
  </si>
  <si>
    <t>Магнит с наружней резьбой М4, усилие  8кг SDMPC16</t>
  </si>
  <si>
    <t>УТ000038121</t>
  </si>
  <si>
    <t>Магнит с наружней резьбой М6, усилие 41кг SDMPC36</t>
  </si>
  <si>
    <t>УТ000066058</t>
  </si>
  <si>
    <t>Магнит с отверстием, усилие  5кг Ø16мм SDMPB16</t>
  </si>
  <si>
    <t>УТ000060328</t>
  </si>
  <si>
    <t>Магнитная телескопическая ручка 12.5-50 см для извлечения мет. предметов Smartbuy tools SBT-MP-12P1</t>
  </si>
  <si>
    <t>УТ000015534</t>
  </si>
  <si>
    <t>Магнитный держатель для инструмента настенный 305х23х12.5мм Rexant 12-4841</t>
  </si>
  <si>
    <t>УТ000015536</t>
  </si>
  <si>
    <t>Магнитный держатель для инструмента настенный 605х23х12.5мм Rexant 12-4843</t>
  </si>
  <si>
    <t xml:space="preserve"> Магниты неодимовые в форме диска</t>
  </si>
  <si>
    <t>УТ000017384</t>
  </si>
  <si>
    <t>Магнит неодимовый диск  5х3мм</t>
  </si>
  <si>
    <t>УТ000061904</t>
  </si>
  <si>
    <t>Магнит неодимовый диск  6х2мм N35H, усилие  0,69кг</t>
  </si>
  <si>
    <t>УТ000017378</t>
  </si>
  <si>
    <t>Магнит неодимовый диск 10х1мм, усилие 0,4кг, с клеящимя слоем</t>
  </si>
  <si>
    <t>УТ000038140</t>
  </si>
  <si>
    <t>Магнит неодимовый диск 10х5мм N35H, усилие 2,5кг</t>
  </si>
  <si>
    <t>УТ000017381</t>
  </si>
  <si>
    <t>Магнит неодимовый диск 15х5мм N35H, усилие 4,5кг</t>
  </si>
  <si>
    <t>УТ000066054</t>
  </si>
  <si>
    <t>Магнитное крепление, усилие  9кг, с  зенковкой, Ø20мм SDMPA20</t>
  </si>
  <si>
    <t>УТ000061902</t>
  </si>
  <si>
    <t>Магнитное крепление, усилие 18кг, с отверстием Ø25мм SDMNB25</t>
  </si>
  <si>
    <t>УТ000061903</t>
  </si>
  <si>
    <t>Магнитное крепление, усилие 32кг, с  зенковкой, Ø32мм SDMNA32</t>
  </si>
  <si>
    <t xml:space="preserve"> Магниты неодимовые в форме прутка</t>
  </si>
  <si>
    <t>УТ000051196</t>
  </si>
  <si>
    <t>Магнит неодимовый пруток 4х10мм</t>
  </si>
  <si>
    <t>УТ000051198</t>
  </si>
  <si>
    <t>Магнит неодимовый пруток 5х10мм</t>
  </si>
  <si>
    <t>УТ000051199</t>
  </si>
  <si>
    <t>Магнит неодимовый пруток 5х20мм</t>
  </si>
  <si>
    <t xml:space="preserve"> Магниты неодимовые прямоугольной формы</t>
  </si>
  <si>
    <t>УТ000031245</t>
  </si>
  <si>
    <t>Магнит неодимовый прямоугольный  5х5х5 мм 0,92гр сила сцепления 1,1кг (49152)</t>
  </si>
  <si>
    <t xml:space="preserve"> Магниты поисковые</t>
  </si>
  <si>
    <t>УТ000040435</t>
  </si>
  <si>
    <t>Магнит поисковый 150кг двухсторонний SDMHI-67</t>
  </si>
  <si>
    <t>УТ000040434</t>
  </si>
  <si>
    <t>Магнит поисковый 200кг двухсторонний SDMHI-75</t>
  </si>
  <si>
    <t>УТ000061905</t>
  </si>
  <si>
    <t>Магнит поисковый 300кг двухсторонний SDMHI-94</t>
  </si>
  <si>
    <t xml:space="preserve"> Оптические приспособления</t>
  </si>
  <si>
    <t xml:space="preserve"> Бинокли, монокуляры</t>
  </si>
  <si>
    <t>УТ000058261</t>
  </si>
  <si>
    <t>Бинокль 10-70x70, черный BKN-08</t>
  </si>
  <si>
    <t>УТ000041188</t>
  </si>
  <si>
    <t>Бинокль 10x, диаметр линз 25мм, дерево</t>
  </si>
  <si>
    <t>УТ000044691</t>
  </si>
  <si>
    <t>Бинокль 10x, диаметр линз 50мм</t>
  </si>
  <si>
    <t>УТ000053760</t>
  </si>
  <si>
    <t>Бинокль 12x30, черный BKN-22</t>
  </si>
  <si>
    <t>УТ000059133</t>
  </si>
  <si>
    <t>Бинокль 12x40, черный BKN-12</t>
  </si>
  <si>
    <t>УТ000054610</t>
  </si>
  <si>
    <t>Бинокль 12x40, черный BKN-16</t>
  </si>
  <si>
    <t>УТ000059134</t>
  </si>
  <si>
    <t>Бинокль 12x45, черный BKN-14</t>
  </si>
  <si>
    <t>УТ000058266</t>
  </si>
  <si>
    <t>Бинокль 16x50, черный BKN-34</t>
  </si>
  <si>
    <t>УТ000058267</t>
  </si>
  <si>
    <t>Бинокль 16x50, черный BKN-35</t>
  </si>
  <si>
    <t>УТ000052635</t>
  </si>
  <si>
    <t>Бинокль 20x50, хаки BKN-07</t>
  </si>
  <si>
    <t>УТ000053757</t>
  </si>
  <si>
    <t>Бинокль 20x50, черный BKN-04</t>
  </si>
  <si>
    <t>УТ000059136</t>
  </si>
  <si>
    <t>Бинокль 20x50, черный BKN-20</t>
  </si>
  <si>
    <t>УТ000059137</t>
  </si>
  <si>
    <t>Бинокль 20x50, черный BKN-33</t>
  </si>
  <si>
    <t>УТ000052634</t>
  </si>
  <si>
    <t>Бинокль 50x50, зеленый BKN-03</t>
  </si>
  <si>
    <t>УТ000058262</t>
  </si>
  <si>
    <t>Бинокль 8-24x40, черный BKN-09</t>
  </si>
  <si>
    <t>УТ000059132</t>
  </si>
  <si>
    <t>Бинокль 8-24x40, черный BKN-10</t>
  </si>
  <si>
    <t>УТ000041185</t>
  </si>
  <si>
    <t>Бинокль 8x, диаметр линз 21мм, зеленый</t>
  </si>
  <si>
    <t>УТ000041183</t>
  </si>
  <si>
    <t>Бинокль 8x, диаметр линз 22мм, белый</t>
  </si>
  <si>
    <t>УТ000045077</t>
  </si>
  <si>
    <t>Бинокль 8x, диаметр линз 40мм</t>
  </si>
  <si>
    <t>УТ000045078</t>
  </si>
  <si>
    <t>УТ000054612</t>
  </si>
  <si>
    <t>Бинокль 8x30, черный BKN-26</t>
  </si>
  <si>
    <t>УТ000043152</t>
  </si>
  <si>
    <t>Бинокль OT-TRB07 (10x 42mm)</t>
  </si>
  <si>
    <t>УТ000003288</t>
  </si>
  <si>
    <t>Монокуляр 12x25, черный, Следопыт SL-31</t>
  </si>
  <si>
    <t>УТ000045781</t>
  </si>
  <si>
    <t>Монокуляр 7x, диаметр линз 18мм, 09</t>
  </si>
  <si>
    <t>УТ000025357</t>
  </si>
  <si>
    <t>Монокуляр Орбита OT-TRB11 (9x,32мм)</t>
  </si>
  <si>
    <t>УТ000041536</t>
  </si>
  <si>
    <t>Труба подзорная OT-TRB04 (16*52, черный)</t>
  </si>
  <si>
    <t xml:space="preserve"> Лупы налобные</t>
  </si>
  <si>
    <t>УТ000018713</t>
  </si>
  <si>
    <t>Лупа налобная MG81001B2 (ув.1,7-4.0х, с подсвет.) OT-INL07</t>
  </si>
  <si>
    <t>УТ000018711</t>
  </si>
  <si>
    <t>Лупа налобная MG81001G (ув.1,5-3,5х, с подсвет.) OT-INL08</t>
  </si>
  <si>
    <t>УТ000018712</t>
  </si>
  <si>
    <t>Лупа налобная MG81001H (ув.1,5-3,5х, с подсвет.) OT-INL09</t>
  </si>
  <si>
    <t>00410051645</t>
  </si>
  <si>
    <t>Лупа налобная MG81002 OT-INL11 (4 насадки: ув.1.2х, 1.8х, 2.5х, 3,5х; подсветка 1Led) (Китай)</t>
  </si>
  <si>
    <t>00410059563</t>
  </si>
  <si>
    <t>Лупа-очки MG-9892B (5 насадок: ув.1.0х, 1.5х, 2.0x, 2.5х, 3.5х; подсветка 2Led) OT-INL59</t>
  </si>
  <si>
    <t>УТ000029266</t>
  </si>
  <si>
    <t>Лупа-очки MG-9892BP (5 насадок: ув.1.0х, 1.5х, 2.0x, 2.5х, 3.5х; подсветка 2Led) OT-INL34</t>
  </si>
  <si>
    <t>УТ000028424</t>
  </si>
  <si>
    <t>Лупа-очки MG-9892H-1 OT-INL58</t>
  </si>
  <si>
    <t>УТ000044126</t>
  </si>
  <si>
    <t>Лупа-очки OT-INL68  1.5x , 2.0x, 2.5x.</t>
  </si>
  <si>
    <t>УТ000056556</t>
  </si>
  <si>
    <t>Очки-лупа, увеличительные OT-INL84 (+2,5, 1.3х) черные</t>
  </si>
  <si>
    <t>УТ000056557</t>
  </si>
  <si>
    <t>Очки-лупа, увеличительные OT-INL84 (+3,5, 1.8х) черные</t>
  </si>
  <si>
    <t xml:space="preserve"> Лупы настольные</t>
  </si>
  <si>
    <t>УТ000016712</t>
  </si>
  <si>
    <t>Лупа лампа настольная  c LED-подсветкой  60 диодов, 3х+8х 8611L  S-line</t>
  </si>
  <si>
    <t>УТ000004611</t>
  </si>
  <si>
    <t>Лупа лампа настольная  REXANT 8092 (31-0242) белая (основная линза: d90-ув.3х, доп линза: ув.12x; подсветка T4 12W 220V)    КНР</t>
  </si>
  <si>
    <t>УТ000016711</t>
  </si>
  <si>
    <t>Лупа лампа светодиодная, на струбцине, 90Led S-line 8608L</t>
  </si>
  <si>
    <t>УТ000038099</t>
  </si>
  <si>
    <t>Лупа лампа светодиодная, на струбцине, увеличение 3х, ZD-142A</t>
  </si>
  <si>
    <t>УТ000061390</t>
  </si>
  <si>
    <t>Лупа настольна Орбита OT-INL88 Белая</t>
  </si>
  <si>
    <t>УТ000061391</t>
  </si>
  <si>
    <t>Лупа настольна Орбита OT-INL88 Чёрная</t>
  </si>
  <si>
    <t>УТ000034041</t>
  </si>
  <si>
    <t>Лупа настольная 9006</t>
  </si>
  <si>
    <t>УТ000018718</t>
  </si>
  <si>
    <t>Лупа настольная MG-4B-5 (ув.2х, настольная 9см) OT-INL50</t>
  </si>
  <si>
    <t>УТ000034043</t>
  </si>
  <si>
    <t>Лупа настольная NO 7760</t>
  </si>
  <si>
    <t>УТ000035844</t>
  </si>
  <si>
    <t>Лупа настольная NO 7763</t>
  </si>
  <si>
    <t>УТ000036920</t>
  </si>
  <si>
    <t>Лупа настольная TH-7028B</t>
  </si>
  <si>
    <t>УТ000056558</t>
  </si>
  <si>
    <t>Лупа настольная Орбита (ув.2/6х, подсветка) OT-INL86</t>
  </si>
  <si>
    <t xml:space="preserve"> Лупы ручные</t>
  </si>
  <si>
    <t>УТ000062382</t>
  </si>
  <si>
    <t>Лупа ручная 3х (220х160мм) большая для чтения книг в кожаной рамке</t>
  </si>
  <si>
    <t>УТ000062383</t>
  </si>
  <si>
    <t>Лупа ручная FZY-FDJ-01 3х (180х120мм) для чтения книг</t>
  </si>
  <si>
    <t>УТ000063837</t>
  </si>
  <si>
    <t>Лупа ручная круглая  Ø100мм , Perfeo PF-SC6000</t>
  </si>
  <si>
    <t>УТ000057339</t>
  </si>
  <si>
    <t>Лупа ручная круглая MAGNIFING GLASS, пластик+пластиковая линза, 2,5Х, D60мм на блистере</t>
  </si>
  <si>
    <t>УТ000047780</t>
  </si>
  <si>
    <t>Лупа ручная круглая Ø100мм, 2х SC8000</t>
  </si>
  <si>
    <t>УТ000062366</t>
  </si>
  <si>
    <t>Лупа ручная круглая Ø38мм, 6х Perfeo  PF-SC8038</t>
  </si>
  <si>
    <t>УТ000010039</t>
  </si>
  <si>
    <t>Лупа ручная круглая Ø50мм, 5х Perfeo  PF-SC6050</t>
  </si>
  <si>
    <t>УТ000062364</t>
  </si>
  <si>
    <t>Лупа ручная круглая Ø65мм, 5х Perfeo  PF-SC6065</t>
  </si>
  <si>
    <t>УТ000062365</t>
  </si>
  <si>
    <t>Лупа ручная круглая Ø90мм, 2х,6х Perfeo  PF-SC6090</t>
  </si>
  <si>
    <t>УТ000064758</t>
  </si>
  <si>
    <t>Лупа ручная круглая прозрачная с двойным зеркалом, пластик+пластиковая линза, 2,5Х, D50мм</t>
  </si>
  <si>
    <t>УТ000003686</t>
  </si>
  <si>
    <t>Лупа с ручкой GLASS LP-017 d100</t>
  </si>
  <si>
    <t>УТ000052541</t>
  </si>
  <si>
    <t>Лупа с ручкой GLASS LP-017 d40</t>
  </si>
  <si>
    <t>УТ000003683</t>
  </si>
  <si>
    <t>Лупа с ручкой GLASS LP-017 d60</t>
  </si>
  <si>
    <t>УТ000003684</t>
  </si>
  <si>
    <t>Лупа с ручкой GLASS LP-017 d75</t>
  </si>
  <si>
    <t>УТ000054615</t>
  </si>
  <si>
    <t>Лупа с ручкой OPP пластик+пластиковая линза, 2,5Х, D60мм</t>
  </si>
  <si>
    <t>00410059562</t>
  </si>
  <si>
    <t>Лупа с ручкой и подсветкой LP-6902A (основная линза: d75-ув.4x, доп. линза: d20-ув.6х, 3Led, круглая) OT-INL19</t>
  </si>
  <si>
    <t>УТ000009840</t>
  </si>
  <si>
    <t>Лупа с ручкой и подсветкой MG-NO 9986D (увел.2/5, круглая) OT-INL20</t>
  </si>
  <si>
    <t>УТ000052661</t>
  </si>
  <si>
    <t>Лупа с ручкой и подсветкой MG6B-1B пластик+пластиковая линза, 2,5Х, Ø21мм</t>
  </si>
  <si>
    <t>00400051832</t>
  </si>
  <si>
    <t>Лупа с ручкой и подсветкой OT-INL66 (d75-ув.3x, подсветка 2Led)</t>
  </si>
  <si>
    <t>УТ000010056</t>
  </si>
  <si>
    <t>Лупа с ручкой КАРТА Ø50 круглая</t>
  </si>
  <si>
    <t xml:space="preserve"> Лупы складные</t>
  </si>
  <si>
    <t>УТ000007131</t>
  </si>
  <si>
    <t>Лупа Орбита OT-INL33 (d60, ув.3, кожанный чехол, круглая)</t>
  </si>
  <si>
    <t>УТ000010009</t>
  </si>
  <si>
    <t>Лупа складная MG55367-2 30x Ø21mm</t>
  </si>
  <si>
    <t>УТ000054713</t>
  </si>
  <si>
    <t>Лупа складная круглая Magnifying GLASS 2,5х, D60мм на блистере</t>
  </si>
  <si>
    <t>УТ000052645</t>
  </si>
  <si>
    <t>Лупа складная круглая POCKET SPIEGEL, ABSпластик+стекло, 3Х, Ø50мм</t>
  </si>
  <si>
    <t>УТ000052532</t>
  </si>
  <si>
    <t>Лупа складная с подсветкой Ø25 30x 92530</t>
  </si>
  <si>
    <t>УТ000044658</t>
  </si>
  <si>
    <t>Лупа х10 d40мм HS1140</t>
  </si>
  <si>
    <t>УТ000042372</t>
  </si>
  <si>
    <t>Лупа х10 d50мм HS1150-2</t>
  </si>
  <si>
    <t xml:space="preserve"> Лупы часовые</t>
  </si>
  <si>
    <t>УТ000013186</t>
  </si>
  <si>
    <t>Лупа часовая  ув.10х, с подсветкой  9157-1</t>
  </si>
  <si>
    <t>УТ000061514</t>
  </si>
  <si>
    <t>Лупа часовая, увеличение x15, наглазник с подсветкой, MG13B-A</t>
  </si>
  <si>
    <t>УТ000061513</t>
  </si>
  <si>
    <t>Лупа часовая, увеличение х10 MG17136</t>
  </si>
  <si>
    <t>УТ000056093</t>
  </si>
  <si>
    <t>Лупа часовая, увеличение х10 ЕМT0-110</t>
  </si>
  <si>
    <t>УТ000056094</t>
  </si>
  <si>
    <t>Лупа часовая, увеличение х20 ЕМT0-120</t>
  </si>
  <si>
    <t xml:space="preserve"> Микроскопы, эндоскопы</t>
  </si>
  <si>
    <t>УТ000064532</t>
  </si>
  <si>
    <t>Видеоэндоскоп USB для смартфонов OT-SME16 (8мм, 1920*1080,5м)</t>
  </si>
  <si>
    <t>УТ000061515</t>
  </si>
  <si>
    <t>Микроскоп портативный x200-x240, 7752</t>
  </si>
  <si>
    <t>УТ000003681</t>
  </si>
  <si>
    <t>Мини микроскоп 60х увел., подсветка+ детектор валюты, питание - 3 батарейки G10, чехол</t>
  </si>
  <si>
    <t>УТ000035845</t>
  </si>
  <si>
    <t>Цифровой USB микроскоп 1000х увел., разрешение видео 800x600, 30 к/с, подставка на присоске</t>
  </si>
  <si>
    <t>УТ000045692</t>
  </si>
  <si>
    <t>Цифровой USB микроскоп 41 (увел. 600х, разрешение видео 800x600, 30 к/с, подставка на присоске)</t>
  </si>
  <si>
    <t>УТ000017232</t>
  </si>
  <si>
    <t>Цифровой USB микроскоп 500х увел., разрешение видео 800x600, 30 к/с, подставка металл</t>
  </si>
  <si>
    <t>УТ000014166</t>
  </si>
  <si>
    <t>Цифровой микроскоп OT-INL91,1600X</t>
  </si>
  <si>
    <t>УТ000014769</t>
  </si>
  <si>
    <t>Цифровой микроскоп OT-INL92, 1000X, Wi-Fi</t>
  </si>
  <si>
    <t>УТ000045072</t>
  </si>
  <si>
    <t>Эндоскоп USB для смартфонов OT-SME11 (640x480, 1m)</t>
  </si>
  <si>
    <t>УТ000045073</t>
  </si>
  <si>
    <t>Эндоскоп USB для смартфонов OT-SME11 (640x480, 2m)</t>
  </si>
  <si>
    <t>УТ000045074</t>
  </si>
  <si>
    <t>Эндоскоп USB для смартфонов OT-SME11 (640x480, 5m)</t>
  </si>
  <si>
    <t>УТ000064814</t>
  </si>
  <si>
    <t>Эндоскоп USB для смартфонов OT-SME12 (1280x720, 10m)</t>
  </si>
  <si>
    <t>УТ000045076</t>
  </si>
  <si>
    <t>Эндоскоп USB для смартфонов OT-SME12 (1280x720, 2m)</t>
  </si>
  <si>
    <t>УТ000046337</t>
  </si>
  <si>
    <t>Эндоскоп USB для смартфонов OT-SME13 (640x480, 2m)</t>
  </si>
  <si>
    <t>УТ000044688</t>
  </si>
  <si>
    <t>Эндоскоп USB для смартфонов OT-SME13 (640x480, 5m)</t>
  </si>
  <si>
    <t>УТ000051955</t>
  </si>
  <si>
    <t>Эндоскоп USB для смартфонов OT-SME14 (1280x720, 10m)</t>
  </si>
  <si>
    <t>УТ000046338</t>
  </si>
  <si>
    <t>Эндоскоп USB для смартфонов OT-SME14 (1280x720, 2m)</t>
  </si>
  <si>
    <t>УТ000064531</t>
  </si>
  <si>
    <t>Эндоскоп USB для смартфонов OT-SME15 WiFi (8мм, 1280*720, 5м)</t>
  </si>
  <si>
    <t>УТ000064533</t>
  </si>
  <si>
    <t>Эндоскоп USB для смартфонов OT-SME18  Lightning (8мм, 1280*960,2м)</t>
  </si>
  <si>
    <t xml:space="preserve"> Паяльный инструмент и принадлежности</t>
  </si>
  <si>
    <t xml:space="preserve"> Жала для паяльника, нагревательные элементы</t>
  </si>
  <si>
    <t xml:space="preserve"> Жало для паяльных станций</t>
  </si>
  <si>
    <t>УТ000038075</t>
  </si>
  <si>
    <t>Жало LongLife для паяльника 900M-T-1.2D S-Line (для п/станций YiHUA)</t>
  </si>
  <si>
    <t>УТ000038076</t>
  </si>
  <si>
    <t>Жало LongLife для паяльника 900M-T-1.6D S-Line (для п/станций YiHUA)</t>
  </si>
  <si>
    <t>УТ000038074</t>
  </si>
  <si>
    <t>Жало LongLife для паяльника 900M-T-1C S-Line (для п/станций YiHUA)</t>
  </si>
  <si>
    <t>УТ000015410</t>
  </si>
  <si>
    <t>Жало LongLife для паяльника 900M-T-2.4D S-Line (для п/станций YiHUA)</t>
  </si>
  <si>
    <t>УТ000038077</t>
  </si>
  <si>
    <t>Жало LongLife для паяльника 900M-T-2B S-Line (для п/станций YiHUA)</t>
  </si>
  <si>
    <t>УТ000015409</t>
  </si>
  <si>
    <t>Жало LongLife для паяльника 900M-T-2C S-Line (для п/станций YiHUA)</t>
  </si>
  <si>
    <t>УТ000038079</t>
  </si>
  <si>
    <t>Жало LongLife для паяльника 900M-T-3.2D S-Line (для п/станций YiHUA)</t>
  </si>
  <si>
    <t>УТ000038078</t>
  </si>
  <si>
    <t>Жало LongLife для паяльника 900M-T-3C S-Line (для п/станций YiHUA)</t>
  </si>
  <si>
    <t>УТ000015415</t>
  </si>
  <si>
    <t>Жало LongLife для паяльника 900M-T-B S-Line (для п/станций YiHUA)</t>
  </si>
  <si>
    <t>УТ000038081</t>
  </si>
  <si>
    <t>Жало LongLife для паяльника 900M-T-I S-Line (для п/станций YiHUA)</t>
  </si>
  <si>
    <t>УТ000015412</t>
  </si>
  <si>
    <t>Жало LongLife для паяльника 900M-T-IS S-Line (для п/станций YiHUA)</t>
  </si>
  <si>
    <t>УТ000038073</t>
  </si>
  <si>
    <t>Жало LongLife для паяльника 900M-T-L S-Line (для п/станций YiHUA)</t>
  </si>
  <si>
    <t>УТ000015459</t>
  </si>
  <si>
    <t>Жало LongLife для паяльника D3-2 S-Line (для ZD-20A)</t>
  </si>
  <si>
    <t>УТ000015461</t>
  </si>
  <si>
    <t>Жало LongLife для паяльника G1-1 S-Line (для ZD-709)</t>
  </si>
  <si>
    <t>УТ000015423</t>
  </si>
  <si>
    <t>Жало LongLife для паяльника N1-16 S-Line (для п/станций ZD-937/932)</t>
  </si>
  <si>
    <t>УТ000015424</t>
  </si>
  <si>
    <t>Жало LongLife для паяльника N1-26 S-Line (для п/станций ZD-937/932)</t>
  </si>
  <si>
    <t>УТ000015427</t>
  </si>
  <si>
    <t>Жало LongLife для паяльника N1-46 S-Line (для п/станций ZD-937/932)</t>
  </si>
  <si>
    <t>УТ000015404</t>
  </si>
  <si>
    <t>Жало LongLife для паяльника N9-2 S-Line (для п/станций ZD-8901/8903)</t>
  </si>
  <si>
    <t>УТ000015405</t>
  </si>
  <si>
    <t>Жало LongLife для паяльника N9-3 S-Line (для п/станций ZD-8901/8903)</t>
  </si>
  <si>
    <t>УТ000015407</t>
  </si>
  <si>
    <t>Жало LongLife для паяльника N9-4 S-Line (для п/станций ZD-8901/8903)</t>
  </si>
  <si>
    <t>УТ000015406</t>
  </si>
  <si>
    <t>Жало LongLife для паяльника N9-5 S-Line (для п/станций ZD-8901/8903)</t>
  </si>
  <si>
    <t>УТ000024054</t>
  </si>
  <si>
    <t>Жало для п/с 900М-Т-1C</t>
  </si>
  <si>
    <t>УТ000056075</t>
  </si>
  <si>
    <t>Медное жало для паяльной станции 900М-T - 2.4D (клин) упак 10 шт. цена за 1 шт.</t>
  </si>
  <si>
    <t>УТ000056074</t>
  </si>
  <si>
    <t>Медное жало для паяльной станции 900М-T - 3С (скос) упак 10 шт. цена за 1 шт.</t>
  </si>
  <si>
    <t>УТ000056076</t>
  </si>
  <si>
    <t>Медное жало для паяльной станции 900М-T - B (конус) упак 10 шт. цена за 1 шт.</t>
  </si>
  <si>
    <t>УТ000056155</t>
  </si>
  <si>
    <t>Медное жало для паяльной станции 900М-T - I (нож) упак 10 шт. цена за 1 шт.</t>
  </si>
  <si>
    <t>УТ000056073</t>
  </si>
  <si>
    <t>Медное жало для паяльной станции 900М-T - K (малый конус) упак 10 шт. цена за 1 шт.</t>
  </si>
  <si>
    <t>УТ000056072</t>
  </si>
  <si>
    <t>Набор медных жал для паяльной станции, серия 900М-T, комплект 5шт</t>
  </si>
  <si>
    <t xml:space="preserve"> Жало долговечное LongLife</t>
  </si>
  <si>
    <t>УТ000015445</t>
  </si>
  <si>
    <t>Жало LongLife для паяльника B1-1 S-Line  3,9 мм</t>
  </si>
  <si>
    <t>УТ000015444</t>
  </si>
  <si>
    <t>Жало LongLife для паяльника B1-2 S-Line</t>
  </si>
  <si>
    <t>УТ000015449</t>
  </si>
  <si>
    <t>Жало LongLife для паяльника B3-2 S-Line</t>
  </si>
  <si>
    <t>УТ000015450</t>
  </si>
  <si>
    <t>Жало LongLife для паяльника B5-3 S-Line</t>
  </si>
  <si>
    <t>УТ000015451</t>
  </si>
  <si>
    <t>Жало LongLife для паяльника B8-1 S-Line</t>
  </si>
  <si>
    <t>УТ000015452</t>
  </si>
  <si>
    <t>Жало LongLife для паяльника C1-2 S-Line</t>
  </si>
  <si>
    <t>УТ000015454</t>
  </si>
  <si>
    <t>Жало LongLife для паяльника C1-4 S-Line</t>
  </si>
  <si>
    <t>УТ000015455</t>
  </si>
  <si>
    <t>Жало LongLife для паяльника C2-1 S-Line</t>
  </si>
  <si>
    <t>УТ000015456</t>
  </si>
  <si>
    <t>Жало LongLife для паяльника C2-3 S-Line</t>
  </si>
  <si>
    <t>УТ000015457</t>
  </si>
  <si>
    <t>Жало LongLife для паяльника C2-4 S-Line</t>
  </si>
  <si>
    <t>УТ000012363</t>
  </si>
  <si>
    <t>Жало LongLife для паяльника N1-1 S-Line 79-1116</t>
  </si>
  <si>
    <t>УТ000012365</t>
  </si>
  <si>
    <t>Жало LongLife для паяльника N1-3 S-Line 79-1136</t>
  </si>
  <si>
    <t>УТ000012364</t>
  </si>
  <si>
    <t>Жало LongLife для паяльника N1-4 S-Line 79-1146</t>
  </si>
  <si>
    <t>УТ000012362</t>
  </si>
  <si>
    <t>Жало LongLife для паяльника N1-5 S-Line 79-1156</t>
  </si>
  <si>
    <t>УТ000015428</t>
  </si>
  <si>
    <t>Жало LongLife для паяльника N2-1 S-Line 79-1216</t>
  </si>
  <si>
    <t>УТ000015429</t>
  </si>
  <si>
    <t>Жало LongLife для паяльника N2-3 S-Line 79-1236</t>
  </si>
  <si>
    <t>УТ000015430</t>
  </si>
  <si>
    <t>Жало LongLife для паяльника N2-4 S-Line 79-1246</t>
  </si>
  <si>
    <t>УТ000015432</t>
  </si>
  <si>
    <t>Жало LongLife для паяльника N22-1 S-Line</t>
  </si>
  <si>
    <t>УТ000015431</t>
  </si>
  <si>
    <t>Жало LongLife для паяльника N22-3 S-Line</t>
  </si>
  <si>
    <t>УТ000015433</t>
  </si>
  <si>
    <t>Жало LongLife для паяльника N4-1 S-Line (для ZD-415)</t>
  </si>
  <si>
    <t>УТ000015435</t>
  </si>
  <si>
    <t>Жало LongLife для паяльника N4-3 S-Line (для ZD-415)</t>
  </si>
  <si>
    <t>УТ000015436</t>
  </si>
  <si>
    <t>Жало LongLife для паяльника N4-4 S-Line (для ZD-415)</t>
  </si>
  <si>
    <t>УТ000011253</t>
  </si>
  <si>
    <t>Жало для импульсного паяльника мощьностью 30 и 130 Вт (арт 12-0162)Rexant</t>
  </si>
  <si>
    <t>УТ000010680</t>
  </si>
  <si>
    <t>Жало для паяльника 25,30 и 40Вт 12-9921</t>
  </si>
  <si>
    <t>УТ000010681</t>
  </si>
  <si>
    <t>Жало для паяльника 60Вт</t>
  </si>
  <si>
    <t>УТ000010682</t>
  </si>
  <si>
    <t>Жало для паяльника 80Вт</t>
  </si>
  <si>
    <t>00410056467</t>
  </si>
  <si>
    <t>Жало СВЕТОЗАР медное "Hi quality" для нагрев. керам. эл. паял/станций,цилиндр/скос, диам наконе 3мм SV-55351-30</t>
  </si>
  <si>
    <t>00410056464</t>
  </si>
  <si>
    <t>Жало СВЕТОЗАР медное "Long life" для паяльников тип 4, клин, диаметр наконечника 3мм SV-55346-30</t>
  </si>
  <si>
    <t>00410056465</t>
  </si>
  <si>
    <t>Жало СВЕТОЗАР медное "Long life" для паяльников тип 4, цилиндр/скос, диаметр наконечника 4мм SV-55346-40</t>
  </si>
  <si>
    <t xml:space="preserve"> Жало долговечное для USB паяльников</t>
  </si>
  <si>
    <t>УТ000059806</t>
  </si>
  <si>
    <t>Жало для USB паяльника, тип конус C210-B</t>
  </si>
  <si>
    <t>УТ000059807</t>
  </si>
  <si>
    <t>Жало для USB паяльника, тип нож C210-K</t>
  </si>
  <si>
    <t>УТ000059805</t>
  </si>
  <si>
    <t>Жало для USB паяльника, тип скос C210-C</t>
  </si>
  <si>
    <t xml:space="preserve"> Жало медное</t>
  </si>
  <si>
    <t>УТ000042323</t>
  </si>
  <si>
    <t>Жало для паяльника 3,5мм</t>
  </si>
  <si>
    <t>УТ000052078</t>
  </si>
  <si>
    <t>Жало для паяльника ø 4мм Connector</t>
  </si>
  <si>
    <t>УТ000052079</t>
  </si>
  <si>
    <t>Жало для паяльника ø 4мм с пуклёвкой Connector</t>
  </si>
  <si>
    <t>УТ000052080</t>
  </si>
  <si>
    <t>Жало для паяльника ø 5мм Connector</t>
  </si>
  <si>
    <t>УТ000052081</t>
  </si>
  <si>
    <t>Жало для паяльника ø 6мм Connector</t>
  </si>
  <si>
    <t>УТ000050558</t>
  </si>
  <si>
    <t>Жало для паяльника медное,  ø 4мм, длина 100мм, скос с упором</t>
  </si>
  <si>
    <t>УТ000030947</t>
  </si>
  <si>
    <t>Жало для паяльника медное, ø 3мм</t>
  </si>
  <si>
    <t>00400051437</t>
  </si>
  <si>
    <t>Жало для паяльника медное, ø 4мм</t>
  </si>
  <si>
    <t>УТ000038082</t>
  </si>
  <si>
    <t>Жало для паяльника медное, ø 4мм, длина 80мм, срез D48S</t>
  </si>
  <si>
    <t>УТ000050559</t>
  </si>
  <si>
    <t>Жало для паяльника медное, ø 5мм, длина 80мм, срез</t>
  </si>
  <si>
    <t>УТ000056078</t>
  </si>
  <si>
    <t>Жало для паяльника медное, тип нож,  ø4.5мм, 40Вт (10)</t>
  </si>
  <si>
    <t>УТ000056079</t>
  </si>
  <si>
    <t>Жало для паяльника медное, тип нож,  ø5мм, 60Вт (10)</t>
  </si>
  <si>
    <t>УТ000056077</t>
  </si>
  <si>
    <t>Жало для паяльника медное, тип нож, ø3мм, 30Вт (10)</t>
  </si>
  <si>
    <t>УТ000059808</t>
  </si>
  <si>
    <t>Набор медных жал для паяльника 40Вт, диаметр хвостовика ø4 , комплект 4шт</t>
  </si>
  <si>
    <t>УТ000059809</t>
  </si>
  <si>
    <t>Набор медных жал для паяльника 60Вт, диаметр хвостовика ø5 , комплект 4шт</t>
  </si>
  <si>
    <t xml:space="preserve"> Жало спец.</t>
  </si>
  <si>
    <t>УТ000015458</t>
  </si>
  <si>
    <t>Жало LongLife для паяльника D2-1 S-Line (для ZD-507)</t>
  </si>
  <si>
    <t>УТ000015460</t>
  </si>
  <si>
    <t>Жало LongLife для паяльника D4-1 S-Line (для ZD-210)</t>
  </si>
  <si>
    <t>УТ000015437</t>
  </si>
  <si>
    <t>Жало LongLife для паяльника N5-3 S-Line (для ZD-552)</t>
  </si>
  <si>
    <t>УТ000015443</t>
  </si>
  <si>
    <t>Жало для термопинцета S-Line 409-05 (для ZD-409, ширина 5мм, комплект 2шт)</t>
  </si>
  <si>
    <t>УТ000015442</t>
  </si>
  <si>
    <t>Жало для термопинцета S-Line 409-30 (для ZD-409, ширина 30мм, комплект 2шт)</t>
  </si>
  <si>
    <t>УТ000015328</t>
  </si>
  <si>
    <t>Нагревательный элемент для паяльника 78-415В S-Line п/с ZD981,,ZD987</t>
  </si>
  <si>
    <t>УТ000015327</t>
  </si>
  <si>
    <t>Нагревательный элемент для термофена 79-939 S-Line п/с ZD939,ZD982</t>
  </si>
  <si>
    <t xml:space="preserve"> Макетные платы, стеклотекстолит</t>
  </si>
  <si>
    <t>УТ000056656</t>
  </si>
  <si>
    <t>Гетинакс фольгированный односторонний 1.5мм 50х100мм  FR1-1</t>
  </si>
  <si>
    <t>УТ000025495</t>
  </si>
  <si>
    <t>Макетная перемычка, гнездо-гнездо, комплект 40шт</t>
  </si>
  <si>
    <t>УТ000025496</t>
  </si>
  <si>
    <t>Макетная перемычка, штекер-гнездо, комплект 40шт</t>
  </si>
  <si>
    <t>УТ000055868</t>
  </si>
  <si>
    <t>Макетная перемычка, штекер-гнездо, шт</t>
  </si>
  <si>
    <t>УТ000025497</t>
  </si>
  <si>
    <t>Макетная перемычка, штекер-штекер, комплект 40шт</t>
  </si>
  <si>
    <t>УТ000055869</t>
  </si>
  <si>
    <t>Макетная перемычка, штекер-штекер, шт</t>
  </si>
  <si>
    <t>УТ000048575</t>
  </si>
  <si>
    <t>Макетная плата двусторонняя 10х10см</t>
  </si>
  <si>
    <t>УТ000023354</t>
  </si>
  <si>
    <t>Макетная плата двусторонняя 2х8см</t>
  </si>
  <si>
    <t>УТ000023353</t>
  </si>
  <si>
    <t>Макетная плата двусторонняя 3х7см</t>
  </si>
  <si>
    <t>УТ000023352</t>
  </si>
  <si>
    <t>Макетная плата двусторонняя 4х6см</t>
  </si>
  <si>
    <t>УТ000023351</t>
  </si>
  <si>
    <t>Макетная плата двусторонняя 5х7см</t>
  </si>
  <si>
    <t>УТ000033100</t>
  </si>
  <si>
    <t>Макетная плата двусторонняя 7х9см</t>
  </si>
  <si>
    <t>УТ000048574</t>
  </si>
  <si>
    <t>Макетная плата двусторонняя 8х12см</t>
  </si>
  <si>
    <t>УТ000048810</t>
  </si>
  <si>
    <t>Макетная плата для монтажа без пайки 165х55х10мм, 830 точек шаг 2,54мм</t>
  </si>
  <si>
    <t>УТ000011595</t>
  </si>
  <si>
    <t>Макетная плата для монтажа без пайки 82х53х10мм, 400 точек шаг 2,54мм</t>
  </si>
  <si>
    <t>УТ000061006</t>
  </si>
  <si>
    <t>Набор соединительных проводов для макетной платы, 140шт</t>
  </si>
  <si>
    <t>УТ000061007</t>
  </si>
  <si>
    <t>Набор соединительных проводов для макетной платы, 560шт</t>
  </si>
  <si>
    <t>УТ000044678</t>
  </si>
  <si>
    <t>Стеклотекстолит двусторонний 1.5мм 100х100мм FR4-2</t>
  </si>
  <si>
    <t>УТ000056658</t>
  </si>
  <si>
    <t>Стеклотекстолит двусторонний 1.5мм 50х100мм FR4-2</t>
  </si>
  <si>
    <t>УТ000057358</t>
  </si>
  <si>
    <t>Стеклотекстолит односторонний  1.5мм 100х100мм FR4-1</t>
  </si>
  <si>
    <t>УТ000056657</t>
  </si>
  <si>
    <t>Стеклотекстолит односторонний  1.5мм 100х150мм FR4-1</t>
  </si>
  <si>
    <t>УТ000057359</t>
  </si>
  <si>
    <t>Стеклотекстолит односторонний  1.5мм 100х200мм FR4-1</t>
  </si>
  <si>
    <t>УТ000056655</t>
  </si>
  <si>
    <t>Текстолит односторонний 1.5мм 100х100мм FR1-1</t>
  </si>
  <si>
    <t xml:space="preserve"> Материалы для пайки</t>
  </si>
  <si>
    <t xml:space="preserve"> Лаки электроизоляционные</t>
  </si>
  <si>
    <t>УТ000016692</t>
  </si>
  <si>
    <t>Акриловый лак электроизоляционный Solins Plastik-71 100 мл</t>
  </si>
  <si>
    <t>УТ000038039</t>
  </si>
  <si>
    <t>Акриловый лак электроизоляционный Solins Plastik-71 200мл аэрозоль</t>
  </si>
  <si>
    <t>УТ000040899</t>
  </si>
  <si>
    <t>Цапонлак бесцветный 20мл с кисточкой Connector</t>
  </si>
  <si>
    <t>УТ000056491</t>
  </si>
  <si>
    <t>Цапонлак жёлтый 20мл с кисточкой</t>
  </si>
  <si>
    <t>УТ000060556</t>
  </si>
  <si>
    <t>Цапонлак красный 20мл с кисточкой Connector</t>
  </si>
  <si>
    <t>УТ000060557</t>
  </si>
  <si>
    <t>Цапонлак синий 20мл с кисточкой Connector</t>
  </si>
  <si>
    <t>00410059411</t>
  </si>
  <si>
    <t>Цапонлак чёрный 20мл с кисточкой</t>
  </si>
  <si>
    <t>УТ000040900</t>
  </si>
  <si>
    <t>Цапонлак черный 20мл с кисточкой Connector</t>
  </si>
  <si>
    <t xml:space="preserve"> Очищающие средства, оплетка для выпайки</t>
  </si>
  <si>
    <t>УТ000038153</t>
  </si>
  <si>
    <t>Аммония персульфат (NH4)2S2O8 250гр</t>
  </si>
  <si>
    <t>УТ000015340</t>
  </si>
  <si>
    <t>Аэрозоль для охлаждения  до -45 Rexant FREEZER 400мл</t>
  </si>
  <si>
    <t>УТ000054368</t>
  </si>
  <si>
    <t>Губка для очистки паяльного жала, 35 x 45 мм, желтая</t>
  </si>
  <si>
    <t>УТ000054367</t>
  </si>
  <si>
    <t>Губка для очистки паяльного жала, 35 x 45 мм, синяя</t>
  </si>
  <si>
    <t>УТ000054370</t>
  </si>
  <si>
    <t>Губка для очистки паяльного жала, 60 x 60 мм, желтая</t>
  </si>
  <si>
    <t>УТ000054369</t>
  </si>
  <si>
    <t>Губка для очистки паяльного жала, 60 x 60 мм, синяя</t>
  </si>
  <si>
    <t>УТ000008702</t>
  </si>
  <si>
    <t>Губка для чистки паяльников 56*36</t>
  </si>
  <si>
    <t>УТ000027614</t>
  </si>
  <si>
    <t>Иглы для демонтажа электронных компонентов, 8 предметов, 0.8-2.0мм</t>
  </si>
  <si>
    <t>УТ000061132</t>
  </si>
  <si>
    <t>Изопропанол  30 мл Технохим</t>
  </si>
  <si>
    <t>УТ000060583</t>
  </si>
  <si>
    <t>Изопропанол 100 мл Технохим</t>
  </si>
  <si>
    <t>УТ000009285</t>
  </si>
  <si>
    <t>Нашатырь 30г.</t>
  </si>
  <si>
    <t>УТ000059811</t>
  </si>
  <si>
    <t>Оплетка для  удаления припоя 1,5мм, длина 1.5м, Wick</t>
  </si>
  <si>
    <t>УТ000021899</t>
  </si>
  <si>
    <t>Оплетка для  удаления припоя 1.5мм 1,5м BOX+2 ролика Rexant  09-3052</t>
  </si>
  <si>
    <t>УТ000005053</t>
  </si>
  <si>
    <t>Оплетка для  удаления припоя 1мм 1,5м Rexant 09-3001</t>
  </si>
  <si>
    <t>УТ000059810</t>
  </si>
  <si>
    <t>Оплетка для  удаления припоя 1мм, длина 1.5м, Wick</t>
  </si>
  <si>
    <t>УТ000049061</t>
  </si>
  <si>
    <t>Оплетка для  удаления припоя 1мм, длина 1.5м, ZD-180</t>
  </si>
  <si>
    <t>УТ000040991</t>
  </si>
  <si>
    <t>Оплетка для  удаления припоя 2,5мм 1,5м Rexant</t>
  </si>
  <si>
    <t>УТ000054316</t>
  </si>
  <si>
    <t>Оплетка для  удаления припоя 2,5мм, длина 1.5м</t>
  </si>
  <si>
    <t>УТ000021900</t>
  </si>
  <si>
    <t>Оплетка для  удаления припоя 2.5мм 1,5м BOX+2 ролика Rexant  09-3053</t>
  </si>
  <si>
    <t>УТ000054315</t>
  </si>
  <si>
    <t>Оплетка для  удаления припоя 2мм, длина 1.5м</t>
  </si>
  <si>
    <t>УТ000050033</t>
  </si>
  <si>
    <t>Оплетка для  удаления припоя 2мм, длина 1.5м , ZD-180</t>
  </si>
  <si>
    <t>УТ000059812</t>
  </si>
  <si>
    <t>Оплетка для  удаления припоя 2мм, длина 1.5м, Wick</t>
  </si>
  <si>
    <t>УТ000054318</t>
  </si>
  <si>
    <t>Оплетка для  удаления припоя 3,5мм, длина 1.5м</t>
  </si>
  <si>
    <t>УТ000040660</t>
  </si>
  <si>
    <t>Оплетка для  удаления припоя 3мм 1,5м Rexant</t>
  </si>
  <si>
    <t>УТ000054317</t>
  </si>
  <si>
    <t>Оплетка для  удаления припоя 3мм, длина 1.5м</t>
  </si>
  <si>
    <t>УТ000049062</t>
  </si>
  <si>
    <t>Оплетка для  удаления припоя 3мм, длина 1.5м,  ZD-180</t>
  </si>
  <si>
    <t>УТ000059851</t>
  </si>
  <si>
    <t>Оплетка для удаления припоя 2,5мм, длина 1.5м, Wick</t>
  </si>
  <si>
    <t>УТ000059813</t>
  </si>
  <si>
    <t>Оплетка для удаления припоя 3мм, длина 1.5м, Wick</t>
  </si>
  <si>
    <t>УТ000064172</t>
  </si>
  <si>
    <t>Оплетка для удаления припоя 4мм, длина 1.5м, Wick</t>
  </si>
  <si>
    <t>УТ000054348</t>
  </si>
  <si>
    <t>Очиститель жала паяльника от припоя, в железной банке</t>
  </si>
  <si>
    <t>УТ000019785</t>
  </si>
  <si>
    <t>Очиститель от флюса, Solins Flux Off 400мл, аэрозоль</t>
  </si>
  <si>
    <t>УТ000054245</t>
  </si>
  <si>
    <t>Очиститель спиртовой для элек.оборудования, Solins Cleaner, 400мл</t>
  </si>
  <si>
    <t>УТ000050193</t>
  </si>
  <si>
    <t>Очиститель универсальный (изопропиловый спирт) 100мл Connector</t>
  </si>
  <si>
    <t>УТ000057999</t>
  </si>
  <si>
    <t>Очиститель универсальный (изопропиловый спирт) 500мл Connector</t>
  </si>
  <si>
    <t>УТ000021902</t>
  </si>
  <si>
    <t>Очиститель универсальный 200мл (изопропиловый спирт) с распылителем Rexant 09-4105</t>
  </si>
  <si>
    <t>УТ000031104</t>
  </si>
  <si>
    <t>Растворитель канифоли 100мл. Connector</t>
  </si>
  <si>
    <t>УТ000015342</t>
  </si>
  <si>
    <t>Сжиженный газ для продувки от пыли Solins DUSTER 400 мл</t>
  </si>
  <si>
    <t>УТ000031107</t>
  </si>
  <si>
    <t>Удалитель флюса 100мл. Connector</t>
  </si>
  <si>
    <t>УТ000060260</t>
  </si>
  <si>
    <t>Универсальный растворитель-очиститель "Калоша", 500мл, ХимАвто</t>
  </si>
  <si>
    <t xml:space="preserve"> Припои без флюса</t>
  </si>
  <si>
    <t>УТ000018010</t>
  </si>
  <si>
    <t>Припой 2мм , L-2м, ПОС-61  6700</t>
  </si>
  <si>
    <t>УТ000010882</t>
  </si>
  <si>
    <t>Припой 8мм , 175гр., L-400мм, ПОС-40, пруток 12745</t>
  </si>
  <si>
    <t>УТ000010883</t>
  </si>
  <si>
    <t>Припой 8мм , 175гр., L-400мм, ПОС-61, пруток</t>
  </si>
  <si>
    <t>УТ000010942</t>
  </si>
  <si>
    <t>Припой 8мм , 190гр., L-400мм, ПОС-30, пруток 337681</t>
  </si>
  <si>
    <t>УТ000065343</t>
  </si>
  <si>
    <t>Припой Felderс серебром ISO-Core "EL". Sn96Ag4. d1 (цена за 1м)</t>
  </si>
  <si>
    <t>УТ000043845</t>
  </si>
  <si>
    <t>Припой для пайки медных труб 1,3х3,2мм</t>
  </si>
  <si>
    <t>УТ000060607</t>
  </si>
  <si>
    <t>Припой ПОС-61, 15гр. Connector</t>
  </si>
  <si>
    <t>УТ000060606</t>
  </si>
  <si>
    <t>Припой ПОС-61, 25гр.Connector</t>
  </si>
  <si>
    <t>УТ000065411</t>
  </si>
  <si>
    <t>Припой проволока 0,8 мм, 20гр., ПОС-61, колба</t>
  </si>
  <si>
    <t>УТ000065412</t>
  </si>
  <si>
    <t>Припой проволока 1,0 мм, 10гр., ПОС-61, колба</t>
  </si>
  <si>
    <t>УТ000065413</t>
  </si>
  <si>
    <t>Припой проволока 1,0 мм, 20гр., ПОС-61, колба</t>
  </si>
  <si>
    <t>УТ000054321</t>
  </si>
  <si>
    <t>Припой проволока 2,0 мм, 10гр., ПОС-61, колба</t>
  </si>
  <si>
    <t>УТ000065415</t>
  </si>
  <si>
    <t>Припой проволока 2,0 мм, 20гр., ПОС-61, колба</t>
  </si>
  <si>
    <t>УТ000055917</t>
  </si>
  <si>
    <t>Припой Спиралька ПОС-61, 10гр.</t>
  </si>
  <si>
    <t>УТ000055918</t>
  </si>
  <si>
    <t>Припой Спиралька ПОС-61, 20гр.</t>
  </si>
  <si>
    <t xml:space="preserve"> Припои с флюсом</t>
  </si>
  <si>
    <t>УТ000018173</t>
  </si>
  <si>
    <t>Припой с канифолью 0,3мм , 45гр., 183 C°, катушка (Sn—63%,Pb—37%,Флюс 1-3%) HX-T100</t>
  </si>
  <si>
    <t>УТ000018174</t>
  </si>
  <si>
    <t>Припой с канифолью 0,4мм , 45гр., 183 C°, катушка (Sn—63%,Pb—37%,Флюс 1-3%) HX-T100</t>
  </si>
  <si>
    <t>УТ000018175</t>
  </si>
  <si>
    <t>Припой с канифолью 0,5мм , 45гр., 183 C°, катушка (Sn—63%,Pb—37%,Флюс 1-3%) HX-T100</t>
  </si>
  <si>
    <t>УТ000018176</t>
  </si>
  <si>
    <t>Припой с канифолью 0,6мм , 45гр., 183 C°, катушка (Sn—63%,Pb—37%,Флюс 1-3%) HX-T100</t>
  </si>
  <si>
    <t>УТ000004652</t>
  </si>
  <si>
    <t>Припой с канифолью 0,8мм , L-1м, ПОС-61 Rexant 09-3108</t>
  </si>
  <si>
    <t>УТ000035380</t>
  </si>
  <si>
    <t>Припой с канифолью 1,0мм , 10гр., ПОС-30, колба  Rexant 09-3099</t>
  </si>
  <si>
    <t>УТ000035381</t>
  </si>
  <si>
    <t>Припой с канифолью 1,0мм , 10гр., ПОС-40, колба  Rexant 09-3100</t>
  </si>
  <si>
    <t>00410053097</t>
  </si>
  <si>
    <t>Припой с канифолью 1,0мм , 10гр., ПОС-61, колба  Rexant 09-3101</t>
  </si>
  <si>
    <t>УТ000035382</t>
  </si>
  <si>
    <t>Припой с канифолью 1,0мм , 10гр., ПОС-90, колба  Rexant 09-3102</t>
  </si>
  <si>
    <t>УТ000004651</t>
  </si>
  <si>
    <t>Припой с канифолью 1,0мм , L-1м, ПОС-61 Rexant 09-3110</t>
  </si>
  <si>
    <t>УТ000004653</t>
  </si>
  <si>
    <t>Припой с канифолью 1,5мм , L-1м, ПОС-61 Rexant 09-3115</t>
  </si>
  <si>
    <t>00400048555</t>
  </si>
  <si>
    <t>Припой с канифолью 2.0мм, 10гр., ПОС-61, уп. пакет</t>
  </si>
  <si>
    <t>УТ000021888</t>
  </si>
  <si>
    <t>Припой с канифолью 2.0мм, 15гр., ПОС-61, уп. пакет</t>
  </si>
  <si>
    <t>УТ000021889</t>
  </si>
  <si>
    <t>Припой с канифолью 2.0мм, 20гр., ПОС-61, уп. пакет</t>
  </si>
  <si>
    <t>УТ000021890</t>
  </si>
  <si>
    <t>Припой с канифолью 2.0мм, 25гр., ПОС-61, уп. пакет</t>
  </si>
  <si>
    <t>УТ000052087</t>
  </si>
  <si>
    <t>Припой с канифолью ПОС-60 колба большая</t>
  </si>
  <si>
    <t>УТ000052088</t>
  </si>
  <si>
    <t>Припой с канифолью ПОС-60 колба малая</t>
  </si>
  <si>
    <t>УТ000055921</t>
  </si>
  <si>
    <t>Припой с канифолью ПОС-60, 10гр.</t>
  </si>
  <si>
    <t>УТ000055922</t>
  </si>
  <si>
    <t>Припой с канифолью ПОС-60, 15гр.</t>
  </si>
  <si>
    <t>УТ000055923</t>
  </si>
  <si>
    <t>Припой с канифолью ПОС-60, 20гр.</t>
  </si>
  <si>
    <t>УТ000058001</t>
  </si>
  <si>
    <t>Припой с канифолью ПОС-60, 25гр.</t>
  </si>
  <si>
    <t>УТ000055924</t>
  </si>
  <si>
    <t>Припой с канифолью ПОС-61, 15гр. Connector</t>
  </si>
  <si>
    <t>УТ000055925</t>
  </si>
  <si>
    <t>Припой с канифолью ПОС-61, 25гр.Connector</t>
  </si>
  <si>
    <t>УТ000055919</t>
  </si>
  <si>
    <t>Припой с канифолью Спиралька ПОС-61, 10гр.</t>
  </si>
  <si>
    <t>УТ000055920</t>
  </si>
  <si>
    <t>Припой с канифолью Спиралька ПОС-61, 20гр.</t>
  </si>
  <si>
    <t>00410055739</t>
  </si>
  <si>
    <t>Сплав Вуда 50г, температура плавления 60°С</t>
  </si>
  <si>
    <t>УТ000052089</t>
  </si>
  <si>
    <t>Сплав Розе 50г, температура плавления 95°С Connector</t>
  </si>
  <si>
    <t xml:space="preserve"> Флюс для алюминия</t>
  </si>
  <si>
    <t>УТ000052090</t>
  </si>
  <si>
    <t>Флюс для алюминия Ф-64 10мл Connector</t>
  </si>
  <si>
    <t>УТ000052091</t>
  </si>
  <si>
    <t>Флюс для алюминия Ф-64 15мл Connector</t>
  </si>
  <si>
    <t>УТ000025827</t>
  </si>
  <si>
    <t>Флюс для алюминия Ф-64 20мл с кисточкой  Connector</t>
  </si>
  <si>
    <t>УТ000014818</t>
  </si>
  <si>
    <t>Флюс для алюминия Ф-64 25мл Connector</t>
  </si>
  <si>
    <t>УТ000010210</t>
  </si>
  <si>
    <t>Флюс для пайки Ф-34А 10мл Connector</t>
  </si>
  <si>
    <t>УТ000052097</t>
  </si>
  <si>
    <t>Флюс для пайки Ф-34А 15мл Connector</t>
  </si>
  <si>
    <t>УТ000052098</t>
  </si>
  <si>
    <t>Флюс для пайки Ф-34А 25мл Connector</t>
  </si>
  <si>
    <t xml:space="preserve"> Флюсы Бура</t>
  </si>
  <si>
    <t>УТ000052083</t>
  </si>
  <si>
    <t>Флюс для пайки БУРА 100г Connector</t>
  </si>
  <si>
    <t>УТ000052084</t>
  </si>
  <si>
    <t>Флюс для пайки БУРА 250г Connector</t>
  </si>
  <si>
    <t>УТ000052082</t>
  </si>
  <si>
    <t>Флюс для пайки БУРА 30г Connector</t>
  </si>
  <si>
    <t xml:space="preserve"> Флюсы гели, паяльный жир, паяльные пасты</t>
  </si>
  <si>
    <t>00000004032</t>
  </si>
  <si>
    <t>Жир паяльный Connector</t>
  </si>
  <si>
    <t>УТ000035849</t>
  </si>
  <si>
    <t>Паста паяльная 20гр., (Sn63/Pb37) Mechanic XG30</t>
  </si>
  <si>
    <t>УТ000058283</t>
  </si>
  <si>
    <t>Паста паяльная 20гр., Mechanic V3S35</t>
  </si>
  <si>
    <t>УТ000035850</t>
  </si>
  <si>
    <t>Паста паяльная 35гр., (Sn63/Pb37) Mechanic XG50</t>
  </si>
  <si>
    <t>УТ000060667</t>
  </si>
  <si>
    <t>Паста паяльная Mechanic XGSP40 35 г пайка BGA компонентов</t>
  </si>
  <si>
    <t>УТ000060668</t>
  </si>
  <si>
    <t>Паяльная паста MECHANIC MS83, 20 г.,флюс для пайки Sn63Pb37 (W1)</t>
  </si>
  <si>
    <t>УТ000060669</t>
  </si>
  <si>
    <t>Паяльная паста Mechanic XG50 флюс для пайки Sn63 Pb37 35 г DREAM STYLE</t>
  </si>
  <si>
    <t>УТ000058192</t>
  </si>
  <si>
    <t>Поршень для выдавливания флюса или паяльной пасты из тубы DREAM SC03</t>
  </si>
  <si>
    <t>УТ000061163</t>
  </si>
  <si>
    <t>Флюс безотмывочный Mechanic no 226 для пайки плат iPhone CPU 10 мл STYLE</t>
  </si>
  <si>
    <t>УТ000045338</t>
  </si>
  <si>
    <t>Флюс гель для SMD компонентов, Amtech NC-559-ASM, 10мл DREAM</t>
  </si>
  <si>
    <t>УТ000023539</t>
  </si>
  <si>
    <t>Флюс гель для пайки Amtech RMA-223, подходит для SMD/BGA компонентов, 10мл</t>
  </si>
  <si>
    <t>УТ000035383</t>
  </si>
  <si>
    <t>Флюс гель индикаторный банка 20г TT Keller 09-3692</t>
  </si>
  <si>
    <t>УТ000055574</t>
  </si>
  <si>
    <t>Флюс для пайки MECHANIC UV10 безгалогеновый, 10мл, игла дозатор и толкатель в комплекте</t>
  </si>
  <si>
    <t>УТ000029136</t>
  </si>
  <si>
    <t>Флюс паста 20гр (для пайки радодеталей, меди, различных маталов) Connector</t>
  </si>
  <si>
    <t>УТ000029137</t>
  </si>
  <si>
    <t>Флюс паста 2гр шприц</t>
  </si>
  <si>
    <t>УТ000054481</t>
  </si>
  <si>
    <t>Флюс ТТ индикаторный банка 15г. Keller</t>
  </si>
  <si>
    <t xml:space="preserve"> Флюсы на основе глицерина</t>
  </si>
  <si>
    <t>УТ000057998</t>
  </si>
  <si>
    <t>Глицерин гидразиновый флюс 100мл Connector</t>
  </si>
  <si>
    <t>УТ000009284</t>
  </si>
  <si>
    <t>Глицерин гидразиновый флюс 10мл.(стекло)</t>
  </si>
  <si>
    <t>УТ000057996</t>
  </si>
  <si>
    <t>Глицерин гидразиновый флюс 15мл Connector</t>
  </si>
  <si>
    <t>УТ000057997</t>
  </si>
  <si>
    <t>Глицерин гидразиновый флюс 50мл Connector</t>
  </si>
  <si>
    <t>УТ000009279</t>
  </si>
  <si>
    <t>Глицерин гидразиновый флюс с кисточкой 20мл.</t>
  </si>
  <si>
    <t>УТ000042188</t>
  </si>
  <si>
    <t>Флюс ТАГС 30мл пластик 09-3660 SP-01072</t>
  </si>
  <si>
    <t xml:space="preserve"> Флюсы на основе канифоли</t>
  </si>
  <si>
    <t>00410055714</t>
  </si>
  <si>
    <t>Канифоль жидкая 10мл Lux Connector</t>
  </si>
  <si>
    <t>УТ000025801</t>
  </si>
  <si>
    <t>Канифоль жидкая 15мл Lux Connector</t>
  </si>
  <si>
    <t>УТ000025802</t>
  </si>
  <si>
    <t>Канифоль жидкая 20г с кисточкой Connector</t>
  </si>
  <si>
    <t>УТ000025800</t>
  </si>
  <si>
    <t>Канифоль жидкая 20мл с кисточкой Lux Connector</t>
  </si>
  <si>
    <t>УТ000025803</t>
  </si>
  <si>
    <t>Канифоль жидкая 25мл Lux Connector</t>
  </si>
  <si>
    <t>00410055715</t>
  </si>
  <si>
    <t>Канифоль жидкая 50мл Lux Connector</t>
  </si>
  <si>
    <t>УТ000025804</t>
  </si>
  <si>
    <t>УТ000025805</t>
  </si>
  <si>
    <t>Канифоль сосновая 100гр (класс А) в банночке Connector</t>
  </si>
  <si>
    <t>УТ000025806</t>
  </si>
  <si>
    <t>Канифоль сосновая 10гр (класс А) в банночке Connector</t>
  </si>
  <si>
    <t>УТ000025808</t>
  </si>
  <si>
    <t>Канифоль сосновая 20гр (класс А) в банночке Connector</t>
  </si>
  <si>
    <t>00410056873</t>
  </si>
  <si>
    <t>Канифоль сосновая 20гр в банночке</t>
  </si>
  <si>
    <t>00410055716</t>
  </si>
  <si>
    <t>Канифоль-гель Актив, шприц, блистер Connector</t>
  </si>
  <si>
    <t>УТ000025810</t>
  </si>
  <si>
    <t>Канифоль-гель шприц, блистер Connector</t>
  </si>
  <si>
    <t>УТ000025825</t>
  </si>
  <si>
    <t>Флюс паяльный ЛТИ-120 Lux 20мл с кисточкой (без спирта, водосмывной) Connector</t>
  </si>
  <si>
    <t>00410058271</t>
  </si>
  <si>
    <t>Флюс паяльный ЛТИ-120 Lux флакон 10мл Connector</t>
  </si>
  <si>
    <t>УТ000025826</t>
  </si>
  <si>
    <t>Флюс паяльный ЛТИ-120 Lux флакон 15мл Connector</t>
  </si>
  <si>
    <t>УТ000002942</t>
  </si>
  <si>
    <t>Флюс паяльный ЛТИ-120 Lux флакон 25мл Connector</t>
  </si>
  <si>
    <t>УТ000031821</t>
  </si>
  <si>
    <t>Флюс паяльный ЛТИ-120 Lux флакон 50мл Connector</t>
  </si>
  <si>
    <t xml:space="preserve"> Флюсы на основе кислоты</t>
  </si>
  <si>
    <t>УТ000055914</t>
  </si>
  <si>
    <t>Кислота ортофосфорная 100мл (высокоакт.флюс для пайки) Connector</t>
  </si>
  <si>
    <t>00410051696</t>
  </si>
  <si>
    <t>Кислота ортофосфорная 10мл (высокоакт.флюс для пайки) Connector</t>
  </si>
  <si>
    <t>УТ000025819</t>
  </si>
  <si>
    <t>Кислота ортофосфорная 15мл (высокоакт.флюс для пайки) Connector</t>
  </si>
  <si>
    <t>00410057204</t>
  </si>
  <si>
    <t>Кислота ортофосфорная 20мл. с кисточкой</t>
  </si>
  <si>
    <t>УТ000025820</t>
  </si>
  <si>
    <t>Кислота ортофосфорная 25мл (высокоакт.флюс для пайки) Connector</t>
  </si>
  <si>
    <t>УТ000010211</t>
  </si>
  <si>
    <t>Кислота ортофосфорная 30мл., Rexant 09-3635</t>
  </si>
  <si>
    <t>УТ000058000</t>
  </si>
  <si>
    <t>Кислота ортофосфорная 500мл (высокоакт.флюс для пайки) Connector</t>
  </si>
  <si>
    <t>00410057205</t>
  </si>
  <si>
    <t>Кислота ортофосфорная 50мл.</t>
  </si>
  <si>
    <t>УТ000025817</t>
  </si>
  <si>
    <t>Кислота паяльная   6мл активный флюс для пайки в быту Connector</t>
  </si>
  <si>
    <t>УТ000025812</t>
  </si>
  <si>
    <t>Кислота паяльная  10мл, активный флюс для пайки в быту Connector</t>
  </si>
  <si>
    <t>УТ000042187</t>
  </si>
  <si>
    <t>Кислота паяльная  15мл стекло SP-01061</t>
  </si>
  <si>
    <t>УТ000025813</t>
  </si>
  <si>
    <t>Кислота паяльная  15мл, активный флюс для пайки в быту Connector</t>
  </si>
  <si>
    <t>УТ000025814</t>
  </si>
  <si>
    <t>Кислота паяльная  20мл с кисточкой, активный флюс для пайки в быту Connector</t>
  </si>
  <si>
    <t>УТ000025815</t>
  </si>
  <si>
    <t>Кислота паяльная  25мл, активный флюс для пайки в быту Connector</t>
  </si>
  <si>
    <t>УТ000008696</t>
  </si>
  <si>
    <t>Кислота паяльная  25мл, с кисточкой Rexant 09-3613</t>
  </si>
  <si>
    <t>УТ000042189</t>
  </si>
  <si>
    <t>Кислота паяльная  30мл пластик SP-01060</t>
  </si>
  <si>
    <t>УТ000025816</t>
  </si>
  <si>
    <t>Кислота паяльная  50мл активный флюс для пайки в быту Connector</t>
  </si>
  <si>
    <t>УТ000025811</t>
  </si>
  <si>
    <t>Кислота паяльная 100мл, активный флюс для пайки в быту Connector</t>
  </si>
  <si>
    <t>00000004043</t>
  </si>
  <si>
    <t>Флюс для пайки Ф-38Н,30мл, Rexant 09-3650</t>
  </si>
  <si>
    <t>УТ000008691</t>
  </si>
  <si>
    <t>Флюс для пайки ФИМ 10мл Connector</t>
  </si>
  <si>
    <t>УТ000052094</t>
  </si>
  <si>
    <t>Флюс для пайки ФИМ 15мл Connector</t>
  </si>
  <si>
    <t>УТ000052096</t>
  </si>
  <si>
    <t>Флюс для пайки ФИМ 20мл с кисточкой Connector</t>
  </si>
  <si>
    <t>УТ000052095</t>
  </si>
  <si>
    <t>Флюс для пайки ФИМ 25мл Connector</t>
  </si>
  <si>
    <t xml:space="preserve"> Материалы для производства печатных плат</t>
  </si>
  <si>
    <t>УТ000008698</t>
  </si>
  <si>
    <t>Жидкое олово(Химическое лужение плат),100мл,Rexant 09-3495</t>
  </si>
  <si>
    <t>УТ000058672</t>
  </si>
  <si>
    <t>Набор микросверел для печатной платы 0,1-1мм, хвостовик 3,175мм, карбид-вольфрамовая сталь, 10шт</t>
  </si>
  <si>
    <t>УТ000056096</t>
  </si>
  <si>
    <t>Набор микросверел для печатной платы 0,3-1,2мм, хвостовик 3,175мм, карбид-вольфрамовая сталь, 10шт</t>
  </si>
  <si>
    <t>УТ000050203</t>
  </si>
  <si>
    <t>Набор микросверел для печатной платы 0,6-1,5мм, хвостовик 3,175мм, карбид-вольфрамовая сталь, 10шт SX30E</t>
  </si>
  <si>
    <t>УТ000048255</t>
  </si>
  <si>
    <t>Сверло для печатной платы 0,7мм, хвостовик 3,175мм, карбид-вольфрамовая сталь, SX30E</t>
  </si>
  <si>
    <t>УТ000048254</t>
  </si>
  <si>
    <t>Сверло для печатной платы 0,8мм, хвостовик 3,175мм, карбид-вольфрамовая сталь, SX30E</t>
  </si>
  <si>
    <t>УТ000048253</t>
  </si>
  <si>
    <t>Сверло для печатной платы 1,0мм, хвостовик 3,175мм, карбид-вольфрамовая сталь, SX30E</t>
  </si>
  <si>
    <t>УТ000048256</t>
  </si>
  <si>
    <t>Сверло для печатной платы 1,1мм, хвостовик 3,175мм, карбид-вольфрамовая сталь, SX30E</t>
  </si>
  <si>
    <t>УТ000048257</t>
  </si>
  <si>
    <t>Сверло для печатной платы 1,2мм, хвостовик 3,175мм, карбид-вольфрамовая сталь, SX30E</t>
  </si>
  <si>
    <t>УТ000048259</t>
  </si>
  <si>
    <t>Сверло для печатной платы 1,3мм, хвостовик 3,175мм, карбид-вольфрамовая сталь, SX30E</t>
  </si>
  <si>
    <t>УТ000048260</t>
  </si>
  <si>
    <t>Сверло для печатной платы 1,4мм, хвостовик 3,175мм, карбид-вольфрамовая сталь, SX30E</t>
  </si>
  <si>
    <t>УТ000048258</t>
  </si>
  <si>
    <t>Сверло для печатной платы 1,5мм, хвостовик 3,175мм, карбид-вольфрамовая сталь, SX30E</t>
  </si>
  <si>
    <t>УТ000025828</t>
  </si>
  <si>
    <t>Хлорное железо 100гр Connector</t>
  </si>
  <si>
    <t>УТ000052100</t>
  </si>
  <si>
    <t>Хлорное железо 250гр Connector</t>
  </si>
  <si>
    <t xml:space="preserve"> Материалы теплопроводящие</t>
  </si>
  <si>
    <t>УТ000046480</t>
  </si>
  <si>
    <t>Теплопроводящая клейкая лента с керамическим наполнителем двухстороняя 10мм*5м, -20гр-+120грC, NKS-20</t>
  </si>
  <si>
    <t>УТ000046479</t>
  </si>
  <si>
    <t>Теплопроводящая клейкая лента с керамическим наполнителем двухстороняя 12мм*5м, -20гр-+120грC, NKS-20</t>
  </si>
  <si>
    <t>УТ000061890</t>
  </si>
  <si>
    <t>Теплопроводящая клейкая лента с керамическим наполнителем двухстороняя 20мм*5м, -20гр-+120грC, NKS-20</t>
  </si>
  <si>
    <t>УТ000046481</t>
  </si>
  <si>
    <t>Теплопроводящая клейкая лента с керамическим наполнителем двухстороняя 8мм*5м, -20гр-+120грC, NKS-20</t>
  </si>
  <si>
    <t>УТ000051672</t>
  </si>
  <si>
    <t>Теплопроводящая паста HY-410 0.5г</t>
  </si>
  <si>
    <t>УТ000008701</t>
  </si>
  <si>
    <t>Теплопроводящая паста КПТ-8 10г. шприц</t>
  </si>
  <si>
    <t>УТ000052103</t>
  </si>
  <si>
    <t>Теплопроводящая паста КПТ-8 10г.блистер шприц</t>
  </si>
  <si>
    <t>УТ000000301</t>
  </si>
  <si>
    <t>Теплопроводящая паста КПТ-8 18г. тюбик (25)</t>
  </si>
  <si>
    <t>00410055717</t>
  </si>
  <si>
    <t>Теплопроводящая паста КПТ-8 20г. шприц</t>
  </si>
  <si>
    <t>УТ000008282</t>
  </si>
  <si>
    <t>Теплопроводящая паста КПТ-8 50г.</t>
  </si>
  <si>
    <t>УТ000057338</t>
  </si>
  <si>
    <t>Термопаста GD900 3г</t>
  </si>
  <si>
    <t>УТ000014708</t>
  </si>
  <si>
    <t>Термопаста Halnziye HY-610-10г, TU10 3.05W/m-k (золотая)</t>
  </si>
  <si>
    <t>УТ000041111</t>
  </si>
  <si>
    <t>Термопаста Halnziye HY-610-10г, бочонок</t>
  </si>
  <si>
    <t>УТ000019157</t>
  </si>
  <si>
    <t>Термопаста Halnziye HY-710-20г</t>
  </si>
  <si>
    <t xml:space="preserve"> Материалы токопроводящие</t>
  </si>
  <si>
    <t>УТ000044680</t>
  </si>
  <si>
    <t>Клей токопроводный Контактол-Р на графите</t>
  </si>
  <si>
    <t>УТ000010184</t>
  </si>
  <si>
    <t>Клей токопроводящий для ремонта нитей обогрева стекла 2 мл AVS AVK-134</t>
  </si>
  <si>
    <t>УТ000052188</t>
  </si>
  <si>
    <t>Клей токопроводящий для ремонта нитей обогрева стекла 2 мл PRO-series для стёкол</t>
  </si>
  <si>
    <t>УТ000051904</t>
  </si>
  <si>
    <t>Клей токопроводящий для ремонта нитей обогрева стекла 4мл Airline AG-CC-01</t>
  </si>
  <si>
    <t>УТ000058472</t>
  </si>
  <si>
    <t>Лента никелевая  0,1x5мм  5м</t>
  </si>
  <si>
    <t>УТ000055400</t>
  </si>
  <si>
    <t>Лента никелевая  0,1x8мм  5м</t>
  </si>
  <si>
    <t xml:space="preserve"> Оборудование вспомогательное, подставки для паяльников,</t>
  </si>
  <si>
    <t>УТ000011598</t>
  </si>
  <si>
    <t>Антистатический браслет CT-511B</t>
  </si>
  <si>
    <t>УТ000032946</t>
  </si>
  <si>
    <t>Браслет магнитный 67450</t>
  </si>
  <si>
    <t>УТ000054302</t>
  </si>
  <si>
    <t>Коврик антистатический силиконовый для монтажных и ремонтных работ 227x355мм</t>
  </si>
  <si>
    <t>УТ000024059</t>
  </si>
  <si>
    <t>Коврик антистатический силиконовый для монтажных и ремонтных работ 280*200мм</t>
  </si>
  <si>
    <t>УТ000054366</t>
  </si>
  <si>
    <t>Коврик антистатический силиконовый для монтажных и ремонтных работ 300*200мм</t>
  </si>
  <si>
    <t>УТ000053095</t>
  </si>
  <si>
    <t>Коврик антистатический силиконовый для монтажных и ремонтных работ ZD-154-1B</t>
  </si>
  <si>
    <t>УТ000040445</t>
  </si>
  <si>
    <t>Коврик магнитный для запчастей и винтов с маркером и ластиком JM-Z09</t>
  </si>
  <si>
    <t>00410053269</t>
  </si>
  <si>
    <t>Подставка для паяльника классика, держатель катушки припоя, Джетт SL-1040</t>
  </si>
  <si>
    <t>00410053271</t>
  </si>
  <si>
    <t>Подставка для паяльника прямоугольная, губка для очистки жала</t>
  </si>
  <si>
    <t>УТ000054381</t>
  </si>
  <si>
    <t>Подставка для паяльника, губка для очистки жала, бакелит</t>
  </si>
  <si>
    <t>УТ000050038</t>
  </si>
  <si>
    <t>Подставка для паяльника, круглое основание</t>
  </si>
  <si>
    <t>УТ000050039</t>
  </si>
  <si>
    <t>Подставка для паяльника, овальное основание</t>
  </si>
  <si>
    <t xml:space="preserve"> Паяльники, наборы инструментов</t>
  </si>
  <si>
    <t>УТ000018725</t>
  </si>
  <si>
    <t>Набор для пайки PINSUN PS816-630 (8 предметов)</t>
  </si>
  <si>
    <t>УТ000018726</t>
  </si>
  <si>
    <t>Набор для пайки PINSUN PS816-640 (8 предметов)</t>
  </si>
  <si>
    <t>УТ000057720</t>
  </si>
  <si>
    <t>Набор для пайки PM-INP31 набор для пайки (24 в 1)</t>
  </si>
  <si>
    <t>УТ000057726</t>
  </si>
  <si>
    <t>Набор для пайки PM-INP37 набор для пайки 60Вт (5 в 1)</t>
  </si>
  <si>
    <t>УТ000018727</t>
  </si>
  <si>
    <t>Электропаяльник  PINSUN PS-660 (8 предметов)</t>
  </si>
  <si>
    <t xml:space="preserve"> Паяльники, пистолетная рукоятка</t>
  </si>
  <si>
    <t>УТ000042392</t>
  </si>
  <si>
    <t>Электропаяльник импульсный, 25-130Вт/220В, пистолетная рукоятка ZD-90A</t>
  </si>
  <si>
    <t>УТ000056500</t>
  </si>
  <si>
    <t>Электропаяльник импульсный, 30-130Вт/220В, пистолетная рукоятка, керам. нагреватель, ZD-722NA</t>
  </si>
  <si>
    <t>УТ000042391</t>
  </si>
  <si>
    <t>Электропаяльник импульсный, 30-70Вт/220В, пистолетная рукоятка ZD-90BA</t>
  </si>
  <si>
    <t>УТ000058450</t>
  </si>
  <si>
    <t>Электропаяльник пистолет 60Вт SPARK LUX SL-129</t>
  </si>
  <si>
    <t xml:space="preserve"> Паяльники, питание 12В, 5В,  USB</t>
  </si>
  <si>
    <t>УТ000061010</t>
  </si>
  <si>
    <t>Паяльник USB 5В 8Вт, 18650 Li-Ion, портативный, комплект жал, флюс, припой, коврик, подставка</t>
  </si>
  <si>
    <t>УТ000065193</t>
  </si>
  <si>
    <t>Паяльник USB 5В 8Вт, 18650 Li-Ion, портативный, комплект жал, флюс, припой, подставка</t>
  </si>
  <si>
    <t>УТ000031817</t>
  </si>
  <si>
    <t>Электропаяльник S-Line ZD-200NDQ 30Вт 12В со штекером прикуривателя, керам. нагреватель</t>
  </si>
  <si>
    <t>УТ000031818</t>
  </si>
  <si>
    <t>Электропаяльник S-Line ZD-20A, 8Вт 12В, для пайки SMD компонентов</t>
  </si>
  <si>
    <t>УТ000031819</t>
  </si>
  <si>
    <t>Электропаяльник S-Line ZD-20D, 8Вт на батарейках 3хR3, 4.5V</t>
  </si>
  <si>
    <t>УТ000031820</t>
  </si>
  <si>
    <t>Электропаяльник S-Line ZD-20U, 8Вт питание через USB</t>
  </si>
  <si>
    <t>УТ000064384</t>
  </si>
  <si>
    <t>Электропаяльник YIHUA947, 9Вт питание через USB</t>
  </si>
  <si>
    <t xml:space="preserve"> Паяльники, питание 220В долговечное жало</t>
  </si>
  <si>
    <t>УТ000062975</t>
  </si>
  <si>
    <t>Паяльник электрический Smartbuy tools  80Вт, термостойкая рукоятка (SBT-SI-05)</t>
  </si>
  <si>
    <t>УТ000062972</t>
  </si>
  <si>
    <t>Паяльник электрический Smartbuy tools 100Вт, термостойкая рукоятка (SBT-SI-06)</t>
  </si>
  <si>
    <t>УТ000062973</t>
  </si>
  <si>
    <t>Паяльник электрический Smartbuy tools 25Вт, деревянная рукоятка (SBT-SI-01)</t>
  </si>
  <si>
    <t>УТ000064870</t>
  </si>
  <si>
    <t>Паяльник электрический Smartbuy tools 25Вт, термостойкая рукоятка (SBT-SI-04)</t>
  </si>
  <si>
    <t>УТ000064871</t>
  </si>
  <si>
    <t>Паяльник электрический Smartbuy tools 40Вт, деревянная рукоятка (SBT-SI-02)</t>
  </si>
  <si>
    <t>УТ000064872</t>
  </si>
  <si>
    <t>Паяльник электрический Smartbuy tools 60Вт, деревянная рукоятка (SBT-SI-03)</t>
  </si>
  <si>
    <t>УТ000063034</t>
  </si>
  <si>
    <t>Паяльник электрический Орбита PM-INP36 40Вт,220В</t>
  </si>
  <si>
    <t>УТ000063035</t>
  </si>
  <si>
    <t>Паяльник электрический Орбита PM-INP36 60Вт,220В</t>
  </si>
  <si>
    <t>УТ000063036</t>
  </si>
  <si>
    <t>Паяльник электрический Орбита PM-INP36 80Вт,220В</t>
  </si>
  <si>
    <t>УТ000018729</t>
  </si>
  <si>
    <t>Электропаяльник BAOLING LL-506-40 40Вт/220В</t>
  </si>
  <si>
    <t>УТ000013191</t>
  </si>
  <si>
    <t>Электропаяльник PINSUN 560 60Вт, 220В индикатор питания, жало тип конус</t>
  </si>
  <si>
    <t>УТ000043108</t>
  </si>
  <si>
    <t>Электропаяльник PINSUN PS800-330A, 30Вт, 220В индикатор питания, жало тип конус</t>
  </si>
  <si>
    <t>УТ000043109</t>
  </si>
  <si>
    <t>Электропаяльник PINSUN PS800-340A, 40Вт, 220В индикатор питания, жало тип конус</t>
  </si>
  <si>
    <t>УТ000052222</t>
  </si>
  <si>
    <t>Электропаяльник S-Line ZD-22 (ZD-402) 30Вт 220В  с керам. нагревателем и долговечным Long Life жалом</t>
  </si>
  <si>
    <t>УТ000050335</t>
  </si>
  <si>
    <t>Электропаяльник S-Line ZD-23 20Вт 220В  с керам.нагревателем и долговечным Long Life жалом</t>
  </si>
  <si>
    <t>УТ000064347</t>
  </si>
  <si>
    <t>Электропаяльник S-Line ZD-36 40Вт 220В съемная ручка</t>
  </si>
  <si>
    <t>УТ000052534</t>
  </si>
  <si>
    <t>Электропаяльник S-Line ZD-70D 20-130Вт, 220В, керам. нагреватель, два режима</t>
  </si>
  <si>
    <t>УТ000016690</t>
  </si>
  <si>
    <t>Электропаяльник S-Line ZD-70DA 20-130Вт, 220В, керам. нагреватель, два режима , защитный колпачек</t>
  </si>
  <si>
    <t>УТ000015348</t>
  </si>
  <si>
    <t>Электропаяльник S-Line ZD-721N 25Вт/220В,  керам. нагреватель, ручка с рез.вставками</t>
  </si>
  <si>
    <t>УТ000016691</t>
  </si>
  <si>
    <t>Электропаяльник S-Line ZD-721N 40Вт/220В,  керам. нагреватель, ручка с рез.вставками</t>
  </si>
  <si>
    <t>УТ000049619</t>
  </si>
  <si>
    <t>Электропаяльник X-Pert HL014, 60Вт пластиковая ручка, долговечное жало типа клин</t>
  </si>
  <si>
    <t>УТ000038160</t>
  </si>
  <si>
    <t>Электропаяльник со светодиодной подсветкой 40Вт</t>
  </si>
  <si>
    <t>УТ000052263</t>
  </si>
  <si>
    <t>Электропаяльник, подставка в комплекте 60Вт PINSUN PS-1018</t>
  </si>
  <si>
    <t xml:space="preserve"> Паяльники, питание 220В медное жало</t>
  </si>
  <si>
    <t>УТ000056597</t>
  </si>
  <si>
    <t>Набор для паяльных работ Термолюкс, паяльник  25Вт</t>
  </si>
  <si>
    <t>УТ000056600</t>
  </si>
  <si>
    <t>Набор для паяльных работ Термолюкс, паяльник  80Вт</t>
  </si>
  <si>
    <t>УТ000056596</t>
  </si>
  <si>
    <t>Набор для паяльных работ Термолюкс, паяльник 100Вт</t>
  </si>
  <si>
    <t>УТ000056499</t>
  </si>
  <si>
    <t>Паяльник электрический 100Вт HL019A</t>
  </si>
  <si>
    <t>УТ000056497</t>
  </si>
  <si>
    <t>Паяльник электрический 300Вт HL019A</t>
  </si>
  <si>
    <t>УТ000056496</t>
  </si>
  <si>
    <t>Паяльник электрический 80Вт HL019A</t>
  </si>
  <si>
    <t>УТ000058451</t>
  </si>
  <si>
    <t>Паяльник электрический 80Вт пластиковая ручка, Spark Lux</t>
  </si>
  <si>
    <t>УТ000062974</t>
  </si>
  <si>
    <t>Паяльник электрический Smartbuy tools  80Вт, деревянная рукоятка (SBT-SI-80)</t>
  </si>
  <si>
    <t>УТ000058071</t>
  </si>
  <si>
    <t>Электропаяльник 100Вт/220В деревянная ручка Spark Lux</t>
  </si>
  <si>
    <t>УТ000021822</t>
  </si>
  <si>
    <t>Электропаяльник Помощник ПД-100 100Вт/220В деревянная ручка, медное жало, тип-лопатка</t>
  </si>
  <si>
    <t>УТ000021823</t>
  </si>
  <si>
    <t>Электропаяльник Помощник ПД-25 25Вт/220В деревянная ручка, медное жало, тип-лопатка</t>
  </si>
  <si>
    <t>УТ000029270</t>
  </si>
  <si>
    <t>Электропаяльник Помощник ПД-65 65Вт/220В деревянная ручка, медное жало, тип-лопатка</t>
  </si>
  <si>
    <t>УТ000021824</t>
  </si>
  <si>
    <t>Электропаяльник Помощник ПД-80 80Вт/220В деревянная ручка, медное жало, тип-лопатка</t>
  </si>
  <si>
    <t>00000004036</t>
  </si>
  <si>
    <t>Электропаяльник ЭПСН-01-25 25Вт/220В деревянная ручка</t>
  </si>
  <si>
    <t>УТ000027429</t>
  </si>
  <si>
    <t>Электропаяльник ЭПСН-03-100 100Вт/220В деревянная ручка</t>
  </si>
  <si>
    <t>УТ000027430</t>
  </si>
  <si>
    <t>Электропаяльник ЭПСН-03-40 40Вт/220В деревянная ручка</t>
  </si>
  <si>
    <t>УТ000028959</t>
  </si>
  <si>
    <t>Электропаяльник ЭПСН-03-80 80Вт/220В деревянная ручка</t>
  </si>
  <si>
    <t xml:space="preserve"> Паяльники, с регулировкой температуры</t>
  </si>
  <si>
    <t>УТ000039419</t>
  </si>
  <si>
    <t>Паяльник электрический Smartbuy tools 40Вт, термостойкая рукоятка (SBT-SI-40)</t>
  </si>
  <si>
    <t>УТ000038159</t>
  </si>
  <si>
    <t>Паяльник электрический ZD-715L 80W с выключателем, жало типа конус</t>
  </si>
  <si>
    <t>УТ000004684</t>
  </si>
  <si>
    <t>Электропаяльник 30Вт/220В, керам. нагреватель, долговечное жало REXANT 12-0122</t>
  </si>
  <si>
    <t>УТ000022731</t>
  </si>
  <si>
    <t>Электропаяльник Помощник 908 PM-INP02 60Вт/220В, терморегулятор</t>
  </si>
  <si>
    <t>УТ000057716</t>
  </si>
  <si>
    <t>Электропаяльник Помощник PM-INP30 (60Вт, терморегулятор, заземление)</t>
  </si>
  <si>
    <t>УТ000057722</t>
  </si>
  <si>
    <t>Электропаяльник Помощник PM-INP34 (80Вт, терморегулятор)</t>
  </si>
  <si>
    <t>УТ000057723</t>
  </si>
  <si>
    <t>Электропаяльник Помощник PM-INP35 (120Вт, терморегулятор)</t>
  </si>
  <si>
    <t>УТ000057724</t>
  </si>
  <si>
    <t>Электропаяльник Помощник PM-INP35 (60Вт, терморегулятор)</t>
  </si>
  <si>
    <t>УТ000057725</t>
  </si>
  <si>
    <t>Электропаяльник Помощник PM-INP35 (90Вт, терморегулятор)</t>
  </si>
  <si>
    <t xml:space="preserve"> Паяльные станции и принадлежности к станциям</t>
  </si>
  <si>
    <t>УТ000038070</t>
  </si>
  <si>
    <t>Насадка для фена паяльной станции 79-3914</t>
  </si>
  <si>
    <t>УТ000038071</t>
  </si>
  <si>
    <t>Насадка для фена паяльной станции 79-3915</t>
  </si>
  <si>
    <t>УТ000038072</t>
  </si>
  <si>
    <t>Насадка для фена паяльной станции D10 79-3916</t>
  </si>
  <si>
    <t>УТ000038068</t>
  </si>
  <si>
    <t>Насадка для фена паяльной станции D5 79-3912</t>
  </si>
  <si>
    <t>УТ000038069</t>
  </si>
  <si>
    <t>Насадка для фена паяльной станции D8 79-3913</t>
  </si>
  <si>
    <t>УТ000016708</t>
  </si>
  <si>
    <t>Насадка к термофену для п/с 45гр D-3mm H 7см YIHUA  N-3-B</t>
  </si>
  <si>
    <t>УТ000016709</t>
  </si>
  <si>
    <t>Насадка к термофену для п/с 45гр D-5mm H 7см YIHUA  N-5-B</t>
  </si>
  <si>
    <t>УТ000038080</t>
  </si>
  <si>
    <t>Насадка к термофену для п/с 45гр D-8mm H 7см YIHUA  N-8</t>
  </si>
  <si>
    <t>УТ000009289</t>
  </si>
  <si>
    <t>Паяльная станция мини REXANT ZD-20F 5V/10W 200-500*С (12-0182)</t>
  </si>
  <si>
    <t>УТ000056488</t>
  </si>
  <si>
    <t>Станция паяльная Yihua YH 858</t>
  </si>
  <si>
    <t>УТ000056487</t>
  </si>
  <si>
    <t>Станция паяльная Yihua YH 936</t>
  </si>
  <si>
    <t>УТ000040446</t>
  </si>
  <si>
    <t>Термофен мини 300°C 300Вт ZD-511</t>
  </si>
  <si>
    <t>УТ000046482</t>
  </si>
  <si>
    <t>Фен паяльный портативный 300Вт, 220В</t>
  </si>
  <si>
    <t xml:space="preserve"> Устройства для удаления припоя</t>
  </si>
  <si>
    <t>УТ000060074</t>
  </si>
  <si>
    <t>Паяльник с оловоотсосом 888T 0190 30Вт (60744)</t>
  </si>
  <si>
    <t>УТ000060744</t>
  </si>
  <si>
    <t>Паяльник с оловоотсосом A-019</t>
  </si>
  <si>
    <t>УТ000053158</t>
  </si>
  <si>
    <t>Устройство для удаления припоя, оловоотсос, антистатический экстрактор</t>
  </si>
  <si>
    <t>УТ000049486</t>
  </si>
  <si>
    <t>Устройство для удаления припоя, оловоотсос, антистатический экстрактор S-Line</t>
  </si>
  <si>
    <t>УТ000053157</t>
  </si>
  <si>
    <t>Устройство для удаления припоя, оловоотсос, металл синий</t>
  </si>
  <si>
    <t>00410053272</t>
  </si>
  <si>
    <t>Устройство для удаления припоя, оловоотсос, металл синий-серебро</t>
  </si>
  <si>
    <t xml:space="preserve"> Расходные материалы, оснастка для инструмента</t>
  </si>
  <si>
    <t xml:space="preserve"> Ключи, гайки зажима для УШМ</t>
  </si>
  <si>
    <t>УТ000028967</t>
  </si>
  <si>
    <t>Гайка зажима диска УШМ универсальная AEZ (010157(G)) 36920</t>
  </si>
  <si>
    <t>УТ000028978</t>
  </si>
  <si>
    <t>Ключ для гайки зажима диска УШМ ПРОМО HR-200011 49243</t>
  </si>
  <si>
    <t>УТ000028979</t>
  </si>
  <si>
    <t>Ключ для гайки зажима диска УШМ ПРОМО HR-200014 49244</t>
  </si>
  <si>
    <t>УТ000052416</t>
  </si>
  <si>
    <t>Ключ универсальный для УШМ 115-230, Spark Lux SL-J299</t>
  </si>
  <si>
    <t>УТ000052414</t>
  </si>
  <si>
    <t>Ключ универсальный для УШМ 115-230, X-Pert XPT-1030</t>
  </si>
  <si>
    <t xml:space="preserve"> Ключи, патроны для дрели, шуруповерта</t>
  </si>
  <si>
    <t>УТ000039135</t>
  </si>
  <si>
    <t>Ключ для патрона дрели 10мм 010360(d10)(Р)</t>
  </si>
  <si>
    <t>УТ000058197</t>
  </si>
  <si>
    <t>Ключ для патрона дрели 13мм MTV, 303-12</t>
  </si>
  <si>
    <t>УТ000035253</t>
  </si>
  <si>
    <t>Ключ для патрона дрели 13мм в оплетке красный 010360(U)</t>
  </si>
  <si>
    <t>УТ000031712</t>
  </si>
  <si>
    <t>Ключ для патрона дрели 16мм 010360 (d16)P</t>
  </si>
  <si>
    <t>УТ000031713</t>
  </si>
  <si>
    <t>Ключ для патрона дрели 16мм в оплетке 539-07-006</t>
  </si>
  <si>
    <t>УТ000042160</t>
  </si>
  <si>
    <t>Ключ для патрона дрели ø13мм, резиновое покрытие X-Pert XP-0220</t>
  </si>
  <si>
    <t>УТ000049464</t>
  </si>
  <si>
    <t>Ключ для патрона дрели ø16мм, резиновое покрытие X-Pert XP-0220</t>
  </si>
  <si>
    <t>УТ000018576</t>
  </si>
  <si>
    <t>Набор для дрели 3пр. (патрон ключевой 13мм 20UNF, ключ для патрона, переходник SDSplus-20UNF) 646-211</t>
  </si>
  <si>
    <t>УТ000015837</t>
  </si>
  <si>
    <t>Патрон FIT мини 36927</t>
  </si>
  <si>
    <t>УТ000047017</t>
  </si>
  <si>
    <t>Патрон быстрозажимной "мини", 0,5-3мм, U-хвостовик под биту FIT 37828</t>
  </si>
  <si>
    <t>УТ000047018</t>
  </si>
  <si>
    <t>Патрон быстрозажимной "мини", 0,5-6мм, U-хвостовик под биту FIT 37829</t>
  </si>
  <si>
    <t>УТ000057392</t>
  </si>
  <si>
    <t>Патрон для дрели 13мм (ключ, переходник SDS+) "LIT"</t>
  </si>
  <si>
    <t>УТ000057324</t>
  </si>
  <si>
    <t>Патрон для дрели DRILL CHUCK ключевой, трехкулачковый зажим 1.5-13mm на блистере</t>
  </si>
  <si>
    <t>УТ000058277</t>
  </si>
  <si>
    <t>Патрон для дрели DRILL CHUCK ключевой, трехкулачковый зажим 1.5-16mm на блистере</t>
  </si>
  <si>
    <t>УТ000053862</t>
  </si>
  <si>
    <t>Патрон для дрели X-PERT ключевой, трехкулачковый зажим 1.5-13mm на блистере, XP-850</t>
  </si>
  <si>
    <t>УТ000065498</t>
  </si>
  <si>
    <t>Патрон для дрели X-PERT ключевой, трехкулачковый зажим 3-16mm на блистере, XP-851</t>
  </si>
  <si>
    <t>УТ000035578</t>
  </si>
  <si>
    <t>Патрон для дрели с ключом 1/2" (1,5-13 мм) MOS 37814М</t>
  </si>
  <si>
    <t>УТ000058116</t>
  </si>
  <si>
    <t>Патрон для дрели с ключом 1/2" (3,0-16 мм) MOS</t>
  </si>
  <si>
    <t>УТ000047792</t>
  </si>
  <si>
    <t>Патрон кулачковый 0.3-3.2мм, хвостовик ø2.35мм</t>
  </si>
  <si>
    <t>УТ000047793</t>
  </si>
  <si>
    <t>Патрон кулачковый 0.3-3.5мм, хвостовик 6.35х18мм HEX (1/4), white</t>
  </si>
  <si>
    <t>УТ000047787</t>
  </si>
  <si>
    <t>Патрон кулачковый 0.3-6.5мм, хвостовик 6.35х30мм HEX (1/4), black</t>
  </si>
  <si>
    <t>УТ000053018</t>
  </si>
  <si>
    <t>Патрон кулачковый 0.6-6.5mm L-HT0211</t>
  </si>
  <si>
    <t>УТ000042379</t>
  </si>
  <si>
    <t>Патрон кулачковый мини 0,3 мм-3,2мм на вал двигателя М7х0,75 MC01</t>
  </si>
  <si>
    <t>УТ000035123</t>
  </si>
  <si>
    <t>Патрон кулачковый мини 0,3 мм-3,5мм на вал двигателя Ø2,35мм</t>
  </si>
  <si>
    <t>УТ000044665</t>
  </si>
  <si>
    <t>Патрон кулачковый мини 0,3 мм-3,5мм на вал двигателя Ø2мм MC02F</t>
  </si>
  <si>
    <t>УТ000035120</t>
  </si>
  <si>
    <t>Патрон кулачковый мини 0,3 мм-3,5мм на вал двигателя Ø3,17мм</t>
  </si>
  <si>
    <t>УТ000050205</t>
  </si>
  <si>
    <t>Патрон кулачковый мини 0,75мм-2,0мм для дрели M7 MCM7</t>
  </si>
  <si>
    <t>УТ000057393</t>
  </si>
  <si>
    <t>Патрон самозажимной для дрели и шуруповерта 13мм "MTV BAJGE"</t>
  </si>
  <si>
    <t>УТ000035268</t>
  </si>
  <si>
    <t>Патрон самозажимной для дрели и шуруповерта 13мм 1/2" 010022</t>
  </si>
  <si>
    <t>УТ000066159</t>
  </si>
  <si>
    <t>Патрон сверлильный быстрозажимной 2-13мм двухмуфтовый KRANZ × 2</t>
  </si>
  <si>
    <t>УТ000042380</t>
  </si>
  <si>
    <t>Патрон цанговый 0.8-1.5мм вал 2,3мм MC23A</t>
  </si>
  <si>
    <t>УТ000042381</t>
  </si>
  <si>
    <t>Патрон цанговый с набором цанг 0.5-3.0мм вал 2,35мм</t>
  </si>
  <si>
    <t>УТ000044666</t>
  </si>
  <si>
    <t>Патрон цанговый с набором цанг 0.5-3.0мм вал 2мм MC02</t>
  </si>
  <si>
    <t>УТ000042382</t>
  </si>
  <si>
    <t>Патрон цанговый с набором цанг 0.5-3.0мм вал 3,17мм</t>
  </si>
  <si>
    <t>УТ000044664</t>
  </si>
  <si>
    <t>Патрон цанговый с набором цанг 0.5-3.0мм вал 4мм MC04</t>
  </si>
  <si>
    <t>УТ000054384</t>
  </si>
  <si>
    <t>Патрон цанговый с набором цанг 0.5-3.0мм вал 5мм</t>
  </si>
  <si>
    <t>УТ000020410</t>
  </si>
  <si>
    <t>Патроны цанговые (втулки) набор 3шт. FIT 36928</t>
  </si>
  <si>
    <t>УТ000039160</t>
  </si>
  <si>
    <t>Переходник с SDS+ на обычный патрон для дрели 010335(8)</t>
  </si>
  <si>
    <t xml:space="preserve"> Насадки для шлифовально-гравировальной машины</t>
  </si>
  <si>
    <t xml:space="preserve"> Бандажи наждачные</t>
  </si>
  <si>
    <t>УТ000029003</t>
  </si>
  <si>
    <t>Бандаж наждачный и барабан наждачный (набор 9+1шт) FIT 36914</t>
  </si>
  <si>
    <t>УТ000015813</t>
  </si>
  <si>
    <t>Бандаж наждачный и штифт FIT (набор 11шт) 36917</t>
  </si>
  <si>
    <t>УТ000015814</t>
  </si>
  <si>
    <t>Бандаж наждачный и штифт FIT (набор 7шт)</t>
  </si>
  <si>
    <t xml:space="preserve"> Боры твердосплавные</t>
  </si>
  <si>
    <t>УТ000029000</t>
  </si>
  <si>
    <t>Шарошки металлич. для фигурных отвестий по металлу (5 шт) FIT 36475</t>
  </si>
  <si>
    <t>УТ000015863</t>
  </si>
  <si>
    <t>Шарошки мини по металлу 6шт FIT</t>
  </si>
  <si>
    <t>УТ000015861</t>
  </si>
  <si>
    <t>Шарошки усиленная сталь с алмазным напылением (хвост. 3мм, 10шт) FIT</t>
  </si>
  <si>
    <t>УТ000015862</t>
  </si>
  <si>
    <t>Шарошки усиленная сталь с алмазным напылением (хвост. 3мм, 20шт) FIT 36485</t>
  </si>
  <si>
    <t>УТ000015860</t>
  </si>
  <si>
    <t>Шарошки усиленная сталь с алмазным напылением (хвост. 6мм, 6шт) FIT 36482</t>
  </si>
  <si>
    <t xml:space="preserve"> Корщетки</t>
  </si>
  <si>
    <t>УТ000017607</t>
  </si>
  <si>
    <t>Корщетки латунированные (набор 3шт, D хвост.= 3,1мм) FIT 36904</t>
  </si>
  <si>
    <t>УТ000017606</t>
  </si>
  <si>
    <t>Корщетки стальные (набор 3шт, D хвост.= 3,1мм) FIT 36903</t>
  </si>
  <si>
    <t>УТ000029002</t>
  </si>
  <si>
    <t>Корщетки хлопковые и штифты, набор 4шт FIT</t>
  </si>
  <si>
    <t xml:space="preserve"> Круги абразивные</t>
  </si>
  <si>
    <t>УТ000052421</t>
  </si>
  <si>
    <t>Круг абразивный лепестковый радиальный для дрели 30х20х6мм P120 FIT 39558</t>
  </si>
  <si>
    <t>УТ000052422</t>
  </si>
  <si>
    <t>Круг абразивный лепестковый радиальный для дрели 30х20х6мм P180 FIT 39559</t>
  </si>
  <si>
    <t>УТ000052426</t>
  </si>
  <si>
    <t>Круг абразивный лепестковый радиальный для дрели 60х30х6мм P100 FIT 39575</t>
  </si>
  <si>
    <t>УТ000052423</t>
  </si>
  <si>
    <t>Круг абразивный лепестковый радиальный для дрели 60х30х6мм P40 FIT 39572</t>
  </si>
  <si>
    <t>УТ000052424</t>
  </si>
  <si>
    <t>Круг абразивный лепестковый радиальный для дрели 60х30х6мм P60 FIT 39573</t>
  </si>
  <si>
    <t>УТ000052425</t>
  </si>
  <si>
    <t>Круг абразивный лепестковый радиальный для дрели 60х30х6мм P80 FIT 39574</t>
  </si>
  <si>
    <t>УТ000026662</t>
  </si>
  <si>
    <t>Круг абразивный лепестковый радиальный для дрели 80х30х6мм P40 FIT 39592</t>
  </si>
  <si>
    <t xml:space="preserve"> Круги отрезные, пильные диски</t>
  </si>
  <si>
    <t>УТ000022714</t>
  </si>
  <si>
    <t>Держатель отрезных дисков (D=6mm, d=3.2mm, L=50mm)</t>
  </si>
  <si>
    <t>УТ000054375</t>
  </si>
  <si>
    <t>Держатель отрезных дисков, оснастка гравера (бормашины) , хвостовик Ø3мм, металлическая шайба, длина 38мм</t>
  </si>
  <si>
    <t>УТ000054373</t>
  </si>
  <si>
    <t>Держатель отрезных дисков, оснастка гравера (бормашины), хвостовик Ø2,35мм, длина 35мм</t>
  </si>
  <si>
    <t>УТ000056088</t>
  </si>
  <si>
    <t>Держатель отрезных дисков, оснастка гравера (бормашины), хвостовик Ø2,35мм, металлическая шайба (5)</t>
  </si>
  <si>
    <t>УТ000054374</t>
  </si>
  <si>
    <t>Держатель отрезных дисков, оснастка гравера (бормашины), хвостовик Ø3мм (5)</t>
  </si>
  <si>
    <t>УТ000054376</t>
  </si>
  <si>
    <t>Держатель отрезных дисков, оснастка гравера (бормашины), хвостовик Ø3мм, металлическая шайба</t>
  </si>
  <si>
    <t>УТ000061178</t>
  </si>
  <si>
    <t>Держатель отрезных дисков, оснастка гравера (бормашины), хвостовик Ø6мм, металлическая шайба</t>
  </si>
  <si>
    <t>УТ000029004</t>
  </si>
  <si>
    <t>Диски наждачные средние, набор 36 шт. FIT 36921</t>
  </si>
  <si>
    <t>УТ000015824</t>
  </si>
  <si>
    <t>Диски отрезные FIT HSS 2шт. и штифт d=3mm 36933</t>
  </si>
  <si>
    <t>УТ000055208</t>
  </si>
  <si>
    <t>Круг с алмазным напылением (D=40мм, D хвост.= 3мм)</t>
  </si>
  <si>
    <t>УТ000055207</t>
  </si>
  <si>
    <t>Круг с алмазным напылением (D=60мм, D хвост.= 3мм)</t>
  </si>
  <si>
    <t>УТ000017576</t>
  </si>
  <si>
    <t>Круги алюминий-оксидные шлифовальные (набор 3шт.) FIT 36912</t>
  </si>
  <si>
    <t>УТ000015831</t>
  </si>
  <si>
    <t>Круги отрезные FIT 36шт. 36901</t>
  </si>
  <si>
    <t>УТ000015830</t>
  </si>
  <si>
    <t>Круги отрезные FIT, усиленная нагрузка 20шт. 36908</t>
  </si>
  <si>
    <t>УТ000029001</t>
  </si>
  <si>
    <t>Круги отрезные мини с алмазным напылением 12 шт FIT 36489</t>
  </si>
  <si>
    <t>УТ000015832</t>
  </si>
  <si>
    <t>Круги отрезные фиберглассовые FIT 5шт. 36902</t>
  </si>
  <si>
    <t>УТ000017580</t>
  </si>
  <si>
    <t>Круги с алмазным напылением (набор 3шт+штифт.,D=22мм, D хвост.= 3,1мм) FIT 36930</t>
  </si>
  <si>
    <t>УТ000029008</t>
  </si>
  <si>
    <t>Круги с алмазным напылением, набор 2шт+штифт.,D=30мм, D хвост.= 3мм FIT 36931</t>
  </si>
  <si>
    <t>УТ000022160</t>
  </si>
  <si>
    <t>Набор пильных мини дисков с держателем 6пр., блистер</t>
  </si>
  <si>
    <t>УТ000050937</t>
  </si>
  <si>
    <t>Набор пильных мини дисков с держателем 7пр., в пакете</t>
  </si>
  <si>
    <t>УТ000061179</t>
  </si>
  <si>
    <t>Отрезные диски, круги для гравера, усиленные, комплект 36шт</t>
  </si>
  <si>
    <t xml:space="preserve"> Круги полировочные, шлифовальные</t>
  </si>
  <si>
    <t>УТ000032653</t>
  </si>
  <si>
    <t>Головка шлифовальная ГУ-4 2030312</t>
  </si>
  <si>
    <t>УТ000032654</t>
  </si>
  <si>
    <t>Головка шлифовальная ГУ-6 2030314</t>
  </si>
  <si>
    <t>УТ000017579</t>
  </si>
  <si>
    <t>Круги полировочные фетровые (набор 7шт+штифт., D хвост.= 3,1мм) FIT 36926</t>
  </si>
  <si>
    <t>УТ000017577</t>
  </si>
  <si>
    <t>Круги полировочные хлопковые (набор 3шт., D хвост.= 3,1мм) FIT 36920</t>
  </si>
  <si>
    <t>УТ000017578</t>
  </si>
  <si>
    <t>Круги полировочные шерсть (набор 3шт., D хвост.= 3,1мм) FIT</t>
  </si>
  <si>
    <t>УТ000022065</t>
  </si>
  <si>
    <t>Круги резиновые шлифовальные FIT 2шт. 36909</t>
  </si>
  <si>
    <t>УТ000022066</t>
  </si>
  <si>
    <t>Круги силиконово-карбидные шлифовальные FIT 3шт. 36911</t>
  </si>
  <si>
    <t>УТ000022713</t>
  </si>
  <si>
    <t>Круги шлифовальные, набор 10 шт.+ штифт 1 шт. FIT 36913</t>
  </si>
  <si>
    <t>УТ000029006</t>
  </si>
  <si>
    <t>Набор насадок резиновые полировальные мелкой зернистости, набор 6 шт. FIT 36923</t>
  </si>
  <si>
    <t>УТ000029005</t>
  </si>
  <si>
    <t>Набор насадок резиновые полировальные средней зернистости, набор 6 шт. FIT 36922</t>
  </si>
  <si>
    <t xml:space="preserve"> Наборы насадок</t>
  </si>
  <si>
    <t>УТ000050935</t>
  </si>
  <si>
    <t>Набор насадок для граверов и бормашин 105 шт.</t>
  </si>
  <si>
    <t>УТ000050936</t>
  </si>
  <si>
    <t>Набор насадок для граверов и бормашин 12 шт.</t>
  </si>
  <si>
    <t>УТ000054259</t>
  </si>
  <si>
    <t>Набор шарошек с алмазным напылением (набор 30шт)</t>
  </si>
  <si>
    <t>УТ000020421</t>
  </si>
  <si>
    <t>Шарошки и круги отрезные с алмазным напылением (набор 25шт) FIT 36487</t>
  </si>
  <si>
    <t xml:space="preserve"> Шарошки абразивные</t>
  </si>
  <si>
    <t>УТ000029025</t>
  </si>
  <si>
    <t>Шарошка абразивная ( по камню, мрамору, кафелю), хвостовик 6 мм, цилиндр 25 х 13 мм 36972</t>
  </si>
  <si>
    <t>УТ000049479</t>
  </si>
  <si>
    <t>Шарошка абразивная ( по камню, мрамору, кафелю), хвостовик 6 мм, цилиндр 25 х 40 мм 36971</t>
  </si>
  <si>
    <t>УТ000029030</t>
  </si>
  <si>
    <t>Шарошка абразивная ( по камню, мрамору, кафелю), хвостовик 6 мм, цилиндр с остр.наконечник. 14 х 25 мм 36980</t>
  </si>
  <si>
    <t>УТ000029029</t>
  </si>
  <si>
    <t>Шарошка абразивная ( по камню, мрамору, кафелю), хвостовик 6 мм, цилиндр со скосом 18 х 27 мм 36978</t>
  </si>
  <si>
    <t>УТ000041262</t>
  </si>
  <si>
    <t>Шарошка абразивная (по металлу), хвостовик 6 мм, конус 25 х 35 мм 36948М</t>
  </si>
  <si>
    <t>УТ000029015</t>
  </si>
  <si>
    <t>Шарошка абразивная (по металлу), хвостовик 6 мм, сфера 25 мм	36954</t>
  </si>
  <si>
    <t>УТ000029024</t>
  </si>
  <si>
    <t>Шарошка абразивная (по металлу), хвостовик 6 мм, трапеция 25 х 20 мм 36965</t>
  </si>
  <si>
    <t>УТ000029012</t>
  </si>
  <si>
    <t>Шарошка абразивная (по металлу), хвостовик 6 мм, цилиндр 18 х 40 мм 36950</t>
  </si>
  <si>
    <t>УТ000056978</t>
  </si>
  <si>
    <t>Шарошка абразивная (по металлу), хвостовик 6 мм, цилиндр 25 х 13 мм 36952</t>
  </si>
  <si>
    <t>УТ000041261</t>
  </si>
  <si>
    <t>Шарошка абразивная (по металлу), хвостовик 6 мм, цилиндр 25 х 40 мм 36941М</t>
  </si>
  <si>
    <t>УТ000029013</t>
  </si>
  <si>
    <t>Шарошка абразивная (по металлу), хвостовик 6 мм, цилиндр 25 х 40 мм 36951</t>
  </si>
  <si>
    <t>УТ000029014</t>
  </si>
  <si>
    <t>Шарошка абразивная (по металлу), хвостовик 6 мм, цилиндр 32 х 8 мм 36953</t>
  </si>
  <si>
    <t>УТ000029017</t>
  </si>
  <si>
    <t>Шарошка абразивная (по металлу), хвостовик 6 мм, цилиндр с закругленнием 20 х 25 мм 36956</t>
  </si>
  <si>
    <t>УТ000029020</t>
  </si>
  <si>
    <t>Шарошка абразивная (по металлу), хвостовик 6 мм, цилиндр с острым наконечником 14 х 25 мм 36960</t>
  </si>
  <si>
    <t>УТ000029019</t>
  </si>
  <si>
    <t>Шарошка абразивная (по металлу), хвостовик 6 мм, цилиндр со скосом 18 х 27 мм 36958</t>
  </si>
  <si>
    <t>УТ000029010</t>
  </si>
  <si>
    <t>Шарошка абразивная, цилиндр 25х13 мм 36942М</t>
  </si>
  <si>
    <t>УТ000029011</t>
  </si>
  <si>
    <t>Шарошка абразивная, цилиндр заостренный 14х25 мм 36947М</t>
  </si>
  <si>
    <t>УТ000028999</t>
  </si>
  <si>
    <t>Шарошки абразивные для фигурных отверстий большие (по металлу) FIT 36469</t>
  </si>
  <si>
    <t>УТ000011335</t>
  </si>
  <si>
    <t>Шарошки абразивные для фигурных отверстий большие (хвост. 6мм) FIT 36467</t>
  </si>
  <si>
    <t>УТ000028998</t>
  </si>
  <si>
    <t>Шарошки абразивные для фигурных отверстий малые (по металлу) FIT 36468</t>
  </si>
  <si>
    <t>УТ000011334</t>
  </si>
  <si>
    <t>Шарошки абразивные для фигурных отверстий малые (хвост. 3мм) FIT</t>
  </si>
  <si>
    <t>УТ000011336</t>
  </si>
  <si>
    <t>Шарошки абразивные для фигурных отверстий мини (хвост. 2.3мм) FIT 36924</t>
  </si>
  <si>
    <t>УТ000022703</t>
  </si>
  <si>
    <t>Шарошки металлич. для фигурных отвестий по дереву (5 шт) FIT 36455</t>
  </si>
  <si>
    <t xml:space="preserve"> Насадки, расходники абразивные, дисковые</t>
  </si>
  <si>
    <t xml:space="preserve"> Диски отрезные алмазные</t>
  </si>
  <si>
    <t>УТ000027676</t>
  </si>
  <si>
    <t>Диск отрезной алмазный "Турбо" 115х22.2мм (сухая и влажная резка, для резки кафеля, кирпича, камня, бетона) КУРС 37266</t>
  </si>
  <si>
    <t>УТ000027680</t>
  </si>
  <si>
    <t>Диск отрезной алмазный "Турбо-волна" 125х22.2мм (сухая и влажная резка, для резки кафеля, кирпича, камня, бетона) КУРС 37272</t>
  </si>
  <si>
    <t>УТ000027674</t>
  </si>
  <si>
    <t>Диск отрезной алмазный сегментный 125х22.2мм (сухая и влажная резка, для резки кафеля, кирпича, камня, бетона) КУРС 37262</t>
  </si>
  <si>
    <t>УТ000027675</t>
  </si>
  <si>
    <t>Диск отрезной алмазный сегментный 150х22.2мм (сухая и влажная резка, для резки кафеля, кирпича, камня, бетона) КУРС 37263</t>
  </si>
  <si>
    <t>УТ000027671</t>
  </si>
  <si>
    <t>Диск отрезной алмазный сплошной 115х22.2мм (влажная резка, для резки кафеля, кирпича, камня, бетона) КУРС 37251</t>
  </si>
  <si>
    <t>УТ000027672</t>
  </si>
  <si>
    <t>Диск отрезной алмазный сплошной 125х22.2мм (влажная резка, для резки кафеля, кирпича, камня, бетона) КУРС 37252</t>
  </si>
  <si>
    <t xml:space="preserve"> Диски отрезные по металлу</t>
  </si>
  <si>
    <t>УТ000047171</t>
  </si>
  <si>
    <t>Диск отрезной по металлу 115*1,2*22 Луга</t>
  </si>
  <si>
    <t>УТ000056444</t>
  </si>
  <si>
    <t>Диск отрезной по металлу 115*1,8*22 Луга</t>
  </si>
  <si>
    <t>УТ000025078</t>
  </si>
  <si>
    <t>Диск отрезной по металлу 115*1,8*22,23 Луга</t>
  </si>
  <si>
    <t>УТ000025080</t>
  </si>
  <si>
    <t>Диск отрезной по металлу 125*1,2*22 Луга А30</t>
  </si>
  <si>
    <t>УТ000025076</t>
  </si>
  <si>
    <t>Диск отрезной по металлу 125*1,6*22,23 Луга А54</t>
  </si>
  <si>
    <t>УТ000028323</t>
  </si>
  <si>
    <t>Диск отрезной по металлу 125*2,5*22 Луга А30</t>
  </si>
  <si>
    <t>УТ000059565</t>
  </si>
  <si>
    <t>Диск отрезной по металлу 150*1,6*22 X-PERT (5)</t>
  </si>
  <si>
    <t>УТ000056445</t>
  </si>
  <si>
    <t>Диск отрезной по металлу 150*1,6*22 Луга</t>
  </si>
  <si>
    <t>УТ000055635</t>
  </si>
  <si>
    <t>Диск отрезной по металлу 180*1,6*22 KR-90-0932</t>
  </si>
  <si>
    <t>УТ000059566</t>
  </si>
  <si>
    <t>Диск отрезной по металлу 180*1,6*22 X-PERT</t>
  </si>
  <si>
    <t>УТ000039787</t>
  </si>
  <si>
    <t>Диск отрезной по металлу 180*1,8*22 Луга</t>
  </si>
  <si>
    <t>УТ000025079</t>
  </si>
  <si>
    <t>Диск отрезной по металлу 180*2,5*22 Луга</t>
  </si>
  <si>
    <t>УТ000059567</t>
  </si>
  <si>
    <t>Диск отрезной по металлу 230*1,6*22 X-PERT (5)</t>
  </si>
  <si>
    <t>УТ000033884</t>
  </si>
  <si>
    <t>Диск шлифовальный по металлу Greatflex Т27-125 х 6,0 х 22 мм, класс Master</t>
  </si>
  <si>
    <t xml:space="preserve"> Диски пильные</t>
  </si>
  <si>
    <t>УТ000032943</t>
  </si>
  <si>
    <t>Диск пильный "FIT IT" по дереву, пос.диаметр 22,2мм, 6 зубьев с карбидными вставками,230мм</t>
  </si>
  <si>
    <t xml:space="preserve"> Корщетки дисковые</t>
  </si>
  <si>
    <t>УТ000027682</t>
  </si>
  <si>
    <t>Корщетка дисковая 125х22,2мм стальная латунированная волнистая проволока КУРС 39065</t>
  </si>
  <si>
    <t>УТ000022716</t>
  </si>
  <si>
    <t>Корщетка дисковая 125х22.2мм стальная проволока витая провока КУРС 39030</t>
  </si>
  <si>
    <t>УТ000049920</t>
  </si>
  <si>
    <t>Корщетка-колесо,пос.диаметр 22,2 мм, стальная витая проволока 125мм 38930M</t>
  </si>
  <si>
    <t>УТ000032944</t>
  </si>
  <si>
    <t>Корщетка-колесо,пос.диаметр 22,2 мм, стальная витая проволока 125мм 39103</t>
  </si>
  <si>
    <t>УТ000052760</t>
  </si>
  <si>
    <t>Щетки для УШМ (чашка)  50мм/М14 круч.сталь №2,5</t>
  </si>
  <si>
    <t>УТ000052761</t>
  </si>
  <si>
    <t>Щетки для УШМ (чашка)  50мм/М14 латунь №2,5</t>
  </si>
  <si>
    <t>УТ000053652</t>
  </si>
  <si>
    <t>Щетки для УШМ (чашка)  75мм/М14 круч.сталь №3</t>
  </si>
  <si>
    <t>УТ000053653</t>
  </si>
  <si>
    <t>Щетки для УШМ (чашка)  75мм/М14 латунь №3</t>
  </si>
  <si>
    <t>УТ000054557</t>
  </si>
  <si>
    <t>Щетки для УШМ (чашка) 100мм/М14 круч.сталь №4</t>
  </si>
  <si>
    <t>УТ000060259</t>
  </si>
  <si>
    <t>Щетки для УШМ (чашка) 100мм/М14 латунь №4</t>
  </si>
  <si>
    <t xml:space="preserve"> Круги торцевые, абразивные лепестковый</t>
  </si>
  <si>
    <t>УТ000022717</t>
  </si>
  <si>
    <t>Круг абразивный лепестковый торцевой Р120 22,2/125мм FIT IT 39556</t>
  </si>
  <si>
    <t>УТ000025957</t>
  </si>
  <si>
    <t>Круг абразивный лепестковый торцевой Р24 22,2/125мм FIT IT 39550</t>
  </si>
  <si>
    <t>УТ000025958</t>
  </si>
  <si>
    <t>Круг абразивный лепестковый торцевой Р36 22,2/125мм FIT IT 39551</t>
  </si>
  <si>
    <t>УТ000025959</t>
  </si>
  <si>
    <t>Круг абразивный лепестковый торцевой Р60 22,2/125мм FIT IT 39553</t>
  </si>
  <si>
    <t xml:space="preserve"> Круги торцевые, абразивные с липучкой</t>
  </si>
  <si>
    <t>УТ000026643</t>
  </si>
  <si>
    <t>Круг абразивный шлифовальный (липучка) d=125мм P100 (100)</t>
  </si>
  <si>
    <t>УТ000026644</t>
  </si>
  <si>
    <t>Круг абразивный шлифовальный (липучка) d=125мм P120 (100)</t>
  </si>
  <si>
    <t>УТ000026645</t>
  </si>
  <si>
    <t>Круг абразивный шлифовальный (липучка) d=125мм P40 (100)</t>
  </si>
  <si>
    <t>УТ000026646</t>
  </si>
  <si>
    <t>Круг абразивный шлифовальный (липучка) d=125мм P60 (100)</t>
  </si>
  <si>
    <t>УТ000026647</t>
  </si>
  <si>
    <t>Круг абразивный шлифовальный (липучка) d=125мм P80 (100)</t>
  </si>
  <si>
    <t>УТ000056965</t>
  </si>
  <si>
    <t>Круг абразивный шлифовальный (липучка) d=150мм Р100 (100)</t>
  </si>
  <si>
    <t>УТ000056966</t>
  </si>
  <si>
    <t>Круг абразивный шлифовальный (липучка) d=150мм Р120 (100)</t>
  </si>
  <si>
    <t>УТ000060254</t>
  </si>
  <si>
    <t>Круг абразивный шлифовальный (липучка) d=150мм Р150 (100)</t>
  </si>
  <si>
    <t>УТ000060255</t>
  </si>
  <si>
    <t>Круг абразивный шлифовальный (липучка) d=150мм Р180 (100)</t>
  </si>
  <si>
    <t>УТ000056962</t>
  </si>
  <si>
    <t>Круг абразивный шлифовальный (липучка) d=150мм Р40 (10)</t>
  </si>
  <si>
    <t>УТ000056963</t>
  </si>
  <si>
    <t>Круг абразивный шлифовальный (липучка) d=150мм Р60 (100)</t>
  </si>
  <si>
    <t>УТ000056964</t>
  </si>
  <si>
    <t>Круг абразивный шлифовальный (липучка) d=150мм Р80 (100)</t>
  </si>
  <si>
    <t>УТ000056967</t>
  </si>
  <si>
    <t>Круг абразивный шлифовальный (липучка) d=180мм P60 (100)</t>
  </si>
  <si>
    <t>УТ000056968</t>
  </si>
  <si>
    <t>Круг абразивный шлифовальный (липучка) d=180мм P80 (100)</t>
  </si>
  <si>
    <t>УТ000054834</t>
  </si>
  <si>
    <t>Круг абразивный шлифовальный (липучка) с отверстиями d=125мм P100 (100)</t>
  </si>
  <si>
    <t>УТ000054835</t>
  </si>
  <si>
    <t>Круг абразивный шлифовальный (липучка) с отверстиями d=125мм P120 (100)</t>
  </si>
  <si>
    <t>УТ000054836</t>
  </si>
  <si>
    <t>Круг абразивный шлифовальный (липучка) с отверстиями d=125мм P40 (100)</t>
  </si>
  <si>
    <t>УТ000054837</t>
  </si>
  <si>
    <t>Круг абразивный шлифовальный (липучка) с отверстиями d=125мм P60 (100)</t>
  </si>
  <si>
    <t>УТ000054838</t>
  </si>
  <si>
    <t>Круг абразивный шлифовальный (липучка) с отверстиями d=125мм P80 (100)</t>
  </si>
  <si>
    <t xml:space="preserve"> Круги торцевые, опорные с липучкой</t>
  </si>
  <si>
    <t>УТ000060256</t>
  </si>
  <si>
    <t>Диск опорный с липучкой Ø100мм, переходник М14, красный</t>
  </si>
  <si>
    <t>УТ000056335</t>
  </si>
  <si>
    <t>Диск опорный с липучкой Ø115мм, X-PERT, в пакете XP-BP115</t>
  </si>
  <si>
    <t>УТ000026666</t>
  </si>
  <si>
    <t>Диск опорный с липучкой Ø125мм, желтый, 41664</t>
  </si>
  <si>
    <t>УТ000033299</t>
  </si>
  <si>
    <t>Диск опорный с липучкой Ø125мм, переходник М14, инд.упак, LIT-182015</t>
  </si>
  <si>
    <t>УТ000056970</t>
  </si>
  <si>
    <t>Диск опорный с липучкой Ø150мм, без адаптера</t>
  </si>
  <si>
    <t>УТ000060257</t>
  </si>
  <si>
    <t>Диск опорный с липучкой Ø150мм, переходник М14, красный</t>
  </si>
  <si>
    <t>УТ000056336</t>
  </si>
  <si>
    <t>Диск опорный с липучкой Ø180мм, X-PERT, в пакете (56971) XP-BP180</t>
  </si>
  <si>
    <t>УТ000056971</t>
  </si>
  <si>
    <t>Диск опорный с липучкой Ø180мм, без адаптера</t>
  </si>
  <si>
    <t>УТ000046772</t>
  </si>
  <si>
    <t>Насадка с липучкой для дрели и УШМ TUNDRA, М14, с адаптером, 100 мм</t>
  </si>
  <si>
    <t>УТ000046765</t>
  </si>
  <si>
    <t>Насадка с липучкой для дрели и УШМ TUNDRA, М14, с адаптером, 115 мм</t>
  </si>
  <si>
    <t xml:space="preserve"> Круги торцевые, полировальные</t>
  </si>
  <si>
    <t>УТ000026664</t>
  </si>
  <si>
    <t>Круг торцевой полировальный войлочный, лепестковый 125 мм 47456</t>
  </si>
  <si>
    <t>УТ000042070</t>
  </si>
  <si>
    <t>Круг торцевой полировальный войлочный, сплошной 115 мм</t>
  </si>
  <si>
    <t>УТ000056090</t>
  </si>
  <si>
    <t>Круг торцевой полировальный войлочный, сплошной 95 мм</t>
  </si>
  <si>
    <t>УТ000026665</t>
  </si>
  <si>
    <t>Круг торцевой сплошной полировальный войлочный 125 мм</t>
  </si>
  <si>
    <t xml:space="preserve"> Полотна для эл.лобзика</t>
  </si>
  <si>
    <t>УТ000054261</t>
  </si>
  <si>
    <t>Пилки для эл. лобзика T118A чистый рез по металлу, полотно 77мм, LIT (5шт/упак), цена за блистер</t>
  </si>
  <si>
    <t>УТ000054262</t>
  </si>
  <si>
    <t>Пилки для эл. лобзика T144D прямой быстрый рез по дереву, полотно 100мм LIT (5шт/упак) цена за блистер</t>
  </si>
  <si>
    <t>УТ000044278</t>
  </si>
  <si>
    <t>Пилки для эл.лобзика Вихрь Т-101АО (ламинат, чист. криволин, 76х50мм, 2шт)</t>
  </si>
  <si>
    <t>УТ000028982</t>
  </si>
  <si>
    <t>Пилки для эл.лобзика Вихрь Т-119В (по дерев, быстр. рез, 76х50мм, 2шт)</t>
  </si>
  <si>
    <t>УТ000028983</t>
  </si>
  <si>
    <t>Пилки для эл.лобзика Ермак Т-111С (по дерев, груб. рез, 75х3мм, 5шт)  664-293</t>
  </si>
  <si>
    <t>УТ000028985</t>
  </si>
  <si>
    <t>Пилки для эл.лобзика Ермак Т-119ВО (по дерев, фигур. рез, 51х2мм, 5шт) 11325</t>
  </si>
  <si>
    <t>УТ000028987</t>
  </si>
  <si>
    <t>Пилки для эл.лобзика Ермак Т-144D(по дерев, быстр. рез, 75х4мм, 5шт) 11324  664-334</t>
  </si>
  <si>
    <t>УТ000044277</t>
  </si>
  <si>
    <t>Пилки для эл.лобзика Ермак Т-244D(по дерев, быстр. рез, 75х4мм, 5шт) 664-339</t>
  </si>
  <si>
    <t>УТ000057639</t>
  </si>
  <si>
    <t>Полотна по дереву, HCS, остроконечные зубья, 82/56/4мм, (Т101AO), 2шт 40947</t>
  </si>
  <si>
    <t>УТ000057636</t>
  </si>
  <si>
    <t>Полотна по дереву, HCS, разведённые, фрезерованные зубья, 100/74/3мм, (Т111С), 2шт 40935</t>
  </si>
  <si>
    <t>УТ000057638</t>
  </si>
  <si>
    <t>Полотна по дереву, HCS, разведённые, шлифованные зубья, 151/126/4мм, (Т344D), 2шт 40942</t>
  </si>
  <si>
    <t>УТ000057637</t>
  </si>
  <si>
    <t>Полотна по дереву, HCS, фрезерованные, волнистые зубья, 91/67/2мм, (T119B), 2шт 40936</t>
  </si>
  <si>
    <t>УТ000057640</t>
  </si>
  <si>
    <t>Полотна по дереву, HCS, шлифованные под свободным углом зубья, 100/74/2,5мм, (Т101B), 2шт 40948</t>
  </si>
  <si>
    <t xml:space="preserve"> Резьбонарезной инструмент</t>
  </si>
  <si>
    <t>УТ000046989</t>
  </si>
  <si>
    <t>Метчик  М3х0,5мм, легированная сталь, набор 2шт 70840</t>
  </si>
  <si>
    <t>УТ000046990</t>
  </si>
  <si>
    <t>Метчик  М4х0,7мм, легированная сталь, набор 2шт 70841</t>
  </si>
  <si>
    <t>УТ000047002</t>
  </si>
  <si>
    <t>Метчик  М5х0,8мм, комплект 2шт 70882</t>
  </si>
  <si>
    <t>УТ000064211</t>
  </si>
  <si>
    <t>Метчик  М5х0,8мм, легированная сталь, комплект 2шт 70842</t>
  </si>
  <si>
    <t>УТ000046997</t>
  </si>
  <si>
    <t>Метчик  М6х1,0мм, комплект 2шт 70883</t>
  </si>
  <si>
    <t>УТ000064212</t>
  </si>
  <si>
    <t>Метчик  М6х1,0мм, легированная сталь, набор 2шт 70843</t>
  </si>
  <si>
    <t>УТ000046992</t>
  </si>
  <si>
    <t>Метчик  М8х1,25мм, легированная сталь, набор 2шт 70845</t>
  </si>
  <si>
    <t>УТ000046993</t>
  </si>
  <si>
    <t>Метчик М10х1,0мм, легированная сталь, набор 2шт 70846</t>
  </si>
  <si>
    <t>УТ000046998</t>
  </si>
  <si>
    <t>Метчик М10х1,25мм, быстрорежущая сталь Р6М5 70877</t>
  </si>
  <si>
    <t>УТ000046999</t>
  </si>
  <si>
    <t>Метчик М10х1,5мм, быстрорежущая сталь Р6М5 70878</t>
  </si>
  <si>
    <t>УТ000046994</t>
  </si>
  <si>
    <t>Метчик М10х1,5мм, легированная сталь, набор 2шт 70848</t>
  </si>
  <si>
    <t>УТ000064213</t>
  </si>
  <si>
    <t>Метчик М12х1,25мм, легированная сталь, набор 2шт 70849</t>
  </si>
  <si>
    <t>УТ000047001</t>
  </si>
  <si>
    <t>Метчик М12х1,75мм, быстрорежущая сталь Р6М5 70880</t>
  </si>
  <si>
    <t>УТ000046995</t>
  </si>
  <si>
    <t>Метчик М14х2,0мм, легированная сталь, набор 2шт 70852</t>
  </si>
  <si>
    <t>УТ000046996</t>
  </si>
  <si>
    <t>Метчик М16х2,0мм, легированная сталь, набор 2шт 70854</t>
  </si>
  <si>
    <t>УТ000060869</t>
  </si>
  <si>
    <t>Набор лерок X-PERT, 8 предметов, XP-DS1009</t>
  </si>
  <si>
    <t>УТ000060866</t>
  </si>
  <si>
    <t>Набор метчиков 11 предметов X-PERT XP-TS1011</t>
  </si>
  <si>
    <t>УТ000060189</t>
  </si>
  <si>
    <t>Набор метчиков 8 предметов X-PERT XP-TS1009</t>
  </si>
  <si>
    <t>УТ000031591</t>
  </si>
  <si>
    <t>Набор метчиков 8 предметов, размеры метчиков М3, М4, М5, М6, М8, М10, М12</t>
  </si>
  <si>
    <t>УТ000060867</t>
  </si>
  <si>
    <t>Набор метчиков и плашек X-PERT, 12 предметов в коробке</t>
  </si>
  <si>
    <t>УТ000060868</t>
  </si>
  <si>
    <t>Набор метчиков и плашек X-PERT, 20 предметов в коробке</t>
  </si>
  <si>
    <t>УТ000031590</t>
  </si>
  <si>
    <t>Набор плашек 8 предметов, размеры плашек М3, М4, М5, М6, М8, М10, М12</t>
  </si>
  <si>
    <t>УТ000046982</t>
  </si>
  <si>
    <t>Плашка М10х1,0 легированная сталь 70826</t>
  </si>
  <si>
    <t>УТ000046983</t>
  </si>
  <si>
    <t>Плашка М10х1,25 легированная сталь 70827</t>
  </si>
  <si>
    <t>УТ000046984</t>
  </si>
  <si>
    <t>Плашка М10х1,5 легированная сталь 70828</t>
  </si>
  <si>
    <t>УТ000046985</t>
  </si>
  <si>
    <t>Плашка М12х1,25 легированная сталь 70829</t>
  </si>
  <si>
    <t>УТ000046986</t>
  </si>
  <si>
    <t>Плашка М12х1,75 легированная сталь 70830</t>
  </si>
  <si>
    <t>УТ000046987</t>
  </si>
  <si>
    <t>Плашка М14х2,0 легированная сталь 70832</t>
  </si>
  <si>
    <t>УТ000046988</t>
  </si>
  <si>
    <t>Плашка М16х2,0 легированная сталь 70834</t>
  </si>
  <si>
    <t>УТ000046979</t>
  </si>
  <si>
    <t>Плашка М3х0,5 легированная сталь 70820</t>
  </si>
  <si>
    <t>УТ000046981</t>
  </si>
  <si>
    <t>Плашка М8х1,25 легированная сталь 70825</t>
  </si>
  <si>
    <t>УТ000046978</t>
  </si>
  <si>
    <t>Плашкодержатель 20х7мм №2 70761</t>
  </si>
  <si>
    <t xml:space="preserve"> Сверла по дереву</t>
  </si>
  <si>
    <t>УТ000026671</t>
  </si>
  <si>
    <t>Набор для врезки замков 3пр. (54мм коронка, 22мм сверло) 12985</t>
  </si>
  <si>
    <t>УТ000056328</t>
  </si>
  <si>
    <t>Набор для установки врезных замков X-PERT, 22/54мм, блистер, XPT-5422</t>
  </si>
  <si>
    <t>УТ000059563</t>
  </si>
  <si>
    <t>Набор кольцевых коронок по дереву  X-PERT 11 предметов, 19-64мм, в кейсе</t>
  </si>
  <si>
    <t>УТ000056329</t>
  </si>
  <si>
    <t>Набор кольцевых коронок по дереву 6 предметов, 32-54мм, блистер X-PERT</t>
  </si>
  <si>
    <t>УТ000057327</t>
  </si>
  <si>
    <t>Набор кольцевых коронок по дереву X-PERT 16 предметов, 19-127мм, в кейсе</t>
  </si>
  <si>
    <t>УТ000057388</t>
  </si>
  <si>
    <t>Набор кольцевых коронок по керамической плитке  33,53,67,73мм "LIT"</t>
  </si>
  <si>
    <t>УТ000022159</t>
  </si>
  <si>
    <t>Набор перьевых свёрл, 6шт. "CROTT" 10-25 мм 3372</t>
  </si>
  <si>
    <t>УТ000036605</t>
  </si>
  <si>
    <t>Набор сверл по дереву 5шт. 4-5-6-8-10мм 36105</t>
  </si>
  <si>
    <t>УТ000028996</t>
  </si>
  <si>
    <t>Набор сверл по дереву, ПВХ конверт, 8шт. (3-4-5-6-7-8-9-10мм) 36108</t>
  </si>
  <si>
    <t>00410057405</t>
  </si>
  <si>
    <t>Набор сверл по дереву, пластиковый бокс, 5шт. (4-5-6-8-10мм) 36101</t>
  </si>
  <si>
    <t>УТ000058763</t>
  </si>
  <si>
    <t>Набор сверл по дереву, пластиковый бокс, 8шт. (3-4-5-6-8-9-10мм) 36103</t>
  </si>
  <si>
    <t>УТ000040124</t>
  </si>
  <si>
    <t>Пилы круговые набор 5шт 64, 76, 89, 102, 127мм КУРС 36738</t>
  </si>
  <si>
    <t>УТ000052420</t>
  </si>
  <si>
    <t>Пилы круговые набор 7шт. (22, 41, 54, 57, 60, 64, 67 мм) глубина 25 мм, в кейсе KУРС 36735</t>
  </si>
  <si>
    <t>УТ000052419</t>
  </si>
  <si>
    <t>Пилы круговые набор 8шт. (19, 22, 28, 32, 38, 44, 51, 64 мм) глубина 25мм, в кейсе MOS 36732М</t>
  </si>
  <si>
    <t>УТ000047075</t>
  </si>
  <si>
    <t>Подставка для свёрл</t>
  </si>
  <si>
    <t>УТ000056925</t>
  </si>
  <si>
    <t>Свёрла наборные для замков, набор 3шт(22/48мм) 36348</t>
  </si>
  <si>
    <t>УТ000031322</t>
  </si>
  <si>
    <t>Свёрла наборные для замков, набор 3шт(22/54мм) 36347</t>
  </si>
  <si>
    <t>УТ000031334</t>
  </si>
  <si>
    <t>Свёрла наборные для замков, набор 3шт(23/50мм) 36351</t>
  </si>
  <si>
    <t>УТ000017603</t>
  </si>
  <si>
    <t>Сверло по дереву 10,0мм 36040</t>
  </si>
  <si>
    <t>УТ000055445</t>
  </si>
  <si>
    <t>Сверло по дереву 10,0мм Smartbuy SBT-DW-10</t>
  </si>
  <si>
    <t>УТ000055446</t>
  </si>
  <si>
    <t>Сверло по дереву 12,0мм Smartbuy SBT-DW-12</t>
  </si>
  <si>
    <t>УТ000017599</t>
  </si>
  <si>
    <t>Сверло по дереву 4,0мм 36034</t>
  </si>
  <si>
    <t>УТ000017600</t>
  </si>
  <si>
    <t>Сверло по дереву 5,0мм 36035</t>
  </si>
  <si>
    <t>УТ000017601</t>
  </si>
  <si>
    <t>Сверло по дереву 6,0мм 36036</t>
  </si>
  <si>
    <t>УТ000064501</t>
  </si>
  <si>
    <t>Сверло по дереву 7,0мм, CrV Профи</t>
  </si>
  <si>
    <t>УТ000020414</t>
  </si>
  <si>
    <t>Сверло по дереву 8,0мм 36038</t>
  </si>
  <si>
    <t>УТ000064502</t>
  </si>
  <si>
    <t>Сверло по дереву 9,0мм, CrV Профи</t>
  </si>
  <si>
    <t>УТ000054680</t>
  </si>
  <si>
    <t>Сверло по дереву перовое (перьевое), 14*150мм</t>
  </si>
  <si>
    <t>УТ000046514</t>
  </si>
  <si>
    <t>Сверло по дереву перовое (перьевое), 16*150мм</t>
  </si>
  <si>
    <t>УТ000046515</t>
  </si>
  <si>
    <t>Сверло по дереву перовое (перьевое), 18*150мм</t>
  </si>
  <si>
    <t>УТ000054683</t>
  </si>
  <si>
    <t>Сверло по дереву перовое (перьевое), 32*150мм</t>
  </si>
  <si>
    <t>УТ000031324</t>
  </si>
  <si>
    <t>Сверло по дереву перовое 10*152мм FIT 36110</t>
  </si>
  <si>
    <t>УТ000045472</t>
  </si>
  <si>
    <t>Сверло по дереву перовое 12*152мм FIT 36112</t>
  </si>
  <si>
    <t>УТ000045473</t>
  </si>
  <si>
    <t>Сверло по дереву перовое 14*152мм FIT 36114</t>
  </si>
  <si>
    <t>УТ000045474</t>
  </si>
  <si>
    <t>Сверло по дереву перовое 16*152мм FIT 36116</t>
  </si>
  <si>
    <t>УТ000045475</t>
  </si>
  <si>
    <t>Сверло по дереву перовое 18*152мм FIT 36118</t>
  </si>
  <si>
    <t>УТ000031333</t>
  </si>
  <si>
    <t>Сверло по дереву перовое 20*152мм FIT 36120</t>
  </si>
  <si>
    <t>УТ000045476</t>
  </si>
  <si>
    <t>Сверло по дереву перовое 22*152мм FIT 36122</t>
  </si>
  <si>
    <t>УТ000045477</t>
  </si>
  <si>
    <t>Сверло по дереву перовое 23*152мм FIT 36123</t>
  </si>
  <si>
    <t>УТ000045478</t>
  </si>
  <si>
    <t>Сверло по дереву перовое 24*152мм FIT 36124</t>
  </si>
  <si>
    <t>УТ000047013</t>
  </si>
  <si>
    <t>Сверло по дереву перовое 25*152мм FIT 36125</t>
  </si>
  <si>
    <t>УТ000045479</t>
  </si>
  <si>
    <t>Сверло по дереву перовое 26*152мм FIT 36126</t>
  </si>
  <si>
    <t>УТ000045480</t>
  </si>
  <si>
    <t>Сверло по дереву перовое 28*152мм FIT 36128</t>
  </si>
  <si>
    <t>УТ000031325</t>
  </si>
  <si>
    <t>Сверло по дереву перовое 30*152мм FIT 36130</t>
  </si>
  <si>
    <t>УТ000043013</t>
  </si>
  <si>
    <t>Сверло по дереву регулируемое, двурезцовое 40-120mm, SparkLux</t>
  </si>
  <si>
    <t>УТ000043014</t>
  </si>
  <si>
    <t>Сверло по дереву регулируемое, двурезцовое 40-300mm, SparkLux</t>
  </si>
  <si>
    <t>УТ000047014</t>
  </si>
  <si>
    <t>Сверло по дереву с зенкером 4/6,5мм для мебельных конфирматов  5х50 FIT 36429</t>
  </si>
  <si>
    <t>УТ000047015</t>
  </si>
  <si>
    <t>Сверло по дереву с зенкером 5/9,5мм для мебельных конфирматов  7х50 FIT 36431</t>
  </si>
  <si>
    <t>УТ000047016</t>
  </si>
  <si>
    <t>Сверло по дереву с зенкером 5/9,5мм для мебельных конфирматов  7х70 FIT 36432</t>
  </si>
  <si>
    <t>УТ000022704</t>
  </si>
  <si>
    <t>Сверло Форстнера (фреза) с карбидными вставками 10мм FIT 36520</t>
  </si>
  <si>
    <t>УТ000063854</t>
  </si>
  <si>
    <t>Сверло Форстнера (фреза) с карбидными вставками 15мм FIT 36521</t>
  </si>
  <si>
    <t>УТ000063855</t>
  </si>
  <si>
    <t>Сверло Форстнера (фреза) с карбидными вставками 20мм FIT 36522</t>
  </si>
  <si>
    <t>УТ000063856</t>
  </si>
  <si>
    <t>Сверло Форстнера (фреза) с карбидными вставками 22мм FIT 36523</t>
  </si>
  <si>
    <t>УТ000063857</t>
  </si>
  <si>
    <t>Сверло Форстнера (фреза) с карбидными вставками 25мм FIT 36524</t>
  </si>
  <si>
    <t>УТ000022705</t>
  </si>
  <si>
    <t>Сверло Форстнера (фреза) с карбидными вставками 26мм FIT</t>
  </si>
  <si>
    <t>УТ000022706</t>
  </si>
  <si>
    <t>Сверло Форстнера (фреза) с карбидными вставками 30мм FIT 36526</t>
  </si>
  <si>
    <t>УТ000022707</t>
  </si>
  <si>
    <t>Сверло Форстнера (фреза) с карбидными вставками 32мм FIT 36527</t>
  </si>
  <si>
    <t>УТ000022708</t>
  </si>
  <si>
    <t>Сверло Форстнера (фреза) с карбидными вставками 35мм FIT 36528</t>
  </si>
  <si>
    <t>УТ000022709</t>
  </si>
  <si>
    <t>Сверло Форстнера (фреза) с карбидными вставками 40мм FIT 36529</t>
  </si>
  <si>
    <t>УТ000022710</t>
  </si>
  <si>
    <t>Сверло Форстнера (фреза) с карбидными вставками 50мм FIT 36531</t>
  </si>
  <si>
    <t>УТ000063858</t>
  </si>
  <si>
    <t>Сверло Форстнера (фреза) с карбидными вставками 60мм FIT 36534</t>
  </si>
  <si>
    <t>УТ000017605</t>
  </si>
  <si>
    <t>Сверло-фреза универсальное, титановое покрытие (набор 4шт., 3/5/6/8 мм) 36414</t>
  </si>
  <si>
    <t xml:space="preserve"> Сверла по кафелю</t>
  </si>
  <si>
    <t>УТ000054062</t>
  </si>
  <si>
    <t>Коронка алмазная по кафелю  6мм, LIT, BL-5, ЦЕНА ЗА ШТУКУ</t>
  </si>
  <si>
    <t>УТ000054063</t>
  </si>
  <si>
    <t>Коронка алмазная по кафелю  8мм, LIT, BL-5, ЦЕНА ЗА ШТУКУ</t>
  </si>
  <si>
    <t>УТ000054060</t>
  </si>
  <si>
    <t>Коронка алмазная по кафелю 10мм, LIT, BL-5, ЦЕНА ЗА ШТУКУ</t>
  </si>
  <si>
    <t>УТ000054061</t>
  </si>
  <si>
    <t>Коронка алмазная по кафелю 12мм, LIT, BL-2, ЦЕНА ЗА ШТУКУ</t>
  </si>
  <si>
    <t>УТ000051683</t>
  </si>
  <si>
    <t>Коронка алмазная по кафелю 35мм, Spark Lux</t>
  </si>
  <si>
    <t>УТ000051684</t>
  </si>
  <si>
    <t>Коронка алмазная по кафелю 45мм, Spark Lux</t>
  </si>
  <si>
    <t>УТ000051685</t>
  </si>
  <si>
    <t>Коронка алмазная по кафелю 50мм, Spark Lux</t>
  </si>
  <si>
    <t>УТ000062482</t>
  </si>
  <si>
    <t>Коронка алмазная по кафелю 55мм, X-PERT</t>
  </si>
  <si>
    <t>УТ000051686</t>
  </si>
  <si>
    <t>Коронка алмазная по кафелю 60мм, Spark Lux</t>
  </si>
  <si>
    <t>УТ000051690</t>
  </si>
  <si>
    <t>Коронка алмазная по кафелю 85мм, Spark Lux</t>
  </si>
  <si>
    <t>УТ000057129</t>
  </si>
  <si>
    <t>Сверло  8 мм по кафелю, плитке, керамограниту, твердосплавный наконечник, Smartbuy tools</t>
  </si>
  <si>
    <t>УТ000057126</t>
  </si>
  <si>
    <t>Сверло 10 мм по кафелю, плитке, керамограниту, твердосплавный наконечник, Smartbuy tools</t>
  </si>
  <si>
    <t>УТ000057127</t>
  </si>
  <si>
    <t>Сверло 12 мм по кафелю, плитке, керамограниту, твердосплавный наконечник, Smartbuy tools</t>
  </si>
  <si>
    <t>УТ000042071</t>
  </si>
  <si>
    <t>Сверло по кафелю, стеклу  6мм, шестигранный наконечник (10)</t>
  </si>
  <si>
    <t>УТ000017595</t>
  </si>
  <si>
    <t>Сверло по кафелю, стеклу КУРС  5,0мм 35453</t>
  </si>
  <si>
    <t>УТ000017596</t>
  </si>
  <si>
    <t>Сверло по кафелю, стеклу КУРС  6,0мм 35454</t>
  </si>
  <si>
    <t>УТ000017597</t>
  </si>
  <si>
    <t>Сверло по кафелю, стеклу КУРС  8,0мм 35455</t>
  </si>
  <si>
    <t>УТ000017817</t>
  </si>
  <si>
    <t>Сверло по кафелю, стеклу КУРС 10,0мм 35456</t>
  </si>
  <si>
    <t>УТ000017598</t>
  </si>
  <si>
    <t>Сверло по кафелю, стеклу КУРС 12,0мм 35457</t>
  </si>
  <si>
    <t>УТ000017594</t>
  </si>
  <si>
    <t>Сверло по кафелю, стеклу КУРС 4 мм 35452</t>
  </si>
  <si>
    <t>УТ000062459</t>
  </si>
  <si>
    <t>Сверло по стеклу и кафелю X-PERT, Ø 8mm, "-", на блистере</t>
  </si>
  <si>
    <t>УТ000062462</t>
  </si>
  <si>
    <t>Сверло по стеклу и кафелю X-PERT, Ø10mm, "+", на блистере</t>
  </si>
  <si>
    <t>УТ000062461</t>
  </si>
  <si>
    <t>Сверло по стеклу и кафелю X-PERT, Ø10mm, "-", на блистере</t>
  </si>
  <si>
    <t>УТ000057394</t>
  </si>
  <si>
    <t>Сверло по стеклу и кафелю,  6мм, LIT</t>
  </si>
  <si>
    <t>УТ000054551</t>
  </si>
  <si>
    <t>Сверло по стеклу и кафелю,  8мм, LIT</t>
  </si>
  <si>
    <t>УТ000054550</t>
  </si>
  <si>
    <t>Сверло по стеклу и кафелю, 10мм, LIT</t>
  </si>
  <si>
    <t>УТ000058079</t>
  </si>
  <si>
    <t>Сверло по стеклу и кафелю, 10мм, X-Pert DX-8380</t>
  </si>
  <si>
    <t xml:space="preserve"> Сверла по металлу</t>
  </si>
  <si>
    <t>00410056446</t>
  </si>
  <si>
    <t>Набор сверл HSS по металлу полированных 13шт. (1,5-2-2,5-3-3,2-3,5-4-4,5-4,8-5-5,5-6-6,5мм) 33699</t>
  </si>
  <si>
    <t>УТ000023594</t>
  </si>
  <si>
    <t>Набор сверл HSS по металлу полированных 5шт. (1,5-2,5-3-4-5мм) FIT IT 33795</t>
  </si>
  <si>
    <t>00410056448</t>
  </si>
  <si>
    <t>Набор сверл HSS по металлу полированных 5шт. (1,5-2,5-3-4-5мм) КУРС 33695</t>
  </si>
  <si>
    <t>00410056447</t>
  </si>
  <si>
    <t>Набор сверл HSS по металлу полированных 6шт. (2-3-4-5-6-8мм) 33697 Курс</t>
  </si>
  <si>
    <t>УТ000040122</t>
  </si>
  <si>
    <t>Набор сверл HSS по металлу черненых 5шт. (1,5-2,5-3-4-5мм) КУРС</t>
  </si>
  <si>
    <t>УТ000054882</t>
  </si>
  <si>
    <t>Набор сверл по металлу 1-10мм, 19шт в кейсе LIT № 181733, 56359, 183350</t>
  </si>
  <si>
    <t>УТ000055514</t>
  </si>
  <si>
    <t>Набор сверл по металлу Spark Lux №1554 (1,5-6,5мм, с шагом 0,5-1мм, 13шт в кейсе)</t>
  </si>
  <si>
    <t>УТ000045636</t>
  </si>
  <si>
    <t>Набор сверл по металлу X-Pert (1,5-6,5мм, с шагом 0,2-0,5мм, 13шт в кейсе)</t>
  </si>
  <si>
    <t>УТ000047626</t>
  </si>
  <si>
    <t>Набор сверл по металлу X-Pert (1-10мм, с шагом 1мм, 10шт в кейсе)</t>
  </si>
  <si>
    <t>УТ000065496</t>
  </si>
  <si>
    <t>Набор свёрл по металлу X-PERT, Ø1,5-13mm, с шагом 0,5-1mm, 25шт в желез.кейсе,(синий) XP-TD18131</t>
  </si>
  <si>
    <t>УТ000065334</t>
  </si>
  <si>
    <t>Набор свёрл по металлу X-PERT, Ø1-10mm, с шагом 0,5-1mm, 19шт в желез.кейсе, (синий) XP-TD18102</t>
  </si>
  <si>
    <t>УТ000032671</t>
  </si>
  <si>
    <t>Сверло по металлу 0,6мм Master</t>
  </si>
  <si>
    <t>УТ000040091</t>
  </si>
  <si>
    <t>Сверло по металлу 1,2мм Master</t>
  </si>
  <si>
    <t>УТ000040093</t>
  </si>
  <si>
    <t>Сверло по металлу 1,3мм Master</t>
  </si>
  <si>
    <t>УТ000040090</t>
  </si>
  <si>
    <t>Сверло по металлу 1,4мм Master</t>
  </si>
  <si>
    <t>УТ000040079</t>
  </si>
  <si>
    <t>Сверло по металлу 1,5мм Master</t>
  </si>
  <si>
    <t>УТ000051043</t>
  </si>
  <si>
    <t>Сверло по металлу 1,6мм Master</t>
  </si>
  <si>
    <t>УТ000051044</t>
  </si>
  <si>
    <t>Сверло по металлу 10,0мм Master</t>
  </si>
  <si>
    <t>УТ000061373</t>
  </si>
  <si>
    <t>Сверло по металлу 10,5мм Master</t>
  </si>
  <si>
    <t>УТ000054676</t>
  </si>
  <si>
    <t>Сверло по металлу 10мм X-PERTна блистере</t>
  </si>
  <si>
    <t>УТ000051045</t>
  </si>
  <si>
    <t>Сверло по металлу 11,0мм Master</t>
  </si>
  <si>
    <t>УТ000061374</t>
  </si>
  <si>
    <t>Сверло по металлу 12,0мм "LIT"</t>
  </si>
  <si>
    <t>УТ000055659</t>
  </si>
  <si>
    <t>Сверло по металлу 12,5мм Master</t>
  </si>
  <si>
    <t>УТ000054677</t>
  </si>
  <si>
    <t>Сверло по металлу 12мм X-PERTна блистере</t>
  </si>
  <si>
    <t>УТ000032675</t>
  </si>
  <si>
    <t>Сверло по металлу 13,0мм Master</t>
  </si>
  <si>
    <t>УТ000061375</t>
  </si>
  <si>
    <t>Сверло по металлу 13,5мм Master</t>
  </si>
  <si>
    <t>УТ000051046</t>
  </si>
  <si>
    <t>Сверло по металлу 15,0мм Master</t>
  </si>
  <si>
    <t>УТ000051047</t>
  </si>
  <si>
    <t>Сверло по металлу 16,0мм Master</t>
  </si>
  <si>
    <t>УТ000051048</t>
  </si>
  <si>
    <t>Сверло по металлу 17,0мм Master</t>
  </si>
  <si>
    <t>УТ000051049</t>
  </si>
  <si>
    <t>Сверло по металлу 18,0мм Master</t>
  </si>
  <si>
    <t>УТ000055683</t>
  </si>
  <si>
    <t>Сверло по металлу 2,1мм Master</t>
  </si>
  <si>
    <t>УТ000055675</t>
  </si>
  <si>
    <t>Сверло по металлу 2,5мм Master</t>
  </si>
  <si>
    <t>УТ000054669</t>
  </si>
  <si>
    <t>Сверло по металлу 2мм X-PERTна блистере</t>
  </si>
  <si>
    <t>УТ000040094</t>
  </si>
  <si>
    <t>Сверло по металлу 3,3мм Master</t>
  </si>
  <si>
    <t>УТ000055685</t>
  </si>
  <si>
    <t>Сверло по металлу 3,4мм Master</t>
  </si>
  <si>
    <t>УТ000055691</t>
  </si>
  <si>
    <t>Сверло по металлу 3,5мм Master</t>
  </si>
  <si>
    <t>УТ000055678</t>
  </si>
  <si>
    <t>Сверло по металлу 3,6мм Master</t>
  </si>
  <si>
    <t>УТ000055684</t>
  </si>
  <si>
    <t>Сверло по металлу 3,7мм Master</t>
  </si>
  <si>
    <t>УТ000055680</t>
  </si>
  <si>
    <t>Сверло по металлу 3,8мм Master</t>
  </si>
  <si>
    <t>УТ000055689</t>
  </si>
  <si>
    <t>Сверло по металлу 3,9мм Master</t>
  </si>
  <si>
    <t>УТ000061376</t>
  </si>
  <si>
    <t>Сверло по металлу 4,0мм LIT</t>
  </si>
  <si>
    <t>УТ000055692</t>
  </si>
  <si>
    <t>Сверло по металлу 4,4мм Master</t>
  </si>
  <si>
    <t>УТ000040092</t>
  </si>
  <si>
    <t>Сверло по металлу 4.1мм Master</t>
  </si>
  <si>
    <t>УТ000055660</t>
  </si>
  <si>
    <t>Сверло по металлу 4.3мм Master</t>
  </si>
  <si>
    <t>УТ000055669</t>
  </si>
  <si>
    <t>Сверло по металлу 4.7мм Master</t>
  </si>
  <si>
    <t>УТ000055661</t>
  </si>
  <si>
    <t>Сверло по металлу 4.9мм Master</t>
  </si>
  <si>
    <t>УТ000055663</t>
  </si>
  <si>
    <t>Сверло по металлу 5,2мм Master</t>
  </si>
  <si>
    <t>УТ000055664</t>
  </si>
  <si>
    <t>Сверло по металлу 5,4мм Master</t>
  </si>
  <si>
    <t>УТ000055674</t>
  </si>
  <si>
    <t>Сверло по металлу 5,6мм Master</t>
  </si>
  <si>
    <t>УТ000055665</t>
  </si>
  <si>
    <t>Сверло по металлу 5,8мм Master</t>
  </si>
  <si>
    <t>УТ000055662</t>
  </si>
  <si>
    <t>Сверло по металлу 5мм Master</t>
  </si>
  <si>
    <t>УТ000055667</t>
  </si>
  <si>
    <t>Сверло по металлу 6,1мм Master</t>
  </si>
  <si>
    <t>УТ000055690</t>
  </si>
  <si>
    <t>Сверло по металлу 6,4мм Master</t>
  </si>
  <si>
    <t>УТ000055676</t>
  </si>
  <si>
    <t>Сверло по металлу 6,6мм Master</t>
  </si>
  <si>
    <t>УТ000055668</t>
  </si>
  <si>
    <t>Сверло по металлу 6мм Master</t>
  </si>
  <si>
    <t>УТ000055687</t>
  </si>
  <si>
    <t>Сверло по металлу 7,5мм Master</t>
  </si>
  <si>
    <t>УТ000055666</t>
  </si>
  <si>
    <t>Сверло по металлу 7мм Master</t>
  </si>
  <si>
    <t>УТ000054674</t>
  </si>
  <si>
    <t>Сверло по металлу 7мм X-PERTна блистере</t>
  </si>
  <si>
    <t>УТ000051050</t>
  </si>
  <si>
    <t>Сверло по металлу 8,0мм Master</t>
  </si>
  <si>
    <t>УТ000051051</t>
  </si>
  <si>
    <t>Сверло по металлу 8,5мм Master</t>
  </si>
  <si>
    <t>УТ000054675</t>
  </si>
  <si>
    <t>Сверло по металлу 8мм X-PERTна блистере</t>
  </si>
  <si>
    <t>УТ000040087</t>
  </si>
  <si>
    <t>Сверло по металлу 9,0мм Master</t>
  </si>
  <si>
    <t>УТ000051052</t>
  </si>
  <si>
    <t>Сверло по металлу 9,5мм Master</t>
  </si>
  <si>
    <t>УТ000056977</t>
  </si>
  <si>
    <t>Сверло по металлу HSS полированное, U-хвостовик под биту 10,0мм 34100</t>
  </si>
  <si>
    <t>УТ000022063</t>
  </si>
  <si>
    <t>Сверло по металлу HSS полированное, U-хвостовик под биту 2,0мм</t>
  </si>
  <si>
    <t>00410057401</t>
  </si>
  <si>
    <t>Сверло по металлу HSS полированное, U-хвостовик под биту 2,5мм 34025</t>
  </si>
  <si>
    <t>00410056450</t>
  </si>
  <si>
    <t>Сверло по металлу HSS полированное, U-хвостовик под биту 3,0мм 34030</t>
  </si>
  <si>
    <t>УТ000055766</t>
  </si>
  <si>
    <t>Сверло по металлу HSS полированное, U-хвостовик под биту 3,2мм 34032</t>
  </si>
  <si>
    <t>00410056449</t>
  </si>
  <si>
    <t>Сверло по металлу HSS полированное, U-хвостовик под биту 3,5мм 34035</t>
  </si>
  <si>
    <t>00410057404</t>
  </si>
  <si>
    <t>Сверло по металлу HSS полированное, U-хвостовик под биту 4,0мм 34040</t>
  </si>
  <si>
    <t>00401051805</t>
  </si>
  <si>
    <t>Сверло по металлу HSS полированное, U-хвостовик под биту 5,0мм 34050</t>
  </si>
  <si>
    <t>УТ000022064</t>
  </si>
  <si>
    <t>Сверло по металлу HSS полированное, U-хвостовик под биту 6,0мм 34060</t>
  </si>
  <si>
    <t>00410057406</t>
  </si>
  <si>
    <t>Сверло по металлу HSS полированное, U-хвостовик под биту 8,0мм 34080</t>
  </si>
  <si>
    <t>УТ000054512</t>
  </si>
  <si>
    <t>Сверло по металлу HSS полированное,3,0мм 33730</t>
  </si>
  <si>
    <t>УТ000039347</t>
  </si>
  <si>
    <t>Сверло по металлу HSS полированное,3.2мм 33732</t>
  </si>
  <si>
    <t>УТ000047012</t>
  </si>
  <si>
    <t>Сверло по металлу HSS черненые 10,0 х 133мм</t>
  </si>
  <si>
    <t>УТ000017584</t>
  </si>
  <si>
    <t>Сверло по металлу HSS черненые 2,0 х 49мм 33520</t>
  </si>
  <si>
    <t>УТ000017585</t>
  </si>
  <si>
    <t>Сверло по металлу HSS черненые 2,5 х 57мм</t>
  </si>
  <si>
    <t>УТ000017586</t>
  </si>
  <si>
    <t>Сверло по металлу HSS черненые 3,0 х 61мм 33530</t>
  </si>
  <si>
    <t>УТ000017587</t>
  </si>
  <si>
    <t>Сверло по металлу HSS черненые 3,2 х 63мм 33532</t>
  </si>
  <si>
    <t>УТ000017816</t>
  </si>
  <si>
    <t>Сверло по металлу HSS черненые 3,5 х 70мм 33535</t>
  </si>
  <si>
    <t>УТ000020419</t>
  </si>
  <si>
    <t>Сверло по металлу HSS черненые 4,0 х 75мм 33540</t>
  </si>
  <si>
    <t>УТ000017589</t>
  </si>
  <si>
    <t>Сверло по металлу HSS черненые 4,2 х 75мм 33542</t>
  </si>
  <si>
    <t>УТ000017590</t>
  </si>
  <si>
    <t>Сверло по металлу HSS черненые 4,5 х 80мм 33545</t>
  </si>
  <si>
    <t>УТ000017592</t>
  </si>
  <si>
    <t>Сверло по металлу HSS чернёные 5,0 х 86мм 33550</t>
  </si>
  <si>
    <t>УТ000017593</t>
  </si>
  <si>
    <t>Сверло по металлу HSS черненые 6,0 х 93мм</t>
  </si>
  <si>
    <t>УТ000030155</t>
  </si>
  <si>
    <t>Сверло по металлу HSS черненые 7,0 х 109мм 33570</t>
  </si>
  <si>
    <t>УТ000030156</t>
  </si>
  <si>
    <t>Сверло по металлу HSS черненые 8,0 х 117мм</t>
  </si>
  <si>
    <t>УТ000039354</t>
  </si>
  <si>
    <t>Сверло-фреза 6мм, универсальное, титановое покрытие 36406</t>
  </si>
  <si>
    <t>УТ000039355</t>
  </si>
  <si>
    <t>Сверло-фреза 8мм, универсальное, титановое покрытие 36408</t>
  </si>
  <si>
    <t xml:space="preserve"> Сверла ступенчатые</t>
  </si>
  <si>
    <t>УТ000058076</t>
  </si>
  <si>
    <t>Набор сверл (6в1) ступенчатых и зубчатые Ø4-20мм, 4-32мм, 4-12мм,  в боксе синий X-Pert</t>
  </si>
  <si>
    <t>УТ000058461</t>
  </si>
  <si>
    <t>Набор свёрл 7в1 ступенчатые и зубчатые, в боксе SPARK LUX</t>
  </si>
  <si>
    <t>УТ000058560</t>
  </si>
  <si>
    <t>Набор сверл ступенчатых спиральные по металлу 4-12мм, 4-20мм, 4-32мм, X-Pert</t>
  </si>
  <si>
    <t>УТ000057389</t>
  </si>
  <si>
    <t>Набор ступенчатых сверл по металлу 3 шт 3-12, 4-20, 4-32 мм, HSS сталь, шестигранный хвостовик "LIT"</t>
  </si>
  <si>
    <t>УТ000029296</t>
  </si>
  <si>
    <t>Набор ступенчатых сверл по металлу 3 шт 3-12, 4-20, 4-32 мм, высококачественная HSS сталь, шестигранный хвостовик 46814</t>
  </si>
  <si>
    <t>УТ000064805</t>
  </si>
  <si>
    <t>Сверло ступенчатое 3в1 X-PERT ⌀4-20mm, 4-32mm, 4-12mm, хром, на блистере</t>
  </si>
  <si>
    <t>УТ000064393</t>
  </si>
  <si>
    <t>Сверло ступенчатое Staltech ⌀4-12mm, на блистере ST-SD3412/ SB-S412</t>
  </si>
  <si>
    <t>УТ000057314</t>
  </si>
  <si>
    <t>Сверло ступенчатое WORK ZONE Ø4-12mm, на блистере</t>
  </si>
  <si>
    <t>УТ000036909</t>
  </si>
  <si>
    <t>Сверло ступенчатое по металлу 4-12 мм; шаг 2мм</t>
  </si>
  <si>
    <t>УТ000065337</t>
  </si>
  <si>
    <t>Сверло ступенчатое по металлу 4-12, 4-20, 4-32мм, HSS-сталь, набор 3шт, в деревянном кейсе "LIT"</t>
  </si>
  <si>
    <t>УТ000036369</t>
  </si>
  <si>
    <t>Сверло ступенчатое по металлу 4-12, 4-30мм, HSS-сталь, набор 2шт.</t>
  </si>
  <si>
    <t>УТ000045566</t>
  </si>
  <si>
    <t>Сверло ступенчатое по металлу 4-12мм Spark Lux</t>
  </si>
  <si>
    <t>УТ000065333</t>
  </si>
  <si>
    <t>Сверло ступенчатое по металлу 4-12мм Staltech блистер</t>
  </si>
  <si>
    <t>УТ000046517</t>
  </si>
  <si>
    <t>Сверло ступенчатое по металлу 4-20мм со спиральной режущей кромкой, шестигранный хвостовик X-Pert</t>
  </si>
  <si>
    <t>УТ000041626</t>
  </si>
  <si>
    <t>Сверло ступенчатое по металлу 4-20мм шестигранный хвостовик X-Pert</t>
  </si>
  <si>
    <t>УТ000036910</t>
  </si>
  <si>
    <t>Сверло ступенчатое по металлу 4-32 мм; шаг 2мм</t>
  </si>
  <si>
    <t>УТ000058459</t>
  </si>
  <si>
    <t>Сверло ступенчатое по металлу 4-40мм со спиральной режущей кромкой X-Pert</t>
  </si>
  <si>
    <t>УТ000048774</t>
  </si>
  <si>
    <t>Сверло ступенчатое по металлу Ø 4-12мм со спиральной режущей кромкой, шестигранный хвостовик X-Pert</t>
  </si>
  <si>
    <t>УТ000045633</t>
  </si>
  <si>
    <t>Сверло ступенчатое по металлу Ø4-40мм, HSS 4241,  X-Pert</t>
  </si>
  <si>
    <t xml:space="preserve"> Сверла, буры, коронки, по бетону</t>
  </si>
  <si>
    <t>УТ000061360</t>
  </si>
  <si>
    <t>Бур SDS-plus 8х160мм LIT</t>
  </si>
  <si>
    <t>УТ000065251</t>
  </si>
  <si>
    <t>Бур по бетону 4x110мм Cutop, profi plus-двойная спираль, три пылеотводящие кромки</t>
  </si>
  <si>
    <t>УТ000061735</t>
  </si>
  <si>
    <t>Бур по бетону для перфоратора SDS-plus D6х160мм, 089-403 (серия Basis)</t>
  </si>
  <si>
    <t>УТ000039963</t>
  </si>
  <si>
    <t>Бур по бетону с арматурой, хвостовик SDS-plus  6х210мм Кратон</t>
  </si>
  <si>
    <t>УТ000039966</t>
  </si>
  <si>
    <t>Бур по бетону с арматурой, хвостовик SDS-plus  8х210мм Кратон</t>
  </si>
  <si>
    <t>УТ000058088</t>
  </si>
  <si>
    <t>Бур по бетону усиленный SDS "+"  6х160мм X-Pert в колбе</t>
  </si>
  <si>
    <t>УТ000058099</t>
  </si>
  <si>
    <t>Бур по бетону усиленный SDS "+"  6х350мм X-Pert в колбе</t>
  </si>
  <si>
    <t>УТ000058090</t>
  </si>
  <si>
    <t>Бур по бетону усиленный SDS "+"  8х160мм X-Pert в колбе</t>
  </si>
  <si>
    <t>УТ000058100</t>
  </si>
  <si>
    <t>Бур по бетону усиленный SDS "+"  8х350мм X-Pert в колбе</t>
  </si>
  <si>
    <t>УТ000058092</t>
  </si>
  <si>
    <t>Бур по бетону усиленный SDS "+" 10х160мм X-Pert в колбе</t>
  </si>
  <si>
    <t>УТ000058094</t>
  </si>
  <si>
    <t>Бур по бетону усиленный SDS "+" 12х160мм X-Pert в колбе</t>
  </si>
  <si>
    <t>УТ000058095</t>
  </si>
  <si>
    <t>Бур по бетону усиленный SDS "-"  6х210мм X-Pert в колбе</t>
  </si>
  <si>
    <t>УТ000058089</t>
  </si>
  <si>
    <t>Бур по бетону усиленный SDS "-"  8х160мм X-Pert в колбе</t>
  </si>
  <si>
    <t>УТ000058096</t>
  </si>
  <si>
    <t>Бур по бетону усиленный SDS "-"  8х210мм X-Pert в колбе</t>
  </si>
  <si>
    <t>УТ000058091</t>
  </si>
  <si>
    <t>Бур по бетону усиленный SDS "-" 10х160мм X-Pert в колбе</t>
  </si>
  <si>
    <t>УТ000058097</t>
  </si>
  <si>
    <t>Бур по бетону усиленный SDS "-" 10х210мм X-Pert в колбе</t>
  </si>
  <si>
    <t>УТ000058104</t>
  </si>
  <si>
    <t>Бур по бетону усиленный SDS "-" 10х500мм X-Pert в колбе</t>
  </si>
  <si>
    <t>УТ000058093</t>
  </si>
  <si>
    <t>Бур по бетону усиленный SDS "-" 12х160мм X-Pert в колбе</t>
  </si>
  <si>
    <t>УТ000058102</t>
  </si>
  <si>
    <t>Бур по бетону усиленный SDS "-" 12х350мм X-Pert в колбе</t>
  </si>
  <si>
    <t>УТ000058098</t>
  </si>
  <si>
    <t>Бур по бетону усиленный SDS "-" 14х210мм X-Pert в колбе</t>
  </si>
  <si>
    <t>УТ000058105</t>
  </si>
  <si>
    <t>Бур по бетону усиленный SDS "-" 14х500мм X-Pert в колбе</t>
  </si>
  <si>
    <t>УТ000058103</t>
  </si>
  <si>
    <t>Бур по бетону усиленный SDS "-" 16х350мм X-Pert в колбе</t>
  </si>
  <si>
    <t>УТ000054128</t>
  </si>
  <si>
    <t>Бур по бетону, хвостовик SDS-plus  6х100x160 Smartbuy tools</t>
  </si>
  <si>
    <t>УТ000059062</t>
  </si>
  <si>
    <t>Бур по бетону, хвостовик SDS-plus  6х200x260 Smartbuy tools</t>
  </si>
  <si>
    <t>УТ000059064</t>
  </si>
  <si>
    <t>Бур по бетону, хвостовик SDS-plus  6х40x100 Smartbuy tools</t>
  </si>
  <si>
    <t>УТ000054129</t>
  </si>
  <si>
    <t>Бур по бетону, хвостовик SDS-plus  8х100x160 Smartbuy tools</t>
  </si>
  <si>
    <t>УТ000059065</t>
  </si>
  <si>
    <t>Бур по бетону, хвостовик SDS-plus  8х200x260 Smartbuy tools</t>
  </si>
  <si>
    <t>УТ000059066</t>
  </si>
  <si>
    <t>Бур по бетону, хвостовик SDS-plus  8х400x460 Smartbuy tools</t>
  </si>
  <si>
    <t>УТ000059067</t>
  </si>
  <si>
    <t>Бур по бетону, хвостовик SDS-plus  8х40x100 Smartbuy tools</t>
  </si>
  <si>
    <t>УТ000059068</t>
  </si>
  <si>
    <t>Бур по бетону, хвостовик SDS-plus  8х60x120 Smartbuy tools</t>
  </si>
  <si>
    <t>УТ000054127</t>
  </si>
  <si>
    <t>Бур по бетону, хвостовик SDS-plus 10х100x160 Smartbuy tools</t>
  </si>
  <si>
    <t>УТ000045459</t>
  </si>
  <si>
    <t>Бур по бетону, хвостовик SDS-plus 10х160мм, с двойной резьбой FIT 32915</t>
  </si>
  <si>
    <t>УТ000059052</t>
  </si>
  <si>
    <t>Бур по бетону, хвостовик SDS-plus 10х200x260 Smartbuy tools</t>
  </si>
  <si>
    <t>00401051799</t>
  </si>
  <si>
    <t>Бур по бетону, хвостовик SDS-plus 10х210мм FIT</t>
  </si>
  <si>
    <t>УТ000045471</t>
  </si>
  <si>
    <t>Бур по бетону, хвостовик SDS-plus 10х310мм FIT 33277</t>
  </si>
  <si>
    <t>УТ000059053</t>
  </si>
  <si>
    <t>Бур по бетону, хвостовик SDS-plus 10х400x460 Smartbuy tools</t>
  </si>
  <si>
    <t>УТ000059054</t>
  </si>
  <si>
    <t>Бур по бетону, хвостовик SDS-plus 10х40x100 Smartbuy tools</t>
  </si>
  <si>
    <t>УТ000059055</t>
  </si>
  <si>
    <t>Бур по бетону, хвостовик SDS-plus 10х600x660 Smartbuy tools</t>
  </si>
  <si>
    <t>УТ000059056</t>
  </si>
  <si>
    <t>Бур по бетону, хвостовик SDS-plus 10х60x120 Smartbuy tools</t>
  </si>
  <si>
    <t>УТ000045466</t>
  </si>
  <si>
    <t>Бур по бетону, хвостовик SDS-plus 12х160мм FIT 33219</t>
  </si>
  <si>
    <t>УТ000065254</t>
  </si>
  <si>
    <t>Бур по бетону, хвостовик SDS-plus 12х160мм, с двойной резьбой FIT 32616</t>
  </si>
  <si>
    <t>УТ000045460</t>
  </si>
  <si>
    <t>Бур по бетону, хвостовик SDS-plus 12х160мм, с двойной резьбой FIT 32916</t>
  </si>
  <si>
    <t>УТ000045467</t>
  </si>
  <si>
    <t>Бур по бетону, хвостовик SDS-plus 12х210мм FIT 33239</t>
  </si>
  <si>
    <t>УТ000059058</t>
  </si>
  <si>
    <t>Бур по бетону, хвостовик SDS-plus 12х400x460 Smartbuy tools</t>
  </si>
  <si>
    <t>УТ000059059</t>
  </si>
  <si>
    <t>Бур по бетону, хвостовик SDS-plus 12х40x100 Smartbuy tools</t>
  </si>
  <si>
    <t>УТ000059061</t>
  </si>
  <si>
    <t>Бур по бетону, хвостовик SDS-plus 12х60x120 Smartbuy tools</t>
  </si>
  <si>
    <t>УТ000045468</t>
  </si>
  <si>
    <t>Бур по бетону, хвостовик SDS-plus 14х210мм FIT 33241</t>
  </si>
  <si>
    <t>УТ000065255</t>
  </si>
  <si>
    <t>Бур по бетону, хвостовик SDS-plus 14х210мм с двойной резьбой FIT 32927</t>
  </si>
  <si>
    <t>УТ000045462</t>
  </si>
  <si>
    <t>Бур по бетону, хвостовик SDS-plus 16х210мм, с двойной резьбой FIT 32928</t>
  </si>
  <si>
    <t>УТ000045463</t>
  </si>
  <si>
    <t>Бур по бетону, хвостовик SDS-plus 18х260мм, с двойной резьбой FIT 32939</t>
  </si>
  <si>
    <t>УТ000045464</t>
  </si>
  <si>
    <t>Бур по бетону, хвостовик SDS-plus 18х310мм, с двойной резьбой FIT 32949</t>
  </si>
  <si>
    <t>УТ000045465</t>
  </si>
  <si>
    <t>Бур по бетону, хвостовик SDS-plus 20х310мм, с двойной резьбой FIT 32950</t>
  </si>
  <si>
    <t>УТ000058762</t>
  </si>
  <si>
    <t>Бур по бетону, хвостовик SDS-plus 4х110мм, с двойной резьбой FIT 32901</t>
  </si>
  <si>
    <t>УТ000045456</t>
  </si>
  <si>
    <t>Бур по бетону, хвостовик SDS-plus 5х110мм, с двойной резьбой FIT 32902</t>
  </si>
  <si>
    <t>УТ000045457</t>
  </si>
  <si>
    <t>Бур по бетону, хвостовик SDS-plus 6.5х160мм, с двойной резьбой FIT 32909</t>
  </si>
  <si>
    <t>00401051801</t>
  </si>
  <si>
    <t>Бур по бетону, хвостовик SDS-plus 6х110мм FIT</t>
  </si>
  <si>
    <t>УТ000039345</t>
  </si>
  <si>
    <t>Бур по бетону, хвостовик SDS-plus 6х110мм, с двойной резьбой FIT</t>
  </si>
  <si>
    <t>00410053704</t>
  </si>
  <si>
    <t>Бур по бетону, хвостовик SDS-plus 6х160мм FIT 33213</t>
  </si>
  <si>
    <t>00410053700</t>
  </si>
  <si>
    <t>Бур по бетону, хвостовик SDS-plus 6х210мм FIT 33233</t>
  </si>
  <si>
    <t>УТ000045458</t>
  </si>
  <si>
    <t>Бур по бетону, хвостовик SDS-plus 7х160мм, с двойной резьбой FIT 32910</t>
  </si>
  <si>
    <t>00410053698</t>
  </si>
  <si>
    <t>Бур по бетону, хвостовик SDS-plus 8х110мм FIT 33205</t>
  </si>
  <si>
    <t>00410053705</t>
  </si>
  <si>
    <t>Бур по бетону, хвостовик SDS-plus 8х160мм FIT 33215</t>
  </si>
  <si>
    <t>00401051796</t>
  </si>
  <si>
    <t>Бур по бетону, хвостовик SDS-plus 8х210мм FIT 33235</t>
  </si>
  <si>
    <t>УТ000060195</t>
  </si>
  <si>
    <t>Зубило для перфораторов 14/250mm X-PERT</t>
  </si>
  <si>
    <t>УТ000059182</t>
  </si>
  <si>
    <t>Зубило для перфораторов 14/400mm X-PERT</t>
  </si>
  <si>
    <t>УТ000059181</t>
  </si>
  <si>
    <t>Зубило пикообразное для перфораторов 14/250mm X-PERT</t>
  </si>
  <si>
    <t>УТ000059179</t>
  </si>
  <si>
    <t>Зубило пикообразное для перфораторов 14/400mm X-PERT</t>
  </si>
  <si>
    <t>УТ000057384</t>
  </si>
  <si>
    <t>Керн-пика SDS+ 14х250мм LIT</t>
  </si>
  <si>
    <t>УТ000062480</t>
  </si>
  <si>
    <t>Коронка буровая по бетону Ø100mm, в пластик. упаковке  X-PERT</t>
  </si>
  <si>
    <t>УТ000062481</t>
  </si>
  <si>
    <t>Коронка буровая по бетону Ø120mm, в пластик. упаковке  X-PERT</t>
  </si>
  <si>
    <t>УТ000056330</t>
  </si>
  <si>
    <t>Коронка буровая по бетону Ø30mm, в пластик. упаковке  X-PERT</t>
  </si>
  <si>
    <t>УТ000061692</t>
  </si>
  <si>
    <t>Коронка буровая по бетону Ø35mm, в пластик. упаковке  X-PERT</t>
  </si>
  <si>
    <t>УТ000056331</t>
  </si>
  <si>
    <t>Коронка буровая по бетону Ø40mm, в пластик. упаковке  X-PERT</t>
  </si>
  <si>
    <t>УТ000061693</t>
  </si>
  <si>
    <t>Коронка буровая по бетону Ø45mm, в пластик. упаковке  X-PERT</t>
  </si>
  <si>
    <t>УТ000056332</t>
  </si>
  <si>
    <t>Коронка буровая по бетону Ø60mm, в пластик. упаковке  X-PERT</t>
  </si>
  <si>
    <t>УТ000056333</t>
  </si>
  <si>
    <t>Коронка буровая по бетону Ø70mm, в пластик. упаковке  X-PERT</t>
  </si>
  <si>
    <t>УТ000056334</t>
  </si>
  <si>
    <t>Коронка буровая по бетону Ø75mm, в пластик. упаковке  SPARK LUX</t>
  </si>
  <si>
    <t>УТ000062001</t>
  </si>
  <si>
    <t>Коронка буровая по бетону Ø75mm, в пластик. упаковке  X-PERT</t>
  </si>
  <si>
    <t>УТ000061694</t>
  </si>
  <si>
    <t>Коронка буровая по бетону Ø80mm, в пластик. упаковке  X-PERT</t>
  </si>
  <si>
    <t>УТ000062479</t>
  </si>
  <si>
    <t>Коронка буровая по бетону Ø90mm, в пластик. упаковке  X-PERT</t>
  </si>
  <si>
    <t>00410053689</t>
  </si>
  <si>
    <t>Коронка буровая, SDS-plus хвостовик, в сборе, 65мм "LIT"</t>
  </si>
  <si>
    <t>УТ000046263</t>
  </si>
  <si>
    <t>Коронка по бетону FALCO d=68mm в сборе (654-069)</t>
  </si>
  <si>
    <t>УТ000065930</t>
  </si>
  <si>
    <t>Коронка по бетону Ø68mm, для подрозетников, твердосплавные резцы 8 шт, Smartbuy PRO TOOLS (SBT-PRO-HDH-68)</t>
  </si>
  <si>
    <t>УТ000057121</t>
  </si>
  <si>
    <t>Набор буров по бетону SDS-plus,с твердоспл.нак., 5шт, 100мм: D5;D6;160мм:D6;D8;D10 кейс Smartbuy Tools</t>
  </si>
  <si>
    <t>УТ000061732</t>
  </si>
  <si>
    <t>Набор буров по бетону для перфоратора SDS-plus D-4-5-6-8, 4 предмера,  AV-803504, AV Steel</t>
  </si>
  <si>
    <t>УТ000061733</t>
  </si>
  <si>
    <t>Набор буров по бетону для перфоратора SDS-plus D-5-6-8-10*110mm, 4 предмера,  AV-803514, AV Steel</t>
  </si>
  <si>
    <t>УТ000056923</t>
  </si>
  <si>
    <t>Сверло направляющее 8x100мм для коронки по бетону FIT</t>
  </si>
  <si>
    <t>УТ000052427</t>
  </si>
  <si>
    <t>Сверло по бетону ударное 4x70мм Cutop profi</t>
  </si>
  <si>
    <t>УТ000052428</t>
  </si>
  <si>
    <t>Сверло по бетону ударное 5x150мм Cutop profi</t>
  </si>
  <si>
    <t>УТ000052429</t>
  </si>
  <si>
    <t>Сверло по бетону ударное 5x85мм Cutop profi</t>
  </si>
  <si>
    <t>УТ000052430</t>
  </si>
  <si>
    <t>Сверло по бетону ударное 6x100мм Cutop profi 51-6100</t>
  </si>
  <si>
    <t>УТ000052431</t>
  </si>
  <si>
    <t>Сверло по бетону ударное 6x150мм Cutop profi</t>
  </si>
  <si>
    <t>УТ000052432</t>
  </si>
  <si>
    <t>Сверло по бетону ударное 8x110мм Cutop profi 51-8110</t>
  </si>
  <si>
    <t>УТ000052433</t>
  </si>
  <si>
    <t>Сверло по бетону ударное 8x200мм Cutop profi 51-8200</t>
  </si>
  <si>
    <t>00401051792</t>
  </si>
  <si>
    <t>Сверло по бетону ударное, 12-120мм, 1шт STAYER "MASTER" (Германия)</t>
  </si>
  <si>
    <t>УТ000056924</t>
  </si>
  <si>
    <t>Хвостовик sds-plus для коронок по бетону, резьба М22, длина 100мм FIT</t>
  </si>
  <si>
    <t>УТ000042173</t>
  </si>
  <si>
    <t>Шаблон для разметки отверстий под монтажные коробки TDM SQ1407-0001</t>
  </si>
  <si>
    <t xml:space="preserve"> Экстракторы</t>
  </si>
  <si>
    <t>УТ000002415</t>
  </si>
  <si>
    <t>Экстрактор для шурупов, болтов, винтов, набор 5шт.</t>
  </si>
  <si>
    <t>УТ000045195</t>
  </si>
  <si>
    <t>Экстрактор для шурупов, болтов, винтов, набор 5шт. FIT 36436</t>
  </si>
  <si>
    <t xml:space="preserve"> Режущий инструмент</t>
  </si>
  <si>
    <t xml:space="preserve"> Мульти инструмент складной</t>
  </si>
  <si>
    <t>УТ000062097</t>
  </si>
  <si>
    <t>Мультиинструмент складной Следопыт PF-MT-04</t>
  </si>
  <si>
    <t>УТ000062098</t>
  </si>
  <si>
    <t>Мультиинструмент складной Следопыт PF-MT-07</t>
  </si>
  <si>
    <t>УТ000062096</t>
  </si>
  <si>
    <t>Мультиинструмент складной Следопыт PF-MT-15</t>
  </si>
  <si>
    <t>УТ000062099</t>
  </si>
  <si>
    <t>Мультиинструмент складной Следопыт PF-MT-17</t>
  </si>
  <si>
    <t xml:space="preserve"> Ножи складные</t>
  </si>
  <si>
    <t>УТ000065472</t>
  </si>
  <si>
    <t>Камень точильный д/мясорубки ЭСКОРТ+ (2006) 131669</t>
  </si>
  <si>
    <t>УТ000049862</t>
  </si>
  <si>
    <t>Нож Патриот (8.5/22.5см) бабочка</t>
  </si>
  <si>
    <t>УТ000049863</t>
  </si>
  <si>
    <t>УТ000049864</t>
  </si>
  <si>
    <t>УТ000049865</t>
  </si>
  <si>
    <t>УТ000049869</t>
  </si>
  <si>
    <t>УТ000049859</t>
  </si>
  <si>
    <t>Нож Патриот (9/24см) бабочка</t>
  </si>
  <si>
    <t>УТ000029737</t>
  </si>
  <si>
    <t>Нож Патриот PT-TRK19 с фонариком (8,5/21см)</t>
  </si>
  <si>
    <t>УТ000029738</t>
  </si>
  <si>
    <t>Нож Патриот PT-TRK20 с клипсой (6/15,5см)</t>
  </si>
  <si>
    <t>УТ000029739</t>
  </si>
  <si>
    <t>Нож Патриот PT-TRK21 с клипсой (6/15,5см)</t>
  </si>
  <si>
    <t>УТ000029740</t>
  </si>
  <si>
    <t>Нож Патриот PT-TRK22 (HT-108) с клипсой (7/17см)</t>
  </si>
  <si>
    <t>УТ000029741</t>
  </si>
  <si>
    <t>Нож Патриот PT-TRK23 с клипсой (6/15,5см)</t>
  </si>
  <si>
    <t>УТ000041105</t>
  </si>
  <si>
    <t>Нож Патриот PT-TRK30 с клипсой</t>
  </si>
  <si>
    <t>УТ000029744</t>
  </si>
  <si>
    <t>Нож Патриот PT-TRK47</t>
  </si>
  <si>
    <t>УТ000044107</t>
  </si>
  <si>
    <t>Нож Патриот PT-TRK48</t>
  </si>
  <si>
    <t>УТ000053780</t>
  </si>
  <si>
    <t>Нож складной 2001</t>
  </si>
  <si>
    <t>УТ000053782</t>
  </si>
  <si>
    <t>Нож складной 2003</t>
  </si>
  <si>
    <t>УТ000053783</t>
  </si>
  <si>
    <t>Нож складной 2006</t>
  </si>
  <si>
    <t>УТ000053785</t>
  </si>
  <si>
    <t>Нож складной 2012</t>
  </si>
  <si>
    <t>УТ000063719</t>
  </si>
  <si>
    <t>Нож складной 2015</t>
  </si>
  <si>
    <t>УТ000053787</t>
  </si>
  <si>
    <t>Нож складной 2016</t>
  </si>
  <si>
    <t>УТ000040223</t>
  </si>
  <si>
    <t>Нож складной 2017</t>
  </si>
  <si>
    <t>УТ000049088</t>
  </si>
  <si>
    <t>Нож складной 2018</t>
  </si>
  <si>
    <t>УТ000063717</t>
  </si>
  <si>
    <t>Нож складной 2026</t>
  </si>
  <si>
    <t>УТ000040226</t>
  </si>
  <si>
    <t>Нож складной 2029T</t>
  </si>
  <si>
    <t>УТ000063718</t>
  </si>
  <si>
    <t>Нож складной 2038</t>
  </si>
  <si>
    <t>УТ000053793</t>
  </si>
  <si>
    <t>Нож складной 2039</t>
  </si>
  <si>
    <t>УТ000053795</t>
  </si>
  <si>
    <t>Нож складной 2041</t>
  </si>
  <si>
    <t>УТ000052393</t>
  </si>
  <si>
    <t>Нож складной 2389</t>
  </si>
  <si>
    <t>УТ000040211</t>
  </si>
  <si>
    <t>Нож складной GL-08</t>
  </si>
  <si>
    <t>УТ000058290</t>
  </si>
  <si>
    <t>Нож туристический с кобурой 10/23см Патриот PT-TRK99</t>
  </si>
  <si>
    <t>УТ000059915</t>
  </si>
  <si>
    <t>Нож туристический с кобурой 10/27см Патриот PT-TRK106</t>
  </si>
  <si>
    <t>УТ000059916</t>
  </si>
  <si>
    <t>Нож туристический с кобурой 10/27см Патриот PT-TRK107</t>
  </si>
  <si>
    <t>УТ000060384</t>
  </si>
  <si>
    <t>Ножеточка HCK-168 3в1 с 2х-комп.ручкой в коробке, HH-01</t>
  </si>
  <si>
    <t>УТ000041110</t>
  </si>
  <si>
    <t>Ножеточка KS-1 (пластик, металл, точильный камень) 1789 Mallony</t>
  </si>
  <si>
    <t>УТ000060383</t>
  </si>
  <si>
    <t>Ножеточка механическая на присоске, блистер, BX-01</t>
  </si>
  <si>
    <t>УТ000060382</t>
  </si>
  <si>
    <t>Ножеточка электрическая Electric/Manual Knife Sharpener 2в1</t>
  </si>
  <si>
    <t xml:space="preserve"> Ножи строительные, лезвия</t>
  </si>
  <si>
    <t>УТ000057800</t>
  </si>
  <si>
    <t>Лезвие сменное сегментированное X-Pert 25мм (10шт)</t>
  </si>
  <si>
    <t>УТ000063870</t>
  </si>
  <si>
    <t>Лезвие сменное сегментированное X-Pert 25мм (10шт) XP-KB2510</t>
  </si>
  <si>
    <t>УТ000064327</t>
  </si>
  <si>
    <t>Лезвие сменное сегментированное X-PERT с воронением 9mm, 10шт в упак, цена за уп. XP-CBB0910</t>
  </si>
  <si>
    <t>УТ000057122</t>
  </si>
  <si>
    <t>Лезвия для ножа  9 мм, для ножей строительных, отлам., заостр. торец, 10 шт Smartbuy tools (SBT-SKT-9/300)</t>
  </si>
  <si>
    <t>УТ000041357</t>
  </si>
  <si>
    <t>Лезвия для ножа 18мм, трапециевидное, 10шт, SmartBuy (SBT-SKT-18)</t>
  </si>
  <si>
    <t>УТ000057386</t>
  </si>
  <si>
    <t>Лезвия для ножа технического 18мм 10шт. в боксе  "LIT"</t>
  </si>
  <si>
    <t>00410056367</t>
  </si>
  <si>
    <t>Лезвия для ножа технического 18мм 10шт. в боксе  FIT 10418</t>
  </si>
  <si>
    <t>00410053663</t>
  </si>
  <si>
    <t>Лезвия для ножа технического 25мм, 5шт, криогенная закалка, чернёные</t>
  </si>
  <si>
    <t>УТ000047003</t>
  </si>
  <si>
    <t>Лезвия для ножа технического 9мм 10шт. FIT 10401</t>
  </si>
  <si>
    <t>УТ000039334</t>
  </si>
  <si>
    <t>Лезвия для ножа технического 9мм 10шт. MOS 10405</t>
  </si>
  <si>
    <t>УТ000050147</t>
  </si>
  <si>
    <t>Набор ножей 9/18мм с запасными лезвиями SmartBuy SBT-SKN-2P1</t>
  </si>
  <si>
    <t>УТ000065257</t>
  </si>
  <si>
    <t>Набор ножей канцелярских 9мм, 18 мм X-PERT 1 воронённое лезвие, XP-CN1011</t>
  </si>
  <si>
    <t>УТ000062386</t>
  </si>
  <si>
    <t>Нож канцелярский 18 мм X-PERT пластиковый корпус, 1 воронённое лезвие, XP-CK 203</t>
  </si>
  <si>
    <t>УТ000062444</t>
  </si>
  <si>
    <t>Нож канцелярский 18 мм X-PERT пластиковый корпус, 1 воронённое лезвие, XP-CK 253</t>
  </si>
  <si>
    <t>УТ000065258</t>
  </si>
  <si>
    <t>Нож канцелярский 18 мм X-PERT пластиковый корпус, 2 воронённых лезвия, XP-SK196</t>
  </si>
  <si>
    <t>УТ000065260</t>
  </si>
  <si>
    <t>Нож канцелярский 18 мм X-PERT прорезиненный корпус, 1 воронённое лезвие, XP-SK197</t>
  </si>
  <si>
    <t>УТ000064382</t>
  </si>
  <si>
    <t>Нож канцелярский 25 мм X-PERT пластиковый корпус, 1 воронённое лезвие, XP-CK 253</t>
  </si>
  <si>
    <t>УТ000051037</t>
  </si>
  <si>
    <t>Нож сапожный 41610</t>
  </si>
  <si>
    <t>УТ000039340</t>
  </si>
  <si>
    <t>Нож строительный 100мм, нерж. сталь, пластик. ручка 10608</t>
  </si>
  <si>
    <t>УТ000041358</t>
  </si>
  <si>
    <t>Нож строительный 18мм SmartBuy, алюм. порошковый корпус</t>
  </si>
  <si>
    <t>УТ000063436</t>
  </si>
  <si>
    <t>Нож строительный 25мм SmartBuy, отламывающиеся, прорезиненный</t>
  </si>
  <si>
    <t>УТ000063437</t>
  </si>
  <si>
    <t>Нож строительный 9мм SmartBuy пластиковый, SK5</t>
  </si>
  <si>
    <t>УТ000041359</t>
  </si>
  <si>
    <t>Нож строительный SmartBuy, трапециевидное лезвие, прорезиненный стальной корпус</t>
  </si>
  <si>
    <t>УТ000065602</t>
  </si>
  <si>
    <t>Нож строительный SmartBuy, трапециевидное лезвие, складной,  5 сменных лезвий</t>
  </si>
  <si>
    <t>УТ000039343</t>
  </si>
  <si>
    <t>Нож строительный нерж. сталь, линейка на лезвии, пластик. ручка 10622</t>
  </si>
  <si>
    <t>УТ000032942</t>
  </si>
  <si>
    <t>Нож технический с выдвижным лезвием 18мм, "Техно" метал.корпус, металический фиксатор 10171</t>
  </si>
  <si>
    <t>УТ000058392</t>
  </si>
  <si>
    <t>Нож технический с выдвижным лезвием 18мм, пластиковый корпус RLINXIN RX-309</t>
  </si>
  <si>
    <t>УТ000042880</t>
  </si>
  <si>
    <t>Нож технический с выдвижным лезвием 18мм, усиленный FIT10252</t>
  </si>
  <si>
    <t>УТ000032939</t>
  </si>
  <si>
    <t>Нож технический с выдвижным лезвием 18мм, усиленный Курс"Стайл" 10170</t>
  </si>
  <si>
    <t>УТ000031315</t>
  </si>
  <si>
    <t>Нож технический с выдвижным лезвием 18мм, усиленный с вращающимся прижимом, "FIT IT" 10238</t>
  </si>
  <si>
    <t>УТ000032940</t>
  </si>
  <si>
    <t>Нож технический с выдвижным лезвием 18мм, усиленный, прорезиненый "Тренд"</t>
  </si>
  <si>
    <t>УТ000031307</t>
  </si>
  <si>
    <t>Нож технический с выдвижным лезвием 25мм, усиленный с вращающимся прижимом, "FIT IT" 10326</t>
  </si>
  <si>
    <t>УТ000039332</t>
  </si>
  <si>
    <t>Нож технический с выдвижным лезвием 9мм "Лайт" 10161</t>
  </si>
  <si>
    <t>УТ000039333</t>
  </si>
  <si>
    <t>Нож технический с выдвижным лезвием 9мм, усиленный "FIT IT" 10209</t>
  </si>
  <si>
    <t xml:space="preserve"> Скальпели и резаки по дереву</t>
  </si>
  <si>
    <t>УТ000035572</t>
  </si>
  <si>
    <t>Лезвия для макетнога ножа, скошенные 6мм КУРС 10492</t>
  </si>
  <si>
    <t>УТ000020405</t>
  </si>
  <si>
    <t>Лезвия для макетного ножа, закругленные 6мм, набор 5шт. FIT 10493</t>
  </si>
  <si>
    <t>УТ000020406</t>
  </si>
  <si>
    <t>Лезвия для макетного ножа, прямоугольные 6мм, набор 5шт. FIT 10491</t>
  </si>
  <si>
    <t>УТ000004108</t>
  </si>
  <si>
    <t>Набор резаков скальпелей, комплект фигурных лезвий, 13 предметов, футляр</t>
  </si>
  <si>
    <t>УТ000046467</t>
  </si>
  <si>
    <t>Нож-скальпель JM-Z07</t>
  </si>
  <si>
    <t>УТ000042385</t>
  </si>
  <si>
    <t>Скальпель для монтажных работ, 5 лезвий в комплекте BS529246</t>
  </si>
  <si>
    <t>УТ000035528</t>
  </si>
  <si>
    <t>Скальпель радиомонтажный PT-INO03</t>
  </si>
  <si>
    <t xml:space="preserve"> Ножницы</t>
  </si>
  <si>
    <t>УТ000062389</t>
  </si>
  <si>
    <t>Ножницы бытовые многофункциональные XP-0422, X-PERT</t>
  </si>
  <si>
    <t>УТ000062690</t>
  </si>
  <si>
    <t>Ножницы бытовые многофункциональные XP-0423, X-PERT</t>
  </si>
  <si>
    <t>УТ000062390</t>
  </si>
  <si>
    <t>Ножницы бытовые многофункциональные XP-0424, чехол для лезвий, X-PERT</t>
  </si>
  <si>
    <t>УТ000058765</t>
  </si>
  <si>
    <t>Ножницы бытовые нержавеющие, прорезиненные ручки, толщтна лезвия 2,0мм, 215 мм</t>
  </si>
  <si>
    <t>УТ000058768</t>
  </si>
  <si>
    <t>Ножницы бытовые нержавеющие, прорезиненные ручки, толщтна лезвия 2,0мм, 225 мм</t>
  </si>
  <si>
    <t>УТ000058769</t>
  </si>
  <si>
    <t>Ножницы бытовые нержавеющие, прорезиненные ручки, толщтна лезвия 2,0мм, 250 мм</t>
  </si>
  <si>
    <t>УТ000041426</t>
  </si>
  <si>
    <t>Ножницы для резки пластика 200мм TDM SQ1034-0101</t>
  </si>
  <si>
    <t>УТ000062388</t>
  </si>
  <si>
    <t>Ножницы канцелярские 5.5" пластиковые ручки SCISSORS (12шт на блистере)</t>
  </si>
  <si>
    <t>УТ000062387</t>
  </si>
  <si>
    <t>Ножницы канцелярские 6.5" пластиковые ручки SCISSORS (12шт на блистере)</t>
  </si>
  <si>
    <t>УТ000058466</t>
  </si>
  <si>
    <t>Ножницы по металлу 10"/250мм X-PERT XT-0625</t>
  </si>
  <si>
    <t>УТ000037460</t>
  </si>
  <si>
    <t>Ножницы по металлу 240мм LIT Профи</t>
  </si>
  <si>
    <t>УТ000037461</t>
  </si>
  <si>
    <t>Ножницы по металлу 250мм, правые LIT Профи LT-181328</t>
  </si>
  <si>
    <t>УТ000055901</t>
  </si>
  <si>
    <t>Ножницы по металлу HM 0.8мм многофункциональные IEK TSR11-08</t>
  </si>
  <si>
    <t>УТ000060872</t>
  </si>
  <si>
    <t>Ножницы по металлу TOPSEA 10"/250mm на блистере</t>
  </si>
  <si>
    <t>УТ000062474</t>
  </si>
  <si>
    <t>Ножницы по металлу X-PERT  8", 200 мм, на блистере,  XP-0820 (американского типа)</t>
  </si>
  <si>
    <t>УТ000062473</t>
  </si>
  <si>
    <t>Ножницы по металлу X-PERT 10", 250mm, проходные, с рычажным мех-м, прорезин., рукоят, XP-0725</t>
  </si>
  <si>
    <t>УТ000062478</t>
  </si>
  <si>
    <t>Ножницы по металлу X-PERT 12", 300 мм, на блистере,  XP-0830 (американского типа)</t>
  </si>
  <si>
    <t>УТ000047021</t>
  </si>
  <si>
    <t>Ножницы технические нержавеющие 1,8/205мм MOS 67314М</t>
  </si>
  <si>
    <t xml:space="preserve"> Ножовки, лобзики, полотна</t>
  </si>
  <si>
    <t>УТ000065501</t>
  </si>
  <si>
    <t>Набор X-PERT стусло и ножовка, маленький, 300mm, высота зубьев 3мм, шаг 3мм</t>
  </si>
  <si>
    <t>УТ000059185</t>
  </si>
  <si>
    <t>Набор стусло и ножовка, большой, 300mm, высота зубьев 4мм, шаг 4мм SPARK LUX</t>
  </si>
  <si>
    <t>УТ000061180</t>
  </si>
  <si>
    <t>Насадка на дрель, электролобзик</t>
  </si>
  <si>
    <t>УТ000059889</t>
  </si>
  <si>
    <t>Ножовка по дереву 18" 450мм пластиковая ручка "LIT"</t>
  </si>
  <si>
    <t>УТ000061369</t>
  </si>
  <si>
    <t>Ножовка по дереву 20" 500мм "LIT"</t>
  </si>
  <si>
    <t>УТ000059891</t>
  </si>
  <si>
    <t>Ножовка по дереву 400мм, пластиковая ручка "LIT" профи</t>
  </si>
  <si>
    <t>УТ000059892</t>
  </si>
  <si>
    <t>Ножовка по дереву 450мм, железная ручка "LIT" профи</t>
  </si>
  <si>
    <t>УТ000041853</t>
  </si>
  <si>
    <t>Ножовка по металлу 150мм мини, пластик, "Юниор"</t>
  </si>
  <si>
    <t>УТ000041854</t>
  </si>
  <si>
    <t>Ножовка по металлу и дереву 175мм, глубокая рамка, +5 полотен 40036</t>
  </si>
  <si>
    <t>УТ000041855</t>
  </si>
  <si>
    <t>Ножовка-ручка по металлу 300мм, укрепленная 40038</t>
  </si>
  <si>
    <t>УТ000057932</t>
  </si>
  <si>
    <t>Ножовка-ручка по металлу 30мм, тип А</t>
  </si>
  <si>
    <t>УТ000041859</t>
  </si>
  <si>
    <t>Полотно по металлу 300мм, SuperFlex, 18TPI, односторонние 40170</t>
  </si>
  <si>
    <t>УТ000041858</t>
  </si>
  <si>
    <t>Полотно по металлу 300х12мм, 24TPI, инструментальная сталь 40115</t>
  </si>
  <si>
    <t>УТ000056979</t>
  </si>
  <si>
    <t>Полотно по металлу/дереву 300х24мм, 24TPI, калёный зуб, широкое двустороннее, 1шт, ПВХ конверт 40161</t>
  </si>
  <si>
    <t xml:space="preserve"> Скребки</t>
  </si>
  <si>
    <t>УТ000057634</t>
  </si>
  <si>
    <t>Скребок стекольный усиленный, пластик, лезвие 50мм</t>
  </si>
  <si>
    <t xml:space="preserve"> Стеклорезы</t>
  </si>
  <si>
    <t>УТ000048639</t>
  </si>
  <si>
    <t>Плиткорез-кусачки с пластиковой губой, длина 200мм</t>
  </si>
  <si>
    <t>УТ000031308</t>
  </si>
  <si>
    <t>Стеклорез 6-ти роликовый, деревянная ручка 16917</t>
  </si>
  <si>
    <t>УТ000031309</t>
  </si>
  <si>
    <t>Стеклорез 6-ти роликовый, пластиковая ручка 16903</t>
  </si>
  <si>
    <t>УТ000031331</t>
  </si>
  <si>
    <t>Стеклорез алмазный (№4) 16930</t>
  </si>
  <si>
    <t>УТ000048207</t>
  </si>
  <si>
    <t>Стеклорез масляный роликовый, 6-12мм</t>
  </si>
  <si>
    <t>УТ000048205</t>
  </si>
  <si>
    <t>Стеклорез масляный роликовый, макс.толщина стекла 3-15мм, Great</t>
  </si>
  <si>
    <t>УТ000048204</t>
  </si>
  <si>
    <t>Стеклорез с деревяной ручкой, Jobo</t>
  </si>
  <si>
    <t xml:space="preserve"> Шило, дыроколы</t>
  </si>
  <si>
    <t>УТ000057419</t>
  </si>
  <si>
    <t>Дырокол для изделий из кожи, "LIT"</t>
  </si>
  <si>
    <t>УТ000048200</t>
  </si>
  <si>
    <t>Дырокол для изделий из кожи, 2-4,5мм, X-Pert XP-001</t>
  </si>
  <si>
    <t>УТ000017615</t>
  </si>
  <si>
    <t>Шило деревянная ручка 130/60х2,5мм  FIT 67410</t>
  </si>
  <si>
    <t>УТ000017614</t>
  </si>
  <si>
    <t>Шило пластиковая ручка 140/52х3мм FIT 67409</t>
  </si>
  <si>
    <t>УТ000017616</t>
  </si>
  <si>
    <t>Шило пластиковая ручка 140/72мм FIT 67405 красный</t>
  </si>
  <si>
    <t>УТ000017613</t>
  </si>
  <si>
    <t>Шило пластиковая ручка 140/72мм FIT 67408 красный</t>
  </si>
  <si>
    <t>УТ000055816</t>
  </si>
  <si>
    <t>Шило шорное пластиковая ручка  (48/122мм) курс 67414</t>
  </si>
  <si>
    <t xml:space="preserve"> Садовый инструмент</t>
  </si>
  <si>
    <t>УТ000059562</t>
  </si>
  <si>
    <t>Ножовка садовая складная SPARK LUX, 250mm, прорезин. рукоятка</t>
  </si>
  <si>
    <t>УТ000063221</t>
  </si>
  <si>
    <t>Ножовка садовая складная X-PERT, 180mm, 2х-комп. рукоятка, XP-FGH1805</t>
  </si>
  <si>
    <t>УТ000058624</t>
  </si>
  <si>
    <t>Секатор "LIT" зеленые ручки</t>
  </si>
  <si>
    <t>УТ000063263</t>
  </si>
  <si>
    <t>Секатор X-PERT, 180mm, Ø реза 20mm, XP-12090 (60/240)</t>
  </si>
  <si>
    <t>УТ000063222</t>
  </si>
  <si>
    <t>Секатор цельнокованный 210мм, X-Pert XP-P0858</t>
  </si>
  <si>
    <t xml:space="preserve"> Слесарный, монтажный инструмент</t>
  </si>
  <si>
    <t xml:space="preserve"> Абразивные инструменты, материалы</t>
  </si>
  <si>
    <t xml:space="preserve"> Инструменты для заточки, бруски</t>
  </si>
  <si>
    <t>УТ000037376</t>
  </si>
  <si>
    <t>Брусок абразивный "Лодочка" 225мм</t>
  </si>
  <si>
    <t>УТ000054688</t>
  </si>
  <si>
    <t>Брусок абразивный "Лодочка", 225мм 19-01-001</t>
  </si>
  <si>
    <t>УТ000048212</t>
  </si>
  <si>
    <t>Брусок абразивный удлиненный, Spark Lux, SL-809, 230мм</t>
  </si>
  <si>
    <t>УТ000053040</t>
  </si>
  <si>
    <t>Брусок абразивный, двухсторонний, 200/8, 19-01-003</t>
  </si>
  <si>
    <t>УТ000042383</t>
  </si>
  <si>
    <t>Насадка на дрель для заточки сверл 2-12мм DS2</t>
  </si>
  <si>
    <t xml:space="preserve"> Надфили</t>
  </si>
  <si>
    <t>УТ000022069</t>
  </si>
  <si>
    <t>Набор надфилей FIT алмазные 3х140мм 5шт. 42158</t>
  </si>
  <si>
    <t>УТ000004103</t>
  </si>
  <si>
    <t>Набор надфилей FIT пластмассовая ручка 5*140мм ,6шт 42160</t>
  </si>
  <si>
    <t>УТ000004104</t>
  </si>
  <si>
    <t>Набор надфилей FIT, узкие, PVC ручка 3*140мм ,10шт</t>
  </si>
  <si>
    <t>УТ000022070</t>
  </si>
  <si>
    <t>Набор надфилей алмазные, фигурные, пластик. ручка 3х140мм 10шт.</t>
  </si>
  <si>
    <t>УТ000016682</t>
  </si>
  <si>
    <t>Набор надфилей алмазных   JAKEMY  JM-FL1-1</t>
  </si>
  <si>
    <t>УТ000042881</t>
  </si>
  <si>
    <t>Набор надфилей КУРС, 6шт,3*140мм (в ПВХ конверте) 42154</t>
  </si>
  <si>
    <t xml:space="preserve"> Напильники, рашпили</t>
  </si>
  <si>
    <t>УТ000053197</t>
  </si>
  <si>
    <t>Набор напильников 200мм круглый, полукруглый, плоский Ермак 3</t>
  </si>
  <si>
    <t>УТ000049465</t>
  </si>
  <si>
    <t>Набор рашпильных насадок Spark Lux, SL-100 (10шт)</t>
  </si>
  <si>
    <t>УТ000053196</t>
  </si>
  <si>
    <t>Напильник с деревянной ручкой полукруглый 200мм, Ермак</t>
  </si>
  <si>
    <t>УТ000049435</t>
  </si>
  <si>
    <t>Напильник с пластиковой ручкой плоский 150мм, №2, Ермак</t>
  </si>
  <si>
    <t>УТ000049436</t>
  </si>
  <si>
    <t>Напильник с пластиковой ручкой трёхгранный 150мм, №2, Ермак</t>
  </si>
  <si>
    <t xml:space="preserve"> Пасты для полировки, ГОИ</t>
  </si>
  <si>
    <t>УТ000056844</t>
  </si>
  <si>
    <t>Паста ГОИ полировальная 30г №1 REXANT</t>
  </si>
  <si>
    <t>00410059407</t>
  </si>
  <si>
    <t>Паста ГОИ полировальная 30г №2 REXANT</t>
  </si>
  <si>
    <t>УТ000056845</t>
  </si>
  <si>
    <t>Паста ГОИ полировальная 30г №3 REXANT</t>
  </si>
  <si>
    <t>УТ000056846</t>
  </si>
  <si>
    <t>Паста ГОИ полировальная 30г №4 REXANT</t>
  </si>
  <si>
    <t>УТ000006646</t>
  </si>
  <si>
    <t>Паста ГОИ №2 , для полировки пластик, стекло, металл 20гр</t>
  </si>
  <si>
    <t>УТ000052102</t>
  </si>
  <si>
    <t>Паста ГОИ №2 мягкая, шприц, блистер Connector</t>
  </si>
  <si>
    <t>УТ000017815</t>
  </si>
  <si>
    <t>Состав полировальный FIT 36916</t>
  </si>
  <si>
    <t xml:space="preserve"> Шлиф. бумага, шкурка</t>
  </si>
  <si>
    <t>УТ000029940</t>
  </si>
  <si>
    <t>Шлиф. бумага водостойкая 230х190 №120 41670</t>
  </si>
  <si>
    <t>УТ000029939</t>
  </si>
  <si>
    <t>Шлиф. бумага водостойкая 230х280 №100 41669</t>
  </si>
  <si>
    <t>УТ000062734</t>
  </si>
  <si>
    <t>Шлиф. бумага водостойкая 230х280 №1000</t>
  </si>
  <si>
    <t>УТ000062735</t>
  </si>
  <si>
    <t>Шлиф. бумага водостойкая 230х280 №1500</t>
  </si>
  <si>
    <t>УТ000062736</t>
  </si>
  <si>
    <t>Шлиф. бумага водостойкая 230х280 №2000</t>
  </si>
  <si>
    <t>УТ000062737</t>
  </si>
  <si>
    <t>Шлиф. бумага водостойкая 230х280 №2500</t>
  </si>
  <si>
    <t>УТ000062738</t>
  </si>
  <si>
    <t>Шлиф. бумага водостойкая 230х280 №3000</t>
  </si>
  <si>
    <t>УТ000029941</t>
  </si>
  <si>
    <t>Шлиф. бумага водостойкая 230х280 №80 41668</t>
  </si>
  <si>
    <t>УТ000056338</t>
  </si>
  <si>
    <t>Шлифовальный лист 230*280мм P180, X-PERT</t>
  </si>
  <si>
    <t>УТ000056339</t>
  </si>
  <si>
    <t>Шлифовальный лист 230*280мм P220, X-PERT</t>
  </si>
  <si>
    <t xml:space="preserve"> Щетки металлические</t>
  </si>
  <si>
    <t>УТ000022067</t>
  </si>
  <si>
    <t>Корщетки мини сталь/нейлон/латунь 170мм набор 3шт. FIT 38453</t>
  </si>
  <si>
    <t>УТ000063253</t>
  </si>
  <si>
    <t>Щетка металлическая, стальная, четырехрядная, пластиковая со скребком (оранжевая)</t>
  </si>
  <si>
    <t xml:space="preserve"> Губцевый инструмент</t>
  </si>
  <si>
    <t xml:space="preserve"> Бокорезы, кусачки</t>
  </si>
  <si>
    <t>УТ000049922</t>
  </si>
  <si>
    <t>Бокорезы "Тренд", двухцветные прорезиненные ручки, хром-никелевое покрытие 180мм</t>
  </si>
  <si>
    <t>УТ000062468</t>
  </si>
  <si>
    <t>Бокорезы (кусачки) X-PERT, 160мм, 2х-комп. рукоятка XP-606,</t>
  </si>
  <si>
    <t>УТ000060907</t>
  </si>
  <si>
    <t>Бокорезы 120мм, Airline</t>
  </si>
  <si>
    <t>УТ000052527</t>
  </si>
  <si>
    <t>Бокорезы 125мм, мини BS203052</t>
  </si>
  <si>
    <t>УТ000042369</t>
  </si>
  <si>
    <t>Бокорезы 125мм, мини карбоновая сталь  BOSI</t>
  </si>
  <si>
    <t>УТ000052524</t>
  </si>
  <si>
    <t>Бокорезы 125мм, мини, для работы с мягкими металлами и пластиком BOSI</t>
  </si>
  <si>
    <t>УТ000042370</t>
  </si>
  <si>
    <t>Бокорезы 125мм, мини, пластиковые ручки кусачки, сталь55 BOSI</t>
  </si>
  <si>
    <t>УТ000062143</t>
  </si>
  <si>
    <t>Бокорезы 130мм Патриот PT-INK09</t>
  </si>
  <si>
    <t>УТ000016685</t>
  </si>
  <si>
    <t>Бокорезы 130мм, мини синие</t>
  </si>
  <si>
    <t>УТ000015822</t>
  </si>
  <si>
    <t>Бокорезы 145мм, мини, удлиненные ручки FIT IT Профи 51420</t>
  </si>
  <si>
    <t>УТ000052528</t>
  </si>
  <si>
    <t>Бокорезы 150мм, BS203150</t>
  </si>
  <si>
    <t>УТ000052523</t>
  </si>
  <si>
    <t>Бокорезы 150мм, мини усиленные, карбон 55 BOSI</t>
  </si>
  <si>
    <t>УТ000036611</t>
  </si>
  <si>
    <t>Бокорезы 160мм,  Airline AT-DCP-6</t>
  </si>
  <si>
    <t>УТ000041758</t>
  </si>
  <si>
    <t>Бокорезы 180мм, полированная сталь AVS A40183S</t>
  </si>
  <si>
    <t>УТ000036615</t>
  </si>
  <si>
    <t>Бокорезы 200мм Airline AT-DCP-8</t>
  </si>
  <si>
    <t>УТ000057501</t>
  </si>
  <si>
    <t>Бокорезы 90мм, мини, с замком</t>
  </si>
  <si>
    <t>УТ000057406</t>
  </si>
  <si>
    <t>Бокорезы LIT 4.5" mini красно-черная ручка</t>
  </si>
  <si>
    <t>УТ000057407</t>
  </si>
  <si>
    <t>Бокорезы LIT 6" красно-черная ручка</t>
  </si>
  <si>
    <t>УТ000057408</t>
  </si>
  <si>
    <t>Бокорезы LIT 8" красно-черная ручка</t>
  </si>
  <si>
    <t>УТ000053858</t>
  </si>
  <si>
    <t>Кусачки 8-200мм X-Pert</t>
  </si>
  <si>
    <t>УТ000042368</t>
  </si>
  <si>
    <t>Кусачки со стрипером для кабеля AWG 1,6 -3,2 BOSI</t>
  </si>
  <si>
    <t>УТ000039430</t>
  </si>
  <si>
    <t>Кусачки, бокорезы 120мм Smartbuy tools 2-х комп. рукоятка, CR-V сталь, HRC&gt;51</t>
  </si>
  <si>
    <t>УТ000049027</t>
  </si>
  <si>
    <t>Кусачки, бокорезы 135мм Smartbuy tools 2-х комп. рукоятка, CR-V сталь, HRC&gt;51</t>
  </si>
  <si>
    <t>УТ000039432</t>
  </si>
  <si>
    <t>Кусачки, бокорезы 200мм Smartbuy tools 2-х комп. рукоятка, CR-V сталь, HRC&gt;51</t>
  </si>
  <si>
    <t xml:space="preserve"> Болторезы</t>
  </si>
  <si>
    <t>УТ000057409</t>
  </si>
  <si>
    <t>Болторез "LIT" MINI 8"/200мм</t>
  </si>
  <si>
    <t>УТ000054230</t>
  </si>
  <si>
    <t>Болторез с прорезиненной ручкой, 200мм, X-PERT MBC201</t>
  </si>
  <si>
    <t xml:space="preserve"> Зажимы с фиксатором</t>
  </si>
  <si>
    <t>УТ000035580</t>
  </si>
  <si>
    <t>Зажим ручной с фиксатором тип WR черненый 100мм FIT IT 52710</t>
  </si>
  <si>
    <t>УТ000035581</t>
  </si>
  <si>
    <t>Зажим ручной с фиксатором тип WR черненый 125мм FIT IT 52711</t>
  </si>
  <si>
    <t>УТ000035582</t>
  </si>
  <si>
    <t>Зажим ручной с фиксатором тип WR черненый 180мм FIT IT 52712</t>
  </si>
  <si>
    <t>УТ000035583</t>
  </si>
  <si>
    <t>Зажим ручной с фиксатором тип WR черненый 250мм FIT IT 52713</t>
  </si>
  <si>
    <t>00410053664</t>
  </si>
  <si>
    <t>Зажим с фиксатором 5"/145мм XING BO 45969</t>
  </si>
  <si>
    <t>УТ000030692</t>
  </si>
  <si>
    <t>Зажим с фиксатором 7"/190мм XING BO 45970</t>
  </si>
  <si>
    <t>УТ000054692</t>
  </si>
  <si>
    <t>Зажим с фиксатором X-PERT 10`` прорезиненная рукоятка XP-CP2502</t>
  </si>
  <si>
    <t>УТ000054693</t>
  </si>
  <si>
    <t>Зажим с фиксатором X-PERT XP-008 ручные тиски</t>
  </si>
  <si>
    <t>УТ000061685</t>
  </si>
  <si>
    <t>Клещи зажимные сварочные (третья рука) X-PERT 10", металлическая рукоятка, черные,  XP-CP2501</t>
  </si>
  <si>
    <t>УТ000060396</t>
  </si>
  <si>
    <t>Клещи зажимные сварочные (третья рука) X-PERT 14", тип-С. метал.рукоятка, XP-212214С</t>
  </si>
  <si>
    <t>УТ000060394</t>
  </si>
  <si>
    <t>Клещи зажимные сварочные (третья рука) X-PERT 18", тип-С. метал.рукоятка, XP-212218С</t>
  </si>
  <si>
    <t xml:space="preserve"> Клещи</t>
  </si>
  <si>
    <t>УТ000051030</t>
  </si>
  <si>
    <t>Клещи переставные "LIT" 10"/250мм</t>
  </si>
  <si>
    <t>УТ000051031</t>
  </si>
  <si>
    <t>Клещи переставные "LIT" 12"/300мм</t>
  </si>
  <si>
    <t>УТ000054874</t>
  </si>
  <si>
    <t>Клещи переставные "LIT" 8"/200мм</t>
  </si>
  <si>
    <t>УТ000059886</t>
  </si>
  <si>
    <t>Клещи переставные с кнопкой "LIT" 10"/220мм</t>
  </si>
  <si>
    <t>УТ000059885</t>
  </si>
  <si>
    <t>Клещи переставные с кнопкой "LIT" 7"/175мм</t>
  </si>
  <si>
    <t>УТ000042159</t>
  </si>
  <si>
    <t>Клещи переставные с кнопочным фиксатором, 10-250мм, X-Pert</t>
  </si>
  <si>
    <t>УТ000058462</t>
  </si>
  <si>
    <t>Клещи переставные с кнопочным фиксатором, 7-175мм, X-Pert</t>
  </si>
  <si>
    <t>УТ000036684</t>
  </si>
  <si>
    <t>Клещи переставные, 250мм, диапазон 6-40мм, 2х-комп. рукоятка X-Pert</t>
  </si>
  <si>
    <t>УТ000036642</t>
  </si>
  <si>
    <t>Пассатижи переставные 200мм Airline AT-GJP-8</t>
  </si>
  <si>
    <t xml:space="preserve"> Кусачки торцевые</t>
  </si>
  <si>
    <t>УТ000035840</t>
  </si>
  <si>
    <t>Кусачки торцевые 100мм, Suxin 112-5</t>
  </si>
  <si>
    <t>УТ000053861</t>
  </si>
  <si>
    <t>Кусачки торцевые удлиненный 10-250мм X-Pert</t>
  </si>
  <si>
    <t>УТ000053859</t>
  </si>
  <si>
    <t>Кусачки торцевые удлиненный 8-200мм X-Pert</t>
  </si>
  <si>
    <t>УТ000053860</t>
  </si>
  <si>
    <t>Кусачки торцевые удлиненный 9-225мм X-Pert</t>
  </si>
  <si>
    <t xml:space="preserve"> Пассатижи, плоскогубцы</t>
  </si>
  <si>
    <t>УТ000036636</t>
  </si>
  <si>
    <t>Пассатижи комбинированные 160мм Airline AT-CP-6</t>
  </si>
  <si>
    <t>УТ000041788</t>
  </si>
  <si>
    <t>Пассатижи комбинированные 160мм полированные AVS A40179S</t>
  </si>
  <si>
    <t>УТ000036637</t>
  </si>
  <si>
    <t>Пассатижи комбинированные 180мм Airline AT-CP-7</t>
  </si>
  <si>
    <t>УТ000041790</t>
  </si>
  <si>
    <t>Пассатижи комбинированные 200мм полированные AVS A40181S</t>
  </si>
  <si>
    <t>УТ000057045</t>
  </si>
  <si>
    <t>Пассатижи мини 4,5* оранжево-чёрная ручка</t>
  </si>
  <si>
    <t>УТ000060393</t>
  </si>
  <si>
    <t>Пассатижи многофункциональные X-PERT 5в1</t>
  </si>
  <si>
    <t>УТ000039433</t>
  </si>
  <si>
    <t>Плоскогубцы (пассатижи) 160мм Smartbuy tools 2-х комп. рукоятка, CR-V сталь, комбинированные</t>
  </si>
  <si>
    <t>УТ000039434</t>
  </si>
  <si>
    <t>Плоскогубцы (пассатижи) 180мм Smartbuy tools 2-х комп. рукоятка, CR-V сталь, комбинированные</t>
  </si>
  <si>
    <t>УТ000039435</t>
  </si>
  <si>
    <t>Плоскогубцы (пассатижи) 200мм Smartbuy tools 2-х комп. рукоятка, CR-V сталь, комбинированные</t>
  </si>
  <si>
    <t>УТ000063230</t>
  </si>
  <si>
    <t>Плоскогубцы - мультитул складные в чехле X-PERT XP-ML57295</t>
  </si>
  <si>
    <t>УТ000052525</t>
  </si>
  <si>
    <t>Плоскогубцы 125мм удлиненные BS198602</t>
  </si>
  <si>
    <t>УТ000057320</t>
  </si>
  <si>
    <t>Плоскогубцы диэлектрические 160мм, Spark Lux</t>
  </si>
  <si>
    <t>УТ000060193</t>
  </si>
  <si>
    <t>Плоскогубцы комбинированные 160мм,  2х-комп. рукоятка SIBLUX SB-P6</t>
  </si>
  <si>
    <t>УТ000036675</t>
  </si>
  <si>
    <t>Плоскогубцы комбинированные 160мм,  2х-комп. рукоятка STAYER</t>
  </si>
  <si>
    <t>УТ000036680</t>
  </si>
  <si>
    <t>Плоскогубцы комбинированные 160мм,  2х-комп. рукоятка X-Pert XP-608</t>
  </si>
  <si>
    <t>УТ000058677</t>
  </si>
  <si>
    <t>Плоскогубцы комбинированные 160мм,  LIT</t>
  </si>
  <si>
    <t>УТ000053900</t>
  </si>
  <si>
    <t>Плоскогубцы комбинированные 160мм, прорезининовая рукоятка X-Pert</t>
  </si>
  <si>
    <t>УТ000053855</t>
  </si>
  <si>
    <t>Плоскогубцы комбинированные 200мм, CrV, 2х-комп. рукоятка</t>
  </si>
  <si>
    <t xml:space="preserve"> Съёмники подшипников</t>
  </si>
  <si>
    <t>УТ000058717</t>
  </si>
  <si>
    <t>Съемник подшипников 2-х лапый с фиксатором,  50# 35х45мм</t>
  </si>
  <si>
    <t>УТ000048173</t>
  </si>
  <si>
    <t>Съемник подшипников 2-х лапый с фиксатором,  75# 38х65мм</t>
  </si>
  <si>
    <t>УТ000048174</t>
  </si>
  <si>
    <t>Съемник подшипников 2-х лапый с фиксатором, 100# 40х80мм</t>
  </si>
  <si>
    <t>УТ000058718</t>
  </si>
  <si>
    <t>Съемник подшипников 2-х лапый с фиксатором, 150# 55х90мм</t>
  </si>
  <si>
    <t>УТ000058720</t>
  </si>
  <si>
    <t>Съемник подшипников 2-х лапый с фиксатором, 200# 70х120мм</t>
  </si>
  <si>
    <t>УТ000058721</t>
  </si>
  <si>
    <t>Съемник подшипников 2-х лапый с фиксатором, 250# 80/100х160мм</t>
  </si>
  <si>
    <t xml:space="preserve"> Съёмники стопорных колец</t>
  </si>
  <si>
    <t>УТ000048198</t>
  </si>
  <si>
    <t>Клещи для стопорных колец, для внутренних, изогнутые губки Spark Lux 175мм</t>
  </si>
  <si>
    <t>УТ000048196</t>
  </si>
  <si>
    <t>Клещи для стопорных колец, для внутренних, прямые губки Spark Lux 7-175мм, SL-555</t>
  </si>
  <si>
    <t>УТ000048199</t>
  </si>
  <si>
    <t>Клещи для стопорных колец, для наружних, изогнутые губки Spark Lux 175мм</t>
  </si>
  <si>
    <t>УТ000048197</t>
  </si>
  <si>
    <t>Клещи для стопорных колец, для наружних, прямые губки Spark Lux 7-175мм, SL-666</t>
  </si>
  <si>
    <t xml:space="preserve"> Утконосы, тонкогубцы</t>
  </si>
  <si>
    <t>УТ000060194</t>
  </si>
  <si>
    <t>Длинногубцы (тонкогубцы) 160мм,  2х-комп. рукоятка X-Pert 926-G</t>
  </si>
  <si>
    <t>УТ000036681</t>
  </si>
  <si>
    <t>Длинногубцы (тонкогубцы) X-Pert XP-605, 160мм,  2х-комп. рукоятка</t>
  </si>
  <si>
    <t>УТ000044630</t>
  </si>
  <si>
    <t>Длинногубцы (тонкогубцы) X-Pert, 160мм,  прорезининовая рукоятка</t>
  </si>
  <si>
    <t>УТ000061739</t>
  </si>
  <si>
    <t>Длинногубцы изогнутые 120мм Airline</t>
  </si>
  <si>
    <t>УТ000036647</t>
  </si>
  <si>
    <t>Длинногубцы изогнутые 160мм Airline AT-BNP-6</t>
  </si>
  <si>
    <t>УТ000041791</t>
  </si>
  <si>
    <t>Длинногубцы изогнутые 160мм AVS A40188S</t>
  </si>
  <si>
    <t>УТ000041792</t>
  </si>
  <si>
    <t>Длинногубцы изогнутые 180мм AVS A40189S</t>
  </si>
  <si>
    <t>УТ000036648</t>
  </si>
  <si>
    <t>Длинногубцы изогнутые 200мм Airline AT-BNP-8</t>
  </si>
  <si>
    <t>УТ000041793</t>
  </si>
  <si>
    <t>Длинногубцы изогнутые 200мм AVS A40190S</t>
  </si>
  <si>
    <t>УТ000062465</t>
  </si>
  <si>
    <t>Длинногубцы многофункциональные X-PERT 8,5", 220 мм, 5в1,  XP-PV1187</t>
  </si>
  <si>
    <t>УТ000061740</t>
  </si>
  <si>
    <t>Длинногубцы прямые 120мм Airline</t>
  </si>
  <si>
    <t>УТ000036653</t>
  </si>
  <si>
    <t>Длинногубцы прямые 160мм Airline AT-LNP-6</t>
  </si>
  <si>
    <t>УТ000041794</t>
  </si>
  <si>
    <t>Длинногубцы прямые 160мм AVS A40185S</t>
  </si>
  <si>
    <t>УТ000039429</t>
  </si>
  <si>
    <t>Длинногубцы прямые 160мм Smartbuy tools 2-х комп. рукоятка, CR-V сталь, HRC&gt;51</t>
  </si>
  <si>
    <t>УТ000041795</t>
  </si>
  <si>
    <t>Длинногубцы прямые 180мм AVS A40186S</t>
  </si>
  <si>
    <t>УТ000036661</t>
  </si>
  <si>
    <t>Длинногубцы прямые 200мм Airline AT-LNP-8</t>
  </si>
  <si>
    <t>УТ000041796</t>
  </si>
  <si>
    <t>Длинногубцы прямые 200мм AVS A40187S</t>
  </si>
  <si>
    <t>УТ000052526</t>
  </si>
  <si>
    <t>Круглогубцы 125мм BOSI</t>
  </si>
  <si>
    <t>УТ000057414</t>
  </si>
  <si>
    <t>Тонкогубцы  LIT 8" красно-черная ручка</t>
  </si>
  <si>
    <t>УТ000054265</t>
  </si>
  <si>
    <t>Тонкогубцы "LIT" 4.5" mini красно-черная ручка</t>
  </si>
  <si>
    <t>УТ000011340</t>
  </si>
  <si>
    <t>Тонконосы красно-чёрная ручка,полированная сталь, 200 мм   FIT IT Стандарт, 48300</t>
  </si>
  <si>
    <t>УТ000004126</t>
  </si>
  <si>
    <t>Утконосы FIT IT мини профи, удлиненная красная ручка 51520</t>
  </si>
  <si>
    <t xml:space="preserve"> Заклепочные пистолеты, принадлежности</t>
  </si>
  <si>
    <t>УТ000040083</t>
  </si>
  <si>
    <t>Заклёпки алюминиевые 3,2х10мм 50шт TDM SQ1037-0103</t>
  </si>
  <si>
    <t>УТ000040084</t>
  </si>
  <si>
    <t>Заклёпки алюминиевые 4.0х10мм 50шт TDM SQ1037-0104</t>
  </si>
  <si>
    <t>УТ000040085</t>
  </si>
  <si>
    <t>Заклёпки алюминиевые 4.8х10мм 50шт TDM SQ1037-0105</t>
  </si>
  <si>
    <t>УТ000049213</t>
  </si>
  <si>
    <t>Заклёпочник 2,4-4.8мм 240мм (60заклёпок в комплекте) REXANT 12-5302</t>
  </si>
  <si>
    <t>УТ000049215</t>
  </si>
  <si>
    <t>Заклёпочник ручной 3P-02, 2.4, 3.2, 4.0, 4.8мм Гранит TDM SQ1037-0102</t>
  </si>
  <si>
    <t xml:space="preserve"> Инструмент для монтажа полипропиленовых труб</t>
  </si>
  <si>
    <t>УТ000063254</t>
  </si>
  <si>
    <t>Аппарат-паяльник для сварки пластиковых труб 20-32 SL-004, 1кВт SPARK LUX</t>
  </si>
  <si>
    <t>УТ000048765</t>
  </si>
  <si>
    <t>Труборез для металопластик. труб большой 42мм, X-Pert X-114</t>
  </si>
  <si>
    <t xml:space="preserve"> Инструмент сварщика, принадлежности</t>
  </si>
  <si>
    <t>УТ000048633</t>
  </si>
  <si>
    <t>Держак сварочный 300A X-Pert</t>
  </si>
  <si>
    <t>УТ000051456</t>
  </si>
  <si>
    <t>Держак сварочный 500A LIT</t>
  </si>
  <si>
    <t>УТ000051667</t>
  </si>
  <si>
    <t>Держак сварочный 500A Spark Lux (50337) +</t>
  </si>
  <si>
    <t>УТ000050337</t>
  </si>
  <si>
    <t>Держак сварочный 500A X-Pert</t>
  </si>
  <si>
    <t>УТ000051465</t>
  </si>
  <si>
    <t>Держак сварочный 800A ExProfil</t>
  </si>
  <si>
    <t>УТ000050827</t>
  </si>
  <si>
    <t>Держак сварочный 800A Spark Lux</t>
  </si>
  <si>
    <t>УТ000048634</t>
  </si>
  <si>
    <t>Держак сварочный 800A X-Pert</t>
  </si>
  <si>
    <t>УТ000028977</t>
  </si>
  <si>
    <t>Кабеледержатель-гнездо для инверторных сварочных аппаратов Ø35-50мм2 AEZ (010345(4)) 44563</t>
  </si>
  <si>
    <t>УТ000028974</t>
  </si>
  <si>
    <t>Кабеледержатель-штекер для инверторных сварочных аппаратов Ø10-25мм2 AEZ (010345(1)) 44560</t>
  </si>
  <si>
    <t>УТ000028976</t>
  </si>
  <si>
    <t>Кабеледержатель-штекер для инверторных сварочных аппаратов Ø35-50мм2 AEZ (010345(3)) 44562</t>
  </si>
  <si>
    <t>УТ000048744</t>
  </si>
  <si>
    <t>Клемма - зажим массы, заземление для сварочного аппарата 500А, Earth Clamp</t>
  </si>
  <si>
    <t>УТ000051668</t>
  </si>
  <si>
    <t>Клемма - зажим массы, заземление для сварочного аппарата 500А, Spark Lux</t>
  </si>
  <si>
    <t>УТ000048185</t>
  </si>
  <si>
    <t>Клемма - зажим массы, заземление для сварочного аппарата 500А, X-Pert</t>
  </si>
  <si>
    <t>УТ000034913</t>
  </si>
  <si>
    <t>Клемма массы магнитная угловая 500А САТУРН 16-0085-9</t>
  </si>
  <si>
    <t>УТ000066589</t>
  </si>
  <si>
    <t>Масса магнитная для сварки X-PERT 15 кг</t>
  </si>
  <si>
    <t>УТ000064395</t>
  </si>
  <si>
    <t>Масса магнитная для сварки X-PERT 15 кг 1231</t>
  </si>
  <si>
    <t>УТ000066590</t>
  </si>
  <si>
    <t>Масса магнитная для сварки X-PERT 30 кг</t>
  </si>
  <si>
    <t>УТ000057900</t>
  </si>
  <si>
    <t>Портативный аппарат точечной сварки Macaron 2</t>
  </si>
  <si>
    <t>УТ000044012</t>
  </si>
  <si>
    <t>Розетка кабельная (гнездо) REXANT 16-0884</t>
  </si>
  <si>
    <t>УТ000052758</t>
  </si>
  <si>
    <t>Уголок-фиксатор магнитный для сварки, 25</t>
  </si>
  <si>
    <t>УТ000030596</t>
  </si>
  <si>
    <t>Угольник магнитный для сварки (6 углов, усилие 11,3Кг) Rexant 12-4831</t>
  </si>
  <si>
    <t>УТ000030597</t>
  </si>
  <si>
    <t>Угольник магнитный для сварки (6 углов, усилие 22,6Кг) Rexant 12-4832</t>
  </si>
  <si>
    <t>УТ000030598</t>
  </si>
  <si>
    <t>Угольник магнитный для сварки (6 углов, усилие 34,0Кг) Rexant 12-4833</t>
  </si>
  <si>
    <t>УТ000038103</t>
  </si>
  <si>
    <t>Угольник магнитный для сварки 15кг SDMMW-68</t>
  </si>
  <si>
    <t>УТ000044659</t>
  </si>
  <si>
    <t>Угольник магнитный для сварки 25кг SDMMW-91</t>
  </si>
  <si>
    <t>УТ000051448</t>
  </si>
  <si>
    <t>Электроды J422 (T-50) 3.2мм 1кг КРАТОН</t>
  </si>
  <si>
    <t>УТ000067113</t>
  </si>
  <si>
    <t>Электроды АНО-21 2,5мм для дуговой сварки КРАТОН (1кг)</t>
  </si>
  <si>
    <t>УТ000039793</t>
  </si>
  <si>
    <t>Электроды АНО-21 2.5мм 1кг TIGABRO</t>
  </si>
  <si>
    <t>УТ000051445</t>
  </si>
  <si>
    <t>Электроды АНО-21 3мм 1кг Rexant</t>
  </si>
  <si>
    <t>УТ000029925</t>
  </si>
  <si>
    <t>Электроды АНО-21 3мм 1кг TIGABRO L350</t>
  </si>
  <si>
    <t>УТ000039795</t>
  </si>
  <si>
    <t>Электроды МР-3 3мм 1кг TIGABRO Премиум</t>
  </si>
  <si>
    <t>УТ000039797</t>
  </si>
  <si>
    <t>Электроды МР-3C 2.5мм 1кг синие Кратон</t>
  </si>
  <si>
    <t>УТ000039798</t>
  </si>
  <si>
    <t>Электроды МР-3C 3.2мм 1кг синие Кратон</t>
  </si>
  <si>
    <t xml:space="preserve"> Ключи гаечные, торцевые, трубчатые, имбусовые</t>
  </si>
  <si>
    <t xml:space="preserve"> Ключ колесный</t>
  </si>
  <si>
    <t>УТ000060432</t>
  </si>
  <si>
    <t>Ключ балонный Г-образный 17"</t>
  </si>
  <si>
    <t>УТ000060434</t>
  </si>
  <si>
    <t>Ключ балонный Г-образный 21"</t>
  </si>
  <si>
    <t>УТ000041115</t>
  </si>
  <si>
    <t>Ключ колесный Г-образный 21х380мм с монтажной лопаткой AVS A40118S</t>
  </si>
  <si>
    <t>УТ000041116</t>
  </si>
  <si>
    <t>Ключ колесный Г-образный 22х380мм с монтажной лопаткой AVS A40119S</t>
  </si>
  <si>
    <t>УТ000057117</t>
  </si>
  <si>
    <t>Ключ колесный крест 17-19-21-22 усиленый Техник</t>
  </si>
  <si>
    <t>УТ000065315</t>
  </si>
  <si>
    <t>Набор для ремонта пластика, бамперов со скобами Помощник PM-INP41 70Вт</t>
  </si>
  <si>
    <t xml:space="preserve"> Ключи газовые</t>
  </si>
  <si>
    <t>УТ000057397</t>
  </si>
  <si>
    <t>Ключ газовый рычажный 1" "LIT"</t>
  </si>
  <si>
    <t>УТ000064810</t>
  </si>
  <si>
    <t>Ключ газовый рычажный 1"/300мм, 90°,  красный X-PERT</t>
  </si>
  <si>
    <t>УТ000064811</t>
  </si>
  <si>
    <t>Ключ газовый рычажный 1,5"/350мм, 90°,  красный X-PERT</t>
  </si>
  <si>
    <t>УТ000063264</t>
  </si>
  <si>
    <t>Ключ газовый рычажный 1,5"/375мм, 90°, X-PERT</t>
  </si>
  <si>
    <t>УТ000063232</t>
  </si>
  <si>
    <t>Ключ газовый рычажный 2"/400мм, 90°, X-PERT</t>
  </si>
  <si>
    <t>УТ000064809</t>
  </si>
  <si>
    <t>Ключ трубный рычажный прямой (американка) 10" 90°, прорезиненная рукоятка X-PERT</t>
  </si>
  <si>
    <t>УТ000058725</t>
  </si>
  <si>
    <t>Ключ трубный рычажный прямой (американка) 14" 90° X-PERT</t>
  </si>
  <si>
    <t>УТ000051682</t>
  </si>
  <si>
    <t>Ключ трубный рычажный прямой (американка) 18" 90°, X-PERT</t>
  </si>
  <si>
    <t xml:space="preserve"> Ключи накидные</t>
  </si>
  <si>
    <t>УТ000045586</t>
  </si>
  <si>
    <t>Ключ комбинированный  6мм AVS A07653S</t>
  </si>
  <si>
    <t>УТ000045587</t>
  </si>
  <si>
    <t>Ключ комбинированный  8мм AVS A07655S</t>
  </si>
  <si>
    <t>УТ000048283</t>
  </si>
  <si>
    <t>Ключ комбинированный  9мм AVS A07656S</t>
  </si>
  <si>
    <t>00410056437</t>
  </si>
  <si>
    <t>Ключ комбинированный 10мм AVS A07657S</t>
  </si>
  <si>
    <t>00410056439</t>
  </si>
  <si>
    <t>Ключ комбинированный 12мм AVS A07659S</t>
  </si>
  <si>
    <t>00410058476</t>
  </si>
  <si>
    <t>Ключ комбинированный 13мм AVS A07660S</t>
  </si>
  <si>
    <t>00410056443</t>
  </si>
  <si>
    <t>Ключ комбинированный 14мм AVS A07661S</t>
  </si>
  <si>
    <t>УТ000041760</t>
  </si>
  <si>
    <t>Ключ комбинированный 17мм AVS A07664S</t>
  </si>
  <si>
    <t>УТ000041761</t>
  </si>
  <si>
    <t>Ключ комбинированный 18мм AVS A07665S</t>
  </si>
  <si>
    <t>УТ000045590</t>
  </si>
  <si>
    <t>Ключ комбинированный 19мм AVS A07666S</t>
  </si>
  <si>
    <t>УТ000041762</t>
  </si>
  <si>
    <t>Ключ комбинированный 20мм AVS A07667S</t>
  </si>
  <si>
    <t>УТ000041763</t>
  </si>
  <si>
    <t>Ключ комбинированный 21мм AVS A07668S</t>
  </si>
  <si>
    <t>УТ000041764</t>
  </si>
  <si>
    <t>Ключ комбинированный 22мм AVS A07669S</t>
  </si>
  <si>
    <t>УТ000041765</t>
  </si>
  <si>
    <t>Ключ комбинированный 23мм AVS A07670S</t>
  </si>
  <si>
    <t>УТ000041766</t>
  </si>
  <si>
    <t>Ключ комбинированный 24мм AVS A07671S</t>
  </si>
  <si>
    <t>00410056441</t>
  </si>
  <si>
    <t>Ключ комбинированный STAYER оцинкованный, 12мм</t>
  </si>
  <si>
    <t>00410056442</t>
  </si>
  <si>
    <t>Ключ комбинированный STAYER оцинкованный, 14мм</t>
  </si>
  <si>
    <t>00410056444</t>
  </si>
  <si>
    <t>Ключ комбинированный STAYER оцинкованный, 16мм</t>
  </si>
  <si>
    <t>00410056445</t>
  </si>
  <si>
    <t>Ключ комбинированный STAYER оцинкованный, 17мм</t>
  </si>
  <si>
    <t>УТ000005767</t>
  </si>
  <si>
    <t>Ключ комбинированный STAYER оцинкованный, 19мм</t>
  </si>
  <si>
    <t>УТ000005769</t>
  </si>
  <si>
    <t>Ключ комбинированный STAYER оцинкованный, 24мм</t>
  </si>
  <si>
    <t>УТ000005770</t>
  </si>
  <si>
    <t>Ключ комбинированный STAYER оцинкованный, 27мм</t>
  </si>
  <si>
    <t>УТ000005766</t>
  </si>
  <si>
    <t>Ключ комбинированный STAYER оцинкованный, 6мм</t>
  </si>
  <si>
    <t>00410056438</t>
  </si>
  <si>
    <t>Ключ комбинированный STAYER оцинкованный, 9мм</t>
  </si>
  <si>
    <t>УТ000055532</t>
  </si>
  <si>
    <t>Ключ комбинированный X-PERT рожково-накидной 14мм</t>
  </si>
  <si>
    <t>УТ000057399</t>
  </si>
  <si>
    <t>Ключ разводной "LIT" 8"/200мм c обрезиненной ручкой</t>
  </si>
  <si>
    <t>УТ000047062</t>
  </si>
  <si>
    <t>Ключ разводной сантехнический, 2х-комп. рукоятка, размер 10",  250мм (0-30мм) X-Pert XP-0629/XP-0042</t>
  </si>
  <si>
    <t>УТ000048193</t>
  </si>
  <si>
    <t>Ключ разводной сантехнический, 2х-комп. рукоятка, размер 12",  300мм (0-35мм) X-Pert XP-0629</t>
  </si>
  <si>
    <t>УТ000047061</t>
  </si>
  <si>
    <t>Ключ разводной сантехнический, 2х-комп. рукоятка, размер 8",  200мм (0-20мм), X-Pert XP-0619/XP-5017</t>
  </si>
  <si>
    <t>УТ000064807</t>
  </si>
  <si>
    <t>Ключ разводной, 2х-комп. рукоятка,  размер 10", 250mm (0-30mm) Staltech</t>
  </si>
  <si>
    <t>УТ000064808</t>
  </si>
  <si>
    <t>Ключ разводной, 2х-комп. рукоятка,  размер 12", 300mm (0-35mm) Staltech</t>
  </si>
  <si>
    <t>УТ000064806</t>
  </si>
  <si>
    <t>Ключ разводной, 2х-комп. рукоятка,  размер 8", 200mm (0-20mm) Staltech</t>
  </si>
  <si>
    <t>УТ000042161</t>
  </si>
  <si>
    <t>Ключ разводной, 2х-комп. рукоятка, размер  8",  200мм (0-20мм)</t>
  </si>
  <si>
    <t>УТ000036688</t>
  </si>
  <si>
    <t>Ключ разводной, 2х-комп. рукоятка, размер 10",  250мм (0-30мм) X-Pert</t>
  </si>
  <si>
    <t>УТ000036689</t>
  </si>
  <si>
    <t>Ключ разводной, 2х-комп. рукоятка, размер 12",  300мм (0-35мм) X-Pert</t>
  </si>
  <si>
    <t>УТ000062470</t>
  </si>
  <si>
    <t>Ключ разводной, удлинённ.губки, прорезин. рукоятка,  размер 6", 150mm (0-15mm) X-PERT</t>
  </si>
  <si>
    <t>00410056432</t>
  </si>
  <si>
    <t>Ключ рожковый 12х13мм  цинковое покрытие Курс 63506</t>
  </si>
  <si>
    <t>УТ000060908</t>
  </si>
  <si>
    <t>Ключ трещоточный, комбинированный 10мм, AVS</t>
  </si>
  <si>
    <t>УТ000054877</t>
  </si>
  <si>
    <t>Ключ трещоточный, №6, LIT, CrV</t>
  </si>
  <si>
    <t>УТ000012010</t>
  </si>
  <si>
    <t>Ключи велосипедные VEL-3 Ecos 10см, 6шт.</t>
  </si>
  <si>
    <t>УТ000041124</t>
  </si>
  <si>
    <t>Ключи комбинированные набор 10пр. 6,7,8,10,12,13,14,15,17,19, холдер AVS A07688S</t>
  </si>
  <si>
    <t>УТ000041127</t>
  </si>
  <si>
    <t>Ключи комбинированные набор 22пр. 6,7,8,9,10,10,11,12,13,13,14,15,16,17,18,19,21,22,24,27,30,32 сумка AVS A07693S</t>
  </si>
  <si>
    <t>УТ000041128</t>
  </si>
  <si>
    <t>Ключи комбинированные набор 6пр. 8,10,12,13,14,17 холдер AVS A40058S</t>
  </si>
  <si>
    <t>УТ000041123</t>
  </si>
  <si>
    <t>Ключи комбинированные набор 9пр. 8,10,12,13,14,15,17,19,22, холдер AVS A07687S</t>
  </si>
  <si>
    <t>УТ000002056</t>
  </si>
  <si>
    <t>Набор ключей гаечных многофункц. регулир. универс. 2шт. блистер 8-32</t>
  </si>
  <si>
    <t>УТ000046521</t>
  </si>
  <si>
    <t>Набор ключи гаечные, 14-60мм, с крючком, Spark Lux</t>
  </si>
  <si>
    <t>УТ000055534</t>
  </si>
  <si>
    <t>Набор ключи гаечные, 14-60мм, с крючком, X-Pert (трубный)</t>
  </si>
  <si>
    <t>УТ000053863</t>
  </si>
  <si>
    <t>Набор комбинированных ключей 6-22мм, 10 предметов, X-Pert</t>
  </si>
  <si>
    <t>УТ000060183</t>
  </si>
  <si>
    <t>Набор комбинированных ключей 6-22мм, 12 предметов, X-Pert</t>
  </si>
  <si>
    <t>УТ000048638</t>
  </si>
  <si>
    <t>Набор комбинированных ключей 8-19мм, 8 предметов, X-Pert</t>
  </si>
  <si>
    <t xml:space="preserve"> Ключи трубчатые</t>
  </si>
  <si>
    <t>УТ000054523</t>
  </si>
  <si>
    <t>Ключ свечной 16мм трубчатый L=16см с резиновой вставкой Airline</t>
  </si>
  <si>
    <t>УТ000054554</t>
  </si>
  <si>
    <t>Ключ свечной 16мм трубчатый L=20см с резиновой вставкой</t>
  </si>
  <si>
    <t>УТ000054524</t>
  </si>
  <si>
    <t>Ключ свечной 16мм трубчатый L=27см с резиновой вставкой Airline</t>
  </si>
  <si>
    <t>УТ000054537</t>
  </si>
  <si>
    <t>Ключ свечной 21мм трубчатый L=16см с резиновой вставкой Airline</t>
  </si>
  <si>
    <t>УТ000054538</t>
  </si>
  <si>
    <t>Ключ свечной 21мм трубчатый L=23см с резиновой вставкой Airline</t>
  </si>
  <si>
    <t>УТ000049433</t>
  </si>
  <si>
    <t>Ключ свечной Ермак TP006 с карданным шарниром, 21мм, матовый усиленный</t>
  </si>
  <si>
    <t>УТ000060435</t>
  </si>
  <si>
    <t>Ключ свечной с пружиной 16"</t>
  </si>
  <si>
    <t>УТ000060436</t>
  </si>
  <si>
    <t>Ключ свечной с пружиной 21"</t>
  </si>
  <si>
    <t>УТ000063231</t>
  </si>
  <si>
    <t>Ключ трубный рычажный S-образный, 330mm, 55град., кноп. фикс. прорезиненная рукоятка, X-PERT</t>
  </si>
  <si>
    <t>УТ000041120</t>
  </si>
  <si>
    <t>Ключ трубчатый 10х12мм AVS A40123S</t>
  </si>
  <si>
    <t>УТ000041121</t>
  </si>
  <si>
    <t>Ключ трубчатый 12х13мм AVS A40125S</t>
  </si>
  <si>
    <t>УТ000039691</t>
  </si>
  <si>
    <t>Ключ трубчатый 6х7мм AVS A40120S</t>
  </si>
  <si>
    <t>УТ000039690</t>
  </si>
  <si>
    <t>Ключ трубчатый 8х10мм AVS A40121S</t>
  </si>
  <si>
    <t>УТ000041119</t>
  </si>
  <si>
    <t>Ключ трубчатый 8х10мм удлиненный AVS A40122S</t>
  </si>
  <si>
    <t>00410058407</t>
  </si>
  <si>
    <t>Ключ трубчатый свечной 21х280мм AVS A40129S</t>
  </si>
  <si>
    <t>УТ000060349</t>
  </si>
  <si>
    <t>Набор ключей трубчатых торцевых  6 предметов 650-039 Ермак</t>
  </si>
  <si>
    <t>УТ000060426</t>
  </si>
  <si>
    <t>Набор ключей трубчатых торцевых 10 предметов, в сумке</t>
  </si>
  <si>
    <t xml:space="preserve"> Ключи шестигранные (имбусовые)</t>
  </si>
  <si>
    <t>УТ000033479</t>
  </si>
  <si>
    <t>Ключ шестигранный "HEX" CrV 10 мм FIT IT 64110</t>
  </si>
  <si>
    <t>УТ000033480</t>
  </si>
  <si>
    <t>Ключ шестигранный "HEX" CrV 12 мм FIT IT 64112</t>
  </si>
  <si>
    <t>УТ000033473</t>
  </si>
  <si>
    <t>Ключ шестигранный "HEX" CrV 3 мм FIT IT 64103</t>
  </si>
  <si>
    <t>УТ000033474</t>
  </si>
  <si>
    <t>Ключ шестигранный "HEX" CrV 4 мм FIT IT 64104</t>
  </si>
  <si>
    <t>УТ000033475</t>
  </si>
  <si>
    <t>Ключ шестигранный "HEX" CrV 5 мм FIT IT 64105</t>
  </si>
  <si>
    <t>УТ000033476</t>
  </si>
  <si>
    <t>Ключ шестигранный "HEX" CrV 6 мм FIT IT 64106</t>
  </si>
  <si>
    <t>УТ000033477</t>
  </si>
  <si>
    <t>Ключ шестигранный "HEX" CrV 7 мм FIT IT 64107</t>
  </si>
  <si>
    <t>УТ000033478</t>
  </si>
  <si>
    <t>Ключ шестигранный "HEX" CrV 8 мм FIT IT 64108</t>
  </si>
  <si>
    <t>УТ000031349</t>
  </si>
  <si>
    <t>Набор ключей TORX "звёздочки" CrV 8шт(Т5-Т20) в пластиковом держателе FIT 64001</t>
  </si>
  <si>
    <t>УТ000031350</t>
  </si>
  <si>
    <t>Набор ключей TORX "звёздочки" складной CrV 8шт(Т9-Т40) FIT 64015</t>
  </si>
  <si>
    <t>УТ000040786</t>
  </si>
  <si>
    <t>Набор ключей TORX "звёздочки" складной X-Pert (8 ключей)</t>
  </si>
  <si>
    <t>УТ000055535</t>
  </si>
  <si>
    <t>Набор ключей шестигранных  X-Pert 1,5-10мм, 9 предметов, большой</t>
  </si>
  <si>
    <t>УТ000058085</t>
  </si>
  <si>
    <t>Набор ключей шестигранных  X-Pert 1,5-10мм, 9 предметов, малый</t>
  </si>
  <si>
    <t>УТ000060258</t>
  </si>
  <si>
    <t>Набор ключей шестигранных LIT 1,5-6мм, 8 предметов</t>
  </si>
  <si>
    <t>УТ000058278</t>
  </si>
  <si>
    <t>Набор ключей шестигранных SPARK LUX 1,5-10мм, 9 предметов, большие</t>
  </si>
  <si>
    <t>УТ000061686</t>
  </si>
  <si>
    <t>Набор ключей шестигранных SPARK LUX 1,5-10мм, 9 предметов, маленький</t>
  </si>
  <si>
    <t>УТ000058084</t>
  </si>
  <si>
    <t>Набор ключей шестигранных SPARK LUX 1,5-10мм, 9 предметов, средние</t>
  </si>
  <si>
    <t>УТ000015829</t>
  </si>
  <si>
    <t>Набор ключи имбусовые "HEX" 1.5-6мм на кольце 8пред FIT 64163</t>
  </si>
  <si>
    <t>УТ000023595</t>
  </si>
  <si>
    <t>Набор ключи имбусовые "HEX" 1.5-6мм на кольце 8пред КУРС 64171</t>
  </si>
  <si>
    <t>УТ000031354</t>
  </si>
  <si>
    <t>Набор ключи имбусовые "HEX" 1.5-8мм в коробочке 8 шт КУРС 64179</t>
  </si>
  <si>
    <t>УТ000011339</t>
  </si>
  <si>
    <t>Набор ключи имбусовые "HEX" 2-10мм на кольце 8пред КУРС (64172)</t>
  </si>
  <si>
    <t>УТ000031347</t>
  </si>
  <si>
    <t>Набор ключи имбусовые "HEX" CrV 7шт(0.7-3.0) в пластиковом держателе FIT 64160</t>
  </si>
  <si>
    <t>УТ000057633</t>
  </si>
  <si>
    <t>Набор ключи имбусовые "HEX" на кольце, 10 предметов X-PERT</t>
  </si>
  <si>
    <t>УТ000046540</t>
  </si>
  <si>
    <t>Набор ключи имбусовые Smartbuy tools "HEX" 9 предметов (1.5, 2, 2.5, 3, 4, 5, 6, 8, 10)</t>
  </si>
  <si>
    <t xml:space="preserve"> Торцевые головки и воротки</t>
  </si>
  <si>
    <t>УТ000058320</t>
  </si>
  <si>
    <t>Вороток Г-образный 3/8",50*150мм</t>
  </si>
  <si>
    <t>УТ000058319</t>
  </si>
  <si>
    <t>Вороток Т-образный 1/2"х300мм 39703</t>
  </si>
  <si>
    <t>УТ000058321</t>
  </si>
  <si>
    <t>Вороток Т-образный 3/8 х150мм 39704</t>
  </si>
  <si>
    <t>УТ000040983</t>
  </si>
  <si>
    <t>Вороток шарнирный 1/4" 150мм AVS A07963S</t>
  </si>
  <si>
    <t>00410058477</t>
  </si>
  <si>
    <t>Вороток-трещотка "Стандарт" 1/2", 39 зубцов FIT DIY 62308</t>
  </si>
  <si>
    <t>00410057268</t>
  </si>
  <si>
    <t>Вороток-трещотка "Стандарт" 1/4" 41 зубец FIT DIY 62306</t>
  </si>
  <si>
    <t>УТ000033457</t>
  </si>
  <si>
    <t>Вороток-трещотка "Стандарт" 3/8", 39 зубцов FIT DIY 62307</t>
  </si>
  <si>
    <t>УТ000048274</t>
  </si>
  <si>
    <t>Головка 6-гранная CrV 1/2" 10мм FIT HQ 62040</t>
  </si>
  <si>
    <t>УТ000033444</t>
  </si>
  <si>
    <t>Головка 6-гранная CrV 1/2" 12мм FIT HQ 62042</t>
  </si>
  <si>
    <t>УТ000048275</t>
  </si>
  <si>
    <t>Головка 6-гранная CrV 1/2" 14мм FIT HQ 62044</t>
  </si>
  <si>
    <t>УТ000048276</t>
  </si>
  <si>
    <t>Головка 6-гранная CrV 1/2" 15мм FIT HQ 62045</t>
  </si>
  <si>
    <t>УТ000033455</t>
  </si>
  <si>
    <t>Головка 6-гранная CrV 1/2" 17мм FIT HQ 62047</t>
  </si>
  <si>
    <t>УТ000033456</t>
  </si>
  <si>
    <t>Головка 6-гранная CrV 1/2" 19мм FIT HQ 62049</t>
  </si>
  <si>
    <t>УТ000048277</t>
  </si>
  <si>
    <t>Головка 6-гранная CrV 1/2" 21мм FIT HQ 62051</t>
  </si>
  <si>
    <t>УТ000046771</t>
  </si>
  <si>
    <t>Головка торцевая многоразмерная TUNDRA, под квадрат 1/2", 11 - 32 мм</t>
  </si>
  <si>
    <t>УТ000046947</t>
  </si>
  <si>
    <t>Головка шестигранная магнитная 10мм для шуруповёрта</t>
  </si>
  <si>
    <t>УТ000046948</t>
  </si>
  <si>
    <t>Головка шестигранная магнитная 12мм для шуруповёрта</t>
  </si>
  <si>
    <t>УТ000046949</t>
  </si>
  <si>
    <t>Головка шестигранная магнитная 13мм для шуруповёрта</t>
  </si>
  <si>
    <t>УТ000046944</t>
  </si>
  <si>
    <t>Головка шестигранная магнитная 7мм для шуруповёрта</t>
  </si>
  <si>
    <t>УТ000046946</t>
  </si>
  <si>
    <t>Головка шестигранная магнитная 9мм для шуруповёрта</t>
  </si>
  <si>
    <t>УТ000063233</t>
  </si>
  <si>
    <t>Ключ трещоточный  , 2х-комп. рукоятка, 1/2`` на 72 зуба X-Pert</t>
  </si>
  <si>
    <t>УТ000054899</t>
  </si>
  <si>
    <t>Ключ трещоточный LIT 1/2`` 189052</t>
  </si>
  <si>
    <t>УТ000054900</t>
  </si>
  <si>
    <t>Ключ трещоточный LIT 3/8`` 189054</t>
  </si>
  <si>
    <t>УТ000063234</t>
  </si>
  <si>
    <t>Ключ трещоточный, 2х-комп. рукоятка, 1/4`` телескопический, 190-250мм, на 72 зуба X-Pert</t>
  </si>
  <si>
    <t>УТ000040782</t>
  </si>
  <si>
    <t>Ключ трещоточный, 2х-комп. рукоятка, 3/8`` на 24 зуба X-Pert</t>
  </si>
  <si>
    <t>УТ000040126</t>
  </si>
  <si>
    <t>Набор адаптеров под головку с хвостовика U-типа под биты, 3шт., легированная сталь КУРС 57952</t>
  </si>
  <si>
    <t>УТ000057404</t>
  </si>
  <si>
    <t>Набор трещетка 1/2+ головки 12 шт. 10-22 "LIT"</t>
  </si>
  <si>
    <t>УТ000057405</t>
  </si>
  <si>
    <t>Набор трещетка 3/8+ головки 12 шт. 8-19 "LIT"</t>
  </si>
  <si>
    <t>УТ000033470</t>
  </si>
  <si>
    <t>Переходник для воротка CrV Профи 1/2"(П) - 3/8"(М) FIT HQ 62648</t>
  </si>
  <si>
    <t>УТ000033466</t>
  </si>
  <si>
    <t>Переходник для воротка CrV Профи 1/4"(П) - 3/8"(М) FIT HQ 62647</t>
  </si>
  <si>
    <t>УТ000033472</t>
  </si>
  <si>
    <t>Переходник для воротка CrV Профи 3/8"(П) - 1/2"(М) FIT HQ 62649</t>
  </si>
  <si>
    <t>УТ000033464</t>
  </si>
  <si>
    <t>Переходник для воротка CrV Профи 3/8"(П) - 1/4"(М) FIT HQ 62646</t>
  </si>
  <si>
    <t>00410057256</t>
  </si>
  <si>
    <t>Торцевая головка "НИЗ", оцинкованная,1/2-11мм</t>
  </si>
  <si>
    <t>00410058480</t>
  </si>
  <si>
    <t>Торцовая головка KRAFTOOL "INDRUSTRIR QUALITAT" Cr-V.FLANK, хромосатиновая,1/4, 8мм</t>
  </si>
  <si>
    <t>УТ000054535</t>
  </si>
  <si>
    <t>Удлинитель для воротка 1/4"х150мм 609015</t>
  </si>
  <si>
    <t xml:space="preserve"> Наборы инструментов</t>
  </si>
  <si>
    <t>УТ000064795</t>
  </si>
  <si>
    <t>Набор автомобильных ключей , 46 предметов в пластиковом чемодане (24) (EX)</t>
  </si>
  <si>
    <t>УТ000062438</t>
  </si>
  <si>
    <t>Набор автомобильных ключей , 53 предмета CR-V в пластиковом чемодане</t>
  </si>
  <si>
    <t>УТ000058608</t>
  </si>
  <si>
    <t>Набор головок (25пр. пласт. кейс) DECKO</t>
  </si>
  <si>
    <t>УТ000054880</t>
  </si>
  <si>
    <t>Набор головок (40пр. пласт. кейс) ZHONGXIN</t>
  </si>
  <si>
    <t>УТ000054881</t>
  </si>
  <si>
    <t>Набор головок (46 пр. пласт. кейс) ZHONGXIN</t>
  </si>
  <si>
    <t>УТ000063370</t>
  </si>
  <si>
    <t>Набор головок для шестигр. саморезов 3 шт,  6 мм, шестигр.хвостовик 1/4" hex, 40Х, Smartbuy tools</t>
  </si>
  <si>
    <t>УТ000064308</t>
  </si>
  <si>
    <t>Набор головок для шестигр. саморезов 3 шт,  6 мм, шестигр.хвостовик 1/4" hex, 40Х, Smartbuy tools ЦЕНА ЗА 1ШТ</t>
  </si>
  <si>
    <t>УТ000063372</t>
  </si>
  <si>
    <t>Набор головок для шестигр. саморезов 3 шт,  8 мм, шестигр.хвостовик 1/4" hex, 40Х, Smartbuy tools</t>
  </si>
  <si>
    <t>УТ000064309</t>
  </si>
  <si>
    <t>Набор головок для шестигр. саморезов 3 шт,  8 мм, шестигр.хвостовик 1/4" hex, 40Х, Smartbuy tools ЦЕНА ЗА 1 ШТ</t>
  </si>
  <si>
    <t>УТ000063369</t>
  </si>
  <si>
    <t>Набор головок для шестигр. саморезов 3 шт, 10 мм, шестигр.хвостовик 1/4" hex, 40Х, Smartbuy tools</t>
  </si>
  <si>
    <t>УТ000064310</t>
  </si>
  <si>
    <t>Набор головок для шестигр. саморезов 3 шт, 10 мм, шестигр.хвостовик 1/4" hex, 40Х, Smartbuy tools ЦЕНА ЗА 1 ШТ</t>
  </si>
  <si>
    <t>УТ000063371</t>
  </si>
  <si>
    <t>Набор головок для шестигр. саморезов 3 шт, 12 мм, шестигр.хвостовик 1/4" hex, 40Х, Smartbuy tools</t>
  </si>
  <si>
    <t>УТ000064311</t>
  </si>
  <si>
    <t>Набор головок для шестигр. саморезов 3 шт, 12 мм, шестигр.хвостовик 1/4" hex, 40Х, Smartbuy tools ЦЕНА ЗА 1 ШТ</t>
  </si>
  <si>
    <t>УТ000057403</t>
  </si>
  <si>
    <t>Набор головок и бит  (52пр. пласт. кейс) ZHONGXIN</t>
  </si>
  <si>
    <t>УТ000059887</t>
  </si>
  <si>
    <t>Набор головок и бит  (63пр. пласт. кейс) ZHONGXIN</t>
  </si>
  <si>
    <t>УТ000057312</t>
  </si>
  <si>
    <t>Набор головок и бит X-PERT с реверсивной отвёрткой XP-90030</t>
  </si>
  <si>
    <t>УТ000058458</t>
  </si>
  <si>
    <t>Набор головок и бит X-PERT с реверсивной отвёрткой XP-90061</t>
  </si>
  <si>
    <t>УТ000057313</t>
  </si>
  <si>
    <t>Набор головок и бит X-PERT с Т-образным ключом и реверсивной отверткой XP-90029</t>
  </si>
  <si>
    <t>УТ000044636</t>
  </si>
  <si>
    <t>Набор головок и бит с ключом-трещеткой XS-008 C</t>
  </si>
  <si>
    <t>УТ000061368</t>
  </si>
  <si>
    <t>Набор головок и бит с трещоточным ключом 23 предмета "LIT" синий</t>
  </si>
  <si>
    <t>УТ000064390</t>
  </si>
  <si>
    <t>Набор диэлектрических отверток X-PERT 6шт., шлиц. и крест., 2х-комп. рукоятка в сумочке</t>
  </si>
  <si>
    <t>УТ000034054</t>
  </si>
  <si>
    <t>Набор инструмента для ремонта электроники YX-683A</t>
  </si>
  <si>
    <t>00410057394</t>
  </si>
  <si>
    <t>Набор инструментов AIWA трещетка+ 38 головок+ отвертка в кейсе 48320</t>
  </si>
  <si>
    <t>УТ000015774</t>
  </si>
  <si>
    <t>Набор инструментов CQ-415 трещетка с битами и головками</t>
  </si>
  <si>
    <t>УТ000016225</t>
  </si>
  <si>
    <t>Набор инструментов CQ-421 трещетка с битами и головками</t>
  </si>
  <si>
    <t>УТ000057882</t>
  </si>
  <si>
    <t>Набор инструментов GQ421 (32in1)</t>
  </si>
  <si>
    <t>УТ000057883</t>
  </si>
  <si>
    <t>Набор инструментов GQ434 (24in1)</t>
  </si>
  <si>
    <t>УТ000057884</t>
  </si>
  <si>
    <t>Набор инструментов XS-008E</t>
  </si>
  <si>
    <t>УТ000057885</t>
  </si>
  <si>
    <t>Набор инструментов XS-008F</t>
  </si>
  <si>
    <t>УТ000056446</t>
  </si>
  <si>
    <t>Набор инструментов КУЗЬМИЧ НИК-005/45 45 предметов</t>
  </si>
  <si>
    <t>УТ000056447</t>
  </si>
  <si>
    <t>Набор инструментов КУЗЬМИЧ НИК-018/24 24 предмета</t>
  </si>
  <si>
    <t>УТ000056448</t>
  </si>
  <si>
    <t>Набор инструментов КУЗЬМИЧ НИК-019/52 52 предмета</t>
  </si>
  <si>
    <t>УТ000056449</t>
  </si>
  <si>
    <t>Набор инструментов КУЗЬМИЧ НИК-022/43 43 предмета</t>
  </si>
  <si>
    <t>УТ000064389</t>
  </si>
  <si>
    <t>Набор отверток X-PERT PROFI 8шт. магн,  шлицевые и крестовые, 2х-комп. рукоятка, на блистере</t>
  </si>
  <si>
    <t>УТ000063374</t>
  </si>
  <si>
    <t>Набор переходников на квадрат 1/4", 3/8", 1/2", с шестигранника hex 1/4, 40Х Smartbuy Tools</t>
  </si>
  <si>
    <t>УТ000060657</t>
  </si>
  <si>
    <t>Набор сверло-метчик 6в1 в пенале Leader Tools /SP-04896/</t>
  </si>
  <si>
    <t>УТ000064796</t>
  </si>
  <si>
    <t>Набор ударн.торц. головок б/воротка (10-24мм удл)(1/2 ключ) 10пр, в пластик кейсе</t>
  </si>
  <si>
    <t>УТ000064155</t>
  </si>
  <si>
    <t>Набор ударных отвёрток X-PERT, крестовые и шлицевые, 6 шт. на блистере, XP-SDS10101</t>
  </si>
  <si>
    <t>УТ000058464</t>
  </si>
  <si>
    <t>Набор удлинителей для торцевых головок + вороток, 1/2", 3 предм, X-PERT XP-21384</t>
  </si>
  <si>
    <t>УТ000058463</t>
  </si>
  <si>
    <t>Набор удлинителей для торцевых головок + Г-обр.вороток, 1/2", 3 предм, X-PERT XP-21385</t>
  </si>
  <si>
    <t>УТ000047627</t>
  </si>
  <si>
    <t>Набор универсальных головок+трещотка, 29 предметов, LC-90029</t>
  </si>
  <si>
    <t>УТ000057710</t>
  </si>
  <si>
    <t>Набот инструментов PT-INO14</t>
  </si>
  <si>
    <t xml:space="preserve"> Отвертки</t>
  </si>
  <si>
    <t xml:space="preserve"> Биты, наборы бит, адаптеры, удлинители</t>
  </si>
  <si>
    <t>УТ000060192</t>
  </si>
  <si>
    <t>Бита H4 х 50мм, cталь CrMo, магнит X-Pert XP-H4012z (цена за 1 штуку)</t>
  </si>
  <si>
    <t>УТ000031342</t>
  </si>
  <si>
    <t>Бита PH1 х 50мм "WP" 57576</t>
  </si>
  <si>
    <t>УТ000047719</t>
  </si>
  <si>
    <t>Бита PH2 х 127мм для больших нагрузок "WP" 51702</t>
  </si>
  <si>
    <t>УТ000006345</t>
  </si>
  <si>
    <t>Бита PH2 х 50мм "WP" 57577</t>
  </si>
  <si>
    <t>УТ000054549</t>
  </si>
  <si>
    <t>Бита PH2 х 50мм кованые, торсионные, 2шт, LIT (цена за 1шт)</t>
  </si>
  <si>
    <t>УТ000060190</t>
  </si>
  <si>
    <t>Бита PH2 х 50мм, cталь CrMo, магнит X-Pert XP-PH2012z (цена за 1 штуку)</t>
  </si>
  <si>
    <t>УТ000006344</t>
  </si>
  <si>
    <t>Бита PH2 х 70мм "WP" 57579</t>
  </si>
  <si>
    <t>УТ000054548</t>
  </si>
  <si>
    <t>Бита PH2 х 70мм кованые, торсионные, 2шт, LIT (цена за 1шт)</t>
  </si>
  <si>
    <t>УТ000031336</t>
  </si>
  <si>
    <t>Бита PH2 х 90мм "WP" 57580</t>
  </si>
  <si>
    <t>УТ000054558</t>
  </si>
  <si>
    <t>Бита PH2 х 90мм кованые, торсионные, 2шт, LIT (цена за 1шт)</t>
  </si>
  <si>
    <t>УТ000047721</t>
  </si>
  <si>
    <t>Бита PZ0 х 25мм "WP" 55674</t>
  </si>
  <si>
    <t>УТ000047722</t>
  </si>
  <si>
    <t>Бита PZ1 х 25мм "WP" 11617</t>
  </si>
  <si>
    <t>УТ000047723</t>
  </si>
  <si>
    <t>Бита PZ3 х 25мм "WP" 2467</t>
  </si>
  <si>
    <t>УТ000006343</t>
  </si>
  <si>
    <t>Бита SL4 х 25мм "WP"</t>
  </si>
  <si>
    <t>УТ000031341</t>
  </si>
  <si>
    <t>Бита T20 х 50мм сталь S2 FIT IT 57214</t>
  </si>
  <si>
    <t>УТ000060191</t>
  </si>
  <si>
    <t>Бита T30 х 50мм, cталь CrMo, магнит X-Pert XP-T30012z (цена за 1 штуку)</t>
  </si>
  <si>
    <t>УТ000031339</t>
  </si>
  <si>
    <t>Бита T40 х 50мм сталь S2 FIT IT  57219</t>
  </si>
  <si>
    <t>УТ000055895</t>
  </si>
  <si>
    <t>Бита двусторонняя PH2 х 100мм, LIT (цена за 1шт)</t>
  </si>
  <si>
    <t>УТ000055896</t>
  </si>
  <si>
    <t>Бита двусторонняя PH2 х 150мм, LIT (10)  (цена за 1шт)</t>
  </si>
  <si>
    <t>УТ000055904</t>
  </si>
  <si>
    <t>Бита двусторонняя PH2 х 65мм LIT (цена за 1шт)</t>
  </si>
  <si>
    <t>УТ000058678</t>
  </si>
  <si>
    <t>Бита двусторонняя PH2 х 65мм LIT2 шт (цена за 1шт)</t>
  </si>
  <si>
    <t>УТ000064539</t>
  </si>
  <si>
    <t>Бита для шуруповерта PH1 длина 50 мм, материал S2, Smartbuy tools</t>
  </si>
  <si>
    <t>УТ000064540</t>
  </si>
  <si>
    <t>Бита для шуруповерта PH2 длина 50 мм, материал S2, Smartbuy tools</t>
  </si>
  <si>
    <t>УТ000064541</t>
  </si>
  <si>
    <t>Бита для шуруповерта PH2 длина 90 мм, материал S2, Smartbuy tools</t>
  </si>
  <si>
    <t>УТ000064542</t>
  </si>
  <si>
    <t>Бита для шуруповерта PZ1 длина 50 мм, материал S2, Smartbuy tools</t>
  </si>
  <si>
    <t>УТ000065926</t>
  </si>
  <si>
    <t>Бита для шуруповерта PZ1 длина 90 мм, материал S2, Smartbuy tools</t>
  </si>
  <si>
    <t>УТ000064543</t>
  </si>
  <si>
    <t>Бита для шуруповерта PZ2 длина 50 мм, материал S2, Smartbuy tools</t>
  </si>
  <si>
    <t>УТ000065927</t>
  </si>
  <si>
    <t>Бита для шуруповерта PZ2 длина 90 мм, материал S2, Smartbuy tools</t>
  </si>
  <si>
    <t>УТ000048191</t>
  </si>
  <si>
    <t>Бита с ограничителем PH2 х 25мм, для гипсокартона,  CrMo ( комплект 2шт ) X-pert</t>
  </si>
  <si>
    <t>УТ000062463</t>
  </si>
  <si>
    <t>Бита с ограничителем PH2 х 25мм, для гипсокартона,  CrMo X-pert, на блистере</t>
  </si>
  <si>
    <t>УТ000065910</t>
  </si>
  <si>
    <t>Биты WP, сталь S2, Профи с насечкой, 150мм PH2</t>
  </si>
  <si>
    <t>УТ000006342</t>
  </si>
  <si>
    <t>Биты WP, сталь S2, Профи с насечкой, 25мм PH2</t>
  </si>
  <si>
    <t>УТ000064288</t>
  </si>
  <si>
    <t>Биты WP, сталь S2, Профи с насечкой, 25мм PZ2</t>
  </si>
  <si>
    <t>УТ000064287</t>
  </si>
  <si>
    <t>Биты WP, сталь S2, Профи с насечкой, 50мм PH3</t>
  </si>
  <si>
    <t>УТ000065911</t>
  </si>
  <si>
    <t>Биты WP, сталь S2, Профи с насечкой, 50мм PZ1</t>
  </si>
  <si>
    <t>УТ000064289</t>
  </si>
  <si>
    <t>Биты WP, сталь S2, Профи с насечкой, 50мм PZ2</t>
  </si>
  <si>
    <t>УТ000065912</t>
  </si>
  <si>
    <t>Биты WP, сталь S2, Профи с насечкой, 50мм PZ3</t>
  </si>
  <si>
    <t>УТ000064290</t>
  </si>
  <si>
    <t>Биты WP, сталь S2, Профи, HEX 50мм H4</t>
  </si>
  <si>
    <t>УТ000064285</t>
  </si>
  <si>
    <t>Биты сталь S2, Профи двухсторонние 65мм PH2/PH2</t>
  </si>
  <si>
    <t>УТ000033917</t>
  </si>
  <si>
    <t>Биты стальные, CUTOP Profi, HEX3, 50мм</t>
  </si>
  <si>
    <t>УТ000065640</t>
  </si>
  <si>
    <t>Биты стальные, CUTOP Profi, HEX4, 50мм</t>
  </si>
  <si>
    <t>УТ000064954</t>
  </si>
  <si>
    <t>Биты стальные, CUTOP Profi, HEX5, 50мм</t>
  </si>
  <si>
    <t>УТ000064146</t>
  </si>
  <si>
    <t>Биты стальные, CUTOP Profi, HEX6, 50мм</t>
  </si>
  <si>
    <t>УТ000065914</t>
  </si>
  <si>
    <t>Биты стальные, CUTOP Profi, SL4, 50мм</t>
  </si>
  <si>
    <t>УТ000065915</t>
  </si>
  <si>
    <t>Биты стальные, CUTOP Profi, SL5, 50мм</t>
  </si>
  <si>
    <t>УТ000064428</t>
  </si>
  <si>
    <t>Биты стальные, CUTOP Profi, SL6, 50мм</t>
  </si>
  <si>
    <t>УТ000055823</t>
  </si>
  <si>
    <t>Биты стальные, CUTOP Profi, TORX T10, 50мм</t>
  </si>
  <si>
    <t>УТ000063711</t>
  </si>
  <si>
    <t>Биты стальные, CUTOP Profi, TORX T15, 50мм</t>
  </si>
  <si>
    <t>УТ000059772</t>
  </si>
  <si>
    <t>Биты стальные, CUTOP Profi, TORX T20, 50мм</t>
  </si>
  <si>
    <t>УТ000064291</t>
  </si>
  <si>
    <t>Биты стальные, CUTOP Profi, TORX T25, 50мм</t>
  </si>
  <si>
    <t>УТ000063888</t>
  </si>
  <si>
    <t>УТ000065913</t>
  </si>
  <si>
    <t>Биты стальные, CUTOP Profi, TORX T30, 50мм</t>
  </si>
  <si>
    <t>УТ000064292</t>
  </si>
  <si>
    <t>Биты стальные, CUTOP Profi, TORX T40, 50мм</t>
  </si>
  <si>
    <t>УТ000065916</t>
  </si>
  <si>
    <t>УТ000040125</t>
  </si>
  <si>
    <t>Вал гибкий 1м с цанговым патроном 3,2мм FIT IT 36929</t>
  </si>
  <si>
    <t>УТ000065563</t>
  </si>
  <si>
    <t>Держатель бит быстросъемный магнитный 60mm 1/4 L-HT0223</t>
  </si>
  <si>
    <t>УТ000059572</t>
  </si>
  <si>
    <t>Набор бит 10шт. CrV 25мм</t>
  </si>
  <si>
    <t>УТ000059574</t>
  </si>
  <si>
    <t>Набор бит 10шт. CrV 65мм, двухсторонние</t>
  </si>
  <si>
    <t>УТ000059573</t>
  </si>
  <si>
    <t>Набор бит 15шт. CrV 25мм +адаптер</t>
  </si>
  <si>
    <t>УТ000002405</t>
  </si>
  <si>
    <t>Набор бит 31 шт.CrV+ адаптор с защелкой FIT 57854</t>
  </si>
  <si>
    <t>УТ000059575</t>
  </si>
  <si>
    <t>Набор бит 6шт. CrV 25мм +адаптер 57621</t>
  </si>
  <si>
    <t>УТ000059556</t>
  </si>
  <si>
    <t>Набор бит 6шт. CrV 25мм +адаптер 57660</t>
  </si>
  <si>
    <t>УТ000056626</t>
  </si>
  <si>
    <t>Набор бит SMARTBUY, 31 предмет, биты SL, PH, PZ, HEX, TORX, удлин., CR-V (1/60)</t>
  </si>
  <si>
    <t>00401051780</t>
  </si>
  <si>
    <t>Набор бит и головок 13шт. FIT 57913</t>
  </si>
  <si>
    <t>УТ000062464</t>
  </si>
  <si>
    <t>Набор бит, PH2. стальCrV, односторон, с адаптером 33 шт на блистере, XP-SB1033z , X-PERT</t>
  </si>
  <si>
    <t>УТ000064312</t>
  </si>
  <si>
    <t>Набор торцевых бит, адаптер магнит для кровел. саморезов 8x45мм, BL10 ЦЕНА ЗА 1 ШТ</t>
  </si>
  <si>
    <t>УТ000054603</t>
  </si>
  <si>
    <t>Набор торцевых бит, адаптер магнит для кровел. саморезов 8x65мм, BL5</t>
  </si>
  <si>
    <t>УТ000064307</t>
  </si>
  <si>
    <t>Набор торцевых бит, адаптер магнит для кровел. саморезов 8x65мм, BL5  ЦЕНА ЗА 1ШТ</t>
  </si>
  <si>
    <t>УТ000063439</t>
  </si>
  <si>
    <t>Удлинитель 150мм для бит HEX 1/4 Smartbuy Tools</t>
  </si>
  <si>
    <t>УТ000063440</t>
  </si>
  <si>
    <t>Удлинитель 90мм для бит HEX 1/8 Smartbuy Tools</t>
  </si>
  <si>
    <t>УТ000063438</t>
  </si>
  <si>
    <t>Удлинитель гибкий 150мм для бит HEX 1/4, в чехле, Smartbuy Tools</t>
  </si>
  <si>
    <t>УТ000063754</t>
  </si>
  <si>
    <t>Удлинитель гибкий под квадрат, 1/4", 150 мм Smartbuy Tools</t>
  </si>
  <si>
    <t>УТ000060498</t>
  </si>
  <si>
    <t>Удлинитель для бит, быстросъемный адаптер 100мм</t>
  </si>
  <si>
    <t>УТ000060499</t>
  </si>
  <si>
    <t>Удлинитель для бит, быстросъемный адаптер 150мм</t>
  </si>
  <si>
    <t>УТ000061508</t>
  </si>
  <si>
    <t>Удлинитель для бит, быстросъемный адаптер, 1/4, гибкий, 135мм</t>
  </si>
  <si>
    <t>УТ000061511</t>
  </si>
  <si>
    <t>Удлинитель для бит, быстросъемный адаптер, 1/4, гибкий, 195мм</t>
  </si>
  <si>
    <t>УТ000061512</t>
  </si>
  <si>
    <t>Удлинитель для бит, быстросъемный адаптер, 1/4, гибкий, 295мм</t>
  </si>
  <si>
    <t>УТ000061510</t>
  </si>
  <si>
    <t>Удлинитель для бит, быстросъемный адаптер, 1/4, угловой, 105мм</t>
  </si>
  <si>
    <t>УТ000061509</t>
  </si>
  <si>
    <t>Удлинитель для бит, быстросъемный адаптер, 3/8, гибкий, 205мм</t>
  </si>
  <si>
    <t>УТ000040078</t>
  </si>
  <si>
    <t>Удлинитель магнитный 60мм WP</t>
  </si>
  <si>
    <t xml:space="preserve"> Набор отверток</t>
  </si>
  <si>
    <t>УТ000065494</t>
  </si>
  <si>
    <t>Набор отверток X-PERT PROFI 10шт. магн,  шлицевые и крестовые, 2х-комп. рукоятка, на блистере</t>
  </si>
  <si>
    <t>УТ000063838</t>
  </si>
  <si>
    <t>Набор отверток, рукоятка +3 двухстороние биты на 4,5,6мм "LIT" (1/120) (10013160/310123/3042207, Китай) /198252/</t>
  </si>
  <si>
    <t>УТ000062633</t>
  </si>
  <si>
    <t>Набор ударных отвёрток, LIT</t>
  </si>
  <si>
    <t>УТ000022157</t>
  </si>
  <si>
    <t>Отвертка двухсторонняя, набор 3шт 46042</t>
  </si>
  <si>
    <t>УТ000057412</t>
  </si>
  <si>
    <t>Отвёртка для смартфона IPhone 8 Baseus, металл, красный, набор 3 шт</t>
  </si>
  <si>
    <t>УТ000065739</t>
  </si>
  <si>
    <t>Отвертки в наборе, 44 предмета, головки, TORX, SL, PH, СR-V сталь Smartbuy PRO TOOLS (SBT-PRO-SCN-44)</t>
  </si>
  <si>
    <t xml:space="preserve"> Отвертки TORX</t>
  </si>
  <si>
    <t>УТ000058442</t>
  </si>
  <si>
    <t>Отвертка TORX T15*100мм</t>
  </si>
  <si>
    <t>УТ000058443</t>
  </si>
  <si>
    <t>Отвертка TORX T25*100мм</t>
  </si>
  <si>
    <t>УТ000058444</t>
  </si>
  <si>
    <t>Отвертка TORX T27*100мм</t>
  </si>
  <si>
    <t>УТ000058445</t>
  </si>
  <si>
    <t>Отвертка TORX T40*125мм</t>
  </si>
  <si>
    <t>УТ000058437</t>
  </si>
  <si>
    <t>Отвертка TORX T7*75мм</t>
  </si>
  <si>
    <t>УТ000058438</t>
  </si>
  <si>
    <t>Отвертка TORX T8*75мм</t>
  </si>
  <si>
    <t>УТ000039842</t>
  </si>
  <si>
    <t>Отвёртка TORX Т27*100мм с отверстием</t>
  </si>
  <si>
    <t xml:space="preserve"> Отвертки двухсторонние</t>
  </si>
  <si>
    <t>УТ000042996</t>
  </si>
  <si>
    <t>Отвертка двухсторонняя  6*210mm, 2-хкомп.рукоятка, X-Pert Америка, A-4</t>
  </si>
  <si>
    <t>УТ000042997</t>
  </si>
  <si>
    <t>Отвертка двухсторонняя  6*230mm, 2-хкомп.рукоятка, X-Pert Америка, A-5</t>
  </si>
  <si>
    <t>УТ000066591</t>
  </si>
  <si>
    <t>Отвертка двухсторонняя  6*230mm, 2-хкомп.рукоятка, X-Pert Америка,с фиксатором</t>
  </si>
  <si>
    <t>УТ000042998</t>
  </si>
  <si>
    <t>Отвертка двухсторонняя  6*260mm, 2-хкомп.рукоятка, X-Pert Америка,  A-6</t>
  </si>
  <si>
    <t>00410058567</t>
  </si>
  <si>
    <t>Отвертка двухсторонняя 2"/3*50mm MASTER 46024</t>
  </si>
  <si>
    <t>УТ000036666</t>
  </si>
  <si>
    <t>Отвертка двухсторонняя PH/SL2*50mm, магнитная, YUETE TOOLS</t>
  </si>
  <si>
    <t>УТ000062455</t>
  </si>
  <si>
    <t>Отвертка двухсторонняя Spark Lux, SL-7707</t>
  </si>
  <si>
    <t>УТ000062456</t>
  </si>
  <si>
    <t>Отвертка двухсторонняя Spark Lux, SL-9907</t>
  </si>
  <si>
    <t>УТ000061679</t>
  </si>
  <si>
    <t>Отвертка двухсторонняя, PH/SL3 x75mm, магнитная  YUETE TOOLS</t>
  </si>
  <si>
    <t>УТ000066553</t>
  </si>
  <si>
    <t>Отвертка для точных работ "мини" 4 в 1 переставная</t>
  </si>
  <si>
    <t xml:space="preserve"> Отвертки диэлектрические</t>
  </si>
  <si>
    <t>УТ000065495</t>
  </si>
  <si>
    <t>Набор диэлектрических отверток X-PERT 8шт., шлиц. и крест., 2х-комп. рукоятка в сумочке</t>
  </si>
  <si>
    <t>УТ000064802</t>
  </si>
  <si>
    <t>Набор диэлектрических отверток X-PERT6в1, шлицевые и крестовые, на блистере, XP-SDS0611</t>
  </si>
  <si>
    <t>УТ000066146</t>
  </si>
  <si>
    <t>Отвёртка индикаторная  P-01 140 мм, PROconnect 12-2031</t>
  </si>
  <si>
    <t>УТ000066147</t>
  </si>
  <si>
    <t>Отвёртка индикаторная  P-02 190 мм, PROconnect 12-2032</t>
  </si>
  <si>
    <t>УТ000066148</t>
  </si>
  <si>
    <t>Отвёртка индикаторная 12x200мм, 100-500V, красный TST500-1 STEKKER 32861</t>
  </si>
  <si>
    <t>УТ000045849</t>
  </si>
  <si>
    <t>Отвертка крестовая диэлектрическая 1000В PH0*60, SmartBuy SBT-SCI-PH0*60P1</t>
  </si>
  <si>
    <t>УТ000043304</t>
  </si>
  <si>
    <t>Отвертка крестовая диэлектрическая 1000В PH2*100 SmartBuy SBT-SCI-PH2*100P1</t>
  </si>
  <si>
    <t>УТ000043308</t>
  </si>
  <si>
    <t>Отвертка крестовая диэлектрическая 1000В PH2*175 SmartBuy SBT-SCI-PH2*175P1</t>
  </si>
  <si>
    <t>УТ000043312</t>
  </si>
  <si>
    <t>Отвертка шлицевая диэлектрическая 1000В SL6,5*150 SmartBuy SBT-SCI-SL65x150P1</t>
  </si>
  <si>
    <t xml:space="preserve"> Отвертки крест</t>
  </si>
  <si>
    <t>УТ000059771</t>
  </si>
  <si>
    <t>Отвертка ESD, Для ремонта электроники, антистат., крестовая, PH000х100 мм Smartbuy Tools</t>
  </si>
  <si>
    <t>УТ000065945</t>
  </si>
  <si>
    <t>Отвертка ESD, Для ремонта электроники, антистат., крестовая, PH00х100 мм Smartbuy Tools</t>
  </si>
  <si>
    <t>УТ000002017</t>
  </si>
  <si>
    <t>Отвертка FIT DIY, пластиковая оранжевая ручка, CR-V, 6*150мм, крест,PH2 Россия 54136</t>
  </si>
  <si>
    <t>УТ000010491</t>
  </si>
  <si>
    <t>Отвертка FIT DIY, пластиковая оранжевая ручка, CR-V, 8*150мм, крест,PH3 (54144)</t>
  </si>
  <si>
    <t>УТ000022165</t>
  </si>
  <si>
    <t>Отвёртка крест 3*75мм 46053 MASTER</t>
  </si>
  <si>
    <t>00000003814</t>
  </si>
  <si>
    <t>Отвёртка крест 6*150мм 46030 MASTER</t>
  </si>
  <si>
    <t>УТ000037018</t>
  </si>
  <si>
    <t>Отвёртка крестовая PH0*75мм эргономичная рукоять Airline AT-SP0-01</t>
  </si>
  <si>
    <t>УТ000041770</t>
  </si>
  <si>
    <t>Отвёртка крестовая PH1*100мм AVS A40072S</t>
  </si>
  <si>
    <t>УТ000041769</t>
  </si>
  <si>
    <t>Отвёртка крестовая PH1*75мм AVS A40071S</t>
  </si>
  <si>
    <t>УТ000041772</t>
  </si>
  <si>
    <t>Отвёртка крестовая PH2*100мм AVS A40074S</t>
  </si>
  <si>
    <t>УТ000041773</t>
  </si>
  <si>
    <t>Отвёртка крестовая PH2*125мм AVS A40075S</t>
  </si>
  <si>
    <t>УТ000041774</t>
  </si>
  <si>
    <t>Отвёртка крестовая PH2*150мм AVS A40076S</t>
  </si>
  <si>
    <t>УТ000056852</t>
  </si>
  <si>
    <t>Отвертка крестовая PH2*150мм ударная AVS</t>
  </si>
  <si>
    <t>УТ000037022</t>
  </si>
  <si>
    <t>Отвёртка крестовая PH2*150мм эргономичная рукоять Airline AT-SP2-04</t>
  </si>
  <si>
    <t>УТ000041775</t>
  </si>
  <si>
    <t>Отвёртка крестовая PH2*200мм AVS A40077S</t>
  </si>
  <si>
    <t>УТ000041771</t>
  </si>
  <si>
    <t>Отвёртка крестовая PH2*38мм AVS A40073S</t>
  </si>
  <si>
    <t>УТ000041776</t>
  </si>
  <si>
    <t>Отвёртка крестовая PH3*150мм AVS A40078S</t>
  </si>
  <si>
    <t>УТ000056853</t>
  </si>
  <si>
    <t>Отвертка крестовая PZ0*75мм AVS</t>
  </si>
  <si>
    <t>УТ000056855</t>
  </si>
  <si>
    <t>Отвертка крестовая PZ2*100мм AVS</t>
  </si>
  <si>
    <t>УТ000056856</t>
  </si>
  <si>
    <t>Отвертка крестовая PZ3*150мм AVS</t>
  </si>
  <si>
    <t xml:space="preserve"> Отвертки плоские, шлицевые</t>
  </si>
  <si>
    <t>УТ000063887</t>
  </si>
  <si>
    <t>Отвертка ESD, Для ремонта электроники, антистат., шлицевая, SL2х100 мм Smartbuy Tools</t>
  </si>
  <si>
    <t>УТ000064242</t>
  </si>
  <si>
    <t>Отвертка ESD, Для ремонта электроники, антистат., шлицевая, SL3х100 мм,Smartbuy Tools</t>
  </si>
  <si>
    <t>00000003819</t>
  </si>
  <si>
    <t>Отвертка FIT DIY, пластиковая оранжевая ручка, CR-V, 5*100мм, SL5, Россия 54174</t>
  </si>
  <si>
    <t>УТ000022164</t>
  </si>
  <si>
    <t>Отвёртка плоская 3*75мм 46027 MASTER</t>
  </si>
  <si>
    <t>00000003822</t>
  </si>
  <si>
    <t>Отвёртка плоская 5*100мм 46029 MASTER</t>
  </si>
  <si>
    <t>00000003823</t>
  </si>
  <si>
    <t>Отвёртка плоская 6*150мм 46031 MASTER</t>
  </si>
  <si>
    <t>УТ000041778</t>
  </si>
  <si>
    <t>Отвёртка шлицевая SL3*100мм AVS A40080S</t>
  </si>
  <si>
    <t>УТ000041779</t>
  </si>
  <si>
    <t>Отвёртка шлицевая SL3*150мм AVS A40081S</t>
  </si>
  <si>
    <t>УТ000041780</t>
  </si>
  <si>
    <t>Отвёртка шлицевая SL4*100мм AVS A40082S</t>
  </si>
  <si>
    <t>УТ000041783</t>
  </si>
  <si>
    <t>Отвёртка шлицевая SL5*100мм AVS A40085S</t>
  </si>
  <si>
    <t>УТ000045857</t>
  </si>
  <si>
    <t>Отвертка шлицевая SL5*150, 2х-компонентная рукоятка, CR-V, магнит, SmartBuy Tools</t>
  </si>
  <si>
    <t>УТ000041784</t>
  </si>
  <si>
    <t>Отвёртка шлицевая SL5*150мм AVS A40086S</t>
  </si>
  <si>
    <t>УТ000041781</t>
  </si>
  <si>
    <t>Отвёртка шлицевая SL5*38мм AVS A40083S</t>
  </si>
  <si>
    <t>УТ000041782</t>
  </si>
  <si>
    <t>Отвёртка шлицевая SL5*75мм AVS A40084S</t>
  </si>
  <si>
    <t>УТ000037026</t>
  </si>
  <si>
    <t>Отвёртка шлицевая SL5,5*100мм эргономичная рукоять Airline AT-SS5-03</t>
  </si>
  <si>
    <t>УТ000045858</t>
  </si>
  <si>
    <t>Отвертка шлицевая SL6*100, 2х-компонентная рукоятка, CR-V, магнит, SmartBuy Tools</t>
  </si>
  <si>
    <t>УТ000041785</t>
  </si>
  <si>
    <t>Отвёртка шлицевая SL6*100мм AVS A40087S</t>
  </si>
  <si>
    <t>УТ000035318</t>
  </si>
  <si>
    <t>Отвертка шлицевая SL6*150, 2х-компонентная рукоятка, CR-V, магнит, SmartBuy Tools</t>
  </si>
  <si>
    <t>УТ000041786</t>
  </si>
  <si>
    <t>Отвёртка шлицевая SL6*150мм AVS A40088S</t>
  </si>
  <si>
    <t>УТ000037028</t>
  </si>
  <si>
    <t>Отвёртка шлицевая SL6,5*150мм эргономичная рукоять Airline AT-SS6-04</t>
  </si>
  <si>
    <t>УТ000037027</t>
  </si>
  <si>
    <t>Отвёртка шлицевая SL6,5*38мм эргономичная рукоять Airline AT-SS6-06</t>
  </si>
  <si>
    <t>УТ000041787</t>
  </si>
  <si>
    <t>Отвёртка шлицевая SL8*200мм AVS A40089S</t>
  </si>
  <si>
    <t>УТ000042149</t>
  </si>
  <si>
    <t>Отвёртка шлицевая, 5*75мм, 2х-комп. рукоятка, STERN Austria HTSD1SL5x75CRV</t>
  </si>
  <si>
    <t xml:space="preserve"> Отвертки прецизионные, для точных работ</t>
  </si>
  <si>
    <t>УТ000042377</t>
  </si>
  <si>
    <t>Отвертка JAKEMY JM-8119 0,8 звезда iPhone</t>
  </si>
  <si>
    <t>УТ000016681</t>
  </si>
  <si>
    <t>Отвертка JAKEMY JM-8119 PH1.5 крест</t>
  </si>
  <si>
    <t>УТ000016680</t>
  </si>
  <si>
    <t>Отвертка JAKEMY JM-8119 PH2.0 крест</t>
  </si>
  <si>
    <t>УТ000016679</t>
  </si>
  <si>
    <t>Отвертка JAKEMY JM-8119 SL2.0  шлиц</t>
  </si>
  <si>
    <t>УТ000049827</t>
  </si>
  <si>
    <t>Отвертка для телефона JM-8147</t>
  </si>
  <si>
    <t>УТ000042034</t>
  </si>
  <si>
    <t>Отвёртка для точных работ SL1,5 50мм ИП</t>
  </si>
  <si>
    <t>УТ000042035</t>
  </si>
  <si>
    <t>Отвёртка для точных работ SL2 50мм ИП</t>
  </si>
  <si>
    <t>УТ000042036</t>
  </si>
  <si>
    <t>Отвёртка для точных работ SL2,5 50мм ИП</t>
  </si>
  <si>
    <t>УТ000042038</t>
  </si>
  <si>
    <t>Отвёртка для точных работ T10 50мм ИП</t>
  </si>
  <si>
    <t>УТ000042039</t>
  </si>
  <si>
    <t>Отвёртка для точных работ T15 50мм ИП</t>
  </si>
  <si>
    <t>УТ000042040</t>
  </si>
  <si>
    <t>Отвёртка для точных работ T5 50мм ИП</t>
  </si>
  <si>
    <t>УТ000042041</t>
  </si>
  <si>
    <t>Отвёртка для точных работ T6 50мм ИП</t>
  </si>
  <si>
    <t>УТ000042042</t>
  </si>
  <si>
    <t>Отвёртка для точных работ T7 50мм ИП</t>
  </si>
  <si>
    <t>УТ000042043</t>
  </si>
  <si>
    <t>Отвёртка для точных работ T8 50мм ИП</t>
  </si>
  <si>
    <t>УТ000042044</t>
  </si>
  <si>
    <t>Отвёртка для точных работ T9 50мм ИП</t>
  </si>
  <si>
    <t>УТ000058697</t>
  </si>
  <si>
    <t>Отвертка с набором бит Патриот PT-INO07</t>
  </si>
  <si>
    <t>УТ000058698</t>
  </si>
  <si>
    <t>Отвертка с набором бит Патриот PT-INO09</t>
  </si>
  <si>
    <t xml:space="preserve"> Отвертки реверсивные</t>
  </si>
  <si>
    <t>УТ000002030</t>
  </si>
  <si>
    <t>Отвертка реверсивная с битами CrV (6шт), жёлтая ручка FIT IT 56295</t>
  </si>
  <si>
    <t xml:space="preserve"> Отвертки с набором бит</t>
  </si>
  <si>
    <t>УТ000052219</t>
  </si>
  <si>
    <t>Отвертка 3в1 карманная в виде авторучки JM-8155</t>
  </si>
  <si>
    <t>УТ000061682</t>
  </si>
  <si>
    <t>Отвертка многофункциональная X-PERT 8в1, с фонариком, молотком и резаком д/ремня XP-MST802</t>
  </si>
  <si>
    <t>УТ000038135</t>
  </si>
  <si>
    <t>Отвертка прецизионная с битами на цанге 6в1 JM-8140</t>
  </si>
  <si>
    <t>УТ000016226</t>
  </si>
  <si>
    <t>Отвертка реверсивная с набором бит и головок CQ-434</t>
  </si>
  <si>
    <t>УТ000062176</t>
  </si>
  <si>
    <t>Отвертка реверсивная с набором бит,4 биты PH1, PH2, SL5, SL6, CR-V сталь Smartbuy Tools</t>
  </si>
  <si>
    <t>УТ000063468</t>
  </si>
  <si>
    <t>Отвертка с набором бит (насадок) 31 предмет, отвертка, 30 бит,  CR-V, Smartbuy One Tools/40</t>
  </si>
  <si>
    <t>УТ000027419</t>
  </si>
  <si>
    <t>Отвертка с набором бит 2026D (10 насадок)</t>
  </si>
  <si>
    <t>УТ000023422</t>
  </si>
  <si>
    <t>Отвертка с набором бит Fatick 7036</t>
  </si>
  <si>
    <t>УТ000027190</t>
  </si>
  <si>
    <t>Отвертка с набором бит Impacter 6032-1</t>
  </si>
  <si>
    <t>УТ000015330</t>
  </si>
  <si>
    <t>Отвертка с набором бит JAKEMY JM-8101,33 предметов</t>
  </si>
  <si>
    <t>УТ000022988</t>
  </si>
  <si>
    <t>Отвертка с набором бит MR-6032A</t>
  </si>
  <si>
    <t>УТ000041084</t>
  </si>
  <si>
    <t>Отвертка с набором бит YX-8015</t>
  </si>
  <si>
    <t>УТ000009424</t>
  </si>
  <si>
    <t>Отвертка с набором бит YX-8017B</t>
  </si>
  <si>
    <t>УТ000058606</t>
  </si>
  <si>
    <t>Отвертка с набором бит и головок 30пр. LIT</t>
  </si>
  <si>
    <t>УТ000015775</t>
  </si>
  <si>
    <t>Отвертка с набором бит и головок CQ-128</t>
  </si>
  <si>
    <t>УТ000014905</t>
  </si>
  <si>
    <t>Отвертка с набором бит и головок CQ-369</t>
  </si>
  <si>
    <t>УТ000054883</t>
  </si>
  <si>
    <t>Отвертка с набором бит и головок т-образная, 9головок 11 бит 56175</t>
  </si>
  <si>
    <t xml:space="preserve"> Отвертки ударные</t>
  </si>
  <si>
    <t>УТ000056322</t>
  </si>
  <si>
    <t>Отвертка ударная 6*210mm, двусторонняя, 2-хкомп.рукоятка, Spark Lux, A-007</t>
  </si>
  <si>
    <t>УТ000051468</t>
  </si>
  <si>
    <t>Отвёртка ударная PH1, сталь S2, шестигранное жало, боёк под ключ, прорезиненая ручка 5*100мм FIT IT 55622</t>
  </si>
  <si>
    <t>УТ000031352</t>
  </si>
  <si>
    <t>Отвёртка ударная PH2, сталь S2, шестигранное жало, боёк под ключ, прорезиненая ручка 6*100мм FIT IT 55626</t>
  </si>
  <si>
    <t>УТ000031353</t>
  </si>
  <si>
    <t>Отвёртка ударная, сталь S2, шестигранное жало, боёк под ключ, прорезиненая ручка Профи 6*10мм SL FIT IT 55636</t>
  </si>
  <si>
    <t xml:space="preserve"> Скобозабивные пистолеты и принадлежности</t>
  </si>
  <si>
    <t>УТ000029934</t>
  </si>
  <si>
    <t>Пистолет "LIT" скобозабивной профи черный. 4-14мм Метал тип скоб 53, регулируемый 47815</t>
  </si>
  <si>
    <t>УТ000045299</t>
  </si>
  <si>
    <t>Пистолет скобозабивной 4-14мм Ермак 648-016</t>
  </si>
  <si>
    <t>УТ000045297</t>
  </si>
  <si>
    <t>Пистолет скобозабивной 4-14мм, с  регулировкой, карбоновая сталь, Park 009172</t>
  </si>
  <si>
    <t>УТ000045300</t>
  </si>
  <si>
    <t>Пистолет скобозабивной 4-8мм, металл РОКОТ 648-017</t>
  </si>
  <si>
    <t>УТ000045301</t>
  </si>
  <si>
    <t>Пистолет скобозабивной 4-8мм, пластик Ермак 648-062</t>
  </si>
  <si>
    <t>УТ000065487</t>
  </si>
  <si>
    <t>Скоба 10мм для мебельного степлера ЕРМАК (648-035)</t>
  </si>
  <si>
    <t>УТ000065139</t>
  </si>
  <si>
    <t>Скоба 12мм для мебельного степлера Park (тип53, уп 1000шт)/009177</t>
  </si>
  <si>
    <t>УТ000061085</t>
  </si>
  <si>
    <t>Скоба 14мм для мебельного степлера Park (тип53, уп 1000шт)/009178</t>
  </si>
  <si>
    <t>УТ000065486</t>
  </si>
  <si>
    <t>Скоба 14мм для мебельного степлера ЕРМАК (648-037)</t>
  </si>
  <si>
    <t>УТ000065336</t>
  </si>
  <si>
    <t>Скоба 6мм для мебельного степлера Park (тип53, уп 1000шт)/009174</t>
  </si>
  <si>
    <t>УТ000033916</t>
  </si>
  <si>
    <t>Скоба 8мм для мебельного степлера Park (тип53, уп 1000шт)/009175</t>
  </si>
  <si>
    <t>УТ000041425</t>
  </si>
  <si>
    <t>Скобы для степлера 10мм тип 28, кабельные 1000шт TDM SQ1038-0301</t>
  </si>
  <si>
    <t>УТ000052411</t>
  </si>
  <si>
    <t>Скобы для степлера закалённые прямоугольные 10,6мм х 1,2мм (широкие тип 140) 10мм, 500шт FIT</t>
  </si>
  <si>
    <t>УТ000052412</t>
  </si>
  <si>
    <t>Скобы для степлера закалённые прямоугольные 10,6мм х 1,2мм (широкие тип 140) 12мм, 500шт FIT 31212</t>
  </si>
  <si>
    <t>УТ000052413</t>
  </si>
  <si>
    <t>Скобы для степлера закалённые прямоугольные 10,6мм х 1,2мм (широкие тип 140) 14мм, 500шт FIT 31214</t>
  </si>
  <si>
    <t>УТ000052409</t>
  </si>
  <si>
    <t>Скобы для степлера закалённые прямоугольные 10,6мм х 1,2мм (широкие тип 140) 6мм, 500шт FIT 31206</t>
  </si>
  <si>
    <t>УТ000052410</t>
  </si>
  <si>
    <t>Скобы для степлера закалённые прямоугольные 10,6мм х 1,2мм (широкие тип 140) 8мм, 500шт FIT</t>
  </si>
  <si>
    <t>00401051814</t>
  </si>
  <si>
    <t>Скобы для степлера тип 53 №10 1000шт LIT 46680</t>
  </si>
  <si>
    <t>00410058585</t>
  </si>
  <si>
    <t>Скобы для степлера тип 53 №12 1000шт LIT 46681</t>
  </si>
  <si>
    <t>00401051812</t>
  </si>
  <si>
    <t>Скобы для степлера тип 53 №14 1000шт LIT 46682</t>
  </si>
  <si>
    <t>00401051813</t>
  </si>
  <si>
    <t>Скобы для степлера тип 53 №6 1000шт LIT 46678</t>
  </si>
  <si>
    <t>00401051815</t>
  </si>
  <si>
    <t>Скобы для степлера тип 53 №8 1000шт LIT 46679</t>
  </si>
  <si>
    <t>УТ000061687</t>
  </si>
  <si>
    <t>Скобы мебельные закаленные SPARK LUX тип 53,  6мм, 1000шт</t>
  </si>
  <si>
    <t>УТ000061688</t>
  </si>
  <si>
    <t>Скобы мебельные закаленные SPARK LUX тип 53,  8мм, 1000шт</t>
  </si>
  <si>
    <t>УТ000061689</t>
  </si>
  <si>
    <t>Скобы мебельные закаленные SPARK LUX тип 53, 10мм, 1000шт</t>
  </si>
  <si>
    <t>УТ000061690</t>
  </si>
  <si>
    <t>Скобы мебельные закаленные SPARK LUX тип 53, 14мм, 1000шт</t>
  </si>
  <si>
    <t>УТ000064702</t>
  </si>
  <si>
    <t>Степлер - пистолет "LIT" скобозабивной 8мм Пластик тип скоб 53</t>
  </si>
  <si>
    <t>УТ000062471</t>
  </si>
  <si>
    <t>Степлер мебельный регулируемый X-PERT VK-025, пластик.корпус, для скоб типа 53, 4-14мм</t>
  </si>
  <si>
    <t xml:space="preserve"> Телескопические захваты, щупы, магниты</t>
  </si>
  <si>
    <t>УТ000051671</t>
  </si>
  <si>
    <t>Захват гибкий магнитный пружинный с фонариком, 4 лапки, 500мм</t>
  </si>
  <si>
    <t>УТ000015322</t>
  </si>
  <si>
    <t>Намагничеватель/размагничеватель для инструмента и крепежа Jakemy JM-X2</t>
  </si>
  <si>
    <t>УТ000015323</t>
  </si>
  <si>
    <t>Намагничеватель/размагничеватель для инструмента и крепежа Jakemy JM-X3</t>
  </si>
  <si>
    <t>УТ000038552</t>
  </si>
  <si>
    <t>Щуп гибкий, с магнитом, 50см</t>
  </si>
  <si>
    <t>УТ000063782</t>
  </si>
  <si>
    <t>Щуп телескопический с магнитом, LED подсветка, L=22-83мм</t>
  </si>
  <si>
    <t xml:space="preserve"> Тиски, струбцины</t>
  </si>
  <si>
    <t>УТ000054085</t>
  </si>
  <si>
    <t>Струбцина автоматическая, F-образная, 150мм "LIT"</t>
  </si>
  <si>
    <t>УТ000054086</t>
  </si>
  <si>
    <t>Струбцина автоматическая, F-образная, 200мм "LIT"</t>
  </si>
  <si>
    <t>УТ000054087</t>
  </si>
  <si>
    <t>Струбцина автоматическая, F-образная, 250мм "LIT"</t>
  </si>
  <si>
    <t>УТ000054088</t>
  </si>
  <si>
    <t>Струбцина автоматическая, F-образная, 300мм "LIT"</t>
  </si>
  <si>
    <t>УТ000054089</t>
  </si>
  <si>
    <t>Струбцина автоматическая, F-образная, 450мм "LIT"</t>
  </si>
  <si>
    <t>УТ000054090</t>
  </si>
  <si>
    <t>Струбцина автоматическая, F-образная, 600мм "LIT"</t>
  </si>
  <si>
    <t>УТ000055522</t>
  </si>
  <si>
    <t>Струбцина металлическая X-Pert 3`` тип G</t>
  </si>
  <si>
    <t>УТ000055523</t>
  </si>
  <si>
    <t>Струбцина металлическая X-Pert 4`` тип G</t>
  </si>
  <si>
    <t>УТ000055525</t>
  </si>
  <si>
    <t>Струбцина металлическая X-Pert 6`` тип G</t>
  </si>
  <si>
    <t>УТ000055515</t>
  </si>
  <si>
    <t>Струбцина металлическая тип F, 120/400мм, X-Pert</t>
  </si>
  <si>
    <t>УТ000055516</t>
  </si>
  <si>
    <t>Струбцина металлическая тип F, 120/600мм, X-Pert</t>
  </si>
  <si>
    <t>УТ000055517</t>
  </si>
  <si>
    <t>Струбцина металлическая тип F, 120/800мм, X-Pert</t>
  </si>
  <si>
    <t>УТ000057416</t>
  </si>
  <si>
    <t>Струбцина металлическая тип F, 50/150мм, "LIT"</t>
  </si>
  <si>
    <t>УТ000055527</t>
  </si>
  <si>
    <t>Струбцина металлическая тип F, 80/400мм, Spark Lux</t>
  </si>
  <si>
    <t>УТ000049462</t>
  </si>
  <si>
    <t>Струбцина металлическая тип F, 80/500мм, Spark Lux</t>
  </si>
  <si>
    <t>УТ000049463</t>
  </si>
  <si>
    <t>Струбцина металлическая тип F, 80/600мм, Spark Lux</t>
  </si>
  <si>
    <t>УТ000015845</t>
  </si>
  <si>
    <t>Струбцина нейлоновая быстрозажимная 100х50мм FIT 59256</t>
  </si>
  <si>
    <t>УТ000015849</t>
  </si>
  <si>
    <t>Струбцина нейлоновая быстрозажимная 3" 75мм КУРС 59262</t>
  </si>
  <si>
    <t>УТ000015851</t>
  </si>
  <si>
    <t>Струбцина нейлоновая быстрозажимная 4" 100мм КУРС 59263</t>
  </si>
  <si>
    <t>УТ000015852</t>
  </si>
  <si>
    <t>Струбцина нейлоновая быстрозажимная 6" 150мм КУРС</t>
  </si>
  <si>
    <t>УТ000043940</t>
  </si>
  <si>
    <t>Струбцина нейлоновая быстрозажимная 9" 225мм КУРС 59265</t>
  </si>
  <si>
    <t>УТ000047805</t>
  </si>
  <si>
    <t>Струбцина нейлоновая быстрозажимная 90х65мм</t>
  </si>
  <si>
    <t>УТ000015854</t>
  </si>
  <si>
    <t>Струбцина нейлоновая быстрозажимная набор 3шт. FIT 59260</t>
  </si>
  <si>
    <t>УТ000037513</t>
  </si>
  <si>
    <t>Струбцина столярная тип "F" 50х100мм</t>
  </si>
  <si>
    <t>УТ000052434</t>
  </si>
  <si>
    <t>Струбцина столярная тип "F" 50х150мм</t>
  </si>
  <si>
    <t>УТ000037514</t>
  </si>
  <si>
    <t>Струбцина столярная тип "F" 50х200мм</t>
  </si>
  <si>
    <t>УТ000037515</t>
  </si>
  <si>
    <t>Струбцина тип "G" 25мм</t>
  </si>
  <si>
    <t>УТ000055370</t>
  </si>
  <si>
    <t>Струбцина угловая 75мм, L-HT65</t>
  </si>
  <si>
    <t>УТ000051651</t>
  </si>
  <si>
    <t>Тиски настольные мини 40мм, захват до 30мм Smartbuy SBT-TM-40P1</t>
  </si>
  <si>
    <t>УТ000033438</t>
  </si>
  <si>
    <t>Тиски настольные облегченные 50мм Курс 59405</t>
  </si>
  <si>
    <t>УТ000033439</t>
  </si>
  <si>
    <t>Тиски настольные облегченные 60мм Курс 59406</t>
  </si>
  <si>
    <t>УТ000033442</t>
  </si>
  <si>
    <t>Тиски настольные облегченные 70мм Курс 59407</t>
  </si>
  <si>
    <t>УТ000036606</t>
  </si>
  <si>
    <t>Тиски настольные облегченные поворотные 50мм Курс 59425</t>
  </si>
  <si>
    <t>УТ000036607</t>
  </si>
  <si>
    <t>Тиски настольные облегченные поворотные 60мм Курс 59426</t>
  </si>
  <si>
    <t>УТ000036608</t>
  </si>
  <si>
    <t>Тиски настольные облегченные поворотные 75мм Курс 59427</t>
  </si>
  <si>
    <t>УТ000061378</t>
  </si>
  <si>
    <t>Тиски настольные поворотные 70 мм "LIT"</t>
  </si>
  <si>
    <t xml:space="preserve"> Ударный инструмент</t>
  </si>
  <si>
    <t>УТ000044058</t>
  </si>
  <si>
    <t>Бородок 6х150мм Airline AT-TP-05</t>
  </si>
  <si>
    <t>УТ000053864</t>
  </si>
  <si>
    <t>Молоток слесарный с деревянной ручкой, 300г, X-Pert</t>
  </si>
  <si>
    <t>УТ000056327</t>
  </si>
  <si>
    <t>Молоток слесарный с деревянной ручкой, 500г, X-Pert</t>
  </si>
  <si>
    <t>УТ000053865</t>
  </si>
  <si>
    <t>Молоток слесарный с деревянной ручкой, 800г, X-Pert</t>
  </si>
  <si>
    <t>УТ000057417</t>
  </si>
  <si>
    <t>Молоток слесарный с пластиковой ручкой, 1000г, "LIT"</t>
  </si>
  <si>
    <t>УТ000057418</t>
  </si>
  <si>
    <t>Молоток слесарный с пластиковой ручкой, 300г, "LIT"</t>
  </si>
  <si>
    <t>УТ000058620</t>
  </si>
  <si>
    <t>Молоток слесарный с пластиковой ручкой, 500г, "LIT"</t>
  </si>
  <si>
    <t>УТ000058622</t>
  </si>
  <si>
    <t>Молоток слесарный с пластиковой ручкой, 800г, "LIT"</t>
  </si>
  <si>
    <t>УТ000059674</t>
  </si>
  <si>
    <t>Молоток-гвоздодер слесарный, 500гр,  LIT</t>
  </si>
  <si>
    <t>УТ000044065</t>
  </si>
  <si>
    <t>Набор ударного инструмента зубило, крейцмейсель, выколотка, кернер, бородок Airline AT-FP-04</t>
  </si>
  <si>
    <t>УТ000044064</t>
  </si>
  <si>
    <t>Пробойник 2-8мм набор 6шт. Airline AT-PP-07</t>
  </si>
  <si>
    <t xml:space="preserve"> Электромонтажный  инструмент</t>
  </si>
  <si>
    <t xml:space="preserve"> Держатели, штативы для плат</t>
  </si>
  <si>
    <t>УТ000016944</t>
  </si>
  <si>
    <t>Держатель "Третья рука" с лупой  JM-508 OT-INL02</t>
  </si>
  <si>
    <t>УТ000018709</t>
  </si>
  <si>
    <t>Держатель "Третья рука" с лупой JM-501 (OT-INL01)</t>
  </si>
  <si>
    <t>УТ000018710</t>
  </si>
  <si>
    <t>Держатель "Третья рука" с лупой JM-506 OT-INL60</t>
  </si>
  <si>
    <t>УТ000018799</t>
  </si>
  <si>
    <t>Держатель "Третья рука" с лупой MG 16126-A OT-INL03 (Подиум, 2 зажима,подсветка LED питание3-3LR,держатель для паяльника 3,5x d65,12x d17)</t>
  </si>
  <si>
    <t>УТ000018801</t>
  </si>
  <si>
    <t>Держатель "Третья рука" с лупой MG 16129-C OT-INL46 (Подиум, 2 зажима,подсветка LED питание 220 или3-6LR,держатель, 2,5x d90,7.5x d34,10x d34)</t>
  </si>
  <si>
    <t>УТ000038963</t>
  </si>
  <si>
    <t>Держатель "Третья рука" с лупой OT-INL44</t>
  </si>
  <si>
    <t>УТ000038890</t>
  </si>
  <si>
    <t>Держатель "Третья рука" с лупой OT-INL47</t>
  </si>
  <si>
    <t>УТ000042519</t>
  </si>
  <si>
    <t>Держатель "Третья рука" с лупой OT-INL61</t>
  </si>
  <si>
    <t>УТ000045826</t>
  </si>
  <si>
    <t>Держатель "Третья рука" с лупой OT-INP23</t>
  </si>
  <si>
    <t>УТ000052550</t>
  </si>
  <si>
    <t>Держатель "Третья рука" с лупой TE-809 подсветка</t>
  </si>
  <si>
    <t>УТ000046478</t>
  </si>
  <si>
    <t>Держатель печатных плат JM-Z15</t>
  </si>
  <si>
    <t>УТ000044673</t>
  </si>
  <si>
    <t>Держатель плат "Третья рука" PM-INP19</t>
  </si>
  <si>
    <t>УТ000044675</t>
  </si>
  <si>
    <t>Держатель плат "Третья рука" PM-INP21</t>
  </si>
  <si>
    <t xml:space="preserve"> Инструмент для вскрытия устройств</t>
  </si>
  <si>
    <t>УТ000046642</t>
  </si>
  <si>
    <t>Монтировка-лопатка 310мм</t>
  </si>
  <si>
    <t>УТ000055570</t>
  </si>
  <si>
    <t>Набор инструментов для вскрытия корпусов 6 в 1</t>
  </si>
  <si>
    <t>УТ000062315</t>
  </si>
  <si>
    <t>Набор крючков  и отверток, 8 шт, 0/45/90/135 град., D3x135мм, 4 отвертки, в кейсе, Smartbuy tools</t>
  </si>
  <si>
    <t>УТ000062311</t>
  </si>
  <si>
    <t>Набор крючков для извлечения, 4 шт, 0/45/90/135 град., D3x135мм, в кейсе, Smartbuy tools</t>
  </si>
  <si>
    <t xml:space="preserve"> Инструмент для зачистки и резки кабеля, стрипперы</t>
  </si>
  <si>
    <t>УТ000004631</t>
  </si>
  <si>
    <t>Инструмент для заделки и обрезки витой пары HY-3141 12-4201-4</t>
  </si>
  <si>
    <t>00410058467</t>
  </si>
  <si>
    <t>Инструмент для зачистки кабеля 150мм FIT IT Стайл 60010</t>
  </si>
  <si>
    <t>УТ000042365</t>
  </si>
  <si>
    <t>Инструмент для зачистки кабеля JM-CT4-01</t>
  </si>
  <si>
    <t>УТ000048273</t>
  </si>
  <si>
    <t>Инструмент для зачистки кабеля Ø0,2-6,0мм² и обжима наконечников FIT 60031</t>
  </si>
  <si>
    <t>УТ000048272</t>
  </si>
  <si>
    <t>Инструмент для зачистки кабеля Ø0,2-6,0мм² и обжима наконечников КУРС 60029</t>
  </si>
  <si>
    <t>УТ000015825</t>
  </si>
  <si>
    <t>Инструмент для зачистки кабеля Ø1,0-5,0мм², 180мм FIT 60023</t>
  </si>
  <si>
    <t>УТ000015826</t>
  </si>
  <si>
    <t>Инструмент для зачистки кабеля Ø1,0-7,0мм², 180мм FIT 60024</t>
  </si>
  <si>
    <t>УТ000038396</t>
  </si>
  <si>
    <t>Инструмент для снятия изоляции многофункциональные автоматические AVS KLE-03</t>
  </si>
  <si>
    <t>УТ000052253</t>
  </si>
  <si>
    <t>Инструмент для снятия изоляции, кусачки, обжим клемм</t>
  </si>
  <si>
    <t>УТ000052258</t>
  </si>
  <si>
    <t>Инструмент для снятия изоляции, обжим клемм PT-INK08</t>
  </si>
  <si>
    <t>УТ000052252</t>
  </si>
  <si>
    <t>Инструмент для снятия изоляции, обрезка кабеля PT-INK01</t>
  </si>
  <si>
    <t>УТ000062343</t>
  </si>
  <si>
    <t>Кабелерез 160 мм, сталь 65Г, повыш.момент, Smartbuy Tools</t>
  </si>
  <si>
    <t>УТ000062344</t>
  </si>
  <si>
    <t>Кабелерез 200 мм, сталь 65Г, повыш.момент, Smartbuy Tools</t>
  </si>
  <si>
    <t>УТ000056392</t>
  </si>
  <si>
    <t>Клещи HT-1041для снятия изоляции с кусачками, AWG10-18</t>
  </si>
  <si>
    <t>УТ000051942</t>
  </si>
  <si>
    <t>Насадка для снятия изоляции, свинчивания и соединения проводников, 2.4-4мм2, SmartBuy Tools</t>
  </si>
  <si>
    <t>УТ000051259</t>
  </si>
  <si>
    <t>Нож для снятия изоляции c кабеля, прямой, складной</t>
  </si>
  <si>
    <t>УТ000044667</t>
  </si>
  <si>
    <t>Нож для снятия изоляции c кабеля, с пяткой</t>
  </si>
  <si>
    <t>УТ000051943</t>
  </si>
  <si>
    <t>Нож для снятия изоляции, 175мм, SmartBuy Tools (SBT-WSR-6)</t>
  </si>
  <si>
    <t>УТ000066550</t>
  </si>
  <si>
    <t>Нож с пяткой, для снятия изоляции, 175 мм, Smartbuy PRO TOOLS (SBT-PRO-WSR-5)</t>
  </si>
  <si>
    <t>УТ000033300</t>
  </si>
  <si>
    <t>Нож электрика 205мм, деревянная рукоятка МастерЭлектрик TDM НЭ-01</t>
  </si>
  <si>
    <t>УТ000004106</t>
  </si>
  <si>
    <t>Нож электрика нерж. сталь, профи FIT IT 10524</t>
  </si>
  <si>
    <t>УТ000052531</t>
  </si>
  <si>
    <t>Стрипер для зачистки кабеля 0.5-4.0мм BS442205</t>
  </si>
  <si>
    <t>УТ000063861</t>
  </si>
  <si>
    <t>Стрипер для зачистки кабеля 27-37мм BS530843</t>
  </si>
  <si>
    <t>УТ000052755</t>
  </si>
  <si>
    <t>Стриппер многофункциональный 8", LIT</t>
  </si>
  <si>
    <t>УТ000051944</t>
  </si>
  <si>
    <t>Съемник изоляции для коаксиальных проводов, 12мм, SmartBuy Tools</t>
  </si>
  <si>
    <t>УТ000062521</t>
  </si>
  <si>
    <t>Съемник изоляции, до 6 мм2, обжим.+обрез., эргономичн. рукоятки, Smartbuy tools (SBT-WSR-2)/48</t>
  </si>
  <si>
    <t>УТ000061913</t>
  </si>
  <si>
    <t>Съемник изоляции, до D 6 мм2, 12.5 см, складной, Smartbuy Tools</t>
  </si>
  <si>
    <t>УТ000054780</t>
  </si>
  <si>
    <t>Съемник изоляции, нож для обрезки проводника Ø0,5-6мм² Smartbuy tools SBT-WCR-3</t>
  </si>
  <si>
    <t xml:space="preserve"> Инструмент для обжима, кримпер клемм и наконечников</t>
  </si>
  <si>
    <t>УТ000052256</t>
  </si>
  <si>
    <t>Инструмент для обжима клемм PT-INK06</t>
  </si>
  <si>
    <t>УТ000060656</t>
  </si>
  <si>
    <t>Клещи обжимные KO-2A, обжим неизолированных автоклем 0,5-6мм, МастерЭлектрик TDM /SQ1001-0013/</t>
  </si>
  <si>
    <t>УТ000062174</t>
  </si>
  <si>
    <t>Клещи обжимные, 0,25-10мм2, квадрат., для трубч. изолир. и неизолир. нак.,Smartbuy tools SBT-WCR-4</t>
  </si>
  <si>
    <t>УТ000004626</t>
  </si>
  <si>
    <t>Кримпер для обжима изолированных клемм Ø0,5-6,0мм² HT-336H</t>
  </si>
  <si>
    <t>УТ000011955</t>
  </si>
  <si>
    <t>Кримпер для обжима клемм Ø0,1-6,0мм² HT-202B 12-3032-4</t>
  </si>
  <si>
    <t>УТ000029679</t>
  </si>
  <si>
    <t>Кримпер для обжима клемм Ø0,1-8,0мм² Помощник 170280</t>
  </si>
  <si>
    <t>УТ000049178</t>
  </si>
  <si>
    <t>Кримпер для обжима клемм Ø0,5-6,0мм² 8-422</t>
  </si>
  <si>
    <t>УТ000039427</t>
  </si>
  <si>
    <t>Кримпер для обжима клемм Ø0,5-6мм² Smartbuy tools SBT-WSR-3</t>
  </si>
  <si>
    <t>УТ000052530</t>
  </si>
  <si>
    <t>Кримпер для обжима клемм Ø0.35 - 6.0мм²  BS436202</t>
  </si>
  <si>
    <t>УТ000049179</t>
  </si>
  <si>
    <t>Кримпер для обжима клемм Ø1,25-16,0мм² 8-424</t>
  </si>
  <si>
    <t>УТ000042536</t>
  </si>
  <si>
    <t>Кримпер для обжима клемм Ø1,5-6,0мм² Topfine 170281</t>
  </si>
  <si>
    <t>УТ000019776</t>
  </si>
  <si>
    <t>Кримпер для обжима наконечников и зачистки проводов Rexant HT-204/TL-204 12-3033</t>
  </si>
  <si>
    <t>УТ000036304</t>
  </si>
  <si>
    <t>Кримпер для обжима неизолированных клемм Ø0,5-6,0мм² HT-236С 12-3001-4</t>
  </si>
  <si>
    <t>УТ000032187</t>
  </si>
  <si>
    <t>Кримпер для обжима штыревых наконечников Ø0,5-4,0мм²  HT-336E 12-3013-4</t>
  </si>
  <si>
    <t>УТ000053980</t>
  </si>
  <si>
    <t>Кримпер компрессионный для обжима RCA, BNC, F  PT-INK02</t>
  </si>
  <si>
    <t>УТ000065351</t>
  </si>
  <si>
    <t>Пресс гидравлический ручной ПГР-70 КВТ 52065 (4-70кв)</t>
  </si>
  <si>
    <t>УТ000042364</t>
  </si>
  <si>
    <t>Пресс клещи 0,5-1-1,5-2,5-4-4мм² BOSI</t>
  </si>
  <si>
    <t>УТ000042362</t>
  </si>
  <si>
    <t>Пресс клещи 0,5-6мм BOSI</t>
  </si>
  <si>
    <t>УТ000042363</t>
  </si>
  <si>
    <t>Пресс клещи 1,07-4,45мм BOSI BS432113</t>
  </si>
  <si>
    <t xml:space="preserve"> Инструмент для обжима, кримперы компьютерных и телефонных разъемов RJ</t>
  </si>
  <si>
    <t>УТ000061835</t>
  </si>
  <si>
    <t>Клещи обжимные для интернет кабеля, RJ-45, Smartbuy tools SBT-WCR-5</t>
  </si>
  <si>
    <t>00400048511</t>
  </si>
  <si>
    <t>Кримпер для обжима 6p6c HT-2096C</t>
  </si>
  <si>
    <t>00410053132</t>
  </si>
  <si>
    <t>Кримпер для обжима 6p6c Джетт Т-7502</t>
  </si>
  <si>
    <t>00410056103</t>
  </si>
  <si>
    <t>Кримпер для обжима 6p6c, 8p8c, с фиксатором, обжимают, отрезают, снимают изоляцию</t>
  </si>
  <si>
    <t>00410053128</t>
  </si>
  <si>
    <t>Кримпер для обжима 8p, клещи для обжима компьютерные  Джетт</t>
  </si>
  <si>
    <t xml:space="preserve"> Лопатки, шила, зонды зеркало</t>
  </si>
  <si>
    <t>УТ000065521</t>
  </si>
  <si>
    <t>Зеркало 200-480мм инспекционное телескопическое прямоугольное (50*90мм) TIM58, AVS</t>
  </si>
  <si>
    <t>УТ000065520</t>
  </si>
  <si>
    <t>Зеркало 65-700мм инспекционное телескопическое (*50мм) TIM50, AVS</t>
  </si>
  <si>
    <t>УТ000058750</t>
  </si>
  <si>
    <t>Зеркало с телескопической рукояткой AVS D30мм L=150-475мм</t>
  </si>
  <si>
    <t>УТ000023267</t>
  </si>
  <si>
    <t>Лопатка двухсторонняя металлическая (спуджер) 170мм Rexant 12-4334</t>
  </si>
  <si>
    <t>УТ000016684</t>
  </si>
  <si>
    <t>Лопатка стальная  JM-Z06  JAKEMY</t>
  </si>
  <si>
    <t>УТ000031505</t>
  </si>
  <si>
    <t>Набор для намотки спирали нагревателя Universal Tools</t>
  </si>
  <si>
    <t>УТ000015352</t>
  </si>
  <si>
    <t>Набор инструментов JM-i82  для вскрытия устройств  APPLE</t>
  </si>
  <si>
    <t>УТ000040444</t>
  </si>
  <si>
    <t>Набор лопаток для ремонта электроники 3шт JM-OP07</t>
  </si>
  <si>
    <t>УТ000054069</t>
  </si>
  <si>
    <t>Набор монтажных инструментов электрика, 6шт</t>
  </si>
  <si>
    <t>УТ000060999</t>
  </si>
  <si>
    <t>Набор монтажных лопаток для ремонта электроники, 3шт, 170мм</t>
  </si>
  <si>
    <t>УТ000015318</t>
  </si>
  <si>
    <t>Экстрактор микросхем S-Line E050</t>
  </si>
  <si>
    <t xml:space="preserve"> Пинцеты, зажимы</t>
  </si>
  <si>
    <t>УТ000051609</t>
  </si>
  <si>
    <t>Зажим монтажный  прямой 160мм</t>
  </si>
  <si>
    <t>УТ000034909</t>
  </si>
  <si>
    <t>Зажим монтажный прямой 125 мм Rexant 12-4341-8</t>
  </si>
  <si>
    <t>УТ000010487</t>
  </si>
  <si>
    <t>Набор пинцетов FIT с ПВХ ручкой (2шт) 67435</t>
  </si>
  <si>
    <t>УТ000050556</t>
  </si>
  <si>
    <t>Набор пинцетов JM-T11, антистатический пластик</t>
  </si>
  <si>
    <t>УТ000034056</t>
  </si>
  <si>
    <t>Набор пинцетов PN-30 PT-INO05 6шт</t>
  </si>
  <si>
    <t>УТ000038044</t>
  </si>
  <si>
    <t>Пинцет вакуумный CT-540</t>
  </si>
  <si>
    <t>УТ000056070</t>
  </si>
  <si>
    <t>Пинцет вакуумный, 3 сменные насадки ЕМT-201</t>
  </si>
  <si>
    <t>УТ000017346</t>
  </si>
  <si>
    <t>Пинцет медицинский прямой 145мм J-16-022</t>
  </si>
  <si>
    <t>УТ000017347</t>
  </si>
  <si>
    <t>Пинцет медицинский прямой 150мм J-16-184</t>
  </si>
  <si>
    <t>УТ000017349</t>
  </si>
  <si>
    <t>Пинцет медицинский угловой 150мм SD-0007-05</t>
  </si>
  <si>
    <t>УТ000017350</t>
  </si>
  <si>
    <t>Пинцет медицинский угловой 160мм SD-0081-00</t>
  </si>
  <si>
    <t>УТ000056068</t>
  </si>
  <si>
    <t>Пинцет прецизионный, инструмент для точных работ, прямой, 140мм ЕМT-101</t>
  </si>
  <si>
    <t>УТ000056069</t>
  </si>
  <si>
    <t>Пинцет прецизионный, инструмент для точных работ, угловой, 120мм ЕМT-102</t>
  </si>
  <si>
    <t>УТ000056091</t>
  </si>
  <si>
    <t>Пинцет прецизионный, регулируемый зажим, прямой, 170мм ЕМT-104</t>
  </si>
  <si>
    <t>УТ000056092</t>
  </si>
  <si>
    <t>Пинцет прецизионный, регулируемый зажим, угловой, 165мм ЕМT-105</t>
  </si>
  <si>
    <t xml:space="preserve"> Ящики, сумки для инструментов</t>
  </si>
  <si>
    <t xml:space="preserve"> Боксы, органайзеры</t>
  </si>
  <si>
    <t>УТ000036904</t>
  </si>
  <si>
    <t>Бокс для метизов 70*75*20мм 2780355040</t>
  </si>
  <si>
    <t>УТ000036902</t>
  </si>
  <si>
    <t>Органайзер 240*130*35мм, 5 ячеек ПРАКТИК 2780355062</t>
  </si>
  <si>
    <t>УТ000036895</t>
  </si>
  <si>
    <t>Органайзер 390*60 мм ПРАКТИК 66953</t>
  </si>
  <si>
    <t>УТ000036892</t>
  </si>
  <si>
    <t>Органайзер 510*60мм ПРАКТИК 78910</t>
  </si>
  <si>
    <t>УТ000054079</t>
  </si>
  <si>
    <t>Органайзер для крепежа 265х260х160мм "LIT K-521"</t>
  </si>
  <si>
    <t>УТ000054074</t>
  </si>
  <si>
    <t>Органайзер для крепежа 475х380х160мм "LIT K-501"</t>
  </si>
  <si>
    <t>УТ000054075</t>
  </si>
  <si>
    <t>Органайзер для крепежа 475х380х160мм "LIT K-502"</t>
  </si>
  <si>
    <t>УТ000054076</t>
  </si>
  <si>
    <t>Органайзер для крепежа 475х380х160мм "LIT K-503"</t>
  </si>
  <si>
    <t>УТ000054078</t>
  </si>
  <si>
    <t>Органайзер для крепежа 475х380х160мм "LIT K-505"</t>
  </si>
  <si>
    <t>УТ000053458</t>
  </si>
  <si>
    <t>Ящик для крепежа (органайзер) 2-х сторонний (17,5*10,6*4,6 см)  Россия</t>
  </si>
  <si>
    <t>УТ000004139</t>
  </si>
  <si>
    <t>Ящик для крепежа (органайзер) 2-х сторонний (29,5*22*7,6 см)  Россия</t>
  </si>
  <si>
    <t>УТ000004140</t>
  </si>
  <si>
    <t>Ящик для крепежа (органайзер) прозрачный 10" (24,5*18*4,5 см) 65643 Китай</t>
  </si>
  <si>
    <t>УТ000004141</t>
  </si>
  <si>
    <t>Ящик для крепежа (органайзер) прозрачный 10" (27,5*18,5*4,2 см) 65641</t>
  </si>
  <si>
    <t>УТ000053455</t>
  </si>
  <si>
    <t>Ящик для крепежа (органайзер) прозрачный 10,5" (27*21*8см) 65642 Китай</t>
  </si>
  <si>
    <t>УТ000053462</t>
  </si>
  <si>
    <t>Ящик для крепежа (органайзер) съёмные ячейки 16,5" (425*330*60мм) Россия</t>
  </si>
  <si>
    <t>УТ000029924</t>
  </si>
  <si>
    <t>Ящик для электроинструмента 340 мм черный -78361- ПРАКТИК</t>
  </si>
  <si>
    <t xml:space="preserve"> Сумки поясные</t>
  </si>
  <si>
    <t>УТ000044134</t>
  </si>
  <si>
    <t>Органайзер для инструмента ОИ-1, 40 карманов, 580х340 TDM SQ1032-0105</t>
  </si>
  <si>
    <t>УТ000046509</t>
  </si>
  <si>
    <t>Сумка на пояс Spark Lux 019</t>
  </si>
  <si>
    <t>УТ000046510</t>
  </si>
  <si>
    <t>Сумка на пояс Spark Lux 029</t>
  </si>
  <si>
    <t>УТ000055499</t>
  </si>
  <si>
    <t>Сумка на пояс X-PERT BT-51 c карманами</t>
  </si>
  <si>
    <t>УТ000055500</t>
  </si>
  <si>
    <t>Сумка на пояс X-PERT BT-52 c карманами</t>
  </si>
  <si>
    <t>УТ000055501</t>
  </si>
  <si>
    <t>Сумка на пояс X-PERT BT-55 c карманами</t>
  </si>
  <si>
    <t xml:space="preserve"> Ящик для инструмента</t>
  </si>
  <si>
    <t>УТ000046779</t>
  </si>
  <si>
    <t>Ящик для инструмента TUNDRA, 16", 42.2х22.5х20 см, пластиковый, подвижный лоток, защелки</t>
  </si>
  <si>
    <t>УТ000058599</t>
  </si>
  <si>
    <t>Ящик для инструмента металл.замки, стальные стенки LIT-Q17 (408x195x185мм)</t>
  </si>
  <si>
    <t>УТ000053885</t>
  </si>
  <si>
    <t>Ящик для инструмента пластиковый LIT-H13-S (330x150x144мм)</t>
  </si>
  <si>
    <t>УТ000053887</t>
  </si>
  <si>
    <t>Ящик для инструмента пластиковый LIT-H15-S (370x188x181мм)</t>
  </si>
  <si>
    <t xml:space="preserve"> Источники электропитания</t>
  </si>
  <si>
    <t xml:space="preserve"> Батареи аккумуляторные</t>
  </si>
  <si>
    <t xml:space="preserve"> Аккумуляторы  R03, AAA</t>
  </si>
  <si>
    <t>00000000600</t>
  </si>
  <si>
    <t>Аккумулятор Camelion R03  300mAh Ni-Cd BL-2 (24)</t>
  </si>
  <si>
    <t>00000000601</t>
  </si>
  <si>
    <t>Аккумулятор Camelion R03  600mAh Ni-Mh BL-2 (24)</t>
  </si>
  <si>
    <t>00000000605</t>
  </si>
  <si>
    <t>Аккумулятор Camelion R03 1000mAh Ni-Mh BL-2 (24)</t>
  </si>
  <si>
    <t>УТ000044160</t>
  </si>
  <si>
    <t>Аккумулятор GP R03  400mAh Ni-Mh BL-2 предзаряженные (20)</t>
  </si>
  <si>
    <t>УТ000036468</t>
  </si>
  <si>
    <t>Аккумулятор GP R03  650mAh Ni-Mh BL-2</t>
  </si>
  <si>
    <t>00000003616</t>
  </si>
  <si>
    <t>Аккумулятор GP R03  750mAh Ni-Mh BL-2 (20)</t>
  </si>
  <si>
    <t>00000003605</t>
  </si>
  <si>
    <t>Аккумулятор GP R03  850mAh Ni-Mh BL-2 (20)</t>
  </si>
  <si>
    <t>УТ000056207</t>
  </si>
  <si>
    <t>Аккумулятор GP R03  850mAh Ni-Mh RECYKO- заряженные BL-2 (20)</t>
  </si>
  <si>
    <t>00410052182</t>
  </si>
  <si>
    <t>Аккумулятор GP R03  950mAh Ni-Mh BL-2 (20)</t>
  </si>
  <si>
    <t>00410050764</t>
  </si>
  <si>
    <t>Аккумулятор GP R03 1000mAh Ni-Mh BL-2 (20)</t>
  </si>
  <si>
    <t>00000003614</t>
  </si>
  <si>
    <t>Аккумулятор GP R03 650mAh Ni-Mh BL-2 (20)</t>
  </si>
  <si>
    <t>УТ000051594</t>
  </si>
  <si>
    <t>Аккумулятор Robiton DECT HR03 550mAh Ni-Mh BL-2 (для радиотелефонов)</t>
  </si>
  <si>
    <t>УТ000048591</t>
  </si>
  <si>
    <t>Аккумулятор Robiton R03  900mAh Ni-Mh BL-2</t>
  </si>
  <si>
    <t>УТ000048592</t>
  </si>
  <si>
    <t>Аккумулятор Robiton R03 1100mAh Ni-Mh BL-2</t>
  </si>
  <si>
    <t>УТ000049429</t>
  </si>
  <si>
    <t>Аккумулятор Robiton R03 1100mAh Ni-Mh SR-2</t>
  </si>
  <si>
    <t>УТ000052604</t>
  </si>
  <si>
    <t>Аккумулятор Robiton SIBERIA R03 800mAh Ni-Mh BL-2 низкотемпературные</t>
  </si>
  <si>
    <t>УТ000056548</t>
  </si>
  <si>
    <t>Аккумулятор Robiton Solar R03 400mAh Ni-Mh BL-2</t>
  </si>
  <si>
    <t>УТ000010100</t>
  </si>
  <si>
    <t>Аккумулятор SmartBuy R03  950mAh  BL-2 (24/240)</t>
  </si>
  <si>
    <t>УТ000061133</t>
  </si>
  <si>
    <t>Аккумулятор Космос R03 ААА Li-ion  750мАч,  1,5V BL-4 Порт USB-C для зарядки, кабель в комплекте</t>
  </si>
  <si>
    <t xml:space="preserve"> Аккумуляторы  R06, AA</t>
  </si>
  <si>
    <t>00000000586</t>
  </si>
  <si>
    <t>Аккумулятор Camelion R06  600mAh Ni-Cd BL-2 (24)</t>
  </si>
  <si>
    <t>00000000587</t>
  </si>
  <si>
    <t>Аккумулятор Camelion R06  800mAh Ni-Cd BL-2 (24)</t>
  </si>
  <si>
    <t>00000000588</t>
  </si>
  <si>
    <t>Аккумулятор Camelion R06 1000mAh Ni-Cd BL-2 (24)</t>
  </si>
  <si>
    <t>00000000589</t>
  </si>
  <si>
    <t>Аккумулятор Camelion R06 1500mAh Ni-Mh BL-2 (24)</t>
  </si>
  <si>
    <t>00000000590</t>
  </si>
  <si>
    <t>Аккумулятор Camelion R06 1800mAh Ni-Mh BL-2 (24)</t>
  </si>
  <si>
    <t>00000000593</t>
  </si>
  <si>
    <t>Аккумулятор Camelion R06 2300mAh Ni-Mh BL-2 (24)</t>
  </si>
  <si>
    <t>00000000596</t>
  </si>
  <si>
    <t>Аккумулятор Camelion R06 2500mAh Ni-Mh BL-2 (24)</t>
  </si>
  <si>
    <t>00000000598</t>
  </si>
  <si>
    <t>Аккумулятор Camelion R06 2700mAh Ni-Mh BL-2 (24)</t>
  </si>
  <si>
    <t>00000003603</t>
  </si>
  <si>
    <t>Аккумулятор GP R06 1000mAh Ni-Cd BL-2</t>
  </si>
  <si>
    <t>00000003594</t>
  </si>
  <si>
    <t>Аккумулятор GP R06 1300mAh Ni-Mh BL-2</t>
  </si>
  <si>
    <t>00410052695</t>
  </si>
  <si>
    <t>Аккумулятор GP R06 1600mAh Ni-Mh BL-2</t>
  </si>
  <si>
    <t>00000003606</t>
  </si>
  <si>
    <t>Аккумулятор GP R06 1800mAh Ni-Mh BL-2</t>
  </si>
  <si>
    <t>00000003601</t>
  </si>
  <si>
    <t>Аккумулятор GP R06 2100mAh Ni-Mh BL-2 (20)</t>
  </si>
  <si>
    <t>УТ000036195</t>
  </si>
  <si>
    <t>Аккумулятор GP R06 2100mAh RECYKO-заряженные BL-2 (20)</t>
  </si>
  <si>
    <t>00000003604</t>
  </si>
  <si>
    <t>Аккумулятор GP R06 2300mAh Ni-Mh BL-2 (20)</t>
  </si>
  <si>
    <t>00000003608</t>
  </si>
  <si>
    <t>Аккумулятор GP R06 2700mAh Ni-Mh BL-2 (20)</t>
  </si>
  <si>
    <t>УТ000051595</t>
  </si>
  <si>
    <t>Аккумулятор Robiton DECT HR06 1300mAh Ni-Mh BL-2 (для радиотелефонов)</t>
  </si>
  <si>
    <t>УТ000048225</t>
  </si>
  <si>
    <t>Аккумулятор Robiton R06 1000mAh Ni-Mh BL-4</t>
  </si>
  <si>
    <t>УТ000048227</t>
  </si>
  <si>
    <t>Аккумулятор Robiton R06 1800mAh Ni-Mh BL-2</t>
  </si>
  <si>
    <t>УТ000048228</t>
  </si>
  <si>
    <t>Аккумулятор Robiton R06 2200mAh Ni-Mh BL-2</t>
  </si>
  <si>
    <t>УТ000048229</t>
  </si>
  <si>
    <t>Аккумулятор Robiton R06 2500mAh Ni-Mh BL-2</t>
  </si>
  <si>
    <t>УТ000051597</t>
  </si>
  <si>
    <t>Аккумулятор Robiton R06 2850mAh Ni-Mh BL-2</t>
  </si>
  <si>
    <t>УТ000052605</t>
  </si>
  <si>
    <t>Аккумулятор Robiton SIBERIA R06 2000mAh Ni-Mh BL-2 низкотемпературные</t>
  </si>
  <si>
    <t>УТ000053974</t>
  </si>
  <si>
    <t>Аккумулятор Robiton Solar R06 600mAh Ni-Mh BL-2</t>
  </si>
  <si>
    <t>УТ000054119</t>
  </si>
  <si>
    <t>Аккумулятор Smartbuy R06  1600mAh  BL-2</t>
  </si>
  <si>
    <t>УТ000054117</t>
  </si>
  <si>
    <t>Аккумулятор SmartBuy R06  2100mAh  BL-2</t>
  </si>
  <si>
    <t>УТ000010098</t>
  </si>
  <si>
    <t>Аккумулятор SmartBuy R06  2500mAh  BL-2</t>
  </si>
  <si>
    <t>УТ000016236</t>
  </si>
  <si>
    <t>Аккумулятор SmartBuy R06  2700mAh  BL-2</t>
  </si>
  <si>
    <t>УТ000060770</t>
  </si>
  <si>
    <t>Аккумулятор Космос R06 АА Li-ion 2600мАч,  1,5V BL-4 Порт USB-C для зарядки, кабель в комплекте</t>
  </si>
  <si>
    <t>УТ000063280</t>
  </si>
  <si>
    <t>Аккумулятор Сигнал R06 АА Li-ion 1200мАч,  1,5V, порт Type-C для зарядки BL-2</t>
  </si>
  <si>
    <t xml:space="preserve"> Аккумуляторы  R20, 6F22 КРОНА</t>
  </si>
  <si>
    <t>УТ000047484</t>
  </si>
  <si>
    <t>Аккумулятор Robiton 6F22 200MH9 BL1</t>
  </si>
  <si>
    <t>УТ000047483</t>
  </si>
  <si>
    <t>Аккумулятор Robiton HR20 7000MHD SR2 (упак.10)</t>
  </si>
  <si>
    <t>УТ000063535</t>
  </si>
  <si>
    <t>Аккумулятор Космос R20 Li-ion 8000мАч,  1,5V BL-2 Порт USB-C для зарядки, кабель в комплекте</t>
  </si>
  <si>
    <t xml:space="preserve"> Аккумуляторы SC, Sub C , для электроинструмента</t>
  </si>
  <si>
    <t>УТ000028313</t>
  </si>
  <si>
    <t>Аккумулятор 4/5SC 1200mAh 1,2B Ni-Cd Standart 23*34, для шуруповертов, ET D-4/5SC1200</t>
  </si>
  <si>
    <t>УТ000043822</t>
  </si>
  <si>
    <t>Аккумулятор 4/5SC 1300mAh 1,2B Ni-Cd для ремонта АКБ шуруповёрта (1213)</t>
  </si>
  <si>
    <t>УТ000043823</t>
  </si>
  <si>
    <t>Аккумулятор 4/5SC 1500mAh 1,2B Ni-Cd для ремонта АКБ шуруповёрта 010198(M1,2/1,5/33)</t>
  </si>
  <si>
    <t>УТ000043825</t>
  </si>
  <si>
    <t>Аккумулятор 4/5SC 2000mAh 1,2B Ni-Cd для ремонта АКБ шуруповёрта 010198(M1,2/2,0/33)</t>
  </si>
  <si>
    <t>УТ000010945</t>
  </si>
  <si>
    <t>Аккумулятор 4/5SC 2000mAh 1,2В Ni-Mh картон высокотоковый, Minamoto MH-2000SC/HP</t>
  </si>
  <si>
    <t>УТ000033296</t>
  </si>
  <si>
    <t>Аккумулятор EP D-SC2000 STANDART</t>
  </si>
  <si>
    <t>УТ000039075</t>
  </si>
  <si>
    <t>Аккумулятор ET D-4/5SC1400P 23*34 1400mAh</t>
  </si>
  <si>
    <t>УТ000039076</t>
  </si>
  <si>
    <t>Аккумулятор ET D-SC1300 Standart 23*43 1300mAh (для шуруповертов)</t>
  </si>
  <si>
    <t>УТ000053509</t>
  </si>
  <si>
    <t>Аккумулятор ET D-SC1800HP 23*43 1800mAh</t>
  </si>
  <si>
    <t>УТ000053140</t>
  </si>
  <si>
    <t>Аккумулятор ExT RC-4808SM (4.8V 800mAh, Ni-Cd)</t>
  </si>
  <si>
    <t>УТ000053142</t>
  </si>
  <si>
    <t>Аккумулятор ExT RC-9608 (9.6V 800mAh, Ni-Cd)</t>
  </si>
  <si>
    <t>УТ000047344</t>
  </si>
  <si>
    <t>Аккумулятор H-1/2AAA240, 240mAh, ET</t>
  </si>
  <si>
    <t>УТ000047346</t>
  </si>
  <si>
    <t>Аккумулятор H-1/3AAA120, ET</t>
  </si>
  <si>
    <t>УТ000047348</t>
  </si>
  <si>
    <t>Аккумулятор H-1/4AAA80, ET</t>
  </si>
  <si>
    <t>УТ000051280</t>
  </si>
  <si>
    <t>Аккумулятор H-2/3AA650 Standart, 650mAh ET</t>
  </si>
  <si>
    <t>УТ000047343</t>
  </si>
  <si>
    <t>Аккумулятор H-4/3AA1800 Standart, 1800mAh</t>
  </si>
  <si>
    <t>УТ000048003</t>
  </si>
  <si>
    <t>Аккумулятор H-4/5AAAA300 8.6x42.0 1.2В 300mAh</t>
  </si>
  <si>
    <t>УТ000048004</t>
  </si>
  <si>
    <t>Аккумулятор H-5/4AAAA500 8.6x52.0 1.2В 450mAh</t>
  </si>
  <si>
    <t>УТ000039072</t>
  </si>
  <si>
    <t>Аккумулятор N-4/5SC 1200 Ni-Cd 23*34 1200mAh с повышенной токоотдачей, Fast Charge</t>
  </si>
  <si>
    <t xml:space="preserve"> Аккумуляторы для радиотелефонов, сборки</t>
  </si>
  <si>
    <t>УТ000053141</t>
  </si>
  <si>
    <t>Аккумулятор ExT RC-6008 (6V 800mAh, Ni-Cd)</t>
  </si>
  <si>
    <t>УТ000033313</t>
  </si>
  <si>
    <t>Аккумулятор ROBITON DECT-T157-3X2/3AA 3.6V, 300 mAh Ni-Mh</t>
  </si>
  <si>
    <t>УТ000033314</t>
  </si>
  <si>
    <t>Аккумулятор ROBITON DECT-T160-3XAA 3.6V, 600 mAh Ni-Mh</t>
  </si>
  <si>
    <t>УТ000033315</t>
  </si>
  <si>
    <t>Аккумулятор ROBITON DECT-T207 3XAAA 3.6V, 600 mAh Ni-Mh</t>
  </si>
  <si>
    <t>УТ000038233</t>
  </si>
  <si>
    <t>Аккумулятор ROBITON DECT-T236-3XAA 3,6B 1300мАч</t>
  </si>
  <si>
    <t>УТ000033316</t>
  </si>
  <si>
    <t>Аккумулятор ROBITON DECT-T314-3X2/3AAA 3.6V, 300 mAh Ni-Mh</t>
  </si>
  <si>
    <t>УТ000033317</t>
  </si>
  <si>
    <t>Аккумулятор ROBITON DECT-T356-2XAAA PH1</t>
  </si>
  <si>
    <t>УТ000039487</t>
  </si>
  <si>
    <t>Аккумулятор ROBITON DECT-T393-4XAA 4,8B 1500мАч</t>
  </si>
  <si>
    <t xml:space="preserve"> Аккумуляторы литий-ионные Li-ion, цилиндрические</t>
  </si>
  <si>
    <t>УТ000046679</t>
  </si>
  <si>
    <t>Аккумулятор 10440, Robiton, с защитой PK1, 350mAh</t>
  </si>
  <si>
    <t>УТ000061134</t>
  </si>
  <si>
    <t>Аккумулятор 14430, ET ICR14430B 3,6V, 800mAh</t>
  </si>
  <si>
    <t>УТ000057674</t>
  </si>
  <si>
    <t>Аккумулятор 14500, ET ICR14500F-T, 900mAh, 2 ножки, горизонтальный монтаж</t>
  </si>
  <si>
    <t>УТ000057677</t>
  </si>
  <si>
    <t>Аккумулятор 14500, ET ICR14500H, 1000mAh</t>
  </si>
  <si>
    <t>УТ000043472</t>
  </si>
  <si>
    <t>Аккумулятор 14500, Robiton, 900 mAh, с защитой с высоким контактом</t>
  </si>
  <si>
    <t>УТ000047919</t>
  </si>
  <si>
    <t>Аккумулятор 14500, SmartBuy 1S800 mAh, 3,7V, BP-1</t>
  </si>
  <si>
    <t>УТ000046903</t>
  </si>
  <si>
    <t>Аккумулятор 16340, Robiton, 550 mAh, BL-2, с защитой</t>
  </si>
  <si>
    <t>УТ000044980</t>
  </si>
  <si>
    <t>Аккумулятор 16650 Sanyo UR16650ZTA, 2500mAh</t>
  </si>
  <si>
    <t>УТ000051723</t>
  </si>
  <si>
    <t>Аккумулятор 18650 2000mAh, со встроенной USB Type-C зарядкой</t>
  </si>
  <si>
    <t>УТ000034889</t>
  </si>
  <si>
    <t>Аккумулятор 18650 Dream BT01 (2000mAh) техпак , с высоким "+" выводом .</t>
  </si>
  <si>
    <t>УТ000034890</t>
  </si>
  <si>
    <t>Аккумулятор 18650 Dream BT02 (2000mAh)</t>
  </si>
  <si>
    <t>УТ000056995</t>
  </si>
  <si>
    <t>Аккумулятор 18650 Dream BT07 (3300mAh)</t>
  </si>
  <si>
    <t>УТ000037055</t>
  </si>
  <si>
    <t>Аккумулятор 18650 LG INR18650M26, 2600mAh, 7/10А, высокая токоотдача</t>
  </si>
  <si>
    <t>УТ000043473</t>
  </si>
  <si>
    <t>Аккумулятор 18650 Robiton 1800NP mAh, без защиты</t>
  </si>
  <si>
    <t>УТ000043474</t>
  </si>
  <si>
    <t>Аккумулятор 18650 Robiton 2000NP mAh, без защиты</t>
  </si>
  <si>
    <t>УТ000036478</t>
  </si>
  <si>
    <t>Аккумулятор 18650 Sanyo UR18650ZL2 (2200mAh)</t>
  </si>
  <si>
    <t>УТ000030581</t>
  </si>
  <si>
    <t>Аккумулятор 18650 Smartbuy, 2000mAh BP-2</t>
  </si>
  <si>
    <t>УТ000053605</t>
  </si>
  <si>
    <t>Аккумулятор 18650 Smartbuy, 2000mAh BP-2 высокая токоотдача</t>
  </si>
  <si>
    <t>УТ000032706</t>
  </si>
  <si>
    <t>Аккумулятор 18650 Smartbuy, 2200mAh, блистер</t>
  </si>
  <si>
    <t>УТ000056623</t>
  </si>
  <si>
    <t>Аккумулятор 18650 Smartbuy, 2500mAh, с выводами</t>
  </si>
  <si>
    <t>УТ000054116</t>
  </si>
  <si>
    <t>Аккумулятор 18650 Smartbuy, 3000mAh 1S</t>
  </si>
  <si>
    <t>УТ000063279</t>
  </si>
  <si>
    <t>Аккумулятор 18650 Сигнал, 3,6В, 2700мА/ч, порт Type-C для зарядки BL-2</t>
  </si>
  <si>
    <t>УТ000051722</t>
  </si>
  <si>
    <t>Аккумулятор 18650, 1200mAh, со встроенной USB зарядкой</t>
  </si>
  <si>
    <t>УТ000054032</t>
  </si>
  <si>
    <t>Аккумулятор 18650, 1500 mAh, 3,7V, высокотоковый (22A), Li-ion, BP-2 с высоким выводом +</t>
  </si>
  <si>
    <t>УТ000054031</t>
  </si>
  <si>
    <t>Аккумулятор 18650, 1500 mAh, 3,7V, высокотоковый (22A), Li-ion, BP-2 с плоским выводом +</t>
  </si>
  <si>
    <t>УТ000003571</t>
  </si>
  <si>
    <t>Аккумулятор 18650, 2000 mAh, 3,7V, Li-ion, BP-2 с высоким "+" выводом</t>
  </si>
  <si>
    <t>УТ000011213</t>
  </si>
  <si>
    <t>Аккумулятор 18650, 2000 mAh, 3,7V, высокотоковый (20A), Li-ion, BP-2</t>
  </si>
  <si>
    <t>УТ000008862</t>
  </si>
  <si>
    <t>Аккумулятор 18650, 2200 mAh, 3,7V, Li-ion, BP-2</t>
  </si>
  <si>
    <t>УТ000066371</t>
  </si>
  <si>
    <t>Аккумулятор 18650, 2200 mAh, 3,7V, Li-ion, BP-2 с высоким "+" выводом</t>
  </si>
  <si>
    <t>УТ000064961</t>
  </si>
  <si>
    <t>Аккумулятор 18650, 2500 mAh, 3,7V, Li-ion, BP-2 с высоким "+" выводом</t>
  </si>
  <si>
    <t>УТ000054033</t>
  </si>
  <si>
    <t>Аккумулятор 18650, 2500 mAh, 3,7V, высокотоковый (30A), Li-ion, BP-2 с плоским выводом +</t>
  </si>
  <si>
    <t>УТ000064962</t>
  </si>
  <si>
    <t>Аккумулятор 18650, 2600 mAh, 3,7V, Li-ion, BP-2 с плоским выводом +</t>
  </si>
  <si>
    <t>УТ000051724</t>
  </si>
  <si>
    <t>Аккумулятор 18650, 3350mAh, LTP-10</t>
  </si>
  <si>
    <t>УТ000046196</t>
  </si>
  <si>
    <t>Аккумулятор 26500, 3200 mAh, Protected ICR26500B (упак. 2шт)</t>
  </si>
  <si>
    <t>УТ000040805</t>
  </si>
  <si>
    <t>Аккумулятор 26650, 2500 mAh, 3,7V, LiFe Robiton 13702</t>
  </si>
  <si>
    <t>УТ000061336</t>
  </si>
  <si>
    <t>Аккумулятор 26650, 4000mAh, 3,2V ( Литий-Железо-Фосфатный (LiFePO4))</t>
  </si>
  <si>
    <t>УТ000040806</t>
  </si>
  <si>
    <t>Аккумулятор 26650,4000 mAh, 3,7V, с защитой Robiton 13010</t>
  </si>
  <si>
    <t>УТ000051756</t>
  </si>
  <si>
    <t>Аккумулятор 32700, 7000 mAh, 70А, Li-ion, BP-1</t>
  </si>
  <si>
    <t>УТ000051770</t>
  </si>
  <si>
    <t>Аккумулятор 32700, 7000 mAh, 70А, Li-ion, BP-1 (для пайки)</t>
  </si>
  <si>
    <t>УТ000052601</t>
  </si>
  <si>
    <t>Аккумулятор ROBITON LGC1500, 30A (LG18650HE2) PK1</t>
  </si>
  <si>
    <t>УТ000052602</t>
  </si>
  <si>
    <t>Аккумулятор ROBITON LGC2500, 20A (LG18650HE2) PK1</t>
  </si>
  <si>
    <t>УТ000051650</t>
  </si>
  <si>
    <t>Термоусадка под аккумулятор 18650, черная, нарезанная, 10 шт PVC 18650-Black</t>
  </si>
  <si>
    <t xml:space="preserve"> Аккумуляторы литий-полимерный Li-Pol</t>
  </si>
  <si>
    <t>УТ000043487</t>
  </si>
  <si>
    <t>Аккумулятор Li-Pol  ET 3000mAh  подходит для JBL Flip 3</t>
  </si>
  <si>
    <t>УТ000043485</t>
  </si>
  <si>
    <t>Аккумулятор Li-Pol  ET 6000mAh  подходит для JBL Charge 3</t>
  </si>
  <si>
    <t>УТ000043484</t>
  </si>
  <si>
    <t>Аккумулятор Li-Pol  ET 6000mAh подходит для JBL Charge 2</t>
  </si>
  <si>
    <t>УТ000043486</t>
  </si>
  <si>
    <t>Аккумулятор Li-Pol  ET 6000mAh подходит для JBL Charge 3 v.2016</t>
  </si>
  <si>
    <t>УТ000061139</t>
  </si>
  <si>
    <t>Аккумулятор Li-Pol  LP401730-PCM  (140мАч) ET</t>
  </si>
  <si>
    <t>УТ000061142</t>
  </si>
  <si>
    <t>Аккумулятор Li-Pol  LP852526-PCM 500mAh)  3.7V ET</t>
  </si>
  <si>
    <t>УТ000053494</t>
  </si>
  <si>
    <t>Аккумулятор Li-Pol LP103052-20CJ (3.7B, 1400mA)</t>
  </si>
  <si>
    <t>УТ000042495</t>
  </si>
  <si>
    <t>Аккумулятор Li-Pol LP181116 (11mAh) ET</t>
  </si>
  <si>
    <t>УТ000016763</t>
  </si>
  <si>
    <t>Аккумулятор Li-Pol LP232635 (3.7B, 130mAh) с защитой Robiton</t>
  </si>
  <si>
    <t>УТ000016764</t>
  </si>
  <si>
    <t>Аккумулятор Li-Pol LP233350 (3.7B, 310mAh) с защитой Robiton</t>
  </si>
  <si>
    <t>УТ000028308</t>
  </si>
  <si>
    <t>Аккумулятор Li-Pol LP233350 (310mAh) ET</t>
  </si>
  <si>
    <t>УТ000010532</t>
  </si>
  <si>
    <t>Аккумулятор Li-Pol LP25107165 (3.7B, 3600mA)</t>
  </si>
  <si>
    <t>УТ000039042</t>
  </si>
  <si>
    <t>Аккумулятор Li-Pol LP255797 (1800mAh) ET</t>
  </si>
  <si>
    <t>УТ000039650</t>
  </si>
  <si>
    <t>Аккумулятор Li-Pol LP2593125 (3.7B, 3600mA) OT-BAL02</t>
  </si>
  <si>
    <t>УТ000039043</t>
  </si>
  <si>
    <t>Аккумулятор Li-Pol LP265360 (900mAh) ET</t>
  </si>
  <si>
    <t>УТ000010533</t>
  </si>
  <si>
    <t>Аккумулятор Li-Pol LP30107108 (3.7B, 4000mA)</t>
  </si>
  <si>
    <t>УТ000050001</t>
  </si>
  <si>
    <t>Аккумулятор Li-Pol LP302030 3,7В 130мАч PK1 Robiton</t>
  </si>
  <si>
    <t>УТ000053495</t>
  </si>
  <si>
    <t>Аккумулятор Li-Pol LP302248-PCM (3.7B, 250mA)</t>
  </si>
  <si>
    <t>УТ000038260</t>
  </si>
  <si>
    <t>Аккумулятор Li-Pol LP303030 3,7В 180мАч PK1 Robiton</t>
  </si>
  <si>
    <t>УТ000058235</t>
  </si>
  <si>
    <t>Аккумулятор Li-Pol LP305060 3,7В 800мАч PK1 Robiton</t>
  </si>
  <si>
    <t>УТ000053501</t>
  </si>
  <si>
    <t>Аккумулятор Li-Pol LP305565 (1000mAh) ET</t>
  </si>
  <si>
    <t>УТ000010535</t>
  </si>
  <si>
    <t>Аккумулятор Li-Pol LP3057135 (3.7B, 2000mA)</t>
  </si>
  <si>
    <t>УТ000010538</t>
  </si>
  <si>
    <t>Аккумулятор Li-Pol LP3085175 (3.7B, 4400mA)</t>
  </si>
  <si>
    <t>УТ000039651</t>
  </si>
  <si>
    <t>Аккумулятор Li-Pol LP33040 (3.7B, 300mA) OT-BAL03</t>
  </si>
  <si>
    <t>УТ000039046</t>
  </si>
  <si>
    <t>Аккумулятор Li-Pol LP3370124 (4000mAh) ET</t>
  </si>
  <si>
    <t>УТ000047495</t>
  </si>
  <si>
    <t>Аккумулятор Li-Pol LP3766125 (4200mAh)</t>
  </si>
  <si>
    <t>УТ000010545</t>
  </si>
  <si>
    <t>Аккумулятор Li-Pol LP3968178 (3.7B, 4000mA)</t>
  </si>
  <si>
    <t>УТ000039817</t>
  </si>
  <si>
    <t>Аккумулятор Li-Pol LP401010 (3.7B, 30mA)</t>
  </si>
  <si>
    <t>УТ000061135</t>
  </si>
  <si>
    <t>Аккумулятор Li-Pol LP401016-PCM (40mAh) 3.7Вт ET</t>
  </si>
  <si>
    <t>УТ000053496</t>
  </si>
  <si>
    <t>Аккумулятор Li-Pol LP401035-PCM (3.7B, 120mA)</t>
  </si>
  <si>
    <t>УТ000061137</t>
  </si>
  <si>
    <t>Аккумулятор Li-Pol LP401225-PCM  (90mAh,  MP3) ET</t>
  </si>
  <si>
    <t>УТ000038261</t>
  </si>
  <si>
    <t>Аккумулятор Li-Pol LP401430 3,7В 120мАч PK1 с защитой Robiton</t>
  </si>
  <si>
    <t>УТ000061138</t>
  </si>
  <si>
    <t>Аккумулятор Li-Pol LP401430-PCM  (120mAh)  3.7V ET</t>
  </si>
  <si>
    <t>УТ000050003</t>
  </si>
  <si>
    <t>Аккумулятор Li-Pol LP401730 3,7В 150мАч PK1 Robiton</t>
  </si>
  <si>
    <t>УТ000050004</t>
  </si>
  <si>
    <t>Аккумулятор Li-Pol LP402025 3,7В 150мАч PK1 Robiton</t>
  </si>
  <si>
    <t>УТ000033792</t>
  </si>
  <si>
    <t>Аккумулятор Li-Pol LP402030 (190mAh) ET</t>
  </si>
  <si>
    <t>УТ000046188</t>
  </si>
  <si>
    <t>Аккумулятор Li-Pol LP402030 3,7В 180мАч PK1 Robiton</t>
  </si>
  <si>
    <t>УТ000053502</t>
  </si>
  <si>
    <t>Аккумулятор Li-Pol LP403040 (3.7B, 450mA)</t>
  </si>
  <si>
    <t>УТ000056052</t>
  </si>
  <si>
    <t>Аккумулятор Li-Pol LP403048 (3.7B, 560mAh) с защитой Robiton</t>
  </si>
  <si>
    <t>УТ000050006</t>
  </si>
  <si>
    <t>Аккумулятор Li-Pol LP4070100 3,7В 3000мАч PK1 Robiton</t>
  </si>
  <si>
    <t>УТ000050008</t>
  </si>
  <si>
    <t>Аккумулятор Li-Pol LP417596 3,7В 3500мАч PK1 Robiton</t>
  </si>
  <si>
    <t>УТ000010549</t>
  </si>
  <si>
    <t>Аккумулятор Li-Pol LP4197107 (3.7B, 5000mA)</t>
  </si>
  <si>
    <t>УТ000047496</t>
  </si>
  <si>
    <t>Аккумулятор Li-Pol LP446394 (2800mAh)</t>
  </si>
  <si>
    <t>УТ000050009</t>
  </si>
  <si>
    <t>Аккумулятор Li-Pol LP451124 3,7В 65мАч PK1 Robiton</t>
  </si>
  <si>
    <t>УТ000049533</t>
  </si>
  <si>
    <t>Аккумулятор Li-Pol LP501335 (3.7B, 180mAh) Robiton</t>
  </si>
  <si>
    <t>УТ000046189</t>
  </si>
  <si>
    <t>Аккумулятор Li-Pol LP502020 3,7В 150мАч PK1 Robiton</t>
  </si>
  <si>
    <t>УТ000038262</t>
  </si>
  <si>
    <t>Аккумулятор Li-Pol LP502030 3,7В 250мАч PK1 Robiton</t>
  </si>
  <si>
    <t>УТ000050011</t>
  </si>
  <si>
    <t>Аккумулятор Li-Pol LP502035 3,7В 300мАч PK1 Robiton</t>
  </si>
  <si>
    <t>УТ000016767</t>
  </si>
  <si>
    <t>Аккумулятор Li-Pol LP502365 (3.7B, 720mAh) с защитой Robiton</t>
  </si>
  <si>
    <t>УТ000016768</t>
  </si>
  <si>
    <t>Аккумулятор Li-Pol LP502540 (3.7B, 450mAh) с защитой Robiton</t>
  </si>
  <si>
    <t>УТ000053503</t>
  </si>
  <si>
    <t>Аккумулятор Li-Pol LP503040 (3.7B, 560mAh)</t>
  </si>
  <si>
    <t>УТ000053498</t>
  </si>
  <si>
    <t>Аккумулятор Li-Pol LP503070-PCM (3.7В 1200mAh)</t>
  </si>
  <si>
    <t>УТ000053505</t>
  </si>
  <si>
    <t>Аккумулятор Li-Pol LP505060-PCM (3.7B, 1500mAh)</t>
  </si>
  <si>
    <t>УТ000053506</t>
  </si>
  <si>
    <t>Аккумулятор Li-Pol LP514046 (1100mAh)</t>
  </si>
  <si>
    <t>УТ000042501</t>
  </si>
  <si>
    <t>Аккумулятор Li-Pol LP552530 (330mAh) ET</t>
  </si>
  <si>
    <t>УТ000058236</t>
  </si>
  <si>
    <t>Аккумулятор Li-Pol LP601120 3,7В 100мАч PK1 Robiton</t>
  </si>
  <si>
    <t>УТ000058237</t>
  </si>
  <si>
    <t>Аккумулятор Li-Pol LP601730 3,7В 250мАч PK1 Robiton</t>
  </si>
  <si>
    <t>УТ000046190</t>
  </si>
  <si>
    <t>Аккумулятор Li-Pol LP602030 3,7В 300мАч PK1 Robiton</t>
  </si>
  <si>
    <t>УТ000046191</t>
  </si>
  <si>
    <t>Аккумулятор Li-Pol LP602035 3,7В 350мАч PK1 Robiton</t>
  </si>
  <si>
    <t>УТ000053507</t>
  </si>
  <si>
    <t>Аккумулятор Li-Pol LP602060-PCM (3.7B, 700mA)</t>
  </si>
  <si>
    <t>УТ000016320</t>
  </si>
  <si>
    <t>Аккумулятор Li-Pol LP602566 (3.7B, 900mA)</t>
  </si>
  <si>
    <t>УТ000033793</t>
  </si>
  <si>
    <t>Аккумулятор Li-Pol LP603030-PCM (550mAh) ET</t>
  </si>
  <si>
    <t>УТ000016322</t>
  </si>
  <si>
    <t>Аккумулятор Li-Pol LP603048 (3.7B, 780mA)</t>
  </si>
  <si>
    <t>УТ000043490</t>
  </si>
  <si>
    <t>Аккумулятор Li-Pol LP651723-20C (150mAh) ET</t>
  </si>
  <si>
    <t>УТ000014607</t>
  </si>
  <si>
    <t>Аккумулятор Li-Pol LP682030 (3.7B, 250mA)</t>
  </si>
  <si>
    <t>УТ000058238</t>
  </si>
  <si>
    <t>Аккумулятор Li-Pol LP683440 3,7В 900мАч PK1 Robiton</t>
  </si>
  <si>
    <t>УТ000016324</t>
  </si>
  <si>
    <t>Аккумулятор Li-Pol LP701863 (3.7B, 600mA)</t>
  </si>
  <si>
    <t>УТ000043491</t>
  </si>
  <si>
    <t>Аккумулятор Li-Pol LP702025-20C (230mAh) ET</t>
  </si>
  <si>
    <t>УТ000043676</t>
  </si>
  <si>
    <t>Аккумулятор Li-Pol LP702030-20C (300mAh) ET</t>
  </si>
  <si>
    <t>УТ000043492</t>
  </si>
  <si>
    <t>Аккумулятор Li-Pol LP702035-20C (380mAh) ET</t>
  </si>
  <si>
    <t>УТ000016326</t>
  </si>
  <si>
    <t>Аккумулятор Li-Pol LP703048 (3.7B, 850mA)</t>
  </si>
  <si>
    <t>УТ000043494</t>
  </si>
  <si>
    <t>Аккумулятор Li-Pol LP721862-20C (600mAh) ET</t>
  </si>
  <si>
    <t>УТ000039056</t>
  </si>
  <si>
    <t>Аккумулятор Li-Pol LP734268 (2500mAh) ET</t>
  </si>
  <si>
    <t>УТ000014609</t>
  </si>
  <si>
    <t>Аккумулятор Li-Pol LP751862 (3.7B, 600mA)</t>
  </si>
  <si>
    <t>УТ000043495</t>
  </si>
  <si>
    <t>Аккумулятор Li-Pol LP752025-20C (200mAh) ET</t>
  </si>
  <si>
    <t>УТ000053500</t>
  </si>
  <si>
    <t>Аккумулятор Li-Pol LP752030 (3.7B, 300mA)</t>
  </si>
  <si>
    <t>УТ000053508</t>
  </si>
  <si>
    <t>Аккумулятор Li-Pol LP752035 (3.7B, 400mA)</t>
  </si>
  <si>
    <t>УТ000016330</t>
  </si>
  <si>
    <t>Аккумулятор Li-Pol LP752540 (3.7B, 500mA)</t>
  </si>
  <si>
    <t>УТ000039057</t>
  </si>
  <si>
    <t>Аккумулятор Li-Pol LP752560-20C (900mAh) ET</t>
  </si>
  <si>
    <t>УТ000043496</t>
  </si>
  <si>
    <t>Аккумулятор Li-Pol LP801844-20C (520mAh) ET</t>
  </si>
  <si>
    <t>УТ000043497</t>
  </si>
  <si>
    <t>Аккумулятор Li-Pol LP802035-20C (400mAh) ET</t>
  </si>
  <si>
    <t>УТ000016334</t>
  </si>
  <si>
    <t>Аккумулятор Li-Pol LP802042 (3.7B, 500mA)</t>
  </si>
  <si>
    <t>УТ000039062</t>
  </si>
  <si>
    <t>Аккумулятор Li-Pol LP804969 (3000mAh) ET</t>
  </si>
  <si>
    <t>УТ000047497</t>
  </si>
  <si>
    <t>Аккумулятор Li-Pol LP834169 (2750mAh) ET</t>
  </si>
  <si>
    <t>УТ000014610</t>
  </si>
  <si>
    <t>Аккумулятор Li-Pol LP852540 (3.7B, 650mA) парный штепсель</t>
  </si>
  <si>
    <t>УТ000039064</t>
  </si>
  <si>
    <t>Аккумулятор Li-Pol LP854174 (2800mAh) ET</t>
  </si>
  <si>
    <t>УТ000039065</t>
  </si>
  <si>
    <t>Аккумулятор Li-Pol LP855085 (4300mAh) ET</t>
  </si>
  <si>
    <t>УТ000053548</t>
  </si>
  <si>
    <t>Аккумулятор Li-Pol LP903052-25CJ (1200mAh) ET</t>
  </si>
  <si>
    <t>УТ000039070</t>
  </si>
  <si>
    <t>Аккумулятор Li-Pol LP9050110 (5300mAh) ET</t>
  </si>
  <si>
    <t xml:space="preserve"> Аккумуляторы свинцово-кислотные</t>
  </si>
  <si>
    <t xml:space="preserve"> Аккумуляторные батареи АКБ 12В</t>
  </si>
  <si>
    <t>УТ000006356</t>
  </si>
  <si>
    <t>Аккумулятор свинцово-кислотный 12V  0,8Ah Delta DTM 12008 97*25*63 13228</t>
  </si>
  <si>
    <t>00000003851</t>
  </si>
  <si>
    <t>Аккумулятор свинцово-кислотный 12V  1,2Ah Delta DTM 12012</t>
  </si>
  <si>
    <t>УТ000044200</t>
  </si>
  <si>
    <t>Аккумулятор свинцово-кислотный 12V  2,2Ah Delta DT 12022 178*35*66</t>
  </si>
  <si>
    <t>УТ000012182</t>
  </si>
  <si>
    <t>Аккумулятор свинцово-кислотный 12V  2,2Ah Delta DTM 12022 178*35*66</t>
  </si>
  <si>
    <t>УТ000049640</t>
  </si>
  <si>
    <t>Аккумулятор свинцово-кислотный 12V  3,2Ah Delta DTM 12032</t>
  </si>
  <si>
    <t>00000003855</t>
  </si>
  <si>
    <t>Аккумулятор свинцово-кислотный 12V  3,2Ah DT 12032 61*134*67мм 1,32кг</t>
  </si>
  <si>
    <t>УТ000038267</t>
  </si>
  <si>
    <t>Аккумулятор свинцово-кислотный 12V  3,3Ah ROBITON VRLA12-3,3</t>
  </si>
  <si>
    <t>УТ000019184</t>
  </si>
  <si>
    <t>Аккумулятор свинцово-кислотный 12V  4,5Ah Delta DT 12045  90*70*107</t>
  </si>
  <si>
    <t>УТ000036001</t>
  </si>
  <si>
    <t>Аккумулятор свинцово-кислотный 12V  4,5Ah Delta DTM 12045  90*70*102</t>
  </si>
  <si>
    <t>УТ000015983</t>
  </si>
  <si>
    <t>Аккумулятор свинцово-кислотный 12V  5Ah Delta DTМ 1205  90*70*107</t>
  </si>
  <si>
    <t>УТ000038326</t>
  </si>
  <si>
    <t>Аккумулятор свинцово-кислотный 12V  7,2Ah Delta HR 12-7,2 для ИБП</t>
  </si>
  <si>
    <t>УТ000033659</t>
  </si>
  <si>
    <t>Аккумулятор свинцово-кислотный 12V  7Ah Delta DT 1207 151*65*102</t>
  </si>
  <si>
    <t>УТ000038351</t>
  </si>
  <si>
    <t>Аккумулятор свинцово-кислотный 12V  7Ah Delta DTM 1207 151*65*102</t>
  </si>
  <si>
    <t>УТ000039078</t>
  </si>
  <si>
    <t>Аккумулятор свинцово-кислотный 12V  9Ah Delta DTM 1209</t>
  </si>
  <si>
    <t>УТ000042002</t>
  </si>
  <si>
    <t>Аккумулятор свинцово-кислотный 12V 12Ah Delta DT 1212</t>
  </si>
  <si>
    <t>УТ000045337</t>
  </si>
  <si>
    <t>Аккумулятор свинцово-кислотный 12V 12Ah Delta DTM 1212</t>
  </si>
  <si>
    <t>УТ000049019</t>
  </si>
  <si>
    <t>Аккумулятор свинцово-кислотный 12V 15Ah Delta DTM 1215</t>
  </si>
  <si>
    <t>00410055705</t>
  </si>
  <si>
    <t>Аккумулятор свинцово-кислотный 12V 17Ah Delta DTM 1217 181*77*167</t>
  </si>
  <si>
    <t>УТ000049018</t>
  </si>
  <si>
    <t>Аккумулятор свинцово-кислотный 12V 18Ah Delta DT 1218</t>
  </si>
  <si>
    <t>УТ000049646</t>
  </si>
  <si>
    <t>Аккумулятор свинцово-кислотный 12V 5Ah Delta HR 12-5</t>
  </si>
  <si>
    <t>УТ000050461</t>
  </si>
  <si>
    <t>Аккумулятор свинцово-кислотный 12V 7,2Ah RC 1272 W</t>
  </si>
  <si>
    <t>УТ000046198</t>
  </si>
  <si>
    <t>Аккумулятор свинцово-кислотный 12V 9Ah Delta HR 12-9 для ИБП</t>
  </si>
  <si>
    <t>УТ000049430</t>
  </si>
  <si>
    <t>Аккумулятор свинцово-кислотный 12V Delta HR 12-21</t>
  </si>
  <si>
    <t>УТ000062713</t>
  </si>
  <si>
    <t>Аккумулятор свинцово-кислотный Live-Power LP1212 12V 12Ah (151*99*95mm)</t>
  </si>
  <si>
    <t>УТ000062714</t>
  </si>
  <si>
    <t>Аккумулятор свинцово-кислотный Live-Power LP1245 12V 4.5Ah (90*70*100mm)</t>
  </si>
  <si>
    <t xml:space="preserve"> Аккумуляторные батареи АКБ 12В стартовые, для мототехники</t>
  </si>
  <si>
    <t>УТ000038956</t>
  </si>
  <si>
    <t>Аккумулятор стартерный, для мототехники Delta CT 12025 12V 2,5Ah</t>
  </si>
  <si>
    <t>УТ000045334</t>
  </si>
  <si>
    <t>Аккумулятор стартерный, для мототехники Delta CT 1204 12V 4Ah</t>
  </si>
  <si>
    <t>УТ000045335</t>
  </si>
  <si>
    <t>Аккумулятор стартерный, для мототехники Delta CT 1205 12V 5Ah</t>
  </si>
  <si>
    <t>УТ000038957</t>
  </si>
  <si>
    <t>Аккумулятор стартерный, для мототехники Delta CT 1207 12V 7Ah</t>
  </si>
  <si>
    <t>УТ000064414</t>
  </si>
  <si>
    <t>Аккумулятор стартерный, для мототехники Delta CT 1209 12V 9Ah</t>
  </si>
  <si>
    <t>УТ000045336</t>
  </si>
  <si>
    <t>Аккумулятор стартерный, для мототехники Delta CT 1210 12V 10Ah</t>
  </si>
  <si>
    <t>УТ000055056</t>
  </si>
  <si>
    <t>Аккумулятор стартерный, для мототехники Delta CT 1212 12V 12Ah</t>
  </si>
  <si>
    <t xml:space="preserve"> Аккумуляторные батареи АКБ 4В</t>
  </si>
  <si>
    <t>УТ000033802</t>
  </si>
  <si>
    <t>Аккумулятор свинцово-кислотный 4V 0,9Ah Robiton VRLA4-0.9 для фонарей</t>
  </si>
  <si>
    <t>УТ000010947</t>
  </si>
  <si>
    <t>Аккумулятор свинцово-кислотный 4V 3,5Ah Delta DT 4035 90*34*66</t>
  </si>
  <si>
    <t>УТ000049021</t>
  </si>
  <si>
    <t>Аккумулятор свинцово-кислотный 4V 4,5Ah Delta DT 4045 47*47*101</t>
  </si>
  <si>
    <t xml:space="preserve"> Аккумуляторные батареи АКБ 6В</t>
  </si>
  <si>
    <t>УТ000012650</t>
  </si>
  <si>
    <t>Аккумулятор свинцово-кислотный 6V 1,2Ah Delta DT 6012/6013 97*24*58</t>
  </si>
  <si>
    <t>УТ000060653</t>
  </si>
  <si>
    <t>Аккумулятор свинцово-кислотный 6V 1,2Ah Live-Power LP6012</t>
  </si>
  <si>
    <t>УТ000041949</t>
  </si>
  <si>
    <t>Аккумулятор свинцово-кислотный 6V 1,5Ah Delta DT 6015</t>
  </si>
  <si>
    <t>УТ000010950</t>
  </si>
  <si>
    <t>Аккумулятор свинцово-кислотный 6V 12Ah Delta DT 612 (DT 610) 151*50*100 461168</t>
  </si>
  <si>
    <t>00000003852</t>
  </si>
  <si>
    <t>Аккумулятор свинцово-кислотный 6V 12А  Delta DTM 612 97*24*58</t>
  </si>
  <si>
    <t>УТ000049020</t>
  </si>
  <si>
    <t>Аккумулятор свинцово-кислотный 6V 2,3Ah Delta DT 6023 (75)</t>
  </si>
  <si>
    <t>УТ000028316</t>
  </si>
  <si>
    <t>Аккумулятор свинцово-кислотный 6V 2,3Ah Delta DT 6023, 44*47*101</t>
  </si>
  <si>
    <t>УТ000012181</t>
  </si>
  <si>
    <t>Аккумулятор свинцово-кислотный 6V 2,8Ah Delta DT 6028 66*33*99мм 161997</t>
  </si>
  <si>
    <t>УТ000046197</t>
  </si>
  <si>
    <t>Аккумулятор свинцово-кислотный 6V 3,2Ah Delta DTM 6032</t>
  </si>
  <si>
    <t>УТ000044989</t>
  </si>
  <si>
    <t>Аккумулятор свинцово-кислотный 6V 3,3Ah Casil 633</t>
  </si>
  <si>
    <t>УТ000010951</t>
  </si>
  <si>
    <t>Аккумулятор свинцово-кислотный 6V 3,3Ah Delta DT 6033(125) 125*33*67 106121</t>
  </si>
  <si>
    <t>УТ000044955</t>
  </si>
  <si>
    <t>Аккумулятор свинцово-кислотный 6V 3,3Ah ROBITON VRLA6-3,3</t>
  </si>
  <si>
    <t>УТ000044960</t>
  </si>
  <si>
    <t>Аккумулятор свинцово-кислотный 6V 3,3Ah Эра GS633</t>
  </si>
  <si>
    <t>00000003838</t>
  </si>
  <si>
    <t>Аккумулятор свинцово-кислотный 6V 4,5Ah Delta DT 6045  70*47*107 12711</t>
  </si>
  <si>
    <t>УТ000010952</t>
  </si>
  <si>
    <t>Аккумулятор свинцово-кислотный 6V 4,5Ah Delta DTM 6045  70*47*107 16157</t>
  </si>
  <si>
    <t>УТ000028317</t>
  </si>
  <si>
    <t>Аккумулятор свинцово-кислотный 6V 6Ah Delta DT 606</t>
  </si>
  <si>
    <t>УТ000015114</t>
  </si>
  <si>
    <t>Аккумулятор свинцово-кислотный 6V 7,2Ah Delta HR 6-7.2  151*34*100 97623</t>
  </si>
  <si>
    <t>УТ000041222</t>
  </si>
  <si>
    <t>Аккумулятор свинцово-кислотный 6V 7Ah Delta DTM 607</t>
  </si>
  <si>
    <t xml:space="preserve"> Батарейки</t>
  </si>
  <si>
    <t xml:space="preserve"> Батарейки  R03, LR03, AAA</t>
  </si>
  <si>
    <t>00000000963</t>
  </si>
  <si>
    <t>Батарейка Camelion LR03 Plus Alkaline PB-24 (24) пластиковый бокс</t>
  </si>
  <si>
    <t>УТ000022852</t>
  </si>
  <si>
    <t>Батарейка Camelion LR03 Plus Alkaline SP-4 (60)</t>
  </si>
  <si>
    <t>00000000562</t>
  </si>
  <si>
    <t>Батарейка Camelion R03 Super Heavy Duty Green SR-4 (60)</t>
  </si>
  <si>
    <t>УТ000009211</t>
  </si>
  <si>
    <t>Батарейка Defender LR03 SR-4 (24)</t>
  </si>
  <si>
    <t>УТ000059199</t>
  </si>
  <si>
    <t>Батарейка Duracell LR03 Alkaline Basic BL- 12 РСТ(144)</t>
  </si>
  <si>
    <t>УТ000058420</t>
  </si>
  <si>
    <t>Батарейка Duracell LR03 Alkaline BL- 6 РСТотрывные</t>
  </si>
  <si>
    <t>УТ000059393</t>
  </si>
  <si>
    <t>Батарейка Duracell LR03 Alkaline SP-4, 40box, РСТ</t>
  </si>
  <si>
    <t>00000000676</t>
  </si>
  <si>
    <t>Батарейка Energizer LR03 BL-4 (48)</t>
  </si>
  <si>
    <t>УТ000062956</t>
  </si>
  <si>
    <t>Батарейка Energizer LR03 Industrial BL-10 (120)</t>
  </si>
  <si>
    <t>УТ000064616</t>
  </si>
  <si>
    <t>Батарейка Energizer LR03 MAX BL-10 (120)</t>
  </si>
  <si>
    <t>УТ000011782</t>
  </si>
  <si>
    <t>Батарейка Energizer LR03 MAX BL-12 (144)</t>
  </si>
  <si>
    <t>УТ000038473</t>
  </si>
  <si>
    <t>Батарейка Energizer LR03 MAX BL-16 (96)</t>
  </si>
  <si>
    <t>УТ000011842</t>
  </si>
  <si>
    <t>Батарейка Energizer LR03 MAX BL-4 (48)</t>
  </si>
  <si>
    <t>УТ000011785</t>
  </si>
  <si>
    <t>Батарейка Energizer LR03 MAX BL-6 (72)</t>
  </si>
  <si>
    <t>УТ000036094</t>
  </si>
  <si>
    <t>Батарейка Energizer LR03 MAX PLUS BL-4 (48)</t>
  </si>
  <si>
    <t>УТ000006585</t>
  </si>
  <si>
    <t>Батарейка Ergolux LR03 Alkaline BP-24</t>
  </si>
  <si>
    <t>УТ000013460</t>
  </si>
  <si>
    <t>Батарейка Ergolux R03 SR-4 (60)</t>
  </si>
  <si>
    <t>УТ000048916</t>
  </si>
  <si>
    <t>Батарейка FaisON LR03 Super Alkaline BL-12 (120)</t>
  </si>
  <si>
    <t>00000000967</t>
  </si>
  <si>
    <t>Батарейка GP LR03 Super BL-4 (40)</t>
  </si>
  <si>
    <t>УТ000011750</t>
  </si>
  <si>
    <t>Батарейка GP LR03 Super BL5, отрывные</t>
  </si>
  <si>
    <t>00000003691</t>
  </si>
  <si>
    <t>Батарейка GP LR03 Super SR-4 (96)</t>
  </si>
  <si>
    <t>УТ000062350</t>
  </si>
  <si>
    <t>Батарейка GP LR03 Ultra G-TECH BL-4 (40)</t>
  </si>
  <si>
    <t>УТ000064372</t>
  </si>
  <si>
    <t>Батарейка HOCO LR03 Premium BL-4 (48)</t>
  </si>
  <si>
    <t>УТ000061385</t>
  </si>
  <si>
    <t>Батарейка Kodak LR03 XTRALIFE 20 bulk</t>
  </si>
  <si>
    <t>00000001445</t>
  </si>
  <si>
    <t>Батарейка Kodak R03 Heavy Dute SR-4 (40)</t>
  </si>
  <si>
    <t>УТ000057538</t>
  </si>
  <si>
    <t>Батарейка Opticell LR03 Simply отрывной BL20 2*10</t>
  </si>
  <si>
    <t>УТ000050810</t>
  </si>
  <si>
    <t>Батарейка Robiton FR03 LITHIUM WINNER высокотоковые, работают при низких темпиратурах  BL-4</t>
  </si>
  <si>
    <t>УТ000049995</t>
  </si>
  <si>
    <t>Батарейка Robiton LR03 Force BL-4, высокомощный (48)</t>
  </si>
  <si>
    <t>УТ000052590</t>
  </si>
  <si>
    <t>Батарейка Robiton LR03 Force SR-2, высокомощный (20)</t>
  </si>
  <si>
    <t>УТ000047224</t>
  </si>
  <si>
    <t>Батарейка Robiton LR03 Standart BL-10</t>
  </si>
  <si>
    <t>УТ000046669</t>
  </si>
  <si>
    <t>Батарейка Robiton LR03 Standart BL-4 (48)</t>
  </si>
  <si>
    <t>УТ000056532</t>
  </si>
  <si>
    <t>Батарейка Robiton LR03 Standart Bulk20</t>
  </si>
  <si>
    <t>УТ000037065</t>
  </si>
  <si>
    <t>Батарейка Robiton LR03 Standart SR-2 (40)</t>
  </si>
  <si>
    <t>УТ000052591</t>
  </si>
  <si>
    <t>Батарейка Robiton LR03 Standart SR-3 (48)</t>
  </si>
  <si>
    <t>УТ000046670</t>
  </si>
  <si>
    <t>Батарейка Robiton LR03 Standart SR-4 (40)</t>
  </si>
  <si>
    <t>УТ000037067</t>
  </si>
  <si>
    <t>Батарейка Robiton R03 Plus SR-4 (60)</t>
  </si>
  <si>
    <t>УТ000016923</t>
  </si>
  <si>
    <t>Батарейка Samsung Pleomax LR03 BL-4 Economy (40)</t>
  </si>
  <si>
    <t>УТ000014755</t>
  </si>
  <si>
    <t>Батарейка Samsung Pleomax LR03 SR-4 Economy (48)</t>
  </si>
  <si>
    <t>УТ000036458</t>
  </si>
  <si>
    <t>Батарейка SmartBuy LR03 Alkaline 40 bulk (SBBA-3A40S)</t>
  </si>
  <si>
    <t>УТ000005154</t>
  </si>
  <si>
    <t>Батарейка SmartBuy LR03 Alkaline BL-10</t>
  </si>
  <si>
    <t>00410057560</t>
  </si>
  <si>
    <t>Батарейка SmartBuy LR03 Alkaline BL-4 (48)</t>
  </si>
  <si>
    <t>УТ000014267</t>
  </si>
  <si>
    <t>Батарейка SmartBuy LR03 Alkaline BL-5 strip (60)</t>
  </si>
  <si>
    <t>УТ000005155</t>
  </si>
  <si>
    <t>Батарейка SmartBuy ONE LR03 40 bulk (SOBA-3A40S-Eco)</t>
  </si>
  <si>
    <t>УТ000030144</t>
  </si>
  <si>
    <t>Батарейка SmartBuy ONE R03 SR-4 (60) ECO</t>
  </si>
  <si>
    <t>УТ000026160</t>
  </si>
  <si>
    <t>Батарейка Varta LR03 Energy BL-10</t>
  </si>
  <si>
    <t>УТ000013925</t>
  </si>
  <si>
    <t>Батарейка Varta LR03 Energy BL-4 (40)</t>
  </si>
  <si>
    <t>УТ000059094</t>
  </si>
  <si>
    <t>Батарейка Varta LR03 LongLife BL-10</t>
  </si>
  <si>
    <t>УТ000044287</t>
  </si>
  <si>
    <t>Батарейка Varta LR03 LongLife BL-4</t>
  </si>
  <si>
    <t>УТ000047339</t>
  </si>
  <si>
    <t>Батарейка Varta LR03 LongLife Max Power BL-8</t>
  </si>
  <si>
    <t>00410058738</t>
  </si>
  <si>
    <t>Батарейка Спутник LR03 Premium Alkaline BL-4</t>
  </si>
  <si>
    <t xml:space="preserve"> Батарейки  R06, LR06, AA</t>
  </si>
  <si>
    <t>УТ000063700</t>
  </si>
  <si>
    <t>Батарейка Camelion LR06 Plus Alkaline BL-10</t>
  </si>
  <si>
    <t>00000000560</t>
  </si>
  <si>
    <t>Батарейка Camelion LR06 Plus Alkaline PB-24 (24) пластиковый бокс</t>
  </si>
  <si>
    <t>УТ000022851</t>
  </si>
  <si>
    <t>Батарейка Camelion LR06 Plus Alkaline SP-4 (60)</t>
  </si>
  <si>
    <t>00000000563</t>
  </si>
  <si>
    <t>Батарейка Camelion R6 Super Heavy Duty Green SR-4 (60)</t>
  </si>
  <si>
    <t>УТ000036481</t>
  </si>
  <si>
    <t>Батарейка Duracell LR06 Alkaline Basic BL-16 (4*4) отрывной (208)</t>
  </si>
  <si>
    <t>УТ000046848</t>
  </si>
  <si>
    <t>Батарейка Duracell LR06 Alkaline Basic BL-20 (2*10) отрывной</t>
  </si>
  <si>
    <t>УТ000059389</t>
  </si>
  <si>
    <t>Батарейка Duracell LR06 Alkaline BL-12 РСТ</t>
  </si>
  <si>
    <t>УТ000059390</t>
  </si>
  <si>
    <t>Батарейка Duracell LR06 Alkaline SP-4, 40box, РСТ</t>
  </si>
  <si>
    <t>УТ000042483</t>
  </si>
  <si>
    <t>Батарейка Duracell LR06 Ultra Power BL-8 (96)</t>
  </si>
  <si>
    <t>УТ000055976</t>
  </si>
  <si>
    <t>Батарейка Energizer LR06 Alkaline Power BL-12 отрывные (120)</t>
  </si>
  <si>
    <t>00000000111</t>
  </si>
  <si>
    <t>Батарейка Energizer LR06 BL-4 (96)</t>
  </si>
  <si>
    <t>УТ000062955</t>
  </si>
  <si>
    <t>Батарейка Energizer LR06 Industrial BL-10  (120)</t>
  </si>
  <si>
    <t>УТ000015488</t>
  </si>
  <si>
    <t>Батарейка Energizer LR06 MAX BL-4 (3+1) (96)</t>
  </si>
  <si>
    <t>УТ000006661</t>
  </si>
  <si>
    <t>Батарейка Energizer LR06 MAX BL-4 (96)</t>
  </si>
  <si>
    <t>УТ000011784</t>
  </si>
  <si>
    <t>Батарейка Energizer LR06 MAX BL-6 (72)</t>
  </si>
  <si>
    <t>УТ000006587</t>
  </si>
  <si>
    <t>Батарейка Ergolux LR06 Alkaline BP-24</t>
  </si>
  <si>
    <t>УТ000048912</t>
  </si>
  <si>
    <t>Батарейка FaisON LR06 Ultra Alkaline SR-4 (60)</t>
  </si>
  <si>
    <t>УТ000052473</t>
  </si>
  <si>
    <t>Батарейка GP LR06 Super BL-4 (3+1) (40)</t>
  </si>
  <si>
    <t>УТ000012346</t>
  </si>
  <si>
    <t>Батарейка GP LR06 Super BL5, отрывные</t>
  </si>
  <si>
    <t>УТ000064893</t>
  </si>
  <si>
    <t>Батарейка GP LR06 SUPER G-TECH BL-4 (96)</t>
  </si>
  <si>
    <t>УТ000062358</t>
  </si>
  <si>
    <t>Батарейка GP LR06 SUPER G-TECH SR-4 (96)</t>
  </si>
  <si>
    <t>00000003232</t>
  </si>
  <si>
    <t>Батарейка GP LR06 Super SR-4 (96)</t>
  </si>
  <si>
    <t>УТ000028320</t>
  </si>
  <si>
    <t>Батарейка GP LR06 Ultra BL-4 (40)</t>
  </si>
  <si>
    <t>00000001342</t>
  </si>
  <si>
    <t>Батарейка GP R06 SR-4 Greencell (40)</t>
  </si>
  <si>
    <t>УТ000008721</t>
  </si>
  <si>
    <t>Батарейка Kodak LR06 MAX BL-12 (120)</t>
  </si>
  <si>
    <t>УТ000062353</t>
  </si>
  <si>
    <t>Батарейка Kodak LR06 XTRALIFE 20 bulk</t>
  </si>
  <si>
    <t>УТ000039033</t>
  </si>
  <si>
    <t>Батарейка Kodak LR06 XTRALIFE Perforated BL-12 (144)</t>
  </si>
  <si>
    <t>00000000949</t>
  </si>
  <si>
    <t>Батарейка Kodak R06 Heavy Dute SR-4 (24)</t>
  </si>
  <si>
    <t>УТ000058936</t>
  </si>
  <si>
    <t>Батарейка Opticell LR06 Basic BL-12 (144)</t>
  </si>
  <si>
    <t>УТ000057536</t>
  </si>
  <si>
    <t>Батарейка Opticell LR06 SIMPLY отрывной BL20 2*10</t>
  </si>
  <si>
    <t>УТ000057668</t>
  </si>
  <si>
    <t>Батарейка Robiton FR06 LITHIUM WINNER высокотоковые, работают при низких темпиратурах  BL-2</t>
  </si>
  <si>
    <t>УТ000050816</t>
  </si>
  <si>
    <t>Батарейка Robiton FR06 LITHIUM WINNER высокотоковые, работают при низких темпиратурах  BL-4</t>
  </si>
  <si>
    <t>УТ000049997</t>
  </si>
  <si>
    <t>Батарейка Robiton FR06 LITHIUM WINNER высокотоковые, работают при низких темпиратурах SR-2</t>
  </si>
  <si>
    <t>УТ000066748</t>
  </si>
  <si>
    <t>Батарейка Robiton LR06 Force BL-2, высокомощный</t>
  </si>
  <si>
    <t>УТ000049996</t>
  </si>
  <si>
    <t>Батарейка Robiton LR06 Force BL-4, высокомощный (48)</t>
  </si>
  <si>
    <t>УТ000037066</t>
  </si>
  <si>
    <t>Батарейка Robiton LR06 Force SR-2 (20) высокомощный</t>
  </si>
  <si>
    <t>УТ000046671</t>
  </si>
  <si>
    <t>Батарейка Robiton LR06 Standart BL-4 (48)</t>
  </si>
  <si>
    <t>УТ000056544</t>
  </si>
  <si>
    <t>Батарейка Robiton LR06 Standart Bulk20</t>
  </si>
  <si>
    <t>УТ000052592</t>
  </si>
  <si>
    <t>Батарейка Robiton LR06 Standart SR-2 (40)</t>
  </si>
  <si>
    <t>УТ000046672</t>
  </si>
  <si>
    <t>Батарейка Robiton LR06 Standart SR-4 (40)</t>
  </si>
  <si>
    <t>УТ000037068</t>
  </si>
  <si>
    <t>Батарейка Robiton R06 Plus SR-4 (60)</t>
  </si>
  <si>
    <t>УТ000026159</t>
  </si>
  <si>
    <t>Батарейка Samsung Pleomax LR06 SR-4 Economy (24)</t>
  </si>
  <si>
    <t>УТ000036443</t>
  </si>
  <si>
    <t>Батарейка SmartBuy LR06 40 bulk (720) (SBBA-2A40S)</t>
  </si>
  <si>
    <t>УТ000030143</t>
  </si>
  <si>
    <t>Батарейка SmartBuy ONE R06 SR-4 (60) ECO</t>
  </si>
  <si>
    <t>УТ000026202</t>
  </si>
  <si>
    <t>Батарейка Varta LR06 Energy BL-10</t>
  </si>
  <si>
    <t>УТ000011753</t>
  </si>
  <si>
    <t>Батарейка Varta LR06 Energy BL-4 (80)</t>
  </si>
  <si>
    <t>УТ000059095</t>
  </si>
  <si>
    <t>Батарейка Varta LR06 LongLife BL-10</t>
  </si>
  <si>
    <t>УТ000055939</t>
  </si>
  <si>
    <t>Батарейка Varta LR06 LongLife Power BL-4</t>
  </si>
  <si>
    <t>00410058739</t>
  </si>
  <si>
    <t>Батарейка Спутник LR06 Premium Alkaline BL-4 (80)</t>
  </si>
  <si>
    <t xml:space="preserve"> Батарейки 6F22, 6LR61, КРОНА, 3R12</t>
  </si>
  <si>
    <t>УТ000049424</t>
  </si>
  <si>
    <t>Батарейка Ansmann Extreme Lithium ER9V CR-V9 от -40°C до +60°C BL-1</t>
  </si>
  <si>
    <t>УТ000002107</t>
  </si>
  <si>
    <t>Батарейка Camelion 3LR12 Plus Alkaline BL1 (4.5v квадрат) (6)</t>
  </si>
  <si>
    <t>00000003020</t>
  </si>
  <si>
    <t>Батарейка Camelion 3R12 Super Heavy Duty Green SR-1 (квадрат) (12)</t>
  </si>
  <si>
    <t>УТ000051631</t>
  </si>
  <si>
    <t>Батарейка Camelion 4R25-SP1G SR-1 6V</t>
  </si>
  <si>
    <t>00000003031</t>
  </si>
  <si>
    <t>Батарейка Camelion 6LF22/6LR61 Plus Alkaline BL-1 (крона) (12)</t>
  </si>
  <si>
    <t>00000002536</t>
  </si>
  <si>
    <t>Батарейка Energizer 6LR61 Base BL-1 (крона) (12)</t>
  </si>
  <si>
    <t>УТ000013459</t>
  </si>
  <si>
    <t>Батарейка Ergolux 6F22 (крона) SR-1 (12)</t>
  </si>
  <si>
    <t>УТ000035328</t>
  </si>
  <si>
    <t>Батарейка GP 6F22 Blue SR-1 (10) крона</t>
  </si>
  <si>
    <t>00410049851</t>
  </si>
  <si>
    <t>Батарейка GP 6LR61 Super BL-1 (крона)</t>
  </si>
  <si>
    <t>УТ000064371</t>
  </si>
  <si>
    <t>Батарейка HOCO 6LR61 (крона) Premium BL-1 (12)</t>
  </si>
  <si>
    <t>УТ000046675</t>
  </si>
  <si>
    <t>Батарейка Robiton 6F22 SR-1 (крона) (10)</t>
  </si>
  <si>
    <t>УТ000047930</t>
  </si>
  <si>
    <t>Батарейка Robiton 6LR61 Alkaline BULK10 (крона)</t>
  </si>
  <si>
    <t>УТ000046674</t>
  </si>
  <si>
    <t>Батарейка Robiton 6LR61 Alkaline SR-1 (крона) (10)</t>
  </si>
  <si>
    <t>УТ000007503</t>
  </si>
  <si>
    <t>Батарейка SmartBuy 6F22/1S (10)</t>
  </si>
  <si>
    <t>УТ000012850</t>
  </si>
  <si>
    <t>Батарейка SmartBuy 6LR61/1B (12)</t>
  </si>
  <si>
    <t>УТ000062369</t>
  </si>
  <si>
    <t>Батарейка Космос 6F22 SP-1</t>
  </si>
  <si>
    <t xml:space="preserve"> Батарейки LR21, LR23, LR27, CR2, CR123</t>
  </si>
  <si>
    <t>00000003576</t>
  </si>
  <si>
    <t>Батарейка Camelion A23 BL-1 (20)</t>
  </si>
  <si>
    <t>УТ000022595</t>
  </si>
  <si>
    <t>Батарейка Camelion A23 BL-5 Mercury Free</t>
  </si>
  <si>
    <t>УТ000029567</t>
  </si>
  <si>
    <t>Батарейка Camelion A27 BL-5 Mercury Free</t>
  </si>
  <si>
    <t>00000001526</t>
  </si>
  <si>
    <t>Батарейка Camelion CR123 BL-1 (10)</t>
  </si>
  <si>
    <t>00000001193</t>
  </si>
  <si>
    <t>Батарейка Duracell CR123 Ultra PHOTO BL-1</t>
  </si>
  <si>
    <t>УТ000062028</t>
  </si>
  <si>
    <t>Батарейка Duracell А23 (MN21) Alkaline BL-2  РСТ (24)</t>
  </si>
  <si>
    <t>00410050767</t>
  </si>
  <si>
    <t>Батарейка GP A23 BL-5</t>
  </si>
  <si>
    <t>УТ000012016</t>
  </si>
  <si>
    <t>Батарейка GP A27 BL-5</t>
  </si>
  <si>
    <t>УТ000064894</t>
  </si>
  <si>
    <t>Батарейка HOCO A23 BL-1</t>
  </si>
  <si>
    <t>УТ000064895</t>
  </si>
  <si>
    <t>Батарейка HOCO A27 BL-1</t>
  </si>
  <si>
    <t>УТ000047241</t>
  </si>
  <si>
    <t>Батарейка Robiton A23 BL-5</t>
  </si>
  <si>
    <t>УТ000047251</t>
  </si>
  <si>
    <t>Батарейка Robiton PROFI CR123A 3V SR-2</t>
  </si>
  <si>
    <t>УТ000048223</t>
  </si>
  <si>
    <t>Батарейка Robiton PROFI CR2 BL-1 (8)</t>
  </si>
  <si>
    <t>УТ000010101</t>
  </si>
  <si>
    <t>Батарейка SmartBuy A23 BL-5</t>
  </si>
  <si>
    <t>УТ000010102</t>
  </si>
  <si>
    <t>Батарейка SmartBuy A27 BL-5</t>
  </si>
  <si>
    <t>УТ000037096</t>
  </si>
  <si>
    <t>Батарейка SmartBuy CR123A BL-1</t>
  </si>
  <si>
    <t>УТ000032707</t>
  </si>
  <si>
    <t>Батарейка SmartBuy CR2   (SBBL-2-1B) BL-1</t>
  </si>
  <si>
    <t>УТ000051287</t>
  </si>
  <si>
    <t>Батарейка Спутник A27 BL-5</t>
  </si>
  <si>
    <t xml:space="preserve"> Батарейки R14, LR14, C, R10</t>
  </si>
  <si>
    <t>00000001360</t>
  </si>
  <si>
    <t>Батарейка Camelion R14 Super Heavy Duty Green SR-2 (12)</t>
  </si>
  <si>
    <t>00000001186</t>
  </si>
  <si>
    <t>Батарейка Duracell LR14 Alkaline BL-2 (20)</t>
  </si>
  <si>
    <t>УТ000006659</t>
  </si>
  <si>
    <t>Батарейка Energizer LR14 MAX BL-2 (12)</t>
  </si>
  <si>
    <t>УТ000045252</t>
  </si>
  <si>
    <t>Батарейка Ergolux R14 SR-2 (12)</t>
  </si>
  <si>
    <t>УТ000063422</t>
  </si>
  <si>
    <t>Батарейка GP LR14 SR-2 (20)</t>
  </si>
  <si>
    <t>00000001344</t>
  </si>
  <si>
    <t>Батарейка GP R14 SR-2 (24)</t>
  </si>
  <si>
    <t>УТ000064374</t>
  </si>
  <si>
    <t>Батарейка HOCO LR14 Premium BL-2 (12)</t>
  </si>
  <si>
    <t>УТ000044285</t>
  </si>
  <si>
    <t>Батарейка Kodak LR14 BL-2 (20)</t>
  </si>
  <si>
    <t>00000000950</t>
  </si>
  <si>
    <t>Батарейка Kodak R14 SR-2 (24)</t>
  </si>
  <si>
    <t>УТ000039483</t>
  </si>
  <si>
    <t>Батарейка Robiton R14 SR-2</t>
  </si>
  <si>
    <t>УТ000012176</t>
  </si>
  <si>
    <t>Батарейка SmartBuy LR14 BL-2 (12)</t>
  </si>
  <si>
    <t>УТ000041852</t>
  </si>
  <si>
    <t>Батарейка Varta LR14 Energy BL-2 (20)</t>
  </si>
  <si>
    <t>00000001367</t>
  </si>
  <si>
    <t>Батарейка Varta R14 Superlife BL-2</t>
  </si>
  <si>
    <t xml:space="preserve"> Батарейки R20, LR20, D</t>
  </si>
  <si>
    <t>00000001170</t>
  </si>
  <si>
    <t>Батарейка Camelion LR20 Plus Alkaline BL-2 (12)</t>
  </si>
  <si>
    <t>00000000564</t>
  </si>
  <si>
    <t>Батарейка Camelion R20 Super Heavy Duty Black SR-2 (12)</t>
  </si>
  <si>
    <t>УТ000020565</t>
  </si>
  <si>
    <t>Батарейка Ergolux LR20 BL-2 (12)</t>
  </si>
  <si>
    <t>УТ000013462</t>
  </si>
  <si>
    <t>Батарейка Ergolux R20 SR-2 (12)</t>
  </si>
  <si>
    <t>УТ000062351</t>
  </si>
  <si>
    <t>Батарейка GP LR20 Ultra G-TECH BL-2 (20)</t>
  </si>
  <si>
    <t>УТ000028288</t>
  </si>
  <si>
    <t>Батарейка GP R20 SR-2 Blue (20)</t>
  </si>
  <si>
    <t>00000001444</t>
  </si>
  <si>
    <t>Батарейка Kodak LR20 MAX BL-2</t>
  </si>
  <si>
    <t>00000001195</t>
  </si>
  <si>
    <t>Батарейка Kodak R20 SR-2 (24)</t>
  </si>
  <si>
    <t>00000001172</t>
  </si>
  <si>
    <t>Батарейка Panasonic R20 Zinc Carbon BL-2</t>
  </si>
  <si>
    <t>УТ000046673</t>
  </si>
  <si>
    <t>Батарейка Robiton LR20 Alkaline SR-2 (12)</t>
  </si>
  <si>
    <t>УТ000039484</t>
  </si>
  <si>
    <t>Батарейка Robiton R20 SR-2</t>
  </si>
  <si>
    <t>УТ000006275</t>
  </si>
  <si>
    <t>Батарейка SmartBuy LR20 BL-2 (12)</t>
  </si>
  <si>
    <t>УТ000030341</t>
  </si>
  <si>
    <t>Батарейка SmartBuy ONE R20 SR-2 Eco (24)</t>
  </si>
  <si>
    <t xml:space="preserve"> Батарейки дисковые, для слуховых аппаратов</t>
  </si>
  <si>
    <t>УТ000028839</t>
  </si>
  <si>
    <t>Батарейка Camelion ZA10 ZincAir Mercury Free (для слуховых аппаратов 1,4В) BL-6 (60)</t>
  </si>
  <si>
    <t>УТ000028838</t>
  </si>
  <si>
    <t>Батарейка Camelion ZA13 ZincAir Mercury Free (для слуховых аппаратов 1,4В) BL-6 (60)</t>
  </si>
  <si>
    <t>УТ000028840</t>
  </si>
  <si>
    <t>Батарейка Camelion ZA312 ZincAir Mercury Free (для слуховых аппаратов 1,4В) BL-6 (60)</t>
  </si>
  <si>
    <t>УТ000028841</t>
  </si>
  <si>
    <t>Батарейка Camelion ZA675 ZincAir Mercury Free (для слуховых аппаратов 1,4В) BL-6 (60)</t>
  </si>
  <si>
    <t>УТ000034416</t>
  </si>
  <si>
    <t>Батарейка Duracell ZA10 BL6 Zinc Air 1.45V DE (6/60/600), для слуховых аппаратов</t>
  </si>
  <si>
    <t>УТ000034426</t>
  </si>
  <si>
    <t>Батарейка GP ZA10, для слуховых аппаратов BL-6</t>
  </si>
  <si>
    <t>УТ000041805</t>
  </si>
  <si>
    <t>Батарейка GP ZA312, для слуховых аппаратов BL-6</t>
  </si>
  <si>
    <t>УТ000040644</t>
  </si>
  <si>
    <t>Батарейка GP ZA675, для слуховых аппаратов BL-6</t>
  </si>
  <si>
    <t>УТ000034420</t>
  </si>
  <si>
    <t>Батарейка Ray-O-Vac Extra 10AU-6XEA</t>
  </si>
  <si>
    <t>УТ000034421</t>
  </si>
  <si>
    <t>Батарейка Ray-O-Vac Extra 13AUN-6XE</t>
  </si>
  <si>
    <t>УТ000034419</t>
  </si>
  <si>
    <t>Батарейка Ray-O-Vac Extra 312AU-6</t>
  </si>
  <si>
    <t>УТ000034418</t>
  </si>
  <si>
    <t>Батарейка Ray-O-Vac Extra 675AUX-6XEA</t>
  </si>
  <si>
    <t>УТ000043482</t>
  </si>
  <si>
    <t>Батарейка Renata Maratone ZA13 ZincAir (для слуховых аппаратов 1,4В) BL-6</t>
  </si>
  <si>
    <t>УТ000043483</t>
  </si>
  <si>
    <t>Батарейка Renata Maratone ZA675 ZincAir (для слуховых аппаратов 1,4В) BL-6</t>
  </si>
  <si>
    <t>УТ000048220</t>
  </si>
  <si>
    <t>Батарейка Robiton ZA10, для слуховых аппаратов BL-6</t>
  </si>
  <si>
    <t>УТ000049426</t>
  </si>
  <si>
    <t>Батарейка Robiton ZA13, для слуховых аппаратов BL-6</t>
  </si>
  <si>
    <t>УТ000048221</t>
  </si>
  <si>
    <t>Батарейка Robiton ZA312, для слуховых аппаратов BL-6</t>
  </si>
  <si>
    <t>УТ000048222</t>
  </si>
  <si>
    <t>Батарейка Robiton ZA675, для слуховых аппаратов BL-6</t>
  </si>
  <si>
    <t>УТ000036489</t>
  </si>
  <si>
    <t>Батарейка Smartbuy A10, для слуховых аппаратов BL-6</t>
  </si>
  <si>
    <t>УТ000036491</t>
  </si>
  <si>
    <t>Батарейка Smartbuy A312, для слуховых аппаратов BL-6</t>
  </si>
  <si>
    <t xml:space="preserve"> Батарейки дисковые, литиевые</t>
  </si>
  <si>
    <t>00000003285</t>
  </si>
  <si>
    <t>Батарейка Camelion CR1025 Premium Lithium BL-1</t>
  </si>
  <si>
    <t>00410052981</t>
  </si>
  <si>
    <t>Батарейка Camelion CR1216 BL-1</t>
  </si>
  <si>
    <t>00000003286</t>
  </si>
  <si>
    <t>Батарейка Camelion CR1225 Premium Lithium BL-1</t>
  </si>
  <si>
    <t>00000004775</t>
  </si>
  <si>
    <t>Батарейка Camelion CR1620 Premium Lithium BL-1</t>
  </si>
  <si>
    <t>00000001185</t>
  </si>
  <si>
    <t>Батарейка Camelion CR2025 BP-5 (50)</t>
  </si>
  <si>
    <t>00000001734</t>
  </si>
  <si>
    <t>Батарейка Camelion CR2032 BL-5 (50)</t>
  </si>
  <si>
    <t>00400047798</t>
  </si>
  <si>
    <t>Батарейка Camelion CR2325 BL-1</t>
  </si>
  <si>
    <t>00400047799</t>
  </si>
  <si>
    <t>Батарейка Camelion CR2330 BL-1</t>
  </si>
  <si>
    <t>00000001756</t>
  </si>
  <si>
    <t>Батарейка Camelion CR2450 BL-1</t>
  </si>
  <si>
    <t>00000003703</t>
  </si>
  <si>
    <t>Батарейка Camelion CR2477 BL-1</t>
  </si>
  <si>
    <t>УТ000059195</t>
  </si>
  <si>
    <t>Батарейка Duracell CR2016  BL-5 РСТ (50)</t>
  </si>
  <si>
    <t>УТ000062027</t>
  </si>
  <si>
    <t>Батарейка Duracell CR2025  BL-2  РСТ (12)</t>
  </si>
  <si>
    <t>УТ000031238</t>
  </si>
  <si>
    <t>Батарейка Duracell CR2025  BL-2 (20)</t>
  </si>
  <si>
    <t>УТ000029557</t>
  </si>
  <si>
    <t>Батарейка Duracell CR2032  BL-2 (20)</t>
  </si>
  <si>
    <t>УТ000030413</t>
  </si>
  <si>
    <t>Батарейка Duracell CR2032  BL-5 (20)</t>
  </si>
  <si>
    <t>УТ000062068</t>
  </si>
  <si>
    <t>Батарейка Energizer CR2032 Lithium BL-2 (20)</t>
  </si>
  <si>
    <t>УТ000037511</t>
  </si>
  <si>
    <t>Батарейка ET CR3032 VC2  2 ножки, вертикальный монтаж BP-1</t>
  </si>
  <si>
    <t>УТ000032352</t>
  </si>
  <si>
    <t>Батарейка GP CR2025 BL-5</t>
  </si>
  <si>
    <t>УТ000039082</t>
  </si>
  <si>
    <t>Батарейка GP CR2032 BL-1</t>
  </si>
  <si>
    <t>УТ000032353</t>
  </si>
  <si>
    <t>Батарейка GP CR2032 BL-5</t>
  </si>
  <si>
    <t>УТ000041809</t>
  </si>
  <si>
    <t>Батарейка GP CR2430 BL-5</t>
  </si>
  <si>
    <t>УТ000064920</t>
  </si>
  <si>
    <t>Батарейка HOCO CR1632 Litium BL-1</t>
  </si>
  <si>
    <t>УТ000064368</t>
  </si>
  <si>
    <t>Батарейка HOCO CR2016 Litium BL-1</t>
  </si>
  <si>
    <t>УТ000064369</t>
  </si>
  <si>
    <t>Батарейка HOCO CR2025 Litium BL-1</t>
  </si>
  <si>
    <t>УТ000064896</t>
  </si>
  <si>
    <t>Батарейка HOCO CR2450 Litium BL-1</t>
  </si>
  <si>
    <t>УТ000049397</t>
  </si>
  <si>
    <t>Батарейка Panasonic CR2412 BL-1 (для ключей Lexus)</t>
  </si>
  <si>
    <t>УТ000021915</t>
  </si>
  <si>
    <t>Батарейка Panasonic Power Cells CR2025 BL-6 (60)</t>
  </si>
  <si>
    <t>УТ000042396</t>
  </si>
  <si>
    <t>Батарейка Renata CR1216 BL-1</t>
  </si>
  <si>
    <t>УТ000018817</t>
  </si>
  <si>
    <t>Батарейка Renata CR1220 BL-1</t>
  </si>
  <si>
    <t>УТ000033803</t>
  </si>
  <si>
    <t>Батарейка Renata CR1616 BL-1</t>
  </si>
  <si>
    <t>УТ000033804</t>
  </si>
  <si>
    <t>Батарейка Renata CR1620 BL-1</t>
  </si>
  <si>
    <t>00000002162</t>
  </si>
  <si>
    <t>Батарейка Renata CR2032 BL-1</t>
  </si>
  <si>
    <t>УТ000044963</t>
  </si>
  <si>
    <t>Батарейка Renata CR2325 BL-1</t>
  </si>
  <si>
    <t>УТ000012257</t>
  </si>
  <si>
    <t>Батарейка Renata CR2430 BL-1</t>
  </si>
  <si>
    <t>УТ000047931</t>
  </si>
  <si>
    <t>Батарейка Robiton Profi CR1216 BL-1</t>
  </si>
  <si>
    <t>УТ000047932</t>
  </si>
  <si>
    <t>Батарейка Robiton Profi CR1220 BL-1</t>
  </si>
  <si>
    <t>УТ000047933</t>
  </si>
  <si>
    <t>Батарейка Robiton Profi CR1225 BL-1</t>
  </si>
  <si>
    <t>УТ000047935</t>
  </si>
  <si>
    <t>Батарейка Robiton Profi CR1620 BL-1</t>
  </si>
  <si>
    <t>УТ000051593</t>
  </si>
  <si>
    <t>Батарейка Robiton Profi CR1632 BL-5</t>
  </si>
  <si>
    <t>УТ000046676</t>
  </si>
  <si>
    <t>Батарейка Robiton Profi CR2016 BL-5</t>
  </si>
  <si>
    <t>УТ000046677</t>
  </si>
  <si>
    <t>Батарейка Robiton Profi CR2025 BL-5</t>
  </si>
  <si>
    <t>УТ000046678</t>
  </si>
  <si>
    <t>Батарейка Robiton Profi CR2032 BL-5</t>
  </si>
  <si>
    <t>УТ000047226</t>
  </si>
  <si>
    <t>Батарейка Robiton Profi CR2032 HA6,2/20.5 с выводами под пайку (упак. 5шт.)</t>
  </si>
  <si>
    <t>УТ000047227</t>
  </si>
  <si>
    <t>Батарейка Robiton Profi CR2032 HP2M1 с выводами под пайку (5)</t>
  </si>
  <si>
    <t>УТ000047228</t>
  </si>
  <si>
    <t>Батарейка Robiton Profi CR2032 VP2M1 с выводами под пайку (упак. 5шт.)</t>
  </si>
  <si>
    <t>УТ000047229</t>
  </si>
  <si>
    <t>Батарейка Robiton Profi CR2320 BL-1</t>
  </si>
  <si>
    <t>УТ000047230</t>
  </si>
  <si>
    <t>Батарейка Robiton Profi CR2325 BL-1</t>
  </si>
  <si>
    <t>УТ000047231</t>
  </si>
  <si>
    <t>Батарейка Robiton Profi CR2330 BL-1</t>
  </si>
  <si>
    <t>УТ000047232</t>
  </si>
  <si>
    <t>Батарейка Robiton Profi CR2354 BL-1</t>
  </si>
  <si>
    <t>УТ000047233</t>
  </si>
  <si>
    <t>Батарейка Robiton Profi CR2430 BL-1</t>
  </si>
  <si>
    <t>УТ000047234</t>
  </si>
  <si>
    <t>Батарейка Robiton Profi CR2450 BL-1</t>
  </si>
  <si>
    <t>УТ000050813</t>
  </si>
  <si>
    <t>Батарейка Robiton Profi CR2450 HB5.5/20.5 3В с выводами под пайку (5)</t>
  </si>
  <si>
    <t>УТ000050814</t>
  </si>
  <si>
    <t>Батарейка Robiton Profi CR2450 HP2M1 3В с выводами под пайку (5)</t>
  </si>
  <si>
    <t>00100037857</t>
  </si>
  <si>
    <t>Батарейка Samsung Pleomax CR2025 BL-5</t>
  </si>
  <si>
    <t>УТ000012844</t>
  </si>
  <si>
    <t>Батарейка SmartBuy CR1616 BL-1</t>
  </si>
  <si>
    <t>УТ000012845</t>
  </si>
  <si>
    <t>Батарейка SmartBuy CR1620 BL-1</t>
  </si>
  <si>
    <t>УТ000018143</t>
  </si>
  <si>
    <t>Батарейка SmartBuy CR2032 BL-1 (12)</t>
  </si>
  <si>
    <t>УТ000009610</t>
  </si>
  <si>
    <t>Батарейка SmartBuy CR2032 BL-5 (100)</t>
  </si>
  <si>
    <t>УТ000012848</t>
  </si>
  <si>
    <t>Батарейка SmartBuy CR2430 BL-5</t>
  </si>
  <si>
    <t>УТ000037550</t>
  </si>
  <si>
    <t>Батарейка Varta CR2016 BL-1 (10)</t>
  </si>
  <si>
    <t>УТ000037551</t>
  </si>
  <si>
    <t>Батарейка Varta CR2025 BL-1 (10)</t>
  </si>
  <si>
    <t>УТ000034458</t>
  </si>
  <si>
    <t>Батарейка Varta CR2032 BL-1 (10)</t>
  </si>
  <si>
    <t>УТ000041813</t>
  </si>
  <si>
    <t>Батарейка Varta CR2430 BL-1 (10)</t>
  </si>
  <si>
    <t>00000001456</t>
  </si>
  <si>
    <t>Батарейка Космос CR2016 BL-5</t>
  </si>
  <si>
    <t xml:space="preserve"> Батарейки дисковые, часовые</t>
  </si>
  <si>
    <t xml:space="preserve"> Алкалиновые часовые</t>
  </si>
  <si>
    <t>УТ000029572</t>
  </si>
  <si>
    <t>Батарейка Camelion G00 Mercury Free (379A/LR521) BL-10 (100)</t>
  </si>
  <si>
    <t>УТ000028318</t>
  </si>
  <si>
    <t>Батарейка Camelion G01 Mercury Free (364A/LR621/164) BL-10 (100)</t>
  </si>
  <si>
    <t>00000001742</t>
  </si>
  <si>
    <t>Батарейка Camelion G02 (396A/LR726/196) BL-10 (100)</t>
  </si>
  <si>
    <t>УТ000030412</t>
  </si>
  <si>
    <t>Батарейка Camelion G02 Mercury Free (396A/LR726/196) BL-10 (100)</t>
  </si>
  <si>
    <t>УТ000019657</t>
  </si>
  <si>
    <t>Батарейка Camelion G03 Mercury Free (392A/LR41/192) BL-10 (100)</t>
  </si>
  <si>
    <t>УТ000020849</t>
  </si>
  <si>
    <t>Батарейка Camelion G04 Mercury Free (377A/LR626/177) BL-10 (100)</t>
  </si>
  <si>
    <t>00000001745</t>
  </si>
  <si>
    <t>Батарейка Camelion G05 (393A/LR754/193) BL-10 (100)</t>
  </si>
  <si>
    <t>УТ000019203</t>
  </si>
  <si>
    <t>Батарейка Camelion G05 Mercury Free (393A/LR754/193) BL-10 (100)</t>
  </si>
  <si>
    <t>УТ000028835</t>
  </si>
  <si>
    <t>Батарейка Camelion G06 Mercury Free (371A/LR921/171) BL-10 (100)</t>
  </si>
  <si>
    <t>00000001747</t>
  </si>
  <si>
    <t>Батарейка Camelion G07 (395A/LR926/195) BL-10 (100)</t>
  </si>
  <si>
    <t>УТ000028335</t>
  </si>
  <si>
    <t>Батарейка Camelion G07 Mercury Free (395A/LR926/195) BL-10 (100)</t>
  </si>
  <si>
    <t>00000001748</t>
  </si>
  <si>
    <t>Батарейка Camelion G08 (391A/LR1120/191) BL-10 (100)</t>
  </si>
  <si>
    <t>УТ000028319</t>
  </si>
  <si>
    <t>Батарейка Camelion G08 Mercury Free (391A/LR1120/191) BL-10 (100)</t>
  </si>
  <si>
    <t>00000001749</t>
  </si>
  <si>
    <t>Батарейка Camelion G09 (394A/LR936/194) BL-10 (100)</t>
  </si>
  <si>
    <t>УТ000028834</t>
  </si>
  <si>
    <t>Батарейка Camelion G09 Mercury Free (394A/LR936/194) BL-10 (100)</t>
  </si>
  <si>
    <t>УТ000018142</t>
  </si>
  <si>
    <t>Батарейка Camelion G10 Mercury Free (389A/LR1130/189) BL-10 (100)</t>
  </si>
  <si>
    <t>00000001751</t>
  </si>
  <si>
    <t>Батарейка Camelion G11 (362A/LR721/162) BL-10 (100)</t>
  </si>
  <si>
    <t>УТ000028334</t>
  </si>
  <si>
    <t>Батарейка Camelion G11 Mercury Free (362A/LR721/162) BL-10 (100)</t>
  </si>
  <si>
    <t>УТ000028836</t>
  </si>
  <si>
    <t>Батарейка Camelion G12 Mercury Free (386A/LR43/186) BL-10 (100)</t>
  </si>
  <si>
    <t>УТ000059196</t>
  </si>
  <si>
    <t>Батарейка Duracell G13 (357A/LR44/А76) BL-10 РСТ (100)</t>
  </si>
  <si>
    <t>УТ000040131</t>
  </si>
  <si>
    <t>Батарейка GP G10 (389A/LR54, LR1130) BL-10</t>
  </si>
  <si>
    <t>УТ000052593</t>
  </si>
  <si>
    <t>Батарейка Robiton G0 BL-5 (100)</t>
  </si>
  <si>
    <t>УТ000052594</t>
  </si>
  <si>
    <t>Батарейка Robiton G01 BL-5 (100)</t>
  </si>
  <si>
    <t>УТ000052595</t>
  </si>
  <si>
    <t>Батарейка Robiton G02 BL-5 (100)</t>
  </si>
  <si>
    <t>УТ000047235</t>
  </si>
  <si>
    <t>Батарейка Robiton G03 BL-5 (100)</t>
  </si>
  <si>
    <t>УТ000047236</t>
  </si>
  <si>
    <t>Батарейка Robiton G04 BL-5 (100)</t>
  </si>
  <si>
    <t>УТ000047237</t>
  </si>
  <si>
    <t>Батарейка Robiton G05 BL-5 (100)</t>
  </si>
  <si>
    <t>УТ000052596</t>
  </si>
  <si>
    <t>Батарейка Robiton G06 BL-5 (100)</t>
  </si>
  <si>
    <t>УТ000052597</t>
  </si>
  <si>
    <t>Батарейка Robiton G07 BL-5 (100)</t>
  </si>
  <si>
    <t>УТ000052598</t>
  </si>
  <si>
    <t>Батарейка Robiton G08 BL-5 (100)</t>
  </si>
  <si>
    <t>УТ000052599</t>
  </si>
  <si>
    <t>Батарейка Robiton G09 BL-5 (100)</t>
  </si>
  <si>
    <t>УТ000053961</t>
  </si>
  <si>
    <t>Батарейка Robiton G11 BL-5 (100)</t>
  </si>
  <si>
    <t>УТ000052600</t>
  </si>
  <si>
    <t>Батарейка Robiton G12 BL-5 (100)</t>
  </si>
  <si>
    <t>УТ000047240</t>
  </si>
  <si>
    <t>Батарейка Robiton G13 BL-3 (60)</t>
  </si>
  <si>
    <t>УТ000047239</t>
  </si>
  <si>
    <t>Батарейка Robiton G13 BL-5 (100)</t>
  </si>
  <si>
    <t>УТ000010103</t>
  </si>
  <si>
    <t>Батарейка SmartBuy G00  BL-10 (100)</t>
  </si>
  <si>
    <t>УТ000010109</t>
  </si>
  <si>
    <t>Батарейка SmartBuy G02  BL-10 (100)</t>
  </si>
  <si>
    <t>УТ000010110</t>
  </si>
  <si>
    <t>Батарейка SmartBuy G03  BL-10 (100)</t>
  </si>
  <si>
    <t>УТ000010111</t>
  </si>
  <si>
    <t>Батарейка SmartBuy G04  BL-10 (100)</t>
  </si>
  <si>
    <t>УТ000010112</t>
  </si>
  <si>
    <t>Батарейка SmartBuy G05  BL-10 (100)</t>
  </si>
  <si>
    <t>УТ000010113</t>
  </si>
  <si>
    <t>Батарейка SmartBuy G06  BL-10 (100)</t>
  </si>
  <si>
    <t>УТ000010115</t>
  </si>
  <si>
    <t>Батарейка SmartBuy G08  BL-10 (100)</t>
  </si>
  <si>
    <t>УТ000010116</t>
  </si>
  <si>
    <t>Батарейка SmartBuy G09  BL-10 (100)</t>
  </si>
  <si>
    <t>УТ000010105</t>
  </si>
  <si>
    <t>Батарейка SmartBuy G10  BL-10 (100)</t>
  </si>
  <si>
    <t>УТ000010106</t>
  </si>
  <si>
    <t>Батарейка SmartBuy G11  BL-10 (100)</t>
  </si>
  <si>
    <t>УТ000010107</t>
  </si>
  <si>
    <t>Батарейка SmartBuy G12  BL-10 (100)</t>
  </si>
  <si>
    <t>УТ000010108</t>
  </si>
  <si>
    <t>Батарейка SmartBuy G13  BL-10 (100)</t>
  </si>
  <si>
    <t>УТ000010096</t>
  </si>
  <si>
    <t>Батарейка VIDEX G00 (379A/LR521/164) BL-10 (100)</t>
  </si>
  <si>
    <t>УТ000008935</t>
  </si>
  <si>
    <t>Батарейка VIDEX G02 (396A/LR726/196) BL-10 (100)</t>
  </si>
  <si>
    <t>УТ000008938</t>
  </si>
  <si>
    <t>Батарейка VIDEX G07 (395A/LR926/195) BL-10 (100)</t>
  </si>
  <si>
    <t>УТ000008939</t>
  </si>
  <si>
    <t>Батарейка VIDEX G08 (391A/LR1120/191) BL-10 (100)</t>
  </si>
  <si>
    <t>УТ000008940</t>
  </si>
  <si>
    <t>Батарейка VIDEX G09 (394A/LR936/194) BL-10 (100)</t>
  </si>
  <si>
    <t>УТ000008941</t>
  </si>
  <si>
    <t>Батарейка VIDEX G11 (362A/LR721/162) BL-10 (100)</t>
  </si>
  <si>
    <t xml:space="preserve"> Серебряно-цинковые часовые</t>
  </si>
  <si>
    <t>УТ000038953</t>
  </si>
  <si>
    <t>Батарейка Renata G10 Silver Oxide (389/LR54/189) BL-1</t>
  </si>
  <si>
    <t>УТ000060477</t>
  </si>
  <si>
    <t>Батарейка Renata R 319 (SR 527 SW)</t>
  </si>
  <si>
    <t>УТ000018809</t>
  </si>
  <si>
    <t>Батарейка Renata R 321 (SR 616 SW,1.55V, 13mAh, 6.8x1.6mm)</t>
  </si>
  <si>
    <t>УТ000060478</t>
  </si>
  <si>
    <t>Батарейка Renata R 346 (SR 712 SW)</t>
  </si>
  <si>
    <t>УТ000012261</t>
  </si>
  <si>
    <t>Батарейка Renata R 364 (SR 621 SW,1.55V, 22mAh, 6.8x2.1mm) (10)</t>
  </si>
  <si>
    <t>УТ000012245</t>
  </si>
  <si>
    <t>Батарейка Renata R 371 (SR 920 W, 1.55V, 38mAh, 9.5x2.1mm)</t>
  </si>
  <si>
    <t>00410055316</t>
  </si>
  <si>
    <t>Батарейка Renata R 377 (SR626SW) G4 BL1(10)</t>
  </si>
  <si>
    <t>УТ000012262</t>
  </si>
  <si>
    <t>Батарейка Renata R 394 (SR 936 SW,1.55V, 84mAh, 9.5x3.6mm)</t>
  </si>
  <si>
    <t>УТ000018815</t>
  </si>
  <si>
    <t>Батарейка Renata R 395 (SR 927 SW,1.55V, 84mAh, 9.5x3.6mm)</t>
  </si>
  <si>
    <t>УТ000048128</t>
  </si>
  <si>
    <t>Батарейка Varta V389/SR54 G10  BL-1 (100)</t>
  </si>
  <si>
    <t xml:space="preserve"> Батарейки специального назначения</t>
  </si>
  <si>
    <t>УТ000015995</t>
  </si>
  <si>
    <t>Батарейка Ansmann  LR10/A10/MN10  9V BL1</t>
  </si>
  <si>
    <t>УТ000039032</t>
  </si>
  <si>
    <t>Батарейка Ansmann 4LR44/476/28A BL-1</t>
  </si>
  <si>
    <t>УТ000037336</t>
  </si>
  <si>
    <t>Батарейка GP 4LR44/476/28A BL-1</t>
  </si>
  <si>
    <t>УТ000037335</t>
  </si>
  <si>
    <t>Батарейка GP LR10/A10/MN10  9V BL-5</t>
  </si>
  <si>
    <t>УТ000049427</t>
  </si>
  <si>
    <t>Батарейка Robiton 4LR44/476/28A BL-5</t>
  </si>
  <si>
    <t>УТ000042003</t>
  </si>
  <si>
    <t>Батарейка Robiton PROFI CR1/3N 3V BL-1 (для вебасты)</t>
  </si>
  <si>
    <t>УТ000049999</t>
  </si>
  <si>
    <t>Батарейка Robiton Standart LR1 BL-5</t>
  </si>
  <si>
    <t>УТ000035313</t>
  </si>
  <si>
    <t>Батарейка Varta CR1/3N BL-1</t>
  </si>
  <si>
    <t>УТ000042575</t>
  </si>
  <si>
    <t>Батарейка Varta LR1/N/LADY 1,5В alkaline  BL-1</t>
  </si>
  <si>
    <t xml:space="preserve"> Батарейки цилиндрические, литиевые</t>
  </si>
  <si>
    <t>УТ000051640</t>
  </si>
  <si>
    <t>Батарейка CR17450 3V, Lithium Energy Techology</t>
  </si>
  <si>
    <t>УТ000049438</t>
  </si>
  <si>
    <t>Батарейка ER14250 1/2AA 3,6В PH, LiSOCl21, Robiton с аксиальными выводами PK1</t>
  </si>
  <si>
    <t>УТ000049437</t>
  </si>
  <si>
    <t>Батарейка ER14250 1/2AA 3,6В PH, LiSOCl21, Robiton с плоскими выводами PK1</t>
  </si>
  <si>
    <t>УТ000055057</t>
  </si>
  <si>
    <t>Батарейка ER14250 SP2 1/2 AA, 3.6V, 1200mAh, Lithium, SUNMOON</t>
  </si>
  <si>
    <t>УТ000034415</t>
  </si>
  <si>
    <t>Батарейка ER14505 AA 3,6В PH1Robiton</t>
  </si>
  <si>
    <t>УТ000054444</t>
  </si>
  <si>
    <t>Батарейка ER14505-AX AA 3,6В 2600mAh с аксиальными выводами Sunmoon</t>
  </si>
  <si>
    <t>УТ000051639</t>
  </si>
  <si>
    <t>Батарейка LS14250 1/2AA, 3.6V, Lithium Energy Techology</t>
  </si>
  <si>
    <t xml:space="preserve"> Блоки питания</t>
  </si>
  <si>
    <t xml:space="preserve"> Блоки питания сетевые, с регулировкой напряжения</t>
  </si>
  <si>
    <t>УТ000055283</t>
  </si>
  <si>
    <t>Блок питания 12-24В, 5000мА, штекер 5,5х2,5мм, LCD+регулировка LP-391</t>
  </si>
  <si>
    <t>УТ000059758</t>
  </si>
  <si>
    <t>Блок питания 3-12В, 10000мА, штекер 5,5х2,5мм LCD+регулировка LP-396</t>
  </si>
  <si>
    <t>УТ000059756</t>
  </si>
  <si>
    <t>Блок питания 9-24В, 5000мА, штекер 5,5х2,5мм LCD+регулировка LP-393</t>
  </si>
  <si>
    <t>УТ000045005</t>
  </si>
  <si>
    <t>Блок питания регулируемый  1,5-12В, 1000mA, 6 насадок, TW-003</t>
  </si>
  <si>
    <t>УТ000027936</t>
  </si>
  <si>
    <t>Блок питания регулируемый  1,5-12В, 1000мА, XINGMA XM-1000D</t>
  </si>
  <si>
    <t>УТ000027937</t>
  </si>
  <si>
    <t>Блок питания регулируемый  1,5-12В, 500мА, XINGMA XM-500D</t>
  </si>
  <si>
    <t>УТ000055561</t>
  </si>
  <si>
    <t>Блок питания регулируемый  3-12В, 2000mA, штекер 5,5х2,5мм, OT-APB114</t>
  </si>
  <si>
    <t>УТ000055562</t>
  </si>
  <si>
    <t>Блок питания регулируемый  3-12В, 2000mA, штекер 5,5х2,5мм, OT-APB115</t>
  </si>
  <si>
    <t>УТ000000582</t>
  </si>
  <si>
    <t>Блок питания регулируемый  3-12В, 2500mA, 10 насадок, СИГНАЛ ETL-3122500</t>
  </si>
  <si>
    <t>УТ000050532</t>
  </si>
  <si>
    <t>Блок питания регулируемый  3-12В, 5000mA, штекер 5,5х2,5мм, цифровой вольтметр, Live-Power LP-397</t>
  </si>
  <si>
    <t>УТ000037793</t>
  </si>
  <si>
    <t>Блок питания регулируемый  3-24В, 1000mA, штекер 5,5х2,5мм, OT-APB39</t>
  </si>
  <si>
    <t>УТ000056553</t>
  </si>
  <si>
    <t>Блок питания регулируемый  3-24В, 2000mA, штекер 5,5х2,5мм, OT-APB105</t>
  </si>
  <si>
    <t>УТ000056554</t>
  </si>
  <si>
    <t>Блок питания регулируемый  3-24В, 2000mA, штекер 5,5х2,5мм, OT-APB106</t>
  </si>
  <si>
    <t>УТ000050531</t>
  </si>
  <si>
    <t>Блок питания регулируемый  3-24В, 3000mA, штекер 5,5х2,5мм, цифровой вольтметр, Live-Power LP-395</t>
  </si>
  <si>
    <t>УТ000054051</t>
  </si>
  <si>
    <t>Блок питания регулируемый  5-20В, 4000mA, 8 насадок, LP-135</t>
  </si>
  <si>
    <t>УТ000000583</t>
  </si>
  <si>
    <t>Блок питания регулируемый  6-15В, 3000mA, 10 насадок, СИГНАЛ ETL-6153000 Delta+ 5.5х2.5/5.0х2.1/4.07х1.7/3.5х1.35/5.5х1.5/2.5х0.7/5.5х2.1/3.0х1.1мм</t>
  </si>
  <si>
    <t>УТ000026043</t>
  </si>
  <si>
    <t>Блок питания регулируемый 12-24В, 1500mA, 8 насадок, LP-507</t>
  </si>
  <si>
    <t>УТ000065127</t>
  </si>
  <si>
    <t>Блок питания регулируемый 5-20В, 3250mA, 9 насадок SP-500</t>
  </si>
  <si>
    <t>УТ000064435</t>
  </si>
  <si>
    <t>Блок питания универсальный  OG-68 9V-24V/4A + 8 насадок</t>
  </si>
  <si>
    <t>УТ000065148</t>
  </si>
  <si>
    <t>Блок питания универсальный  OG-84 9-24V (5.5*2.5) + 8 насадок</t>
  </si>
  <si>
    <t xml:space="preserve"> Блоки питания сетевые, с фиксированным напряжением</t>
  </si>
  <si>
    <t>УТ000065154</t>
  </si>
  <si>
    <t>Блок питания  12В, 10000мА, штекер 5,5х2,5мм, OG-54</t>
  </si>
  <si>
    <t>УТ000037413</t>
  </si>
  <si>
    <t>Блок питания  3В,  800мА, штекер 2pin, MRM-Power 328</t>
  </si>
  <si>
    <t>УТ000053479</t>
  </si>
  <si>
    <t>Блок питания  3В, 1000мА, штекер 5.5*2.5, Dream HD8861-3В</t>
  </si>
  <si>
    <t>УТ000033433</t>
  </si>
  <si>
    <t>Блок питания  3В, 2000мА, штекер 5,5х2,5мм, AP-305 (OT-APB21)</t>
  </si>
  <si>
    <t>УТ000057685</t>
  </si>
  <si>
    <t>Блок питания  3В, 2000мА, штекер 5,5х2,5мм, Live-Power SP-32</t>
  </si>
  <si>
    <t>УТ000062107</t>
  </si>
  <si>
    <t>Блок питания  5,2В, 2000мА, штекер 5.5*2.5, Dream HD8861 для лазерных уровней и нивелиров</t>
  </si>
  <si>
    <t>УТ000050847</t>
  </si>
  <si>
    <t>Блок питания  5.5В,  500мА штекер 5,5х2,5мм, PNLV226CE</t>
  </si>
  <si>
    <t>УТ000049823</t>
  </si>
  <si>
    <t>Блок питания  5В, 1000мА USB, LP-100</t>
  </si>
  <si>
    <t>УТ000058707</t>
  </si>
  <si>
    <t>Блок питания  5В, 1500мА, штекер 2,5х0,7мм, Live-Power LP-02</t>
  </si>
  <si>
    <t>УТ000029841</t>
  </si>
  <si>
    <t>Блок питания  5В, 1500мА, штекер 5,5х2,5мм, Live-Power LP-69</t>
  </si>
  <si>
    <t>УТ000044669</t>
  </si>
  <si>
    <t>Блок питания  5В, 1500мА, штекер 5,5х2,5мм, OT-APB01</t>
  </si>
  <si>
    <t>УТ000046531</t>
  </si>
  <si>
    <t>Блок питания  5В, 2000мА, сдвоенный штекер 5.5*2.5/4.0*1.7, AF-502</t>
  </si>
  <si>
    <t>УТ000041072</t>
  </si>
  <si>
    <t>Блок питания  5В, 2000мА, штекер 2,5мм, OT-APB83</t>
  </si>
  <si>
    <t>УТ000027916</t>
  </si>
  <si>
    <t>Блок питания  5В, 2000мА, штекер 2,5х0,7мм, Live-Power LP-25</t>
  </si>
  <si>
    <t>УТ000055545</t>
  </si>
  <si>
    <t>Блок питания  5В, 2000мА, штекер 3,5х1,35мм Live-Power LP-186</t>
  </si>
  <si>
    <t>УТ000026709</t>
  </si>
  <si>
    <t>Блок питания  5В, 2000мА, штекер microUSB, Live-Power LP-22</t>
  </si>
  <si>
    <t>УТ000029840</t>
  </si>
  <si>
    <t>Блок питания  5В, 2500мА, штекер 5,5х2,5мм, Live-Power LP-33</t>
  </si>
  <si>
    <t>УТ000046389</t>
  </si>
  <si>
    <t>Блок питания  5В, 2500мА, штекер 5.5*2.5мм  AP-302 (OT-APB19) белый</t>
  </si>
  <si>
    <t>УТ000009445</t>
  </si>
  <si>
    <t>Блок питания  5В, 3000мА, штекер 2,5х0,7мм, OT-APB44</t>
  </si>
  <si>
    <t>УТ000055008</t>
  </si>
  <si>
    <t>Блок питания  5В, 3000мА, штекер 3,5х1,35мм, Live-Power LP-31</t>
  </si>
  <si>
    <t>УТ000029083</t>
  </si>
  <si>
    <t>Блок питания  5В, 3000мА, штекер 4,0x1,7мм, Live-Power LP-28</t>
  </si>
  <si>
    <t>УТ000056897</t>
  </si>
  <si>
    <t>Блок питания  5В, 3000мА, штекер 5,5х2,5мм, Live-Power LP-185</t>
  </si>
  <si>
    <t>УТ000026711</t>
  </si>
  <si>
    <t>Блок питания  5В, 3000мА, штекер 5,5х2,5мм, Live-Power LP-27</t>
  </si>
  <si>
    <t>УТ000009447</t>
  </si>
  <si>
    <t>Блок питания  5В, 3000мА, штекер 5,5х2,5мм, OT-APB46</t>
  </si>
  <si>
    <t>УТ000053480</t>
  </si>
  <si>
    <t>Блок питания  5В, 3000мА, штекер 5.5*2.5, Dream HD8865-3А</t>
  </si>
  <si>
    <t>УТ000052918</t>
  </si>
  <si>
    <t>Блок питания  5В, 6000мА, штекер 5,5х2,5мм, LP-102</t>
  </si>
  <si>
    <t>УТ000037061</t>
  </si>
  <si>
    <t>Блок питания  6.5В, 2000мА, штекер 5,5х2,5мм, ET DC-6520</t>
  </si>
  <si>
    <t>УТ000064456</t>
  </si>
  <si>
    <t>Блок питания  6В,  500мА, штекер 4,0х21,7мм, LP-146</t>
  </si>
  <si>
    <t>УТ000018158</t>
  </si>
  <si>
    <t>Блок питания  6В, 1000мА, штекер 3,5х1,35мм, OT-APB29</t>
  </si>
  <si>
    <t>УТ000056402</t>
  </si>
  <si>
    <t>Блок питания  6В, 2000мА, штекер 4,0x1,7мм, Live-Power LP-174</t>
  </si>
  <si>
    <t>УТ000041069</t>
  </si>
  <si>
    <t>Блок питания  6В, 2000мА, штекер 5,5x2,5 + 2 насадки 4.0x1.7/3.5x1.35, 1,2м, LP-169</t>
  </si>
  <si>
    <t>УТ000058627</t>
  </si>
  <si>
    <t>Блок питания  6В, 2000мА, штекер 5,5x2,5мм, Live-Power LP-188</t>
  </si>
  <si>
    <t>УТ000050160</t>
  </si>
  <si>
    <t>Блок питания  6В, 2000мА, штекер 5,5х2,5мм, Live-Power LP-10</t>
  </si>
  <si>
    <t>УТ000056898</t>
  </si>
  <si>
    <t>Блок питания  6В, 2000мА, штекер 5,5х2,5мм, Live-Power LP-173</t>
  </si>
  <si>
    <t>УТ000029261</t>
  </si>
  <si>
    <t>Блок питания  6В, 2000мА, штекер 5,5х2,5мм, OT-APB22</t>
  </si>
  <si>
    <t>УТ000051469</t>
  </si>
  <si>
    <t>Блок питания  6В, 3000мА, штекер 5,5х2,5мм, Live-Power LP-92</t>
  </si>
  <si>
    <t>УТ000035012</t>
  </si>
  <si>
    <t>Блок питания  7,7В, 500мА, штекер 5,5х2,5мм, MRM-Power 77</t>
  </si>
  <si>
    <t>УТ000063612</t>
  </si>
  <si>
    <t>Блок питания  8.4В, 2000мА, штекер 5,5х2,5мм, OG-13</t>
  </si>
  <si>
    <t>УТ000059733</t>
  </si>
  <si>
    <t>Блок питания  8В, 1000мA, штекер 5,5х2,5мм, LP-105</t>
  </si>
  <si>
    <t>УТ000055840</t>
  </si>
  <si>
    <t>Блок питания  8В, 3000мА, штекер 5,5х2,5мм, LP-106</t>
  </si>
  <si>
    <t>УТ000049824</t>
  </si>
  <si>
    <t>Блок питания  9В,  500мА, штекер 5,5х2,5мм, LP-07</t>
  </si>
  <si>
    <t>УТ000060200</t>
  </si>
  <si>
    <t>Блок питания  9В, 2000mA ,штекер 4,0*1,7, Live-Power LP36</t>
  </si>
  <si>
    <t>УТ000048908</t>
  </si>
  <si>
    <t>Блок питания  9В, 2000мА, штекер 4,0мм, OT-APB89</t>
  </si>
  <si>
    <t>УТ000021807</t>
  </si>
  <si>
    <t>Блок питания  9В, 2000мА, штекер 5,5х2,1мм, VD-928 (OT-APB48)</t>
  </si>
  <si>
    <t>УТ000056248</t>
  </si>
  <si>
    <t>Блок питания  9В, 2000мА, штекер 5,5х2,5мм,  ZERRO 920</t>
  </si>
  <si>
    <t>УТ000053803</t>
  </si>
  <si>
    <t>Блок питания  9В, 2000мА, штекер 5,5х2,5мм, D-13</t>
  </si>
  <si>
    <t>УТ000056246</t>
  </si>
  <si>
    <t>Блок питания  9В, 2000мА, штекер 5,5х2,5мм, Dos-Gold D-13 (46455)</t>
  </si>
  <si>
    <t>УТ000026714</t>
  </si>
  <si>
    <t>Блок питания  9В, 2000мА, штекер 5,5х2,5мм, Live-Power LP-20 (46455)</t>
  </si>
  <si>
    <t>УТ000021809</t>
  </si>
  <si>
    <t>Блок питания  9В, 2000мА, штекер 5,5х2,5мм, VD-932 (OT-APB51)</t>
  </si>
  <si>
    <t>УТ000064458</t>
  </si>
  <si>
    <t>Блок питания  9В, 2000мА, штекер 5,5х2.5мм Live-Power LP-189</t>
  </si>
  <si>
    <t>УТ000060863</t>
  </si>
  <si>
    <t>Блок питания  9В, 5000мА, штекер 5,5х2,5мм, Live-Power SP207</t>
  </si>
  <si>
    <t>УТ000058036</t>
  </si>
  <si>
    <t>Блок питания  9В, 500мА, штекер 5,5х2,5мм, Dos-Gold D-14</t>
  </si>
  <si>
    <t>УТ000050990</t>
  </si>
  <si>
    <t>Блок питания 10В, 2000мА, штекер 5,5х2,5мм, Live-Power LP-124</t>
  </si>
  <si>
    <t>УТ000062013</t>
  </si>
  <si>
    <t>Блок питания 10В, 8000мА, штекер 5,5х2,5мм, Live-Power SP-206</t>
  </si>
  <si>
    <t>УТ000058641</t>
  </si>
  <si>
    <t>Блок питания 12,5В, 2000mA, штекер 5,5х2,5мм, OT-APB108</t>
  </si>
  <si>
    <t>УТ000052879</t>
  </si>
  <si>
    <t>Блок питания 12В  3000мА, гнездо прикуривателя  Dream A2</t>
  </si>
  <si>
    <t>УТ000040141</t>
  </si>
  <si>
    <t>Блок питания 12В 300W 20800mA, OT-APB25</t>
  </si>
  <si>
    <t>УТ000058623</t>
  </si>
  <si>
    <t>Блок питания 12В, 10000мА, штекер 5,5х2,5мм, 1,3м Live-Power LP-181</t>
  </si>
  <si>
    <t>УТ000055129</t>
  </si>
  <si>
    <t>Блок питания 12В, 10000мА, штекер 5,5х2,5мм, Live-Power LP-410</t>
  </si>
  <si>
    <t>УТ000057687</t>
  </si>
  <si>
    <t>Блок питания 12В, 1000мA, штекер 5,5х2,5мм Live-Power SP-67 (OG-08)</t>
  </si>
  <si>
    <t>УТ000047401</t>
  </si>
  <si>
    <t>Блок питания 12В, 1000мА, штекер 5,5x2,1мм, белый, OT-APB42</t>
  </si>
  <si>
    <t>УТ000016248</t>
  </si>
  <si>
    <t>Блок питания 12В, 1000мА, штекер 5,5x2,1мм, черный, OT-APB42</t>
  </si>
  <si>
    <t>УТ000022725</t>
  </si>
  <si>
    <t>Блок питания 12В, 1200мА, штекер 3,5х1,35мм, VD-929 (OT-APB49)</t>
  </si>
  <si>
    <t>УТ000061461</t>
  </si>
  <si>
    <t>Блок питания 12В, 15000mA, штекер 5,5х2,5мм, LP-194</t>
  </si>
  <si>
    <t>УТ000063077</t>
  </si>
  <si>
    <t>Блок питания 12В, 15000мA, штекер 5,5*2,5мм, HKY194A</t>
  </si>
  <si>
    <t>УТ000063606</t>
  </si>
  <si>
    <t>Блок питания 12В, 2000мА, сдвоенный штекер 5,5х2,5мм + 4,0x1,7мм Live-Power LP-320</t>
  </si>
  <si>
    <t>УТ000019848</t>
  </si>
  <si>
    <t>Блок питания 12В, 2000мА, сдвоенный штекер 5.5x2.5/4.0x1.7 RGB-315/ MRM-315</t>
  </si>
  <si>
    <t>УТ000015688</t>
  </si>
  <si>
    <t>Блок питания 12В, 2000мА, сдвоенный штекер 5.5x2.5/4.0x1.7 RGB-325 / MRM-325</t>
  </si>
  <si>
    <t>УТ000039295</t>
  </si>
  <si>
    <t>Блок питания 12В, 2000мА, сдвоенный штекер 5.5x2.5/4.0x1.7, Dream SM14</t>
  </si>
  <si>
    <t>УТ000051717</t>
  </si>
  <si>
    <t>Блок питания 12В, 2000мА, штекер 3,0x1,1мм, LP-108</t>
  </si>
  <si>
    <t>УТ000025273</t>
  </si>
  <si>
    <t>Блок питания 12В, 2000мА, штекер 3,5х1,35мм, OT-APB50</t>
  </si>
  <si>
    <t>УТ000065893</t>
  </si>
  <si>
    <t>Блок питания 12В, 2000мА, штекер 4,0х1,7мм, LP-62</t>
  </si>
  <si>
    <t>УТ000049515</t>
  </si>
  <si>
    <t>Блок питания 12В, 2000мА, штекер 5,5х2,5мм + 2 насадки (4,0x1,7мм/3,5x1,35) Live-Power LP-225</t>
  </si>
  <si>
    <t>УТ000049509</t>
  </si>
  <si>
    <t>Блок питания 12В, 2000мА, штекер 5,5х2,5мм с переключателем, 1,8м, Live-Power LP-90</t>
  </si>
  <si>
    <t>УТ000058621</t>
  </si>
  <si>
    <t>Блок питания 12В, 2000мА, штекер 5,5х2,5мм, 1,3м Live-Power LP-177</t>
  </si>
  <si>
    <t>УТ000000579</t>
  </si>
  <si>
    <t>Блок питания 12В, 2000мА, штекер 5,5х2,5мм, ETL-122000 Delta+ (блистер)</t>
  </si>
  <si>
    <t>УТ000058619</t>
  </si>
  <si>
    <t>Блок питания 12В, 2000мА, штекер 5,5х2,5мм, Live-Power LP-166</t>
  </si>
  <si>
    <t>УТ000050526</t>
  </si>
  <si>
    <t>Блок питания 12В, 2000мА, штекер 5,5х2,5мм, Live-Power LP-340</t>
  </si>
  <si>
    <t>УТ000057686</t>
  </si>
  <si>
    <t>Блок питания 12В, 2000мА, штекер 5,5х2,5мм, Live-Power SP-30  (56892)  (OG-07)</t>
  </si>
  <si>
    <t>УТ000016250</t>
  </si>
  <si>
    <t>Блок питания 12В, 2000мА, штекер 5,5х2,5мм, OT-APB84</t>
  </si>
  <si>
    <t>УТ000048500</t>
  </si>
  <si>
    <t>Блок питания 12В, 2000мА, штекер 5,5х2,5мм, черный, OT-APB31</t>
  </si>
  <si>
    <t>УТ000062110</t>
  </si>
  <si>
    <t>Блок питания 12В, 2000мА, штекер 5.5x2.5мм, 1,8м с переключателем Dream HD8864</t>
  </si>
  <si>
    <t>УТ000053581</t>
  </si>
  <si>
    <t>Блок питания 12В, 2500мА, штекер 3,5х1,35мм, Live-Power LP-21</t>
  </si>
  <si>
    <t>УТ000009857</t>
  </si>
  <si>
    <t>Блок питания 12В, 3000мA, штекер 3,5х1,35мм, OT-APB38</t>
  </si>
  <si>
    <t>УТ000026715</t>
  </si>
  <si>
    <t>Блок питания 12В, 3000мА, штекер 5,5х2,5мм кабель питания C7 LP-360</t>
  </si>
  <si>
    <t>УТ000050524</t>
  </si>
  <si>
    <t>Блок питания 12В, 3000мА, штекер 5,5х2,5мм, Live-Power LP-224 (OG-30)</t>
  </si>
  <si>
    <t>УТ000052345</t>
  </si>
  <si>
    <t>Блок питания 12В, 3000мА, штекер 5,5х2,5мм, YDT-1230</t>
  </si>
  <si>
    <t>УТ000045675</t>
  </si>
  <si>
    <t>Блок питания 12В, 3000мА, штекер 5,5х2,5мм, белый, OT-APB41</t>
  </si>
  <si>
    <t>УТ000032740</t>
  </si>
  <si>
    <t>Блок питания 12В, 38W 3000мА, штекер 5,5х2,5мм, OT-APB57 (для светодиодной ленты)</t>
  </si>
  <si>
    <t>УТ000027920</t>
  </si>
  <si>
    <t>Блок питания 12В, 4000мА, штекер 5,5х2,5мм, Live-Power LP-354 (OG-32)</t>
  </si>
  <si>
    <t>УТ000026716</t>
  </si>
  <si>
    <t>Блок питания 12В, 4000мА, штекер 5,5х2,5мм, Live-Power LP-40</t>
  </si>
  <si>
    <t>УТ000063080</t>
  </si>
  <si>
    <t>Блок питания 12В, 5000мA,  штекер 5,5*2,5мм, HKY65A</t>
  </si>
  <si>
    <t>УТ000029845</t>
  </si>
  <si>
    <t>Блок питания 12В, 5000мА, штекер 5,5х2,5мм, Live-Power LP-66</t>
  </si>
  <si>
    <t>УТ000046390</t>
  </si>
  <si>
    <t>Блок питания 12В, 5000мА, штекер 5,5х2,5мм, OT-APB37 белый</t>
  </si>
  <si>
    <t>УТ000027921</t>
  </si>
  <si>
    <t>Блок питания 12В, 6000мА, штекер 5,5х2,5мм</t>
  </si>
  <si>
    <t>УТ000026717</t>
  </si>
  <si>
    <t>Блок питания 12В, 6000мА, штекер 5,5х2,5мм, Live-Power LP-41(OG-34)</t>
  </si>
  <si>
    <t>УТ000031422</t>
  </si>
  <si>
    <t>Блок питания 12В, 8000mA, штекер 5,5х2,5мм, LP-388 (OG-37)</t>
  </si>
  <si>
    <t>УТ000063079</t>
  </si>
  <si>
    <t>Блок питания 12В, 8000мA,  штекер 5,5*2,5мм, HKY42A</t>
  </si>
  <si>
    <t>УТ000060839</t>
  </si>
  <si>
    <t>Блок питания 13.5В, 1000мА, штекер 5,5х2,5мм, Live-Power LP109</t>
  </si>
  <si>
    <t>УТ000049267</t>
  </si>
  <si>
    <t>Блок питания 14В, 2000мА, штекер 5,5х2,5мм, LP-44</t>
  </si>
  <si>
    <t>УТ000065114</t>
  </si>
  <si>
    <t>Блок питания 15В, 1500мА, штекер 5,5х2,5мм, Live-Power SP-15</t>
  </si>
  <si>
    <t>УТ000056555</t>
  </si>
  <si>
    <t>Блок питания 15В, 2000мА, штекер 5,5х2,5мм, OT-APB112</t>
  </si>
  <si>
    <t>УТ000046566</t>
  </si>
  <si>
    <t>Блок питания 15В, 2000мА, штекер 5,5х2,5мм, SC-A152 (LP-13)</t>
  </si>
  <si>
    <t>УТ000029847</t>
  </si>
  <si>
    <t>Блок питания 17В, 2000мА, штекер 5,5х2,5мм, LP-49</t>
  </si>
  <si>
    <t>УТ000029086</t>
  </si>
  <si>
    <t>Блок питания 17В, 3000мА, штекер 5,5х2,5мм, Live-Power LP-50</t>
  </si>
  <si>
    <t>УТ000029848</t>
  </si>
  <si>
    <t>Блок питания 17В, 4000мА, штекер 5,5х2,5мм, Live-Power LP-51</t>
  </si>
  <si>
    <t>УТ000049268</t>
  </si>
  <si>
    <t>Блок питания 18В, 2000мА, штекер 5,5х2,5мм, LP-54</t>
  </si>
  <si>
    <t>УТ000059732</t>
  </si>
  <si>
    <t>Блок питания 18В, 2000мА, штекер 5,5х2,5мм, LP-95</t>
  </si>
  <si>
    <t>УТ000027932</t>
  </si>
  <si>
    <t>Блок питания 19В, 3420mA, 28 насадок, Live-Power LP-520</t>
  </si>
  <si>
    <t>УТ000057864</t>
  </si>
  <si>
    <t>Блок питания 20В, 3250мА (3.25A), штекер 5.5*2.5мм , подходит для Яндекс станции МАКС</t>
  </si>
  <si>
    <t>УТ000027919</t>
  </si>
  <si>
    <t>Блок питания 20В, 4500мА, штекер USB, Live-Power LP-335</t>
  </si>
  <si>
    <t>УТ000046574</t>
  </si>
  <si>
    <t>Блок питания 24В, 1000мА, штекер 5,5х2,5мм, SC-A241 (LP-14)</t>
  </si>
  <si>
    <t>УТ000052920</t>
  </si>
  <si>
    <t>Блок питания 24В, 2000мА, штекер 5,5х2,5мм</t>
  </si>
  <si>
    <t>УТ000060263</t>
  </si>
  <si>
    <t>УТ000029851</t>
  </si>
  <si>
    <t>Блок питания 24В, 2000мА, штекер 5,5х2,5мм, Live-Power LP-15 C7</t>
  </si>
  <si>
    <t>УТ000034003</t>
  </si>
  <si>
    <t>Блок питания 24В, 2000мА, штекер 5,5х2,5мм, OT-APB56</t>
  </si>
  <si>
    <t>УТ000029087</t>
  </si>
  <si>
    <t>Блок питания 24В, 3000мА, штекер 5,5х2,5мм, Live-Power LP-16</t>
  </si>
  <si>
    <t>УТ000029852</t>
  </si>
  <si>
    <t>Блок питания 24В, 4000мА, штекер 5,5х2,5мм, Live-Power LP-17</t>
  </si>
  <si>
    <t>УТ000046557</t>
  </si>
  <si>
    <t>Блок питания 24В, 5000мА, штекер 5,5х2,5мм, LX-2405</t>
  </si>
  <si>
    <t>УТ000055846</t>
  </si>
  <si>
    <t>Блок питания 26В, 2000мА, штекер 5,5х2,5мм, Live-Power LP-58</t>
  </si>
  <si>
    <t>УТ000029853</t>
  </si>
  <si>
    <t>Блок питания 26В, 4000мА, штекер 5,5х2,5мм, Live-Power LP-59</t>
  </si>
  <si>
    <t>УТ000063618</t>
  </si>
  <si>
    <t>Блок питания 29В, 2000мА, штекер 5,5х2,5мм, Live-Power OG-80</t>
  </si>
  <si>
    <t>УТ000053755</t>
  </si>
  <si>
    <t>Блок питания 30В,  500мА, штекер 5,5х2,1мм, LP-131</t>
  </si>
  <si>
    <t>УТ000055847</t>
  </si>
  <si>
    <t>Блок питания 30В, 3000мА, штекер 5,5х2,5мм, LP-38</t>
  </si>
  <si>
    <t>УТ000029854</t>
  </si>
  <si>
    <t>Блок питания 36В, 2000мА, штекер 5,5х2,5мм, Live-Power LP-60</t>
  </si>
  <si>
    <t>УТ000052921</t>
  </si>
  <si>
    <t>Блок питания 48В, 2000мА, штекер 5,5х2,5мм, Live-Power LP-76</t>
  </si>
  <si>
    <t>УТ000063071</t>
  </si>
  <si>
    <t>Блок питания 48В, 3000мА, штекер 5,5х2,5мм, Live-Power SP-77</t>
  </si>
  <si>
    <t>УТ000050991</t>
  </si>
  <si>
    <t>Блок питания 5В, 10000мА, штекер 5,5х2,5мм</t>
  </si>
  <si>
    <t>УТ000050520</t>
  </si>
  <si>
    <t>Блок питания 5В, 2000мА, штекер 5,5х2,5мм LP-86</t>
  </si>
  <si>
    <t>УТ000062108</t>
  </si>
  <si>
    <t>Блок питания 6В, 2000мА, штекер 5.5x2.5мм + 4.0x1.7мм, для тонометров Dream HD8861</t>
  </si>
  <si>
    <t>УТ000061330</t>
  </si>
  <si>
    <t>Блок питания 6В, 600мА, штекер 4,0x1,75мм  внешн(-) внутр(+) для тонометров  APB-129</t>
  </si>
  <si>
    <t>УТ000065149</t>
  </si>
  <si>
    <t>Блок питания 9В, 5000мА, штекер 5.5х2.5мм OG-23</t>
  </si>
  <si>
    <t>УТ000061144</t>
  </si>
  <si>
    <t>Блок питания PA4 12В-4A 1M (5.5x2.5mm)</t>
  </si>
  <si>
    <t>УТ000061146</t>
  </si>
  <si>
    <t>Блок питания PA4 12В-6A 1M (5.5x2.5mm)</t>
  </si>
  <si>
    <t>УТ000062115</t>
  </si>
  <si>
    <t>Блок питания PD5 12В-3A 1M (5.5x2.5mm)</t>
  </si>
  <si>
    <t>УТ000066586</t>
  </si>
  <si>
    <t>СЗУ  универсальный 328 (3V,800mA)</t>
  </si>
  <si>
    <t xml:space="preserve"> Блоки питания сетевые, с фиксированным напряжением, обратная полярность</t>
  </si>
  <si>
    <t>УТ000056071</t>
  </si>
  <si>
    <t>Блок питания 6В, 1500мА, штекер 4,0x1,7мм  внешн(+) внутр(-) для тонометров Live-Power LP-197</t>
  </si>
  <si>
    <t>УТ000054030</t>
  </si>
  <si>
    <t>Блок питания 6В, 2000мА, штекер 5,5х2,5мм (внут."-" вн "+")</t>
  </si>
  <si>
    <t>УТ000053162</t>
  </si>
  <si>
    <t>Блок питания 9В, 1000мА, штекер 5,5х2,5мм (внут."-" вн "+")</t>
  </si>
  <si>
    <t>УТ000054029</t>
  </si>
  <si>
    <t>Блок питания 9В, 2000мА, штекер 5,5х2,5мм (внут."-" вн "+")</t>
  </si>
  <si>
    <t>УТ000056899</t>
  </si>
  <si>
    <t>УТ000049514</t>
  </si>
  <si>
    <t>Блок питания 9В, 600мА, штекер 5,5х2,5мм (внут."-" вн "+")</t>
  </si>
  <si>
    <t xml:space="preserve"> Блоки питания, гнездо прикуривателя</t>
  </si>
  <si>
    <t>УТ000053476</t>
  </si>
  <si>
    <t>Блок питания 12В  2000мА, гнездо прикуривателя  Dream A2</t>
  </si>
  <si>
    <t>УТ000027234</t>
  </si>
  <si>
    <t>Блок питания 12В  2000мА, крокодилы OT-APZ04</t>
  </si>
  <si>
    <t>УТ000057866</t>
  </si>
  <si>
    <t>Блок питания 12В  5A на гнездо прикуривателя LP-180</t>
  </si>
  <si>
    <t>УТ000057867</t>
  </si>
  <si>
    <t>Блок питания 12В 10A на гнездо прикуривателя LP182</t>
  </si>
  <si>
    <t xml:space="preserve"> Конверторы напряжения 220В/110В</t>
  </si>
  <si>
    <t>УТ000045959</t>
  </si>
  <si>
    <t>Понижающий трансформатор 220В-110В 100Вт, с заземлением, Robiton 3P100</t>
  </si>
  <si>
    <t>УТ000047937</t>
  </si>
  <si>
    <t>Понижающий трансформатор 220В-110В 70Вт, без заземления Robiton 3P070</t>
  </si>
  <si>
    <t xml:space="preserve"> Лабораторные блоки питания</t>
  </si>
  <si>
    <t>УТ000046476</t>
  </si>
  <si>
    <t>Блок питания лабораторный 0-15В, 1000мА, Yihua YH1501A</t>
  </si>
  <si>
    <t>УТ000056482</t>
  </si>
  <si>
    <t>Блок питания лабораторный 0-30В, 10000мА, Yihua YH3010D-III</t>
  </si>
  <si>
    <t>УТ000038096</t>
  </si>
  <si>
    <t>Блок питания лабораторный 0-30В, 3000мА, Yihua YH303D</t>
  </si>
  <si>
    <t>УТ000038098</t>
  </si>
  <si>
    <t>Блок питания лабораторный 0-30В, 5000мА, Yihua YH305D-IV</t>
  </si>
  <si>
    <t xml:space="preserve"> Диагностика аккумуляторов, элементов питания</t>
  </si>
  <si>
    <t>УТ000047246</t>
  </si>
  <si>
    <t>Тестер автомобильных аккумуляторов Ansmann 4000002 BL-1</t>
  </si>
  <si>
    <t>УТ000047244</t>
  </si>
  <si>
    <t>Тестер батареек Ansmann 1900-0035 BL-1</t>
  </si>
  <si>
    <t>УТ000047243</t>
  </si>
  <si>
    <t>Тестер батареек Robiton BT2</t>
  </si>
  <si>
    <t xml:space="preserve"> Зарядные устройства - AAA, LR3 - AAA, LR6</t>
  </si>
  <si>
    <t>УТ000037093</t>
  </si>
  <si>
    <t>Зарядное устройство 2xAAA, 2xAA, 6F22, автоматическое SmartBuy SBHC-503</t>
  </si>
  <si>
    <t>УТ000037094</t>
  </si>
  <si>
    <t>Зарядное устройство 4xAAA, 4xAA, 2x6F22, автоматическое SmartBuy SBHC-505</t>
  </si>
  <si>
    <t>00400047804</t>
  </si>
  <si>
    <t>Зарядное устройство Camelion BC-1009 (2хАА/ААА, время заряда 12 часа)</t>
  </si>
  <si>
    <t>00410051602</t>
  </si>
  <si>
    <t>Зарядное устройство Camelion BC-1010В (4хАА/ААА, время заряда 12 часов)</t>
  </si>
  <si>
    <t>00410051962</t>
  </si>
  <si>
    <t>Зарядное устройство Camelion PS-609+2xAA2100 AR (ЗУ для портат техники+зу для акк-в+обогрев)</t>
  </si>
  <si>
    <t>УТ000035833</t>
  </si>
  <si>
    <t>Зарядное устройство Delipow DLP-808 (C, D, AAA,AA,6F22)</t>
  </si>
  <si>
    <t>УТ000057533</t>
  </si>
  <si>
    <t>Зарядное устройство Energy 4000А</t>
  </si>
  <si>
    <t>УТ000060951</t>
  </si>
  <si>
    <t>Зарядное устройство Energy 5000А</t>
  </si>
  <si>
    <t>УТ000011215</t>
  </si>
  <si>
    <t>Зарядное устройство GLE-C704, для 2 Ni-Cd/Ni-MH аккум-ов ААА и АА</t>
  </si>
  <si>
    <t>УТ000061296</t>
  </si>
  <si>
    <t>Зарядное устройство GoPower Basic 250 Ni-MH/Ni-Cd 4 слота</t>
  </si>
  <si>
    <t>УТ000048068</t>
  </si>
  <si>
    <t>Зарядное устройство KODAK  C8001B USB (K2AA/AAA)</t>
  </si>
  <si>
    <t>УТ000048069</t>
  </si>
  <si>
    <t>Зарядное устройство KODAK  C8002B USB (K4AA/AAA)</t>
  </si>
  <si>
    <t>УТ000057756</t>
  </si>
  <si>
    <t>Зарядное устройство ROBITON Smart4 9V Pro (полн.автомат, 1-4 AA, AAA и 6F22 ЖК дисплей)</t>
  </si>
  <si>
    <t>УТ000065895</t>
  </si>
  <si>
    <t>Зарядное устройство быстрое для Ni-Mh/Ni-Cd аккумуляторов Smartbuy 508 автоматическое (SBHC-508)</t>
  </si>
  <si>
    <t>УТ000059773</t>
  </si>
  <si>
    <t>Зарядное устройство для Ni-Mh/Ni-Cd аккумуляторов Smartbuy 506 автоматическое (SBHC-506)</t>
  </si>
  <si>
    <t>УТ000063889</t>
  </si>
  <si>
    <t>Зарядное устройство для Ni-Mh/Ni-Cd аккумуляторов Smartbuy 507 автоматическое (SBHC-507)</t>
  </si>
  <si>
    <t>00410052495</t>
  </si>
  <si>
    <t>Зарядное устройство Космос КОС 501(2хАА/ААА, 9v)</t>
  </si>
  <si>
    <t>УТ000018011</t>
  </si>
  <si>
    <t>Зарядное устройство Космос КОС 519 (1/2хАА/ААА)</t>
  </si>
  <si>
    <t>УТ000058332</t>
  </si>
  <si>
    <t>Зарядное устройство Космос КОС 801USB(1-2 АА/ААА) питание от USB шнур</t>
  </si>
  <si>
    <t>УТ000058333</t>
  </si>
  <si>
    <t>Зарядное устройство Космос КОС 803USB(1-4 АА/ААА) питание от USB шнур</t>
  </si>
  <si>
    <t>УТ000058334</t>
  </si>
  <si>
    <t>Зарядное устройство Космос КОС 901USB(1-2 АА/ААА) питание от USB шнур, автомат</t>
  </si>
  <si>
    <t>УТ000064813</t>
  </si>
  <si>
    <t>Зарядное устройство на 4 аккумулятора R3,R6,USB OT-APZ21</t>
  </si>
  <si>
    <t xml:space="preserve"> Зарядные устройства для литий-ионных аккумуляторов - 18650</t>
  </si>
  <si>
    <t>УТ000051634</t>
  </si>
  <si>
    <t>Зарядное устройство 16340 Liitokala на 4 аккум. Lii-16340</t>
  </si>
  <si>
    <t>УТ000064472</t>
  </si>
  <si>
    <t>Зарядное устройство 18650 Liitokala на 2 аккум. 220-12V USB Lii-201</t>
  </si>
  <si>
    <t>УТ000028294</t>
  </si>
  <si>
    <t>Зарядное устройство 18650 Liitokala на 2 аккум. 220-12V USB Lii-260</t>
  </si>
  <si>
    <t>УТ000034014</t>
  </si>
  <si>
    <t>Зарядное устройство 18650 Liitokala на 2 аккум. 220-12V USB Lii-300</t>
  </si>
  <si>
    <t>УТ000029652</t>
  </si>
  <si>
    <t>Зарядное устройство 18650 Liitokala на 2 аккум. 220-12V USB Lii-S2</t>
  </si>
  <si>
    <t>УТ000029756</t>
  </si>
  <si>
    <t>Зарядное устройство 18650 Liitokala на 4 аккум. 220-12V USB Lii-402</t>
  </si>
  <si>
    <t>УТ000032742</t>
  </si>
  <si>
    <t>Зарядное устройство 18650 Liitokala на 4 аккум. 220-12V USB Lii-500</t>
  </si>
  <si>
    <t>УТ000047493</t>
  </si>
  <si>
    <t>Зарядное устройство 18650 Liitokala на 4 аккум. 220-12V USB Lii-L4</t>
  </si>
  <si>
    <t>УТ000037095</t>
  </si>
  <si>
    <t>Зарядное устройство 18650, 17335, 14500, 16500,17650 SmartBuy SBHC-511</t>
  </si>
  <si>
    <t>УТ000064383</t>
  </si>
  <si>
    <t>Зарядное устройство 18650, индикатор заряда, на 1 аккумулятор OT-APZ18</t>
  </si>
  <si>
    <t>УТ000063554</t>
  </si>
  <si>
    <t>Зарядное устройство 18650, индикатор заряда, на 2 аккумулятора OT-APZ19</t>
  </si>
  <si>
    <t>УТ000045343</t>
  </si>
  <si>
    <t>Зарядное устройство 18650, индикатор заряда, на 4 аккумулятора OT-APZ11</t>
  </si>
  <si>
    <t>УТ000045346</t>
  </si>
  <si>
    <t>Зарядное устройство 18650, индикатор заряда, на 4 аккумулятора OT-APZ14</t>
  </si>
  <si>
    <t>УТ000051276</t>
  </si>
  <si>
    <t>Зарядное устройство iMax B6 mini</t>
  </si>
  <si>
    <t>УТ000064455</t>
  </si>
  <si>
    <t>Зарядное устройство Liitokala Lii-202 (Type-C)</t>
  </si>
  <si>
    <t>УТ000064551</t>
  </si>
  <si>
    <t>Зарядное устройство Liitokala Lii-M4 (Type-C)</t>
  </si>
  <si>
    <t>УТ000064552</t>
  </si>
  <si>
    <t>Зарядное устройство Liitokala Lii-M4S (Type-C)</t>
  </si>
  <si>
    <t>УТ000064553</t>
  </si>
  <si>
    <t>Зарядное устройство Liitokala Lii-PD2-EU</t>
  </si>
  <si>
    <t>УТ000064554</t>
  </si>
  <si>
    <t>Зарядное устройство Liitokala Lii-PD4-EU</t>
  </si>
  <si>
    <t>УТ000064555</t>
  </si>
  <si>
    <t>Зарядное устройство Liitokala Lii-S4 (Type-C)</t>
  </si>
  <si>
    <t>УТ000000709</t>
  </si>
  <si>
    <t>Зарядное устройство ROBITON HobbyCharger01. Для  Li-Po, Li-ion, Li-FePO4. Работа от сети 100-240 Вт./ автомобильного прикуривателя 12-24 Вт. Защита от перегрева, переполюсовки, перезаряда, короткого замыкания. Автоматическое выявление неисправных батарей</t>
  </si>
  <si>
    <t>УТ000050812</t>
  </si>
  <si>
    <t>Зарядное устройство ROBITON SmartCharger/IV. Для  Li-Pol, Li-ion, C2, 3.4, 7.4, VTFO. Работа от сети 100-240 Вт. Авто-прикуриватель 12В</t>
  </si>
  <si>
    <t>УТ000047353</t>
  </si>
  <si>
    <t>Зарядное устройство SmartBuy SBHC-513 (18650)</t>
  </si>
  <si>
    <t>УТ000051632</t>
  </si>
  <si>
    <t>Зарядное устройство USB-3.7VX 500мА  красный, для зарядки 1 круглого плоского SLi акк ET</t>
  </si>
  <si>
    <t>УТ000051633</t>
  </si>
  <si>
    <t>Зарядное устройство USB-7.4VSM 1000мА  черный, для зарядки 2 SLi акк, 4-х контактный ET</t>
  </si>
  <si>
    <t>УТ000051649</t>
  </si>
  <si>
    <t>Зарядное устройство USB-9.6VTB тамия большая, 250мА, для сборок 9.6В</t>
  </si>
  <si>
    <t>УТ000037177</t>
  </si>
  <si>
    <t>Зарядное устройство для 18650, 16340, 14500, на 2 аккумулятора HD-8829</t>
  </si>
  <si>
    <t xml:space="preserve"> Зарядные устройства для литий-ионных аккумуляторов - штекер 5,5х2,5мм</t>
  </si>
  <si>
    <t>УТ000055337</t>
  </si>
  <si>
    <t>Блок питания  5.2В, 2500мА, штекер 5,5х2,5мм, контроллер заряда</t>
  </si>
  <si>
    <t>УТ000050530</t>
  </si>
  <si>
    <t>Блок питания  8.4В, 2000мА, штекер 5,5х2,5мм, контроллер заряда, Live-Power LP-114</t>
  </si>
  <si>
    <t>УТ000050521</t>
  </si>
  <si>
    <t>Блок питания 12.6В, 1000мА, штекер 5,5х2,5мм, контроллер заряда, Live-Power</t>
  </si>
  <si>
    <t>УТ000062014</t>
  </si>
  <si>
    <t>Блок питания 12.6В, 3000мА, штекер 5,5х2,5мм, контроллер заряда, Live-Power LP136</t>
  </si>
  <si>
    <t>УТ000062015</t>
  </si>
  <si>
    <t>Блок питания 12.6В, 4000мА, штекер 5,5х2,5мм, контроллер заряда, Live-Power LP137</t>
  </si>
  <si>
    <t>УТ000063069</t>
  </si>
  <si>
    <t>Блок питания 29В, 2000мА, штекер 5,5х2,5мм, контроллер заряда, Live-Power SP-201</t>
  </si>
  <si>
    <t>УТ000036899</t>
  </si>
  <si>
    <t>Зарядное устройство  4,2В, 500мA, штекер 3,5х1,35мм, OT-APB67 для фонаря</t>
  </si>
  <si>
    <t>УТ000043685</t>
  </si>
  <si>
    <t>Зарядное устройство  42V, 2000мА, штекер 8.0мм, OT-APB85 (для электроскутеров)</t>
  </si>
  <si>
    <t>УТ000050811</t>
  </si>
  <si>
    <t>Зарядное устройство ROBITON HobbyCharger02. Для  Li-Pol, Li-ion, VCFSU. Работа от сети 100-240 Вт.</t>
  </si>
  <si>
    <t>УТ000009127</t>
  </si>
  <si>
    <t>Зарядное устройство для АКБ шуруповерта Li-On 10.8-12.6В 1А разъём 5,5мм 010148(B)</t>
  </si>
  <si>
    <t xml:space="preserve"> Зарядные устройства для сборок NI-Cd, Ni-Mh</t>
  </si>
  <si>
    <t>УТ000051635</t>
  </si>
  <si>
    <t>Зарядное устройство MW 6168VD универсальное для сборок NI-Cd, Ni-Mh от 2.4V до 12.0V. Ток заряда 500мА</t>
  </si>
  <si>
    <t>УТ000051636</t>
  </si>
  <si>
    <t>Зарядное устройство MW OMNI MV3168V (300/600mA, DV, DF для Ni-Cd и Ni-MH акк. сборок)</t>
  </si>
  <si>
    <t xml:space="preserve"> Зарядные устройства для свинцово-кислотных аккумуляторов</t>
  </si>
  <si>
    <t>УТ000046682</t>
  </si>
  <si>
    <t>Автоматическое зарядное устройство, для мото техники, снегоходов, автомобилей ROBITON MotorCharger 612 BL-1</t>
  </si>
  <si>
    <t>УТ000000711</t>
  </si>
  <si>
    <t>Зарядное устройство ROBITON LA2612-600 для аккум-ов 2В, 6В, 12В, зарядный ток 600мА</t>
  </si>
  <si>
    <t>УТ000037521</t>
  </si>
  <si>
    <t>Зарядное устройство ROBITON LAC12-1000 для аккум-ов 12В, зарядный ток 1000мА</t>
  </si>
  <si>
    <t>УТ000044157</t>
  </si>
  <si>
    <t>Зарядное устройство ROBITON LAC12-1000/II для аккум-ов 12В, зарядный ток 1000мА</t>
  </si>
  <si>
    <t>УТ000038234</t>
  </si>
  <si>
    <t>Зарядное устройство ROBITON LAC12-200 для аккум-ов 12В, зарядный ток 200мА BL-1</t>
  </si>
  <si>
    <t>УТ000046681</t>
  </si>
  <si>
    <t>Зарядное устройство ROBITON LAC12-500 для аккум-ов 12В, зарядный ток 500мА</t>
  </si>
  <si>
    <t>УТ000033796</t>
  </si>
  <si>
    <t>Зарядное устройство ROBITON LAC6-1000 для аккум-ов 6В, зарядный ток 1000мА, емкостью 4,5Ач-14Ач</t>
  </si>
  <si>
    <t>УТ000033797</t>
  </si>
  <si>
    <t>Зарядное устройство ROBITON LAC6-600 для аккум-ов 6В, зарядный ток 500мА, емкостью 3Ач-7,2Ач</t>
  </si>
  <si>
    <t>УТ000033798</t>
  </si>
  <si>
    <t>Зарядное устройство ROBITON LAC612-1000 для аккум-ов 6В, 12В, зарядный ток 1000мА, емкостью 4,5Ач-14Ач</t>
  </si>
  <si>
    <t>УТ000033799</t>
  </si>
  <si>
    <t>Зарядное устройство ROBITON LAC612-500 для аккум-ов 6В, 12В, зарядный ток 500мА, емкостью 3Ач-7,2Ач</t>
  </si>
  <si>
    <t>УТ000044148</t>
  </si>
  <si>
    <t>Зарядное устройство для АКБ МОТО Восток 220-12-1 для ёмкости 3-10Ач</t>
  </si>
  <si>
    <t xml:space="preserve"> Солнечные панели</t>
  </si>
  <si>
    <t>УТ000050135</t>
  </si>
  <si>
    <t>Комплект для освещения от солнца Delta Tourist Camper 2</t>
  </si>
  <si>
    <t xml:space="preserve"> Кабели, шнуры, переходники, конвертеры</t>
  </si>
  <si>
    <t xml:space="preserve"> Кабели аудио  Jaсk 6,3; 3,5; 2,5 , RCA, XLR</t>
  </si>
  <si>
    <t xml:space="preserve"> Кабель DIN 5  для ретро техники, аудио</t>
  </si>
  <si>
    <t>УТ000050496</t>
  </si>
  <si>
    <t>Кабель аудио DIN 5 - DIN 5 штекер - штекер 1.5м</t>
  </si>
  <si>
    <t>УТ000061337</t>
  </si>
  <si>
    <t>Кабель аудио DIN 5 pin - 2RCA штекер- штекер, 1,5м (48813)</t>
  </si>
  <si>
    <t>УТ000048813</t>
  </si>
  <si>
    <t>Кабель аудио DIN 5 pin - 2RCA штекер-штекер, 1.5м gold</t>
  </si>
  <si>
    <t>УТ000048812</t>
  </si>
  <si>
    <t>Кабель аудио DIN 5 pin - 2RCA штекер-штекер, 1м пластик-никель</t>
  </si>
  <si>
    <t>УТ000048814</t>
  </si>
  <si>
    <t>Кабель аудио DIN 5 pin - 3,5 jack штекер-штекер, 1.5м</t>
  </si>
  <si>
    <t>УТ000057829</t>
  </si>
  <si>
    <t>Кабель аудио DIN 5 pin - 3,5 jack штекер-штекер, gold, 1.5м</t>
  </si>
  <si>
    <t>УТ000042222</t>
  </si>
  <si>
    <t>Кабель аудио штекер 5DIN - штекер 5DIN 1м</t>
  </si>
  <si>
    <t>УТ000061116</t>
  </si>
  <si>
    <t>Переходник 3,5 Jack - DIN 5pin штекер-гнездо, стерео, пластик</t>
  </si>
  <si>
    <t>УТ000049150</t>
  </si>
  <si>
    <t>Переходник 6,3 Jack - DIN 5pin штекер-гнездо, стерео, пластик, позолочнный</t>
  </si>
  <si>
    <t>УТ000049151</t>
  </si>
  <si>
    <t>Переходник 6,3 Plug - DIN 5pin гнездо-штекер, стерео, пластик</t>
  </si>
  <si>
    <t xml:space="preserve"> Кабель Jack  6,3 -…</t>
  </si>
  <si>
    <t>УТ000060798</t>
  </si>
  <si>
    <t>Кабель аудио 6,3 Jack - 2RCA 1.8 метра Premium H250</t>
  </si>
  <si>
    <t>УТ000061258</t>
  </si>
  <si>
    <t>Кабель Аудио 6,3 Jack - 3,5 Jack 3pin, 3м, штекер - штекер AU02</t>
  </si>
  <si>
    <t>УТ000054148</t>
  </si>
  <si>
    <t>Кабель аудио 6,3 Jack - 6,3 Jack 2pin, штекер - штекер, 1800мм</t>
  </si>
  <si>
    <t>УТ000063141</t>
  </si>
  <si>
    <t>Кабель Аудио 6,3 Jack - 6,3 Jack TRS 3pin, штекер - штекер, 1.8м</t>
  </si>
  <si>
    <t>УТ000064898</t>
  </si>
  <si>
    <t>Кабель аудио 6,3 Jack - 6,3 Jack TRS 3pin, штекер - штекер, 3м Premium H293</t>
  </si>
  <si>
    <t>УТ000057643</t>
  </si>
  <si>
    <t>Кабель аудио 6,3 Jack - 6,3 Jack TS 2pin, штекер - штекер, 1.5M DREAM AU01</t>
  </si>
  <si>
    <t>УТ000054290</t>
  </si>
  <si>
    <t>Кабель аудио 6,3 Jack - 6,3 Jack TS 2pin, штекер - штекер, 1.8 метра</t>
  </si>
  <si>
    <t>УТ000058687</t>
  </si>
  <si>
    <t>Кабель аудио 6,3 Jack - 6,3 Jack TS 2pin, штекер - штекер, 3M DREAM AU01</t>
  </si>
  <si>
    <t>УТ000062718</t>
  </si>
  <si>
    <t>Кабель Аудио Premium H238  AUX Jack 6.35мм/M на 6.35мм/F 20см</t>
  </si>
  <si>
    <t xml:space="preserve"> Кабель Jaсk 3,5 - Jack 3,5 (штекер - штекер)</t>
  </si>
  <si>
    <t>УТ000063877</t>
  </si>
  <si>
    <t>Кабель AUX, Jack 3,5mm(m) - Jack 3,5mm(m) Borofone BL21 Lemon, 1.0м, цвет: синий</t>
  </si>
  <si>
    <t>УТ000047569</t>
  </si>
  <si>
    <t>Кабель Аудио 3,5 Jack - 3,5 Jack 1,5м EP  ( 2122 )</t>
  </si>
  <si>
    <t>УТ000058422</t>
  </si>
  <si>
    <t>Кабель Аудио 3,5 Jack - 3,5 Jack 1.5м силиконовый, штекер металл, JD-128 (5)</t>
  </si>
  <si>
    <t>УТ000047776</t>
  </si>
  <si>
    <t>Кабель Аудио 3,5 Jack - 3,5 Jack 1м витой, силиконовый, штекер пластик, JD-218</t>
  </si>
  <si>
    <t>УТ000047735</t>
  </si>
  <si>
    <t>Кабель Аудио 3,5 Jack - 3,5 Jack 1м кожаная оплетка, штекер металл, 389</t>
  </si>
  <si>
    <t>УТ000056341</t>
  </si>
  <si>
    <t>Кабель Аудио 3,5 Jack - 3,5 Jack 1м матерчатый, JD-1 A01</t>
  </si>
  <si>
    <t>УТ000047775</t>
  </si>
  <si>
    <t>Кабель Аудио 3,5 Jack - 3,5 Jack 1м резиновый, штекер металл, 245</t>
  </si>
  <si>
    <t>УТ000027231</t>
  </si>
  <si>
    <t>Кабель Аудио 3,5 Jack - 3,5 Jack 2м витой TS-3302</t>
  </si>
  <si>
    <t>УТ000058425</t>
  </si>
  <si>
    <t>Кабель Аудио 3,5 Jack - 3,5 Jack 2м силиконовый, штекер металл, JD-458 (5)</t>
  </si>
  <si>
    <t>УТ000036704</t>
  </si>
  <si>
    <t>Кабель Аудио 3,5 Jack - 3,5 Jack 5м белый Krouss</t>
  </si>
  <si>
    <t>УТ000055343</t>
  </si>
  <si>
    <t>Кабель Аудио 3,5 Jack - 3,5 Jack Borofone BL10, 2м, белый</t>
  </si>
  <si>
    <t>УТ000055344</t>
  </si>
  <si>
    <t>Кабель Аудио 3,5 Jack - 3,5 Jack Borofone BL10, 2м, черный</t>
  </si>
  <si>
    <t>УТ000058414</t>
  </si>
  <si>
    <t>Кабель Аудио 3,5 Jack - 3,5 Jack Borofone BL16, 1м, чёрный</t>
  </si>
  <si>
    <t>УТ000047460</t>
  </si>
  <si>
    <t>Кабель Аудио 3,5 Jack - 3,5 Jack Borofone BL5, черный</t>
  </si>
  <si>
    <t>УТ000056189</t>
  </si>
  <si>
    <t>Кабель Аудио 3,5 Jack - 3,5 Jack Carlive AX09 2м белый</t>
  </si>
  <si>
    <t>УТ000039832</t>
  </si>
  <si>
    <t>Кабель Аудио 3,5 Jack - 3,5 Jack Dream JD238, 1,8м, черный</t>
  </si>
  <si>
    <t>УТ000035172</t>
  </si>
  <si>
    <t>Кабель Аудио 3,5 Jack - 3,5 Jack Dream JD423 (с кнопкой ответа, микрофон)</t>
  </si>
  <si>
    <t>УТ000066440</t>
  </si>
  <si>
    <t>Кабель Аудио 3,5 Jack - 3,5 Jack HOCO UPA32, 1м, золото</t>
  </si>
  <si>
    <t>00000004252</t>
  </si>
  <si>
    <t>Кабель Аудио 3,5 Jack - 3,5 Jack Джетт 3м</t>
  </si>
  <si>
    <t>УТ000054470</t>
  </si>
  <si>
    <t>Кабель Аудио 3,5 Jack - 3,5 Jack металлическая оплетка, 1м  золото (5)</t>
  </si>
  <si>
    <t>УТ000049033</t>
  </si>
  <si>
    <t>Кабель Аудио 3,5 Jack - 3,5 Jack Сигнал 1м</t>
  </si>
  <si>
    <t>УТ000049035</t>
  </si>
  <si>
    <t>Кабель Аудио 3,5 Jack - 3,5 Jack Сигнал 3м</t>
  </si>
  <si>
    <t>УТ000049036</t>
  </si>
  <si>
    <t>Кабель Аудио 3,5 Jack - 3,5 Jack Сигнал 5м</t>
  </si>
  <si>
    <t xml:space="preserve"> Кабель Jaсk 3,5 - Plug 3,5 (штекер - гнездо)</t>
  </si>
  <si>
    <t>УТ000058178</t>
  </si>
  <si>
    <t>Кабель Аудио 3,5 Jack - 3,5 Plug 3pin, штекер-гнездо 1.5м DREAM FT01</t>
  </si>
  <si>
    <t>УТ000054295</t>
  </si>
  <si>
    <t>Кабель Аудио 3,5 Jack - 3,5 Plug 3pin, штекер-гнездо, 1,5м, металл, FGM</t>
  </si>
  <si>
    <t>УТ000066181</t>
  </si>
  <si>
    <t>Кабель Аудио 3,5 Jack - 3,5 Plug 3pin, штекер-гнездо, Джетт 1.5м NT-3014</t>
  </si>
  <si>
    <t>00000004286</t>
  </si>
  <si>
    <t>Кабель Аудио 3,5 Jack - 3,5 Plug 3pin, штекер-гнездо, Джетт 3м NT-3014</t>
  </si>
  <si>
    <t>00000004284</t>
  </si>
  <si>
    <t>Кабель Аудио 3,5 Jack - 3,5 Plug 3pin, штекер-гнездо, Джетт 5м NT-3014</t>
  </si>
  <si>
    <t>00000003899</t>
  </si>
  <si>
    <t>Кабель Аудио 3,5 Jack - 3,5 Plug 3pin, штекер-гнездо, Джетт 7м NT-3014</t>
  </si>
  <si>
    <t>УТ000019485</t>
  </si>
  <si>
    <t>Кабель Аудио 3,5 Jack - 3,5 Plug 3pin, штекер-гнездо, с кнопкой ответа и микрофоном, 0,8м OXION ADP2</t>
  </si>
  <si>
    <t>УТ000055342</t>
  </si>
  <si>
    <t>Кабель Аудио 3,5 Jack - 3,5 Plug 4pin, штекер-гнездо, HOCO UPA20, 2м серый</t>
  </si>
  <si>
    <t>УТ000054292</t>
  </si>
  <si>
    <t>Кабель аудио Premium 3,5 Jack - 3,5 Plug,  AUX 3pin, штекер-гнездо, 1,5 метра, FG</t>
  </si>
  <si>
    <t xml:space="preserve"> Кабель Jaсk 3,5 - RCA</t>
  </si>
  <si>
    <t>УТ000064346</t>
  </si>
  <si>
    <t>Кабель Аудио 3,5 Jack - 2 RCA 3м ( позолоченный наконечник)  AV19 (03911)</t>
  </si>
  <si>
    <t>УТ000042959</t>
  </si>
  <si>
    <t>Кабель Аудио 3,5 Jack - 2 RCA AV 1,5м</t>
  </si>
  <si>
    <t>УТ000050988</t>
  </si>
  <si>
    <t>Кабель Аудио 3,5 Jack - 2 RCA NO NAME 5м</t>
  </si>
  <si>
    <t>УТ000002123</t>
  </si>
  <si>
    <t>Кабель Аудио 3,5 Jack - 2 RCA Джетт 1,5м</t>
  </si>
  <si>
    <t>00410056109</t>
  </si>
  <si>
    <t>Кабель Аудио 3,5 Jack - 2 RCA Джетт 1м NT-3017A</t>
  </si>
  <si>
    <t>00000003898</t>
  </si>
  <si>
    <t>Кабель Аудио 3,5 Jack - 2 RCA Джетт 5м NT-3017A</t>
  </si>
  <si>
    <t>УТ000032743</t>
  </si>
  <si>
    <t>Кабель Аудио 3,5 Jack - 3 RCA 0,3м RC-35 OT-AVC32</t>
  </si>
  <si>
    <t>УТ000032231</t>
  </si>
  <si>
    <t>Кабель Аудио 3,5 Jack - 3 RCA 1,5м  Dream</t>
  </si>
  <si>
    <t>УТ000032966</t>
  </si>
  <si>
    <t>Кабель Аудио 3,5 Jack - 3 RCA 1,5м (EP) в пакете</t>
  </si>
  <si>
    <t>УТ000057055</t>
  </si>
  <si>
    <t>Кабель Аудио 3,5 Jack - 3 RCA 1,5м позолоченные наконечники (38510)</t>
  </si>
  <si>
    <t>УТ000053193</t>
  </si>
  <si>
    <t>Кабель Аудио 3,5 Jack - 3 RCA 3м (39234)</t>
  </si>
  <si>
    <t>УТ000043031</t>
  </si>
  <si>
    <t>Кабель Аудио 3,5 Jack - 3 RCA 3м позолоченные наконечники (39234) +</t>
  </si>
  <si>
    <t>УТ000042772</t>
  </si>
  <si>
    <t>Кабель Аудио 3,5 Jack - 3 RCA Джетт 1,5м</t>
  </si>
  <si>
    <t>УТ000039234</t>
  </si>
  <si>
    <t>Кабель Аудио 3,5 Jack - 3 RCA Джетт 3м</t>
  </si>
  <si>
    <t>УТ000039233</t>
  </si>
  <si>
    <t>Кабель Аудио 3,5 Jack - 3 RCA Джетт 5м (53194)</t>
  </si>
  <si>
    <t>00000003911</t>
  </si>
  <si>
    <t>Кабель Аудио Джетт 3,5 Jack - 2RCA 3м  (Rexant) NT-3017A</t>
  </si>
  <si>
    <t>УТ000067042</t>
  </si>
  <si>
    <t>Кабель межблочный 3,5 Jack - 2 RCA штекер - 2 штекера, ШГЭС, 1.5м, ART-23</t>
  </si>
  <si>
    <t>УТ000067041</t>
  </si>
  <si>
    <t>Кабель межблочный 3,5 Jack - 2 RCA штекер - 2 штекера, ШГЭС, 1м, ART-23</t>
  </si>
  <si>
    <t>УТ000067043</t>
  </si>
  <si>
    <t>Кабель межблочный 3,5 Jack - 2 RCA штекер - 2 штекера, ШГЭС, 2м, ART-23</t>
  </si>
  <si>
    <t>УТ000067044</t>
  </si>
  <si>
    <t>Кабель межблочный 3,5 Jack - 2 RCA штекер - 2 штекера, ШГЭС, 3м, ART-23</t>
  </si>
  <si>
    <t xml:space="preserve"> Кабель RCA, 2RCA, 3RCA, 4RCA</t>
  </si>
  <si>
    <t>УТ000043030</t>
  </si>
  <si>
    <t>Кабель Аудио 2RCA-2RCA 1,5м (02118) +</t>
  </si>
  <si>
    <t>00410055899</t>
  </si>
  <si>
    <t>Кабель Аудио 2RCA-2RCA 3м</t>
  </si>
  <si>
    <t>УТ000059731</t>
  </si>
  <si>
    <t>Кабель Аудио 2RCA-2RCA AV21 (A370) 1,5м позол. наконечник</t>
  </si>
  <si>
    <t>УТ000064314</t>
  </si>
  <si>
    <t>Кабель Аудио 2RCA-2RCA ENERGY POWER  GOLD 1,5м</t>
  </si>
  <si>
    <t>УТ000038503</t>
  </si>
  <si>
    <t>Кабель Аудио 2RCA-2RCA Сигнал 1м</t>
  </si>
  <si>
    <t>УТ000054293</t>
  </si>
  <si>
    <t>Кабель аудио-видео 3RCA-3RCA штекер-штекер, металл, 1.5 метра Premium GM</t>
  </si>
  <si>
    <t>УТ000018029</t>
  </si>
  <si>
    <t>Кабель Аудио/Видео 3RCA-3RCA 10м AV14 (A374)</t>
  </si>
  <si>
    <t>УТ000055168</t>
  </si>
  <si>
    <t>Кабель Аудио/Видео 3RCA-3RCA AV12 (A376) 3м</t>
  </si>
  <si>
    <t>УТ000018028</t>
  </si>
  <si>
    <t>Кабель Аудио/Видео 3RCA-3RCA AV13 (A377) 5м</t>
  </si>
  <si>
    <t>УТ000064316</t>
  </si>
  <si>
    <t>Кабель Аудио/Видео 3RCA-3RCA ENERGY POWER GOLD 5м</t>
  </si>
  <si>
    <t>00410058346</t>
  </si>
  <si>
    <t>Кабель Аудио/Видео 3RCA-3RCA SmartTrack 1,5м KА-131</t>
  </si>
  <si>
    <t>00000004251</t>
  </si>
  <si>
    <t>Кабель Аудио/Видео 3RCA-3RCA Джетт 1,2м CK-8027</t>
  </si>
  <si>
    <t>00401052324</t>
  </si>
  <si>
    <t>Кабель Аудио/Видео 3RCA-3RCA Джетт 1,5м CK-8027</t>
  </si>
  <si>
    <t>00000003889</t>
  </si>
  <si>
    <t>Кабель Аудио/Видео 3RCA-3RCA Джетт 1,8м CK-8027</t>
  </si>
  <si>
    <t>УТ000007008</t>
  </si>
  <si>
    <t>Кабель Аудио/Видео 3RCA-3RCA Джетт 1м</t>
  </si>
  <si>
    <t>УТ000002120</t>
  </si>
  <si>
    <t>Кабель Аудио/Видео 3RCA-3RCA Джетт 3м</t>
  </si>
  <si>
    <t>УТ000002121</t>
  </si>
  <si>
    <t>Кабель Аудио/Видео 4RCA-4RCA Джетт 1,5м</t>
  </si>
  <si>
    <t xml:space="preserve"> Кабель Toslink, оптический</t>
  </si>
  <si>
    <t>УТ000049904</t>
  </si>
  <si>
    <t>Кабель аудио оптический TOSLINK-TOSLINK 1,5м IF01, 2мм</t>
  </si>
  <si>
    <t>УТ000029285</t>
  </si>
  <si>
    <t>Кабель Аудио оптический TOSLINK-TOSLINK 2м</t>
  </si>
  <si>
    <t>УТ000053579</t>
  </si>
  <si>
    <t>Кабель аудио оптический TOSLINK-TOSLINK,  D4мм, длина 3м</t>
  </si>
  <si>
    <t>УТ000002285</t>
  </si>
  <si>
    <t>Кабель аудио оптический TOSLINK-TOSLINK, D4мм, длина 1,5м</t>
  </si>
  <si>
    <t>УТ000002284</t>
  </si>
  <si>
    <t>Кабель аудио оптический TOSLINK-TOSLINK, D4мм, длина 1м</t>
  </si>
  <si>
    <t>УТ000059519</t>
  </si>
  <si>
    <t>Кабель аудио оптический TOSLINK-TOSLINK, SPDIF, D2.2мм, длина 1,5м</t>
  </si>
  <si>
    <t>УТ000059518</t>
  </si>
  <si>
    <t>Кабель аудио оптический TOSLINK-TOSLINK, SPDIF, D2.2мм, длина 1м</t>
  </si>
  <si>
    <t>УТ000059520</t>
  </si>
  <si>
    <t>Кабель аудио оптический TOSLINK-TOSLINK, SPDIF, D2.2мм, длина 2м</t>
  </si>
  <si>
    <t>УТ000059521</t>
  </si>
  <si>
    <t>Кабель аудио оптический TOSLINK-TOSLINK, SPDIF, D2.2мм, длина 3м</t>
  </si>
  <si>
    <t>УТ000066817</t>
  </si>
  <si>
    <t>Кабель аудио оптический TOSLINK-TOSLINK, SPDIF, D6мм, длина 1м</t>
  </si>
  <si>
    <t xml:space="preserve"> Кабель XLR</t>
  </si>
  <si>
    <t>УТ000059473</t>
  </si>
  <si>
    <t>Аудио кабель, микрофонный XLR F гнездо - Jack 6.35 TRS 1,5M DREAM STYLE, AU08</t>
  </si>
  <si>
    <t>УТ000050311</t>
  </si>
  <si>
    <t>Аудио кабель, микрофонный XLR F гнездо - Jack 6.35 TRS 3M DREAM STYLE, AU08</t>
  </si>
  <si>
    <t>УТ000061259</t>
  </si>
  <si>
    <t>Аудио кабель, микрофонный XLR F гнездо - Jack 6.35 TS моно 3M DREAM STYLE, AU06</t>
  </si>
  <si>
    <t>УТ000060804</t>
  </si>
  <si>
    <t>Кабель Аудио 6,3 Jack - XLR 1,8м Premium H255</t>
  </si>
  <si>
    <t>УТ000054150</t>
  </si>
  <si>
    <t>Кабель Аудио 6,3 Jack - XLR 3pin штекер - гнездо, 3м</t>
  </si>
  <si>
    <t>УТ000060801</t>
  </si>
  <si>
    <t>Кабель Аудио XLR 3 pin гнездо - 2 x RCA штекер, 1,8м Premium H251</t>
  </si>
  <si>
    <t>УТ000055899</t>
  </si>
  <si>
    <t>Кабель аудио XLR 3pin гнездо - 6.35 Jack 2pin моно штекер 1.5м,  эластичный</t>
  </si>
  <si>
    <t>УТ000055900</t>
  </si>
  <si>
    <t>Кабель аудио XLR 3pin гнездо - 6.35 Jack 2pin моно штекер 3м, эластичный</t>
  </si>
  <si>
    <t>УТ000049163</t>
  </si>
  <si>
    <t>Кабель аудио XLR 3pin штекер - 3.5 Jack стерео, 1,5м</t>
  </si>
  <si>
    <t>УТ000063872</t>
  </si>
  <si>
    <t>Кабель аудио XLR 3pin штекер - гнездо 1,8м черный H254</t>
  </si>
  <si>
    <t>УТ000055873</t>
  </si>
  <si>
    <t>Кабель аудио XLR 3pin штекер - гнездо 1.5м, эластичный</t>
  </si>
  <si>
    <t>УТ000049161</t>
  </si>
  <si>
    <t>Кабель аудио XLR 3pin штекер - гнездо 3м черный H113</t>
  </si>
  <si>
    <t>УТ000049153</t>
  </si>
  <si>
    <t>Кабель аудио XLR 3pin штекер - штекер 0.3м</t>
  </si>
  <si>
    <t xml:space="preserve"> Переходники Jack 3,5 - 2 x 3,5 Plug 3рin (штекер-2 гнезда)</t>
  </si>
  <si>
    <t>УТ000060292</t>
  </si>
  <si>
    <t>Кабель Аудио Premium  AUX Jack 3,5mm 1F/2M разветвлитель 300мм H233</t>
  </si>
  <si>
    <t>УТ000060293</t>
  </si>
  <si>
    <t>Кабель Аудио Premium H234  AUX Jack 3,5mm 1M/2F разветвлитель 200мм</t>
  </si>
  <si>
    <t>УТ000041220</t>
  </si>
  <si>
    <t>Переходник 3,5 Jack - 2 x 3,5 Plug 3рin (штекер-2 гнезда) Dream JD88</t>
  </si>
  <si>
    <t>00000003905</t>
  </si>
  <si>
    <t>Переходник 3,5 Jack - 2 x 3,5 Plug 3рin (штекер-2 гнезда) пластик CN-1121 T-1730B (упак.5шт)</t>
  </si>
  <si>
    <t>УТ000045427</t>
  </si>
  <si>
    <t>Переходник 3,5 Jack - 2 x 3,5 Plug 3рin (штекер-2 гнезда), AX01, белый</t>
  </si>
  <si>
    <t xml:space="preserve"> Переходники Jack 3,5 - 2 x 3,5 Plug 4рin (штекер-2 гнезда), наушники - микрофон</t>
  </si>
  <si>
    <t>УТ000048407</t>
  </si>
  <si>
    <t>Переходник 3,5 Jack - 2 x 3,5 Plug  0,2м</t>
  </si>
  <si>
    <t>УТ000035174</t>
  </si>
  <si>
    <t>Переходник 3,5 Jack - 2 x 3,5 Plug 4рin (штекер-2 гнезда) Dream JD459</t>
  </si>
  <si>
    <t>УТ000049635</t>
  </si>
  <si>
    <t>Переходник 3,5 Jack - 2 x 3,5 Plug 4рin (штекер-2 гнезда) Dream Z1</t>
  </si>
  <si>
    <t>УТ000037765</t>
  </si>
  <si>
    <t>Переходник 3,5 Jack - 2 x 3,5 Plug 4рin (штекер-2 гнезда) EZRA AD04</t>
  </si>
  <si>
    <t>УТ000035408</t>
  </si>
  <si>
    <t>Переходник 3,5 Jack - 2 x 3,5 Plug 4рin (штекер-2 гнезда) KIN KY-148</t>
  </si>
  <si>
    <t>УТ000059724</t>
  </si>
  <si>
    <t>Переходник 3,5 Jack - 2 x 3,5 Plug 4рin (штекер-2 гнезда) KIN KY-148 зелёный</t>
  </si>
  <si>
    <t>УТ000059726</t>
  </si>
  <si>
    <t>Переходник 3,5 Jack - 2 x 3,5 Plug 4рin (штекер-2 гнезда) KIN KY-148 красный</t>
  </si>
  <si>
    <t>УТ000059725</t>
  </si>
  <si>
    <t>Переходник 3,5 Jack - 2 x 3,5 Plug 4рin (штекер-2 гнезда) KIN KY-148 синий</t>
  </si>
  <si>
    <t>УТ000048623</t>
  </si>
  <si>
    <t>Переходник 3,5 Jack - 2 x 3,5 Plug 4рin (штекер-2 гнезда) KIN KY-67</t>
  </si>
  <si>
    <t>УТ000045425</t>
  </si>
  <si>
    <t>Переходник разветвитель Jack 3.5 штекер 4pin - 2 x Jack 3.5 гнезда 3pin, для микрофона и наушников, кр/зел KY57 (5)</t>
  </si>
  <si>
    <t>УТ000064706</t>
  </si>
  <si>
    <t>Переходник разветвитель Jack 3.5 штекер 4pin - 2 x Jack 3.5 гнезда 3pin, для микрофона и наушников, кр/черн KY57</t>
  </si>
  <si>
    <t xml:space="preserve"> Переходники Jaсk 3,5 - RCA,  Jaсk 6,3 - RCA</t>
  </si>
  <si>
    <t>УТ000045404</t>
  </si>
  <si>
    <t>Переходник 3,5 Jack - 2RCA Plug 3pin штекер - 2 гнезда</t>
  </si>
  <si>
    <t>00000003883</t>
  </si>
  <si>
    <t>Переходник 3,5 Jack - 2RCA Plug 3pin штекер - 2 гнезда пластик Джетт (5)</t>
  </si>
  <si>
    <t>УТ000058296</t>
  </si>
  <si>
    <t>Переходник 3,5 Jack - 2RCA Plug 4pin штекер - 2 гнезда H17 (2)</t>
  </si>
  <si>
    <t>УТ000058181</t>
  </si>
  <si>
    <t>Переходник 3,5 Jack - 2RCA Plug штекер 4pin - 2 гнезда</t>
  </si>
  <si>
    <t>УТ000045405</t>
  </si>
  <si>
    <t>Переходник 3,5 Jack - 3RCA Plug штекер 4pin - 3 гнезда</t>
  </si>
  <si>
    <t>00410053221</t>
  </si>
  <si>
    <t>Переходник 6,3 Jack - 2RCA Plug 3pin штекер - 2 гнезда пластик CN-1116 (упак.5шт)</t>
  </si>
  <si>
    <t>00410053219</t>
  </si>
  <si>
    <t>Переходник 6,3 Jack - RCA 2pin штекер - гнездо (5)</t>
  </si>
  <si>
    <t xml:space="preserve"> Переходники Jaсk 6,3 3,5 2,5</t>
  </si>
  <si>
    <t>УТ000049893</t>
  </si>
  <si>
    <t>Аудиоконвертер Dream B3</t>
  </si>
  <si>
    <t>УТ000051673</t>
  </si>
  <si>
    <t>Переходник 3,5 Jack - 3,5 Plug 3pin  штекер -&gt; гнездо, стерео металл (5)</t>
  </si>
  <si>
    <t>00400051870</t>
  </si>
  <si>
    <t>Переходник 3,5 Jack - 3,5 Plug 3рin штекер-гнездо стерео пластик</t>
  </si>
  <si>
    <t>УТ000045059</t>
  </si>
  <si>
    <t>Переходник 3,5 Jack - 6,3 Plug 2pin штекер-гнездо Perfeo A7024</t>
  </si>
  <si>
    <t>УТ000022137</t>
  </si>
  <si>
    <t>Переходник 3,5 Jack - 6,3 Plug 3pin  штекер -&gt; гнездо, стерео металл</t>
  </si>
  <si>
    <t>00400051868</t>
  </si>
  <si>
    <t>Переходник 3,5 Jack - 6,3 Plug 3pin штекер-гнездо стерео пластик (5)</t>
  </si>
  <si>
    <t>00000003903</t>
  </si>
  <si>
    <t>Переходник 3,5 Jack - 6,3 Plug T-1791B золото</t>
  </si>
  <si>
    <t>УТ000018433</t>
  </si>
  <si>
    <t>Переходник 3,5 Plug - 2 x 3,5 Jack гнездо - 2 штекера Perfeo для авианаушников</t>
  </si>
  <si>
    <t>УТ000047563</t>
  </si>
  <si>
    <t>Переходник 6,3 Jack - 3,5 Plug 3pin штекер-гнездо металл, GOLD</t>
  </si>
  <si>
    <t>00000003907</t>
  </si>
  <si>
    <t>Переходник 6,3 Jack - 3,5 Plug 3pin штекер-гнездо пластик (5)</t>
  </si>
  <si>
    <t>УТ000058082</t>
  </si>
  <si>
    <t>Переходник Jack 6,3 TS 2pin - RCA гнездо - штекер (5)</t>
  </si>
  <si>
    <t>УТ000058476</t>
  </si>
  <si>
    <t>Переходник Jack 6,3 TS 2pin - RCA штекер - гнездо</t>
  </si>
  <si>
    <t xml:space="preserve"> Кабели видео HDMI, DVI, VGA, SCART, RCA ...</t>
  </si>
  <si>
    <t xml:space="preserve"> Кабель DisplayPort</t>
  </si>
  <si>
    <t>УТ000052931</t>
  </si>
  <si>
    <t>Кабель DisplayPort-DisplayPort штекер-штекер 1м STYLE HD83</t>
  </si>
  <si>
    <t>УТ000053576</t>
  </si>
  <si>
    <t>Кабель DisplayPort-DisplayPort штекер-штекер 4K 1.5м</t>
  </si>
  <si>
    <t>УТ000053577</t>
  </si>
  <si>
    <t>Кабель DisplayPort-DisplayPort штекер-штекер 4K 3м</t>
  </si>
  <si>
    <t>УТ000053578</t>
  </si>
  <si>
    <t>Кабель DisplayPort-DisplayPort штекер-штекер 4K 5м</t>
  </si>
  <si>
    <t>УТ000061708</t>
  </si>
  <si>
    <t>Кабель DisplayPort-DisplayPort штекер-штекер 8K 5м</t>
  </si>
  <si>
    <t>УТ000045798</t>
  </si>
  <si>
    <t>Кабель DisplayPort-HDMI штекер-штекер 99</t>
  </si>
  <si>
    <t>УТ000042442</t>
  </si>
  <si>
    <t>Кабель-переходник DisplayPort-HDMI штекер-штекер, 1.8м Telecom (TA494)</t>
  </si>
  <si>
    <t>УТ000025372</t>
  </si>
  <si>
    <t>Кабель-переходник DisplayPort-VGA штекер-штекер, 1м OT-AVW45</t>
  </si>
  <si>
    <t>УТ000025371</t>
  </si>
  <si>
    <t>Кабель-переходник DisplayPort-VGA, штекер-штекер, 1м OT-AVW46</t>
  </si>
  <si>
    <t>УТ000042446</t>
  </si>
  <si>
    <t>Кабель-переходник miniDisplayPort-HDMI 1.8м  штекер-штекер Telecom(TA695)</t>
  </si>
  <si>
    <t xml:space="preserve"> Кабель DVI-DVI, DVI-...</t>
  </si>
  <si>
    <t>00410059717</t>
  </si>
  <si>
    <t>Кабель DVI (I Dual) - VGA 1,5м OT-AVW03</t>
  </si>
  <si>
    <t>УТ000011204</t>
  </si>
  <si>
    <t>Кабель DVI - DVI 2м TS-3115 OT-AVW01</t>
  </si>
  <si>
    <t>УТ000042109</t>
  </si>
  <si>
    <t>Кабель DVI-D(Single)-HDMI штекер-штекер Dialog HC-A1750 (CV-0550) 5 м</t>
  </si>
  <si>
    <t>УТ000055832</t>
  </si>
  <si>
    <t>Кабель Аудио/Видео HDMI-DVI-D M/M 3м (в оплетке)</t>
  </si>
  <si>
    <t>УТ000059730</t>
  </si>
  <si>
    <t>Кабель Аудио/Видео HDMI-DVI-D M/M 5м (в оплетке)</t>
  </si>
  <si>
    <t xml:space="preserve"> Кабель HDMI-HDMI</t>
  </si>
  <si>
    <t>УТ000050511</t>
  </si>
  <si>
    <t>Кабель HDMI-DVI штекер-штекер, 2м, S4 (1920x1080)</t>
  </si>
  <si>
    <t>УТ000055166</t>
  </si>
  <si>
    <t>Кабель Аудио/Видео DVI-D - HDMI штекер-штекер, 1,5м (в оплетке)</t>
  </si>
  <si>
    <t>УТ000066090</t>
  </si>
  <si>
    <t>Кабель Аудио/Видео HDMI-HDMI 0,5м ENERGY POWER резиновый, в пакете</t>
  </si>
  <si>
    <t>УТ000043029</t>
  </si>
  <si>
    <t>Кабель Аудио/Видео HDMI-HDMI 0,75м</t>
  </si>
  <si>
    <t>УТ000064131</t>
  </si>
  <si>
    <t>Кабель Аудио/Видео HDMI-HDMI 1 м ENERGY POWER 2K*4K(19+1) резиновый, металл. штекер в пакете</t>
  </si>
  <si>
    <t>УТ000060778</t>
  </si>
  <si>
    <t>Кабель Аудио/Видео HDMI-HDMI 1,5м мат.оплетка (EP)</t>
  </si>
  <si>
    <t>УТ000006669</t>
  </si>
  <si>
    <t>Кабель Аудио/Видео HDMI-HDMI 1,5м, чёрный</t>
  </si>
  <si>
    <t>УТ000065394</t>
  </si>
  <si>
    <t>Кабель Аудио/Видео HDMI-HDMI 1.5 м ENERGY POWER 2K*4K(19+1) резиновый, металл. штекер</t>
  </si>
  <si>
    <t>УТ000066088</t>
  </si>
  <si>
    <t>Кабель Аудио/Видео HDMI-HDMI 1.5 м ENERGY POWER резиновый, в пакете</t>
  </si>
  <si>
    <t>УТ000054639</t>
  </si>
  <si>
    <t>Кабель Аудио/Видео HDMI-HDMI 15м оплетка (EP)</t>
  </si>
  <si>
    <t>УТ000047957</t>
  </si>
  <si>
    <t>Кабель Аудио/Видео HDMI-HDMI 1м</t>
  </si>
  <si>
    <t>УТ000066089</t>
  </si>
  <si>
    <t>Кабель Аудио/Видео HDMI-HDMI 1м ENERGY POWER резиновый, в пакете</t>
  </si>
  <si>
    <t>УТ000062011</t>
  </si>
  <si>
    <t>Кабель Аудио/Видео HDMI-HDMI 20м H215 CCS в оплетке</t>
  </si>
  <si>
    <t>УТ000050823</t>
  </si>
  <si>
    <t>Кабель Аудио/Видео HDMI-HDMI 25м</t>
  </si>
  <si>
    <t>УТ000024102</t>
  </si>
  <si>
    <t>Кабель Аудио/Видео HDMI-HDMI 2м 2.0v SH-162 (OT-AVW09)</t>
  </si>
  <si>
    <t>УТ000065824</t>
  </si>
  <si>
    <t>Кабель Аудио/Видео HDMI-HDMI 3.0 м ENERGY POWER 2K*4K(19+1) резиновый, металл. штекер в пакете</t>
  </si>
  <si>
    <t>УТ000050824</t>
  </si>
  <si>
    <t>Кабель Аудио/Видео HDMI-HDMI 30м</t>
  </si>
  <si>
    <t>УТ000005567</t>
  </si>
  <si>
    <t>Кабель Аудио/Видео HDMI-HDMI 3м</t>
  </si>
  <si>
    <t>УТ000006670</t>
  </si>
  <si>
    <t>Кабель Аудио/Видео HDMI-HDMI 3м, ENERGY POWER резиновый, в пакете</t>
  </si>
  <si>
    <t>00410055401</t>
  </si>
  <si>
    <t>Кабель Аудио/Видео HDMI-HDMI 5м мат.оплетка (EP)</t>
  </si>
  <si>
    <t>УТ000006671</t>
  </si>
  <si>
    <t>Кабель Аудио/Видео HDMI-HDMI 5м, черный</t>
  </si>
  <si>
    <t>УТ000048386</t>
  </si>
  <si>
    <t>Кабель Аудио/Видео HDMI-HDMI Flat, плоский 5м</t>
  </si>
  <si>
    <t>УТ000065131</t>
  </si>
  <si>
    <t>Кабель Аудио/Видео HDMI-HDMI H213 CCS 10м (в оплетке)</t>
  </si>
  <si>
    <t>УТ000063360</t>
  </si>
  <si>
    <t>Кабель Аудио/Видео HDMI-HDMI HDTV 2,0  4K, версия 2.0 15м H222</t>
  </si>
  <si>
    <t>УТ000063871</t>
  </si>
  <si>
    <t>Кабель Аудио/Видео HDMI-HDMI HDTV 2,0  4K, версия 2.0 20м H223</t>
  </si>
  <si>
    <t>УТ000054702</t>
  </si>
  <si>
    <t>Кабель Аудио/Видео HDMI-HDMI HDTV 2,0  4K, версия 2.0 3м (EP)</t>
  </si>
  <si>
    <t>УТ000054703</t>
  </si>
  <si>
    <t>Кабель Аудио/Видео HDMI-HDMI HDTV 2,0  4K, версия 2.0 5м (EP)</t>
  </si>
  <si>
    <t>УТ000047962</t>
  </si>
  <si>
    <t>Кабель Аудио/Видео HDMI-HDMI MRM-POWER 20м, оплетка</t>
  </si>
  <si>
    <t>УТ000037423</t>
  </si>
  <si>
    <t>Кабель Аудио/Видео HDMI-HDMI MRM-POWER 25м 1.4v оплетка</t>
  </si>
  <si>
    <t>УТ000037424</t>
  </si>
  <si>
    <t>Кабель Аудио/Видео HDMI-HDMI MRM-POWER 30м 1.4v оплетка</t>
  </si>
  <si>
    <t>УТ000048672</t>
  </si>
  <si>
    <t>Кабель Аудио/Видео HDMI-HDMI Джетт  0,7м</t>
  </si>
  <si>
    <t>УТ000002275</t>
  </si>
  <si>
    <t>Кабель Аудио/Видео HDMI-HDMI Джетт  1,5м</t>
  </si>
  <si>
    <t>УТ000019328</t>
  </si>
  <si>
    <t>Кабель Аудио/Видео HDMI-HDMI Джетт  1м</t>
  </si>
  <si>
    <t>УТ000004175</t>
  </si>
  <si>
    <t>Кабель Аудио/Видео HDMI-HDMI Джетт  2м</t>
  </si>
  <si>
    <t>УТ000000572</t>
  </si>
  <si>
    <t>Кабель Аудио/Видео HDMI-HDMI Джетт  3м</t>
  </si>
  <si>
    <t>УТ000004177</t>
  </si>
  <si>
    <t>Кабель Аудио/Видео HDMI-HDMI Джетт  5м</t>
  </si>
  <si>
    <t>УТ000039230</t>
  </si>
  <si>
    <t>Кабель Аудио/Видео HDMI-HDMI Джетт для Ultra HD, 4K, 8K 60Hz, HIGH speed, версия 2.0 1,5м</t>
  </si>
  <si>
    <t>УТ000039231</t>
  </si>
  <si>
    <t>Кабель Аудио/Видео HDMI-HDMI Джетт для Ultra HD, 4K, 8K 60Hz, HIGH speed, версия 2.0 2м</t>
  </si>
  <si>
    <t>УТ000045159</t>
  </si>
  <si>
    <t>Кабель Аудио/Видео HDMI-HDMI Джетт для Ultra HD, 4K, 8K 60Hz, HIGH speed, версия 2.0 3м</t>
  </si>
  <si>
    <t>УТ000004268</t>
  </si>
  <si>
    <t>Кабель Аудио/Видео HDMI-HDMI Джетт угловой 1,5м</t>
  </si>
  <si>
    <t>УТ000004169</t>
  </si>
  <si>
    <t>Кабель Аудио/Видео HDMI-HDMI Джетт угловой 3м</t>
  </si>
  <si>
    <t>УТ000001374</t>
  </si>
  <si>
    <t>Кабель Аудио/Видео HDMI-micro HDMI 1,5м OT-AVW15</t>
  </si>
  <si>
    <t>УТ000059396</t>
  </si>
  <si>
    <t>Кабель аудио/Видео HDMI-micro HDMI 1.5м черный H134</t>
  </si>
  <si>
    <t>УТ000000672</t>
  </si>
  <si>
    <t>Кабель Аудио/Видео HDMI-microHDMI Defender 8cm</t>
  </si>
  <si>
    <t>УТ000046725</t>
  </si>
  <si>
    <t>Кабель Аудио/Видео HDMI-microHDMI Dialog HC-A0410 1м</t>
  </si>
  <si>
    <t>УТ000004171</t>
  </si>
  <si>
    <t>Кабель Аудио/Видео HDMI-microHDMI Джетт 3м</t>
  </si>
  <si>
    <t>УТ000045520</t>
  </si>
  <si>
    <t>Кабель Аудио/Видео HDMI-miniHDMI Dialog HC-A1418 1,8м</t>
  </si>
  <si>
    <t>УТ000004174</t>
  </si>
  <si>
    <t>Кабель Аудио/Видео HDMI-miniHDMI Джетт 3м</t>
  </si>
  <si>
    <t>УТ000053022</t>
  </si>
  <si>
    <t>Кабель Аудио/Видео удлинитель Н204 HDMI-HDMI 1м гнездо штекер</t>
  </si>
  <si>
    <t>УТ000053023</t>
  </si>
  <si>
    <t>Кабель Аудио/Видео удлинитель Н205 HDMI-HDMI 1,5м гнездо штекер</t>
  </si>
  <si>
    <t>УТ000061941</t>
  </si>
  <si>
    <t>Кабель удлинитель HDMI штекер - гнездо, (M/F) с ушками, 0.5м H291</t>
  </si>
  <si>
    <t>УТ000061942</t>
  </si>
  <si>
    <t>Кабель удлинитель HDMI штекер - гнездо, (M/F) с ушками, 1м</t>
  </si>
  <si>
    <t xml:space="preserve"> Кабель SCART - RCA</t>
  </si>
  <si>
    <t>00410057901</t>
  </si>
  <si>
    <t>Кабель Аудио/Видео SCART-2RCA TDS 1,5м</t>
  </si>
  <si>
    <t>00410053185</t>
  </si>
  <si>
    <t>Кабель Аудио/Видео SCART-2RCA Джетт 3м NT-6004</t>
  </si>
  <si>
    <t>00000003894</t>
  </si>
  <si>
    <t>Кабель Аудио/Видео SCART-3RCA Джетт 1,5м  NT-6006A</t>
  </si>
  <si>
    <t>УТ000048613</t>
  </si>
  <si>
    <t>Кабель Аудио/Видео SCART-3RCA, с переключателем, 1,5 м</t>
  </si>
  <si>
    <t>00000003909</t>
  </si>
  <si>
    <t>Кабель Аудио/Видео SCART-4RCA Джетт 1,5м NT-6010</t>
  </si>
  <si>
    <t>00000003908</t>
  </si>
  <si>
    <t>Кабель Аудио/Видео SCART-4RCA Джетт 1м NT-6010</t>
  </si>
  <si>
    <t>00000003890</t>
  </si>
  <si>
    <t>Кабель Аудио/Видео SCART-4RCA Джетт 3м NT-6010</t>
  </si>
  <si>
    <t xml:space="preserve"> Кабель SCART-SCART, SVIDEO-SVIDEO</t>
  </si>
  <si>
    <t>00000004255</t>
  </si>
  <si>
    <t>Кабель Аудио/Видео SCART-SCART Джетт 1м NT-6002A</t>
  </si>
  <si>
    <t>00000004254</t>
  </si>
  <si>
    <t>Кабель Аудио/Видео SCART-SCART Джетт 3м NT-6002A</t>
  </si>
  <si>
    <t>УТ000036223</t>
  </si>
  <si>
    <t>Кабель Видео SVideo-SVideo 1,5м Defender</t>
  </si>
  <si>
    <t>00410053210</t>
  </si>
  <si>
    <t>Кабель Видео SVideo-SVideo Джетт 2м</t>
  </si>
  <si>
    <t xml:space="preserve"> Кабель VGA-VGA</t>
  </si>
  <si>
    <t>УТ000013670</t>
  </si>
  <si>
    <t>Кабель VGA-VGA штекер-штекер  1,5м (EP)</t>
  </si>
  <si>
    <t>00410059718</t>
  </si>
  <si>
    <t>Кабель VGA-VGA штекер-штекер  1,5м , TS-3021 OT-AVW16</t>
  </si>
  <si>
    <t>УТ000052325</t>
  </si>
  <si>
    <t>Кабель VGA-VGA штекер-штекер  1,5м V55</t>
  </si>
  <si>
    <t>УТ000022981</t>
  </si>
  <si>
    <t>Кабель VGA-VGA штекер-штекер  3м (EP)</t>
  </si>
  <si>
    <t>УТ000011208</t>
  </si>
  <si>
    <t>Кабель VGA-VGA штекер-штекер  3м , TS-3113 OT-AVW18</t>
  </si>
  <si>
    <t>УТ000015828</t>
  </si>
  <si>
    <t>Кабель VGA-VGA штекер-штекер  5м (EP)</t>
  </si>
  <si>
    <t>УТ000011209</t>
  </si>
  <si>
    <t>Кабель VGA-VGA штекер-штекер  5м , OT-AVW19</t>
  </si>
  <si>
    <t>УТ000057659</t>
  </si>
  <si>
    <t>Кабель VGA-VGA штекер-штекер  5м V304, D=7мм</t>
  </si>
  <si>
    <t>УТ000018354</t>
  </si>
  <si>
    <t>Кабель VGA-VGA штекер-штекер 10м</t>
  </si>
  <si>
    <t>УТ000057381</t>
  </si>
  <si>
    <t>Кабель VGA-VGA штекер-штекер 10м (EP)</t>
  </si>
  <si>
    <t>УТ000050820</t>
  </si>
  <si>
    <t>Кабель VGA-VGA штекер-штекер 15м</t>
  </si>
  <si>
    <t>УТ000020769</t>
  </si>
  <si>
    <t>Кабель VGA-VGA штекер-штекер 20м</t>
  </si>
  <si>
    <t>00410057981</t>
  </si>
  <si>
    <t>Кабель VGA-VGA штекер-штекер, тройной экран, ферритовые кольца Gembird 3м</t>
  </si>
  <si>
    <t>00410057982</t>
  </si>
  <si>
    <t>Кабель VGA-VGA штекер-штекер, тройной экран, ферритовые кольца Gembird 5м</t>
  </si>
  <si>
    <t xml:space="preserve"> Конвертеры, переходники HDMI, DVI, DisplayPort, VGA, .....</t>
  </si>
  <si>
    <t>УТ000055114</t>
  </si>
  <si>
    <t>Кабель конвертер HDMI to AV 4K 1.8м, H77</t>
  </si>
  <si>
    <t>УТ000055131</t>
  </si>
  <si>
    <t>Кабель конвертер HDMI to AV, H75</t>
  </si>
  <si>
    <t>УТ000062125</t>
  </si>
  <si>
    <t>Кабель-переходник VGA-HDMI+AUX+питание Dream AD4</t>
  </si>
  <si>
    <t>УТ000055130</t>
  </si>
  <si>
    <t>Коммутатор входов HDMI Switch+Remote 3x1 Port с пультом</t>
  </si>
  <si>
    <t>УТ000061502</t>
  </si>
  <si>
    <t>Конвертер HDMI 2.0 Bi-Direction Switch</t>
  </si>
  <si>
    <t>УТ000055120</t>
  </si>
  <si>
    <t>Конвертер HDMI to SCART 1080p</t>
  </si>
  <si>
    <t>УТ000055121</t>
  </si>
  <si>
    <t>Конвертер SCART to HDMI 1080p</t>
  </si>
  <si>
    <t>УТ000054002</t>
  </si>
  <si>
    <t>Конвертер-переходник MINI AV2HDMI, вход ( input ) 3RCA гнездо - выход ( output ) HDMI гнездо OT-AVW52</t>
  </si>
  <si>
    <t>УТ000050480</t>
  </si>
  <si>
    <t>Конвертер-переходник MINI AV2HDMI, вход ( input ) 3RCA гнездо - выход ( output ) HDMI гнездо, белый</t>
  </si>
  <si>
    <t>УТ000050481</t>
  </si>
  <si>
    <t>Конвертер-переходник MINI AV2VGA, вход ( input ) 3RCA гнездо - выход ( output ) VGA гнездо</t>
  </si>
  <si>
    <t>УТ000052897</t>
  </si>
  <si>
    <t>Конвертер-переходник MINI AV2VGA, вход ( input ) 3RCA гнездо - выход ( output ) VGA гнездо, белый</t>
  </si>
  <si>
    <t>УТ000037181</t>
  </si>
  <si>
    <t>Конвертер-переходник MINI HDMI2AV, вход ( input ) HDMI гнездо - выход ( output ) 3RCA гнездо</t>
  </si>
  <si>
    <t>УТ000054001</t>
  </si>
  <si>
    <t>Конвертер-переходник MINI HDMI2AV, вход ( input ) HDMI гнездо - выход ( output ) 3RCA гнездо OT-AVW51</t>
  </si>
  <si>
    <t>УТ000029839</t>
  </si>
  <si>
    <t>Конвертер-переходник MINI HDMI2AV, вход ( input ) HDMI гнездо - выход ( output ) 3RCA гнездо, белый</t>
  </si>
  <si>
    <t>УТ000035646</t>
  </si>
  <si>
    <t>Конвертер-переходник MINI HDMI2VGA, вход ( input ) HDMI гнездо - выход ( output ) VGA гнездо, белый</t>
  </si>
  <si>
    <t>УТ000037182</t>
  </si>
  <si>
    <t>Конвертер-переходник MINI HDMI2VGA, вход ( input ) HDMI гнездо - выход ( output ) VGA гнездо, черный</t>
  </si>
  <si>
    <t>УТ000048423</t>
  </si>
  <si>
    <t>Конвертер-переходник MINI VGA2AV, вход ( input )  VGA гнездо - выход ( output ) 3RCA гнездо</t>
  </si>
  <si>
    <t>УТ000052898</t>
  </si>
  <si>
    <t>Конвертер-переходник MINI VGA2AV, вход ( input )  VGA гнездо - выход ( output ) 3RCA гнездо, белый</t>
  </si>
  <si>
    <t>УТ000059163</t>
  </si>
  <si>
    <t>Конвертер-переходник MINI VGA2HDMI в коробке EP</t>
  </si>
  <si>
    <t>УТ000046542</t>
  </si>
  <si>
    <t>Конвертер-переходник MINI VGA2HDMI, вход ( input )  VGA гнездо - выход ( output ) HDMI гнездо</t>
  </si>
  <si>
    <t>УТ000052896</t>
  </si>
  <si>
    <t>Конвертер-переходник MINI VGA2HDMI, вход ( input )  VGA гнездо - выход ( output ) HDMI гнездо, белый</t>
  </si>
  <si>
    <t>УТ000042124</t>
  </si>
  <si>
    <t>Конвертер-переходник VGA на HDMI HWH-2058</t>
  </si>
  <si>
    <t>УТ000049149</t>
  </si>
  <si>
    <t>Переходник 1RCA-1RCA штекер-штекер</t>
  </si>
  <si>
    <t>УТ000019775</t>
  </si>
  <si>
    <t>Переходник 1RCA-2RCA штекер-2гнезда</t>
  </si>
  <si>
    <t>УТ000019774</t>
  </si>
  <si>
    <t>Переходник 1RCA-2RCA штекер-2гнезда (упак.5шт)</t>
  </si>
  <si>
    <t>00401052338</t>
  </si>
  <si>
    <t>Переходник 3RCA-3RCA гнездо-гнездо (тринокль)</t>
  </si>
  <si>
    <t>УТ000051361</t>
  </si>
  <si>
    <t>Переходник DisplayPort - DVI-I штекер-гнездо, H37</t>
  </si>
  <si>
    <t>УТ000042441</t>
  </si>
  <si>
    <t>Переходник DisplayPort - DVI-I(Dual) штекер-гнездо VCOM 0,15м (CG602)</t>
  </si>
  <si>
    <t>УТ000054495</t>
  </si>
  <si>
    <t>Переходник DisplayPort - HDMI, штекер - гнездо, однонаправленный, 4K/1080P HDTV</t>
  </si>
  <si>
    <t>УТ000061575</t>
  </si>
  <si>
    <t>Переходник Displayport - VGA, штекер-гнездо, ENERGY POWER в пакете (20 cм)</t>
  </si>
  <si>
    <t>УТ000042443</t>
  </si>
  <si>
    <t>Переходник DisplayPort mini - DVI-I(Dual) штекер-гнездо Telecom 0,15м (TA6050)</t>
  </si>
  <si>
    <t>УТ000042444</t>
  </si>
  <si>
    <t>Переходник DisplayPort mini - HDMI штекер-гнездо Telecom 0,15м (TA6055)</t>
  </si>
  <si>
    <t>УТ000042445</t>
  </si>
  <si>
    <t>Переходник DisplayPort mini - HDMI штекер-гнездо VCOM 0,15м (VHD6055)</t>
  </si>
  <si>
    <t>УТ000051363</t>
  </si>
  <si>
    <t>Переходник Displayport mini - HDMI, штекер-гнездо, H98</t>
  </si>
  <si>
    <t>УТ000055118</t>
  </si>
  <si>
    <t>Переходник DisplayPort to HDMI+VGA+DVI, H176</t>
  </si>
  <si>
    <t>УТ000062127</t>
  </si>
  <si>
    <t>Переходник DVI-D-VGA (24+1) H15 BLACK STYLE</t>
  </si>
  <si>
    <t>УТ000058421</t>
  </si>
  <si>
    <t>Переходник DVI-DVI гнездо-гнездо 24+5 ENERGY POWER</t>
  </si>
  <si>
    <t>00410059374</t>
  </si>
  <si>
    <t>Переходник DVI-HDMI гнездо-штекер EP</t>
  </si>
  <si>
    <t>УТ000010199</t>
  </si>
  <si>
    <t>Переходник DVI-I(Dual)3RCA штекер-3гнезда, GOLD, REXANT 17-6814</t>
  </si>
  <si>
    <t>УТ000028448</t>
  </si>
  <si>
    <t>Переходник DVI-I-VGA штекер-гнездо</t>
  </si>
  <si>
    <t>УТ000050987</t>
  </si>
  <si>
    <t>Переходник DVI-VGA штекер-гнездо VGA-F/DVI-M, DVI-D 24+5, черный</t>
  </si>
  <si>
    <t>УТ000048608</t>
  </si>
  <si>
    <t>Переходник HDMI - HDMI штекер-гнездо, поворотный 360*</t>
  </si>
  <si>
    <t>УТ000052905</t>
  </si>
  <si>
    <t>Переходник HDMI micro - VGA + Aux штекер-гнездо, H33</t>
  </si>
  <si>
    <t>УТ000052899</t>
  </si>
  <si>
    <t>Переходник HDMI mini  - VGA, штекер-гнездо, H31</t>
  </si>
  <si>
    <t>УТ000055119</t>
  </si>
  <si>
    <t>Переходник HDMI(вх) - VGA(вых) - AUX(вых), кабель AUX в комплекте, H177, черный (26699)</t>
  </si>
  <si>
    <t>УТ000055117</t>
  </si>
  <si>
    <t>Переходник HDMI(вх) - VGA(вых) - AUX(вых), кабель AUX в комплекте, H178, белый</t>
  </si>
  <si>
    <t>УТ000014657</t>
  </si>
  <si>
    <t>Переходник HDMI(вх) - VGA(вых) - AUX(вых), кабель AUX в комплекте, белый, H117</t>
  </si>
  <si>
    <t>УТ000026699</t>
  </si>
  <si>
    <t>Переходник HDMI(вх) - VGA(вых) - AUX(вых), кабель AUX в комплекте, чёрный, H116</t>
  </si>
  <si>
    <t>УТ000025369</t>
  </si>
  <si>
    <t>Переходник HDMI(вх) - VGA(вых) - AUX(вых), штекер-гнездо, (пластиковый бокс) OT-AVW20</t>
  </si>
  <si>
    <t>УТ000059728</t>
  </si>
  <si>
    <t>Переходник HDMI(вх) - VGA(вых) - AUX(вых), штекер-гнездо, H06 белый</t>
  </si>
  <si>
    <t>УТ000031983</t>
  </si>
  <si>
    <t>Переходник HDMI(вх)-VGA(вых), HDTV штекер-гнездо, Dream AD1, белый</t>
  </si>
  <si>
    <t>УТ000031984</t>
  </si>
  <si>
    <t>Переходник HDMI(вх)-VGA(вых), HDTV штекер-гнездо, Dream DRM-AD2, белый</t>
  </si>
  <si>
    <t>УТ000050985</t>
  </si>
  <si>
    <t>Переходник HDMI(вх)-VGA(вых), HDTV штекер-гнездо, H119, белый</t>
  </si>
  <si>
    <t>УТ000055116</t>
  </si>
  <si>
    <t>Переходник HDMI(вх)-VGA(вых), HDTV штекер-гнездо, H179, черный (26697)</t>
  </si>
  <si>
    <t>УТ000055115</t>
  </si>
  <si>
    <t>Переходник HDMI(вх)-VGA(вых), HDTV штекер-гнездо, H180, белый (50985)</t>
  </si>
  <si>
    <t>УТ000025370</t>
  </si>
  <si>
    <t>Переходник HDMI(вх)-VGA(вых), HDTV штекер-гнездо, VHC-2 OT-AVW21</t>
  </si>
  <si>
    <t>УТ000026785</t>
  </si>
  <si>
    <t>Переходник HDMI(вх)-VGA(вых), HDTV штекер-гнездо, с внешним питанием EP черный</t>
  </si>
  <si>
    <t>УТ000060310</t>
  </si>
  <si>
    <t>Переходник HDMI-DVI (24+1) гнездо-штекер, EP (48607) +</t>
  </si>
  <si>
    <t>УТ000048607</t>
  </si>
  <si>
    <t>Переходник HDMI-DVI (24+1) гнездо-штекер, H44</t>
  </si>
  <si>
    <t>УТ000048605</t>
  </si>
  <si>
    <t>Переходник HDMI-DVI (24+5) гнездо-штекер, HDMI-F to DVI-I(Dual)</t>
  </si>
  <si>
    <t>УТ000006840</t>
  </si>
  <si>
    <t>Переходник HDMI-DVI (24+5) штекер-гнездо EP</t>
  </si>
  <si>
    <t>УТ000052460</t>
  </si>
  <si>
    <t>Переходник HDMI-DVI штекер-гнездо, HDMI-F to DVI-I (24+5 Dual), кабель 300мм</t>
  </si>
  <si>
    <t>УТ000042912</t>
  </si>
  <si>
    <t>Переходник HDMI-DVI-I(Dual)  штекер- гнездо (30 см)</t>
  </si>
  <si>
    <t>УТ000058616</t>
  </si>
  <si>
    <t>Переходник HDMI-F- HDMI-F 90°, H171/H175</t>
  </si>
  <si>
    <t>УТ000063805</t>
  </si>
  <si>
    <t>Переходник HDMI-HDMI 8K штекер-гнездо угловой, 270 градусов</t>
  </si>
  <si>
    <t>УТ000063804</t>
  </si>
  <si>
    <t>Переходник HDMI-HDMI 8K штекер-гнездо угловой, 90 градусов</t>
  </si>
  <si>
    <t>УТ000061031</t>
  </si>
  <si>
    <t>Переходник HDMI-HDMI 8K штекер-гнездо угловой, левый</t>
  </si>
  <si>
    <t>УТ000061032</t>
  </si>
  <si>
    <t>Переходник HDMI-HDMI 8K штекер-гнездо угловой, правый</t>
  </si>
  <si>
    <t>УТ000065158</t>
  </si>
  <si>
    <t>Переходник HDMI-HDMI гнездо-гнездо H172</t>
  </si>
  <si>
    <t>УТ000046345</t>
  </si>
  <si>
    <t>Переходник HDMI-HDMI гнездо-гнездо,  для соединения HDMI кабелей</t>
  </si>
  <si>
    <t>УТ000049214</t>
  </si>
  <si>
    <t>Переходник HDMI-HDMI штекер - 2 x гнездо</t>
  </si>
  <si>
    <t>УТ000006841</t>
  </si>
  <si>
    <t>Переходник HDMI-HDMI штекер-гнездо Smartbuy A113</t>
  </si>
  <si>
    <t>УТ000054283</t>
  </si>
  <si>
    <t>Переходник HDMI-HDMI штекер-гнездо угловой</t>
  </si>
  <si>
    <t>УТ000050749</t>
  </si>
  <si>
    <t>Переходник HDMI-HDMI штекер-гнездо, 10см</t>
  </si>
  <si>
    <t>00410053579</t>
  </si>
  <si>
    <t>Переходник HDMI-microHDMI гнездо-штекер</t>
  </si>
  <si>
    <t>00410053578</t>
  </si>
  <si>
    <t>Переходник HDMI-microHDMI гнездо-штекер 15см 1015</t>
  </si>
  <si>
    <t>УТ000006843</t>
  </si>
  <si>
    <t>Переходник HDMI-microHDMI гнездо-штекер Smartbuy A116</t>
  </si>
  <si>
    <t>УТ000010196</t>
  </si>
  <si>
    <t>Переходник HDMI-microHDMI гнездо-штекер угловой GOLD REXANT 17-6816</t>
  </si>
  <si>
    <t>УТ000006844</t>
  </si>
  <si>
    <t>Переходник HDMI-microHDMI гнездо-штекер угловой Smartbuy A118</t>
  </si>
  <si>
    <t>УТ000055194</t>
  </si>
  <si>
    <t>Переходник HDMI-microHDMI-miniHDMI гнездо-штекер-штекер</t>
  </si>
  <si>
    <t>УТ000053750</t>
  </si>
  <si>
    <t>Переходник HDMI-miniHDMI гнездо-штекер</t>
  </si>
  <si>
    <t>УТ000054146</t>
  </si>
  <si>
    <t>УТ000059271</t>
  </si>
  <si>
    <t>УТ000050159</t>
  </si>
  <si>
    <t>Переходник HDMI-RJ45 для удлинителей по витой паре ( комплект 2шт ), H201 (HE30)</t>
  </si>
  <si>
    <t>УТ000051714</t>
  </si>
  <si>
    <t>Переходник HDMI-RJ45 для удлинителей по витой паре ( комплект 2шт ), H202 (HE60)</t>
  </si>
  <si>
    <t>УТ000026698</t>
  </si>
  <si>
    <t>Переходник HDMI-VGA с разъемом microUSB</t>
  </si>
  <si>
    <t>УТ000042799</t>
  </si>
  <si>
    <t>Переходник HDMI-VGA-AUX Dream AD41</t>
  </si>
  <si>
    <t>УТ000059474</t>
  </si>
  <si>
    <t>Переходник HDMI-VGA-AUX гнездо-штекер H181 (Black) (в коробочке)</t>
  </si>
  <si>
    <t>УТ000053895</t>
  </si>
  <si>
    <t>Переходник HDMI-VGA-AUX с разъемом microUSB белый</t>
  </si>
  <si>
    <t>УТ000047946</t>
  </si>
  <si>
    <t>Переходник mini DisplayPort-DVI штекер-гнездо</t>
  </si>
  <si>
    <t>УТ000048602</t>
  </si>
  <si>
    <t>Переходник mini DisplayPort-VGA штекер-гнездо</t>
  </si>
  <si>
    <t>УТ000053590</t>
  </si>
  <si>
    <t>Переходник SCART-3RCA штекер-3 гнезда с переключателем SK10 +</t>
  </si>
  <si>
    <t>00410052110</t>
  </si>
  <si>
    <t>Переходник SCART-3RCA штекер-3 гнезда с переключателем Джетт</t>
  </si>
  <si>
    <t>УТ000051772</t>
  </si>
  <si>
    <t>Переходник SCART-3RCA-Svideo 4pin штекер-3 гнезда-гнездо перкл. вход-выход Dream</t>
  </si>
  <si>
    <t>00410053220</t>
  </si>
  <si>
    <t>Переходник SCART-3RCA-Svideo 4pin штекер-3 гнезда-гнездо перкл. вход-выход СN-5042</t>
  </si>
  <si>
    <t>УТ000051490</t>
  </si>
  <si>
    <t>Переходник VGA - HDMI + Audio+Micro 5138, H136, чёрный</t>
  </si>
  <si>
    <t>УТ000010207</t>
  </si>
  <si>
    <t>Переходник VGA- DVI-I(Dual) штекер-гнездо GOLD REXANT 17-6808</t>
  </si>
  <si>
    <t>УТ000053025</t>
  </si>
  <si>
    <t>Переходник VGA-HDMI+AUX питание H01</t>
  </si>
  <si>
    <t>УТ000047950</t>
  </si>
  <si>
    <t>Переходник VGA-VGA гнездо-гнездо, H68</t>
  </si>
  <si>
    <t>УТ000047949</t>
  </si>
  <si>
    <t>Переходник VGA-VGA гнездо-штекер угловой, H66</t>
  </si>
  <si>
    <t>УТ000055037</t>
  </si>
  <si>
    <t>Переходник VGA-VGA, штекер-штекерH169  VGA-F - VGA-F</t>
  </si>
  <si>
    <t>УТ000059762</t>
  </si>
  <si>
    <t>Переходник конвертер DisplayPort VGA для монитора HD82 STYLE чёрный</t>
  </si>
  <si>
    <t xml:space="preserve"> Кабели компьютерные USB 2.0, USB 3.0,  AM,  AF,  BM ...</t>
  </si>
  <si>
    <t xml:space="preserve"> Кабели USB AF-AF гнездо-гнездо</t>
  </si>
  <si>
    <t>УТ000050312</t>
  </si>
  <si>
    <t>Адаптер USB 3.0 гнездо-гнездо, для удлинения кабеля Dream B7</t>
  </si>
  <si>
    <t>УТ000017471</t>
  </si>
  <si>
    <t>Кабель компьютерный USB 2.0 AF-AF гнездо-гнездо 1м</t>
  </si>
  <si>
    <t xml:space="preserve"> Кабели USB AM-AF штекер - гнездо</t>
  </si>
  <si>
    <t>00410057995</t>
  </si>
  <si>
    <t>Кабель компьютерный USB 2.0 AM-AF штекер-гнездо 0,75м  ДЖЕТТ</t>
  </si>
  <si>
    <t>УТ000016220</t>
  </si>
  <si>
    <t>Кабель компьютерный USB 2.0 AM-AF штекер-гнездо 1,5м экранированный, синяя оплетка, фильтр</t>
  </si>
  <si>
    <t>УТ000050487</t>
  </si>
  <si>
    <t>Кабель компьютерный USB 2.0 AM-AF штекер-гнездо 1,5м, фильтр DL23</t>
  </si>
  <si>
    <t>00410053881</t>
  </si>
  <si>
    <t>Кабель компьютерный USB 2.0 AM-AF штекер-гнездо 1,8 T-7202-1,8 ДЖЕТТ</t>
  </si>
  <si>
    <t>УТ000020655</t>
  </si>
  <si>
    <t>Кабель компьютерный USB 2.0 AM-AF штекер-гнездо 1,8м Гарнизон</t>
  </si>
  <si>
    <t>УТ000020654</t>
  </si>
  <si>
    <t>Кабель компьютерный USB 2.0 AM-AF штекер-гнездо 1м Гарнизон</t>
  </si>
  <si>
    <t>УТ000050997</t>
  </si>
  <si>
    <t>Кабель компьютерный USB 2.0 AM-AF штекер-гнездо 3м, с фильтром (EP)</t>
  </si>
  <si>
    <t>УТ000001792</t>
  </si>
  <si>
    <t>Кабель компьютерный USB 2.0 AM-AF штекер-гнездо 4,5м T-7202-5 ДЖЕТТ</t>
  </si>
  <si>
    <t>УТ000002831</t>
  </si>
  <si>
    <t>Кабель компьютерный USB 2.0 AM-AF штекер-гнездо 5м VCOM VUS7049</t>
  </si>
  <si>
    <t>УТ000039302</t>
  </si>
  <si>
    <t>Кабель компьютерный USB 2.0 AM-AF штекер-гнездо 5м, экранированный, синяя оплетка, фильтр</t>
  </si>
  <si>
    <t>УТ000038932</t>
  </si>
  <si>
    <t>Кабель компьютерный USB 3.0 AM-AF штекер-гнездо 0,3м угловой OT-PCC16</t>
  </si>
  <si>
    <t xml:space="preserve"> Кабели USB AM-AM штекер - штекер</t>
  </si>
  <si>
    <t>УТ000049895</t>
  </si>
  <si>
    <t>Адаптер USB 3.0/3.1 штекер-штекер B6 5/10 Gbps DREAM</t>
  </si>
  <si>
    <t>УТ000064459</t>
  </si>
  <si>
    <t>Кабель компьютерный USB 2.0 AM-AM штекер-штекер 1,5м, фильтр, синий  DL35 (63692)</t>
  </si>
  <si>
    <t>УТ000063692</t>
  </si>
  <si>
    <t>Кабель компьютерный USB 2.0 AM-AM штекер-штекер 1.5м, фильтр, синий</t>
  </si>
  <si>
    <t>УТ000040891</t>
  </si>
  <si>
    <t>Кабель компьютерный USB 2.0 AM-AM штекер-штекер 3м Сигнал</t>
  </si>
  <si>
    <t>УТ000063693</t>
  </si>
  <si>
    <t>Кабель компьютерный USB 2.0 AM-AM штекер-штекер 3м, фильтр, синий</t>
  </si>
  <si>
    <t>УТ000047158</t>
  </si>
  <si>
    <t>Кабель компьютерный USB 2.0 AM-AM штекер-штекер, с фильтром, 3м</t>
  </si>
  <si>
    <t>УТ000038934</t>
  </si>
  <si>
    <t>Кабель компьютерный USB 3.0 AM-AM штекер-штекер 2м OT-PCC20 для внешних жестких дисков</t>
  </si>
  <si>
    <t xml:space="preserve"> Кабели USB-...</t>
  </si>
  <si>
    <t>УТ000029967</t>
  </si>
  <si>
    <t>Кабель USB - 3,5 Jack гнездо-штекер, 1 метр</t>
  </si>
  <si>
    <t>УТ000029968</t>
  </si>
  <si>
    <t>Кабель USB - 3,5 Jack штекер-штекер</t>
  </si>
  <si>
    <t>УТ000048604</t>
  </si>
  <si>
    <t>Кабель USB штекер - 3RCA штекер, 1.5м RS H135 (A3555)</t>
  </si>
  <si>
    <t>УТ000056830</t>
  </si>
  <si>
    <t>Переходник USB 2.0 - PS2, гнездо - штекер, мышь и клавиатура</t>
  </si>
  <si>
    <t>УТ000054496</t>
  </si>
  <si>
    <t>Переходник USB 2.0 - PS2, мышь и клавиатура, штекер-2 гнезда, на проводе</t>
  </si>
  <si>
    <t>УТ000061030</t>
  </si>
  <si>
    <t>Переходник USB 2.0 - PS2, штекер - гнездо, мышь и клавиатура</t>
  </si>
  <si>
    <t xml:space="preserve"> Кабели USB-MICRO USB</t>
  </si>
  <si>
    <t>УТ000043872</t>
  </si>
  <si>
    <t>Кабель FireWire IEEE-1394 4P-4P, 1.8м (KA-018-50)</t>
  </si>
  <si>
    <t>УТ000064861</t>
  </si>
  <si>
    <t>Кабель USB - microUSB 1м, угловой, левый</t>
  </si>
  <si>
    <t xml:space="preserve"> Кабели USB-MINI USB</t>
  </si>
  <si>
    <t>УТ000030721</t>
  </si>
  <si>
    <t>Кабель USB - miniUSB 0,5м Perfeo U4201</t>
  </si>
  <si>
    <t>УТ000015251</t>
  </si>
  <si>
    <t>Кабель USB - miniUSB 1,5м EP</t>
  </si>
  <si>
    <t>УТ000020692</t>
  </si>
  <si>
    <t>Кабель USB - miniUSB 1,8м Гарнизон</t>
  </si>
  <si>
    <t>УТ000051746</t>
  </si>
  <si>
    <t>Кабель USB - miniUSB 1.5м</t>
  </si>
  <si>
    <t>УТ000048412</t>
  </si>
  <si>
    <t>Кабель USB - miniUSB 1м</t>
  </si>
  <si>
    <t>УТ000064672</t>
  </si>
  <si>
    <t>Кабель USB - miniUSB 1м, угловой, левый</t>
  </si>
  <si>
    <t>УТ000064673</t>
  </si>
  <si>
    <t>Кабель USB - miniUSB 1м, угловой, правый</t>
  </si>
  <si>
    <t>УТ000058180</t>
  </si>
  <si>
    <t>Кабель USB - miniUSB Dream BK06 белый</t>
  </si>
  <si>
    <t>УТ000059798</t>
  </si>
  <si>
    <t>Кабель USB - miniUSB Dream BK06A W1 чёрный 1,5м (51746)</t>
  </si>
  <si>
    <t>УТ000064863</t>
  </si>
  <si>
    <t>Кабель USB - Type-C 1м, угловой</t>
  </si>
  <si>
    <t xml:space="preserve"> Кабели для подключения внешних жестких дисков</t>
  </si>
  <si>
    <t>УТ000058240</t>
  </si>
  <si>
    <t>Кабель адаптер переходник Type-C - SATA для HDD 2.5 SSD STYLE HD88</t>
  </si>
  <si>
    <t>УТ000060231</t>
  </si>
  <si>
    <t>Кабель для подключения жесткого диска USB - mini USB3, дополнительное питание 700мм</t>
  </si>
  <si>
    <t>УТ000063853</t>
  </si>
  <si>
    <t>Кабель для подключения жесткого диска USB3.0 Micro-B, дополнительное питание 1м</t>
  </si>
  <si>
    <t>УТ000060230</t>
  </si>
  <si>
    <t>Кабель для подключения жесткого диска USB3.0 Micro-B, дополнительное питание 500мм</t>
  </si>
  <si>
    <t>УТ000060210</t>
  </si>
  <si>
    <t>Кабель-адаптер USB 3.0 SATA III 2.5/3.5"/ SSD S10</t>
  </si>
  <si>
    <t>УТ000060175</t>
  </si>
  <si>
    <t>Кабель-адаптер USB 3.0 to SATA STYLE W05  ST05</t>
  </si>
  <si>
    <t>УТ000060146</t>
  </si>
  <si>
    <t>Кабель-адаптер USB3.0 - SATA 15-pin 1,5Gb/s STYLE ( without DC ) W05 S8</t>
  </si>
  <si>
    <t xml:space="preserve"> Кабели для подключения узлов системного блока ПК</t>
  </si>
  <si>
    <t>УТ000020619</t>
  </si>
  <si>
    <t>Кабель VCOM SATA VHC7660 интерфейсный (0,5м)</t>
  </si>
  <si>
    <t>УТ000020620</t>
  </si>
  <si>
    <t>Кабель VCOM SATA VHC7660 интерфейсный, угловой (0,5м)</t>
  </si>
  <si>
    <t>УТ000054237</t>
  </si>
  <si>
    <t>Кабель для видеокарты PCI-Express 6-pin to 2 molex 0.15м, GG01</t>
  </si>
  <si>
    <t>УТ000064750</t>
  </si>
  <si>
    <t>Кабель для видеокарты PCI-Express 8-pin to 2 molex 0.15м серый</t>
  </si>
  <si>
    <t>УТ000059799</t>
  </si>
  <si>
    <t>Кабель для видеокарты PCI-Express 8-pin to 2 molex 0.15м, GG02</t>
  </si>
  <si>
    <t>УТ000058239</t>
  </si>
  <si>
    <t>Кабель для подключения жесткого диска SATA 3.0 6Gb/S 0.45м</t>
  </si>
  <si>
    <t>УТ000054235</t>
  </si>
  <si>
    <t>Кабель для подключения жесткого диска SATA 3.0 6Gb/S 0.45м угловой</t>
  </si>
  <si>
    <t>УТ000063790</t>
  </si>
  <si>
    <t>Кабель силовой для подключения 2-х жестких дисков MOLEX - 2 SATA 15-pin, 0.2м (54236)</t>
  </si>
  <si>
    <t>УТ000054236</t>
  </si>
  <si>
    <t>Кабель силовой для подключения 2-х жестких дисков MOLEX - 2 SATA 15-pin, 0.45м, ST04</t>
  </si>
  <si>
    <t>УТ000063789</t>
  </si>
  <si>
    <t>Кабель силовой для подключения жесткого диска MOLEX - SATA 15-pin, 0.2м</t>
  </si>
  <si>
    <t>УТ000019526</t>
  </si>
  <si>
    <t>Переходник питания SATA-устройств (1big - 2Sata)</t>
  </si>
  <si>
    <t>УТ000063791</t>
  </si>
  <si>
    <t>Разветвитель питания, Molex-2*Molex,  штекер-2 гнезда, для жеских дисков HDD</t>
  </si>
  <si>
    <t>УТ000063792</t>
  </si>
  <si>
    <t>Разветвитель питания, Molex-3*Molex,  штекер-3 гнезда, для жеских дисков HDD</t>
  </si>
  <si>
    <t xml:space="preserve"> Кабели для принтера AM-BM</t>
  </si>
  <si>
    <t>УТ000065283</t>
  </si>
  <si>
    <t>Кабель USB 2.0 Cablexpert  AM/BM Pro, 4.5м, серый</t>
  </si>
  <si>
    <t>УТ000046248</t>
  </si>
  <si>
    <t>Кабель для принтера AM-BM 1.5м, с фильтром, черный DL31</t>
  </si>
  <si>
    <t>УТ000028518</t>
  </si>
  <si>
    <t>Кабель для принтера AM-BM 3м экранированный, синяя оплетка, фильтр</t>
  </si>
  <si>
    <t>УТ000054716</t>
  </si>
  <si>
    <t>Кабель для принтера AM-BM 5м, с фильтром, черный</t>
  </si>
  <si>
    <t>00401052232</t>
  </si>
  <si>
    <t>Кабель для принтера AM-BM Defender 1,8м USB04-06PRO (USB 3.0)</t>
  </si>
  <si>
    <t>00000002482</t>
  </si>
  <si>
    <t>Кабель для принтера AM-BM Gembird 1,8м</t>
  </si>
  <si>
    <t>УТ000011688</t>
  </si>
  <si>
    <t>Кабель для принтера AM-BM Gembird 4,5м</t>
  </si>
  <si>
    <t>УТ000021883</t>
  </si>
  <si>
    <t>Кабель для принтера AM-BM Гарнизон 1,8м</t>
  </si>
  <si>
    <t>УТ000027423</t>
  </si>
  <si>
    <t>Кабель для принтера AM-BM Гарнизон 3м</t>
  </si>
  <si>
    <t>УТ000014888</t>
  </si>
  <si>
    <t>Кабель для принтера DL46 USB2.0 M/M с фильтром 1,5м (Blue)</t>
  </si>
  <si>
    <t xml:space="preserve"> Кабели интернет, патч-корд</t>
  </si>
  <si>
    <t>УТ000022681</t>
  </si>
  <si>
    <t>Кабель компьютерный патчкорд EP Кат. 5е,  3м</t>
  </si>
  <si>
    <t>УТ000052555</t>
  </si>
  <si>
    <t>Кабель компьютерный патчкорд EP Кат. 5е, 10м</t>
  </si>
  <si>
    <t>УТ000051661</t>
  </si>
  <si>
    <t>Кабель компьютерный патчкорд EP Кат. 5е, 20м</t>
  </si>
  <si>
    <t>УТ000051662</t>
  </si>
  <si>
    <t>Кабель компьютерный патчкорд EP Кат. 5е, 25м</t>
  </si>
  <si>
    <t>УТ000051663</t>
  </si>
  <si>
    <t>Кабель компьютерный патчкорд EP Кат. 5е, 30м</t>
  </si>
  <si>
    <t>УТ000051664</t>
  </si>
  <si>
    <t>Кабель компьютерный патчкорд EP Кат. 5е, 40м</t>
  </si>
  <si>
    <t>УТ000051665</t>
  </si>
  <si>
    <t>Кабель компьютерный патчкорд EP Кат. 5е, 50м</t>
  </si>
  <si>
    <t>УТ000052557</t>
  </si>
  <si>
    <t>Кабель компьютерный патчкорд EP Кат. 6е,  1,5м</t>
  </si>
  <si>
    <t>УТ000052558</t>
  </si>
  <si>
    <t>Кабель компьютерный патчкорд EP Кат. 6е,  3м</t>
  </si>
  <si>
    <t>УТ000052559</t>
  </si>
  <si>
    <t>Кабель компьютерный патчкорд EP Кат. 6е,  5м</t>
  </si>
  <si>
    <t>УТ000052560</t>
  </si>
  <si>
    <t>Кабель компьютерный патчкорд EP Кат. 6е, 10м</t>
  </si>
  <si>
    <t>УТ000056381</t>
  </si>
  <si>
    <t>Кабель компьютерный патчкорд EP Кат. 6е, 25м</t>
  </si>
  <si>
    <t>УТ000056382</t>
  </si>
  <si>
    <t>Кабель компьютерный патчкорд EP Кат. 6е, 27м</t>
  </si>
  <si>
    <t>УТ000057596</t>
  </si>
  <si>
    <t>Кабель компьютерный патчкорд EP Кат. 6е, 30м</t>
  </si>
  <si>
    <t>УТ000056383</t>
  </si>
  <si>
    <t>Кабель компьютерный патчкорд EP Кат. 6е, 40м</t>
  </si>
  <si>
    <t>УТ000059162</t>
  </si>
  <si>
    <t>Кабель компьютерный патчкорд EP Кат. 6е, 50м</t>
  </si>
  <si>
    <t>УТ000020217</t>
  </si>
  <si>
    <t>Кабель компьютерный патчкорд Джетт (Gembird) UTP Кат. 5е,  0,5м, серый</t>
  </si>
  <si>
    <t>00000002857</t>
  </si>
  <si>
    <t>Кабель компьютерный патчкорд Джетт (Gembird) UTP Кат. 5е,  2м, серый Т-7201-2</t>
  </si>
  <si>
    <t>УТ000003717</t>
  </si>
  <si>
    <t>Кабель компьютерный патчкорд Джетт (Gembird) UTP Кат. 5е,  3м, серый Т-7201-3</t>
  </si>
  <si>
    <t>00000004101</t>
  </si>
  <si>
    <t>Кабель компьютерный патчкорд Джетт (Gembird) UTP Кат. 5е,  5м, серый Т-7201-5</t>
  </si>
  <si>
    <t>УТ000061088</t>
  </si>
  <si>
    <t>Кабель компьютерный патчкорд Джетт (Gembird) UTP Кат. 5е, 25м, серый</t>
  </si>
  <si>
    <t>УТ000002111</t>
  </si>
  <si>
    <t>Кабель компьютерный патчкорд Джетт (Gembird) UTP Кат. 5е, 30м, серый T-7201-30</t>
  </si>
  <si>
    <t>УТ000065561</t>
  </si>
  <si>
    <t>Кабель компьютерный патчкорд литой UTP Кат. 5е,  1м</t>
  </si>
  <si>
    <t>00410057687</t>
  </si>
  <si>
    <t>Кабель компьютерный патчкорд литой UTP Кат. 5е,  3м</t>
  </si>
  <si>
    <t xml:space="preserve"> Кабели интернет, пигтейлы</t>
  </si>
  <si>
    <t>УТ000047155</t>
  </si>
  <si>
    <t>Кабель пигтейл F-female - CRC9, кабель RG316</t>
  </si>
  <si>
    <t>УТ000053872</t>
  </si>
  <si>
    <t>Кабель пигтейл F-female - SMA-male, гнездо - штекер, кабель RG316</t>
  </si>
  <si>
    <t>УТ000040155</t>
  </si>
  <si>
    <t>Кабель пигтейл F-female-CRC9,  гнездо - штекер, кабель RG316</t>
  </si>
  <si>
    <t>УТ000054239</t>
  </si>
  <si>
    <t>УТ000054240</t>
  </si>
  <si>
    <t xml:space="preserve"> Переходники RS232 (COM)</t>
  </si>
  <si>
    <t>УТ000055885</t>
  </si>
  <si>
    <t>Переходник (штекер USB 2.0 - штекер RS232 (COM), H52</t>
  </si>
  <si>
    <t>00000003955</t>
  </si>
  <si>
    <t>Переходник (штекер USB 2.0 - штекер RS232 (COM), H53</t>
  </si>
  <si>
    <t xml:space="preserve"> Кабели питания</t>
  </si>
  <si>
    <t xml:space="preserve"> Кабель питания для бытовой техники и компьютеров</t>
  </si>
  <si>
    <t>УТ000055849</t>
  </si>
  <si>
    <t>Кабель USB для электробритв DL40 (2pin)</t>
  </si>
  <si>
    <t>УТ000055851</t>
  </si>
  <si>
    <t>Кабель USB для электробритв DL42 (2pin)</t>
  </si>
  <si>
    <t>УТ000055852</t>
  </si>
  <si>
    <t>Кабель USB для электробритв DL43 (2pin)</t>
  </si>
  <si>
    <t>УТ000055853</t>
  </si>
  <si>
    <t>Кабель USB для электробритв DL44 (2pin)</t>
  </si>
  <si>
    <t>УТ000057060</t>
  </si>
  <si>
    <t>Кабель USB для электробритв DL45 (2pin)</t>
  </si>
  <si>
    <t>УТ000053752</t>
  </si>
  <si>
    <t>Переходник для электробритвы 2pin (1,8) C1 штекер - 5,5х2,5 гнездо, H88</t>
  </si>
  <si>
    <t>УТ000053751</t>
  </si>
  <si>
    <t>Переходник для электробритвы 2pin (2,35) C1 штекер - 5,5х2,5 гнездо, H86</t>
  </si>
  <si>
    <t>УТ000043173</t>
  </si>
  <si>
    <t>Сетевой шнур 2pin  (C7) 1,5м угловая вилка белый</t>
  </si>
  <si>
    <t>УТ000043170</t>
  </si>
  <si>
    <t>Сетевой шнур 2pin (C7) 1,5м угловая вилка белый</t>
  </si>
  <si>
    <t>УТ000043171</t>
  </si>
  <si>
    <t>Сетевой шнур 2pin (C7) 1,5м угловой  черный OT-ELS07</t>
  </si>
  <si>
    <t>УТ000043175</t>
  </si>
  <si>
    <t>Сетевой шнур 2pin (C7) 1,5м угловой штекер, белый</t>
  </si>
  <si>
    <t>УТ000018106</t>
  </si>
  <si>
    <t>Сетевой шнур 2pin C1 для электробритв, витой кабель ШОГ-С АП Агидель</t>
  </si>
  <si>
    <t>УТ000025302</t>
  </si>
  <si>
    <t>Сетевой шнур 2pin C1 для электробритвы прямой</t>
  </si>
  <si>
    <t>УТ000048617</t>
  </si>
  <si>
    <t>Сетевой шнур 2pin C1 для электробритвы прямой, 1,2м, VS40</t>
  </si>
  <si>
    <t>УТ000013671</t>
  </si>
  <si>
    <t>Сетевой шнур 2pin C7 1,5м</t>
  </si>
  <si>
    <t>УТ000032989</t>
  </si>
  <si>
    <t>Сетевой шнур 2pin C7 1,5м 2х0,75 Dream PC011</t>
  </si>
  <si>
    <t>УТ000062023</t>
  </si>
  <si>
    <t>Сетевой шнур 2pin C7 1,5м TD-2729 евровилка плоская</t>
  </si>
  <si>
    <t>00401052328</t>
  </si>
  <si>
    <t>Сетевой шнур 2pin C7 1,8м Джетт CN-9086A</t>
  </si>
  <si>
    <t>УТ000058009</t>
  </si>
  <si>
    <t>УТ000059778</t>
  </si>
  <si>
    <t>Сетевой шнур 2pin C7 100-250V 6А 1.4м для японской техники</t>
  </si>
  <si>
    <t>УТ000060883</t>
  </si>
  <si>
    <t>Сетевой шнур 2pin C7 1м, VS09, серый</t>
  </si>
  <si>
    <t>УТ000062131</t>
  </si>
  <si>
    <t>Сетевой шнур 2pin C7 2м 2х0,5 Dream PC01</t>
  </si>
  <si>
    <t>УТ000062132</t>
  </si>
  <si>
    <t>Сетевой шнур 2pin C7 3м 2х0,5 Dream PC01</t>
  </si>
  <si>
    <t>УТ000043172</t>
  </si>
  <si>
    <t>Сетевой шнур 3pin (С13) 1,5м, угловой штекер, черный</t>
  </si>
  <si>
    <t>УТ000047959</t>
  </si>
  <si>
    <t>Сетевой шнур 3pin C13, кабель-удлинитель, гнездо-штекер 1.5м, VS75 A444</t>
  </si>
  <si>
    <t>УТ000052987</t>
  </si>
  <si>
    <t>Сетевой шнур 3pin C5 1.5м A757, VS61 (41041) +</t>
  </si>
  <si>
    <t>УТ000019928</t>
  </si>
  <si>
    <t>Сетевой шнур 3pin С13 1,5м 333</t>
  </si>
  <si>
    <t>УТ000042231</t>
  </si>
  <si>
    <t>Сетевой шнур 3pin С13 1,5м A333, VS71</t>
  </si>
  <si>
    <t>00410054844</t>
  </si>
  <si>
    <t>Сетевой шнур 3pin С13 1,8м PC-186</t>
  </si>
  <si>
    <t>УТ000048614</t>
  </si>
  <si>
    <t>Сетевой шнур 3pin С13 1м</t>
  </si>
  <si>
    <t>УТ000062128</t>
  </si>
  <si>
    <t>Сетевой шнур 3pin С5 0,5м 3х0,5 Dream PC03</t>
  </si>
  <si>
    <t>УТ000041040</t>
  </si>
  <si>
    <t>Сетевой шнур 3pin С5 1,2м 757</t>
  </si>
  <si>
    <t>УТ000041041</t>
  </si>
  <si>
    <t>Сетевой шнур 3pin С5 1,5м 758</t>
  </si>
  <si>
    <t>УТ000033259</t>
  </si>
  <si>
    <t>Сетевой шнур 3pin С5 1,5м черный Dream</t>
  </si>
  <si>
    <t>УТ000055538</t>
  </si>
  <si>
    <t>Сетевой шнур 3pin С5 1,5м, 757 EP</t>
  </si>
  <si>
    <t>УТ000051745</t>
  </si>
  <si>
    <t>Сетевой шнур 3pin С5 1,5м, VS62 (41041)</t>
  </si>
  <si>
    <t>УТ000052986</t>
  </si>
  <si>
    <t>Сетевой шнур 3pin С5 1м 757, VS60</t>
  </si>
  <si>
    <t>УТ000002785</t>
  </si>
  <si>
    <t>Сетевой шнур 3pin, С13 - С14, (3*05) 6A 1,5м Dream</t>
  </si>
  <si>
    <t>УТ000048616</t>
  </si>
  <si>
    <t>Сетевой шнур C7 VS30 1,8м восьмерка чёрный</t>
  </si>
  <si>
    <t>УТ000058566</t>
  </si>
  <si>
    <t>Сетевой шнур в тканевой оплетке Б/З для утюга белый 1,8 метра 6А/1,2кВт (SBE-06-P10-w) SmartBuy</t>
  </si>
  <si>
    <t>УТ000057323</t>
  </si>
  <si>
    <t>Сетевой шнур в тканевой оплетке Б/З для утюга чёрный 1,8 метра 6А/1,2кВт (SBE-06-P10-b) SmartBuy</t>
  </si>
  <si>
    <t>УТ000052520</t>
  </si>
  <si>
    <t>Сетевой шнур в тканевой оплетке для утюга, С/З, белый 1,8 метра 10А/2,2кВт (SBE-10-P08-w) SmartBuy</t>
  </si>
  <si>
    <t>УТ000057295</t>
  </si>
  <si>
    <t>Сетевой шнур в тканевой оплетке для утюга, С/З, чёрный 1,8 метра 10А/2,2кВт (SBE-10-P08-b) SmartBuy</t>
  </si>
  <si>
    <t>УТ000016190</t>
  </si>
  <si>
    <t>Сетевой шнур с выключателем белый 1,7 м (2 х0,5)</t>
  </si>
  <si>
    <t>УТ000019325</t>
  </si>
  <si>
    <t>Сетевой шнур с выключателем белый 2,2 м (2 х0,5) +</t>
  </si>
  <si>
    <t>УТ000018313</t>
  </si>
  <si>
    <t>Шнур с выключателем торшерным  WIRE+317 foot switch 1.8(2х0.75) BK черный</t>
  </si>
  <si>
    <t>УТ000018319</t>
  </si>
  <si>
    <t>Шнур с выключателем торшерным  WIRE+317 foot switch 1.8(2х0.75) BN</t>
  </si>
  <si>
    <t>УТ000018320</t>
  </si>
  <si>
    <t>Шнур с выключателем торшерным  WIRE+317 foot switch 1.8(2х0.75) GD золотой</t>
  </si>
  <si>
    <t>УТ000018312</t>
  </si>
  <si>
    <t>Шнур с выключателем торшерным  WIRE+317 foot switch 1.8(2х0.75) WT белый</t>
  </si>
  <si>
    <t>УТ000018330</t>
  </si>
  <si>
    <t>Шнур с диммером WIRE+1A 1.8m  (2х0,75) BK</t>
  </si>
  <si>
    <t>УТ000018331</t>
  </si>
  <si>
    <t>Шнур с диммером WIRE+1A 1.8m  (2х0,75) GD золотой</t>
  </si>
  <si>
    <t>УТ000018310</t>
  </si>
  <si>
    <t>Шнур с диммером WIRE+2A 1.8m  (2х0,75) TSP прозрачный</t>
  </si>
  <si>
    <t>УТ000050939</t>
  </si>
  <si>
    <t>Шнур с плоской вилкой и диммером 1,5м. белый 47271</t>
  </si>
  <si>
    <t>УТ000019809</t>
  </si>
  <si>
    <t>Шнур с плоской вилкой и диммером SmartBuy (1.7м, ШВВП, белый) (SBE-06-P07-w)</t>
  </si>
  <si>
    <t>УТ000019810</t>
  </si>
  <si>
    <t>Шнур с плоской вилкой и диммером SmartBuy (1.7м, ШВВП, черный) (SBE-06-P07-b)</t>
  </si>
  <si>
    <t>УТ000064827</t>
  </si>
  <si>
    <t>Шнур с проходным выключателем белый 1,5м</t>
  </si>
  <si>
    <t>УТ000064643</t>
  </si>
  <si>
    <t>Шнур с проходным выключателем черный 1,5м</t>
  </si>
  <si>
    <t>УТ000044085</t>
  </si>
  <si>
    <t>Шнур сетевой 220В для линейных светильников СПБ-Т5 с выкл., 1,5м Эра LLED-A-CABLE-1.5m-SW-W</t>
  </si>
  <si>
    <t>УТ000059325</t>
  </si>
  <si>
    <t>Шнур сетевой 2х0.75мм² с диммером, 2м, белый РУЭЛ</t>
  </si>
  <si>
    <t>УТ000059324</t>
  </si>
  <si>
    <t>Шнур сетевой 2х0.75мм² с диммером, 2м, черный РУЭЛ</t>
  </si>
  <si>
    <t>УТ000059323</t>
  </si>
  <si>
    <t>Шнур сетевой 2х0.75мм² с напольным выключателем, 2.5м, белый РУЭЛ</t>
  </si>
  <si>
    <t>УТ000059322</t>
  </si>
  <si>
    <t>Шнур сетевой 2х0.75мм² с напольным выключателем, 2.5м, черный РУЭЛ</t>
  </si>
  <si>
    <t>УТ000066820</t>
  </si>
  <si>
    <t>Шнур сетевой 2х0.75мм² с проходным выключателем, патрон Е14, 1.8м, белый A1-18 РУЭЛ</t>
  </si>
  <si>
    <t>УТ000066821</t>
  </si>
  <si>
    <t>Шнур сетевой 2х0.75мм² с проходным выключателем, патрон Е14, 1.8м, черный A2-18 РУЭЛ</t>
  </si>
  <si>
    <t>УТ000066822</t>
  </si>
  <si>
    <t>Шнур сетевой 2х0.75мм² с проходным выключателем, патрон Е27, 1.8м, белый B2-18 РУЭЛ</t>
  </si>
  <si>
    <t>УТ000066823</t>
  </si>
  <si>
    <t>Шнур сетевой 2х0.75мм² с проходным выключателем, патрон Е27, 1.8м, черный, B2-20 РУЭЛ</t>
  </si>
  <si>
    <t>УТ000062169</t>
  </si>
  <si>
    <t>Шнур сетевой 3х1мм² 1.5м с УЗО 16А 10мА белый SCZ IEC 320</t>
  </si>
  <si>
    <t>УТ000055672</t>
  </si>
  <si>
    <t>Шнур сетевой для утюга 1,5 м с/з</t>
  </si>
  <si>
    <t>00410058081</t>
  </si>
  <si>
    <t>Шнур сетевой с вилкой (провод ПВС 2х0,75) 2,2м</t>
  </si>
  <si>
    <t>УТ000006989</t>
  </si>
  <si>
    <t>Шнур сетевой с вилкой (провод ПВС 2х0,75) 3 м 0130/0162</t>
  </si>
  <si>
    <t>УТ000010298</t>
  </si>
  <si>
    <t>Шнур сетевой с вилкой (провод ПВС 2х0,75) 5 м 0154</t>
  </si>
  <si>
    <t>УТ000063674</t>
  </si>
  <si>
    <t>Шнур сетевой с вилкой (провод ПВС 2х0,75), 6А, 1,5 м 0116</t>
  </si>
  <si>
    <t>УТ000063675</t>
  </si>
  <si>
    <t>Шнур сетевой с вилкой (провод ПВС 2х0,75), 6А, 1,5 м, чёрный 0123</t>
  </si>
  <si>
    <t>УТ000063676</t>
  </si>
  <si>
    <t>Шнур сетевой с вилкой (провод ПВС 2х0,75), 6А, 3 м, чёрный 0147/0163</t>
  </si>
  <si>
    <t>УТ000063677</t>
  </si>
  <si>
    <t>Шнур сетевой с вилкой (провод ПВС 2х0,75), 6А, 5 м, чёрный 0161</t>
  </si>
  <si>
    <t>УТ000063678</t>
  </si>
  <si>
    <t>Шнур сетевой с вилкой (провод ПВС 3х0,75), 10А, 1,5 м, литой, С/З 0048</t>
  </si>
  <si>
    <t>УТ000063679</t>
  </si>
  <si>
    <t>Шнур сетевой с вилкой (провод ПВС 3х0,75), 10А, 3 м, литой, С/З 0208</t>
  </si>
  <si>
    <t>УТ000063682</t>
  </si>
  <si>
    <t>Шнур сетевой с вилкой (провод ПВС 3х0,75), 10А, 3м, литой, С/З, чёрный 3896</t>
  </si>
  <si>
    <t>УТ000063680</t>
  </si>
  <si>
    <t>Шнур сетевой с вилкой (провод ПВС 3х0,75), 10А, 5 м, литой, С/З 0215</t>
  </si>
  <si>
    <t>УТ000063683</t>
  </si>
  <si>
    <t>Шнур сетевой с вилкой (провод ПВС 3х0,75), 10А, 5м, литой, С/З, чёрный 3902</t>
  </si>
  <si>
    <t>УТ000064885</t>
  </si>
  <si>
    <t>Шнур сетевой с вилкой (провод ПВС 3х1,5), 16А, 1,5м  чёрный 3643</t>
  </si>
  <si>
    <t>УТ000066123</t>
  </si>
  <si>
    <t>Шнур сетевой с вилкой (провод ПВС 3х1,5), 16А, 3м 3966</t>
  </si>
  <si>
    <t>УТ000064887</t>
  </si>
  <si>
    <t>Шнур сетевой с вилкой (провод ПВС 3х1,5), 16А, 5м  чёрный 3964</t>
  </si>
  <si>
    <t>УТ000066124</t>
  </si>
  <si>
    <t>Шнур сетевой с вилкой (провод ПВС 3х1,5), 16А, 5м 3967</t>
  </si>
  <si>
    <t>УТ000066125</t>
  </si>
  <si>
    <t>Шнур сетевой с вилкой (провод ПВС 3х2,5), 16А, 1,5м 4054</t>
  </si>
  <si>
    <t>УТ000064889</t>
  </si>
  <si>
    <t>Шнур сетевой с вилкой (провод ПВС 3х2,5), 16А, 3м  чёрный 4046</t>
  </si>
  <si>
    <t>УТ000066126</t>
  </si>
  <si>
    <t>Шнур сетевой с вилкой (провод ПВС 3х2,5), 16А, 3м 4055</t>
  </si>
  <si>
    <t>УТ000064890</t>
  </si>
  <si>
    <t>Шнур сетевой с вилкой (провод ПВС 3х2,5), 16А, 5м  чёрный 4053</t>
  </si>
  <si>
    <t>УТ000066127</t>
  </si>
  <si>
    <t>Шнур сетевой с вилкой (провод ПВС 3х2,5), 16А, 5м 4056</t>
  </si>
  <si>
    <t>УТ000024175</t>
  </si>
  <si>
    <t>Шнур сетевой с вилкой (провод ШВВП 2х0,5) 1,7м, белый 330231</t>
  </si>
  <si>
    <t>00410058661</t>
  </si>
  <si>
    <t>Шнур сетевой с вилкой (провод ШВВП 2х0,5) 2,2м, белый 330234</t>
  </si>
  <si>
    <t>УТ000021895</t>
  </si>
  <si>
    <t>Шнур сетевой с вилкой (провод ШВВП 2х0,5) 3м, белый</t>
  </si>
  <si>
    <t>УТ000021894</t>
  </si>
  <si>
    <t>Шнур сетевой с вилкой (провод ШВВП 2х0,5) 5м, белый</t>
  </si>
  <si>
    <t>УТ000063669</t>
  </si>
  <si>
    <t>Шнур сетевой с вилкой (провод ШВВП 2х0,75) 1,5м, чёрный 0321</t>
  </si>
  <si>
    <t>УТ000010295</t>
  </si>
  <si>
    <t>Шнур сетевой с вилкой (провод ШВВП 2х0,75) 2,2м, белый 0314/0353</t>
  </si>
  <si>
    <t>УТ000010296</t>
  </si>
  <si>
    <t>Шнур сетевой с вилкой (провод ШВВП 2х0,75) 3м, белый 0338</t>
  </si>
  <si>
    <t>УТ000063671</t>
  </si>
  <si>
    <t>Шнур сетевой с вилкой (провод ШВВП 2х0,75) 3м, чёрный 0345</t>
  </si>
  <si>
    <t>УТ000010297</t>
  </si>
  <si>
    <t>Шнур сетевой с вилкой (провод ШВВП 2х0,75) 5м, белый 0352</t>
  </si>
  <si>
    <t>УТ000010299</t>
  </si>
  <si>
    <t>Шнур сетевой с вилкой с заземлением армированный (провод ПВС 3х0,75) 1,7м</t>
  </si>
  <si>
    <t>УТ000010300</t>
  </si>
  <si>
    <t>Шнур сетевой с вилкой с заземлением армированный (провод ПВС 3х0,75) 2,2м</t>
  </si>
  <si>
    <t>УТ000010301</t>
  </si>
  <si>
    <t>Шнур сетевой с вилкой с заземлением армированный (провод ПВС 3х0,75) 3м</t>
  </si>
  <si>
    <t>УТ000007007</t>
  </si>
  <si>
    <t>Шнур сетевой с вилкой с заземлением армированный (провод ПВС 3х0,75) 5 м</t>
  </si>
  <si>
    <t xml:space="preserve"> Кабель с разъемом DC, питания от USB</t>
  </si>
  <si>
    <t>00410059909</t>
  </si>
  <si>
    <t>Кабель USB - 2,5мм питание 1,5м BS-370 OT-PCC02</t>
  </si>
  <si>
    <t>УТ000002731</t>
  </si>
  <si>
    <t>Кабель USB - 2,5мм питание 1м</t>
  </si>
  <si>
    <t>УТ000045430</t>
  </si>
  <si>
    <t>Кабель USB - 2,5мм питание 1м +</t>
  </si>
  <si>
    <t>00410059908</t>
  </si>
  <si>
    <t>Кабель USB - 3,5мм питание 1,5м OT-PCC03</t>
  </si>
  <si>
    <t>УТ000045438</t>
  </si>
  <si>
    <t>Кабель USB - 3,5мм питание 1м</t>
  </si>
  <si>
    <t>УТ000058681</t>
  </si>
  <si>
    <t>Кабель USB - 4,0мм питание 1.8м</t>
  </si>
  <si>
    <t>УТ000053163</t>
  </si>
  <si>
    <t>Кабель USB - 4,0мм питание 1м</t>
  </si>
  <si>
    <t>УТ000053956</t>
  </si>
  <si>
    <t>Кабель USB - 5,5 x 2,1мм питание Dream V21</t>
  </si>
  <si>
    <t>УТ000056190</t>
  </si>
  <si>
    <t>Кабель USB - 5,5 x 2,5мм питание 1.8м</t>
  </si>
  <si>
    <t>УТ000006255</t>
  </si>
  <si>
    <t>Кабель USB - 5,5мм питание 1,5м BS-373 OT-PCC04</t>
  </si>
  <si>
    <t>УТ000052331</t>
  </si>
  <si>
    <t>Кабель USB - 5,5мм питание 1м</t>
  </si>
  <si>
    <t>УТ000054790</t>
  </si>
  <si>
    <t>Кабель питания, удлинитель DC 5.5x2.5мм штекер-гнездо 1.5 м</t>
  </si>
  <si>
    <t>УТ000058679</t>
  </si>
  <si>
    <t>Кабель питания, удлинитель DC 5.5x2.5мм штекер-гнездо 3м</t>
  </si>
  <si>
    <t>УТ000058680</t>
  </si>
  <si>
    <t>Кабель питания, удлинитель DC 5.5x2.5мм штекер-гнездо 5м</t>
  </si>
  <si>
    <t>УТ000045406</t>
  </si>
  <si>
    <t>Переходник Type-C штекер - 5.5x2.5 гнездо, H36</t>
  </si>
  <si>
    <t>УТ000057994</t>
  </si>
  <si>
    <t>Преобразователь напряжения USB - DC (5,5 на 2,5) 5В-12В 1000mA, Dream V12</t>
  </si>
  <si>
    <t xml:space="preserve"> Кабель с разъемом DC, ремкомплект для блоков питания</t>
  </si>
  <si>
    <t>УТ000062008</t>
  </si>
  <si>
    <t>Кабель разветвитель питания H94  40см (5.5*2.5) 1x2</t>
  </si>
  <si>
    <t>УТ000049172</t>
  </si>
  <si>
    <t>Шнур питания с разъемом DC 2.5х0.7мм 1.8м</t>
  </si>
  <si>
    <t>УТ000049173</t>
  </si>
  <si>
    <t>Шнур питания с разъемом DC 2.5х0.7мм 1.8м угловой</t>
  </si>
  <si>
    <t>УТ000049168</t>
  </si>
  <si>
    <t>Шнур питания с разъемом DC 3.5х1.4мм 1.8м</t>
  </si>
  <si>
    <t>УТ000049170</t>
  </si>
  <si>
    <t>Шнур питания с разъемом DC 5.5х2.1мм 1.8м угловой</t>
  </si>
  <si>
    <t>УТ000049175</t>
  </si>
  <si>
    <t>Шнур питания с разъемом DC 7.4х5.1мм+0,6pin 1.8м</t>
  </si>
  <si>
    <t>УТ000049176</t>
  </si>
  <si>
    <t>Шнур питания с разъемом DC 7.9х5.6мм+0,6pin 1.8м</t>
  </si>
  <si>
    <t xml:space="preserve"> Переходники питания</t>
  </si>
  <si>
    <t>УТ000059542</t>
  </si>
  <si>
    <t>Кабель питания, удлинитель UDL03 1,5м (5.5x2.5-F - 4.0x1.7-M)</t>
  </si>
  <si>
    <t>УТ000062005</t>
  </si>
  <si>
    <t>Кабель разветвитель питания H91  40см (5.5*2.5) 1x4</t>
  </si>
  <si>
    <t>УТ000062007</t>
  </si>
  <si>
    <t>Кабель разветвитель питания H93  40см (5.5*2.5) 1x8</t>
  </si>
  <si>
    <t>УТ000059295</t>
  </si>
  <si>
    <t>Набор переходников для блоков питания с 5.5x2.1мм "гн" на питание "шт" (34 вида)</t>
  </si>
  <si>
    <t>УТ000050157</t>
  </si>
  <si>
    <t>Переходник 3,5x2,1 штекер - 5,5x2,1 гнездо, 20см</t>
  </si>
  <si>
    <t>УТ000044765</t>
  </si>
  <si>
    <t>Переходник DC гнездо - гнездо 5.5*2.1 - 5.5*2.1  F-F</t>
  </si>
  <si>
    <t>УТ000044768</t>
  </si>
  <si>
    <t>Переходник DC гнездо - штекер 5.5*2.1 - miniUSB F-M, длина 20см</t>
  </si>
  <si>
    <t>УТ000044766</t>
  </si>
  <si>
    <t>Переходник DC штекер - штекер 5.5*2.1 - 5.5*2.1 M-M</t>
  </si>
  <si>
    <t>УТ000044769</t>
  </si>
  <si>
    <t>Переходник DC штекер - штекер 5.5*2.5 - 5.5*2.1 M-M , длина 35см</t>
  </si>
  <si>
    <t>УТ000052794</t>
  </si>
  <si>
    <t>Переходник питания 5.5x2.5 гнездо - 2.5x0.7 штекер 20см</t>
  </si>
  <si>
    <t>УТ000052793</t>
  </si>
  <si>
    <t>Переходник питания 5.5x2.5 гнездо - 3.5x1.35 штекер 20см</t>
  </si>
  <si>
    <t>УТ000050495</t>
  </si>
  <si>
    <t>Перехоник питания DC, штекер-гнездо угловой 5,5х2,1мм</t>
  </si>
  <si>
    <t xml:space="preserve"> Кабели стационарного телефона</t>
  </si>
  <si>
    <t>УТ000002941</t>
  </si>
  <si>
    <t>ADSL сплиттер Annex HL2003</t>
  </si>
  <si>
    <t>00000004280</t>
  </si>
  <si>
    <t>Витой шнур для телефона 2м, белый</t>
  </si>
  <si>
    <t>УТ000062006</t>
  </si>
  <si>
    <t>Кабель разветвитель питания H92  40см (5.5*2.5) 1x5</t>
  </si>
  <si>
    <t>00400048517</t>
  </si>
  <si>
    <t>Переходник  (4p4c штекер - 3 4p4c гнездо)</t>
  </si>
  <si>
    <t>00400048516</t>
  </si>
  <si>
    <t>Переходник (4p4c штекер - 2 4p4c гнездо)</t>
  </si>
  <si>
    <t>УТ000060352</t>
  </si>
  <si>
    <t>Телефонный адаптер - соединитель  (6p4c гнездо - 6p4c гнездо)</t>
  </si>
  <si>
    <t>00000004301</t>
  </si>
  <si>
    <t>Телефонный разветвитель разъем- 2 гнезда</t>
  </si>
  <si>
    <t>00000004302</t>
  </si>
  <si>
    <t>Телефонный разветвитель разъем- 3 гнезда</t>
  </si>
  <si>
    <t xml:space="preserve"> Органайзеры для кабелей</t>
  </si>
  <si>
    <t>УТ000051954</t>
  </si>
  <si>
    <t>Органайзер для кабелей Орбита OT-OK01</t>
  </si>
  <si>
    <t xml:space="preserve"> Наушники и гарнитуры</t>
  </si>
  <si>
    <t xml:space="preserve"> Аксессуары для наушников</t>
  </si>
  <si>
    <t>УТ000058482</t>
  </si>
  <si>
    <t>Амбушюры с эффектом памяти, пенные  (3 пары, размер S, M, L) красный, KZ Acoustics</t>
  </si>
  <si>
    <t>УТ000058485</t>
  </si>
  <si>
    <t>Амбушюры с эффектом памяти, пенные (размер M) красные, KZ Acoustics</t>
  </si>
  <si>
    <t>УТ000050512</t>
  </si>
  <si>
    <t>Амбушюры силиконовые  для наушников Dream ALC08, белые</t>
  </si>
  <si>
    <t>УТ000054520</t>
  </si>
  <si>
    <t>Амбушюры силиконовые для наушников Dream ALC08, черные</t>
  </si>
  <si>
    <t>УТ000058195</t>
  </si>
  <si>
    <t>Держатель для беспроводной гарнитуры Hands Free</t>
  </si>
  <si>
    <t>УТ000040539</t>
  </si>
  <si>
    <t>Подставка для наушников Redragon Scepter Pro 4 (4 USB порта, подсветка)</t>
  </si>
  <si>
    <t>УТ000061257</t>
  </si>
  <si>
    <t>Силиконовые амбушюры для наушников Dream DRM-ALC07, белый (6шт)</t>
  </si>
  <si>
    <t>УТ000048664</t>
  </si>
  <si>
    <t>Чехол для AirPods Pro Silicone Case (пудровый)</t>
  </si>
  <si>
    <t>УТ000048657</t>
  </si>
  <si>
    <t>Чехол для AirPods Silicone Case (желтый)</t>
  </si>
  <si>
    <t xml:space="preserve"> Гарнитуры</t>
  </si>
  <si>
    <t xml:space="preserve"> Беспроводные гарнитуры вакуумные</t>
  </si>
  <si>
    <t>УТ000066995</t>
  </si>
  <si>
    <t>Bluetooth-наушники беспроводные вкладыши Borofone BW94 TWS белый</t>
  </si>
  <si>
    <t>УТ000057031</t>
  </si>
  <si>
    <t>Гарнитура Bluetooth с зажимами для ушей, белая</t>
  </si>
  <si>
    <t>УТ000057033</t>
  </si>
  <si>
    <t>Гарнитура Bluetooth с зажимами для ушей, оранжевая</t>
  </si>
  <si>
    <t>УТ000057032</t>
  </si>
  <si>
    <t>Гарнитура Bluetooth с зажимами для ушей, телесная</t>
  </si>
  <si>
    <t>УТ000039862</t>
  </si>
  <si>
    <t>Гарнитура Dialog ES-75BT Bluetooth с кнопкой ответа для мобильных устройств, черная</t>
  </si>
  <si>
    <t>УТ000055011</t>
  </si>
  <si>
    <t>Гарнитура беспроводная AirBuds WS03</t>
  </si>
  <si>
    <t>УТ000058638</t>
  </si>
  <si>
    <t>Гарнитура беспроводная AirBuds WS07 белые</t>
  </si>
  <si>
    <t>УТ000055857</t>
  </si>
  <si>
    <t>Гарнитура беспроводная AWEI B926BL</t>
  </si>
  <si>
    <t>УТ000054967</t>
  </si>
  <si>
    <t>Гарнитура беспроводная вакуумная Borofone BE58, черный</t>
  </si>
  <si>
    <t>УТ000058781</t>
  </si>
  <si>
    <t>Гарнитура беспроводная вакуумная HOCO ES50, чёрный</t>
  </si>
  <si>
    <t>УТ000067005</t>
  </si>
  <si>
    <t>Гарнитура беспроводная вакуумная HOCO ES64, синий</t>
  </si>
  <si>
    <t>УТ000057208</t>
  </si>
  <si>
    <t>Гарнитура беспроводная вакуумная HOCO ES65 Dream, bluetooth 5.3, цвет: оранжевый</t>
  </si>
  <si>
    <t>УТ000057209</t>
  </si>
  <si>
    <t>Гарнитура беспроводная вакуумная HOCO ES65 Dream, bluetooth 5.3, цвет: фиолетовый</t>
  </si>
  <si>
    <t>УТ000060953</t>
  </si>
  <si>
    <t>Гарнитура беспроводная вакуумная HOCO ES71, оранжевый</t>
  </si>
  <si>
    <t xml:space="preserve"> Беспроводные гарнитуры вакуумные TWS</t>
  </si>
  <si>
    <t>УТ000047082</t>
  </si>
  <si>
    <t>Гарнитура беспроводная вакуумная Borofone BE54, белый</t>
  </si>
  <si>
    <t>УТ000057217</t>
  </si>
  <si>
    <t>Гарнитура беспроводная вакуумная Borofone BW41, чёрный</t>
  </si>
  <si>
    <t>УТ000054592</t>
  </si>
  <si>
    <t>Гарнитура беспроводная вакуумная HOCO EW02, белый</t>
  </si>
  <si>
    <t>УТ000050585</t>
  </si>
  <si>
    <t>Гарнитура беспроводная вакуумная HOCO EW09, индикатор, TWS черный</t>
  </si>
  <si>
    <t>УТ000053225</t>
  </si>
  <si>
    <t>Гарнитура беспроводная вакуумная HOCO EW09, индикатор, белый</t>
  </si>
  <si>
    <t>УТ000051898</t>
  </si>
  <si>
    <t>Гарнитура беспроводная вакуумная HOCO EW14, черный</t>
  </si>
  <si>
    <t>УТ000056773</t>
  </si>
  <si>
    <t>Гарнитура беспроводная вакуумная HOCO EW17, белый</t>
  </si>
  <si>
    <t>УТ000063173</t>
  </si>
  <si>
    <t>Гарнитура беспроводная вакуумная HOCO EW200 Elegant, белый</t>
  </si>
  <si>
    <t>УТ000063172</t>
  </si>
  <si>
    <t>Гарнитура беспроводная вакуумная HOCO EW200 Elegant, чёрный</t>
  </si>
  <si>
    <t>УТ000058358</t>
  </si>
  <si>
    <t>Гарнитура беспроводная вакуумная HOCO EW28, жёлтый</t>
  </si>
  <si>
    <t>УТ000059949</t>
  </si>
  <si>
    <t>Гарнитура беспроводная вакуумная HOCO EW29, белый</t>
  </si>
  <si>
    <t>УТ000059950</t>
  </si>
  <si>
    <t>Гарнитура беспроводная вакуумная HOCO EW30, белый</t>
  </si>
  <si>
    <t>УТ000059951</t>
  </si>
  <si>
    <t>Гарнитура беспроводная вакуумная HOCO EW38, белый</t>
  </si>
  <si>
    <t>УТ000056775</t>
  </si>
  <si>
    <t>Гарнитура беспроводная вакуумная HOCO EW39, жёлтый</t>
  </si>
  <si>
    <t>УТ000056776</t>
  </si>
  <si>
    <t>Гарнитура беспроводная вакуумная HOCO EW39, фиолетовый</t>
  </si>
  <si>
    <t>УТ000057219</t>
  </si>
  <si>
    <t>Гарнитура беспроводная вакуумная HOCO EW45, коричневый</t>
  </si>
  <si>
    <t>УТ000058972</t>
  </si>
  <si>
    <t>Гарнитура беспроводная вакуумная HOCO EW48, голубой</t>
  </si>
  <si>
    <t>УТ000058362</t>
  </si>
  <si>
    <t>Гарнитура беспроводная вакуумная HOCO EW55, золотой</t>
  </si>
  <si>
    <t>УТ000064022</t>
  </si>
  <si>
    <t>Гарнитура беспроводная вакуумная HOCO EW79, белый</t>
  </si>
  <si>
    <t>УТ000050219</t>
  </si>
  <si>
    <t>Гарнитура вакуумная беспроводная Borofone BE40, белый</t>
  </si>
  <si>
    <t>УТ000050220</t>
  </si>
  <si>
    <t>Гарнитура вакуумная беспроводная Borofone BE40, черный</t>
  </si>
  <si>
    <t>УТ000055258</t>
  </si>
  <si>
    <t>Гарнитура вакуумная беспроводная Borofone BE55 , чёрный</t>
  </si>
  <si>
    <t>УТ000051121</t>
  </si>
  <si>
    <t>Гарнитура вакуумная беспроводная Borofone BW01 Plus, белый</t>
  </si>
  <si>
    <t>УТ000050222</t>
  </si>
  <si>
    <t>Гарнитура вакуумная беспроводная Borofone BW06, Manner, белый</t>
  </si>
  <si>
    <t>УТ000055259</t>
  </si>
  <si>
    <t>Гарнитура вакуумная беспроводная Borofone BW09, белый</t>
  </si>
  <si>
    <t>УТ000057211</t>
  </si>
  <si>
    <t>Гарнитура вакуумная беспроводная Borofone BW22 Dawn, пластик, bluetooth 5.3, микрофон, цвет: белый</t>
  </si>
  <si>
    <t>УТ000057212</t>
  </si>
  <si>
    <t>Гарнитура вакуумная беспроводная Borofone BW23, Crystal, Bluetooth, TWS, цвет: оранжевый</t>
  </si>
  <si>
    <t>УТ000056766</t>
  </si>
  <si>
    <t>Гарнитура вакуумная беспроводная Borofone BW30, чёрный</t>
  </si>
  <si>
    <t>УТ000055267</t>
  </si>
  <si>
    <t>Гарнитура вакуумная беспроводная Borofone BW37, оранжевый</t>
  </si>
  <si>
    <t>УТ000058349</t>
  </si>
  <si>
    <t>Гарнитура вакуумная беспроводная Borofone BW42, белый</t>
  </si>
  <si>
    <t>УТ000059944</t>
  </si>
  <si>
    <t>Гарнитура вакуумная беспроводная Borofone BW45, белый</t>
  </si>
  <si>
    <t>УТ000060972</t>
  </si>
  <si>
    <t>Гарнитура вакуумная беспроводная Borofone BW57, зелёный</t>
  </si>
  <si>
    <t>УТ000062552</t>
  </si>
  <si>
    <t>Гарнитура вакуумная беспроводная Borofone FQ3, черный</t>
  </si>
  <si>
    <t>УТ000062551</t>
  </si>
  <si>
    <t>Гарнитура вакуумная беспроводная Borofone FQ4, синий</t>
  </si>
  <si>
    <t>УТ000061628</t>
  </si>
  <si>
    <t>Гарнитура вакуумная беспроводная HOCO EQ10 Plus, фиолетовый</t>
  </si>
  <si>
    <t>УТ000061617</t>
  </si>
  <si>
    <t>Гарнитура вакуумная беспроводная HOCO EQ13, белый</t>
  </si>
  <si>
    <t>УТ000061616</t>
  </si>
  <si>
    <t>Гарнитура вакуумная беспроводная HOCO EQ13, синий</t>
  </si>
  <si>
    <t>УТ000061615</t>
  </si>
  <si>
    <t>Гарнитура вакуумная беспроводная HOCO EQ13, фиолетовый</t>
  </si>
  <si>
    <t>УТ000061613</t>
  </si>
  <si>
    <t>Гарнитура вакуумная беспроводная HOCO EQ13, чёрный</t>
  </si>
  <si>
    <t>УТ000060974</t>
  </si>
  <si>
    <t>Гарнитура вакуумная беспроводная HOCO EQ16, красный</t>
  </si>
  <si>
    <t>УТ000062869</t>
  </si>
  <si>
    <t>Гарнитура вакуумная беспроводная HOCO EQ17, белый</t>
  </si>
  <si>
    <t>УТ000062866</t>
  </si>
  <si>
    <t>Гарнитура вакуумная беспроводная HOCO EQ23, чёрный</t>
  </si>
  <si>
    <t>УТ000057448</t>
  </si>
  <si>
    <t>Гарнитура вакуумная беспроводная HOCO EQ3, фиолетовый</t>
  </si>
  <si>
    <t>УТ000058142</t>
  </si>
  <si>
    <t>Гарнитура вакуумная беспроводная HOCO EW23, серый</t>
  </si>
  <si>
    <t>УТ000061611</t>
  </si>
  <si>
    <t>Гарнитура вакуумная беспроводная HOCO EW65 Shadow, чёрный</t>
  </si>
  <si>
    <t>УТ000061607</t>
  </si>
  <si>
    <t>Гарнитура вакуумная беспроводная HOCO EW71 Galaxia, белый</t>
  </si>
  <si>
    <t xml:space="preserve"> Беспроводные гарнитуры полноразмерные</t>
  </si>
  <si>
    <t>УТ000055237</t>
  </si>
  <si>
    <t>Гарнитура беспроводная Defender FreeMotion B595 черный, Bluetooth</t>
  </si>
  <si>
    <t>УТ000021852</t>
  </si>
  <si>
    <t>Гарнитура беспроводная S460 Bluetooth</t>
  </si>
  <si>
    <t>УТ000052260</t>
  </si>
  <si>
    <t>Гарнитура беспроводная полноразмерная Borofone BO11 (Bluetooth), синий</t>
  </si>
  <si>
    <t>УТ000048086</t>
  </si>
  <si>
    <t>Гарнитура беспроводная полноразмерная Borofone BO11 (Bluetooth), черный</t>
  </si>
  <si>
    <t>УТ000059599</t>
  </si>
  <si>
    <t>Гарнитура беспроводная полноразмерная Borofone BO17 (Bluetooth), тёмно-синий</t>
  </si>
  <si>
    <t>УТ000054961</t>
  </si>
  <si>
    <t>Гарнитура беспроводная полноразмерная Borofone BO18, (Bluetooth), белый</t>
  </si>
  <si>
    <t>УТ000052002</t>
  </si>
  <si>
    <t>Гарнитура беспроводная полноразмерная Borofone BO20 (Bluetooth), синий</t>
  </si>
  <si>
    <t>УТ000057952</t>
  </si>
  <si>
    <t>Гарнитура беспроводная полноразмерная Borofone BO23 (Bluetooth), синий</t>
  </si>
  <si>
    <t>УТ000057951</t>
  </si>
  <si>
    <t>Гарнитура беспроводная полноразмерная Borofone BO23 (Bluetooth), чёрный</t>
  </si>
  <si>
    <t>УТ000058137</t>
  </si>
  <si>
    <t>Гарнитура беспроводная полноразмерная Borofone BO24 (Bluetooth), синий</t>
  </si>
  <si>
    <t>УТ000060208</t>
  </si>
  <si>
    <t>Гарнитура беспроводная полноразмерная Borofone BO26, чёрный</t>
  </si>
  <si>
    <t>УТ000065425</t>
  </si>
  <si>
    <t>Гарнитура беспроводная полноразмерная Borofone BO32 (Bluetooth), розовый</t>
  </si>
  <si>
    <t>УТ000065426</t>
  </si>
  <si>
    <t>Гарнитура беспроводная полноразмерная Borofone BO32 (Bluetooth), синий</t>
  </si>
  <si>
    <t>УТ000065230</t>
  </si>
  <si>
    <t>Гарнитура беспроводная полноразмерная Borofone BO33 Melody, белый</t>
  </si>
  <si>
    <t>УТ000065428</t>
  </si>
  <si>
    <t>Гарнитура беспроводная полноразмерная Borofone BO33 Melody, синий</t>
  </si>
  <si>
    <t>УТ000039767</t>
  </si>
  <si>
    <t>Гарнитура беспроводная полноразмерная HOCO W25, серый</t>
  </si>
  <si>
    <t>УТ000047464</t>
  </si>
  <si>
    <t>Гарнитура беспроводная полноразмерная HOCO W25, синий</t>
  </si>
  <si>
    <t>УТ000053223</t>
  </si>
  <si>
    <t>Гарнитура беспроводная полноразмерная HOCO W33, серый</t>
  </si>
  <si>
    <t>УТ000060622</t>
  </si>
  <si>
    <t>Гарнитура беспроводная полноразмерная HOCO W35, Air Triumph, синий</t>
  </si>
  <si>
    <t>УТ000063179</t>
  </si>
  <si>
    <t>Гарнитура беспроводная полноразмерная HOCO W35, Air Triumph, чёрный</t>
  </si>
  <si>
    <t>УТ000060621</t>
  </si>
  <si>
    <t>Гарнитура беспроводная полноразмерная HOCO W35, Max Joy, синий</t>
  </si>
  <si>
    <t>УТ000050121</t>
  </si>
  <si>
    <t>Гарнитура беспроводная полноразмерная HOCO W35, черный</t>
  </si>
  <si>
    <t>УТ000056751</t>
  </si>
  <si>
    <t>Гарнитура беспроводная полноразмерная HOCO W39, синий</t>
  </si>
  <si>
    <t>УТ000055248</t>
  </si>
  <si>
    <t>Гарнитура беспроводная полноразмерная HOCO W40, синий</t>
  </si>
  <si>
    <t>УТ000055249</t>
  </si>
  <si>
    <t>Гарнитура беспроводная полноразмерная HOCO W40, черный</t>
  </si>
  <si>
    <t>УТ000058344</t>
  </si>
  <si>
    <t>Гарнитура беспроводная полноразмерная HOCO W43, синий</t>
  </si>
  <si>
    <t>УТ000058345</t>
  </si>
  <si>
    <t>Гарнитура беспроводная полноразмерная HOCO W43, фиолетовый</t>
  </si>
  <si>
    <t>УТ000060619</t>
  </si>
  <si>
    <t>Гарнитура беспроводная полноразмерная HOCO W48, белый</t>
  </si>
  <si>
    <t>УТ000060618</t>
  </si>
  <si>
    <t>Гарнитура беспроводная полноразмерная HOCO W48, синий</t>
  </si>
  <si>
    <t>УТ000060617</t>
  </si>
  <si>
    <t>Гарнитура беспроводная полноразмерная HOCO W50, розовый</t>
  </si>
  <si>
    <t>УТ000060615</t>
  </si>
  <si>
    <t>Гарнитура беспроводная полноразмерная HOCO W51, белый</t>
  </si>
  <si>
    <t>УТ000066002</t>
  </si>
  <si>
    <t>Гарнитура беспроводная полноразмерная HOCO W60, желтый</t>
  </si>
  <si>
    <t>УТ000066007</t>
  </si>
  <si>
    <t>Гарнитура беспроводная полноразмерная HOCO W65 Shadow, синий</t>
  </si>
  <si>
    <t>УТ000038893</t>
  </si>
  <si>
    <t>Гарнитура беспроводная полноразмерная OT-ERB39, красный (Bluetooth, FM, SD)</t>
  </si>
  <si>
    <t>УТ000038896</t>
  </si>
  <si>
    <t>Гарнитура беспроводная полноразмерная OT-ERB41, синий (Bluetooth, FM, SD)</t>
  </si>
  <si>
    <t>УТ000037791</t>
  </si>
  <si>
    <t>Гарнитура беспроводная полноразмерная OT-ERB42 (Bluetooth, FM, TF) белый</t>
  </si>
  <si>
    <t>УТ000047747</t>
  </si>
  <si>
    <t>Гарнитура беспроводная полноразмерная P9 (Bluetooth) красный</t>
  </si>
  <si>
    <t>УТ000029468</t>
  </si>
  <si>
    <t>Гарнитура полноразмерная беспроводная Defender FreeMotion B525 белый+серый, Bluetooth</t>
  </si>
  <si>
    <t>УТ000049362</t>
  </si>
  <si>
    <t>Гарнитура полноразмерная беспроводная Defender FreeMotion B540 черный Bluetooth</t>
  </si>
  <si>
    <t>УТ000052733</t>
  </si>
  <si>
    <t>Гарнитура полноразмерная беспроводная Defender FreeMotion B555 черный Bluetooth</t>
  </si>
  <si>
    <t>УТ000047534</t>
  </si>
  <si>
    <t>Гарнитура полноразмерная беспроводная Defender FreeMotion B575 черный+красный Bluetooth</t>
  </si>
  <si>
    <t>УТ000035718</t>
  </si>
  <si>
    <t>Гарнитура полноразмерная беспроводная Dream DRM-P15, черный</t>
  </si>
  <si>
    <t xml:space="preserve"> Вакуумные, вкладыши, клипсы гарнитуры</t>
  </si>
  <si>
    <t>УТ000044222</t>
  </si>
  <si>
    <t>Гарнитура вакуумная Borofone BM26, белый</t>
  </si>
  <si>
    <t>УТ000048142</t>
  </si>
  <si>
    <t>Гарнитура вакуумная Borofone BM30 Max, черный</t>
  </si>
  <si>
    <t>УТ000041711</t>
  </si>
  <si>
    <t>Гарнитура вакуумная Borofone BM39, черный</t>
  </si>
  <si>
    <t>УТ000042700</t>
  </si>
  <si>
    <t>Гарнитура вакуумная Borofone BM45, белый</t>
  </si>
  <si>
    <t>УТ000044864</t>
  </si>
  <si>
    <t>Гарнитура вакуумная Borofone BM49, белый</t>
  </si>
  <si>
    <t>УТ000048709</t>
  </si>
  <si>
    <t>Гарнитура вакуумная Borofone BM54, белый</t>
  </si>
  <si>
    <t>УТ000049951</t>
  </si>
  <si>
    <t>Гарнитура вакуумная Borofone BM63, черный</t>
  </si>
  <si>
    <t>УТ000050583</t>
  </si>
  <si>
    <t>Гарнитура вакуумная Borofone BM67, черный</t>
  </si>
  <si>
    <t>УТ000048713</t>
  </si>
  <si>
    <t>Гарнитура вакуумная Borofone BM68, черный</t>
  </si>
  <si>
    <t>УТ000052991</t>
  </si>
  <si>
    <t>Гарнитура вакуумная Borofone BM80, Pro белый</t>
  </si>
  <si>
    <t>УТ000061916</t>
  </si>
  <si>
    <t>Гарнитура вакуумная Borofone BM82, белый</t>
  </si>
  <si>
    <t>УТ000057948</t>
  </si>
  <si>
    <t>Гарнитура вакуумная Borofone BM83, белый</t>
  </si>
  <si>
    <t>УТ000029339</t>
  </si>
  <si>
    <t>Гарнитура вакуумная HOCO M1, белый</t>
  </si>
  <si>
    <t>УТ000051992</t>
  </si>
  <si>
    <t>Гарнитура вакуумная HOCO M101, белый</t>
  </si>
  <si>
    <t>УТ000056758</t>
  </si>
  <si>
    <t>Гарнитура вакуумная HOCO M106, серебро</t>
  </si>
  <si>
    <t>УТ000056759</t>
  </si>
  <si>
    <t>Гарнитура вакуумная HOCO M106, серый</t>
  </si>
  <si>
    <t>УТ000056760</t>
  </si>
  <si>
    <t>Гарнитура вакуумная HOCO M107, белый</t>
  </si>
  <si>
    <t>УТ000056761</t>
  </si>
  <si>
    <t>Гарнитура вакуумная HOCO M107, жёлтый</t>
  </si>
  <si>
    <t>УТ000056764</t>
  </si>
  <si>
    <t>Гарнитура вакуумная HOCO M108, серебро</t>
  </si>
  <si>
    <t>УТ000066985</t>
  </si>
  <si>
    <t>Гарнитура вакуумная HOCO M110, серый</t>
  </si>
  <si>
    <t>УТ000058140</t>
  </si>
  <si>
    <t>Гарнитура вакуумная HOCO M112, белый</t>
  </si>
  <si>
    <t>УТ000058141</t>
  </si>
  <si>
    <t>Гарнитура вакуумная HOCO M112, чёрный</t>
  </si>
  <si>
    <t>УТ000060966</t>
  </si>
  <si>
    <t>Гарнитура вакуумная HOCO M123, чёрный</t>
  </si>
  <si>
    <t>УТ000028912</t>
  </si>
  <si>
    <t>Гарнитура вакуумная HOCO M14, красный</t>
  </si>
  <si>
    <t>УТ000026918</t>
  </si>
  <si>
    <t>Гарнитура вакуумная HOCO M18, серый</t>
  </si>
  <si>
    <t>УТ000030305</t>
  </si>
  <si>
    <t>Гарнитура вакуумная HOCO M22 Wired Earphone, серебро</t>
  </si>
  <si>
    <t>УТ000031522</t>
  </si>
  <si>
    <t>Гарнитура вакуумная HOCO M37, белый</t>
  </si>
  <si>
    <t>УТ000030449</t>
  </si>
  <si>
    <t>Гарнитура вакуумная HOCO M40, белый</t>
  </si>
  <si>
    <t>УТ000033538</t>
  </si>
  <si>
    <t>Гарнитура вакуумная HOCO M57, черный+красный</t>
  </si>
  <si>
    <t>УТ000034005</t>
  </si>
  <si>
    <t>Гарнитура вакуумная HOCO M58, белый</t>
  </si>
  <si>
    <t>УТ000034008</t>
  </si>
  <si>
    <t>Гарнитура вакуумная HOCO M60, белый</t>
  </si>
  <si>
    <t>УТ000033541</t>
  </si>
  <si>
    <t>Гарнитура вакуумная HOCO M60, черный</t>
  </si>
  <si>
    <t>УТ000044006</t>
  </si>
  <si>
    <t>Гарнитура вакуумная HOCO M64, черный</t>
  </si>
  <si>
    <t>УТ000054952</t>
  </si>
  <si>
    <t>Гарнитура вакуумная HOCO M93, черный</t>
  </si>
  <si>
    <t>УТ000051987</t>
  </si>
  <si>
    <t>Гарнитура вакуумная HOCO M94, черный</t>
  </si>
  <si>
    <t>УТ000020608</t>
  </si>
  <si>
    <t>Гарнитура вакуумная стерео JBL C100 SIU (1.2м, 20-20000Гц, 16Ом, 103дБ/мВт) белая</t>
  </si>
  <si>
    <t>УТ000020609</t>
  </si>
  <si>
    <t>Гарнитура вакуумная стерео JBL C100 SIU (1.2м, 20-20000Гц, 16Ом, 103дБ/мВт) красная</t>
  </si>
  <si>
    <t>УТ000041667</t>
  </si>
  <si>
    <t>Гарнитура вакуумная стерео JBL C50HIWHT, белый</t>
  </si>
  <si>
    <t>УТ000022318</t>
  </si>
  <si>
    <t>Гарнитура вакуумная стерео JBL T110 (1.2м, 20-20000Гц, 16Ом, 100дБ/мВт) белая</t>
  </si>
  <si>
    <t>УТ000034411</t>
  </si>
  <si>
    <t>Гарнитура вакуумная стерео JBL T110 (1.2м, 20-20000Гц, 16Ом, 100дБ/мВт) красный</t>
  </si>
  <si>
    <t>УТ000022888</t>
  </si>
  <si>
    <t>Гарнитура вакуумная стерео JBL T110 (1.2м, 20-20000Гц, 16Ом, 100дБ/мВт) синий</t>
  </si>
  <si>
    <t>УТ000037752</t>
  </si>
  <si>
    <t>Гарнитура вакуумная стерео SmartBuy I-Three, розовая (SBH-104-LR)</t>
  </si>
  <si>
    <t xml:space="preserve"> Полноразмерные гарнитуры</t>
  </si>
  <si>
    <t>УТ000046318</t>
  </si>
  <si>
    <t>Гарнитура беспроводная полноразмерная HOCO W28, красный</t>
  </si>
  <si>
    <t>00000000545</t>
  </si>
  <si>
    <t>Гарнитура полноразмерная Defender Aura 102 (с регулят. громк.)</t>
  </si>
  <si>
    <t>00000000777</t>
  </si>
  <si>
    <t>Гарнитура полноразмерная Defender HERMES HN-860B (с регулят. громк.)</t>
  </si>
  <si>
    <t>00000001384</t>
  </si>
  <si>
    <t>Гарнитура полноразмерная Dialog M-750HV (с регулят. громк.)</t>
  </si>
  <si>
    <t>УТ000036165</t>
  </si>
  <si>
    <t>Гарнитура полноразмерная HOCO W21, серый</t>
  </si>
  <si>
    <t>УТ000037605</t>
  </si>
  <si>
    <t>Гарнитура полноразмерная HOCO W21, фиолетовый</t>
  </si>
  <si>
    <t>УТ000022768</t>
  </si>
  <si>
    <t>Гарнитура полноразмерная Perfeo CHAT черные</t>
  </si>
  <si>
    <t>УТ000003820</t>
  </si>
  <si>
    <t>Гарнитура полноразмерная SmartBuy SBH-5000 EZ-TALK, рег.громкости, кабель 1.8м</t>
  </si>
  <si>
    <t>УТ000002203</t>
  </si>
  <si>
    <t>Гарнитура полноразмерная SmartBuy SBH-7000 COMMANDO, рег.громкости, кабель 2.5 м,</t>
  </si>
  <si>
    <t xml:space="preserve"> Полноразмерные игровые гарнитуры</t>
  </si>
  <si>
    <t>УТ000037097</t>
  </si>
  <si>
    <t>Гарнитура игровая полноразмерная RUSH LANCER (SBHG-7000)</t>
  </si>
  <si>
    <t>УТ000014496</t>
  </si>
  <si>
    <t>Гарнитура игровая полноразмерная RUSH SNAKE, чёрно-зелёная (SBHG-1200)</t>
  </si>
  <si>
    <t>УТ000014497</t>
  </si>
  <si>
    <t>Гарнитура игровая полноразмерная RUSH SNAKE, чёрно-красная (SBHG-1300)</t>
  </si>
  <si>
    <t>УТ000014499</t>
  </si>
  <si>
    <t>Гарнитура игровая полноразмерная RUSH SNAKE, черно-оранжевая (SBHG-1100)</t>
  </si>
  <si>
    <t>УТ000014503</t>
  </si>
  <si>
    <t>Гарнитура игровая полноразмерная RUSH TAIPAN, вирт.звук 7.1, черно-красная</t>
  </si>
  <si>
    <t>УТ000014504</t>
  </si>
  <si>
    <t>Гарнитура игровая полноразмерная RUSH TAIPAN, вирт.звук 7.1, черно-синяя</t>
  </si>
  <si>
    <t>УТ000019352</t>
  </si>
  <si>
    <t>Гарнитура игровая полноразмерная RUSH VIPER,  чёрно-зелёные (SBHG-2100)</t>
  </si>
  <si>
    <t>УТ000019351</t>
  </si>
  <si>
    <t>Гарнитура игровая полноразмерная RUSH VIPER,  чёрно-красные (SBHG-2200)</t>
  </si>
  <si>
    <t>УТ000019353</t>
  </si>
  <si>
    <t>Гарнитура игровая полноразмерная RUSH VIPER, черно-синие (SBHG-2000)</t>
  </si>
  <si>
    <t>УТ000065599</t>
  </si>
  <si>
    <t>Гарнитура игровая полноразмерная Smartbuy GHOST, подсветка, 40мм динамик, кабель 2.1м, 2 х 3.5мм + USB (SBHG9790)</t>
  </si>
  <si>
    <t>УТ000065241</t>
  </si>
  <si>
    <t>Гарнитура игровая полноразмерная SmartBuy GUNNER, RGB-подсветка SBHG9800</t>
  </si>
  <si>
    <t>УТ000001995</t>
  </si>
  <si>
    <t>Гарнитура игровая полноразмерная SmartBuy SBH-8500 PLATOON AMX Edition</t>
  </si>
  <si>
    <t>УТ000060725</t>
  </si>
  <si>
    <t>Гарнитура игровая полноразмерная SmartBuy VAULT, RGB-подсветка, черная</t>
  </si>
  <si>
    <t>УТ000011689</t>
  </si>
  <si>
    <t>Гарнитура полноразмерная Defender Warhead G-120 игровые 2м (красный+белый)</t>
  </si>
  <si>
    <t>УТ000011690</t>
  </si>
  <si>
    <t>Гарнитура полноразмерная Defender Warhead G-120 игровый 2м (черный+оранжевый)</t>
  </si>
  <si>
    <t>УТ000011697</t>
  </si>
  <si>
    <t>Гарнитура полноразмерная Defender Warhead G-185 игровые 2.5м (красный+черный)</t>
  </si>
  <si>
    <t xml:space="preserve"> Наушники</t>
  </si>
  <si>
    <t xml:space="preserve"> Арматурные, динамические наушники</t>
  </si>
  <si>
    <t>УТ000058492</t>
  </si>
  <si>
    <t>Кабель для наушников с микрофоном, позолоченные контакты, мeдь оfc 99,9</t>
  </si>
  <si>
    <t>УТ000058489</t>
  </si>
  <si>
    <t>Наушники динамические, арматурные KZ-EDC, KZ Acoustics</t>
  </si>
  <si>
    <t xml:space="preserve"> Вакуумные наушники</t>
  </si>
  <si>
    <t>УТ000031285</t>
  </si>
  <si>
    <t>Наушники вакуумные SmartBuy A4  белый, коробка (SBE-012K)</t>
  </si>
  <si>
    <t>УТ000050382</t>
  </si>
  <si>
    <t>Наушники вакуумные Super Music Bass XS02</t>
  </si>
  <si>
    <t>УТ000044322</t>
  </si>
  <si>
    <t>Наушники вакуумные стерео SmartBuy Stinger, белый (SBE-602)</t>
  </si>
  <si>
    <t>УТ000044323</t>
  </si>
  <si>
    <t>Наушники вакуумные стерео SmartBuy Stinger, черный (SBE-601)</t>
  </si>
  <si>
    <t>УТ000035507</t>
  </si>
  <si>
    <t>Наушники вкладыши JBL T205, хром</t>
  </si>
  <si>
    <t xml:space="preserve"> Полноразмерные  наушники</t>
  </si>
  <si>
    <t>УТ000060199</t>
  </si>
  <si>
    <t>Наушники накладные RITMIX RH-501</t>
  </si>
  <si>
    <t>00000000544</t>
  </si>
  <si>
    <t>Наушники полноразмерные Defender Aura HN-101 (с регулят. громк)</t>
  </si>
  <si>
    <t>УТ000060005</t>
  </si>
  <si>
    <t>Наушники полноразмерные Radiotehnika TD01C Black</t>
  </si>
  <si>
    <t>УТ000028342</t>
  </si>
  <si>
    <t>Наушники полноразмерные RITMIX RH-524</t>
  </si>
  <si>
    <t xml:space="preserve"> Носители информации и аксессуары</t>
  </si>
  <si>
    <t xml:space="preserve"> USB Flash</t>
  </si>
  <si>
    <t>УТ000057551</t>
  </si>
  <si>
    <t>USB флеш-диск Exployd 64Gb 640 белый</t>
  </si>
  <si>
    <t>УТ000050071</t>
  </si>
  <si>
    <t>USB флеш-диск Netac 64Gb U116 mini White</t>
  </si>
  <si>
    <t>УТ000050073</t>
  </si>
  <si>
    <t>USB флеш-диск Netac 64Gb U278 Black/Silver</t>
  </si>
  <si>
    <t>УТ000056536</t>
  </si>
  <si>
    <t>USB флеш-диск Netac 64Gb UM2 Black</t>
  </si>
  <si>
    <t>УТ000050077</t>
  </si>
  <si>
    <t>USB флеш-диск Netac 64Gb UM81 Black Metal</t>
  </si>
  <si>
    <t>УТ000057546</t>
  </si>
  <si>
    <t>USB флеш-диск OltraMax 16Gb 500 SMART, OTG USB DRIVE графит</t>
  </si>
  <si>
    <t>УТ000057550</t>
  </si>
  <si>
    <t>USB флеш-диск OltraMax 32Gb 330 красный</t>
  </si>
  <si>
    <t>УТ000057000</t>
  </si>
  <si>
    <t>USB флеш-диск SanDisk 3.2 32Gb Ultra Curve зелёный</t>
  </si>
  <si>
    <t>УТ000057001</t>
  </si>
  <si>
    <t>USB флеш-диск SanDisk 3.2 32Gb Ultra Curve синий</t>
  </si>
  <si>
    <t>УТ000054995</t>
  </si>
  <si>
    <t>USB флеш-диск SmartBuy 128Gb 3.0 M1 Metal Apricot</t>
  </si>
  <si>
    <t>УТ000049709</t>
  </si>
  <si>
    <t>USB флеш-диск SmartBuy 128Gb 3.0/3.1 Clue White</t>
  </si>
  <si>
    <t>УТ000034438</t>
  </si>
  <si>
    <t>USB флеш-диск SmartBuy 128Gb 3.0/3.1 Glossy Dark Grey</t>
  </si>
  <si>
    <t>УТ000048852</t>
  </si>
  <si>
    <t>USB флеш-диск SmartBuy 16Gb Clue Blue</t>
  </si>
  <si>
    <t>УТ000048850</t>
  </si>
  <si>
    <t>USB флеш-диск SmartBuy 16Gb Clue Burgundy</t>
  </si>
  <si>
    <t>УТ000003459</t>
  </si>
  <si>
    <t>USB флеш-диск SmartBuy 16Gb Dock Blue</t>
  </si>
  <si>
    <t>УТ000000532</t>
  </si>
  <si>
    <t>USB флеш-диск SmartBuy 16Gb Glossy series Orange</t>
  </si>
  <si>
    <t>УТ000009481</t>
  </si>
  <si>
    <t>USB флеш-диск SmartBuy 16Gb LARA Blue</t>
  </si>
  <si>
    <t>УТ000028413</t>
  </si>
  <si>
    <t>USB флеш-диск SmartBuy 16Gb LARA Red</t>
  </si>
  <si>
    <t>УТ000009480</t>
  </si>
  <si>
    <t>USB флеш-диск SmartBuy 16Gb LARA White</t>
  </si>
  <si>
    <t>УТ000056706</t>
  </si>
  <si>
    <t>USB флеш-диск SmartBuy 16Gb MC5 Metal Kitty Pink</t>
  </si>
  <si>
    <t>УТ000056707</t>
  </si>
  <si>
    <t>USB флеш-диск SmartBuy 16Gb MC8 Metal Red</t>
  </si>
  <si>
    <t>УТ000012122</t>
  </si>
  <si>
    <t>USB флеш-диск SmartBuy 16Gb OTG POKO series Black</t>
  </si>
  <si>
    <t>УТ000052623</t>
  </si>
  <si>
    <t>USB флеш-диск SmartBuy 16Gb Scout White</t>
  </si>
  <si>
    <t>00410052663</t>
  </si>
  <si>
    <t>USB флеш-диск SmartBuy 16Gb V-Cut Black</t>
  </si>
  <si>
    <t>УТ000042001</t>
  </si>
  <si>
    <t>USB флеш-диск SmartBuy 256Gb 3.0 Crown Blue</t>
  </si>
  <si>
    <t>УТ000057144</t>
  </si>
  <si>
    <t>USB флеш-диск SmartBuy 256Gb 3.0 Scout Black</t>
  </si>
  <si>
    <t>УТ000057145</t>
  </si>
  <si>
    <t>USB флеш-диск SmartBuy 256Gb 3.0 Scout Whit</t>
  </si>
  <si>
    <t>УТ000054788</t>
  </si>
  <si>
    <t>USB флеш-диск SmartBuy 256Gb 3.0 Twist Dual Type-C/Type-A</t>
  </si>
  <si>
    <t>УТ000034402</t>
  </si>
  <si>
    <t>USB флеш-диск SmartBuy 256Gb 3.0 V-Cut Silver</t>
  </si>
  <si>
    <t>УТ000007957</t>
  </si>
  <si>
    <t>USB флеш-диск SmartBuy 32Gb 3.0 Glossy series Dark Blue</t>
  </si>
  <si>
    <t>УТ000056711</t>
  </si>
  <si>
    <t>USB флеш-диск SmartBuy 32Gb 3.0 M1 Metal Apricot</t>
  </si>
  <si>
    <t>УТ000056712</t>
  </si>
  <si>
    <t>USB флеш-диск SmartBuy 32Gb 3.0 M1 Metal Grey</t>
  </si>
  <si>
    <t>00410054651</t>
  </si>
  <si>
    <t>USB флеш-диск SmartBuy 32Gb Click Black</t>
  </si>
  <si>
    <t>УТ000049932</t>
  </si>
  <si>
    <t>USB флеш-диск SmartBuy 32Gb Clue Black</t>
  </si>
  <si>
    <t>УТ000001640</t>
  </si>
  <si>
    <t>USB флеш-диск SmartBuy 32Gb Glossy series Orange</t>
  </si>
  <si>
    <t>УТ000056420</t>
  </si>
  <si>
    <t>USB флеш-диск SmartBuy 32Gb MC2 Metal Blue</t>
  </si>
  <si>
    <t>УТ000056421</t>
  </si>
  <si>
    <t>USB флеш-диск SmartBuy 32Gb MC5 Metal Kitty Pink</t>
  </si>
  <si>
    <t>УТ000056422</t>
  </si>
  <si>
    <t>USB флеш-диск SmartBuy 32Gb MC8 Metal Red</t>
  </si>
  <si>
    <t>УТ000056423</t>
  </si>
  <si>
    <t>USB флеш-диск SmartBuy 32Gb MU30 Metal</t>
  </si>
  <si>
    <t>УТ000016134</t>
  </si>
  <si>
    <t>USB флеш-диск SmartBuy 32Gb OTG POKO series Black</t>
  </si>
  <si>
    <t>УТ000051477</t>
  </si>
  <si>
    <t>USB флеш-диск SmartBuy 32Gb Scout Blue</t>
  </si>
  <si>
    <t>УТ000051478</t>
  </si>
  <si>
    <t>USB флеш-диск SmartBuy 32Gb Scout Red</t>
  </si>
  <si>
    <t>00410054066</t>
  </si>
  <si>
    <t>USB флеш-диск SmartBuy 32Gb V-Cut Blue</t>
  </si>
  <si>
    <t>00410054067</t>
  </si>
  <si>
    <t>USB флеш-диск SmartBuy 32Gb V-Cut Silver</t>
  </si>
  <si>
    <t>УТ000048008</t>
  </si>
  <si>
    <t>USB флеш-диск SmartBuy 4Gb Clue Red</t>
  </si>
  <si>
    <t>УТ000048005</t>
  </si>
  <si>
    <t>USB флеш-диск SmartBuy 4Gb Clue White</t>
  </si>
  <si>
    <t>00410054658</t>
  </si>
  <si>
    <t>USB флеш-диск SmartBuy 4Gb Crown белый</t>
  </si>
  <si>
    <t>00410054657</t>
  </si>
  <si>
    <t>USB флеш-диск SmartBuy 4Gb Crown чёрный</t>
  </si>
  <si>
    <t>УТ000000516</t>
  </si>
  <si>
    <t>USB флеш-диск SmartBuy 4Gb Glossy series Orange</t>
  </si>
  <si>
    <t>УТ000057859</t>
  </si>
  <si>
    <t>USB флеш-диск SmartBuy 4Gb Lara Blue</t>
  </si>
  <si>
    <t>УТ000058508</t>
  </si>
  <si>
    <t>USB флеш-диск SmartBuy 4Gb Lara White</t>
  </si>
  <si>
    <t>УТ000052615</t>
  </si>
  <si>
    <t>USB флеш-диск SmartBuy 4Gb Scout Black</t>
  </si>
  <si>
    <t>УТ000052616</t>
  </si>
  <si>
    <t>USB флеш-диск SmartBuy 4Gb Scout Blue</t>
  </si>
  <si>
    <t>УТ000033644</t>
  </si>
  <si>
    <t>USB флеш-диск SmartBuy 64Gb ART Black</t>
  </si>
  <si>
    <t>УТ000026981</t>
  </si>
  <si>
    <t>USB флеш-диск SmartBuy 64Gb LARA Black</t>
  </si>
  <si>
    <t>УТ000027764</t>
  </si>
  <si>
    <t>USB флеш-диск SmartBuy 64Gb LARA Blue</t>
  </si>
  <si>
    <t>УТ000042422</t>
  </si>
  <si>
    <t>USB флеш-диск SmartBuy 64Gb LARA Red</t>
  </si>
  <si>
    <t>УТ000055000</t>
  </si>
  <si>
    <t>USB флеш-диск SmartBuy 64Gb M3 Metal</t>
  </si>
  <si>
    <t>УТ000056424</t>
  </si>
  <si>
    <t>USB флеш-диск SmartBuy 64Gb MC2 Metal Blue</t>
  </si>
  <si>
    <t>УТ000006964</t>
  </si>
  <si>
    <t>USB флеш-диск SmartBuy 64Gb Quartz series Black</t>
  </si>
  <si>
    <t>УТ000048011</t>
  </si>
  <si>
    <t>USB флеш-диск SmartBuy 8Gb Clue Yellow</t>
  </si>
  <si>
    <t>00410054639</t>
  </si>
  <si>
    <t>USB флеш-диск SmartBuy 8Gb Crown White</t>
  </si>
  <si>
    <t>УТ000061895</t>
  </si>
  <si>
    <t>USB флеш-диск SmartBuy 8Gb Crown White Snake Edition</t>
  </si>
  <si>
    <t>УТ000000524</t>
  </si>
  <si>
    <t>USB флеш-диск SmartBuy 8Gb Glossy series Orange</t>
  </si>
  <si>
    <t>УТ000008766</t>
  </si>
  <si>
    <t>USB флеш-диск SmartBuy 8Gb LARA Black</t>
  </si>
  <si>
    <t>УТ000012121</t>
  </si>
  <si>
    <t>USB флеш-диск SmartBuy 8Gb OTG POKO series Black</t>
  </si>
  <si>
    <t>УТ000052620</t>
  </si>
  <si>
    <t>USB флеш-диск SmartBuy 8Gb Scout Blue</t>
  </si>
  <si>
    <t>УТ000053122</t>
  </si>
  <si>
    <t>USB флеш-диск SmartBuy 8Gb Scout White</t>
  </si>
  <si>
    <t>УТ000051521</t>
  </si>
  <si>
    <t>USB флеш-диск SmartBuy 8Gb Twist Yellow</t>
  </si>
  <si>
    <t>00410052662</t>
  </si>
  <si>
    <t>USB флеш-диск SmartBuy 8Gb V-Cut Blue</t>
  </si>
  <si>
    <t xml:space="preserve"> Карты памяти  MicroSD (TransFlash)</t>
  </si>
  <si>
    <t>УТ000025412</t>
  </si>
  <si>
    <t>Карта памяти micro SDXC SmartBuy 64Gb Class10 UHS-1</t>
  </si>
  <si>
    <t>УТ000001635</t>
  </si>
  <si>
    <t>Карта памяти micro SDXC SmartBuy 64Gb Class10 UHS-1 (с адаптером SD)</t>
  </si>
  <si>
    <t>УТ000065409</t>
  </si>
  <si>
    <t>Карта памяти MicroSD  128GB  Netac  P500   Netac  P500  Ultra  Class 10 A1 U1 V10 без адаптера</t>
  </si>
  <si>
    <t>УТ000063640</t>
  </si>
  <si>
    <t>Карта памяти MicroSD 32GB Silverstone 10 Class F1 Speed card (90Mb)</t>
  </si>
  <si>
    <t>00410049829</t>
  </si>
  <si>
    <t>Карта памяти microSD SmartBuy 2Gb</t>
  </si>
  <si>
    <t>УТ000056540</t>
  </si>
  <si>
    <t>Карта памяти microSDHC Kingston 32Gb Class 10 (адаптер SD) Canvas Select Plus A1 (100 Mb/s)</t>
  </si>
  <si>
    <t>УТ000058330</t>
  </si>
  <si>
    <t>Карта памяти microSDHC Netac 32Gb P500 Extrime Pro Class10 100Mb/s UHS-1 A1 V10</t>
  </si>
  <si>
    <t>УТ000060554</t>
  </si>
  <si>
    <t>Карта памяти microSDHC Netac 32Gb P500 Extrime Pro Class10 100Mb/s UHS-1 A1 V10 + SD адаптер</t>
  </si>
  <si>
    <t>УТ000060012</t>
  </si>
  <si>
    <t>Карта памяти microSDHC Netac 8Gb Eco Class10 с адаптером</t>
  </si>
  <si>
    <t>УТ000060646</t>
  </si>
  <si>
    <t>Карта памяти microSDHC SanDisk 256Gb Class10 Ultra Light UHS-I A-1 150MB/s</t>
  </si>
  <si>
    <t>УТ000051903</t>
  </si>
  <si>
    <t>Карта памяти microSDHC SanDisk 32Gb Class10 Ultra Light UHS-I A-1 120MB/s</t>
  </si>
  <si>
    <t>00410052052</t>
  </si>
  <si>
    <t>Карта памяти microSDHC Silicon Power 16Gb Class10 (адаптер SD)</t>
  </si>
  <si>
    <t>00410050271</t>
  </si>
  <si>
    <t>Карта памяти microSDHC Silicon Power 16Gb Class10 Elit UHS-I (R/W 85/15 Mb/s)</t>
  </si>
  <si>
    <t>00410052364</t>
  </si>
  <si>
    <t>Карта памяти microSDHC SmartBuy 16Gb Class10 UHS-I</t>
  </si>
  <si>
    <t>00410053807</t>
  </si>
  <si>
    <t>Карта памяти microSDHC SmartBuy 16Gb Class10 UHS-I (адаптер SD)</t>
  </si>
  <si>
    <t>00410054070</t>
  </si>
  <si>
    <t>Карта памяти microSDHC SmartBuy 32Gb Class10 UHS-I</t>
  </si>
  <si>
    <t>УТ000066216</t>
  </si>
  <si>
    <t>Карта памяти microSDHC SmartBuy 32Gb Class10 UHS-I BLUE</t>
  </si>
  <si>
    <t>00410054068</t>
  </si>
  <si>
    <t>Карта памяти microSDHC SmartBuy 4Gb Class10</t>
  </si>
  <si>
    <t>00410053461</t>
  </si>
  <si>
    <t>Карта памяти microSDHC SmartBuy 8Gb Class10</t>
  </si>
  <si>
    <t>УТ000031733</t>
  </si>
  <si>
    <t>Карта памяти microSDHC Transcend 32Gb Class 10 U1 UHS-I (300S)</t>
  </si>
  <si>
    <t>УТ000031471</t>
  </si>
  <si>
    <t>Карта памяти microSDHC Transcend 32Gb Class 10 UHS-I (адаптер SD)</t>
  </si>
  <si>
    <t>УТ000061389</t>
  </si>
  <si>
    <t>Карта памяти MicroSDXC  256GB  Samsung Class 10 Evo Plus A2 V30 UHS-I (R/W 160/90 MB/s) + SD адаптер</t>
  </si>
  <si>
    <t>УТ000057777</t>
  </si>
  <si>
    <t>Карта памяти microSDXC 16GB  Netac  P500  Extreme Pro Class 10 UHS-I U1 V10 (100 Mb/s)</t>
  </si>
  <si>
    <t>УТ000057776</t>
  </si>
  <si>
    <t>Карта памяти MicroSDXC 16GB  Netac  P500  Extreme Pro Class 10 UHS-I U1 V10 (100 Mb/s) + SD адаптер</t>
  </si>
  <si>
    <t>УТ000054587</t>
  </si>
  <si>
    <t>Карта памяти microSDXC Samsung Evo Plus 256Gb Class10 U3 UHS-I R/W 130 Mb/s (адаптер SD)</t>
  </si>
  <si>
    <t>УТ000056547</t>
  </si>
  <si>
    <t>Карта памяти microSDXC Samsung Evo Plus 512Gb Class10 U1 UHS-I R/W 130 Mb/s (адаптер SD)</t>
  </si>
  <si>
    <t>УТ000060016</t>
  </si>
  <si>
    <t>Карта памяти microSDXC SanDisk 128Gb Class10 Ultra Light UHS-I 100MB/s</t>
  </si>
  <si>
    <t>УТ000060123</t>
  </si>
  <si>
    <t>Карта памяти microSDXC SanDisk 64Gb Class10 Extreme UHS-I U3 170 Mb/s</t>
  </si>
  <si>
    <t>УТ000060201</t>
  </si>
  <si>
    <t>Карта памяти microSDXC SanDisk 64Gb Class10 High EVMC UHS-I U3 V30 100 Mb/s (адаптер SD)</t>
  </si>
  <si>
    <t>УТ000025784</t>
  </si>
  <si>
    <t>Карта памяти microSDXC SmartBuy 128Gb Class10 UHS-1</t>
  </si>
  <si>
    <t>УТ000025783</t>
  </si>
  <si>
    <t>Карта памяти microSDXC SmartBuy 128Gb Class10 UHS-1 (с адаптером SD)</t>
  </si>
  <si>
    <t>УТ000059982</t>
  </si>
  <si>
    <t>Карта памяти microSDXC SmartBuy 128Gb Class10 UHS-1 U3 V30 (с адаптером SD) для видеонаблюдения</t>
  </si>
  <si>
    <t>УТ000059997</t>
  </si>
  <si>
    <t>Карта памяти microSDXC SmartBuy 64Gb Class10 UHS-1 U3 V30 (с адаптером SD) для видеонаблюдения</t>
  </si>
  <si>
    <t xml:space="preserve"> Носители на компакт дисках</t>
  </si>
  <si>
    <t>00000001317</t>
  </si>
  <si>
    <t>Диск CD-R mini SmartTrack 190Mb 24x CB-50</t>
  </si>
  <si>
    <t>УТ000015754</t>
  </si>
  <si>
    <t>Диск CD-R MRM-POWER 700Mb/80min SP-50</t>
  </si>
  <si>
    <t>00000001319</t>
  </si>
  <si>
    <t>Диск CD-RW mini SmartTrack 193Mb 12x CB-50</t>
  </si>
  <si>
    <t>00000000022</t>
  </si>
  <si>
    <t>Диск CD-RW SmartBuy 700Mb 4-12x CB-10</t>
  </si>
  <si>
    <t>00000000610</t>
  </si>
  <si>
    <t>Диск CD-RW SmartTrack 700Mb 4-12x CB-10</t>
  </si>
  <si>
    <t>УТ000053970</t>
  </si>
  <si>
    <t>Диск CD-RW VS 700Mb 4-12x CB-10</t>
  </si>
  <si>
    <t>УТ000053969</t>
  </si>
  <si>
    <t>Диск CD-RW VS 700Mb 4-12x SL-5</t>
  </si>
  <si>
    <t>00000000395</t>
  </si>
  <si>
    <t>Диск DVD+R SmartTrack 4,7Gb 16x CB-10</t>
  </si>
  <si>
    <t>00000000155</t>
  </si>
  <si>
    <t>Диск DVD+R SmartTrack 4,7Gb 16x CB-25</t>
  </si>
  <si>
    <t>00000000166</t>
  </si>
  <si>
    <t>Диск DVD+R SmartTrack Inkjet Print 4,7Gb 16x CB-10</t>
  </si>
  <si>
    <t>00000000691</t>
  </si>
  <si>
    <t>Диск DVD+RW SmartTrack 4,7Gb 4x CB-10</t>
  </si>
  <si>
    <t>00000000999</t>
  </si>
  <si>
    <t>Диск DVD-R mini SmartTrack 1,4Gb 4x CB-50</t>
  </si>
  <si>
    <t>УТ000023070</t>
  </si>
  <si>
    <t>Диск DVD-R MRM-POWER Printable 4.7Gb SP-50</t>
  </si>
  <si>
    <t>00000000173</t>
  </si>
  <si>
    <t>Диск DVD-R SmartTrack Inkjet Print 4,7Gb 16x CB-25</t>
  </si>
  <si>
    <t>00000000693</t>
  </si>
  <si>
    <t>Диск DVD-RW SmartTrack 4,7Gb 4x CB-10</t>
  </si>
  <si>
    <t xml:space="preserve"> Упаковка</t>
  </si>
  <si>
    <t>УТ000015659</t>
  </si>
  <si>
    <t>Конверт для CD/DVD дисков двухсторонний (упак.100)</t>
  </si>
  <si>
    <t>00000001003</t>
  </si>
  <si>
    <t>Футляр для 2CD Jewel (прозрачный)</t>
  </si>
  <si>
    <t>00000001002</t>
  </si>
  <si>
    <t>Футляр для 2CD Jewel (черный)</t>
  </si>
  <si>
    <t xml:space="preserve"> Освещение</t>
  </si>
  <si>
    <t xml:space="preserve"> Лампы</t>
  </si>
  <si>
    <t xml:space="preserve"> Лампы галогенные</t>
  </si>
  <si>
    <t>УТ000055601</t>
  </si>
  <si>
    <t>Лампа галогенная капсульная G4 12В 20Вт JC Feron</t>
  </si>
  <si>
    <t>УТ000056943</t>
  </si>
  <si>
    <t>Лампа галогенная капсульная G4 12В 35Вт JC Feron</t>
  </si>
  <si>
    <t>00410053066</t>
  </si>
  <si>
    <t>Лампа галогенная капсульная G4 230В 20Вт JD Camelion</t>
  </si>
  <si>
    <t>00410053067</t>
  </si>
  <si>
    <t>Лампа галогенная капсульная G4 230В 35Вт JD Camelion</t>
  </si>
  <si>
    <t>УТ000064943</t>
  </si>
  <si>
    <t>Лампа галогенная капсульная G6.35 12В 35Вт CL Navigator</t>
  </si>
  <si>
    <t>УТ000001675</t>
  </si>
  <si>
    <t>Лампа галогенная капсульная G6.35 12В 35Вт JC Hyundai (тёплый свет, КЭЭ-D) Китай</t>
  </si>
  <si>
    <t>УТ000001676</t>
  </si>
  <si>
    <t>Лампа галогенная капсульная G6.35 12В 50Вт JC Hyundai (тёплый свет, КЭЭ-D) Китай</t>
  </si>
  <si>
    <t>00401051168</t>
  </si>
  <si>
    <t>Лампа галогенная капсульная G6.35 230В 35Вт JD Camelion</t>
  </si>
  <si>
    <t>УТ000064950</t>
  </si>
  <si>
    <t>Лампа галогенная капсульная G6.35 230В 35Вт JD Navigator</t>
  </si>
  <si>
    <t>УТ000008286</t>
  </si>
  <si>
    <t>Лампа галогенная капсульная G9 40Вт 220В FR матовая Navigator</t>
  </si>
  <si>
    <t>УТ000059045</t>
  </si>
  <si>
    <t>Лампа галогенная капсульная G9 40Вт 220В FR матовая ЭРА</t>
  </si>
  <si>
    <t>УТ000056101</t>
  </si>
  <si>
    <t>Лампа галогенная капсульная G9 60Вт 220В CL прозрачная Feron</t>
  </si>
  <si>
    <t>УТ000056102</t>
  </si>
  <si>
    <t>Лампа галогенная капсульная G9 60Вт 220В FR матовая Navigator</t>
  </si>
  <si>
    <t>УТ000058903</t>
  </si>
  <si>
    <t>Лампа галогенная линейная R7s L= 117мм 150Вт 220В J78  Navigator</t>
  </si>
  <si>
    <t>00401051197</t>
  </si>
  <si>
    <t>Лампа галогенная линейная R7s L= 78мм 100Вт 220В J78  Camelion</t>
  </si>
  <si>
    <t>УТ000056103</t>
  </si>
  <si>
    <t>Лампа галогенная линейная R7s L= 78мм 100Вт 220В J78  Navigator</t>
  </si>
  <si>
    <t>УТ000056104</t>
  </si>
  <si>
    <t>Лампа галогенная линейная R7s L= 78мм 150Вт 220В J78  Navigator</t>
  </si>
  <si>
    <t>00401051183</t>
  </si>
  <si>
    <t>Лампа галогенная линейная R7s L=118мм 150Вт 220В J118  Camelion</t>
  </si>
  <si>
    <t>00401051188</t>
  </si>
  <si>
    <t>Лампа галогенная линейная R7s L=118мм 300Вт 220В J118  Camelion</t>
  </si>
  <si>
    <t>00401051194</t>
  </si>
  <si>
    <t>Лампа галогенная линейная R7s L=189мм 1000Вт 220В J189 Camelion</t>
  </si>
  <si>
    <t>00401051488</t>
  </si>
  <si>
    <t>Лампа галогенная линейная R7s L=254мм 1500Вт 220В J254  Camelion</t>
  </si>
  <si>
    <t>00410051606</t>
  </si>
  <si>
    <t>Лампа галогенная с отражателем GU4 MR-11 mini 20Вт 12В 35мм с защ. стеклом Camelion</t>
  </si>
  <si>
    <t>00000004898</t>
  </si>
  <si>
    <t>Лампа галогенная с отражателем GU5.3 JCDR 20Вт 220В 50мм с защ. стеклом Camelion</t>
  </si>
  <si>
    <t>00000004865</t>
  </si>
  <si>
    <t>Лампа галогенная с отражателем GU5.3 JCDR 35Вт 220В 50мм с защ. стеклом Camelion</t>
  </si>
  <si>
    <t>УТ000056671</t>
  </si>
  <si>
    <t>Лампа галогенная с отражателем GU5.3 JCDR 35Вт 220В 50мм с защ. стеклом FERON</t>
  </si>
  <si>
    <t>УТ000056672</t>
  </si>
  <si>
    <t>Лампа галогенная с отражателем GU5.3 JCDR 50Вт 220В 50мм с защ. стеклом FERON</t>
  </si>
  <si>
    <t>00401051490</t>
  </si>
  <si>
    <t>Лампа галогенная с отражателем GU5.3 JCDR 50Вт 220В 50мм с защ. стеклом TDM</t>
  </si>
  <si>
    <t>УТ000058243</t>
  </si>
  <si>
    <t>Лампа галогенная с отражателем GU5.3 JCDR 50Вт 220В 51мм с защ. стеклом Navigator</t>
  </si>
  <si>
    <t>00410058276</t>
  </si>
  <si>
    <t>Лампа галогенная с отражателем GU5.3 JCDR mini 20Вт 220В 35мм с защ. стеклом Camelion</t>
  </si>
  <si>
    <t>00410051605</t>
  </si>
  <si>
    <t>Лампа галогенная с отражателем GU5.3 JCDR mini 35Вт 220В 35мм без защ. стекла Camelion</t>
  </si>
  <si>
    <t>УТ000065983</t>
  </si>
  <si>
    <t>Лампа галогенная, 35W 230V JCD/G4, HB6-G4 2113 Feron</t>
  </si>
  <si>
    <t>00410055742</t>
  </si>
  <si>
    <t>Трансформатор электронный 150Вт (220V/12V)</t>
  </si>
  <si>
    <t>УТ000020899</t>
  </si>
  <si>
    <t>Трансформатор электронный 250Вт (220В/12В) Navigator NT-250W 94436</t>
  </si>
  <si>
    <t xml:space="preserve"> Лампы люминисцентные</t>
  </si>
  <si>
    <t>УТ000064760</t>
  </si>
  <si>
    <t>Лампа линейная люминесцентная ЛЛ 12вт NTL-Т4 860 G5 дневная 94113 Navigator</t>
  </si>
  <si>
    <t>УТ000064535</t>
  </si>
  <si>
    <t>Лампа линейная люминесцентная ЛЛ 16вт NTL-Т4 860 G5 дневная 94114 Navigator</t>
  </si>
  <si>
    <t>УТ000064749</t>
  </si>
  <si>
    <t>Лампа линейная люминесцентная ЛЛ 20вт NTL-Т4 860 G5 дневная 94115 Navigator</t>
  </si>
  <si>
    <t>УТ000064817</t>
  </si>
  <si>
    <t>Лампа линейная люминесцентная ЛЛ 24вт NTL-Т4 860 G5 дневная 94116 Navigator</t>
  </si>
  <si>
    <t>УТ000065733</t>
  </si>
  <si>
    <t>Лампа линейная люминесцентная ЛЛ 30вт 864 G13 6400K FLU1/Т8 FERON</t>
  </si>
  <si>
    <t>УТ000058618</t>
  </si>
  <si>
    <t>Лампа линейная люминесцентная ЛЛ 6вт NTL-Т4 860 G5 дневная 94111 Navigator</t>
  </si>
  <si>
    <t>00401051504</t>
  </si>
  <si>
    <t>Лампа люминеcцентная FT8, 10Вт, 6500К, G13, Camelion</t>
  </si>
  <si>
    <t>УТ000005229</t>
  </si>
  <si>
    <t>Лампа люминеcцентная FT8, 15Вт, 4200К, G13, Camelion</t>
  </si>
  <si>
    <t>00401051505</t>
  </si>
  <si>
    <t>Лампа люминеcцентная FT8, 15Вт, 6500К, G13, Camelion</t>
  </si>
  <si>
    <t>УТ000029260</t>
  </si>
  <si>
    <t>Лампа люминеcцентная FT8, 18Вт, 6500К, G13, OSRAM</t>
  </si>
  <si>
    <t>00401051506</t>
  </si>
  <si>
    <t>Лампа люминеcцентная FT8, 30Вт, 6500К, G13, Camelion</t>
  </si>
  <si>
    <t>УТ000002797</t>
  </si>
  <si>
    <t>Лампа люминеcцентная FT8, 36Вт, 6500К, G13, OSRAM</t>
  </si>
  <si>
    <t>УТ000064352</t>
  </si>
  <si>
    <t>Лампа люминесцентная  T4 G5 20W 6400K 6K Feron EST13 03030</t>
  </si>
  <si>
    <t>УТ000021621</t>
  </si>
  <si>
    <t>Лампа люминиcцентная FT4,  6Вт, 4200К, G5, Camelion</t>
  </si>
  <si>
    <t>00401051495</t>
  </si>
  <si>
    <t>Лампа люминиcцентная FT4,  6Вт, 6500K, G5, Camelion</t>
  </si>
  <si>
    <t>00401051496</t>
  </si>
  <si>
    <t>Лампа люминиcцентная FT4,  8Вт, G5, Camelion</t>
  </si>
  <si>
    <t>УТ000052161</t>
  </si>
  <si>
    <t>Лампа люминиcцентная FT4, 16Вт, 6500K, G5, Camelion</t>
  </si>
  <si>
    <t>00401051499</t>
  </si>
  <si>
    <t>Лампа люминиcцентная FT4, 20Вт, 6500K, G5. Camelion</t>
  </si>
  <si>
    <t>00401051501</t>
  </si>
  <si>
    <t>Лампа люминиcцентная FT5,  6Вт, 4200K, Camelion</t>
  </si>
  <si>
    <t>УТ000052509</t>
  </si>
  <si>
    <t>Лампа люминиcцентная FT5,  6Вт, 6500K, Camelion</t>
  </si>
  <si>
    <t>УТ000065750</t>
  </si>
  <si>
    <t>Лампа люминиcцентная FT5,  8Вт, 6500K, Navigator</t>
  </si>
  <si>
    <t>00401051503</t>
  </si>
  <si>
    <t>Лампа люминиcцентная FT5, 13Вт, 6500K, Camelion</t>
  </si>
  <si>
    <t>УТ000065749</t>
  </si>
  <si>
    <t>Лампа люминиcцентная FT5, 21Вт, 6500K, Navigator</t>
  </si>
  <si>
    <t>УТ000010170</t>
  </si>
  <si>
    <t>Стартер 4-22W 110-130В LS 22</t>
  </si>
  <si>
    <t>00410056835</t>
  </si>
  <si>
    <t>Стартер 4-65Вт 220-240В ИЭК LLD111-LS-65</t>
  </si>
  <si>
    <t>УТ000001411</t>
  </si>
  <si>
    <t>Стартер 4-80W 220-240В медные контакты TDM S10</t>
  </si>
  <si>
    <t>00410049949</t>
  </si>
  <si>
    <t>Стартеродержатель 1016/А на автомат.защелках</t>
  </si>
  <si>
    <t>00410049950</t>
  </si>
  <si>
    <t>Стартеродержатель крепление на винты 15.917</t>
  </si>
  <si>
    <t xml:space="preserve"> Лампы накаливания</t>
  </si>
  <si>
    <t>00410057708</t>
  </si>
  <si>
    <t>Лампа накаливания E14 свеча прозрачная 40Вт</t>
  </si>
  <si>
    <t>00410057709</t>
  </si>
  <si>
    <t>Лампа накаливания E14 свеча прозрачная 60Вт</t>
  </si>
  <si>
    <t>00410049781</t>
  </si>
  <si>
    <t>Лампа накаливания E27 свеча матовая 40Вт Camelion 40/B/FR/E27 (46353)</t>
  </si>
  <si>
    <t>УТ000016467</t>
  </si>
  <si>
    <t>Лампа накаливания зеркальная R50/40Вт/E14 Camelion матовая</t>
  </si>
  <si>
    <t>УТ000056105</t>
  </si>
  <si>
    <t>Лампа накаливания зеркальная R50/40Вт/E14 Navigator</t>
  </si>
  <si>
    <t>УТ000005544</t>
  </si>
  <si>
    <t>Лампа накаливания зеркальная R50/40Вт/E14 TDM</t>
  </si>
  <si>
    <t>00000003978</t>
  </si>
  <si>
    <t>Лампа накаливания зеркальная R50/60Вт/E14 Camelion</t>
  </si>
  <si>
    <t>УТ000021620</t>
  </si>
  <si>
    <t>Лампа накаливания зеркальная R50/60Вт/E14 Camelion матовая</t>
  </si>
  <si>
    <t>УТ000056106</t>
  </si>
  <si>
    <t>Лампа накаливания зеркальная R50/60Вт/E14 Navigator</t>
  </si>
  <si>
    <t>00401051178</t>
  </si>
  <si>
    <t>Лампа накаливания зеркальная R63/40Вт/E27 Camelion</t>
  </si>
  <si>
    <t>00410049779</t>
  </si>
  <si>
    <t>00401051179</t>
  </si>
  <si>
    <t>Лампа накаливания зеркальная R63/60Вт/E27 Camelion</t>
  </si>
  <si>
    <t>УТ000056107</t>
  </si>
  <si>
    <t>Лампа накаливания зеркальная R63/60Вт/E27 Navigator</t>
  </si>
  <si>
    <t>УТ000003069</t>
  </si>
  <si>
    <t>Лампа накаливания ЛОН А95 60Вт E27 винтажная Uniel 555102</t>
  </si>
  <si>
    <t>00410049951</t>
  </si>
  <si>
    <t>Лампа накаливания ЛОН Е27 25вт 230В</t>
  </si>
  <si>
    <t>00410049952</t>
  </si>
  <si>
    <t>Лампа накаливания ЛОН Е27 40вт</t>
  </si>
  <si>
    <t>00410049953</t>
  </si>
  <si>
    <t>Лампа накаливания ЛОН Е27 60вт</t>
  </si>
  <si>
    <t>00410051265</t>
  </si>
  <si>
    <t>Лампа накаливания ЛОН Е27 75вт</t>
  </si>
  <si>
    <t>00410053780</t>
  </si>
  <si>
    <t>Лампа накаливания ЛОН Е27 95вт</t>
  </si>
  <si>
    <t>00401051235</t>
  </si>
  <si>
    <t>Лампа свеча прозрачная Camelion 40/B/CL/E27</t>
  </si>
  <si>
    <t>00410055570</t>
  </si>
  <si>
    <t>Термоизлучатель Т 150вт Е27</t>
  </si>
  <si>
    <t>00410055571</t>
  </si>
  <si>
    <t>Термоизлучатель Т 200вт Е27</t>
  </si>
  <si>
    <t>00410055572</t>
  </si>
  <si>
    <t>Термоизлучатель Т 300вт Е27</t>
  </si>
  <si>
    <t xml:space="preserve"> Лампы накаливания миниатюрные, для фонаря</t>
  </si>
  <si>
    <t>УТ000047499</t>
  </si>
  <si>
    <t>Лампа Sirius 1.2V 0.5A Xenon for MagLite</t>
  </si>
  <si>
    <t>УТ000053682</t>
  </si>
  <si>
    <t>Лампа для фонаря "Свеча" 4,8В 0,5А</t>
  </si>
  <si>
    <t>УТ000011444</t>
  </si>
  <si>
    <t>Лампа для фонаря 1,25В МН 1,25-0,25 Е-10</t>
  </si>
  <si>
    <t>УТ000002947</t>
  </si>
  <si>
    <t>Лампа для фонаря 13,5В МН 13,5-0,16 Е-10</t>
  </si>
  <si>
    <t>УТ000047491</t>
  </si>
  <si>
    <t>Лампа для фонаря КОСМОС ACCU 15/55W галогенная, для AP1000, AP1500S</t>
  </si>
  <si>
    <t xml:space="preserve"> Лампы светодиодные</t>
  </si>
  <si>
    <t xml:space="preserve"> Светодиодные лампы с цоколем E14</t>
  </si>
  <si>
    <t>УТ000028659</t>
  </si>
  <si>
    <t>Лампа светодиодная зеркальная E14 R39 4Вт 3000K 220В Smartbuy</t>
  </si>
  <si>
    <t>УТ000014074</t>
  </si>
  <si>
    <t>Лампа светодиодная зеркальная E14 R39 4Вт 4000K 220В Smartbuy</t>
  </si>
  <si>
    <t>УТ000015212</t>
  </si>
  <si>
    <t>Лампа светодиодная зеркальная E14 R39 4Вт 6000K 220В Smartbuy</t>
  </si>
  <si>
    <t>УТ000052235</t>
  </si>
  <si>
    <t>Лампа светодиодная зеркальная E14 R39 5Вт 2700K 220В Feron</t>
  </si>
  <si>
    <t>00000004904</t>
  </si>
  <si>
    <t>Лампа светодиодная зеркальная E14 R39 5Вт 4000K 220В Feron</t>
  </si>
  <si>
    <t>УТ000027561</t>
  </si>
  <si>
    <t>Лампа светодиодная зеркальная E14 R39 5Вт 4500K 220В General</t>
  </si>
  <si>
    <t>УТ000020903</t>
  </si>
  <si>
    <t>Лампа светодиодная зеркальная E14 R50 5Вт 2700K 220В Онлайт</t>
  </si>
  <si>
    <t>УТ000008777</t>
  </si>
  <si>
    <t>Лампа светодиодная зеркальная E14 R50 5Вт 4000K 220В Онлайт</t>
  </si>
  <si>
    <t>УТ000020904</t>
  </si>
  <si>
    <t>Лампа светодиодная зеркальная E14 R50 5Вт 6500K 220В Онлайт</t>
  </si>
  <si>
    <t>УТ000006269</t>
  </si>
  <si>
    <t>Лампа светодиодная зеркальная E14 R50 6Вт 3000K 220В Smartbuy</t>
  </si>
  <si>
    <t>УТ000015213</t>
  </si>
  <si>
    <t>Лампа светодиодная зеркальная E14 R50 6Вт 6000K 220В Smartbuy</t>
  </si>
  <si>
    <t>УТ000017851</t>
  </si>
  <si>
    <t>Лампа светодиодная зеркальная E14 R50 7Вт 2700K 220В Feron</t>
  </si>
  <si>
    <t>УТ000004262</t>
  </si>
  <si>
    <t>Лампа светодиодная зеркальная E14 R50 7Вт 4000K 220В Feron</t>
  </si>
  <si>
    <t>УТ000027562</t>
  </si>
  <si>
    <t>Лампа светодиодная зеркальная E14 R50 7Вт 4500K 220В General</t>
  </si>
  <si>
    <t>УТ000052203</t>
  </si>
  <si>
    <t>Лампа светодиодная зеркальная E14 R50 7Вт 6400K 220В Feron</t>
  </si>
  <si>
    <t>УТ000066036</t>
  </si>
  <si>
    <t>Лампа светодиодная свеча C37 E14 7W(640lm) 6500K 6K 110x37 матов, пласт/алюм IC 2г cz867007 ВАШЕ СИЯТЕЛЬСТВО</t>
  </si>
  <si>
    <t>УТ000011106</t>
  </si>
  <si>
    <t>Лампа светодиодная свеча E14  6Вт 2700K 220В Онлайт</t>
  </si>
  <si>
    <t>УТ000008781</t>
  </si>
  <si>
    <t>Лампа светодиодная свеча E14  6Вт 4000K 220В Онлайт</t>
  </si>
  <si>
    <t>УТ000030036</t>
  </si>
  <si>
    <t>Лампа светодиодная свеча E14  6Вт 6500K 220В Онлайт</t>
  </si>
  <si>
    <t>УТ000009044</t>
  </si>
  <si>
    <t>Лампа светодиодная свеча E14  7Вт 2700K 220В Feron</t>
  </si>
  <si>
    <t>УТ000029566</t>
  </si>
  <si>
    <t>Лампа светодиодная свеча E14  7Вт 2700K 220В General</t>
  </si>
  <si>
    <t>УТ000006263</t>
  </si>
  <si>
    <t>Лампа светодиодная свеча E14  7Вт 3000K 220В Smartbuy</t>
  </si>
  <si>
    <t>УТ000027571</t>
  </si>
  <si>
    <t>Лампа светодиодная свеча E14  7Вт 4500K 220В General</t>
  </si>
  <si>
    <t>УТ000034923</t>
  </si>
  <si>
    <t>Лампа светодиодная свеча E14  7Вт 6400K 220В Feron</t>
  </si>
  <si>
    <t>УТ000051934</t>
  </si>
  <si>
    <t>Лампа светодиодная свеча E14  7Вт 6500K 220В General</t>
  </si>
  <si>
    <t>УТ000020911</t>
  </si>
  <si>
    <t>Лампа светодиодная свеча E14  8Вт 2700K 220В Онлайт</t>
  </si>
  <si>
    <t>УТ000014816</t>
  </si>
  <si>
    <t>Лампа светодиодная свеча E14  8Вт 4000K 220В Онлайт</t>
  </si>
  <si>
    <t>УТ000024511</t>
  </si>
  <si>
    <t>Лампа светодиодная свеча E14  9,5Вт 3000K 220В Smartbuy</t>
  </si>
  <si>
    <t>УТ000058248</t>
  </si>
  <si>
    <t>Лампа светодиодная свеча E14  9Вт 2700K 220В Feron</t>
  </si>
  <si>
    <t>УТ000058250</t>
  </si>
  <si>
    <t>Лампа светодиодная свеча E14  9Вт 4000K 220В Feron</t>
  </si>
  <si>
    <t>УТ000058249</t>
  </si>
  <si>
    <t>Лампа светодиодная свеча E14  9Вт 6400K 220В Feron</t>
  </si>
  <si>
    <t>УТ000040021</t>
  </si>
  <si>
    <t>Лампа светодиодная свеча E14 10Вт 2700K 220В General</t>
  </si>
  <si>
    <t>УТ000054760</t>
  </si>
  <si>
    <t>Лампа светодиодная свеча E14 10Вт 3000K 220В Спутник</t>
  </si>
  <si>
    <t>УТ000025116</t>
  </si>
  <si>
    <t>Лампа светодиодная свеча E14 10Вт 4000K 220В Онлайт</t>
  </si>
  <si>
    <t>УТ000048533</t>
  </si>
  <si>
    <t>Лампа светодиодная свеча E14 10Вт 4000K 220В Фарлайт</t>
  </si>
  <si>
    <t>УТ000027568</t>
  </si>
  <si>
    <t>Лампа светодиодная свеча E14 10Вт 4500K 220В General</t>
  </si>
  <si>
    <t>УТ000054762</t>
  </si>
  <si>
    <t>Лампа светодиодная свеча E14 10Вт 6000K 220В Спутник</t>
  </si>
  <si>
    <t>УТ000057845</t>
  </si>
  <si>
    <t>Лампа светодиодная свеча E14 11Вт 4000K 220В Feron</t>
  </si>
  <si>
    <t>УТ000056108</t>
  </si>
  <si>
    <t>Лампа светодиодная свеча E14 11Вт 6400K 220В Feron</t>
  </si>
  <si>
    <t>УТ000056110</t>
  </si>
  <si>
    <t>Лампа светодиодная свеча E14 13Вт 2700K 220В Feron</t>
  </si>
  <si>
    <t>УТ000056111</t>
  </si>
  <si>
    <t>Лампа светодиодная свеча E14 13Вт 4000K 220В Feron</t>
  </si>
  <si>
    <t>УТ000056109</t>
  </si>
  <si>
    <t>Лампа светодиодная свеча E14 13Вт 6400K 220В Feron</t>
  </si>
  <si>
    <t>УТ000061483</t>
  </si>
  <si>
    <t>Лампа светодиодная свеча E27  9Вт 4000K 220В Feron</t>
  </si>
  <si>
    <t>УТ000008385</t>
  </si>
  <si>
    <t>Лампа светодиодная свеча на ветру E14  5Вт 3000K 220В Smartbuy</t>
  </si>
  <si>
    <t>УТ000057382</t>
  </si>
  <si>
    <t>Лампа светодиодная свеча на ветру E14 13Вт 6400K 220В Feron</t>
  </si>
  <si>
    <t>УТ000051078</t>
  </si>
  <si>
    <t>Лампа светодиодная свеча на ветру прозрачная E14  8Вт 6000K 220В Smartbuy Filament</t>
  </si>
  <si>
    <t>УТ000051075</t>
  </si>
  <si>
    <t>Лампа светодиодная свеча прозрачная E14  8Вт 6000K 220В Smartbuy Filament</t>
  </si>
  <si>
    <t>УТ000054254</t>
  </si>
  <si>
    <t>Лампа светодиодная свеча прозрачная E14 12Вт 6500K 220В General Filament</t>
  </si>
  <si>
    <t>УТ000003830</t>
  </si>
  <si>
    <t>Лампа светодиодная шар E14  6.5Вт 3000K 220В Camelion</t>
  </si>
  <si>
    <t>УТ000008779</t>
  </si>
  <si>
    <t>Лампа светодиодная шар E14  6Вт 4000K 220В Онлайт</t>
  </si>
  <si>
    <t>УТ000058252</t>
  </si>
  <si>
    <t>Лампа светодиодная шар E14  7Вт 2700K 220В Feron</t>
  </si>
  <si>
    <t>УТ000027496</t>
  </si>
  <si>
    <t>Лампа светодиодная шар E14  7Вт 2700K 220В General</t>
  </si>
  <si>
    <t>УТ000058251</t>
  </si>
  <si>
    <t>Лампа светодиодная шар E14  7Вт 4000K 220В Feron</t>
  </si>
  <si>
    <t>УТ000007521</t>
  </si>
  <si>
    <t>Лампа светодиодная шар E14  7Вт 4000K 220В Smartbuy</t>
  </si>
  <si>
    <t>УТ000030610</t>
  </si>
  <si>
    <t>Лампа светодиодная шар E14  7Вт 4500K 220В General</t>
  </si>
  <si>
    <t>УТ000056112</t>
  </si>
  <si>
    <t>Лампа светодиодная шар E14  7Вт 6400K 220В Feron</t>
  </si>
  <si>
    <t>УТ000014762</t>
  </si>
  <si>
    <t>Лампа светодиодная шар E14  8.5Вт 3000K 220В Smartbuy</t>
  </si>
  <si>
    <t>УТ000012706</t>
  </si>
  <si>
    <t>Лампа светодиодная шар E14  8Вт 2700K 220В Онлайт</t>
  </si>
  <si>
    <t>УТ000012703</t>
  </si>
  <si>
    <t>Лампа светодиодная шар E14  8Вт 4000K 220В Онлайт</t>
  </si>
  <si>
    <t>УТ000028658</t>
  </si>
  <si>
    <t>Лампа светодиодная шар E14  9.5Вт 3000K 220В Smartbuy</t>
  </si>
  <si>
    <t>УТ000029348</t>
  </si>
  <si>
    <t>Лампа светодиодная шар E14  9.5Вт 6000K 220В Smartbuy</t>
  </si>
  <si>
    <t>УТ000056391</t>
  </si>
  <si>
    <t>Лампа светодиодная шар E14  9Вт 4000K 220В Feron</t>
  </si>
  <si>
    <t>УТ000038832</t>
  </si>
  <si>
    <t>Лампа светодиодная шар E14 10Вт 2700K 220В General</t>
  </si>
  <si>
    <t>УТ000025121</t>
  </si>
  <si>
    <t>Лампа светодиодная шар E14 10Вт 4000K 220В Онлайт</t>
  </si>
  <si>
    <t>УТ000038305</t>
  </si>
  <si>
    <t>Лампа светодиодная шар E14 10Вт 6500K 220В General</t>
  </si>
  <si>
    <t>УТ000056113</t>
  </si>
  <si>
    <t>Лампа светодиодная шар E14 11Вт 6400K 220В Feron</t>
  </si>
  <si>
    <t>УТ000051818</t>
  </si>
  <si>
    <t>Лампа светодиодная шар E14 12Вт 3000K 220В Smartbuy</t>
  </si>
  <si>
    <t>УТ000054754</t>
  </si>
  <si>
    <t>Лампа светодиодная шар E14 12Вт 4000K 220В СПУТНИК</t>
  </si>
  <si>
    <t>УТ000043365</t>
  </si>
  <si>
    <t>Лампа светодиодная шар E14 12Вт 4500K 220В General</t>
  </si>
  <si>
    <t>УТ000043366</t>
  </si>
  <si>
    <t>Лампа светодиодная шар E14 12Вт 6500K 220В General</t>
  </si>
  <si>
    <t>УТ000056116</t>
  </si>
  <si>
    <t>Лампа светодиодная шар E14 13Вт 2700K 220В Feron</t>
  </si>
  <si>
    <t>УТ000056115</t>
  </si>
  <si>
    <t>Лампа светодиодная шар E14 13Вт 4000K 220В Feron</t>
  </si>
  <si>
    <t>УТ000056114</t>
  </si>
  <si>
    <t>Лампа светодиодная шар E14 13Вт 6400K 220В Feron</t>
  </si>
  <si>
    <t xml:space="preserve"> Светодиодные лампы с цоколем E27</t>
  </si>
  <si>
    <t>УТ000056119</t>
  </si>
  <si>
    <t>Лампа светодиодная A60 E27  7Вт 2700K 220В Feron</t>
  </si>
  <si>
    <t>УТ000011108</t>
  </si>
  <si>
    <t>Лампа светодиодная A60 E27  7Вт 2700K 220В Онлайт</t>
  </si>
  <si>
    <t>УТ000056118</t>
  </si>
  <si>
    <t>Лампа светодиодная A60 E27  7Вт 4000K 220В Feron</t>
  </si>
  <si>
    <t>УТ000008782</t>
  </si>
  <si>
    <t>Лампа светодиодная A60 E27  7Вт 4000K 220В Онлайт</t>
  </si>
  <si>
    <t>УТ000009017</t>
  </si>
  <si>
    <t>Лампа светодиодная A60 E27  7Вт 4000K 220В ЭкоСвет</t>
  </si>
  <si>
    <t>УТ000056117</t>
  </si>
  <si>
    <t>Лампа светодиодная A60 E27  7Вт 6400K 220В Feron</t>
  </si>
  <si>
    <t>УТ000006260</t>
  </si>
  <si>
    <t>Лампа светодиодная A60 E27  9Вт 3000K 220В Smartbuy</t>
  </si>
  <si>
    <t>УТ000056122</t>
  </si>
  <si>
    <t>Лампа светодиодная A60 E27 10Вт 2700K 220В Feron</t>
  </si>
  <si>
    <t>УТ000011109</t>
  </si>
  <si>
    <t>Лампа светодиодная A60 E27 10Вт 2700K 220В Онлайт</t>
  </si>
  <si>
    <t>УТ000056121</t>
  </si>
  <si>
    <t>Лампа светодиодная A60 E27 10Вт 4000K 220В Feron</t>
  </si>
  <si>
    <t>УТ000009444</t>
  </si>
  <si>
    <t>Лампа светодиодная A60 E27 10Вт 4000K 220В Онлайт</t>
  </si>
  <si>
    <t>УТ000056120</t>
  </si>
  <si>
    <t>Лампа светодиодная A60 E27 10Вт 6400K 220В Feron</t>
  </si>
  <si>
    <t>УТ000060456</t>
  </si>
  <si>
    <t>Лампа светодиодная A60 E27 10Вт 6500K 220В Онлайт</t>
  </si>
  <si>
    <t>УТ000006261</t>
  </si>
  <si>
    <t>Лампа светодиодная A60 E27 11Вт 3000K 220В Smartbuy</t>
  </si>
  <si>
    <t>УТ000027563</t>
  </si>
  <si>
    <t>Лампа светодиодная A60 E27 11Вт 4500K 220В General</t>
  </si>
  <si>
    <t>УТ000045325</t>
  </si>
  <si>
    <t>Лампа светодиодная A60 E27 11Вт 6500K 220В Фарлайт</t>
  </si>
  <si>
    <t>УТ000056123</t>
  </si>
  <si>
    <t>Лампа светодиодная A60 E27 12Вт 2700K 220В Feron</t>
  </si>
  <si>
    <t>УТ000011110</t>
  </si>
  <si>
    <t>Лампа светодиодная A60 E27 12Вт 2700K 220В Онлайт</t>
  </si>
  <si>
    <t>УТ000056124</t>
  </si>
  <si>
    <t>Лампа светодиодная A60 E27 12Вт 4000K 220В Feron</t>
  </si>
  <si>
    <t>УТ000008783</t>
  </si>
  <si>
    <t>Лампа светодиодная A60 E27 12Вт 4000K 220В Онлайт</t>
  </si>
  <si>
    <t>УТ000056125</t>
  </si>
  <si>
    <t>Лампа светодиодная A60 E27 12Вт 6400K 220В Feron</t>
  </si>
  <si>
    <t>УТ000060457</t>
  </si>
  <si>
    <t>Лампа светодиодная A60 E27 12Вт 6500K 220В Онлайт</t>
  </si>
  <si>
    <t>УТ000056128</t>
  </si>
  <si>
    <t>Лампа светодиодная A60 E27 15Вт 2700K 220В Feron</t>
  </si>
  <si>
    <t>УТ000020908</t>
  </si>
  <si>
    <t>Лампа светодиодная A60 E27 15Вт 2700K 220В Онлайт</t>
  </si>
  <si>
    <t>УТ000007505</t>
  </si>
  <si>
    <t>Лампа светодиодная A60 E27 15Вт 3000K 220В Smartbuy</t>
  </si>
  <si>
    <t>УТ000056127</t>
  </si>
  <si>
    <t>Лампа светодиодная A60 E27 15Вт 4000K 220В Feron</t>
  </si>
  <si>
    <t>УТ000020909</t>
  </si>
  <si>
    <t>Лампа светодиодная A60 E27 15Вт 4000K 220В Онлайт</t>
  </si>
  <si>
    <t>УТ000056126</t>
  </si>
  <si>
    <t>Лампа светодиодная A60 E27 15Вт 6400K 220В Feron</t>
  </si>
  <si>
    <t>УТ000020910</t>
  </si>
  <si>
    <t>Лампа светодиодная A60 E27 15Вт 6500K 220В Онлайт</t>
  </si>
  <si>
    <t>УТ000046047</t>
  </si>
  <si>
    <t>Лампа светодиодная A60 E27 17Вт 2700K 220В General</t>
  </si>
  <si>
    <t>УТ000027565</t>
  </si>
  <si>
    <t>Лампа светодиодная A60 E27 17Вт 4500K 220В General</t>
  </si>
  <si>
    <t>УТ000020915</t>
  </si>
  <si>
    <t>Лампа светодиодная A60 E27 20Вт 4000K 220В Онлайт</t>
  </si>
  <si>
    <t>УТ000043420</t>
  </si>
  <si>
    <t>Лампа светодиодная A60 E27 20Вт 4000K 220В Фарлайт</t>
  </si>
  <si>
    <t>УТ000027566</t>
  </si>
  <si>
    <t>Лампа светодиодная A60 E27 20Вт 4500K 220В General</t>
  </si>
  <si>
    <t>УТ000039704</t>
  </si>
  <si>
    <t>Лампа светодиодная A60 E27 20Вт 6500K 220В General</t>
  </si>
  <si>
    <t>УТ000060455</t>
  </si>
  <si>
    <t>Лампа светодиодная A60 E27 20Вт 6500K 220В Онлайт</t>
  </si>
  <si>
    <t>УТ000029564</t>
  </si>
  <si>
    <t>Лампа светодиодная A60 E27 25Вт 4500K 220В General</t>
  </si>
  <si>
    <t>УТ000056129</t>
  </si>
  <si>
    <t>Лампа светодиодная A65 E27 20Вт 2700K 220В Feron</t>
  </si>
  <si>
    <t>УТ000056130</t>
  </si>
  <si>
    <t>Лампа светодиодная A65 E27 20Вт 4000K 220В Feron</t>
  </si>
  <si>
    <t>УТ000056131</t>
  </si>
  <si>
    <t>Лампа светодиодная A65 E27 20Вт 6400K 220В Feron</t>
  </si>
  <si>
    <t>УТ000045270</t>
  </si>
  <si>
    <t>Лампа светодиодная A65 E27 25Вт 3000K 220В Smartbuy</t>
  </si>
  <si>
    <t>УТ000056133</t>
  </si>
  <si>
    <t>Лампа светодиодная A65 E27 25Вт 4000K 220В Feron</t>
  </si>
  <si>
    <t>УТ000056132</t>
  </si>
  <si>
    <t>Лампа светодиодная A65 E27 25Вт 6400K 220В Feron</t>
  </si>
  <si>
    <t>УТ000062992</t>
  </si>
  <si>
    <t>Лампа светодиодная E27 4-х лепестковая 70W (6650Lm) 4000K 4К 234х90 LB-654 48773 Feron</t>
  </si>
  <si>
    <t>УТ000063237</t>
  </si>
  <si>
    <t>Лампа светодиодная Feron  Е27 50W 4000К 220V 3 лепестка</t>
  </si>
  <si>
    <t>УТ000063238</t>
  </si>
  <si>
    <t>Лампа светодиодная Feron  Е27 50W 6500К 220V 3 лепестка</t>
  </si>
  <si>
    <t>УТ000063239</t>
  </si>
  <si>
    <t>Лампа светодиодная Feron  Е27 70W 6500К 220V 4 лепестка</t>
  </si>
  <si>
    <t>УТ000063235</t>
  </si>
  <si>
    <t>Лампа светодиодная General Е27 50W 6500К 220V 4 лепестка</t>
  </si>
  <si>
    <t>УТ000063236</t>
  </si>
  <si>
    <t>Лампа светодиодная General Е27 90W 6500К 220V 5 лепестков</t>
  </si>
  <si>
    <t>УТ000056135</t>
  </si>
  <si>
    <t>Лампа светодиодная HP E27/E40  30Вт 6400K 220В Feron</t>
  </si>
  <si>
    <t>УТ000056137</t>
  </si>
  <si>
    <t>Лампа светодиодная HP E27/E40  40Вт 6400K 220В Feron</t>
  </si>
  <si>
    <t>УТ000056138</t>
  </si>
  <si>
    <t>Лампа светодиодная HP E27/E40  50Вт 6400K 220В Feron</t>
  </si>
  <si>
    <t>УТ000056140</t>
  </si>
  <si>
    <t>Лампа светодиодная HP E27/E40  70Вт 6400K 220В Feron</t>
  </si>
  <si>
    <t>УТ000056141</t>
  </si>
  <si>
    <t>Лампа светодиодная HP E27/E40 100Вт 6400K 220В Feron</t>
  </si>
  <si>
    <t>УТ000050499</t>
  </si>
  <si>
    <t>Лампа светодиодная HP E27/E40 160Вт 6500K 220В Smartbuy</t>
  </si>
  <si>
    <t>УТ000062434</t>
  </si>
  <si>
    <t>Лампа светодиодная высокомощн. E27 50W 4000K 4K круг 220х120 High Bay LED Premium HP6V50ELC Ecola</t>
  </si>
  <si>
    <t>УТ000020905</t>
  </si>
  <si>
    <t>Лампа светодиодная зеркальная E27 R63  8Вт 2700K 230В Онлайт</t>
  </si>
  <si>
    <t>УТ000006273</t>
  </si>
  <si>
    <t>Лампа светодиодная зеркальная E27 R63  8Вт 3000K 230В Smartbuy</t>
  </si>
  <si>
    <t>УТ000040511</t>
  </si>
  <si>
    <t>Лампа светодиодная зеркальная E27 R63  8Вт 4500K 230В General</t>
  </si>
  <si>
    <t>УТ000020907</t>
  </si>
  <si>
    <t>Лампа светодиодная зеркальная E27 R63  8Вт 6500K 230В Онлайт</t>
  </si>
  <si>
    <t>УТ000054774</t>
  </si>
  <si>
    <t>Лампа светодиодная зеркальная E27 R63 10Вт 4000K 230В СПУТНИК</t>
  </si>
  <si>
    <t>УТ000056161</t>
  </si>
  <si>
    <t>Лампа светодиодная зеркальная E27 R63 11Вт 2700K 230В Feron</t>
  </si>
  <si>
    <t>УТ000057931</t>
  </si>
  <si>
    <t>Лампа светодиодная зеркальная E27 R63 11Вт 4000K 230В Feron</t>
  </si>
  <si>
    <t>УТ000066032</t>
  </si>
  <si>
    <t>Лампа светодиодная ЛОН A60 E27 10W(1040lm) 6500K 6K 108x60 матов, пласт/алюм. IC 2г cz86697 ВАШЕ СИЯТЕЛЬСТВО</t>
  </si>
  <si>
    <t>УТ000066033</t>
  </si>
  <si>
    <t>Лампа светодиодная ЛОН A60 E27 12W(1200lm) 4000K 4K 115x60 матов, пласт/алюм IC 2г cz866976 ВАШЕ СИЯТЕЛЬСТВО</t>
  </si>
  <si>
    <t>УТ000066034</t>
  </si>
  <si>
    <t>Лампа светодиодная ЛОН A60 E27 12W(1240lm) 6500K 6K 115x60 матов, пласт/алюм IC 2г cz866977 ВАШЕ СИЯТЕЛЬСТВО</t>
  </si>
  <si>
    <t>УТ000066035</t>
  </si>
  <si>
    <t>Лампа светодиодная ЛОН A70 E27 15W(1500lm) 4000K 4K 138x70 матов, пласт/алюм. IC-драйвер 2г ВАШЕ СИЯТЕЛЬСТВО</t>
  </si>
  <si>
    <t>УТ000054252</t>
  </si>
  <si>
    <t>Лампа светодиодная прозрачная A60 E27 10Вт 4500K 220В General Filament</t>
  </si>
  <si>
    <t>УТ000054256</t>
  </si>
  <si>
    <t>Лампа светодиодная прозрачная A60 E27 17Вт 6500K 220В General Filament</t>
  </si>
  <si>
    <t>УТ000066037</t>
  </si>
  <si>
    <t>Лампа светодиодная свеча C37 E27 7W(640lm) 6500K 6K 110x37 матов, пласт/алюм IC 2г cz867010 ВАШЕ СИЯТЕЛЬСТВО</t>
  </si>
  <si>
    <t>УТ000008731</t>
  </si>
  <si>
    <t>Лампа светодиодная свеча E27  5Вт 3000K 220В Smartbuy</t>
  </si>
  <si>
    <t>УТ000011107</t>
  </si>
  <si>
    <t>Лампа светодиодная свеча E27  6Вт 2700K 220В Онлайт</t>
  </si>
  <si>
    <t>УТ000009443</t>
  </si>
  <si>
    <t>Лампа светодиодная свеча E27  6Вт 4000K 220В Онлайт</t>
  </si>
  <si>
    <t>УТ000020914</t>
  </si>
  <si>
    <t>Лампа светодиодная свеча E27  6Вт 6500K 220В Онлайт</t>
  </si>
  <si>
    <t>УТ000004263</t>
  </si>
  <si>
    <t>Лампа светодиодная свеча E27  7Вт 2700K 220В Feron</t>
  </si>
  <si>
    <t>УТ000027573</t>
  </si>
  <si>
    <t>Лампа светодиодная свеча E27  7Вт 2700K 220В General</t>
  </si>
  <si>
    <t>УТ000007508</t>
  </si>
  <si>
    <t>Лампа светодиодная свеча E27  7Вт 3000K 220В Smartbuy</t>
  </si>
  <si>
    <t>УТ000004259</t>
  </si>
  <si>
    <t>Лампа светодиодная свеча E27  7Вт 4000K 220В Feron</t>
  </si>
  <si>
    <t>УТ000007509</t>
  </si>
  <si>
    <t>Лампа светодиодная свеча E27  7Вт 4000K 220В Smartbuy</t>
  </si>
  <si>
    <t>УТ000027574</t>
  </si>
  <si>
    <t>Лампа светодиодная свеча E27  7Вт 4500K 220В General</t>
  </si>
  <si>
    <t>УТ000014759</t>
  </si>
  <si>
    <t>Лампа светодиодная свеча E27  7Вт 6000K 220В Smartbuy</t>
  </si>
  <si>
    <t>УТ000014068</t>
  </si>
  <si>
    <t>Лампа светодиодная свеча E27  8.5Вт 3000K 220В Smartbuy</t>
  </si>
  <si>
    <t>УТ000014760</t>
  </si>
  <si>
    <t>Лампа светодиодная свеча E27  8.5Вт 6000K 220В Smartbuy</t>
  </si>
  <si>
    <t>УТ000020912</t>
  </si>
  <si>
    <t>Лампа светодиодная свеча E27  8Вт 2700K 220В Онлайт</t>
  </si>
  <si>
    <t>УТ000014817</t>
  </si>
  <si>
    <t>Лампа светодиодная свеча E27  8Вт 4000K 220В Онлайт</t>
  </si>
  <si>
    <t>УТ000020913</t>
  </si>
  <si>
    <t>Лампа светодиодная свеча E27  8Вт 6500K 220В Онлайт</t>
  </si>
  <si>
    <t>УТ000024514</t>
  </si>
  <si>
    <t>Лампа светодиодная свеча E27  9.5Вт 3000K 220В Smartbuy</t>
  </si>
  <si>
    <t>УТ000024515</t>
  </si>
  <si>
    <t>Лампа светодиодная свеча E27  9.5Вт 4000K 220В Smartbuy</t>
  </si>
  <si>
    <t>УТ000022596</t>
  </si>
  <si>
    <t>Лампа светодиодная свеча E27  9Вт 3000K 220В Ergolux</t>
  </si>
  <si>
    <t>УТ000034920</t>
  </si>
  <si>
    <t>Лампа светодиодная свеча E27 10Вт 2700K 220В General</t>
  </si>
  <si>
    <t>УТ000060459</t>
  </si>
  <si>
    <t>Лампа светодиодная свеча E27 10Вт 2700K 220В Онлайт</t>
  </si>
  <si>
    <t>УТ000025117</t>
  </si>
  <si>
    <t>Лампа светодиодная свеча E27 10Вт 4000K 220В Онлайт</t>
  </si>
  <si>
    <t>УТ000027569</t>
  </si>
  <si>
    <t>Лампа светодиодная свеча E27 10Вт 4500K 220В General</t>
  </si>
  <si>
    <t>УТ000060458</t>
  </si>
  <si>
    <t>Лампа светодиодная свеча E27 10Вт 6500K 220В Онлайт</t>
  </si>
  <si>
    <t>УТ000049247</t>
  </si>
  <si>
    <t>Лампа светодиодная свеча E27 12Вт 3000K 220В Smartbuy</t>
  </si>
  <si>
    <t>УТ000039992</t>
  </si>
  <si>
    <t>Лампа светодиодная свеча E27 12Вт 4000K 220В Smartbuy</t>
  </si>
  <si>
    <t>УТ000054766</t>
  </si>
  <si>
    <t>Лампа светодиодная свеча E27 12Вт 4000K 220В СПУТНИК</t>
  </si>
  <si>
    <t>УТ000045271</t>
  </si>
  <si>
    <t>Лампа светодиодная свеча E27 12Вт 6000K 220В Smartbuy</t>
  </si>
  <si>
    <t>УТ000056142</t>
  </si>
  <si>
    <t>Лампа светодиодная свеча E27 13Вт 2700K 220В Feron</t>
  </si>
  <si>
    <t>УТ000056143</t>
  </si>
  <si>
    <t>Лампа светодиодная свеча E27 13Вт 4000K 220В Feron</t>
  </si>
  <si>
    <t>УТ000056144</t>
  </si>
  <si>
    <t>Лампа светодиодная свеча E27 13Вт 6400K 220В Feron</t>
  </si>
  <si>
    <t>УТ000049249</t>
  </si>
  <si>
    <t>Лампа светодиодная свеча прозрачная E27  8Вт 3000K 220В Smartbuy Filament</t>
  </si>
  <si>
    <t>УТ000054258</t>
  </si>
  <si>
    <t>Лампа светодиодная свеча прозрачная E27  8Вт 6500K 220В General Filament</t>
  </si>
  <si>
    <t>УТ000054255</t>
  </si>
  <si>
    <t>Лампа светодиодная свеча прозрачная E27 12Вт 6500K 220В General Filament</t>
  </si>
  <si>
    <t>УТ000060460</t>
  </si>
  <si>
    <t>Лампа светодиодная шар E27  10Вт 6500K 220В Онлайт</t>
  </si>
  <si>
    <t>УТ000059096</t>
  </si>
  <si>
    <t>Лампа светодиодная шар E27  5Вт 2700K 220В Feron</t>
  </si>
  <si>
    <t>УТ000058904</t>
  </si>
  <si>
    <t>Лампа светодиодная шар E27  5Вт 4000K 220В Feron</t>
  </si>
  <si>
    <t>УТ000008780</t>
  </si>
  <si>
    <t>Лампа светодиодная шар E27  6Вт 4000K 220В Онлайт</t>
  </si>
  <si>
    <t>УТ000056147</t>
  </si>
  <si>
    <t>Лампа светодиодная шар E27  7Вт 2700K 220В Feron</t>
  </si>
  <si>
    <t>УТ000010660</t>
  </si>
  <si>
    <t>Лампа светодиодная шар E27  7Вт 4000K 220В Smartbuy</t>
  </si>
  <si>
    <t>УТ000056145</t>
  </si>
  <si>
    <t>Лампа светодиодная шар E27  7Вт 6400K 220В Feron</t>
  </si>
  <si>
    <t>УТ000039693</t>
  </si>
  <si>
    <t>Лампа светодиодная шар E27  7Вт 6500K 220В General</t>
  </si>
  <si>
    <t>УТ000012705</t>
  </si>
  <si>
    <t>Лампа светодиодная шар E27  8Вт 2700K 220В Онлайт</t>
  </si>
  <si>
    <t>УТ000028655</t>
  </si>
  <si>
    <t>Лампа светодиодная шар E27  9,5Вт 4000K 220В Smartbuy</t>
  </si>
  <si>
    <t>УТ000029345</t>
  </si>
  <si>
    <t>Лампа светодиодная шар E27  9,5Вт 6000K 220В Smartbuy</t>
  </si>
  <si>
    <t>УТ000056148</t>
  </si>
  <si>
    <t>Лампа светодиодная шар E27  9Вт 2700K 220В Feron</t>
  </si>
  <si>
    <t>УТ000056150</t>
  </si>
  <si>
    <t>Лампа светодиодная шар E27  9Вт 6400K 220В Feron</t>
  </si>
  <si>
    <t>УТ000052206</t>
  </si>
  <si>
    <t>Лампа светодиодная шар E27 10Вт 2700K 220В General</t>
  </si>
  <si>
    <t>УТ000025122</t>
  </si>
  <si>
    <t>Лампа светодиодная шар E27 10Вт 4000K 220В Онлайт</t>
  </si>
  <si>
    <t>УТ000027502</t>
  </si>
  <si>
    <t>Лампа светодиодная шар E27 10Вт 4500K 220В General</t>
  </si>
  <si>
    <t>УТ000039694</t>
  </si>
  <si>
    <t>Лампа светодиодная шар E27 10Вт 6500K 220В General</t>
  </si>
  <si>
    <t>УТ000049250</t>
  </si>
  <si>
    <t>Лампа светодиодная шар E27 12Вт 3000K 220В Smartbuy</t>
  </si>
  <si>
    <t>УТ000043906</t>
  </si>
  <si>
    <t>Лампа светодиодная шар E27 12Вт 6000K 220В Smartbuy</t>
  </si>
  <si>
    <t>УТ000056153</t>
  </si>
  <si>
    <t>Лампа светодиодная шар E27 13Вт 2700K 220В Feron</t>
  </si>
  <si>
    <t>УТ000056152</t>
  </si>
  <si>
    <t>Лампа светодиодная шар E27 13Вт 4000K 220В Feron</t>
  </si>
  <si>
    <t>УТ000056151</t>
  </si>
  <si>
    <t>Лампа светодиодная шар E27 13Вт 6400K 220В Feron</t>
  </si>
  <si>
    <t>УТ000066040</t>
  </si>
  <si>
    <t>Лампа светодиодная шар G45 E27 7W(640lm) 6500K 6K 89x45 матов, пласт/алюм. IC 2г cz867022 ВАШЕ СИЯТЕЛЬСТВО</t>
  </si>
  <si>
    <t>УТ000066108</t>
  </si>
  <si>
    <t>Лампа светодиодная шар Е27 13вт 6400K 220Вт SAFFIT</t>
  </si>
  <si>
    <t xml:space="preserve"> Светодиодные лампы с цоколем G13</t>
  </si>
  <si>
    <t>УТ000056156</t>
  </si>
  <si>
    <t>Лампа светодиодная G13 T8  600мм 10Вт 6400K 230В Feron</t>
  </si>
  <si>
    <t>УТ000047356</t>
  </si>
  <si>
    <t>Лампа светодиодная G13 T8  600мм 14Вт 6500K 220В Ecola Premium</t>
  </si>
  <si>
    <t>УТ000056160</t>
  </si>
  <si>
    <t>Лампа светодиодная G13 T8  900мм 14Вт 6500K 230В JazzWay</t>
  </si>
  <si>
    <t>УТ000056154</t>
  </si>
  <si>
    <t>Лампа светодиодная G13 T8 1200мм 18Вт 6400K 230В Feron</t>
  </si>
  <si>
    <t>УТ000004297</t>
  </si>
  <si>
    <t>Лампа светодиодная G13 T8 1200мм 20Вт 4000K 230В JazzWay</t>
  </si>
  <si>
    <t>УТ000056157</t>
  </si>
  <si>
    <t>Лампа светодиодная G13 T8 1500мм 24Вт 6400K 230В Feron</t>
  </si>
  <si>
    <t xml:space="preserve"> Светодиодные лампы с цоколем G4</t>
  </si>
  <si>
    <t>УТ000010290</t>
  </si>
  <si>
    <t>Лампа светодиодная G4 12В 1,5Вт 5500K JazzWay</t>
  </si>
  <si>
    <t>УТ000056162</t>
  </si>
  <si>
    <t>Лампа светодиодная G4 12В 2Вт 2700K Feron</t>
  </si>
  <si>
    <t>УТ000010757</t>
  </si>
  <si>
    <t>Лампа светодиодная G4 12В 2Вт 3000-3500K DEKO капсульная</t>
  </si>
  <si>
    <t>УТ000056163</t>
  </si>
  <si>
    <t>Лампа светодиодная G4 12В 2Вт 4000K Feron</t>
  </si>
  <si>
    <t>УТ000056164</t>
  </si>
  <si>
    <t>Лампа светодиодная G4 12В 2Вт 6400K Feron</t>
  </si>
  <si>
    <t>УТ000020079</t>
  </si>
  <si>
    <t>Лампа светодиодная G4 12В 3,5Вт 4000K Smartbuy</t>
  </si>
  <si>
    <t>УТ000020080</t>
  </si>
  <si>
    <t>Лампа светодиодная G4 12В 3,5Вт 6400K Smartbuy</t>
  </si>
  <si>
    <t>УТ000056921</t>
  </si>
  <si>
    <t>Лампа светодиодная G4 12В 3Вт 2700K Feron силикон</t>
  </si>
  <si>
    <t>УТ000010760</t>
  </si>
  <si>
    <t>Лампа светодиодная G4 12В 3Вт 3000-3500K DEKO капсульная</t>
  </si>
  <si>
    <t>УТ000007510</t>
  </si>
  <si>
    <t>Лампа светодиодная G4 12В 3Вт 3000K Smartbuy</t>
  </si>
  <si>
    <t>УТ000063137</t>
  </si>
  <si>
    <t>Лампа светодиодная G4 12В 3Вт 4000K Feron капсульная</t>
  </si>
  <si>
    <t>УТ000055603</t>
  </si>
  <si>
    <t>Лампа светодиодная G4 12В 3Вт 4000K Feron силикон</t>
  </si>
  <si>
    <t>УТ000027543</t>
  </si>
  <si>
    <t>Лампа светодиодная G4 12В 3Вт 4500K General пластик матовый</t>
  </si>
  <si>
    <t>УТ000029966</t>
  </si>
  <si>
    <t>Лампа светодиодная G4 12В 3Вт 4500K General силикон COB</t>
  </si>
  <si>
    <t>УТ000010769</t>
  </si>
  <si>
    <t>Лампа светодиодная G4 12В 3Вт 6000-6500K DEKO капсульная</t>
  </si>
  <si>
    <t>УТ000062950</t>
  </si>
  <si>
    <t>Лампа светодиодная G4 12В 3Вт 6400K Feron капсульная</t>
  </si>
  <si>
    <t>УТ000055602</t>
  </si>
  <si>
    <t>Лампа светодиодная G4 12В 3Вт 6400K Feron силикон</t>
  </si>
  <si>
    <t>УТ000043204</t>
  </si>
  <si>
    <t>Лампа светодиодная G4 12В 3Вт 6500K General силикон COB</t>
  </si>
  <si>
    <t>УТ000018632</t>
  </si>
  <si>
    <t>Лампа светодиодная G4 12В 4,5Вт 3000K Smartbuy</t>
  </si>
  <si>
    <t>УТ000018633</t>
  </si>
  <si>
    <t>Лампа светодиодная G4 12В 4,5Вт 4000K Smartbuy</t>
  </si>
  <si>
    <t>УТ000018634</t>
  </si>
  <si>
    <t>Лампа светодиодная G4 12В 4,5Вт 6400K Smartbuy</t>
  </si>
  <si>
    <t>УТ000059048</t>
  </si>
  <si>
    <t>Лампа светодиодная G4 12В 5Вт 4000K Smartbuy (SBL-G4-5-40K)</t>
  </si>
  <si>
    <t>УТ000027544</t>
  </si>
  <si>
    <t>Лампа светодиодная G4 12В 5Вт 4500K General пластик прозрачный</t>
  </si>
  <si>
    <t>УТ000059049</t>
  </si>
  <si>
    <t>Лампа светодиодная G4 12В 5Вт 6000K Smartbuy (SBL-G4-5-60K)</t>
  </si>
  <si>
    <t>УТ000059932</t>
  </si>
  <si>
    <t>Лампа светодиодная G4 12В 7Вт 4500K General пластик прозрачный</t>
  </si>
  <si>
    <t>УТ000034934</t>
  </si>
  <si>
    <t>Лампа светодиодная G4 230В 3Вт 4500K General GОLDEN</t>
  </si>
  <si>
    <t>УТ000056165</t>
  </si>
  <si>
    <t>Лампа светодиодная G4 230В 5Вт 2700K Feron кукуруза пластик</t>
  </si>
  <si>
    <t>УТ000052208</t>
  </si>
  <si>
    <t>Лампа светодиодная G4 230В 5Вт 2700K General пластик прозрачный</t>
  </si>
  <si>
    <t>УТ000055605</t>
  </si>
  <si>
    <t>Лампа светодиодная G4 230В 5Вт 4000K Feron кукуруза пластик</t>
  </si>
  <si>
    <t>УТ000018627</t>
  </si>
  <si>
    <t>Лампа светодиодная G4 230В 5Вт 4000K Smartbuy</t>
  </si>
  <si>
    <t>УТ000027550</t>
  </si>
  <si>
    <t>Лампа светодиодная G4 230В 5Вт 4500K General пластик прозрачный</t>
  </si>
  <si>
    <t>УТ000055604</t>
  </si>
  <si>
    <t>Лампа светодиодная G4 230В 5Вт 6400K Feron кукуруза пластик</t>
  </si>
  <si>
    <t>УТ000018628</t>
  </si>
  <si>
    <t>Лампа светодиодная G4 230В 5Вт 6400K Smartbuy</t>
  </si>
  <si>
    <t>УТ000018629</t>
  </si>
  <si>
    <t>Лампа светодиодная G4 230В 6Вт 3000K Smartbuy</t>
  </si>
  <si>
    <t>УТ000058864</t>
  </si>
  <si>
    <t>Лампа светодиодная G4 230В 7Вт 2700K Feron кукуруза пластик</t>
  </si>
  <si>
    <t>УТ000055609</t>
  </si>
  <si>
    <t>Лампа светодиодная G4 230В 7Вт 4000K Feron кукуруза пластик</t>
  </si>
  <si>
    <t>УТ000055608</t>
  </si>
  <si>
    <t>Лампа светодиодная G4 230В 7Вт 6400K Feron кукуруза пластик</t>
  </si>
  <si>
    <t xml:space="preserve"> Светодиодные лампы с цоколем G9</t>
  </si>
  <si>
    <t>УТ000007512</t>
  </si>
  <si>
    <t>Лампа светодиодная G9 230В  4Вт 3000K Smartbuy</t>
  </si>
  <si>
    <t>УТ000007513</t>
  </si>
  <si>
    <t>Лампа светодиодная G9 230В  4Вт 4000K Smartbuy</t>
  </si>
  <si>
    <t>УТ000018635</t>
  </si>
  <si>
    <t>Лампа светодиодная G9 230В  4Вт 6400K Smartbuy</t>
  </si>
  <si>
    <t>УТ000018636</t>
  </si>
  <si>
    <t>Лампа светодиодная G9 230В  5.5Вт 3000K Smartbuy</t>
  </si>
  <si>
    <t>УТ000018637</t>
  </si>
  <si>
    <t>Лампа светодиодная G9 230В  5.5Вт 4000K Smartbuy</t>
  </si>
  <si>
    <t>УТ000056171</t>
  </si>
  <si>
    <t>Лампа светодиодная G9 230В  5Вт 2700K Feron кукуруза пластик</t>
  </si>
  <si>
    <t>УТ000056944</t>
  </si>
  <si>
    <t>Лампа светодиодная G9 230В  5Вт 2700K Feron матовая</t>
  </si>
  <si>
    <t>УТ000055654</t>
  </si>
  <si>
    <t>Лампа светодиодная G9 230В  5Вт 2800K Ecola</t>
  </si>
  <si>
    <t>УТ000055615</t>
  </si>
  <si>
    <t>Лампа светодиодная G9 230В  5Вт 4000K Feron кукуруза пластик</t>
  </si>
  <si>
    <t>УТ000055655</t>
  </si>
  <si>
    <t>Лампа светодиодная G9 230В  5Вт 4200K Ecola</t>
  </si>
  <si>
    <t>УТ000034924</t>
  </si>
  <si>
    <t>Лампа светодиодная G9 230В  5Вт 4500K General пластик</t>
  </si>
  <si>
    <t>УТ000055614</t>
  </si>
  <si>
    <t>Лампа светодиодная G9 230В  5Вт 6400K Feron кукуруза пластик</t>
  </si>
  <si>
    <t>УТ000055606</t>
  </si>
  <si>
    <t>Лампа светодиодная G9 230В  5Вт 6400K Feron матовая</t>
  </si>
  <si>
    <t>УТ000056178</t>
  </si>
  <si>
    <t>Лампа светодиодная G9 230В  7Вт 2700K Feron кукуруза пластик</t>
  </si>
  <si>
    <t>УТ000056945</t>
  </si>
  <si>
    <t>Лампа светодиодная G9 230В  7Вт 2700K Feron матовая</t>
  </si>
  <si>
    <t>УТ000036302</t>
  </si>
  <si>
    <t>Лампа светодиодная G9 230В  7Вт 2700K General пластик</t>
  </si>
  <si>
    <t>УТ000055657</t>
  </si>
  <si>
    <t>Лампа светодиодная G9 230В  7Вт 2800K Ecola</t>
  </si>
  <si>
    <t>УТ000055617</t>
  </si>
  <si>
    <t>Лампа светодиодная G9 230В  7Вт 4000K Feron кукуруза пластик</t>
  </si>
  <si>
    <t>УТ000055611</t>
  </si>
  <si>
    <t>Лампа светодиодная G9 230В  7Вт 4000K Feron матовая</t>
  </si>
  <si>
    <t>УТ000055653</t>
  </si>
  <si>
    <t>Лампа светодиодная G9 230В  7Вт 4200K Ecola</t>
  </si>
  <si>
    <t>УТ000035527</t>
  </si>
  <si>
    <t>Лампа светодиодная G9 230В  7Вт 4500K General пластик</t>
  </si>
  <si>
    <t>УТ000055616</t>
  </si>
  <si>
    <t>Лампа светодиодная G9 230В  7Вт 6400K Feron кукуруза пластик</t>
  </si>
  <si>
    <t>УТ000055610</t>
  </si>
  <si>
    <t>Лампа светодиодная G9 230В  7Вт 6400K Feron матовая</t>
  </si>
  <si>
    <t>УТ000060480</t>
  </si>
  <si>
    <t>Лампа светодиодная G9 230В 10Вт 4000K Smartbuy</t>
  </si>
  <si>
    <t>УТ000060479</t>
  </si>
  <si>
    <t>Лампа светодиодная G9 230В 10Вт 6000K Smartbuy</t>
  </si>
  <si>
    <t xml:space="preserve"> Светодиодные лампы с цоколем GU10</t>
  </si>
  <si>
    <t>УТ000065593</t>
  </si>
  <si>
    <t>Лампа светодиодная GU10 220В  5Вт 4000K Feron</t>
  </si>
  <si>
    <t>УТ000015205</t>
  </si>
  <si>
    <t>Лампа светодиодная GU10 220В  7Вт 6000K Smartbuy</t>
  </si>
  <si>
    <t>УТ000059933</t>
  </si>
  <si>
    <t>Лампа светодиодная GU10 220В  7Вт 6500K General</t>
  </si>
  <si>
    <t>УТ000045859</t>
  </si>
  <si>
    <t>Лампа светодиодная GU10 220В  9,5Вт 6000K Smartbuy</t>
  </si>
  <si>
    <t>УТ000000495</t>
  </si>
  <si>
    <t>Лампа светодиодная GU10 220В  9Вт 2700K Feron</t>
  </si>
  <si>
    <t>УТ000017848</t>
  </si>
  <si>
    <t>Лампа светодиодная GU10 220В  9Вт 4000K Feron</t>
  </si>
  <si>
    <t>УТ000004156</t>
  </si>
  <si>
    <t>Лампа светодиодная GU10 220В 11Вт 2700K Feron</t>
  </si>
  <si>
    <t>УТ000017850</t>
  </si>
  <si>
    <t>Лампа светодиодная GU10 220В 11Вт 4000K Feron</t>
  </si>
  <si>
    <t>УТ000012392</t>
  </si>
  <si>
    <t>Лампа светодиодная GU10 220В 11Вт 6400K Feron</t>
  </si>
  <si>
    <t>УТ000041932</t>
  </si>
  <si>
    <t>Лампа светодиодная GU10 220В 12Вт 6000K Smartbuy</t>
  </si>
  <si>
    <t>УТ000065490</t>
  </si>
  <si>
    <t>Лампа светодиодная GU10 220Вт 7вт 4000K SAFFIT</t>
  </si>
  <si>
    <t xml:space="preserve"> Светодиодные лампы с цоколем GU5.3</t>
  </si>
  <si>
    <t>УТ000018639</t>
  </si>
  <si>
    <t>Лампа светодиодная GU5.3 12В  7Вт 3000K Smartbuy</t>
  </si>
  <si>
    <t>УТ000061077</t>
  </si>
  <si>
    <t>Лампа светодиодная GU5.3 220Вт 13вт 2700K SAFFIT</t>
  </si>
  <si>
    <t>УТ000067092</t>
  </si>
  <si>
    <t>Лампа светодиодная GU5.3 220Вт 13вт 4000K SAFFIT</t>
  </si>
  <si>
    <t>УТ000006266</t>
  </si>
  <si>
    <t>Лампа светодиодная GU5.3 230В  5Вт 3000K Smartbuy</t>
  </si>
  <si>
    <t>УТ000008776</t>
  </si>
  <si>
    <t>Лампа светодиодная GU5.3 230В  5Вт 4000K Онлайт</t>
  </si>
  <si>
    <t>УТ000020901</t>
  </si>
  <si>
    <t>Лампа светодиодная GU5.3 230В  5Вт 6500K Онлайт</t>
  </si>
  <si>
    <t>УТ000058561</t>
  </si>
  <si>
    <t>Лампа светодиодная GU5.3 230В  7Вт 2700K Feron теплый свет</t>
  </si>
  <si>
    <t>УТ000020902</t>
  </si>
  <si>
    <t>Лампа светодиодная GU5.3 230В  7Вт 3000K Онлайт</t>
  </si>
  <si>
    <t>УТ000057933</t>
  </si>
  <si>
    <t>Лампа светодиодная GU5.3 230В  7Вт 4000K Feron белый свет</t>
  </si>
  <si>
    <t>УТ000008775</t>
  </si>
  <si>
    <t>Лампа светодиодная GU5.3 230В  7Вт 4000K Онлайт</t>
  </si>
  <si>
    <t>УТ000027557</t>
  </si>
  <si>
    <t>Лампа светодиодная GU5.3 230В  7Вт 4500K General</t>
  </si>
  <si>
    <t>УТ000057934</t>
  </si>
  <si>
    <t>Лампа светодиодная GU5.3 230В  7Вт 6400K Feron дневной свет</t>
  </si>
  <si>
    <t>УТ000039699</t>
  </si>
  <si>
    <t>Лампа светодиодная GU5.3 230В  7Вт 6500K General</t>
  </si>
  <si>
    <t>УТ000014072</t>
  </si>
  <si>
    <t>Лампа светодиодная GU5.3 230В  8,5Вт 3000K Smartbuy</t>
  </si>
  <si>
    <t>УТ000058011</t>
  </si>
  <si>
    <t>Лампа светодиодная GU5.3 230В  9Вт 4000K Feron белый свет</t>
  </si>
  <si>
    <t>УТ000058010</t>
  </si>
  <si>
    <t>Лампа светодиодная GU5.3 230В  9Вт 6400K Feron дневной свет</t>
  </si>
  <si>
    <t>УТ000066947</t>
  </si>
  <si>
    <t>Лампа светодиодная GU5.3 230В  9Вт 6400K SAFFIT дневной свет</t>
  </si>
  <si>
    <t>УТ000043202</t>
  </si>
  <si>
    <t>Лампа светодиодная GU5.3 230В 10Вт 4000K Онлайт</t>
  </si>
  <si>
    <t>УТ000039697</t>
  </si>
  <si>
    <t>Лампа светодиодная GU5.3 230В 10Вт 6500K General</t>
  </si>
  <si>
    <t>УТ000043203</t>
  </si>
  <si>
    <t>Лампа светодиодная GU5.3 230В 10Вт 6500K Онлайт</t>
  </si>
  <si>
    <t>УТ000065753</t>
  </si>
  <si>
    <t>Лампа светодиодная GU5.3 230В 11Вт 6400K Feron белый свет</t>
  </si>
  <si>
    <t>УТ000043910</t>
  </si>
  <si>
    <t>Лампа светодиодная GU5.3 230В 12Вт 6000K Smartbuy</t>
  </si>
  <si>
    <t>УТ000058578</t>
  </si>
  <si>
    <t>Лампа светодиодная GU5.3 230В 13Вт 4000K Feron белый свет</t>
  </si>
  <si>
    <t>УТ000058579</t>
  </si>
  <si>
    <t>Лампа светодиодная GU5.3 230В 13Вт 6400K Feron дневной свет</t>
  </si>
  <si>
    <t>УТ000055613</t>
  </si>
  <si>
    <t>Лампа светодиодная GU5.3 mini 35mm MR11 230В  3Вт 4000K Feron белый свет</t>
  </si>
  <si>
    <t>УТ000055612</t>
  </si>
  <si>
    <t>Лампа светодиодная GU5.3 mini 35mm MR11 230В  3Вт 6400K Feron дневной свет</t>
  </si>
  <si>
    <t>УТ000066031</t>
  </si>
  <si>
    <t>Лампа светодиодная MR16 GU5.3 220V 7W(630lm) 6500K 6K 46x50 матов,пласт/алюм IC 2г cz867037 ВАШЕ СИЯТЕЛЬСТВО</t>
  </si>
  <si>
    <t xml:space="preserve"> Светодиодные лампы с цоколем GX53</t>
  </si>
  <si>
    <t>УТ000065976</t>
  </si>
  <si>
    <t>Лампа светодиодная GX53 12W(970lm) 6500K 6K 73x27 матов, пласт/алюм. IC-драйвер 2г cz866998 ВАШЕ СИЯТЕЛЬСТВО</t>
  </si>
  <si>
    <t>УТ000061821</t>
  </si>
  <si>
    <t>Лампа светодиодная GX53 220В  12Вт 4000K полусфера IN HOME-VC</t>
  </si>
  <si>
    <t>УТ000061819</t>
  </si>
  <si>
    <t>Лампа светодиодная GX53 220В  12Вт 6500K полусфера IN HOME-VC</t>
  </si>
  <si>
    <t>УТ000061820</t>
  </si>
  <si>
    <t>Лампа светодиодная GX53 220В  15Вт 4000K полусфера IN HOME-VC</t>
  </si>
  <si>
    <t>УТ000061817</t>
  </si>
  <si>
    <t>Лампа светодиодная GX53 220В  15Вт 6500K полусфера IN HOME-VC</t>
  </si>
  <si>
    <t>УТ000018884</t>
  </si>
  <si>
    <t>Лампа светодиодная GX53 220В  4Вт 3000K Smartbuy матовое стекло</t>
  </si>
  <si>
    <t>УТ000056668</t>
  </si>
  <si>
    <t>Лампа светодиодная GX53 220В  7Вт 4000K Feron</t>
  </si>
  <si>
    <t>УТ000052214</t>
  </si>
  <si>
    <t>Лампа светодиодная GX53 220В  7Вт 6500K General</t>
  </si>
  <si>
    <t>УТ000043529</t>
  </si>
  <si>
    <t>Лампа светодиодная GX53 220В  8Вт 2800K матовое стекло Ecola Light</t>
  </si>
  <si>
    <t>УТ000052244</t>
  </si>
  <si>
    <t>Лампа светодиодная GX53 220В  8Вт 4000K Онлайт</t>
  </si>
  <si>
    <t>УТ000043531</t>
  </si>
  <si>
    <t>Лампа светодиодная GX53 220В  8Вт 6400K Ecola Light</t>
  </si>
  <si>
    <t>УТ000052242</t>
  </si>
  <si>
    <t>Лампа светодиодная GX53 220В  8Вт 6500K Онлайт</t>
  </si>
  <si>
    <t>УТ000056195</t>
  </si>
  <si>
    <t>Лампа светодиодная GX53 220В  9Вт 2700K Feron</t>
  </si>
  <si>
    <t>УТ000056194</t>
  </si>
  <si>
    <t>Лампа светодиодная GX53 220В  9Вт 4000K Feron</t>
  </si>
  <si>
    <t>УТ000049346</t>
  </si>
  <si>
    <t>Лампа светодиодная GX53 220В  9Вт 6400K Feron</t>
  </si>
  <si>
    <t>УТ000043526</t>
  </si>
  <si>
    <t>Лампа светодиодная GX53 220В 10Вт 2800K Ecola Premium</t>
  </si>
  <si>
    <t>УТ000056196</t>
  </si>
  <si>
    <t>Лампа светодиодная GX53 220В 12Вт 2700K Feron</t>
  </si>
  <si>
    <t>УТ000052216</t>
  </si>
  <si>
    <t>Лампа светодиодная GX53 220В 12Вт 2700K General</t>
  </si>
  <si>
    <t>УТ000056197</t>
  </si>
  <si>
    <t>Лампа светодиодная GX53 220В 12Вт 4000K Feron</t>
  </si>
  <si>
    <t>УТ000052243</t>
  </si>
  <si>
    <t>Лампа светодиодная GX53 220В 12Вт 4000K Онлайт</t>
  </si>
  <si>
    <t>УТ000056198</t>
  </si>
  <si>
    <t>Лампа светодиодная GX53 220В 12Вт 6400K Feron</t>
  </si>
  <si>
    <t>УТ000052241</t>
  </si>
  <si>
    <t>Лампа светодиодная GX53 220В 12Вт 6500K Онлайт</t>
  </si>
  <si>
    <t>УТ000024518</t>
  </si>
  <si>
    <t>Лампа светодиодная GX53 220В 14Вт 3000K Smartbuy матовое стекло</t>
  </si>
  <si>
    <t>УТ000052217</t>
  </si>
  <si>
    <t>Лампа светодиодная GX53 220В 15Вт 2700K General</t>
  </si>
  <si>
    <t>УТ000056200</t>
  </si>
  <si>
    <t>Лампа светодиодная GX53 220В 15Вт 4000K Feron</t>
  </si>
  <si>
    <t>УТ000052489</t>
  </si>
  <si>
    <t>Лампа светодиодная GX53 220В 15Вт 4000K Онлайт</t>
  </si>
  <si>
    <t>УТ000040510</t>
  </si>
  <si>
    <t>Лампа светодиодная GX53 220В 15Вт 4500K General</t>
  </si>
  <si>
    <t>УТ000056199</t>
  </si>
  <si>
    <t>Лампа светодиодная GX53 220В 15Вт 6400K Feron</t>
  </si>
  <si>
    <t>УТ000052213</t>
  </si>
  <si>
    <t>Лампа светодиодная GX53 220В 15Вт 6500K General</t>
  </si>
  <si>
    <t>УТ000052240</t>
  </si>
  <si>
    <t>Лампа светодиодная GX53 220В 15Вт 6500K Онлайт</t>
  </si>
  <si>
    <t>УТ000058326</t>
  </si>
  <si>
    <t>Лампа светодиодная LED 20Вт GX70 холодный матовая 230V/50Hz 1027696A PLED-GX70 20w 5000K JazzWay</t>
  </si>
  <si>
    <t>УТ000066834</t>
  </si>
  <si>
    <t xml:space="preserve"> Лампы со встроенным управлением</t>
  </si>
  <si>
    <t>УТ000036906</t>
  </si>
  <si>
    <t>Лампа LED RGBW с пультом управления светом 9Вт Е27</t>
  </si>
  <si>
    <t>УТ000044013</t>
  </si>
  <si>
    <t>Лампа аккумуляторная 7В 6500К Е27 IP65 солнечная батарея</t>
  </si>
  <si>
    <t>УТ000033293</t>
  </si>
  <si>
    <t>Лампа светодиодная с датчиком движения А65 5Вт 6500К E27</t>
  </si>
  <si>
    <t xml:space="preserve"> Лампы специального назначения</t>
  </si>
  <si>
    <t>УТ000004800</t>
  </si>
  <si>
    <t>Лампа REXANT люм. для луп U-образная 31-0802</t>
  </si>
  <si>
    <t>УТ000004799</t>
  </si>
  <si>
    <t>Лампа REXANT люм. для луп квадрат 31-0804</t>
  </si>
  <si>
    <t>УТ000022586</t>
  </si>
  <si>
    <t>Лампа для духовых шкафов T25 E14 15Вт 220В 300°C Camelion</t>
  </si>
  <si>
    <t>УТ000044015</t>
  </si>
  <si>
    <t>Лампа для подсветки мясных продуктов LED T8 9В G13 600мм Jazzway 5006461</t>
  </si>
  <si>
    <t>УТ000053468</t>
  </si>
  <si>
    <t>Лампа для СВЧ 20Вт контакты угловые №1 Rezer L</t>
  </si>
  <si>
    <t>УТ000053467</t>
  </si>
  <si>
    <t>Лампа для СВЧ 20Вт контакты угловые №2 Rezer L</t>
  </si>
  <si>
    <t>УТ000009632</t>
  </si>
  <si>
    <t>Лампа люминисцентная FT8, 36вт, BIO аквариум, оранжерея, 604*26мм, Camelion (Китай)</t>
  </si>
  <si>
    <t>УТ000035619</t>
  </si>
  <si>
    <t>Лампа накаливания для вытяжки Е14 25Вт 220В Т26 Camelion</t>
  </si>
  <si>
    <t>УТ000035618</t>
  </si>
  <si>
    <t>Лампа накаливания для вытяжки Е14 40Вт 220В Т25 Camelion</t>
  </si>
  <si>
    <t>УТ000052908</t>
  </si>
  <si>
    <t>Лампа накаливания для холодильников и швейных машин Е14 15Вт 220В Т25 Navigator 61203</t>
  </si>
  <si>
    <t>УТ000010268</t>
  </si>
  <si>
    <t>Лампа накаливания для холодильников и швейных машин Е14 15Вт 220В Т26 Camelion</t>
  </si>
  <si>
    <t>УТ000035617</t>
  </si>
  <si>
    <t>Лампа накаливания Е14  7Вт 220В  для ночника Camelion</t>
  </si>
  <si>
    <t>УТ000018698</t>
  </si>
  <si>
    <t>Лампа накаливания МО 12В 40Вт E27</t>
  </si>
  <si>
    <t>УТ000018697</t>
  </si>
  <si>
    <t>Лампа накаливания МО 12В 60Вт E27</t>
  </si>
  <si>
    <t>УТ000056666</t>
  </si>
  <si>
    <t>Лампа накаливания МО 24В 40Вт E27</t>
  </si>
  <si>
    <t>УТ000014192</t>
  </si>
  <si>
    <t>Лампа накаливания МО 36В 40Вт E27</t>
  </si>
  <si>
    <t>УТ000017702</t>
  </si>
  <si>
    <t>Лампа накаливания МО 36В 60Вт E27</t>
  </si>
  <si>
    <t>УТ000055915</t>
  </si>
  <si>
    <t>Лампа накаливания МО 36В 95Вт E27</t>
  </si>
  <si>
    <t>УТ000058562</t>
  </si>
  <si>
    <t>Лампа светодиодная для холодильников и швейных машин Е14  2Вт 2700K 220В Feron</t>
  </si>
  <si>
    <t>УТ000058563</t>
  </si>
  <si>
    <t>Лампа светодиодная для холодильников и швейных машин Е14  2Вт 4000K 220В Feron</t>
  </si>
  <si>
    <t>УТ000012188</t>
  </si>
  <si>
    <t>Лампа светодиодная для холодильников и швейных машин Е14  3Вт 4000K 220В Т25 Ecola B4UV30ELC</t>
  </si>
  <si>
    <t>УТ000043524</t>
  </si>
  <si>
    <t>Лампа светодиодная для холодильников и швейных машин Е14  3Вт 6000K 220В Т25 340° Ecola B4UD30ELC</t>
  </si>
  <si>
    <t>УТ000012185</t>
  </si>
  <si>
    <t>Лампа светодиодная для холодильников и швейных машин Е14  4,5Вт 4000K 220В Т25 340° Ecola</t>
  </si>
  <si>
    <t>УТ000004519</t>
  </si>
  <si>
    <t>Лампа светодиодная низковольтная 12-48В 10Вт 4000K Feron</t>
  </si>
  <si>
    <t>УТ000056167</t>
  </si>
  <si>
    <t>Лампа светодиодная низковольтная 12-48В 12Вт 4000K Bellight</t>
  </si>
  <si>
    <t>УТ000056166</t>
  </si>
  <si>
    <t>Лампа светодиодная низковольтная 12-48В 12Вт 6400K Bellight</t>
  </si>
  <si>
    <t>УТ000008520</t>
  </si>
  <si>
    <t>Лампа энергосберегающая 2G7  9Вт 6400К 220В FPL для светильников Camelion</t>
  </si>
  <si>
    <t>УТ000008521</t>
  </si>
  <si>
    <t>Лампа энергосберегающая 2G7 11Вт 6400К 220В FPL для светильников Camelion</t>
  </si>
  <si>
    <t>00410049758</t>
  </si>
  <si>
    <t>Лампа энергосберегающая G23  9Вт 4200К/220В, LH9-U/842, для светильников Camelion</t>
  </si>
  <si>
    <t>00410049757</t>
  </si>
  <si>
    <t>Лампа энергосберегающая G23 11Вт 4200К 220В для светильников Camelion LH11-U/842</t>
  </si>
  <si>
    <t>УТ000010288</t>
  </si>
  <si>
    <t>Лампа энергосберегающая G24q-3 26Вт/840 для светильника OSRAM Dulux D/E</t>
  </si>
  <si>
    <t>УТ000061394</t>
  </si>
  <si>
    <t>Подсветка для зеркала Огонек OG-LDP12 (USB)</t>
  </si>
  <si>
    <t>УТ000061395</t>
  </si>
  <si>
    <t>Подсветка для зеркала Огонек OG-LDP13 (USB)</t>
  </si>
  <si>
    <t>УТ000039237</t>
  </si>
  <si>
    <t>Стробоскоп 5Вт, E27, LED, белый</t>
  </si>
  <si>
    <t xml:space="preserve"> Лампы энергосберегающие</t>
  </si>
  <si>
    <t>00400051774</t>
  </si>
  <si>
    <t>Лампа энергосберегающая Camelion LH-7-R50 DAY E 14 дневной</t>
  </si>
  <si>
    <t>00400051776</t>
  </si>
  <si>
    <t>Лампа энергосберегающая Camelion LH-7-R50/ 827/ E 14 теплый</t>
  </si>
  <si>
    <t>00401051524</t>
  </si>
  <si>
    <t>Лампа энергосберегающая Camelion PRO FC11-G/827/Е14/ 2700K/11Вт/220В теплый</t>
  </si>
  <si>
    <t>00000002291</t>
  </si>
  <si>
    <t>Лампа энергосберегающая Camelion свеча LH13-TCDL/827/E14, 2700К/13Вт/220В теплый</t>
  </si>
  <si>
    <t>00000002293</t>
  </si>
  <si>
    <t>Лампа энергосберегающая Camelion свеча LH13-TCDL/842/E14, 4200К/13Вт/220В холодный</t>
  </si>
  <si>
    <t>00400051803</t>
  </si>
  <si>
    <t>Лампа энергосберегающая Camelion спираль LH 9-JCDR/827/GU5.3, 2700K/9Вт/220В теплый</t>
  </si>
  <si>
    <t>00000002568</t>
  </si>
  <si>
    <t>Лампа энергосберегающая Camelion шар LH23-G/827/E27, 2700К/23Вт/220В теплый</t>
  </si>
  <si>
    <t>00000002566</t>
  </si>
  <si>
    <t>Лампа энергосберегающая Camelion шар LH9-GM/827/E14, 2700К/9Вт/220В теплый</t>
  </si>
  <si>
    <t>00000003926</t>
  </si>
  <si>
    <t>Лампа энергосберегающая ФОТОН спираль SP 7W E14 2700K R50 теплый</t>
  </si>
  <si>
    <t xml:space="preserve"> Патроны, ламподержатели</t>
  </si>
  <si>
    <t xml:space="preserve"> Ламподержатели</t>
  </si>
  <si>
    <t>00410052012</t>
  </si>
  <si>
    <t>Ламподержатель 211/TF/галоген.патрон RX7s</t>
  </si>
  <si>
    <t>00410049927</t>
  </si>
  <si>
    <t>Ламподержатель 346/FAU G13</t>
  </si>
  <si>
    <t>УТ000036795</t>
  </si>
  <si>
    <t>Пластина установочная (крепёж) для светильника ASD/LLT ССП-456 ПУ-456-С (2шт)</t>
  </si>
  <si>
    <t>УТ000049316</t>
  </si>
  <si>
    <t>Подвес потолочный для люстр, до 10кг Bylectrica ПП-103</t>
  </si>
  <si>
    <t>УТ000036738</t>
  </si>
  <si>
    <t>Пружина со стопорами для фиксации лампы MR16 в точечном светильнике Ecola DR1688EFY</t>
  </si>
  <si>
    <t>УТ000010931</t>
  </si>
  <si>
    <t>Розетка потолочная SE RP-1 (РП-1)</t>
  </si>
  <si>
    <t xml:space="preserve"> Патроны</t>
  </si>
  <si>
    <t>УТ000062941</t>
  </si>
  <si>
    <t>Кольцо к патрону E14, белый Ecola RB4SPWPAY</t>
  </si>
  <si>
    <t>УТ000021886</t>
  </si>
  <si>
    <t>Патрон E14 карболит люстровый с кольцом Н10 РП-01</t>
  </si>
  <si>
    <t>УТ000058905</t>
  </si>
  <si>
    <t>Патрон E14 карболит люстровый с кольцом черный Navigator</t>
  </si>
  <si>
    <t>УТ000017853</t>
  </si>
  <si>
    <t>Патрон E14 карболит подвесной черный Smartbuy SBE-LHB-s-E14</t>
  </si>
  <si>
    <t>УТ000002090</t>
  </si>
  <si>
    <t>Патрон E14 карболит подвесной черный Universal 5560721 (Китай)</t>
  </si>
  <si>
    <t>УТ000040478</t>
  </si>
  <si>
    <t>Патрон E14 керамический Smartbuy SBE-LHC-s-E14</t>
  </si>
  <si>
    <t>00410052030</t>
  </si>
  <si>
    <t>Патрон E14 керамический TDM SQ0319-0005</t>
  </si>
  <si>
    <t>УТ000029284</t>
  </si>
  <si>
    <t>Патрон E14 керамический Universal 5565327</t>
  </si>
  <si>
    <t>УТ000018881</t>
  </si>
  <si>
    <t>Патрон E14 люстровый с кольцом, черный, карболит Smartbuy SBE-LHB-sr-E14</t>
  </si>
  <si>
    <t>УТ000062824</t>
  </si>
  <si>
    <t>Патрон E14 пластик люстровый с кольцом черный Navigator</t>
  </si>
  <si>
    <t>УТ000056946</t>
  </si>
  <si>
    <t>Патрон E14 термостойкий пластик подвесной белый Navigator</t>
  </si>
  <si>
    <t>УТ000061806</t>
  </si>
  <si>
    <t>Патрон E14 термостойкий пластик подвесной белый Smartbuy</t>
  </si>
  <si>
    <t>УТ000059532</t>
  </si>
  <si>
    <t>Патрон E14 термостойкий пластик подвесной белый UNIVersal 5560712</t>
  </si>
  <si>
    <t>УТ000056947</t>
  </si>
  <si>
    <t>Патрон E14 термостойкий пластик подвесной чёрный Navigator</t>
  </si>
  <si>
    <t>УТ000040476</t>
  </si>
  <si>
    <t>Патрон E14 термостойкий пластик с кольцом белый 2А 250В Smartbuy (SBE-LHP-sr-E14-ns)</t>
  </si>
  <si>
    <t>УТ000059531</t>
  </si>
  <si>
    <t>Патрон E14 термостойкий пластик с кольцом белый 2А 250В Universal 5560713</t>
  </si>
  <si>
    <t>УТ000004692</t>
  </si>
  <si>
    <t>Патрон E14 термостойкий пластик с кольцом белый 2А 250В Universal 7941531</t>
  </si>
  <si>
    <t>УТ000056575</t>
  </si>
  <si>
    <t>Патрон E27 Feron LH02 керамический подвесной с держателем</t>
  </si>
  <si>
    <t>УТ000055419</t>
  </si>
  <si>
    <t>Патрон E27 карболит люстровый с кольцом черный UNIVersal 5565266</t>
  </si>
  <si>
    <t>УТ000052513</t>
  </si>
  <si>
    <t>Патрон E27 карболит настенный черный</t>
  </si>
  <si>
    <t>УТ000002091</t>
  </si>
  <si>
    <t>Патрон E27 карболит настеный 4А 250В Universal 5560727 (Китай)</t>
  </si>
  <si>
    <t>УТ000038174</t>
  </si>
  <si>
    <t>Патрон E27 карболит подвесной с выключателем на цепочке Ecola Base</t>
  </si>
  <si>
    <t>УТ000002089</t>
  </si>
  <si>
    <t>Патрон E27 карболит подвесной, выходная резьба М10 4А 250В Universal 5560723</t>
  </si>
  <si>
    <t>УТ000058906</t>
  </si>
  <si>
    <t>Патрон E27 карболит подвесной, выходная резьба М12 4А 250В Navigator</t>
  </si>
  <si>
    <t>УТ000007390</t>
  </si>
  <si>
    <t>Патрон E27 карболит подвесной, выходная резьба М12 4А 250В Universal 5565242</t>
  </si>
  <si>
    <t>УТ000017852</t>
  </si>
  <si>
    <t>Патрон E27 карболит потолочный черный Smartbuy SBE-LHB-c-E27</t>
  </si>
  <si>
    <t>УТ000007373</t>
  </si>
  <si>
    <t>Патрон E27 карболит потолочный черный Universal CD1204 5565303</t>
  </si>
  <si>
    <t>УТ000038175</t>
  </si>
  <si>
    <t>Патрон E27 карболит с кольцом с выключателем на цепочке Ecola Base</t>
  </si>
  <si>
    <t>УТ000052516</t>
  </si>
  <si>
    <t>Патрон E27 керамический подвесной</t>
  </si>
  <si>
    <t>УТ000004695</t>
  </si>
  <si>
    <t>Патрон E27 керамический подвесной 4А Universal в упаковке 7944297</t>
  </si>
  <si>
    <t>УТ000052517</t>
  </si>
  <si>
    <t>Патрон E27 керамический подвесной с держателем Navigator NLH-CL-H-E27</t>
  </si>
  <si>
    <t>00410049957</t>
  </si>
  <si>
    <t>Патрон E27 керамический подвесной с держателем TDM SQ0319-0007</t>
  </si>
  <si>
    <t>УТ000059977</t>
  </si>
  <si>
    <t>Патрон E27 керамический подвесной с проводом 4см Джетт</t>
  </si>
  <si>
    <t>УТ000029526</t>
  </si>
  <si>
    <t>Патрон E27 накладной прямой белый Ecola AB7STWEAY 483260</t>
  </si>
  <si>
    <t>УТ000010939</t>
  </si>
  <si>
    <t>Патрон E27 подвесной алюминий декоративный цвет бронза Uniel</t>
  </si>
  <si>
    <t>УТ000049442</t>
  </si>
  <si>
    <t>Патрон E27 термостойкий пластик подвесной Smartbuy (SBE-LHP-c-E27)</t>
  </si>
  <si>
    <t>УТ000029291</t>
  </si>
  <si>
    <t>Патрон E27 термостойкий пластик подвесной с клеммной колодкой белый 4А 250В Universal 1351</t>
  </si>
  <si>
    <t>УТ000061808</t>
  </si>
  <si>
    <t>Патрон E27 термостойкий пластик подвесной с клеммной колодкой черный 4А 250В Smartbuy</t>
  </si>
  <si>
    <t>УТ000029292</t>
  </si>
  <si>
    <t>Патрон E27 термостойкий пластик подвесной с клеммной колодкой черный 4А 250В Universal 48002</t>
  </si>
  <si>
    <t>УТ000004655</t>
  </si>
  <si>
    <t>Патрон E27 термостойкий пластик с кольцом белый 4А 250В Universal в упаковке 7941418</t>
  </si>
  <si>
    <t>УТ000011973</t>
  </si>
  <si>
    <t>Патрон E40 керамический подвесной 16А 250В Universal 7944310</t>
  </si>
  <si>
    <t>УТ000053046</t>
  </si>
  <si>
    <t>Патрон E40 керамический подвесной Smartbuy SBE-LHC-s-E40</t>
  </si>
  <si>
    <t>УТ000036022</t>
  </si>
  <si>
    <t>Патрон G13 для ламп T8 (SBE-LHP-G13)</t>
  </si>
  <si>
    <t>УТ000020085</t>
  </si>
  <si>
    <t>Патрон G4 Smartbuy (SBE-LHP-G4)</t>
  </si>
  <si>
    <t>УТ000039270</t>
  </si>
  <si>
    <t>Патрон G4 под винты Ecola AC04LWEAY</t>
  </si>
  <si>
    <t>УТ000010303</t>
  </si>
  <si>
    <t>Патрон G4 с кабелем, длина 1000мм, H05B</t>
  </si>
  <si>
    <t>УТ000020086</t>
  </si>
  <si>
    <t>Патрон G9 Smartbuy (SBE-LHP-G9)</t>
  </si>
  <si>
    <t>УТ000056948</t>
  </si>
  <si>
    <t>Патрон G9 керамический LH29 FERON</t>
  </si>
  <si>
    <t>УТ000009314</t>
  </si>
  <si>
    <t>Патрон GU10 Rexant 11-8804</t>
  </si>
  <si>
    <t>УТ000022850</t>
  </si>
  <si>
    <t>Патрон GU4/GU5.3 для галогенных ламп Navigator NLH-CL 19064</t>
  </si>
  <si>
    <t>УТ000019064</t>
  </si>
  <si>
    <t>Патрон GU4/GU5.3 провод 2*0,75 15см 2А 250Вт Universal 5560719</t>
  </si>
  <si>
    <t>УТ000039268</t>
  </si>
  <si>
    <t>Патрон GX70 внутренний Maguse белый</t>
  </si>
  <si>
    <t>УТ000062073</t>
  </si>
  <si>
    <t>Патрон влагозащищенный Е27 IP65</t>
  </si>
  <si>
    <t>УТ000057296</t>
  </si>
  <si>
    <t>Патрон для люстры E-27, провод 300мм</t>
  </si>
  <si>
    <t>УТ000046618</t>
  </si>
  <si>
    <t>Патрон подвесной Е27 с выключателем и штепсельной вилкой 200см IP20, белый Uniel</t>
  </si>
  <si>
    <t>УТ000061333</t>
  </si>
  <si>
    <t>Патрон подвесной Е27, шнур 1.8м, с выключателем OT-ELS11 белый</t>
  </si>
  <si>
    <t>УТ000061334</t>
  </si>
  <si>
    <t>Патрон подвесной Е27, шнур 1.8м, с выключателем OT-ELS11 чёрный</t>
  </si>
  <si>
    <t>УТ000024526</t>
  </si>
  <si>
    <t>Подвес с патроном Е27 Smartbuy, белый SBE-CLHE27s-w</t>
  </si>
  <si>
    <t>УТ000024527</t>
  </si>
  <si>
    <t>Подвес с патроном Е27 Smartbuy, бирюза SBE-CLHE27s-t</t>
  </si>
  <si>
    <t>УТ000024528</t>
  </si>
  <si>
    <t>Подвес с патроном Е27 Smartbuy, голубой SBE-CLHE27s-bl</t>
  </si>
  <si>
    <t>УТ000024529</t>
  </si>
  <si>
    <t>Подвес с патроном Е27 Smartbuy, желтый SBE-CLHE27s-y</t>
  </si>
  <si>
    <t>УТ000024530</t>
  </si>
  <si>
    <t>Подвес с патроном Е27 Smartbuy, зеленый SBE-CLHE27s-g</t>
  </si>
  <si>
    <t>УТ000024531</t>
  </si>
  <si>
    <t>Подвес с патроном Е27 Smartbuy, коричневый SBE-CLHE27s-br</t>
  </si>
  <si>
    <t>УТ000024533</t>
  </si>
  <si>
    <t>Подвес с патроном Е27 Smartbuy, оранжевый SBE-CLHE27s-o</t>
  </si>
  <si>
    <t>УТ000024535</t>
  </si>
  <si>
    <t>Подвес с патроном Е27 Smartbuy, черный SBE-CLHE27s-b</t>
  </si>
  <si>
    <t xml:space="preserve"> Переходники для ламп</t>
  </si>
  <si>
    <t>УТ000059086</t>
  </si>
  <si>
    <t>Патрон-переходник E14 на E27  белый SmartBuy (SBE-A-E14-27)</t>
  </si>
  <si>
    <t>00410051681</t>
  </si>
  <si>
    <t>Патрон-переходник E14 на E27 Feron</t>
  </si>
  <si>
    <t>УТ000059087</t>
  </si>
  <si>
    <t>Патрон-переходник E27 на E14  белый SmartBuy (SBE-A-E27-14)</t>
  </si>
  <si>
    <t>00410051682</t>
  </si>
  <si>
    <t>Патрон-переходник E27 на E14 Feron</t>
  </si>
  <si>
    <t>УТ000014781</t>
  </si>
  <si>
    <t>Патрон-переходник E27 на E27 с выходами на розетки белый Ecola A7A27WEAY 559751</t>
  </si>
  <si>
    <t>УТ000014782</t>
  </si>
  <si>
    <t>Патрон-переходник E27 на E27 с выходами на розетки черный Ecola A7A27BEAY 540700</t>
  </si>
  <si>
    <t>00410051683</t>
  </si>
  <si>
    <t>Патрон-переходник E27 на E40 Feron</t>
  </si>
  <si>
    <t>00410051692</t>
  </si>
  <si>
    <t>Патрон-переходник E40 на E27 Feron</t>
  </si>
  <si>
    <t>УТ000014783</t>
  </si>
  <si>
    <t>Патрон-переходник G23 на Е14 белый Ecola G23E4WEAY</t>
  </si>
  <si>
    <t>УТ000014784</t>
  </si>
  <si>
    <t>Патрон-переходник G23 на Е27 белый Ecola G23E7WEAY</t>
  </si>
  <si>
    <t>УТ000014785</t>
  </si>
  <si>
    <t>Патрон-переходник G24q на Е27 белый Ecola G24Q7WEAY</t>
  </si>
  <si>
    <t>УТ000000918</t>
  </si>
  <si>
    <t>Патрон-переходник GU10 на E14 для LED ламп TDS Огонек AC-02</t>
  </si>
  <si>
    <t>УТ000059088</t>
  </si>
  <si>
    <t>Переходник вилка-патрон Е-14 гибкий 150мм с выключателем белый (SBL-NL-003)</t>
  </si>
  <si>
    <t>УТ000010888</t>
  </si>
  <si>
    <t>Переходник вилка-патрон Е-14 гибкий 150мм с выключателем белый Ecola APF4NWEAY</t>
  </si>
  <si>
    <t>УТ000010889</t>
  </si>
  <si>
    <t>Переходник вилка-патрон Е-14 гибкий 300мм с выключателем белый Ecola APF4SWEAY</t>
  </si>
  <si>
    <t>УТ000010905</t>
  </si>
  <si>
    <t>Переходник вилка-патрон Е-27  чёрный Ecola APU27BEAY</t>
  </si>
  <si>
    <t>УТ000010904</t>
  </si>
  <si>
    <t>Переходник вилка-патрон Е-27 c выключателем чёрный Ecola APT7SBEAY</t>
  </si>
  <si>
    <t>УТ000010900</t>
  </si>
  <si>
    <t>Переходник вилка-патрон Е-27 гибкий 300мм без выключателя белый Ecola APF7NWEAY 483257</t>
  </si>
  <si>
    <t>УТ000010902</t>
  </si>
  <si>
    <t>Переходник вилка-патрон Е-27 на шарнире 360*/180* 45мм без выключателя белый Ecola APF7TWEAY</t>
  </si>
  <si>
    <t>УТ000010903</t>
  </si>
  <si>
    <t>Переходник вилка-патрон Е-27 угловой c выключателем белый Ecola APT7SWEAY</t>
  </si>
  <si>
    <t>УТ000053050</t>
  </si>
  <si>
    <t>Переходник вилка-патрон Е-27 угловой c выключателем белый SmartBuy (SBE-A-L-E27)</t>
  </si>
  <si>
    <t>УТ000010913</t>
  </si>
  <si>
    <t>Переходник-разветвитель E14 - 3xE14 широкий белый Ecola A4T34WEAY</t>
  </si>
  <si>
    <t>УТ000010909</t>
  </si>
  <si>
    <t>Переходник-разветвитель E27 - 2xE27  гибкий 300мм серебряный Ecola A7L27SEAY</t>
  </si>
  <si>
    <t>УТ000053047</t>
  </si>
  <si>
    <t>Переходник-разветвитель E27 - 2xE27 белый (SBE-A-E27-2E27)</t>
  </si>
  <si>
    <t>УТ000010918</t>
  </si>
  <si>
    <t>Переходник-разветвитель E27 - 2xE27 белый Ecola A7T27WEAY</t>
  </si>
  <si>
    <t>УТ000059035</t>
  </si>
  <si>
    <t>Переходник-разветвитель E27 - 3xE27 белый Ecola A7W37WEAY</t>
  </si>
  <si>
    <t xml:space="preserve"> Светильники внутреннего освещения</t>
  </si>
  <si>
    <t xml:space="preserve"> Ночники</t>
  </si>
  <si>
    <t>УТ000013576</t>
  </si>
  <si>
    <t>Лампа USB светодиодная,ночник</t>
  </si>
  <si>
    <t>УТ000054805</t>
  </si>
  <si>
    <t>Ночник 1W Сказка, 220V, фотосенсор, пластик, белый, Uniel DTL-318 BL</t>
  </si>
  <si>
    <t>УТ000037030</t>
  </si>
  <si>
    <t>Ночник Camelion NL-170 "Фонарик" Розовый</t>
  </si>
  <si>
    <t>УТ000037031</t>
  </si>
  <si>
    <t>Ночник Camelion NL-171 "Фонарик" Жёлтый</t>
  </si>
  <si>
    <t>УТ000032395</t>
  </si>
  <si>
    <t>Ночник Camelion NL-194 "Светильник" зелёный</t>
  </si>
  <si>
    <t>УТ000064791</t>
  </si>
  <si>
    <t>Ночник Camelion NL-247, 0.5W Волан, 220V, пластик/выкл</t>
  </si>
  <si>
    <t>УТ000063645</t>
  </si>
  <si>
    <t>Ночник Camelion NL-248 (LED, с выкл, 220В)</t>
  </si>
  <si>
    <t>УТ000064839</t>
  </si>
  <si>
    <t>Ночник Camelion NL-249, 0.5W 90x60x60 220V, фотосенсор, пластик, выкл.</t>
  </si>
  <si>
    <t>УТ000041070</t>
  </si>
  <si>
    <t>Ночник Camelion NL-250 (LED , с выкл, 220В)</t>
  </si>
  <si>
    <t>УТ000066576</t>
  </si>
  <si>
    <t>Ночник Camelion NL-264 "круг с фотосенсором" (LED, с фотосенсором, 220V)</t>
  </si>
  <si>
    <t>УТ000066577</t>
  </si>
  <si>
    <t>Ночник Camelion NL-265 (LED, с фотосенсором, 220V)</t>
  </si>
  <si>
    <t>УТ000011745</t>
  </si>
  <si>
    <t>Ночник SG-126 (роза)</t>
  </si>
  <si>
    <t>УТ000058126</t>
  </si>
  <si>
    <t>Ночник светодиодный IN HOME NLA 14-BB-DS Летучая мышка чёрная с датчиком света «день-ночь» (0,5Вт)</t>
  </si>
  <si>
    <t>УТ000058122</t>
  </si>
  <si>
    <t>Ночник светодиодный IN HOME NLA 15-BP-DS Бабочка розовая с датчиком света «день-ночь» (0,5Вт)</t>
  </si>
  <si>
    <t>УТ000054807</t>
  </si>
  <si>
    <t>Ночник светодиодный Navigator 0,5W, 220V, выключатель, бел. NNL-SW01-WH 71971</t>
  </si>
  <si>
    <t>УТ000054808</t>
  </si>
  <si>
    <t>Ночник светодиодный Navigator 0,5W, 220V, выключатель, бел. NNL-SW02-WH 71972</t>
  </si>
  <si>
    <t>УТ000056630</t>
  </si>
  <si>
    <t>Ночник светодиодный Navigator 0,5W, 220V, выключатель, СИНИЙ. NNL-SW03Y 71973</t>
  </si>
  <si>
    <t>УТ000034453</t>
  </si>
  <si>
    <t>Ночник светодиодный Navigator 0.5W белый, фотосенсор NNL-SNR02-WH 71969</t>
  </si>
  <si>
    <t>УТ000054832</t>
  </si>
  <si>
    <t>Ночник светодиодный PROconnect с выключателем 38х34,5х17,5 75-0300</t>
  </si>
  <si>
    <t>УТ000052777</t>
  </si>
  <si>
    <t>Ночник светодиодный Rexant ЛУННАЯ НОЧЬ белое свечение  75-0310</t>
  </si>
  <si>
    <t>УТ000052781</t>
  </si>
  <si>
    <t>Ночник светодиодный Rexant НОТКАКТУС зеленое свечение 75-0315</t>
  </si>
  <si>
    <t>УТ000052782</t>
  </si>
  <si>
    <t>Ночник светодиодный Rexant ПАРУС ОДИНОКИЙ белое свечение 75-0312</t>
  </si>
  <si>
    <t>УТ000052784</t>
  </si>
  <si>
    <t>Ночник светодиодный Rexant РОМАШКА ХАМЕЛЕОН свечение мультиколор 7 цветов 75-0318</t>
  </si>
  <si>
    <t>УТ000054691</t>
  </si>
  <si>
    <t>Ночник светодиодный Uniel DTL-317 Овал, 1вт 220В, фотосенсор, пластик, белый</t>
  </si>
  <si>
    <t>УТ000034316</t>
  </si>
  <si>
    <t>Ночник Эра NN-618 0.5W RGB пластик, белый, фотосенсор</t>
  </si>
  <si>
    <t>УТ000064700</t>
  </si>
  <si>
    <t>Ночник0.5W Прямоугольник, 220V, фотосенсор, пластик, белый, Uniel DTL-320BL</t>
  </si>
  <si>
    <t>УТ000057728</t>
  </si>
  <si>
    <t>Подсветка для зеркал OG-LDP13 USB</t>
  </si>
  <si>
    <t xml:space="preserve"> Светильники ЖКХ</t>
  </si>
  <si>
    <t xml:space="preserve"> Светильники ЖКХ с датчиком движения, звука IP65</t>
  </si>
  <si>
    <t>УТ000057936</t>
  </si>
  <si>
    <t>Светильник светодиодный ДБП-12w с датчиком 6500К 900Лм IP54 круглый белый (AL3006) Feron</t>
  </si>
  <si>
    <t>УТ000057935</t>
  </si>
  <si>
    <t>Светильник светодиодный ДБП-12w с оптико-акустическим датчиком 6500К 960Лм IP65 круглый белый (AL3008) Feron</t>
  </si>
  <si>
    <t>УТ000027665</t>
  </si>
  <si>
    <t>Светильник светодиодный ЖКХ оптико-акустический 7Вт 4000К IP65 OBL-R1-7-4K-WH-IP65-LED-SNRV, ОНЛАЙТ 71622</t>
  </si>
  <si>
    <t>УТ000006611</t>
  </si>
  <si>
    <t>Светильник светодиодный с датчиком движения 12Вт 4000K IP65 HP Smartbuy-SENSOR</t>
  </si>
  <si>
    <t>УТ000061812</t>
  </si>
  <si>
    <t>Светильник светодиодный с датчиком движения 15Вт 6500К IP65 IN HOME СПП ИД-1565</t>
  </si>
  <si>
    <t>УТ000061150</t>
  </si>
  <si>
    <t>Светильник светодиодный с датчиком движения 15Вт 6500К IP65 СПП ИД-1565-КРУГ IN HOME</t>
  </si>
  <si>
    <t>УТ000061814</t>
  </si>
  <si>
    <t>Светильник светодиодный с датчиком движения 20Вт 6500К IP65 IN HOME СПП ИД-2065</t>
  </si>
  <si>
    <t>УТ000050349</t>
  </si>
  <si>
    <t>Светильниксветодиодный ДБО-R1-12-4K-WIN-IP65-D ЖКХ круг с оптико-акустический 4000K TOKOV ELECTRIC TOK-R1/D-12-4K-WIN-IP65</t>
  </si>
  <si>
    <t>УТ000050356</t>
  </si>
  <si>
    <t>Светильниксветодиодный ДБО-R1-8-4K-WIN-IP65-D ЖКХ круг с датчиком 4000K TOKOV ELECTRIC TOK-R1/D-8-4K-WIN-IP65</t>
  </si>
  <si>
    <t xml:space="preserve"> Светильники ЖКХ, аккумуляторные</t>
  </si>
  <si>
    <t>УТ000005294</t>
  </si>
  <si>
    <t>Светильник светодиодный СБА-8032С-24 LED ASD (аккумуляторный, с наклейкой "ВЫХОД")</t>
  </si>
  <si>
    <t xml:space="preserve"> Светильники ЖКХ, форма Круг IP65</t>
  </si>
  <si>
    <t>УТ000061167</t>
  </si>
  <si>
    <t>Светильник НПБ 06-60-001 УХЛ1 "Сириус" IP54 230в 60вт</t>
  </si>
  <si>
    <t>УТ000058869</t>
  </si>
  <si>
    <t>Светильник светодиодный ДБП- 8Вт 6500К 640Лм IP65 круглый белый (AL3005) Feron</t>
  </si>
  <si>
    <t>УТ000051941</t>
  </si>
  <si>
    <t>Светильник светодиодный ДБП-18Вт 6500К 1440Лм IP65 круглый белый (AL3005) Feron</t>
  </si>
  <si>
    <t>УТ000006618</t>
  </si>
  <si>
    <t>Светильник светодиодный ЖКХ 5Вт 4000К 400Лм IP20 белый, ASD СПБ-2 155-5</t>
  </si>
  <si>
    <t xml:space="preserve"> Светильники ЖКХ, форма Овал IP65</t>
  </si>
  <si>
    <t>УТ000037301</t>
  </si>
  <si>
    <t>Светильник светодиодный SmartBuy HP Овал (SBL-HPOval-8W-4K)</t>
  </si>
  <si>
    <t>УТ000058871</t>
  </si>
  <si>
    <t>Светильник светодиодный ДБП- 8Вт 6500К 640Лм IP65 овал белый (AL3005-1) Feron</t>
  </si>
  <si>
    <t>УТ000058870</t>
  </si>
  <si>
    <t>Светильник светодиодный ДБП-12Вт 6500К 900Лм IP65 овал белый (AL3005-1) Feron</t>
  </si>
  <si>
    <t>УТ000059895</t>
  </si>
  <si>
    <t>Светильник светодиодный ЖКХ 12Вт 6500K IP65 овал, белый "IONICH"</t>
  </si>
  <si>
    <t>УТ000011487</t>
  </si>
  <si>
    <t>Светильник светодиодный ЖКХ 7Вт OBL-O1-7-4K-WH-IP65, ОНЛАЙТ 71 687</t>
  </si>
  <si>
    <t>УТ000050359</t>
  </si>
  <si>
    <t>Светильниксветодиодный ДБО-O1-12-6.5K-WIN-IP65 ЖКХ овал 6500K TOKOV ELECTRIC TOK-O1-12-6.5K-WIN-IP65</t>
  </si>
  <si>
    <t xml:space="preserve"> Светильники ЖКХ, форма Шар IP65</t>
  </si>
  <si>
    <t>УТ000059428</t>
  </si>
  <si>
    <t>Основание для светильника наклонное, без стекла с патроном,полипропилен, белый НБП 01-60-004 УЗ</t>
  </si>
  <si>
    <t>УТ000022161</t>
  </si>
  <si>
    <t>Основание подвесное НСП 03-60, TDM SQ0320-0003</t>
  </si>
  <si>
    <t>УТ000031454</t>
  </si>
  <si>
    <t>Рассеиватель колба матовый, пластик белый РПА 85-80, TDM</t>
  </si>
  <si>
    <t>УТ000060680</t>
  </si>
  <si>
    <t>Рассеиватель шар матовый, пластик белый РПА 85-001, Белоруссия</t>
  </si>
  <si>
    <t>УТ000000082</t>
  </si>
  <si>
    <t>Рассеиватель шар матовый, пластик белый РПА 85-150, TDM SQ0321-0007/0006</t>
  </si>
  <si>
    <t>УТ000049230</t>
  </si>
  <si>
    <t>Рассеиватель шар-стекло, прозрачный РПА 85-150, Кольца TDM SQ0321-0009</t>
  </si>
  <si>
    <t>УТ000036082</t>
  </si>
  <si>
    <t>Светильник осн. наклонное, шар-стекло Кольца НББ 64-60-025 УХЛ4, TDM SQ0314-0004</t>
  </si>
  <si>
    <t>УТ000032760</t>
  </si>
  <si>
    <t>Светильник осн. наклонное, шар-стекло Цветочек НББ 64-60-025 УХЛ4, TDM SQ0314-0006</t>
  </si>
  <si>
    <t>УТ000025976</t>
  </si>
  <si>
    <t>Светильник осн. прямое, шар-пластик, ННБ 64-60-025 УХЛ4, TDM SQ0314-0003</t>
  </si>
  <si>
    <t>УТ000036083</t>
  </si>
  <si>
    <t>Светильник осн. прямое, шар-стекло Цветочек НББ 64-60-025 УХЛ4, TDM SQ0314-0007</t>
  </si>
  <si>
    <t>УТ000031195</t>
  </si>
  <si>
    <t>Светильник подвесной, стекло без решётки, 200W E27 IP52 НСП 02-200-021.01 У2 TDM SQ0310-0003</t>
  </si>
  <si>
    <t>УТ000033843</t>
  </si>
  <si>
    <t>Светильник подвесной, шар пластик, белый IP44 НСП 03-60-027 У1, TDM SQ0310-0008</t>
  </si>
  <si>
    <t>УТ000033842</t>
  </si>
  <si>
    <t>Светильник подвесной, шар стекло, боченок IP54 НСП 03-60-025 У1, TDM SQ0310-0018</t>
  </si>
  <si>
    <t>УТ000059426</t>
  </si>
  <si>
    <t>Светильник шар стекло, прямое основание, НБП 01-06-004 УЗ</t>
  </si>
  <si>
    <t xml:space="preserve"> Светильники линейные</t>
  </si>
  <si>
    <t>УТ000062229</t>
  </si>
  <si>
    <t>Светильник ДСП 1107 18Вт 4000К IP65 GENERICA</t>
  </si>
  <si>
    <t>УТ000062021</t>
  </si>
  <si>
    <t>Светильник ДСП 1304 18Вт 4000К IP65 600мм серый пластик IEK LDSP0-1304-18-4000-K01 IEK</t>
  </si>
  <si>
    <t>УТ000061775</t>
  </si>
  <si>
    <t>Светильник ДСП 1308 18Вт 4000К IP65 600мм белый пластик IEK LDSP0-1308-18-4000-K01 IEK</t>
  </si>
  <si>
    <t>УТ000028646</t>
  </si>
  <si>
    <t>Светильник светодиодный  4Вт, 300мм, 4000K, IP20, с сенсорным управлением, Включай TLED-TS-4W-4000K</t>
  </si>
  <si>
    <t>УТ000031099</t>
  </si>
  <si>
    <t>Светильник светодиодный  5Вт, 300мм, 6000K, с сенсором, блок питания, блистер, LED STICK</t>
  </si>
  <si>
    <t>УТ000021512</t>
  </si>
  <si>
    <t>Светильник светодиодный  6Вт, 450мм, 4000K, IP20, Jazzway PLED T5i-450 2850607</t>
  </si>
  <si>
    <t>УТ000028641</t>
  </si>
  <si>
    <t>Светильник светодиодный  8Вт, 500мм, 4000K, IP20, с датчиком движения, Включай  TLED-MS-8W-4000K</t>
  </si>
  <si>
    <t>УТ000021513</t>
  </si>
  <si>
    <t>Светильник светодиодный  8Вт, 600мм, 4000K, IP20, Jazzway PLED T5i-600  2850621</t>
  </si>
  <si>
    <t>УТ000022458</t>
  </si>
  <si>
    <t>Светильник светодиодный  8Вт, 600мм, 6500K, IP20, Jazzway PLED T5i-600 1036339</t>
  </si>
  <si>
    <t>УТ000021510</t>
  </si>
  <si>
    <t>Светильник светодиодный 10Вт, 900мм, 4000K, IP20, Jazzway PLED T5i-900 2850645А</t>
  </si>
  <si>
    <t>УТ000022456</t>
  </si>
  <si>
    <t>Светильник светодиодный 10Вт, 900мм, 6500K, IP40, Jazzway PLED T5i-900 1036322А</t>
  </si>
  <si>
    <t>УТ000023318</t>
  </si>
  <si>
    <t>Светильник светодиодный 14Вт, 1200мм, 4000K, IP20,  Jazzway PLED T5i-1200 2850669А</t>
  </si>
  <si>
    <t>УТ000052510</t>
  </si>
  <si>
    <t>Светильник светодиодный 14Вт, 1200мм, 6500K, IP20,  Jazzway PLED T5i-1200</t>
  </si>
  <si>
    <t>УТ000047052</t>
  </si>
  <si>
    <t>Светильник светодиодный 18Вт, 1200мм, 6500K, IP65, SmartBuy (SBL-T4-18W-65K)</t>
  </si>
  <si>
    <t>УТ000052576</t>
  </si>
  <si>
    <t>Светильник светодиодный 18Вт, 600мм, 6500K, IP65, Jazzway PWP-OS 600 5003125</t>
  </si>
  <si>
    <t>УТ000047025</t>
  </si>
  <si>
    <t>Светильник светодиодный 20Вт, 4000K, TPIP65, матовый, SMARTBUY SBL-TPIP65-20W-40K</t>
  </si>
  <si>
    <t>УТ000019200</t>
  </si>
  <si>
    <t>Светильник светодиодный 20Вт, 600мм, 4000K, IP20, Jazzway PPO/K 600  2854926</t>
  </si>
  <si>
    <t>УТ000051057</t>
  </si>
  <si>
    <t>Светильник светодиодный 220В, 10Вт, 6500К, 76Led, 1м, алюминиевая основа, пластиковый корпус</t>
  </si>
  <si>
    <t>УТ000029287</t>
  </si>
  <si>
    <t>Светильник светодиодный 220В, 14Вт, 6500К, 144Led, 1м, алюминиевая основа, пластиковый корпус</t>
  </si>
  <si>
    <t>УТ000053084</t>
  </si>
  <si>
    <t>Светильник светодиодный 36Вт, LU2 4000K, матовый SBL-LU2-36-40</t>
  </si>
  <si>
    <t>УТ000051822</t>
  </si>
  <si>
    <t>Светильник светодиодный 48Вт, 6400K, LU3, призма, SMARTBUY SBL-LU3-48W</t>
  </si>
  <si>
    <t>УТ000062282</t>
  </si>
  <si>
    <t>Светильник светодиодный линейный IP40 100W(8000lm) 6500K 6K 1200x65x25 опал/метал  ECO 02 (СПО,ЛПО) 061500-0070 LEEK</t>
  </si>
  <si>
    <t>УТ000062283</t>
  </si>
  <si>
    <t>Светильник светодиодный линейный IP40 100W(8500lm) 6500K 6K 1200x65x25 призма/метал  ECO 02 (СПО,ЛПО) 061500-0075 LEEK</t>
  </si>
  <si>
    <t>УТ000062285</t>
  </si>
  <si>
    <t>Светильник светодиодный линейный IP40 36W(3240lm) 6500K 6K 1200x65x25 призма/метал  ECO 02 (СПО,ЛПО) 061500-0073 LEEK</t>
  </si>
  <si>
    <t>УТ000062286</t>
  </si>
  <si>
    <t>Светильник светодиодный линейный IP40 55W(4400lm) 6500K 6K 1200x65x25 опал/метал  ECO 02 (СПО,ЛПО) 061500-0064 LEEK</t>
  </si>
  <si>
    <t>УТ000062287</t>
  </si>
  <si>
    <t>Светильник светодиодный линейный IP40 55W(4675lm) 6500K 6K 1200x65x25 призма/метал  ECO 02 (СПО,ЛПО) 061500-0074 LEEK</t>
  </si>
  <si>
    <t>УТ000062278</t>
  </si>
  <si>
    <t>Светильник светодиодный линейный IP44 36W(3600lm) 6400K 6K 1200x62x25 призм. белый металл SPO-110 i-14112  I-WATT</t>
  </si>
  <si>
    <t>УТ000062279</t>
  </si>
  <si>
    <t>Светильник светодиодный линейный IP44 54W(5400lm) 6400K 6K 1200x62x25 призм бел метал 55W 50W110 i-14113 2г2 I-WATT</t>
  </si>
  <si>
    <t>УТ000062280</t>
  </si>
  <si>
    <t>Светильник светодиодный линейный IP44 75W(7200lm) 6400K 6K 1200x62x25 призм бел металл SPO-110 i-14114 2г  I-WATT</t>
  </si>
  <si>
    <t>УТ000062281</t>
  </si>
  <si>
    <t>Светильник светодиодный линейный IP44 95W(9000lm) 6400K 6K 1200x100x25 призм метал SPO-110 100W i-14115 2г  I-WATT</t>
  </si>
  <si>
    <t>УТ000067103</t>
  </si>
  <si>
    <t>Светильник светодиодный линейный T5 7W(630lm) 6500K 6K 550x23x33 выкл.(шнур с вилк) IP40 ILED-COCB 600 1568 IONICH</t>
  </si>
  <si>
    <t>УТ000057593</t>
  </si>
  <si>
    <t>Светильник светодиодный потолочный 150Вт 6500K, PRO 055 (1200х33х20)</t>
  </si>
  <si>
    <t>УТ000062186</t>
  </si>
  <si>
    <t>Светодиодный (LED) светильник LU3 Pro 50W 6500К матовый (SBL-ELU3-50-65)</t>
  </si>
  <si>
    <t>УТ000057204</t>
  </si>
  <si>
    <t>Сетевой шнур для светильника T5 Ecola LED linear с вилкой и общим выключателем, 1м</t>
  </si>
  <si>
    <t xml:space="preserve"> Светильники линейные под лампу</t>
  </si>
  <si>
    <t>УТ000045283</t>
  </si>
  <si>
    <t>Светильник под светодиодную лампу 1хT8 G13  600мм (SBL-T8-600)</t>
  </si>
  <si>
    <t>УТ000027606</t>
  </si>
  <si>
    <t>Светильник под светодиодную лампу 1хT8 G13  600мм открытый "лыжа", СПО-аналог ЛПО, белый, ASD/LLT SPO-101- 559045</t>
  </si>
  <si>
    <t>УТ000045282</t>
  </si>
  <si>
    <t>Светильник под светодиодную лампу 1хT8 G13 1200мм (SBL-T8-1200)</t>
  </si>
  <si>
    <t>УТ000027609</t>
  </si>
  <si>
    <t>Светильник под светодиодную лампу 1хT8 G13 1200мм рифл. расс.белый, ASD/LLT SPO-405  656324</t>
  </si>
  <si>
    <t>УТ000058872</t>
  </si>
  <si>
    <t>Светильник под светодиодную лампу без стекла 1хT8 G13  600мм Feron (AL4001)</t>
  </si>
  <si>
    <t>УТ000058873</t>
  </si>
  <si>
    <t>Светильник под светодиодную лампу без стекла 1хT8 G13 1200мм Feron (AL4001)</t>
  </si>
  <si>
    <t>УТ000058874</t>
  </si>
  <si>
    <t>Светильник под светодиодную лампу без стекла 2хT8 G13  600мм Feron (AL4002)</t>
  </si>
  <si>
    <t>УТ000058875</t>
  </si>
  <si>
    <t>Светильник под светодиодную лампу без стекла 2хT8 G13 1200мм Feron (AL4002)</t>
  </si>
  <si>
    <t xml:space="preserve"> Светильники настенные, бра</t>
  </si>
  <si>
    <t>УТ000050264</t>
  </si>
  <si>
    <t>Бра ARTELAMP GU10 1*50W 80*140 черн./мет. MISAM A1315AP-1BK</t>
  </si>
  <si>
    <t>УТ000057370</t>
  </si>
  <si>
    <t>Бра спот 16020-9.5-001CT MR16 BK, чёрный</t>
  </si>
  <si>
    <t>УТ000059026</t>
  </si>
  <si>
    <t>Бра спот 16021-9.5-001CT MR16 BK, чёрный</t>
  </si>
  <si>
    <t>УТ000062071</t>
  </si>
  <si>
    <t>Светильник светодиодный 2LED Дача 309</t>
  </si>
  <si>
    <t xml:space="preserve"> Светильники настольные</t>
  </si>
  <si>
    <t>УТ000054811</t>
  </si>
  <si>
    <t>Светильник настольный Feron E27 60Вт 220В на струбцине, черный, DE1430</t>
  </si>
  <si>
    <t>УТ000033053</t>
  </si>
  <si>
    <t>Светильник настольный General GTL-028-60-220 черный на основании 800128</t>
  </si>
  <si>
    <t>УТ000034932</t>
  </si>
  <si>
    <t>Светильник настольный General GTL-031-60-220 красный на основании</t>
  </si>
  <si>
    <t>УТ000057420</t>
  </si>
  <si>
    <t>Светильник настольный LED 2.0Вт 3 режима 6500 белый, гибкий, аккум,шнур на USB</t>
  </si>
  <si>
    <t>УТ000065393</t>
  </si>
  <si>
    <t>Светильник настольный на прищепке под лампу СНП 40Вт Е27 230В 21Б БЕЛЫЙ (с подвесом) IN HOME</t>
  </si>
  <si>
    <t>УТ000051264</t>
  </si>
  <si>
    <t>Светильник настольный под лампу E27 на основании   черный SmartBuy (SBL-DL-E27-b)</t>
  </si>
  <si>
    <t>УТ000058840</t>
  </si>
  <si>
    <t>Светильник настольный под лампу E27 на основании + струбцина красный IN HOME СНО 15К</t>
  </si>
  <si>
    <t>УТ000065237</t>
  </si>
  <si>
    <t>Светильник настольный под лампу E27 на основании + струбцина мятный SmartBuy (SBL-DL-E27-m)</t>
  </si>
  <si>
    <t>УТ000058842</t>
  </si>
  <si>
    <t>Светильник настольный под лампу E27 на основании + струбцина розовый IN HOME СНО 15Р</t>
  </si>
  <si>
    <t>УТ000055943</t>
  </si>
  <si>
    <t>Светильник настольный под лампу E27 на основании белый SmartBuy (SBL-DeskL-White)</t>
  </si>
  <si>
    <t>УТ000058305</t>
  </si>
  <si>
    <t>Светильник настольный под лампу E27 на основании розовый SmartBuy (SBL-DeskL-Pink)</t>
  </si>
  <si>
    <t>УТ000055942</t>
  </si>
  <si>
    <t>Светильник настольный под лампу E27 на основании синий SmartBuy (SBL-DeskL-Blue)</t>
  </si>
  <si>
    <t>УТ000051260</t>
  </si>
  <si>
    <t>Светильник настольный под лампу E27 на основании чёрный SmartBuy (SBL-DeskL-Black)</t>
  </si>
  <si>
    <t>УТ000051265</t>
  </si>
  <si>
    <t>Светильник настольный под лампу E27 на струбцине белый SmartBuy (SBL-DLc-E27-w)</t>
  </si>
  <si>
    <t>УТ000051266</t>
  </si>
  <si>
    <t>Светильник настольный под лампу E27 на струбцине черный SmartBuy (SBL-DLc-E27-b)</t>
  </si>
  <si>
    <t>УТ000061210</t>
  </si>
  <si>
    <t>Светильник настольный под лампу E27 на струбцине, голубой (SBL-DLc-E27-bl)</t>
  </si>
  <si>
    <t>УТ000061211</t>
  </si>
  <si>
    <t>Светильник настольный под лампу E27 на струбцине, мятный (SBL-DLc-E27-m)</t>
  </si>
  <si>
    <t>УТ000051262</t>
  </si>
  <si>
    <t>Светильник настольный под лампу E27 с прищепкой белый SmartBuy (SBL-DeskL01-White)</t>
  </si>
  <si>
    <t>УТ000052139</t>
  </si>
  <si>
    <t>Светильник настольный под лампу E27 с прищепкой розовый SmartBuy (SBL-DeskL01-Pink)</t>
  </si>
  <si>
    <t>УТ000055023</t>
  </si>
  <si>
    <t>Светильник настольный под лампу E27 с прищепкой синий SmartBuy (SBL-DeskL01-Blue)</t>
  </si>
  <si>
    <t>УТ000051261</t>
  </si>
  <si>
    <t>Светильник настольный под лампу E27 с прищепкой чёрный SmartBuy (SBL-DeskL01-Black)</t>
  </si>
  <si>
    <t>УТ000062398</t>
  </si>
  <si>
    <t>Светильник настольный под лампу LE TL E27 черный с пеналом</t>
  </si>
  <si>
    <t>УТ000064135</t>
  </si>
  <si>
    <t>Светильник настольный под лампу LE TL-108 Е-27 прищепка ГОЛУБОЙ, пакет</t>
  </si>
  <si>
    <t>УТ000064161</t>
  </si>
  <si>
    <t>Светильник настольный под лампу LE TL-108 Е-27 прищепка КРАСНЫЙ, пакет</t>
  </si>
  <si>
    <t>УТ000054888</t>
  </si>
  <si>
    <t>Светильник настольный светодиодный 7W GX-7073 белый</t>
  </si>
  <si>
    <t>УТ000051450</t>
  </si>
  <si>
    <t>Светильник настольный светодиодный GLTL-034-2 8Вт дисплей с часами 220В RGB</t>
  </si>
  <si>
    <t>УТ000051693</t>
  </si>
  <si>
    <t>Светильник настольный светодиодный Нереида, 10Вт, черный (SBL-DL-10-wс-b)</t>
  </si>
  <si>
    <t>УТ000061398</t>
  </si>
  <si>
    <t>Светильник настольный светодиодный Огонек OG-LDP40B, 7Вт</t>
  </si>
  <si>
    <t>УТ000065759</t>
  </si>
  <si>
    <t>Светильник настольный светодиодный Огонек OG-LDP41A, 7Вт</t>
  </si>
  <si>
    <t>УТ000065760</t>
  </si>
  <si>
    <t>Светильник настольный светодиодный Огонек OG-LDP41B, 7Вт</t>
  </si>
  <si>
    <t>УТ000014439</t>
  </si>
  <si>
    <t>Светильник настольный светодиодный ЭРА NLED-424-2,5W-BU синий ФИКСИКИ (6/48/360)Аккум.для автономной работы,мощность 2,5W.3000K.220V 50HZ</t>
  </si>
  <si>
    <t>УТ000061331</t>
  </si>
  <si>
    <t>Светильник настольный светодиодный, струбцина OG-LDP37 Огонёк</t>
  </si>
  <si>
    <t>УТ000061822</t>
  </si>
  <si>
    <t>Светильник светодиодный на струбцине 12Вт 6500К 500Лм USB, с адаптером, белый IN HOME LED ССC-05Б</t>
  </si>
  <si>
    <t>УТ000061813</t>
  </si>
  <si>
    <t>Светильник светодиодный на струбцине 12Вт 6500К 500Лм USB, с адаптером, черный IN HOME LED ССC-05Ч</t>
  </si>
  <si>
    <t>УТ000061818</t>
  </si>
  <si>
    <t>Светильник светодиодный настольный 12Вт 6500К, RGB-подсветка, белый IN HOME ССО-20Б</t>
  </si>
  <si>
    <t>УТ000061816</t>
  </si>
  <si>
    <t>Светильник светодиодный настольный 12Вт 6500К, RGB-подсветка, чёрный IN HOME ССО-20Ч</t>
  </si>
  <si>
    <t>УТ000036862</t>
  </si>
  <si>
    <t>Светодиодный настольный светильник SmartBuy 5W/3-Dim+RGB (SBL-DLFOLD-5-K)</t>
  </si>
  <si>
    <t xml:space="preserve"> Светильники потолочные</t>
  </si>
  <si>
    <t>УТ000061396</t>
  </si>
  <si>
    <t>Потолочный светильник Огонек OG-LDP31 30см светодиодный RGB (24Вт, 2700-6500К, 220В, ДУ)</t>
  </si>
  <si>
    <t>УТ000047091</t>
  </si>
  <si>
    <t>Светильник декоративный 18 Вт 850 ЛМ 230В 6500К 260ммIP20 ТМ IONICH серия 2160</t>
  </si>
  <si>
    <t>УТ000047094</t>
  </si>
  <si>
    <t>Светильник декоративный 18Вт 1260ЛМ 230В 6500К 260мм IP20 ОРИОН 2221 IONICH</t>
  </si>
  <si>
    <t>УТ000047099</t>
  </si>
  <si>
    <t>Светильник декоративный 36Вт 2500ЛМ 230В 6500К 350мм IP20 СИРИУС 2160 IONICH</t>
  </si>
  <si>
    <t>УТ000037299</t>
  </si>
  <si>
    <t>Светильник светодиодный 10Вт потолочный SmartBuy (SBL-White-10-Wt-6K)</t>
  </si>
  <si>
    <t>УТ000053706</t>
  </si>
  <si>
    <t>Светильник светодиодный 12W  SP-FCL SM12W Спутник</t>
  </si>
  <si>
    <t>УТ000061215</t>
  </si>
  <si>
    <t>Светильник светодиодный 12Вт потолочный SmartBuy, 210*65мм CUBES</t>
  </si>
  <si>
    <t>УТ000065603</t>
  </si>
  <si>
    <t>Светильник светодиодный 12Вт потолочный SmartBuy, 210*65мм GOSHENITE</t>
  </si>
  <si>
    <t>УТ000061216</t>
  </si>
  <si>
    <t>Светильник светодиодный 12Вт потолочный SmartBuy, 210*65мм RINGS</t>
  </si>
  <si>
    <t>УТ000061217</t>
  </si>
  <si>
    <t>Светильник светодиодный 12Вт потолочный SmartBuy, 210*65мм SNOW</t>
  </si>
  <si>
    <t>УТ000061218</t>
  </si>
  <si>
    <t>Светильник светодиодный 12Вт потолочный SmartBuy, 210*65мм STARS</t>
  </si>
  <si>
    <t>УТ000065604</t>
  </si>
  <si>
    <t>Светильник светодиодный 12Вт потолочный SmartBuy, 210*65мм STRIPS</t>
  </si>
  <si>
    <t>УТ000061219</t>
  </si>
  <si>
    <t>Светильник светодиодный 12Вт потолочный SmartBuy, 210*65мм TRACK</t>
  </si>
  <si>
    <t>УТ000061220</t>
  </si>
  <si>
    <t>Светильник светодиодный 12Вт потолочный SmartBuy, 210*65мм TROPIC</t>
  </si>
  <si>
    <t>УТ000044798</t>
  </si>
  <si>
    <t>Светильник светодиодный 14Вт потолочный SmartBuy Clock (SBL-Clock-14-W-6K)</t>
  </si>
  <si>
    <t>УТ000038206</t>
  </si>
  <si>
    <t>Светильник светодиодный 14Вт потолочный SmartBuy Ring (SBL-Ring-14-W-6K)</t>
  </si>
  <si>
    <t>УТ000037762</t>
  </si>
  <si>
    <t>Светильник светодиодный 14Вт потолочный SmartBuy Wt (SBL-White-14-Wt-6K)</t>
  </si>
  <si>
    <t>УТ000053707</t>
  </si>
  <si>
    <t>Светильник светодиодный 18W SP-FCL SM18W Спутник</t>
  </si>
  <si>
    <t>УТ000061223</t>
  </si>
  <si>
    <t>Светильник светодиодный 18Вт потолочный SmartBuy, 260*55мм CUBES</t>
  </si>
  <si>
    <t>УТ000065605</t>
  </si>
  <si>
    <t>Светильник светодиодный 18Вт потолочный SmartBuy, 260*55мм GOSHENITE</t>
  </si>
  <si>
    <t>УТ000061224</t>
  </si>
  <si>
    <t>Светильник светодиодный 18Вт потолочный SmartBuy, 260*55мм RINGS</t>
  </si>
  <si>
    <t>УТ000061225</t>
  </si>
  <si>
    <t>Светильник светодиодный 18Вт потолочный SmartBuy, 260*55мм SNOW</t>
  </si>
  <si>
    <t>УТ000061226</t>
  </si>
  <si>
    <t>Светильник светодиодный 18Вт потолочный SmartBuy, 260*55мм STARS</t>
  </si>
  <si>
    <t>УТ000065606</t>
  </si>
  <si>
    <t>Светильник светодиодный 18Вт потолочный SmartBuy, 260*55мм STRIPS</t>
  </si>
  <si>
    <t>УТ000061227</t>
  </si>
  <si>
    <t>Светильник светодиодный 18Вт потолочный SmartBuy, 260*55мм TRACK</t>
  </si>
  <si>
    <t>УТ000061228</t>
  </si>
  <si>
    <t>Светильник светодиодный 18Вт потолочный SmartBuy, 260*55мм TROPIC</t>
  </si>
  <si>
    <t>УТ000053708</t>
  </si>
  <si>
    <t>Светильник светодиодный 24W SP-FCL SM24W Спутник</t>
  </si>
  <si>
    <t>УТ000061229</t>
  </si>
  <si>
    <t>Светильник светодиодный 24Вт потолочный SmartBuy, 350*55мм CUBES</t>
  </si>
  <si>
    <t>УТ000065607</t>
  </si>
  <si>
    <t>Светильник светодиодный 24Вт потолочный SmartBuy, 350*55мм GOSHENITE</t>
  </si>
  <si>
    <t>УТ000061230</t>
  </si>
  <si>
    <t>Светильник светодиодный 24Вт потолочный SmartBuy, 350*55мм RINGS</t>
  </si>
  <si>
    <t>УТ000061231</t>
  </si>
  <si>
    <t>Светильник светодиодный 24Вт потолочный SmartBuy, 350*55мм SNOW</t>
  </si>
  <si>
    <t>УТ000061232</t>
  </si>
  <si>
    <t>Светильник светодиодный 24Вт потолочный SmartBuy, 350*55мм STARS</t>
  </si>
  <si>
    <t>УТ000061233</t>
  </si>
  <si>
    <t>Светильник светодиодный 24Вт потолочный SmartBuy, 350*55мм STRIPS</t>
  </si>
  <si>
    <t>УТ000061235</t>
  </si>
  <si>
    <t>Светильник светодиодный 24Вт потолочный SmartBuy, 350*55мм TRACK</t>
  </si>
  <si>
    <t>УТ000061234</t>
  </si>
  <si>
    <t>Светильник светодиодный 24Вт потолочный SmartBuy, 350*55мм TROPIC</t>
  </si>
  <si>
    <t>УТ000045278</t>
  </si>
  <si>
    <t>Светильник светодиодный 25Вт потолочный SmartBuy Clock (SBL-Clock-25-W-6K)</t>
  </si>
  <si>
    <t>УТ000045281</t>
  </si>
  <si>
    <t>Светильник светодиодный 25Вт потолочный SmartBuy Loongo (SBL-Lng-25-W-6K)</t>
  </si>
  <si>
    <t>УТ000047815</t>
  </si>
  <si>
    <t>Светильник светодиодный 25Вт потолочный SmartBuy Mood (SBL-MD-25-W-6K)</t>
  </si>
  <si>
    <t>УТ000053709</t>
  </si>
  <si>
    <t>Светильник светодиодный 30W SP-FCL SM30W Спутник</t>
  </si>
  <si>
    <t>УТ000044800</t>
  </si>
  <si>
    <t>Светильник светодиодный 35Вт потолочный SmartBuy Clock (SBL-Clock-35-W-6K)</t>
  </si>
  <si>
    <t>УТ000047818</t>
  </si>
  <si>
    <t>Светильник светодиодный 35Вт потолочный SmartBuy Cube (SBL-Cube-35-W-6K)</t>
  </si>
  <si>
    <t>УТ000044803</t>
  </si>
  <si>
    <t>Светильник светодиодный 35Вт потолочный SmartBuy Loongo (SBL-Lng-35-W-6K)</t>
  </si>
  <si>
    <t>УТ000047816</t>
  </si>
  <si>
    <t>Светильник светодиодный 35Вт потолочный SmartBuy Mood (SBL-MD-35-W-6K)</t>
  </si>
  <si>
    <t>УТ000044352</t>
  </si>
  <si>
    <t>Светильник светодиодный 35Вт потолочный SmartBuy Ring (SBL-Ring-35-W-6K)</t>
  </si>
  <si>
    <t>УТ000061236</t>
  </si>
  <si>
    <t>Светильник светодиодный 36Вт потолочный SmartBuy, 380*55мм CUBES</t>
  </si>
  <si>
    <t>УТ000061237</t>
  </si>
  <si>
    <t>Светильник светодиодный 36Вт потолочный SmartBuy, 380*55мм GOSHENITE</t>
  </si>
  <si>
    <t>УТ000061238</t>
  </si>
  <si>
    <t>Светильник светодиодный 36Вт потолочный SmartBuy, 380*55мм RINGS</t>
  </si>
  <si>
    <t>УТ000061240</t>
  </si>
  <si>
    <t>Светильник светодиодный 36Вт потолочный SmartBuy, 380*55мм STARS</t>
  </si>
  <si>
    <t>УТ000061241</t>
  </si>
  <si>
    <t>Светильник светодиодный 36Вт потолочный SmartBuy, 380*55мм STRIPS</t>
  </si>
  <si>
    <t>УТ000061242</t>
  </si>
  <si>
    <t>Светильник светодиодный 36Вт потолочный SmartBuy, 380*55мм TRACK</t>
  </si>
  <si>
    <t>УТ000061244</t>
  </si>
  <si>
    <t>Светильник светодиодный 48Вт потолочный SmartBuy, 380*55мм CUBES</t>
  </si>
  <si>
    <t>УТ000061245</t>
  </si>
  <si>
    <t>Светильник светодиодный 48Вт потолочный SmartBuy, 380*55мм GOSHENITE</t>
  </si>
  <si>
    <t>УТ000061246</t>
  </si>
  <si>
    <t>Светильник светодиодный 48Вт потолочный SmartBuy, 380*55мм RINGS</t>
  </si>
  <si>
    <t>УТ000061247</t>
  </si>
  <si>
    <t>Светильник светодиодный 48Вт потолочный SmartBuy, 380*55мм SNOW</t>
  </si>
  <si>
    <t>УТ000061248</t>
  </si>
  <si>
    <t>Светильник светодиодный 48Вт потолочный SmartBuy, 380*55мм STARS</t>
  </si>
  <si>
    <t>УТ000061251</t>
  </si>
  <si>
    <t>Светильник светодиодный 48Вт потолочный SmartBuy, 380*55мм TROPIC</t>
  </si>
  <si>
    <t>УТ000065608</t>
  </si>
  <si>
    <t>Светильник светодиодный 70Вт потолочный SmartBuy, 475*55мм CUBES</t>
  </si>
  <si>
    <t>УТ000065609</t>
  </si>
  <si>
    <t>Светильник светодиодный 70Вт потолочный SmartBuy, 475*55мм GOSHENITE</t>
  </si>
  <si>
    <t>УТ000065611</t>
  </si>
  <si>
    <t>Светильник светодиодный 70Вт потолочный SmartBuy, 475*55мм SNOW</t>
  </si>
  <si>
    <t>УТ000065612</t>
  </si>
  <si>
    <t>Светильник светодиодный 70Вт потолочный SmartBuy, 475*55мм STARS</t>
  </si>
  <si>
    <t>УТ000065613</t>
  </si>
  <si>
    <t>Светильник светодиодный 70Вт потолочный SmartBuy, 475*55мм STRIPS</t>
  </si>
  <si>
    <t>УТ000065614</t>
  </si>
  <si>
    <t>Светильник светодиодный 70Вт потолочный SmartBuy, 475*55мм TRACK</t>
  </si>
  <si>
    <t>УТ000065615</t>
  </si>
  <si>
    <t>Светильник светодиодный 70Вт потолочный SmartBuy, 475*55мм TROPIC</t>
  </si>
  <si>
    <t>УТ000061288</t>
  </si>
  <si>
    <t>Светильник светодиодный DECO Орион 36Вт 230В 380*55 4000K 2340Лм, IN HOME</t>
  </si>
  <si>
    <t>УТ000061287</t>
  </si>
  <si>
    <t>Светильник светодиодный DECO Созвездие 48Вт 230В 380*55 6500K 3120Лм, IN HOME</t>
  </si>
  <si>
    <t>УТ000059348</t>
  </si>
  <si>
    <t>Светильник светодиодный потолочный LED SUPER BRIGHT 50W (ø300х45) круг</t>
  </si>
  <si>
    <t>УТ000061286</t>
  </si>
  <si>
    <t>Светильник светодиодный Фарлайт СПО Звезда круг 30Вт 220В 4000K, IP20</t>
  </si>
  <si>
    <t>УТ000061289</t>
  </si>
  <si>
    <t>Светильник светодиодный Фарлайт СПО Фиено квадрат 24Вт 220В 6500K, IP20</t>
  </si>
  <si>
    <t>УТ000060330</t>
  </si>
  <si>
    <t>Светодиодный потолочный светильник (LED) Smartbuy 50Вт MEZZO 6500К, белый</t>
  </si>
  <si>
    <t>УТ000060331</t>
  </si>
  <si>
    <t>Светодиодный потолочный светильник (LED) Smartbuy 50Вт MEZZO 6500К, черный</t>
  </si>
  <si>
    <t>УТ000060333</t>
  </si>
  <si>
    <t>Светодиодный потолочный светильник (LED) Smartbuy 70Вт MEZZO 6500К, черный</t>
  </si>
  <si>
    <t xml:space="preserve"> Светильники потолочные управляемые ДУ</t>
  </si>
  <si>
    <t>УТ000050687</t>
  </si>
  <si>
    <t>Светильник светодиодный 120Вт 230В 3000-6500К 9600лм 500*80мм с пультом ДУ IN HOME COMFORT DIAMOND</t>
  </si>
  <si>
    <t>УТ000050703</t>
  </si>
  <si>
    <t>Светильник светодиодный 36Вт 230В 3000-6500К 2900лм 400*70мм с пультом ДУ IN HOME COMFORT MYSTERY</t>
  </si>
  <si>
    <t>УТ000039719</t>
  </si>
  <si>
    <t>Светильник светодиодный 48Вт потолочный диммируемый с пультом Smart-48-R Saturn</t>
  </si>
  <si>
    <t>УТ000050688</t>
  </si>
  <si>
    <t>Светильник светодиодный 55Вт 230В 3000-6500К 4400лм 330*80мм с пультом ДУ IN HOME COMFORT DIAMOND</t>
  </si>
  <si>
    <t>УТ000050686</t>
  </si>
  <si>
    <t>Светильник светодиодный 55Вт 230В 3000-6500К 4400лм 400*100мм с пультом ДУ IN HOME COMFORT СRYSTAL</t>
  </si>
  <si>
    <t>УТ000050704</t>
  </si>
  <si>
    <t>Светильник светодиодный 55Вт 230В 3000-6500К 4400лм 400*70мм с пультом ДУ IN HOME COMFORT MYSTERY</t>
  </si>
  <si>
    <t>УТ000050707</t>
  </si>
  <si>
    <t>Светильник светодиодный 55Вт 230В 3000-6500К 4400лм 400*70мм с пультом ДУ IN HOME COMFORT WAVE</t>
  </si>
  <si>
    <t>УТ000050705</t>
  </si>
  <si>
    <t>Светильник светодиодный 75Вт 230В 3000-6500К 6000лм 500*65мм с пультом ДУ IN HOME COMFORT MYSTERY</t>
  </si>
  <si>
    <t>УТ000050706</t>
  </si>
  <si>
    <t>Светильник светодиодный 75Вт 230В 3000-6500К 6000лм 530*105мм с пультом ДУ IN HOME COMFORT STONE</t>
  </si>
  <si>
    <t>УТ000050699</t>
  </si>
  <si>
    <t>Светильник светодиодный 75Вт 230В 3000-6500К 6000лм 560*55мм с пультом ДУ IN HOME COMFORT GALAXY</t>
  </si>
  <si>
    <t>УТ000054738</t>
  </si>
  <si>
    <t>Светильник светодиодный 80W SP-PDU M80W/500mm Спутник с пультом ДУ</t>
  </si>
  <si>
    <t>УТ000053715</t>
  </si>
  <si>
    <t>Светильник светодиодный 80W SP-PDU P80W/500mm Спутник с пультом ДУ</t>
  </si>
  <si>
    <t>УТ000064528</t>
  </si>
  <si>
    <t>Светильник светодиодный управляемый 125W(10000lm) 2-4-6K d460х67 пульт ДУ NEO MYSTERY-125RC-WH 0941</t>
  </si>
  <si>
    <t>УТ000064529</t>
  </si>
  <si>
    <t>Светильник светодиодный управляемый 125W(10000lm) 2-4-6K d565х80 пульт ДУ COMFORT GALAXY 9495</t>
  </si>
  <si>
    <t>УТ000064523</t>
  </si>
  <si>
    <t>Светильник светодиодный управляемый 55W(4400lm) 2-4-6K d400x100 пульт ДУ COMFORT SAPHIR  ASD/InHome 4850</t>
  </si>
  <si>
    <t>УТ000064522</t>
  </si>
  <si>
    <t>Светильник светодиодный управляемый 55W(4400lm) 2K-4K-6K d400x100 пульт ДУ COMFORT Loft-G  ASD/InHome 5093</t>
  </si>
  <si>
    <t>УТ000064525</t>
  </si>
  <si>
    <t>Светильник светодиодный управляемый 75W(6000lm) 2-4-6K d500x100 пульт ДУ COMFORT Loft-G ASD/InHome 5109</t>
  </si>
  <si>
    <t>УТ000064526</t>
  </si>
  <si>
    <t>Светильник светодиодный управляемый 75W(6000lm) 2-4-6K d500x100 пульт ДУ COMFORT SIESTA 5161</t>
  </si>
  <si>
    <t>УТ000064527</t>
  </si>
  <si>
    <t>Светильник светодиодный управляемый 75W(6000lm) 2-4-6K d500x120 пульт ДУ COMFORT HONEY 4843</t>
  </si>
  <si>
    <t>УТ000064742</t>
  </si>
  <si>
    <t>Светильник светодиодный управляемый 75W(6000lm) 2-4-6K d500x90 пульт ДУ COMFORT DIAMOND-RGB ASD/InHome 4583</t>
  </si>
  <si>
    <t>УТ000064743</t>
  </si>
  <si>
    <t>Светильник светодиодный управляемый 75W(6000lm) 2-4-6K d505x100 пульт ДУ COMFORT CRYSTAL ASD/InHome 4782</t>
  </si>
  <si>
    <t>УТ000064745</t>
  </si>
  <si>
    <t>Светильник светодиодный управляемый 75W(6000lm) 2K-4K-6K d500x100 пульт ДУ COMFORT SAPHIR ASD/InHome 5123</t>
  </si>
  <si>
    <t>УТ000064741</t>
  </si>
  <si>
    <t>Светильник светодиодный управляемый 75W(6000lm) 2K-4K-6K d500x85 пульт ДУ COMFORT WOOD ASD/InHome 5758</t>
  </si>
  <si>
    <t>УТ000064746</t>
  </si>
  <si>
    <t>Светильник светодиодный управляемый 90W(7000lm) 2K-4K-6K пульт ДУ белый 545x557x90 ELEGANT IRIS ASD/InHome 1475</t>
  </si>
  <si>
    <t>УТ000064747</t>
  </si>
  <si>
    <t>Светильник светодиодный управляемый 90W(7000lm) 2K-4K-6K пульт ДУ белый 590x570x90 ELEGANT LOTUS ASD/InHome 1505</t>
  </si>
  <si>
    <t>УТ000064701</t>
  </si>
  <si>
    <t>Светодиодный потолочный светильник (LED) Ambrella FF98 48Вт D400x70, ДУ.белый</t>
  </si>
  <si>
    <t>УТ000061222</t>
  </si>
  <si>
    <t>Светодиодный потолочный светильник (LED) Smartbuy 120Вт MEZZO 6500К, ДУ, чёрный</t>
  </si>
  <si>
    <t>УТ000062181</t>
  </si>
  <si>
    <t>Светодиодный потолочный светильник (LED) Smartbuy 55Вт MEZZO 6500К, ДУ, чёрный</t>
  </si>
  <si>
    <t>УТ000062184</t>
  </si>
  <si>
    <t>Светодиодный потолочный светильник (LED) Smartbuy 75Вт MEZZO LEGNA 6500К, ДУ, чёрный</t>
  </si>
  <si>
    <t xml:space="preserve"> Светильники потолочные, крепление на зажимные пружины</t>
  </si>
  <si>
    <t>УТ000051399</t>
  </si>
  <si>
    <t>Встраиваемый (LED) светильник, квадрат  3w/4000K/IP20 DL Smartbuy Square (SBL-DLSq-3-4K)</t>
  </si>
  <si>
    <t>УТ000055300</t>
  </si>
  <si>
    <t>Встраиваемый (LED) светильник, квадрат  9w/4000K/IP20 DL Smartbuy Square (SBL-DLSq-9-4K)</t>
  </si>
  <si>
    <t>УТ000052729</t>
  </si>
  <si>
    <t>Встраиваемый (LED) светильник, квадрат 12w/4000K/IP20 DL Smartbuy Square (SBL-DLSq-12-4K)</t>
  </si>
  <si>
    <t>УТ000059375</t>
  </si>
  <si>
    <t>Встраиваемый (LED) светильник, квадрат 24w/6500K/IP20 DL Smartbuy Square (SBL-DLSq-24-65K)</t>
  </si>
  <si>
    <t>УТ000057083</t>
  </si>
  <si>
    <t>Встраиваемый (LED) светильник, круг  3w/6500K/IP40 DL Smartbuy (SBL-DL-3-65K)</t>
  </si>
  <si>
    <t>УТ000058232</t>
  </si>
  <si>
    <t>Встраиваемый (LED) светильник, круг 12w/6500K/IP40 DL Smartbuy (SBL-DL-12-65K)</t>
  </si>
  <si>
    <t>УТ000055833</t>
  </si>
  <si>
    <t>Встраиваемый (LED) светильник, круг 24w/4000K/IP40 DL Smartbuy (SBL-DL-24-4K)</t>
  </si>
  <si>
    <t>УТ000063469</t>
  </si>
  <si>
    <t>Встраиваемый (LED) светильник, круг 24w/4000K/IP40 DL Smartbuy (SBL-DL-24-65K)</t>
  </si>
  <si>
    <t>УТ000006724</t>
  </si>
  <si>
    <t>Светильник встраиваемый 12Вт 5000K (170мм) накладной круглый белый DEKO</t>
  </si>
  <si>
    <t>УТ000006352</t>
  </si>
  <si>
    <t>Светильник встраиваемый 18Вт 220В 4500К белый, Camelion LTL-5031-18DL-C01</t>
  </si>
  <si>
    <t>УТ000004279</t>
  </si>
  <si>
    <t>Светильник встраиваемый 20Вт 220В 4500К 1100Лм  240*12 хром, Комтех DORADO LED SLIM 20 70 05</t>
  </si>
  <si>
    <t>УТ000004291</t>
  </si>
  <si>
    <t>Светильник встраиваемый 20Вт 220В 4500К 2000Лм белый, Комтех DORADO LED 20 01 01</t>
  </si>
  <si>
    <t>УТ000006733</t>
  </si>
  <si>
    <t>Светильник встраиваемый 20Вт 4500K (237(227)мм) встраиваемый круглый белый (ультратонкий) DEKO</t>
  </si>
  <si>
    <t>УТ000006623</t>
  </si>
  <si>
    <t>Светильник встраиваемый 24Вт 160-260В 4000К 1920Лм 300*285мм алюминий, ASD RLP-2442</t>
  </si>
  <si>
    <t>УТ000006732</t>
  </si>
  <si>
    <t>Светильник встраиваемый 24Вт 4500K (300(285)мм) встраиваемый круглый белый (ультратонкий) DEKO</t>
  </si>
  <si>
    <t>УТ000004276</t>
  </si>
  <si>
    <t>Светильник встраиваемый ультратонкий квадратный 12Вт 180*180*12 БЕЛЫЙ, Комтех DORADO LED SLIM 12 71 01</t>
  </si>
  <si>
    <t>УТ000049720</t>
  </si>
  <si>
    <t>Светильник светодиодный безрамочный квадрат  9Вт, 4000K (SBL-BDLS-9-4K)</t>
  </si>
  <si>
    <t>УТ000053077</t>
  </si>
  <si>
    <t>Светильник светодиодный безрамочный квадрат  9Вт, 6500K (SBL-BDLS-9-65K)</t>
  </si>
  <si>
    <t>УТ000049717</t>
  </si>
  <si>
    <t>Светильник светодиодный безрамочный квадрат 18Вт, 4000K (SBL-BDLS-18-4K)</t>
  </si>
  <si>
    <t>УТ000053073</t>
  </si>
  <si>
    <t>Светильник светодиодный безрамочный квадрат 18Вт, 6500K (SBL-BDLS-18-65K)</t>
  </si>
  <si>
    <t>УТ000049718</t>
  </si>
  <si>
    <t>Светильник светодиодный безрамочный квадрат 24Вт, 4000K (SBL-BDLS-24-4K)</t>
  </si>
  <si>
    <t>УТ000049716</t>
  </si>
  <si>
    <t>Светильник светодиодный безрамочный круг  9Вт, 4000K (SBL-BDL-9-4K)</t>
  </si>
  <si>
    <t>УТ000053072</t>
  </si>
  <si>
    <t>Светильник светодиодный безрамочный круг  9Вт, 6500K (SBL-BDL-9-65K)</t>
  </si>
  <si>
    <t>УТ000049715</t>
  </si>
  <si>
    <t>Светильник светодиодный безрамочный круг 24Вт, 4000K (SBL-BDL-24-4K)</t>
  </si>
  <si>
    <t>УТ000053068</t>
  </si>
  <si>
    <t>Светильник светодиодный безрамочный круг 24Вт, 6500K (SBL-BDL-24-65K)</t>
  </si>
  <si>
    <t>УТ000053070</t>
  </si>
  <si>
    <t>Светильник светодиодный безрамочный круг 36Вт, 4000K (SBL-BDL-36-4K)</t>
  </si>
  <si>
    <t>УТ000053071</t>
  </si>
  <si>
    <t>Светильник светодиодный безрамочный круг 36Вт, 6500K (SBL-BDL-36-65K)</t>
  </si>
  <si>
    <t xml:space="preserve"> Светильники прочее</t>
  </si>
  <si>
    <t>УТ000055724</t>
  </si>
  <si>
    <t>Подвесной светильник F2 LED DREAM</t>
  </si>
  <si>
    <t>УТ000061811</t>
  </si>
  <si>
    <t>Светильник уличный двухсторонний 2хЕ27, IP65, алюм. серый  IN HOME НБУ LINE-2*A60-GR</t>
  </si>
  <si>
    <t>УТ000061809</t>
  </si>
  <si>
    <t>Светильник-бра светодиодный 15Вт, 3000-6500К,1050Лм, белый IN HOME ELEGANT ARIS-W-BG</t>
  </si>
  <si>
    <t>УТ000061810</t>
  </si>
  <si>
    <t>Светильник-бра светодиодный 15Вт, 3000-6500К,1050Лм, черный IN HOME ELEGANT ARIS-B-BG</t>
  </si>
  <si>
    <t>УТ000059161</t>
  </si>
  <si>
    <t>Световое кольцо для селфи (LED) 26 см OT-SMH07, RGB штатив</t>
  </si>
  <si>
    <t xml:space="preserve"> Светильники термо, влагозащитные, банные</t>
  </si>
  <si>
    <t>00000004908</t>
  </si>
  <si>
    <t>Светильник Camelion 1101S 100Вт, 230В, термо и влагозащитный, белый (D=235мм)</t>
  </si>
  <si>
    <t>00000004909</t>
  </si>
  <si>
    <t>Светильник Camelion 1102S 100Вт, 230В, термо и влагозащитный, белый (D=235мм)</t>
  </si>
  <si>
    <t>00000004910</t>
  </si>
  <si>
    <t>Светильник Camelion 1104S 100Вт, 230В, термо и влагозащитный, белый (D=235мм)</t>
  </si>
  <si>
    <t>00410055322</t>
  </si>
  <si>
    <t>Светильник Camelion 1202S 100Вт, 230В, термо и влагозащитный, белый (115х270 мм)</t>
  </si>
  <si>
    <t>00000003621</t>
  </si>
  <si>
    <t>Светильник Camelion 1301S 60Вт, 230В, термо и влагозащитный, белый (D=170 мм)</t>
  </si>
  <si>
    <t>00000003622</t>
  </si>
  <si>
    <t>Светильник Camelion 1302S 60Вт, 230В, термо и влагозащитный, белый (D=170 мм)</t>
  </si>
  <si>
    <t>УТ000050177</t>
  </si>
  <si>
    <t>Светильник Camelion 1401D 60Вт, 230В,E27 влагозащитный IP54, баня  120°дерево/клён, овал решётка НПБ  04-60-0012 УХЛ14</t>
  </si>
  <si>
    <t>00000003624</t>
  </si>
  <si>
    <t>Светильник Camelion 1401S 60Вт, 230В, термо и влагозащитный, белый (80х205 мм)</t>
  </si>
  <si>
    <t>00000003626</t>
  </si>
  <si>
    <t>Светильник Camelion 1404S 60Вт, 230В, термо и влагозащитный, белый (80х205 мм)</t>
  </si>
  <si>
    <t>УТ000034683</t>
  </si>
  <si>
    <t>Светильник банный Элетех Самарканд 1301 Е27 60Вт, 230В, IP65 термо и влагозащитный дерево венге/стекло</t>
  </si>
  <si>
    <t>УТ000034684</t>
  </si>
  <si>
    <t>Светильник банный Элетех Самарканд 1301 Е27 60Вт, 230В, IP65 термо и влагозащитный дерево сосна/стекло</t>
  </si>
  <si>
    <t>УТ000040310</t>
  </si>
  <si>
    <t>Светильник банный Элетех Самарканд 1302 Е27 60Вт, 230В, IP65 термо и влагозащитный, круг, решётка, дерево венге/стекло</t>
  </si>
  <si>
    <t>УТ000034685</t>
  </si>
  <si>
    <t>Светильник банный Элетех Самарканд 1401 Е27 60Вт, 230В, IP65 термо и влагозащитный дерево венге/стекло</t>
  </si>
  <si>
    <t>УТ000040311</t>
  </si>
  <si>
    <t>Светильник банный Элетех Самарканд 1402 Е27 60Вт, 230В, IP65 термо и влагозащитный, овал, решётка, дерево венге/стекло</t>
  </si>
  <si>
    <t>УТ000040317</t>
  </si>
  <si>
    <t>Светильник банный Элетех Терма 1302 Е27 60Вт, 230В, IP65 термо и влагозащитный, круг, решётка, алюмин, беж/стекло 140°C</t>
  </si>
  <si>
    <t>УТ000040318</t>
  </si>
  <si>
    <t>Светильник банный Элетех Терма 3  Е27 60Вт, 230В, IP65 термо и влагозащитный, круг, мелал, золото/стекло 140°C</t>
  </si>
  <si>
    <t>УТ000051604</t>
  </si>
  <si>
    <t>Светильник банный Элетех Терма 3  Е27 60Вт, 230В, IP65 термо и влагозащитный, круг, мелал, серебро/стекло 140°C</t>
  </si>
  <si>
    <t>УТ000064897</t>
  </si>
  <si>
    <t>Светильник для бани и сауны, IP65, Е27, 220В, 60Вт (-45C / +125C) 01-60-003 белый, инд.упаковка (15)</t>
  </si>
  <si>
    <t>УТ000063122</t>
  </si>
  <si>
    <t>Светильник для бани и сауны, IP65, Е27, 220В, 60Вт (-45C / +125C) УХЛ1 бежевый, инд.упаковка (15)</t>
  </si>
  <si>
    <t>УТ000056305</t>
  </si>
  <si>
    <t>Светильник для бани и сауны, IP65, Е27, 220В, 60Вт (-45C / +125C) УХЛ1 белый, инд.упаковка (15)</t>
  </si>
  <si>
    <t>УТ000063123</t>
  </si>
  <si>
    <t>Светильник для бани и сауны, IP65, Е27, 220В, 60Вт (-45C / +125C), угловой УХЛ1 бежевый, инд. упаковка (15)</t>
  </si>
  <si>
    <t>УТ000058029</t>
  </si>
  <si>
    <t>Светильник для бани и сауны, IP65, Е27, 220В, 60Вт (-45C / +125C), угловой УХЛ1 белый, инд. упаковка (15)</t>
  </si>
  <si>
    <t>УТ000060696</t>
  </si>
  <si>
    <t>Светильник для влажных помещений, D220мм, IP54, под лампу до 60Вт НБП 03-60-011 Клён (8)</t>
  </si>
  <si>
    <t>УТ000060698</t>
  </si>
  <si>
    <t>Светильник для влажных помещений, D220мм, решётка, IP54, под лампу до 60Вт НБП 03-60-012 Клён (8)</t>
  </si>
  <si>
    <t>УТ000059069</t>
  </si>
  <si>
    <t>Светильник для влажных помещений, IP54, под лампу до 60Вт, инд. упаковка, НБП 03-60-001 (10)</t>
  </si>
  <si>
    <t>УТ000059667</t>
  </si>
  <si>
    <t>Светильник для влажных помещений, IP54, с решеткой,  под лампу до 60Вт, инд. упаковка, НББ 03-60-002 (10)</t>
  </si>
  <si>
    <t>УТ000060697</t>
  </si>
  <si>
    <t>Светильник для влажных помещений, L230мм, IP54, под лампу до 60Вт НБП 04-60-011 Клён (8)</t>
  </si>
  <si>
    <t>УТ000060699</t>
  </si>
  <si>
    <t>Светильник для влажных помещений, L230мм, решётка, IP54, под лампу до 60Вт НБП 04-60-012 Клён (8)</t>
  </si>
  <si>
    <t>УТ000056342</t>
  </si>
  <si>
    <t>Светильник ЖКХ для влажных помещений, овал, 100Вт, УХЛ1 IP54, инд. упаковка 04-100-001 белый</t>
  </si>
  <si>
    <t>УТ000058771</t>
  </si>
  <si>
    <t>Светильник ЖКХ для влажных помещений, овал, 60Вт, УХЛ1 IP54 04-60-001 белый инд. упаковка (12)</t>
  </si>
  <si>
    <t>УТ000030661</t>
  </si>
  <si>
    <t>Светильник НПБ400 60Вт IP54  настено-потолочный белый TDM SQ0303-1501</t>
  </si>
  <si>
    <t xml:space="preserve"> Светильники точечные</t>
  </si>
  <si>
    <t>УТ000050340</t>
  </si>
  <si>
    <t>Светильник GX 53-CH-1 106*48мм золото металл+пластик TOKOV ELECTRIC TOK-GX53-CH-1</t>
  </si>
  <si>
    <t>УТ000050341</t>
  </si>
  <si>
    <t>Светильник GX 53-CH-1 106*48мм матовый хром металл+пластик TOKOV ELECTRIC TOK-GX53-CH-1</t>
  </si>
  <si>
    <t>УТ000058760</t>
  </si>
  <si>
    <t>Светильник встраиваемый под лампу GX53 белый JazzWay</t>
  </si>
  <si>
    <t>УТ000066109</t>
  </si>
  <si>
    <t>Светильник встраиваемый под лампу GX53 хром IEK LUPB0-GX53-1-K23</t>
  </si>
  <si>
    <t>УТ000053719</t>
  </si>
  <si>
    <t>Светильник встраиваемый под лампу GX53, H2, цвет: хром, Спутник</t>
  </si>
  <si>
    <t>УТ000053721</t>
  </si>
  <si>
    <t>Светильник встраиваемый под лампу GX53, H4, цвет: золото, Спутник</t>
  </si>
  <si>
    <t>УТ000053723</t>
  </si>
  <si>
    <t>Светильник встраиваемый под лампу GX53, H4, цвет: чёрный хром, Спутник</t>
  </si>
  <si>
    <t>УТ000050500</t>
  </si>
  <si>
    <t>Светильник встраиваемый под лампу MR16 выпуклый, золото (SBL-08GD-MR16)</t>
  </si>
  <si>
    <t>УТ000050501</t>
  </si>
  <si>
    <t>Светильник встраиваемый под лампу MR16 выпуклый, никель (SBL-08NC-MR16)</t>
  </si>
  <si>
    <t>УТ000055030</t>
  </si>
  <si>
    <t>Светильник встраиваемый под лампу MR16, белый (SBL-03WH-MR16)</t>
  </si>
  <si>
    <t>УТ000055032</t>
  </si>
  <si>
    <t>Светильник встраиваемый под лампу MR16, золото, плоский  (SBL-07GD-MR16)</t>
  </si>
  <si>
    <t>УТ000055034</t>
  </si>
  <si>
    <t>Светильник встраиваемый под лампу MR16, никель, плоский  (SBL-07NC-MR16)</t>
  </si>
  <si>
    <t>УТ000055036</t>
  </si>
  <si>
    <t>Светильник встраиваемый под лампу MR16, серебро, плоский  (SBL-07SL-MR16)</t>
  </si>
  <si>
    <t>УТ000059585</t>
  </si>
  <si>
    <t>Светильник ДВО-15w GX53 без лампы титан FERON</t>
  </si>
  <si>
    <t>УТ000058761</t>
  </si>
  <si>
    <t>Светильник накладной под лампу GX53 белый IEK LUPB0-GX53-1-K01</t>
  </si>
  <si>
    <t>УТ000005694</t>
  </si>
  <si>
    <t>Точечный светильник "Comtech" Cryst 12 6 04 с огранёным стеклом, литой,цветок,золото ( d-60mm)</t>
  </si>
  <si>
    <t>УТ000005695</t>
  </si>
  <si>
    <t>Точечный светильник "Comtech" Cryst 12 6 05 с огранёным стеклом, литой,цветок,хром ( d-60mm)</t>
  </si>
  <si>
    <t>УТ000003078</t>
  </si>
  <si>
    <t>Точечный светильник "Comtech" Cryst 12 8 38 с огранёным стеклом, розовый ( d-58mm)</t>
  </si>
  <si>
    <t>УТ000005607</t>
  </si>
  <si>
    <t>Точечный светильник "Comtech" Saturn 51 2 09 MR16 литой, поворотный, состаренная бронза</t>
  </si>
  <si>
    <t>УТ000005609</t>
  </si>
  <si>
    <t>Точечный светильник "Comtech" Saturn 51 2 49 MR16 поворотный, золото/дерево/золото</t>
  </si>
  <si>
    <t>УТ000000074</t>
  </si>
  <si>
    <t>Точечный светильник "Comtech" STORM 35 0 24  литой, неповоротный, комби d 50mm</t>
  </si>
  <si>
    <t>УТ000000021</t>
  </si>
  <si>
    <t>Точечный светильник "ElektroStandart"  2020/2 хром/мульти подсветка (SL/7-LED SC, 90*90*30mm/отверстие 65mm)</t>
  </si>
  <si>
    <t>УТ000004258</t>
  </si>
  <si>
    <t>Точечный светильник "ElektroStandart" 1002 G9 золото (d 100mm/отверстие 45mm)</t>
  </si>
  <si>
    <t>УТ000005600</t>
  </si>
  <si>
    <t>Точечный светильник "ElektroStandart" 1003 G9 хром (отверстие 40мм, 110х110х80мм)</t>
  </si>
  <si>
    <t>УТ000005598</t>
  </si>
  <si>
    <t>Точечный светильник "ElektroStandart" 121 G9 перламутр (отверстие 60мм, 90х90х80мм)</t>
  </si>
  <si>
    <t>УТ000005615</t>
  </si>
  <si>
    <t>Точечный светильник "ElektroStandart" 176 G9 хром/прозрачный (отверстие 60мм, 81х81х82мм)</t>
  </si>
  <si>
    <t>УТ000007105</t>
  </si>
  <si>
    <t>Точечный светильник "ElektroStandart" 2660/2 хром, с подсветкой мульти ( лампа MR16, G5.3, мощность подсветки LED-1Вт)</t>
  </si>
  <si>
    <t>УТ000005596</t>
  </si>
  <si>
    <t>Точечный светильник "ElektroStandart" 495 G4 черный/прозрачный (отверстие 45мм, 72х72х65мм)</t>
  </si>
  <si>
    <t>УТ000007951</t>
  </si>
  <si>
    <t>Точечный светильник "ElektroStandart" 6181 G9 синий (отверстие 60мм)</t>
  </si>
  <si>
    <t>УТ000007949</t>
  </si>
  <si>
    <t>Точечный светильник "ElektroStandart" 6186 G9 мультиколор (отверстие 55мм, 100х43мм)</t>
  </si>
  <si>
    <t>УТ000007945</t>
  </si>
  <si>
    <t>Точечный светильник "ElektroStandart" 6186 G9 прозрачный (отверстие 55мм, 100х43мм)</t>
  </si>
  <si>
    <t>УТ000004180</t>
  </si>
  <si>
    <t>Точечный светильник "ElektroStandart" 6186Bl синий (g4, 40Вт max)</t>
  </si>
  <si>
    <t>УТ000009280</t>
  </si>
  <si>
    <t>Точечный светильник "ElektroStandart" 7215 MR16 G5.3 чёрный/золото (отверстие 65мм)</t>
  </si>
  <si>
    <t>УТ000005601</t>
  </si>
  <si>
    <t>Точечный светильник "ElektroStandart" 7291 G4 золото (отверстие 50мм, 115х90мм)</t>
  </si>
  <si>
    <t>УТ000005602</t>
  </si>
  <si>
    <t>Точечный светильник "ElektroStandart" 7291 G4 хром (отверстие 50мм, 115х90мм)</t>
  </si>
  <si>
    <t>УТ000000006</t>
  </si>
  <si>
    <t>Точечный светильник "ElektroStandart" 8016 G4 золото/прозрачный (GD/WH)</t>
  </si>
  <si>
    <t>УТ000005610</t>
  </si>
  <si>
    <t>Точечный светильник "ElektroStandart" 8103 G9 хром/прозрачный (отверстие 50мм, 97х97х80мм)</t>
  </si>
  <si>
    <t>УТ000005599</t>
  </si>
  <si>
    <t>Точечный светильник "ElektroStandart" 8250 G9 хром/белый (отверстие 55мм, 70х70х90мм)</t>
  </si>
  <si>
    <t>УТ000005595</t>
  </si>
  <si>
    <t>Точечный светильник "ElektroStandart" 8506 G9 хром/прозрачный (отверстие 60мм, 75х75х70мм)</t>
  </si>
  <si>
    <t>УТ000006630</t>
  </si>
  <si>
    <t>Точечный светильник "ElektroStandart" 9120 мульти/серебрянный(90*90*42мм, отвестие 60мм)</t>
  </si>
  <si>
    <t>УТ000007102</t>
  </si>
  <si>
    <t>Точечный светильник "ElektroStandart" N4/A G4 зеркало, с подсветкой мульти (отверстие 55мм, 110мм)</t>
  </si>
  <si>
    <t>УТ000007103</t>
  </si>
  <si>
    <t>Точечный светильник "ElektroStandart" N4/S G4 зеркало, с подсветкой мульти (отверстие 55мм, 110мм)</t>
  </si>
  <si>
    <t>УТ000007104</t>
  </si>
  <si>
    <t>Точечный светильник "ElektroStandart" N4/S G4 зеркало, с подсветкой синей (отверстие 55мм, 110мм)</t>
  </si>
  <si>
    <t>УТ000000013</t>
  </si>
  <si>
    <t>Точечный светильник "ElektroStandart" S 7070 MR16 хром/перламутр (CH/Colourful)</t>
  </si>
  <si>
    <t>УТ000004257</t>
  </si>
  <si>
    <t>Точечный светильник "ElektroStandart" SD847 G4 хром/белый (d 80mm/отверстие 50mm)</t>
  </si>
  <si>
    <t>УТ000000038</t>
  </si>
  <si>
    <t>Точечный светильник "FERON" JD56 JCD9 35W проз/хром (d-60mm)</t>
  </si>
  <si>
    <t>УТ000005253</t>
  </si>
  <si>
    <t>Точечный светильник "ITALMAC" BOHEMIA 220 1 70 позр G9 (d 60mm)</t>
  </si>
  <si>
    <t>УТ000005251</t>
  </si>
  <si>
    <t>Точечный светильник "ITALMAC" BOHEMIA 220 12 70 G9 (d 60mm)</t>
  </si>
  <si>
    <t>УТ000005263</t>
  </si>
  <si>
    <t>Точечный светильник "ITALMAC" BOHEMIA 220 12 72 мультиколор G9 (d 68mm)</t>
  </si>
  <si>
    <t>УТ000005289</t>
  </si>
  <si>
    <t>Точечный светильник "ITALMAC" BOHEMIA 220 13 70 G9 (d 60mm)</t>
  </si>
  <si>
    <t>УТ000005264</t>
  </si>
  <si>
    <t>Точечный светильник "ITALMAC" BOHEMIA 220 14 72 мультиколор G9 (d 68mm)</t>
  </si>
  <si>
    <t>УТ000005260</t>
  </si>
  <si>
    <t>Точечный светильник "ITALMAC" BOHEMIA 220 2 70 прозр LED 3W с драйвером (d 60mm)</t>
  </si>
  <si>
    <t>УТ000005310</t>
  </si>
  <si>
    <t>Точечный светильник "ITALMAC" BOHEMIA 220 3 70 G9 (d 60mm)</t>
  </si>
  <si>
    <t>УТ000005258</t>
  </si>
  <si>
    <t>Точечный светильник "ITALMAC" BOHEMIA 220 3 72 мультиколор G9 (d 60mm)</t>
  </si>
  <si>
    <t>УТ000005681</t>
  </si>
  <si>
    <t>Точечный светильник "ITALMAC" BOHEMIA 220 4 72 G9 (d 60mm)</t>
  </si>
  <si>
    <t>УТ000005682</t>
  </si>
  <si>
    <t>Точечный светильник "ITALMAC" BOHEMIA 220 4 74 G9 (d 60mm)</t>
  </si>
  <si>
    <t>УТ000005259</t>
  </si>
  <si>
    <t>Точечный светильник "ITALMAC" BOHEMIA 220 7 70 прозр G9 (d 60mm)</t>
  </si>
  <si>
    <t>УТ000005250</t>
  </si>
  <si>
    <t>Точечный светильник "ITALMAC" BOHEMIA 220 8 70 прозр LED 3W с драйвером (d 60mm)</t>
  </si>
  <si>
    <t>УТ000003077</t>
  </si>
  <si>
    <t>Точечный светильник "ITALMAC" ICE(Cryst) 121  05 с ограненными стеклом, шар, хром (d-60mm)</t>
  </si>
  <si>
    <t>УТ000006300</t>
  </si>
  <si>
    <t>Точечный светильник "ITALMAC" NORMA (Prima) 39 0 04,  золото R39</t>
  </si>
  <si>
    <t>УТ000000043</t>
  </si>
  <si>
    <t>Точечный светильник "ITALMAC" NORMA (Prima) 50 0 04,  золото R50</t>
  </si>
  <si>
    <t>УТ000000040</t>
  </si>
  <si>
    <t>Точечный светильник "ITALMAC" NORMA(Prima) 39 0 05 R39 хром  (d 55mm)</t>
  </si>
  <si>
    <t>УТ000005700</t>
  </si>
  <si>
    <t>Точечный светильник "ITALMAC" Quadro 51 0 17,тёмный орех,литой, поворотныйMR16 (d-68mm)</t>
  </si>
  <si>
    <t>УТ000005692</t>
  </si>
  <si>
    <t>Точечный светильник "ITALMAC" Regal 51 1 45,литой,неповоротный MR16 (d-70mm)</t>
  </si>
  <si>
    <t>УТ000005691</t>
  </si>
  <si>
    <t>Точечный светильник "ITALMAC" Regal 51 2 18,литой,неповоротный MR16 (d-70mm)</t>
  </si>
  <si>
    <t>УТ000005689</t>
  </si>
  <si>
    <t>Точечный светильник "ITALMAC" Regal 51 2 19,литой,неповоротный MR16 (d-70mm)</t>
  </si>
  <si>
    <t>УТ000005690</t>
  </si>
  <si>
    <t>Точечный светильник "ITALMAC" Regal 51 2 45,литой,неповоротный MR16 (d-70mm)</t>
  </si>
  <si>
    <t>УТ000001033</t>
  </si>
  <si>
    <t>Точечный светильник "ITALMAC" SIGMA 51 0 14, бордо, литой (HR51,d 60mm)</t>
  </si>
  <si>
    <t>УТ000001032</t>
  </si>
  <si>
    <t>Точечный светильник "ITALMAC" SIGMA 51 0 18,берёза, литой (HR51,d 55mm)</t>
  </si>
  <si>
    <t>УТ000000044</t>
  </si>
  <si>
    <t>Точечный светильник "ITALMAC" STONE 51 1 63 голубой мрамор,поворот(MR16, d 65mm)</t>
  </si>
  <si>
    <t>УТ000000081</t>
  </si>
  <si>
    <t>Точечный светильник "ITALMAC" STONE 51 1 65 серый мрамор,поворотт (MR16, d 65mm)</t>
  </si>
  <si>
    <t>УТ000000026</t>
  </si>
  <si>
    <t>Точечный светильник "ITALMAC" STONE 51 1 66 красный мрамор,поворот (MR16, d 65mm)</t>
  </si>
  <si>
    <t>УТ000000053</t>
  </si>
  <si>
    <t>Точечный светильник "NextDay" CL 3511 SC CL (медь/проз)</t>
  </si>
  <si>
    <t>УТ000028588</t>
  </si>
  <si>
    <t>Точечный светильник 00832-9.0-001 CN Sneha MR16+LED 3W CR/CL</t>
  </si>
  <si>
    <t>УТ000023006</t>
  </si>
  <si>
    <t>Точечный светильник 00849-9.0-001 CN Sneha MR16+LED 3W CL</t>
  </si>
  <si>
    <t>УТ000033034</t>
  </si>
  <si>
    <t>Точечный светильник 00946-9.0-001 CN Sneha MR16+LED 3W CL</t>
  </si>
  <si>
    <t>УТ000033031</t>
  </si>
  <si>
    <t>Точечный светильник 05111-9.0-001 YES Sneha MR16 WH</t>
  </si>
  <si>
    <t>УТ000035186</t>
  </si>
  <si>
    <t>Точечный светильник 11024-9.0-001 LD Sneha MR16+LED 3W WT</t>
  </si>
  <si>
    <t>УТ000037469</t>
  </si>
  <si>
    <t>Точечный светильник 11063-9.0-001 LD Sneha MR16+LED 3W WT</t>
  </si>
  <si>
    <t>УТ000020483</t>
  </si>
  <si>
    <t>Точечный светильник 11063-9.0-001 LD Sneha MR16+LED 3W WT(MIX)</t>
  </si>
  <si>
    <t>УТ000020484</t>
  </si>
  <si>
    <t>Точечный светильник 14318-9.0-001 LD Sneha MR16+LED 3W WT</t>
  </si>
  <si>
    <t>УТ000020485</t>
  </si>
  <si>
    <t>Точечный светильник 14321-9.0-001 LD Sneha MR16+LED 3W WT(MIX)</t>
  </si>
  <si>
    <t>УТ000020547</t>
  </si>
  <si>
    <t>Точечный светильник 14321-9.0-001 LD Sneha MR16+LED 3W WT/BL</t>
  </si>
  <si>
    <t>УТ000037470</t>
  </si>
  <si>
    <t>Точечный светильник 14348-9.0-001 LD Sneha MR16+LED 3W WT</t>
  </si>
  <si>
    <t>УТ000029775</t>
  </si>
  <si>
    <t>Точечный светильник 14368-9.0-001 LD Sneha MR16+LED 3W WT</t>
  </si>
  <si>
    <t>УТ000049577</t>
  </si>
  <si>
    <t>Точечный светильник 16168-9.0-001GP Sneha MR16+LED 3W WT/CL</t>
  </si>
  <si>
    <t>УТ000041845</t>
  </si>
  <si>
    <t>Точечный светильник 16169-9.0-001 GP Sneha MR16+LED 3W WT/CL</t>
  </si>
  <si>
    <t>УТ000032701</t>
  </si>
  <si>
    <t>Точечный светильник 16302-9.0-001 LF Sneha GX53+LED 3W WT(CL)</t>
  </si>
  <si>
    <t>УТ000028576</t>
  </si>
  <si>
    <t>Точечный светильник 16312-9.0-001 LF Sneha GU5.3 +LED 3W WT</t>
  </si>
  <si>
    <t>УТ000048362</t>
  </si>
  <si>
    <t>Точечный светильник 16602-9.0-001 CN Sneha MR16+LED 3W CL</t>
  </si>
  <si>
    <t>УТ000036127</t>
  </si>
  <si>
    <t>Точечный светильник 16744-9.0-001 CN Sneha MR-16+LED 3W CL+MIX (2шт в кор)</t>
  </si>
  <si>
    <t>УТ000040056</t>
  </si>
  <si>
    <t>Точечный светильник 16746-9.0-001 CN Sneha MR16+LED 3W CL</t>
  </si>
  <si>
    <t>УТ000028592</t>
  </si>
  <si>
    <t>Точечный светильник 22046-9.0-001 PL Sneha MR16+LED 3W CL</t>
  </si>
  <si>
    <t>УТ000035187</t>
  </si>
  <si>
    <t>Точечный светильник 31605-9.0-001 MN Sneha MR16+LED 3W WH</t>
  </si>
  <si>
    <t>УТ000028589</t>
  </si>
  <si>
    <t>Точечный светильник 31641-9.0-001 MN Sneha MR16+LED 3W WH</t>
  </si>
  <si>
    <t>УТ000020545</t>
  </si>
  <si>
    <t>Точечный светильник 42004-9.0-001 PL Sneha MR16+LED 3W CL+MIX</t>
  </si>
  <si>
    <t>УТ000020543</t>
  </si>
  <si>
    <t>Точечный светильник 42004-9.0-001 PL Sneha MR16+LED 3W CL/PK+MIX</t>
  </si>
  <si>
    <t>УТ000020546</t>
  </si>
  <si>
    <t>Точечный светильник 42004-9.0-001 PL Sneha MR16+LED 3W CL/PP+MIX</t>
  </si>
  <si>
    <t>УТ000029779</t>
  </si>
  <si>
    <t>Точечный светильник 42014-9.0-001 PL Sneha MR16+LED 3W CL</t>
  </si>
  <si>
    <t>УТ000028572</t>
  </si>
  <si>
    <t>Точечный светильник 42064-9.0-001 PL Sneha MR16+LED 3W CL</t>
  </si>
  <si>
    <t>УТ000029773</t>
  </si>
  <si>
    <t>Точечный светильник 42202-9.0-001 PL Sneha MR16+LED 3W Grey</t>
  </si>
  <si>
    <t>УТ000034052</t>
  </si>
  <si>
    <t>Точечный светильник 42203-9.0-001 PL Sneha MR16+LED 3W CL</t>
  </si>
  <si>
    <t>УТ000020486</t>
  </si>
  <si>
    <t>Точечный светильник 42203-9.0-001 PL Sneha MR16+LED 3W GR</t>
  </si>
  <si>
    <t>УТ000040917</t>
  </si>
  <si>
    <t>Точечный светильник 42204-9.0-001 PL Sneha MR16+LED 3W CL</t>
  </si>
  <si>
    <t>УТ000023008</t>
  </si>
  <si>
    <t>Точечный светильник 42226-9.0-001 PL Sneha MR16+LED 3W CL</t>
  </si>
  <si>
    <t>УТ000020556</t>
  </si>
  <si>
    <t>Точечный светильник 42226-9.0-001 PL Sneha MR16+LED 3W CL/LBL</t>
  </si>
  <si>
    <t>УТ000023001</t>
  </si>
  <si>
    <t>Точечный светильник 42236-9.0-001 PL Sneha MR16+LED 3W CL</t>
  </si>
  <si>
    <t>УТ000020557</t>
  </si>
  <si>
    <t>Точечный светильник 42236-9.0-001 PL Sneha MR16+LED 3W CL/PK</t>
  </si>
  <si>
    <t>УТ000040919</t>
  </si>
  <si>
    <t>Точечный светильник 42237-9.0-001 PL Sneha MR16+LED 3W CL</t>
  </si>
  <si>
    <t>УТ000020491</t>
  </si>
  <si>
    <t>Точечный светильник 42243-9.0-001 PL Sneha MR16+LED 3W CL+MIX</t>
  </si>
  <si>
    <t>УТ000020548</t>
  </si>
  <si>
    <t>Точечный светильник 42246-9.0-001 PL Sneha MR16+LED 3W CL</t>
  </si>
  <si>
    <t>УТ000020552</t>
  </si>
  <si>
    <t>Точечный светильник 42249-9.0-001 PL Sneha MR16+LED 3W CL (2шт в кор)</t>
  </si>
  <si>
    <t>УТ000020553</t>
  </si>
  <si>
    <t>Точечный светильник 42249-9.0-001 PL Sneha MR16+LED 3W CL/BL</t>
  </si>
  <si>
    <t>УТ000034881</t>
  </si>
  <si>
    <t>Точечный светильник 42288-9.0-001 PL Sneha MR16+LED 3W CH</t>
  </si>
  <si>
    <t>УТ000040916</t>
  </si>
  <si>
    <t>Точечный светильник 51607-9.0-001MN Sneha MR16+LED 3W WH</t>
  </si>
  <si>
    <t>УТ000036152</t>
  </si>
  <si>
    <t>Точечный светильник 51608-9.0-001 MN Sneha MR16+LED 3W WH</t>
  </si>
  <si>
    <t>УТ000023039</t>
  </si>
  <si>
    <t>Точечный светильник 51617-9.001MN Sneha MR16+LED 3W WH</t>
  </si>
  <si>
    <t>УТ000036715</t>
  </si>
  <si>
    <t>Точечный светильник 51618-9.001MN Sneha MR16+LED 3W WH</t>
  </si>
  <si>
    <t>УТ000022999</t>
  </si>
  <si>
    <t>Точечный светильник 51619-9.001MN Sneha MR16+LED 3W CFL</t>
  </si>
  <si>
    <t>УТ000023000</t>
  </si>
  <si>
    <t>Точечный светильник 51711-9.001MN Sneha MR16+LED 3W WH</t>
  </si>
  <si>
    <t>УТ000018333</t>
  </si>
  <si>
    <t>Точечный светильник 53201-9.0-001 LF Sneha GX53+LED 4W GY</t>
  </si>
  <si>
    <t>УТ000023050</t>
  </si>
  <si>
    <t>Точечный светильник 53620-9.001ML Sneha GX53+LED 3W CL+BL</t>
  </si>
  <si>
    <t>УТ000023048</t>
  </si>
  <si>
    <t>Точечный светильник 53623-9.001ML Sneha GX53+LED 3W BL</t>
  </si>
  <si>
    <t>УТ000023022</t>
  </si>
  <si>
    <t>Точечный светильник 53825-9.001ML Sneha GX53+LED 3W CL+MIX</t>
  </si>
  <si>
    <t>УТ000031020</t>
  </si>
  <si>
    <t>Точечный светильник 59503-9.001MN Sneha MR16+LED 3W CL/CR</t>
  </si>
  <si>
    <t>УТ000031019</t>
  </si>
  <si>
    <t>Точечный светильник 71093-9.0-001D Sneha MR16+LED 3W BK</t>
  </si>
  <si>
    <t>УТ000031018</t>
  </si>
  <si>
    <t>Точечный светильник 71093-9.0-001D Sneha MR16+LED 3W WT</t>
  </si>
  <si>
    <t>УТ000005605</t>
  </si>
  <si>
    <t>Точечный светильник KOMTEX APUS 51 4 36 GU5.3 хром/стекло (отверстие 65мм)</t>
  </si>
  <si>
    <t>УТ000006629</t>
  </si>
  <si>
    <t>Точечный светильник KOMTEX LED 12Вт 100Лм 4000К IP20 встраиваемый, с опаловым рассеивателем ДВО 04 12 01 135*70</t>
  </si>
  <si>
    <t>УТ000004288</t>
  </si>
  <si>
    <t>Точечный светильник KOMTEX TEFIA 51 2 05 штампованный с кристаллами, хром, MR16, диам.82мм, вырезное отверстие 56мм</t>
  </si>
  <si>
    <t>УТ000023003</t>
  </si>
  <si>
    <t>Точечный светильник Sneha  G9 07913/Н  GD</t>
  </si>
  <si>
    <t>УТ000007323</t>
  </si>
  <si>
    <t>Точечный светильник Sneha  G9 1311/CT золото,декор. подвесками  (125*50*85*85, 220V, 40W)</t>
  </si>
  <si>
    <t>УТ000007327</t>
  </si>
  <si>
    <t>Точечный светильник Sneha  G9 1311/CT хром,,декор. голубыми подвесками  (125*50*85*85, 220V, 40W)</t>
  </si>
  <si>
    <t>УТ000007324</t>
  </si>
  <si>
    <t>Точечный светильник Sneha  G9 1311/CT хром,,декор. подвесками  (125*50*85*85, 220V, 40W)</t>
  </si>
  <si>
    <t>УТ000007277</t>
  </si>
  <si>
    <t>Точечный светильник Sneha  MR16 2602/D золото со стразами (20*90*70,12/220V.35W)</t>
  </si>
  <si>
    <t>УТ000007278</t>
  </si>
  <si>
    <t>Точечный светильник Sneha  MR16 2602/D хром со стразами (20*90*70,12/220V,35W)</t>
  </si>
  <si>
    <t>УТ000051383</t>
  </si>
  <si>
    <t>Точечный светильник Sneha 01021-9.0-001AK MR16 SG+GD</t>
  </si>
  <si>
    <t>УТ000051384</t>
  </si>
  <si>
    <t>Точечный светильник Sneha 01025-9.0-001AK MR16 SG+CR</t>
  </si>
  <si>
    <t>УТ000034063</t>
  </si>
  <si>
    <t>Точечный светильник Sneha 01712-9.0-001CT MR16 AB/CL бронза/прозрачный/прозрачный (55*100*55,220V,50W)</t>
  </si>
  <si>
    <t>УТ000028583</t>
  </si>
  <si>
    <t>Точечный светильник Sneha 01712-9.0-001CT MR16 CR/CL+GPP хром/фиолет/прозрачный (55*100*55,220V,35W)</t>
  </si>
  <si>
    <t>УТ000028586</t>
  </si>
  <si>
    <t>Точечный светильник Sneha 01712-9.0-001CT MR16 CR/CL+PK хром/розовый/прозрачный (55*100*55, 220V,35W)</t>
  </si>
  <si>
    <t>УТ000010305</t>
  </si>
  <si>
    <t>Точечный светильник Sneha 01712-9.0-001MN MR16 GD/CL золото/прозрачный (55*100*55, 220V,35W)</t>
  </si>
  <si>
    <t>УТ000014951</t>
  </si>
  <si>
    <t>Точечный светильник Sneha 03019-9.0-001AK CR MR11 серебро</t>
  </si>
  <si>
    <t>УТ000014983</t>
  </si>
  <si>
    <t>Точечный светильник Sneha 03019-9.0-001AK SG+GD MR11 золото</t>
  </si>
  <si>
    <t>УТ000043903</t>
  </si>
  <si>
    <t>Точечный светильник Sneha 03053-9.0-001AK SN MR16</t>
  </si>
  <si>
    <t>УТ000014982</t>
  </si>
  <si>
    <t>Точечный светильник Sneha 03069-9.0-001AK AB MR16 латунь</t>
  </si>
  <si>
    <t>УТ000014949</t>
  </si>
  <si>
    <t>Точечный светильник Sneha 03071-9.0-001AK CR MR16</t>
  </si>
  <si>
    <t>УТ000043907</t>
  </si>
  <si>
    <t>Точечный светильник Sneha 03071-9.0-001AK GD MR16</t>
  </si>
  <si>
    <t>УТ000014947</t>
  </si>
  <si>
    <t>Точечный светильник Sneha 03071-9.0-001AK SN MR16</t>
  </si>
  <si>
    <t>УТ000046143</t>
  </si>
  <si>
    <t>Точечный светильник Sneha 03073-9.0-001AK MR16 CR</t>
  </si>
  <si>
    <t>УТ000040053</t>
  </si>
  <si>
    <t>Точечный светильник Sneha 04801-9.0-001 MR16 BK</t>
  </si>
  <si>
    <t>УТ000040054</t>
  </si>
  <si>
    <t>Точечный светильник Sneha 04801-9.0-001 MR16 WT</t>
  </si>
  <si>
    <t>УТ000023007</t>
  </si>
  <si>
    <t>Точечный светильник Sneha 05002-9.0-001AK SN MR16</t>
  </si>
  <si>
    <t>УТ000033033</t>
  </si>
  <si>
    <t>Точечный светильник Sneha 05024-9.0-001 YES SV MR16</t>
  </si>
  <si>
    <t>УТ000014986</t>
  </si>
  <si>
    <t>Точечный светильник Sneha 05053-9.0-001AK SG MR16 золото (52*22*25,220V,40W)</t>
  </si>
  <si>
    <t>УТ000014981</t>
  </si>
  <si>
    <t>Точечный светильник Sneha 05082-9.0-001YES LBL/SV MR16 серебро/голубой (62*26*20, 200V, 40W)</t>
  </si>
  <si>
    <t>УТ000020529</t>
  </si>
  <si>
    <t>Точечный светильник Sneha 05190-9.0-001 AB SN+GD MR16</t>
  </si>
  <si>
    <t>УТ000020554</t>
  </si>
  <si>
    <t>Точечный светильник Sneha 05190-9.0-001AK CR MR16</t>
  </si>
  <si>
    <t>УТ000041848</t>
  </si>
  <si>
    <t>Точечный светильник Sneha 14006-9.0-001LD MR16 BK</t>
  </si>
  <si>
    <t>УТ000034070</t>
  </si>
  <si>
    <t>Точечный светильник Sneha 50009-9.0-001AK CH MR16  хром</t>
  </si>
  <si>
    <t>УТ000038278</t>
  </si>
  <si>
    <t>Точечный светильник Sneha 71044-9.0-001D GD+SL MR16</t>
  </si>
  <si>
    <t>УТ000046149</t>
  </si>
  <si>
    <t>Точечный светильник Sneha 71044-9.0-001D PP+SL MR16</t>
  </si>
  <si>
    <t>УТ000043904</t>
  </si>
  <si>
    <t>Точечный светильник Sneha 71048-9.0-001AK BK MR16 чёрный</t>
  </si>
  <si>
    <t>УТ000018306</t>
  </si>
  <si>
    <t>Точечный светильник Sneha G9 07663/Н  GD+CL</t>
  </si>
  <si>
    <t>УТ000010313</t>
  </si>
  <si>
    <t>Точечный светильник Sneha G9 07669-9,0-001H золото (10*10*8.8cм,220V.40W)</t>
  </si>
  <si>
    <t>УТ000020481</t>
  </si>
  <si>
    <t>Точечный светильник Sneha G9 07669-9,0-001H хром  (10*10*8.8cм,220V.40W)</t>
  </si>
  <si>
    <t>УТ000018304</t>
  </si>
  <si>
    <t>Точечный светильник Sneha G9 07911-9,0-001H CD золото</t>
  </si>
  <si>
    <t>УТ000018276</t>
  </si>
  <si>
    <t>Точечный светильник Sneha G9 07911-9,0-001H CR хром</t>
  </si>
  <si>
    <t>УТ000014961</t>
  </si>
  <si>
    <t>Точечный светильник Sneha G9 07937-9.0-001/H CR хром (50*90*55мм,220V.40W)</t>
  </si>
  <si>
    <t>УТ000028598</t>
  </si>
  <si>
    <t>Точечный светильник Sneha G9 07937-9.0-001/H GD золото (50*90*55мм,220V.40W)</t>
  </si>
  <si>
    <t>УТ000018300</t>
  </si>
  <si>
    <t>Точечный светильник Sneha G9 07943/Н  GD</t>
  </si>
  <si>
    <t>УТ000010304</t>
  </si>
  <si>
    <t>Точечный светильник Sneha G9 08006/S-T G9 хром (55*80*50мм,220V.60W)</t>
  </si>
  <si>
    <t>УТ000028582</t>
  </si>
  <si>
    <t>Точечный светильник Sneha G9 08101-9/0-001H CR</t>
  </si>
  <si>
    <t>УТ000028579</t>
  </si>
  <si>
    <t>Точечный светильник Sneha G9 08101-9/0-001H GD</t>
  </si>
  <si>
    <t>УТ000010312</t>
  </si>
  <si>
    <t>Точечный светильник Sneha G9 09001-9.0-001Т хром (10*10*9,3см,220V.40W)</t>
  </si>
  <si>
    <t>УТ000018294</t>
  </si>
  <si>
    <t>Точечный светильник Sneha G9 2020/B CR+TEA</t>
  </si>
  <si>
    <t>УТ000018293</t>
  </si>
  <si>
    <t>Точечный светильник Sneha G9 2255/CT-S  GD/CL золото</t>
  </si>
  <si>
    <t>УТ000007322</t>
  </si>
  <si>
    <t>Точечный светильник Sneha G9 231/B золото (60*80*55мм,220V.20-60W)</t>
  </si>
  <si>
    <t>УТ000007335</t>
  </si>
  <si>
    <t>Точечный светильник Sneha G9 6035/F-S золото (55*75*50мм,220V.40W)</t>
  </si>
  <si>
    <t>УТ000007328</t>
  </si>
  <si>
    <t>Точечный светильник Sneha G9 6035/F-S хром (55*75*50мм,220V.40W)</t>
  </si>
  <si>
    <t>УТ000007331</t>
  </si>
  <si>
    <t>Точечный светильник Sneha G9 7039/H хром (50*90*55мм,220V.40W)</t>
  </si>
  <si>
    <t>УТ000007334</t>
  </si>
  <si>
    <t>УТ000007332</t>
  </si>
  <si>
    <t>Точечный светильник Sneha G9 7227/H золото (70*110*55мм,220V.40W)</t>
  </si>
  <si>
    <t>УТ000010316</t>
  </si>
  <si>
    <t>Точечный светильник Sneha G9 7232-9,0-001HS золото (100*80*80мм,220V.20-40W)</t>
  </si>
  <si>
    <t>УТ000018305</t>
  </si>
  <si>
    <t>Точечный светильник Sneha G9 7240/Н  CR+LBL</t>
  </si>
  <si>
    <t>УТ000010314</t>
  </si>
  <si>
    <t>Точечный светильник Sneha G9 7250/H-S золото (100*100*88мм,220V.20-60W)</t>
  </si>
  <si>
    <t>УТ000014975</t>
  </si>
  <si>
    <t>Точечный светильник Sneha G9 7250/H-S хром  (100*100*88мм,220V.20-60W)</t>
  </si>
  <si>
    <t>УТ000014978</t>
  </si>
  <si>
    <t>Точечный светильник Sneha G9 7608/HS хром (45*100*45мм,220V.20-60W)</t>
  </si>
  <si>
    <t>УТ000007289</t>
  </si>
  <si>
    <t>Точечный светильник Sneha G9 7663/H золото (45*100*45мм,220V.20-60W)</t>
  </si>
  <si>
    <t>УТ000014973</t>
  </si>
  <si>
    <t>Точечный светильник Sneha G9 7663/H золото/матовый (10*10*8,8см,220V.40W)</t>
  </si>
  <si>
    <t>УТ000007290</t>
  </si>
  <si>
    <t>Точечный светильник Sneha G9 7663/H хром (45*100*45мм,220V.20-60W)</t>
  </si>
  <si>
    <t>УТ000010315</t>
  </si>
  <si>
    <t>Точечный светильник Sneha G9 7663/H хром/матовый (10*10*8,8см,220V.40W)</t>
  </si>
  <si>
    <t>УТ000014974</t>
  </si>
  <si>
    <t>Точечный светильник Sneha G9 7912-9.0-001/H золото (53*22*28,220V.40W)</t>
  </si>
  <si>
    <t>УТ000020549</t>
  </si>
  <si>
    <t>Точечный светильник Sneha G9 7929-9.0-001H CR хром  (220V.40W)</t>
  </si>
  <si>
    <t>УТ000014971</t>
  </si>
  <si>
    <t>Точечный светильник Sneha G9 7937-9.0-001/H GD золото (50*90*55мм,220V.40W)</t>
  </si>
  <si>
    <t>УТ000014979</t>
  </si>
  <si>
    <t>Точечный светильник Sneha G9 7941-9.0-001/H золото (53*22*28,220V.40W)</t>
  </si>
  <si>
    <t>УТ000014980</t>
  </si>
  <si>
    <t>Точечный светильник Sneha G9 7941-9.0-001/H хром  (53*22*28,220V.40W)</t>
  </si>
  <si>
    <t>УТ000020551</t>
  </si>
  <si>
    <t>Точечный светильник Sneha G9 7950-9.0-001/H золото  (220V.40W)</t>
  </si>
  <si>
    <t>УТ000007330</t>
  </si>
  <si>
    <t>Точечный светильник Sneha G9 8005/S-T золото (55*80*50мм,220V.40W)</t>
  </si>
  <si>
    <t>УТ000007329</t>
  </si>
  <si>
    <t>Точечный светильник Sneha G9 8005/S-T хром (55*80*50мм,220V.40W)</t>
  </si>
  <si>
    <t>УТ000018286</t>
  </si>
  <si>
    <t>Точечный светильник Sneha MR16 + LED 3 W 940/ PP</t>
  </si>
  <si>
    <t>УТ000028587</t>
  </si>
  <si>
    <t>Точечный светильник Sneha MR16 01712-9.0-001 CR/CL+RD хром/красный/прозрачный (55*100*55,220V,35W)</t>
  </si>
  <si>
    <t>УТ000034039</t>
  </si>
  <si>
    <t>Точечный светильник Sneha MR16 06168-9.0-001FLY WT (52*21.5*18,220V,50)</t>
  </si>
  <si>
    <t>УТ000007281</t>
  </si>
  <si>
    <t>Точечный светильник Sneha MR16 1003/D золото со стразами (25*100*60мм, 220/12V,35W)</t>
  </si>
  <si>
    <t>УТ000007280</t>
  </si>
  <si>
    <t>Точечный светильник Sneha MR16 1004/D золото со стразами (20*90*55,12/220V,35W)</t>
  </si>
  <si>
    <t>УТ000007279</t>
  </si>
  <si>
    <t>Точечный светильник Sneha MR16 1004/D хром со стразами (20*90*55,220/12V,35W)</t>
  </si>
  <si>
    <t>УТ000034886</t>
  </si>
  <si>
    <t>Точечный светильник Sneha MR16 16016-9.0-001PL WH со стразами (2шт в кор)</t>
  </si>
  <si>
    <t>УТ000049578</t>
  </si>
  <si>
    <t>Точечный светильник Sneha MR16 1888/CT CR/OW</t>
  </si>
  <si>
    <t>УТ000051385</t>
  </si>
  <si>
    <t>Точечный светильник Sneha MR16 1888/CT CR/RW</t>
  </si>
  <si>
    <t>УТ000034034</t>
  </si>
  <si>
    <t>Точечный светильник Sneha MR16 52014-9.0-001 CN хром</t>
  </si>
  <si>
    <t>УТ000049580</t>
  </si>
  <si>
    <t>Точечный светильник Sneha MR16 6061/YES YL</t>
  </si>
  <si>
    <t>УТ000007339</t>
  </si>
  <si>
    <t>Точечный светильник Sneha MR16 706 GD/CL золото/прозрачный (55*55*100*100, 220V/12V,35W)</t>
  </si>
  <si>
    <t>УТ000014985</t>
  </si>
  <si>
    <t>Точечный светильник Sneha MR16 706/CR золото/прозрачный/жёлтый (50,5*21*26, 220V/12V,35W)</t>
  </si>
  <si>
    <t>УТ000007338</t>
  </si>
  <si>
    <t>Точечный светильник Sneha MR16 706/CR хром/прозрачный (55*55*100*100, 220V/12V,35W)</t>
  </si>
  <si>
    <t>УТ000007340</t>
  </si>
  <si>
    <t>Точечный светильник Sneha MR16 706/CR хром/прозрачный/чёрный (55*55*100*100, 220V/12V,35W)</t>
  </si>
  <si>
    <t>УТ000014952</t>
  </si>
  <si>
    <t>Точечный светильник Sneha MR16 712-9.0-001СТ AB/CL латунь/прозрачный/прозрачный</t>
  </si>
  <si>
    <t>УТ000007285</t>
  </si>
  <si>
    <t>Точечный светильник Sneha MR16 712/CT хром/зелёный/прозрачный (55*100*55,220V,35W)</t>
  </si>
  <si>
    <t>УТ000007283</t>
  </si>
  <si>
    <t>Точечный светильник Sneha MR16 712/CT хром/розовый/прозрачный (55*100*55, 220V,35W)</t>
  </si>
  <si>
    <t>УТ000049579</t>
  </si>
  <si>
    <t>Точечный светильник Sneha MR16 791/CT CR/CL</t>
  </si>
  <si>
    <t>УТ000043902</t>
  </si>
  <si>
    <t>Точечный светильник14311-9.0-001 PL Sneha MR16+LED 3W CL</t>
  </si>
  <si>
    <t xml:space="preserve"> Светодиодные офисные, амстронг</t>
  </si>
  <si>
    <t>УТ000050514</t>
  </si>
  <si>
    <t>Комплект троссовых подвесов для панели, SmartBuy (SBL-fixing-Nak)</t>
  </si>
  <si>
    <t>УТ000039995</t>
  </si>
  <si>
    <t>Панель светодиодная 36W SmartBuy UniMat (SBL-Uni-36W-45K)</t>
  </si>
  <si>
    <t>УТ000061213</t>
  </si>
  <si>
    <t>Панель светодиодная универсальная 36W 4000K Smartbuy Pro</t>
  </si>
  <si>
    <t>УТ000061214</t>
  </si>
  <si>
    <t>Панель светодиодная универсальная 36W 6500K Smartbuy Pro</t>
  </si>
  <si>
    <t>УТ000034249</t>
  </si>
  <si>
    <t>Светильник светодиодный 36Вт, 4500K, 595*595*20, General GLL-600-36-IP40-4-S, 414501</t>
  </si>
  <si>
    <t>УТ000033664</t>
  </si>
  <si>
    <t>Светильник светодиодный 36Вт, 4500K, 595*595*20, ЕМС, THD&lt;20%, защита от скачков напр-я 1500 В, General  GLL-600-36-IP40-4, 414500</t>
  </si>
  <si>
    <t>УТ000030577</t>
  </si>
  <si>
    <t>Светильник светодиодный 36Вт, 6500K, 595*595*10, ЕМС, THD&lt;20%, защита от скачков напр-я 1500 В, General GLL-600-36-IP40-6, 439600</t>
  </si>
  <si>
    <t>УТ000056409</t>
  </si>
  <si>
    <t>Светильник светодиодный 36Вт, 6500K, 595*595*19, опал, драйвер в компл, Feron AL2115</t>
  </si>
  <si>
    <t>УТ000064865</t>
  </si>
  <si>
    <t>Светильник светодиодный ДВО-36w 595х595х19 6500K 3100Лм призма IP40 панель AL2115 21085 FERON</t>
  </si>
  <si>
    <t xml:space="preserve"> Стикерные светильники, магнит, скотч</t>
  </si>
  <si>
    <t>УТ000027443</t>
  </si>
  <si>
    <t>Светильник мебельный LED, пульт, 2 режима работы, таймер, 3AAA 47688</t>
  </si>
  <si>
    <t>УТ000061871</t>
  </si>
  <si>
    <t>Светильник на липучке LED YB-901 2LED больших, 3*AAA, выключатель</t>
  </si>
  <si>
    <t>УТ000061281</t>
  </si>
  <si>
    <t>Светильник с магнитами LED YB-822 4LED больших, 4*AA, выключатель с регулятором</t>
  </si>
  <si>
    <t>УТ000063631</t>
  </si>
  <si>
    <t>Светильник-выключатель настенный с тумблером</t>
  </si>
  <si>
    <t>УТ000020702</t>
  </si>
  <si>
    <t>Светодиодный Led светильник YY-802 на липучке, 3W, 3AAA 45348</t>
  </si>
  <si>
    <t>УТ000020701</t>
  </si>
  <si>
    <t>Светодиодный Led светильник на липучке и магнитах, диммер поворотный, 3W, 3AAA 47226</t>
  </si>
  <si>
    <t>УТ000027437</t>
  </si>
  <si>
    <t>Светодиодный Led светильник на липучке и магнитах, диммер ползунковый, 3W, 3AAA 45347</t>
  </si>
  <si>
    <t>УТ000043226</t>
  </si>
  <si>
    <t>Светодиодный фонарь PUSH LIGHT 1Вт COB Navigator 14085</t>
  </si>
  <si>
    <t>УТ000045862</t>
  </si>
  <si>
    <t>Светодиодный фонарь Smartbuy 3ВТ, 3AАА, черный (SBF-133-B)</t>
  </si>
  <si>
    <t>УТ000011091</t>
  </si>
  <si>
    <t>Светодиодный фонарь Smartbuy PUSH LIGHT 4 LED , 3ААА, серебристый (SBF-831-S)</t>
  </si>
  <si>
    <t>УТ000052086</t>
  </si>
  <si>
    <t>Светодиодный фонарь с датчиком движения и света 6 LED Smartbuy 3хAAA, белый (SBF-6-K)</t>
  </si>
  <si>
    <t>УТ000046172</t>
  </si>
  <si>
    <t>Фонарь LED ФAZА TF3-L1W-srv 1Вт COB ПУШЛАЙТ 3хААА чёрный</t>
  </si>
  <si>
    <t xml:space="preserve"> Светильники для аквариумов</t>
  </si>
  <si>
    <t>УТ000051950</t>
  </si>
  <si>
    <t>Лампа аквариумная 180мм RGB, пульт Огонёк OG-LDP03</t>
  </si>
  <si>
    <t xml:space="preserve"> Светильники и лампы бактерицидные, ультрафиолетовые</t>
  </si>
  <si>
    <t>УТ000045715</t>
  </si>
  <si>
    <t>Лампа бактерицидная УФ 05</t>
  </si>
  <si>
    <t>УТ000045717</t>
  </si>
  <si>
    <t>Лампа бактерицидная УФ 06</t>
  </si>
  <si>
    <t xml:space="preserve"> Светильники уличные</t>
  </si>
  <si>
    <t xml:space="preserve"> Прожектора</t>
  </si>
  <si>
    <t xml:space="preserve"> Прожектора галоген</t>
  </si>
  <si>
    <t>УТ000000003</t>
  </si>
  <si>
    <t>Прожектор металлогалог URAN-3211-A 1*150Вт MHDE/R7s  IP65 ASD б/ламп белый</t>
  </si>
  <si>
    <t xml:space="preserve"> Прожектора светодиодные</t>
  </si>
  <si>
    <t>УТ000056681</t>
  </si>
  <si>
    <t>Прожектор светодиодный 100Вт 6400K 9500Лм IP65 черный Feron</t>
  </si>
  <si>
    <t>УТ000012912</t>
  </si>
  <si>
    <t>Прожектор светодиодный 100Вт 6500K IP65 SmartBuy FL SMD (SBL-FLSMD-100-65K)</t>
  </si>
  <si>
    <t>УТ000056670</t>
  </si>
  <si>
    <t>Прожектор светодиодный 10Вт 6400K 800Лм IP65 белый Feron</t>
  </si>
  <si>
    <t>УТ000008734</t>
  </si>
  <si>
    <t>Прожектор светодиодный 10Вт 6400K 800Лм IP65 чёрный Feron</t>
  </si>
  <si>
    <t>УТ000035998</t>
  </si>
  <si>
    <t>Прожектор светодиодный 10Вт 6500K 860Лм IP65 черный  General с сенсором освещения</t>
  </si>
  <si>
    <t>УТ000027448</t>
  </si>
  <si>
    <t>Прожектор светодиодный 10Вт 6500K IP65 SmartBuy FL SMD LIGHT (SBL-FLLight-10-65K)</t>
  </si>
  <si>
    <t>УТ000039382</t>
  </si>
  <si>
    <t>Прожектор светодиодный 10Вт 6500K IP65 SmartBuy FL SMD White (SBL-FLWhite-10-65K)</t>
  </si>
  <si>
    <t>УТ000056682</t>
  </si>
  <si>
    <t>Прожектор светодиодный 150Вт 6400K 14250Лм IP65 черный Feron</t>
  </si>
  <si>
    <t>УТ000038195</t>
  </si>
  <si>
    <t>Прожектор светодиодный 150Вт 6500K IP65 SmartBuy FL SMD (SBL-FLSMD-150-65K)</t>
  </si>
  <si>
    <t>УТ000056684</t>
  </si>
  <si>
    <t>Прожектор светодиодный 200Вт 6400K 19000Лм IP65 черный Feron</t>
  </si>
  <si>
    <t>УТ000040447</t>
  </si>
  <si>
    <t>Прожектор светодиодный 200Вт 6500K IP65 SmartBuy FL SMD (SBL-FLSMD-200-65K)</t>
  </si>
  <si>
    <t>УТ000017857</t>
  </si>
  <si>
    <t>Прожектор светодиодный 20Вт 6400K 1900Лм IP65 белый Feron</t>
  </si>
  <si>
    <t>УТ000017856</t>
  </si>
  <si>
    <t>Прожектор светодиодный 20Вт 6400K 1900Лм IP65 чёрный Feron</t>
  </si>
  <si>
    <t>УТ000059487</t>
  </si>
  <si>
    <t>Прожектор светодиодный 20Вт 6400K 2000Лм IP44 чёрный, с ИК датчиком движения Feron</t>
  </si>
  <si>
    <t>УТ000035990</t>
  </si>
  <si>
    <t>Прожектор светодиодный 20Вт 6400K IP65 Saffit SFL80-20 2835SMD 126*27*85, белый 55071</t>
  </si>
  <si>
    <t>УТ000039383</t>
  </si>
  <si>
    <t>Прожектор светодиодный 20Вт 6500K IP65 SmartBuy FL SMD White (SBL-FLWhite-20-65K)</t>
  </si>
  <si>
    <t>УТ000030611</t>
  </si>
  <si>
    <t>Прожектор светодиодный 20Вт 6500K IP65 черный  General с сенсором освещения</t>
  </si>
  <si>
    <t>УТ000056721</t>
  </si>
  <si>
    <t>Прожектор светодиодный 20Вт 6500K IP65 черный с ИК датчиком движения General 403133</t>
  </si>
  <si>
    <t>УТ000017870</t>
  </si>
  <si>
    <t>Прожектор светодиодный 30Вт 6400K 2400Лм IP65 белый Feron</t>
  </si>
  <si>
    <t>УТ000062168</t>
  </si>
  <si>
    <t>Прожектор светодиодный 30Вт 6400K 3000Лм IP44 чёрный Feron.PRO</t>
  </si>
  <si>
    <t>УТ000059485</t>
  </si>
  <si>
    <t>Прожектор светодиодный 30Вт 6400K 3000Лм IP44 чёрный, с ИК датчиком движения Feron</t>
  </si>
  <si>
    <t>УТ000030612</t>
  </si>
  <si>
    <t>Прожектор светодиодный 30Вт черный General с сенсором освещения</t>
  </si>
  <si>
    <t>УТ000017863</t>
  </si>
  <si>
    <t>Прожектор светодиодный 50Вт 4000K 4000Лм IP65 чёрный Feron</t>
  </si>
  <si>
    <t>УТ000000811</t>
  </si>
  <si>
    <t>Прожектор светодиодный 50Вт 6400K 4000Лм IP65 белый Feron</t>
  </si>
  <si>
    <t>УТ000059424</t>
  </si>
  <si>
    <t>Прожектор светодиодный 50Вт 6400K 4000Лм IP65 чёрный Feron</t>
  </si>
  <si>
    <t>УТ000059486</t>
  </si>
  <si>
    <t>Прожектор светодиодный 50Вт 6400K 4750Лм IP44 чёрный, с ИК датчиком движения Feron</t>
  </si>
  <si>
    <t>УТ000039385</t>
  </si>
  <si>
    <t>Прожектор светодиодный 50Вт 6500K IP65 SmartBuy FL SMD White (SBL-FLWhite-50-65K)</t>
  </si>
  <si>
    <t>УТ000057915</t>
  </si>
  <si>
    <t>Прожектор светодиодный 50Вт 6500K IP65 с ИК датчиком движения General</t>
  </si>
  <si>
    <t>УТ000013575</t>
  </si>
  <si>
    <t>Прожектор светодиодный 50Вт IP66</t>
  </si>
  <si>
    <t>УТ000056680</t>
  </si>
  <si>
    <t>Прожектор светодиодный 70Вт 6400K 6300Лм IP65 чёрный Feron</t>
  </si>
  <si>
    <t>УТ000048213</t>
  </si>
  <si>
    <t>Прожектор светодиодный 70Вт 6500K IP65 черный с датчиком движения GENERAL 510473</t>
  </si>
  <si>
    <t xml:space="preserve"> Светильники консольные</t>
  </si>
  <si>
    <t>УТ000062331</t>
  </si>
  <si>
    <t>Светильник уличный консольный Navigator NSF-PW6 40W 4200K IP65 (NSF-PW6-40-5K-LED)</t>
  </si>
  <si>
    <t>УТ000062332</t>
  </si>
  <si>
    <t>Светильник уличный консольный ОНЛАЙТ 50W 4800K IP65 (OSF-04-50-5K-LED)</t>
  </si>
  <si>
    <t xml:space="preserve"> Светильники на солнечной батарее</t>
  </si>
  <si>
    <t>УТ000062727</t>
  </si>
  <si>
    <t>Настенный светильник Y13 на солнечной батарее S132 с датчиком движения</t>
  </si>
  <si>
    <t>УТ000061141</t>
  </si>
  <si>
    <t>Настенный светильник, на солнечных батареях, с датчиком движения, 20 LED, черный (SBF-21-MS)</t>
  </si>
  <si>
    <t>УТ000043307</t>
  </si>
  <si>
    <t>Светильник LED настенный на солнечной батарее SLO-80 LAMPER/602-215/</t>
  </si>
  <si>
    <t>УТ000043310</t>
  </si>
  <si>
    <t>Светильник LED настенный на солнечной батарее SLС-60 LAMPER/602-214/</t>
  </si>
  <si>
    <t>УТ000054886</t>
  </si>
  <si>
    <t>Светильник на солнечной батарее SH-114 114LED IP20  с датчиком света</t>
  </si>
  <si>
    <t>УТ000054887</t>
  </si>
  <si>
    <t>Светильник на солнечной батарее SH-52 1COB 6LED IP20  с датчиком света 3 режима</t>
  </si>
  <si>
    <t>УТ000054350</t>
  </si>
  <si>
    <t>Светильник настенный на солнечной батарее OG-LDP09, 77 Led, IP65,  датчик движения, пульт</t>
  </si>
  <si>
    <t>УТ000044807</t>
  </si>
  <si>
    <t>Светильник садовый на солнечной батарее SmartBuy, нерж. сталь, 10x10x40см (SBF-108)</t>
  </si>
  <si>
    <t>УТ000044808</t>
  </si>
  <si>
    <t>Светильник садовый на солнечной батарее SmartBuy, нерж. сталь, 37см (SBF-103)</t>
  </si>
  <si>
    <t>УТ000044357</t>
  </si>
  <si>
    <t>Светильник садовый на солнечной батарее SmartBuy, пластик, 37см (SBF-107)</t>
  </si>
  <si>
    <t>УТ000044809</t>
  </si>
  <si>
    <t>Светильник садовый на солнечной батарее SmartBuy, пластик, 8,6x8,6x38см (SBF-112)</t>
  </si>
  <si>
    <t>УТ000044810</t>
  </si>
  <si>
    <t>Светильник садовый на солнечной батарее SmartBuy, пластик, 9x9x75см (SBF-109)</t>
  </si>
  <si>
    <t>УТ000057087</t>
  </si>
  <si>
    <t>Светильник светодиодный SmartBuy  5 Вт, на солнечных батареях, с датчиком движения, COB, чёрный (SBF-32-MS)</t>
  </si>
  <si>
    <t>УТ000056828</t>
  </si>
  <si>
    <t>Светильник светодиодный SmartBuy 10 Вт COB, на солнечных батареях, с датчиком движения, чёрный (SBF-22-MS)</t>
  </si>
  <si>
    <t>УТ000043515</t>
  </si>
  <si>
    <t>Светильник светодиодный SmartBuy 12Вт 100LED на солнечных батареях, датчик движения (SBF-33-MS)</t>
  </si>
  <si>
    <t>УТ000057086</t>
  </si>
  <si>
    <t>Светильник светодиодный SmartBuy 24 LED, на солнечных батареях, с датчиком движения,чёрный (SBF-63-MS)</t>
  </si>
  <si>
    <t>УТ000058021</t>
  </si>
  <si>
    <t>Светильник уличный с фотореле Solar Powered Led Wall Light JY-6009</t>
  </si>
  <si>
    <t>УТ000042208</t>
  </si>
  <si>
    <t>Светодиодный светильник на солнечной батарее 3 COB с датчиком света, автономный</t>
  </si>
  <si>
    <t>УТ000032278</t>
  </si>
  <si>
    <t>Светодиодный светильник на солнечной батарее с датчиком света, автономный SH-1828B</t>
  </si>
  <si>
    <t xml:space="preserve"> Светодиодные ленты, модули, контроллеры, блоки питания</t>
  </si>
  <si>
    <t xml:space="preserve"> Датчики, сенсоры, регуляторы яркости 12-24В</t>
  </si>
  <si>
    <t>УТ000057486</t>
  </si>
  <si>
    <t>Модуль выключателя, датчик движения, 12-24В 5А, дальность 2м</t>
  </si>
  <si>
    <t>УТ000057488</t>
  </si>
  <si>
    <t>Модуль выключателя, на взмах, регулировка яркости 12-24В 5А, расстояние 5см</t>
  </si>
  <si>
    <t>УТ000057571</t>
  </si>
  <si>
    <t>Модуль выключателя, на взмах, регулировка яркости 12-24В 5А, расстояние 8см</t>
  </si>
  <si>
    <t>УТ000057487</t>
  </si>
  <si>
    <t>Модуль выключателя, на касание, сенсорный 12-24В 5А</t>
  </si>
  <si>
    <t>УТ000056835</t>
  </si>
  <si>
    <t>Регулятор яркости для светодиодных лент, диммер 12В / 24В 8А</t>
  </si>
  <si>
    <t>УТ000054016</t>
  </si>
  <si>
    <t>Регулятор яркости для светодиодных лент, диммер 12В /24В 30А, металл</t>
  </si>
  <si>
    <t>УТ000062225</t>
  </si>
  <si>
    <t>Регулятор яркости для светодиодных лент, диммер 12В /24В 30А, пластик</t>
  </si>
  <si>
    <t xml:space="preserve"> Комплекты, светодиодная лента, контроллер</t>
  </si>
  <si>
    <t>УТ000043113</t>
  </si>
  <si>
    <t>Светодиодная лента OG-LDL05 3м (датчик движения) белая</t>
  </si>
  <si>
    <t xml:space="preserve"> Профиль для светодиодной ленты</t>
  </si>
  <si>
    <t>УТ000034927</t>
  </si>
  <si>
    <t>Профиль гибкий для светодиодной ленты 17,5х6мм, 2м General GAL-GLS-2000-6-175</t>
  </si>
  <si>
    <t>УТ000034929</t>
  </si>
  <si>
    <t>Профиль для светодиодной ленты 14х7мм, 2м General GAL-GLS-2000-7-14</t>
  </si>
  <si>
    <t>УТ000034926</t>
  </si>
  <si>
    <t>Профиль для светодиодной ленты 16х12мм, 2м General GAL-GLS-2000-12-16</t>
  </si>
  <si>
    <t xml:space="preserve"> Светодиодная лента и комплектующие 12В</t>
  </si>
  <si>
    <t xml:space="preserve"> Блок питания для светодиодной ленты 12В</t>
  </si>
  <si>
    <t>УТ000019160</t>
  </si>
  <si>
    <t>Блок питания для LED ленты  20W 1.6A 12V IP67 Ecola (Китай) B7L020ESB</t>
  </si>
  <si>
    <t>УТ000034318</t>
  </si>
  <si>
    <t>Блок питания для LED ленты 100W 8A 12V IP67 Ecola (Китай) B7L100ESB</t>
  </si>
  <si>
    <t>УТ000019911</t>
  </si>
  <si>
    <t>Блок питания для LED ленты 12V   3W 0.25A  IP20 Ecola (Китай) B2M003ESB 556517</t>
  </si>
  <si>
    <t>УТ000019916</t>
  </si>
  <si>
    <t>Блок питания для LED ленты 12V   6W 0.5A IP20 Ecola (Китай) B2M006ESB 556518</t>
  </si>
  <si>
    <t>УТ000045953</t>
  </si>
  <si>
    <t>Блок питания для LED ленты 12V  12W 1A IP20 Ecola (Китай) B0L012ESB</t>
  </si>
  <si>
    <t>УТ000019168</t>
  </si>
  <si>
    <t>Блок питания для LED ленты 12V  15W 1.25A  IP20 Ecola (Китай) B2L015ESB 563242</t>
  </si>
  <si>
    <t>УТ000019178</t>
  </si>
  <si>
    <t>Блок питания для LED ленты 12V  25W 2A IP20 Ecola (Китай) B2L025ESB 440709</t>
  </si>
  <si>
    <t>УТ000028805</t>
  </si>
  <si>
    <t>Блок питания для LED ленты 12V  25W 2A IP20 Ecola (Китай) B2T025ESB</t>
  </si>
  <si>
    <t>УТ000045956</t>
  </si>
  <si>
    <t>Блок питания для LED ленты 12V  36W 3A  IP20 Ecola (Китай) B0M036ESB</t>
  </si>
  <si>
    <t>УТ000045103</t>
  </si>
  <si>
    <t>Блок питания для LED ленты 12V  38W IP20 Ecola (Китай) 262*18*18 интерьерный B2T038ESB</t>
  </si>
  <si>
    <t>УТ000045104</t>
  </si>
  <si>
    <t>Блок питания для LED ленты 12V  50W 4A IP20 Ecola (Китай) B2T050ESB</t>
  </si>
  <si>
    <t>УТ000019915</t>
  </si>
  <si>
    <t>Блок питания для LED ленты 12V  60W 5A IP20 Ecola (Китай) B2L060ESB 440711</t>
  </si>
  <si>
    <t>УТ000060906</t>
  </si>
  <si>
    <t>Блок питания для LED ленты 12V  60W 5A IP67Ecola (Китай) B7L060ESB</t>
  </si>
  <si>
    <t>УТ000019910</t>
  </si>
  <si>
    <t>Блок питания для LED ленты 12V  80W 6.5A  IP20 Ecola (Китай) B2L080ESB 496671</t>
  </si>
  <si>
    <t>УТ000010367</t>
  </si>
  <si>
    <t>Блок питания для LED ленты 12V 100W 8.5A  IP20 Ecola (Китай) B2L100ESB 440712</t>
  </si>
  <si>
    <t>УТ000019159</t>
  </si>
  <si>
    <t>Блок питания для LED ленты 12V 100W 8.5A IP20, плоский и узкий Ecola (Китай) B2N100ESB 563243</t>
  </si>
  <si>
    <t>УТ000019149</t>
  </si>
  <si>
    <t>Блок питания для LED ленты 12V 120W 10A IP20 Ecola (Китай) B2L120ESB</t>
  </si>
  <si>
    <t>УТ000019909</t>
  </si>
  <si>
    <t>Блок питания для LED ленты 12V 150W 12.5A  IP20 Ecola (Китай) B2L150ESB 440713</t>
  </si>
  <si>
    <t>УТ000028385</t>
  </si>
  <si>
    <t>Блок питания для LED ленты 12V 200W 16A IP20, Ecola (Китай) B2L200ESB 440714</t>
  </si>
  <si>
    <t>УТ000060905</t>
  </si>
  <si>
    <t>Блок питания для LED ленты 12V 200W 16A IP67, Ecola (Китай) B7L200ESB</t>
  </si>
  <si>
    <t>УТ000031287</t>
  </si>
  <si>
    <t>Блок питания для LED ленты 12V 200W 20,9А IP20 SmartBuy (SBL-IP20-Driver-200W)</t>
  </si>
  <si>
    <t>УТ000035987</t>
  </si>
  <si>
    <t>Блок питания для LED ленты 12V 250W 20,8А IP20 интерьерный B2L250ESB</t>
  </si>
  <si>
    <t>УТ000066301</t>
  </si>
  <si>
    <t>Блок питания для LED ленты 12V 250W 20.8A IP67 MR-12250</t>
  </si>
  <si>
    <t>УТ000065121</t>
  </si>
  <si>
    <t>Блок питания для LED ленты 12V 300W 25A IP67 MG-12300</t>
  </si>
  <si>
    <t>УТ000019912</t>
  </si>
  <si>
    <t>Блок питания для LED ленты 12V 400W 30A IP20 (вентилятор) Ecola (Китай) B2L400ESB</t>
  </si>
  <si>
    <t>УТ000019913</t>
  </si>
  <si>
    <t>Блок питания для LED ленты 12V 400W 33,3A IP53 (вентилятор) Ecola (Китай) B3L400ESB</t>
  </si>
  <si>
    <t>УТ000065122</t>
  </si>
  <si>
    <t>Блок питания для LED ленты 12V 400W 33.3A IP67 MG-12400</t>
  </si>
  <si>
    <t>УТ000060904</t>
  </si>
  <si>
    <t>Блок питания для LED ленты 150W 12.5A 12V IP67 Ecola (Китай) B7L150ESB</t>
  </si>
  <si>
    <t>УТ000065123</t>
  </si>
  <si>
    <t>Блок питания для LED ленты 24V 150W 6.25A IP67 MG-24150</t>
  </si>
  <si>
    <t>УТ000065124</t>
  </si>
  <si>
    <t>Блок питания для LED ленты 24V 200W 8.3A IP67 MG-24200</t>
  </si>
  <si>
    <t>УТ000065126</t>
  </si>
  <si>
    <t>Блок питания для LED ленты 24V 400W 16.7A IP67 MG-24400</t>
  </si>
  <si>
    <t>УТ000006022</t>
  </si>
  <si>
    <t>Блок питания для LED ленты 30W 2.5A 12V IP67 Ecola (Китай) B7L030ESB</t>
  </si>
  <si>
    <t>УТ000045448</t>
  </si>
  <si>
    <t>Драйвер (LED) SmartBuy IP20-250W для LED ленты (SBL-IP20-Driver-250W)</t>
  </si>
  <si>
    <t>УТ000036438</t>
  </si>
  <si>
    <t>Драйвер (LED) SmartBuy IP67-25W для LED ленты (SBL-IP67-Driver-25W)</t>
  </si>
  <si>
    <t>УТ000036439</t>
  </si>
  <si>
    <t>Драйвер (LED) SmartBuy IP67-40W для LED ленты (SBL-IP67-Driver-40W) 12V</t>
  </si>
  <si>
    <t xml:space="preserve"> Коннекторы для светодиодной ленты 12В</t>
  </si>
  <si>
    <t>УТ000026975</t>
  </si>
  <si>
    <t>Коннектор 15 см 10 мм. питание-зажим 2-х конт SMD5050 SC21C1ESB 440742</t>
  </si>
  <si>
    <t>УТ000026972</t>
  </si>
  <si>
    <t>Коннектор 15 см зажим-зажим 2-х конт SMD5050 SC21C2ESB 440739 10mm.</t>
  </si>
  <si>
    <t>УТ000026973</t>
  </si>
  <si>
    <t>Коннектор 15 см зажим-зажим 4-х конт SMD5050 RGB SC41C2ESB 440740</t>
  </si>
  <si>
    <t>УТ000046928</t>
  </si>
  <si>
    <t>Коннектор 15 см питание гнездо-зажим 2-х конт SMD5050 SC21TCESB</t>
  </si>
  <si>
    <t>УТ000046927</t>
  </si>
  <si>
    <t>Коннектор 15 см питание-гнездо-зажим 2-х конт SMD3528 SC28TCESB 8mm</t>
  </si>
  <si>
    <t>УТ000026974</t>
  </si>
  <si>
    <t>Коннектор 15 см питание-зажим 2-х конт SMD3528 SC28C1ESB 440741</t>
  </si>
  <si>
    <t>УТ000026976</t>
  </si>
  <si>
    <t>Коннектор 15 см питание-зажим 4-х конт SMD5050 RGB SC41C1ESB 440743</t>
  </si>
  <si>
    <t>УТ000046926</t>
  </si>
  <si>
    <t>Коннектор 15см 2-х конт  Ecola SMD3528  8 mm</t>
  </si>
  <si>
    <t>УТ000046925</t>
  </si>
  <si>
    <t>Коннектор 15см разъём питания гнездо-провод Ecola SCPLPMESB 24V 6A</t>
  </si>
  <si>
    <t>УТ000046924</t>
  </si>
  <si>
    <t>Коннектор 15см разъём питания штекер-провод Ecola SCPLPFESB</t>
  </si>
  <si>
    <t>УТ000063379</t>
  </si>
  <si>
    <t>Коннектор DS 5050-10mm (SBL-10mm5050)</t>
  </si>
  <si>
    <t>УТ000063381</t>
  </si>
  <si>
    <t>Коннектор DS COB-8mm (SBL-8mmCOB)</t>
  </si>
  <si>
    <t>УТ000063382</t>
  </si>
  <si>
    <t>Коннектор DS COB-8mm-10 см провод (SBL-8mmCOBDS)</t>
  </si>
  <si>
    <t>УТ000063383</t>
  </si>
  <si>
    <t>Коннектор DS RGB-10mm (SBL-10mmRGB)</t>
  </si>
  <si>
    <t>УТ000063385</t>
  </si>
  <si>
    <t>Коннектор DS RGB-10mm-15cm провод (SBL-10mmRGBDS)</t>
  </si>
  <si>
    <t>УТ000063386</t>
  </si>
  <si>
    <t>Коннектор SS 2835-8mm-15cm провод (SBL-8mm2835SS)</t>
  </si>
  <si>
    <t>УТ000063389</t>
  </si>
  <si>
    <t>Коннектор SS COB-8mm-10 см провод (SBL-8mmCOBSS)</t>
  </si>
  <si>
    <t>УТ000063392</t>
  </si>
  <si>
    <t>Коннектор SS RGB-10mm-15cm провод (SBL-10mmRGBSS)</t>
  </si>
  <si>
    <t>УТ000001228</t>
  </si>
  <si>
    <t>Коннектор для LED ленты 5050</t>
  </si>
  <si>
    <t>00410058171</t>
  </si>
  <si>
    <t>Коннектор для LED ленты RGB TD-69 (гн-гн Китай)</t>
  </si>
  <si>
    <t>УТ000006906</t>
  </si>
  <si>
    <t>Коннектор для LED ленты RGB Огонек TD-72 (гн-гн-гн Т-образный)</t>
  </si>
  <si>
    <t>УТ000026978</t>
  </si>
  <si>
    <t>Коннектор зажим 2-х контактный SMD5050 SC21SCESB Ecola</t>
  </si>
  <si>
    <t>УТ000026979</t>
  </si>
  <si>
    <t>Коннектор зажим 4-х контактный SMD5050 RGB SC41SCESB Ecola 440737</t>
  </si>
  <si>
    <t>УТ000042279</t>
  </si>
  <si>
    <t>Провод для соединения RGB лент</t>
  </si>
  <si>
    <t xml:space="preserve"> Контроллер для светодиодной ленты 12В</t>
  </si>
  <si>
    <t>УТ000019181</t>
  </si>
  <si>
    <t>Аудиконтроллер Ecola 12V 144W (24V 288W) 12A RGB с радиопультом управления (цветомузыка) RCM12AESB 483279</t>
  </si>
  <si>
    <t>УТ000045323</t>
  </si>
  <si>
    <t>Диммер для светодиодной ленты 12В 6А 72Вт Ecola CDM06AESB</t>
  </si>
  <si>
    <t>УТ000011412</t>
  </si>
  <si>
    <t>Диммер для светодиодной ленты 48W 4A 12v (мини) ZK-45800</t>
  </si>
  <si>
    <t>00410052729</t>
  </si>
  <si>
    <t>Контроллер Bluetooth для светодиодной ленты RGB OG-LDL33</t>
  </si>
  <si>
    <t>УТ000057050</t>
  </si>
  <si>
    <t>Контроллер для св/д ленты 12V 216W RGB с белым ИК пультом GDC-RGB-216-R-IP20-12 General  511701</t>
  </si>
  <si>
    <t>УТ000028811</t>
  </si>
  <si>
    <t>Контроллер для светодиодной ленты 12V 96W (24V 192W) 8A c  датчиком движения, инфрокрасный автомат включатель Ecola PIR096ESB</t>
  </si>
  <si>
    <t>УТ000043120</t>
  </si>
  <si>
    <t>Контроллер для светодиодной ленты RGB (Wi-Fi, 2*RGB, пульт)</t>
  </si>
  <si>
    <t>УТ000043121</t>
  </si>
  <si>
    <t>УТ000043119</t>
  </si>
  <si>
    <t>Контроллер для светодиодной ленты RGB (Wi-Fi, RGB, пульт)</t>
  </si>
  <si>
    <t>УТ000028807</t>
  </si>
  <si>
    <t>Контроллер для светодиодной ленты RGB 12V 144W 12A  (настенный чёрный с кольцевым сенсором) Ecola CPB12АESB</t>
  </si>
  <si>
    <t>УТ000028806</t>
  </si>
  <si>
    <t>Контроллер для светодиодной ленты RGB 12V 144W 12A  (пульт инфракрасный) Ecola CRL144ESB</t>
  </si>
  <si>
    <t>УТ000053547</t>
  </si>
  <si>
    <t>Контроллер для светодиодной ленты RGB 12V 144W 12A c ИК пультом Ecola CRS144ESB</t>
  </si>
  <si>
    <t>УТ000028808</t>
  </si>
  <si>
    <t>Контроллер для светодиодной ленты RGB 12V 216W(24V/432W)18A  (с кольцевым сенсором.,белым радиопультом) Ecola RFC18WESB 601176</t>
  </si>
  <si>
    <t>УТ000028809</t>
  </si>
  <si>
    <t>Контроллер для светодиодной ленты RGB 12V 216W(24V/432W)18A  (с кольцевым сенсором.,чёрным  радиопультом) Ecola RFC18AESB</t>
  </si>
  <si>
    <t>УТ000009153</t>
  </si>
  <si>
    <t>Контроллер для светодиодной ленты RGB 12V 72W 6A c ИК пультом Ecola CRS072ESB</t>
  </si>
  <si>
    <t>УТ000006726</t>
  </si>
  <si>
    <t>Контроллер для светодиодной ленты RGB 12V 72W 6A mini с переходником и радиопультом управления Ecola CRFM72ESB</t>
  </si>
  <si>
    <t>УТ000028810</t>
  </si>
  <si>
    <t>Контроллер для светодиодной ленты RGB 12V 72W 6A моноблокс блоком питания  с инфрокрасным пультом Ecola CRM072ESB</t>
  </si>
  <si>
    <t>УТ000040967</t>
  </si>
  <si>
    <t>Контроллер для светодиодной ленты RGB 12В General GDC-RGB-80-I</t>
  </si>
  <si>
    <t>УТ000040968</t>
  </si>
  <si>
    <t>Контроллер для светодиодной ленты RGB 12В General GDC-RGBW-96-I</t>
  </si>
  <si>
    <t xml:space="preserve"> Светодиодная лента 12В</t>
  </si>
  <si>
    <t>УТ000066026</t>
  </si>
  <si>
    <t>Лента св/д 12V 14.4W/m 120Led/m IP20 4200K 5м 1400Lm/m 4K (интер) PRO SMD3528 P2LV14ESG Ecola</t>
  </si>
  <si>
    <t>УТ000064952</t>
  </si>
  <si>
    <t>Лента светодиодная  220V 14.4W/m 60led/m IP67 RGB герм 50м цена/м б/акс 5050 (5052) 505215 General</t>
  </si>
  <si>
    <t>УТ000015204</t>
  </si>
  <si>
    <t>Светодиодная лента SMD 2835/60, 4000K белый теплый SmartBuy-IP20-4.8W/WW (SBL-IP20-4.8-WW)</t>
  </si>
  <si>
    <t>УТ000013622</t>
  </si>
  <si>
    <t>Светодиодная лента SMD 2835/60, 4000K белый теплый SmartBuy-IP65-4.8W/WW (SBL-IP65-4.8-WW)</t>
  </si>
  <si>
    <t>УТ000013612</t>
  </si>
  <si>
    <t>Светодиодная лента SMD 2835/60, голубой SmartBuy-IP20-4.8W/Blue (SBL-IP20-4.8-Bl)</t>
  </si>
  <si>
    <t>УТ000013614</t>
  </si>
  <si>
    <t>Светодиодная лента SMD 2835/60, зеленый SmartBuy-IP20-4.8W/Green (SBL-IP20-4.8-Gr)</t>
  </si>
  <si>
    <t>УТ000041307</t>
  </si>
  <si>
    <t>Светодиодная лента SMD 3528, 4200K (IP65, 60 свд/м, 4.8w/m) "Ecola" влагозащищённая 440677</t>
  </si>
  <si>
    <t>УТ000041310</t>
  </si>
  <si>
    <t>Светодиодная лента SMD 3528, 6000k (IP20, 60 свд/м, 11w/m, 1200Lm, ) Ecola (Китай) 556841</t>
  </si>
  <si>
    <t>УТ000041308</t>
  </si>
  <si>
    <t>Светодиодная лента SMD 3528, 6000K (IP65, 60 свд/м, 4.8w/m) "Ecola" влагозащищённая 463073</t>
  </si>
  <si>
    <t>УТ000010273</t>
  </si>
  <si>
    <t>Светодиодная лента SMD 3528, RGB (IP20, 60 свд/м, 4,8w/m, 300Lm) "DEKO" (Китай)</t>
  </si>
  <si>
    <t>УТ000041309</t>
  </si>
  <si>
    <t>Светодиодная лента SMD 3528, RGB (IP65, 60 свд/м, 4.8w/m) "Ecola" влагозащищённая 679220</t>
  </si>
  <si>
    <t>УТ000023589</t>
  </si>
  <si>
    <t>Светодиодная лента SMD 3528, белый (IP20, 60 свд/м, 11w/m, 1200Lm, 4K) Ecola (Китай) 556840</t>
  </si>
  <si>
    <t>УТ000000312</t>
  </si>
  <si>
    <t>Светодиодная лента SMD 3528, зеленый (IP20, 60 свд/м, 4,8w/m) Feron (Китай)</t>
  </si>
  <si>
    <t>УТ000000308</t>
  </si>
  <si>
    <t>Светодиодная лента SMD 3528, синий (IP20, 60 свд/м, 4,8w/m) Feron (Китай)</t>
  </si>
  <si>
    <t>УТ000041311</t>
  </si>
  <si>
    <t>Светодиодная лента SMD 5050, 6000K (IP20, 60 свд/м, 14.4w/m) "Ecola" 496756</t>
  </si>
  <si>
    <t>УТ000041304</t>
  </si>
  <si>
    <t>Светодиодная лента SMD 5050, 6000K (IP65, 60 свд/м, 14,4w/m) "Ecola" влагозащищённая 600639</t>
  </si>
  <si>
    <t>УТ000013687</t>
  </si>
  <si>
    <t>Светодиодная лента SMD 5050, RGB (IP20, 30 свд/м, 7,2w/m, 450Lm) "Включай" (Китай)</t>
  </si>
  <si>
    <t>УТ000034319</t>
  </si>
  <si>
    <t>Светодиодная лента SMD 5050, RGB (IP20, 60 свд/м, 14,4w/m) "Ecola"  440701</t>
  </si>
  <si>
    <t>УТ000041305</t>
  </si>
  <si>
    <t>Светодиодная лента SMD 5050, RGB (IP65, 60 свд/м, 14,4w/m) "Ecola" влагозащищённая 440705</t>
  </si>
  <si>
    <t>УТ000040309</t>
  </si>
  <si>
    <t>Светодиодная лента SMD 5050, белый  (IP65, 60 свд/м, 14,4w/m, 1280Lm) "Ecola" 600638</t>
  </si>
  <si>
    <t>УТ000028812</t>
  </si>
  <si>
    <t>Светодиодная лента SMD 5050, белый 4200К (IP20, 60 свд/м, 14,4w/m, 840Lm) "Ecola"  440700</t>
  </si>
  <si>
    <t>УТ000040634</t>
  </si>
  <si>
    <t>Светодиодная лента SMD 5050, белый 4200К (IP20, 60 свд/м, 19w/m, 1200Lm) "Ecola"  556514</t>
  </si>
  <si>
    <t>УТ000045106</t>
  </si>
  <si>
    <t>Светодиодная лента SMD 5050, белый дневной (IP65, 60 свд/м, 19w/m, 1200Lm, 6000K) "Ecola" 583626</t>
  </si>
  <si>
    <t>УТ000045105</t>
  </si>
  <si>
    <t>Светодиодная лента SMD 5050, белый холодный (IP65, 60 свд/м, 19w/m, 1200Lm, 4200K) "Ecola" 556516</t>
  </si>
  <si>
    <t>УТ000034687</t>
  </si>
  <si>
    <t>Светодиодная лента SMD 5050, зелёный (IP20, 60 свд/м, 14,4w/m) "Ecola" 641197</t>
  </si>
  <si>
    <t>УТ000034688</t>
  </si>
  <si>
    <t>Светодиодная лента SMD 5050, красный (IP20, 60 свд/м, 14,4w/m) "Ecola" 641198</t>
  </si>
  <si>
    <t>УТ000041303</t>
  </si>
  <si>
    <t>Светодиодная лента SMD 5050, синий (IP20, 60 свд/м, 14,4w/m) "Ecola" 641196</t>
  </si>
  <si>
    <t>УТ000041306</t>
  </si>
  <si>
    <t>Светодиодная лента SMD 5630, 6000К (IP20, 60 свд/м, 19w/m, 1200Lm) "Ecola"  556515</t>
  </si>
  <si>
    <t>УТ000045142</t>
  </si>
  <si>
    <t>Светодиодная лента SMD 5730, белый холодный (60 свд/м, 18w/m) "General" 498479</t>
  </si>
  <si>
    <t xml:space="preserve"> Светодиодная лента и комплектующие 220В</t>
  </si>
  <si>
    <t xml:space="preserve"> Коннекторы для светодиодной ленты 220В</t>
  </si>
  <si>
    <t>УТ000041502</t>
  </si>
  <si>
    <t>Заглушка для LED ленты 220В 5050</t>
  </si>
  <si>
    <t>УТ000041503</t>
  </si>
  <si>
    <t>Коннектор для LED ленты 220В 5050</t>
  </si>
  <si>
    <t>УТ000041500</t>
  </si>
  <si>
    <t>Коннектор для LED ленты 220В RGB 5050</t>
  </si>
  <si>
    <t>УТ000041496</t>
  </si>
  <si>
    <t>Коннектор для LED ленты 220В RGB гибкий G-5050-SCS-IP20-RGB</t>
  </si>
  <si>
    <t>УТ000041497</t>
  </si>
  <si>
    <t>Коннектор для LED ленты 220В гибкий G-5050-SCS-IP20</t>
  </si>
  <si>
    <t xml:space="preserve"> Контроллер для светодиодной ленты 220В</t>
  </si>
  <si>
    <t>УТ000039261</t>
  </si>
  <si>
    <t>Контроллер для светодиодной ленты RGB 220В 1А 200Вт GDC-RGB-200-IP20-220В</t>
  </si>
  <si>
    <t>УТ000042469</t>
  </si>
  <si>
    <t>Контроллер для светодиодной ленты RGB 220В 5,4А 1200Вт GDC-RGB-1200-IP67-220В</t>
  </si>
  <si>
    <t>УТ000041505</t>
  </si>
  <si>
    <t>Шнур питания с вилкой для LED ленты 220В 5050/5730 IP20 G-5050-P-IP20 5215</t>
  </si>
  <si>
    <t>УТ000041504</t>
  </si>
  <si>
    <t>Шнур питания с вилкой для LED ленты 220В 5050/5730 IP67 G-5050-P-IP67 5216</t>
  </si>
  <si>
    <t xml:space="preserve"> Светодиодная лента 220В</t>
  </si>
  <si>
    <t>УТ000041508</t>
  </si>
  <si>
    <t>Светодиодная лента 220В 14,4Вт/м 2700К IP67 60SMD 5050, белый тёплый General</t>
  </si>
  <si>
    <t>УТ000041506</t>
  </si>
  <si>
    <t>Светодиодная лента 220В 14,4Вт/м 6500К IP67 60SMD 5050, белый холодный General 504715</t>
  </si>
  <si>
    <t xml:space="preserve"> Светодиодная лента и комплектующие 24В</t>
  </si>
  <si>
    <t xml:space="preserve"> Блок питания для светодиодной ленты 24В</t>
  </si>
  <si>
    <t>УТ000010366</t>
  </si>
  <si>
    <t>Блок питания для LED ленты 24V  38W 1.5A IP20 Ecola (Китай) D2T038ESB</t>
  </si>
  <si>
    <t>УТ000019907</t>
  </si>
  <si>
    <t>Блок питания для LED ленты 24V  60W 2.5A IP20 Ecola (Китай) D2L060ESB</t>
  </si>
  <si>
    <t>УТ000045260</t>
  </si>
  <si>
    <t>Блок питания для LED ленты 24V 100W 4A IP20 Ecola (Китай) D2T100ESB</t>
  </si>
  <si>
    <t>УТ000019905</t>
  </si>
  <si>
    <t>Блок питания для LED ленты 24V 200W 8A IP20 Ecola (Китай) D2L200ESB</t>
  </si>
  <si>
    <t>УТ000044199</t>
  </si>
  <si>
    <t>Блок питания для LED ленты 24V 400W 16.6A IP20 (вентилятор) Ecola (Китай) D2L400ESB</t>
  </si>
  <si>
    <t xml:space="preserve"> Светодиодная лента и комплектующие 5В</t>
  </si>
  <si>
    <t xml:space="preserve"> Блок питания для светодиодной ленты 5В</t>
  </si>
  <si>
    <t>УТ000056901</t>
  </si>
  <si>
    <t>Блок питания для LED ленты 5V  50W 10A IP20 LP550T</t>
  </si>
  <si>
    <t>УТ000056902</t>
  </si>
  <si>
    <t>Блок питания для LED ленты 5V  75W 15A IP20 LP575T</t>
  </si>
  <si>
    <t>УТ000056900</t>
  </si>
  <si>
    <t>Блок питания для LED ленты 5V 100W 20A IP20 LP5100T</t>
  </si>
  <si>
    <t xml:space="preserve"> Светодиодная лента с питанием от USB</t>
  </si>
  <si>
    <t>УТ000052801</t>
  </si>
  <si>
    <t>Лента светодиодная USB 5м желтая Огонек OG-LDL08</t>
  </si>
  <si>
    <t>УТ000052802</t>
  </si>
  <si>
    <t>Лента светодиодная USB 5м зеленая Огонек OG-LDL08</t>
  </si>
  <si>
    <t>УТ000052804</t>
  </si>
  <si>
    <t>Лента светодиодная USB 5м мультицвет Огонек OG-LDL08</t>
  </si>
  <si>
    <t>УТ000052805</t>
  </si>
  <si>
    <t>Лента светодиодная USB 5м розовая Огонек OG-LDL08</t>
  </si>
  <si>
    <t>УТ000052806</t>
  </si>
  <si>
    <t>Лента светодиодная USB 5м синяя Огонек OG-LDL08</t>
  </si>
  <si>
    <t>УТ000052807</t>
  </si>
  <si>
    <t>Лента светодиодная USB 5м теплый белый Огонек OG-LDL08</t>
  </si>
  <si>
    <t>УТ000052808</t>
  </si>
  <si>
    <t>Лента светодиодная USB 5м фиолетовая Огонек OG-LDL08</t>
  </si>
  <si>
    <t xml:space="preserve"> Светодиодные модули, для ремонта люстр и светильников</t>
  </si>
  <si>
    <t>УТ000053551</t>
  </si>
  <si>
    <t>Модуль св/д с драйвером 12W(960lm) 4000К 4K 63x63 линз.рассеив. на магнитах IP20 2835 02-13 APEYRON</t>
  </si>
  <si>
    <t>УТ000053550</t>
  </si>
  <si>
    <t>Модуль св/д с драйвером 12W(960lm) 4000К 4K 80x80 линз.рассеив. на магнитах IP20 2835 02-19 APEYRON</t>
  </si>
  <si>
    <t>УТ000053552</t>
  </si>
  <si>
    <t>Модуль св/д с драйвером 12W(960lm) 6500К 6K 63x63 линз.рассеив. на магнитах IP20 2835 02-14 APEYRON</t>
  </si>
  <si>
    <t>УТ000053553</t>
  </si>
  <si>
    <t>Модуль св/д с драйвером 12W(960lm) 6500К 6K 80x80 линз.рассеив. на магнитах IP20 2835 02-20 APEYRON</t>
  </si>
  <si>
    <t>УТ000053558</t>
  </si>
  <si>
    <t>Модуль св/д с драйвером 18W(1620lm) 4000K 4K D178х16 линз.рассеив. на магнит IP20 02-60 APEYRON</t>
  </si>
  <si>
    <t>УТ000053559</t>
  </si>
  <si>
    <t>Модуль св/д с драйвером 18W(1620lm) 6500K 6K D178х16 линз.рассеив. на магнит IP20 02-61 APEYRON</t>
  </si>
  <si>
    <t>УТ000053554</t>
  </si>
  <si>
    <t>Модуль св/д с драйвером 24W(1920lm) 4000К 4K 120x63 линз.рассеив. на магнит IP20 2835 02-16 APEYRON</t>
  </si>
  <si>
    <t>УТ000053555</t>
  </si>
  <si>
    <t>Модуль св/д с драйвером 24W(1920lm) 4000К 4K 160x80 линз.рассеив. на магнит IP20 2835 02-22 APEYRON</t>
  </si>
  <si>
    <t>УТ000053556</t>
  </si>
  <si>
    <t>Модуль св/д с драйвером 24W(1920lm) 6500К 6K 120x63 линз.рассеив. на магнит IP20 2835 02-17 APEYRON</t>
  </si>
  <si>
    <t>УТ000053557</t>
  </si>
  <si>
    <t>Модуль св/д с драйвером 24W(1920lm) 6500К 6K 160x80 линз.рассеив. на магнит IP20 2835 02-23 APEYRON</t>
  </si>
  <si>
    <t>УТ000053560</t>
  </si>
  <si>
    <t>Модуль св/д с драйвером 28W(2520lm) 4000K 4K D218х16 линз.рассеив. на магнит IP20 02-63 APEYRON</t>
  </si>
  <si>
    <t>УТ000034370</t>
  </si>
  <si>
    <t>Панель LED для светильников 12Вт 6500К на магнитах 220V</t>
  </si>
  <si>
    <t>УТ000034371</t>
  </si>
  <si>
    <t>Панель LED для светильников 18Вт 6500К на магнитах 220V</t>
  </si>
  <si>
    <t>УТ000034372</t>
  </si>
  <si>
    <t>Панель LED для светильников 24Вт 6500К на магнитах 220V</t>
  </si>
  <si>
    <t>УТ000054115</t>
  </si>
  <si>
    <t>Панель LED для светильников 36Вт 4000К на магнитах 220V</t>
  </si>
  <si>
    <t>УТ000056571</t>
  </si>
  <si>
    <t>Светодиодный (LED) модуль M Smartbuy 12W 4000K (SBL-M-12W-4K)</t>
  </si>
  <si>
    <t>УТ000053650</t>
  </si>
  <si>
    <t>Светодиодный (LED) модуль M Smartbuy 12W 6500K (SBL-M-12W-65K)</t>
  </si>
  <si>
    <t>УТ000058569</t>
  </si>
  <si>
    <t>Светодиодный (LED) модуль M Smartbuy 18W 6500K (SBL-M-18W-65K)</t>
  </si>
  <si>
    <t>УТ000052044</t>
  </si>
  <si>
    <t>Светодиодный (LED) модуль M Smartbuy 36W 4000K (SBL-M-36W-4K)</t>
  </si>
  <si>
    <t>УТ000063375</t>
  </si>
  <si>
    <t>Светодиодный (LED) модуль M Smartbuy 48W 4000K (SBL-M-48W-4K)</t>
  </si>
  <si>
    <t>УТ000063376</t>
  </si>
  <si>
    <t>Светодиодный (LED) модуль M Smartbuy 48W 4000K-6500K (SBL-M-48W)</t>
  </si>
  <si>
    <t>УТ000063378</t>
  </si>
  <si>
    <t>Светодиодный (LED) модуль M Smartbuy 60W 4000K (SBL-M-60W-40K)</t>
  </si>
  <si>
    <t>УТ000063467</t>
  </si>
  <si>
    <t>Светодиодный (LED) модуль M Smartbuy 60W 6500К (SBL-M-60W)</t>
  </si>
  <si>
    <t>УТ000063430</t>
  </si>
  <si>
    <t>Светодиодный (LED) модуль M Smartbuy 72W 4000K (SBL-M-72W-40K)</t>
  </si>
  <si>
    <t>УТ000063431</t>
  </si>
  <si>
    <t>Светодиодный (LED) модуль M Smartbuy 72W 6500K (SBL-M-72W-65K)</t>
  </si>
  <si>
    <t>УТ000063432</t>
  </si>
  <si>
    <t>Светодиодный (LED) модуль M Smartbuy 85W 4000K (SBL-M-85W-40K)</t>
  </si>
  <si>
    <t>УТ000063433</t>
  </si>
  <si>
    <t>Светодиодный (LED) модуль M Smartbuy 85W 6500K (SBL-M-85W-65K)</t>
  </si>
  <si>
    <t>УТ000062080</t>
  </si>
  <si>
    <t>Светодиодный модуль к люстре на магнитах, основа алюминий, в комплекте с блоком питания 100Вт</t>
  </si>
  <si>
    <t>УТ000062081</t>
  </si>
  <si>
    <t>Светодиодный модуль к люстре на магнитах, основа алюминий, в комплекте с блоком питания 120Вт</t>
  </si>
  <si>
    <t>УТ000051455</t>
  </si>
  <si>
    <t>Светодиодный модуль к люстре на магнитах, основа алюминий, в комплекте с блоком питания 120Вт, 3 режима</t>
  </si>
  <si>
    <t>УТ000063043</t>
  </si>
  <si>
    <t>Светодиодный модуль к люстре на магнитах, основа алюминий, в комплекте с блоком питания 12Вт</t>
  </si>
  <si>
    <t>УТ000062079</t>
  </si>
  <si>
    <t>Светодиодный модуль к люстре на магнитах, основа алюминий, в комплекте с блоком питания 48Вт 6500К</t>
  </si>
  <si>
    <t>УТ000052239</t>
  </si>
  <si>
    <t>Светодиодный модуль к люстре на магнитах, основа алюминий, в комплекте с блоком питания 48Вт, 3 режима</t>
  </si>
  <si>
    <t>УТ000058604</t>
  </si>
  <si>
    <t>Светодиодный модуль к люстре на магнитах, основа алюминий, в комплекте с блоком питания 72Вт</t>
  </si>
  <si>
    <t>УТ000058876</t>
  </si>
  <si>
    <t>Светодиодный модуль к люстре на магнитах, основа алюминий, в комплекте с блоком питания 72Вт, 3 режима</t>
  </si>
  <si>
    <t>УТ000055818</t>
  </si>
  <si>
    <t>Светодиодный модуль к люстре на магнитах, основа алюминий, в комплекте с блоком питания 96Вт</t>
  </si>
  <si>
    <t xml:space="preserve"> Светодиодные модули, линейки</t>
  </si>
  <si>
    <t>УТ000062082</t>
  </si>
  <si>
    <t>Светодиодная лента неоновая 12В 3000К, 5м, белый</t>
  </si>
  <si>
    <t>УТ000062084</t>
  </si>
  <si>
    <t>Светодиодная лента неоновая 12В 4000К, 5м, белый</t>
  </si>
  <si>
    <t>УТ000062083</t>
  </si>
  <si>
    <t>Светодиодная лента неоновая 12В 6500К, 5м, белый</t>
  </si>
  <si>
    <t>УТ000050737</t>
  </si>
  <si>
    <t>Светодиодная лента неоновая, красный, 12В, 3м</t>
  </si>
  <si>
    <t>УТ000037857</t>
  </si>
  <si>
    <t>Светодиодная линейка 72SMD5730 12В  3200К тёплый белый</t>
  </si>
  <si>
    <t>УТ000030942</t>
  </si>
  <si>
    <t>Светодиодная линейка 72SMD5730 12В 4200К белый</t>
  </si>
  <si>
    <t>УТ000037858</t>
  </si>
  <si>
    <t>Светодиодная линейка 72SMD5730 12В 6400К белый холодный</t>
  </si>
  <si>
    <t>УТ000042229</t>
  </si>
  <si>
    <t>Светодиодная линейка 72SMD7020 12В белый</t>
  </si>
  <si>
    <t>УТ000035697</t>
  </si>
  <si>
    <t>Светодиодный модуль 1SMD2835 12В 40мА 0,54Вт 175° IP67 белый  ADEX-I84-PW-S</t>
  </si>
  <si>
    <t>УТ000035695</t>
  </si>
  <si>
    <t>Светодиодный модуль 1SMD5730 12В 40мА 0,54Вт 170° IP65 белый, ADEX-I</t>
  </si>
  <si>
    <t>УТ000035696</t>
  </si>
  <si>
    <t>Светодиодный модуль 1SMD5730 12В 40мА 0,54Вт 170° IP65 красный  ADEX-I</t>
  </si>
  <si>
    <t>УТ000030940</t>
  </si>
  <si>
    <t>Светодиодный модуль 2SMD5050 12В IP63 белый</t>
  </si>
  <si>
    <t>УТ000035700</t>
  </si>
  <si>
    <t>Светодиодный модуль 3SMD 5730, 12В, белый</t>
  </si>
  <si>
    <t>УТ000030946</t>
  </si>
  <si>
    <t>Светодиодный модуль 3SMD ELF 1.2Вт 12В IP63 квадрат белый</t>
  </si>
  <si>
    <t>УТ000035692</t>
  </si>
  <si>
    <t>Светодиодный модуль 3SMD P511 12v 0,36w белый холодный</t>
  </si>
  <si>
    <t>УТ000035702</t>
  </si>
  <si>
    <t>Светодиодный модуль 3SMD P511 12v 0,36w бескорпусной белый холодный</t>
  </si>
  <si>
    <t>УТ000014672</t>
  </si>
  <si>
    <t>Светодиодный модуль 3SMD3528 12v 0,3Вт IP65 белый</t>
  </si>
  <si>
    <t>УТ000030944</t>
  </si>
  <si>
    <t>Светодиодный модуль 3SMD5050 12В 60мА 0,72Вт IP63 квадрат красный</t>
  </si>
  <si>
    <t>УТ000035701</t>
  </si>
  <si>
    <t>Светодиодный модуль 3SMD5050 12В 60мА 0,72Вт IP63 линейный белый</t>
  </si>
  <si>
    <t>УТ000030945</t>
  </si>
  <si>
    <t>Светодиодный модуль 3SMD5050 12В IP63 линейный красный</t>
  </si>
  <si>
    <t>УТ000035698</t>
  </si>
  <si>
    <t>Светодиодный модуль ELF VIVO+II 2SMD2835 12В 60мА 0,72Вт 170° IP67 красный</t>
  </si>
  <si>
    <t>УТ000035699</t>
  </si>
  <si>
    <t>Светодиодный модуль ELF VIVO+II 2SMD2835 12В 85мА 1,05Вт 170° IP67 белый</t>
  </si>
  <si>
    <t>УТ000034368</t>
  </si>
  <si>
    <t>Светодиодный модуль SMD 5050 круг, 2.4W IP65</t>
  </si>
  <si>
    <t>УТ000034367</t>
  </si>
  <si>
    <t>Светодиодный модуль SMD 5050 круг, 2W IP30 (20)</t>
  </si>
  <si>
    <t>УТ000034369</t>
  </si>
  <si>
    <t>Светодиодный модуль SMD 5050 круг, матовый плафон 2W IP65 (10) холодный</t>
  </si>
  <si>
    <t>УТ000029297</t>
  </si>
  <si>
    <t>Светодиодный модуль SMD 5050 овал, 2W белый 47627 (10)</t>
  </si>
  <si>
    <t>УТ000054024</t>
  </si>
  <si>
    <t>Светодиодный модуль, матрица для прожектора DC 12В, 50Вт, LED СОВ 4640, 6000-6500К</t>
  </si>
  <si>
    <t>УТ000054025</t>
  </si>
  <si>
    <t>Светодиодный модуль, матрица для прожектора с драйвером AC 220В, 50Вт, LED СОВ F7540-F2525, 4500-5000К</t>
  </si>
  <si>
    <t xml:space="preserve"> Светотехника для праздников</t>
  </si>
  <si>
    <t xml:space="preserve"> Гирлянды</t>
  </si>
  <si>
    <t>УТ000008160</t>
  </si>
  <si>
    <t>Гирлянда "Бахрома"  ширина 2,4м., высота 0,6м., нить силикон, LED-120-220V, контр. 8 режимов, СИНИЙ 706202 (СИ`)</t>
  </si>
  <si>
    <t>УТ000057161</t>
  </si>
  <si>
    <t>Гирлянда "Бахрома"  ширина 3м., высота 0,7м.,  120LED, 220V  теплый белый FunRay IC-120W</t>
  </si>
  <si>
    <t>УТ000051700</t>
  </si>
  <si>
    <t>Гирлянда "Бахрома"  ширина 3м., высота 0,7м.,  120LED, 220V Белый FunRay IC-120W</t>
  </si>
  <si>
    <t>УТ000057162</t>
  </si>
  <si>
    <t>Гирлянда "Бахрома"  ширина 3м., высота 0,7м., 120LED, 220V   Белый  FunRay IC-120W</t>
  </si>
  <si>
    <t>УТ000008162</t>
  </si>
  <si>
    <t>Гирлянда "Бахрома"  ширина 4,8м., высота 0,6м., нить силикон, LED-180-220V, контр. 8 режимов, ЗЕЛЕНЫЙ 706230 (СИ`)</t>
  </si>
  <si>
    <t>УТ000057176</t>
  </si>
  <si>
    <t>Гирлянда "Бахрома" светодиодная уличная ширина 3м., высота 0,7м., IP60, 120LED, 220V, мульти FunRay SIC-120W</t>
  </si>
  <si>
    <t>УТ000057175</t>
  </si>
  <si>
    <t>Гирлянда "Бахрома" светодиодная уличная ширина 3м., высота 0,7м., IP60, 120LED, 220V, холодный белый FunRay SIC-120W</t>
  </si>
  <si>
    <t>УТ000057188</t>
  </si>
  <si>
    <t>Гирлянда "Бахрома" светодиодная, со снежинками, ширина 2м., высота 0,6м., IP20, 100LED, 220V, тёплый белый FunRay</t>
  </si>
  <si>
    <t>УТ000057148</t>
  </si>
  <si>
    <t>Гирлянда "Дождик" светодиодная 10 нитей по 2м, 200LED, IP20, мульти, зелёный шнур 1,5м, 220V, контроллер, Funray</t>
  </si>
  <si>
    <t>УТ000057166</t>
  </si>
  <si>
    <t>Гирлянда "Занавес" светодиодная 2,1*1,5м, 200LED, IP20, тёплый белый, прозрачный шнур 1,5м, 220V, Funray</t>
  </si>
  <si>
    <t>УТ000057165</t>
  </si>
  <si>
    <t>Гирлянда "Занавес" светодиодная 2,1*1,5м, 200LED, IP20, холодный белый, прозрачный шнур 1,5м, 220V, Funray</t>
  </si>
  <si>
    <t>УТ000057167</t>
  </si>
  <si>
    <t>Гирлянда "Занавес" светодиодная 3*2,5м, 320LED, IP20, тёплый белый, прозрачный шнур 2,5м, 220V, Funray</t>
  </si>
  <si>
    <t>УТ000057146</t>
  </si>
  <si>
    <t>Гирлянда "Занавес" светодиодная 3*2,5м, 320LED, IP20, холодный белый, прозрачный шнур 2,5м, 220V, контроллер, Funray</t>
  </si>
  <si>
    <t>УТ000035194</t>
  </si>
  <si>
    <t>Гирлянда "Занавес"комнатная, ,белая, эффект страбоскопов,длина 2м*1.5м, нить силикон, 200LED,IP44, Feron</t>
  </si>
  <si>
    <t>УТ000057157</t>
  </si>
  <si>
    <t>Гирлянда "Лучики" светодиодная 10м, 100LED, мульти, IP20, тёмно-зелёный шнур 0,7м, контроллер, 220V Funray</t>
  </si>
  <si>
    <t>УТ000057156</t>
  </si>
  <si>
    <t>Гирлянда "Лучики" светодиодная 5м, 60LED, мульти, IP20, тёмно-зелёный шнур 0,7м, контроллер, 220V Funray</t>
  </si>
  <si>
    <t>УТ000034968</t>
  </si>
  <si>
    <t>Гирлянда "Метраж" 10м, нить силикон, LED-100-220V, контроллер, 8 режимов красный 3556786</t>
  </si>
  <si>
    <t>УТ000034965</t>
  </si>
  <si>
    <t>Гирлянда "Метраж" 10м, нить силикон, LED-100-220V, контроллер, 8 режимов, синий 3556782</t>
  </si>
  <si>
    <t>УТ000034978</t>
  </si>
  <si>
    <t>Гирлянда "Метраж" 20м, нить тёмная, LED-200-220V, контроллер, 8 режимов красный 3556818</t>
  </si>
  <si>
    <t>УТ000008139</t>
  </si>
  <si>
    <t>Гирлянда "Метраж" уличная УМС, длина 10м, нить белая, LED-100-220V, без контр. КРАСНЫЙ 1080034</t>
  </si>
  <si>
    <t>УТ000034979</t>
  </si>
  <si>
    <t>Гирлянда "Метраж" уличная, длина 10м, нить белая, LED-100-220V, 8 режимов, зелёная 3584140</t>
  </si>
  <si>
    <t>УТ000034983</t>
  </si>
  <si>
    <t>Гирлянда "Метраж" уличная, длина 10м, нить тёмная, LED-100-220V, 8 режимов, красная 671659</t>
  </si>
  <si>
    <t>УТ000034958</t>
  </si>
  <si>
    <t>Гирлянда "Метраж" уличная, длина 10м, нить тёмная, LED-100-220V, 8 режимов, фиолетовая 187230</t>
  </si>
  <si>
    <t>УТ000057158</t>
  </si>
  <si>
    <t>Гирлянда "Минишарики" светодиодная 10м, 100LED, синий, тёмно-зелёный шнур 0,7м, контроллер, 220V Funray</t>
  </si>
  <si>
    <t>УТ000051703</t>
  </si>
  <si>
    <t>Гирлянда "Минишарики" светодиодная 10м, 100LED, тёплый белый, тёмно-зелёный шнур 0,7м, контроллер, 220V Funray</t>
  </si>
  <si>
    <t>УТ000046805</t>
  </si>
  <si>
    <t>Гирлянда "Нить" 10 м , IP20, прозрачная нить, 100 LED, свечение жёлтое, 8 режимов, 220 В</t>
  </si>
  <si>
    <t>УТ000046806</t>
  </si>
  <si>
    <t>Гирлянда "Нить" 10 м , IP20, прозрачная нить, 100 LED, свечение зелёное, 8 режимов, 220 В</t>
  </si>
  <si>
    <t>УТ000046810</t>
  </si>
  <si>
    <t>Гирлянда "Нить" 10 м , IP20, тёмная нить, 100 LED, свечение жёлтое, 8 режимов, 220 В</t>
  </si>
  <si>
    <t>УТ000046812</t>
  </si>
  <si>
    <t>Гирлянда "Нить" 10 м , IP20, тёмная нить, 100 LED, свечение красное, 8 режимов, 220 В</t>
  </si>
  <si>
    <t>УТ000046808</t>
  </si>
  <si>
    <t>Гирлянда "Нить" 10 м , IP20, тёмная нить, 100 LED, свечение синее, 8 режимов, 220 В</t>
  </si>
  <si>
    <t>УТ000046809</t>
  </si>
  <si>
    <t>Гирлянда "Нить" 10 м , IP20, тёмная нить, 100 LED, свечение фиолетовое, 8 режимов, 220 В</t>
  </si>
  <si>
    <t>УТ000046827</t>
  </si>
  <si>
    <t>Гирлянда "Нить" 10 м с насадками "Шарики 1.5 см", IP44, тёмная нить, 100 LED, свечение белое, 8 режимов, 220 В</t>
  </si>
  <si>
    <t>УТ000046826</t>
  </si>
  <si>
    <t>Гирлянда "Нить" 10 м с насадками "Шарики 1.5 см", IP44, тёмная нить, 100 LED, свечение синее, 8 режимов, 220 В</t>
  </si>
  <si>
    <t>УТ000046814</t>
  </si>
  <si>
    <t>Гирлянда "Нить" 20 м , IP20, прозрачная нить, 200 LED, свечение белое, 8 режимов, 220 В</t>
  </si>
  <si>
    <t>УТ000046819</t>
  </si>
  <si>
    <t>Гирлянда "Нить" 20 м , IP20, прозрачная нить, 200 LED, свечение зелёное, 8 режимов, 220 В</t>
  </si>
  <si>
    <t>УТ000046815</t>
  </si>
  <si>
    <t>Гирлянда "Нить" 20 м , IP20, прозрачная нить, 200 LED, свечение тёплое белое, 8 режимов, 220 В</t>
  </si>
  <si>
    <t>УТ000046817</t>
  </si>
  <si>
    <t>Гирлянда "Нить" 20 м , IP20, прозрачная нить, 200 LED, свечение фиолетовое, 8 режимов, 220 В</t>
  </si>
  <si>
    <t>УТ000046823</t>
  </si>
  <si>
    <t>Гирлянда "Нить" 20 м , IP20, тёмная нить, 200 LED, свечение зелёное, 8 режимов, 220 В</t>
  </si>
  <si>
    <t>УТ000046824</t>
  </si>
  <si>
    <t>Гирлянда "Нить" 20 м , IP20, тёмная нить, 200 LED, свечение красное, 8 режимов, 220 В</t>
  </si>
  <si>
    <t>УТ000046822</t>
  </si>
  <si>
    <t>Гирлянда "Нить" 20 м , IP20, тёмная нить, 200 LED, свечение фиолетовое, 8 режимов, 220 В</t>
  </si>
  <si>
    <t>УТ000008203</t>
  </si>
  <si>
    <t>Гирлянда "Нить" 5 м с насадками "Мишки", IP20, прозрачная нить, 20 LED, свечение мульти, мигание, 220 В</t>
  </si>
  <si>
    <t>УТ000057154</t>
  </si>
  <si>
    <t>Гирлянда "Нить" светодиодная 10м, 100LED, тёплый белый, IP20, серебр. шнур 1,5м, 220V Funray</t>
  </si>
  <si>
    <t>УТ000057155</t>
  </si>
  <si>
    <t>Гирлянда "Нить" светодиодная 10м, 100LED, фиолетовый, IP20, серебр. шнур 1,5м, 220V Funray</t>
  </si>
  <si>
    <t>УТ000046818</t>
  </si>
  <si>
    <t>Гирлянда "Нить", IP20, 20 м, прозрачная нить, 200 LED, свечение жёлтое, 8 режимов, 220 В</t>
  </si>
  <si>
    <t>УТ000057149</t>
  </si>
  <si>
    <t>Гирлянда "Прищепки" светодиодная 3м, 15LED, IP20, тёплый белый, прозрачный шнур 0,5м, 3*AA, Funray</t>
  </si>
  <si>
    <t>УТ000057151</t>
  </si>
  <si>
    <t>Гирлянда "Рисовая" светодиодная 10м, 100LED, IP20, синий, тёмно-зелёный шнур 0,7м, 220V, контроллер Funray</t>
  </si>
  <si>
    <t>УТ000057150</t>
  </si>
  <si>
    <t>Гирлянда "Рисовая" светодиодная 10м, 100LED, IP20, тёплый белый, тёмно-зелёный шнур 0,7м, 220V, контроллер Funray</t>
  </si>
  <si>
    <t>УТ000051704</t>
  </si>
  <si>
    <t>Гирлянда "Рисовая" светодиодная уличная 10м, 100LED, IP60, тёплый белый, чёрный шнур 1,5м, 220V,  Funray</t>
  </si>
  <si>
    <t>УТ000008173</t>
  </si>
  <si>
    <t>Гирлянда "Сетка"  ширина 1м., высота 0,9м., нить силикон, LED-120-220V, моргает, RGB 1080489 (СИ`)</t>
  </si>
  <si>
    <t>УТ000057171</t>
  </si>
  <si>
    <t>Гирлянда "Шарики" светодиодная уличная 10м, 100LED, IP44, мульти, чёрный шнур 1,5м, 220V,  Funray</t>
  </si>
  <si>
    <t>УТ000040804</t>
  </si>
  <si>
    <t>Гирлянда занавес 200-001 белый 1,5*1м IP20 EUROSVET a044087</t>
  </si>
  <si>
    <t>УТ000035191</t>
  </si>
  <si>
    <t>Гирлянда метраж 5LED.цвет свечения белый,высота сосульки 10см, длина 80см (на батарейках ААх2)</t>
  </si>
  <si>
    <t>УТ000062162</t>
  </si>
  <si>
    <t>Гирлянда нить 50LED RGB 3м. 3xR6, проз.пвх, NGF-S01-50RGBY-5-3m-3AA-TR-IP20 Navigator</t>
  </si>
  <si>
    <t>УТ000051781</t>
  </si>
  <si>
    <t>Гирлянда светодиодная "Кубики"  40LED, 4м., нить силикон, теплый свет (SE-CUBE-440WW)</t>
  </si>
  <si>
    <t>УТ000051782</t>
  </si>
  <si>
    <t>Гирлянда светодиодная "Льдинки" 40LED, 3м., нить силикон, холодный свет (SE-ICE-440W)</t>
  </si>
  <si>
    <t>УТ000057164</t>
  </si>
  <si>
    <t>Гирлянда светодиодная "Сетка" 144LED, 1*1,5м, мульти, IP20, прозрачный шнур 1,5м, контроллер, Funray</t>
  </si>
  <si>
    <t>УТ000057163</t>
  </si>
  <si>
    <t>Гирлянда светодиодная "Сетка" 144LED, 1*1,5м, холодный белый, IP20, прозрачный шнур 1,5м, контроллер, Funray</t>
  </si>
  <si>
    <t>УТ000051786</t>
  </si>
  <si>
    <t>Гирлянда светодиодная "Сетка" 320LED, 3*2м., прозрачный шнур, мульти (ML-320M)</t>
  </si>
  <si>
    <t>УТ000051788</t>
  </si>
  <si>
    <t>Гирлянда светодиодная "Сетка" 320LED, 3*2м., прозрачный шнур, теплый свет (ML-320WW)</t>
  </si>
  <si>
    <t>УТ000051787</t>
  </si>
  <si>
    <t>Гирлянда светодиодная "Сетка" 320LED, 3*2м., прозрачный шнур, холодный свет (ML-320W)</t>
  </si>
  <si>
    <t>УТ000051783</t>
  </si>
  <si>
    <t>Гирлянда светодиодная "Созвездие" 40LED, 4м., нить силикон, теплый свет (SE-STAR-440WW)</t>
  </si>
  <si>
    <t>УТ000051785</t>
  </si>
  <si>
    <t>Гирлянда светодиодная "Шарики" 40LED, 5м., черный шнур, мульти (BL-550M)</t>
  </si>
  <si>
    <t>УТ000040854</t>
  </si>
  <si>
    <t>Гирлянда уличная "Сеть", ширина 2м, высота 3м, 400LED,220V, IP44, 8 режимов, МУЛЬТИ нить прозрачная,2361695</t>
  </si>
  <si>
    <t>УТ000040848</t>
  </si>
  <si>
    <t>Гирлянда уличная нить тёмная, 10 м, 100LED,220V, IP44, БЕЛЫЙ, УМС, 187241</t>
  </si>
  <si>
    <t>УТ000040855</t>
  </si>
  <si>
    <t>Гирлянда уличная нить тёмная, 10 м, 100LED,220V, IP44,ТЁПЛЫЙ БЕЛЫЙ, УМС, 3584087</t>
  </si>
  <si>
    <t>УТ000051730</t>
  </si>
  <si>
    <t>Гирлянда-бахрома Ecola 135LED зеленая, 5*0,5м, 8 режимов, прозрачный провод с вилкой 220V IP44 N4GM05ELC</t>
  </si>
  <si>
    <t>УТ000051732</t>
  </si>
  <si>
    <t>Гирлянда-бахрома Ecola 135LED синяя, 5*0,5м, 8 режимов, прозрачный провод с вилкой 220V IP44 N4В05ELC</t>
  </si>
  <si>
    <t>УТ000051734</t>
  </si>
  <si>
    <t>Гирлянда-бахрома Ecola 150LED RGBW,3*0.5м, БАЗА блок питания соед. до 10шт., 8 режимов,прозрачный  N5RM03ELC</t>
  </si>
  <si>
    <t>УТ000051735</t>
  </si>
  <si>
    <t>Гирлянда-бахрома Ecola 150LED синий, 3*0.5м, БАЗА блок питания соед. до 10шт., 8 режимов,прозрачный  N5YB03ELC</t>
  </si>
  <si>
    <t>УТ000061772</t>
  </si>
  <si>
    <t>Гирлянда-занавес (USB) Роса 240LED 2x2м, 2700K IP20, шнур 2м, пульт в комплекте CL590 Feron  41635</t>
  </si>
  <si>
    <t>УТ000061872</t>
  </si>
  <si>
    <t>Гирлянда-занавес (USB) Роса 240LED 2x2м, 5000K IP20 шнур 2м, пульт в/к CL590 Feron 41636</t>
  </si>
  <si>
    <t>УТ000047072</t>
  </si>
  <si>
    <t>Гирлянда-занавес на елку 150LED холодн.белый 0,45*1,5м. 8реж. провод 3м.зел EUROSVET 200-003 a049839</t>
  </si>
  <si>
    <t>УТ000061773</t>
  </si>
  <si>
    <t>Гирлянда-занавес ул. 204LED синий 2*1,5м, строб эффект, IP44, прозр.3м, соед.5шт, Feron CL19 32330</t>
  </si>
  <si>
    <t>УТ000035100</t>
  </si>
  <si>
    <t>Гирлянда-занавес уличная "Касакад тающий" 120Led, белый 5м 6 сосулек 46см IP44 SH MTTB120W-46-5V</t>
  </si>
  <si>
    <t>УТ000051739</t>
  </si>
  <si>
    <t>Гирлянда-нить "Мишура" 190LED хол.белый 8 реж 5м+1,5м провод зел IP20 400-004 а056072 EUROSVET</t>
  </si>
  <si>
    <t>УТ000051740</t>
  </si>
  <si>
    <t>Гирлянда-нить 100LED голубой 10м IP20 400-002 а044099 EUROSVET</t>
  </si>
  <si>
    <t>УТ000051741</t>
  </si>
  <si>
    <t>Гирлянда-нить 100LED холодный белый 10м, IP20 400-002 а044098</t>
  </si>
  <si>
    <t>УТ000034320</t>
  </si>
  <si>
    <t>Гирлянда-нить Ecola 100LED 4000K,6м, 8 режимов,прозрачный провод с вилкой 220V IP20</t>
  </si>
  <si>
    <t>УТ000034321</t>
  </si>
  <si>
    <t>Гирлянда-нить Ecola 100LED RGB,6м, 8 режимов,прозрачный провод с вилкой 220V IP20</t>
  </si>
  <si>
    <t>УТ000034322</t>
  </si>
  <si>
    <t>Гирлянда-нить Ecola 100LED RGB,6м, 8 режимов,прозрачный провод с вилкой 220V IP44</t>
  </si>
  <si>
    <t>УТ000034323</t>
  </si>
  <si>
    <t>Гирлянда-нить Ecola 100LED синяя,6м, 8 режимов,прозрачный провод с вилкой 220V IP20</t>
  </si>
  <si>
    <t>УТ000034324</t>
  </si>
  <si>
    <t>Гирлянда-нить Ecola 120LED RGB,8м, 8 режимов,прозрачный провод с вилкой 220V IP20</t>
  </si>
  <si>
    <t>УТ000051737</t>
  </si>
  <si>
    <t>Гирлянда-нить Ecola 160LED синий ,10м, БАЗА блок питания соед. до 10шт, 8 режимов,прозрачный IP44 N5YB10ELC</t>
  </si>
  <si>
    <t>УТ000057193</t>
  </si>
  <si>
    <t>Гирлянда-нить ULD-S1000-100/DTA 100LED тепл.белый 10м., 8 реж., прозр.провод IP20 Uniel</t>
  </si>
  <si>
    <t>УТ000046976</t>
  </si>
  <si>
    <t>Гирлянда-нить ул. 200LED Синяя, 15м, 8 реж., прозр.провод с вилкой 220V IP44 N4YB15ELC Ecola</t>
  </si>
  <si>
    <t>УТ000061399</t>
  </si>
  <si>
    <t>Гирлянда-штора Огонек OG-LDG23 с крючком LED Белая (3х2м,200 ламп,220В)</t>
  </si>
  <si>
    <t>УТ000061400</t>
  </si>
  <si>
    <t>Гирлянда-штора Огонек OG-LDG23 с крючком LED Белая (3х3м,300 ламп,220В)</t>
  </si>
  <si>
    <t>УТ000061401</t>
  </si>
  <si>
    <t>Гирлянда-штора Огонек OG-LDG23 с крючком LED Белая-теплая (3х2м,200 ламп,220В)</t>
  </si>
  <si>
    <t>УТ000061402</t>
  </si>
  <si>
    <t>Гирлянда-штора Огонек OG-LDG23 с крючком LED Белая-теплый (3х3м,300 ламп,220В)</t>
  </si>
  <si>
    <t>УТ000061404</t>
  </si>
  <si>
    <t>Гирлянда-штора Огонек OG-LDG23 с крючком LED Мультицвет (3х3м,300 ламп,220В)</t>
  </si>
  <si>
    <t>УТ000057734</t>
  </si>
  <si>
    <t>Гирлянда-штора с крючком 200LED, 3*2м,220Вт, мультицвет Огонёк OG-LDG23</t>
  </si>
  <si>
    <t>УТ000057730</t>
  </si>
  <si>
    <t>Гирлянда-штора с крючком 300LED, 3*3м, USB, мультицвет Огонёк OG-LDG08</t>
  </si>
  <si>
    <t>УТ000057733</t>
  </si>
  <si>
    <t>Гирлянда-штора с крючком 300LED, 3*3м, USB, мультицвет Огонёк OG-LDG22</t>
  </si>
  <si>
    <t>УТ000051753</t>
  </si>
  <si>
    <t>Удлинитель для гирлянд, прозрачный, 10м</t>
  </si>
  <si>
    <t>УТ000051755</t>
  </si>
  <si>
    <t>Удлинитель для гирлянд, прозрачный, 3м</t>
  </si>
  <si>
    <t>УТ000051754</t>
  </si>
  <si>
    <t>Удлинитель для гирлянд, прозрачный, 5м OT-ELE02</t>
  </si>
  <si>
    <t xml:space="preserve"> Лазерные установки</t>
  </si>
  <si>
    <t>УТ000047285</t>
  </si>
  <si>
    <t>Лазер-указка OG-LDS24, зелёный свет</t>
  </si>
  <si>
    <t>УТ000036924</t>
  </si>
  <si>
    <t>Лазер-указка зеленый свет, питание - 2*ААА</t>
  </si>
  <si>
    <t>УТ000028425</t>
  </si>
  <si>
    <t>Лазер-указка красный свет, питание - 1*18650 OG-LDS03</t>
  </si>
  <si>
    <t>УТ000036925</t>
  </si>
  <si>
    <t>Лазер-указка красный свет, питание - 2*ААА</t>
  </si>
  <si>
    <t>УТ000051791</t>
  </si>
  <si>
    <t>Лазерная установка B52 Color Spots 220В 4цв свечения</t>
  </si>
  <si>
    <t>УТ000051792</t>
  </si>
  <si>
    <t>Лазерная установка B52 SHINE-N 220В 3цв свечения</t>
  </si>
  <si>
    <t>УТ000051794</t>
  </si>
  <si>
    <t>Лазерная установка B52 SNOWFALL 220В белый свет, ПДУ, таймер с пультом</t>
  </si>
  <si>
    <t>УТ000049354</t>
  </si>
  <si>
    <t>Лазерная установка B52 Waterfall 220В 5цв свечения с пультом</t>
  </si>
  <si>
    <t>УТ000052362</t>
  </si>
  <si>
    <t>Лазерный проектор "Звездное небо"</t>
  </si>
  <si>
    <t>УТ000045718</t>
  </si>
  <si>
    <t>Световая установка 11, зеленый</t>
  </si>
  <si>
    <t>УТ000047284</t>
  </si>
  <si>
    <t>УТ000047287</t>
  </si>
  <si>
    <t>УТ000045720</t>
  </si>
  <si>
    <t>Световая установка 11, синяя</t>
  </si>
  <si>
    <t>УТ000045722</t>
  </si>
  <si>
    <t>Световая установка 12</t>
  </si>
  <si>
    <t>УТ000052265</t>
  </si>
  <si>
    <t>Световая установка OG-LDS05, черный</t>
  </si>
  <si>
    <t>УТ000049484</t>
  </si>
  <si>
    <t>Световая установка OG-LDS07, синий</t>
  </si>
  <si>
    <t>УТ000051789</t>
  </si>
  <si>
    <t>Светодиодная система B52 "STELLAR" красный/зеленый с пультом</t>
  </si>
  <si>
    <t xml:space="preserve"> Лампы светодиодные декоративные</t>
  </si>
  <si>
    <t>УТ000035622</t>
  </si>
  <si>
    <t>Лампа-проектор вращ. 220V E27 3W RGB Volpe Disco ULI-Q301</t>
  </si>
  <si>
    <t xml:space="preserve"> Световые установки</t>
  </si>
  <si>
    <t>УТ000057739</t>
  </si>
  <si>
    <t>УТ000057740</t>
  </si>
  <si>
    <t>УТ000057744</t>
  </si>
  <si>
    <t>Световая установка 14</t>
  </si>
  <si>
    <t>УТ000047278</t>
  </si>
  <si>
    <t>УТ000061405</t>
  </si>
  <si>
    <t>Световая установка Огонек OG-LDS11 чёрная</t>
  </si>
  <si>
    <t>УТ000061406</t>
  </si>
  <si>
    <t>Световая установка Огонек OG-LDS12</t>
  </si>
  <si>
    <t>УТ000061408</t>
  </si>
  <si>
    <t>Световая установка Огонек OG-LDS16</t>
  </si>
  <si>
    <t>УТ000057184</t>
  </si>
  <si>
    <t>Светодиодная система "HAPPY DUCK" B52, ночник утёнок+6проекций: ночь,ДР, любовь, НГ, космос, водный мир, 220V</t>
  </si>
  <si>
    <t>УТ000057178</t>
  </si>
  <si>
    <t>Светодиодная система "Макушка на ель" B52, 10LED, 2*AA,  красный</t>
  </si>
  <si>
    <t>УТ000013482</t>
  </si>
  <si>
    <t>Светодиодная система B52 "SUN DAY" 220В (СИ`)</t>
  </si>
  <si>
    <t>УТ000013485</t>
  </si>
  <si>
    <t>Светодиодная фигура B52 "MINISTAR" мультицвет, батарейки в комплекте</t>
  </si>
  <si>
    <t xml:space="preserve"> Световые фигуры</t>
  </si>
  <si>
    <t>УТ000040819</t>
  </si>
  <si>
    <t>Фигура светодиодная "Звезда" 28*28*2см, пластик, 220V, фиксинг, мульти 5060081</t>
  </si>
  <si>
    <t>УТ000040821</t>
  </si>
  <si>
    <t>Фигура уличная"Звезда белая" 30*30*4см, пластик, 3м провод, 240V, фиксигн, белая 3612426</t>
  </si>
  <si>
    <t>УТ000040822</t>
  </si>
  <si>
    <t>Фигура уличная"Звезда синяя" 30*30*4см, пластик, 3м провод, 240V, фиксигн, синий 3612428</t>
  </si>
  <si>
    <t>УТ000040817</t>
  </si>
  <si>
    <t>Фигура"Снежинка"d=30см, пластик,40LED, 2м провод, 220V, контроллер, белый, 8 реж, 2314973</t>
  </si>
  <si>
    <t xml:space="preserve"> Стробоскопы</t>
  </si>
  <si>
    <t>УТ000007354</t>
  </si>
  <si>
    <t>Стробоскоп 02 G-JS GN (зелёный,накладной 21LED)</t>
  </si>
  <si>
    <t>УТ000007352</t>
  </si>
  <si>
    <t>Стробоскоп 02 G-JS YL (жёлтый,накладной 21LED)</t>
  </si>
  <si>
    <t>00410054866</t>
  </si>
  <si>
    <t>Стробоскоп TD-6010 (желтый) 18 LED</t>
  </si>
  <si>
    <t>00410054867</t>
  </si>
  <si>
    <t>Стробоскоп TD-6010 (зеленый) 18 LED</t>
  </si>
  <si>
    <t>00410054869</t>
  </si>
  <si>
    <t>Стробоскоп TD-6010 (синий) 18 LED</t>
  </si>
  <si>
    <t>00410054872</t>
  </si>
  <si>
    <t>Стробоскоп TD-604 (зеленый) 1 галоген. лампа</t>
  </si>
  <si>
    <t xml:space="preserve"> Управление освещением</t>
  </si>
  <si>
    <t xml:space="preserve"> Датчики движения</t>
  </si>
  <si>
    <t>УТ000038555</t>
  </si>
  <si>
    <t>Датчик движения встраиваемый в стену 1200Вт 140°, 9м, IP20 ДДВ-02 TDM SQ0324-0012</t>
  </si>
  <si>
    <t>УТ000051864</t>
  </si>
  <si>
    <t>Датчик движения встраиваемый в стену 500Вт 6м IP20 с датчиком звука Smartbuy sbl-ms-014</t>
  </si>
  <si>
    <t>УТ000034762</t>
  </si>
  <si>
    <t>Датчик движения встраиваемый в стену 500Вт 9м IP20 с датчиком звука Smartbuy sbl-ms-003</t>
  </si>
  <si>
    <t>УТ000038554</t>
  </si>
  <si>
    <t>Датчик движения встраиваемый в стену 600Вт 120°, 9м, IP20 ДДВ-01 TDM SQ0324-0011</t>
  </si>
  <si>
    <t>УТ000020087</t>
  </si>
  <si>
    <t>Датчик движения инфракрасный в патрон E27 360* 60Вт 6м IP20 SmartBuy SBL-MS-010</t>
  </si>
  <si>
    <t>УТ000034761</t>
  </si>
  <si>
    <t>Датчик движения инфракрасный встраиваемый 1200Вт 6м IP20 SmartBuy SBL-MS-017</t>
  </si>
  <si>
    <t>УТ000036027</t>
  </si>
  <si>
    <t>Датчик движения инфракрасный настенный 1200Вт 12м IP44 SmartBuy SBL-MS-005</t>
  </si>
  <si>
    <t>УТ000020088</t>
  </si>
  <si>
    <t>Датчик движения инфракрасный настенный 1200Вт, до 12м, IP44 SmartBuy SBL-MS-008</t>
  </si>
  <si>
    <t>УТ000065928</t>
  </si>
  <si>
    <t>Датчик движения инфракрасный настенный 1200Вт, до 12м, IP44 SmartBuy SBL-MS-008b</t>
  </si>
  <si>
    <t>УТ000020089</t>
  </si>
  <si>
    <t>Датчик движения инфракрасный настенный 1200Вт, до 12м, IP44 SmartBuy SBL-MS-009</t>
  </si>
  <si>
    <t>УТ000066242</t>
  </si>
  <si>
    <t>Датчик движения инфракрасный настенный 1200Вт, до 12м, IP44 SmartBuy SBL-MS-009b</t>
  </si>
  <si>
    <t>00401051525</t>
  </si>
  <si>
    <t>Датчик движения инфракрасный настенный 500Вт 120* белый Camelion LX-01</t>
  </si>
  <si>
    <t>УТ000036028</t>
  </si>
  <si>
    <t>Датчик движения инфракрасный настенный 800Вт 12м IP44 SmartBuy SBL-MS-007</t>
  </si>
  <si>
    <t>УТ000062072</t>
  </si>
  <si>
    <t>Датчик движения инфракрасный настенный под лампу Е27</t>
  </si>
  <si>
    <t>УТ000020090</t>
  </si>
  <si>
    <t>Датчик движения инфракрасный потолочный 1200Вт 6м IP33 SmartBuy SBL-MS-011</t>
  </si>
  <si>
    <t>УТ000020091</t>
  </si>
  <si>
    <t>Датчик движения инфракрасный потолочный 1200Вт 8м IP33 SmartBuy SBL-MS-024</t>
  </si>
  <si>
    <t>УТ000034763</t>
  </si>
  <si>
    <t>Датчик движения инфракрасный потолочный 800Вт 4м IP20 Smartbuy sbl-ms-012</t>
  </si>
  <si>
    <t>УТ000041456</t>
  </si>
  <si>
    <t>Датчик движения микроволновый 1200Вт 180+360° 1-8м IP33 5,8ГГц ДДМ-03П TDM SQ0324-0028</t>
  </si>
  <si>
    <t>УТ000041457</t>
  </si>
  <si>
    <t>Датчик движения микроволновый 1200Вт 180° 5-15м IP20 5,8ГГц ДДМ-05В TDM SQ0324-0030</t>
  </si>
  <si>
    <t>УТ000041455</t>
  </si>
  <si>
    <t>Датчик движения микроволновый 1200Вт 180° 5-15м IP44 5,8ГГц ДДМ-02С TDM SQ0324-0021</t>
  </si>
  <si>
    <t>УТ000027075</t>
  </si>
  <si>
    <t>Датчик движения микроволновый встраиваемый 1200Вт 360° 8м IP20 белый EKF PROxima MW-701 dd-mw-701</t>
  </si>
  <si>
    <t>УТ000038556</t>
  </si>
  <si>
    <t>Датчик движения розеточный 1200Вт 120°, 2-9м, IP20 ДДР-01 TDM SQ0324-0027</t>
  </si>
  <si>
    <t xml:space="preserve"> Датчики оптико-акустические</t>
  </si>
  <si>
    <t>УТ000040640</t>
  </si>
  <si>
    <t>Датчик оптико-акустический для ЖКХ (25-100Вт, фотосенсор 17лк) Минск IP20 Bylectrica A1-100-055</t>
  </si>
  <si>
    <t xml:space="preserve"> Дистанционное управления нагрузкой</t>
  </si>
  <si>
    <t>УТ000050944</t>
  </si>
  <si>
    <t>Комплект для беспроводного управления освещением 1 канал CRAUNOT 37237</t>
  </si>
  <si>
    <t>УТ000050945</t>
  </si>
  <si>
    <t>Комплект для беспроводного управления освещением 2 канала CRAUNOT 31391</t>
  </si>
  <si>
    <t>УТ000050946</t>
  </si>
  <si>
    <t>Комплект для беспроводного управления освещением 3 канала CRAUNOT 32023</t>
  </si>
  <si>
    <t>УТ000026079</t>
  </si>
  <si>
    <t>Комплект для беспроводного управления освещением ElectroStandart Y6 (6каналов) 6*1000W 30метров а031675</t>
  </si>
  <si>
    <t>УТ000006358</t>
  </si>
  <si>
    <t>Комплект для беспроводного управления освещением ElectroStandart Y7  (3канала, 1000Вт, 4 режима)  8 метров Китай a024517</t>
  </si>
  <si>
    <t>УТ000032469</t>
  </si>
  <si>
    <t>Комплект для беспроводного управления освещением ПУЗ-П1.1-Е27 (1 приемник) "Уютный дом" TDM SQ1508-0201</t>
  </si>
  <si>
    <t>УТ000032602</t>
  </si>
  <si>
    <t>Комплект для беспроводного управления освещением ПУЗ-П1.3-Е27 (3 приемника) "Уютный дом" TDM SQ1508-0202</t>
  </si>
  <si>
    <t>УТ000045762</t>
  </si>
  <si>
    <t>Пульт для световых приборов OT-HOS01 (1 канал*1000Вт, 220В)</t>
  </si>
  <si>
    <t xml:space="preserve"> Фотореле</t>
  </si>
  <si>
    <t>УТ000020643</t>
  </si>
  <si>
    <t>Фотореле Smartbuy,  6A (1400Вт) IP44 (SBL-FR-600)</t>
  </si>
  <si>
    <t>УТ000020641</t>
  </si>
  <si>
    <t>Фотореле Smartbuy, 10A (2200Вт) IP44 (SBL-FR-601)</t>
  </si>
  <si>
    <t>УТ000020642</t>
  </si>
  <si>
    <t>Фотореле Smartbuy, 20A (4400Вт) IP44 (SBL-FR-602)</t>
  </si>
  <si>
    <t xml:space="preserve"> Фито светильники, лампы для растений, саженцев</t>
  </si>
  <si>
    <t xml:space="preserve"> Фито лампы</t>
  </si>
  <si>
    <t>УТ000007193</t>
  </si>
  <si>
    <t>Лампа ИКЗ R127 E27 250W инфракрасная, зеркальная для обогрева растений и животных</t>
  </si>
  <si>
    <t>УТ000010287</t>
  </si>
  <si>
    <t>Лампа ИКЗК R127 E27 250W инфракрасная зеркальная для обогрева растений и животных</t>
  </si>
  <si>
    <t>УТ000022818</t>
  </si>
  <si>
    <t>Лампа светодиодная ФИТО E27, 10W прозрачная для растений  Camelion 648688</t>
  </si>
  <si>
    <t>УТ000030042</t>
  </si>
  <si>
    <t>Лампа светодиодная ФИТО E27, 15W прозрачная для растений  Camelion 621727</t>
  </si>
  <si>
    <t>УТ000036867</t>
  </si>
  <si>
    <t>Лампа светодиодная ФИТО E27, 17W для растений SmartBuy (SBL-A80-17-fito-E27)</t>
  </si>
  <si>
    <t>УТ000042805</t>
  </si>
  <si>
    <t>Лампа светодиодная ФИТО E27, 20W прозрачная для растений  Camelion 771706</t>
  </si>
  <si>
    <t>УТ000042810</t>
  </si>
  <si>
    <t>Лампа светодиодная ФИТО Е27, 12W для растений Uniel IP65 поворотный цоколь</t>
  </si>
  <si>
    <t>УТ000042809</t>
  </si>
  <si>
    <t>Лампа светодиодная ФИТО Е27, 16W для растений Uniel  IP20 UFO</t>
  </si>
  <si>
    <t>УТ000042806</t>
  </si>
  <si>
    <t>Лампа светодиодная ФИТО Е27, 16W для растений Uniel UL-00007406</t>
  </si>
  <si>
    <t>УТ000042807</t>
  </si>
  <si>
    <t>Лампа светодиодная ФИТО Е27, 24W для растений Uniel</t>
  </si>
  <si>
    <t>УТ000058755</t>
  </si>
  <si>
    <t>Лампа светодиодная ФИТО Е27, 30W 3-х лепестковая, для растений Feron LB-7000</t>
  </si>
  <si>
    <t>УТ000042808</t>
  </si>
  <si>
    <t>Лампа светодиодная ФИТО Е27, 32W для растений Uniel</t>
  </si>
  <si>
    <t>УТ000042956</t>
  </si>
  <si>
    <t>Лампа светодиодная ФИТО Т8, 16Bт G13, 1200мм  Jazzway Agro</t>
  </si>
  <si>
    <t>УТ000058719</t>
  </si>
  <si>
    <t>Фито лампа для рассады и растений ЛОН А60 E27 15W 15мкмоль/с 110x60 LED-A60-FITO ASD/InHome 6502</t>
  </si>
  <si>
    <t xml:space="preserve"> Фито прожекторы</t>
  </si>
  <si>
    <t>УТ000047811</t>
  </si>
  <si>
    <t>Прожектор светодиодный 10W, 1300K IP65 SmartBuy FL ФИТО (SBL-FLFITO-10-65K)</t>
  </si>
  <si>
    <t>УТ000047812</t>
  </si>
  <si>
    <t>Прожектор светодиодный 20W, 1300K IP65 SmartBuy FL ФИТО (SBL-FLFITO-20-65K)</t>
  </si>
  <si>
    <t>УТ000047813</t>
  </si>
  <si>
    <t>Прожектор светодиодный 30W, 1300K IP65 SmartBuy FL ФИТО (SBL-FLFITO-30-65K)</t>
  </si>
  <si>
    <t>УТ000047814</t>
  </si>
  <si>
    <t>Прожектор светодиодный 50W, 1300K IP65 SmartBuy FL ФИТО (SBL-FLFITO-50-65K)</t>
  </si>
  <si>
    <t xml:space="preserve"> Фито светильники</t>
  </si>
  <si>
    <t>УТ000042867</t>
  </si>
  <si>
    <t>Подставка для фитосветильника H=500мм, металл, белый Uniel UFP-G20S H50 White</t>
  </si>
  <si>
    <t>УТ000058867</t>
  </si>
  <si>
    <t>Подставка для фитосветильника H=650мм, металл, белый Uniel UFP-G10A H65 WHITE</t>
  </si>
  <si>
    <t>УТ000058747</t>
  </si>
  <si>
    <t>Подставка-кронштейн для Фито светильника на присосках, 195мм, 2шт., UFP-M01R-150</t>
  </si>
  <si>
    <t>УТ000058748</t>
  </si>
  <si>
    <t>Подставка-кронштейн для Фито светильника на присосках, 220х60х60, 1шт., ЭРА FITO-Hanger 7177</t>
  </si>
  <si>
    <t>УТ000058746</t>
  </si>
  <si>
    <t>Подставка-кронштейн для Фито светильника на прищепке, 510мм, 2шт., UFP-M02C-450</t>
  </si>
  <si>
    <t>УТ000058756</t>
  </si>
  <si>
    <t>Подставка-кронштейн для Фито светильника на прищепке, 760мм, 1шт., UFP-M04D-600 WHITE</t>
  </si>
  <si>
    <t>УТ000058868</t>
  </si>
  <si>
    <t>Провод соединительный для фитосветильника FITO-Т5 2-pin, 25см IP20 ЭРА 57742</t>
  </si>
  <si>
    <t>УТ000047716</t>
  </si>
  <si>
    <t>Светильник светодиодный 14W, 1015мм, для растений, Фито ЭРА 7556</t>
  </si>
  <si>
    <t>УТ000058745</t>
  </si>
  <si>
    <t>Светильник светодиодный 14W, 870мм, для растений, Фито Uniel ULI-P17-14W/SPLE</t>
  </si>
  <si>
    <t>УТ000042957</t>
  </si>
  <si>
    <t>Светильник светодиодный 14W, 900мм, для растений, Фито TDM SQ0372-1002</t>
  </si>
  <si>
    <t>УТ000047717</t>
  </si>
  <si>
    <t>Светильник светодиодный 18W, 1315мм, для растений, Фито ЭРА 7594</t>
  </si>
  <si>
    <t>УТ000052511</t>
  </si>
  <si>
    <t>Светильник светодиодный 18W, 1500мм для растений Фито  Jazzway 5010376</t>
  </si>
  <si>
    <t>УТ000058744</t>
  </si>
  <si>
    <t>Светильник светодиодный 20W, 1170мм, для растений, СПБ-Т5-Фито  ASD/IN HOME 3112</t>
  </si>
  <si>
    <t>УТ000042804</t>
  </si>
  <si>
    <t>Светильник светодиодный линейный для растений (фито) 10W 572мм IP20 Uniel 680277</t>
  </si>
  <si>
    <t>УТ000047564</t>
  </si>
  <si>
    <t>Светильник светодиодный линейный для растений (фито) 14W 900мм General  475604</t>
  </si>
  <si>
    <t>УТ000052775</t>
  </si>
  <si>
    <t>Светильник светодиодный линейный для растений (фито) 18W 1200x28x37мм Smartbuy SBL-Fito-18_W</t>
  </si>
  <si>
    <t>УТ000047565</t>
  </si>
  <si>
    <t>Светильник светодиодный линейный для растений (фито) 18W 1200мм General  475605</t>
  </si>
  <si>
    <t>УТ000029529</t>
  </si>
  <si>
    <t>Светильник светодиодный линейный для растений (фито) 18W 550мм IP40 Uniel 649636</t>
  </si>
  <si>
    <t>УТ000047566</t>
  </si>
  <si>
    <t>Светильник светодиодный линейный для растений (фито) 18W 560мм IP40 серебро Uniel 581714</t>
  </si>
  <si>
    <t>УТ000047718</t>
  </si>
  <si>
    <t>Светильник светодиодный линейный для растений (фито) 24W 872мм IP40 Uniel</t>
  </si>
  <si>
    <t>УТ000042868</t>
  </si>
  <si>
    <t>Светильник светодиодный линейный для растений (фито) 35W 1176мм IP40 UnielULI-P21-35W</t>
  </si>
  <si>
    <t>УТ000062556</t>
  </si>
  <si>
    <t>Светильник светодиодный линейный для растений СПБ-110-ФИТО 40W 15мкмоль/с сине-красн 1200x65x25 ASD/InHome</t>
  </si>
  <si>
    <t>УТ000061082</t>
  </si>
  <si>
    <t>Светильник светодиодный линейный для растений СПБ-110-ФИТО 55W 22.5мкмоль/с сине-красн 1200x65x25  ASD/InHome</t>
  </si>
  <si>
    <t>УТ000062655</t>
  </si>
  <si>
    <t>Светильник светодиодный линейный для растений СПБ-Т5PRO-ФИТО 20W розов 28мкмоль/с 870x20x31выкл  ASD/InHome</t>
  </si>
  <si>
    <t>УТ000062656</t>
  </si>
  <si>
    <t>Светильник светодиодный линейный для растений СПБ-Т5PRO-ФИТО 25W розов 33мкмоль/с 1178x20x31выкл  ASD/InHome</t>
  </si>
  <si>
    <t>УТ000043551</t>
  </si>
  <si>
    <t>Таймер с вилкой и разъемом L,N для фито свет-ков 220V 150W, провод 2м UST-E32 WHITE 2M Uniel</t>
  </si>
  <si>
    <t>УТ000043552</t>
  </si>
  <si>
    <t>Таймер с вилкой и разъемом L,N,G для фитосвет-ков 220V 150W, провод 2м UST-E33 WHITE 2M Uniel</t>
  </si>
  <si>
    <t xml:space="preserve"> Расходные материалы</t>
  </si>
  <si>
    <t xml:space="preserve"> Автомобильные сервисные средства</t>
  </si>
  <si>
    <t xml:space="preserve"> Антизапотеватели, незамерзающие жидкости</t>
  </si>
  <si>
    <t>УТ000064325</t>
  </si>
  <si>
    <t>Антидождь (средство с водооталкивающим эффектом) 500мл, спрей New Formula AVK-075 AVS</t>
  </si>
  <si>
    <t>УТ000064324</t>
  </si>
  <si>
    <t>Антизапотеватель AVS (средство для предотвращения запотевания стекол и зеркал автомобиля, спрей, 300мл)</t>
  </si>
  <si>
    <t>УТ000056988</t>
  </si>
  <si>
    <t>Антиобледенитель стекол и зеркал AVS AVK-759 триггер, 250мл</t>
  </si>
  <si>
    <t xml:space="preserve"> Быстрый старт</t>
  </si>
  <si>
    <t>УТ000058166</t>
  </si>
  <si>
    <t>Быстрый старт ASTROhim аэрозоль, 335мл.  AC-111</t>
  </si>
  <si>
    <t>УТ000008654</t>
  </si>
  <si>
    <t>Быстрый старт AVS (для бензиновых и дизельных двигателей, аэрозоль, 520мл)</t>
  </si>
  <si>
    <t>УТ000058165</t>
  </si>
  <si>
    <t xml:space="preserve"> Размораживатели для замков</t>
  </si>
  <si>
    <t>УТ000057847</t>
  </si>
  <si>
    <t>Жидкий ключ AVS 210мл аэрозоль AVK-196</t>
  </si>
  <si>
    <t>УТ000014955</t>
  </si>
  <si>
    <t>Жидкий ключ AVS 335мл аэрозоль</t>
  </si>
  <si>
    <t>УТ000052670</t>
  </si>
  <si>
    <t>Жидкий ключ АвтоМастер аэрозоль 100мл Унисма-1, Сибиар</t>
  </si>
  <si>
    <t>УТ000042909</t>
  </si>
  <si>
    <t>Размораживатель для замков 60мл, флакон 3TON</t>
  </si>
  <si>
    <t xml:space="preserve"> Автомобильные чистящий средсва, очистители</t>
  </si>
  <si>
    <t xml:space="preserve"> Автомобильные очистители двигателя и узлов</t>
  </si>
  <si>
    <t>УТ000008662</t>
  </si>
  <si>
    <t>Антиреагент (универсальный очиститель) AVS (эффективно удаляет загрязнения кузова, образующиеся при эксплуатации автомобиля в зимний период, триггер, 500мл)¶</t>
  </si>
  <si>
    <t>УТ000062815</t>
  </si>
  <si>
    <t>Очиститель (удалитель) герметика, прокладок 200мл аэрозоль Abro</t>
  </si>
  <si>
    <t>УТ000056857</t>
  </si>
  <si>
    <t>Очиститель (удалитель) герметика, прокладок 210мл аэрозоль AVK-737</t>
  </si>
  <si>
    <t>УТ000062816</t>
  </si>
  <si>
    <t>Очиститель (удалитель) герметика, прокладок 520мл аэрозоль AVK-224</t>
  </si>
  <si>
    <t>УТ000056227</t>
  </si>
  <si>
    <t>Очиститель внешней поверхности двигателя  3TON триггер, 550мл</t>
  </si>
  <si>
    <t>УТ000060945</t>
  </si>
  <si>
    <t>Очиститель внешней поверхности двигателя  Автомастер 225мл.</t>
  </si>
  <si>
    <t>УТ000046491</t>
  </si>
  <si>
    <t>Очиститель карбюратора АвтоМастер, 225мл</t>
  </si>
  <si>
    <t>УТ000056228</t>
  </si>
  <si>
    <t>Очиститель карбюратора и воздушной дроссельной заслонки 650мл, аэрозоль, 3TON</t>
  </si>
  <si>
    <t>УТ000056858</t>
  </si>
  <si>
    <t>Очиститель тормозов и сцепления 335мл аэрозоль</t>
  </si>
  <si>
    <t xml:space="preserve"> Автомобильные очистители кондиционера</t>
  </si>
  <si>
    <t>УТ000046958</t>
  </si>
  <si>
    <t>Очиститель кондиционера 210мл, пенный, дезинфицирующий, аэрозоль LAVR</t>
  </si>
  <si>
    <t xml:space="preserve"> Автомобильные очистители кузова</t>
  </si>
  <si>
    <t>УТ000064322</t>
  </si>
  <si>
    <t>Антигравий серый 650мл, аэрозоль</t>
  </si>
  <si>
    <t>УТ000064323</t>
  </si>
  <si>
    <t>Антигравий чёрный 650мл, аэрозоль</t>
  </si>
  <si>
    <t>УТ000063314</t>
  </si>
  <si>
    <t>Очиститель (удалитель) битумных пятен AVK-054, AVS 500мл.</t>
  </si>
  <si>
    <t>УТ000038439</t>
  </si>
  <si>
    <t>Очиститель битумных пятен и следов насекомых 520мл, аэрозоль 3TON TC-505</t>
  </si>
  <si>
    <t>УТ000008658</t>
  </si>
  <si>
    <t>Очиститель следов насекомых и битумных пятен AVS (очищает вьевшиеся пятна битума, смолы, почек деревьев, подходит для любых поверхностей, аэрозоль, 335мл)</t>
  </si>
  <si>
    <t xml:space="preserve"> Автомобильные очистители шин и дисков</t>
  </si>
  <si>
    <t>УТ000037730</t>
  </si>
  <si>
    <t>Чернитель (блеск) для шин 500мл (триггер) Black Tyre AVS A07403S</t>
  </si>
  <si>
    <t>УТ000059405</t>
  </si>
  <si>
    <t>Чернитель (блеск) для шин 550мл (триггер Black tire) 3TON</t>
  </si>
  <si>
    <t>УТ000045632</t>
  </si>
  <si>
    <t>Шинонаполнитель Michel, 450мл</t>
  </si>
  <si>
    <t xml:space="preserve"> Автомобильные полироли</t>
  </si>
  <si>
    <t>УТ000054540</t>
  </si>
  <si>
    <t>Полироль приборной панели и пластика AVS 250мл спрей, глянцевый, AVK-603</t>
  </si>
  <si>
    <t>УТ000036990</t>
  </si>
  <si>
    <t>Полироль приборной панели и пластика AVS 250мл спрей, глянцевый, бабл гам AVK-619</t>
  </si>
  <si>
    <t>УТ000054541</t>
  </si>
  <si>
    <t>Полироль приборной панели и пластика AVS 250мл спрей, глянцевый, ваниль AVK-618</t>
  </si>
  <si>
    <t>УТ000036991</t>
  </si>
  <si>
    <t>Полироль приборной панели и пластика AVS 250мл спрей, глянцевый, горная свежесть AVK-609</t>
  </si>
  <si>
    <t>УТ000063321</t>
  </si>
  <si>
    <t>Полироль приборной панели и пластика AVS 250мл спрей, глянцевый, клубника</t>
  </si>
  <si>
    <t>УТ000036993</t>
  </si>
  <si>
    <t>Полироль приборной панели и пластика AVS 250мл спрей, глянцевый, кокос AVK-611</t>
  </si>
  <si>
    <t>УТ000036994</t>
  </si>
  <si>
    <t>Полироль приборной панели и пластика AVS 250мл спрей, глянцевый, кофе AVK-613</t>
  </si>
  <si>
    <t>УТ000063322</t>
  </si>
  <si>
    <t>Полироль приборной панели и пластика AVS 250мл спрей, глянцевый, новое авто</t>
  </si>
  <si>
    <t>УТ000063323</t>
  </si>
  <si>
    <t>Полироль приборной панели и пластика AVS 250мл спрей, глянцевый, цитрус</t>
  </si>
  <si>
    <t>УТ000036995</t>
  </si>
  <si>
    <t>Полироль приборной панели и пластика AVS 250мл спрей, глянцевый, яблоко AVK-612</t>
  </si>
  <si>
    <t>УТ000063340</t>
  </si>
  <si>
    <t>Полироль приборной панели и пластика AVS 250мл спрей, матовая, клубника</t>
  </si>
  <si>
    <t>УТ000054542</t>
  </si>
  <si>
    <t>Полироль приборной панели и пластика AVS 250мл спрей, матовый, AVK-602</t>
  </si>
  <si>
    <t>УТ000054543</t>
  </si>
  <si>
    <t>Полироль приборной панели и пластика AVS 250мл спрей, матовый, бабл гам AVK-621</t>
  </si>
  <si>
    <t>УТ000036997</t>
  </si>
  <si>
    <t>Полироль приборной панели и пластика AVS 250мл спрей, матовый, ваниль AVK-620</t>
  </si>
  <si>
    <t>УТ000036998</t>
  </si>
  <si>
    <t>Полироль приборной панели и пластика AVS 250мл спрей, матовый, горная свежесть AVK-604</t>
  </si>
  <si>
    <t>УТ000036999</t>
  </si>
  <si>
    <t>Полироль приборной панели и пластика AVS 250мл спрей, матовый, зеленый чай AVK-605</t>
  </si>
  <si>
    <t>УТ000037000</t>
  </si>
  <si>
    <t>Полироль приборной панели и пластика AVS 250мл спрей, матовый, кокос AVK-606</t>
  </si>
  <si>
    <t>УТ000037001</t>
  </si>
  <si>
    <t>Полироль приборной панели и пластика AVS 250мл спрей, матовый, кофе AVK-608</t>
  </si>
  <si>
    <t>УТ000063326</t>
  </si>
  <si>
    <t>Полироль приборной панели и пластика AVS 250мл спрей, матовый, малина AVK-899</t>
  </si>
  <si>
    <t>УТ000063327</t>
  </si>
  <si>
    <t>Полироль приборной панели и пластика AVS 250мл спрей, матовый, цитрус</t>
  </si>
  <si>
    <t>УТ000037002</t>
  </si>
  <si>
    <t>Полироль приборной панели и пластика AVS 250мл спрей, матовый, яблоко AVK-607</t>
  </si>
  <si>
    <t>УТ000014970</t>
  </si>
  <si>
    <t>Полироль фар AVS 100мл туба</t>
  </si>
  <si>
    <t>УТ000058324</t>
  </si>
  <si>
    <t>Полироль фар Sapfire 120мл тонкоабразивная</t>
  </si>
  <si>
    <t xml:space="preserve"> Очистители ржавчины, антикоррозийная защита</t>
  </si>
  <si>
    <t>УТ000060018</t>
  </si>
  <si>
    <t>Очиститель - смазка электрических контактов AVS аэрозоль, 210мл  AVK-842</t>
  </si>
  <si>
    <t>УТ000055643</t>
  </si>
  <si>
    <t>Очиститель электрических контактов AVS аэрозоль, 210мл  AVK-178</t>
  </si>
  <si>
    <t>УТ000056229</t>
  </si>
  <si>
    <t>Покрытие антикоррозйное ML защитное 520мл аэрозоль 3TON</t>
  </si>
  <si>
    <t>УТ000063329</t>
  </si>
  <si>
    <t>Преобразователь ржавчины триггер, Цинкач, 250мл, AVS</t>
  </si>
  <si>
    <t>УТ000058416</t>
  </si>
  <si>
    <t>Средство против ржавчины WD-60 ISL</t>
  </si>
  <si>
    <t xml:space="preserve"> Бытовая химия</t>
  </si>
  <si>
    <t>УТ000058955</t>
  </si>
  <si>
    <t>Керосин осветительный КО-25 ПЭТ 0,5л, "ДПХИ" ТУ</t>
  </si>
  <si>
    <t>УТ000058775</t>
  </si>
  <si>
    <t>Нейтрализатор ржавчины ПЭТ 0,5л, "ДПХИ" ТУ</t>
  </si>
  <si>
    <t>УТ000057040</t>
  </si>
  <si>
    <t>Олифа термополимерная ПЭТ 0,5л, "ДПХИ" ТУ</t>
  </si>
  <si>
    <t>УТ000059157</t>
  </si>
  <si>
    <t>Растворитель 646 ПНД 0,5л, "ДПХИ" ГОСТ</t>
  </si>
  <si>
    <t>УТ000059155</t>
  </si>
  <si>
    <t>Сольвент ПЭТ 0,5л, "ДПХИ" ТУ</t>
  </si>
  <si>
    <t xml:space="preserve"> Клей, герметик</t>
  </si>
  <si>
    <t xml:space="preserve"> Герметики</t>
  </si>
  <si>
    <t>УТ000066028</t>
  </si>
  <si>
    <t>Герметик силиконовый санитарный белый 260мл, Hauser  SANI 48728</t>
  </si>
  <si>
    <t>УТ000066029</t>
  </si>
  <si>
    <t>Герметик силиконовый санитарный прозрачный 260мл, Hauser  SANI 48766</t>
  </si>
  <si>
    <t>УТ000066115</t>
  </si>
  <si>
    <t>Герметик силиконовый универсальный прозрачный 260мл, Hauser UNI арт.17516</t>
  </si>
  <si>
    <t>УТ000063659</t>
  </si>
  <si>
    <t>Герметик универсальный cиликоновый Staltech белый 280мл</t>
  </si>
  <si>
    <t>УТ000063660</t>
  </si>
  <si>
    <t>Герметик универсальный cиликоновый TexhoFix XP-SSA1205 прозрачный 120мл</t>
  </si>
  <si>
    <t>УТ000063661</t>
  </si>
  <si>
    <t>Герметик универсальный cиликоновый TexhoFix прозрачный 300мл</t>
  </si>
  <si>
    <t>УТ000061363</t>
  </si>
  <si>
    <t>Герметик универсальный силиконовый "RUS-MASTER" 300 мл., 280гр. белый нейтральный</t>
  </si>
  <si>
    <t>УТ000054522</t>
  </si>
  <si>
    <t>Герметик-прокладка силиконовый 65г. г.Казань BSI</t>
  </si>
  <si>
    <t>УТ000014179</t>
  </si>
  <si>
    <t>Герметик-фиксатор высокопрочный, анаэробный 6мл. AVS</t>
  </si>
  <si>
    <t>УТ000061765</t>
  </si>
  <si>
    <t>Герметик-фиксатор высокопрочный, анаэробный 9мл. Airline</t>
  </si>
  <si>
    <t>УТ000014180</t>
  </si>
  <si>
    <t>Герметик-фиксатор высокотемпературный, анаэробный 6мл. AVS</t>
  </si>
  <si>
    <t>УТ000014181</t>
  </si>
  <si>
    <t>Герметик-фиксатор средней фиксации, анаэробный 6мл. AVS</t>
  </si>
  <si>
    <t>УТ000057239</t>
  </si>
  <si>
    <t>Жидкая резина 3 в 1 клей Фикс Про БЕЛЫЙ</t>
  </si>
  <si>
    <t>УТ000060665</t>
  </si>
  <si>
    <t>Жидкая резина 3 в 1 клей Фикс Про ПРОЗРАЧНЫЙ</t>
  </si>
  <si>
    <t>УТ000062391</t>
  </si>
  <si>
    <t>Жидкая резина 3 в 1 клей Фикс Про Серый</t>
  </si>
  <si>
    <t>УТ000063658</t>
  </si>
  <si>
    <t>Клей-герметик TexhoFix анаэробный 50 гр</t>
  </si>
  <si>
    <t>УТ000063662</t>
  </si>
  <si>
    <t>Пистолет для герметика полуоткрытый, зубчатый шток, желтый</t>
  </si>
  <si>
    <t>УТ000062177</t>
  </si>
  <si>
    <t>Пистолет для герметика эконом 225 мм для стандартных туб Smartbuy Tools</t>
  </si>
  <si>
    <t>УТ000063663</t>
  </si>
  <si>
    <t>Пистолет для герметика, полуоткрытый, круглый шток, синий</t>
  </si>
  <si>
    <t>УТ000063664</t>
  </si>
  <si>
    <t>Пистолет для герметика, полуоткрытый, пластик. корпус</t>
  </si>
  <si>
    <t xml:space="preserve"> Клеевые пистолеты, принадлежности</t>
  </si>
  <si>
    <t>УТ000057705</t>
  </si>
  <si>
    <t>Клеевой пистолет Помощник PM-ING01 20Вт, 220V, стержни в наборе 7мм</t>
  </si>
  <si>
    <t>УТ000020355</t>
  </si>
  <si>
    <t>Клеевой стержень D-11мм L-270мм  503946</t>
  </si>
  <si>
    <t>УТ000046497</t>
  </si>
  <si>
    <t>Клеевой стержень D-7мм L-250мм X-Pert (10)</t>
  </si>
  <si>
    <t>УТ000045557</t>
  </si>
  <si>
    <t>Клеевой стержень D-9мм L-170мм  (10)</t>
  </si>
  <si>
    <t>УТ000004793</t>
  </si>
  <si>
    <t>Клей для клеящего пистолета d=11,2mm L=270mm синий REXANT (10шт)</t>
  </si>
  <si>
    <t>00410058341</t>
  </si>
  <si>
    <t>Клей для клеящего пистолета d=11,2mm L=270mm чёрный REXANT (10шт) 09-1209</t>
  </si>
  <si>
    <t>УТ000059264</t>
  </si>
  <si>
    <t>Клей для клеящего пистолета d=11mm L-100mm цветной 12шт Rexant 09-1230</t>
  </si>
  <si>
    <t>УТ000064799</t>
  </si>
  <si>
    <t>Клей для клеящего пистолета d=11mm L=250 mm прозрачный X-PERT</t>
  </si>
  <si>
    <t>УТ000001921</t>
  </si>
  <si>
    <t>Клей для клеящего пистолета d=7,4 mm L=200mm черный REXANT (10шт) 09-1104</t>
  </si>
  <si>
    <t>УТ000036359</t>
  </si>
  <si>
    <t>Клей для клеящего пистолета d=7,4mm L=100mm зелёный REXANT 09-1018</t>
  </si>
  <si>
    <t>УТ000036355</t>
  </si>
  <si>
    <t>Клей для клеящего пистолета d=7,4mm L=100mm синий REXANT 09-1017</t>
  </si>
  <si>
    <t>УТ000063434</t>
  </si>
  <si>
    <t>Клей для клеящего пистолета d=7mm L=100mm прозрачный 5шт, EVA Smartbuy tools</t>
  </si>
  <si>
    <t>00410058339</t>
  </si>
  <si>
    <t>Клей для клеящего пистолета d=7mm L=200 mm прозрачный REXANT 09-1103 (10)</t>
  </si>
  <si>
    <t>УТ000063270</t>
  </si>
  <si>
    <t>Клей для клеящего пистолета d=7мм L-100мм, цветной, 20шт</t>
  </si>
  <si>
    <t>УТ000050494</t>
  </si>
  <si>
    <t>Клей для клеящего пистолета d=7мм L-290мм, Spark Lux (уп 10 штук)</t>
  </si>
  <si>
    <t>УТ000042147</t>
  </si>
  <si>
    <t>Пистолет клеевой  150W,  HJ019</t>
  </si>
  <si>
    <t>УТ000001238</t>
  </si>
  <si>
    <t>Пистолет клеевой  15Вт, d=7mm, малый PROCONNECT 12-0102</t>
  </si>
  <si>
    <t>УТ000047619</t>
  </si>
  <si>
    <t>Пистолет клеевой  40Вт с выключателем, X-Pert HJ013</t>
  </si>
  <si>
    <t>УТ000057116</t>
  </si>
  <si>
    <t>Пистолет клеевой  40Вт, d=11.2 мм, алюмин.сопло, шнур 0.5 м, Smartbuy tools (SBT-GG-40)</t>
  </si>
  <si>
    <t>УТ000046501</t>
  </si>
  <si>
    <t>Пистолет клеевой  60Вт с выключателем, Spark Lux</t>
  </si>
  <si>
    <t>УТ000021577</t>
  </si>
  <si>
    <t>Пистолет клеевой  60Вт, GLUE GUN GG-5</t>
  </si>
  <si>
    <t>УТ000044698</t>
  </si>
  <si>
    <t>Пистолет клеевой  80Вт, с выключателем, X-Pert HJ013</t>
  </si>
  <si>
    <t>УТ000039102</t>
  </si>
  <si>
    <t>Пистолет клеевой Spark Lux 100W</t>
  </si>
  <si>
    <t>УТ000061859</t>
  </si>
  <si>
    <t>Пистолет клеевой электрич.,10 Вт,D=7 мм, алюмин.сопло, шнур 1 м, Smartbuy tools</t>
  </si>
  <si>
    <t>УТ000066368</t>
  </si>
  <si>
    <t>Стержни для клеевого пистолета Помощник PM-INR14  7мм</t>
  </si>
  <si>
    <t>УТ000066369</t>
  </si>
  <si>
    <t>Стержни для клеевого пистолета Помощник PM-INR15  11мм</t>
  </si>
  <si>
    <t xml:space="preserve"> Клеи дерево, бумага, ПВА</t>
  </si>
  <si>
    <t>00000003667</t>
  </si>
  <si>
    <t>Клей ПВА "Контакт", 250г, арт. КК 72-250 ПБ</t>
  </si>
  <si>
    <t>00000003666</t>
  </si>
  <si>
    <t>Клей ПВА "Контакт", 60мл, бл., арт. КК 144-Б60 ПВ</t>
  </si>
  <si>
    <t xml:space="preserve"> Клеи для оргстекла, пластика</t>
  </si>
  <si>
    <t>УТ000025797</t>
  </si>
  <si>
    <t>Дихлорэтан 12мл, клей для оргстекла и др.пластм., Connector 1942-63</t>
  </si>
  <si>
    <t>УТ000006310</t>
  </si>
  <si>
    <t>Дихлорэтан 30мл, клей для оргстекла</t>
  </si>
  <si>
    <t>УТ000025798</t>
  </si>
  <si>
    <t>Дихлорэтан 40мл, клей для оргстекла и др.пластм., Connector 1942-63</t>
  </si>
  <si>
    <t>УТ000012546</t>
  </si>
  <si>
    <t>Клей Момент 30мл, ПЛАСТИК, оргстекло, полистирол и других видов пластика</t>
  </si>
  <si>
    <t xml:space="preserve"> Клеи моментальное склеивание</t>
  </si>
  <si>
    <t>УТ000060274</t>
  </si>
  <si>
    <t>Клей BAQIANG 110 BQ520-3 черный 5гр. на блистере</t>
  </si>
  <si>
    <t>УТ000050843</t>
  </si>
  <si>
    <t>Клей BAQIANG, черный, 5гр дерева, металлов, пластика, обувь.</t>
  </si>
  <si>
    <t>УТ000049936</t>
  </si>
  <si>
    <t>Клей Cosmofen 20г шоу-бокс металл, керамика, дерево, пластмасса.</t>
  </si>
  <si>
    <t>УТ000063064</t>
  </si>
  <si>
    <t>Клей Cosmofen CA-12 секундный 3гр BL1 тюбик (Германия)</t>
  </si>
  <si>
    <t>УТ000055462</t>
  </si>
  <si>
    <t>Клей LEADERS BQ-030, 3гр. BL12</t>
  </si>
  <si>
    <t>УТ000060353</t>
  </si>
  <si>
    <t>Клей Smartbuy (гель, универсальный, сверхпрочный), 3гр. SBT-SGG-12P1 BL1 (12) шоу-бокс</t>
  </si>
  <si>
    <t>УТ000058310</t>
  </si>
  <si>
    <t>Клей Smartbuy (гель, универсальный, сверхпрочный), 3гр. SBT-SGG-1P1 BL12</t>
  </si>
  <si>
    <t>УТ000064408</t>
  </si>
  <si>
    <t>Клей Smartbuy (универсальный, сверхпрочный), 3гр.  SBT-SG-1P2 BL12 (144)</t>
  </si>
  <si>
    <t>УТ000055540</t>
  </si>
  <si>
    <t>Клей SUPER 5000 BQ-028, BL1, 30гр.</t>
  </si>
  <si>
    <t>00410053209</t>
  </si>
  <si>
    <t>Клей Момент клей-карандаш, 20гр.</t>
  </si>
  <si>
    <t>УТ000032473</t>
  </si>
  <si>
    <t>Клей МОНОЛИТ черный, 3гр.</t>
  </si>
  <si>
    <t>УТ000032477</t>
  </si>
  <si>
    <t>Клей СКЛЕЙКИН, 3гр.</t>
  </si>
  <si>
    <t xml:space="preserve"> Клеи обувные</t>
  </si>
  <si>
    <t>УТ000048954</t>
  </si>
  <si>
    <t>Обувной клей  Момент 30мл, МАРАФОН BL-1, кожа, резина, ткань, войлок, пластик, дерево, металл</t>
  </si>
  <si>
    <t>00000003166</t>
  </si>
  <si>
    <t>Обувной клей КОНТАКТ 30мл, водостойкий,бл.,арт. КК 144-Б30 ОБ 29935</t>
  </si>
  <si>
    <t>УТ000028282</t>
  </si>
  <si>
    <t>Обувной клей Момент Супер 3г, обувной.</t>
  </si>
  <si>
    <t xml:space="preserve"> Клеи резиновый</t>
  </si>
  <si>
    <t>УТ000028284</t>
  </si>
  <si>
    <t>Клей Момент 30г,  для лодок и ПВХ-изделий,</t>
  </si>
  <si>
    <t xml:space="preserve"> Клеи универсальные</t>
  </si>
  <si>
    <t>УТ000014555</t>
  </si>
  <si>
    <t>Клей B-7000, 110мл для тачскринов, металла, пластика, стекла, керамики, дерева, кожи, резины и др., время схватывания 3-6мин.</t>
  </si>
  <si>
    <t>УТ000051282</t>
  </si>
  <si>
    <t>Клей Kafuter K-704, белый</t>
  </si>
  <si>
    <t>УТ000051283</t>
  </si>
  <si>
    <t>Клей Kafuter K-704B, черный</t>
  </si>
  <si>
    <t>УТ000051284</t>
  </si>
  <si>
    <t>Клей Kafuter K-705</t>
  </si>
  <si>
    <t>УТ000046468</t>
  </si>
  <si>
    <t>Клей БФ-2 ГОСТ 12172-74, 100мл, 0,08кг</t>
  </si>
  <si>
    <t>УТ000046469</t>
  </si>
  <si>
    <t>Клей БФ-4 ГОСТ 12172-74, 100мл, 0,08кг</t>
  </si>
  <si>
    <t>УТ000052192</t>
  </si>
  <si>
    <t>Клей герметик E-8000 прозрачный, эластичный 110мл, время схватывания 3-6мин.</t>
  </si>
  <si>
    <t>УТ000052194</t>
  </si>
  <si>
    <t>Клей герметик T-7000 черный, эластичный 110мл, время схватывания 3-6мин.</t>
  </si>
  <si>
    <t>УТ000051067</t>
  </si>
  <si>
    <t>Клей герметик T-7000 черный, эластичный 15мл, время схватывания 3-6мин.</t>
  </si>
  <si>
    <t>УТ000043055</t>
  </si>
  <si>
    <t>Клей герметик T-7000, 15мл</t>
  </si>
  <si>
    <t>УТ000011730</t>
  </si>
  <si>
    <t>Клей универсальный Момент 30мл, ГЕЛЬ, мягкий и жесткий ПВХ, оргстекло и др. пластики, дерево, резина, кожа, поролон, фарфор, керамика, металл</t>
  </si>
  <si>
    <t>УТ000059374</t>
  </si>
  <si>
    <t>Клей универсальный Момент 30мл, для кожи и замша,  водостойкий Россия</t>
  </si>
  <si>
    <t>УТ000012547</t>
  </si>
  <si>
    <t>Клей универсальный Момент 30мл, КЛАССИК-1,  водостойкий желтый</t>
  </si>
  <si>
    <t>УТ000011733</t>
  </si>
  <si>
    <t>Клей универсальный Момент 30мл, КРИСТАЛЛ, мягкий и жесткий ПВХ, оргстекло и др. пластики, дерево, резина, кожа, поролон, фарфор, керамика, металл</t>
  </si>
  <si>
    <t>УТ000011732</t>
  </si>
  <si>
    <t>Клей универсальный Момент 88 30мл, особопрочный, резина, кожа, металл, пластик, дерево, ткань, картон, стекло, бетон</t>
  </si>
  <si>
    <t>УТ000056961</t>
  </si>
  <si>
    <t>Клей универсальный СИЛА 30мл, прозрачный SGTB-30</t>
  </si>
  <si>
    <t>УТ000063291</t>
  </si>
  <si>
    <t>Клей универсальный, аэрозоль 210мл, AVS</t>
  </si>
  <si>
    <t xml:space="preserve"> Клей эпоксидный, холодная сварка</t>
  </si>
  <si>
    <t>УТ000037170</t>
  </si>
  <si>
    <t>Клей эпоксидный 14мл, двухкомпонентный, серый, POXIPOL 00266</t>
  </si>
  <si>
    <t>УТ000023311</t>
  </si>
  <si>
    <t>Клей эпоксидный 280г, ЭДП  г.Дзержинск</t>
  </si>
  <si>
    <t>УТ000063227</t>
  </si>
  <si>
    <t>Клей эпоксидный 6гр, двухкомпонентный, для металла TexhoFix XP-EA2102</t>
  </si>
  <si>
    <t>УТ000058282</t>
  </si>
  <si>
    <t>Клей эпоксидный двухкомпонентный 50мл HNBC-5566AB</t>
  </si>
  <si>
    <t>УТ000011427</t>
  </si>
  <si>
    <t>Клей эпоксидный термостойкий 80гр AVS</t>
  </si>
  <si>
    <t>УТ000011426</t>
  </si>
  <si>
    <t>Клей эпоксидный усиленный 80гр AVS</t>
  </si>
  <si>
    <t>УТ000011428</t>
  </si>
  <si>
    <t>Клей эпоксидный ускоренный 80гр AVS AVK130</t>
  </si>
  <si>
    <t>УТ000051905</t>
  </si>
  <si>
    <t>Клей эпоксидный черный 57г, 15-минутный, Abro ES-507</t>
  </si>
  <si>
    <t>УТ000061961</t>
  </si>
  <si>
    <t>Сварка холодная  универсальная, 55гр., Ермак</t>
  </si>
  <si>
    <t>УТ000054544</t>
  </si>
  <si>
    <t>Сварка холодная для металла 16гр/14мл POXIPOL 00252</t>
  </si>
  <si>
    <t>УТ000051392</t>
  </si>
  <si>
    <t>Сварка холодная для металла 46г, X-PERT XP-0155</t>
  </si>
  <si>
    <t>УТ000008670</t>
  </si>
  <si>
    <t>Сварка холодная для металла AVS (для быстрого и надежного склеивания, ремонта, герметизации соединений из разнородных металлов: стали и ее сплавов, в т.ч. нержавеющих, аллюминия, латуни, блистер, 55г)</t>
  </si>
  <si>
    <t>УТ000040416</t>
  </si>
  <si>
    <t>Сварка холодная для пластика 55гр Airline AG-ECW-02</t>
  </si>
  <si>
    <t>УТ000008671</t>
  </si>
  <si>
    <t>Сварка холодная для радиатора и бензобака AVS (для быстрого и надежного ремонта, герметизации радиаторов и бензобаков, блистер, 55г)</t>
  </si>
  <si>
    <t>УТ000056863</t>
  </si>
  <si>
    <t>УТ000008669</t>
  </si>
  <si>
    <t>Сварка холодная термостойкая AVS (для надежного склеивания, ремонта, герметизации соединений, работающих при температурах от -60 до +250, блистер, 55г)</t>
  </si>
  <si>
    <t>УТ000008672</t>
  </si>
  <si>
    <t>Сварка холодная универсальная AVS (для быстрого и надежного склеивания, ремонта деталей и узлов, герметизации соединений и емкостей в различных комбинациях, блистер, 55г)¶</t>
  </si>
  <si>
    <t>УТ000058738</t>
  </si>
  <si>
    <t>Сварка холодная универсальная PRO-series 55г.</t>
  </si>
  <si>
    <t xml:space="preserve"> Маркеры</t>
  </si>
  <si>
    <t>УТ000050893</t>
  </si>
  <si>
    <t>Маркер перманентный красный, пулевидный наконечник, линия 3мм (525-504)</t>
  </si>
  <si>
    <t>УТ000050963</t>
  </si>
  <si>
    <t>Маркер перманентный разметочный Park /006900</t>
  </si>
  <si>
    <t>УТ000064044</t>
  </si>
  <si>
    <t>Маркер перманентный синий, заправляемый A-113 «LIT»</t>
  </si>
  <si>
    <t>УТ000020373</t>
  </si>
  <si>
    <t>Маркер перманентный черный MK-425 (7мм)</t>
  </si>
  <si>
    <t>УТ000067143</t>
  </si>
  <si>
    <t>Маркер по металлу X-PERT масляный, золотой, XP-110</t>
  </si>
  <si>
    <t>УТ000067142</t>
  </si>
  <si>
    <t>Маркер по металлу X-PERT масляный, синий, XP-110</t>
  </si>
  <si>
    <t>УТ000065865</t>
  </si>
  <si>
    <t>Маркер промышл. (нитро-краска) Attache белый (2мм), алюм. корпус 633900</t>
  </si>
  <si>
    <t>УТ000052391</t>
  </si>
  <si>
    <t>Маркер строительный перманентный, красный FIT 04333</t>
  </si>
  <si>
    <t>УТ000052397</t>
  </si>
  <si>
    <t>Маркер строительный перманентный, красный FIT 04348</t>
  </si>
  <si>
    <t>УТ000052403</t>
  </si>
  <si>
    <t>Маркер строительный перманентный, красный КУРС 04383</t>
  </si>
  <si>
    <t>УТ000052392</t>
  </si>
  <si>
    <t>Маркер строительный перманентный, синий FIT 04334</t>
  </si>
  <si>
    <t>УТ000052396</t>
  </si>
  <si>
    <t>Маркер строительный перманентный, синий FIT 04347</t>
  </si>
  <si>
    <t>УТ000052402</t>
  </si>
  <si>
    <t>Маркер строительный перманентный, синий КУРС 04382</t>
  </si>
  <si>
    <t>УТ000052395</t>
  </si>
  <si>
    <t>Маркер строительный перманентный, чёрный FIT 04346</t>
  </si>
  <si>
    <t>УТ000052400</t>
  </si>
  <si>
    <t>Маркер строительный перманентный, чёрный КУРС 04381</t>
  </si>
  <si>
    <t>УТ000050933</t>
  </si>
  <si>
    <t>Маркер-краска строит. по мет. цв. красный (перед использ. встряхнуть и продавить "перо") 46250</t>
  </si>
  <si>
    <t>УТ000027440</t>
  </si>
  <si>
    <t>Маркер-краска строит. по мет. цв. серебро (перед использ. встряхнуть и продавить "перо") 48249</t>
  </si>
  <si>
    <t>УТ000050934</t>
  </si>
  <si>
    <t>Маркер-краска строит. по мет. цв. синий (перед использ. встряхнуть и продавить "перо") 48248</t>
  </si>
  <si>
    <t>УТ000034570</t>
  </si>
  <si>
    <t>Маркер-краска строит. по мет. цв. черный (перед использ. встряхнуть и продавить "перо")</t>
  </si>
  <si>
    <t>УТ000053544</t>
  </si>
  <si>
    <t>Маркеры 233830  Luxor Маркер перманентный PERMAMENT MARKER 100, ЧЕРНЫЙ пулевидный 1-2мм(3411)  1/12</t>
  </si>
  <si>
    <t xml:space="preserve"> Масла и смазки</t>
  </si>
  <si>
    <t>00410053106</t>
  </si>
  <si>
    <t>Вазелин 20гр</t>
  </si>
  <si>
    <t>УТ000020407</t>
  </si>
  <si>
    <t>Масло бытовое смазочное 50мл  60631</t>
  </si>
  <si>
    <t>УТ000028331</t>
  </si>
  <si>
    <t>Масло бытовое универсальное 20мл RUNIS 41281</t>
  </si>
  <si>
    <t>УТ000060149</t>
  </si>
  <si>
    <t>Масло бытовое, смазочное, 100мл Runis круглое</t>
  </si>
  <si>
    <t>УТ000004223</t>
  </si>
  <si>
    <t>Масло приборное 10мл</t>
  </si>
  <si>
    <t>УТ000046920</t>
  </si>
  <si>
    <t>Масло приборное/бытовое 10мл, Connector</t>
  </si>
  <si>
    <t>УТ000063311</t>
  </si>
  <si>
    <t>Масло ружейное щелочное 210мл, аэрозоль, AVK-868, AVS</t>
  </si>
  <si>
    <t>УТ000046921</t>
  </si>
  <si>
    <t>Масло силиконовое ПМС-100, 10мл, Connector</t>
  </si>
  <si>
    <t>УТ000046922</t>
  </si>
  <si>
    <t>Масло силиконовое ПМС-200, 10мл, Connector</t>
  </si>
  <si>
    <t>УТ000052085</t>
  </si>
  <si>
    <t>Масло силиконовое ПМС-5, 10мл, Connector</t>
  </si>
  <si>
    <t>00410051698</t>
  </si>
  <si>
    <t>Смазка графитная 160г</t>
  </si>
  <si>
    <t>УТ000054325</t>
  </si>
  <si>
    <t>Смазка графитовая 20гр.</t>
  </si>
  <si>
    <t>УТ000056230</t>
  </si>
  <si>
    <t>Смазка графитовая 520мл, аэрозоль, графитная 3TON</t>
  </si>
  <si>
    <t>УТ000056232</t>
  </si>
  <si>
    <t>Смазка литиевая 520мл, аэрозоль белая, с трубочкой, 3TON</t>
  </si>
  <si>
    <t>УТ000056233</t>
  </si>
  <si>
    <t>Смазка медная 520мл, аэрозоль, высокотемпературная, TC-569</t>
  </si>
  <si>
    <t>УТ000056234</t>
  </si>
  <si>
    <t>Смазка молибденовая 520мл, аэрозоль</t>
  </si>
  <si>
    <t>УТ000058174</t>
  </si>
  <si>
    <t>Смазка проникающая 335мл аэрозоль термоключ замораживающая</t>
  </si>
  <si>
    <t>УТ000062820</t>
  </si>
  <si>
    <t>Смазка проникающая 520мл аэрозоль DG-40 (аналог wd-40) универсальная</t>
  </si>
  <si>
    <t>УТ000062821</t>
  </si>
  <si>
    <t>Смазка проникающая 520мл аэрозоль многофункциональная AVS</t>
  </si>
  <si>
    <t>УТ000003859</t>
  </si>
  <si>
    <t>Смазка силиконовая 140мл аэрозоль, Астрохим AC-4611</t>
  </si>
  <si>
    <t>УТ000046966</t>
  </si>
  <si>
    <t>Смазка силиконовая 335мл аэрозоль, Астрохим AC-461</t>
  </si>
  <si>
    <t>УТ000055647</t>
  </si>
  <si>
    <t>Смазка силиконовая 400мл аэрозоль трубочка 100 мм</t>
  </si>
  <si>
    <t>УТ000034651</t>
  </si>
  <si>
    <t>Смазка силиконовая 50мл с роликовым аппликатором AVS AVK102 A78061S</t>
  </si>
  <si>
    <t>УТ000046967</t>
  </si>
  <si>
    <t>Смазка силиконовая 650мл аэрозоль, Астрохим AC-4616</t>
  </si>
  <si>
    <t>УТ000058742</t>
  </si>
  <si>
    <t>Смазка силиконовая AVS аэрозоль, 210мл. универсальная AVK-195</t>
  </si>
  <si>
    <t>УТ000048157</t>
  </si>
  <si>
    <t>Смазка силиконовая Автомастер, 225мл</t>
  </si>
  <si>
    <t>УТ000037854</t>
  </si>
  <si>
    <t>Смазка силиконовая баночка 20гр SW-92SA</t>
  </si>
  <si>
    <t>00410059408</t>
  </si>
  <si>
    <t>Смазка силиконовая СИ-350, термостойкая, 2г.</t>
  </si>
  <si>
    <t>00400048560</t>
  </si>
  <si>
    <t>Смазка Циатим-201, 20гр., универсальная, антифрикционная, многоцелевая 09-3957</t>
  </si>
  <si>
    <t>00410058414</t>
  </si>
  <si>
    <t>Средство RW-40 (аналог WD-40) 100мл проникающая смазка</t>
  </si>
  <si>
    <t>УТ000024816</t>
  </si>
  <si>
    <t>Средство RW-40 (аналог WD-40) 300мл проникающая смазка</t>
  </si>
  <si>
    <t>УТ000011494</t>
  </si>
  <si>
    <t>Средство RW-40 (аналог WD-40) 400мл проникающая смазка</t>
  </si>
  <si>
    <t xml:space="preserve"> Пена монтажная</t>
  </si>
  <si>
    <t>УТ000065988</t>
  </si>
  <si>
    <t>Пена монтажная (п/пистолет) всесезон. (-10С) 620 мл, Hauser PRO  11082</t>
  </si>
  <si>
    <t>УТ000065982</t>
  </si>
  <si>
    <t>Пена монтажная бытовая всесез. 750мл (-10C+30С) 850г, Tytan Professional STD BASE 15874</t>
  </si>
  <si>
    <t>УТ000066030</t>
  </si>
  <si>
    <t>Пена монтажная бытовая всесезонная 500мл, Tytan Professional САНТЕХBRO.14563</t>
  </si>
  <si>
    <t>УТ000067146</t>
  </si>
  <si>
    <t>Пена понтажная TEХНОFIX 65 профессиональная 2в1, всесезонная 750мл</t>
  </si>
  <si>
    <t xml:space="preserve"> Скотчи, ленты</t>
  </si>
  <si>
    <t xml:space="preserve"> Малярная лента</t>
  </si>
  <si>
    <t>УТ000016773</t>
  </si>
  <si>
    <t>Малярная лента (крепп скотч) 25/30 Kroll арт.015 500156</t>
  </si>
  <si>
    <t>УТ000016774</t>
  </si>
  <si>
    <t>Малярная лента (крепп скотч) 30/30 Kroll арт.015 500157</t>
  </si>
  <si>
    <t>УТ000016775</t>
  </si>
  <si>
    <t>Малярная лента (крепп скотч) 38/30 Kroll арт.015 500158</t>
  </si>
  <si>
    <t>УТ000016783</t>
  </si>
  <si>
    <t>Малярная лента (крепп скотч) 48/27 Kroll арт.015 500153</t>
  </si>
  <si>
    <t>УТ000054556</t>
  </si>
  <si>
    <t>Скотч малярный 1,9см 8м</t>
  </si>
  <si>
    <t>УТ000054064</t>
  </si>
  <si>
    <t>Скотч малярный 2см 8м</t>
  </si>
  <si>
    <t>УТ000058741</t>
  </si>
  <si>
    <t>Скотч малярный 48*20</t>
  </si>
  <si>
    <t>УТ000057822</t>
  </si>
  <si>
    <t>Скотч малярный X-PERT 20мм* 40м</t>
  </si>
  <si>
    <t xml:space="preserve"> Скотч двусторонний</t>
  </si>
  <si>
    <t>УТ000056481</t>
  </si>
  <si>
    <t>Нано скотч двусторонний многоразовая клейкая лента 1x30мм, 1м (SBE-DST-30-01-t)</t>
  </si>
  <si>
    <t>УТ000066762</t>
  </si>
  <si>
    <t>Нано скотч двусторонний многоразовая клейкая лента 1x30мм, 3м (SBE-DST-30-03-t)</t>
  </si>
  <si>
    <t>УТ000066763</t>
  </si>
  <si>
    <t>Нано скотч двусторонний многоразовая клейкая лента 1x30мм, 5м (SBE-DST-30-05-t)</t>
  </si>
  <si>
    <t>УТ000048800</t>
  </si>
  <si>
    <t>Скотч двусторонний "3М"  5мм х 5м серый, красная подложка</t>
  </si>
  <si>
    <t>УТ000051915</t>
  </si>
  <si>
    <t>Скотч двусторонний "3М"  9мм х 5м серый, красная подложка</t>
  </si>
  <si>
    <t>УТ000061746</t>
  </si>
  <si>
    <t>Скотч двусторонний "3М" красный  10мм х 5м</t>
  </si>
  <si>
    <t>УТ000061747</t>
  </si>
  <si>
    <t>Скотч двусторонний "3М" красный  12мм х 5м</t>
  </si>
  <si>
    <t>УТ000061748</t>
  </si>
  <si>
    <t>Скотч двусторонний "3М" красный  15мм х 5м</t>
  </si>
  <si>
    <t>УТ000061749</t>
  </si>
  <si>
    <t>Скотч двусторонний "3М" красный  20мм х 5м</t>
  </si>
  <si>
    <t>УТ000057854</t>
  </si>
  <si>
    <t>Скотч двусторонний "3М" красный  6мм х 5м</t>
  </si>
  <si>
    <t>УТ000057855</t>
  </si>
  <si>
    <t>Скотч двусторонний "3М" красный  8мм х 5м</t>
  </si>
  <si>
    <t>УТ000058739</t>
  </si>
  <si>
    <t>Скотч двусторонний "3М" красный  9мм х 5м</t>
  </si>
  <si>
    <t>УТ000041933</t>
  </si>
  <si>
    <t>Скотч двусторонний "3М" прозрачный  6мм х 5м</t>
  </si>
  <si>
    <t>УТ000041934</t>
  </si>
  <si>
    <t>Скотч двусторонний "3М" прозрачный  8мм х 5м</t>
  </si>
  <si>
    <t>УТ000048799</t>
  </si>
  <si>
    <t>Скотч двусторонний "3М" прозрачный  9мм х 5м</t>
  </si>
  <si>
    <t>УТ000041935</t>
  </si>
  <si>
    <t>Скотч двусторонний "3М" прозрачный 10мм х 5м</t>
  </si>
  <si>
    <t>УТ000041936</t>
  </si>
  <si>
    <t>Скотч двусторонний "3М" прозрачный 12мм х 5м</t>
  </si>
  <si>
    <t>УТ000041937</t>
  </si>
  <si>
    <t>Скотч двусторонний "3М" прозрачный 15мм х 5м</t>
  </si>
  <si>
    <t>УТ000041938</t>
  </si>
  <si>
    <t>Скотч двусторонний "3М" прозрачный 20мм х 5м</t>
  </si>
  <si>
    <t>УТ000041939</t>
  </si>
  <si>
    <t>Скотч двусторонний "3М" прозрачный 30мм х 5м</t>
  </si>
  <si>
    <t>УТ000054891</t>
  </si>
  <si>
    <t>Скотч двусторонний 12мм х 2м LIT</t>
  </si>
  <si>
    <t>УТ000045351</t>
  </si>
  <si>
    <t>Скотч двусторонний 20мм х 5м, красная подложка</t>
  </si>
  <si>
    <t>УТ000045350</t>
  </si>
  <si>
    <t>Скотч двусторонний 5мм х 5м, красная подложка</t>
  </si>
  <si>
    <t>УТ000051912</t>
  </si>
  <si>
    <t>Скотч двусторонний зелёный  6мм х 5м</t>
  </si>
  <si>
    <t>УТ000051913</t>
  </si>
  <si>
    <t>Скотч двусторонний зелёный  8мм х 5м</t>
  </si>
  <si>
    <t>УТ000046233</t>
  </si>
  <si>
    <t>Скотч двусторонний зелёный 10мм х 5м</t>
  </si>
  <si>
    <t>00410059130</t>
  </si>
  <si>
    <t>Скотч двусторонний зелёный 12мм х 5м</t>
  </si>
  <si>
    <t>УТ000007908</t>
  </si>
  <si>
    <t>Скотч двусторонний зелёный 15мм х 5м</t>
  </si>
  <si>
    <t>УТ000032817</t>
  </si>
  <si>
    <t>Скотч двусторонний зелёный 20мм х 5м</t>
  </si>
  <si>
    <t>00410059132</t>
  </si>
  <si>
    <t>Скотч двусторонний зелёный 30мм х 5м</t>
  </si>
  <si>
    <t>00410059134</t>
  </si>
  <si>
    <t>Скотч двусторонний зелёный 50мм х 5м</t>
  </si>
  <si>
    <t>УТ000007907</t>
  </si>
  <si>
    <t>Скотч двусторонний красный  6мм х 5м, серый термостойкий</t>
  </si>
  <si>
    <t>УТ000011775</t>
  </si>
  <si>
    <t>Скотч двусторонний красный 10мм х 5м, серый термостойкий</t>
  </si>
  <si>
    <t>УТ000056865</t>
  </si>
  <si>
    <t>Скотч двусторонний красный 12мм х 5м, серый термостойкий</t>
  </si>
  <si>
    <t>УТ000056866</t>
  </si>
  <si>
    <t>Скотч двусторонний красный 14мм х 5м, термостойкий</t>
  </si>
  <si>
    <t>УТ000056867</t>
  </si>
  <si>
    <t>Скотч двусторонний красный 15мм х 5м, серый термостойкий</t>
  </si>
  <si>
    <t>УТ000020361</t>
  </si>
  <si>
    <t>Скотч двусторонний на тканевой основе 15мм х 10м</t>
  </si>
  <si>
    <t>УТ000020362</t>
  </si>
  <si>
    <t>Скотч двусторонний на тканевой основе 20мм х 10м</t>
  </si>
  <si>
    <t>УТ000016779</t>
  </si>
  <si>
    <t>Скотч двусторонний на тканевой основе 38мм х 5м Kroll "Скрепка" для шероховатых поверхностей</t>
  </si>
  <si>
    <t>УТ000016780</t>
  </si>
  <si>
    <t>Скотч двусторонний на тканевой основе 48мм х 5м Kroll Special</t>
  </si>
  <si>
    <t>УТ000016777</t>
  </si>
  <si>
    <t>Скотч двусторонний полипропилен (PP) 38мм х 5м Kroll "Скрепка" для гладких поверхностей</t>
  </si>
  <si>
    <t>УТ000016778</t>
  </si>
  <si>
    <t>Скотч двусторонний полипропилен (PP) 48мм х 5м Kroll Special</t>
  </si>
  <si>
    <t>УТ000057626</t>
  </si>
  <si>
    <t>Скотч двухсторонний прозрачный  9мм х 5м термостойкий New Vision</t>
  </si>
  <si>
    <t>УТ000058169</t>
  </si>
  <si>
    <t>Скотч двухсторонний прозрачный 10мм х 5м термостойкий New Vision</t>
  </si>
  <si>
    <t xml:space="preserve"> Скотч канцелярский</t>
  </si>
  <si>
    <t>УТ000020370</t>
  </si>
  <si>
    <t>Скотч канцелярский детский (голография new)</t>
  </si>
  <si>
    <t>УТ000064800</t>
  </si>
  <si>
    <t>Скотч канцелярский прозрачный 15*96 (6)</t>
  </si>
  <si>
    <t>УТ000061989</t>
  </si>
  <si>
    <t>Скотч канцелярский прозрачный 24*200</t>
  </si>
  <si>
    <t>УТ000044387</t>
  </si>
  <si>
    <t>Скотч упаковочный 48*57м прозрачный</t>
  </si>
  <si>
    <t xml:space="preserve"> Скотч металлизированный</t>
  </si>
  <si>
    <t>УТ000046163</t>
  </si>
  <si>
    <t>Клейкая лента FLEX TAPE сверхсильная 20*152см прозрачная</t>
  </si>
  <si>
    <t>УТ000052327</t>
  </si>
  <si>
    <t>Лента армированная  для труб  X-Pert 100мм*5м, XP-PT1005</t>
  </si>
  <si>
    <t>УТ000054889</t>
  </si>
  <si>
    <t>Скотч армированный СУПЕР 10см 5м бутиловый с алюминиевым покрытием, водостойкий</t>
  </si>
  <si>
    <t>УТ000059176</t>
  </si>
  <si>
    <t>Универсальная клеящая фольгированная лента 48мм*22м</t>
  </si>
  <si>
    <t>УТ000059177</t>
  </si>
  <si>
    <t>Универсальная клеящая фольгированная лента 55мм*26м</t>
  </si>
  <si>
    <t xml:space="preserve"> Скотч упаковочный</t>
  </si>
  <si>
    <t>УТ000058172</t>
  </si>
  <si>
    <t>Скотч упаковочный 66м*48мм прозрачный REXANT</t>
  </si>
  <si>
    <t xml:space="preserve"> Термоскотч</t>
  </si>
  <si>
    <t>УТ000059668</t>
  </si>
  <si>
    <t>Термоскотч односторонний, ширина  3мм, длина 10м</t>
  </si>
  <si>
    <t>УТ000035852</t>
  </si>
  <si>
    <t>Термоскотч односторонний, ширина 20мм, длина 20м</t>
  </si>
  <si>
    <t>УТ000018183</t>
  </si>
  <si>
    <t>Термоскотч односторонний, ширина 5мм, длина 10м</t>
  </si>
  <si>
    <t xml:space="preserve"> ФУМ лента</t>
  </si>
  <si>
    <t>УТ000057387</t>
  </si>
  <si>
    <t>ФУМ лента 19 х 0.020мм х 20м "LIT"</t>
  </si>
  <si>
    <t>УТ000030690</t>
  </si>
  <si>
    <t>ФУМ лента 19 х 0.075мм х 5м 21255</t>
  </si>
  <si>
    <t>УТ000030691</t>
  </si>
  <si>
    <t>ФУМ лента 19*0.020мм*20м 27355</t>
  </si>
  <si>
    <t>УТ000062306</t>
  </si>
  <si>
    <t>Фум лента для воды 12мм, 0,075мм*10м (малая) AQUALINK</t>
  </si>
  <si>
    <t>УТ000046019</t>
  </si>
  <si>
    <t>Фум лента для газа 19мм, 15м, X-Pert FL-105</t>
  </si>
  <si>
    <t>УТ000053869</t>
  </si>
  <si>
    <t>Фум лента для газа 19мм, 20м, Ракета</t>
  </si>
  <si>
    <t xml:space="preserve"> Чистящие средства для компьютеров и бытовой техники</t>
  </si>
  <si>
    <t>УТ000037161</t>
  </si>
  <si>
    <t>Гель антибактериальный для рук Lafitel 70 ml</t>
  </si>
  <si>
    <t xml:space="preserve"> Очистители пневматические, баллоны с воздухом</t>
  </si>
  <si>
    <t>УТ000052723</t>
  </si>
  <si>
    <t>Пневматический очиститель Defender CLN 30805 Optima для очистки ПК (1000мл)</t>
  </si>
  <si>
    <t xml:space="preserve"> Очистители салфетки универсальные</t>
  </si>
  <si>
    <t>УТ000054562</t>
  </si>
  <si>
    <t>Салфетка с активатором адгезии 5х6см для пленок и 2-х сторонних скотчей</t>
  </si>
  <si>
    <t>00000002205</t>
  </si>
  <si>
    <t>Салфетки сухие безворсовые Defender СLN 30604 (в картонной коробке 25шт., 120х150мм.)</t>
  </si>
  <si>
    <t>00000001902</t>
  </si>
  <si>
    <t>Салфетки чистящие влажные Defender СLN 30192 (для оптических поверхностей, 10 влажных+10 сухих)</t>
  </si>
  <si>
    <t>УТ000057232</t>
  </si>
  <si>
    <t>Салфетки чистящие влажные Defender СLN 30192 (для оптических поверхностей, 10 влажных+10 сухих) поштучно</t>
  </si>
  <si>
    <t xml:space="preserve"> Очистители спреи, обезжириватели универсальные</t>
  </si>
  <si>
    <t>УТ000056224</t>
  </si>
  <si>
    <t>Обезжириватель 500мл универсальный с дозатором ПЭТ антисиликон</t>
  </si>
  <si>
    <t>УТ000019784</t>
  </si>
  <si>
    <t>Очиститель универсальный CLEANER 400мл Rexant 85-0002</t>
  </si>
  <si>
    <t>УТ000023447</t>
  </si>
  <si>
    <t>Спрей RITMIX RC-100BAC, очищающие с антибактериальным компонентом для автомобилей, в бутылке</t>
  </si>
  <si>
    <t>УТ000057692</t>
  </si>
  <si>
    <t>Уайт-спирит ПЭТ 0,5л, "ДПХИ" ТУ</t>
  </si>
  <si>
    <t>УТ000058382</t>
  </si>
  <si>
    <t>Удалитель цементных пятен ПЭт 0,5л</t>
  </si>
  <si>
    <t>УТ000055372</t>
  </si>
  <si>
    <t>Универсальное мягкое чистящее средство 400мл аэрозоль</t>
  </si>
  <si>
    <t xml:space="preserve"> Очистители средства для мониторов, LCD, LED, Plasma панелей</t>
  </si>
  <si>
    <t>00410054629</t>
  </si>
  <si>
    <t>Пена чистящая  Defender СLN 30806 (для LED/LCD экранов, 100мл)</t>
  </si>
  <si>
    <t>УТ000002486</t>
  </si>
  <si>
    <t>Спрей-очиститель Defender CLN 30598 (для экранов, 200 мл.+салфетка)</t>
  </si>
  <si>
    <t xml:space="preserve"> Очистители средства для удаления наклеек, скотча</t>
  </si>
  <si>
    <t>УТ000062817</t>
  </si>
  <si>
    <t>Очиститель (удалитель) клея "Антиклей" Секунда 5гр AVS</t>
  </si>
  <si>
    <t>УТ000063312</t>
  </si>
  <si>
    <t>Очиститель (удалитель) наклеек, клея и скотча  АНТИСКОТЧ 520мл, AVS</t>
  </si>
  <si>
    <t>УТ000057604</t>
  </si>
  <si>
    <t>Очиститель (удалитель) наклеек, клея и скотча Abro АНТИСКОТЧ 200мл.</t>
  </si>
  <si>
    <t>УТ000059290</t>
  </si>
  <si>
    <t>Очиститель (удалитель) наклеек, клея и скотча, тонировочной плёнки AVK-692, AVS 520мл.</t>
  </si>
  <si>
    <t>УТ000063313</t>
  </si>
  <si>
    <t>Очиститель (удалитель) наклеек, клея, скотча, тонировки АНТИСКОТЧ 520мл, TC-585</t>
  </si>
  <si>
    <t xml:space="preserve"> Эмаль, грунт, лак</t>
  </si>
  <si>
    <t>УТ000054273</t>
  </si>
  <si>
    <t>Грунт аэрозоль, акрил быстросохнущий, серый, 520 мл, Deton Universal</t>
  </si>
  <si>
    <t>УТ000045572</t>
  </si>
  <si>
    <t>Грунт аэрозоль, алкидный, атмосферостойкий, белый, 520 мл, Deton Universal</t>
  </si>
  <si>
    <t>УТ000037142</t>
  </si>
  <si>
    <t>Грунт аэрозоль, алкидный, атмосферостойкий, светло-серый, 520 мл, Deton Universal</t>
  </si>
  <si>
    <t>УТ000045573</t>
  </si>
  <si>
    <t>Грунт аэрозоль, алкидный, атмосферостойкий, чёрный, 520 мл, Deton Universal</t>
  </si>
  <si>
    <t>УТ000036770</t>
  </si>
  <si>
    <t>Грунт аэрозоль, усилитель адгезии универсал, прозрачный, 520 мл, Deton Spesial</t>
  </si>
  <si>
    <t>УТ000036772</t>
  </si>
  <si>
    <t>Грунт-эмаль аэрозоль, для пластика, серый, 520 мл, Deton Spesial</t>
  </si>
  <si>
    <t>УТ000036776</t>
  </si>
  <si>
    <t>Грунт-эмаль аэрозоль, металлочереп/профнастил, зелёный мох, 520 мл, Deton Spesial RAL6005</t>
  </si>
  <si>
    <t>УТ000036774</t>
  </si>
  <si>
    <t>Грунт-эмаль аэрозоль, металлочереп/профнастил, красное вино, 520 мл, Deton Spesial RAL3005</t>
  </si>
  <si>
    <t>УТ000036775</t>
  </si>
  <si>
    <t>Грунт-эмаль аэрозоль, металлочереп/профнастил, сигнал синий, 520 мл, Deton Spesial RAL6006</t>
  </si>
  <si>
    <t>УТ000036773</t>
  </si>
  <si>
    <t>Грунт-эмаль аэрозоль, металлочереп/профнастил, слоновая кость, 520 мл, Deton Spesial RAL1014</t>
  </si>
  <si>
    <t>УТ000036777</t>
  </si>
  <si>
    <t>Грунт-эмаль аэрозоль, металлочереп/профнастил. шоколад-корич, 520 мл, Deton Spesial RAL8017</t>
  </si>
  <si>
    <t>УТ000045574</t>
  </si>
  <si>
    <t>Грунт-эмаль аэрозоль, молотковая, бронзовая, 520 мл, Deton Special</t>
  </si>
  <si>
    <t>УТ000036779</t>
  </si>
  <si>
    <t>Грунт-эмаль аэрозоль, молотковая, чёрный, 520 мл, Deton ART</t>
  </si>
  <si>
    <t>УТ000063293</t>
  </si>
  <si>
    <t>Краска-спрей (эмаль) термостойкая, белая 520мл, аэрозоль, Kudo</t>
  </si>
  <si>
    <t>УТ000063295</t>
  </si>
  <si>
    <t>Краска-спрей (эмаль) термостойкая, чёрная 520мл, аэрозоль, Kudo</t>
  </si>
  <si>
    <t>УТ000063305</t>
  </si>
  <si>
    <t>Краска-спрей (эмаль) универсальная, алюминий, 520мл, аэрозоль, Kudo</t>
  </si>
  <si>
    <t>УТ000063297</t>
  </si>
  <si>
    <t>Краска-спрей (эмаль) универсальная, бежевая высокоглянцевая, акриловая 520мл, аэрозоль, RAL1001, Kudo</t>
  </si>
  <si>
    <t>УТ000063298</t>
  </si>
  <si>
    <t>Краска-спрей (эмаль) универсальная, белая матовая, акриловая 520мл, аэрозоль, RAL9003, Kudo</t>
  </si>
  <si>
    <t>УТ000063302</t>
  </si>
  <si>
    <t>Краска-спрей (эмаль) универсальная, белая полуматовая, 520мл, аэрозоль, SATIN RAL9003, Kudo</t>
  </si>
  <si>
    <t>УТ000063306</t>
  </si>
  <si>
    <t>Краска-спрей (эмаль) универсальная, золото металлик, 520мл, аэрозоль, Kudo</t>
  </si>
  <si>
    <t>УТ000063301</t>
  </si>
  <si>
    <t>Краска-спрей (эмаль) универсальная, серая полуматовая, 520мл, аэрозоль, SATIN RAL7001, Kudo</t>
  </si>
  <si>
    <t>УТ000063307</t>
  </si>
  <si>
    <t>Краска-спрей (эмаль) универсальная, серая, 520мл, аэрозоль, Kudo</t>
  </si>
  <si>
    <t>УТ000063304</t>
  </si>
  <si>
    <t>Краска-спрей (эмаль) универсальная, серая, алкидная, 520мл, аэрозоль, AVK-506 AVS</t>
  </si>
  <si>
    <t>УТ000063308</t>
  </si>
  <si>
    <t>Краска-спрей (эмаль) универсальная, серебро металлик, 520мл, аэрозоль, Kudo</t>
  </si>
  <si>
    <t>УТ000063309</t>
  </si>
  <si>
    <t>Краска-спрей (эмаль) универсальная, хром металлик, 520мл, аэрозоль, Kudo</t>
  </si>
  <si>
    <t>УТ000063303</t>
  </si>
  <si>
    <t>Краска-спрей (эмаль) универсальная, чёрная полуматовая, 520мл, аэрозоль, SATIN RAL9005, Kudo</t>
  </si>
  <si>
    <t>УТ000063296</t>
  </si>
  <si>
    <t>Краска-спрей (эмаль) универсальная, ярко-белая, алкидная 520мл, аэрозоль, RAL9016, Kudo</t>
  </si>
  <si>
    <t>УТ000063292</t>
  </si>
  <si>
    <t>Краска-спрей (эмаль) №671, светло-серая 520мл, аэрозоль, Kudo</t>
  </si>
  <si>
    <t>УТ000036783</t>
  </si>
  <si>
    <t>Лак аэрозоль, яхтный универсал, шелковисто-матовый, 520 мл, Deton Spesial</t>
  </si>
  <si>
    <t>УТ000063281</t>
  </si>
  <si>
    <t>Эмаль аэрозольная алкид атмосферостойкий, чёрная глянцевая, 650мл Deton Universal 9017</t>
  </si>
  <si>
    <t>УТ000036750</t>
  </si>
  <si>
    <t>Эмаль аэрозольная, акрил быстросохнущий, белая сигнальная, 520мл, Deton Universal RAL9003</t>
  </si>
  <si>
    <t>УТ000045576</t>
  </si>
  <si>
    <t>Эмаль аэрозольная, акрил быстросохнущий, белая сигнальная, матовая, 520мл, Deton Universal RAL9003</t>
  </si>
  <si>
    <t>УТ000036790</t>
  </si>
  <si>
    <t>Эмаль аэрозольная, акрил быстросохнущий, графитовая серая, 520мл, Deton Universal RAL7024</t>
  </si>
  <si>
    <t>УТ000036754</t>
  </si>
  <si>
    <t>Эмаль аэрозольная, акрил быстросохнущий, золото яркое, 520мл, Deton Universal</t>
  </si>
  <si>
    <t>УТ000036786</t>
  </si>
  <si>
    <t>Эмаль аэрозольная, акрил быстросохнущий, красное вино, 520мл, Deton Universal RAL3005</t>
  </si>
  <si>
    <t>УТ000044217</t>
  </si>
  <si>
    <t>Эмаль аэрозольная, акрил быстросохнущий, мышино-серая 520мл, Deton Universal RAL7005</t>
  </si>
  <si>
    <t>УТ000036785</t>
  </si>
  <si>
    <t>Эмаль аэрозольная, акрил быстросохнущий, рубиново-красная, 520мл, Deton Universal RAL3003</t>
  </si>
  <si>
    <t>УТ000036784</t>
  </si>
  <si>
    <t>Эмаль аэрозольная, акрил быстросохнущий, светлая слоновая кость, 520мл, Deton Universal RAL1015</t>
  </si>
  <si>
    <t>УТ000036789</t>
  </si>
  <si>
    <t>Эмаль аэрозольная, акрил быстросохнущий, синяя сигнальная, 520мл, Deton Universal RAL5005</t>
  </si>
  <si>
    <t>УТ000036753</t>
  </si>
  <si>
    <t>Эмаль аэрозольная, акрил быстросохнущий, транспортная, белая,  520мл, Deton Universal RAL9016</t>
  </si>
  <si>
    <t>УТ000036787</t>
  </si>
  <si>
    <t>Эмаль аэрозольная, акрил быстросохнущий, транспортная, красная , 520мл, Deton Universal RAL3020</t>
  </si>
  <si>
    <t>УТ000036788</t>
  </si>
  <si>
    <t>Эмаль аэрозольная, акрил быстросохнущий, ультрамариново-синяя, 520мл, Deton Universal RAL5002</t>
  </si>
  <si>
    <t>УТ000036755</t>
  </si>
  <si>
    <t>Эмаль аэрозольная, акрил быстросохнущий, хром яркий, 520мл, Deton Universal</t>
  </si>
  <si>
    <t>УТ000036752</t>
  </si>
  <si>
    <t>Эмаль аэрозольная, акрил быстросохнущий, чёрная матовая, 520мл, Deton Universal RAL9005</t>
  </si>
  <si>
    <t>УТ000036751</t>
  </si>
  <si>
    <t>Эмаль аэрозольная, акрил быстросохнущий, чёрная, 520мл, Deton Universal RAL9005</t>
  </si>
  <si>
    <t>УТ000045575</t>
  </si>
  <si>
    <t>Эмаль аэрозольная, акрил быстросохнущий, шоколадно-коричневая, 520мл, Deton Universal RAL8017</t>
  </si>
  <si>
    <t>УТ000044219</t>
  </si>
  <si>
    <t>Эмаль аэрозольная, алкид атмосферостойкий, бежевая, 520мл, Deton Universal RAL3012</t>
  </si>
  <si>
    <t>УТ000045577</t>
  </si>
  <si>
    <t>Эмаль аэрозольная, алкид атмосферостойкий, белая глянцевая, 520мл, Deton Universal 9003</t>
  </si>
  <si>
    <t>УТ000036756</t>
  </si>
  <si>
    <t>Эмаль аэрозольная, алкид атмосферостойкий, белая матовая, 520мл, Deton Universal 9003</t>
  </si>
  <si>
    <t>УТ000044218</t>
  </si>
  <si>
    <t>Эмаль аэрозольная, алкид атмосферостойкий, красно-коричневая, 520мл, Deton Universal RAL3009</t>
  </si>
  <si>
    <t>УТ000045578</t>
  </si>
  <si>
    <t>Эмаль аэрозольная, алкид атмосферостойкий, синяя, 520мл, Deton Universal RAL5010</t>
  </si>
  <si>
    <t>УТ000044220</t>
  </si>
  <si>
    <t>Эмаль аэрозольная, алкид атмосферостойкий, сиреневая, 520мл, Deton Universal RAL4005</t>
  </si>
  <si>
    <t>УТ000036757</t>
  </si>
  <si>
    <t>Эмаль аэрозольная, алкид атмосферостойкий, хаки, 520мл, Deton Universal RAL6022</t>
  </si>
  <si>
    <t>УТ000038347</t>
  </si>
  <si>
    <t>Эмаль аэрозольная, алкид атмосферостойкий, чёрная матовая, 520мл, Deton Universal 9005</t>
  </si>
  <si>
    <t>УТ000036758</t>
  </si>
  <si>
    <t>Эмаль аэрозольная, для бытовой техники, белая , 520мл, Deton Spesial</t>
  </si>
  <si>
    <t>УТ000045579</t>
  </si>
  <si>
    <t>Эмаль аэрозольная, для ванн и керамики, белая , 520мл, Deton Spesial</t>
  </si>
  <si>
    <t>УТ000045582</t>
  </si>
  <si>
    <t>Эмаль аэрозольная, для колесных дисков, тёмно-серая , 520мл, Автон ATN-A07204</t>
  </si>
  <si>
    <t>УТ000045580</t>
  </si>
  <si>
    <t>Эмаль аэрозольная, для радиаторов отопления, белая , 520мл, Deton Spesial DTN-A07345</t>
  </si>
  <si>
    <t>УТ000036759</t>
  </si>
  <si>
    <t>Эмаль аэрозольная, металик алюминий, 520мл, DTN-A70732 Deton ART</t>
  </si>
  <si>
    <t>УТ000036760</t>
  </si>
  <si>
    <t>Эмаль аэрозольная, металик золотой декор, 520мл, Deton ART</t>
  </si>
  <si>
    <t>УТ000036761</t>
  </si>
  <si>
    <t>Эмаль аэрозольная, металик медный декор, 520мл, Deton ART</t>
  </si>
  <si>
    <t>УТ000036762</t>
  </si>
  <si>
    <t>Эмаль аэрозольная, металик медь-хром, 520мл, Deton ART</t>
  </si>
  <si>
    <t>УТ000036763</t>
  </si>
  <si>
    <t>Эмаль аэрозольная, металик серебро, 520мл, Deton ART DTN-A70820</t>
  </si>
  <si>
    <t>УТ000042583</t>
  </si>
  <si>
    <t>Эмаль аэрозольная, термостойкая, белая, 425мл, Престиж</t>
  </si>
  <si>
    <t>УТ000042585</t>
  </si>
  <si>
    <t>Эмаль аэрозольная, термостойкая, серебристая, 520мл, Церта</t>
  </si>
  <si>
    <t xml:space="preserve"> Удлинители, сетевые фильтры, тройники</t>
  </si>
  <si>
    <t xml:space="preserve"> Европереходники</t>
  </si>
  <si>
    <t>УТ000017872</t>
  </si>
  <si>
    <t>Адаптер переходник Smartbuy 6A 250В (SBE-06-S05-w)</t>
  </si>
  <si>
    <t>УТ000058694</t>
  </si>
  <si>
    <t>Адаптер сетевой универсальный EU/US/UK/RU (A C G I) P2 белый</t>
  </si>
  <si>
    <t>УТ000064156</t>
  </si>
  <si>
    <t>Евро переходник розетки, 10A, WN-20, белый</t>
  </si>
  <si>
    <t>УТ000055859</t>
  </si>
  <si>
    <t>Евро переходник розетки, XD603, черный</t>
  </si>
  <si>
    <t>00401052275</t>
  </si>
  <si>
    <t>Евро переходник розетки, круглый 16A (PS1) серый ITEC</t>
  </si>
  <si>
    <t>УТ000049822</t>
  </si>
  <si>
    <t>Евро переходник розетки, круглый Веллконт ПУ10/16-002</t>
  </si>
  <si>
    <t>00410049506</t>
  </si>
  <si>
    <t>Евро переходник розетки, плоский</t>
  </si>
  <si>
    <t>УТ000050137</t>
  </si>
  <si>
    <t>Евро переходник розетки, плоский 6А Веллконт, белый ПУ10/16-004 (5)</t>
  </si>
  <si>
    <t>УТ000052333</t>
  </si>
  <si>
    <t>Евро переходник розетки, плоский чёрный 6А</t>
  </si>
  <si>
    <t>00401052278</t>
  </si>
  <si>
    <t>Евро переходник розетки, стакан TOKER 1S 6A</t>
  </si>
  <si>
    <t>УТ000011749</t>
  </si>
  <si>
    <t>Евро переходник розетки, стакан Volsten</t>
  </si>
  <si>
    <t>00401052274</t>
  </si>
  <si>
    <t>Евро переходник розетки, стакан ВЕЛЛКОНТ 6А ПУ10/16-001</t>
  </si>
  <si>
    <t>УТ000047558</t>
  </si>
  <si>
    <t>Евро переходник, тройник "козья ножка" Веллконт 6А, ПУ10/16-003</t>
  </si>
  <si>
    <t>УТ000060670</t>
  </si>
  <si>
    <t>Переходник для розетки сетевой адаптер P4</t>
  </si>
  <si>
    <t>УТ000062441</t>
  </si>
  <si>
    <t>Переходник с плоской вилки на круглую 366, 10А</t>
  </si>
  <si>
    <t>УТ000064797</t>
  </si>
  <si>
    <t>Переходник с плоской вилки на круглую A-15 с выключателем 16A</t>
  </si>
  <si>
    <t>УТ000064537</t>
  </si>
  <si>
    <t>Переходник сетевой SMARTBUY на евро вилку, черный 16А 250В</t>
  </si>
  <si>
    <t>УТ000019323</t>
  </si>
  <si>
    <t>Сетевой переходник для вилки с плоскими контактами, медные контакты</t>
  </si>
  <si>
    <t>УТ000053642</t>
  </si>
  <si>
    <t>Сетевой универсальный переходник FD-1960</t>
  </si>
  <si>
    <t xml:space="preserve"> Колодки удлинителя</t>
  </si>
  <si>
    <t>00410056866</t>
  </si>
  <si>
    <t>Колодка удлинителя 2 гнезда б/з, 10А, 2,2кВТ, белая Makel (101), Турция</t>
  </si>
  <si>
    <t>УТ000044834</t>
  </si>
  <si>
    <t>Колодка удлинителя 2 гнезда б/з, 10А, 2,2кВТ, черная, бакелитовая SmartBuy (SBE-10-2-00-BN)</t>
  </si>
  <si>
    <t>УТ000057578</t>
  </si>
  <si>
    <t>Колодка удлинителя 2 гнезда б/з, 6А, 2,2кВТ, белая ВЕЛЛКОНТ</t>
  </si>
  <si>
    <t>00410056867</t>
  </si>
  <si>
    <t>Колодка удлинителя 2 гнезда с/з, 16А, 3,5кВт, белая Makel (111), Турция</t>
  </si>
  <si>
    <t>00410056868</t>
  </si>
  <si>
    <t>Колодка удлинителя 3 гнезда б/з, 10А, 2,2кВт, белая Makel (121), Турция</t>
  </si>
  <si>
    <t>УТ000038216</t>
  </si>
  <si>
    <t>Колодка удлинителя 3 гнезда б/з, 10А, 2,2кВт, белая SmartBuy (SBE-10-3-00-N)</t>
  </si>
  <si>
    <t>УТ000044835</t>
  </si>
  <si>
    <t>Колодка удлинителя 3 гнезда б/з, 10А, 2,2кВт, черная, бакелитовая SmartBuy (SBE-10-3-00-BN)</t>
  </si>
  <si>
    <t>УТ000051215</t>
  </si>
  <si>
    <t>Колодка удлинителя 3 гнезда б/з, белая ВЕЛЛКОНТ</t>
  </si>
  <si>
    <t>УТ000053927</t>
  </si>
  <si>
    <t>Колодка удлинителя 3 гнезда б/з, белая с выключателем, 6А 250В PC-3, ВЕЛЛКОНТ У10-455</t>
  </si>
  <si>
    <t>00410056869</t>
  </si>
  <si>
    <t>Колодка удлинителя 3 гнезда с/з, 16А, 3,5кВт, белая Makel (131), Турция</t>
  </si>
  <si>
    <t>УТ000038217</t>
  </si>
  <si>
    <t>Колодка удлинителя 3 гнезда с/з, 16А, 3,5кВт, белая SmartBuy (SBE-16-3-00-Z)</t>
  </si>
  <si>
    <t>00410058525</t>
  </si>
  <si>
    <t>Колодка удлинителя 3 гнезда с/з, 16А, 3,5кВт, белая с выключателем Makel (211), Турция</t>
  </si>
  <si>
    <t>УТ000065270</t>
  </si>
  <si>
    <t>Колодка удлинителя 3 гнезда с/з, белая</t>
  </si>
  <si>
    <t>00410056865</t>
  </si>
  <si>
    <t>Колодка удлинителя 4 гнезда б/з, 10А, 2,2кВт, белая Makel (141), Турция</t>
  </si>
  <si>
    <t>УТ000049744</t>
  </si>
  <si>
    <t>Колодка удлинителя 4 гнезда б/з, 10А, 2,2кВт, белая SmartBuy (SBE-10-4-00-N)</t>
  </si>
  <si>
    <t>УТ000065272</t>
  </si>
  <si>
    <t>Колодка удлинителя 4 гнезда б/з, белая</t>
  </si>
  <si>
    <t>УТ000057199</t>
  </si>
  <si>
    <t>Колодка удлинителя 4 гнезда с/з, 16А, 3,5кВт, белая Legrand</t>
  </si>
  <si>
    <t>00410056864</t>
  </si>
  <si>
    <t>Колодка удлинителя 4 гнезда с/з, 16А, 3,5кВт, белая Makel (151), Турция</t>
  </si>
  <si>
    <t>УТ000039396</t>
  </si>
  <si>
    <t>Колодка удлинителя 4 гнезда с/з, 16А, 3,5кВт, белая SmartBuy (SBE-16-4-00-Z)</t>
  </si>
  <si>
    <t>УТ000062968</t>
  </si>
  <si>
    <t>Колодка удлинителя 5 гнезда c/з, 16А, 3.5кВт, белая SmartBuy (SBE-16-5-00-Z)</t>
  </si>
  <si>
    <t>УТ000062971</t>
  </si>
  <si>
    <t>Колодка удлинителя 6 гнезд c/з, 16А, 3.5кВт, белая SmartBuy (SBE-16-6-00-Z)</t>
  </si>
  <si>
    <t>00410059682</t>
  </si>
  <si>
    <t>Колодка удлинителя 6 гнезд с/з, 16А, 3,5кВт, белая Makel (181), Турция</t>
  </si>
  <si>
    <t>УТ000028663</t>
  </si>
  <si>
    <t>Колодка удлинителя 6 гнезд с/з, 16А, 3,5кВт, белая с выключателем SmartBuy (SBE-16-6-00-ZS)</t>
  </si>
  <si>
    <t xml:space="preserve"> Сетевые фильтры</t>
  </si>
  <si>
    <t>УТ000061730</t>
  </si>
  <si>
    <t>Сетевой фильтр Defender DFS-131 5 х 1,5м, 3680Вт, 16А белый</t>
  </si>
  <si>
    <t>УТ000061731</t>
  </si>
  <si>
    <t>Сетевой фильтр Defender DFS-141 4 х 1,5м, USB+TypeC, белый</t>
  </si>
  <si>
    <t>УТ000021293</t>
  </si>
  <si>
    <t>Сетевой фильтр Defender DFS-751 5 х 1,8м, 2xUSB серый</t>
  </si>
  <si>
    <t>УТ000047538</t>
  </si>
  <si>
    <t>Сетевой фильтр Defender PowerS 50 5 x 5м, белый</t>
  </si>
  <si>
    <t>00000001250</t>
  </si>
  <si>
    <t>Сетевой фильтр Defender ЕS 5 х 3м, белый</t>
  </si>
  <si>
    <t>00000001249</t>
  </si>
  <si>
    <t>Сетевой фильтр Defender ЕS 5 х 5м, белый</t>
  </si>
  <si>
    <t>00000001624</t>
  </si>
  <si>
    <t>Сетевой фильтр Defender ЕS 5 х 5м, чёрный</t>
  </si>
  <si>
    <t>УТ000021291</t>
  </si>
  <si>
    <t>Сетевой фильтр Defender ЕS Largo 5 х 1,8 м, черный</t>
  </si>
  <si>
    <t>УТ000020066</t>
  </si>
  <si>
    <t>Сетевой фильтр Defender ЕS Largo 5 х 3,0 м, черный</t>
  </si>
  <si>
    <t>УТ000021292</t>
  </si>
  <si>
    <t>Сетевой фильтр Defender ЕS Largo 5 х 5,0 м, черный</t>
  </si>
  <si>
    <t>УТ000059110</t>
  </si>
  <si>
    <t>Сетевой фильтр Perfeo "POWER STREAM" (1.5м, 5 розеток, автоматический предохранитель) черный</t>
  </si>
  <si>
    <t>УТ000034461</t>
  </si>
  <si>
    <t>Сетевой фильтр Perfeo "POWER+" (1.8м, 5 розеток, автоматический предохранитель) серый</t>
  </si>
  <si>
    <t>УТ000034462</t>
  </si>
  <si>
    <t>Сетевой фильтр Perfeo "POWER+" (1.8м, 5 розеток, автоматический предохранитель) черный</t>
  </si>
  <si>
    <t>УТ000034463</t>
  </si>
  <si>
    <t>Сетевой фильтр Perfeo "POWER+" (3м, 5 розеток, автоматический предохранитель) серый</t>
  </si>
  <si>
    <t>УТ000033897</t>
  </si>
  <si>
    <t>Сетевой фильтр Perfeo "POWER+" (5м, 6 розеток, автоматический предохранитель) черный</t>
  </si>
  <si>
    <t>УТ000036796</t>
  </si>
  <si>
    <t>Сетевой фильтр Perfeo "POWERX" (1.8м, 5 розеток, автоматический предохранитель) серый</t>
  </si>
  <si>
    <t>УТ000043954</t>
  </si>
  <si>
    <t>Сетевой фильтр Power Cube 5 х 1,9м, серый</t>
  </si>
  <si>
    <t>УТ000058892</t>
  </si>
  <si>
    <t>Сетевой фильтр Power Cube 5 х 10м, чёрный</t>
  </si>
  <si>
    <t>УТ000043959</t>
  </si>
  <si>
    <t>Сетевой фильтр Power Cube 5 х 3м, 10 А, 2200 Вт, белый</t>
  </si>
  <si>
    <t>УТ000043962</t>
  </si>
  <si>
    <t>Сетевой фильтр Power Cube 5 х 3м, 10А 2200 Вт, чёрный</t>
  </si>
  <si>
    <t>УТ000043955</t>
  </si>
  <si>
    <t>Сетевой фильтр Power Cube 5 х 3м, серый</t>
  </si>
  <si>
    <t>УТ000043963</t>
  </si>
  <si>
    <t>Сетевой фильтр Power Cube 5 х 5 м, 10 А, 2200 Вт, черный</t>
  </si>
  <si>
    <t>УТ000043960</t>
  </si>
  <si>
    <t>Сетевой фильтр Power Cube 5 х 5м, белый</t>
  </si>
  <si>
    <t>УТ000056579</t>
  </si>
  <si>
    <t>Сетевой фильтр Power Cube 5 х 7м, 10А, 2200Вт, чёрный</t>
  </si>
  <si>
    <t>УТ000053416</t>
  </si>
  <si>
    <t>Сетевой фильтр Power Cube 6 х 1,9м, 16А, 3500 Вт, белый</t>
  </si>
  <si>
    <t>УТ000053417</t>
  </si>
  <si>
    <t>Сетевой фильтр Power Cube 6 х 3м, 16А, 3500 Вт, белый</t>
  </si>
  <si>
    <t>УТ000056582</t>
  </si>
  <si>
    <t>Сетевой фильтр Power Cube 6 х 5м, 10А, 2200Вт, серый</t>
  </si>
  <si>
    <t>УТ000053418</t>
  </si>
  <si>
    <t>Сетевой фильтр Power Cube 6 х 5м, 16А, 3500 Вт, белый</t>
  </si>
  <si>
    <t>УТ000065242</t>
  </si>
  <si>
    <t>Сетевой фильтр SmartBuy 16А, 3500 Вт, 3 розетки, без з/ш, ПВС 3x1.0 мм², длина 1,8м, белый (SBSP-3-18-W)</t>
  </si>
  <si>
    <t>УТ000065243</t>
  </si>
  <si>
    <t>Сетевой фильтр SmartBuy 16А, 3500 Вт, 3 розетки, без з/ш, ПВС 3x1.0 мм², длина 1,8м, серый (SBSP-3-18-G)</t>
  </si>
  <si>
    <t>УТ000065244</t>
  </si>
  <si>
    <t>Сетевой фильтр SmartBuy 16А, 3500 Вт, 3 розетки, без з/ш, ПВС 3x1.0 мм², длина 1,8м, черный (SBSP-3-18-K)</t>
  </si>
  <si>
    <t>УТ000065245</t>
  </si>
  <si>
    <t>Сетевой фильтр SmartBuy 16А, 3500 Вт, 3 розетки, без з/ш, ПВС 3x1.0 мм², длина 3м, белый (SBSP-3-30-W)</t>
  </si>
  <si>
    <t>УТ000065246</t>
  </si>
  <si>
    <t>Сетевой фильтр SmartBuy 16А, 3500 Вт, 3 розетки, без з/ш, ПВС 3x1.0 мм², длина 3м, серый (SBSP-3-30-G)</t>
  </si>
  <si>
    <t>УТ000065248</t>
  </si>
  <si>
    <t>Сетевой фильтр SmartBuy 16А, 3500 Вт, 3 розетки, без з/ш, ПВС 3x1.0 мм², длина 5м, белый (SBSP-3-50-W)</t>
  </si>
  <si>
    <t>УТ000065249</t>
  </si>
  <si>
    <t>Сетевой фильтр SmartBuy 16А, 3500 Вт, 3 розетки, без з/ш, ПВС 3x1.0 мм², длина 5м, серый (SBSP-3-50-G)</t>
  </si>
  <si>
    <t>УТ000065250</t>
  </si>
  <si>
    <t>Сетевой фильтр SmartBuy 16А, 3500 Вт, 3 розетки, без з/ш, ПВС 3x1.0 мм², длина 5м, черный (SBSP-3-50-K)</t>
  </si>
  <si>
    <t>УТ000058312</t>
  </si>
  <si>
    <t>Сетевой фильтр SmartBuy 16А, 3500 Вт, 5 розеток, с з/ш, ПВС 3x1.0 мм², длина 1,8м, белый (SBSP-5-18-W)</t>
  </si>
  <si>
    <t>УТ000058813</t>
  </si>
  <si>
    <t>Сетевой фильтр SmartBuy 16А, 3500 Вт, 5 розеток, с з/ш, ПВС 3x1.0 мм², длина 1,8м, серый (SBSP-5-18-G)</t>
  </si>
  <si>
    <t>УТ000058817</t>
  </si>
  <si>
    <t>Сетевой фильтр SmartBuy 16А, 3500 Вт, 5 розеток, с з/ш, ПВС 3x1.0 мм², длина 3м, белый (SBSP-5-30-W)</t>
  </si>
  <si>
    <t>УТ000058816</t>
  </si>
  <si>
    <t>Сетевой фильтр SmartBuy 16А, 3500 Вт, 5 розеток, с з/ш, ПВС 3x1.0 мм², длина 3м, серый (SBSP-5-30-G)</t>
  </si>
  <si>
    <t>УТ000058815</t>
  </si>
  <si>
    <t>Сетевой фильтр SmartBuy 16А, 3500 Вт, 5 розеток, с з/ш, ПВС 3x1.0 мм², длина 3м, черный (SBSP-5-30-K)</t>
  </si>
  <si>
    <t>УТ000058818</t>
  </si>
  <si>
    <t>Сетевой фильтр SmartBuy 16А, 3500 Вт, 5 розеток, с з/ш, ПВС 3x1.0 мм², длина 5м, белый (SBSP-5-50-W)</t>
  </si>
  <si>
    <t>УТ000058819</t>
  </si>
  <si>
    <t>Сетевой фильтр SmartBuy 16А, 3500 Вт, 5 розеток, с з/ш, ПВС 3x1.0 мм², длина 5м, серый (SBSP-5-50-G)</t>
  </si>
  <si>
    <t>УТ000058820</t>
  </si>
  <si>
    <t>Сетевой фильтр SmartBuy 16А, 3500 Вт, 5 розеток, с з/ш, ПВС 3x1.0 мм², длина 5м, черный (SBSP-5-50-K)</t>
  </si>
  <si>
    <t>УТ000009193</t>
  </si>
  <si>
    <t>Сетевой фильтр SmartBuy One, 10А, 2200 Вт, 5 розеток, длина 1,8м, белый (SBSP-18-W)</t>
  </si>
  <si>
    <t>УТ000009194</t>
  </si>
  <si>
    <t>Сетевой фильтр SmartBuy One, 10А, 2200 Вт, 5 розеток, длина 1,8м, черный (SBSP-18-K)</t>
  </si>
  <si>
    <t>УТ000009195</t>
  </si>
  <si>
    <t>Сетевой фильтр SmartBuy One, 10А, 2200 Вт, 5 розеток, длина 3м, белый (SBSP-30-W)</t>
  </si>
  <si>
    <t>УТ000009196</t>
  </si>
  <si>
    <t>Сетевой фильтр SmartBuy One, 10А, 2200 Вт, 5 розеток, длина 3м, черный (SBSP-30-K)</t>
  </si>
  <si>
    <t>УТ000020640</t>
  </si>
  <si>
    <t>Сетевой фильтр SmartBuy One, 10А, 2200 Вт, 5 розеток, длина 5м, белый (SBSP-50-W)</t>
  </si>
  <si>
    <t>УТ000015705</t>
  </si>
  <si>
    <t>Сетевой фильтр SmartBuy One, 10А, 2200 Вт, 5 розеток, длина 5м, черный (SBSP-50-K)</t>
  </si>
  <si>
    <t>УТ000063708</t>
  </si>
  <si>
    <t>Сетевой фильтр с 2 USB+2 PD для зарядки YEMSTZA NO-TU05, 10А, 2200 Вт, 4 розетки, 2м</t>
  </si>
  <si>
    <t>УТ000063707</t>
  </si>
  <si>
    <t>Сетевой фильтр с 2 USB+2 PD для зарядки YEMSTZA YM-TU04, 10А, 2200 Вт, 3 розетки, 2м</t>
  </si>
  <si>
    <t>УТ000056903</t>
  </si>
  <si>
    <t>Сетевой фильтр с 3 USB для зарядки Live-Power LP3301, 10А, 2200 Вт, 3 розетки, длина 2м</t>
  </si>
  <si>
    <t>УТ000027649</t>
  </si>
  <si>
    <t>Сетевой фильтр с USB для зарядки SmartBuy One, 10А, 2200 Вт, 5 розеток, длина 1,8м, белый (SBSP-18U-W)</t>
  </si>
  <si>
    <t>УТ000056907</t>
  </si>
  <si>
    <t>Универсальный удлинитель 100- 250В, JPN, USA, РОССИЯ, LP4407Q, 10А, 2200 Вт, 4 розетки,4 USB, 2м</t>
  </si>
  <si>
    <t xml:space="preserve"> Стабилизаторы напряжения</t>
  </si>
  <si>
    <t>УТ000054231</t>
  </si>
  <si>
    <t>Стабилизатор напряжения "ЭРА" СННТ-500-Ц цифровой дисплей 140-260В/220/В, 500ВА</t>
  </si>
  <si>
    <t>УТ000034682</t>
  </si>
  <si>
    <t>Стабилизатор напряжения 0,5кВА Boiler ИЭК IVS24-1-00500</t>
  </si>
  <si>
    <t>УТ000052740</t>
  </si>
  <si>
    <t>Стабилизатор напряжения Defender ASF 500D напольный 300Вт метал корпус, 1 розетка</t>
  </si>
  <si>
    <t>УТ000052745</t>
  </si>
  <si>
    <t>Стабилизатор напряжения Defender ASW 1000D настенный 600Вт толщина 65мм, 1 розетка</t>
  </si>
  <si>
    <t>УТ000055894</t>
  </si>
  <si>
    <t>Стабилизатор напряжения RUCELF настенный однофазный 0.5кВА SLIM IEK</t>
  </si>
  <si>
    <t>УТ000054037</t>
  </si>
  <si>
    <t>Стабилизатор напряжения RUCELF релейный однофазный 0,5 кВА (серия СТАР) S/N.4406695022408763</t>
  </si>
  <si>
    <t>УТ000054190</t>
  </si>
  <si>
    <t>Стабилизатор напряжения RUCELF релейный однофазный 1 кВА навесной</t>
  </si>
  <si>
    <t>УТ000054038</t>
  </si>
  <si>
    <t>Стабилизатор напряжения RUCELF релейный однофазный 1кВА (серия СТАР)  S/N. 4406795402412853</t>
  </si>
  <si>
    <t>УТ000054039</t>
  </si>
  <si>
    <t>Стабилизатор напряжения RUCELF релейный однофазный 2кВА (серия СТАР) S/N. 4410095392400757</t>
  </si>
  <si>
    <t>УТ000055898</t>
  </si>
  <si>
    <t>Стабилизатор напряжения RUCELF релейный однофазный 3кВА (серия СТАР)</t>
  </si>
  <si>
    <t>УТ000055893</t>
  </si>
  <si>
    <t>Стабилизатор напряжения RUCELF релейный однофазный 5кВА (серия СТАР) S/N  4406995022417065</t>
  </si>
  <si>
    <t xml:space="preserve"> Тройники, разветвители</t>
  </si>
  <si>
    <t>УТ000053041</t>
  </si>
  <si>
    <t>Разветвитель (тройник) 5 гнезд 10A 250В плоская вилка белый AY-KA (АЙКА) (Турция) 7714300</t>
  </si>
  <si>
    <t>00410049518</t>
  </si>
  <si>
    <t>Разветвитель электрический Toker 10A 3TM маленький</t>
  </si>
  <si>
    <t>00410053144</t>
  </si>
  <si>
    <t>Разветвитель электрический Toker 2T белый</t>
  </si>
  <si>
    <t>УТ000053419</t>
  </si>
  <si>
    <t>Разветвитель электрический Toker 2T чёрный</t>
  </si>
  <si>
    <t>00410053145</t>
  </si>
  <si>
    <t>Разветвитель электрический Toker 2T2 c заземлением белый</t>
  </si>
  <si>
    <t>УТ000027426</t>
  </si>
  <si>
    <t>Разветвитель электрический Toker 2T2 c заземлением белый (инд.упак.)</t>
  </si>
  <si>
    <t>УТ000053420</t>
  </si>
  <si>
    <t>Разветвитель электрический Toker 2T2 c заземлением чёрный</t>
  </si>
  <si>
    <t>00410053146</t>
  </si>
  <si>
    <t>Разветвитель электрический Toker 3L белый</t>
  </si>
  <si>
    <t>УТ000048577</t>
  </si>
  <si>
    <t>Разветвитель электрический Toker 3L белый (индив. упаковка)</t>
  </si>
  <si>
    <t>УТ000053423</t>
  </si>
  <si>
    <t>Разветвитель электрический Toker 3L черный</t>
  </si>
  <si>
    <t>УТ000053422</t>
  </si>
  <si>
    <t>Разветвитель электрический Toker 3L3 чёрный с заземлением</t>
  </si>
  <si>
    <t>УТ000027424</t>
  </si>
  <si>
    <t>Разветвитель электрический Toker 3T большой белый (инд.упак.)</t>
  </si>
  <si>
    <t>00410050300</t>
  </si>
  <si>
    <t>Разветвитель электрический Toker 3T большой чёрный</t>
  </si>
  <si>
    <t>УТ000027425</t>
  </si>
  <si>
    <t>Разветвитель электрический Toker 3T большой черный (инд.упак.)</t>
  </si>
  <si>
    <t>00410058052</t>
  </si>
  <si>
    <t>Разветвитель электрический Toker 3T1 белый с заземлением</t>
  </si>
  <si>
    <t>УТ000053421</t>
  </si>
  <si>
    <t>Разветвитель электрический Toker 3T1 чёрный с заземлением</t>
  </si>
  <si>
    <t>УТ000033964</t>
  </si>
  <si>
    <t>Разветвитель электрический Toker 3T16 из АБС пластика 16А (инд.упак.) белый</t>
  </si>
  <si>
    <t>00410050301</t>
  </si>
  <si>
    <t>Разветвитель электрический Toker 4T большой белый</t>
  </si>
  <si>
    <t>УТ000053465</t>
  </si>
  <si>
    <t>Разветвитель электрический Toker 4T большой чёрный</t>
  </si>
  <si>
    <t>00410053240</t>
  </si>
  <si>
    <t>Разветвитель электрический Toker 4T4 большой белый с заземлением</t>
  </si>
  <si>
    <t>УТ000053466</t>
  </si>
  <si>
    <t>Разветвитель электрический Toker 4T4 большой чёрный  с заземлением</t>
  </si>
  <si>
    <t>УТ000059159</t>
  </si>
  <si>
    <t>Сетевой адаптер H5010 4USB порт QC3.0 + 1 гнездо для розетки</t>
  </si>
  <si>
    <t>УТ000044558</t>
  </si>
  <si>
    <t>Тройник сетевой "Викей" ТС.3-2з 250V/16A с заземлением</t>
  </si>
  <si>
    <t>УТ000044559</t>
  </si>
  <si>
    <t>Тройник сетевой "Викей" ТС.3-3з 250V/16A с заземлением</t>
  </si>
  <si>
    <t>00410052058</t>
  </si>
  <si>
    <t>Тройник сетевой "крест" белый</t>
  </si>
  <si>
    <t>00410052119</t>
  </si>
  <si>
    <t>Тройник сетевой "крест" чёрный</t>
  </si>
  <si>
    <t>УТ000004150</t>
  </si>
  <si>
    <t>Тройник сетевой круглый 16А белый</t>
  </si>
  <si>
    <t>УТ000004151</t>
  </si>
  <si>
    <t>Тройник сетевой круглый 16А черный</t>
  </si>
  <si>
    <t>00401052280</t>
  </si>
  <si>
    <t>Тройник сетевой универсальный  белый</t>
  </si>
  <si>
    <t>00401052281</t>
  </si>
  <si>
    <t>Тройник сетевой универсальный  черный + (04149)</t>
  </si>
  <si>
    <t>УТ000004149</t>
  </si>
  <si>
    <t>Тройник сетевой универсальный 16А черный</t>
  </si>
  <si>
    <t>УТ000059533</t>
  </si>
  <si>
    <t>Тройник сетевой универсальный 2гн. 10А б/з, белый А202</t>
  </si>
  <si>
    <t>УТ000061089</t>
  </si>
  <si>
    <t>Тройник-разветвитель линейный сетевой "Викей" ТС.3-3з 250V/16A с заземлением</t>
  </si>
  <si>
    <t>УТ000061090</t>
  </si>
  <si>
    <t>Тройник-разветвитель линейный сетевой "Викей" ТС.3-3з 250V/16A с заземлением, выключатель</t>
  </si>
  <si>
    <t xml:space="preserve"> Удлинители  с заземлением</t>
  </si>
  <si>
    <t>УТ000060569</t>
  </si>
  <si>
    <t>Удлинитель НАРОДНЫЙ 3 гнезда, 5 метров, с заземлением, выкл., 16А, 3680 Вт, белый, ПВС 3х1,0</t>
  </si>
  <si>
    <t>УТ000034196</t>
  </si>
  <si>
    <t>Удлинитель сетевой Defender E330 3 места, 3 метра 2200вт, 10А, с заземлением</t>
  </si>
  <si>
    <t>УТ000034197</t>
  </si>
  <si>
    <t>Удлинитель сетевой Defender E350 3 места, 5 метров, 2200вт, 10А, с заземлением</t>
  </si>
  <si>
    <t>УТ000034198</t>
  </si>
  <si>
    <t>Удлинитель сетевой Defender E430 4 места, 3 метра, 2200вт, 10А, с заземлением</t>
  </si>
  <si>
    <t>УТ000037087</t>
  </si>
  <si>
    <t>Удлинитель сетевой Defender E518 5 места, 1,8 метров 2200вт, 10А, с заземлением</t>
  </si>
  <si>
    <t>УТ000039005</t>
  </si>
  <si>
    <t>Удлинитель сетевой Defender E530 5 мест, 3 метра, 2200вт, 10А, с заземлением</t>
  </si>
  <si>
    <t>УТ000061718</t>
  </si>
  <si>
    <t>Удлинитель сетевой Defender L330 3 гнезда, 3 метра, с заземлением, 16А/3500Вт, ПВС 3х1,0мм, с выключателем, белый</t>
  </si>
  <si>
    <t>УТ000060566</t>
  </si>
  <si>
    <t>Удлинитель сетевой Defender M350 3 места, 5 метров, 2200вт, 10А, с заземлением, черный</t>
  </si>
  <si>
    <t>УТ000060563</t>
  </si>
  <si>
    <t>Удлинитель сетевой Defender M450 4 места, 5 метров, 2200вт, 10А, с заземлением, черный</t>
  </si>
  <si>
    <t>УТ000060562</t>
  </si>
  <si>
    <t>Удлинитель сетевой Defender M518 5 мест, 1,8 метра, 2200вт, 10А, с заземлением, черный</t>
  </si>
  <si>
    <t>УТ000061720</t>
  </si>
  <si>
    <t>Удлинитель сетевой Defender R330 3 гнезда,  1,5м, с заземлением, 16А/3500Вт, ПВС 3х1,0мм, белый</t>
  </si>
  <si>
    <t>УТ000039011</t>
  </si>
  <si>
    <t>Удлинитель сетевой Defender S518 5 мест, 1,8 метров 2200вт, 10А с выключателем, с заземлением</t>
  </si>
  <si>
    <t>УТ000052118</t>
  </si>
  <si>
    <t>Удлинитель сетевой Perfeo "POWERMATE" (1.5м, 3 розетки) белый</t>
  </si>
  <si>
    <t>УТ000038222</t>
  </si>
  <si>
    <t>Удлинитель сетевой SmartBuy 2 места,  2 метра, ПВС 3*1, с заземлением (SBE-16-2-02-Z)</t>
  </si>
  <si>
    <t>УТ000038223</t>
  </si>
  <si>
    <t>Удлинитель сетевой SmartBuy 2 места,  3 метра, ПВС 3*1, с заземлением (SBE-16-2-03-Z)</t>
  </si>
  <si>
    <t>УТ000038224</t>
  </si>
  <si>
    <t>Удлинитель сетевой SmartBuy 2 места,  5 метров, ПВС 3*1, с заземлением (SBE-16-2-05-Z)</t>
  </si>
  <si>
    <t>УТ000063821</t>
  </si>
  <si>
    <t>Удлинитель сетевой SmartBuy 3 места,  1,5 метра, ПВС 3*1,  с выключателем, с заземлением NEW (SBE-16-3-1,5m-ZS)</t>
  </si>
  <si>
    <t>УТ000036091</t>
  </si>
  <si>
    <t>Удлинитель сетевой SmartBuy 3 места,  1,5 метра, ПВС 3*1, с заземлением (SBE-16-3-1,5-Z)</t>
  </si>
  <si>
    <t>УТ000035101</t>
  </si>
  <si>
    <t>Удлинитель сетевой SmartBuy 3 места,  1,5 метров, ПВС 3*1, с выключателем, с заземлением (SBE-16-3-1,5-ZS)</t>
  </si>
  <si>
    <t>УТ000035102</t>
  </si>
  <si>
    <t>Удлинитель сетевой SmartBuy 3 места,  2 метра, ПВС 3*1, с выключателем, с заземлением (SBE-16-3-02-ZS)</t>
  </si>
  <si>
    <t>УТ000035103</t>
  </si>
  <si>
    <t>Удлинитель сетевой SmartBuy 3 места,  3  метра, ПВС 3*1, с выключателем, с заземлением (SBE-16-3-03-ZS)</t>
  </si>
  <si>
    <t>УТ000036021</t>
  </si>
  <si>
    <t>Удлинитель сетевой SmartBuy 3 места,  3 метра, ПВС 3*1, с заземлением (SBE-16-3-03-Z)</t>
  </si>
  <si>
    <t>УТ000058835</t>
  </si>
  <si>
    <t>Удлинитель сетевой SmartBuy 3 места,  3 метра, ПВС 3*1, с заземлением NEW (SBE-16-3-03m-Z)</t>
  </si>
  <si>
    <t>УТ000036020</t>
  </si>
  <si>
    <t>Удлинитель сетевой SmartBuy 3 места,  5 метров, ПВС 3*1, с выключателем, с заземлением (SBE-16-3-05-ZS)</t>
  </si>
  <si>
    <t>УТ000038227</t>
  </si>
  <si>
    <t>Удлинитель сетевой SmartBuy 3 места,  5 метров, ПВС 3*1, с заземлением (SBE-16-3-05-Z)</t>
  </si>
  <si>
    <t>УТ000038228</t>
  </si>
  <si>
    <t>Удлинитель сетевой SmartBuy 3 места,  7 метров, ПВС 3*1, с заземлением (SBE-16-3-07-Z)</t>
  </si>
  <si>
    <t>УТ000038218</t>
  </si>
  <si>
    <t>Удлинитель сетевой SmartBuy 3 места, 10 метров, ПВС 3*1, с выключателем, с заземлением (SBE-16-3-10-ZS)</t>
  </si>
  <si>
    <t>УТ000038225</t>
  </si>
  <si>
    <t>Удлинитель сетевой SmartBuy 3 места, 10 метров, ПВС 3*1, с заземлением (SBE-16-3-10-Z)</t>
  </si>
  <si>
    <t>УТ000038219</t>
  </si>
  <si>
    <t>Удлинитель сетевой SmartBuy 3 места, 15 метров, ПВС 3*1, с выключателем, с заземлением (SBE-16-3-15-ZS)</t>
  </si>
  <si>
    <t>УТ000038226</t>
  </si>
  <si>
    <t>Удлинитель сетевой SmartBuy 3 места, 15 метров, ПВС 3*1, с заземлением (SBE-16-3-15-Z)</t>
  </si>
  <si>
    <t>УТ000038229</t>
  </si>
  <si>
    <t>Удлинитель сетевой SmartBuy 4 места, 2 метра, ПВС 3*1, с заземлением (SBE-16-4-02-Z)</t>
  </si>
  <si>
    <t>УТ000038220</t>
  </si>
  <si>
    <t>Удлинитель сетевой SmartBuy 4 места, 3 метра, ПВС 3*1, с выключателем, с заземлением (SBE-16-4-03-ZS)</t>
  </si>
  <si>
    <t>УТ000038230</t>
  </si>
  <si>
    <t>Удлинитель сетевой SmartBuy 4 места, 3 метра, ПВС 3*1, с заземлением (SBE-16-4-03-Z)</t>
  </si>
  <si>
    <t>УТ000038221</t>
  </si>
  <si>
    <t>Удлинитель сетевой SmartBuy 4 места, 5 метров, ПВС 3*1, с выключателем, с заземлением (SBE-16-4-05-ZS)</t>
  </si>
  <si>
    <t>УТ000040491</t>
  </si>
  <si>
    <t>Удлинитель сетевой SmartBuy 4 места, 5 метров, ПВС 3*1, с заземлением (SBE-16-4-05-Z)</t>
  </si>
  <si>
    <t>УТ000066252</t>
  </si>
  <si>
    <t>Удлинитель сетевой SmartBuy 5 мест, 10 метров, ПВС 3*1, с/з, (SBE-16-5-10-ZS)</t>
  </si>
  <si>
    <t>УТ000060733</t>
  </si>
  <si>
    <t>Удлинитель сетевой SmartBuy New, 3 места,  7 метров, ПВС 3*1, с заземлением (SBE-16-3-07m-Z)</t>
  </si>
  <si>
    <t>УТ000059212</t>
  </si>
  <si>
    <t>Удлинитель сетевой SmartBuy, 3 гнезда 1,5 метра ПВС 3x1,0 с заземлением NEW (SBE-16-3-1,5m-Z)</t>
  </si>
  <si>
    <t>УТ000063829</t>
  </si>
  <si>
    <t>Удлинитель сетевой Smartbuy, 5 гнезд 2 м, 16А/3,5кВт с выкл. и заземлением ПВС 3х1,0 (SBE-16-5-02-Z)</t>
  </si>
  <si>
    <t>УТ000064927</t>
  </si>
  <si>
    <t>Удлинитель сетевой Smartbuy, 5 гнезд 2 метра 16А/3,5кВт с заземлением ПВС 3х1,0 (SBE-16-5-02-Z)</t>
  </si>
  <si>
    <t>УТ000063835</t>
  </si>
  <si>
    <t>Удлинитель сетевой Smartbuy, 5 гнезд 3 м, 16А/3,5кВт с заземлением ПВС 3х1,0 (SBE-16-5-03-Z)</t>
  </si>
  <si>
    <t>УТ000063746</t>
  </si>
  <si>
    <t>Удлинитель сетевой Smartbuy, 5 гнезд 5 м, 16А/3,5кВт с выкл. и заземлением ПВС 3х1,0 (SBE-16-5-05-ZS)</t>
  </si>
  <si>
    <t>УТ000063748</t>
  </si>
  <si>
    <t>Удлинитель сетевой Smartbuy, 5 гнезд 5 метров 16А/3,5кВт с заземлением ПВС 3х1,0 (SBE-16-5-05-Z)</t>
  </si>
  <si>
    <t>УТ000063749</t>
  </si>
  <si>
    <t>Удлинитель сетевой Smartbuy, 6 гнезд 2 м, 16А/3,5кВт с выкл. и заземлением ПВС 3х1,0 (SBE-16-6-02-ZS)</t>
  </si>
  <si>
    <t>УТ000063825</t>
  </si>
  <si>
    <t>Удлинитель сетевой Smartbuy, 6 гнезд 2 м, 16А/3,5кВт с заземлением ПВС 3х1,0 (SBE-16-6-02-Z)</t>
  </si>
  <si>
    <t>УТ000063751</t>
  </si>
  <si>
    <t>Удлинитель сетевой Smartbuy, 6 гнезд 3 м, 16А/3,5кВт с выкл. и заземлением ПВС 3х1,0 (SBE-16-6-03-ZS)</t>
  </si>
  <si>
    <t>УТ000063753</t>
  </si>
  <si>
    <t>Удлинитель сетевой Smartbuy, 6 гнезд 5 м, 16А/3,5кВт с выкл. и заземлением ПВС 3х1,0 (SBE-16-6-05-ZS)</t>
  </si>
  <si>
    <t>УТ000063840</t>
  </si>
  <si>
    <t>Удлинитель сетевой Smartbuy, 6 гнезд 5 м, 16А/3,5кВт с заземлением ПВС 3х1,0 (SBE-16-6-05-Z)</t>
  </si>
  <si>
    <t>УТ000064931</t>
  </si>
  <si>
    <t>Удлинитель сетевой Smartbuy, 6 гнезд 7 м, 16А/3,5кВт с заземлением ПВС 3х1,0 (SBE-16-6-07-Z)</t>
  </si>
  <si>
    <t>УТ000000569</t>
  </si>
  <si>
    <t>Удлинитель сетевой ДЖЕТТ PC-3 3 места,  7 метров, ПВС 3*0.75, с заземлением</t>
  </si>
  <si>
    <t>УТ000062671</t>
  </si>
  <si>
    <t>Удлинитель сетевой ОБИХОД PC-3 3 места,  3 метра, ПВС 3*0.75, с заземлением</t>
  </si>
  <si>
    <t>УТ000062672</t>
  </si>
  <si>
    <t>Удлинитель сетевой ОБИХОД PC-3 3 места,  5 метров, ПВС 3*0.75, с заземлением</t>
  </si>
  <si>
    <t>УТ000062673</t>
  </si>
  <si>
    <t>Удлинитель сетевой ОБИХОД PC-3 3 места,  7 метров, ПВС 3*0.75, с заземлением</t>
  </si>
  <si>
    <t>УТ000053112</t>
  </si>
  <si>
    <t>Удлинитель силовой с вилкой и розеткой 2P+PE/1.5 метра 3x1,0.мм2 10A/2,2кВт IP44 (sbe-16-1-10-F)</t>
  </si>
  <si>
    <t>УТ000053113</t>
  </si>
  <si>
    <t>Удлинитель силовой с вилкой и розеткой 2P+PE/3 метра 3x1,0.мм2 10A/2,2кВт IP44 (sbe-16-1-20-F)</t>
  </si>
  <si>
    <t>УТ000053114</t>
  </si>
  <si>
    <t>Удлинитель силовой с вилкой и розеткой 2P+PE/5 метров 3x1,0.мм2 10A/2,2кВт IP44 (sbe-16-1-30-F)</t>
  </si>
  <si>
    <t>УТ000053115</t>
  </si>
  <si>
    <t>Удлинитель силовой с вилкой и розеткой 2P+PE/7 метров 3x1,0.мм2 10A/2,2кВт IP44 (sbe-16-1-40-F)</t>
  </si>
  <si>
    <t xml:space="preserve"> Удлинители - катушки без провода, рамки-каркасы для монтажа</t>
  </si>
  <si>
    <t>УТ000056677</t>
  </si>
  <si>
    <t>Каркас-рамка для удлинителей малая РЕ 510 110.2</t>
  </si>
  <si>
    <t xml:space="preserve"> Удлинители без заземления</t>
  </si>
  <si>
    <t>УТ000047556</t>
  </si>
  <si>
    <t>Рулетка-удлинитель сетевой ВЕЛЛКОНТ 3 места, 3 метра (индивид.упаковка)</t>
  </si>
  <si>
    <t>УТ000047557</t>
  </si>
  <si>
    <t>Рулетка-удлинитель сетевой ВЕЛЛКОНТ 3 места, 5 метров</t>
  </si>
  <si>
    <t>00410053883</t>
  </si>
  <si>
    <t>Рулетка-удлинитель сетевой ВЕЛЛКОНТ 3 места, 5 метров (индивид.упаковка)</t>
  </si>
  <si>
    <t>УТ000060732</t>
  </si>
  <si>
    <t>Удлинитель сетевой SmartBuy New, 3 гнезда 5 метра ПВС 2x1,0 без заземления (SBE-10-3-05m-N)</t>
  </si>
  <si>
    <t>УТ000036018</t>
  </si>
  <si>
    <t>Удлинитель сетевой SmartBuy, 2 гнезда 3 метра ПВС 2x1,0 (SBE-10-2-03-N)</t>
  </si>
  <si>
    <t>УТ000036019</t>
  </si>
  <si>
    <t>Удлинитель сетевой SmartBuy, 3 гнезда 1,5 метра ПВС 2x1,0 без заземления (SBE-10-3-1,5-N)</t>
  </si>
  <si>
    <t>УТ000040469</t>
  </si>
  <si>
    <t>Удлинитель сетевой SmartBuy, 3 гнезда 15 метров ПВС 2x1,0 без заземления (SBE-10-3-15-N)</t>
  </si>
  <si>
    <t>УТ000038855</t>
  </si>
  <si>
    <t>Удлинитель сетевой SmartBuy, 3 гнезда 3 метра ПВС 2x1,0 без заземления (SBE-10-3-03-N)</t>
  </si>
  <si>
    <t>УТ000060354</t>
  </si>
  <si>
    <t>Удлинитель сетевой SmartBuy, 3 гнезда 3 метра ПВС 2x1,0 без заземления NEW(SBE-10-3-03m-N)</t>
  </si>
  <si>
    <t>УТ000041931</t>
  </si>
  <si>
    <t>Удлинитель сетевой SmartBuy, 3 гнезда 3 метра ПВС 2x1,0, круглый, без заземления (SBE-10-3-03-K) черный</t>
  </si>
  <si>
    <t>УТ000041930</t>
  </si>
  <si>
    <t>Удлинитель сетевой SmartBuy, 3 гнезда 3 метра ПВС 2x1,0, круглый, без заземления (SBE-10-3-03-W) белый</t>
  </si>
  <si>
    <t>УТ000038856</t>
  </si>
  <si>
    <t>Удлинитель сетевой SmartBuy, 3 гнезда 5 метра ПВС 2x1,0 без заземления (SBE-10-3-05-N)</t>
  </si>
  <si>
    <t>УТ000040463</t>
  </si>
  <si>
    <t>Удлинитель сетевой SmartBuy, 3 гнезда 5 метров ШВВП 2x0,75 без заземления (SBE-10-3-05-F)</t>
  </si>
  <si>
    <t>УТ000040470</t>
  </si>
  <si>
    <t>Удлинитель сетевой SmartBuy, 3 гнезда 7 метров ПВС 2x1,0 без заземления (SBE-10-3-07-N)</t>
  </si>
  <si>
    <t>УТ000040471</t>
  </si>
  <si>
    <t>Удлинитель сетевой SmartBuy, 4 гнезда 2 метра ПВС 2x1,0 без заземления (SBE-10-4-02-N)</t>
  </si>
  <si>
    <t>УТ000040472</t>
  </si>
  <si>
    <t>Удлинитель сетевой SmartBuy, 4 гнезда 3 метра ПВС 2x1,0 без заземления (SBE-10-4-03-N)</t>
  </si>
  <si>
    <t>УТ000040473</t>
  </si>
  <si>
    <t>Удлинитель сетевой SmartBuy, 4 гнезда 5 метров ПВС 2x1,0 без заземления (SBE-10-4-05-N)</t>
  </si>
  <si>
    <t>УТ000063686</t>
  </si>
  <si>
    <t>Удлинитель сетевой Smartbuy, 4 гнезда 7 метров 10А/2,2кВт без заземления ПВС 2х1,0 (SBE-10-4-07-N)</t>
  </si>
  <si>
    <t>УТ000063743</t>
  </si>
  <si>
    <t>Удлинитель сетевой Smartbuy, 5 гнезд 2 метра 10А/2,2кВт без заземления ПВС 2х1,0 (SBE-10-5-02-N)</t>
  </si>
  <si>
    <t>УТ000063745</t>
  </si>
  <si>
    <t>Удлинитель сетевой Smartbuy, 5 гнезд 3 метра 10А/2,2кВт без заземления ПВС 2х1,0 (SBE-10-5-03-N)</t>
  </si>
  <si>
    <t>УТ000063747</t>
  </si>
  <si>
    <t>Удлинитель сетевой Smartbuy, 5 гнезд 5 метров 10А/2,2кВт без заземления ПВС 2х1,0 (SBE-10-5-05-N)</t>
  </si>
  <si>
    <t>УТ000063750</t>
  </si>
  <si>
    <t>Удлинитель сетевой Smartbuy, 6 гнезд 2 метра 10А/2,2кВт без заземления ПВС 2х1,0 (SBE-10-6-02-N)</t>
  </si>
  <si>
    <t>УТ000063752</t>
  </si>
  <si>
    <t>Удлинитель сетевой Smartbuy, 6 гнезд 3 метра 10А/2,2кВт без заземления ПВС 2х1,0 (SBE-10-6-03-N)</t>
  </si>
  <si>
    <t>УТ000065330</t>
  </si>
  <si>
    <t>Удлинитель сетевой X-PERT 6 гнезд 3 метров без заземления влагозащищенный</t>
  </si>
  <si>
    <t>УТ000065331</t>
  </si>
  <si>
    <t>Удлинитель сетевой X-PERT 6 гнезд 5 метров без заземления влагозащищенный</t>
  </si>
  <si>
    <t>УТ000000558</t>
  </si>
  <si>
    <t>Удлинитель сетевой ДЖЕТТ PC-2 2 места, 10 метров, ПВС 2*0.75</t>
  </si>
  <si>
    <t>УТ000001284</t>
  </si>
  <si>
    <t>Удлинитель сетевой ДЖЕТТ PC-2 2 места, 10 метров, ШВВП 2*0.5</t>
  </si>
  <si>
    <t>00410050782</t>
  </si>
  <si>
    <t>Удлинитель сетевой ДЖЕТТ PC-3 3 места,  7 метров, ШВВП 2*0,5</t>
  </si>
  <si>
    <t>00410056105</t>
  </si>
  <si>
    <t>Удлинитель сетевой ДЖЕТТ PC-4 4 места,  5 метров, ШВВП 2*0,5</t>
  </si>
  <si>
    <t>УТ000000564</t>
  </si>
  <si>
    <t>Удлинитель сетевой ДЖЕТТ PC-4 4 места,  7 метров, ПВС 2*0.75</t>
  </si>
  <si>
    <t>УТ000002270</t>
  </si>
  <si>
    <t>Удлинитель сетевой ДЖЕТТ PC-4 4 места,  7 метров, ШВВП 2*0,5</t>
  </si>
  <si>
    <t>УТ000000565</t>
  </si>
  <si>
    <t>Удлинитель сетевой ДЖЕТТ PC-4 4 места, 10 метров, ПВС 2*0.75</t>
  </si>
  <si>
    <t>УТ000003718</t>
  </si>
  <si>
    <t>Удлинитель сетевой ДЖЕТТ PC-4 4 места, 10 метров, ШВВП 2*0,5</t>
  </si>
  <si>
    <t>УТ000062995</t>
  </si>
  <si>
    <t>Удлинитель сетевой ОБИХОД PC-2 2 места,  5 метров, ШВВП 2*0.5</t>
  </si>
  <si>
    <t>УТ000004995</t>
  </si>
  <si>
    <t>Удлинитель сетевой ОБИХОД PC-3 3 места,  1,5 метра, ШВВП 2*0.5</t>
  </si>
  <si>
    <t>УТ000004996</t>
  </si>
  <si>
    <t>Удлинитель сетевой ОБИХОД PC-3 3 места,  3 метра, ШВВП 2*0.5</t>
  </si>
  <si>
    <t>УТ000004998</t>
  </si>
  <si>
    <t>Удлинитель сетевой ОБИХОД PC-3 3 места,  7 метров, ШВВП 2*0.5</t>
  </si>
  <si>
    <t>УТ000005019</t>
  </si>
  <si>
    <t>Удлинитель сетевой ОБИХОД PC-3 3 места, 10 метров, ШВВП 2*0.5</t>
  </si>
  <si>
    <t>УТ000064064</t>
  </si>
  <si>
    <t>Удлинитель сетевой ОБИХОД PC-4 4 места, 10 метров, ШВВП</t>
  </si>
  <si>
    <t>УТ000062325</t>
  </si>
  <si>
    <t>Удлинитель стандарт 2 гн ПВС 2* 0.75, ГОСТ 3 м черный</t>
  </si>
  <si>
    <t>УТ000009796</t>
  </si>
  <si>
    <t>Удлинитель стандарт 2 гн ПВС 2* 0.75, ГОСТ 3 м, белый</t>
  </si>
  <si>
    <t>УТ000041265</t>
  </si>
  <si>
    <t>Удлинитель стандарт 2 гн ПВС 2*0,75, ГОСТ 1,5 м черный</t>
  </si>
  <si>
    <t xml:space="preserve"> Удлинители на катушке c заземлением</t>
  </si>
  <si>
    <t>УТ000008772</t>
  </si>
  <si>
    <t>Удлинитель на катушке 25м, ПВС 3х1,5мм, с заземлением, 4 гнезда</t>
  </si>
  <si>
    <t>УТ000033116</t>
  </si>
  <si>
    <t>Удлинитель на катушке 40м, ПВС 3х1,5мм, с заземлением, 4 гнезда</t>
  </si>
  <si>
    <t>УТ000033115</t>
  </si>
  <si>
    <t>Удлинитель на катушке 50м, ПВС 3х1,5мм, с заземлением, 4 гнезда</t>
  </si>
  <si>
    <t>УТ000059902</t>
  </si>
  <si>
    <t>Удлинитель на катушке УХз-10-4-40-К (провод КГ 2х1мм²)  40м с/з</t>
  </si>
  <si>
    <t>УТ000044382</t>
  </si>
  <si>
    <t>Удлинитель электрический на катушке 4 гнезда 20м (ПВС 3х1,5мм) 16А с заземлением и предохранителем</t>
  </si>
  <si>
    <t xml:space="preserve"> Удлинители на катушке без заземления</t>
  </si>
  <si>
    <t>УТ000005508</t>
  </si>
  <si>
    <t>Удлинитель на катушке 25м, ПВС 2х0,75мм, без заземления, 1 гнездо</t>
  </si>
  <si>
    <t>УТ000008769</t>
  </si>
  <si>
    <t>Удлинитель на катушке 25м, ПВС 2х1,5мм, без заземления, 4 гнезда</t>
  </si>
  <si>
    <t>00410054848</t>
  </si>
  <si>
    <t>Удлинитель на катушке 30м, ПВС 2х0,75мм, без заземления, 1 гнездо</t>
  </si>
  <si>
    <t>УТ000002116</t>
  </si>
  <si>
    <t>Удлинитель на катушке 30м, ПВС 2х1,5мм, без заземления, 4 гнезда</t>
  </si>
  <si>
    <t>УТ000006979</t>
  </si>
  <si>
    <t>Удлинитель на катушке 40м, ПВС 2х0,75мм, без заземления, 4 гнезда</t>
  </si>
  <si>
    <t>УТ000056578</t>
  </si>
  <si>
    <t>Удлинитель на катушке 40м, ПВС 2х1,5мм, без заземления, 4 гнезда</t>
  </si>
  <si>
    <t>УТ000006980</t>
  </si>
  <si>
    <t>Удлинитель на катушке 50м, ПВС 2х0,75мм, без заземления, 4 гнезда</t>
  </si>
  <si>
    <t>УТ000059760</t>
  </si>
  <si>
    <t>Удлинитель электрический на катушке 70м, ПВС 2х0,75мм, без заземления, 4 гнезда</t>
  </si>
  <si>
    <t xml:space="preserve"> Удлинители на рамке</t>
  </si>
  <si>
    <t>УТ000032131</t>
  </si>
  <si>
    <t>Удлинитель электрический на рамке ДЖЕТТ РС-1 литой (провод ПВС 2*0,75 черный) 16м</t>
  </si>
  <si>
    <t>00401051272</t>
  </si>
  <si>
    <t>Удлинитель электрический на рамке ДЖЕТТ РС-1 литой (провод ПВС 2*0,75 черный) 25м</t>
  </si>
  <si>
    <t>00410053887</t>
  </si>
  <si>
    <t>Удлинитель электрический на рамке ДЖЕТТ РС-1 литой (провод ПВС 2*0,75 черный) 30м</t>
  </si>
  <si>
    <t>00410053888</t>
  </si>
  <si>
    <t>Удлинитель электрический на рамке ДЖЕТТ РС-1 литой (провод ПВС 2*0,75 черный) 40м</t>
  </si>
  <si>
    <t>00410053889</t>
  </si>
  <si>
    <t>Удлинитель электрический на рамке ДЖЕТТ РС-1 литой (провод ПВС 2*0,75 черный) 50м</t>
  </si>
  <si>
    <t>УТ000016186</t>
  </si>
  <si>
    <t>Удлинитель электрический на рамке, литой (провод ПВС 2*0,75 оранжевый) 10м</t>
  </si>
  <si>
    <t>УТ000016187</t>
  </si>
  <si>
    <t>Удлинитель электрический на рамке, литой (провод ПВС 2*0,75 оранжевый) 16м</t>
  </si>
  <si>
    <t>УТ000016188</t>
  </si>
  <si>
    <t>Удлинитель электрический на рамке, литой (провод ПВС 2*0,75 оранжевый) 25м</t>
  </si>
  <si>
    <t>УТ000016189</t>
  </si>
  <si>
    <t>Удлинитель электрический на рамке, литой (провод ПВС 2*0,75 оранжевый) 30м</t>
  </si>
  <si>
    <t>УТ000024181</t>
  </si>
  <si>
    <t>Удлинитель электрический на рамке, литой (провод ПВС 2*0,75 оранжевый) 40 м</t>
  </si>
  <si>
    <t>00410053886</t>
  </si>
  <si>
    <t>Удлинитель электрический на рамке, литой (провод ПВС 2*0,75 оранжевый) 50 м</t>
  </si>
  <si>
    <t>УТ000016185</t>
  </si>
  <si>
    <t>Удлинитель электрический на рамке, литой (провод ПВС 2*1,5) 25м</t>
  </si>
  <si>
    <t>00410053884</t>
  </si>
  <si>
    <t>Удлинитель электрический на рамке, литой (провод ПВС 2*1,5) 30м</t>
  </si>
  <si>
    <t>УТ000024180</t>
  </si>
  <si>
    <t>Удлинитель электрический на рамке, литой (провод ПВС 2*1,5) 50 м</t>
  </si>
  <si>
    <t xml:space="preserve"> Фонари</t>
  </si>
  <si>
    <t xml:space="preserve"> Велосипедные фонари</t>
  </si>
  <si>
    <t>УТ000054414</t>
  </si>
  <si>
    <t>Фонарь велосипедный Navigator NPT-B02, (2*R03), 3св/д, черн/пластик, 3 режима, задний 94965</t>
  </si>
  <si>
    <t>УТ000054474</t>
  </si>
  <si>
    <t>Фонарь велосипедный Navigator NPT-B04, (5*R03)набор   61439</t>
  </si>
  <si>
    <t>УТ000049991</t>
  </si>
  <si>
    <t>Фонарь велосипедный Navigator NPT-B08-3AAA пластик, 6 св/д 0,5Вт 3*R03, 2 режима 14241</t>
  </si>
  <si>
    <t>УТ000002399</t>
  </si>
  <si>
    <t>Фонарь на ниппель (колесо) DVF-03 красный (датчик движ) (Китай)</t>
  </si>
  <si>
    <t>УТ000005738</t>
  </si>
  <si>
    <t>Фонарь на ниппель (колесо) Следопыт SL-503-1 (датчик движ) 10/50/1000</t>
  </si>
  <si>
    <t>УТ000066177</t>
  </si>
  <si>
    <t>Фонарь с прищепкой LED G-501 (YB-551) 1 LED</t>
  </si>
  <si>
    <t xml:space="preserve"> Кемпинговые фонари</t>
  </si>
  <si>
    <t xml:space="preserve"> Кемпинговые фонари аккумуляторные</t>
  </si>
  <si>
    <t>УТ000044805</t>
  </si>
  <si>
    <t>Фонарь кемпинговый аккумул. SmartBuy 24 LED+1Вт (SBF-38-R)</t>
  </si>
  <si>
    <t>УТ000047492</t>
  </si>
  <si>
    <t>Фонарь кемпинговый, диммируемый, КОСМОС 6008 (36LED)</t>
  </si>
  <si>
    <t>УТ000054735</t>
  </si>
  <si>
    <t>Фонарь ПРАКТИК ЭРА кемпинговый походный ударопрочный, USB/powerbahk/магнитный, крючок, подставка. 3 режима RA-801</t>
  </si>
  <si>
    <t xml:space="preserve"> Кемпинговые фонари в форме тарелки</t>
  </si>
  <si>
    <t>УТ000011090</t>
  </si>
  <si>
    <t>Светодиодный фонарь Smartbuy 48 LED с карабином для подвешивания, 3АА, белый (SBF-8254-W)</t>
  </si>
  <si>
    <t>УТ000003412</t>
  </si>
  <si>
    <t>Светодиодный фонарь Smartbuy Missouri 24 LED с карабином для подвешивания, белый (SBF-8253-W)</t>
  </si>
  <si>
    <t xml:space="preserve"> Кемпинговые фонари на батарейках</t>
  </si>
  <si>
    <t>УТ000010609</t>
  </si>
  <si>
    <t>Фонарь кемпинговый Camelion LED 6250 (24 Led, 2 режима, 4*R14)</t>
  </si>
  <si>
    <t>УТ000010611</t>
  </si>
  <si>
    <t>Фонарь кемпинговый UF LED 5162 (9+5SMD Led, 2 режима, аккумулятор, красный, 220в)</t>
  </si>
  <si>
    <t>УТ000006540</t>
  </si>
  <si>
    <t>Фонарь кемпинговый Следопыт 8+35л SK-062 кронштейн+магнит</t>
  </si>
  <si>
    <t xml:space="preserve"> Лазерные указки</t>
  </si>
  <si>
    <t>УТ000066588</t>
  </si>
  <si>
    <t>Брелок фонарик + лазер 3в1 в коробке</t>
  </si>
  <si>
    <t>УТ000066587</t>
  </si>
  <si>
    <t>Брелок+лазерная указка 2в1</t>
  </si>
  <si>
    <t>УТ000055474</t>
  </si>
  <si>
    <t>Лазерная указка Laser 303 зелёный луч</t>
  </si>
  <si>
    <t>УТ000055473</t>
  </si>
  <si>
    <t>Лазерная указка Laser 303 фиолетовый луч</t>
  </si>
  <si>
    <t xml:space="preserve"> Налобные фонари</t>
  </si>
  <si>
    <t xml:space="preserve"> Налобные фонари аккумуляторные</t>
  </si>
  <si>
    <t>УТ000054663</t>
  </si>
  <si>
    <t>Фонарик налобный LED сверхяркий KX-1804А Sensor (1L, 1*18650, Т6)(USB-micro)</t>
  </si>
  <si>
    <t>УТ000060810</t>
  </si>
  <si>
    <t>Фонарь FL06 налобный светодиодный</t>
  </si>
  <si>
    <t>УТ000060002</t>
  </si>
  <si>
    <t>Фонарь налоб. св/д 5W 300Lm аккум. 3,7/2400mAh/Li-ion IP44, 3 реж. 100x80x100 TH2305 Feron 41709</t>
  </si>
  <si>
    <t>УТ000036887</t>
  </si>
  <si>
    <t>Фонарь налобный 1058 LED XML T6 10 ZOOM 3 режима 3xR03 до 2 часов Focusray</t>
  </si>
  <si>
    <t>УТ000056263</t>
  </si>
  <si>
    <t>Фонарь налобный 5LED аккумуляторный на блистере (USB-micro)</t>
  </si>
  <si>
    <t>УТ000042965</t>
  </si>
  <si>
    <t>Фонарь налобный CY-909 (1L, 1*18650, Zoom, T6)</t>
  </si>
  <si>
    <t>УТ000051601</t>
  </si>
  <si>
    <t>Фонарь налобный Garin Lux HR-10WL, COB лента</t>
  </si>
  <si>
    <t>УТ000066096</t>
  </si>
  <si>
    <t>Фонарь налобный LED BL-204 3режима, COB:130LM (USBзаряд)</t>
  </si>
  <si>
    <t>УТ000013678</t>
  </si>
  <si>
    <t>Фонарь налобный LED LP-686 (встроен.АКБ,зарядка от сети 220В)</t>
  </si>
  <si>
    <t>УТ000036558</t>
  </si>
  <si>
    <t>Фонарь налобный LED сверхяркий BL-9000</t>
  </si>
  <si>
    <t>УТ000066097</t>
  </si>
  <si>
    <t>Фонарь налобный LED сверхяркий JS-931 (Type-C, ZOOM)</t>
  </si>
  <si>
    <t>УТ000015615</t>
  </si>
  <si>
    <t>Фонарь налобный LED сверхяркий JS-932 (Type-C, ZOOM)</t>
  </si>
  <si>
    <t>УТ000066098</t>
  </si>
  <si>
    <t>Фонарь налобный LED сверхяркий JS-935 (Type-C, ZOOM)</t>
  </si>
  <si>
    <t>УТ000060817</t>
  </si>
  <si>
    <t>Фонарь налобный LED сверхяркий Y17 T6</t>
  </si>
  <si>
    <t>УТ000060819</t>
  </si>
  <si>
    <t>Фонарь налобный LED сверхяркий Y18 T6</t>
  </si>
  <si>
    <t>УТ000066100</t>
  </si>
  <si>
    <t>Фонарь налобный YD02, сверхяркий 3COB+2LED (3 режима, USB-Tyre-c)</t>
  </si>
  <si>
    <t>УТ000061057</t>
  </si>
  <si>
    <t>Фонарь налобный аккум LED H-403 1LED, акк.+ шнур microUSB), подводный</t>
  </si>
  <si>
    <t>УТ000061271</t>
  </si>
  <si>
    <t>Фонарь налобный аккум LED YT-2076 1ярк+2желт, мигалка кр/син+шнур TYPE-C, индикатор, бесконтактный</t>
  </si>
  <si>
    <t>УТ000061060</t>
  </si>
  <si>
    <t>Фонарь налобный аккум LED YYC-2199-3 2 ярк.15000W бел.+желт, 3 режима, ЗУ, zoom (33-3)</t>
  </si>
  <si>
    <t>УТ000045082</t>
  </si>
  <si>
    <t>Фонарь налобный аккумуляторный Boruit B36, 200Lum, 5W, 6000K</t>
  </si>
  <si>
    <t>УТ000062094</t>
  </si>
  <si>
    <t>Фонарь налобный аккумуляторный LED RE-G22/TM-G22 белый+желтый+красный, TYPE-C</t>
  </si>
  <si>
    <t>УТ000011088</t>
  </si>
  <si>
    <t>Фонарь налобный аккумуляторный SmartBuy 1Вт+8LED, синий (SBF-25-B)</t>
  </si>
  <si>
    <t>УТ000011089</t>
  </si>
  <si>
    <t>Фонарь налобный аккумуляторный SmartBuy 7LED, синий (SBF-24-B)</t>
  </si>
  <si>
    <t>УТ000049255</t>
  </si>
  <si>
    <t>Фонарь налобный аккумуляторный Smartbuy, сенсорное управление, (SBF-HL034)</t>
  </si>
  <si>
    <t>УТ000049254</t>
  </si>
  <si>
    <t>Фонарь налобный аккумуляторный Smartbuy, сенсорный управление, (SBF-HL033)</t>
  </si>
  <si>
    <t>УТ000041828</t>
  </si>
  <si>
    <t>Фонарь налобный аккумуляторный ULTRAFLASH E1334 (3LED, 4Вт, 4 режима) черный-синий</t>
  </si>
  <si>
    <t>УТ000044736</t>
  </si>
  <si>
    <t>Фонарь налобный аккумуляторный ULTRAFLASH E1340 (акк.18650) 3+3W 2 реж, держатель, индик, microUSB пласт/черн</t>
  </si>
  <si>
    <t>УТ000000447</t>
  </si>
  <si>
    <t>Фонарь налобный аккумуляторный Патриот 2188 (PT-FLG05) (3 режима, 1L, питание - аккумулятор 2*18650, СЗУ, АЗУ)</t>
  </si>
  <si>
    <t>УТ000020871</t>
  </si>
  <si>
    <t>Фонарь налобный аккумуляторный Патриот PT-FLG08 (3 режима, 1L, питание - аккумулятор 18650, ZOOM, СЗУ, АЗУ)</t>
  </si>
  <si>
    <t>УТ000054018</t>
  </si>
  <si>
    <t>Фонарь налобный аккумуляторный Патриот PT-FLG09</t>
  </si>
  <si>
    <t>УТ000053996</t>
  </si>
  <si>
    <t>Фонарь налобный аккумуляторный Патриот PT-FLG22</t>
  </si>
  <si>
    <t>УТ000052286</t>
  </si>
  <si>
    <t>Фонарь налобный аккумуляторный Патриот PT-FLG27</t>
  </si>
  <si>
    <t>УТ000053997</t>
  </si>
  <si>
    <t>Фонарь налобный аккумуляторный Патриот PT-FLG30</t>
  </si>
  <si>
    <t>УТ000046340</t>
  </si>
  <si>
    <t>Фонарь налобный аккумуляторный Патриот PT-FLG31</t>
  </si>
  <si>
    <t>УТ000045085</t>
  </si>
  <si>
    <t>Фонарь налобный аккумуляторный Патриот PT-FLG33, датчик движения, 500Lum, 5W, 5000K</t>
  </si>
  <si>
    <t>УТ000045086</t>
  </si>
  <si>
    <t>Фонарь налобный аккумуляторный Патриот PT-FLG34, датчик движения, 500Lum, 3W, 5000K</t>
  </si>
  <si>
    <t>УТ000046341</t>
  </si>
  <si>
    <t>Фонарь налобный аккумуляторный Патриот PT-FLG38</t>
  </si>
  <si>
    <t>УТ000046342</t>
  </si>
  <si>
    <t>Фонарь налобный аккумуляторный Патриот PT-FLG39</t>
  </si>
  <si>
    <t>УТ000051306</t>
  </si>
  <si>
    <t>Фонарь налобный аккумуляторный Патриот PT-FLG40</t>
  </si>
  <si>
    <t>УТ000000448</t>
  </si>
  <si>
    <t>Фонарь налобный аккумуляторный Патриот SL-653 (3 режима, 1L, питание - аккумулятор 18650, ZOOM, СЗУ, АЗУ)</t>
  </si>
  <si>
    <t>УТ000020870</t>
  </si>
  <si>
    <t>Фонарь налобный аккумуляторный Патриот SL-668 (PT-FLG18) (3 режима, 1L, питание - аккумулятор 18650, ZOOM, СЗУ, АЗУ)</t>
  </si>
  <si>
    <t>УТ000065115</t>
  </si>
  <si>
    <t>Фонарь налобный аккумуляторный светодиодный RE-X602T белая+жёлтая-мигалка кр/син+встр аккум+шнур Tape-C, магнит</t>
  </si>
  <si>
    <t>УТ000051290</t>
  </si>
  <si>
    <t>Фонарь налобный аккумуляторный Спутник AFH719-3W</t>
  </si>
  <si>
    <t>УТ000047506</t>
  </si>
  <si>
    <t>Фонарь налобный аккумуляторный Спутник AFH728-3W</t>
  </si>
  <si>
    <t>УТ000051291</t>
  </si>
  <si>
    <t>Фонарь налобный аккумуляторный Спутник AFH738-5W</t>
  </si>
  <si>
    <t>УТ000063634</t>
  </si>
  <si>
    <t>Фонарь налобный ИНДУКЦИОННЫЙ KX-1805А (USB-micro) силикон, пластик, аккумулятор</t>
  </si>
  <si>
    <t>УТ000041038</t>
  </si>
  <si>
    <t>Фонарь светодиодный аккумул. Спутник AFH730-3W</t>
  </si>
  <si>
    <t xml:space="preserve"> Налобные фонари на батарейках</t>
  </si>
  <si>
    <t>УТ000025926</t>
  </si>
  <si>
    <t>Светодиодный налобный фонарь Smartbuy 3Вт (SBF-HL021)</t>
  </si>
  <si>
    <t>УТ000003418</t>
  </si>
  <si>
    <t>Светодиодный налобный фонарь Smartbuy Yukon 21 LED , черный (SBF-HL006-K)</t>
  </si>
  <si>
    <t>УТ000055484</t>
  </si>
  <si>
    <t>Фонарь налобный BZM001/MX-6611 Zoom, 3AAA</t>
  </si>
  <si>
    <t>УТ000046686</t>
  </si>
  <si>
    <t>Фонарь налобный Garin Lux HL-5COB 3Вт BL-1</t>
  </si>
  <si>
    <t>УТ000051599</t>
  </si>
  <si>
    <t>Фонарь налобный Garin Lux HL-5WL</t>
  </si>
  <si>
    <t>УТ000046690</t>
  </si>
  <si>
    <t>Фонарь налобный Garin Lux HL10 4Вт</t>
  </si>
  <si>
    <t>УТ000046687</t>
  </si>
  <si>
    <t>Фонарь налобный Garin Lux HL6V2 1Вт BL-1</t>
  </si>
  <si>
    <t>УТ000046688</t>
  </si>
  <si>
    <t>Фонарь налобный Garin Lux HL9COB 3Вт BL-1</t>
  </si>
  <si>
    <t>УТ000044900</t>
  </si>
  <si>
    <t>Фонарь налобный NPT-H14 (3хR03) 3 реж.1 COB св/д 1W, блистер, Navigator 61437</t>
  </si>
  <si>
    <t>УТ000045375</t>
  </si>
  <si>
    <t>Фонарь налобный ULTRAFLASH 923-TH, синий</t>
  </si>
  <si>
    <t xml:space="preserve"> Прожекторы-фонари</t>
  </si>
  <si>
    <t>УТ000064197</t>
  </si>
  <si>
    <t>Прожектор портативный аккум 18650*2 с мощьным светом 50%, 100%, Powerbank, противоударный корпус, кабель USB, Rexant NEW AGE</t>
  </si>
  <si>
    <t>УТ000065595</t>
  </si>
  <si>
    <t>Прожектор светодиодный T-95D 102желтых+108белых,мигалка красн,4*18650,шнурTYPE-C,солнечная бат</t>
  </si>
  <si>
    <t>УТ000058471</t>
  </si>
  <si>
    <t>Фонарь аварийный AccuF9-L30W-wh св-к св/д аккум. 30LED (190lm), акк. 4V 1600mAh (2.5ч) Фаза</t>
  </si>
  <si>
    <t>УТ000053877</t>
  </si>
  <si>
    <t>Фонарь прожектор аккум LP-209 COB+ 1 LED, 3 режима работы, зарядка от сети+4АА</t>
  </si>
  <si>
    <t>УТ000064055</t>
  </si>
  <si>
    <t>Фонарь прожектор аккум S011 1LED, 2 режима работы, USB CHARGE</t>
  </si>
  <si>
    <t>УТ000053880</t>
  </si>
  <si>
    <t>Фонарь прожектор аккум SS-5918 1LED(1W)+14LED(3W), 2 режима работы, зарядка от сети, ремешок</t>
  </si>
  <si>
    <t>УТ000054094</t>
  </si>
  <si>
    <t>Фонарь прожектор аккум SS-5918-1 1LED(1W)+1LED(3W),2 режима работы, зарядка от сети, ремешок</t>
  </si>
  <si>
    <t>УТ000046702</t>
  </si>
  <si>
    <t>Фонарь прожектор аккумуляторный Garin Lux DC500-220V, литий-ионная АКБ 1200мАч</t>
  </si>
  <si>
    <t>УТ000061202</t>
  </si>
  <si>
    <t>Фонарь прожектор аккумуляторный SmartBuy 5W+3W (SBF-111110101)</t>
  </si>
  <si>
    <t>УТ000011099</t>
  </si>
  <si>
    <t>Фонарь прожектор аккумуляторный SmartBuy 5W, черный (SBF-355-K)</t>
  </si>
  <si>
    <t>УТ000063757</t>
  </si>
  <si>
    <t>Фонарь прожектор аккумуляторный, LED+15 COB, 3 режима, 18650,MicroUSB, 2400 мАч, 22х15х10 см, Smartbuy</t>
  </si>
  <si>
    <t>УТ000042508</t>
  </si>
  <si>
    <t>Фонарь прожекторный КОСМОС Accu367W (аккумулятор, 7Вт 3600мАч)</t>
  </si>
  <si>
    <t>УТ000064196</t>
  </si>
  <si>
    <t>Фонарь светильник рабоч серия (KOS701Lit)аккум/5ВтCOB/съемнLi-ion18650 2х1200mAh/Powerbank/USВ КОСМОС</t>
  </si>
  <si>
    <t>УТ000044917</t>
  </si>
  <si>
    <t>Фонарь светодиодный аккумул. Спутник 3 Вт + COB LED 3 Вт, аккумулятор 650мАч AFP910</t>
  </si>
  <si>
    <t>УТ000051296</t>
  </si>
  <si>
    <t>Фонарь светодиодный аккумул. Спутник 3вт + 24SMD, аккумулятор 1300мАч  AFP930</t>
  </si>
  <si>
    <t>УТ000047505</t>
  </si>
  <si>
    <t>Фонарь светодиодный аккумул. Спутник 3вт + 24SMD, аккумулятор 1300мАч  AFP932</t>
  </si>
  <si>
    <t>УТ000044913</t>
  </si>
  <si>
    <t>Фонарь светодиодный аккумул. Спутник 5вт + 10SMD, аккумулятор 950мАч AFC952</t>
  </si>
  <si>
    <t>УТ000044916</t>
  </si>
  <si>
    <t>Фонарь светодиодный аккумул. Спутник 5вт + 24SMD, аккумулятор 2500мАч AFP885</t>
  </si>
  <si>
    <t>УТ000044915</t>
  </si>
  <si>
    <t>Фонарь светодиодный аккумул. Спутник 5вт, аккумулятор 2500мАч AFP821</t>
  </si>
  <si>
    <t xml:space="preserve"> Ручные фонари</t>
  </si>
  <si>
    <t xml:space="preserve"> Аккумуляторные фонари в металлическом корпусе</t>
  </si>
  <si>
    <t>УТ000060297</t>
  </si>
  <si>
    <t>Ручной светодиодный фонарь CF02 Лазерный диод 10W, 18650, металлический корпус</t>
  </si>
  <si>
    <t>УТ000060298</t>
  </si>
  <si>
    <t>Ручной светодиодный фонарь CF03 Лазерный диод 10W (с Power bank), 18650, металлический корпус</t>
  </si>
  <si>
    <t>УТ000060299</t>
  </si>
  <si>
    <t>Ручной светодиодный фонарь CF04  P99 (с Power bank), 18650, металлический корпус</t>
  </si>
  <si>
    <t>УТ000061972</t>
  </si>
  <si>
    <t>Ручной светодиодный фонарь CF05  P50, 18650, металлический корпус</t>
  </si>
  <si>
    <t>УТ000060300</t>
  </si>
  <si>
    <t>Ручной светодиодный фонарь CF06  T6-COB-1200mah, встроенный аккумулятор, металлический корпус</t>
  </si>
  <si>
    <t>УТ000060302</t>
  </si>
  <si>
    <t>Ручной светодиодный фонарь CF12  1200mah, встроенный аккумулятор, металлический корпус</t>
  </si>
  <si>
    <t>УТ000061975</t>
  </si>
  <si>
    <t>Ручной светодиодный фонарь CF19  30W, встроенный аккумулятор, металлический корпус</t>
  </si>
  <si>
    <t>УТ000061976</t>
  </si>
  <si>
    <t>Ручной светодиодный фонарь CJ01  P70, 18650, металлический корпус</t>
  </si>
  <si>
    <t>УТ000061977</t>
  </si>
  <si>
    <t>Ручной светодиодный фонарь CJ02  P70, 18650, металлический корпус</t>
  </si>
  <si>
    <t>УТ000061978</t>
  </si>
  <si>
    <t>Ручной светодиодный фонарь CJ03  P70, 18650, металлический корпус</t>
  </si>
  <si>
    <t>УТ000061979</t>
  </si>
  <si>
    <t>Ручной светодиодный фонарь CJ05 18650, металлический корпус</t>
  </si>
  <si>
    <t>УТ000060304</t>
  </si>
  <si>
    <t>Ручной светодиодный фонарь CJ06 лазерный диод 20W, 18650, металлический корпус</t>
  </si>
  <si>
    <t>УТ000060305</t>
  </si>
  <si>
    <t>Ручной светодиодный фонарь CJ09 лазерный диод 20W (с Power bank) 18650, металлический корпус</t>
  </si>
  <si>
    <t>УТ000061982</t>
  </si>
  <si>
    <t>Ручной светодиодный фонарь CJ10  P50, 18650, металлический корпус</t>
  </si>
  <si>
    <t>УТ000062728</t>
  </si>
  <si>
    <t>Ручной светодиодный фонарь CJ13  P50 с отпугивателем собак, 18650, металлический корпус</t>
  </si>
  <si>
    <t>УТ000061983</t>
  </si>
  <si>
    <t>Ручной светодиодный фонарь FL01 встроенный аккумулятор, металлический корпус</t>
  </si>
  <si>
    <t>УТ000061984</t>
  </si>
  <si>
    <t>Ручной светодиодный фонарь FL03 встроенный аккумулятор, металлический корпус</t>
  </si>
  <si>
    <t>УТ000061994</t>
  </si>
  <si>
    <t>Ручной светодиодный фонарь FL12 встроенный аккумулятор, металлический корпус</t>
  </si>
  <si>
    <t>УТ000061969</t>
  </si>
  <si>
    <t>Ручной светодиодный фонарь Y01 Лазерный диод 30W, 18650, металлический корпус</t>
  </si>
  <si>
    <t>УТ000061970</t>
  </si>
  <si>
    <t>Ручной светодиодный фонарь Y02 Лазерный диод 30W, 18650, металлический корпус</t>
  </si>
  <si>
    <t>УТ000061971</t>
  </si>
  <si>
    <t>Ручной светодиодный фонарь Y03 Лазерный диод 30W, 18650, металлический корпус</t>
  </si>
  <si>
    <t>УТ000063632</t>
  </si>
  <si>
    <t>Фонарь ручной 919 1LED+ COB, в коробке, USB-micro, ZOOM, металлический, аккумулятор</t>
  </si>
  <si>
    <t>УТ000051324</t>
  </si>
  <si>
    <t>Фонарь ручной YYC-513-T6 аккумуляторный 1LED+ COB, в пластик. боксе (USB-micro, ZOOM)</t>
  </si>
  <si>
    <t>УТ000058054</t>
  </si>
  <si>
    <t>Фонарь ручной YYC-982 аккумуляторный 1LED+ COB, в пластиковом боксе (USB-micro, ZOOM)</t>
  </si>
  <si>
    <t>УТ000058055</t>
  </si>
  <si>
    <t>Фонарь ручной YYC-983 аккумуляторный 1LED+ COB, в пластиковом боксе (USB-micro, ZOOM)</t>
  </si>
  <si>
    <t>УТ000061275</t>
  </si>
  <si>
    <t>Фонарь ручной аккум LED H-3063-P160 1мощн+аккум26650+шнур TYPE-C, zoom</t>
  </si>
  <si>
    <t>УТ000061292</t>
  </si>
  <si>
    <t>Фонарь ручной аккум LED H-3075 1 линза+аккум 16340A+шнур TYPE-C, магнит</t>
  </si>
  <si>
    <t>УТ000061273</t>
  </si>
  <si>
    <t>Фонарь ручной аккум LED H-3115-PM60-TG 1мощн+аккум26650+шнур TYPE-C+выход USB цифр индик, zoom</t>
  </si>
  <si>
    <t>УТ000061064</t>
  </si>
  <si>
    <t>Фонарь ручной аккум LED RE-2305-TG 1мощн+1больш желт+мигалка+аккум26650+шнур TYPE-C, zoom, индикатор</t>
  </si>
  <si>
    <t>УТ000046693</t>
  </si>
  <si>
    <t>Фонарь ручной аккумуляторный,  XPE, 3Вт, аккумулятор 14500, Garin Lux MR3-3WCOB</t>
  </si>
  <si>
    <t>УТ000048231</t>
  </si>
  <si>
    <t>Фонарь ручной аккумуляторный, 3Вт, Garin Lux MR-5W</t>
  </si>
  <si>
    <t>УТ000050798</t>
  </si>
  <si>
    <t>Фонарь ручной Патриот (аккум, ZOOM) PT-FLR11</t>
  </si>
  <si>
    <t>УТ000001772</t>
  </si>
  <si>
    <t>Фонарь ручной Патриот PT-FLR02 (1L,14500, ZOOM)</t>
  </si>
  <si>
    <t>УТ000001779</t>
  </si>
  <si>
    <t>Фонарь ручной Патриот PT-FLR05</t>
  </si>
  <si>
    <t>УТ000020043</t>
  </si>
  <si>
    <t>Фонарь ручной Патриот PT-FLR07, 600 Lum, 10W, 6000K</t>
  </si>
  <si>
    <t>УТ000020044</t>
  </si>
  <si>
    <t>Фонарь ручной Патриот PT-FLR08, 300 Lum, 3W, 6000K</t>
  </si>
  <si>
    <t>УТ000009935</t>
  </si>
  <si>
    <t>Фонарь ручной Патриот PT-FLR13</t>
  </si>
  <si>
    <t>УТ000020042</t>
  </si>
  <si>
    <t>Фонарь ручной Патриот PT-FLR14 (1L,18650, ZOOM)</t>
  </si>
  <si>
    <t>УТ000005743</t>
  </si>
  <si>
    <t>Фонарь ручной Патриот PT-FLR16, 300 Lum, 3W, 6000K</t>
  </si>
  <si>
    <t>УТ000052828</t>
  </si>
  <si>
    <t>Фонарь ручной Патриот PT-FLR20</t>
  </si>
  <si>
    <t>УТ000001776</t>
  </si>
  <si>
    <t>Фонарь ручной Патриот SL-305 (1L,18650, ZOOM)</t>
  </si>
  <si>
    <t>УТ000006545</t>
  </si>
  <si>
    <t>Фонарь ручной Патриот SL-681 (1L,18650)</t>
  </si>
  <si>
    <t>УТ000001780</t>
  </si>
  <si>
    <t>Фонарь ручной Патриот SL-K141 (1L,18650)</t>
  </si>
  <si>
    <t>УТ000055402</t>
  </si>
  <si>
    <t>Фонарь ручной светодиодный W5120 (с Power bank)</t>
  </si>
  <si>
    <t>УТ000050802</t>
  </si>
  <si>
    <t>Фонарь ручной Следопыт (аккум) ST-FLR14</t>
  </si>
  <si>
    <t>УТ000050801</t>
  </si>
  <si>
    <t>Фонарь ручной Следопыт (аккум, ZOOM) ST-FLR11</t>
  </si>
  <si>
    <t>УТ000052291</t>
  </si>
  <si>
    <t>Фонарь ручной Следопыт (аккум, ZOOM) ST-FLR13 ультрофиолет</t>
  </si>
  <si>
    <t xml:space="preserve"> Аккумуляторные фонари в металлическом корпусе, светодиоды XHP160 - XHP50</t>
  </si>
  <si>
    <t>УТ000056825</t>
  </si>
  <si>
    <t>Фонарь аккумуляторный алюминиевый, светодиод  K01 XHP50, 1*18650 в комплекте, дисплей заряда, длина 179мм</t>
  </si>
  <si>
    <t>УТ000056827</t>
  </si>
  <si>
    <t>Фонарь аккумуляторный алюминиевый, светодиод XHP160 + COB, 2*26650 в комплекте, дисплей заряда, длина 260мм</t>
  </si>
  <si>
    <t>УТ000056826</t>
  </si>
  <si>
    <t>Фонарь аккумуляторный алюминиевый, светодиод XHP70 + COB, 1*26650 в комплекте, дисплей заряда, длина 170мм</t>
  </si>
  <si>
    <t>УТ000056824</t>
  </si>
  <si>
    <t>Фонарь аккумуляторный алюминиевый, светодиод XHP90, 2*18650 в комплекте, дисплей заряда, длина 252мм</t>
  </si>
  <si>
    <t xml:space="preserve"> Аккумуляторные фонари в пластмассовом корпусе</t>
  </si>
  <si>
    <t>УТ000015772</t>
  </si>
  <si>
    <t>Фонарь MR-3868 LED1 встроенный аккумулятор, пластиковый корпус</t>
  </si>
  <si>
    <t>УТ000056358</t>
  </si>
  <si>
    <t>Фонарь ручной L-826 аккумуляторный 1 LED</t>
  </si>
  <si>
    <t>УТ000054657</t>
  </si>
  <si>
    <t>Фонарь ручной LY-1928 аккумуляторный (USB-micro, ZOOM)</t>
  </si>
  <si>
    <t>УТ000065288</t>
  </si>
  <si>
    <t>Фонарь ручной XA-P11 1LED+COB USB-Type-C, ZOOM, аккумулятор</t>
  </si>
  <si>
    <t>УТ000066092</t>
  </si>
  <si>
    <t>Фонарь ручной YY-3205 аккумуляторный, на блистере (USB-Type-c, ZOOM)</t>
  </si>
  <si>
    <t>УТ000066093</t>
  </si>
  <si>
    <t>Фонарь ручной YY-3226 аккумуляторный, на блистере (USB-Type-c, ZOOM)</t>
  </si>
  <si>
    <t>УТ000058585</t>
  </si>
  <si>
    <t>Фонарь ручной светодиодный W5127-3 пластиковый корпус</t>
  </si>
  <si>
    <t>УТ000054565</t>
  </si>
  <si>
    <t>Фонарь ручной светодиодный W5161-2 (с Power bank) пластиковый корпус</t>
  </si>
  <si>
    <t>УТ000054775</t>
  </si>
  <si>
    <t>Фонарь светодиодный аккумул. Спутник AFP829-10W</t>
  </si>
  <si>
    <t>УТ000054776</t>
  </si>
  <si>
    <t>Фонарь светодиодный аккумул. Спутник AFP868-10W</t>
  </si>
  <si>
    <t>УТ000048152</t>
  </si>
  <si>
    <t>Фонарь светодиодный аккумул. Спутник AFP953</t>
  </si>
  <si>
    <t>УТ000008029</t>
  </si>
  <si>
    <t>Фонарь светодиодный аккумуляторный SmartBuy SBF-84-Y 4LED с прямой зарядкой, желтые</t>
  </si>
  <si>
    <t xml:space="preserve"> Фонари на батарейках</t>
  </si>
  <si>
    <t>УТ000038209</t>
  </si>
  <si>
    <t>Светодиодный алюминиевый фонарь SmartBuy 3Вт LED+3Вт COB, АА (SBF-104)</t>
  </si>
  <si>
    <t>УТ000006560</t>
  </si>
  <si>
    <t>Фонарик Следопыт 8510 1 лам</t>
  </si>
  <si>
    <t>УТ000036079</t>
  </si>
  <si>
    <t>Фонарь MX-709 v2 9LED, ULTRAVIOLET, черный</t>
  </si>
  <si>
    <t>УТ000042730</t>
  </si>
  <si>
    <t>Фонарь для дайвинга ST-09</t>
  </si>
  <si>
    <t>УТ000050012</t>
  </si>
  <si>
    <t>Фонарь ручной Garin Lux PM3-3W</t>
  </si>
  <si>
    <t>УТ000053965</t>
  </si>
  <si>
    <t>Фонарь ручной Garin Lux PT3-1W</t>
  </si>
  <si>
    <t>УТ000042565</t>
  </si>
  <si>
    <t>Фонарь ручной LED ZJ-108</t>
  </si>
  <si>
    <t>УТ000043155</t>
  </si>
  <si>
    <t>Фонарь ручной Патриот PT-FLR23 (2L, аккум.)</t>
  </si>
  <si>
    <t>УТ000054647</t>
  </si>
  <si>
    <t>Фонарь ручной телескопический с магнитом 98208</t>
  </si>
  <si>
    <t>УТ000006554</t>
  </si>
  <si>
    <t>Фонарь Следопыт 620 4л</t>
  </si>
  <si>
    <t xml:space="preserve"> Электронные компоненты</t>
  </si>
  <si>
    <t xml:space="preserve"> Антенны телескопические</t>
  </si>
  <si>
    <t>УТ000060067</t>
  </si>
  <si>
    <t>Антенна телескопическая D-10мм, 230-1700мм, 9 колен, AST-14</t>
  </si>
  <si>
    <t>УТ000064087</t>
  </si>
  <si>
    <t>Антенна телескопическая D-4.3мм, 124-323мм, 4 колена, крепежная планка с отверстием 2мм, AND-3</t>
  </si>
  <si>
    <t>УТ000064090</t>
  </si>
  <si>
    <t>Антенна телескопическая D-4мм, 134-428мм, 4 колена, винт M3, AND-7</t>
  </si>
  <si>
    <t>УТ000064103</t>
  </si>
  <si>
    <t>Антенна телескопическая D-5.5мм, 232-850мм, 6 колен,крепежная планка с резьбой M3, AND-24</t>
  </si>
  <si>
    <t>УТ000064102</t>
  </si>
  <si>
    <t>Антенна телескопическая D-5.8мм, 195-788мм, 6 колен, крепежная планка с отверстием 3мм, AND-23</t>
  </si>
  <si>
    <t>УТ000055521</t>
  </si>
  <si>
    <t>Антенна телескопическая D-5мм, 110-380мм, 5 колен, AST-18</t>
  </si>
  <si>
    <t>УТ000057355</t>
  </si>
  <si>
    <t>Антенна телескопическая D-5мм, 110-400мм, 5 колен, AST-6</t>
  </si>
  <si>
    <t>УТ000064097</t>
  </si>
  <si>
    <t>Антенна телескопическая D-5мм, 148-490мм, 5 колен, крепежная планка с резьбой M3, AND-16</t>
  </si>
  <si>
    <t>УТ000064107</t>
  </si>
  <si>
    <t>Антенна телескопическая D-5мм, 202-743мм, 5 колен, крепежная планка с отверстием 4мм, AND-27</t>
  </si>
  <si>
    <t>УТ000058925</t>
  </si>
  <si>
    <t>Антенна телескопическая D-5мм, 67-230мм, 5 колен, AST-2</t>
  </si>
  <si>
    <t>УТ000064085</t>
  </si>
  <si>
    <t>Антенна телескопическая D-5мм, 98-680мм, 5 колен, винт M3, AND-7.1</t>
  </si>
  <si>
    <t>УТ000058927</t>
  </si>
  <si>
    <t>Антенна телескопическая D-6мм, 100-480мм, 6 колен AST-3</t>
  </si>
  <si>
    <t>УТ000059483</t>
  </si>
  <si>
    <t>Антенна телескопическая D-6мм, 100-480мм, 6 колен AST-4</t>
  </si>
  <si>
    <t>УТ000058926</t>
  </si>
  <si>
    <t>Антенна телескопическая D-6мм, 110-320мм, 5 колен AST-28</t>
  </si>
  <si>
    <t>УТ000064088</t>
  </si>
  <si>
    <t>Антенна телескопическая D-6мм, 122-475мм, 6 колен, гайка M3, AND-5</t>
  </si>
  <si>
    <t>УТ000064089</t>
  </si>
  <si>
    <t>Антенна телескопическая D-6мм, 134-562мм, 7 колен, крепежная планка с отверстием 3мм, AND-6</t>
  </si>
  <si>
    <t>УТ000064098</t>
  </si>
  <si>
    <t>Антенна телескопическая D-6мм, 135-360мм, 4 колена, крепежная планка с резьбой M3, AND-17</t>
  </si>
  <si>
    <t>УТ000064093</t>
  </si>
  <si>
    <t>Антенна телескопическая D-6мм, 140-580мм, 5 колен, крепежная планка с резьбой M3, AND-11</t>
  </si>
  <si>
    <t>УТ000064096</t>
  </si>
  <si>
    <t>Антенна телескопическая D-6мм, 149-651мм, 6 колен, крепежная планка с резьбой M3, AND-15</t>
  </si>
  <si>
    <t>УТ000064091</t>
  </si>
  <si>
    <t>Антенна телескопическая D-6мм, 150-635мм, 6 колен, крепежная планка с отверстием 3мм, AND-8</t>
  </si>
  <si>
    <t>УТ000055518</t>
  </si>
  <si>
    <t>Антенна телескопическая D-6мм, 160-655мм, 6 колен AST-11</t>
  </si>
  <si>
    <t>УТ000058924</t>
  </si>
  <si>
    <t>Антенна телескопическая D-6мм, 170-485мм, 4 колена  AST-15</t>
  </si>
  <si>
    <t>УТ000064099</t>
  </si>
  <si>
    <t>Антенна телескопическая D-6мм, 187-747мм, 6 колен, крепежная планка с отверстием 2мм, AND-18</t>
  </si>
  <si>
    <t>УТ000055519</t>
  </si>
  <si>
    <t>Антенна телескопическая D-6мм, 190-420мм, 3 колена, AST-23</t>
  </si>
  <si>
    <t>УТ000064104</t>
  </si>
  <si>
    <t>Антенна телескопическая D-6мм, 208-622мм, 4 колена, крепежная планка с резьбой M3, AND-25</t>
  </si>
  <si>
    <t>УТ000055524</t>
  </si>
  <si>
    <t>Антенна телескопическая D-6мм, 210-620мм, 4 колена AST-16</t>
  </si>
  <si>
    <t>УТ000064106</t>
  </si>
  <si>
    <t>Антенна телескопическая D-6мм, 211-597мм, 4 колена, крепежная планка с резьбой M3, AND-26</t>
  </si>
  <si>
    <t>УТ000064108</t>
  </si>
  <si>
    <t>Антенна телескопическая D-6мм, 215-880мм, 6 колен, крепежная планка с резьбой M3, AND-28</t>
  </si>
  <si>
    <t>УТ000064101</t>
  </si>
  <si>
    <t>Антенна телескопическая D-6мм, 237-864мм, 5 колен, крепежная планка с отверстием 3мм, AND-22</t>
  </si>
  <si>
    <t>УТ000064086</t>
  </si>
  <si>
    <t>Антенна телескопическая D-6мм, 98-408мм, 6 колен, гайка М3, AND-1</t>
  </si>
  <si>
    <t>УТ000058325</t>
  </si>
  <si>
    <t>Антенна телескопическая D-7мм, 100-400мм, 7 колен AST-7</t>
  </si>
  <si>
    <t>УТ000055520</t>
  </si>
  <si>
    <t>Антенна телескопическая D-7мм, 110-425мм, 6 колен AST-19</t>
  </si>
  <si>
    <t>УТ000064095</t>
  </si>
  <si>
    <t>Антенна телескопическая D-7мм, 129-500мм, 7 колен, крепежная планка с резьбой M2, AND-13</t>
  </si>
  <si>
    <t>УТ000064094</t>
  </si>
  <si>
    <t>Антенна телескопическая D-7мм, 133-544мм, 7 колен, крепежная планка с отверстием 2мм, AND-12</t>
  </si>
  <si>
    <t>УТ000055528</t>
  </si>
  <si>
    <t>Антенна телескопическая D-7мм, 140-630мм, 7 колен,  AST-9</t>
  </si>
  <si>
    <t>УТ000064092</t>
  </si>
  <si>
    <t>Антенна телескопическая D-7мм, 150-553мм, 6 колен, крепежная планка с отверстием 3мм, AND-9</t>
  </si>
  <si>
    <t>УТ000057354</t>
  </si>
  <si>
    <t>Антенна телескопическая D-7мм, 150-650мм, 7 колен, разъем BNC, AST-24</t>
  </si>
  <si>
    <t>УТ000064100</t>
  </si>
  <si>
    <t>Антенна телескопическая D-7мм, 170-757мм, 7 колен, крепежная планка с отверстием 3мм, AND-19</t>
  </si>
  <si>
    <t>УТ000057353</t>
  </si>
  <si>
    <t>Антенна телескопическая D-7мм, 170-870мм, 8 колен AST-17</t>
  </si>
  <si>
    <t>УТ000059482</t>
  </si>
  <si>
    <t>Антенна телескопическая D-7мм, 190-1110мм, 7 колен AST-12</t>
  </si>
  <si>
    <t>УТ000058923</t>
  </si>
  <si>
    <t>Антенна телескопическая D-7мм, 200-860мм, 5 колен AST-13</t>
  </si>
  <si>
    <t>УТ000064109</t>
  </si>
  <si>
    <t>Антенна телескопическая D-7мм, 232-936мм, 5 колен, крепежная планка с отверстием 3мм, AND-30-1</t>
  </si>
  <si>
    <t>УТ000064112</t>
  </si>
  <si>
    <t>Антенна телескопическая D-7мм, 320-1205мм, 5 колен, крепежная планка с резьбой M3, AND-33</t>
  </si>
  <si>
    <t>УТ000055526</t>
  </si>
  <si>
    <t>Антенна телескопическая D-8мм, 130-550мм, 8 колен, AST-20</t>
  </si>
  <si>
    <t>УТ000040982</t>
  </si>
  <si>
    <t>Антенна телескопическая d=5mm, L=67-247mm, 5 колен, резьба внутренняя</t>
  </si>
  <si>
    <t>УТ000016132</t>
  </si>
  <si>
    <t>Антенна телескопическая d=5mm, L=83-300mm, 5 колен</t>
  </si>
  <si>
    <t>УТ000040979</t>
  </si>
  <si>
    <t>Антенна телескопическая d=5mm, L=95-345mm, 5 колен</t>
  </si>
  <si>
    <t>УТ000040981</t>
  </si>
  <si>
    <t>Антенна телескопическая d=6mm, L=100-480mm, 6 колен, резьба наружняя</t>
  </si>
  <si>
    <t>УТ000016116</t>
  </si>
  <si>
    <t>Антенна телескопическая d=6mm, L=110-477mm, 6 колен</t>
  </si>
  <si>
    <t xml:space="preserve"> Батарейные отсеки</t>
  </si>
  <si>
    <t xml:space="preserve"> Отсеки дисковых элементов питания</t>
  </si>
  <si>
    <t>УТ000044165</t>
  </si>
  <si>
    <t>Отсек для батареек CR2032 вертикальный монтаж ET</t>
  </si>
  <si>
    <t>УТ000054694</t>
  </si>
  <si>
    <t>Отсек для батареек CR2032 х 2, закрытый, IP44, белый</t>
  </si>
  <si>
    <t>УТ000054695</t>
  </si>
  <si>
    <t>Отсек для батареек CR2032, закрытый, белый</t>
  </si>
  <si>
    <t xml:space="preserve"> Отсеки для аккумуляторов 18650, 26650</t>
  </si>
  <si>
    <t>УТ000055214</t>
  </si>
  <si>
    <t>Кассеты наборные для сборки аккумуляторных батарей 18650, 1 ячейка</t>
  </si>
  <si>
    <t>УТ000055215</t>
  </si>
  <si>
    <t>Кассеты наборные для сборки аккумуляторных батарей 18650, 2 ячейки</t>
  </si>
  <si>
    <t>УТ000055216</t>
  </si>
  <si>
    <t>Кассеты наборные для сборки аккумуляторных батарей 18650, 3 ячейки</t>
  </si>
  <si>
    <t>УТ000041998</t>
  </si>
  <si>
    <t>Корпус Power Bank для 3 -х аккумуляторов + плата контроллера заряда 18650</t>
  </si>
  <si>
    <t>УТ000006397</t>
  </si>
  <si>
    <t>Отсек для аккумулятора 18650х1</t>
  </si>
  <si>
    <t>УТ000016119</t>
  </si>
  <si>
    <t>Отсек для аккумуляторов 18650х1 с проводами</t>
  </si>
  <si>
    <t>УТ000028956</t>
  </si>
  <si>
    <t>Отсек для аккумуляторов 18650х2 с последовательным подключением, 2 pin, провод HB2S</t>
  </si>
  <si>
    <t>УТ000006380</t>
  </si>
  <si>
    <t>Отсек для аккумуляторов 18650х2 с раздельными подключением, 4 pin</t>
  </si>
  <si>
    <t>УТ000064163</t>
  </si>
  <si>
    <t>Отсек для аккумуляторов 18650х2, 3,7В, параллельное соединение, закрытый, выключатель</t>
  </si>
  <si>
    <t>УТ000064164</t>
  </si>
  <si>
    <t>Отсек для аккумуляторов 18650х2, 7.4В, последовательное соединение, закрытый, выключатель</t>
  </si>
  <si>
    <t>УТ000033098</t>
  </si>
  <si>
    <t>Отсек для аккумуляторов 18650х3 с последовательным подключением, 2 pin, провод</t>
  </si>
  <si>
    <t>УТ000011370</t>
  </si>
  <si>
    <t>Отсек для аккумуляторов 18650х3 с раздельными подключением, 6 pin</t>
  </si>
  <si>
    <t>УТ000011369</t>
  </si>
  <si>
    <t>Отсек для аккумуляторов 18650х4 раздельными подключением, 8 pin</t>
  </si>
  <si>
    <t>УТ000034454</t>
  </si>
  <si>
    <t>Отсек для аккумуляторов 18650х4 с последовательным подключением, 2 pin, провод  4S1P-W</t>
  </si>
  <si>
    <t>УТ000044978</t>
  </si>
  <si>
    <t>Отсек для аккумуляторов 26650 1S1P-P с пинами ET</t>
  </si>
  <si>
    <t>УТ000056056</t>
  </si>
  <si>
    <t>Футляр для аккумуляторов 18650х2 Robiton B2</t>
  </si>
  <si>
    <t xml:space="preserve"> Отсеки цилиндрических элементов питания, AAA, AA, D, C</t>
  </si>
  <si>
    <t>УТ000057356</t>
  </si>
  <si>
    <t>Отсек для батареек AAх3+AAх3, c проводами</t>
  </si>
  <si>
    <t>УТ000011374</t>
  </si>
  <si>
    <t>Отсек для батареек CR123</t>
  </si>
  <si>
    <t>УТ000006391</t>
  </si>
  <si>
    <t>Отсек для батареек Dх1 (R20)</t>
  </si>
  <si>
    <t>УТ000006395</t>
  </si>
  <si>
    <t>Отсек для батареек Dх2 (R20)</t>
  </si>
  <si>
    <t>УТ000011371</t>
  </si>
  <si>
    <t>Отсек для батареек А23-12Vx1</t>
  </si>
  <si>
    <t>УТ000011372</t>
  </si>
  <si>
    <t>Отсек для батареек А23-12Vx2</t>
  </si>
  <si>
    <t>УТ000053487</t>
  </si>
  <si>
    <t>Отсек для батареек АА 1S1P-P с пинами ET</t>
  </si>
  <si>
    <t>УТ000053490</t>
  </si>
  <si>
    <t>Отсек для батареек АА 4S1P-L1-W c проводами ET</t>
  </si>
  <si>
    <t>УТ000053489</t>
  </si>
  <si>
    <t>Отсек для батареек АА 4S1P-L2-W c проводами ET</t>
  </si>
  <si>
    <t>УТ000035363</t>
  </si>
  <si>
    <t>Отсек для батареек ААА 8S1P-W c проводами ET</t>
  </si>
  <si>
    <t>УТ000006387</t>
  </si>
  <si>
    <t>Отсек для батареек АААх1 BH411/BH624</t>
  </si>
  <si>
    <t>УТ000011368</t>
  </si>
  <si>
    <t>Отсек для батареек АААх2</t>
  </si>
  <si>
    <t>УТ000035360</t>
  </si>
  <si>
    <t>Отсек для батареек АААх2 c проводами  BH421</t>
  </si>
  <si>
    <t>УТ000003272</t>
  </si>
  <si>
    <t>Отсек для батареек АААх3 с проводами BH431</t>
  </si>
  <si>
    <t>УТ000035362</t>
  </si>
  <si>
    <t>Отсек для батареек АААх4 c проводами (03273) +</t>
  </si>
  <si>
    <t>УТ000003273</t>
  </si>
  <si>
    <t>Отсек для батареек АААх4 с проводами</t>
  </si>
  <si>
    <t>УТ000006382</t>
  </si>
  <si>
    <t>Отсек для батареек ААх1 на плату</t>
  </si>
  <si>
    <t>УТ000036467</t>
  </si>
  <si>
    <t>Отсек для батареек ААх1S1P-W с проводами</t>
  </si>
  <si>
    <t>УТ000053488</t>
  </si>
  <si>
    <t>Отсек для батареек ААх3S1P-W c проводами</t>
  </si>
  <si>
    <t>УТ000055508</t>
  </si>
  <si>
    <t>Отсек для батареек ААх4 с проводами</t>
  </si>
  <si>
    <t>УТ000028953</t>
  </si>
  <si>
    <t>Отсек для батареек закрытый  АААх2 выключатель, c проводами 2S1P-BWS  ET</t>
  </si>
  <si>
    <t>УТ000006381</t>
  </si>
  <si>
    <t>Отсек для батареек закрытый  ААх1 выключатель, c проводами</t>
  </si>
  <si>
    <t>УТ000028952</t>
  </si>
  <si>
    <t>Отсек для батареек закрытый  ААх3 выключатель, c проводами</t>
  </si>
  <si>
    <t>УТ000006396</t>
  </si>
  <si>
    <t>УТ000054156</t>
  </si>
  <si>
    <t>Отсек для батареек закрытый  ААх4 выключатель, c проводами BH341 (53636) +</t>
  </si>
  <si>
    <t>УТ000057357</t>
  </si>
  <si>
    <t>Отсек для батареек закрытый  ААх4 выключатель, c проводами BH640+ (53636)</t>
  </si>
  <si>
    <t>УТ000016121</t>
  </si>
  <si>
    <t>Отсек для батареек круглый АААх3 ZH215</t>
  </si>
  <si>
    <t>УТ000058922</t>
  </si>
  <si>
    <t>Отсек для батареек круглый АААх3 ZH215-1</t>
  </si>
  <si>
    <t>УТ000057656</t>
  </si>
  <si>
    <t>Отсек для батареек круглый ААх3 ZH215</t>
  </si>
  <si>
    <t>УТ000057657</t>
  </si>
  <si>
    <t>Отсек для батареек круглый ААх3 ZH215-1</t>
  </si>
  <si>
    <t>УТ000054154</t>
  </si>
  <si>
    <t>Отсек для батареек с крышкой  АAАх2 (70x35x14) выключатель, белый</t>
  </si>
  <si>
    <t>УТ000054155</t>
  </si>
  <si>
    <t>Отсек для батареек с крышкой  АAАх3 (64x64x14) черный</t>
  </si>
  <si>
    <t>УТ000054152</t>
  </si>
  <si>
    <t>Отсек для батареек с крышкой  ААх2 (84x44x18) выключатель, белый</t>
  </si>
  <si>
    <t>УТ000054153</t>
  </si>
  <si>
    <t>Отсек для батареек с крышкой  ААх4 (92x78x18) выключатель, белый</t>
  </si>
  <si>
    <t>УТ000016120</t>
  </si>
  <si>
    <t>Отсек для батареек с крышкой ААх2 (75x44x18) черный</t>
  </si>
  <si>
    <t>УТ000006389</t>
  </si>
  <si>
    <t>Отсек для батареек Сх1 (R14)</t>
  </si>
  <si>
    <t>УТ000006390</t>
  </si>
  <si>
    <t>Отсек для батареек Сх2 (R14)</t>
  </si>
  <si>
    <t xml:space="preserve"> Отсеки, разъемы для батареек 6F22 , Крона</t>
  </si>
  <si>
    <t>УТ000006392</t>
  </si>
  <si>
    <t>Отсек для батареек 6F22, Крона пластиковый корпус с проводами</t>
  </si>
  <si>
    <t>УТ000022118</t>
  </si>
  <si>
    <t>Отсек для батареек 6F22, Крона с крышкой</t>
  </si>
  <si>
    <t>УТ000036466</t>
  </si>
  <si>
    <t>Отсек для батареек 6F22, Крона с проводами 1S1P-W ET</t>
  </si>
  <si>
    <t>УТ000016098</t>
  </si>
  <si>
    <t>Разъем крона, тип Т, пластик</t>
  </si>
  <si>
    <t>УТ000016055</t>
  </si>
  <si>
    <t>Разъем крона, тип Т, провод 100мм (5)</t>
  </si>
  <si>
    <t xml:space="preserve"> Вентиляторы осевые</t>
  </si>
  <si>
    <t xml:space="preserve"> Вентиляторы AC</t>
  </si>
  <si>
    <t>УТ000011572</t>
  </si>
  <si>
    <t>Вентилятор  80x80x25, 220В AC, 0,08A, RQA 8025HSL 220VAC</t>
  </si>
  <si>
    <t>УТ000011574</t>
  </si>
  <si>
    <t>Вентилятор  92x92x25, 220В AC, AC RQA 9225HSL 220VAC</t>
  </si>
  <si>
    <t>УТ000011567</t>
  </si>
  <si>
    <t>Вентилятор 120x120x25, 220В AC, AC RQA 12025HSL</t>
  </si>
  <si>
    <t>УТ000042765</t>
  </si>
  <si>
    <t>Вентилятор 120х120х38, 220В AC, RQA 12038HSL</t>
  </si>
  <si>
    <t xml:space="preserve"> Вентиляторы DC</t>
  </si>
  <si>
    <t>УТ000011594</t>
  </si>
  <si>
    <t>Вентилятор  25x25x10, 12В DC, 0,09A, подшипник скольжения, RQD 2510MS 12VDC</t>
  </si>
  <si>
    <t>УТ000028207</t>
  </si>
  <si>
    <t>Вентилятор  25x25x10, 5В DC, подшипник скольжения, RQD 2510MS 5VDC</t>
  </si>
  <si>
    <t>УТ000051800</t>
  </si>
  <si>
    <t>Вентилятор  30x30x10, 12В DC, подшипник скольжения, RQD 3010MS 12VDC</t>
  </si>
  <si>
    <t>УТ000054696</t>
  </si>
  <si>
    <t>Вентилятор  35x35x10, 12В DC 0.15A, разъем 2Pin, гнездо  2,54мм  RQD 3510MS, улитка</t>
  </si>
  <si>
    <t>УТ000054712</t>
  </si>
  <si>
    <t>Вентилятор  40x40x10, 12В DC, 0,08A, подшипник скольжения, RQU 4010MS 12VDC, улитка</t>
  </si>
  <si>
    <t>УТ000011589</t>
  </si>
  <si>
    <t>Вентилятор  40x40x10, 24В DC, 0,08A, подшипник скольжения, RQD 4010MS 24VDC</t>
  </si>
  <si>
    <t>УТ000056816</t>
  </si>
  <si>
    <t>Вентилятор  40x40x10, 24В DC, разъем 2Pin, гнездо  2,54мм</t>
  </si>
  <si>
    <t>УТ000048544</t>
  </si>
  <si>
    <t>Вентилятор  40x40x10, 5В DC, 0,11A, подшипник скольжения, RQD 4010MS 5VDC</t>
  </si>
  <si>
    <t>УТ000055336</t>
  </si>
  <si>
    <t>Вентилятор  40x40x10, 5В DC, 0,11A, подшипник скольжения, RQU 4010MS 5VDC, улитка</t>
  </si>
  <si>
    <t>УТ000056819</t>
  </si>
  <si>
    <t>Вентилятор  40x40x10, 5В DC, питание разъем USB</t>
  </si>
  <si>
    <t>УТ000054298</t>
  </si>
  <si>
    <t>Вентилятор  40x40x20, 12В DC, 0,08A, подшипник скольжения, RQU 4020MS 12VDC (улитка)</t>
  </si>
  <si>
    <t>УТ000011585</t>
  </si>
  <si>
    <t>Вентилятор  40x40x20, 12В DC, 0,08A, провод с контактами под пайку, RQD 4020MS</t>
  </si>
  <si>
    <t>УТ000011587</t>
  </si>
  <si>
    <t>Вентилятор  40x40x20, 24В DC, 0,07A, подшипник скольжения, RQD 4020MS 24VDC</t>
  </si>
  <si>
    <t>УТ000011591</t>
  </si>
  <si>
    <t>Вентилятор  50x50x10, 12В DC, 0,07A, подшипник скольжения, RQD 5010MS 12VDC</t>
  </si>
  <si>
    <t>УТ000054301</t>
  </si>
  <si>
    <t>Вентилятор  50x50x10, 12В DC, 0,07A, подшипник скольжения, RQU 5010HS 12VDC (улитка)</t>
  </si>
  <si>
    <t>УТ000048543</t>
  </si>
  <si>
    <t>Вентилятор  50x50x10, 24В DC, 0,09A, подшипник скольжения, RQD 5010HS 24VDC</t>
  </si>
  <si>
    <t>УТ000054708</t>
  </si>
  <si>
    <t>Вентилятор  50x50x10, 24В DC, подшипник скольжения, RQD 5010MS 24VDC (улитка)</t>
  </si>
  <si>
    <t>УТ000011590</t>
  </si>
  <si>
    <t>Вентилятор  50x50x15, 12В DC, подшипник скольжения, RQD 5015MS 0.15A 12VDC</t>
  </si>
  <si>
    <t>УТ000053649</t>
  </si>
  <si>
    <t>Вентилятор  50x50x15, 12В DC, подшипник скольжения, RQD 5015MS 0.15A 12VDC (улитка)</t>
  </si>
  <si>
    <t>УТ000053648</t>
  </si>
  <si>
    <t>Вентилятор  50x50x15, 24В DC, подшипник скольжения, RQU 5015MS 24VDC (улитка)</t>
  </si>
  <si>
    <t>УТ000060748</t>
  </si>
  <si>
    <t>Вентилятор  50x50x15, 5В DC, питание разъем USB, улитка</t>
  </si>
  <si>
    <t>УТ000055177</t>
  </si>
  <si>
    <t>Вентилятор  50x50x15, 5В DC, подшипник скольжения, RQD 5015MS 0.25A 5VDC</t>
  </si>
  <si>
    <t>УТ000053637</t>
  </si>
  <si>
    <t>Вентилятор  50x50x15, 5В DC, подшипник скольжения, RQU 5015MS 5VDC (улитка)</t>
  </si>
  <si>
    <t>УТ000060075</t>
  </si>
  <si>
    <t>Вентилятор  50x50x20, 12В DC, подшипник скольжения, RQD 5020MS 0.09A 12VDC</t>
  </si>
  <si>
    <t>УТ000060076</t>
  </si>
  <si>
    <t>Вентилятор  50x50x20, 24В DC, подшипник скольжения, RQD 5020MS 0.05A 24VDC</t>
  </si>
  <si>
    <t>УТ000011584</t>
  </si>
  <si>
    <t>Вентилятор  60x60x10, 12В DC, подшипник скольжения, RQD 6010MS 12VDC</t>
  </si>
  <si>
    <t>УТ000011582</t>
  </si>
  <si>
    <t>Вентилятор  60x60x10, 24В DC, подшипник скольжения, RQD 6010MS 24VDC</t>
  </si>
  <si>
    <t>УТ000051254</t>
  </si>
  <si>
    <t>Вентилятор  60x60x10, 5В DC, подшипник скольжения, RQD 6010MS 5VDC</t>
  </si>
  <si>
    <t>УТ000011583</t>
  </si>
  <si>
    <t>Вентилятор  60x60x15, 12В DC, 0,11A, подшипник скольжения, RQD 6015MS 12VDC</t>
  </si>
  <si>
    <t>УТ000011592</t>
  </si>
  <si>
    <t>Вентилятор  60x60x15, 24В DC, 0,08A, подшипник скольжения, RQD 6015MS 24VDC</t>
  </si>
  <si>
    <t>УТ000055040</t>
  </si>
  <si>
    <t>Вентилятор  60x60x15, 5В DC, 0,11A, подшипник скольжения, RQD 6015MS 5VDC</t>
  </si>
  <si>
    <t>УТ000011581</t>
  </si>
  <si>
    <t>Вентилятор  60x60x20, 12В DC, 0,13A, подшипник скольжения, RQD 6020MS 12VDC</t>
  </si>
  <si>
    <t>УТ000011580</t>
  </si>
  <si>
    <t>Вентилятор  60x60x20, 12В DC, подшипник качения, RQD6020HS 12VDC</t>
  </si>
  <si>
    <t>УТ000060077</t>
  </si>
  <si>
    <t>Вентилятор  60x60x20, 5В DC, 0,26A, подшипник скольжения, RQD 6020MS 5VDC</t>
  </si>
  <si>
    <t>УТ000011593</t>
  </si>
  <si>
    <t>Вентилятор  60x60x25, 12В DC, 0,14A, подшипник скольжения, RQD 6025MS 12VDC</t>
  </si>
  <si>
    <t>УТ000056820</t>
  </si>
  <si>
    <t>Вентилятор  60x60x25, 5В DC, питание разъем USB</t>
  </si>
  <si>
    <t>УТ000048691</t>
  </si>
  <si>
    <t>Вентилятор  70x70x15, 12В DC, 0,12A, подшипник скольжения, RQD 7015MS 12VDC</t>
  </si>
  <si>
    <t>УТ000048692</t>
  </si>
  <si>
    <t>Вентилятор  70x70x15, 24В DC, 0,10A, подшипник скольжения, RQD 7015MS 24VDC</t>
  </si>
  <si>
    <t>УТ000048689</t>
  </si>
  <si>
    <t>Вентилятор  70x70x25, 12В DC, подшипник скольжения, RQD 7025MS 0.16A 12VDC</t>
  </si>
  <si>
    <t>УТ000054299</t>
  </si>
  <si>
    <t>Вентилятор  75x75x30, 12В DC, 0,07A, подшипник скольжения, RQU 7530MS 12VDC (улитка)</t>
  </si>
  <si>
    <t>УТ000054697</t>
  </si>
  <si>
    <t>Вентилятор  75x75x30, 24В DC, 0,07A, подшипник скольжения, RQU 7530MS 24VDC (улитка)</t>
  </si>
  <si>
    <t>УТ000055886</t>
  </si>
  <si>
    <t>Вентилятор  75x75x30, 5В DC, 0,07A, подшипник скольжения, RQU 7530MS 5VDC (улитка)</t>
  </si>
  <si>
    <t>УТ000011575</t>
  </si>
  <si>
    <t>Вентилятор  80x80x25, 12В DC, 0,14A, подшипник скольжения, RQD 8025MS 12VDC</t>
  </si>
  <si>
    <t>УТ000062166</t>
  </si>
  <si>
    <t>Вентилятор  80x80x25, 12В DC, 0,18A, RQD 8025HS 12VDC, прозрачный, с подсветкой</t>
  </si>
  <si>
    <t>УТ000011571</t>
  </si>
  <si>
    <t>Вентилятор  80x80x25, 12В DC, 0,18A, подшипник качения, RQD 8025HS 12VDC</t>
  </si>
  <si>
    <t>УТ000065866</t>
  </si>
  <si>
    <t>Вентилятор  80x80x25, 12В DC, разъем 2Pin, гнездо  2,54мм</t>
  </si>
  <si>
    <t>УТ000011570</t>
  </si>
  <si>
    <t>Вентилятор  80x80x25, 24В DC, подшипник скольжения, RQD 8025MS 0.08A 24VDC</t>
  </si>
  <si>
    <t>УТ000057899</t>
  </si>
  <si>
    <t>Вентилятор  80x80x25, 5В DC, питание разъем USB</t>
  </si>
  <si>
    <t>УТ000011568</t>
  </si>
  <si>
    <t>Вентилятор  92x92x25, 12В DC, 0,20A, подшипник качения, RQD 9225HS 12VDC</t>
  </si>
  <si>
    <t>УТ000011569</t>
  </si>
  <si>
    <t>Вентилятор  92x92x25, 24В DC, подшипник скольжения, RQD 9225MS 24VDC</t>
  </si>
  <si>
    <t>УТ000056821</t>
  </si>
  <si>
    <t>Вентилятор  92x92x25, 5В DC, питание разъем USB</t>
  </si>
  <si>
    <t>УТ000055031</t>
  </si>
  <si>
    <t>Вентилятор  97x97x33, 12В DC, 0,08A, подшипник скольжения, RQU 9733MS 12VDC</t>
  </si>
  <si>
    <t>УТ000059770</t>
  </si>
  <si>
    <t>Вентилятор  RQU 5015MS 12VDC</t>
  </si>
  <si>
    <t>УТ000057896</t>
  </si>
  <si>
    <t>Вентилятор 120x120x25, 5В DC, питание разъем USB</t>
  </si>
  <si>
    <t>УТ000014927</t>
  </si>
  <si>
    <t>Вентилятор 120х120х25, 24В DC, 0,17А, подшипник скольжения, RQD 12025MS 24VDC</t>
  </si>
  <si>
    <t>УТ000057897</t>
  </si>
  <si>
    <t>Вентилятор 140x140x25, 5В DC, питание разъем USB</t>
  </si>
  <si>
    <t>УТ000056814</t>
  </si>
  <si>
    <t>Вентилятор 40x40x10, 5В DC, разъем 2Pin, гнездо 2,54мм</t>
  </si>
  <si>
    <t>УТ000057898</t>
  </si>
  <si>
    <t>Вентилятор 70x70x25, 5В DC, питание разъем USB</t>
  </si>
  <si>
    <t>УТ000056817</t>
  </si>
  <si>
    <t>Вентилятор 92x92x25, 0.20A 12В DC, разъем 2Pin, гнездо  2,54мм</t>
  </si>
  <si>
    <t>УТ000056818</t>
  </si>
  <si>
    <t>Вентилятор 92x92x25, 24В DC, разъем 2Pin, гнездо 2,54мм</t>
  </si>
  <si>
    <t>УТ000065172</t>
  </si>
  <si>
    <t>Вентилятор 92x92x25, 5В DC, разъем 2Pin, гнездо 2,54мм</t>
  </si>
  <si>
    <t xml:space="preserve"> Решетки вентилятора</t>
  </si>
  <si>
    <t>УТ000039469</t>
  </si>
  <si>
    <t>Решётка для вентилятора 40мм</t>
  </si>
  <si>
    <t>УТ000039470</t>
  </si>
  <si>
    <t>Решётка для вентилятора 60мм</t>
  </si>
  <si>
    <t>УТ000053644</t>
  </si>
  <si>
    <t>Решетка для вентилятора 92x92мм</t>
  </si>
  <si>
    <t>УТ000062274</t>
  </si>
  <si>
    <t>Решетка с пылевым фильтром для вентилятора, кулера 120х120мм FGF</t>
  </si>
  <si>
    <t>УТ000061800</t>
  </si>
  <si>
    <t>Решетка с пылевым фильтром для вентилятора, кулера 135х135мм FGF</t>
  </si>
  <si>
    <t>УТ000062275</t>
  </si>
  <si>
    <t>Решетка с пылевым фильтром для вентилятора, кулера 150х150мм FGF</t>
  </si>
  <si>
    <t>УТ000060158</t>
  </si>
  <si>
    <t>Решетка с пылевым фильтром для вентилятора, кулера 40х40мм FGF</t>
  </si>
  <si>
    <t>УТ000060159</t>
  </si>
  <si>
    <t>Решетка с пылевым фильтром для вентилятора, кулера 50х50мм FGF</t>
  </si>
  <si>
    <t>УТ000060160</t>
  </si>
  <si>
    <t>Решетка с пылевым фильтром для вентилятора, кулера 60х60мм FGF</t>
  </si>
  <si>
    <t>УТ000060161</t>
  </si>
  <si>
    <t>Решетка с пылевым фильтром для вентилятора, кулера 70х70мм FGF</t>
  </si>
  <si>
    <t>УТ000060162</t>
  </si>
  <si>
    <t>Решетка с пылевым фильтром для вентилятора, кулера 80х80мм FGF</t>
  </si>
  <si>
    <t>УТ000060163</t>
  </si>
  <si>
    <t>Решетка с пылевым фильтром для вентилятора, кулера 92х92мм FGF</t>
  </si>
  <si>
    <t xml:space="preserve"> Динамики, микрофоны</t>
  </si>
  <si>
    <t xml:space="preserve"> Динамики, 1-10Вт</t>
  </si>
  <si>
    <t>УТ000006423</t>
  </si>
  <si>
    <t>Динамик (d50, 50ом, 0.5Вт) (№27)</t>
  </si>
  <si>
    <t>УТ000041214</t>
  </si>
  <si>
    <t>Динамик Ø65мм, 4ом, 2Вт mod.0818</t>
  </si>
  <si>
    <t>УТ000041212</t>
  </si>
  <si>
    <t>Динамик Ø65мм, 4ом, 2Вт mod.1125</t>
  </si>
  <si>
    <t>УТ000041216</t>
  </si>
  <si>
    <t>Динамик Ø65мм, 6ом, 5Вт mod.FD71-4</t>
  </si>
  <si>
    <t xml:space="preserve"> Динамики, менее 1Вт</t>
  </si>
  <si>
    <t>УТ000050675</t>
  </si>
  <si>
    <t>Головка электродинамическая, динамик 11х15мм 8Ом 1Вт S1587</t>
  </si>
  <si>
    <t>УТ000050674</t>
  </si>
  <si>
    <t>Головка электродинамическая, динамик 13х18мм 8Ом 0,7Вт S1586</t>
  </si>
  <si>
    <t>УТ000050671</t>
  </si>
  <si>
    <t>Головка электродинамическая, динамик 15х24мм 8Ом 0,8Вт S1388</t>
  </si>
  <si>
    <t>УТ000062577</t>
  </si>
  <si>
    <t>Головка электродинамическая, динамик 20х30мм 8Ом 1Вт S1588</t>
  </si>
  <si>
    <t>УТ000050672</t>
  </si>
  <si>
    <t>Головка электродинамическая, динамик Ø16мм 8Ом 0,8Вт S1396</t>
  </si>
  <si>
    <t>УТ000050673</t>
  </si>
  <si>
    <t>Головка электродинамическая, динамик Ø18мм 8Ом 0,8Вт S1398</t>
  </si>
  <si>
    <t xml:space="preserve"> Зуммеры пьезоэлектрические</t>
  </si>
  <si>
    <t>УТ000025543</t>
  </si>
  <si>
    <t>Зуммер 12v d=12мм</t>
  </si>
  <si>
    <t>УТ000025544</t>
  </si>
  <si>
    <t>Зуммер 3v</t>
  </si>
  <si>
    <t>УТ000038815</t>
  </si>
  <si>
    <t>Зуммер 6В</t>
  </si>
  <si>
    <t>УТ000025546</t>
  </si>
  <si>
    <t>Зуммер 9В</t>
  </si>
  <si>
    <t>УТ000055042</t>
  </si>
  <si>
    <t>Зуммер, пьезоизлучатель, напряжение DC24V SND-2310-E</t>
  </si>
  <si>
    <t>УТ000055041</t>
  </si>
  <si>
    <t>Зуммер, пьезоизлучатель, напряжение DC3-24V, SFM-27</t>
  </si>
  <si>
    <t xml:space="preserve"> Микрофоны</t>
  </si>
  <si>
    <t>УТ000042233</t>
  </si>
  <si>
    <t>Микрофон электретный №1 h2,5 d4,5, с контактами</t>
  </si>
  <si>
    <t>УТ000005456</t>
  </si>
  <si>
    <t>Микрофон электретный №10 (h5 d9.8, с контактами)</t>
  </si>
  <si>
    <t>УТ000005457</t>
  </si>
  <si>
    <t>Микрофон электретный №13 (h7 d9.7)</t>
  </si>
  <si>
    <t>УТ000042234</t>
  </si>
  <si>
    <t>Микрофон электретный №2 h3 d6</t>
  </si>
  <si>
    <t>УТ000042235</t>
  </si>
  <si>
    <t>Микрофон электретный №3 h2,5 d6, с контактами</t>
  </si>
  <si>
    <t>УТ000042236</t>
  </si>
  <si>
    <t>Микрофон электретный №4 h5,5 d6</t>
  </si>
  <si>
    <t>УТ000042237</t>
  </si>
  <si>
    <t>Микрофон электретный №5 h5 d9,5</t>
  </si>
  <si>
    <t>УТ000042238</t>
  </si>
  <si>
    <t>Микрофон электретный №7 h5 d9,5, с контактами</t>
  </si>
  <si>
    <t>УТ000005458</t>
  </si>
  <si>
    <t>Микрофон электретный №8 (h5 d9.8)</t>
  </si>
  <si>
    <t>УТ000042239</t>
  </si>
  <si>
    <t>Микрофон электретный №9 h1,7 d7</t>
  </si>
  <si>
    <t xml:space="preserve"> Диоды, диодные мосты, стабилитроны</t>
  </si>
  <si>
    <t xml:space="preserve"> Диодные мосты</t>
  </si>
  <si>
    <t>УТ000053928</t>
  </si>
  <si>
    <t>Выпрямительный диодный мост KBP206 2A 600V</t>
  </si>
  <si>
    <t>УТ000030195</t>
  </si>
  <si>
    <t>Выпрямительный диодный мост KBU1010/BR1010 10A 1000V</t>
  </si>
  <si>
    <t>УТ000053933</t>
  </si>
  <si>
    <t>Выпрямительный диодный мост KBU610 6A 1000V</t>
  </si>
  <si>
    <t>УТ000030199</t>
  </si>
  <si>
    <t>Выпрямительный диодный мост KBU810 8A 1000V</t>
  </si>
  <si>
    <t>УТ000054204</t>
  </si>
  <si>
    <t>Выпрямительный диодный мост КД205Е</t>
  </si>
  <si>
    <t>УТ000030196</t>
  </si>
  <si>
    <t>Диодный мост GBJ2510 25A 1000V</t>
  </si>
  <si>
    <t>УТ000062660</t>
  </si>
  <si>
    <t>Диодный мост GBJ3510 35A 1000V</t>
  </si>
  <si>
    <t>УТ000062661</t>
  </si>
  <si>
    <t>Диодный мост GBJ5010 50A 1000V</t>
  </si>
  <si>
    <t>УТ000055774</t>
  </si>
  <si>
    <t>Диодный мост GBU1510 15A 1000V</t>
  </si>
  <si>
    <t>УТ000062662</t>
  </si>
  <si>
    <t>Диодный мост GBU2010 20A 1000V</t>
  </si>
  <si>
    <t>УТ000053929</t>
  </si>
  <si>
    <t>Диодный мост KBPC1506 15A 600V (BR150)</t>
  </si>
  <si>
    <t>УТ000053930</t>
  </si>
  <si>
    <t>Диодный мост KBPC2508 25A 800V (BR250)</t>
  </si>
  <si>
    <t>УТ000049805</t>
  </si>
  <si>
    <t>Диодный мост KBPC2510 25A 1000V</t>
  </si>
  <si>
    <t>УТ000053931</t>
  </si>
  <si>
    <t>Диодный мост KBPC3506 35A 600V (BR350)</t>
  </si>
  <si>
    <t>УТ000053932</t>
  </si>
  <si>
    <t>Диодный мост KBPC5006 50A 600V (BR500)</t>
  </si>
  <si>
    <t>УТ000030194</t>
  </si>
  <si>
    <t>Мост диодный DB107 dip4 1A 1000V</t>
  </si>
  <si>
    <t>УТ000031495</t>
  </si>
  <si>
    <t>Мост диодный DB107S 1A 1000V SMD</t>
  </si>
  <si>
    <t xml:space="preserve"> Диоды</t>
  </si>
  <si>
    <t>УТ000031487</t>
  </si>
  <si>
    <t>1N4001 (M1), Диод 1А 50В SMD (D0-214)</t>
  </si>
  <si>
    <t>УТ000031489</t>
  </si>
  <si>
    <t>1N4002 (M2), Диод 1А 100В SMD (D0-214)</t>
  </si>
  <si>
    <t>УТ000031490</t>
  </si>
  <si>
    <t>1N4004 (M4), Диод 1А 400В SMD (D0-214)</t>
  </si>
  <si>
    <t>УТ000031491</t>
  </si>
  <si>
    <t>1N4007 (M7), Диод 1А 1000В SMD (D0-214)</t>
  </si>
  <si>
    <t>УТ000043731</t>
  </si>
  <si>
    <t>RS1M, Диод быстровосстанавливающийся 1А 1000В SMD (D0-214)</t>
  </si>
  <si>
    <t>УТ000031492</t>
  </si>
  <si>
    <t>SS12, Диод Шоттки 1А 20В SMD (D0-214)</t>
  </si>
  <si>
    <t>УТ000031493</t>
  </si>
  <si>
    <t>SS14, Диод Шоттки 1А 40В SMD (D0-214)</t>
  </si>
  <si>
    <t>УТ000043729</t>
  </si>
  <si>
    <t>SS16, Диод Шоттки 1А 60В SMD (D0-214)</t>
  </si>
  <si>
    <t>УТ000043730</t>
  </si>
  <si>
    <t>SS24, Диод Шоттки 2А 40В SMD (D0-214)</t>
  </si>
  <si>
    <t>УТ000031494</t>
  </si>
  <si>
    <t>SS34, Диод Шоттки 3А 40В SMD (D0-214)</t>
  </si>
  <si>
    <t xml:space="preserve"> Стабилитроны</t>
  </si>
  <si>
    <t>УТ000023365</t>
  </si>
  <si>
    <t>Стабилитрон BZX55-C10V 10В±5% 0.5Вт. DO-35</t>
  </si>
  <si>
    <t>УТ000023362</t>
  </si>
  <si>
    <t>Стабилитрон BZX55-C16V 16В±5% 0.5Вт. DO-35</t>
  </si>
  <si>
    <t>УТ000023368</t>
  </si>
  <si>
    <t>Стабилитрон BZX55-C18V 18В±5% 0.5Вт. DO-35</t>
  </si>
  <si>
    <t>УТ000023364</t>
  </si>
  <si>
    <t>Стабилитрон BZX55-C20V 20В±5% 0.5Вт. DO-35</t>
  </si>
  <si>
    <t>УТ000023370</t>
  </si>
  <si>
    <t>Стабилитрон BZX55-C30V 30В±5% 0.5Вт. DO-35</t>
  </si>
  <si>
    <t>УТ000023360</t>
  </si>
  <si>
    <t>Стабилитрон BZX55-C6V2 6.2В±5% 0.5Вт. DO-35</t>
  </si>
  <si>
    <t>УТ000023363</t>
  </si>
  <si>
    <t>Стабилитрон BZX55-C8V2 8.2В±5% 0.5Вт. DO-35</t>
  </si>
  <si>
    <t xml:space="preserve"> Кнопки, тумблеры, переключатели</t>
  </si>
  <si>
    <t xml:space="preserve"> Кнопки антивандальные</t>
  </si>
  <si>
    <t>УТ000057505</t>
  </si>
  <si>
    <t>Антивандальный поворотный переключатель OFF-(ON), под ключ (5)</t>
  </si>
  <si>
    <t>УТ000056258</t>
  </si>
  <si>
    <t>Индикатор антивандальный 12/24В 15мА, зеленая подсветка, GQ10</t>
  </si>
  <si>
    <t>УТ000056259</t>
  </si>
  <si>
    <t>Индикатор антивандальный 12/24В 15мА, красная подсветка, GQ10</t>
  </si>
  <si>
    <t>УТ000056257</t>
  </si>
  <si>
    <t>Индикатор антивандальный 12/24В 15мА, синяя подсветка, GQ10</t>
  </si>
  <si>
    <t>УТ000058527</t>
  </si>
  <si>
    <t>Кнопка антивандальная c фиксацией GQ16B-10ZD/J/B/N off-on 2Pin+2Pin с синей подсветкой 12В</t>
  </si>
  <si>
    <t>УТ000058528</t>
  </si>
  <si>
    <t>Кнопка антивандальная c фиксацией GQ16B-10ZD/J/G/N off-on 2Pin+2Pin с зелёной подсветкой 12В</t>
  </si>
  <si>
    <t>УТ000058529</t>
  </si>
  <si>
    <t>Кнопка антивандальная c фиксацией GQ16B-10ZD/J/R/N off-on 2Pin+2Pin с красной подсветкой 12В</t>
  </si>
  <si>
    <t>УТ000058530</t>
  </si>
  <si>
    <t>Кнопка антивандальная c фиксацией GQ16B-10ZE/J/B/N off-on 2Pin+2Pin с синей кольцевой подсветкой 12В</t>
  </si>
  <si>
    <t>УТ000058531</t>
  </si>
  <si>
    <t>Кнопка антивандальная c фиксацией GQ16B-10ZE/J/G/N off-on 2Pin+2Pin с зелёной кольцевой подсветкой 12В</t>
  </si>
  <si>
    <t>УТ000058532</t>
  </si>
  <si>
    <t>Кнопка антивандальная c фиксацией GQ19SB-10Z/N off-on 2Pin под винт</t>
  </si>
  <si>
    <t>УТ000058533</t>
  </si>
  <si>
    <t>Кнопка антивандальная c фиксацией GQ19SF-10Z/J/N off-on 2Pin</t>
  </si>
  <si>
    <t>УТ000058534</t>
  </si>
  <si>
    <t>Кнопка антивандальная c фиксацией GQ19SF-10Z/N off-on 2Pin под винт</t>
  </si>
  <si>
    <t>УТ000058535</t>
  </si>
  <si>
    <t>Кнопка антивандальная c фиксацией GQ19SH-10Z/J/N off-on 2Pin</t>
  </si>
  <si>
    <t>УТ000058536</t>
  </si>
  <si>
    <t>Кнопка антивандальная c фиксацией GQ19SH-10Z/N off-on 2Pin под винт</t>
  </si>
  <si>
    <t>УТ000058537</t>
  </si>
  <si>
    <t>Кнопка антивандальная c фиксацией GQ19SPF-10Z/N off-on 2Pin под винт</t>
  </si>
  <si>
    <t>УТ000060068</t>
  </si>
  <si>
    <t>Кнопка антивандальная без фиксации GQ19PF-10D/B/N off-(on) 4Pin под винт, синий</t>
  </si>
  <si>
    <t>УТ000060069</t>
  </si>
  <si>
    <t>Кнопка антивандальная без фиксации GQ19PF-10D/G/N off-(on) 4Pin под винт, зелёный</t>
  </si>
  <si>
    <t>УТ000060070</t>
  </si>
  <si>
    <t>Кнопка антивандальная без фиксации GQ19PF-10D/R/N off-(on) 4Pin под винт, красный</t>
  </si>
  <si>
    <t>УТ000060071</t>
  </si>
  <si>
    <t>Кнопка антивандальная без фиксации GQ19PF-10E/B/N off-(on) 4Pin под винт, синий</t>
  </si>
  <si>
    <t>УТ000060072</t>
  </si>
  <si>
    <t>Кнопка антивандальная без фиксации GQ19PF-10E/G/N off-(on) 4Pin под винт, зелёный</t>
  </si>
  <si>
    <t>УТ000060073</t>
  </si>
  <si>
    <t>Кнопка антивандальная без фиксации GQ19PF-10E/R/N off-(on) 4Pin под винт, красный</t>
  </si>
  <si>
    <t>УТ000054699</t>
  </si>
  <si>
    <t>Кнопка антивандальная, выпуклая, без фиксации GQ19B-10/J/N, OFF-(ON)</t>
  </si>
  <si>
    <t>УТ000054698</t>
  </si>
  <si>
    <t>Кнопка антивандальная, выступающая плоская, без фиксации, крепление провода, под пайку, GQ19H-10/J/N, OFF-(ON)</t>
  </si>
  <si>
    <t>УТ000054700</t>
  </si>
  <si>
    <t>Кнопка антивандальная, плоская, без фиксации GQ19F-10/J/N, OFF-(ON)</t>
  </si>
  <si>
    <t>УТ000033085</t>
  </si>
  <si>
    <t>Кнопка антивандальная, плоская, без фиксации, PBS-28B-2</t>
  </si>
  <si>
    <t>УТ000061338</t>
  </si>
  <si>
    <t>Переключатель поворотный с ключом 2pin ON-OFF KDS-2</t>
  </si>
  <si>
    <t>УТ000061339</t>
  </si>
  <si>
    <t>Переключатель поворотный с ключом 2pin ON-OFF SK10-01C</t>
  </si>
  <si>
    <t xml:space="preserve"> Кнопки без фиксации</t>
  </si>
  <si>
    <t>УТ000042312</t>
  </si>
  <si>
    <t>Кнопка AN-4, без фикс., (нормально разомкнутая)</t>
  </si>
  <si>
    <t>УТ000035799</t>
  </si>
  <si>
    <t>Кнопка D-314 4pin без фиксации, подсветка на 12V, чёрно-жёлтая</t>
  </si>
  <si>
    <t>УТ000005389</t>
  </si>
  <si>
    <t>Кнопка D-314 4pin без фиксации, подсветка на 12V, чёрно-зелёная</t>
  </si>
  <si>
    <t>УТ000005388</t>
  </si>
  <si>
    <t>Кнопка D-314 4pin без фиксации, подсветка на 12V, чёрно-красная</t>
  </si>
  <si>
    <t>УТ000035787</t>
  </si>
  <si>
    <t>Кнопка D-314 4pin, без фиксации, подсветка на 12V, чёрно-синяя</t>
  </si>
  <si>
    <t>УТ000005384</t>
  </si>
  <si>
    <t>Кнопка DS-314, круг., без фикс., жёлтая (нормально разомкнутая) (№36)</t>
  </si>
  <si>
    <t>УТ000005387</t>
  </si>
  <si>
    <t>Кнопка DS-314, круг., без фикс., красная (нормально разомкнутая) (№36)</t>
  </si>
  <si>
    <t>УТ000005385</t>
  </si>
  <si>
    <t>Кнопка DS-314, круг., без фикс., синяя (нормально разомкнутая) (№36)</t>
  </si>
  <si>
    <t>УТ000005382</t>
  </si>
  <si>
    <t>Кнопка DS-314, круг., без фикс., чёрная (нормально разомкнутая) (№36)</t>
  </si>
  <si>
    <t>УТ000038376</t>
  </si>
  <si>
    <t>Кнопка DS-315, круг., без фикс., нормально замкнутая, красная</t>
  </si>
  <si>
    <t>УТ000059491</t>
  </si>
  <si>
    <t>Кнопка DS-315, круг., без фикс., нормально замкнутая, чёрная</t>
  </si>
  <si>
    <t>УТ000042318</t>
  </si>
  <si>
    <t>Кнопка DS-316, круг., без фикс., желтая (нормально разомкнутая)</t>
  </si>
  <si>
    <t>УТ000042319</t>
  </si>
  <si>
    <t>Кнопка DS-316, круг., без фикс., зеленая (нормально разомкнутная)</t>
  </si>
  <si>
    <t>УТ000011458</t>
  </si>
  <si>
    <t>Кнопка DS-316, круг., без фикс., красная (нормально разомкнутая)</t>
  </si>
  <si>
    <t>УТ000011457</t>
  </si>
  <si>
    <t>Кнопка DS-316, круг., без фикс., синяя (нормально разомкнутая)</t>
  </si>
  <si>
    <t>УТ000011459</t>
  </si>
  <si>
    <t>Кнопка DS-316, круг., без фикс., чёрная (нормально разомкнутная)</t>
  </si>
  <si>
    <t>УТ000011456</t>
  </si>
  <si>
    <t>Кнопка DS-402, мини,  круг., без фикс., красная (нормально разомкнутая)</t>
  </si>
  <si>
    <t>УТ000025520</t>
  </si>
  <si>
    <t>Кнопка DS-402, мини, круг., без фикс., зелёная (нормально разомкнутая)</t>
  </si>
  <si>
    <t>УТ000033088</t>
  </si>
  <si>
    <t>Кнопка DS-450, круг., без фиксации, чёрно-зелёная</t>
  </si>
  <si>
    <t>УТ000033086</t>
  </si>
  <si>
    <t>Кнопка DS-450, круг., без фиксации, чёрно-красная</t>
  </si>
  <si>
    <t>УТ000042320</t>
  </si>
  <si>
    <t>Кнопка DS-450, круг., без фиксации, чёрно-серебристая</t>
  </si>
  <si>
    <t>УТ000036344</t>
  </si>
  <si>
    <t>Кнопка KD-2 , 8PIN, без фиксации, индикация, 220V, чёрная БФЧЧ</t>
  </si>
  <si>
    <t>УТ000002951</t>
  </si>
  <si>
    <t>Кнопка KD-2, 6PIN, ON-OFF-ON, без фиксации, чёрная</t>
  </si>
  <si>
    <t>00410050481</t>
  </si>
  <si>
    <t>Кнопка PBS-10B-2 мини,без фикс., мет, красная  (on)-off (нормально разомкнутая) (№30)</t>
  </si>
  <si>
    <t>УТ000005375</t>
  </si>
  <si>
    <t>Кнопка PBS-11B круг., без фиксации, жёлтая (№12)</t>
  </si>
  <si>
    <t>00410059467</t>
  </si>
  <si>
    <t>Кнопка PBS-11B круг., без фиксации, зелёная (№12)</t>
  </si>
  <si>
    <t>УТ000002938</t>
  </si>
  <si>
    <t>Кнопка PBS-11B круг., без фиксации, красная (№12)</t>
  </si>
  <si>
    <t>УТ000005376</t>
  </si>
  <si>
    <t>Кнопка PBS-11B круг., без фиксации, синяя (№12)</t>
  </si>
  <si>
    <t>УТ000005374</t>
  </si>
  <si>
    <t>Кнопка PBS-11B круг., без фиксации, чёрная (№12)</t>
  </si>
  <si>
    <t>УТ000002935</t>
  </si>
  <si>
    <t>Кнопка PBS-26B, круг., без фикс., зелёная (нормально разомкнутая) (№14)</t>
  </si>
  <si>
    <t>УТ000002934</t>
  </si>
  <si>
    <t>Кнопка PBS-26B, круг., без фикс., красная (нормально разомкнутая) (№14)</t>
  </si>
  <si>
    <t>УТ000005378</t>
  </si>
  <si>
    <t>Кнопка PBS-26B, круг., без фикс., синяя (нормально разомкнутая) (№14)</t>
  </si>
  <si>
    <t>УТ000002936</t>
  </si>
  <si>
    <t>Кнопка PBS-26B, круг., без фикс., чёрная (нормально разомкнутая) (№14)</t>
  </si>
  <si>
    <t xml:space="preserve"> Кнопки миниатюрные, с фиксацией и без фиксации</t>
  </si>
  <si>
    <t>УТ000059454</t>
  </si>
  <si>
    <t>Кнопка PB22E06 6pin 6x6x10мм, без фиксации (10)</t>
  </si>
  <si>
    <t>УТ000059455</t>
  </si>
  <si>
    <t>Кнопка PB22E06 6pin 6x6x10мм, с фиксацией (10)</t>
  </si>
  <si>
    <t>УТ000059456</t>
  </si>
  <si>
    <t>Кнопка PB22E07 6pin 7x7x12мм, без фиксации (10)</t>
  </si>
  <si>
    <t>УТ000059457</t>
  </si>
  <si>
    <t>Кнопка PB22E07 6pin 7x7x12мм, с фиксацией (10)</t>
  </si>
  <si>
    <t>УТ000059458</t>
  </si>
  <si>
    <t>Кнопка PB22E08 6pin 8x8x13мм, без фиксации (10)</t>
  </si>
  <si>
    <t>УТ000059459</t>
  </si>
  <si>
    <t>Кнопка PB22E08 6pin 8x8x13мм, с фиксацией (10)</t>
  </si>
  <si>
    <t>УТ000059460</t>
  </si>
  <si>
    <t>Кнопка PB22E09 6pin 8.5x8.5x14мм, без фиксации (10)</t>
  </si>
  <si>
    <t>УТ000059461</t>
  </si>
  <si>
    <t>Кнопка PB22E09 6pin 8.5x8.5x14мм, с фиксацией (10)</t>
  </si>
  <si>
    <t>УТ000005393</t>
  </si>
  <si>
    <t>Кнопка PBS-10B-1 мини,без фикс., мет, зелёная (on)-off (нормально разомкнутая) (№30)</t>
  </si>
  <si>
    <t>УТ000005392</t>
  </si>
  <si>
    <t>Кнопка PBS-10B-1 мини,без фикс., мет, красная (off)-on (нормально замкнутая) (№30)</t>
  </si>
  <si>
    <t>УТ000005394</t>
  </si>
  <si>
    <t>Кнопка PBS-10B-1 мини,без фикс., мет, черная (on)-off (нормально разомкнутая) (№30)</t>
  </si>
  <si>
    <t xml:space="preserve"> Кнопки с фиксацией</t>
  </si>
  <si>
    <t>УТ000042314</t>
  </si>
  <si>
    <t>Кнопка 12х12х9,4мм 2pin с фиксацией</t>
  </si>
  <si>
    <t>УТ000042315</t>
  </si>
  <si>
    <t>Кнопка 12х12х9,4мм 3pin с фиксацией</t>
  </si>
  <si>
    <t>УТ000018909</t>
  </si>
  <si>
    <t>Кнопка D-314 4pin, с фиксацией, подсветка = 12V, чёрно-жёлтая</t>
  </si>
  <si>
    <t>УТ000018910</t>
  </si>
  <si>
    <t>Кнопка D-314 4pin, с фиксацией, подсветка = 12V, чёрно-зелёная</t>
  </si>
  <si>
    <t>УТ000005396</t>
  </si>
  <si>
    <t>Кнопка D-314 4pin, с фиксацией, подсветка = 12V, чёрно-красная</t>
  </si>
  <si>
    <t>УТ000018908</t>
  </si>
  <si>
    <t>Кнопка D-314 4pin, с фиксацией, подсветка = 12V, чёрно-синяя</t>
  </si>
  <si>
    <t>УТ000033112</t>
  </si>
  <si>
    <t>Кнопка DS-211, круг., с фиксацией, чёрно-зелёная</t>
  </si>
  <si>
    <t>УТ000011469</t>
  </si>
  <si>
    <t>Кнопка DS-211, круг., с фиксацией, чёрно-красная</t>
  </si>
  <si>
    <t>УТ000053666</t>
  </si>
  <si>
    <t>Кнопка DS-226, с фиксацией, черная</t>
  </si>
  <si>
    <t>УТ000022103</t>
  </si>
  <si>
    <t>Кнопка DS-450 с фиксацией, чёрно-зелёная</t>
  </si>
  <si>
    <t>УТ000013455</t>
  </si>
  <si>
    <t>Кнопка DS-450 с фиксацией, чёрно-синяя</t>
  </si>
  <si>
    <t>УТ000013454</t>
  </si>
  <si>
    <t>Кнопка DS-450, круг., с фиксацией, чёрно-красная</t>
  </si>
  <si>
    <t>УТ000042317</t>
  </si>
  <si>
    <t>Кнопка KAN- 5 с фиксацией</t>
  </si>
  <si>
    <t>УТ000005391</t>
  </si>
  <si>
    <t>Кнопка KAN-28  с фикс., чёрная (№31)</t>
  </si>
  <si>
    <t>УТ000022106</t>
  </si>
  <si>
    <t>Кнопка KAN-8 с фикс.,чёрная</t>
  </si>
  <si>
    <t>УТ000005381</t>
  </si>
  <si>
    <t>Кнопка KD-2 8PIN, ON-OFF-ON, с фиксацией, индикация на12V, чёрная</t>
  </si>
  <si>
    <t>00410050557</t>
  </si>
  <si>
    <t>Кнопка KD-2 8PIN, ON-OFF-ON, с фиксацией, индикация на12V, чёрно-красная</t>
  </si>
  <si>
    <t>УТ000062668</t>
  </si>
  <si>
    <t>Кнопка MJ-PBS02A с фиксацией, чёрная</t>
  </si>
  <si>
    <t>УТ000005390</t>
  </si>
  <si>
    <t>Кнопка PBS квадрат, с фиксацией, чёрно-красная (№13)</t>
  </si>
  <si>
    <t>УТ000035802</t>
  </si>
  <si>
    <t>Кнопка PBS-101C395 с фиксацией, чёрная (KAN-5)</t>
  </si>
  <si>
    <t>УТ000035803</t>
  </si>
  <si>
    <t>Кнопка PBS-101C5 с фикс., чёрная</t>
  </si>
  <si>
    <t>УТ000062669</t>
  </si>
  <si>
    <t>Кнопка PBS-101D с фиксацией, белый/ черный</t>
  </si>
  <si>
    <t>УТ000013457</t>
  </si>
  <si>
    <t>Кнопка PBS-101G1 с фикс., чёрная</t>
  </si>
  <si>
    <t>00410050482</t>
  </si>
  <si>
    <t>Кнопка PBS-11А круг., с  фиксацией, зелёная (№12)</t>
  </si>
  <si>
    <t>УТ000002939</t>
  </si>
  <si>
    <t>Кнопка PBS-11А круг., с фиксацией, жёлтая (№12)</t>
  </si>
  <si>
    <t>00410059466</t>
  </si>
  <si>
    <t>Кнопка PBS-11А круг., с фиксацией, красная (№12)</t>
  </si>
  <si>
    <t>00410050558</t>
  </si>
  <si>
    <t>Кнопка PBS-11А круг., с фиксацией, синяя (№12)</t>
  </si>
  <si>
    <t>УТ000009690</t>
  </si>
  <si>
    <t>Кнопка PBS-11А круг., с фиксацией, чёрная (№12)</t>
  </si>
  <si>
    <t>УТ000005379</t>
  </si>
  <si>
    <t>Кнопка PBS-17А с  фиксацией, бел/черн/красн (№44/1)</t>
  </si>
  <si>
    <t>УТ000013458</t>
  </si>
  <si>
    <t>Кнопка PBS-18 с  фикс., бел/черн</t>
  </si>
  <si>
    <t>УТ000055551</t>
  </si>
  <si>
    <t>Кнопка PBS-D21-3PF  круг., с фиксацией, зеленая 12V</t>
  </si>
  <si>
    <t>УТ000046121</t>
  </si>
  <si>
    <t>Кнопка PBS-D21-3PF  круг., с фиксацией, красная 12V</t>
  </si>
  <si>
    <t>УТ000035804</t>
  </si>
  <si>
    <t>Кнопка PS23-16 с фиксацией</t>
  </si>
  <si>
    <t>УТ000053670</t>
  </si>
  <si>
    <t>Кнопка SC-7097, 4PIN, с фиксацией, индикация на 12V , красная</t>
  </si>
  <si>
    <t>00410050565</t>
  </si>
  <si>
    <t>Кнопка SC-7097, 4PIN, с фиксацией, индикация на 220V , красная</t>
  </si>
  <si>
    <t>УТ000009689</t>
  </si>
  <si>
    <t>Кнопка для фонарика</t>
  </si>
  <si>
    <t>УТ000009691</t>
  </si>
  <si>
    <t>Кнопка ПКН41-1-2Р</t>
  </si>
  <si>
    <t xml:space="preserve"> Колпачки для кнопки</t>
  </si>
  <si>
    <t>УТ000035779</t>
  </si>
  <si>
    <t>Колпачок влагозащитный №10</t>
  </si>
  <si>
    <t>УТ000032686</t>
  </si>
  <si>
    <t>Колпачок для кнопки белый A03 5020304</t>
  </si>
  <si>
    <t>УТ000032687</t>
  </si>
  <si>
    <t>Колпачок для кнопки желтый A03 5020305</t>
  </si>
  <si>
    <t>УТ000032683</t>
  </si>
  <si>
    <t>Колпачок для кнопки зеленый A03 5020301</t>
  </si>
  <si>
    <t>УТ000032685</t>
  </si>
  <si>
    <t>Колпачок для кнопки красный A03 5020303</t>
  </si>
  <si>
    <t>УТ000032694</t>
  </si>
  <si>
    <t>Колпачок для кнопки черный A01 5020310</t>
  </si>
  <si>
    <t>УТ000032684</t>
  </si>
  <si>
    <t>Колпачок для кнопки черный A03 5020302</t>
  </si>
  <si>
    <t>УТ000032689</t>
  </si>
  <si>
    <t>Колпачок для кнопки черный A22 5020311</t>
  </si>
  <si>
    <t>УТ000032688</t>
  </si>
  <si>
    <t>Колпачок для кнопки черный A38 5020306</t>
  </si>
  <si>
    <t xml:space="preserve"> Микропереключатели</t>
  </si>
  <si>
    <t>УТ000033081</t>
  </si>
  <si>
    <t>Микрик 56</t>
  </si>
  <si>
    <t>УТ000006448</t>
  </si>
  <si>
    <t>Микрик 56 БФ серый</t>
  </si>
  <si>
    <t>УТ000006447</t>
  </si>
  <si>
    <t>Микрик 56 БФ черный</t>
  </si>
  <si>
    <t>УТ000040924</t>
  </si>
  <si>
    <t>Микрик 56 пластина</t>
  </si>
  <si>
    <t>УТ000030905</t>
  </si>
  <si>
    <t>Микрик 56 пластина длинная</t>
  </si>
  <si>
    <t>УТ000030906</t>
  </si>
  <si>
    <t>Микрик 56 ролик</t>
  </si>
  <si>
    <t>УТ000033082</t>
  </si>
  <si>
    <t>Микрик KW7 контакты 4.8мм зелёный</t>
  </si>
  <si>
    <t>УТ000030909</t>
  </si>
  <si>
    <t>Микрик KW7 контакты 6.3мм чёрный</t>
  </si>
  <si>
    <t>УТ000030911</t>
  </si>
  <si>
    <t>Микрик KW7 пластина, контакты 4,8мм</t>
  </si>
  <si>
    <t>УТ000040927</t>
  </si>
  <si>
    <t>Микрик KW7 ролик контакты 6,3мм</t>
  </si>
  <si>
    <t>УТ000030908</t>
  </si>
  <si>
    <t>Микрик KW7 ролик короткий. контакты 6,3мм</t>
  </si>
  <si>
    <t>УТ000033083</t>
  </si>
  <si>
    <t>Микрик KW7, контакты 6,3мм</t>
  </si>
  <si>
    <t>УТ000006446</t>
  </si>
  <si>
    <t>Микрик-мышь</t>
  </si>
  <si>
    <t>УТ000006445</t>
  </si>
  <si>
    <t>Микрик-мышь, пластина</t>
  </si>
  <si>
    <t xml:space="preserve"> Переключатель клавишный</t>
  </si>
  <si>
    <t>УТ000044879</t>
  </si>
  <si>
    <t>Выключатель для мясорубки, реверс № 223(21)</t>
  </si>
  <si>
    <t>УТ000051316</t>
  </si>
  <si>
    <t>Клавишный переключатель 2PIN, ON-OF, D20 круглый, красная клавиша, KCD1-101-5-C3-R/2P (5)</t>
  </si>
  <si>
    <t>УТ000011451</t>
  </si>
  <si>
    <t>Клавишный переключатель 2PIN, ON-OF, красная клавиша, КСD1-603AB1 BRA1C  (№3)</t>
  </si>
  <si>
    <t>УТ000066133</t>
  </si>
  <si>
    <t>Клавишный переключатель 2PIN, ON-OF, круглый, влагозащищенный, черный, SB039</t>
  </si>
  <si>
    <t>УТ000062221</t>
  </si>
  <si>
    <t>Клавишный переключатель 2PIN, ON-OF, круглый, красная клавиша, на проводе 100мм</t>
  </si>
  <si>
    <t>УТ000062222</t>
  </si>
  <si>
    <t>Клавишный переключатель 2PIN, ON-OF, круглый, черная клавишана на проводе 100мм</t>
  </si>
  <si>
    <t>УТ000011452</t>
  </si>
  <si>
    <t>Клавишный переключатель 2PIN, ON-OF, черная клавиша,  КСD1-603AB1 BBA1C (№3)</t>
  </si>
  <si>
    <t>УТ000051317</t>
  </si>
  <si>
    <t>Клавишный переключатель 2PIN, ON-OF, черная прямоугольная клавиша, KCD1-101-C1-B/2P</t>
  </si>
  <si>
    <t>УТ000005436</t>
  </si>
  <si>
    <t>Клавишный переключатель 3pin ON-OFF, 125/250В AС, 20/16А, подсветка, круглый мини, зеленый Sc-777 (№10)</t>
  </si>
  <si>
    <t>УТ000035796</t>
  </si>
  <si>
    <t>Клавишный переключатель 3pin ON-OFF, 125/250В AС, 20/16А, подсветка, круглый мини, красный Sc-777 (№10)</t>
  </si>
  <si>
    <t>УТ000035788</t>
  </si>
  <si>
    <t>Клавишный переключатель 3pin ON-OFF, 125/250В AС, 20/16А, подсветка, круглый мини, синий Sc-777 (№10)</t>
  </si>
  <si>
    <t>УТ000005444</t>
  </si>
  <si>
    <t>Клавишный переключатель 3pin ON-OFF, 125/250В AС, 20/16А, подсветка, круглый, зеленый Sc-777 (№10)</t>
  </si>
  <si>
    <t>УТ000005445</t>
  </si>
  <si>
    <t>Клавишный переключатель 3pin ON-OFF, 125/250В AС, 20/16А, подсветка, круглый, красный IRS-101-9C</t>
  </si>
  <si>
    <t>УТ000036322</t>
  </si>
  <si>
    <t>Клавишный переключатель 3pin ON-OFF, 125/250В AС, 20/16А, подсветка, круглый, синий Sc-777 (№10)</t>
  </si>
  <si>
    <t>00410059470</t>
  </si>
  <si>
    <t>Клавишный переключатель 3pin ON-OFF, 125/250В AС, 20/16А, подсветка, узкий, жёлтый IRS-101-1C (Sc-791/KCD3) (50367)</t>
  </si>
  <si>
    <t>УТ000050367</t>
  </si>
  <si>
    <t>Клавишный переключатель 3pin ON-OFF, 125/250В AС, 20/16А, подсветка, узкий, жёлтый KCD3-604BA1 BOA6C</t>
  </si>
  <si>
    <t>УТ000050371</t>
  </si>
  <si>
    <t>Клавишный переключатель 3pin ON-OFF, 125/250В AС, 20/16А, подсветка, узкий, жёлтый XW-604EA1 BOA6C</t>
  </si>
  <si>
    <t>00410050468</t>
  </si>
  <si>
    <t>Клавишный переключатель 3pin ON-OFF, 125/250В AС, 20/16А, подсветка, узкий, зелёный IRS-101-1C (Sc-791/KCD3) (50368)</t>
  </si>
  <si>
    <t>УТ000050368</t>
  </si>
  <si>
    <t>Клавишный переключатель 3pin ON-OFF, 125/250В AС, 20/16А, подсветка, узкий, зелёный KCD3-604BA1 BEA6C</t>
  </si>
  <si>
    <t>УТ000005434</t>
  </si>
  <si>
    <t>Клавишный переключатель 3pin ON-OFF, 125/250В AС, 20/16А, подсветка, узкий, зелёный SC-788(789)</t>
  </si>
  <si>
    <t>УТ000050366</t>
  </si>
  <si>
    <t>Клавишный переключатель 3pin ON-OFF, 125/250В AС, 20/16А, подсветка, узкий, красный KCD3-604BA1 BRA6C</t>
  </si>
  <si>
    <t>УТ000056007</t>
  </si>
  <si>
    <t>Клавишный переключатель 3pin ON-OFF, 125/250В AС, 20/16А, подсветка, узкий, красный XW-604EA1 BRA6C</t>
  </si>
  <si>
    <t>УТ000011447</t>
  </si>
  <si>
    <t>Клавишный переключатель 3pin ON-OFF, 125/250В AС, 20/16А, подсветка, узкий, синий SC-788(789)</t>
  </si>
  <si>
    <t>УТ000033091</t>
  </si>
  <si>
    <t>Клавишный переключатель 3pin ON-OFF, 12В зелёный глазок ASW-20D</t>
  </si>
  <si>
    <t>УТ000033089</t>
  </si>
  <si>
    <t>Клавишный переключатель 3pin ON-OFF, 12В красный глазок ASW-20D</t>
  </si>
  <si>
    <t>УТ000033090</t>
  </si>
  <si>
    <t>Клавишный переключатель 3pin ON-OFF, 12В синий глазок ASW-20D</t>
  </si>
  <si>
    <t>УТ000061543</t>
  </si>
  <si>
    <t>Клавишный переключатель 3pin ON-OFF, 12В, подсветка, влагозащитный, круглый, жёлтый</t>
  </si>
  <si>
    <t>УТ000061544</t>
  </si>
  <si>
    <t>Клавишный переключатель 3pin ON-OFF, 12В, подсветка, влагозащитный, круглый, зеленый</t>
  </si>
  <si>
    <t>УТ000061545</t>
  </si>
  <si>
    <t>Клавишный переключатель 3pin ON-OFF, 12В, подсветка, влагозащитный, круглый, красный</t>
  </si>
  <si>
    <t>УТ000061546</t>
  </si>
  <si>
    <t>Клавишный переключатель 3pin ON-OFF, 12В, подсветка, влагозащитный, круглый, синий</t>
  </si>
  <si>
    <t>УТ000005443</t>
  </si>
  <si>
    <t>Клавишный переключатель 3pin ON-OFF, 12В, подсветка, круглый жёлтый Sc-777 (№10)</t>
  </si>
  <si>
    <t>УТ000005440</t>
  </si>
  <si>
    <t>Клавишный переключатель 3pin ON-OFF, 12В, подсветка, круглый зелёный Sc-777 (№10)</t>
  </si>
  <si>
    <t>УТ000005441</t>
  </si>
  <si>
    <t>Клавишный переключатель 3pin ON-OFF, 12В, подсветка, круглый красный Sc-777 (№10)</t>
  </si>
  <si>
    <t>УТ000011479</t>
  </si>
  <si>
    <t>Клавишный переключатель 3pin ON-OFF, 12В, подсветка, круглый мини, жёлтый Sc-777 (№10)</t>
  </si>
  <si>
    <t>УТ000022108</t>
  </si>
  <si>
    <t>Клавишный переключатель 3pin ON-OFF, 12В, подсветка, круглый мини, зелёный Sc-777 (№10)</t>
  </si>
  <si>
    <t>УТ000018912</t>
  </si>
  <si>
    <t>Клавишный переключатель 3pin ON-OFF, 12В, подсветка, круглый мини, красный Sc-777 (№10)</t>
  </si>
  <si>
    <t>УТ000005442</t>
  </si>
  <si>
    <t>Клавишный переключатель 3pin ON-OFF, 12В, подсветка, круглый мини, синий Sc-777 (№10)</t>
  </si>
  <si>
    <t>УТ000040959</t>
  </si>
  <si>
    <t>Клавишный переключатель 3pin ON-OFF, 12В, подсветка, круглый синий Sc-777 (№10)</t>
  </si>
  <si>
    <t>УТ000061548</t>
  </si>
  <si>
    <t>Клавишный переключатель 3pin ON-OFF, 12В, подсветка, круглый, желтый глазок</t>
  </si>
  <si>
    <t>УТ000050488</t>
  </si>
  <si>
    <t>Клавишный переключатель 3pin ON-OFF, 12В, подсветка, круглый, зелёный глазок</t>
  </si>
  <si>
    <t>УТ000063852</t>
  </si>
  <si>
    <t>Клавишный переключатель 3pin ON-OFF, 12В, подсветка, круглый, красный глазок</t>
  </si>
  <si>
    <t>УТ000061547</t>
  </si>
  <si>
    <t>Клавишный переключатель 3pin ON-OFF, 12В, подсветка, круглый, синий глазок</t>
  </si>
  <si>
    <t>УТ000011445</t>
  </si>
  <si>
    <t>Клавишный переключатель 3pin ON-OFF, 12В, подсветка, узкий, жёлтый SC-791 (№10)</t>
  </si>
  <si>
    <t>УТ000005447</t>
  </si>
  <si>
    <t>Клавишный переключатель 3pin ON-OFF, 12В, подсветка, узкий, зелёный SC-791 (№10)</t>
  </si>
  <si>
    <t>УТ000035784</t>
  </si>
  <si>
    <t>Клавишный переключатель 3pin ON-OFF, 12В, подсветка, узкий, красный SC-791 (№10)</t>
  </si>
  <si>
    <t>УТ000011446</t>
  </si>
  <si>
    <t>Клавишный переключатель 3pin ON-OFF, 12В, подсветка, узкий, синий SC-791 (№10)</t>
  </si>
  <si>
    <t>УТ000062227</t>
  </si>
  <si>
    <t>Клавишный переключатель 3pin, 220V 16А, подсветка, красный, KB-001</t>
  </si>
  <si>
    <t>УТ000051318</t>
  </si>
  <si>
    <t>Клавишный переключатель 3PIN, ON-OFF, красная прямоугольная клавиша, подсветка 12В, KCD1-101N-C3-R/3P</t>
  </si>
  <si>
    <t>00410050473</t>
  </si>
  <si>
    <t>Клавишный переключатель 4pin ON-OFF, 125/250V AС, 20/16А, подсветка, широкий, красный IRS-201-1C (Sc-767)</t>
  </si>
  <si>
    <t>УТ000002930</t>
  </si>
  <si>
    <t>Клавишный переключатель 4pin ON-OFF, 125/250В AС, 20/16А, подсветка, жёлтый MRS-201 №4</t>
  </si>
  <si>
    <t>УТ000050486</t>
  </si>
  <si>
    <t>Клавишный переключатель 4pin ON-OFF, 125/250В AС, 20/16А, подсветка, зелёный MRS-201 №4</t>
  </si>
  <si>
    <t>УТ000002932</t>
  </si>
  <si>
    <t>Клавишный переключатель 4pin ON-OFF, 125/250В AС, 20/16А, подсветка, красный MRS-201 №4</t>
  </si>
  <si>
    <t>00410050471</t>
  </si>
  <si>
    <t>Клавишный переключатель 4pin ON-OFF, 125/250В AС, 20/16А, подсветка, широкий, жёлтый IRS-201-1C  (55424)</t>
  </si>
  <si>
    <t>УТ000055424</t>
  </si>
  <si>
    <t>Клавишный переключатель 4pin ON-OFF, 125/250В AС, 20/16А, подсветка, широкий, жёлтый KCD4-604AA1 BOA6C</t>
  </si>
  <si>
    <t>УТ000042322</t>
  </si>
  <si>
    <t>Клавишный переключатель 4pin ON-OFF, 125/250В AС, 20/16А, подсветка, широкий, зелёный (№10)</t>
  </si>
  <si>
    <t>УТ000062730</t>
  </si>
  <si>
    <t>Клавишный переключатель 4pin ON-OFF, 125/250В AС, 20/16А, подсветка, широкий, зеленый KCD4-201N-C3-G/4P (55425)</t>
  </si>
  <si>
    <t>УТ000055550</t>
  </si>
  <si>
    <t>Клавишный переключатель 4pin ON-OFF, 125/250В AС, 20/16А, подсветка, широкий, красный (№10)</t>
  </si>
  <si>
    <t>УТ000056270</t>
  </si>
  <si>
    <t>Клавишный переключатель 4pin ON-OFF, 125/250В AС, 20/16А, подсветка, широкий, красный KCD4-201N-C3-R/4P</t>
  </si>
  <si>
    <t>УТ000050369</t>
  </si>
  <si>
    <t>Клавишный переключатель 4pin ON-OFF, 125/250В AС, 20/16А, подсветка, широкий, красный KCD4-604AA1 BRA6C</t>
  </si>
  <si>
    <t>00410050472</t>
  </si>
  <si>
    <t>Клавишный переключатель 4pin ON-OFF, 125/250В AС, 5А, подсветка, широкий, зелёный IRS-201-1C (Sc-767)</t>
  </si>
  <si>
    <t>УТ000037987</t>
  </si>
  <si>
    <t>Клавишный переключатель 4pin ON-OFF, 12В, подсветка, красный MIRS-101-3</t>
  </si>
  <si>
    <t>УТ000056398</t>
  </si>
  <si>
    <t>Клавишный переключатель 4PIN, ON-OFF, 125/250В 5А, зеленая клавиша, подсветка 250В KCD1-201N-4-C3-G/4P</t>
  </si>
  <si>
    <t>УТ000049541</t>
  </si>
  <si>
    <t>Клавишный переключатель 6pin ON-OFF, 125/250В AС, 20/16А, подсветка, двойной желтый KCD3-604DA1 BOA6C</t>
  </si>
  <si>
    <t>00410057637</t>
  </si>
  <si>
    <t>Клавишный переключатель 6pin ON-OFF, 125/250В AС, 20/16А, подсветка, двойной зеленый/красный, SC-797</t>
  </si>
  <si>
    <t>УТ000049540</t>
  </si>
  <si>
    <t>Клавишный переключатель 6pin ON-OFF, 125/250В AС, 20/16А, подсветка, двойной красный KCD3-604DA1 BRA6C</t>
  </si>
  <si>
    <t>00410050479</t>
  </si>
  <si>
    <t>Клавишный переключатель 6pin ON-OFF, 125/250В AС, 20/16А, подсветка, двойной красный SC-797</t>
  </si>
  <si>
    <t>00410059477</t>
  </si>
  <si>
    <t>Клавишный переключатель 6pin ON-OFF, 125/250В AС, 20/16А, подсветка, двойной синий SC-797</t>
  </si>
  <si>
    <t>УТ000035790</t>
  </si>
  <si>
    <t>Клавишный переключатель 6pin ON-OFF, 125/250В AС, 20/16А, подсветка, двойной, чёрно-зелёный SC-797</t>
  </si>
  <si>
    <t>00410050566</t>
  </si>
  <si>
    <t>Клавишный переключатель 6pin ON-OFF, 125/250В AС, 20/16А, подсветка, широкий, жёлтый KCD4-604AA2 BOA6C (Sc-767)</t>
  </si>
  <si>
    <t>УТ000002929</t>
  </si>
  <si>
    <t>Клавишный переключатель 6pin ON-OFF, 125/250В AС, 20/16А, подсветка, широкий, зелёный IRS-202-1C (Sc-767)</t>
  </si>
  <si>
    <t>УТ000053460</t>
  </si>
  <si>
    <t>Клавишный переключатель 6pin ON-OFF, 125/250В AС, 20/16А, подсветка, широкий, зелёный KCD4-604AA2 BEA6C</t>
  </si>
  <si>
    <t>УТ000002928</t>
  </si>
  <si>
    <t>Клавишный переключатель 6pin ON-OFF, 125/250В AС, 20/16А, подсветка, широкий, красный IRS-202-1C (Sc-767)</t>
  </si>
  <si>
    <t>00410050569</t>
  </si>
  <si>
    <t>Клавишный переключатель 6pin ON-OFF, 125/250В AС, 20/16А, подсветка, широкий, синий IRS-202-1C (Sc-767)</t>
  </si>
  <si>
    <t>УТ000057683</t>
  </si>
  <si>
    <t>Клавишный переключатель 6pin ON-OFF, 12В, подсветка, двойной зелёный SC-797</t>
  </si>
  <si>
    <t>УТ000035785</t>
  </si>
  <si>
    <t>Клавишный переключатель 6pin ON-OFF, 12В, подсветка, двойной красный SC-797</t>
  </si>
  <si>
    <t>УТ000062667</t>
  </si>
  <si>
    <t>Клавишный переключатель 6pin ON-OFF-ON, 125/250В AС, 20/16А, подсветка, широкий, зелёный KCD4-203N-C6-G/6P</t>
  </si>
  <si>
    <t>УТ000018905</t>
  </si>
  <si>
    <t>Клавишный переключатель 6pin ON-OFF-ON, 125/250В AС, 20/16А, подсветка, широкий, красный</t>
  </si>
  <si>
    <t>УТ000056272</t>
  </si>
  <si>
    <t>Клавишный переключатель 6pin ON-OFF-ON, 125/250В AС, 20/16А, подсветка, широкий, красный KCD4-203N-C6-R/6P</t>
  </si>
  <si>
    <t>УТ000056307</t>
  </si>
  <si>
    <t>Клавишный переключатель IP65 on-off 250В 16А, красный, SB068</t>
  </si>
  <si>
    <t>УТ000056309</t>
  </si>
  <si>
    <t>Клавишный переключатель IP65 on-off-on 250В 16А, без индик., красный, SB068</t>
  </si>
  <si>
    <t>УТ000042321</t>
  </si>
  <si>
    <t>Клавишный переключатель KCD-108 2PIN, ON-OF, белый (№3)</t>
  </si>
  <si>
    <t>УТ000035795</t>
  </si>
  <si>
    <t>Клавишный переключатель KCD-3 3PIN ON-OFF-ON черный</t>
  </si>
  <si>
    <t>УТ000035789</t>
  </si>
  <si>
    <t>Клавишный переключатель KCD-3 3PIN ON-OFF-ON черный без фиксакции</t>
  </si>
  <si>
    <t>УТ000053668</t>
  </si>
  <si>
    <t>Клавишный переключатель KCD-3-101 2PIN ON-OFF чёрный</t>
  </si>
  <si>
    <t>УТ000053669</t>
  </si>
  <si>
    <t>Клавишный переключатель KCD-3-101 3PIN ON-OFF черный</t>
  </si>
  <si>
    <t>УТ000035791</t>
  </si>
  <si>
    <t>Клавишный переключатель KCD-3-101 3PIN ON-OFF-ON чёрный</t>
  </si>
  <si>
    <t>УТ000011449</t>
  </si>
  <si>
    <t>Клавишный переключатель KCD1-2 3PIN ON-OFF-ON черный (№10)</t>
  </si>
  <si>
    <t>УТ000038847</t>
  </si>
  <si>
    <t>Клавишный переключатель KCD4 FS 4PIN, ON-OF, 220В, пылевлагозащищенный, красный</t>
  </si>
  <si>
    <t>УТ000042877</t>
  </si>
  <si>
    <t>Клавишный переключатель KCD4-101 4PIN, ON-OF, черный 220V\12V</t>
  </si>
  <si>
    <t>УТ000035793</t>
  </si>
  <si>
    <t>Клавишный переключатель KCD4-202 6PIN, ON-OF, чёрный</t>
  </si>
  <si>
    <t>УТ000037988</t>
  </si>
  <si>
    <t>Клавишный переключатель MJ-15 on-off 2PIN с ушами черный 220V\12V</t>
  </si>
  <si>
    <t>УТ000035797</t>
  </si>
  <si>
    <t>Клавишный переключатель MRS-201, 4PIN, ON-OFF, черный №4 220V\12V</t>
  </si>
  <si>
    <t>УТ000037989</t>
  </si>
  <si>
    <t>Клавишный переключатель RLS-102-C3 on-on 3PIN</t>
  </si>
  <si>
    <t>УТ000053367</t>
  </si>
  <si>
    <t>Клавишный переключатель RS-101-7C 2PIN ON-OFFf желтый</t>
  </si>
  <si>
    <t>УТ000053368</t>
  </si>
  <si>
    <t>Клавишный переключатель RS-101-7C 2PIN ON-OFFf зелёный</t>
  </si>
  <si>
    <t>УТ000053370</t>
  </si>
  <si>
    <t>Клавишный переключатель RS-101-7C 2PIN ON-OFFf красный</t>
  </si>
  <si>
    <t>УТ000053369</t>
  </si>
  <si>
    <t>Клавишный переключатель RS-101-7C 2PIN ON-OFFf синий</t>
  </si>
  <si>
    <t>УТ000002933</t>
  </si>
  <si>
    <t>Клавишный переключатель RS-101-7C, ON-OFF,чёрный</t>
  </si>
  <si>
    <t>00410050584</t>
  </si>
  <si>
    <t>Клавишный переключатель Sc-766 2PIN ON-OFF, чёрно-красный (№7)</t>
  </si>
  <si>
    <t>00410050585</t>
  </si>
  <si>
    <t>Клавишный переключатель Sc-766 2PIN ON-OFF, чёрный (№7)</t>
  </si>
  <si>
    <t>00410050567</t>
  </si>
  <si>
    <t>Клавишный переключатель SC-768 2с, 2PIN, ON-OF без фиксации, черный (№4)</t>
  </si>
  <si>
    <t>УТ000018906</t>
  </si>
  <si>
    <t>Клавишный переключатель SC-768 2с, 2PIN, ON-OF, красный (№4)</t>
  </si>
  <si>
    <t>00410057636</t>
  </si>
  <si>
    <t>Клавишный переключатель SC-768 2с, 2PIN, ON-OF, чёрный (№4)</t>
  </si>
  <si>
    <t>00410050474</t>
  </si>
  <si>
    <t>Клавишный переключатель SC-768 3с, 3PIN, ON-OF, чёрный (№4)</t>
  </si>
  <si>
    <t>УТ000018907</t>
  </si>
  <si>
    <t>Клавишный переключатель Sc-777 2PIN ON-OFF чёрный  (№10)</t>
  </si>
  <si>
    <t>УТ000017980</t>
  </si>
  <si>
    <t>Клавишный переключатель SC-787 4PIN, (ON)-OFF без фикс, чёрно-белый</t>
  </si>
  <si>
    <t>УТ000064305</t>
  </si>
  <si>
    <t>Клавишный переключатель SC-787 6PIN ON-OFF 220V фикс чёрная</t>
  </si>
  <si>
    <t>УТ000025536</t>
  </si>
  <si>
    <t>Клавишный переключатель SC-787 6PIN ON-OFF-ON без фикс</t>
  </si>
  <si>
    <t>00410050568</t>
  </si>
  <si>
    <t>Клавишный переключатель SC-787 6с, 6PIN, ON-OFF-ON чёрный (№4) 220V\12V</t>
  </si>
  <si>
    <t>00410059474</t>
  </si>
  <si>
    <t>Клавишный переключатель SMRS-101-1, 2PIN ON-OFF чёрный (SC-719 2с/№3)</t>
  </si>
  <si>
    <t>УТ000056266</t>
  </si>
  <si>
    <t>Клавишный переключатель, с защитой on-off, 125 / 250В 3/6А, круглая клавиша красного цвета, KCD1-201N-8-C3-R/4P</t>
  </si>
  <si>
    <t>УТ000024630</t>
  </si>
  <si>
    <t>Ножная педаль-переключатель VFS-201</t>
  </si>
  <si>
    <t xml:space="preserve"> Переключатель ползунковый</t>
  </si>
  <si>
    <t>УТ000008306</t>
  </si>
  <si>
    <t>Переключатель ползунковый мини (№108)</t>
  </si>
  <si>
    <t>УТ000005454</t>
  </si>
  <si>
    <t>Переключатель ползунковый мини IS-1235 (№86)</t>
  </si>
  <si>
    <t>УТ000005455</t>
  </si>
  <si>
    <t>Переключатель ползунковый мини IS-1260 (№90)</t>
  </si>
  <si>
    <t>УТ000005452</t>
  </si>
  <si>
    <t>Переключатель ползунковый мини SMD IS-1290A-W (№1290)</t>
  </si>
  <si>
    <t>УТ000005453</t>
  </si>
  <si>
    <t>Переключатель ползунковый мини SS 1P2T (№85-1)</t>
  </si>
  <si>
    <t>УТ000005450</t>
  </si>
  <si>
    <t>Переключатель ползунковый ПД1 3pin ON-ON</t>
  </si>
  <si>
    <t>УТ000064222</t>
  </si>
  <si>
    <t>Переключатель ползунковый ПД2 KBB70</t>
  </si>
  <si>
    <t>УТ000042311</t>
  </si>
  <si>
    <t>Переключатель ползунковый ПД3 8Pin</t>
  </si>
  <si>
    <t>УТ000042310</t>
  </si>
  <si>
    <t>Переключатель ползунковый ПД3 KBB70</t>
  </si>
  <si>
    <t xml:space="preserve"> Тактовые кнопки</t>
  </si>
  <si>
    <t>УТ000035801</t>
  </si>
  <si>
    <t>Кнопка 12х12х9,4мм 2pin с фикс.</t>
  </si>
  <si>
    <t>УТ000006441</t>
  </si>
  <si>
    <t>Кнопка тактовая 12х12х 6мм</t>
  </si>
  <si>
    <t>УТ000066170</t>
  </si>
  <si>
    <t>Кнопка тактовая 12х12х 7,3мм</t>
  </si>
  <si>
    <t>УТ000009688</t>
  </si>
  <si>
    <t>Кнопка тактовая 12х12х 8мм</t>
  </si>
  <si>
    <t>УТ000018901</t>
  </si>
  <si>
    <t>Кнопка тактовая 12х12х10мм</t>
  </si>
  <si>
    <t>УТ000006440</t>
  </si>
  <si>
    <t>Кнопка тактовая 12х12х12мм</t>
  </si>
  <si>
    <t>УТ000048570</t>
  </si>
  <si>
    <t>Кнопка тактовая 2 контакта 6х3х2,6мм SMD</t>
  </si>
  <si>
    <t>УТ000038804</t>
  </si>
  <si>
    <t>Кнопка тактовая 2 контакта 6х3х4,3мм</t>
  </si>
  <si>
    <t>УТ000038807</t>
  </si>
  <si>
    <t>Кнопка тактовая 2 контакта 6х3х5мм</t>
  </si>
  <si>
    <t>УТ000038806</t>
  </si>
  <si>
    <t>Кнопка тактовая 2 контакта 6х6х4,3мм</t>
  </si>
  <si>
    <t>УТ000035781</t>
  </si>
  <si>
    <t>Кнопка тактовая 2 контакта d=6мм h=6мм</t>
  </si>
  <si>
    <t>УТ000042313</t>
  </si>
  <si>
    <t>Кнопка тактовая 3х4х2,5мм</t>
  </si>
  <si>
    <t>УТ000038809</t>
  </si>
  <si>
    <t>Кнопка тактовая 4 контакта 6х6х11мм</t>
  </si>
  <si>
    <t>УТ000038811</t>
  </si>
  <si>
    <t>Кнопка тактовая 4 контакта 6х6х15мм</t>
  </si>
  <si>
    <t>УТ000038812</t>
  </si>
  <si>
    <t>Кнопка тактовая 4 контакта 6х6х17мм</t>
  </si>
  <si>
    <t>УТ000038813</t>
  </si>
  <si>
    <t>Кнопка тактовая 4 контакта 6х6х21мм</t>
  </si>
  <si>
    <t>УТ000006442</t>
  </si>
  <si>
    <t>Кнопка тактовая 4 контакта 6х6х6мм</t>
  </si>
  <si>
    <t>УТ000035782</t>
  </si>
  <si>
    <t>Кнопка тактовая 4 контакта 6х6х7мм</t>
  </si>
  <si>
    <t>УТ000035783</t>
  </si>
  <si>
    <t>Кнопка тактовая 4 контакта 6х6х8мм</t>
  </si>
  <si>
    <t>УТ000018899</t>
  </si>
  <si>
    <t>Кнопка тактовая 4.5х3х2</t>
  </si>
  <si>
    <t>УТ000022102</t>
  </si>
  <si>
    <t>Кнопка тактовая 5х5х4мм №52</t>
  </si>
  <si>
    <t>УТ000066164</t>
  </si>
  <si>
    <t>Кнопка тактовая DIP 12х12х18мм KAN1211-1801B (66129)</t>
  </si>
  <si>
    <t>УТ000006439</t>
  </si>
  <si>
    <t>Кнопка тактовая DIP 12х12х4.3мм KAN1211-0431B SWT-5 (65506)</t>
  </si>
  <si>
    <t>УТ000066168</t>
  </si>
  <si>
    <t>Кнопка тактовая DIP 12х12х5мм KAN1211-0501B (65507)</t>
  </si>
  <si>
    <t>УТ000018900</t>
  </si>
  <si>
    <t>Кнопка тактовая DIP 12х12х7мм KAN1211-0751B (65508)</t>
  </si>
  <si>
    <t>УТ000038810</t>
  </si>
  <si>
    <t>Кнопка тактовая DIP 6х6х13мм KAN0611-1301B (100)</t>
  </si>
  <si>
    <t>УТ000006444</t>
  </si>
  <si>
    <t>Кнопка тактовая DIP 6х6х4,3мм KAN0611-0431B(100)</t>
  </si>
  <si>
    <t>УТ000006443</t>
  </si>
  <si>
    <t>Кнопка тактовая DIP 6х6х5мм KAN0611-0501B(100)</t>
  </si>
  <si>
    <t>УТ000059321</t>
  </si>
  <si>
    <t>Кнопка тактовая DIP 6х6х7.3мм KAN0611-0731W</t>
  </si>
  <si>
    <t>УТ000038808</t>
  </si>
  <si>
    <t>Кнопка тактовая DIP 6х6х9мм KAN0611-0901B(100)</t>
  </si>
  <si>
    <t>УТ000061834</t>
  </si>
  <si>
    <t>Кнопка тактовая SMD 4х4х0,8мм</t>
  </si>
  <si>
    <t>УТ000055782</t>
  </si>
  <si>
    <t>Кнопка тактовая SMD 4х4х1.5 IT-1187</t>
  </si>
  <si>
    <t>УТ000018898</t>
  </si>
  <si>
    <t>Кнопка тактовая SMD 5х5х1.5 IT-1187U</t>
  </si>
  <si>
    <t>УТ000016005</t>
  </si>
  <si>
    <t>Кнопка тактовая SMD 6х3х2.5 IT-1181A</t>
  </si>
  <si>
    <t>УТ000011470</t>
  </si>
  <si>
    <t>Кнопка тактовая SMD 6х3х3.5мм боковая IT-1188E</t>
  </si>
  <si>
    <t>УТ000055778</t>
  </si>
  <si>
    <t>Кнопка тактовая SMD 6х6х4.3 IT-1102W</t>
  </si>
  <si>
    <t>УТ000055779</t>
  </si>
  <si>
    <t>Кнопка тактовая SMD 6х6х5 IT-1102WA (10)</t>
  </si>
  <si>
    <t>УТ000055780</t>
  </si>
  <si>
    <t>Кнопка тактовая SMD 6х6х7 IT-1102WB</t>
  </si>
  <si>
    <t>УТ000056664</t>
  </si>
  <si>
    <t>Кнопка тактовая SMD 6х6х8 IT-1102WC (50)</t>
  </si>
  <si>
    <t>УТ000055781</t>
  </si>
  <si>
    <t>Кнопка тактовая SMD 6х6х9.5 IT-1102WD</t>
  </si>
  <si>
    <t>УТ000016113</t>
  </si>
  <si>
    <t>Кнопка тактовая А3-2 4pin (5х4мм)</t>
  </si>
  <si>
    <t>УТ000016112</t>
  </si>
  <si>
    <t>Кнопка тактовая А3-3 2pin (3х4,5мм)</t>
  </si>
  <si>
    <t>УТ000016115</t>
  </si>
  <si>
    <t>Кнопка тактовая А3-4 4pin (3.5х3мм)</t>
  </si>
  <si>
    <t>УТ000038814</t>
  </si>
  <si>
    <t>Кнопка тактовая А3-5</t>
  </si>
  <si>
    <t>УТ000016114</t>
  </si>
  <si>
    <t>Кнопка тактовая А3-7 4pin (3.5х3.5мм)</t>
  </si>
  <si>
    <t>УТ000016111</t>
  </si>
  <si>
    <t>Кнопка тактовая А6 4pin (1 группа, 4,5х5мм)</t>
  </si>
  <si>
    <t>УТ000011471</t>
  </si>
  <si>
    <t>Кнопка тактовая боковая 4х2х3.5мм SMD</t>
  </si>
  <si>
    <t>УТ000064224</t>
  </si>
  <si>
    <t>Кнопка тактовая угловая 6х3х4,3мм</t>
  </si>
  <si>
    <t>УТ000064223</t>
  </si>
  <si>
    <t>Кнопка тактовая угловая 6х3х5мм</t>
  </si>
  <si>
    <t>УТ000006450</t>
  </si>
  <si>
    <t>Микрокнопка 18 h2.1 (6x6.3x2.1мм)</t>
  </si>
  <si>
    <t>УТ000018897</t>
  </si>
  <si>
    <t>Микрокнопка 18 h2.5мм</t>
  </si>
  <si>
    <t>УТ000016004</t>
  </si>
  <si>
    <t>Микрокнопка 35а</t>
  </si>
  <si>
    <t>УТ000016019</t>
  </si>
  <si>
    <t>Микрокнопка 55 SMD экран (6х4х2,5мм)</t>
  </si>
  <si>
    <t xml:space="preserve"> Тумблеры</t>
  </si>
  <si>
    <t>УТ000022109</t>
  </si>
  <si>
    <t>Колпачок влагозащитный для SC-767</t>
  </si>
  <si>
    <t>УТ000022110</t>
  </si>
  <si>
    <t>Колпачок влагозащитный для тумблеров</t>
  </si>
  <si>
    <t>УТ000042325</t>
  </si>
  <si>
    <t>Колпачок влагозащитный №4</t>
  </si>
  <si>
    <t>УТ000005409</t>
  </si>
  <si>
    <t>Крышка к тумблеру SAC-01 желтая</t>
  </si>
  <si>
    <t>УТ000059493</t>
  </si>
  <si>
    <t>Крышка к тумблеру SAC-01 зелёная</t>
  </si>
  <si>
    <t>УТ000059492</t>
  </si>
  <si>
    <t>Крышка к тумблеру SAC-01 красная</t>
  </si>
  <si>
    <t>УТ000005411</t>
  </si>
  <si>
    <t>Крышка к тумблеру SAC-01 красная прозрачная</t>
  </si>
  <si>
    <t>УТ000059494</t>
  </si>
  <si>
    <t>Крышка к тумблеру SAC-01 прозрачная</t>
  </si>
  <si>
    <t>УТ000005410</t>
  </si>
  <si>
    <t>Крышка к тумблеру SAC-01 синяя</t>
  </si>
  <si>
    <t>УТ000022111</t>
  </si>
  <si>
    <t>Крышка к тумблеру SAC-01 синяя прозрачная</t>
  </si>
  <si>
    <t>УТ000059495</t>
  </si>
  <si>
    <t>Крышка к тумблеру SAC-01 чёрная</t>
  </si>
  <si>
    <t>УТ000005448</t>
  </si>
  <si>
    <t>Тумблер ASW-07D 3PIN ON-OFF 12v зелёная подсветка</t>
  </si>
  <si>
    <t>УТ000025522</t>
  </si>
  <si>
    <t>Тумблер ASW-07D 3PIN ON-OFF 12v красная подсветка</t>
  </si>
  <si>
    <t>УТ000011443</t>
  </si>
  <si>
    <t>Тумблер ASW-07D 3PIN ON-OFF 12v синяя подсветка</t>
  </si>
  <si>
    <t>УТ000005400</t>
  </si>
  <si>
    <t>Тумблер ASW-13 c подсветкой ON-OFF (12V, малая ручка) желтый</t>
  </si>
  <si>
    <t>УТ000005399</t>
  </si>
  <si>
    <t>Тумблер ASW-13 c подсветкой ON-OFF (12V, малая ручка) красный</t>
  </si>
  <si>
    <t>УТ000005404</t>
  </si>
  <si>
    <t>Тумблер ASW-14 c подсветкой ON-OFF (12V, большая ручка) зеленый</t>
  </si>
  <si>
    <t>00410059469</t>
  </si>
  <si>
    <t>Тумблер ASW-14 c подсветкой ON-OFF (12V, большая ручка) красный</t>
  </si>
  <si>
    <t>00410050575</t>
  </si>
  <si>
    <t>Тумблер KN3(A)-101 2PIN ON-OFF 3А 250В</t>
  </si>
  <si>
    <t>УТ000053383</t>
  </si>
  <si>
    <t>Тумблер KN3(B)-101P 2PIN ON-OFF 6А 250В</t>
  </si>
  <si>
    <t>УТ000055793</t>
  </si>
  <si>
    <t>Тумблер KN3(C)-101(A) 2PIN ON-OFF 16А</t>
  </si>
  <si>
    <t>00410050580</t>
  </si>
  <si>
    <t>Тумблер KN3(C)-203P 6PIN ON-OFF-ON 250В</t>
  </si>
  <si>
    <t>УТ000018896</t>
  </si>
  <si>
    <t>Тумблер KN3C-102/TYRE-1021 2PIN ON-OFF</t>
  </si>
  <si>
    <t>00410050576</t>
  </si>
  <si>
    <t>Тумблер KN3C-102/TYRE-1121 3PIN ON-ON</t>
  </si>
  <si>
    <t>00410050577</t>
  </si>
  <si>
    <t>Тумблер KN3C-102/TYRE-1122 3PIN ON-OFF-ON</t>
  </si>
  <si>
    <t>00410050578</t>
  </si>
  <si>
    <t>Тумблер KN3C-102/TYRE-1221 4PIN ON-OFF</t>
  </si>
  <si>
    <t>УТ000033093</t>
  </si>
  <si>
    <t>Тумблер KN3C-202/TYRE-1321 6PIN ON-ON</t>
  </si>
  <si>
    <t>УТ000033094</t>
  </si>
  <si>
    <t>Тумблер KN3C-203/TYRE-1322 6PIN ON-OFF-ON</t>
  </si>
  <si>
    <t>УТ000018904</t>
  </si>
  <si>
    <t>Тумблер MIRS 3PIN ON-OFF 12v зелёный</t>
  </si>
  <si>
    <t>УТ000018903</t>
  </si>
  <si>
    <t>Тумблер MIRS 3PIN ON-OFF 12V красный</t>
  </si>
  <si>
    <t>УТ000055785</t>
  </si>
  <si>
    <t>Тумблер MTS-101 2PIN ON-OFF</t>
  </si>
  <si>
    <t>УТ000018997</t>
  </si>
  <si>
    <t>Тумблер MTS-102 3PIN ON-ON</t>
  </si>
  <si>
    <t>УТ000000315</t>
  </si>
  <si>
    <t>Тумблер MTS-103 3PIN ON-OFF-ON</t>
  </si>
  <si>
    <t>УТ000005405</t>
  </si>
  <si>
    <t>Тумблер MTS-203 6PIN ON-OFF-ON</t>
  </si>
  <si>
    <t>УТ000055786</t>
  </si>
  <si>
    <t>Тумблер SMTS-101 2PIN ON-OFF</t>
  </si>
  <si>
    <t>УТ000005406</t>
  </si>
  <si>
    <t>Тумблер SMTS-102 3PIN ON-ON</t>
  </si>
  <si>
    <t>УТ000018895</t>
  </si>
  <si>
    <t>Тумблер SMTS-103 3PIN ON-OFF-ON</t>
  </si>
  <si>
    <t>УТ000005407</t>
  </si>
  <si>
    <t>Тумблер SMTS-202 6PIN ON-ON</t>
  </si>
  <si>
    <t>УТ000005408</t>
  </si>
  <si>
    <t>Тумблер SMTS-203 6PIN ON-OFF-ON</t>
  </si>
  <si>
    <t>УТ000040961</t>
  </si>
  <si>
    <t>Тумблер Т2 4PIN ON-OFF Россия</t>
  </si>
  <si>
    <t xml:space="preserve"> Конденсаторы</t>
  </si>
  <si>
    <t xml:space="preserve"> Конденсаторы керамические SMD</t>
  </si>
  <si>
    <t>УТ000024845</t>
  </si>
  <si>
    <t>Конденсатор керамический SMD 0402 0.5pf 50V</t>
  </si>
  <si>
    <t>УТ000024864</t>
  </si>
  <si>
    <t>Конденсатор керамический SMD 0402 0.75pf 50V</t>
  </si>
  <si>
    <t>УТ000024932</t>
  </si>
  <si>
    <t>Конденсатор керамический SMD 0402 1.2nF 50V</t>
  </si>
  <si>
    <t>УТ000024866</t>
  </si>
  <si>
    <t>Конденсатор керамический SMD 0402 1.2pf 50V</t>
  </si>
  <si>
    <t>УТ000024867</t>
  </si>
  <si>
    <t>Конденсатор керамический SMD 0402 1.3pf 50V</t>
  </si>
  <si>
    <t>УТ000024933</t>
  </si>
  <si>
    <t>Конденсатор керамический SMD 0402 1.5nF 50V</t>
  </si>
  <si>
    <t>УТ000024868</t>
  </si>
  <si>
    <t>Конденсатор керамический SMD 0402 1.5pf 50V</t>
  </si>
  <si>
    <t>УТ000024869</t>
  </si>
  <si>
    <t>Конденсатор керамический SMD 0402 1.6pf 50V</t>
  </si>
  <si>
    <t>УТ000024934</t>
  </si>
  <si>
    <t>Конденсатор керамический SMD 0402 1.8nF 50V</t>
  </si>
  <si>
    <t>УТ000024870</t>
  </si>
  <si>
    <t>Конденсатор керамический SMD 0402 1.8pf 50V</t>
  </si>
  <si>
    <t>УТ000024950</t>
  </si>
  <si>
    <t>Конденсатор керамический SMD 0402 100NF 16V</t>
  </si>
  <si>
    <t>УТ000024916</t>
  </si>
  <si>
    <t>Конденсатор керамический SMD 0402 100pf 50V</t>
  </si>
  <si>
    <t>УТ000024942</t>
  </si>
  <si>
    <t>Конденсатор керамический SMD 0402 10NF 25V</t>
  </si>
  <si>
    <t>УТ000024896</t>
  </si>
  <si>
    <t>Конденсатор керамический SMD 0402 10pf 50V</t>
  </si>
  <si>
    <t>УТ000024917</t>
  </si>
  <si>
    <t>Конденсатор керамический SMD 0402 110pf 50V</t>
  </si>
  <si>
    <t>УТ000024897</t>
  </si>
  <si>
    <t>Конденсатор керамический SMD 0402 11pf 50V</t>
  </si>
  <si>
    <t>УТ000024918</t>
  </si>
  <si>
    <t>Конденсатор керамический SMD 0402 120pf 50V</t>
  </si>
  <si>
    <t>УТ000024943</t>
  </si>
  <si>
    <t>Конденсатор керамический SMD 0402 12NF 25V</t>
  </si>
  <si>
    <t>УТ000024898</t>
  </si>
  <si>
    <t>Конденсатор керамический SMD 0402 12pf 50V</t>
  </si>
  <si>
    <t>УТ000024899</t>
  </si>
  <si>
    <t>Конденсатор керамический SMD 0402 13pf 50V</t>
  </si>
  <si>
    <t>УТ000024951</t>
  </si>
  <si>
    <t>Конденсатор керамический SMD 0402 150NF 10V</t>
  </si>
  <si>
    <t>УТ000024919</t>
  </si>
  <si>
    <t>Конденсатор керамический SMD 0402 150pf 50V</t>
  </si>
  <si>
    <t>УТ000024944</t>
  </si>
  <si>
    <t>Конденсатор керамический SMD 0402 15NF 25V</t>
  </si>
  <si>
    <t>УТ000024887</t>
  </si>
  <si>
    <t>Конденсатор керамический SMD 0402 15pf 50V</t>
  </si>
  <si>
    <t>УТ000024920</t>
  </si>
  <si>
    <t>Конденсатор керамический SMD 0402 160pf 50V</t>
  </si>
  <si>
    <t>УТ000024900</t>
  </si>
  <si>
    <t>Конденсатор керамический SMD 0402 16pf 50V</t>
  </si>
  <si>
    <t>УТ000024921</t>
  </si>
  <si>
    <t>Конденсатор керамический SMD 0402 180pf 50V</t>
  </si>
  <si>
    <t>УТ000024901</t>
  </si>
  <si>
    <t>Конденсатор керамический SMD 0402 18pf 50V</t>
  </si>
  <si>
    <t>УТ000024931</t>
  </si>
  <si>
    <t>Конденсатор керамический SMD 0402 1NF 50V</t>
  </si>
  <si>
    <t>УТ000024865</t>
  </si>
  <si>
    <t>Конденсатор керамический SMD 0402 1pf 50V</t>
  </si>
  <si>
    <t>УТ000024935</t>
  </si>
  <si>
    <t>Конденсатор керамический SMD 0402 2.2nF 50V</t>
  </si>
  <si>
    <t>УТ000024872</t>
  </si>
  <si>
    <t>Конденсатор керамический SMD 0402 2.2pf 50V</t>
  </si>
  <si>
    <t>УТ000024873</t>
  </si>
  <si>
    <t>Конденсатор керамический SMD 0402 2.4pf 50V</t>
  </si>
  <si>
    <t>УТ000024874</t>
  </si>
  <si>
    <t>Конденсатор керамический SMD 0402 2.5pf 50V</t>
  </si>
  <si>
    <t>УТ000024936</t>
  </si>
  <si>
    <t>Конденсатор керамический SMD 0402 2.7nF 25V</t>
  </si>
  <si>
    <t>УТ000024875</t>
  </si>
  <si>
    <t>Конденсатор керамический SMD 0402 2.7pf 50V</t>
  </si>
  <si>
    <t>УТ000024902</t>
  </si>
  <si>
    <t>Конденсатор керамический SMD 0402 20pf 50V</t>
  </si>
  <si>
    <t>УТ000024952</t>
  </si>
  <si>
    <t>Конденсатор керамический SMD 0402 220NF 10V</t>
  </si>
  <si>
    <t>УТ000024922</t>
  </si>
  <si>
    <t>Конденсатор керамический SMD 0402 220pf 50V</t>
  </si>
  <si>
    <t>УТ000024945</t>
  </si>
  <si>
    <t>Конденсатор керамический SMD 0402 22NF 16V</t>
  </si>
  <si>
    <t>УТ000024903</t>
  </si>
  <si>
    <t>Конденсатор керамический SMD 0402 22pf 50V</t>
  </si>
  <si>
    <t>УТ000024904</t>
  </si>
  <si>
    <t>Конденсатор керамический SMD 0402 24pf 50V</t>
  </si>
  <si>
    <t>УТ000024923</t>
  </si>
  <si>
    <t>Конденсатор керамический SMD 0402 270pf 50V</t>
  </si>
  <si>
    <t>УТ000024905</t>
  </si>
  <si>
    <t>Конденсатор керамический SMD 0402 27pf 50V</t>
  </si>
  <si>
    <t>УТ000024871</t>
  </si>
  <si>
    <t>Конденсатор керамический SMD 0402 2pf 50V</t>
  </si>
  <si>
    <t>УТ000024937</t>
  </si>
  <si>
    <t>Конденсатор керамический SMD 0402 3.3nF 25V</t>
  </si>
  <si>
    <t>УТ000024877</t>
  </si>
  <si>
    <t>Конденсатор керамический SMD 0402 3.3pf 50V</t>
  </si>
  <si>
    <t>УТ000024878</t>
  </si>
  <si>
    <t>Конденсатор керамический SMD 0402 3.6pf 50V</t>
  </si>
  <si>
    <t>УТ000024938</t>
  </si>
  <si>
    <t>Конденсатор керамический SMD 0402 3.9NF 25V</t>
  </si>
  <si>
    <t>УТ000024879</t>
  </si>
  <si>
    <t>Конденсатор керамический SMD 0402 3.9pf 50V</t>
  </si>
  <si>
    <t>УТ000024906</t>
  </si>
  <si>
    <t>Конденсатор керамический SMD 0402 30pf 50V</t>
  </si>
  <si>
    <t>УТ000024953</t>
  </si>
  <si>
    <t>Конденсатор керамический SMD 0402 330NF 10V</t>
  </si>
  <si>
    <t>УТ000024924</t>
  </si>
  <si>
    <t>Конденсатор керамический SMD 0402 330pf 50V</t>
  </si>
  <si>
    <t>УТ000024946</t>
  </si>
  <si>
    <t>Конденсатор керамический SMD 0402 33NF 16V</t>
  </si>
  <si>
    <t>УТ000024907</t>
  </si>
  <si>
    <t>Конденсатор керамический SMD 0402 33pf 50V</t>
  </si>
  <si>
    <t>УТ000024925</t>
  </si>
  <si>
    <t>Конденсатор керамический SMD 0402 390pf 50V</t>
  </si>
  <si>
    <t>УТ000024947</t>
  </si>
  <si>
    <t>Конденсатор керамический SMD 0402 39NF 16V</t>
  </si>
  <si>
    <t>УТ000024908</t>
  </si>
  <si>
    <t>Конденсатор керамический SMD 0402 39pf 50V</t>
  </si>
  <si>
    <t>УТ000024876</t>
  </si>
  <si>
    <t>Конденсатор керамический SMD 0402 3pf 50V</t>
  </si>
  <si>
    <t>УТ000024881</t>
  </si>
  <si>
    <t>Конденсатор керамический SMD 0402 4.3pf 50V</t>
  </si>
  <si>
    <t>УТ000024882</t>
  </si>
  <si>
    <t>Конденсатор керамический SMD 0402 4.5pf 50V</t>
  </si>
  <si>
    <t>УТ000024939</t>
  </si>
  <si>
    <t>Конденсатор керамический SMD 0402 4.7nF 25V</t>
  </si>
  <si>
    <t>УТ000024883</t>
  </si>
  <si>
    <t>Конденсатор керамический SMD 0402 4.7pf 50V</t>
  </si>
  <si>
    <t>УТ000024909</t>
  </si>
  <si>
    <t>Конденсатор керамический SMD 0402 43pf 50V</t>
  </si>
  <si>
    <t>УТ000024954</t>
  </si>
  <si>
    <t>Конденсатор керамический SMD 0402 470NF 10V</t>
  </si>
  <si>
    <t>УТ000024926</t>
  </si>
  <si>
    <t>Конденсатор керамический SMD 0402 470pf 50V</t>
  </si>
  <si>
    <t>УТ000024948</t>
  </si>
  <si>
    <t>Конденсатор керамический SMD 0402 47NF 16V</t>
  </si>
  <si>
    <t>УТ000024910</t>
  </si>
  <si>
    <t>Конденсатор керамический SMD 0402 47pf 50V</t>
  </si>
  <si>
    <t>УТ000024880</t>
  </si>
  <si>
    <t>Конденсатор керамический SMD 0402 4pf 50V</t>
  </si>
  <si>
    <t>УТ000024885</t>
  </si>
  <si>
    <t>Конденсатор керамический SMD 0402 5.1pf 50V</t>
  </si>
  <si>
    <t>УТ000024940</t>
  </si>
  <si>
    <t>Конденсатор керамический SMD 0402 5.6nF 25V</t>
  </si>
  <si>
    <t>УТ000024886</t>
  </si>
  <si>
    <t>Конденсатор керамический SMD 0402 5.6pf 50V</t>
  </si>
  <si>
    <t>УТ000024911</t>
  </si>
  <si>
    <t>Конденсатор керамический SMD 0402 51pf 50V</t>
  </si>
  <si>
    <t>УТ000024927</t>
  </si>
  <si>
    <t>Конденсатор керамический SMD 0402 560pf 50V</t>
  </si>
  <si>
    <t>УТ000024912</t>
  </si>
  <si>
    <t>Конденсатор керамический SMD 0402 56pf 50V</t>
  </si>
  <si>
    <t>УТ000024884</t>
  </si>
  <si>
    <t>Конденсатор керамический SMD 0402 5pf 50V</t>
  </si>
  <si>
    <t>УТ000024888</t>
  </si>
  <si>
    <t>Конденсатор керамический SMD 0402 6.2pf 50V</t>
  </si>
  <si>
    <t>УТ000024889</t>
  </si>
  <si>
    <t>Конденсатор керамический SMD 0402 6.8pf 50V</t>
  </si>
  <si>
    <t>УТ000024913</t>
  </si>
  <si>
    <t>Конденсатор керамический SMD 0402 62pf 50V</t>
  </si>
  <si>
    <t>УТ000024928</t>
  </si>
  <si>
    <t>Конденсатор керамический SMD 0402 680pf 50V</t>
  </si>
  <si>
    <t>УТ000024949</t>
  </si>
  <si>
    <t>Конденсатор керамический SMD 0402 68NF 16V</t>
  </si>
  <si>
    <t>УТ000024914</t>
  </si>
  <si>
    <t>Конденсатор керамический SMD 0402 68pf 50V</t>
  </si>
  <si>
    <t>УТ000024891</t>
  </si>
  <si>
    <t>Конденсатор керамический SMD 0402 7.5pf 50V</t>
  </si>
  <si>
    <t>УТ000024890</t>
  </si>
  <si>
    <t>Конденсатор керамический SMD 0402 7pf 50V</t>
  </si>
  <si>
    <t>УТ000024941</t>
  </si>
  <si>
    <t>Конденсатор керамический SMD 0402 8.2NF 25V</t>
  </si>
  <si>
    <t>УТ000024893</t>
  </si>
  <si>
    <t>Конденсатор керамический SMD 0402 8.2pf 50V</t>
  </si>
  <si>
    <t>УТ000024929</t>
  </si>
  <si>
    <t>Конденсатор керамический SMD 0402 820pf 50V</t>
  </si>
  <si>
    <t>УТ000024915</t>
  </si>
  <si>
    <t>Конденсатор керамический SMD 0402 82pf 50V</t>
  </si>
  <si>
    <t>УТ000024892</t>
  </si>
  <si>
    <t>Конденсатор керамический SMD 0402 8pf 50V</t>
  </si>
  <si>
    <t>УТ000024895</t>
  </si>
  <si>
    <t>Конденсатор керамический SMD 0402 9.1pf 50V</t>
  </si>
  <si>
    <t>УТ000024930</t>
  </si>
  <si>
    <t>Конденсатор керамический SMD 0402 910pf 50V</t>
  </si>
  <si>
    <t>УТ000024894</t>
  </si>
  <si>
    <t>Конденсатор керамический SMD 0402 9pf 50V</t>
  </si>
  <si>
    <t>УТ000024544</t>
  </si>
  <si>
    <t>Конденсатор керамический SMD 0805 0.5pf 50V</t>
  </si>
  <si>
    <t>УТ000024546</t>
  </si>
  <si>
    <t>Конденсатор керамический SMD 0805 0.75pf 50V</t>
  </si>
  <si>
    <t>УТ000024633</t>
  </si>
  <si>
    <t>Конденсатор керамический SMD 0805 1.2nf 50V</t>
  </si>
  <si>
    <t>УТ000024548</t>
  </si>
  <si>
    <t>Конденсатор керамический SMD 0805 1.2pf 50V</t>
  </si>
  <si>
    <t>УТ000024634</t>
  </si>
  <si>
    <t>Конденсатор керамический SMD 0805 1.5nf 50V</t>
  </si>
  <si>
    <t>УТ000024549</t>
  </si>
  <si>
    <t>Конденсатор керамический SMD 0805 1.5pf 50V</t>
  </si>
  <si>
    <t>УТ000024635</t>
  </si>
  <si>
    <t>Конденсатор керамический SMD 0805 1.8nf 50V</t>
  </si>
  <si>
    <t>УТ000024661</t>
  </si>
  <si>
    <t>Конденсатор керамический SMD 0805 100nf 50V</t>
  </si>
  <si>
    <t>УТ000024581</t>
  </si>
  <si>
    <t>Конденсатор керамический SMD 0805 10pf 50V</t>
  </si>
  <si>
    <t>УТ000024694</t>
  </si>
  <si>
    <t>Конденсатор керамический SMD 0805 10uf 10V</t>
  </si>
  <si>
    <t>УТ000024582</t>
  </si>
  <si>
    <t>Конденсатор керамический SMD 0805 11pf 50V</t>
  </si>
  <si>
    <t>УТ000024606</t>
  </si>
  <si>
    <t>Конденсатор керамический SMD 0805 120pf 50V</t>
  </si>
  <si>
    <t>УТ000024645</t>
  </si>
  <si>
    <t>Конденсатор керамический SMD 0805 12nf 50V</t>
  </si>
  <si>
    <t>УТ000024583</t>
  </si>
  <si>
    <t>Конденсатор керамический SMD 0805 12pf 50V</t>
  </si>
  <si>
    <t>УТ000024584</t>
  </si>
  <si>
    <t>Конденсатор керамический SMD 0805 13pf 50V</t>
  </si>
  <si>
    <t>УТ000024669</t>
  </si>
  <si>
    <t>Конденсатор керамический SMD 0805 150nf 25V</t>
  </si>
  <si>
    <t>УТ000024607</t>
  </si>
  <si>
    <t>Конденсатор керамический SMD 0805 150pf 50V</t>
  </si>
  <si>
    <t>УТ000024646</t>
  </si>
  <si>
    <t>Конденсатор керамический SMD 0805 15nf 50V</t>
  </si>
  <si>
    <t>УТ000024585</t>
  </si>
  <si>
    <t>Конденсатор керамический SMD 0805 15pf 50V</t>
  </si>
  <si>
    <t>УТ000024608</t>
  </si>
  <si>
    <t>Конденсатор керамический SMD 0805 160pf 50V</t>
  </si>
  <si>
    <t>УТ000024586</t>
  </si>
  <si>
    <t>Конденсатор керамический SMD 0805 16pf 50V</t>
  </si>
  <si>
    <t>УТ000024609</t>
  </si>
  <si>
    <t>Конденсатор керамический SMD 0805 180pf 50V</t>
  </si>
  <si>
    <t>УТ000024647</t>
  </si>
  <si>
    <t>Конденсатор керамический SMD 0805 18nf 50V</t>
  </si>
  <si>
    <t>УТ000024587</t>
  </si>
  <si>
    <t>Конденсатор керамический SMD 0805 18pf 50V</t>
  </si>
  <si>
    <t>УТ000024632</t>
  </si>
  <si>
    <t>Конденсатор керамический SMD 0805 1nf 50V</t>
  </si>
  <si>
    <t>УТ000024547</t>
  </si>
  <si>
    <t>Конденсатор керамический SMD 0805 1pf 50V</t>
  </si>
  <si>
    <t>УТ000024684</t>
  </si>
  <si>
    <t>Конденсатор керамический SMD 0805 1uf 25V</t>
  </si>
  <si>
    <t>УТ000024636</t>
  </si>
  <si>
    <t>Конденсатор керамический SMD 0805 2.2nf 50V</t>
  </si>
  <si>
    <t>УТ000024552</t>
  </si>
  <si>
    <t>Конденсатор керамический SMD 0805 2.2pf 50V</t>
  </si>
  <si>
    <t>УТ000024691</t>
  </si>
  <si>
    <t>Конденсатор керамический SMD 0805 2.2uf 16V</t>
  </si>
  <si>
    <t>УТ000024553</t>
  </si>
  <si>
    <t>Конденсатор керамический SMD 0805 2.4pf 50V</t>
  </si>
  <si>
    <t>УТ000024554</t>
  </si>
  <si>
    <t>Конденсатор керамический SMD 0805 2.5pf 50V</t>
  </si>
  <si>
    <t>УТ000024637</t>
  </si>
  <si>
    <t>Конденсатор керамический SMD 0805 2.7nf 50V</t>
  </si>
  <si>
    <t>УТ000024555</t>
  </si>
  <si>
    <t>Конденсатор керамический SMD 0805 2.7pf 50V</t>
  </si>
  <si>
    <t>УТ000024610</t>
  </si>
  <si>
    <t>Конденсатор керамический SMD 0805 200pf 50V</t>
  </si>
  <si>
    <t>УТ000024588</t>
  </si>
  <si>
    <t>Конденсатор керамический SMD 0805 20pf 50V</t>
  </si>
  <si>
    <t>УТ000024672</t>
  </si>
  <si>
    <t>Конденсатор керамический SMD 0805 220nf 25V</t>
  </si>
  <si>
    <t>УТ000024611</t>
  </si>
  <si>
    <t>Конденсатор керамический SMD 0805 220pf 50V</t>
  </si>
  <si>
    <t>УТ000024648</t>
  </si>
  <si>
    <t>Конденсатор керамический SMD 0805 22nf 50V</t>
  </si>
  <si>
    <t>УТ000024589</t>
  </si>
  <si>
    <t>Конденсатор керамический SMD 0805 22pf 50V</t>
  </si>
  <si>
    <t>УТ000024590</t>
  </si>
  <si>
    <t>Конденсатор керамический SMD 0805 24pf 50V</t>
  </si>
  <si>
    <t>УТ000024612</t>
  </si>
  <si>
    <t>Конденсатор керамический SMD 0805 270pf 50V</t>
  </si>
  <si>
    <t>УТ000024651</t>
  </si>
  <si>
    <t>Конденсатор керамический SMD 0805 27nf 50V</t>
  </si>
  <si>
    <t>УТ000024591</t>
  </si>
  <si>
    <t>Конденсатор керамический SMD 0805 27pf 50V</t>
  </si>
  <si>
    <t>УТ000024550</t>
  </si>
  <si>
    <t>Конденсатор керамический SMD 0805 2pf 50V</t>
  </si>
  <si>
    <t>УТ000024638</t>
  </si>
  <si>
    <t>Конденсатор керамический SMD 0805 3.3nf 50V</t>
  </si>
  <si>
    <t>УТ000024556</t>
  </si>
  <si>
    <t>Конденсатор керамический SMD 0805 3.3pf 50V</t>
  </si>
  <si>
    <t>УТ000024692</t>
  </si>
  <si>
    <t>Конденсатор керамический SMD 0805 3.3uf 16V</t>
  </si>
  <si>
    <t>УТ000024557</t>
  </si>
  <si>
    <t>Конденсатор керамический SMD 0805 3.6pf 50V</t>
  </si>
  <si>
    <t>УТ000024639</t>
  </si>
  <si>
    <t>Конденсатор керамический SMD 0805 3.9nf 50V</t>
  </si>
  <si>
    <t>УТ000024558</t>
  </si>
  <si>
    <t>Конденсатор керамический SMD 0805 3.9pf 50V</t>
  </si>
  <si>
    <t>УТ000024613</t>
  </si>
  <si>
    <t>Конденсатор керамический SMD 0805 300pf 50V</t>
  </si>
  <si>
    <t>УТ000024592</t>
  </si>
  <si>
    <t>Конденсатор керамический SMD 0805 30pf 50V</t>
  </si>
  <si>
    <t>УТ000024675</t>
  </si>
  <si>
    <t>Конденсатор керамический SMD 0805 330nf 25V</t>
  </si>
  <si>
    <t>УТ000024614</t>
  </si>
  <si>
    <t>Конденсатор керамический SMD 0805 330pf 50V</t>
  </si>
  <si>
    <t>УТ000024652</t>
  </si>
  <si>
    <t>Конденсатор керамический SMD 0805 33nf 50V</t>
  </si>
  <si>
    <t>УТ000024593</t>
  </si>
  <si>
    <t>Конденсатор керамический SMD 0805 33pf 50V</t>
  </si>
  <si>
    <t>УТ000024615</t>
  </si>
  <si>
    <t>Конденсатор керамический SMD 0805 360pf 50V</t>
  </si>
  <si>
    <t>УТ000024594</t>
  </si>
  <si>
    <t>Конденсатор керамический SMD 0805 36pf 50V</t>
  </si>
  <si>
    <t>УТ000024616</t>
  </si>
  <si>
    <t>Конденсатор керамический SMD 0805 390pf 50V</t>
  </si>
  <si>
    <t>УТ000024653</t>
  </si>
  <si>
    <t>Конденсатор керамический SMD 0805 39nf 50V</t>
  </si>
  <si>
    <t>УТ000024595</t>
  </si>
  <si>
    <t>Конденсатор керамический SMD 0805 39pf 50V</t>
  </si>
  <si>
    <t>УТ000024551</t>
  </si>
  <si>
    <t>Конденсатор керамический SMD 0805 3pf 50V</t>
  </si>
  <si>
    <t>УТ000024560</t>
  </si>
  <si>
    <t>Конденсатор керамический SMD 0805 4.3pf 50V</t>
  </si>
  <si>
    <t>УТ000024640</t>
  </si>
  <si>
    <t>Конденсатор керамический SMD 0805 4.7nf 50V</t>
  </si>
  <si>
    <t>УТ000024561</t>
  </si>
  <si>
    <t>Конденсатор керамический SMD 0805 4.7pf 50V</t>
  </si>
  <si>
    <t>УТ000024693</t>
  </si>
  <si>
    <t>Конденсатор керамический SMD 0805 4.7uf 10V</t>
  </si>
  <si>
    <t>УТ000024620</t>
  </si>
  <si>
    <t>Конденсатор керамический SMD 0805 430pf 50V</t>
  </si>
  <si>
    <t>УТ000024596</t>
  </si>
  <si>
    <t>Конденсатор керамический SMD 0805 43pf 50V</t>
  </si>
  <si>
    <t>УТ000024677</t>
  </si>
  <si>
    <t>Конденсатор керамический SMD 0805 470nf 25V</t>
  </si>
  <si>
    <t>УТ000024624</t>
  </si>
  <si>
    <t>Конденсатор керамический SMD 0805 470pf 50V</t>
  </si>
  <si>
    <t>УТ000024655</t>
  </si>
  <si>
    <t>Конденсатор керамический SMD 0805 47nf 50V</t>
  </si>
  <si>
    <t>УТ000024597</t>
  </si>
  <si>
    <t>Конденсатор керамический SMD 0805 47pf 50V</t>
  </si>
  <si>
    <t>УТ000024559</t>
  </si>
  <si>
    <t>Конденсатор керамический SMD 0805 4pf 50V</t>
  </si>
  <si>
    <t>УТ000024641</t>
  </si>
  <si>
    <t>Конденсатор керамический SMD 0805 5.6nf 50V</t>
  </si>
  <si>
    <t>УТ000024563</t>
  </si>
  <si>
    <t>Конденсатор керамический SMD 0805 5.6pf 50V</t>
  </si>
  <si>
    <t>УТ000024598</t>
  </si>
  <si>
    <t>Конденсатор керамический SMD 0805 51pf 50V</t>
  </si>
  <si>
    <t>УТ000024625</t>
  </si>
  <si>
    <t>Конденсатор керамический SMD 0805 560pf 50V</t>
  </si>
  <si>
    <t>УТ000024656</t>
  </si>
  <si>
    <t>Конденсатор керамический SMD 0805 56nf 50V</t>
  </si>
  <si>
    <t>УТ000024599</t>
  </si>
  <si>
    <t>Конденсатор керамический SMD 0805 56pf 50V</t>
  </si>
  <si>
    <t>УТ000024562</t>
  </si>
  <si>
    <t>Конденсатор керамический SMD 0805 5pf 50V</t>
  </si>
  <si>
    <t>УТ000024575</t>
  </si>
  <si>
    <t>Конденсатор керамический SMD 0805 6.2pf 50V</t>
  </si>
  <si>
    <t>УТ000024642</t>
  </si>
  <si>
    <t>Конденсатор керамический SMD 0805 6.8nf 50V</t>
  </si>
  <si>
    <t>УТ000024576</t>
  </si>
  <si>
    <t>Конденсатор керамический SMD 0805 6.8pf 50V</t>
  </si>
  <si>
    <t>УТ000024627</t>
  </si>
  <si>
    <t>Конденсатор керамический SMD 0805 620pf 50V</t>
  </si>
  <si>
    <t>УТ000024600</t>
  </si>
  <si>
    <t>Конденсатор керамический SMD 0805 62pf 50V</t>
  </si>
  <si>
    <t>УТ000024678</t>
  </si>
  <si>
    <t>Конденсатор керамический SMD 0805 680nf 25V</t>
  </si>
  <si>
    <t>УТ000024628</t>
  </si>
  <si>
    <t>Конденсатор керамический SMD 0805 680pf 50V</t>
  </si>
  <si>
    <t>УТ000024657</t>
  </si>
  <si>
    <t>Конденсатор керамический SMD 0805 68nf 50V</t>
  </si>
  <si>
    <t>УТ000024601</t>
  </si>
  <si>
    <t>Конденсатор керамический SMD 0805 68pf 50V</t>
  </si>
  <si>
    <t>УТ000024574</t>
  </si>
  <si>
    <t>Конденсатор керамический SMD 0805 6pf 50V</t>
  </si>
  <si>
    <t>УТ000024578</t>
  </si>
  <si>
    <t>Конденсатор керамический SMD 0805 7.5pf 50V</t>
  </si>
  <si>
    <t>УТ000024602</t>
  </si>
  <si>
    <t>Конденсатор керамический SMD 0805 75pf 50V</t>
  </si>
  <si>
    <t>УТ000024577</t>
  </si>
  <si>
    <t>Конденсатор керамический SMD 0805 7pf 50V</t>
  </si>
  <si>
    <t>УТ000024643</t>
  </si>
  <si>
    <t>Конденсатор керамический SMD 0805 8.2nf 50V</t>
  </si>
  <si>
    <t>УТ000024579</t>
  </si>
  <si>
    <t>Конденсатор керамический SMD 0805 8.2pf 50V</t>
  </si>
  <si>
    <t>УТ000024629</t>
  </si>
  <si>
    <t>Конденсатор керамический SMD 0805 820pf 50V</t>
  </si>
  <si>
    <t>УТ000024660</t>
  </si>
  <si>
    <t>Конденсатор керамический SMD 0805 82nf 50V</t>
  </si>
  <si>
    <t>УТ000024603</t>
  </si>
  <si>
    <t>Конденсатор керамический SMD 0805 82pf 50V</t>
  </si>
  <si>
    <t>УТ000024631</t>
  </si>
  <si>
    <t>Конденсатор керамический SMD 0805 910pf 50V</t>
  </si>
  <si>
    <t>УТ000024604</t>
  </si>
  <si>
    <t>Конденсатор керамический SMD 0805 91pf 50V</t>
  </si>
  <si>
    <t>УТ000024580</t>
  </si>
  <si>
    <t>Конденсатор керамический SMD 0805 9pf 50V</t>
  </si>
  <si>
    <t>УТ000024545</t>
  </si>
  <si>
    <t>Конденсатор керамический SMD 1206 0.75pf 50V</t>
  </si>
  <si>
    <t>УТ000024698</t>
  </si>
  <si>
    <t>Конденсатор керамический SMD 1206 1.2pf 50V</t>
  </si>
  <si>
    <t>УТ000024699</t>
  </si>
  <si>
    <t>Конденсатор керамический SMD 1206 1.3pf 50V</t>
  </si>
  <si>
    <t>УТ000024763</t>
  </si>
  <si>
    <t>Конденсатор керамический SMD 1206 1.5NF 50V</t>
  </si>
  <si>
    <t>УТ000024704</t>
  </si>
  <si>
    <t>Конденсатор керамический SMD 1206 1.5pf 50V</t>
  </si>
  <si>
    <t>УТ000024707</t>
  </si>
  <si>
    <t>Конденсатор керамический SMD 1206 1.6pf 50V</t>
  </si>
  <si>
    <t>УТ000024708</t>
  </si>
  <si>
    <t>Конденсатор керамический SMD 1206 1.8pf 50V</t>
  </si>
  <si>
    <t>УТ000024776</t>
  </si>
  <si>
    <t>Конденсатор керамический SMD 1206 100NF 50V</t>
  </si>
  <si>
    <t>УТ000024750</t>
  </si>
  <si>
    <t>Конденсатор керамический SMD 1206 100pf 50V</t>
  </si>
  <si>
    <t>УТ000024768</t>
  </si>
  <si>
    <t>Конденсатор керамический SMD 1206 10NF 50V</t>
  </si>
  <si>
    <t>УТ000024729</t>
  </si>
  <si>
    <t>Конденсатор керамический SMD 1206 10pf 50V</t>
  </si>
  <si>
    <t>УТ000024751</t>
  </si>
  <si>
    <t>Конденсатор керамический SMD 1206 110pf 50V</t>
  </si>
  <si>
    <t>УТ000024730</t>
  </si>
  <si>
    <t>Конденсатор керамический SMD 1206 11pf 50V</t>
  </si>
  <si>
    <t>УТ000024752</t>
  </si>
  <si>
    <t>Конденсатор керамический SMD 1206 120pf 50V</t>
  </si>
  <si>
    <t>УТ000024731</t>
  </si>
  <si>
    <t>Конденсатор керамический SMD 1206 12pf 50V</t>
  </si>
  <si>
    <t>УТ000024753</t>
  </si>
  <si>
    <t>Конденсатор керамический SMD 1206 150pf 50V</t>
  </si>
  <si>
    <t>УТ000024769</t>
  </si>
  <si>
    <t>Конденсатор керамический SMD 1206 15NF 25V</t>
  </si>
  <si>
    <t>УТ000024732</t>
  </si>
  <si>
    <t>Конденсатор керамический SMD 1206 15pf 50V</t>
  </si>
  <si>
    <t>УТ000024733</t>
  </si>
  <si>
    <t>Конденсатор керамический SMD 1206 16pf 50V</t>
  </si>
  <si>
    <t>УТ000024754</t>
  </si>
  <si>
    <t>Конденсатор керамический SMD 1206 180pf 50V</t>
  </si>
  <si>
    <t>УТ000024734</t>
  </si>
  <si>
    <t>Конденсатор керамический SMD 1206 18pf 50V</t>
  </si>
  <si>
    <t>УТ000024783</t>
  </si>
  <si>
    <t>Конденсатор керамический SMD 1206 1NF 10V</t>
  </si>
  <si>
    <t>УТ000024761</t>
  </si>
  <si>
    <t>Конденсатор керамический SMD 1206 1NF 50V</t>
  </si>
  <si>
    <t>УТ000024697</t>
  </si>
  <si>
    <t>Конденсатор керамический SMD 1206 1pf 50V</t>
  </si>
  <si>
    <t>УТ000024762</t>
  </si>
  <si>
    <t>Конденсатор керамический SMD 1206 2.2NF 50V</t>
  </si>
  <si>
    <t>УТ000024710</t>
  </si>
  <si>
    <t>Конденсатор керамический SMD 1206 2.2pf 50V</t>
  </si>
  <si>
    <t>УТ000024711</t>
  </si>
  <si>
    <t>Конденсатор керамический SMD 1206 2.4pf 50V</t>
  </si>
  <si>
    <t>УТ000024712</t>
  </si>
  <si>
    <t>Конденсатор керамический SMD 1206 2.5pf 50V</t>
  </si>
  <si>
    <t>УТ000024713</t>
  </si>
  <si>
    <t>Конденсатор керамический SMD 1206 2.7pf 50V</t>
  </si>
  <si>
    <t>УТ000024755</t>
  </si>
  <si>
    <t>Конденсатор керамический SMD 1206 200pf 50V</t>
  </si>
  <si>
    <t>УТ000024735</t>
  </si>
  <si>
    <t>Конденсатор керамический SMD 1206 20pf 50V</t>
  </si>
  <si>
    <t>УТ000024777</t>
  </si>
  <si>
    <t>Конденсатор керамический SMD 1206 220NF 50V</t>
  </si>
  <si>
    <t>УТ000024756</t>
  </si>
  <si>
    <t>Конденсатор керамический SMD 1206 220pf 50V</t>
  </si>
  <si>
    <t>УТ000024770</t>
  </si>
  <si>
    <t>Конденсатор керамический SMD 1206 22NF 25V</t>
  </si>
  <si>
    <t>УТ000024736</t>
  </si>
  <si>
    <t>Конденсатор керамический SMD 1206 22pf 50V</t>
  </si>
  <si>
    <t>УТ000024737</t>
  </si>
  <si>
    <t>Конденсатор керамический SMD 1206 24pf 50V</t>
  </si>
  <si>
    <t>УТ000024738</t>
  </si>
  <si>
    <t>Конденсатор керамический SMD 1206 27pf 50V</t>
  </si>
  <si>
    <t>УТ000024709</t>
  </si>
  <si>
    <t>Конденсатор керамический SMD 1206 2pf 50V</t>
  </si>
  <si>
    <t>УТ000024764</t>
  </si>
  <si>
    <t>Конденсатор керамический SMD 1206 3.3NF 50V</t>
  </si>
  <si>
    <t>УТ000024715</t>
  </si>
  <si>
    <t>Конденсатор керамический SMD 1206 3.3pf 50V</t>
  </si>
  <si>
    <t>УТ000024716</t>
  </si>
  <si>
    <t>Конденсатор керамический SMD 1206 3.6pf 50V</t>
  </si>
  <si>
    <t>УТ000024717</t>
  </si>
  <si>
    <t>Конденсатор керамический SMD 1206 3.9pf 50V</t>
  </si>
  <si>
    <t>УТ000024739</t>
  </si>
  <si>
    <t>Конденсатор керамический SMD 1206 30pf 50V</t>
  </si>
  <si>
    <t>УТ000024779</t>
  </si>
  <si>
    <t>Конденсатор керамический SMD 1206 330NF 50V</t>
  </si>
  <si>
    <t>УТ000024757</t>
  </si>
  <si>
    <t>Конденсатор керамический SMD 1206 330pf 50V</t>
  </si>
  <si>
    <t>УТ000024771</t>
  </si>
  <si>
    <t>Конденсатор керамический SMD 1206 33NF 25V</t>
  </si>
  <si>
    <t>УТ000024740</t>
  </si>
  <si>
    <t>Конденсатор керамический SMD 1206 33pf 50V</t>
  </si>
  <si>
    <t>УТ000024741</t>
  </si>
  <si>
    <t>Конденсатор керамический SMD 1206 36pf 50V</t>
  </si>
  <si>
    <t>УТ000024742</t>
  </si>
  <si>
    <t>Конденсатор керамический SMD 1206 39pf 50V</t>
  </si>
  <si>
    <t>УТ000024714</t>
  </si>
  <si>
    <t>Конденсатор керамический SMD 1206 3pf 50V</t>
  </si>
  <si>
    <t>УТ000024718</t>
  </si>
  <si>
    <t>Конденсатор керамический SMD 1206 4.3pf 50V</t>
  </si>
  <si>
    <t>УТ000024765</t>
  </si>
  <si>
    <t>Конденсатор керамический SMD 1206 4.7NF 50V</t>
  </si>
  <si>
    <t>УТ000024719</t>
  </si>
  <si>
    <t>Конденсатор керамический SMD 1206 4.7pf 50V</t>
  </si>
  <si>
    <t>УТ000024743</t>
  </si>
  <si>
    <t>Конденсатор керамический SMD 1206 43pf 50V</t>
  </si>
  <si>
    <t>УТ000024780</t>
  </si>
  <si>
    <t>Конденсатор керамический SMD 1206 470NF 50V</t>
  </si>
  <si>
    <t>УТ000024758</t>
  </si>
  <si>
    <t>Конденсатор керамический SMD 1206 470pf 50V</t>
  </si>
  <si>
    <t>УТ000024772</t>
  </si>
  <si>
    <t>Конденсатор керамический SMD 1206 47NF 16V</t>
  </si>
  <si>
    <t>УТ000024744</t>
  </si>
  <si>
    <t>Конденсатор керамический SMD 1206 47pf 50V</t>
  </si>
  <si>
    <t>УТ000024745</t>
  </si>
  <si>
    <t>Конденсатор керамический SMD 1206 51pf 50V</t>
  </si>
  <si>
    <t>УТ000024746</t>
  </si>
  <si>
    <t>Конденсатор керамический SMD 1206 56pf 50V</t>
  </si>
  <si>
    <t>УТ000024720</t>
  </si>
  <si>
    <t>Конденсатор керамический SMD 1206 5pf 50V</t>
  </si>
  <si>
    <t>УТ000024722</t>
  </si>
  <si>
    <t>Конденсатор керамический SMD 1206 6.2pf 50V</t>
  </si>
  <si>
    <t>УТ000024766</t>
  </si>
  <si>
    <t>Конденсатор керамический SMD 1206 6.8NF 50V</t>
  </si>
  <si>
    <t>УТ000024723</t>
  </si>
  <si>
    <t>Конденсатор керамический SMD 1206 6.8pf 50V</t>
  </si>
  <si>
    <t>УТ000024747</t>
  </si>
  <si>
    <t>Конденсатор керамический SMD 1206 62pf 50V</t>
  </si>
  <si>
    <t>УТ000024781</t>
  </si>
  <si>
    <t>Конденсатор керамический SMD 1206 680NF 50V</t>
  </si>
  <si>
    <t>УТ000024759</t>
  </si>
  <si>
    <t>Конденсатор керамический SMD 1206 680pf 50V</t>
  </si>
  <si>
    <t>УТ000024773</t>
  </si>
  <si>
    <t>Конденсатор керамический SMD 1206 68NF 16V</t>
  </si>
  <si>
    <t>УТ000024748</t>
  </si>
  <si>
    <t>Конденсатор керамический SMD 1206 68pf 50V</t>
  </si>
  <si>
    <t>УТ000024721</t>
  </si>
  <si>
    <t>Конденсатор керамический SMD 1206 6pf 50V</t>
  </si>
  <si>
    <t>УТ000024725</t>
  </si>
  <si>
    <t>Конденсатор керамический SMD 1206 7.5pf 50V</t>
  </si>
  <si>
    <t>УТ000024724</t>
  </si>
  <si>
    <t>Конденсатор керамический SMD 1206 7pf 50V</t>
  </si>
  <si>
    <t>УТ000024767</t>
  </si>
  <si>
    <t>Конденсатор керамический SMD 1206 8.2NF 50V</t>
  </si>
  <si>
    <t>УТ000024727</t>
  </si>
  <si>
    <t>Конденсатор керамический SMD 1206 8.2pf 50V</t>
  </si>
  <si>
    <t>УТ000024782</t>
  </si>
  <si>
    <t>Конденсатор керамический SMD 1206 820NF 50V</t>
  </si>
  <si>
    <t>УТ000024760</t>
  </si>
  <si>
    <t>Конденсатор керамический SMD 1206 820pf 50V</t>
  </si>
  <si>
    <t>УТ000024774</t>
  </si>
  <si>
    <t>Конденсатор керамический SMD 1206 82NF 50V</t>
  </si>
  <si>
    <t>УТ000024749</t>
  </si>
  <si>
    <t>Конденсатор керамический SMD 1206 82pf 50V</t>
  </si>
  <si>
    <t>УТ000024726</t>
  </si>
  <si>
    <t>Конденсатор керамический SMD 1206 8pf 50V</t>
  </si>
  <si>
    <t>УТ000024728</t>
  </si>
  <si>
    <t>Конденсатор керамический SMD 1206 9pf 50V</t>
  </si>
  <si>
    <t xml:space="preserve"> Конденсаторы пусковые</t>
  </si>
  <si>
    <t>УТ000066256</t>
  </si>
  <si>
    <t>Конденсатор 1.5мкФ 450В CBB60 с проводом</t>
  </si>
  <si>
    <t>УТ000008831</t>
  </si>
  <si>
    <t>Конденсатор 10мкФ 450V CBB60 2 Pin</t>
  </si>
  <si>
    <t>УТ000018682</t>
  </si>
  <si>
    <t>Конденсатор 10мкФ 450В 2x2pin, крепление под болт CBB60</t>
  </si>
  <si>
    <t>УТ000051512</t>
  </si>
  <si>
    <t>Конденсатор 10мкФ 450В CBB60</t>
  </si>
  <si>
    <t>УТ000025259</t>
  </si>
  <si>
    <t>Конденсатор 10мкФ 450В с проводом CBB60</t>
  </si>
  <si>
    <t>УТ000064419</t>
  </si>
  <si>
    <t>Конденсатор 10мкФ 450В с проводом CBB60 черный</t>
  </si>
  <si>
    <t>УТ000066257</t>
  </si>
  <si>
    <t>Конденсатор 10мкФ 630В CBB60 с проводом</t>
  </si>
  <si>
    <t>УТ000028161</t>
  </si>
  <si>
    <t>Конденсатор 110мкФ 450В CBB60</t>
  </si>
  <si>
    <t>УТ000039368</t>
  </si>
  <si>
    <t>Конденсатор 12,5мкФ 450В 2x2pin, крепление под болт CBB60</t>
  </si>
  <si>
    <t>УТ000011562</t>
  </si>
  <si>
    <t>Конденсатор 120мкФ 450V 2x4pin, алюминиевый CBB65</t>
  </si>
  <si>
    <t>УТ000028163</t>
  </si>
  <si>
    <t>Конденсатор 130мкФ 450В 2x2pin, крепление под болт CBB60</t>
  </si>
  <si>
    <t>УТ000039370</t>
  </si>
  <si>
    <t>Конденсатор 140мкФ 450В 2x2pin, алюминиевый CBB60</t>
  </si>
  <si>
    <t>УТ000028154</t>
  </si>
  <si>
    <t>Конденсатор 14мкФ 450В 2x2pin, крепление под болт CBB60</t>
  </si>
  <si>
    <t>УТ000052537</t>
  </si>
  <si>
    <t>Конденсатор 14мкФ 450В CBB60</t>
  </si>
  <si>
    <t>УТ000028164</t>
  </si>
  <si>
    <t>Конденсатор 150мкФ 450В CBB60</t>
  </si>
  <si>
    <t>УТ000064304</t>
  </si>
  <si>
    <t>Конденсатор 150мкФ 450В крепление под болт CBB60</t>
  </si>
  <si>
    <t>УТ000039664</t>
  </si>
  <si>
    <t>Конденсатор 15мкФ 450В с проводом CBB60</t>
  </si>
  <si>
    <t>УТ000008832</t>
  </si>
  <si>
    <t>Конденсатор 15мкФ/450V CBB60</t>
  </si>
  <si>
    <t>УТ000062634</t>
  </si>
  <si>
    <t>Конденсатор 16мкФ 450В CBB60</t>
  </si>
  <si>
    <t>УТ000065517</t>
  </si>
  <si>
    <t>Конденсатор 16мкФ 450В с проводом CBB60 черный</t>
  </si>
  <si>
    <t>УТ000028155</t>
  </si>
  <si>
    <t>Конденсатор 18мкФ 450В 2x2pin, крепление под болт CBB60</t>
  </si>
  <si>
    <t>УТ000050661</t>
  </si>
  <si>
    <t>Конденсатор 20мкФ 450В 2x2pin, крепление под болт CBB60</t>
  </si>
  <si>
    <t>УТ000051516</t>
  </si>
  <si>
    <t>Конденсатор 20мкФ 450В CBB60</t>
  </si>
  <si>
    <t>УТ000051514</t>
  </si>
  <si>
    <t>Конденсатор 20мкФ 450В с проводом CBB60 под болты</t>
  </si>
  <si>
    <t>УТ000064421</t>
  </si>
  <si>
    <t>Конденсатор 20мкФ 450В с проводом CBB60 черный</t>
  </si>
  <si>
    <t>УТ000065794</t>
  </si>
  <si>
    <t>Конденсатор 20мкФ 630В CBB60, с проводом, черный</t>
  </si>
  <si>
    <t>УТ000025253</t>
  </si>
  <si>
    <t>Конденсатор 22мкФ 450В 2x2pin, крепление под болт CBB60</t>
  </si>
  <si>
    <t>УТ000039676</t>
  </si>
  <si>
    <t>Конденсатор 25мкФ 450В с проводом CBB61</t>
  </si>
  <si>
    <t>УТ000066258</t>
  </si>
  <si>
    <t>Конденсатор 2мкФ 450В CBB60</t>
  </si>
  <si>
    <t>УТ000065510</t>
  </si>
  <si>
    <t>Конденсатор 2мкФ 450В с проводом CBB60 черный</t>
  </si>
  <si>
    <t>УТ000018686</t>
  </si>
  <si>
    <t>Конденсатор 30мкФ 450В 2x2pin, крепление под болт CBB60</t>
  </si>
  <si>
    <t>УТ000065511</t>
  </si>
  <si>
    <t>Конденсатор 30мкФ 450В с проводом CBB60 черный</t>
  </si>
  <si>
    <t>УТ000064423</t>
  </si>
  <si>
    <t>Конденсатор 30мкФ 630В CBB60</t>
  </si>
  <si>
    <t>УТ000039662</t>
  </si>
  <si>
    <t>Конденсатор 3мкФ 450В с проводом CBB60 черный</t>
  </si>
  <si>
    <t>УТ000028153</t>
  </si>
  <si>
    <t>Конденсатор 4,5мкФ 450В 2x2pin, с крепление под болт CBB60</t>
  </si>
  <si>
    <t>УТ000043856</t>
  </si>
  <si>
    <t>Конденсатор 40+5мкФ 450В 4x4x4pin, алюминиевый CBB65</t>
  </si>
  <si>
    <t>УТ000018688</t>
  </si>
  <si>
    <t>Конденсатор 40мкФ 450В 2x2pin, крепление под болт CBB60</t>
  </si>
  <si>
    <t>УТ000039666</t>
  </si>
  <si>
    <t>Конденсатор 40мкФ 450В с проводом CBB60</t>
  </si>
  <si>
    <t>УТ000025254</t>
  </si>
  <si>
    <t>Конденсатор 45мкФ 450В 2pin CBB60</t>
  </si>
  <si>
    <t>УТ000005540</t>
  </si>
  <si>
    <t>Конденсатор 45мкФ 450В с проводом CBB60</t>
  </si>
  <si>
    <t>УТ000066259</t>
  </si>
  <si>
    <t>Конденсатор 4мкФ 450В CBB60</t>
  </si>
  <si>
    <t>УТ000055784</t>
  </si>
  <si>
    <t>Конденсатор 4мкФ 450В CBB61</t>
  </si>
  <si>
    <t>УТ000018689</t>
  </si>
  <si>
    <t>Конденсатор 50мкФ 450В  CBB60 с проводом</t>
  </si>
  <si>
    <t>УТ000025263</t>
  </si>
  <si>
    <t>Конденсатор 50мкФ 450В с проводом CBB60</t>
  </si>
  <si>
    <t>УТ000050658</t>
  </si>
  <si>
    <t>Конденсатор 5мкФ 450В CBB60</t>
  </si>
  <si>
    <t>УТ000065518</t>
  </si>
  <si>
    <t>Конденсатор 5мкФ 450В с проводом CBB60 черный</t>
  </si>
  <si>
    <t>УТ000066260</t>
  </si>
  <si>
    <t>Конденсатор 5мкФ 630В CBB60</t>
  </si>
  <si>
    <t>УТ000008852</t>
  </si>
  <si>
    <t>Конденсатор 60мкФ 450В 2pin CBB60</t>
  </si>
  <si>
    <t>УТ000039369</t>
  </si>
  <si>
    <t>Конденсатор 60мкФ 450В 2x2pin, крепление под болт CBB60</t>
  </si>
  <si>
    <t>УТ000025264</t>
  </si>
  <si>
    <t>Конденсатор 60мкФ 450В с проводом CBB60</t>
  </si>
  <si>
    <t>УТ000039663</t>
  </si>
  <si>
    <t>Конденсатор 6мкФ 450В 2x2pin, крепление под болт CBB60</t>
  </si>
  <si>
    <t>УТ000065512</t>
  </si>
  <si>
    <t>Конденсатор 7мкФ 450В с проводом CBB60 черный</t>
  </si>
  <si>
    <t>УТ000013934</t>
  </si>
  <si>
    <t>Конденсатор 8мкФ 450В 2x2pin, крепление под болт CBB60</t>
  </si>
  <si>
    <t>УТ000065519</t>
  </si>
  <si>
    <t>Конденсатор 8мкФ 450В с проводом CBB60 черный</t>
  </si>
  <si>
    <t>УТ000028159</t>
  </si>
  <si>
    <t>Конденсатор 90мкФ 450В 2x2pin, крепление под болт CBB60</t>
  </si>
  <si>
    <t xml:space="preserve"> Конденсаторы танталовые SMD</t>
  </si>
  <si>
    <t>УТ000025042</t>
  </si>
  <si>
    <t>Конденсатор танталовый SMD3216 10V 10мкФ (106A/10v106)</t>
  </si>
  <si>
    <t>УТ000025043</t>
  </si>
  <si>
    <t>Конденсатор танталовый SMD3216 10V 22мкФ (226A/10v226)</t>
  </si>
  <si>
    <t>УТ000025047</t>
  </si>
  <si>
    <t>Конденсатор танталовый SMD3216 16V 1мкФ (105C/16v105)</t>
  </si>
  <si>
    <t>УТ000025045</t>
  </si>
  <si>
    <t>Конденсатор танталовый SMD3216 16V 2.2мкФ (225C/16v225)</t>
  </si>
  <si>
    <t>УТ000025048</t>
  </si>
  <si>
    <t>Конденсатор танталовый SMD3216 16V 4.7мкФ (475C/16v475)</t>
  </si>
  <si>
    <t>УТ000025040</t>
  </si>
  <si>
    <t>Конденсатор танталовый SMD3216 6V 100мкФ (107J/6v107)</t>
  </si>
  <si>
    <t>УТ000025041</t>
  </si>
  <si>
    <t>Конденсатор танталовый SMD3216 6V 47мкФ (476J/6v476)</t>
  </si>
  <si>
    <t>УТ000025037</t>
  </si>
  <si>
    <t>Конденсатор танталовый SMD3526 10V 47мкФ (476A/10v476)</t>
  </si>
  <si>
    <t>УТ000025030</t>
  </si>
  <si>
    <t>Конденсатор танталовый SMD3526 16V 100мкФ (107C/16v107)</t>
  </si>
  <si>
    <t>УТ000025029</t>
  </si>
  <si>
    <t>Конденсатор танталовый SMD3526 16V 22мкФ (226C/16v226)</t>
  </si>
  <si>
    <t>УТ000025023</t>
  </si>
  <si>
    <t>Конденсатор танталовый SMD3526 25V 4.7мкФ (475E/25v475)</t>
  </si>
  <si>
    <t>УТ000025036</t>
  </si>
  <si>
    <t>Конденсатор танталовый SMD3526 35V 1мкФ (105V/35v105)</t>
  </si>
  <si>
    <t>УТ000025028</t>
  </si>
  <si>
    <t>Конденсатор танталовый SMD3526 35V 2.2мкФ (225V/35v225)</t>
  </si>
  <si>
    <t>УТ000025039</t>
  </si>
  <si>
    <t>Конденсатор танталовый SMD3526 6V 220мкФ (227J/6v227)</t>
  </si>
  <si>
    <t xml:space="preserve"> Конденсаторы электролитические</t>
  </si>
  <si>
    <t>УТ000032690</t>
  </si>
  <si>
    <t>Конденсатор электролитический   2.2мкФ 100V</t>
  </si>
  <si>
    <t>УТ000017409</t>
  </si>
  <si>
    <t>Конденсатор электролитический 1000мкФ 10V</t>
  </si>
  <si>
    <t>УТ000023554</t>
  </si>
  <si>
    <t>Конденсатор электролитический 1000мкФ 16V</t>
  </si>
  <si>
    <t>УТ000023559</t>
  </si>
  <si>
    <t>Конденсатор электролитический 1000мкФ 25V</t>
  </si>
  <si>
    <t>УТ000017410</t>
  </si>
  <si>
    <t>Конденсатор электролитический 1000мкФ 35V</t>
  </si>
  <si>
    <t>УТ000023569</t>
  </si>
  <si>
    <t>Конденсатор электролитический 1000мкФ 50V</t>
  </si>
  <si>
    <t>УТ000038018</t>
  </si>
  <si>
    <t>Конденсатор электролитический 1000мкФ 6,3В low ESR Jamicon</t>
  </si>
  <si>
    <t>УТ000017411</t>
  </si>
  <si>
    <t>Конденсатор электролитический 1000мкФ 6.3V</t>
  </si>
  <si>
    <t>УТ000067169</t>
  </si>
  <si>
    <t>Конденсатор электролитический 1000мкФ 63V</t>
  </si>
  <si>
    <t>УТ000049809</t>
  </si>
  <si>
    <t>Конденсатор электролитический 100мкФ 100V</t>
  </si>
  <si>
    <t>УТ000049813</t>
  </si>
  <si>
    <t>Конденсатор электролитический 100мкФ 10V</t>
  </si>
  <si>
    <t>УТ000023552</t>
  </si>
  <si>
    <t>Конденсатор электролитический 100мкФ 16V 5*11mm</t>
  </si>
  <si>
    <t>УТ000017406</t>
  </si>
  <si>
    <t>Конденсатор электролитический 100мкФ 250V</t>
  </si>
  <si>
    <t>УТ000023556</t>
  </si>
  <si>
    <t>Конденсатор электролитический 100мкФ 25V 6*11mm</t>
  </si>
  <si>
    <t>УТ000046099</t>
  </si>
  <si>
    <t>Конденсатор электролитический 100мкФ 450V</t>
  </si>
  <si>
    <t>УТ000017407</t>
  </si>
  <si>
    <t>Конденсатор электролитический 100мкФ 50V</t>
  </si>
  <si>
    <t>УТ000017408</t>
  </si>
  <si>
    <t>Конденсатор электролитический 100мкФ 63V</t>
  </si>
  <si>
    <t>УТ000017401</t>
  </si>
  <si>
    <t>Конденсатор электролитический 10мкФ 100V 5.0*11 TK</t>
  </si>
  <si>
    <t>УТ000017402</t>
  </si>
  <si>
    <t>Конденсатор электролитический 10мкФ 160V 6.3*11 TK</t>
  </si>
  <si>
    <t>УТ000017403</t>
  </si>
  <si>
    <t>Конденсатор электролитический 10мкФ 250V 10.0*16 TK</t>
  </si>
  <si>
    <t>УТ000023555</t>
  </si>
  <si>
    <t>Конденсатор электролитический 10мкФ 25V</t>
  </si>
  <si>
    <t>УТ000017404</t>
  </si>
  <si>
    <t>Конденсатор электролитический 10мкФ 400V</t>
  </si>
  <si>
    <t>УТ000046102</t>
  </si>
  <si>
    <t>Конденсатор электролитический 10мкФ 450V</t>
  </si>
  <si>
    <t>УТ000023565</t>
  </si>
  <si>
    <t>Конденсатор электролитический 10мкФ 50V</t>
  </si>
  <si>
    <t>УТ000017405</t>
  </si>
  <si>
    <t>Конденсатор электролитический 10мкФ 63V</t>
  </si>
  <si>
    <t>УТ000041415</t>
  </si>
  <si>
    <t>Конденсатор электролитический 1200мкФ 16V</t>
  </si>
  <si>
    <t>УТ000041413</t>
  </si>
  <si>
    <t>Конденсатор электролитический 1200мкФ 25V</t>
  </si>
  <si>
    <t>УТ000041414</t>
  </si>
  <si>
    <t>Конденсатор электролитический 1200мкФ 6.3V</t>
  </si>
  <si>
    <t>УТ000049815</t>
  </si>
  <si>
    <t>Конденсатор электролитический 1500мкФ 10V</t>
  </si>
  <si>
    <t>УТ000027810</t>
  </si>
  <si>
    <t>Конденсатор электролитический 1500мкФ 16V</t>
  </si>
  <si>
    <t>УТ000067170</t>
  </si>
  <si>
    <t>Конденсатор электролитический 1500мкФ 25V</t>
  </si>
  <si>
    <t>УТ000067171</t>
  </si>
  <si>
    <t>Конденсатор электролитический 1500мкФ 35V</t>
  </si>
  <si>
    <t>УТ000049814</t>
  </si>
  <si>
    <t>Конденсатор электролитический 1800мкФ 10V</t>
  </si>
  <si>
    <t>УТ000049806</t>
  </si>
  <si>
    <t>Конденсатор электролитический 1мкФ 100V</t>
  </si>
  <si>
    <t>УТ000017397</t>
  </si>
  <si>
    <t>Конденсатор электролитический 1мкФ 160V 6.3*11 TK</t>
  </si>
  <si>
    <t>УТ000017398</t>
  </si>
  <si>
    <t>Конденсатор электролитический 1мкФ 250V 6.3*11 TK</t>
  </si>
  <si>
    <t>УТ000049819</t>
  </si>
  <si>
    <t>Конденсатор электролитический 1мкФ 400V</t>
  </si>
  <si>
    <t>УТ000017399</t>
  </si>
  <si>
    <t>Конденсатор электролитический 1мкФ 450V</t>
  </si>
  <si>
    <t>УТ000023561</t>
  </si>
  <si>
    <t>Конденсатор электролитический 1мкФ 50V 5*11mm</t>
  </si>
  <si>
    <t>УТ000017400</t>
  </si>
  <si>
    <t>Конденсатор электролитический 1мкФ 63V 5.0*11 TK</t>
  </si>
  <si>
    <t>УТ000067163</t>
  </si>
  <si>
    <t>Конденсатор электролитический 2,2мкФ 450V</t>
  </si>
  <si>
    <t>УТ000067161</t>
  </si>
  <si>
    <t>Конденсатор электролитический 2,2мкФ 63V</t>
  </si>
  <si>
    <t>УТ000032697</t>
  </si>
  <si>
    <t>Конденсатор электролитический 2.2мкФ 250V</t>
  </si>
  <si>
    <t>УТ000023562</t>
  </si>
  <si>
    <t>Конденсатор электролитический 2.2мкФ 50V</t>
  </si>
  <si>
    <t>УТ000027813</t>
  </si>
  <si>
    <t>Конденсатор электролитический 2200мкФ 10V</t>
  </si>
  <si>
    <t>УТ000027812</t>
  </si>
  <si>
    <t>Конденсатор электролитический 2200мкФ 16V</t>
  </si>
  <si>
    <t>УТ000023560</t>
  </si>
  <si>
    <t>Конденсатор электролитический 2200мкФ 25V</t>
  </si>
  <si>
    <t>УТ000027814</t>
  </si>
  <si>
    <t>Конденсатор электролитический 2200мкФ 6.3V</t>
  </si>
  <si>
    <t>УТ000067172</t>
  </si>
  <si>
    <t>Конденсатор электролитический 2200мкФ 63V</t>
  </si>
  <si>
    <t>УТ000049810</t>
  </si>
  <si>
    <t>Конденсатор электролитический 220мкФ 100V</t>
  </si>
  <si>
    <t>УТ000049812</t>
  </si>
  <si>
    <t>Конденсатор электролитический 220мкФ 10V</t>
  </si>
  <si>
    <t>УТ000017417</t>
  </si>
  <si>
    <t>Конденсатор электролитический 220мкФ 25V</t>
  </si>
  <si>
    <t>УТ000027809</t>
  </si>
  <si>
    <t>Конденсатор электролитический 220мкФ 35V</t>
  </si>
  <si>
    <t>УТ000023567</t>
  </si>
  <si>
    <t>Конденсатор электролитический 220мкФ 50V 10*13mm</t>
  </si>
  <si>
    <t>УТ000067166</t>
  </si>
  <si>
    <t>Конденсатор электролитический 220мкФ 6.3V</t>
  </si>
  <si>
    <t>УТ000017418</t>
  </si>
  <si>
    <t>Конденсатор электролитический 220мкФ 63V</t>
  </si>
  <si>
    <t>УТ000049807</t>
  </si>
  <si>
    <t>Конденсатор электролитический 22мкФ 100V</t>
  </si>
  <si>
    <t>УТ000017413</t>
  </si>
  <si>
    <t>Конденсатор электролитический 22мкФ 160V 10*12.5 TK</t>
  </si>
  <si>
    <t>УТ000049816</t>
  </si>
  <si>
    <t>Конденсатор электролитический 22мкФ 16V</t>
  </si>
  <si>
    <t>УТ000017414</t>
  </si>
  <si>
    <t>Конденсатор электролитический 22мкФ 250V 10*21 TK</t>
  </si>
  <si>
    <t>УТ000032659</t>
  </si>
  <si>
    <t>Конденсатор электролитический 22мкФ 450V</t>
  </si>
  <si>
    <t>УТ000017416</t>
  </si>
  <si>
    <t>Конденсатор электролитический 22мкФ 50V</t>
  </si>
  <si>
    <t>УТ000032692</t>
  </si>
  <si>
    <t>Конденсатор электролитический 22мкФ 63V</t>
  </si>
  <si>
    <t>УТ000017420</t>
  </si>
  <si>
    <t>Конденсатор электролитический 3.3мкФ 250V</t>
  </si>
  <si>
    <t>УТ000049820</t>
  </si>
  <si>
    <t>Конденсатор электролитический 3.3мкФ 400V</t>
  </si>
  <si>
    <t>УТ000023563</t>
  </si>
  <si>
    <t>Конденсатор электролитический 3.3мкФ 50V</t>
  </si>
  <si>
    <t>УТ000067173</t>
  </si>
  <si>
    <t>Конденсатор электролитический 3300мкФ 25V</t>
  </si>
  <si>
    <t>УТ000049811</t>
  </si>
  <si>
    <t>Конденсатор электролитический 330мкФ 10V</t>
  </si>
  <si>
    <t>УТ000049817</t>
  </si>
  <si>
    <t>Конденсатор электролитический 330мкФ 16V</t>
  </si>
  <si>
    <t>УТ000023557</t>
  </si>
  <si>
    <t>Конденсатор электролитический 330мкФ 25V</t>
  </si>
  <si>
    <t>УТ000027808</t>
  </si>
  <si>
    <t>Конденсатор электролитический 330мкФ 35V</t>
  </si>
  <si>
    <t>УТ000017421</t>
  </si>
  <si>
    <t>Конденсатор электролитический 33мкФ 100V</t>
  </si>
  <si>
    <t>УТ000017422</t>
  </si>
  <si>
    <t>Конденсатор электролитический 33мкФ 250V</t>
  </si>
  <si>
    <t>УТ000017423</t>
  </si>
  <si>
    <t>Конденсатор электролитический 33мкФ 25V</t>
  </si>
  <si>
    <t>УТ000046101</t>
  </si>
  <si>
    <t>Конденсатор электролитический 33мкФ 450V</t>
  </si>
  <si>
    <t>УТ000023566</t>
  </si>
  <si>
    <t>Конденсатор электролитический 33мкФ 50V</t>
  </si>
  <si>
    <t>УТ000067164</t>
  </si>
  <si>
    <t>Конденсатор электролитический 4,7мкФ 250V</t>
  </si>
  <si>
    <t>УТ000017427</t>
  </si>
  <si>
    <t>Конденсатор электролитический 4.7мкФ 450V</t>
  </si>
  <si>
    <t>УТ000023564</t>
  </si>
  <si>
    <t>Конденсатор электролитический 4.7мкФ 50V</t>
  </si>
  <si>
    <t>УТ000017428</t>
  </si>
  <si>
    <t>Конденсатор электролитический 4.7мкФ 63V 5*11 TK</t>
  </si>
  <si>
    <t>УТ000032657</t>
  </si>
  <si>
    <t>Конденсатор электролитический 4700мкФ 25V</t>
  </si>
  <si>
    <t>УТ000038019</t>
  </si>
  <si>
    <t>Конденсатор электролитический 4700мкФ 6,3В low ESR Jamicon</t>
  </si>
  <si>
    <t>УТ000017435</t>
  </si>
  <si>
    <t>Конденсатор электролитический 4700мкФ 6.3V</t>
  </si>
  <si>
    <t>УТ000032664</t>
  </si>
  <si>
    <t>Конденсатор электролитический 4700мкФ 6.3V (для компьютера)</t>
  </si>
  <si>
    <t>УТ000017433</t>
  </si>
  <si>
    <t>Конденсатор электролитический 470мкФ 16V</t>
  </si>
  <si>
    <t>УТ000023558</t>
  </si>
  <si>
    <t>Конденсатор электролитический 470мкФ 25V</t>
  </si>
  <si>
    <t>УТ000067167</t>
  </si>
  <si>
    <t>Конденсатор электролитический 470мкФ 63V</t>
  </si>
  <si>
    <t>УТ000049808</t>
  </si>
  <si>
    <t>Конденсатор электролитический 47мкФ 100V</t>
  </si>
  <si>
    <t>УТ000017429</t>
  </si>
  <si>
    <t>Конденсатор электролитический 47мкФ 16V 5*11mm</t>
  </si>
  <si>
    <t>УТ000067165</t>
  </si>
  <si>
    <t>Конденсатор электролитический 47мкФ 250V</t>
  </si>
  <si>
    <t>УТ000017430</t>
  </si>
  <si>
    <t>Конденсатор электролитический 47мкФ 25V 5*11mm</t>
  </si>
  <si>
    <t>УТ000046100</t>
  </si>
  <si>
    <t>Конденсатор электролитический 47мкФ 450V</t>
  </si>
  <si>
    <t>УТ000017431</t>
  </si>
  <si>
    <t>Конденсатор электролитический 47мкФ 50V</t>
  </si>
  <si>
    <t>УТ000017432</t>
  </si>
  <si>
    <t>Конденсатор электролитический 47мкФ 63V 6.3*11 TK</t>
  </si>
  <si>
    <t>УТ000046104</t>
  </si>
  <si>
    <t>Конденсатор электролитический 680мкФ 25V</t>
  </si>
  <si>
    <t xml:space="preserve"> Конденсаторы электролитические SMD</t>
  </si>
  <si>
    <t>УТ000025057</t>
  </si>
  <si>
    <t>Конденсатор электролитический SMD 35В 100мкФ</t>
  </si>
  <si>
    <t>УТ000025056</t>
  </si>
  <si>
    <t>Конденсатор электролитический SMD 35В 47мкФ</t>
  </si>
  <si>
    <t>УТ000025050</t>
  </si>
  <si>
    <t>Конденсатор электролитический SMD 50В 0.47мкФ</t>
  </si>
  <si>
    <t>УТ000025054</t>
  </si>
  <si>
    <t>Конденсатор электролитический SMD 50В 10мкФ</t>
  </si>
  <si>
    <t>УТ000025051</t>
  </si>
  <si>
    <t>Конденсатор электролитический SMD 50В 1мкФ</t>
  </si>
  <si>
    <t>УТ000025052</t>
  </si>
  <si>
    <t>Конденсатор электролитический SMD 50В 2.2мкФ</t>
  </si>
  <si>
    <t>УТ000025055</t>
  </si>
  <si>
    <t>Конденсатор электролитический SMD 50В 22мкФ</t>
  </si>
  <si>
    <t>УТ000025053</t>
  </si>
  <si>
    <t>Конденсатор электролитический SMD 50В 4.7мкФ</t>
  </si>
  <si>
    <t xml:space="preserve"> Корпуса, корпусные компоненты</t>
  </si>
  <si>
    <t xml:space="preserve"> Корпуса</t>
  </si>
  <si>
    <t>УТ000064662</t>
  </si>
  <si>
    <t>Корпус для РЭА, лицевая панель алюминий, 215х115х45мм , черный</t>
  </si>
  <si>
    <t>УТ000059678</t>
  </si>
  <si>
    <t>Корпус для РЭА, лицевая панель алюминий, 248*325*70 мм</t>
  </si>
  <si>
    <t>УТ000061091</t>
  </si>
  <si>
    <t>Корпус для РЭА, лицевая панель алюминий, 290х185х60мм</t>
  </si>
  <si>
    <t>УТ000059680</t>
  </si>
  <si>
    <t>Корпус для РЭА, лицевая панель алюминий, 350*425*120  мм</t>
  </si>
  <si>
    <t>УТ000058056</t>
  </si>
  <si>
    <t>Радиатор-корпус 45х70х100мм BLA457-100</t>
  </si>
  <si>
    <t>УТ000058057</t>
  </si>
  <si>
    <t>Радиатор-корпус 45х70х150мм BLA457-150</t>
  </si>
  <si>
    <t xml:space="preserve"> Ножки приборные</t>
  </si>
  <si>
    <t>УТ000057842</t>
  </si>
  <si>
    <t>Ножка приборная (тип А) Ø=14мм Н=5.5мм SF1406</t>
  </si>
  <si>
    <t>УТ000057843</t>
  </si>
  <si>
    <t>Ножка приборная с анкерным креплением (тип В) Ø=20/18мм Н=12мм SF1812S</t>
  </si>
  <si>
    <t>УТ000057844</t>
  </si>
  <si>
    <t>Ножка приборная с анкерным креплением (тип В) Ø=25/23мм Н=5мм SF2305S</t>
  </si>
  <si>
    <t>УТ000058855</t>
  </si>
  <si>
    <t>Ножки приборные 10.5x8.6x2.5мм SF-007 (4)</t>
  </si>
  <si>
    <t>УТ000058854</t>
  </si>
  <si>
    <t>Ножки приборные 12.7x7x6мм SF-005 (4)</t>
  </si>
  <si>
    <t>УТ000058856</t>
  </si>
  <si>
    <t>Ножки приборные 20.5x14x7.6мм SF-006 (4)</t>
  </si>
  <si>
    <t>УТ000058853</t>
  </si>
  <si>
    <t>Ножки приборные противоскользящие S200503 (4)</t>
  </si>
  <si>
    <t xml:space="preserve"> Стойки крепежные</t>
  </si>
  <si>
    <t>УТ000057834</t>
  </si>
  <si>
    <t>Стойка шестигранная латунная 10мм винт-винт М3х5 PCHNN-10</t>
  </si>
  <si>
    <t>УТ000057835</t>
  </si>
  <si>
    <t>Стойка шестигранная латунная 15мм винт-винт М3х5 PCHNN-15</t>
  </si>
  <si>
    <t>УТ000057836</t>
  </si>
  <si>
    <t>Стойка шестигранная латунная 25мм винт-винт М3х5 PCHNN-25</t>
  </si>
  <si>
    <t>УТ000057837</t>
  </si>
  <si>
    <t>Стойка шестигранная латунная 30мм винт-винт М3х5 PCHNN-30</t>
  </si>
  <si>
    <t>УТ000057838</t>
  </si>
  <si>
    <t>Стойка шестигранная латунная винт - гайка 10мм М3х5 PCHSN-10</t>
  </si>
  <si>
    <t>УТ000057839</t>
  </si>
  <si>
    <t>Стойка шестигранная латунная винт - гайка 15мм М3х5 PCHSN-15</t>
  </si>
  <si>
    <t>УТ000057840</t>
  </si>
  <si>
    <t>Стойка шестигранная латунная винт - гайка 20мм М3х5 PCHSN-20</t>
  </si>
  <si>
    <t>УТ000057841</t>
  </si>
  <si>
    <t>Стойка шестигранная латунная винт - гайка 30мм М3х5 PCHSN-30</t>
  </si>
  <si>
    <t>УТ000058521</t>
  </si>
  <si>
    <t>Стойка шестигранная латунная гайка - гайка 10мм М3 PCHSS-10</t>
  </si>
  <si>
    <t>УТ000058522</t>
  </si>
  <si>
    <t>Стойка шестигранная латунная гайка - гайка 15мм М3 PCHSS-15</t>
  </si>
  <si>
    <t>УТ000058523</t>
  </si>
  <si>
    <t>Стойка шестигранная латунная гайка - гайка 20мм М3 PCHSS-20</t>
  </si>
  <si>
    <t>УТ000058524</t>
  </si>
  <si>
    <t>Стойка шестигранная латунная гайка - гайка 25мм М3 PCHSS-25</t>
  </si>
  <si>
    <t>УТ000058525</t>
  </si>
  <si>
    <t>Стойка шестигранная латунная гайка - гайка 30мм М3 PCHSS-30</t>
  </si>
  <si>
    <t>УТ000023072</t>
  </si>
  <si>
    <t>Стойка шестигранная латунная М2.5х12 PCHSN2.5-12</t>
  </si>
  <si>
    <t>УТ000023073</t>
  </si>
  <si>
    <t>Стойка шестигранная латунная М2.5х4 PCHSN2.5-04</t>
  </si>
  <si>
    <t>УТ000023065</t>
  </si>
  <si>
    <t>Стойка шестигранная латунная М2х5 PCHSN2-05</t>
  </si>
  <si>
    <t>УТ000023067</t>
  </si>
  <si>
    <t>Стойка шестигранная латунная М2х8 PCHSN2-08</t>
  </si>
  <si>
    <t>УТ000023080</t>
  </si>
  <si>
    <t>Стойка шестигранная латунная М3х5 PCHSN3-05</t>
  </si>
  <si>
    <t>УТ000058512</t>
  </si>
  <si>
    <t>Стойка шестигранная нейлон 10мм гайка-гайка М3 HTP-310</t>
  </si>
  <si>
    <t>УТ000058513</t>
  </si>
  <si>
    <t>Стойка шестигранная нейлон 15мм гайка-гайка М3 HTP-315</t>
  </si>
  <si>
    <t>УТ000058514</t>
  </si>
  <si>
    <t>Стойка шестигранная нейлон 20мм гайка-гайка М3 HTP-320</t>
  </si>
  <si>
    <t>УТ000058515</t>
  </si>
  <si>
    <t>Стойка шестигранная нейлон 25мм гайка-гайка М3 HTP-325</t>
  </si>
  <si>
    <t>УТ000058516</t>
  </si>
  <si>
    <t>Стойка шестигранная нейлон 30мм гайка-гайка М3 HTP-330</t>
  </si>
  <si>
    <t>УТ000058511</t>
  </si>
  <si>
    <t>Стойка шестигранная нейлон 6мм гайка-гайка М3 HTP-306</t>
  </si>
  <si>
    <t>УТ000058518</t>
  </si>
  <si>
    <t>Стойка шестигранная нейлон винт - гайка 10мм М3х5 HTS-310</t>
  </si>
  <si>
    <t>УТ000058519</t>
  </si>
  <si>
    <t>Стойка шестигранная нейлон винт - гайка 20мм М3х6 HTS-320</t>
  </si>
  <si>
    <t>УТ000058520</t>
  </si>
  <si>
    <t>Стойка шестигранная нейлон винт - гайка 30мм М3х6 HTS-330</t>
  </si>
  <si>
    <t>УТ000058517</t>
  </si>
  <si>
    <t>Стойка шестигранная нейлон винт - гайка 6мм М3х6 HTS-306</t>
  </si>
  <si>
    <t>УТ000023167</t>
  </si>
  <si>
    <t>Стойка шестигранная нейлоновая М2х10+3 TP2-10</t>
  </si>
  <si>
    <t>УТ000023168</t>
  </si>
  <si>
    <t>Стойка шестигранная нейлоновая М2х12+3 TP2-12</t>
  </si>
  <si>
    <t>УТ000023169</t>
  </si>
  <si>
    <t>Стойка шестигранная нейлоновая М2х15+3 TP2-15</t>
  </si>
  <si>
    <t>УТ000023171</t>
  </si>
  <si>
    <t>Стойка шестигранная нейлоновая М2х5 HP2-05</t>
  </si>
  <si>
    <t>УТ000023164</t>
  </si>
  <si>
    <t>Стойка шестигранная нейлоновая М2х5+3 TP2-05</t>
  </si>
  <si>
    <t>УТ000023172</t>
  </si>
  <si>
    <t>Стойка шестигранная нейлоновая М2х6 HP2-06</t>
  </si>
  <si>
    <t>УТ000023165</t>
  </si>
  <si>
    <t>Стойка шестигранная нейлоновая М2х6+3 TP2-06</t>
  </si>
  <si>
    <t>УТ000023166</t>
  </si>
  <si>
    <t>Стойка шестигранная нейлоновая М2х8+3 TP2-08</t>
  </si>
  <si>
    <t>УТ000023176</t>
  </si>
  <si>
    <t>Стойка шестигранная нейлоновая М3х10 HP3-10</t>
  </si>
  <si>
    <t>УТ000023160</t>
  </si>
  <si>
    <t>Стойка шестигранная нейлоновая М3х10+6 TP3-10</t>
  </si>
  <si>
    <t>УТ000023179</t>
  </si>
  <si>
    <t>Стойка шестигранная нейлоновая М3х12 HP3-12</t>
  </si>
  <si>
    <t>УТ000023161</t>
  </si>
  <si>
    <t>Стойка шестигранная нейлоновая М3х12+6 TP3-12</t>
  </si>
  <si>
    <t>УТ000023180</t>
  </si>
  <si>
    <t>Стойка шестигранная нейлоновая М3х15 HP3-15</t>
  </si>
  <si>
    <t>УТ000023162</t>
  </si>
  <si>
    <t>Стойка шестигранная нейлоновая М3х15+6 TP3-15</t>
  </si>
  <si>
    <t>УТ000023181</t>
  </si>
  <si>
    <t>Стойка шестигранная нейлоновая М3х20 HP3-20</t>
  </si>
  <si>
    <t>УТ000023163</t>
  </si>
  <si>
    <t>Стойка шестигранная нейлоновая М3х20+6 TP3-20</t>
  </si>
  <si>
    <t>УТ000023158</t>
  </si>
  <si>
    <t>Стойка шестигранная нейлоновая М3х6+6 TP3-06</t>
  </si>
  <si>
    <t>УТ000023178</t>
  </si>
  <si>
    <t>Стойка шестигранная нейлоновая М3х8 HP3-08</t>
  </si>
  <si>
    <t>УТ000023159</t>
  </si>
  <si>
    <t>Стойка шестигранная нейлоновая М3х8+6 TP3-08</t>
  </si>
  <si>
    <t xml:space="preserve"> Лампы индикаторные</t>
  </si>
  <si>
    <t>УТ000064084</t>
  </si>
  <si>
    <t>Лампа индикаторная неоновая 12В ø10мм, круглый верх, зеленая матовая 0088</t>
  </si>
  <si>
    <t>УТ000064083</t>
  </si>
  <si>
    <t>Лампа индикаторная неоновая 12В ø10мм, круглый верх, красная матовая 0088</t>
  </si>
  <si>
    <t>УТ000064081</t>
  </si>
  <si>
    <t>Лампа индикаторная неоновая 12В ø12мм, круглый верх, желтая 008</t>
  </si>
  <si>
    <t>УТ000064082</t>
  </si>
  <si>
    <t>Лампа индикаторная неоновая 12В ø12мм, круглый верх, зеленая 008</t>
  </si>
  <si>
    <t>УТ000064080</t>
  </si>
  <si>
    <t>Лампа индикаторная неоновая 12В ø12мм, круглый верх, красная 008</t>
  </si>
  <si>
    <t>УТ000064075</t>
  </si>
  <si>
    <t>Лампа индикаторная неоновая 220В ø10мм, круглый верх, желтая 006</t>
  </si>
  <si>
    <t>УТ000064076</t>
  </si>
  <si>
    <t>Лампа индикаторная неоновая 220В ø10мм, круглый верх, зеленая 006</t>
  </si>
  <si>
    <t>УТ000064074</t>
  </si>
  <si>
    <t>Лампа индикаторная неоновая 220В ø10мм, круглый верх, красная 006</t>
  </si>
  <si>
    <t>УТ000064078</t>
  </si>
  <si>
    <t>Лампа индикаторная неоновая 220В ø12мм, круглый верх, желтая 008</t>
  </si>
  <si>
    <t>УТ000064079</t>
  </si>
  <si>
    <t>Лампа индикаторная неоновая 220В ø12мм, круглый верх, зеленая 008</t>
  </si>
  <si>
    <t xml:space="preserve"> Микросхемы</t>
  </si>
  <si>
    <t>УТ000023349</t>
  </si>
  <si>
    <t>RT8008GB SOT-23-5 Импульсный понижающий DC-DC стабилизатор (регулируемый, 2.5В-5.5В (Vin), 600мВ-5.5В, 0.6А)</t>
  </si>
  <si>
    <t xml:space="preserve"> Микросхемы контроллер заряда</t>
  </si>
  <si>
    <t>УТ000023347</t>
  </si>
  <si>
    <t>LN2054Y42AMR (2YL6) SOT23-5 Линейный контроллер заряда Li-Ion батареи</t>
  </si>
  <si>
    <t xml:space="preserve"> Микросхемы стабилизаторов напряжения</t>
  </si>
  <si>
    <t>УТ000046105</t>
  </si>
  <si>
    <t>78L05 стабилизатор напряжения 5в 0,1А, Крен, SOT-89</t>
  </si>
  <si>
    <t>УТ000046107</t>
  </si>
  <si>
    <t>78L09 стабилизатор напряжения 9в 0,1А, Крен, SOT-89</t>
  </si>
  <si>
    <t>УТ000046106</t>
  </si>
  <si>
    <t>78L12 стабилизатор напряжения 12в 0,1А, Крен, SOT-89</t>
  </si>
  <si>
    <t>УТ000046108</t>
  </si>
  <si>
    <t>78L15 стабилизатор напряжения 15в 0,1А, Крен, SOT-89</t>
  </si>
  <si>
    <t>УТ000028594</t>
  </si>
  <si>
    <t>L7805CV стабилизатор напряжения 5В 1,5А, Крен, ТО-220</t>
  </si>
  <si>
    <t>УТ000028595</t>
  </si>
  <si>
    <t>L7806CV стабилизатор напряжения 6в 1,5А, Крен, ТО-220</t>
  </si>
  <si>
    <t>УТ000028596</t>
  </si>
  <si>
    <t>L7808CV стабилизатор напряжения 8в 1,5А, Крен, ТО-220</t>
  </si>
  <si>
    <t>УТ000028597</t>
  </si>
  <si>
    <t>L7809CV стабилизатор напряжения 9в 1,5А, Крен, ТО-220</t>
  </si>
  <si>
    <t>УТ000028593</t>
  </si>
  <si>
    <t>L7812CV стабилизатор напряжения 12в 1,5А, Крен, ТО-220</t>
  </si>
  <si>
    <t>УТ000028600</t>
  </si>
  <si>
    <t>L7815CV стабилизатор напряжения 15в 1,5А, Крен, ТО-220</t>
  </si>
  <si>
    <t>УТ000028599</t>
  </si>
  <si>
    <t>L7824CV стабилизатор напряжения 24в 1,5А, Крен, ТО-220</t>
  </si>
  <si>
    <t xml:space="preserve"> Панели, кроватки для микросхем</t>
  </si>
  <si>
    <t>УТ000060340</t>
  </si>
  <si>
    <t>Панель для микросхем DIP-14 SCS-14</t>
  </si>
  <si>
    <t>УТ000060339</t>
  </si>
  <si>
    <t>Панель для микросхем DIP-8 SCS-08</t>
  </si>
  <si>
    <t>УТ000060343</t>
  </si>
  <si>
    <t>Панель для микросхем цанговая DIP-14 SCSM-14 TRS-14</t>
  </si>
  <si>
    <t>УТ000060344</t>
  </si>
  <si>
    <t>Панель для микросхем цанговая DIP-16 SCSM-16 TRS-16</t>
  </si>
  <si>
    <t>УТ000060342</t>
  </si>
  <si>
    <t>Панель для микросхем цанговая DIP-8 SCSM-08 TRS-08</t>
  </si>
  <si>
    <t xml:space="preserve"> Модули</t>
  </si>
  <si>
    <t xml:space="preserve"> Ардуино контроллеры, модули, датчики</t>
  </si>
  <si>
    <t xml:space="preserve"> Ардуино датчики</t>
  </si>
  <si>
    <t>УТ000054289</t>
  </si>
  <si>
    <t>Датчик звука, шума с микрофоном, модуль KY-038 Sound sensor</t>
  </si>
  <si>
    <t>УТ000054287</t>
  </si>
  <si>
    <t>Датчик магнитного поля цифровой, модуль для ардуино KY-025 Large magnetic reed</t>
  </si>
  <si>
    <t>УТ000054285</t>
  </si>
  <si>
    <t>Датчик освещенности регулируемый, фоторезистор регулируемый EM-408</t>
  </si>
  <si>
    <t>УТ000054246</t>
  </si>
  <si>
    <t>Датчик расхода воды 5-18В, 1-30л/мин, 1,75MPa, YF-S201</t>
  </si>
  <si>
    <t>УТ000054288</t>
  </si>
  <si>
    <t>Датчик температуры цифроаналоговый, модуль KY-028 Temperature sensor</t>
  </si>
  <si>
    <t>УТ000027575</t>
  </si>
  <si>
    <t>Модуль для Ардуино HC-SR04 (Ультразвуковой измеритель расстояния)</t>
  </si>
  <si>
    <t>УТ000038130</t>
  </si>
  <si>
    <t>Модуль для Ардуино АЦП для аналоговых весов HX711</t>
  </si>
  <si>
    <t>УТ000061900</t>
  </si>
  <si>
    <t>Модуль для Ардуино Датчик влажности почвы на компараторе LM393</t>
  </si>
  <si>
    <t>УТ000061899</t>
  </si>
  <si>
    <t>Модуль для Ардуино Датчик дождя MH-RD с контроллером</t>
  </si>
  <si>
    <t>УТ000038051</t>
  </si>
  <si>
    <t>Модуль для Ардуино Датчик обнаружения газа MQ-2 (бутан, метан, водород) B20</t>
  </si>
  <si>
    <t>УТ000038056</t>
  </si>
  <si>
    <t>Модуль для Ардуино Датчик обнаружения газа MQ-5 метан, LPG, жидкий пропан B23</t>
  </si>
  <si>
    <t>УТ000038049</t>
  </si>
  <si>
    <t>Модуль для Ардуино Датчик света TEMT6000 B112</t>
  </si>
  <si>
    <t>УТ000042361</t>
  </si>
  <si>
    <t>Модуль для Ардуино для измерения давления и температуры DC 1,8-3,6В BMP180 B17</t>
  </si>
  <si>
    <t>УТ000049064</t>
  </si>
  <si>
    <t>Модуль для Ардуино ИК датчик движения AM312</t>
  </si>
  <si>
    <t>УТ000038053</t>
  </si>
  <si>
    <t>Модуль для Ардуино ИК датчик движения HC-SR501 DC 5-20В, 120°, до 7м B222 EM-515</t>
  </si>
  <si>
    <t>УТ000061901</t>
  </si>
  <si>
    <t>Модуль для Ардуино ИК датчик движения IR Sensor SR505</t>
  </si>
  <si>
    <t>УТ000049065</t>
  </si>
  <si>
    <t>Модуль для Ардуино ИК датчик движения SR602 (6021S)</t>
  </si>
  <si>
    <t>УТ000038060</t>
  </si>
  <si>
    <t>Модуль для Ардуино Сенсор сердечного ритма/пульса B58</t>
  </si>
  <si>
    <t xml:space="preserve"> Ардуино драйверы двигателей</t>
  </si>
  <si>
    <t>УТ000055374</t>
  </si>
  <si>
    <t>Двигатель шаговый 28BYJ-48</t>
  </si>
  <si>
    <t>УТ000038125</t>
  </si>
  <si>
    <t>Двигатель шаговый с драйвером ULN2003 D3193</t>
  </si>
  <si>
    <t>УТ000055379</t>
  </si>
  <si>
    <t>Плата управления шаговым двигателем В3192 (UL2003)</t>
  </si>
  <si>
    <t xml:space="preserve"> Ардуино контроллеры, платы расширения</t>
  </si>
  <si>
    <t>УТ000054492</t>
  </si>
  <si>
    <t>Кабель для Ардуино UNO USB 2.0 AM-BM 0.3м экранированный, синяя оплетка</t>
  </si>
  <si>
    <t>УТ000054493</t>
  </si>
  <si>
    <t>Кабель для Ардуино UNO USB 2.0 AM-BM 0.5м экранированный, синяя оплетка</t>
  </si>
  <si>
    <t>УТ000054412</t>
  </si>
  <si>
    <t>Контроллер Arduino Nano v3.0 ATMEGA328P,  CH340, microUSB</t>
  </si>
  <si>
    <t>УТ000027559</t>
  </si>
  <si>
    <t>Контроллер Arduino Nano v3.0 ATMEGA328P,  CH340, miniUSB, с кабелем 30см</t>
  </si>
  <si>
    <t>УТ000054411</t>
  </si>
  <si>
    <t>Контроллер Arduino Nano v3.0 ATMEGA328P,  CH340, Type-C</t>
  </si>
  <si>
    <t>УТ000038418</t>
  </si>
  <si>
    <t>Контроллер Arduino UNO R3 для ARD. (Armega 328P-AU+CH430G)</t>
  </si>
  <si>
    <t>УТ000061897</t>
  </si>
  <si>
    <t>Микроконтроллер WeMos D1 MINI PRO 16M WIF 3.3В с пинами</t>
  </si>
  <si>
    <t>УТ000061896</t>
  </si>
  <si>
    <t>Микроконтроллер WeMos D1 MINI V3.0.0 WIFI 3.3В с пинами</t>
  </si>
  <si>
    <t>УТ000061894</t>
  </si>
  <si>
    <t>Микроконтроллер WeMos ESP-12F WIFI 3.3В</t>
  </si>
  <si>
    <t>УТ000061861</t>
  </si>
  <si>
    <t>Плата расширения Arduino NANO многофункциональная, EM-102</t>
  </si>
  <si>
    <t>УТ000054497</t>
  </si>
  <si>
    <t>Плата расширения многофункциональная  Ардуино NANO IO Shield V1.O</t>
  </si>
  <si>
    <t>УТ000054498</t>
  </si>
  <si>
    <t>Плата расширения многофункциональная  Ардуино NANO V3.0 328P</t>
  </si>
  <si>
    <t xml:space="preserve"> Ардуино модули</t>
  </si>
  <si>
    <t>УТ000053638</t>
  </si>
  <si>
    <t>Генератор импульсов, регулировка частоты, Uпит 5...12В, NE555 EM-169</t>
  </si>
  <si>
    <t>УТ000053639</t>
  </si>
  <si>
    <t>Генератор прямоугольных импульсов, регулировка частоты и скважности, Uпит 5...12В, NE555 EM-405</t>
  </si>
  <si>
    <t>УТ000054248</t>
  </si>
  <si>
    <t>Генератор сигнала 1Hz-150Khz 3.3-30В дисплей XY-LPWM</t>
  </si>
  <si>
    <t>УТ000046495</t>
  </si>
  <si>
    <t>Лазерный модуль KY-008 красный 650nm5 Мвт DC-5V для Ардуино</t>
  </si>
  <si>
    <t>УТ000044655</t>
  </si>
  <si>
    <t>Модуль для Ардуино Слот для карты SD до 2Гб P04</t>
  </si>
  <si>
    <t xml:space="preserve"> Ардуино модули связи</t>
  </si>
  <si>
    <t>УТ000038142</t>
  </si>
  <si>
    <t>Модуль для Ардуино Приемо-передатчик 433МГц, дальность передачи 20-200м, Питание 3.5-12В, скорость передачи данных 4кБ/с, мощность 10mW, H06</t>
  </si>
  <si>
    <t xml:space="preserve"> Ардуино модули управления</t>
  </si>
  <si>
    <t>УТ000054247</t>
  </si>
  <si>
    <t>Модуль MOSFET ключа AOD4184 5-36В 15А 400Вт KZY4807M</t>
  </si>
  <si>
    <t>УТ000063775</t>
  </si>
  <si>
    <t>Модуль MOSFET силоввой ключ, опторазвязка, 100В, 12А, FR120N</t>
  </si>
  <si>
    <t>УТ000063777</t>
  </si>
  <si>
    <t>Модуль MOSFET силоввой ключ, опторазвязка, 40В, 50А, AOD4184</t>
  </si>
  <si>
    <t>УТ000063776</t>
  </si>
  <si>
    <t>Модуль MOSFET силовой ключ, опторазвязка, 160В, 30А, LR7843</t>
  </si>
  <si>
    <t>УТ000038088</t>
  </si>
  <si>
    <t>Модуль для Ардуино Клавиатура кнопочная 4х4 DC 5В F02</t>
  </si>
  <si>
    <t>УТ000038087</t>
  </si>
  <si>
    <t>Модуль для Ардуино Клавиатура плёночная мембранная  4х3 F15</t>
  </si>
  <si>
    <t xml:space="preserve"> Дистанционное управление</t>
  </si>
  <si>
    <t>УТ000060547</t>
  </si>
  <si>
    <t>Комплект дистанционного управления 1 клавиша, 90В - 240В AC, 10А, 443мГц, дальность 100м</t>
  </si>
  <si>
    <t>УТ000060545</t>
  </si>
  <si>
    <t>Комплект дистанционного управления 2 клавиши OFF-ON, 12В - 72В DC, 30А, 1 пульт, 443мГц</t>
  </si>
  <si>
    <t>УТ000060546</t>
  </si>
  <si>
    <t>Комплект дистанционного управления 2 клавиши OFF-ON, 12В - 72В DC, 30А, 2 пультa, 443мГц</t>
  </si>
  <si>
    <t>УТ000060511</t>
  </si>
  <si>
    <t>Комплект дистанционного управления 2 клавиши OFF-ON, 85В - 265В AC, 10А, 1 пульт, 443мГц</t>
  </si>
  <si>
    <t>УТ000060512</t>
  </si>
  <si>
    <t>Комплект дистанционного управления 2 клавиши OFF-ON, 85В - 265В AC, 10А, 2 пультa, 443мГц</t>
  </si>
  <si>
    <t>УТ000060513</t>
  </si>
  <si>
    <t>Комплект дистанционного управления 4 канала, 85В - 265В AC, 10А, 1 пульта, 443мГц</t>
  </si>
  <si>
    <t>УТ000060514</t>
  </si>
  <si>
    <t>Комплект дистанционного управления 4 канала, 85В - 265В AC, 10А, 2 пульта, 443мГц</t>
  </si>
  <si>
    <t>УТ000053100</t>
  </si>
  <si>
    <t>Модуль включения освещения от солнечной панели 4-28Вт 20Вт, KZY-M635-1</t>
  </si>
  <si>
    <t>УТ000047863</t>
  </si>
  <si>
    <t>Реле радиоуправляемое с пультом OT-HOS05 (1 канал, 12В)</t>
  </si>
  <si>
    <t xml:space="preserve"> Модули MP3, Bluetooth</t>
  </si>
  <si>
    <t>УТ000051554</t>
  </si>
  <si>
    <t>Модуль MP3 BT 2x3Вт, Bluetooth, MP3, SD, 3.7-5В, JQ-D032BT</t>
  </si>
  <si>
    <t>УТ000051555</t>
  </si>
  <si>
    <t>Модуль MP3 BT 2x3Вт, Bluetooth, MP3, SD, FM, пульт, 5-32В, JQ-D029BT</t>
  </si>
  <si>
    <t>УТ000039660</t>
  </si>
  <si>
    <t>Модуль MP3 BT OT-SPM07 (AC6926A, 5V) Bluetooth</t>
  </si>
  <si>
    <t xml:space="preserve"> Модули заряда, индикаторы заряда li-ion, li-po аккумуляторов</t>
  </si>
  <si>
    <t>УТ000055883</t>
  </si>
  <si>
    <t>Индикатор емкости литиевой батареи, для сборок 12-60В, 48x29x16мм, красные цифры</t>
  </si>
  <si>
    <t>УТ000054489</t>
  </si>
  <si>
    <t>Индикатор емкости литиевой батареи, для сборок 12-60В, 48x29x16мм, синие цифры</t>
  </si>
  <si>
    <t>УТ000050555</t>
  </si>
  <si>
    <t>Индикатор емкости литиевой батареи, для сборок 1S-8S, зеленое свечение,  DL18S Green</t>
  </si>
  <si>
    <t>УТ000050554</t>
  </si>
  <si>
    <t>Индикатор емкости литиевой батареи, для сборок 1S-8S, синее свечение DL18S Blue</t>
  </si>
  <si>
    <t>УТ000027580</t>
  </si>
  <si>
    <t>Индикатор уровня заряда Li-ion батареи 1S3.7V (1 батарея 3.7В) синий</t>
  </si>
  <si>
    <t>УТ000027579</t>
  </si>
  <si>
    <t>Индикатор уровня заряда Li-ion батареи 2S8.4V (2 батареи 8.4В) синий</t>
  </si>
  <si>
    <t>УТ000027582</t>
  </si>
  <si>
    <t>Индикатор уровня заряда Li-ion батареи 3S12.6V(3 батареи 12.6В) синий</t>
  </si>
  <si>
    <t>УТ000047739</t>
  </si>
  <si>
    <t>Индикатор уровня заряда универсальный 3.7-33.6В 1-8S зелёный</t>
  </si>
  <si>
    <t>УТ000042271</t>
  </si>
  <si>
    <t>Контроллер заряда, разряда и защиты 3S 25А, для 3-х литиевых АКБ, импульсный ток 25А</t>
  </si>
  <si>
    <t>УТ000036602</t>
  </si>
  <si>
    <t>Контроллер заряда, разряда и защиты 5S для 5-и литиевых АКБ, 21В, 15А</t>
  </si>
  <si>
    <t>УТ000051553</t>
  </si>
  <si>
    <t>Модуль 2xUSB для внешнего зарядного устройства с индикатором, microUSB/Type-C</t>
  </si>
  <si>
    <t>УТ000053099</t>
  </si>
  <si>
    <t>Модуль бесперебойного питания, для аккумулятора 18650</t>
  </si>
  <si>
    <t>УТ000051507</t>
  </si>
  <si>
    <t>Модуль для повербанка, контроллер заряда Li-Ion акб 18650, Li-Pol (3,7...4,2 В)</t>
  </si>
  <si>
    <t>УТ000051258</t>
  </si>
  <si>
    <t>Модуль заряда Li-Ion акб, гнездо microUSB TP4056, повышающий преобразователь 4,3-27В (5)</t>
  </si>
  <si>
    <t>УТ000064193</t>
  </si>
  <si>
    <t>Модуль заряда Li-Ion акб, гнездо Type-C 2S , 2А</t>
  </si>
  <si>
    <t>УТ000064195</t>
  </si>
  <si>
    <t>Модуль заряда Li-Ion акб, гнездо Type-C 4S , 2А</t>
  </si>
  <si>
    <t>УТ000062617</t>
  </si>
  <si>
    <t>Модуль заряда Li-Ion акб, гнездо Type-C TP4056, повышающий преобразователь 4,3-27В</t>
  </si>
  <si>
    <t>УТ000024664</t>
  </si>
  <si>
    <t>Модуль заряда и защиты Li-Ion акб, гнездо microUSB, TP4056, контроль заряд/разряд</t>
  </si>
  <si>
    <t>УТ000056832</t>
  </si>
  <si>
    <t>Модуль контроля заряд/разряд BMS 1S MOS-3 5A, Li-Ion</t>
  </si>
  <si>
    <t>УТ000056833</t>
  </si>
  <si>
    <t>Модуль контроля заряд/разряд BMS 1S MOS-4 7.5A, Li-Ion</t>
  </si>
  <si>
    <t>УТ000056834</t>
  </si>
  <si>
    <t>Модуль контроля заряд/разряд BMS 1S MOS-6 12A, Li-Ion</t>
  </si>
  <si>
    <t>УТ000064180</t>
  </si>
  <si>
    <t>Модуль контроля заряд/разряд BMS 1S, 25A, MOS-10, Li-Ion, никелевая лента</t>
  </si>
  <si>
    <t>УТ000064181</t>
  </si>
  <si>
    <t>Модуль контроля заряд/разряд BMS 1S, MOS-1, 2A, Li-Ion, никелевая лента</t>
  </si>
  <si>
    <t>УТ000064176</t>
  </si>
  <si>
    <t>Модуль контроля заряд/разряд BMS 1S, MOS-2 , 5A, , Li-Ion, никелевая лента</t>
  </si>
  <si>
    <t>УТ000064182</t>
  </si>
  <si>
    <t>Модуль контроля заряд/разряд BMS 1S, MOS-2, 3A, Li-Ion, никелевая лента</t>
  </si>
  <si>
    <t>УТ000064183</t>
  </si>
  <si>
    <t>Модуль контроля заряд/разряд BMS 1S, MOS-3, 4,5A, Li-Ion, никелевая лента</t>
  </si>
  <si>
    <t>УТ000064177</t>
  </si>
  <si>
    <t>Модуль контроля заряд/разряд BMS 1S, MOS-4, 10A,  Li-Ion, никелевая лента</t>
  </si>
  <si>
    <t>УТ000064184</t>
  </si>
  <si>
    <t>Модуль контроля заряд/разряд BMS 1S, MOS-4, 6A, Li-Ion, никелевая лента</t>
  </si>
  <si>
    <t>УТ000064185</t>
  </si>
  <si>
    <t>Модуль контроля заряд/разряд BMS 1S, MOS-5 7,5A, Li-Ion, никелевая лента</t>
  </si>
  <si>
    <t>УТ000064186</t>
  </si>
  <si>
    <t>Модуль контроля заряд/разряд BMS 1S, MOS-6 9A, Li-Ion, никелевая лента</t>
  </si>
  <si>
    <t>УТ000064178</t>
  </si>
  <si>
    <t>Модуль контроля заряд/разряд BMS 1S, MOS-6,15A, Li-Ion, никелевая лента</t>
  </si>
  <si>
    <t>УТ000064179</t>
  </si>
  <si>
    <t>Модуль контроля заряд/разряд BMS 1S, MOS-8, 20A, Li-Ion, никелевая лента</t>
  </si>
  <si>
    <t>УТ000054286</t>
  </si>
  <si>
    <t>Модуль контроля заряд/разряд BMS 2S 3A Li-Ion</t>
  </si>
  <si>
    <t>УТ000049576</t>
  </si>
  <si>
    <t>Модуль контроля заряд/разряд BMS 2S 4A Li-Ion</t>
  </si>
  <si>
    <t>УТ000054251</t>
  </si>
  <si>
    <t>Модуль контроля заряд/разряд BMS 2S 5A Li-Ion</t>
  </si>
  <si>
    <t>УТ000054377</t>
  </si>
  <si>
    <t>Модуль контроля заряд/разряд BMS 2S 8A Li-Ion</t>
  </si>
  <si>
    <t>УТ000064188</t>
  </si>
  <si>
    <t>Модуль контроля заряд/разряд BMS 2S, MOS-2, 3A, Li-Ion, никелевая лента</t>
  </si>
  <si>
    <t>УТ000064189</t>
  </si>
  <si>
    <t>Модуль контроля заряд/разряд BMS 2S, MOS-3, 4,5A, Li-Ion, никелевая лента</t>
  </si>
  <si>
    <t>УТ000064190</t>
  </si>
  <si>
    <t>Модуль контроля заряд/разряд BMS 2S, MOS-4, 6A, Li-Ion, никелевая лента</t>
  </si>
  <si>
    <t>УТ000064191</t>
  </si>
  <si>
    <t>Модуль контроля заряд/разряд BMS 2S, MOS-5, 7,5A, Li-Ion, никелевая лента</t>
  </si>
  <si>
    <t>УТ000064192</t>
  </si>
  <si>
    <t>Модуль контроля заряд/разряд BMS 2S, MOS-6, 9A, Li-Ion, никелевая лента</t>
  </si>
  <si>
    <t>УТ000049476</t>
  </si>
  <si>
    <t>Модуль контроля заряд/разряд BMS 3S 10A Li-Ion Balanced</t>
  </si>
  <si>
    <t>УТ000036598</t>
  </si>
  <si>
    <t>Модуль контроля заряд/разряд BMS 3S 40A Li-ion</t>
  </si>
  <si>
    <t>УТ000046909</t>
  </si>
  <si>
    <t>Модуль контроля заряд/разряд BMS 3S 40A Li-ion, Balanced</t>
  </si>
  <si>
    <t>УТ000051257</t>
  </si>
  <si>
    <t>Модуль контроля заряд/разряд BMS 3S 60A Li-Ion, Balanced</t>
  </si>
  <si>
    <t>УТ000036603</t>
  </si>
  <si>
    <t>Модуль контроля заряд/разряд BMS 4S 40A Li-Ion</t>
  </si>
  <si>
    <t>УТ000050032</t>
  </si>
  <si>
    <t>Модуль контроля заряд/разряд BMS 5S 15A Li-Ion</t>
  </si>
  <si>
    <t>УТ000050031</t>
  </si>
  <si>
    <t>Модуль контроля заряд/разряд BMS 6S 12A Li-Ion</t>
  </si>
  <si>
    <t>УТ000061009</t>
  </si>
  <si>
    <t>Модуль контроля заряда Li-Ion, для солнечной батареи</t>
  </si>
  <si>
    <t>УТ000028580</t>
  </si>
  <si>
    <t>Модуль контроля заряда/разряда и защиты 3S (для 3-х литиевых АКБ, 20А)</t>
  </si>
  <si>
    <t xml:space="preserve"> Модули заряда, индикаторы заряда свинцово-кислотных аккумуляторов</t>
  </si>
  <si>
    <t>УТ000050199</t>
  </si>
  <si>
    <t>Контроллер заряда свинцовых АКБ 6-60В, 10А, дисплей XY-L10A M3225</t>
  </si>
  <si>
    <t xml:space="preserve"> Модули зарядки смартфона</t>
  </si>
  <si>
    <t>УТ000055375</t>
  </si>
  <si>
    <t>Модуль быстрой зарядки PD Power Delivery Type-С, 12В, металлизированные контакты</t>
  </si>
  <si>
    <t>УТ000055376</t>
  </si>
  <si>
    <t>Модуль быстрой зарядки PD Power Delivery Type-С, 15В, металлизированные контакты</t>
  </si>
  <si>
    <t>УТ000055377</t>
  </si>
  <si>
    <t>Модуль быстрой зарядки PD Power Delivery Type-С, 20В, металлизированные контакты</t>
  </si>
  <si>
    <t>УТ000055378</t>
  </si>
  <si>
    <t>Модуль быстрой зарядки PD Power Delivery Type-С, 9В, металлизированные контакты</t>
  </si>
  <si>
    <t xml:space="preserve"> Модули питания, стабилизации</t>
  </si>
  <si>
    <t>УТ000064727</t>
  </si>
  <si>
    <t>Модуль блока питания AC-DC Uвх=220V, Uвых=24V, 12.5A max</t>
  </si>
  <si>
    <t>УТ000064728</t>
  </si>
  <si>
    <t>Модуль блока питания AC-DC Uвх=220V, Uвых=36V, 8A max</t>
  </si>
  <si>
    <t>УТ000064729</t>
  </si>
  <si>
    <t>Модуль блока питания AC-DC Uвх=220V, Uвых=48V, 6A max</t>
  </si>
  <si>
    <t>УТ000058475</t>
  </si>
  <si>
    <t>Модуль гальванической развязки, USB-USB изолятор ADUM3160</t>
  </si>
  <si>
    <t>УТ000055381</t>
  </si>
  <si>
    <t>Модуль питания макетной платы miniUSB 5В, 0.7А, MB102 white KZY0026-1</t>
  </si>
  <si>
    <t>УТ000055382</t>
  </si>
  <si>
    <t>Модуль питания макетной платы USB 5В, 0.7А, MB102 black KZY0026</t>
  </si>
  <si>
    <t>УТ000055383</t>
  </si>
  <si>
    <t>Модуль стабилизатор напряжения 3.3В</t>
  </si>
  <si>
    <t>УТ000055384</t>
  </si>
  <si>
    <t>Модуль стабилизатор напряжения 5В</t>
  </si>
  <si>
    <t>УТ000059818</t>
  </si>
  <si>
    <t>Сетевой  фильтр EMI, 110-250В АС 18А, защита питания от помех эл. приборов</t>
  </si>
  <si>
    <t>УТ000059815</t>
  </si>
  <si>
    <t>Сетевой  фильтр EMI, 110-250В АС 2А, защита питания от помех эл. приборов</t>
  </si>
  <si>
    <t>УТ000059816</t>
  </si>
  <si>
    <t>Сетевой  фильтр EMI, 110-250В АС 4А, защита питания от помех эл. приборов</t>
  </si>
  <si>
    <t>УТ000059819</t>
  </si>
  <si>
    <t>Сетевой  фильтр EMI, блокировка DC, 110-250В АС 2А, защита питания от помех эл. приборов</t>
  </si>
  <si>
    <t>УТ000063532</t>
  </si>
  <si>
    <t>Фильтр питания EMI, DC 0-48В 10А, сглаживает импульсные помехи</t>
  </si>
  <si>
    <t>УТ000063533</t>
  </si>
  <si>
    <t>Фильтр питания EMI, DC 0-48В 20А, сглаживает импульсные помехи</t>
  </si>
  <si>
    <t>УТ000063531</t>
  </si>
  <si>
    <t>Фильтр питания EMI, DC 0-48В 2А, сглаживает импульсные помехи</t>
  </si>
  <si>
    <t xml:space="preserve"> Модули релейные</t>
  </si>
  <si>
    <t>УТ000054017</t>
  </si>
  <si>
    <t>Релейный модуль 1 канал, Uпит DC 12В, I нагр до 10А, управление сигналом низкого уровня</t>
  </si>
  <si>
    <t>УТ000047770</t>
  </si>
  <si>
    <t>Релейный модуль 1 канал, Uпит DC 5В, I нагр до 10А, управление сигналом низкого уровня</t>
  </si>
  <si>
    <t>УТ000054019</t>
  </si>
  <si>
    <t>Релейный модуль 2 канал, Uпит DC 12В, I нагр до 10А, оптроновая гальвоническая развязка</t>
  </si>
  <si>
    <t>УТ000061863</t>
  </si>
  <si>
    <t>Релейный модуль 2 канал, Uпит DC 12В, I нагр до 10А, триггер высокоги и низкого уровня</t>
  </si>
  <si>
    <t>УТ000061862</t>
  </si>
  <si>
    <t>Релейный модуль 2 канал, Uпит DC 5В, I нагр до 10А, триггер высокого и низкого уровня</t>
  </si>
  <si>
    <t>УТ000054020</t>
  </si>
  <si>
    <t>Релейный модуль 4 канала, Uпит DC 12В, I нагр до 10А, оптроновая гальваническая развязка</t>
  </si>
  <si>
    <t>УТ000038043</t>
  </si>
  <si>
    <t>Релейный модуль 4 канала, Uпит DC 5В, I нагр до 10А, оптроновая гальваническая развязка</t>
  </si>
  <si>
    <t>УТ000054022</t>
  </si>
  <si>
    <t>Релейный модуль 8 каналов, Uпит DC 12В, I нагр до 10А, оптроновая гальваническая развязка</t>
  </si>
  <si>
    <t>УТ000054021</t>
  </si>
  <si>
    <t>Релейный модуль 8 каналов, Uпит DC 5В, I нагр до 10А, оптроновая гальваническая развязка</t>
  </si>
  <si>
    <t>УТ000056591</t>
  </si>
  <si>
    <t>Релейный модуль задержки включения питания 5В</t>
  </si>
  <si>
    <t>УТ000056589</t>
  </si>
  <si>
    <t>Фотореле, модуль датчика света 12В/220В 10А, XH-M131</t>
  </si>
  <si>
    <t>УТ000056588</t>
  </si>
  <si>
    <t>Фотореле, модуль датчика света 5В/220В 10А, XH-M131</t>
  </si>
  <si>
    <t xml:space="preserve"> Преобразователи напряжения, повышающие</t>
  </si>
  <si>
    <t>УТ000050196</t>
  </si>
  <si>
    <t>Преобразователь напряж. DC-DC повыш./пониж. Uвх=3.5-12V, Uвых=1.2-24V, 3W max, USB, дисплей XY-UP M3069</t>
  </si>
  <si>
    <t>УТ000023597</t>
  </si>
  <si>
    <t>Преобразователь напряж. DC-DC повышающий, микросхема XL6009, регулировка напряжения Uвх=3-32V, Uвых=5-40V, 4A</t>
  </si>
  <si>
    <t>УТ000042270</t>
  </si>
  <si>
    <t>Преобразователь напряж. DC-DC повышающий, регулируемый (Uвх=10-32V, Uвых=12-35V, 6A max)</t>
  </si>
  <si>
    <t>УТ000059479</t>
  </si>
  <si>
    <t>Преобразователь напряж. DC-DC повышающий, чип TL494, регулируемый по току и напряжению (Uвх=8-50V, Uвых=10-60В, 400Вт)</t>
  </si>
  <si>
    <t xml:space="preserve"> Преобразователи напряжения, понижающие</t>
  </si>
  <si>
    <t>УТ000065565</t>
  </si>
  <si>
    <t>LM2596 LED DC-DC  4.0-40V to 1.25-37V  понижающий напряжение модуль c индикацией (M3359)</t>
  </si>
  <si>
    <t>УТ000049063</t>
  </si>
  <si>
    <t>Преобразователь напряж. DC-DC понижающий USB*2-вых. 5V 3А, Uвх=6-40V, LM2596 (M3358)</t>
  </si>
  <si>
    <t>УТ000034378</t>
  </si>
  <si>
    <t>Преобразователь напряж. DC-DC понижающий USB-вых. Uвх=6-24V, Uвых=5,1-5,2V, 2Amax</t>
  </si>
  <si>
    <t>УТ000050046</t>
  </si>
  <si>
    <t>Преобразователь напряж. DC-DC понижающий, Uвх=6.7-20V, Uвых=3.3V Mini 560, M3017-1</t>
  </si>
  <si>
    <t>УТ000024671</t>
  </si>
  <si>
    <t>Преобразователь напряж. DC-DC понижающий, микросхема LM2596, вольтметр, регулировка напряжения (Uвх=4.0-40V, Uвых=1.25-37V, 2A)</t>
  </si>
  <si>
    <t>УТ000048251</t>
  </si>
  <si>
    <t>Преобразователь напряж. DC-DC понижающий, микросхема LM317, регулировка напряжения (Uвх=4.2-40V, Uвых=0-40V, 2,2A)</t>
  </si>
  <si>
    <t>УТ000023306</t>
  </si>
  <si>
    <t>Преобразователь напряж. DC-DC понижающий, микросхема MP2307DN, регулировка напряжения (Uвх=4.75-23V, Uвых=1.0-17V 1.5A (3A пиковое))</t>
  </si>
  <si>
    <t>УТ000048249</t>
  </si>
  <si>
    <t>Преобразователь напряж. DC-DC понижающий, микросхема XL4005, регулировка напряжения (Uвх=5.0-32V, Uвых=0.8-30V, 3,5A)</t>
  </si>
  <si>
    <t>УТ000048250</t>
  </si>
  <si>
    <t>Преобразователь напряж. DC-DC понижающий, микросхема XL4015, регулировка напряжения (Uвх=4.0-38V, Uвых=1.25-36V, 5A)</t>
  </si>
  <si>
    <t>УТ000046907</t>
  </si>
  <si>
    <t>Преобразователь напряж. DC-DC понижающий, микросхема XL4015, регулировка напряжения, регулировка тока (Uвх=5-32V, Uвых=0.8-30V, 5Amax)</t>
  </si>
  <si>
    <t>УТ000050194</t>
  </si>
  <si>
    <t>Преобразователь напряж. DC-DC понижающий, регулируемый по току и напряжению (Uвх=6-40V, Uвых=1.2-36V, 20A max) LB07 2215</t>
  </si>
  <si>
    <t>УТ000055053</t>
  </si>
  <si>
    <t>Преобразователь понижающий DC-DC LM2596, регулировка напряжения и тока Uвх 4-35V, Uвых 1.5-30V, max 3A</t>
  </si>
  <si>
    <t xml:space="preserve"> Регулятор мощности, регулятор скорости оборотов двигателя</t>
  </si>
  <si>
    <t>УТ000050200</t>
  </si>
  <si>
    <t>Регулятор мощности AC 10000Вт Uвх=220В, дисплей SCR 2217</t>
  </si>
  <si>
    <t>УТ000057024</t>
  </si>
  <si>
    <t>Регулятор мощности AC 4000Вт, Uвх=220В, Uвых=10-220В, 25А, без корпуса</t>
  </si>
  <si>
    <t>УТ000052901</t>
  </si>
  <si>
    <t>Регулятор мощности AC 5000Вт, Uвх=220В, Uвых=10-220В, 84,8*70*40мм ЕLМP-03</t>
  </si>
  <si>
    <t>УТ000052902</t>
  </si>
  <si>
    <t>Регулятор мощности AC 6000Вт, Uвх=220В, Uвых=10-220В, 130*60*47мм ЕLМP-04</t>
  </si>
  <si>
    <t>УТ000047874</t>
  </si>
  <si>
    <t>Регулятор мощности DC Uвх=12-40В 10Amax</t>
  </si>
  <si>
    <t>УТ000047873</t>
  </si>
  <si>
    <t>Регулятор мощности DC Uвх=6-90В 10Amax</t>
  </si>
  <si>
    <t>УТ000050195</t>
  </si>
  <si>
    <t>УТ000049886</t>
  </si>
  <si>
    <t>Регулятор мощности DC Uвх=6-90В 10Amax EM-712</t>
  </si>
  <si>
    <t>УТ000034380</t>
  </si>
  <si>
    <t>Регулятор мощности, тиристорный AC 2000Вт, Uвх=220В, Uвых=50-220В</t>
  </si>
  <si>
    <t>УТ000046598</t>
  </si>
  <si>
    <t>Регулятор мощности, тиристорный AC 2000Вт, Uвх=220В, Uвых=50-220В, выносной потенциометр SCR 2000W</t>
  </si>
  <si>
    <t>УТ000062305</t>
  </si>
  <si>
    <t>Регулятор мощности, тиристорный AC 3800Вт, Uвх=220В, Uвых=0-220В, потенциометр (50047)</t>
  </si>
  <si>
    <t>УТ000050047</t>
  </si>
  <si>
    <t>Регулятор мощности, тиристорный AC 3800Вт, Uвх=220В, Uвых=0-220В, потенциометр SCR 3800W 2236</t>
  </si>
  <si>
    <t>УТ000065566</t>
  </si>
  <si>
    <t>УТ000054015</t>
  </si>
  <si>
    <t>Регулятор мощности, ШИМ контроллер Uвх=6-90В, 20А max</t>
  </si>
  <si>
    <t>УТ000057691</t>
  </si>
  <si>
    <t>Регулятор мощности, ШИМ контроллер Uвх=6-90В, 20А max, , выносной потенциометр (54015)</t>
  </si>
  <si>
    <t>УТ000050665</t>
  </si>
  <si>
    <t>Регулятор мощности, ШИМ контроллер, дисплей, DC Uвх=6-30В 10Amax EM-714</t>
  </si>
  <si>
    <t>УТ000034384</t>
  </si>
  <si>
    <t>Регулятор скорости оборотов двигателя DC Uвх=5-16В 10Amax PWM mini 2218</t>
  </si>
  <si>
    <t>УТ000034387</t>
  </si>
  <si>
    <t>Регулятор скорости оборотов двигателя DC Uвх=6-28В 3Amax с реверсом PWM 1203BB 2226</t>
  </si>
  <si>
    <t xml:space="preserve"> Температурный контроллер</t>
  </si>
  <si>
    <t>УТ000059305</t>
  </si>
  <si>
    <t>Датчик температуры 3435 NTC 10Ком, -40°C  + 300°C, 4*20 мм, штекер 2.54, длина провода 1м</t>
  </si>
  <si>
    <t>УТ000062309</t>
  </si>
  <si>
    <t>Датчик температуры 3435 NTC 10Ком, -40°C  + 300°C, 4*20 мм, штекер 2.54, длина провода 2м</t>
  </si>
  <si>
    <t>УТ000062310</t>
  </si>
  <si>
    <t>Датчик температуры 3435 NTC 10Ком, -40°C  + 300°C, 4*20 мм, штекер 2.54, длина провода 3м</t>
  </si>
  <si>
    <t>УТ000027570</t>
  </si>
  <si>
    <t>Датчик температуры DS18B20 (от-55°C до+ 125°C, Vпит.=3,0-5,5 В)</t>
  </si>
  <si>
    <t xml:space="preserve"> Усилители НЧ</t>
  </si>
  <si>
    <t>УТ000053102</t>
  </si>
  <si>
    <t>Модуль Bluetooth приемник v.4.1, Uпит=3,7-5В, вых AUX, miniUSB,  XY-BT-Mini черный</t>
  </si>
  <si>
    <t>УТ000045822</t>
  </si>
  <si>
    <t>Модуль Bluetooth приемник v.4.1, Uпит=3,7-5В, вых AUX, miniUSB, XY-BT-Mini красный</t>
  </si>
  <si>
    <t>УТ000063773</t>
  </si>
  <si>
    <t>Модуль Bluetooth приемник v.4.1, Uпит=3,7-5В, вых AUX, Type-С,  XY-BT-Mini черный</t>
  </si>
  <si>
    <t>УТ000063774</t>
  </si>
  <si>
    <t>Модуль Bluetooth приемник v.4.1, Uпит=3,7-5В, вых AUX, Type-С, XY-BT-Mini красный</t>
  </si>
  <si>
    <t>УТ000054304</t>
  </si>
  <si>
    <t>Модуль Bluetooth приемник v.4.2, усилитель 2*5W, Uпит=3,7-5В, MH-MX38</t>
  </si>
  <si>
    <t>УТ000049060</t>
  </si>
  <si>
    <t>Модуль записи звука 10 сек, ISD1820 (M3436)</t>
  </si>
  <si>
    <t>УТ000058210</t>
  </si>
  <si>
    <t>Модуль регулятора тембра, регулировка звука XH-M802</t>
  </si>
  <si>
    <t>УТ000059431</t>
  </si>
  <si>
    <t>Усилитель НЧ 2,1 канальный D класса, 2*50W+100W, Uпит 12-26В, 4/8 Ом, чип TPA3116D2, XH-M139</t>
  </si>
  <si>
    <t>УТ000064655</t>
  </si>
  <si>
    <t>Усилитель НЧ 2.0 стерео D класса, 2*50W, Uпит 12-26В, 4/8 Ом, чип TPA3116D2, XH-M190</t>
  </si>
  <si>
    <t>УТ000058212</t>
  </si>
  <si>
    <t>Усилитель НЧ моно D класса, 2*100W, Uпит 8-26В, 4/8 Ом, чип TPA3116D2,  XH-M542</t>
  </si>
  <si>
    <t>УТ000063530</t>
  </si>
  <si>
    <t>Усилитель НЧ моно D класса, 300W, Uпит 24-48В, 4/8 Ом, TPA3255, для сабвуфера</t>
  </si>
  <si>
    <t>УТ000032628</t>
  </si>
  <si>
    <t>Усилитель НЧ одноканальный 2,5Вт, класс D SAS0048</t>
  </si>
  <si>
    <t>УТ000061898</t>
  </si>
  <si>
    <t>Усилитель НЧ стерео D класса, 2*15Вт, Uпит 6-15В, 4/8 Ом, на микросхеме PAM8610, XH-M181</t>
  </si>
  <si>
    <t>УТ000062603</t>
  </si>
  <si>
    <t>Усилитель НЧ стерео D класса, 2*300W, Uпит 24-48В, 4/8 Ом, 2 чипа TPA3255, SAMP-200</t>
  </si>
  <si>
    <t>УТ000052247</t>
  </si>
  <si>
    <t>Усилитель НЧ стерео D класса, 2*30W, Uпит 8-26В, 4/8 Ом, чип TPA3110,  XH-A232</t>
  </si>
  <si>
    <t>УТ000049066</t>
  </si>
  <si>
    <t>Усилитель НЧ стерео D класса, 2*3Вт, Uпит 2.5- 5В, 4/8 Ом, регулировка громкости (PAM8403)</t>
  </si>
  <si>
    <t>УТ000053977</t>
  </si>
  <si>
    <t>Усилитель НЧ стерео D класса, 2*5Вт, Uпит 2.7- 5В, 4/8 Ом, регулировка громкости , чип PAM8406R</t>
  </si>
  <si>
    <t>УТ000058211</t>
  </si>
  <si>
    <t>Усилитель НЧ стерео D класса, 2*80W, Uпит 12-24В, 4/8 Ом, чип TPA3116D2,  XH-M567</t>
  </si>
  <si>
    <t xml:space="preserve"> Предохранители, варисторы, термостаты</t>
  </si>
  <si>
    <t xml:space="preserve"> Варисторы</t>
  </si>
  <si>
    <t>УТ000042280</t>
  </si>
  <si>
    <t>Варистор 07K471 470В, корпус Ø7мм</t>
  </si>
  <si>
    <t>УТ000042282</t>
  </si>
  <si>
    <t>Варистор 10K561 560В, корпус Ø10мм</t>
  </si>
  <si>
    <t>УТ000042283</t>
  </si>
  <si>
    <t>Варистор 14K271 270В, корпус Ø14мм</t>
  </si>
  <si>
    <t>УТ000042284</t>
  </si>
  <si>
    <t>Варистор 14K471 470В, корпус Ø14мм</t>
  </si>
  <si>
    <t>УТ000042285</t>
  </si>
  <si>
    <t>Варистор 20K471 470В, корпус Ø20мм</t>
  </si>
  <si>
    <t>УТ000061842</t>
  </si>
  <si>
    <t>Держатель плавкой вставки ПН2-100 У3 на 100А, медь ET008828</t>
  </si>
  <si>
    <t>00410051214</t>
  </si>
  <si>
    <t>Держатель плавкой вставки ПН2-250-Э У3 на 250А, сталь ET522575</t>
  </si>
  <si>
    <t>УТ000051696</t>
  </si>
  <si>
    <t>Держатель плавкой вставки ПН2-400 У3 на 400А, медь (ЭТ) ET522579</t>
  </si>
  <si>
    <t>УТ000062342</t>
  </si>
  <si>
    <t>Держатель плавкой вставки ПН2-400-Э У3 на 400А, сталь ET002551</t>
  </si>
  <si>
    <t>УТ000062341</t>
  </si>
  <si>
    <t>Держатель плавкой вставки ПН2-630А, медь ET522877</t>
  </si>
  <si>
    <t>00410059087</t>
  </si>
  <si>
    <t>Держатель предохранителя 5*20 мм, провод 200мм</t>
  </si>
  <si>
    <t>00410059088</t>
  </si>
  <si>
    <t>Держатель предохранителя 6*30 мм, провод 250мм</t>
  </si>
  <si>
    <t>УТ000065637</t>
  </si>
  <si>
    <t>Держатель предохранителя 6*30 мм, провод 250мм, 10A 250V, S1058 (59088)</t>
  </si>
  <si>
    <t>УТ000008304</t>
  </si>
  <si>
    <t>Держатель предохранителя, на корпус 6*30 мм</t>
  </si>
  <si>
    <t>УТ000033101</t>
  </si>
  <si>
    <t>Держатель предохранителя, на плату 5*20 мм</t>
  </si>
  <si>
    <t xml:space="preserve"> Предохранители автоматы</t>
  </si>
  <si>
    <t>УТ000056208</t>
  </si>
  <si>
    <t>Автоматический выключатель 10А 250В, серия L-MZ</t>
  </si>
  <si>
    <t>УТ000016108</t>
  </si>
  <si>
    <t>Автоматический выключатель 10А 250В, серия А-0709</t>
  </si>
  <si>
    <t>УТ000056210</t>
  </si>
  <si>
    <t>Автоматический выключатель 15А 250В, серия L-MZ</t>
  </si>
  <si>
    <t>УТ000056209</t>
  </si>
  <si>
    <t>Автоматический выключатель 20А 250В, серия L-MZ</t>
  </si>
  <si>
    <t>УТ000040986</t>
  </si>
  <si>
    <t>Автоматический выключатель 5А 250В серия, А-0709</t>
  </si>
  <si>
    <t>УТ000056211</t>
  </si>
  <si>
    <t>Клавишный переключатель-автомат 16А , 3PIN Reset-Off, 12-250В</t>
  </si>
  <si>
    <t>УТ000056212</t>
  </si>
  <si>
    <t>Клавишный переключатель-автомат 20А , 3PIN Reset-Off, 12-250В, серии M100</t>
  </si>
  <si>
    <t>УТ000016125</t>
  </si>
  <si>
    <t>Предохранитель-автомат 16А</t>
  </si>
  <si>
    <t>УТ000040987</t>
  </si>
  <si>
    <t>Предохранитель-автомат 8А</t>
  </si>
  <si>
    <t xml:space="preserve"> Предохранители с выводами</t>
  </si>
  <si>
    <t>УТ000016090</t>
  </si>
  <si>
    <t>Предохранитель с выводами 3.6х10мм 0.25А</t>
  </si>
  <si>
    <t>УТ000016096</t>
  </si>
  <si>
    <t>Предохранитель с выводами 3.6х10мм 0.5А</t>
  </si>
  <si>
    <t>УТ000016092</t>
  </si>
  <si>
    <t>Предохранитель с выводами 3.6х10мм 1А</t>
  </si>
  <si>
    <t>УТ000016091</t>
  </si>
  <si>
    <t>Предохранитель с выводами 3.6х10мм 2А</t>
  </si>
  <si>
    <t>УТ000016095</t>
  </si>
  <si>
    <t>Предохранитель с выводами 3.6х10мм 3А</t>
  </si>
  <si>
    <t>УТ000016093</t>
  </si>
  <si>
    <t>Предохранитель с выводами 3.6х10мм 5А</t>
  </si>
  <si>
    <t>УТ000016094</t>
  </si>
  <si>
    <t>Предохранитель с выводами 3.6х10мм 6.3А</t>
  </si>
  <si>
    <t>УТ000055512</t>
  </si>
  <si>
    <t>Предохранитель с выводами 5х20мм 1А H520PT</t>
  </si>
  <si>
    <t>УТ000055502</t>
  </si>
  <si>
    <t>Предохранитель с выводами 5х20мм 2А H520PT</t>
  </si>
  <si>
    <t>УТ000055504</t>
  </si>
  <si>
    <t>Предохранитель с выводами 5х20мм 3А H520PT</t>
  </si>
  <si>
    <t>УТ000055505</t>
  </si>
  <si>
    <t>Предохранитель с выводами 5х20мм 5А H520PT</t>
  </si>
  <si>
    <t xml:space="preserve"> Предохранители стеклянные</t>
  </si>
  <si>
    <t>00410052287</t>
  </si>
  <si>
    <t>Предохранитель FUSE 5*20mm  0.5A</t>
  </si>
  <si>
    <t>УТ000054826</t>
  </si>
  <si>
    <t>Предохранитель FUSE 5*20mm  0.63A</t>
  </si>
  <si>
    <t>00410052288</t>
  </si>
  <si>
    <t>Предохранитель FUSE 5*20mm  1,0A</t>
  </si>
  <si>
    <t>00410052289</t>
  </si>
  <si>
    <t>Предохранитель FUSE 5*20mm  2,0A S1014</t>
  </si>
  <si>
    <t>УТ000057046</t>
  </si>
  <si>
    <t>Предохранитель FUSE 5*20mm  2,5A</t>
  </si>
  <si>
    <t>00410052290</t>
  </si>
  <si>
    <t>Предохранитель FUSE 5*20mm  3.15A</t>
  </si>
  <si>
    <t>УТ000054827</t>
  </si>
  <si>
    <t>Предохранитель FUSE 5*20mm  3A</t>
  </si>
  <si>
    <t>00410052292</t>
  </si>
  <si>
    <t>Предохранитель FUSE 5*20mm  5,0A</t>
  </si>
  <si>
    <t>00410052293</t>
  </si>
  <si>
    <t>Предохранитель FUSE 5*20mm  6,0A</t>
  </si>
  <si>
    <t>00410052294</t>
  </si>
  <si>
    <t>Предохранитель FUSE 5*20mm  8,0A</t>
  </si>
  <si>
    <t>00410052296</t>
  </si>
  <si>
    <t>Предохранитель FUSE 5*20mm 15,0A</t>
  </si>
  <si>
    <t>УТ000052933</t>
  </si>
  <si>
    <t>Предохранитель FUSE 5*20mm 16,0A</t>
  </si>
  <si>
    <t>УТ000006409</t>
  </si>
  <si>
    <t>Предохранитель FUSE 5*20mm 20,0A</t>
  </si>
  <si>
    <t>УТ000006408</t>
  </si>
  <si>
    <t>Предохранитель FUSE 5*20mm 30,0A</t>
  </si>
  <si>
    <t>00410052298</t>
  </si>
  <si>
    <t>Предохранитель FUSE 6*30mm  0,5A</t>
  </si>
  <si>
    <t>00410052299</t>
  </si>
  <si>
    <t>Предохранитель FUSE 6*30mm  1,0A</t>
  </si>
  <si>
    <t>00410052300</t>
  </si>
  <si>
    <t>Предохранитель FUSE 6*30mm  2,0A</t>
  </si>
  <si>
    <t>00410052301</t>
  </si>
  <si>
    <t>Предохранитель FUSE 6*30mm  3,0A</t>
  </si>
  <si>
    <t>УТ000053106</t>
  </si>
  <si>
    <t>Предохранитель FUSE 6*30mm  3,15A</t>
  </si>
  <si>
    <t>00410052302</t>
  </si>
  <si>
    <t>Предохранитель FUSE 6*30mm  4,0A</t>
  </si>
  <si>
    <t>00410052303</t>
  </si>
  <si>
    <t>Предохранитель FUSE 6*30mm  5,0A</t>
  </si>
  <si>
    <t>УТ000006406</t>
  </si>
  <si>
    <t>Предохранитель FUSE 6*30mm  6,0A</t>
  </si>
  <si>
    <t>УТ000053107</t>
  </si>
  <si>
    <t>Предохранитель FUSE 6*30mm  6,3A</t>
  </si>
  <si>
    <t>00410052304</t>
  </si>
  <si>
    <t>Предохранитель FUSE 6*30mm  8,0A</t>
  </si>
  <si>
    <t>00410052305</t>
  </si>
  <si>
    <t>Предохранитель FUSE 6*30mm 10,0A</t>
  </si>
  <si>
    <t>00410052306</t>
  </si>
  <si>
    <t>Предохранитель FUSE 6*30mm 15,0A</t>
  </si>
  <si>
    <t>00410052307</t>
  </si>
  <si>
    <t>Предохранитель FUSE 6*30mm 20,0A</t>
  </si>
  <si>
    <t>УТ000006407</t>
  </si>
  <si>
    <t>Предохранитель FUSE 6*30mm 25,0A</t>
  </si>
  <si>
    <t>УТ000006405</t>
  </si>
  <si>
    <t>Предохранитель FUSE 6*30mm 30,0A</t>
  </si>
  <si>
    <t xml:space="preserve"> Термопредохранители</t>
  </si>
  <si>
    <t>УТ000038796</t>
  </si>
  <si>
    <t>Термопредохранитель - подкова 135°C, 15А</t>
  </si>
  <si>
    <t>УТ000038797</t>
  </si>
  <si>
    <t>Термопредохранитель - подкова 150°C, 15А</t>
  </si>
  <si>
    <t>УТ000038798</t>
  </si>
  <si>
    <t>Термопредохранитель - подкова 230°C, 15А</t>
  </si>
  <si>
    <t>УТ000035676</t>
  </si>
  <si>
    <t>Термопредохранитель 100°C, 10А</t>
  </si>
  <si>
    <t>УТ000038773</t>
  </si>
  <si>
    <t>Термопредохранитель 100°C, 15А</t>
  </si>
  <si>
    <t>УТ000038749</t>
  </si>
  <si>
    <t>Термопредохранитель 100°C, 3А</t>
  </si>
  <si>
    <t>УТ000025471</t>
  </si>
  <si>
    <t>Термопредохранитель 105°C, 10А</t>
  </si>
  <si>
    <t>УТ000038750</t>
  </si>
  <si>
    <t>Термопредохранитель 105°C, 2А</t>
  </si>
  <si>
    <t>УТ000038775</t>
  </si>
  <si>
    <t>Термопредохранитель 110°C, 15А</t>
  </si>
  <si>
    <t>УТ000038752</t>
  </si>
  <si>
    <t>Термопредохранитель 110°C, 2А</t>
  </si>
  <si>
    <t>УТ000038753</t>
  </si>
  <si>
    <t>Термопредохранитель 110°C, 3А</t>
  </si>
  <si>
    <t>УТ000025472</t>
  </si>
  <si>
    <t>Термопредохранитель 113°C, 10А</t>
  </si>
  <si>
    <t>УТ000038768</t>
  </si>
  <si>
    <t>Термопредохранитель 113°C, 15А</t>
  </si>
  <si>
    <t>УТ000025473</t>
  </si>
  <si>
    <t>Термопредохранитель 115°C, 10А</t>
  </si>
  <si>
    <t>УТ000038769</t>
  </si>
  <si>
    <t>Термопредохранитель 115°C, 15А</t>
  </si>
  <si>
    <t>УТ000038754</t>
  </si>
  <si>
    <t>Термопредохранитель 115°C, 2А</t>
  </si>
  <si>
    <t>УТ000038755</t>
  </si>
  <si>
    <t>Термопредохранитель 115°C, 3А</t>
  </si>
  <si>
    <t>УТ000038756</t>
  </si>
  <si>
    <t>Термопредохранитель 120°C, 2А</t>
  </si>
  <si>
    <t>УТ000038771</t>
  </si>
  <si>
    <t>Термопредохранитель 125°C, 15А</t>
  </si>
  <si>
    <t>УТ000038757</t>
  </si>
  <si>
    <t>Термопредохранитель 125°C, 2А</t>
  </si>
  <si>
    <t>УТ000038758</t>
  </si>
  <si>
    <t>Термопредохранитель 125°C, 3А</t>
  </si>
  <si>
    <t>УТ000025475</t>
  </si>
  <si>
    <t>Термопредохранитель 130°C, 10А</t>
  </si>
  <si>
    <t>УТ000038759</t>
  </si>
  <si>
    <t>Термопредохранитель 130°C, 2А</t>
  </si>
  <si>
    <t>УТ000038760</t>
  </si>
  <si>
    <t>Термопредохранитель 130°C, 3А</t>
  </si>
  <si>
    <t>УТ000038776</t>
  </si>
  <si>
    <t>Термопредохранитель 133°C, 15А</t>
  </si>
  <si>
    <t>УТ000038761</t>
  </si>
  <si>
    <t>Термопредохранитель 135°C, 2А</t>
  </si>
  <si>
    <t>УТ000038762</t>
  </si>
  <si>
    <t>Термопредохранитель 135°C, 3А</t>
  </si>
  <si>
    <t>УТ000038763</t>
  </si>
  <si>
    <t>Термопредохранитель 140°C, 2А</t>
  </si>
  <si>
    <t>УТ000038778</t>
  </si>
  <si>
    <t>Термопредохранитель 142°C, 15А</t>
  </si>
  <si>
    <t>УТ000038779</t>
  </si>
  <si>
    <t>Термопредохранитель 150°C, 15А</t>
  </si>
  <si>
    <t>УТ000038764</t>
  </si>
  <si>
    <t>Термопредохранитель 150°C, 2А</t>
  </si>
  <si>
    <t>УТ000038765</t>
  </si>
  <si>
    <t>Термопредохранитель 150°C, 3А</t>
  </si>
  <si>
    <t>УТ000025478</t>
  </si>
  <si>
    <t>Термопредохранитель 152°C, 10А</t>
  </si>
  <si>
    <t>УТ000038781</t>
  </si>
  <si>
    <t>Термопредохранитель 152°C, 15А</t>
  </si>
  <si>
    <t>УТ000038782</t>
  </si>
  <si>
    <t>Термопредохранитель 157°C, 15А</t>
  </si>
  <si>
    <t>УТ000038783</t>
  </si>
  <si>
    <t>Термопредохранитель 160°C, 15А</t>
  </si>
  <si>
    <t>УТ000038784</t>
  </si>
  <si>
    <t>Термопредохранитель 165°C, 15А</t>
  </si>
  <si>
    <t>УТ000025476</t>
  </si>
  <si>
    <t>Термопредохранитель 167°C, 10А</t>
  </si>
  <si>
    <t>УТ000038785</t>
  </si>
  <si>
    <t>Термопредохранитель 167°C, 15А</t>
  </si>
  <si>
    <t>УТ000061867</t>
  </si>
  <si>
    <t>Термопредохранитель 172°C, 10А</t>
  </si>
  <si>
    <t>УТ000025477</t>
  </si>
  <si>
    <t>Термопредохранитель 192°C, 10А</t>
  </si>
  <si>
    <t>УТ000025479</t>
  </si>
  <si>
    <t>Термопредохранитель 216°C, 10А</t>
  </si>
  <si>
    <t>УТ000038789</t>
  </si>
  <si>
    <t>Термопредохранитель 216°C, 15А</t>
  </si>
  <si>
    <t>УТ000038790</t>
  </si>
  <si>
    <t>Термопредохранитель 228°C, 15А</t>
  </si>
  <si>
    <t>УТ000038792</t>
  </si>
  <si>
    <t>Термопредохранитель 240°C, 15А</t>
  </si>
  <si>
    <t>УТ000038793</t>
  </si>
  <si>
    <t>Термопредохранитель 250°C, 15А</t>
  </si>
  <si>
    <t>УТ000048568</t>
  </si>
  <si>
    <t>Термопредохранитель 80°C, 10А</t>
  </si>
  <si>
    <t>УТ000048569</t>
  </si>
  <si>
    <t>Термопредохранитель 84°C, 10А</t>
  </si>
  <si>
    <t>УТ000038772</t>
  </si>
  <si>
    <t>Термопредохранитель 85°C, 15А</t>
  </si>
  <si>
    <t>УТ000038747</t>
  </si>
  <si>
    <t>Термопредохранитель 90°C, 3А</t>
  </si>
  <si>
    <t>УТ000038748</t>
  </si>
  <si>
    <t>Термопредохранитель 95°C, 3А</t>
  </si>
  <si>
    <t>УТ000035675</t>
  </si>
  <si>
    <t>Термопредохранитель 96°C, 10А</t>
  </si>
  <si>
    <t xml:space="preserve"> Термостаты c фиксированной температурой</t>
  </si>
  <si>
    <t>УТ000018980</t>
  </si>
  <si>
    <t>Термостат KSD-301 100° 10А НЗ LBHL (нормально замкнутый, фланец поворотный)</t>
  </si>
  <si>
    <t>УТ000022095</t>
  </si>
  <si>
    <t>Термостат KSD-301 100° 16А (нормально замкнутый, фланец поворотный)</t>
  </si>
  <si>
    <t>УТ000018981</t>
  </si>
  <si>
    <t>Термостат KSD-301 100° 16А НЗ FBVL (нормально замкнутый, фланец неповоротный)</t>
  </si>
  <si>
    <t>УТ000035678</t>
  </si>
  <si>
    <t>Термостат KSD-301 100° 16А НЗ LBHL (нормально замкнутый, фланец поворотный)</t>
  </si>
  <si>
    <t>УТ000018984</t>
  </si>
  <si>
    <t>Термостат KSD-301 105° 10А НЗ LBHL (нормально замкнутый, фланец поворотный)</t>
  </si>
  <si>
    <t>УТ000022089</t>
  </si>
  <si>
    <t>Термостат KSD-301 105° 10А НР BHL (нормально разомкнутый, без фланца)</t>
  </si>
  <si>
    <t>УТ000018985</t>
  </si>
  <si>
    <t>Термостат KSD-301 110° 10А НЗ LBHL (нормально замкнутый, фланец поворотный) (55511) +</t>
  </si>
  <si>
    <t>УТ000018988</t>
  </si>
  <si>
    <t>Термостат KSD-301 110° 15А НЗ LBHL (нормально замкнутый, фланец поворотный)</t>
  </si>
  <si>
    <t>УТ000018986</t>
  </si>
  <si>
    <t>Термостат KSD-301 110° 16А НЗ FBVL (нормально замкнутый, фланец неповоротный)</t>
  </si>
  <si>
    <t>УТ000055511</t>
  </si>
  <si>
    <t>Термостат KSD-301 110С 10A (нормально замкнутый, фланец поворотный)</t>
  </si>
  <si>
    <t>УТ000055770</t>
  </si>
  <si>
    <t>Термостат KSD-301 115° 10А НЗ LBHL (нормально замкнутый, фланец поворотный)</t>
  </si>
  <si>
    <t>УТ000018989</t>
  </si>
  <si>
    <t>Термостат KSD-301 120° 10А НЗ LBHL (нормально замкнутый, фланец поворотный)</t>
  </si>
  <si>
    <t>УТ000022091</t>
  </si>
  <si>
    <t>Термостат KSD-301 120° 10А НР LBHL (нормально разомкнутый, фланец поворотный)</t>
  </si>
  <si>
    <t>УТ000022092</t>
  </si>
  <si>
    <t>Термостат KSD-301 125° 10А (нормально замкнутый, фланец поворотный)</t>
  </si>
  <si>
    <t>УТ000055771</t>
  </si>
  <si>
    <t>Термостат KSD-301 125° 10А НЗ LBHL (нормально замкнутый, фланец поворотный) 22092</t>
  </si>
  <si>
    <t>УТ000018991</t>
  </si>
  <si>
    <t>Термостат KSD-301 130° 10А НЗ LBHL (нормально замкнутый, фланец поворотный)</t>
  </si>
  <si>
    <t>УТ000055772</t>
  </si>
  <si>
    <t>Термостат KSD-301 135° 10А НЗ LBHL (нормально замкнутый, фланец поворотный)</t>
  </si>
  <si>
    <t>УТ000018994</t>
  </si>
  <si>
    <t>Термостат KSD-301 140° 10А НЗ LBHL (нормально замкнутый, фланец поворотный)</t>
  </si>
  <si>
    <t>УТ000055788</t>
  </si>
  <si>
    <t>Термостат KSD-301 145° 10А НЗ LBHL (нормально замкнутый, фланец поворотный)</t>
  </si>
  <si>
    <t>УТ000022094</t>
  </si>
  <si>
    <t>Термостат KSD-301 150° 10А НР LBHL (нормально разомкнутый, фланец поворотный)</t>
  </si>
  <si>
    <t>УТ000055773</t>
  </si>
  <si>
    <t>Термостат KSD-301 170° 10А НР LBHL (нормально разомкнутый, без фланца)</t>
  </si>
  <si>
    <t>УТ000055789</t>
  </si>
  <si>
    <t>Термостат KSD-301 175° 10А НЗ LBHL (нормально замкнутый, фланец поворотный)</t>
  </si>
  <si>
    <t>УТ000055790</t>
  </si>
  <si>
    <t>Термостат KSD-301 180° 10А НЗ LBHL (нормально замкнутый, фланец поворотный)</t>
  </si>
  <si>
    <t>УТ000055791</t>
  </si>
  <si>
    <t>Термостат KSD-301 45° 10А НЗ LBHL (нормально замкнутый, фланец поворотный)</t>
  </si>
  <si>
    <t>УТ000022079</t>
  </si>
  <si>
    <t>Термостат KSD-301 45° 10А НР LBHL (нормально разомкнутый, фланец поворотный)</t>
  </si>
  <si>
    <t>УТ000055792</t>
  </si>
  <si>
    <t>Термостат KSD-301 50° 10А НЗ LBHL (нормально замкнутый, фланец поворотный)</t>
  </si>
  <si>
    <t>УТ000018961</t>
  </si>
  <si>
    <t>Термостат KSD-301 55° 10А НЗ LBHL (нормально замкнутый, фланец поворотный)</t>
  </si>
  <si>
    <t>УТ000022081</t>
  </si>
  <si>
    <t>Термостат KSD-301 55° 10А НР BHL (нормально разомкнутый, без фланца)</t>
  </si>
  <si>
    <t>УТ000055509</t>
  </si>
  <si>
    <t>Термостат KSD-301 80° 10A НЗ (нормально замкнутый, фланец поворотный)</t>
  </si>
  <si>
    <t>УТ000018974</t>
  </si>
  <si>
    <t>Термостат KSD-301 90° 10А НЗ LBHL (нормально замкнутый, фланец поворотный)</t>
  </si>
  <si>
    <t>УТ000022088</t>
  </si>
  <si>
    <t>Термостат KSD-301 90° 10А НР BHL (нормально разомкнутый, без фланца)</t>
  </si>
  <si>
    <t>УТ000018979</t>
  </si>
  <si>
    <t>Термостат KSD-301 95° 10А НЗ LBHL (нормально замкнутый, фланец поворотный)</t>
  </si>
  <si>
    <t>УТ000055510</t>
  </si>
  <si>
    <t>Термостат KSD-301 95С 10A (нормально замкнутый, фланец поворотный)</t>
  </si>
  <si>
    <t>УТ000042297</t>
  </si>
  <si>
    <t>Термостат KSD-9700 100°, нормально замкнутый</t>
  </si>
  <si>
    <t>УТ000042298</t>
  </si>
  <si>
    <t>Термостат KSD-9700 105°, нормально замкнутый</t>
  </si>
  <si>
    <t>УТ000042299</t>
  </si>
  <si>
    <t>Термостат KSD-9700 110°, нормально замкнутый</t>
  </si>
  <si>
    <t>УТ000042300</t>
  </si>
  <si>
    <t>Термостат KSD-9700 115°, нормально замкнутый</t>
  </si>
  <si>
    <t>УТ000042301</t>
  </si>
  <si>
    <t>Термостат KSD-9700 120°, нормально замкнутый</t>
  </si>
  <si>
    <t>УТ000042302</t>
  </si>
  <si>
    <t>Термостат KSD-9700 130°, нормально замкнутый</t>
  </si>
  <si>
    <t>УТ000042303</t>
  </si>
  <si>
    <t>Термостат KSD-9700 140°, нормально замкнутый</t>
  </si>
  <si>
    <t>УТ000042304</t>
  </si>
  <si>
    <t>Термостат KSD-9700 145°, нормально замкнутый</t>
  </si>
  <si>
    <t>УТ000042305</t>
  </si>
  <si>
    <t>Термостат KSD-9700 170°, нормально замкнутый</t>
  </si>
  <si>
    <t>УТ000042286</t>
  </si>
  <si>
    <t>Термостат KSD-9700 40°, нормально замкнутый, пластик</t>
  </si>
  <si>
    <t>УТ000042287</t>
  </si>
  <si>
    <t>Термостат KSD-9700 45°, нормально замкнутый</t>
  </si>
  <si>
    <t>УТ000042288</t>
  </si>
  <si>
    <t>Термостат KSD-9700 50°, нормально замкнутый</t>
  </si>
  <si>
    <t>УТ000042290</t>
  </si>
  <si>
    <t>Термостат KSD-9700 65°, нормально замкнутый</t>
  </si>
  <si>
    <t>УТ000042291</t>
  </si>
  <si>
    <t>Термостат KSD-9700 70°, нормально замкнутый</t>
  </si>
  <si>
    <t>УТ000042292</t>
  </si>
  <si>
    <t>Термостат KSD-9700 75°, нормально замкнутый</t>
  </si>
  <si>
    <t>УТ000042293</t>
  </si>
  <si>
    <t>Термостат KSD-9700 80°, нормально замкнутый</t>
  </si>
  <si>
    <t>УТ000042294</t>
  </si>
  <si>
    <t>Термостат KSD-9700 85°, нормально замкнутый</t>
  </si>
  <si>
    <t>УТ000042295</t>
  </si>
  <si>
    <t>Термостат KSD-9700 90°, нормально замкнутый</t>
  </si>
  <si>
    <t>УТ000042296</t>
  </si>
  <si>
    <t>Термостат KSD-9700 95°, нормально замкнутый</t>
  </si>
  <si>
    <t xml:space="preserve"> Термостаты регулируемые</t>
  </si>
  <si>
    <t>УТ000009685</t>
  </si>
  <si>
    <t>Термостат регулируемый 16A 250В 0-90С° KST-401</t>
  </si>
  <si>
    <t>УТ000035679</t>
  </si>
  <si>
    <t>Термостат регулируемый 16A 250В 40-250С° KST ZH-001A</t>
  </si>
  <si>
    <t xml:space="preserve"> Радиаторы</t>
  </si>
  <si>
    <t>УТ000043606</t>
  </si>
  <si>
    <t>Радиатор 100x50x15мм</t>
  </si>
  <si>
    <t>УТ000032639</t>
  </si>
  <si>
    <t>Радиатор 100х30х24мм 250кв.см BLA021-100</t>
  </si>
  <si>
    <t>УТ000032625</t>
  </si>
  <si>
    <t>Радиатор 100х37х15мм 290кв.см</t>
  </si>
  <si>
    <t>УТ000043590</t>
  </si>
  <si>
    <t>Радиатор 100х40х25мм BLA028-100/HS211-100</t>
  </si>
  <si>
    <t>УТ000054828</t>
  </si>
  <si>
    <t>Радиатор 100х43х20мм</t>
  </si>
  <si>
    <t>УТ000043600</t>
  </si>
  <si>
    <t>Радиатор 100х48х14мм HS183-100/BLA099-100</t>
  </si>
  <si>
    <t>УТ000043599</t>
  </si>
  <si>
    <t>Радиатор 100х55х50мм BLA053-100</t>
  </si>
  <si>
    <t>УТ000043586</t>
  </si>
  <si>
    <t>Радиатор 14х30х23мм BLA021-15</t>
  </si>
  <si>
    <t>УТ000054829</t>
  </si>
  <si>
    <t>Радиатор 150х43х20мм</t>
  </si>
  <si>
    <t>УТ000043595</t>
  </si>
  <si>
    <t>Радиатор 150х65х15мм BLA032-150</t>
  </si>
  <si>
    <t>УТ000062308</t>
  </si>
  <si>
    <t>Радиатор 200х52х26мм  HS185-200</t>
  </si>
  <si>
    <t>УТ000032667</t>
  </si>
  <si>
    <t>Радиатор 25х15х10мм 26кв.см BLA002-25</t>
  </si>
  <si>
    <t>УТ000043585</t>
  </si>
  <si>
    <t>Радиатор 25х23х15мм BLA020-25/HS202-25</t>
  </si>
  <si>
    <t>УТ000043588</t>
  </si>
  <si>
    <t>Радиатор 25х30х15мм BLA023-25/HS107-25</t>
  </si>
  <si>
    <t>УТ000043591</t>
  </si>
  <si>
    <t>Радиатор 25х40х25мм BLA028-25/HS211-25</t>
  </si>
  <si>
    <t>УТ000043597</t>
  </si>
  <si>
    <t>Радиатор 25х47х10мм BLA052-25</t>
  </si>
  <si>
    <t>УТ000043601</t>
  </si>
  <si>
    <t>Радиатор 25х48х15мм BLA099-25/HS183-25</t>
  </si>
  <si>
    <t>УТ000043594</t>
  </si>
  <si>
    <t>Радиатор 25х50х28мм BLA031-25</t>
  </si>
  <si>
    <t>УТ000043566</t>
  </si>
  <si>
    <t>Радиатор 30x32x16,5мм TO-247</t>
  </si>
  <si>
    <t>УТ000043567</t>
  </si>
  <si>
    <t>Радиатор 34x12x30мм TO-247</t>
  </si>
  <si>
    <t>УТ000032640</t>
  </si>
  <si>
    <t>Радиатор 50х30х16мм 100кв.см HS183-30</t>
  </si>
  <si>
    <t>УТ000032641</t>
  </si>
  <si>
    <t>Радиатор 50х37х15мм 145кв.см</t>
  </si>
  <si>
    <t>УТ000043592</t>
  </si>
  <si>
    <t>Радиатор 50х40х25мм BLA028-50/HS211-50</t>
  </si>
  <si>
    <t>УТ000043598</t>
  </si>
  <si>
    <t>Радиатор 50х42х10мм BLA052-50</t>
  </si>
  <si>
    <t>УТ000053641</t>
  </si>
  <si>
    <t>Радиатор 50х48х15мм HS183-50</t>
  </si>
  <si>
    <t>УТ000043602</t>
  </si>
  <si>
    <t>Радиатор 50х48х15мм HS183-50/BLA099-50</t>
  </si>
  <si>
    <t>УТ000056213</t>
  </si>
  <si>
    <t>Радиатор 75х43х20мм</t>
  </si>
  <si>
    <t>УТ000051558</t>
  </si>
  <si>
    <t>Радиатор алюминиевый 6x14x14мм, черный (8217-2)</t>
  </si>
  <si>
    <t>УТ000051568</t>
  </si>
  <si>
    <t>Радиатор алюминиевый с термолентой 10x14x14мм</t>
  </si>
  <si>
    <t>УТ000051567</t>
  </si>
  <si>
    <t>Радиатор алюминиевый с термолентой 10x35x35мм, черный</t>
  </si>
  <si>
    <t>УТ000051566</t>
  </si>
  <si>
    <t>Радиатор алюминиевый с термолентой 11x40x40мм</t>
  </si>
  <si>
    <t>УТ000051564</t>
  </si>
  <si>
    <t>Радиатор алюминиевый с термолентой 14x35x35мм, черный</t>
  </si>
  <si>
    <t>УТ000051563</t>
  </si>
  <si>
    <t>Радиатор алюминиевый с термолентой 20x40x40мм</t>
  </si>
  <si>
    <t>УТ000051565</t>
  </si>
  <si>
    <t>Радиатор алюминиевый с термолентой 50x50х11мм</t>
  </si>
  <si>
    <t>УТ000051562</t>
  </si>
  <si>
    <t>Радиатор алюминиевый с термолентой 5x11x11мм (5)</t>
  </si>
  <si>
    <t>УТ000051560</t>
  </si>
  <si>
    <t>Радиатор алюминиевый с термолентой 5x8.8x8.8мм серебристый Naikos</t>
  </si>
  <si>
    <t>УТ000051561</t>
  </si>
  <si>
    <t>Радиатор алюминиевый с термолентой 5x8.8x8.8мм, черный</t>
  </si>
  <si>
    <t>УТ000051559</t>
  </si>
  <si>
    <t>Радиатор алюминиевый с термолентой 6x14x14мм, черный 8217-3</t>
  </si>
  <si>
    <t>УТ000051557</t>
  </si>
  <si>
    <t>Радиатор алюминиевый с термолентой 6x20x20мм</t>
  </si>
  <si>
    <t>УТ000061891</t>
  </si>
  <si>
    <t xml:space="preserve"> Разъемы, штекеры, гнезда</t>
  </si>
  <si>
    <t xml:space="preserve"> Зажимы "крокодил"</t>
  </si>
  <si>
    <t xml:space="preserve"> Зажимы "крокодил" аккумуляторные</t>
  </si>
  <si>
    <t>00410054888</t>
  </si>
  <si>
    <t>Зажим-Крокодил  134мм с изоляторами, красный/черный, 300А CN-4127 R/B Джетт (цена за шт)</t>
  </si>
  <si>
    <t>УТ000000765</t>
  </si>
  <si>
    <t>Зажим-Крокодил  43-58мм в изоляции, красный TD-023</t>
  </si>
  <si>
    <t>УТ000000766</t>
  </si>
  <si>
    <t>Зажим-Крокодил  43-58мм в изоляции, черный TD-023</t>
  </si>
  <si>
    <t>УТ000052318</t>
  </si>
  <si>
    <t>Зажим-Крокодил  48/60мм 5А, в изолятор, красный</t>
  </si>
  <si>
    <t>УТ000052319</t>
  </si>
  <si>
    <t>Зажим-Крокодил  48/60мм 5А, в изолятор, черный</t>
  </si>
  <si>
    <t>УТ000049039</t>
  </si>
  <si>
    <t>Зажим-Крокодил  55мм 5A красный (для аккум), "Сигнал"</t>
  </si>
  <si>
    <t>УТ000051692</t>
  </si>
  <si>
    <t>Зажим-Крокодил  55мм в изоляции красный/черный широкие Джетт (комплектом по 2 шт, цена за 1шт)</t>
  </si>
  <si>
    <t>УТ000048242</t>
  </si>
  <si>
    <t>Зажим-Крокодил  70мм с изоляторами, красный/черный, 20А CN-4014 R/B Джетт (комплектом по 2 шт, цена за 1шт)</t>
  </si>
  <si>
    <t>УТ000059787</t>
  </si>
  <si>
    <t>Зажим-Крокодил  70мм, в изоляции, красный</t>
  </si>
  <si>
    <t>УТ000059786</t>
  </si>
  <si>
    <t>Зажим-Крокодил  70мм, в изоляции, черный</t>
  </si>
  <si>
    <t>УТ000054206</t>
  </si>
  <si>
    <t>Зажим-Крокодил  70мм, с изолятором, симметр. красный</t>
  </si>
  <si>
    <t>УТ000054207</t>
  </si>
  <si>
    <t>Зажим-Крокодил  70мм, с изолятором, симметр. черный</t>
  </si>
  <si>
    <t>УТ000048581</t>
  </si>
  <si>
    <t>Зажим-Крокодил  71мм с изоляторами, красный/черный, 15А CN-4021 R/B Джетт (комплектом по 2 шт)</t>
  </si>
  <si>
    <t>УТ000063471</t>
  </si>
  <si>
    <t>Зажим-Крокодил  75мм 35А красный, RUICHI</t>
  </si>
  <si>
    <t>УТ000063470</t>
  </si>
  <si>
    <t>Зажим-Крокодил  75мм 35А черный, RUICHI</t>
  </si>
  <si>
    <t>УТ000025498</t>
  </si>
  <si>
    <t>Зажим-Крокодил  78мм 30А красный, "Сигнал"</t>
  </si>
  <si>
    <t>УТ000025499</t>
  </si>
  <si>
    <t>Зажим-Крокодил  78мм 30А черный, "Сигнал"</t>
  </si>
  <si>
    <t>УТ000058894</t>
  </si>
  <si>
    <t>Зажим-Крокодил  98мм 50А, красный/черный, Джетт (комплектом по 2 шт, цена за 1шт)</t>
  </si>
  <si>
    <t>УТ000057771</t>
  </si>
  <si>
    <t>Зажим-Крокодил  98мм красный, RUICHI</t>
  </si>
  <si>
    <t>УТ000057651</t>
  </si>
  <si>
    <t>Зажим-Крокодил  98мм черный, RUICHI</t>
  </si>
  <si>
    <t>УТ000017880</t>
  </si>
  <si>
    <t>Зажим-Крокодил 100мм  50А красный, RUICHI</t>
  </si>
  <si>
    <t>УТ000017881</t>
  </si>
  <si>
    <t>Зажим-Крокодил 100мм  50А черный,, RUICHI</t>
  </si>
  <si>
    <t>УТ000007808</t>
  </si>
  <si>
    <t>Зажим-Крокодил 105мм  50А, черный/красный (комплектом по 2 шт, цена за 1шт)</t>
  </si>
  <si>
    <t>00410054885</t>
  </si>
  <si>
    <t>Зажим-Крокодил 105мм, красный/черный, 100А CN-4027 R/B Джетт (комплектом по 2 шт, цена за 1шт)</t>
  </si>
  <si>
    <t>00410054887</t>
  </si>
  <si>
    <t>Зажим-Крокодил 140мм, красный/черный, 200А CN-4026 R/B Джетт (комплектом по 2 шт, цена за 1шт)</t>
  </si>
  <si>
    <t xml:space="preserve"> Зажимы "крокодил" приборные</t>
  </si>
  <si>
    <t>00410058121</t>
  </si>
  <si>
    <t>Зажим-Крокодил  30мм в изоляции красный</t>
  </si>
  <si>
    <t>00410050539</t>
  </si>
  <si>
    <t>Зажим-Крокодил  30мм в изоляции чёрный</t>
  </si>
  <si>
    <t>УТ000059782</t>
  </si>
  <si>
    <t>Зажим-Крокодил  35мм в изоляции красный, RUICHI</t>
  </si>
  <si>
    <t>УТ000059783</t>
  </si>
  <si>
    <t>Зажим-Крокодил  35мм в изоляции черный, RUICHI</t>
  </si>
  <si>
    <t>00410058120</t>
  </si>
  <si>
    <t>Зажим-Крокодил  35мм, пластиковый изолятор, симметр. красный, RUICHI</t>
  </si>
  <si>
    <t>00410050540</t>
  </si>
  <si>
    <t>Зажим-Крокодил  35мм, пластиковый изолятор, симметр. черный, RUICHI</t>
  </si>
  <si>
    <t>УТ000051403</t>
  </si>
  <si>
    <t>Зажим-Крокодил  35мм, пластиковый изолятор. красный/черный, Джетт + (комплектом по 2 шт, цена за 1шт)  (58120)</t>
  </si>
  <si>
    <t>УТ000043419</t>
  </si>
  <si>
    <t>Зажим-Крокодил  40мм в изоляции красный, RUICHI</t>
  </si>
  <si>
    <t>УТ000043418</t>
  </si>
  <si>
    <t>Зажим-Крокодил  40мм в изоляции чёрный, RUICHI</t>
  </si>
  <si>
    <t>УТ000053674</t>
  </si>
  <si>
    <t>Зажим-Крокодил  40мм, пластиковый изолятор, симметр. черный, "Сигнал"</t>
  </si>
  <si>
    <t>УТ000062659</t>
  </si>
  <si>
    <t>Зажим-Крокодил  47мм, пластиковый изолятор, симметр. красный, RUICHI</t>
  </si>
  <si>
    <t>УТ000062658</t>
  </si>
  <si>
    <t>Зажим-Крокодил  47мм, пластиковый изолятор, симметр. черный, RUICHI</t>
  </si>
  <si>
    <t>00410050543</t>
  </si>
  <si>
    <t>Зажим-Крокодил  51мм, пластиковый изолятор, симметр. красный</t>
  </si>
  <si>
    <t>00410050541</t>
  </si>
  <si>
    <t>Зажим-Крокодил  51мм, пластиковый изолятор, симметр. чёрный</t>
  </si>
  <si>
    <t>УТ000000771</t>
  </si>
  <si>
    <t>Зажим-Крокодил  55 мм в изоляции, соединение гайка М3, красный, RUICHI</t>
  </si>
  <si>
    <t>УТ000000772</t>
  </si>
  <si>
    <t>Зажим-Крокодил  55 мм в изоляции, соединение гайка М3,черный, RUICHI</t>
  </si>
  <si>
    <t>00410054861</t>
  </si>
  <si>
    <t>Зажим-Крокодил  55/64мм 10А, пластиковый изолятор, красный</t>
  </si>
  <si>
    <t>00410050542</t>
  </si>
  <si>
    <t>Зажим-Крокодил  55/64мм 10А, пластиковый изолятор, черный</t>
  </si>
  <si>
    <t>УТ000049046</t>
  </si>
  <si>
    <t>Зажим-Крокодил  55мм в изоляции красный (48035), "Сигнал" +</t>
  </si>
  <si>
    <t>УТ000049047</t>
  </si>
  <si>
    <t>Зажим-Крокодил  55мм в изоляции черный (48035), "Сигнал" +</t>
  </si>
  <si>
    <t>УТ000052316</t>
  </si>
  <si>
    <t>Зажим-Крокодил  64/60мм, ( 50мм ) пластиковый изолятор, симметр. красный, "Сигнал"</t>
  </si>
  <si>
    <t>УТ000052317</t>
  </si>
  <si>
    <t>Зажим-Крокодил  64/60мм, ( 50мм ) пластиковый изолятор, симметр. черный, "Сигнал"</t>
  </si>
  <si>
    <t>00410054889</t>
  </si>
  <si>
    <t>Зажим-Крокодил для штекера банан 50мм с пластиковыми изоляторами, 15А, Джетт,красный и черный (комплектом по 2 шт, цена за 1шт)</t>
  </si>
  <si>
    <t>УТ000059785</t>
  </si>
  <si>
    <t>Зажим-Крокодил для штекера банан 50мм с пластиковыми изоляторами, 15А, красный, RUICHI (54889) (5)</t>
  </si>
  <si>
    <t>УТ000059784</t>
  </si>
  <si>
    <t>Зажим-Крокодил для штекера банан 50мм с пластиковыми изоляторами, 15А, черный, RUICHI (54889) (5)</t>
  </si>
  <si>
    <t>УТ000064721</t>
  </si>
  <si>
    <t>Зажим-Крокодил Кельвина,  медь  52мм, 5А, для точных замеров, красный</t>
  </si>
  <si>
    <t>УТ000064722</t>
  </si>
  <si>
    <t>Зажим-Крокодил Кельвина,  медь  52мм, 5А, для точных замеров, черный</t>
  </si>
  <si>
    <t>УТ000064723</t>
  </si>
  <si>
    <t>Зажим-Крокодил Кельвина,  медь  90мм, 20А, для точных замеров, красный</t>
  </si>
  <si>
    <t>УТ000064724</t>
  </si>
  <si>
    <t>Зажим-Крокодил Кельвина,  медь  90мм, 20А, для точных замеров, черный</t>
  </si>
  <si>
    <t>УТ000062205</t>
  </si>
  <si>
    <t>Зажимы-крокодилы для штекера банан 55мм в изоляции, красный</t>
  </si>
  <si>
    <t>УТ000062206</t>
  </si>
  <si>
    <t>Зажимы-крокодилы для штекера банан 55мм в изоляции, черный</t>
  </si>
  <si>
    <t>УТ000060364</t>
  </si>
  <si>
    <t>Крокодилы для щупов мультиметра D-2мм , для щупов, красн/черн (комплектом по 2 шт, цена за 2шт)</t>
  </si>
  <si>
    <t>УТ000051570</t>
  </si>
  <si>
    <t>Крокодилы для щупов мультиметра D-4мм , для бананов, красн/черн (комплектом по 2 шт, цена за 1шт)</t>
  </si>
  <si>
    <t xml:space="preserve"> Корпусные терминалы, колодки</t>
  </si>
  <si>
    <t>УТ000055213</t>
  </si>
  <si>
    <t>Гнездо HDMI2.0 4K на корпус, высокоскоростной соединительный терминал, металл, серебро</t>
  </si>
  <si>
    <t>УТ000055212</t>
  </si>
  <si>
    <t>Гнездо HDMI2.0 4K на корпус, высокоскоростной соединительный терминал, металл, черный</t>
  </si>
  <si>
    <t>УТ000055211</t>
  </si>
  <si>
    <t>Гнездо USB3.0 на корпус, высокоскоростной соединительный терминал, металл, серебро</t>
  </si>
  <si>
    <t>УТ000055210</t>
  </si>
  <si>
    <t>Гнездо USB3.0 на корпус, высокоскоростной соединительный терминал, металл, черный</t>
  </si>
  <si>
    <t>УТ000009697</t>
  </si>
  <si>
    <t>Колодка акустическая, 2 пластиковых зажима 19х38мм</t>
  </si>
  <si>
    <t>УТ000009696</t>
  </si>
  <si>
    <t>Колодка акустическая, 2 пластиковых зажима 21х52мм</t>
  </si>
  <si>
    <t>УТ000009695</t>
  </si>
  <si>
    <t>Колодка акустическая, 2 пластиковых зажима 24х53мм</t>
  </si>
  <si>
    <t>УТ000037861</t>
  </si>
  <si>
    <t>Колодка акустическая, 4 гнезда RCA</t>
  </si>
  <si>
    <t>УТ000009694</t>
  </si>
  <si>
    <t>Колодка акустическая, 4 пластиковых зажима 19х63мм</t>
  </si>
  <si>
    <t>УТ000009693</t>
  </si>
  <si>
    <t>Колодка акустическая, 4 пластиковых зажима 24х70мм</t>
  </si>
  <si>
    <t>УТ000033111</t>
  </si>
  <si>
    <t>Колодка акустическая, 8 пластиковых зажимов 30х58мм</t>
  </si>
  <si>
    <t>УТ000058080</t>
  </si>
  <si>
    <t>Колодка на корпус RCA, 2 гнезда, 20*50мм, терминал корпусной для межблочных подключений</t>
  </si>
  <si>
    <t>УТ000058081</t>
  </si>
  <si>
    <t>Колодка на корпус RCA, 4 гнезда, 75*25мм, терминал корпусной для межблочных подключений</t>
  </si>
  <si>
    <t>УТ000057027</t>
  </si>
  <si>
    <t>Терминал акустических колонок 137мм*90мм, 2 гнезда XLR</t>
  </si>
  <si>
    <t>УТ000057025</t>
  </si>
  <si>
    <t>Терминал акустических колонок 57*57мм, 2 металлических зажима</t>
  </si>
  <si>
    <t>УТ000063421</t>
  </si>
  <si>
    <t>Терминал акустических колонок 57*57мм, 2 пластиковых гнезда "банан"</t>
  </si>
  <si>
    <t>УТ000060519</t>
  </si>
  <si>
    <t>Терминал акустических колонок 92*80 мм, 2 металл гнезда "банан"</t>
  </si>
  <si>
    <t>УТ000060522</t>
  </si>
  <si>
    <t>Терминал акустических колонок 92*80 мм, 2 металл гнезда "банан" с насечкой</t>
  </si>
  <si>
    <t>УТ000064726</t>
  </si>
  <si>
    <t>Терминал акустических колонок 92*80 мм, 2 пластик гнезда "банан", кр/черн</t>
  </si>
  <si>
    <t>00401052379</t>
  </si>
  <si>
    <t>Терминал акустических колонок 95*122 мм, 4 металлических гнезда "банан"</t>
  </si>
  <si>
    <t>УТ000060520</t>
  </si>
  <si>
    <t>Терминал акустических колонок D=104 мм, 2 пластиковых гнезда "банан"</t>
  </si>
  <si>
    <t>00401052380</t>
  </si>
  <si>
    <t>Терминал акустических колонок D=75 мм, 2 металлических гнезда "банан"</t>
  </si>
  <si>
    <t>УТ000058674</t>
  </si>
  <si>
    <t>Терминал акустических колонок D=75 мм, 2 металлических зажима, золото</t>
  </si>
  <si>
    <t>УТ000060523</t>
  </si>
  <si>
    <t>Терминал акустических колонок D=90 мм, 2 металлических зажима, серебро</t>
  </si>
  <si>
    <t>УТ000056494</t>
  </si>
  <si>
    <t>Терминал акустических колонок, 2 пластиковых зажима, 42мм*42мм</t>
  </si>
  <si>
    <t>УТ000055051</t>
  </si>
  <si>
    <t>Терминал акустических колонок, 2 пластиковых зажима, 57*57мм, крепеж D47</t>
  </si>
  <si>
    <t>УТ000056495</t>
  </si>
  <si>
    <t>Терминал акустических колонок, 2 пластиковых зажима, 65мм*55мм</t>
  </si>
  <si>
    <t>УТ000056493</t>
  </si>
  <si>
    <t>Терминал акустических колонок, 2 пластиковых зажима, D=30мм</t>
  </si>
  <si>
    <t>УТ000056492</t>
  </si>
  <si>
    <t>Терминал акустических колонок, 2 пластиковых зажима, D=40мм</t>
  </si>
  <si>
    <t>УТ000056650</t>
  </si>
  <si>
    <t>Терминал акустических колонок, 2 пластиковых зажима, D=55мм</t>
  </si>
  <si>
    <t>УТ000051513</t>
  </si>
  <si>
    <t>УТ000033110</t>
  </si>
  <si>
    <t>Терминал акустических колонок, 2 пластиковых зажима, D=75мм</t>
  </si>
  <si>
    <t>УТ000030928</t>
  </si>
  <si>
    <t>Терминал на планке, 2 гнезда  BANANA, пластик золото</t>
  </si>
  <si>
    <t>УТ000037823</t>
  </si>
  <si>
    <t>Терминал на планке, 2 гнезда  BANANA, пластик никель</t>
  </si>
  <si>
    <t>УТ000061868</t>
  </si>
  <si>
    <t>Терминал на планке, 2 гнезда  BANANA, пластик-никель</t>
  </si>
  <si>
    <t xml:space="preserve"> Разъемы Banana</t>
  </si>
  <si>
    <t>УТ000059824</t>
  </si>
  <si>
    <t>Гнездо BANANA 32мм на корпус, с зажимами, винт, красный/черный комплект 2шт</t>
  </si>
  <si>
    <t>УТ000059825</t>
  </si>
  <si>
    <t>Гнездо BANANA 42мм на корпус, с зажимами, винт, красный/черный комплект 2шт</t>
  </si>
  <si>
    <t>УТ000059826</t>
  </si>
  <si>
    <t>Гнездо BANANA 46мм на корпус, с зажимами, пайка, красный/черный комплект 2шт</t>
  </si>
  <si>
    <t>УТ000054500</t>
  </si>
  <si>
    <t>Гнездо на корпус BANANA металл, 26,7mm позолоченный красный, под пайку JD-535 (5)</t>
  </si>
  <si>
    <t>УТ000054499</t>
  </si>
  <si>
    <t>Гнездо на корпус BANANA металл, 26,7mm позолоченный черный, под пайку JD-535 (5)</t>
  </si>
  <si>
    <t>УТ000063785</t>
  </si>
  <si>
    <t>Гнездо на корпус BANANA металл, 39mm, с зажимами, красная полоса</t>
  </si>
  <si>
    <t>УТ000063786</t>
  </si>
  <si>
    <t>Гнездо на корпус BANANA металл, 39mm, с зажимами, черная полоса</t>
  </si>
  <si>
    <t>УТ000058256</t>
  </si>
  <si>
    <t>Гнездо на корпус BANANA металл, 50mm, с зажимами, красная полоса</t>
  </si>
  <si>
    <t>УТ000058221</t>
  </si>
  <si>
    <t>Гнездо на корпус BANANA металл, 50mm, с зажимами, черная полоса</t>
  </si>
  <si>
    <t>УТ000017940</t>
  </si>
  <si>
    <t>Гнездо на корпус BANANA пластик, 33mm красный (5)</t>
  </si>
  <si>
    <t>УТ000050489</t>
  </si>
  <si>
    <t>Гнездо на корпус BANANA пластик, 33mm черный (5)</t>
  </si>
  <si>
    <t>УТ000030925</t>
  </si>
  <si>
    <t>Гнездо на корпус BANANA пластик, 35mm красный (30926)</t>
  </si>
  <si>
    <t>УТ000058929</t>
  </si>
  <si>
    <t>Гнездо на корпус BANANA пластик, 35mm черный (5)</t>
  </si>
  <si>
    <t>УТ000060138</t>
  </si>
  <si>
    <t>Гнездо на корпус BANANA пластик, 42mm красный</t>
  </si>
  <si>
    <t>УТ000060137</t>
  </si>
  <si>
    <t>Гнездо на корпус BANANA пластик, 42mm черный</t>
  </si>
  <si>
    <t>УТ000064686</t>
  </si>
  <si>
    <t>Гнездо на корпус BANANA, 65mm, позолоченные контакты, белая полоса, Xangsane тип 2</t>
  </si>
  <si>
    <t>УТ000064685</t>
  </si>
  <si>
    <t>Гнездо на корпус BANANA, 65mm, позолоченные контакты, красная полоса  Xangsane тип 1</t>
  </si>
  <si>
    <t>УТ000064687</t>
  </si>
  <si>
    <t>Гнездо на корпус BANANA, 65mm, позолоченные контакты, красная полоса  Xangsane тип 2</t>
  </si>
  <si>
    <t>УТ000064684</t>
  </si>
  <si>
    <t>Гнездо на корпус BANANA, 65mm, позолоченные контакты, черная полоса, Xangsane тип 1</t>
  </si>
  <si>
    <t>УТ000064670</t>
  </si>
  <si>
    <t>Гнездо на корпус BANANA, 73mm, цанговые, позолоченные контакты, белая полоса</t>
  </si>
  <si>
    <t>УТ000064671</t>
  </si>
  <si>
    <t>Гнездо на корпус BANANA, 73mm, цанговые, позолоченные контакты, красная полоса</t>
  </si>
  <si>
    <t>УТ000051802</t>
  </si>
  <si>
    <t>Штекер BANANA, крепление кабеля на винт, GOLD, 0015, красный (5)</t>
  </si>
  <si>
    <t>УТ000051801</t>
  </si>
  <si>
    <t>Штекер BANANA, крепление кабеля на винт, GOLD, 0015, черный (5)</t>
  </si>
  <si>
    <t>УТ000051511</t>
  </si>
  <si>
    <t>Штекер BANANA, крепление кабеля на винт, никель, красный</t>
  </si>
  <si>
    <t>УТ000051510</t>
  </si>
  <si>
    <t>Штекер BANANA, крепление кабеля на винт, никель, черный</t>
  </si>
  <si>
    <t>УТ000017944</t>
  </si>
  <si>
    <t>Штекер BANANA, никель, под винт,  красный</t>
  </si>
  <si>
    <t>УТ000017943</t>
  </si>
  <si>
    <t>Штекер BANANA, никель, под винт, чёрный</t>
  </si>
  <si>
    <t>УТ000059789</t>
  </si>
  <si>
    <t>Штекер BANANA, под винт, L-50мм, красный</t>
  </si>
  <si>
    <t>УТ000059788</t>
  </si>
  <si>
    <t>Штекер BANANA, под винт, L-50мм, черный</t>
  </si>
  <si>
    <t>УТ000024395</t>
  </si>
  <si>
    <t>Штекер BANANA, под пайку, 0068, золото, красный</t>
  </si>
  <si>
    <t>УТ000024396</t>
  </si>
  <si>
    <t>Штекер BANANA, под пайку, 0068, золото, черный</t>
  </si>
  <si>
    <t>УТ000058219</t>
  </si>
  <si>
    <t>Штекер акустический BANANA, L=26мм, перо, крепление на винт, белая полоса BS26P-BW</t>
  </si>
  <si>
    <t>УТ000058218</t>
  </si>
  <si>
    <t>Штекер акустический BANANA, L=26мм, перо, крепление на винт, красная полоса BS26P-BR</t>
  </si>
  <si>
    <t>УТ000057891</t>
  </si>
  <si>
    <t>Штекер акустический BANANA, L=28мм,карбон, крепление на винт, серебро, черная полоска B28P-BB</t>
  </si>
  <si>
    <t>УТ000063416</t>
  </si>
  <si>
    <t>Штекер акустический BANANA, L=28мм,карбон, крепление на винт, черный, красная полоска B28P-BB</t>
  </si>
  <si>
    <t>УТ000063415</t>
  </si>
  <si>
    <t>Штекер акустический BANANA, L=28мм,карбон, крепление на винт, черный, черная полоска B28P-BB</t>
  </si>
  <si>
    <t>УТ000062881</t>
  </si>
  <si>
    <t>Штекер акустический BANANA, L=37мм, крепление на винт, красная полоса, Xangsane (5)</t>
  </si>
  <si>
    <t>УТ000062882</t>
  </si>
  <si>
    <t>Штекер акустический BANANA, L=37мм, крепление на винт, синяя полоса, Xangsane (5)</t>
  </si>
  <si>
    <t>УТ000061034</t>
  </si>
  <si>
    <t>Штекер акустический BANANA, L=39мм, гнездо разветвитель, комплект красная-черная полоса компл.2шт</t>
  </si>
  <si>
    <t>УТ000061029</t>
  </si>
  <si>
    <t>Штекер акустический BANANA, L=42мм, гнездо разветвитель, красная полоса</t>
  </si>
  <si>
    <t>УТ000061028</t>
  </si>
  <si>
    <t>Штекер акустический BANANA, L=42мм, гнездо разветвитель, черная полоса</t>
  </si>
  <si>
    <t>УТ000059344</t>
  </si>
  <si>
    <t>Штекер акустический BANANA, L=42мм, крепление на винт, красная полоса, Xangsane (5)</t>
  </si>
  <si>
    <t>УТ000059367</t>
  </si>
  <si>
    <t>Штекер акустический BANANA, L=42мм, крепление на винт, черная полоса, Xangsane (5)</t>
  </si>
  <si>
    <t>УТ000065168</t>
  </si>
  <si>
    <t>Штекер акустический BANANA, крепление на винт, L=38,5мм, D=5мм</t>
  </si>
  <si>
    <t>УТ000065167</t>
  </si>
  <si>
    <t>Штекер акустический BANANA, крепление на винт, L=40мм, D=5мм</t>
  </si>
  <si>
    <t>УТ000065169</t>
  </si>
  <si>
    <t>Штекер акустический BANANA, крепление на винт, L=42мм, перо, D=5мм</t>
  </si>
  <si>
    <t>УТ000060532</t>
  </si>
  <si>
    <t>Штекер акустический BANANA, угловой, L=37мм, под винт, красная изоляция</t>
  </si>
  <si>
    <t>УТ000060531</t>
  </si>
  <si>
    <t>Штекер акустический BANANA, угловой, L=37мм, под винт, черная изоляция</t>
  </si>
  <si>
    <t>УТ000058215</t>
  </si>
  <si>
    <t>Штекер акустический TIP, L=31мм, плетенный провод, крепление на винт, белая полоса BTT31P-BW (5)</t>
  </si>
  <si>
    <t>УТ000058214</t>
  </si>
  <si>
    <t>Штекер акустический TIP, L=31мм, плетенный провод, крепление на винт, красная полоса BTT31P-BR (5)</t>
  </si>
  <si>
    <t>УТ000058217</t>
  </si>
  <si>
    <t>Штекер акустический TIP, L=33мм, крепление на винт, белая полоса BTT33P-BR (5)</t>
  </si>
  <si>
    <t>УТ000058216</t>
  </si>
  <si>
    <t>Штекер акустический TIP, L=33мм, крепление на винт, красная полоса BTT33P-BW (5)</t>
  </si>
  <si>
    <t xml:space="preserve"> Разъемы GX</t>
  </si>
  <si>
    <t>УТ000046126</t>
  </si>
  <si>
    <t>Разъем GX12M-2A гнездо 2pin</t>
  </si>
  <si>
    <t>УТ000046127</t>
  </si>
  <si>
    <t>Разъем GX12M-2B штекер 2pin</t>
  </si>
  <si>
    <t>УТ000046128</t>
  </si>
  <si>
    <t>Разъем GX12M-3A гнездо 3pin</t>
  </si>
  <si>
    <t>УТ000046129</t>
  </si>
  <si>
    <t>Разъем GX12M-3B штекер 3pin</t>
  </si>
  <si>
    <t>УТ000046130</t>
  </si>
  <si>
    <t>Разъем GX12M-4A гнездо 4pin</t>
  </si>
  <si>
    <t>УТ000046131</t>
  </si>
  <si>
    <t>Разъем GX12M-4B штекер 4pin</t>
  </si>
  <si>
    <t>УТ000057652</t>
  </si>
  <si>
    <t>Разъем GX12M-5A гнездо на кабель 5pin</t>
  </si>
  <si>
    <t>УТ000057653</t>
  </si>
  <si>
    <t>Разъем GX12M-5B штекер на корпус 5pin</t>
  </si>
  <si>
    <t>УТ000046132</t>
  </si>
  <si>
    <t>Разъем GX16M-2A гнездо 2pin</t>
  </si>
  <si>
    <t>УТ000046133</t>
  </si>
  <si>
    <t>Разъем GX16M-2B штекер 2pin</t>
  </si>
  <si>
    <t>УТ000056262</t>
  </si>
  <si>
    <t>Разъем GX16M-3 штекер 3pin на кабель</t>
  </si>
  <si>
    <t>УТ000055027</t>
  </si>
  <si>
    <t>Разъем GX16M-3A гнездо 3pin</t>
  </si>
  <si>
    <t>УТ000055024</t>
  </si>
  <si>
    <t>Разъем GX16M-3B штекер 3pin</t>
  </si>
  <si>
    <t>УТ000046134</t>
  </si>
  <si>
    <t>Разъем GX16M-4A гнездо 4pin</t>
  </si>
  <si>
    <t>УТ000046135</t>
  </si>
  <si>
    <t>Разъем GX16M-4B штекер 4pin</t>
  </si>
  <si>
    <t>УТ000042272</t>
  </si>
  <si>
    <t>Разъем GX16M-5A гнездо на кабель 5pin (10)</t>
  </si>
  <si>
    <t>УТ000042273</t>
  </si>
  <si>
    <t>Разъем GX16M-5B штекер на корпус 5pin (10)</t>
  </si>
  <si>
    <t>УТ000046136</t>
  </si>
  <si>
    <t>Разъем GX16M-6A гнездо на кабель 6pin (25)</t>
  </si>
  <si>
    <t>УТ000046137</t>
  </si>
  <si>
    <t>Разъем GX16M-6B штекер на корпус 6pin (10)</t>
  </si>
  <si>
    <t>УТ000056660</t>
  </si>
  <si>
    <t>Разъем GX18M-4A гнездо 4pin</t>
  </si>
  <si>
    <t>УТ000056661</t>
  </si>
  <si>
    <t>Разъем GX18M-4E штекер 4pin на корпус</t>
  </si>
  <si>
    <t>УТ000056662</t>
  </si>
  <si>
    <t>Разъем GX18M-5A гнездо 5pin</t>
  </si>
  <si>
    <t>УТ000056663</t>
  </si>
  <si>
    <t>Разъем GX18M-5E штекер 5pin на корпус</t>
  </si>
  <si>
    <t xml:space="preserve"> Разъемы microUSB</t>
  </si>
  <si>
    <t>УТ000030939</t>
  </si>
  <si>
    <t>Гнездо microUSB 2pin на плату</t>
  </si>
  <si>
    <t>УТ000035688</t>
  </si>
  <si>
    <t>Гнездо microUSB 3.0 на плату</t>
  </si>
  <si>
    <t>УТ000053676</t>
  </si>
  <si>
    <t>Гнездо microUSB на плате, 5PIN металлизированные контакты</t>
  </si>
  <si>
    <t>УТ000017986</t>
  </si>
  <si>
    <t>Гнездо microUSB на плату (Sony Xperia)</t>
  </si>
  <si>
    <t>УТ000008278</t>
  </si>
  <si>
    <t>Гнездо microUSB на плату 11pin Samsung</t>
  </si>
  <si>
    <t>УТ000033079</t>
  </si>
  <si>
    <t>Гнездо microUSB на плату, 2 крепежа (Huawei)</t>
  </si>
  <si>
    <t>УТ000053677</t>
  </si>
  <si>
    <t>Гнездо microUSB на плату, 2 крепежа (Е..)</t>
  </si>
  <si>
    <t>УТ000053675</t>
  </si>
  <si>
    <t>Гнездо microUSB на плату, 2 крепежа, обратное</t>
  </si>
  <si>
    <t>УТ000049317</t>
  </si>
  <si>
    <t>Гнездо microUSB на плату, 2 крепежа, плоское</t>
  </si>
  <si>
    <t>УТ000035687</t>
  </si>
  <si>
    <t>Гнездо microUSB на плату, 4 крепежа "Т"</t>
  </si>
  <si>
    <t>УТ000007593</t>
  </si>
  <si>
    <t>Гнездо microUSB на плату, 4 крепежа (шир выводы)</t>
  </si>
  <si>
    <t>УТ000061870</t>
  </si>
  <si>
    <t>Гнездо microUSB на плату, 4 крепежа D</t>
  </si>
  <si>
    <t>УТ000011438</t>
  </si>
  <si>
    <t>Гнездо microUSB на плату, 4 крепежа вертикально</t>
  </si>
  <si>
    <t>УТ000049318</t>
  </si>
  <si>
    <t>Гнездо microUSB на плату, 4 крепежа кор. выводы</t>
  </si>
  <si>
    <t>УТ000033078</t>
  </si>
  <si>
    <t>Гнездо microUSB на плату, 4 крепежа обратный</t>
  </si>
  <si>
    <t>УТ000011415</t>
  </si>
  <si>
    <t>Гнездо microUSB на плату, 4 крепежа №1</t>
  </si>
  <si>
    <t>УТ000011414</t>
  </si>
  <si>
    <t>Гнездо microUSB на плату, 4 крепежа №10</t>
  </si>
  <si>
    <t>УТ000022122</t>
  </si>
  <si>
    <t>Гнездо microUSB на плату, 4 крепежа №3</t>
  </si>
  <si>
    <t>УТ000011413</t>
  </si>
  <si>
    <t>Гнездо microUSB на плату, 4 крепежа №5</t>
  </si>
  <si>
    <t>УТ000011440</t>
  </si>
  <si>
    <t>Гнездо microUSB на плату, бок</t>
  </si>
  <si>
    <t>УТ000009639</t>
  </si>
  <si>
    <t>Гнездо microUSB на плату.3</t>
  </si>
  <si>
    <t>УТ000009640</t>
  </si>
  <si>
    <t>Гнездо microUSB на плату.4</t>
  </si>
  <si>
    <t>УТ000004580</t>
  </si>
  <si>
    <t>Гнездо microUSB-1 на плату, верт. выводы</t>
  </si>
  <si>
    <t>УТ000007596</t>
  </si>
  <si>
    <t>Гнездо microUSB-1 на плату, вертикальный крепеж</t>
  </si>
  <si>
    <t>УТ000011416</t>
  </si>
  <si>
    <t>Гнездо microUSB-2 на плату, кор. выводы</t>
  </si>
  <si>
    <t>УТ000025509</t>
  </si>
  <si>
    <t>Гнездо microUSBх2</t>
  </si>
  <si>
    <t>УТ000043866</t>
  </si>
  <si>
    <t>Штекер microUSB на кабель (вид 2)</t>
  </si>
  <si>
    <t>УТ000011441</t>
  </si>
  <si>
    <t>Штекер microUSB с корпусом на кабель угловой</t>
  </si>
  <si>
    <t>УТ000025505</t>
  </si>
  <si>
    <t>Штекер microUSB с корпусом на кабель угловой с вводом</t>
  </si>
  <si>
    <t xml:space="preserve"> Разъемы miniUSB</t>
  </si>
  <si>
    <t>УТ000030938</t>
  </si>
  <si>
    <t>Гнездо miniUSB 5pin (выводы ср.)</t>
  </si>
  <si>
    <t>УТ000007598</t>
  </si>
  <si>
    <t>Гнездо miniUSB 5pin (конт.90гр.)</t>
  </si>
  <si>
    <t>УТ000013490</t>
  </si>
  <si>
    <t>Гнездо miniUSB 5pin (ср. конт. SMD)</t>
  </si>
  <si>
    <t>УТ000007597</t>
  </si>
  <si>
    <t>Гнездо miniUSB 5pin под пайку</t>
  </si>
  <si>
    <t>УТ000007827</t>
  </si>
  <si>
    <t>Гнездо miniUSB на кабель, с корпусом (пайка)</t>
  </si>
  <si>
    <t>УТ000027636</t>
  </si>
  <si>
    <t>Гнездо miniUSB на плате, 5PIN металлизированные контакты</t>
  </si>
  <si>
    <t>УТ000016123</t>
  </si>
  <si>
    <t>Гнездо miniUSB на плату 10pin</t>
  </si>
  <si>
    <t>УТ000011439</t>
  </si>
  <si>
    <t>Гнездо miniUSB на плату 4pin</t>
  </si>
  <si>
    <t>УТ000004583</t>
  </si>
  <si>
    <t>Гнездо miniUSB на плату, 5 контактов</t>
  </si>
  <si>
    <t>УТ000004582</t>
  </si>
  <si>
    <t>Гнездо miniUSB на плату, 5 контактов (5SD)</t>
  </si>
  <si>
    <t>00410050371</t>
  </si>
  <si>
    <t>Штекер miniUSB на кабель,5 контактов с корпусом (пайка)</t>
  </si>
  <si>
    <t>УТ000009679</t>
  </si>
  <si>
    <t>Штекер miniUSB на кабель,5pin с корпусом (пайка) угловой</t>
  </si>
  <si>
    <t>УТ000007005</t>
  </si>
  <si>
    <t>Штекер miniUSB пайка</t>
  </si>
  <si>
    <t xml:space="preserve"> Разъемы Type-C</t>
  </si>
  <si>
    <t>УТ000056837</t>
  </si>
  <si>
    <t>Гнездо TYPE-C на плате, 13PIN металлизированные контакты</t>
  </si>
  <si>
    <t>УТ000064652</t>
  </si>
  <si>
    <t>Гнездо TYPE-C на плате, 2PIN металлизированные контакты (5)</t>
  </si>
  <si>
    <t>УТ000064651</t>
  </si>
  <si>
    <t>Гнездо TYPE-C на плате, 2PIN металлизированные контакты, монтажная планка, провод 100мм (5)</t>
  </si>
  <si>
    <t>УТ000057904</t>
  </si>
  <si>
    <t>Гнездо TYPE-C на плате, 4PIN металлизированные контакты (05-13) (5)</t>
  </si>
  <si>
    <t>УТ000057907</t>
  </si>
  <si>
    <t>Гнездо TYPE-C на плате, 4PIN металлизированные контакты, монтажная планка (05-18) (5)</t>
  </si>
  <si>
    <t>УТ000062194</t>
  </si>
  <si>
    <t>Гнездо TYPE-C на плате, 6PIN металлизированные контакты</t>
  </si>
  <si>
    <t>УТ000055198</t>
  </si>
  <si>
    <t>Гнездо TYPE-C на плате, 6PIN металлизированные контакты, разъемы</t>
  </si>
  <si>
    <t>УТ000057906</t>
  </si>
  <si>
    <t>Гнездо TYPE-C на плате, вертикальный разъем, штыревой 2.54 4PIN (05-14) (5)</t>
  </si>
  <si>
    <t>УТ000057905</t>
  </si>
  <si>
    <t>Гнездо TYPE-C на плате, горизонтальный разъем, колодка 2.54 4PIN (05-17) (5)</t>
  </si>
  <si>
    <t>УТ000062192</t>
  </si>
  <si>
    <t>Гнездо TYPE-C на проводе 60мм, 2PIN с крышкой, гайкой</t>
  </si>
  <si>
    <t>УТ000053678</t>
  </si>
  <si>
    <t>Гнездо TYPE-C №28</t>
  </si>
  <si>
    <t>УТ000057908</t>
  </si>
  <si>
    <t>Гнездо питания TYPE-C установочное на корпус, гайка, 2pin без разъема, провод длина 130мм, прозрачный (16-26) (5)</t>
  </si>
  <si>
    <t>УТ000056214</t>
  </si>
  <si>
    <t>Гнездо питания TYPE-C установочное на корпус, гайка, 2pin разъем 2.54, провод длина 155мм, 2pin-20-PH2.0</t>
  </si>
  <si>
    <t>УТ000058918</t>
  </si>
  <si>
    <t>Гнездо питания TYPE-C установочное на корпус, гайка, 4Pin без разъема, провод длина 155мм</t>
  </si>
  <si>
    <t>УТ000056217</t>
  </si>
  <si>
    <t>Гнездо питания TYPE-C установочное на корпус, гайка, 4Pin разъем 2.54, провод длина 155мм, 4Pin-20</t>
  </si>
  <si>
    <t>УТ000060043</t>
  </si>
  <si>
    <t>Гнездо питания TYPE-C установочное на корпус, гайка, 5Pin, провод длина 155мм TYPE-C-5Pin-PH2.0</t>
  </si>
  <si>
    <t>УТ000056216</t>
  </si>
  <si>
    <t>Гнездо питания TYPE-C установочное на корпус, защелки, 2Pin без разъема, провод длина 105мм, овал, 2Pin-Y</t>
  </si>
  <si>
    <t>УТ000058917</t>
  </si>
  <si>
    <t>Гнездо питания TYPE-C установочное на корпус, защелки, 2Pin без разъема, провод длина 155мм, круг 2pin-D</t>
  </si>
  <si>
    <t>УТ000064725</t>
  </si>
  <si>
    <t>Гнездо питания TYPE-C установочное на корпус, защелки, 2pin разъем 2.54, провод длина 155мм</t>
  </si>
  <si>
    <t>УТ000057360</t>
  </si>
  <si>
    <t>Гнездо питания TYPE-C установочное на корпус, монтажная планка, 2pin  24PF XH2.54-002</t>
  </si>
  <si>
    <t>УТ000057909</t>
  </si>
  <si>
    <t>Гнездо питания TYPE-C установочное на корпус, паз, 2Pin без разъема, провод длина 65мм (R4-1) (5)</t>
  </si>
  <si>
    <t>УТ000056215</t>
  </si>
  <si>
    <t>Гнездо питания TYPE-C установочное на корпус, паз, 2Pin без разъема, провод длина 70мм, 2Pin-F</t>
  </si>
  <si>
    <t>УТ000057910</t>
  </si>
  <si>
    <t>Гнездо питания TYPE-C установочное на корпус, уши вертиальные, 2Pin без разъема, провод длина 65мм  (5)</t>
  </si>
  <si>
    <t>УТ000056223</t>
  </si>
  <si>
    <t>Гнездо питания TYPE-C установочное на корпус, уши вертикальные, 6Pin, USBA-6F C IPX8-001</t>
  </si>
  <si>
    <t>УТ000057911</t>
  </si>
  <si>
    <t>Гнездо питания TYPE-C установочное на корпус, уши горизонтальные, 2Pin без разъема, провод длина 65мм (5)</t>
  </si>
  <si>
    <t>УТ000056222</t>
  </si>
  <si>
    <t>Гнездо питания TYPE-C установочное на корпус, уши горизонтальные, 2Pin, 24PF C IPX8-001</t>
  </si>
  <si>
    <t>УТ000064653</t>
  </si>
  <si>
    <t>Штекер TYPE-C разборный, белый (64597)</t>
  </si>
  <si>
    <t>УТ000062193</t>
  </si>
  <si>
    <t>Штекер TYPE-C разборный, черный (5)</t>
  </si>
  <si>
    <t>УТ000053679</t>
  </si>
  <si>
    <t>Штекер USB Type-C</t>
  </si>
  <si>
    <t>УТ000053680</t>
  </si>
  <si>
    <t>Штекер USB Type-C на кабель, с корпусом</t>
  </si>
  <si>
    <t xml:space="preserve"> Разъемы USB</t>
  </si>
  <si>
    <t>УТ000035689</t>
  </si>
  <si>
    <t>Гнездо USB 3.0 угловое</t>
  </si>
  <si>
    <t>УТ000009677</t>
  </si>
  <si>
    <t>Гнездо USB 4PIN A-FA, поверхносный монтаж</t>
  </si>
  <si>
    <t>УТ000009676</t>
  </si>
  <si>
    <t>Гнездо USB 4PIN на плату A-1 (5)</t>
  </si>
  <si>
    <t>УТ000040985</t>
  </si>
  <si>
    <t>Гнездо USB A вертикальное</t>
  </si>
  <si>
    <t>УТ000016117</t>
  </si>
  <si>
    <t>Гнездо USB A короткое (4 контакта, 4 крепежа)</t>
  </si>
  <si>
    <t>УТ000028573</t>
  </si>
  <si>
    <t>Гнездо USB A короткое L черное</t>
  </si>
  <si>
    <t>УТ000025506</t>
  </si>
  <si>
    <t>Гнездо USB A короткое LENOVO и др</t>
  </si>
  <si>
    <t>УТ000004577</t>
  </si>
  <si>
    <t>Гнездо USB A на плату 110</t>
  </si>
  <si>
    <t>УТ000004575</t>
  </si>
  <si>
    <t>Гнездо USB A на плату 111</t>
  </si>
  <si>
    <t>УТ000017985</t>
  </si>
  <si>
    <t>Гнездо USB A на плату короткое L</t>
  </si>
  <si>
    <t>УТ000017984</t>
  </si>
  <si>
    <t>Гнездо USB A с "ушами"</t>
  </si>
  <si>
    <t>УТ000004576</t>
  </si>
  <si>
    <t>Гнездо USB A-2J на плату двойное</t>
  </si>
  <si>
    <t>УТ000009678</t>
  </si>
  <si>
    <t>Гнездо USB A-FB на плату</t>
  </si>
  <si>
    <t>УТ000025507</t>
  </si>
  <si>
    <t>Гнездо USB А 2.0</t>
  </si>
  <si>
    <t>УТ000027640</t>
  </si>
  <si>
    <t>Гнездо USB2.0 на плате, SMD 4PIN металлизированные контакты</t>
  </si>
  <si>
    <t>УТ000056836</t>
  </si>
  <si>
    <t>Гнездо USB3.0 на плате, SMD 9PIN металлизированные контакты</t>
  </si>
  <si>
    <t>УТ000056218</t>
  </si>
  <si>
    <t>Гнездо питания USB установочное на корпус, защелки, 2Pin разъем 2.54, провод длина 110мм, 2Pin-PH2.0</t>
  </si>
  <si>
    <t>УТ000056219</t>
  </si>
  <si>
    <t>Гнездо питания USB установочное на корпус, защелки, 4Pin провод без разъема, провод длина 110мм</t>
  </si>
  <si>
    <t>УТ000057913</t>
  </si>
  <si>
    <t>Гнездо питания USB установочное на корпус, монтажная планка, 4Pin (CN-73) (5)</t>
  </si>
  <si>
    <t>УТ000057912</t>
  </si>
  <si>
    <t>Гнездо питания USB установочное на корпус, уши вертиальные, 4Pin (CN-79) (5)</t>
  </si>
  <si>
    <t>УТ000004578</t>
  </si>
  <si>
    <t>Разъем USB 2.0 гнездо на кабель, разборный корпус</t>
  </si>
  <si>
    <t>УТ000007600</t>
  </si>
  <si>
    <t>Разъем USB 2.0 штекер на кабель, разборный корпус</t>
  </si>
  <si>
    <t>УТ000058675</t>
  </si>
  <si>
    <t>Разъем USB 2.0 штекер на кабель, разборный корпус (малый)</t>
  </si>
  <si>
    <t>УТ000058676</t>
  </si>
  <si>
    <t>Разъем USB 2.0 штекер на кабель, разборный корпус, белый (5)</t>
  </si>
  <si>
    <t>УТ000025504</t>
  </si>
  <si>
    <t>Разъем USB 2.0 штекер под пайку на кабель, разборный корпус, черный</t>
  </si>
  <si>
    <t>УТ000009674</t>
  </si>
  <si>
    <t>Штекер USB A  разборный на кабель без корпуса</t>
  </si>
  <si>
    <t>00410050368</t>
  </si>
  <si>
    <t>Штекер USB A на плату</t>
  </si>
  <si>
    <t>УТ000038844</t>
  </si>
  <si>
    <t>Штекер USB на кабель с корпусом, тип 2, белый</t>
  </si>
  <si>
    <t>УТ000027641</t>
  </si>
  <si>
    <t>Штекер USB2.0 на плате, 4PIN металлизированные контакты</t>
  </si>
  <si>
    <t xml:space="preserve"> Разъемы аудио, видео</t>
  </si>
  <si>
    <t xml:space="preserve"> Разъемы  XLR, miniXLR, SPEACON</t>
  </si>
  <si>
    <t>УТ000049148</t>
  </si>
  <si>
    <t>Разъем  SPEACON гнездо пластик, на кабель</t>
  </si>
  <si>
    <t>УТ000049146</t>
  </si>
  <si>
    <t>Разъем  SPEACON штекер 68мм пластик, на кабель</t>
  </si>
  <si>
    <t>УТ000049145</t>
  </si>
  <si>
    <t>Разъем mini XLR 3pin гнездо на кабель</t>
  </si>
  <si>
    <t>УТ000049144</t>
  </si>
  <si>
    <t>Разъем mini XLR 3pin штекер на кабель</t>
  </si>
  <si>
    <t>УТ000063142</t>
  </si>
  <si>
    <t>Разъем XLR 3pin гнездо на кабель TD-358</t>
  </si>
  <si>
    <t>УТ000063400</t>
  </si>
  <si>
    <t>Разъем XLR 3pin гнездо на кабель, металл, цанга, белый</t>
  </si>
  <si>
    <t>УТ000063399</t>
  </si>
  <si>
    <t>Разъем XLR 3pin гнездо на кабель, металл, цанга, красный</t>
  </si>
  <si>
    <t>УТ000063398</t>
  </si>
  <si>
    <t>Разъем XLR 3pin гнездо на кабель, металл, цанга, синий</t>
  </si>
  <si>
    <t>УТ000063397</t>
  </si>
  <si>
    <t>Разъем XLR 3pin гнездо на кабель, металл, цанга, черный</t>
  </si>
  <si>
    <t>УТ000042264</t>
  </si>
  <si>
    <t>Разъем XLR 3pin гнездо на кабель, хомут TD-393</t>
  </si>
  <si>
    <t>УТ000063402</t>
  </si>
  <si>
    <t>Разъем XLR 3pin гнездо на кабель, хомут, 70мм (42264)</t>
  </si>
  <si>
    <t>УТ000063140</t>
  </si>
  <si>
    <t>Разъем XLR 3pin штекер на кабель JD-357</t>
  </si>
  <si>
    <t>УТ000063396</t>
  </si>
  <si>
    <t>Разъем XLR 3pin штекер на кабель, металл, цанга, белый</t>
  </si>
  <si>
    <t>УТ000063395</t>
  </si>
  <si>
    <t>Разъем XLR 3pin штекер на кабель, металл, цанга, красный</t>
  </si>
  <si>
    <t>УТ000063394</t>
  </si>
  <si>
    <t>Разъем XLR 3pin штекер на кабель, металл, цанга, синий</t>
  </si>
  <si>
    <t>УТ000063393</t>
  </si>
  <si>
    <t>Разъем XLR 3pin штекер на кабель, металл, цанга, черный</t>
  </si>
  <si>
    <t>УТ000042265</t>
  </si>
  <si>
    <t>Разъем XLR 3pin штекер на кабель, хомут TD-396</t>
  </si>
  <si>
    <t>УТ000063401</t>
  </si>
  <si>
    <t>Разъем XLR 3pin штекер на кабель, хомут, 60мм (42265)</t>
  </si>
  <si>
    <t>УТ000049142</t>
  </si>
  <si>
    <t>Разъем XLR 4pin гнездо, L= 80мм на кабель с хомутом</t>
  </si>
  <si>
    <t>УТ000049141</t>
  </si>
  <si>
    <t>Разъем XLR 4pin штекер, L= 70мм на кабель с хомутом</t>
  </si>
  <si>
    <t>УТ000049143</t>
  </si>
  <si>
    <t>Разъем XLR 5pin гнездо, L=80мм на кабель с хомутом</t>
  </si>
  <si>
    <t>УТ000048572</t>
  </si>
  <si>
    <t>Разъем на корпус XLR 3pin, гнездо</t>
  </si>
  <si>
    <t xml:space="preserve"> Разъемы 2,5 Jack</t>
  </si>
  <si>
    <t>УТ000058538</t>
  </si>
  <si>
    <t>Аудио гнездо 2,5 мм (4 pin SMD) стерео на плату PJ-208A</t>
  </si>
  <si>
    <t>00410053230</t>
  </si>
  <si>
    <t>Аудио гнездо 2,5 мм моно устан. на корпус металл замкн., T-2022A</t>
  </si>
  <si>
    <t>00410053214</t>
  </si>
  <si>
    <t>Аудио гнездо 2,5 мм стерео на кабель CN-1080A</t>
  </si>
  <si>
    <t>00410052813</t>
  </si>
  <si>
    <t>Аудио гнездо 2,5мм  на кабель</t>
  </si>
  <si>
    <t>УТ000006129</t>
  </si>
  <si>
    <t>Штекер 2,5 Jack, стерео, пластм</t>
  </si>
  <si>
    <t xml:space="preserve"> Разъемы 3,5 Jack</t>
  </si>
  <si>
    <t>УТ000058526</t>
  </si>
  <si>
    <t>Аудио гнездо 3,5 мм (3 pin SMD) стерео на плату CKX3-3.5-26</t>
  </si>
  <si>
    <t>УТ000058542</t>
  </si>
  <si>
    <t>Аудио гнездо 3,5 мм (3 pin) стерео на плату PCB TKX3-3.5-30</t>
  </si>
  <si>
    <t>УТ000022130</t>
  </si>
  <si>
    <t>Аудио гнездо 3,5 мм (4 pin) стерео SMD</t>
  </si>
  <si>
    <t>УТ000018956</t>
  </si>
  <si>
    <t>Аудио гнездо 3,5 мм (5 pin) стерео PCB TJ-320</t>
  </si>
  <si>
    <t>00401052371</t>
  </si>
  <si>
    <t>Аудио гнездо 3,5 мм стерео на плату замкн.</t>
  </si>
  <si>
    <t>УТ000059293</t>
  </si>
  <si>
    <t>Аудио гнездо 3,5 мм стерео, металл, на корпус с гайкой  (трубка) (5)</t>
  </si>
  <si>
    <t>УТ000059292</t>
  </si>
  <si>
    <t>Аудио гнездо 3,5 мм стерео, металл, на корпус с гайкой трубка (5)</t>
  </si>
  <si>
    <t>УТ000009638</t>
  </si>
  <si>
    <t>Аудио гнездо на кабель 3,5 мм стерео металл (5)</t>
  </si>
  <si>
    <t>УТ000063003</t>
  </si>
  <si>
    <t>Аудио гнездо на кабель 3,5 мм стерео металл, золото</t>
  </si>
  <si>
    <t>00410053215</t>
  </si>
  <si>
    <t>Аудио гнездо на кабель 3,5 мм стерео пластик (5)</t>
  </si>
  <si>
    <t>УТ000065407</t>
  </si>
  <si>
    <t>Шнур сетевой с вилкой (провод ШВВП 2х0,75) 1,5м, белый 0314</t>
  </si>
  <si>
    <t>УТ000030915</t>
  </si>
  <si>
    <t>Штекер 3,5 Jack, 2 pin, моно, металл</t>
  </si>
  <si>
    <t>УТ000058077</t>
  </si>
  <si>
    <t>Штекер 3,5 Jack, 2 pin, моно, металл, золото</t>
  </si>
  <si>
    <t>УТ000058581</t>
  </si>
  <si>
    <t>Штекер 3,5 Jack, 3 pin, stereo metal -gold (мини корпус)</t>
  </si>
  <si>
    <t>УТ000065987</t>
  </si>
  <si>
    <t>Штекер 3,5 Jack, 3 pin, stereo metal -gold, BIG L-45mm, для кабеля до 5.0mm, Silver</t>
  </si>
  <si>
    <t>УТ000065574</t>
  </si>
  <si>
    <t>Штекер 3,5 Jack, 3 pin, stereo metal -gold, BIG,L-45mm, для кабеля до 5.0mm, Graphit</t>
  </si>
  <si>
    <t>УТ000065292</t>
  </si>
  <si>
    <t>Штекер 3,5 Jack, 3 pin, stereo metal -nickel, BIG, L-50mm, для кабеля до 8,5mm, Silver</t>
  </si>
  <si>
    <t>УТ000060251</t>
  </si>
  <si>
    <t>Штекер 3,5 Jack, 3 pin, TRS, стерео, L= 55мм (5)</t>
  </si>
  <si>
    <t>УТ000057491</t>
  </si>
  <si>
    <t>Штекер 3,5 Jack, 3 pin, стерео, карбон золото (5)</t>
  </si>
  <si>
    <t>00000004347</t>
  </si>
  <si>
    <t>Штекер 3,5 Jack, 3 pin, стерео, металл 52234 +</t>
  </si>
  <si>
    <t>УТ000030916</t>
  </si>
  <si>
    <t>Штекер 3,5 Jack, 3 pin, стерео, металл, золото (5)</t>
  </si>
  <si>
    <t>УТ000061504</t>
  </si>
  <si>
    <t>Штекер 3,5 Jack, 3 pin, стерео, металл, серебро (5)</t>
  </si>
  <si>
    <t>УТ000061505</t>
  </si>
  <si>
    <t>Штекер 3,5 Jack, 3 pin, стерео, металл, черный, красное резиновое кольцо</t>
  </si>
  <si>
    <t>УТ000055560</t>
  </si>
  <si>
    <t>Штекер 3,5 Jack, 3 pin, стерео, мини</t>
  </si>
  <si>
    <t>УТ000052874</t>
  </si>
  <si>
    <t>Штекер 3,5 Jack, 3 pin, стерео, пластик (5) 51780</t>
  </si>
  <si>
    <t>УТ000061500</t>
  </si>
  <si>
    <t>Штекер 3,5 Jack, 3 pin, стерео, угловой, металл, серебро (5)</t>
  </si>
  <si>
    <t>УТ000061501</t>
  </si>
  <si>
    <t>Штекер 3,5 Jack, 3 pin, стерео, угловой, металл, черный (5)</t>
  </si>
  <si>
    <t>УТ000061499</t>
  </si>
  <si>
    <t>Штекер 3,5 Jack, 3 pin, стерео, угловой, резиновый наконечник, черный (5)</t>
  </si>
  <si>
    <t>УТ000057490</t>
  </si>
  <si>
    <t>Штекер 3,5 Jack, 3 pin, титан, для провода до D5мм (5)</t>
  </si>
  <si>
    <t>УТ000030918</t>
  </si>
  <si>
    <t>Штекер 3,5 Jack, 4 pin, металл (5)</t>
  </si>
  <si>
    <t>УТ000061503</t>
  </si>
  <si>
    <t>Штекер 3,5 Jack, 4 pin, металл, черный (5)</t>
  </si>
  <si>
    <t>УТ000013445</t>
  </si>
  <si>
    <t>Штекер 3,5 Jack, 4 pin, пластик, золото</t>
  </si>
  <si>
    <t>УТ000016124</t>
  </si>
  <si>
    <t>Штекер 3,5 Jack, 4 pin, пластик, мини</t>
  </si>
  <si>
    <t>УТ000035454</t>
  </si>
  <si>
    <t>Штекер 3,5 Jack, 4 pin, пластик, черный RichTech</t>
  </si>
  <si>
    <t xml:space="preserve"> Разъемы 6,3 Jack</t>
  </si>
  <si>
    <t>00410053231</t>
  </si>
  <si>
    <t>Аудио гнездо 6,3 мм моно устан.на корпус пластик замкн., CN-1064</t>
  </si>
  <si>
    <t>00410053216</t>
  </si>
  <si>
    <t>Аудио гнездо на кабель 6,3 мм стерео металл</t>
  </si>
  <si>
    <t>УТ000063004</t>
  </si>
  <si>
    <t>Аудио гнездо на кабель 6,3 мм стерео металл, золото</t>
  </si>
  <si>
    <t>УТ000030923</t>
  </si>
  <si>
    <t>Штекер аудио Jack 6.3 TRS, стерео, металл, золото (5)</t>
  </si>
  <si>
    <t>00400051797</t>
  </si>
  <si>
    <t>Штекер аудио Jack 6.3 TRS, стерео, металл, никель (5)</t>
  </si>
  <si>
    <t>УТ000049038</t>
  </si>
  <si>
    <t>Штекер аудио Jack 6.3 TRS, стерео, пластик</t>
  </si>
  <si>
    <t>УТ000030922</t>
  </si>
  <si>
    <t>Штекер аудио Jack 6.3 TRS, стерео, пластик(5)</t>
  </si>
  <si>
    <t>УТ000063808</t>
  </si>
  <si>
    <t>Штекер аудио Jack 6.3 TS моно, антизалом, черный, металл</t>
  </si>
  <si>
    <t>УТ000030920</t>
  </si>
  <si>
    <t>Штекер аудио Jack 6.3 TS моно, металл,  никель (5)</t>
  </si>
  <si>
    <t>УТ000030921</t>
  </si>
  <si>
    <t>Штекер аудио Jack 6.3 TS моно, металл, золото (5)</t>
  </si>
  <si>
    <t>УТ000062217</t>
  </si>
  <si>
    <t>Штекер аудио Jack 6.3 TS моно, металл, красный резиновый хвостовик</t>
  </si>
  <si>
    <t>УТ000062218</t>
  </si>
  <si>
    <t>Штекер аудио Jack 6.3 TS моно, металл, черный резиновый хвостовик</t>
  </si>
  <si>
    <t>УТ000030919</t>
  </si>
  <si>
    <t>Штекер аудио Jack 6.3 TS моно, пластик, под пайку (5)</t>
  </si>
  <si>
    <t>УТ000062201</t>
  </si>
  <si>
    <t>Штекер аудио Jack 6.3 TS моно, угловой, антизалом, черный, металл</t>
  </si>
  <si>
    <t>УТ000062200</t>
  </si>
  <si>
    <t>Штекер аудио Jack 6.3 TS моно, угловой, никель</t>
  </si>
  <si>
    <t>УТ000048299</t>
  </si>
  <si>
    <t>Штекер аудио Jack 6.3 TS моно, цанга, белый</t>
  </si>
  <si>
    <t>УТ000040963</t>
  </si>
  <si>
    <t>Штекер аудио Jack 6.3 TS, моно, резина, черный</t>
  </si>
  <si>
    <t>УТ000062716</t>
  </si>
  <si>
    <t>Штекер аудио Jack 6.3 цанга TRS металл, стерео, синий (5)</t>
  </si>
  <si>
    <t>УТ000057493</t>
  </si>
  <si>
    <t>Штекер аудио Jack 6.3 цанга TRS, синий, стерео (5)</t>
  </si>
  <si>
    <t>УТ000061033</t>
  </si>
  <si>
    <t>Штекер аудио Jack 6.3 цанга TS, металл, моно, синий (5)</t>
  </si>
  <si>
    <t>УТ000057492</t>
  </si>
  <si>
    <t>Штекер аудио Jack 6.3 цанга TS, моно, синий (5)</t>
  </si>
  <si>
    <t>УТ000038841</t>
  </si>
  <si>
    <t>Штекер аудио Jack 6.3 цанга, чёрный TS, моно</t>
  </si>
  <si>
    <t>УТ000048300</t>
  </si>
  <si>
    <t>Штекер аудио Jack 6.3 цанга, черный, TRS, стерео</t>
  </si>
  <si>
    <t>УТ000057495</t>
  </si>
  <si>
    <t>Штекер аудио Jack 6.3, пружина антизалом, под пайку, металл TRS, стерео (5)</t>
  </si>
  <si>
    <t>УТ000057494</t>
  </si>
  <si>
    <t>Штекер аудио Jack 6.3, пружина антизалом, под пайку, металл TS, моно (5)</t>
  </si>
  <si>
    <t xml:space="preserve"> Разъемы BNC</t>
  </si>
  <si>
    <t>УТ000064646</t>
  </si>
  <si>
    <t>Переходник соединительный  BNC - BNC, гнездо-гнездо, BNC-I</t>
  </si>
  <si>
    <t>УТ000064645</t>
  </si>
  <si>
    <t>Переходник соединительный  BNC - BNC, штекер-штекер</t>
  </si>
  <si>
    <t>УТ000045143</t>
  </si>
  <si>
    <t>Штекер BNC накручиваемый под RG-58</t>
  </si>
  <si>
    <t xml:space="preserve"> Разъемы HDMI</t>
  </si>
  <si>
    <t>УТ000009681</t>
  </si>
  <si>
    <t>Гнездо HDMI 01</t>
  </si>
  <si>
    <t>УТ000009680</t>
  </si>
  <si>
    <t>Гнездо HDMI 02</t>
  </si>
  <si>
    <t>УТ000009682</t>
  </si>
  <si>
    <t>Штекер HDMI</t>
  </si>
  <si>
    <t xml:space="preserve"> Разъемы RCA, Scart, S Video</t>
  </si>
  <si>
    <t>00410052111</t>
  </si>
  <si>
    <t>Гнездо RCA (тюльпан) одиночное установочное</t>
  </si>
  <si>
    <t>УТ000060525</t>
  </si>
  <si>
    <t>Гнездо RCA тюльпан металл, L=35мм, под пайку, серебро, красная полоса (5)</t>
  </si>
  <si>
    <t>УТ000060526</t>
  </si>
  <si>
    <t>Гнездо RCA тюльпан металл, L=35мм, под пайку, серебро, черная полоса (5)</t>
  </si>
  <si>
    <t>УТ000038377</t>
  </si>
  <si>
    <t>Гнездо RCA тюльпан на кабель белое</t>
  </si>
  <si>
    <t>УТ000051778</t>
  </si>
  <si>
    <t>Гнездо RCA тюльпан на кабель жёлтое</t>
  </si>
  <si>
    <t>00410053227</t>
  </si>
  <si>
    <t>Гнездо RCA тюльпан на кабель красное</t>
  </si>
  <si>
    <t>УТ000059294</t>
  </si>
  <si>
    <t>Гнездо RCA тюльпан на кабель металл, пружина антизалом, золото, dвх-6мм, 3 кольца черный, красный (комплект из 2х шт)</t>
  </si>
  <si>
    <t>УТ000040962</t>
  </si>
  <si>
    <t>Гнездо RCA тюльпан на кабель металл, пружина антизалом, серебро, 2 кольца черный, красный (комплект из 2х шт)</t>
  </si>
  <si>
    <t>УТ000038378</t>
  </si>
  <si>
    <t>Гнездо RCA тюльпан на кабель чёрное</t>
  </si>
  <si>
    <t>УТ000063390</t>
  </si>
  <si>
    <t>Гнездо RCA тюльпан на кабель, металл, "позолоченный", красный (1)</t>
  </si>
  <si>
    <t>УТ000063425</t>
  </si>
  <si>
    <t>Гнездо RCA тюльпан на кабель, металл, "позолоченный", черный (1)</t>
  </si>
  <si>
    <t>УТ000064717</t>
  </si>
  <si>
    <t>Гнездо RCA тюльпан на корпус, золото, prem, красная полоса</t>
  </si>
  <si>
    <t>УТ000064718</t>
  </si>
  <si>
    <t>Гнездо RCA тюльпан на корпус, золото, prem, черная полоса</t>
  </si>
  <si>
    <t>УТ000064711</t>
  </si>
  <si>
    <t>Гнездо RCA тюльпан на корпус, золото, красная полоса</t>
  </si>
  <si>
    <t>УТ000058078</t>
  </si>
  <si>
    <t>Гнездо RCA тюльпан на корпус, золото, красное/чёрное (64711)</t>
  </si>
  <si>
    <t>УТ000064712</t>
  </si>
  <si>
    <t>Гнездо RCA тюльпан на корпус, золото, черная полоса</t>
  </si>
  <si>
    <t>УТ000038379</t>
  </si>
  <si>
    <t>Гнездо RCA тюльпан на корпус, под гайку белое</t>
  </si>
  <si>
    <t>УТ000046730</t>
  </si>
  <si>
    <t>Гнездо RCA тюльпан на корпус, под гайку желтое</t>
  </si>
  <si>
    <t>УТ000046729</t>
  </si>
  <si>
    <t>Гнездо RCA тюльпан на корпус, под гайку красное</t>
  </si>
  <si>
    <t>УТ000038380</t>
  </si>
  <si>
    <t>Гнездо RCA тюльпан на корпус, под гайку чёрное</t>
  </si>
  <si>
    <t>УТ000017708</t>
  </si>
  <si>
    <t>Переходник RCA тюльпан металл.(позолоченный, длинный, угловой)</t>
  </si>
  <si>
    <t>УТ000032818</t>
  </si>
  <si>
    <t>Терминал RCA красный (позолоченный, короткий) MYSTERY MRC-5</t>
  </si>
  <si>
    <t>УТ000025469</t>
  </si>
  <si>
    <t>Штекер RCA тюльпан металл 2 полосы под винт</t>
  </si>
  <si>
    <t>УТ000057390</t>
  </si>
  <si>
    <t>Штекер RCA тюльпан металл, L=35мм, под винт, серебро,  красная полоса R35P-SR</t>
  </si>
  <si>
    <t>УТ000057391</t>
  </si>
  <si>
    <t>Штекер RCA тюльпан металл, L=35мм, под винт, серебро, черная полоса R35P-SB</t>
  </si>
  <si>
    <t>УТ000007759</t>
  </si>
  <si>
    <t>Штекер RCA тюльпан металл, L=35мм, под пайку, золото, черная полоса R35S-GB</t>
  </si>
  <si>
    <t>УТ000057496</t>
  </si>
  <si>
    <t>Штекер RCA тюльпан металл, L=38мм, под пайку, черный, белая полоса 38S-BW (5)</t>
  </si>
  <si>
    <t>УТ000057497</t>
  </si>
  <si>
    <t>Штекер RCA тюльпан металл, L=38мм, под пайку, черный, красная полоса 38S-BR (5)</t>
  </si>
  <si>
    <t>УТ000060528</t>
  </si>
  <si>
    <t>Штекер RCA тюльпан металл, L=40мм, под пайку, черный, красное резиновое кольцо (5)</t>
  </si>
  <si>
    <t>УТ000060541</t>
  </si>
  <si>
    <t>Штекер RCA тюльпан металл, L=40мм, под пайку, штекер конус, серебро, красная полоса (5)</t>
  </si>
  <si>
    <t>УТ000060542</t>
  </si>
  <si>
    <t>Штекер RCA тюльпан металл, L=40мм, под пайку, штекер конус, серебро, черная полоса (5)</t>
  </si>
  <si>
    <t>УТ000066043</t>
  </si>
  <si>
    <t>Штекер RCA тюльпан металл, L=45мм, под пайку, серебро, пружина антизалом, 2 кольца красный, D-6мм</t>
  </si>
  <si>
    <t>УТ000055552</t>
  </si>
  <si>
    <t>Штекер RCA тюльпан металл, L=45мм, под пайку, серебро, пружина антизалом, 2 кольца черные, D-6мм</t>
  </si>
  <si>
    <t>УТ000064650</t>
  </si>
  <si>
    <t>Штекер RCA тюльпан металл, L=45мм, под пайку, серебро, пружина антизалом, 3 кольца красные, D-7мм</t>
  </si>
  <si>
    <t>УТ000064649</t>
  </si>
  <si>
    <t>Штекер RCA тюльпан металл, L=45мм, под пайку, серебро, пружина антизалом, 3 кольца черные, D-7мм</t>
  </si>
  <si>
    <t>УТ000060249</t>
  </si>
  <si>
    <t>Штекер RCA тюльпан металл, L=45мм, под пайку, черный, красный хвостовик (5)</t>
  </si>
  <si>
    <t>УТ000060250</t>
  </si>
  <si>
    <t>Штекер RCA тюльпан металл, L=45мм, под пайку, черный, черный хвостовик (5)</t>
  </si>
  <si>
    <t>УТ000063423</t>
  </si>
  <si>
    <t>Штекер RCA тюльпан металл, цанговый, белая полоса</t>
  </si>
  <si>
    <t>УТ000063384</t>
  </si>
  <si>
    <t>Штекер RCA тюльпан металл, цанговый, красная полоса</t>
  </si>
  <si>
    <t>00401052344</t>
  </si>
  <si>
    <t>Штекер RCA тюльпан, пластик, белый Rexant 14-0401</t>
  </si>
  <si>
    <t>00401052346</t>
  </si>
  <si>
    <t>Штекер RCA тюльпан, пластик, зеленый</t>
  </si>
  <si>
    <t>УТ000060530</t>
  </si>
  <si>
    <t>Штекер RCA угловой тюльпан металл, L=37мм, под пайку, никель, красное кольцо</t>
  </si>
  <si>
    <t>УТ000060529</t>
  </si>
  <si>
    <t>Штекер RCA угловой тюльпан металл, L=37мм, под пайку, никель, черное кольцо</t>
  </si>
  <si>
    <t>00401052341</t>
  </si>
  <si>
    <t>Штекер S Video 6</t>
  </si>
  <si>
    <t>00000004258</t>
  </si>
  <si>
    <t>Штекер Scart 21 pin AL-335</t>
  </si>
  <si>
    <t xml:space="preserve"> Разъемы Y с раздвоением</t>
  </si>
  <si>
    <t>УТ000063803</t>
  </si>
  <si>
    <t>Разъем Y - разветвитель BANANA штекер - BANANA гнездо - гнездо на винт, металл, красный/черный комплект</t>
  </si>
  <si>
    <t>УТ000063410</t>
  </si>
  <si>
    <t>Разъем Y - разветвитель RCA - 2 RCA штекер-гнездо-гнездо</t>
  </si>
  <si>
    <t>УТ000059822</t>
  </si>
  <si>
    <t>Разъем Y - разветвитель RCA - 2 RCA штекер-гнездо-гнездо, 90гр</t>
  </si>
  <si>
    <t xml:space="preserve"> Разъемы аудио, для ретро техники DIN</t>
  </si>
  <si>
    <t>УТ000042221</t>
  </si>
  <si>
    <t>Гнездо DIN 5pin на корпус</t>
  </si>
  <si>
    <t>УТ000056831</t>
  </si>
  <si>
    <t>Гнездо DIN 5pin, на провод, контакты под пайку</t>
  </si>
  <si>
    <t>УТ000006429</t>
  </si>
  <si>
    <t>Гнездо minidin 4pin (4+1 контакт)</t>
  </si>
  <si>
    <t>УТ000063005</t>
  </si>
  <si>
    <t>Гнездо аудио "точка-тире" пластик, на кабель, под винт</t>
  </si>
  <si>
    <t>УТ000063007</t>
  </si>
  <si>
    <t>Гнездо аудио "точка-тире" пластик, на корпус</t>
  </si>
  <si>
    <t>УТ000056250</t>
  </si>
  <si>
    <t>Штекер DIN 3pin, на провод, контакты под пайку, пластик-никель</t>
  </si>
  <si>
    <t>УТ000042219</t>
  </si>
  <si>
    <t>Штекер DIN 5PIN, на провод, контакты под пайку (5)</t>
  </si>
  <si>
    <t>УТ000006431</t>
  </si>
  <si>
    <t>Штекер minidin (6+1 контакт)</t>
  </si>
  <si>
    <t>УТ000006432</t>
  </si>
  <si>
    <t>Штекер minidin 4pin (4+1 контакт)</t>
  </si>
  <si>
    <t>УТ000006430</t>
  </si>
  <si>
    <t>Штекер minidin 8pin (8 контактов)</t>
  </si>
  <si>
    <t>УТ000061115</t>
  </si>
  <si>
    <t>Штекер аудио "точка-тире" пластик, на кабель, под винт</t>
  </si>
  <si>
    <t>УТ000063006</t>
  </si>
  <si>
    <t>Штекер аудио "точка-тире" угловой, пластик, на кабель, под винт</t>
  </si>
  <si>
    <t xml:space="preserve"> Разъемы высокочастотные SMA, FME, CRC9</t>
  </si>
  <si>
    <t>УТ000039480</t>
  </si>
  <si>
    <t>Разъем CRC9 RG 174 под обжим Rexant 05-5001</t>
  </si>
  <si>
    <t>УТ000039482</t>
  </si>
  <si>
    <t>Разъем SMA приборный с гайкой Rexant 05-5008</t>
  </si>
  <si>
    <t>УТ000039486</t>
  </si>
  <si>
    <t>Разъем гнездо FME RG 58 под обжим Rexant 05-5004</t>
  </si>
  <si>
    <t>УТ000039488</t>
  </si>
  <si>
    <t>Разъем гнездо SMA RG 174 под обжим Rexant 05-5009</t>
  </si>
  <si>
    <t>УТ000039489</t>
  </si>
  <si>
    <t>Разъем штекер FME RG 174 под обжим Rexant 05-5003</t>
  </si>
  <si>
    <t xml:space="preserve"> Разъемы питания DC</t>
  </si>
  <si>
    <t>УТ000005365</t>
  </si>
  <si>
    <t>Гнездо питания DC, гнездо 5,5х2,1мм на кабель (5)</t>
  </si>
  <si>
    <t>УТ000058086</t>
  </si>
  <si>
    <t>Гнездо питания на корпус 5,5х2,1мм металл (5)</t>
  </si>
  <si>
    <t>УТ000038736</t>
  </si>
  <si>
    <t>Гнездо питания на корпус 5,5х2,1мм металл-пластик (5)</t>
  </si>
  <si>
    <t>УТ000016007</t>
  </si>
  <si>
    <t>Гнездо питания на корпус 5,5х2,1мм пластик, с "ушами"</t>
  </si>
  <si>
    <t>УТ000061342</t>
  </si>
  <si>
    <t>Гнездо питания на корпус 5,5х2,1мм провод 160мм, пластик, гайка снизу</t>
  </si>
  <si>
    <t>УТ000025512</t>
  </si>
  <si>
    <t>Гнездо питания на корпус 5,5х2,5мм круглое, гайка снизу</t>
  </si>
  <si>
    <t>УТ000025513</t>
  </si>
  <si>
    <t>Гнездо питания на корпус 5,5х2,5мм металл</t>
  </si>
  <si>
    <t>УТ000062223</t>
  </si>
  <si>
    <t>Гнездо питания на корпус 5,5х2,5мм провод 100мм, металл, антивандальное, с гайкой</t>
  </si>
  <si>
    <t>УТ000062224</t>
  </si>
  <si>
    <t>Гнездо питания на корпус 5,5х2,5мм провод 100мм, пластик, с гайкой</t>
  </si>
  <si>
    <t>УТ000038735</t>
  </si>
  <si>
    <t>Гнездо питания на корпус 5,5х2,5мм, металл-пластик</t>
  </si>
  <si>
    <t>УТ000016076</t>
  </si>
  <si>
    <t>Гнездо питания на корпус 5,5х2,5мм, пластик, гайка сверху</t>
  </si>
  <si>
    <t>УТ000016006</t>
  </si>
  <si>
    <t>Гнездо питания на корпус 5,5х2,5мм, пластик, с "ушами"</t>
  </si>
  <si>
    <t>УТ000016099</t>
  </si>
  <si>
    <t>Гнездо питания на плату 2,5х0,7 мм</t>
  </si>
  <si>
    <t>УТ000038382</t>
  </si>
  <si>
    <t>Гнездо питания на плату 2,5х0,7мм SMD</t>
  </si>
  <si>
    <t>УТ000038730</t>
  </si>
  <si>
    <t>Гнездо питания на плату 3,4х1,1мм</t>
  </si>
  <si>
    <t>УТ000016008</t>
  </si>
  <si>
    <t>Гнездо питания на плату 3,4х1,4мм, вид 1</t>
  </si>
  <si>
    <t>УТ000038733</t>
  </si>
  <si>
    <t>Гнездо питания на плату 3,4х1,4мм, вид 2</t>
  </si>
  <si>
    <t>УТ000038734</t>
  </si>
  <si>
    <t>Гнездо питания на плату 4,0х1,7мм</t>
  </si>
  <si>
    <t>00401052383</t>
  </si>
  <si>
    <t>Гнездо питания на плату 5,5х2,1мм</t>
  </si>
  <si>
    <t>00401052384</t>
  </si>
  <si>
    <t>Гнездо питания на плату 5,5х2,5мм</t>
  </si>
  <si>
    <t>УТ000022124</t>
  </si>
  <si>
    <t>Гнездо питания на плату 5,5х2,5мм металл</t>
  </si>
  <si>
    <t>УТ000062214</t>
  </si>
  <si>
    <t>Комплект разъемов питания DC, 10 размеров, вход гнездо 5,5*2,1</t>
  </si>
  <si>
    <t>УТ000055556</t>
  </si>
  <si>
    <t>Комплект разъемов питания DC, 8 размеров, вход гнездо 5,5*2,1</t>
  </si>
  <si>
    <t>УТ000055557</t>
  </si>
  <si>
    <t>Комплект разъемов питания DC, 8 размеров, вход штыревой коннектор</t>
  </si>
  <si>
    <t>УТ000058575</t>
  </si>
  <si>
    <t>Разъем питания DC с кабелем, гнездо 5.5x2.1мм, длина 300мм</t>
  </si>
  <si>
    <t>УТ000038732</t>
  </si>
  <si>
    <t>Разъем питания DC с кабелем, штекер 3.5х1.4, длина 1.0м</t>
  </si>
  <si>
    <t>УТ000058574</t>
  </si>
  <si>
    <t>Разъем питания DC с кабелем, штекер 5.5x2.1мм, длина 300мм</t>
  </si>
  <si>
    <t>УТ000025525</t>
  </si>
  <si>
    <t>Разъем питания DC, штекер 2,0х0,5х9мм пластик (5)</t>
  </si>
  <si>
    <t>00401052349</t>
  </si>
  <si>
    <t>Разъем питания DC, штекер 2,5х0,7х9мм (5)</t>
  </si>
  <si>
    <t>УТ000025514</t>
  </si>
  <si>
    <t>Разъем питания DC, штекер 2,5х0,7х9мм металл</t>
  </si>
  <si>
    <t>УТ000022123</t>
  </si>
  <si>
    <t>Разъем питания DC, штекер 3,0х1,0(1,1)х9,5 мм пластик (5)</t>
  </si>
  <si>
    <t>УТ000005368</t>
  </si>
  <si>
    <t>Разъем питания DC, штекер 3,0х1,0х9,5мм (5)</t>
  </si>
  <si>
    <t>УТ000038251</t>
  </si>
  <si>
    <t>Разъем питания DC, штекер 3,5x1,35х10мм Robiton NB-MH BL-1</t>
  </si>
  <si>
    <t>УТ000038258</t>
  </si>
  <si>
    <t>Разъем питания DC, штекер 3,5x1,35х10мм Robiton NB-UH BL-1</t>
  </si>
  <si>
    <t>УТ000061117</t>
  </si>
  <si>
    <t>Разъем питания DC, штекер 3,5х1,1х9,5мм</t>
  </si>
  <si>
    <t>УТ000011578</t>
  </si>
  <si>
    <t>Разъем питания DC, штекер 3,5х1,4мм (5)</t>
  </si>
  <si>
    <t>00401052352</t>
  </si>
  <si>
    <t>Разъем питания DC, штекер 3,8х1,0х9,5мм</t>
  </si>
  <si>
    <t>00401052359</t>
  </si>
  <si>
    <t>Разъем питания DC, штекер 3,8х1,3х9,5мм</t>
  </si>
  <si>
    <t>УТ000038255</t>
  </si>
  <si>
    <t>Разъем питания DC, штекер 4,0x1,7</t>
  </si>
  <si>
    <t>00401052362</t>
  </si>
  <si>
    <t>Разъем питания DC, штекер 4,75х1,7мм (5)</t>
  </si>
  <si>
    <t>УТ000038240</t>
  </si>
  <si>
    <t>Разъем питания DC, штекер 4,8x1,7х8,5мм Robiton NB-LUNV BL-1</t>
  </si>
  <si>
    <t>УТ000038254</t>
  </si>
  <si>
    <t>Разъем питания DC, штекер 4,8x1,7х9,5мм Robiton NB-MNV BL-1</t>
  </si>
  <si>
    <t>УТ000038238</t>
  </si>
  <si>
    <t>Разъем питания DC, штекер 5,0x2,5х10мм Robiton NB-LUF BL-1</t>
  </si>
  <si>
    <t>УТ000038247</t>
  </si>
  <si>
    <t>Разъем питания DC, штекер 5,0x2,5х10мм Robiton NB-MF BL-1</t>
  </si>
  <si>
    <t>УТ000038253</t>
  </si>
  <si>
    <t>Разъем питания DC, штекер 5,0x3,4х12мм Robiton NB-MNU BL-1</t>
  </si>
  <si>
    <t>УТ000025515</t>
  </si>
  <si>
    <t>Разъем питания DC, штекер 5,0х0,7pin x9,5мм пластик (5)</t>
  </si>
  <si>
    <t>УТ000038257</t>
  </si>
  <si>
    <t>Разъем питания DC, штекер 5,5х1,75х12мм Robiton NB-UAB BL-1</t>
  </si>
  <si>
    <t>УТ000061118</t>
  </si>
  <si>
    <t>Разъем питания DC, штекер 5,5х1,7х9,5мм</t>
  </si>
  <si>
    <t>УТ000038236</t>
  </si>
  <si>
    <t>Разъем питания DC, штекер 5,5х1,9х12мм Robiton NB-LUAQ BL-1</t>
  </si>
  <si>
    <t>УТ000038244</t>
  </si>
  <si>
    <t>Разъем питания DC, штекер 5,5х1,9х12мм Robiton NB-MAQ BL-1</t>
  </si>
  <si>
    <t>УТ000038239</t>
  </si>
  <si>
    <t>Разъем питания DC, штекер 5,5х2,0х10,5мм Robiton NB-LUNT BL-1</t>
  </si>
  <si>
    <t>УТ000038252</t>
  </si>
  <si>
    <t>Разъем питания DC, штекер 5,5х2,0х10,5мм Robiton NB-MNT BL-1</t>
  </si>
  <si>
    <t>УТ000025517</t>
  </si>
  <si>
    <t>Разъем питания DC, штекер 5,5х2,1х14мм металл</t>
  </si>
  <si>
    <t>УТ000025528</t>
  </si>
  <si>
    <t>Разъем питания DC, штекер 5,5х2,1х14мм пластик (5)</t>
  </si>
  <si>
    <t>УТ000025516</t>
  </si>
  <si>
    <t>Разъем питания DC, штекер 5,5х2,1х9мм металл</t>
  </si>
  <si>
    <t>УТ000038842</t>
  </si>
  <si>
    <t>Разъем питания DC, штекер 5,5х2,1х9мм пластик (5)</t>
  </si>
  <si>
    <t>УТ000011476</t>
  </si>
  <si>
    <t>Разъем питания DC, штекер 5,5х2,1х9мм угловое</t>
  </si>
  <si>
    <t>УТ000038237</t>
  </si>
  <si>
    <t>Разъем питания DC, штекер 5,5х2,2х12мм Robiton NB-LUCC BL-1</t>
  </si>
  <si>
    <t>УТ000025518</t>
  </si>
  <si>
    <t>Разъем питания DC, штекер 5,5х2,5х14мм металл</t>
  </si>
  <si>
    <t>УТ000025532</t>
  </si>
  <si>
    <t>Разъем питания DC, штекер 5,5х2,5х14мм пластик (5)</t>
  </si>
  <si>
    <t>УТ000025530</t>
  </si>
  <si>
    <t>Разъем питания DC, штекер 5,5х2,5х9мм пластик (5)</t>
  </si>
  <si>
    <t>УТ000042263</t>
  </si>
  <si>
    <t>Разъем питания DC, штекер 5,5х2,5х9мм угловой</t>
  </si>
  <si>
    <t>УТ000038274</t>
  </si>
  <si>
    <t>Разъем питания DC, штекер 5,5х3,4х10мм Robiton NB-MM BL-1</t>
  </si>
  <si>
    <t>УТ000005370</t>
  </si>
  <si>
    <t>Разъем питания DC, штекер 6,0х1,2pin х9,5мм (5)</t>
  </si>
  <si>
    <t>00401052367</t>
  </si>
  <si>
    <t>Разъем питания DC, штекер 6,0х2,5мм</t>
  </si>
  <si>
    <t>УТ000038241</t>
  </si>
  <si>
    <t>Разъем питания DC, штекер 6,3х3,0х10мм Robiton NB-LUQ BL-1</t>
  </si>
  <si>
    <t>УТ000038256</t>
  </si>
  <si>
    <t>Разъем питания DC, штекер 6,3х3,0х10мм Robiton NB-MQ BL-1</t>
  </si>
  <si>
    <t>00401052369</t>
  </si>
  <si>
    <t>Разъем питания DC, штекер 6,3х3,1х14мм</t>
  </si>
  <si>
    <t>00401052370</t>
  </si>
  <si>
    <t>Разъем питания DC, штекер 6,3х3,1х9мм (5)</t>
  </si>
  <si>
    <t>УТ000038235</t>
  </si>
  <si>
    <t>Разъем питания DC, штекер 6,5х3,0х10мм Robiton NB-LUAE BL-1</t>
  </si>
  <si>
    <t>УТ000038242</t>
  </si>
  <si>
    <t>Разъем питания DC, штекер 6,5х3,0х10мм Robiton NB-MAE BL-1</t>
  </si>
  <si>
    <t>УТ000005371</t>
  </si>
  <si>
    <t>Разъем питания DC, штекер 7,0х1,2pin х9,5мм (5)</t>
  </si>
  <si>
    <t>УТ000038273</t>
  </si>
  <si>
    <t>Разъем питания DC, штекер 7,4x5,1х13мм Robiton NB-MAK BL-1</t>
  </si>
  <si>
    <t>УТ000038243</t>
  </si>
  <si>
    <t>Разъем питания DC, штекер 7,9x5,6х12мм Robiton NB-MAO BL-1</t>
  </si>
  <si>
    <t xml:space="preserve"> Разъемы питания сетевые</t>
  </si>
  <si>
    <t>00410055100</t>
  </si>
  <si>
    <t>Гнездо сетевое С13 на корпус, с ушами</t>
  </si>
  <si>
    <t>УТ000042255</t>
  </si>
  <si>
    <t>Гнездо сетевое С14 на корпус бокс под предохранитель, с ушами</t>
  </si>
  <si>
    <t>УТ000042252</t>
  </si>
  <si>
    <t>Гнездо сетевое С14 на корпус с выключателем, бокс под предохранитель, красная клавиша</t>
  </si>
  <si>
    <t>УТ000006402</t>
  </si>
  <si>
    <t>Гнездо сетевое С14 на корпус с выключателем, бокс под предохранитель, черная клавиша</t>
  </si>
  <si>
    <t>УТ000042242</t>
  </si>
  <si>
    <t>Гнездо сетевое С14 на корпус с защелками</t>
  </si>
  <si>
    <t>УТ000055506</t>
  </si>
  <si>
    <t>Гнездо сетевое С14 на корпус с кр. выключателем, вертикальный монтаж</t>
  </si>
  <si>
    <t>УТ000006399</t>
  </si>
  <si>
    <t>Гнездо сетевое С14 на корпус с предохранителем, на защелках</t>
  </si>
  <si>
    <t>УТ000065705</t>
  </si>
  <si>
    <t>Гнездо сетевое С14 на корпус с чен. выключателем, защелки</t>
  </si>
  <si>
    <t>УТ000004663</t>
  </si>
  <si>
    <t>Гнездо сетевое С14 на корпус, с ушами</t>
  </si>
  <si>
    <t>УТ000056252</t>
  </si>
  <si>
    <t>Гнездо сетевое С16 на корпус, с ушами</t>
  </si>
  <si>
    <t>УТ000058930</t>
  </si>
  <si>
    <t>Гнездо сетевое С6 на корпус, с ушами 250В 10А</t>
  </si>
  <si>
    <t>УТ000042240</t>
  </si>
  <si>
    <t>Гнездо сетевое С8 на корпус</t>
  </si>
  <si>
    <t>УТ000006424</t>
  </si>
  <si>
    <t>Гнездо сетевое С8 на корпус с выкл.</t>
  </si>
  <si>
    <t>УТ000055507</t>
  </si>
  <si>
    <t>Гнездо сетевое С8 на корпус, с выключателем</t>
  </si>
  <si>
    <t>УТ000056254</t>
  </si>
  <si>
    <t>Розетка на корпус, универсальная Тип А - Тип С, 2-полюсная, Россия, Япония, Китай, США</t>
  </si>
  <si>
    <t>УТ000004664</t>
  </si>
  <si>
    <t>Штекер питания сетевой C13 IEC 320 на кабель, разборный 10А 220V</t>
  </si>
  <si>
    <t>УТ000065707</t>
  </si>
  <si>
    <t>Штекер питания сетевой C13 на кабель, с зажимами</t>
  </si>
  <si>
    <t>УТ000055888</t>
  </si>
  <si>
    <t>Штекер питания сетевой C15 IEC 320 на кабель, разборный 10А 250V, AC-001</t>
  </si>
  <si>
    <t>УТ000006426</t>
  </si>
  <si>
    <t>Штекер питания сетевой C7 на кабель разборный, AC-047</t>
  </si>
  <si>
    <t>УТ000004665</t>
  </si>
  <si>
    <t>Штекер питания сетевой С14 на шнур (5)</t>
  </si>
  <si>
    <t xml:space="preserve"> Разъемы питания силовые, для RC моделей</t>
  </si>
  <si>
    <t>УТ000037850</t>
  </si>
  <si>
    <t>Силовой разъём  XT90F, гнездо до 100А</t>
  </si>
  <si>
    <t>УТ000037848</t>
  </si>
  <si>
    <t>Силовой разъём  XT90M, штекер до 100А</t>
  </si>
  <si>
    <t>УТ000044169</t>
  </si>
  <si>
    <t>Силовой разъём P-210F гнездо Ultra Plug, Female</t>
  </si>
  <si>
    <t>УТ000058932</t>
  </si>
  <si>
    <t>Силовые разъемы Deans T-Plug штекер - гнездо, до 40А, комплект Deans M+F (5)</t>
  </si>
  <si>
    <t>УТ000055549</t>
  </si>
  <si>
    <t>Силовые разъемы Deans T-Plug штекер - гнездо, до 50А, комплект AM1015-MR (10)</t>
  </si>
  <si>
    <t>УТ000058931</t>
  </si>
  <si>
    <t>Силовые разъемы Deans T-Plug штекер - гнездо, до 50А, комплект AM1015E-FR (5)</t>
  </si>
  <si>
    <t>УТ000058933</t>
  </si>
  <si>
    <t>Силовые разъемы EC2 штекер - гнездо, до 50А, комплект EC2 M+F/SET (5)</t>
  </si>
  <si>
    <t>УТ000060391</t>
  </si>
  <si>
    <t>Силовые разъемы EC5 штекер - гнездо, на проводах, до 50А, комплект EC5 M+F/SET (5)</t>
  </si>
  <si>
    <t>УТ000058934</t>
  </si>
  <si>
    <t>Силовые разъемы MR30 штекер - гнездо, 3 pin, до 20А, комплект MR30-MR (5)</t>
  </si>
  <si>
    <t>УТ000060063</t>
  </si>
  <si>
    <t>Силовые разъемы MR60 штекер - гнездо, 3 pin, до 60А, комплект MR60-MR (5)</t>
  </si>
  <si>
    <t>УТ000058935</t>
  </si>
  <si>
    <t>Силовые разъемы MТ30  штекер - гнездо, 3 pin, до 20А,комплект MT30-MR (5)</t>
  </si>
  <si>
    <t>УТ000057095</t>
  </si>
  <si>
    <t>Силовые разъемы XT30M + XT30F штекер - гнездо, до 15А комплект</t>
  </si>
  <si>
    <t>УТ000055176</t>
  </si>
  <si>
    <t>Силовые разъемы XT60M + XT60F штекер - гнездо, до 30А комплект (5)</t>
  </si>
  <si>
    <t>УТ000057096</t>
  </si>
  <si>
    <t>Силовые разъемы XT90M + XT90F штекер - гнездо, до 50А комплект</t>
  </si>
  <si>
    <t xml:space="preserve"> Разъемы с клеммной колодкой</t>
  </si>
  <si>
    <t>УТ000059453</t>
  </si>
  <si>
    <t>Быстрозажимной пружинный зажим RCA, гнездо</t>
  </si>
  <si>
    <t>УТ000056649</t>
  </si>
  <si>
    <t>Быстрозажимной пружинный зажим RCA, штекер</t>
  </si>
  <si>
    <t>УТ000047398</t>
  </si>
  <si>
    <t>Быстрозажимной пружинный разъем - гнездо DC 5,5x2,1мм</t>
  </si>
  <si>
    <t>УТ000064644</t>
  </si>
  <si>
    <t>Разъем клеммная колодка BNC, гнездо</t>
  </si>
  <si>
    <t>УТ000045799</t>
  </si>
  <si>
    <t>Разъем клеммная колодка BNC, штекер</t>
  </si>
  <si>
    <t>УТ000048524</t>
  </si>
  <si>
    <t>Разъем клеммная колодка DC 5.5х2.1мм, штекер</t>
  </si>
  <si>
    <t>УТ000047961</t>
  </si>
  <si>
    <t>Разъем клеммная колодка RCA, гнездо</t>
  </si>
  <si>
    <t>УТ000021203</t>
  </si>
  <si>
    <t>Разъем клеммная колодка-гнездо BNC</t>
  </si>
  <si>
    <t>УТ000053160</t>
  </si>
  <si>
    <t>Разъем клеммная колодка-гнездо DC 2,1х5,5</t>
  </si>
  <si>
    <t>УТ000021204</t>
  </si>
  <si>
    <t>УТ000061119</t>
  </si>
  <si>
    <t>Разъем клеммная колодка-штекер DC 5,5х2,5х14 (5)</t>
  </si>
  <si>
    <t>УТ000032753</t>
  </si>
  <si>
    <t>Разъем клеммная колодка-штекер RCA</t>
  </si>
  <si>
    <t>УТ000048523</t>
  </si>
  <si>
    <t xml:space="preserve"> Разъемы телефонные, компьютерные, сетевые (LAN)</t>
  </si>
  <si>
    <t>00410054842</t>
  </si>
  <si>
    <t>Гнездо телефонное 6P4C (623К) 5см, белое, T-7034-01</t>
  </si>
  <si>
    <t>УТ000011512</t>
  </si>
  <si>
    <t>Коннектор 6р4с телефонное</t>
  </si>
  <si>
    <t>УТ000002282</t>
  </si>
  <si>
    <t>Коннектор 8р8с (RJ-45) 05-1021-3 (50)</t>
  </si>
  <si>
    <t>УТ000049537</t>
  </si>
  <si>
    <t>Розетка компьютерная RJ-45 (8p8c), 1 порт, категория 5е, открытый монтаж</t>
  </si>
  <si>
    <t>УТ000049538</t>
  </si>
  <si>
    <t>Розетка компьютерная RJ-45 (8p8c), 2 порта, категория 5е, открытый монтаж</t>
  </si>
  <si>
    <t>00400048520</t>
  </si>
  <si>
    <t>Розетка телефонная  6P4C (RJ-11)</t>
  </si>
  <si>
    <t>УТ000029802</t>
  </si>
  <si>
    <t>Телефонная вилка ЭЛСЕТ</t>
  </si>
  <si>
    <t>00410054841</t>
  </si>
  <si>
    <t>Телефонная розетка + телефонная вилка (комплект ЭЛСЕТ)</t>
  </si>
  <si>
    <t>00000004290</t>
  </si>
  <si>
    <t>Телефонная розетка Евро 1 гнездо 6р4с</t>
  </si>
  <si>
    <t>00400048521</t>
  </si>
  <si>
    <t>Телефонная розетка Евро 2 гнезда 6р4с</t>
  </si>
  <si>
    <t xml:space="preserve"> Разъемы штыревые</t>
  </si>
  <si>
    <t>УТ000025491</t>
  </si>
  <si>
    <t>Разъем 2 конт., гнездо 2,54мм  2Pin</t>
  </si>
  <si>
    <t>УТ000058317</t>
  </si>
  <si>
    <t>Разъем 2 конт., гнездо 2Pin, шаг 2мм, провод 300мм</t>
  </si>
  <si>
    <t>УТ000038889</t>
  </si>
  <si>
    <t>Разъем 2 конт., гнездо-штекер 2мм</t>
  </si>
  <si>
    <t>УТ000025511</t>
  </si>
  <si>
    <t>Разъем 2 конт., гнездо-штекер с защелками-комплект</t>
  </si>
  <si>
    <t>УТ000025510</t>
  </si>
  <si>
    <t>Разъем 2 конт., гнездо-штекер, микро</t>
  </si>
  <si>
    <t>УТ000038878</t>
  </si>
  <si>
    <t>Разъем 2 конт., гнездо-штекер, с проводом</t>
  </si>
  <si>
    <t>УТ000038877</t>
  </si>
  <si>
    <t>Разъем 2 конт., с защелками, штекер</t>
  </si>
  <si>
    <t>УТ000058323</t>
  </si>
  <si>
    <t>Разъем 2 конт., штекер на плату, 2Pin шаг 2мм</t>
  </si>
  <si>
    <t>УТ000006435</t>
  </si>
  <si>
    <t>Разъем 2pin (штекер+гнезо) с проводом</t>
  </si>
  <si>
    <t>УТ000038879</t>
  </si>
  <si>
    <t>Разъем 3 конт. с защелками, с проводом</t>
  </si>
  <si>
    <t>УТ000025489</t>
  </si>
  <si>
    <t>Разъем 3 конт., гнездо с проводом, 2.54мм  3Pin</t>
  </si>
  <si>
    <t>УТ000058322</t>
  </si>
  <si>
    <t>Разъем 3 конт., штекер на плату,  2.54мм 3Pin</t>
  </si>
  <si>
    <t>УТ000006434</t>
  </si>
  <si>
    <t>Разъем 3pin (штекер+гнездо) с проводом</t>
  </si>
  <si>
    <t>УТ000025490</t>
  </si>
  <si>
    <t>Разъем 4 конт., гнездо 2,54мм  4Pin</t>
  </si>
  <si>
    <t>УТ000006433</t>
  </si>
  <si>
    <t>Разъем 4pin (штекер+гездо) с проводом</t>
  </si>
  <si>
    <t>УТ000061340</t>
  </si>
  <si>
    <t>Разъем на плату штыревой однорядный штекер-гнездо, 10 Pin, шаг 2,54мм прямой (5)</t>
  </si>
  <si>
    <t>УТ000059791</t>
  </si>
  <si>
    <t>Разъем на плату штыревой однорядный штекер-гнездо, 20 Pin, шаг 2,54мм прямой</t>
  </si>
  <si>
    <t>УТ000059792</t>
  </si>
  <si>
    <t>Разъем на плату штыревой однорядный штекер-гнездо, 30 Pin, шаг 2,54мм прямой</t>
  </si>
  <si>
    <t>УТ000058318</t>
  </si>
  <si>
    <t>Разъем на плату штыревой однорядный штекер-гнездо, 40 Pin, шаг 2,54мм прямой</t>
  </si>
  <si>
    <t>УТ000061341</t>
  </si>
  <si>
    <t>Разъем на плату штыревой однорядный штекер-штекер, 10 Pin, шаг 2,54мм прямой (5)</t>
  </si>
  <si>
    <t>УТ000059793</t>
  </si>
  <si>
    <t>Разъем на плату штыревой однорядный штекер-штекер, 20 Pin, шаг 2,54мм прямой (5)</t>
  </si>
  <si>
    <t>УТ000027615</t>
  </si>
  <si>
    <t>Разъем на плату штыревой однорядный штекер-штекер, 40 Pin, шаг 2,54мм прямой</t>
  </si>
  <si>
    <t xml:space="preserve"> Резисторы переменные, потенциометры</t>
  </si>
  <si>
    <t xml:space="preserve"> Многооборотные потенциометры</t>
  </si>
  <si>
    <t>УТ000024381</t>
  </si>
  <si>
    <t>Потенциометр многооборотный 3296W 1 МОм</t>
  </si>
  <si>
    <t>УТ000024376</t>
  </si>
  <si>
    <t>Потенциометр многооборотный 3296W 10 КОм</t>
  </si>
  <si>
    <t>УТ000024379</t>
  </si>
  <si>
    <t>Потенциометр многооборотный 3296W 100 КОм</t>
  </si>
  <si>
    <t>УТ000024374</t>
  </si>
  <si>
    <t>Потенциометр многооборотный 3296W 2 КОм</t>
  </si>
  <si>
    <t>УТ000024377</t>
  </si>
  <si>
    <t>Потенциометр многооборотный 3296W 20 КОм</t>
  </si>
  <si>
    <t>УТ000024375</t>
  </si>
  <si>
    <t>Потенциометр многооборотный 3296W 5 КОм</t>
  </si>
  <si>
    <t>УТ000024378</t>
  </si>
  <si>
    <t>Потенциометр многооборотный 3296W 50 КОм</t>
  </si>
  <si>
    <t>УТ000062809</t>
  </si>
  <si>
    <t>Потенциометр многооборотный 3590S-2-101L 100 Ом 2W</t>
  </si>
  <si>
    <t>УТ000023548</t>
  </si>
  <si>
    <t>Потенциометр многооборотный 3590S-2-102L 1КОм 2W</t>
  </si>
  <si>
    <t>УТ000023550</t>
  </si>
  <si>
    <t>Потенциометр многооборотный 3590S-2-103L 10 КОм 2W</t>
  </si>
  <si>
    <t>УТ000023549</t>
  </si>
  <si>
    <t>Потенциометр многооборотный 3590S-2-104L 100 КОм 2W</t>
  </si>
  <si>
    <t>УТ000023546</t>
  </si>
  <si>
    <t>Потенциометр многооборотный 3590S-2-202L 2КОм 2W</t>
  </si>
  <si>
    <t>УТ000023547</t>
  </si>
  <si>
    <t>Потенциометр многооборотный 3590S-2-203L 20КОм 2W</t>
  </si>
  <si>
    <t>УТ000040923</t>
  </si>
  <si>
    <t>Потенциометр многооборотный WXD3-12-1W 10КОм</t>
  </si>
  <si>
    <t>УТ000045158</t>
  </si>
  <si>
    <t>Потенциометр многооборотный WXD3-12-1W 47КОм</t>
  </si>
  <si>
    <t>УТ000061865</t>
  </si>
  <si>
    <t>Потенциометр многооборотный WXD3-12-2W 10КОм</t>
  </si>
  <si>
    <t xml:space="preserve"> Плеерные потенциометры</t>
  </si>
  <si>
    <t>УТ000017921</t>
  </si>
  <si>
    <t>Резистор плеерный 1кОм стерео №4</t>
  </si>
  <si>
    <t>УТ000017924</t>
  </si>
  <si>
    <t>Резистор плеерный 20кОм тип А(логарифмический) стерео №4</t>
  </si>
  <si>
    <t>УТ000017925</t>
  </si>
  <si>
    <t>Резистор плеерный 20кОм тип В(линейный) стерео №5</t>
  </si>
  <si>
    <t>УТ000017923</t>
  </si>
  <si>
    <t>Резистор плеерный 20кОм тип В(линейный) тонкий №8</t>
  </si>
  <si>
    <t>УТ000017927</t>
  </si>
  <si>
    <t>Резистор плеерный 20кОм тип С(обратнологарифмический) стерео №3</t>
  </si>
  <si>
    <t>УТ000017920</t>
  </si>
  <si>
    <t>Резистор плеерный 250кОм тип А(логарифмический) моно №6</t>
  </si>
  <si>
    <t>УТ000017934</t>
  </si>
  <si>
    <t>Резистор плеерный 47кОм стерео №14</t>
  </si>
  <si>
    <t>УТ000017929</t>
  </si>
  <si>
    <t>Резистор плеерный 50кОм моно, с выкл №7</t>
  </si>
  <si>
    <t>УТ000017935</t>
  </si>
  <si>
    <t>Резистор плеерный 50кОм тип А(логарифмический) стерео №22</t>
  </si>
  <si>
    <t>УТ000017931</t>
  </si>
  <si>
    <t>Резистор плеерный 50кОм тип В(линейный) моно, толст. ручка №8</t>
  </si>
  <si>
    <t>УТ000017926</t>
  </si>
  <si>
    <t>Резистор плеерный 50кОм тип В(линейный) стерео №5</t>
  </si>
  <si>
    <t>УТ000017922</t>
  </si>
  <si>
    <t>Резистор плеерный 50кОм тип В(линейный) тонкий №8</t>
  </si>
  <si>
    <t xml:space="preserve"> Поворотные потенциометры</t>
  </si>
  <si>
    <t>УТ000061864</t>
  </si>
  <si>
    <t>Потенциометр 10кОм для раций</t>
  </si>
  <si>
    <t>УТ000035649</t>
  </si>
  <si>
    <t>Потенциометр R1 моно под гайку d16мм 10кОм тип В(линейный)</t>
  </si>
  <si>
    <t>УТ000035650</t>
  </si>
  <si>
    <t>Потенциометр R1 моно под гайку d16мм 20кОм тип В(линейный)</t>
  </si>
  <si>
    <t>УТ000017904</t>
  </si>
  <si>
    <t>Потенциометр R1 моно под гайку d16мм 2кОм тип В(линейный)</t>
  </si>
  <si>
    <t>УТ000017907</t>
  </si>
  <si>
    <t>Потенциометр R1 моно под гайку d16мм 50кОм тип В(линейный)</t>
  </si>
  <si>
    <t>УТ000035648</t>
  </si>
  <si>
    <t>Потенциометр R1 моно под гайку d16мм 5кОм тип В(линейный)</t>
  </si>
  <si>
    <t>УТ000035663</t>
  </si>
  <si>
    <t>Потенциометр R10 100кОм тип В(линейный)</t>
  </si>
  <si>
    <t>УТ000035661</t>
  </si>
  <si>
    <t>Потенциометр R10 10кОм тип В(линейный) с выкл</t>
  </si>
  <si>
    <t>УТ000035657</t>
  </si>
  <si>
    <t>Потенциометр R10 20кОм тип В(линейный)</t>
  </si>
  <si>
    <t>УТ000035662</t>
  </si>
  <si>
    <t>Потенциометр R10 50кОм тип В(линейный) с выкл</t>
  </si>
  <si>
    <t>УТ000035659</t>
  </si>
  <si>
    <t>Потенциометр R10 стерео 10кОм тип В(линейный) с выкл</t>
  </si>
  <si>
    <t>УТ000035660</t>
  </si>
  <si>
    <t>Потенциометр R10 стерео 50кОм тип В(линейный) с выкл</t>
  </si>
  <si>
    <t>УТ000035655</t>
  </si>
  <si>
    <t>Потенциометр R2 стерео под гайку d16мм 10кОм тип В(линейный)</t>
  </si>
  <si>
    <t>УТ000041341</t>
  </si>
  <si>
    <t>Потенциометр R2 стерео под гайку d16мм 10мОм тип В(линейный)</t>
  </si>
  <si>
    <t>УТ000035656</t>
  </si>
  <si>
    <t>Потенциометр R2 стерео под гайку d16мм 1мОм тип В(линейный)</t>
  </si>
  <si>
    <t>УТ000035651</t>
  </si>
  <si>
    <t>Потенциометр R2 стерео под гайку d16мм 20кОм тип В(линейный)</t>
  </si>
  <si>
    <t>УТ000017915</t>
  </si>
  <si>
    <t>Потенциометр R2 стерео под гайку d16мм 250кОм тип В(линейный)</t>
  </si>
  <si>
    <t>УТ000035652</t>
  </si>
  <si>
    <t>Потенциометр R2 стерео под гайку d16мм 50кОм тип В(линейный)</t>
  </si>
  <si>
    <t>УТ000035654</t>
  </si>
  <si>
    <t>Потенциометр R2 стерео под гайку d16мм 5кОм тип В(линейный)</t>
  </si>
  <si>
    <t>УТ000035665</t>
  </si>
  <si>
    <t>Потенциометр R58 10кОм тип В(линейный)</t>
  </si>
  <si>
    <t>УТ000035669</t>
  </si>
  <si>
    <t>Потенциометр R58 1мОм тип В(линейный)</t>
  </si>
  <si>
    <t>УТ000035668</t>
  </si>
  <si>
    <t>Потенциометр R58 500кОм тип В(линейный)</t>
  </si>
  <si>
    <t>УТ000035666</t>
  </si>
  <si>
    <t>Потенциометр R58 50кОм тип В(линейный)</t>
  </si>
  <si>
    <t>УТ000035664</t>
  </si>
  <si>
    <t>Потенциометр R58 5кОм тип В(линейный)</t>
  </si>
  <si>
    <t>УТ000035672</t>
  </si>
  <si>
    <t>Потенциометр R96 моно d=16мм 100кОм тип В(линейный) с выкл.</t>
  </si>
  <si>
    <t>УТ000035671</t>
  </si>
  <si>
    <t>Потенциометр R96 моно d=16мм 50кОм тип В(линейный) с выкл.</t>
  </si>
  <si>
    <t>УТ000017908</t>
  </si>
  <si>
    <t>Потенциометр WH148 R1 моно под гайку 15мм 50кОм тип В(линейный)</t>
  </si>
  <si>
    <t>УТ000023379</t>
  </si>
  <si>
    <t>Потенциометр WH148 R2 стерео под гайку вал 15мм 5кОм тип В(линейный)</t>
  </si>
  <si>
    <t xml:space="preserve"> Подстроечные потенциометры</t>
  </si>
  <si>
    <t>УТ000024394</t>
  </si>
  <si>
    <t>Потенциометр подстроечный горизонтальный 3262 1 МОм</t>
  </si>
  <si>
    <t>УТ000024391</t>
  </si>
  <si>
    <t>Потенциометр подстроечный горизонтальный 3262 100 КОм</t>
  </si>
  <si>
    <t>УТ000024382</t>
  </si>
  <si>
    <t>Потенциометр подстроечный горизонтальный 3262 100 Ом</t>
  </si>
  <si>
    <t>УТ000024386</t>
  </si>
  <si>
    <t>Потенциометр подстроечный горизонтальный 3262 2 КОм</t>
  </si>
  <si>
    <t>УТ000024389</t>
  </si>
  <si>
    <t>Потенциометр подстроечный горизонтальный 3262 20 КОм</t>
  </si>
  <si>
    <t>УТ000024392</t>
  </si>
  <si>
    <t>Потенциометр подстроечный горизонтальный 3262 200 КОм</t>
  </si>
  <si>
    <t>УТ000024390</t>
  </si>
  <si>
    <t>Потенциометр подстроечный горизонтальный 3262 50 КОм</t>
  </si>
  <si>
    <t>УТ000024393</t>
  </si>
  <si>
    <t>Потенциометр подстроечный горизонтальный 3262 500 КОм</t>
  </si>
  <si>
    <t>УТ000024358</t>
  </si>
  <si>
    <t>Потенциометр подстроечный горизонтальный RM065 1 КОм</t>
  </si>
  <si>
    <t>УТ000024366</t>
  </si>
  <si>
    <t>Потенциометр подстроечный горизонтальный RM065 1 МОм</t>
  </si>
  <si>
    <t>УТ000024362</t>
  </si>
  <si>
    <t>Потенциометр подстроечный горизонтальный RM065 20 КОм</t>
  </si>
  <si>
    <t>УТ000024365</t>
  </si>
  <si>
    <t>Потенциометр подстроечный горизонтальный RM065 200 КОм</t>
  </si>
  <si>
    <t>УТ000024360</t>
  </si>
  <si>
    <t>Потенциометр подстроечный горизонтальный RM065 5 КОм</t>
  </si>
  <si>
    <t>УТ000024363</t>
  </si>
  <si>
    <t>Потенциометр подстроечный горизонтальный RM065 50 КОм</t>
  </si>
  <si>
    <t>УТ000024357</t>
  </si>
  <si>
    <t>Потенциометр подстроечный горизонтальный RM065 500 Ом</t>
  </si>
  <si>
    <t xml:space="preserve"> Ручки для  потенциометров</t>
  </si>
  <si>
    <t>УТ000064225</t>
  </si>
  <si>
    <t>Ручка D17мм, чёрная</t>
  </si>
  <si>
    <t>УТ000064226</t>
  </si>
  <si>
    <t>Ручка D21мм, серебро</t>
  </si>
  <si>
    <t>УТ000043671</t>
  </si>
  <si>
    <t>Ручка для потенциометра P6T15/16G1B2 чёрная</t>
  </si>
  <si>
    <t>УТ000043672</t>
  </si>
  <si>
    <t>Ручка для потенциометра P6T15/16G1R2 красная</t>
  </si>
  <si>
    <t>УТ000043646</t>
  </si>
  <si>
    <t>Ручка для потенциометра RR4811 с жёлтой лыской</t>
  </si>
  <si>
    <t>УТ000043647</t>
  </si>
  <si>
    <t>Ручка для потенциометра RR4811 с зелёной лыской</t>
  </si>
  <si>
    <t>УТ000043648</t>
  </si>
  <si>
    <t>Ручка для потенциометра RR4811 с красной лыской</t>
  </si>
  <si>
    <t>УТ000043673</t>
  </si>
  <si>
    <t>Ручка для потенциометра RR4811 с оранжевой лыской</t>
  </si>
  <si>
    <t>УТ000043649</t>
  </si>
  <si>
    <t>Ручка для потенциометра RR4817 6мм круг, жёлтая</t>
  </si>
  <si>
    <t>УТ000043650</t>
  </si>
  <si>
    <t>Ручка для потенциометра RR4817 6мм круг, зелёная</t>
  </si>
  <si>
    <t>УТ000043651</t>
  </si>
  <si>
    <t>Ручка для потенциометра RR4817 6мм круг, оранжевая</t>
  </si>
  <si>
    <t>УТ000043652</t>
  </si>
  <si>
    <t>Ручка для потенциометра RR4817 6мм круг, синяя</t>
  </si>
  <si>
    <t>УТ000043653</t>
  </si>
  <si>
    <t>Ручка для потенциометра RR4817 6мм полукруг, зелёная</t>
  </si>
  <si>
    <t>УТ000043654</t>
  </si>
  <si>
    <t>Ручка для потенциометра RR4817 6мм полукруг, красная</t>
  </si>
  <si>
    <t>УТ000043655</t>
  </si>
  <si>
    <t>Ручка для потенциометра RR4836 6мм круг, красная</t>
  </si>
  <si>
    <t>УТ000043656</t>
  </si>
  <si>
    <t>Ручка для потенциометра RR4836 6мм круг, оранжевая</t>
  </si>
  <si>
    <t>УТ000035757</t>
  </si>
  <si>
    <t>Ручка приборная 10мм серебро</t>
  </si>
  <si>
    <t>УТ000035758</t>
  </si>
  <si>
    <t>Ручка приборная 10мм черная</t>
  </si>
  <si>
    <t>УТ000032680</t>
  </si>
  <si>
    <t>Ручка приборная 15,5 мм синяя RR4836-Blue 2010208</t>
  </si>
  <si>
    <t>УТ000035760</t>
  </si>
  <si>
    <t>Ручка приборная 15мм золото</t>
  </si>
  <si>
    <t>УТ000035759</t>
  </si>
  <si>
    <t>Ручка приборная 15мм серебро</t>
  </si>
  <si>
    <t>УТ000035761</t>
  </si>
  <si>
    <t>Ручка приборная 15мм черная</t>
  </si>
  <si>
    <t>УТ000035762</t>
  </si>
  <si>
    <t>Ручка приборная 17мм черная</t>
  </si>
  <si>
    <t>УТ000035765</t>
  </si>
  <si>
    <t>Ручка приборная 21мм черная</t>
  </si>
  <si>
    <t>УТ000035767</t>
  </si>
  <si>
    <t>Ручка приборная 23мм золото</t>
  </si>
  <si>
    <t>УТ000042259</t>
  </si>
  <si>
    <t>Ручка приборная 23мм серебро</t>
  </si>
  <si>
    <t>УТ000035770</t>
  </si>
  <si>
    <t>Ручка приборная 26мм золото</t>
  </si>
  <si>
    <t>УТ000035768</t>
  </si>
  <si>
    <t>Ручка приборная 26мм серебро</t>
  </si>
  <si>
    <t>УТ000035773</t>
  </si>
  <si>
    <t>Ручка приборная 30мм золото</t>
  </si>
  <si>
    <t>УТ000035771</t>
  </si>
  <si>
    <t>Ручка приборная 30мм серебро</t>
  </si>
  <si>
    <t>УТ000035776</t>
  </si>
  <si>
    <t>Ручка приборная 40мм золото</t>
  </si>
  <si>
    <t>УТ000035775</t>
  </si>
  <si>
    <t>Ручка приборная 40мм черная</t>
  </si>
  <si>
    <t>УТ000035751</t>
  </si>
  <si>
    <t>Ручка приборная серая</t>
  </si>
  <si>
    <t>УТ000035753</t>
  </si>
  <si>
    <t>Ручка приборная серо-желтая</t>
  </si>
  <si>
    <t>УТ000035752</t>
  </si>
  <si>
    <t>Ручка приборная серо-зеленая</t>
  </si>
  <si>
    <t>УТ000035750</t>
  </si>
  <si>
    <t>Ручка приборная серо-зеленая п.круг</t>
  </si>
  <si>
    <t>УТ000035754</t>
  </si>
  <si>
    <t>Ручка приборная серо-оранжевая</t>
  </si>
  <si>
    <t>УТ000017982</t>
  </si>
  <si>
    <t>Ручка приборная серо-синяя</t>
  </si>
  <si>
    <t>УТ000035755</t>
  </si>
  <si>
    <t>Ручка приборная черная с белой риской</t>
  </si>
  <si>
    <t>УТ000035756</t>
  </si>
  <si>
    <t>Ручка приборная черная с красной риской</t>
  </si>
  <si>
    <t>УТ000017983</t>
  </si>
  <si>
    <t>Ручка серо-красная</t>
  </si>
  <si>
    <t xml:space="preserve"> Резисторы постоянные</t>
  </si>
  <si>
    <t xml:space="preserve"> Резисторы SMD 0805</t>
  </si>
  <si>
    <t>УТ000024355</t>
  </si>
  <si>
    <t>Резистор smd0805 0 Ом±1%, 0.125Вт</t>
  </si>
  <si>
    <t>УТ000024331</t>
  </si>
  <si>
    <t>Резистор smd0805 1 МОм±1%, 0.125Вт</t>
  </si>
  <si>
    <t>УТ000024332</t>
  </si>
  <si>
    <t>Резистор smd0805 1.1 МОм±1%, 0.125Вт</t>
  </si>
  <si>
    <t>УТ000024188</t>
  </si>
  <si>
    <t>Резистор smd0805 1.1 Ом±1%, 0.125Вт</t>
  </si>
  <si>
    <t>УТ000024261</t>
  </si>
  <si>
    <t>Резистор smd0805 1.2 КОм±1%, 0.125Вт</t>
  </si>
  <si>
    <t>УТ000024333</t>
  </si>
  <si>
    <t>Резистор smd0805 1.2 МОм±1%, 0.125Вт</t>
  </si>
  <si>
    <t>УТ000024189</t>
  </si>
  <si>
    <t>Резистор smd0805 1.2 Ом±1%, 0.125Вт</t>
  </si>
  <si>
    <t>УТ000024262</t>
  </si>
  <si>
    <t>Резистор smd0805 1.3 КОм±1%, 0.125Вт</t>
  </si>
  <si>
    <t>УТ000024334</t>
  </si>
  <si>
    <t>Резистор smd0805 1.3 МОм±1%, 0.125Вт</t>
  </si>
  <si>
    <t>УТ000024190</t>
  </si>
  <si>
    <t>Резистор smd0805 1.3 Ом±1%, 0.125Вт</t>
  </si>
  <si>
    <t>УТ000024263</t>
  </si>
  <si>
    <t>Резистор smd0805 1.5 КОм±1%, 0.125Вт</t>
  </si>
  <si>
    <t>УТ000024335</t>
  </si>
  <si>
    <t>Резистор smd0805 1.5 МОм±1%, 0.125Вт</t>
  </si>
  <si>
    <t>УТ000024191</t>
  </si>
  <si>
    <t>Резистор smd0805 1.5 Ом±1%, 0.125Вт</t>
  </si>
  <si>
    <t>УТ000024264</t>
  </si>
  <si>
    <t>Резистор smd0805 1.6 КОм±1%, 0.125Вт</t>
  </si>
  <si>
    <t>УТ000024336</t>
  </si>
  <si>
    <t>Резистор smd0805 1.6 МОм±1%, 0.125Вт</t>
  </si>
  <si>
    <t>УТ000024192</t>
  </si>
  <si>
    <t>Резистор smd0805 1.6 Ом±1%, 0.125Вт</t>
  </si>
  <si>
    <t>УТ000024265</t>
  </si>
  <si>
    <t>Резистор smd0805 1.8 КОм±1%, 0.125Вт</t>
  </si>
  <si>
    <t>УТ000024356</t>
  </si>
  <si>
    <t>Резистор smd0805 1.8 МОм±1%, 0.125Вт</t>
  </si>
  <si>
    <t>УТ000024193</t>
  </si>
  <si>
    <t>Резистор smd0805 1.8 Ом±1%, 0.125Вт</t>
  </si>
  <si>
    <t>УТ000024354</t>
  </si>
  <si>
    <t>Резистор smd0805 10 МОм±1%, 0.125Вт</t>
  </si>
  <si>
    <t>УТ000024211</t>
  </si>
  <si>
    <t>Резистор smd0805 10 Ом±1%, 0.125Вт</t>
  </si>
  <si>
    <t>УТ000024307</t>
  </si>
  <si>
    <t>Резистор smd0805 100 КОм±1%, 0.125Вт</t>
  </si>
  <si>
    <t>УТ000024235</t>
  </si>
  <si>
    <t>Резистор smd0805 100 Ом±1%, 0.125Вт</t>
  </si>
  <si>
    <t>УТ000024284</t>
  </si>
  <si>
    <t>Резистор smd0805 11 КОм±1%, 0.125Вт</t>
  </si>
  <si>
    <t>УТ000024212</t>
  </si>
  <si>
    <t>Резистор smd0805 11 Ом±1%, 0.125Вт</t>
  </si>
  <si>
    <t>УТ000024308</t>
  </si>
  <si>
    <t>Резистор smd0805 110 КОм±1%, 0.125Вт</t>
  </si>
  <si>
    <t>УТ000024236</t>
  </si>
  <si>
    <t>Резистор smd0805 110 Ом±1%, 0.125Вт</t>
  </si>
  <si>
    <t>УТ000024285</t>
  </si>
  <si>
    <t>Резистор smd0805 12 КОм±1%, 0.125Вт</t>
  </si>
  <si>
    <t>УТ000024213</t>
  </si>
  <si>
    <t>Резистор smd0805 12 Ом±1%, 0.125Вт</t>
  </si>
  <si>
    <t>УТ000024309</t>
  </si>
  <si>
    <t>Резистор smd0805 120 КОм±1%, 0.125Вт</t>
  </si>
  <si>
    <t>УТ000024237</t>
  </si>
  <si>
    <t>Резистор smd0805 120 Ом±1%, 0.125Вт</t>
  </si>
  <si>
    <t>УТ000024286</t>
  </si>
  <si>
    <t>Резистор smd0805 13 КОм±1%, 0.125Вт</t>
  </si>
  <si>
    <t>УТ000024214</t>
  </si>
  <si>
    <t>Резистор smd0805 13 Ом±1%, 0.125Вт</t>
  </si>
  <si>
    <t>УТ000024310</t>
  </si>
  <si>
    <t>Резистор smd0805 130 КОм±1%, 0.125Вт</t>
  </si>
  <si>
    <t>УТ000024238</t>
  </si>
  <si>
    <t>Резистор smd0805 130 Ом±1%, 0.125Вт</t>
  </si>
  <si>
    <t>УТ000024287</t>
  </si>
  <si>
    <t>Резистор smd0805 15 КОм±1%, 0.125Вт</t>
  </si>
  <si>
    <t>УТ000024215</t>
  </si>
  <si>
    <t>Резистор smd0805 15 Ом±1%, 0.125Вт</t>
  </si>
  <si>
    <t>УТ000024311</t>
  </si>
  <si>
    <t>Резистор smd0805 150 КОм±1%, 0.125Вт</t>
  </si>
  <si>
    <t>УТ000024239</t>
  </si>
  <si>
    <t>Резистор smd0805 150 Ом±1%, 0.125Вт</t>
  </si>
  <si>
    <t>УТ000024288</t>
  </si>
  <si>
    <t>Резистор smd0805 16 КОм±1%, 0.125Вт</t>
  </si>
  <si>
    <t>УТ000024216</t>
  </si>
  <si>
    <t>Резистор smd0805 16 Ом±1%, 0.125Вт</t>
  </si>
  <si>
    <t>УТ000024312</t>
  </si>
  <si>
    <t>Резистор smd0805 160 КОм±1%, 0.125Вт</t>
  </si>
  <si>
    <t>УТ000024240</t>
  </si>
  <si>
    <t>Резистор smd0805 160 Ом±1%, 0.125Вт</t>
  </si>
  <si>
    <t>УТ000024289</t>
  </si>
  <si>
    <t>Резистор smd0805 18 КОм±1%, 0.125Вт</t>
  </si>
  <si>
    <t>УТ000024217</t>
  </si>
  <si>
    <t>Резистор smd0805 18 Ом±1%, 0.125Вт</t>
  </si>
  <si>
    <t>УТ000024313</t>
  </si>
  <si>
    <t>Резистор smd0805 180 КОм±1%, 0.125Вт</t>
  </si>
  <si>
    <t>УТ000024241</t>
  </si>
  <si>
    <t>Резистор smd0805 180 Ом±1%, 0.125Вт</t>
  </si>
  <si>
    <t>УТ000024266</t>
  </si>
  <si>
    <t>Резистор smd0805 2 КОм±1%, 0.125Вт</t>
  </si>
  <si>
    <t>УТ000024337</t>
  </si>
  <si>
    <t>Резистор smd0805 2 МОм±1%, 0.125Вт</t>
  </si>
  <si>
    <t>УТ000024194</t>
  </si>
  <si>
    <t>Резистор smd0805 2 Ом±1%, 0.125Вт</t>
  </si>
  <si>
    <t>УТ000024267</t>
  </si>
  <si>
    <t>Резистор smd0805 2.2 КОм±1%, 0.125Вт</t>
  </si>
  <si>
    <t>УТ000024338</t>
  </si>
  <si>
    <t>Резистор smd0805 2.2 МОм±1%, 0.125Вт</t>
  </si>
  <si>
    <t>УТ000024195</t>
  </si>
  <si>
    <t>Резистор smd0805 2.2 Ом±1%, 0.125Вт</t>
  </si>
  <si>
    <t>УТ000024268</t>
  </si>
  <si>
    <t>Резистор smd0805 2.4 КОм±1%, 0.125Вт</t>
  </si>
  <si>
    <t>УТ000024339</t>
  </si>
  <si>
    <t>Резистор smd0805 2.4 МОм±1%, 0.125Вт</t>
  </si>
  <si>
    <t>УТ000024196</t>
  </si>
  <si>
    <t>Резистор smd0805 2.4 Ом±1%, 0.125Вт</t>
  </si>
  <si>
    <t>УТ000024269</t>
  </si>
  <si>
    <t>Резистор smd0805 2.7 КОм±1%, 0.125Вт</t>
  </si>
  <si>
    <t>УТ000024340</t>
  </si>
  <si>
    <t>Резистор smd0805 2.7 МОм±1%, 0.125Вт</t>
  </si>
  <si>
    <t>УТ000024197</t>
  </si>
  <si>
    <t>Резистор smd0805 2.7 Ом±1%, 0.125Вт</t>
  </si>
  <si>
    <t>УТ000024290</t>
  </si>
  <si>
    <t>Резистор smd0805 20 КОм±1%, 0.125Вт</t>
  </si>
  <si>
    <t>УТ000024218</t>
  </si>
  <si>
    <t>Резистор smd0805 20 Ом±1%, 0.125Вт</t>
  </si>
  <si>
    <t>УТ000024314</t>
  </si>
  <si>
    <t>Резистор smd0805 200 КОм±1%, 0.125Вт</t>
  </si>
  <si>
    <t>УТ000024242</t>
  </si>
  <si>
    <t>Резистор smd0805 200 Ом±1%, 0.125Вт</t>
  </si>
  <si>
    <t>УТ000024291</t>
  </si>
  <si>
    <t>Резистор smd0805 22 КОм±1%, 0.125Вт</t>
  </si>
  <si>
    <t>УТ000024219</t>
  </si>
  <si>
    <t>Резистор smd0805 22 Ом±1%, 0.125Вт</t>
  </si>
  <si>
    <t>УТ000024315</t>
  </si>
  <si>
    <t>Резистор smd0805 220 КОм±1%, 0.125Вт</t>
  </si>
  <si>
    <t>УТ000024243</t>
  </si>
  <si>
    <t>Резистор smd0805 220 Ом±1%, 0.125Вт</t>
  </si>
  <si>
    <t>УТ000024292</t>
  </si>
  <si>
    <t>Резистор smd0805 24 КОм±1%, 0.125Вт</t>
  </si>
  <si>
    <t>УТ000024220</t>
  </si>
  <si>
    <t>Резистор smd0805 24 Ом±1%, 0.125Вт</t>
  </si>
  <si>
    <t>УТ000024316</t>
  </si>
  <si>
    <t>Резистор smd0805 240 КОм±1%, 0.125Вт</t>
  </si>
  <si>
    <t>УТ000024244</t>
  </si>
  <si>
    <t>Резистор smd0805 240 Ом±1%, 0.125Вт</t>
  </si>
  <si>
    <t>УТ000024293</t>
  </si>
  <si>
    <t>Резистор smd0805 27 КОм±1%, 0.125Вт</t>
  </si>
  <si>
    <t>УТ000024221</t>
  </si>
  <si>
    <t>Резистор smd0805 27 Ом±1%, 0.125Вт</t>
  </si>
  <si>
    <t>УТ000024317</t>
  </si>
  <si>
    <t>Резистор smd0805 270 КОм±1%, 0.125Вт</t>
  </si>
  <si>
    <t>УТ000024245</t>
  </si>
  <si>
    <t>Резистор smd0805 270 Ом±1%, 0.125Вт</t>
  </si>
  <si>
    <t>УТ000024270</t>
  </si>
  <si>
    <t>Резистор smd0805 3 КОм±1%, 0.125Вт</t>
  </si>
  <si>
    <t>УТ000024341</t>
  </si>
  <si>
    <t>Резистор smd0805 3 МОм±1%, 0.125Вт</t>
  </si>
  <si>
    <t>УТ000024198</t>
  </si>
  <si>
    <t>Резистор smd0805 3 Ом±1%, 0.125Вт</t>
  </si>
  <si>
    <t>УТ000024271</t>
  </si>
  <si>
    <t>Резистор smd0805 3.3 КОм±1%, 0.125Вт</t>
  </si>
  <si>
    <t>УТ000024342</t>
  </si>
  <si>
    <t>Резистор smd0805 3.3 МОм±1%, 0.125Вт</t>
  </si>
  <si>
    <t>УТ000024199</t>
  </si>
  <si>
    <t>Резистор smd0805 3.3 Ом±1%, 0.125Вт</t>
  </si>
  <si>
    <t>УТ000024272</t>
  </si>
  <si>
    <t>Резистор smd0805 3.6 КОм±1%, 0.125Вт</t>
  </si>
  <si>
    <t>УТ000024343</t>
  </si>
  <si>
    <t>Резистор smd0805 3.6 МОм±1%, 0.125Вт</t>
  </si>
  <si>
    <t>УТ000024200</t>
  </si>
  <si>
    <t>Резистор smd0805 3.6 Ом±1%, 0.125Вт</t>
  </si>
  <si>
    <t>УТ000024273</t>
  </si>
  <si>
    <t>Резистор smd0805 3.9 КОм±1%, 0.125Вт</t>
  </si>
  <si>
    <t>УТ000024344</t>
  </si>
  <si>
    <t>Резистор smd0805 3.9 МОм±1%, 0.125Вт</t>
  </si>
  <si>
    <t>УТ000024201</t>
  </si>
  <si>
    <t>Резистор smd0805 3.9 Ом±1%, 0.125Вт</t>
  </si>
  <si>
    <t>УТ000024294</t>
  </si>
  <si>
    <t>Резистор smd0805 30 КОм±1%, 0.125Вт</t>
  </si>
  <si>
    <t>УТ000024222</t>
  </si>
  <si>
    <t>Резистор smd0805 30 Ом±1%, 0.125Вт</t>
  </si>
  <si>
    <t>УТ000024318</t>
  </si>
  <si>
    <t>Резистор smd0805 300 КОм±1%, 0.125Вт</t>
  </si>
  <si>
    <t>УТ000024246</t>
  </si>
  <si>
    <t>Резистор smd0805 300 Ом±1%, 0.125Вт</t>
  </si>
  <si>
    <t>УТ000024295</t>
  </si>
  <si>
    <t>Резистор smd0805 33 КОм±1%, 0.125Вт</t>
  </si>
  <si>
    <t>УТ000024223</t>
  </si>
  <si>
    <t>Резистор smd0805 33 Ом±1%, 0.125Вт</t>
  </si>
  <si>
    <t>УТ000024319</t>
  </si>
  <si>
    <t>Резистор smd0805 330 КОм±1%, 0.125Вт</t>
  </si>
  <si>
    <t>УТ000024247</t>
  </si>
  <si>
    <t>Резистор smd0805 330 Ом±1%, 0.125Вт</t>
  </si>
  <si>
    <t>УТ000024296</t>
  </si>
  <si>
    <t>Резистор smd0805 36 КОм±1%, 0.125Вт</t>
  </si>
  <si>
    <t>УТ000024224</t>
  </si>
  <si>
    <t>Резистор smd0805 36 Ом±1%, 0.125Вт</t>
  </si>
  <si>
    <t>УТ000024320</t>
  </si>
  <si>
    <t>Резистор smd0805 360 КОм±1%, 0.125Вт</t>
  </si>
  <si>
    <t>УТ000024248</t>
  </si>
  <si>
    <t>Резистор smd0805 360 Ом±1%, 0.125Вт</t>
  </si>
  <si>
    <t>УТ000024297</t>
  </si>
  <si>
    <t>Резистор smd0805 39 КОм±1%, 0.125Вт</t>
  </si>
  <si>
    <t>УТ000024225</t>
  </si>
  <si>
    <t>Резистор smd0805 39 Ом±1%, 0.125Вт</t>
  </si>
  <si>
    <t>УТ000024321</t>
  </si>
  <si>
    <t>Резистор smd0805 390 КОм±1%, 0.125Вт</t>
  </si>
  <si>
    <t>УТ000024249</t>
  </si>
  <si>
    <t>Резистор smd0805 390 Ом±1%, 0.125Вт</t>
  </si>
  <si>
    <t>УТ000024274</t>
  </si>
  <si>
    <t>Резистор smd0805 4.3 КОм±1%, 0.125Вт</t>
  </si>
  <si>
    <t>УТ000024345</t>
  </si>
  <si>
    <t>Резистор smd0805 4.3 МОм±1%, 0.125Вт</t>
  </si>
  <si>
    <t>УТ000024202</t>
  </si>
  <si>
    <t>Резистор smd0805 4.3 Ом±1%, 0.125Вт</t>
  </si>
  <si>
    <t>УТ000024275</t>
  </si>
  <si>
    <t>Резистор smd0805 4.7 КОм±1%, 0.125Вт</t>
  </si>
  <si>
    <t>УТ000024346</t>
  </si>
  <si>
    <t>Резистор smd0805 4.7 МОм±1%, 0.125Вт</t>
  </si>
  <si>
    <t>УТ000024203</t>
  </si>
  <si>
    <t>Резистор smd0805 4.7 Ом±1%, 0.125Вт</t>
  </si>
  <si>
    <t>УТ000024298</t>
  </si>
  <si>
    <t>Резистор smd0805 43 КОм±1%, 0.125Вт</t>
  </si>
  <si>
    <t>УТ000024226</t>
  </si>
  <si>
    <t>Резистор smd0805 43 Ом±1%, 0.125Вт</t>
  </si>
  <si>
    <t>УТ000024322</t>
  </si>
  <si>
    <t>Резистор smd0805 430 КОм±1%, 0.125Вт</t>
  </si>
  <si>
    <t>УТ000024250</t>
  </si>
  <si>
    <t>Резистор smd0805 430 Ом±1%, 0.125Вт</t>
  </si>
  <si>
    <t>УТ000024299</t>
  </si>
  <si>
    <t>Резистор smd0805 47 КОм±1%, 0.125Вт</t>
  </si>
  <si>
    <t>УТ000024227</t>
  </si>
  <si>
    <t>Резистор smd0805 47 Ом±1%, 0.125Вт</t>
  </si>
  <si>
    <t>УТ000024323</t>
  </si>
  <si>
    <t>Резистор smd0805 470 КОм±1%, 0.125Вт</t>
  </si>
  <si>
    <t>УТ000024251</t>
  </si>
  <si>
    <t>Резистор smd0805 470 Ом±1%, 0.125Вт</t>
  </si>
  <si>
    <t>УТ000024276</t>
  </si>
  <si>
    <t>Резистор smd0805 5.1 КОм±1%, 0.125Вт</t>
  </si>
  <si>
    <t>УТ000024347</t>
  </si>
  <si>
    <t>Резистор smd0805 5.1 МОм±1%, 0.125Вт</t>
  </si>
  <si>
    <t>УТ000024204</t>
  </si>
  <si>
    <t>Резистор smd0805 5.1 Ом±1%, 0.125Вт</t>
  </si>
  <si>
    <t>УТ000024277</t>
  </si>
  <si>
    <t>Резистор smd0805 5.6 КОм±1%, 0.125Вт</t>
  </si>
  <si>
    <t>УТ000024348</t>
  </si>
  <si>
    <t>Резистор smd0805 5.6 МОм±1%, 0.125Вт</t>
  </si>
  <si>
    <t>УТ000024205</t>
  </si>
  <si>
    <t>Резистор smd0805 5.6 Ом±1%, 0.125Вт</t>
  </si>
  <si>
    <t>УТ000024300</t>
  </si>
  <si>
    <t>Резистор smd0805 51 КОм±1%, 0.125Вт</t>
  </si>
  <si>
    <t>УТ000024228</t>
  </si>
  <si>
    <t>Резистор smd0805 51 Ом±1%, 0.125Вт</t>
  </si>
  <si>
    <t>УТ000024324</t>
  </si>
  <si>
    <t>Резистор smd0805 510 КОм±1%, 0.125Вт</t>
  </si>
  <si>
    <t>УТ000024252</t>
  </si>
  <si>
    <t>Резистор smd0805 510 Ом±1%, 0.125Вт</t>
  </si>
  <si>
    <t>УТ000024301</t>
  </si>
  <si>
    <t>Резистор smd0805 56 КОм±1%, 0.125Вт</t>
  </si>
  <si>
    <t>УТ000024229</t>
  </si>
  <si>
    <t>Резистор smd0805 56 Ом±1%, 0.125Вт</t>
  </si>
  <si>
    <t>УТ000024325</t>
  </si>
  <si>
    <t>Резистор smd0805 560 КОм±1%, 0.125Вт</t>
  </si>
  <si>
    <t>УТ000024253</t>
  </si>
  <si>
    <t>Резистор smd0805 560 Ом±1%, 0.125Вт</t>
  </si>
  <si>
    <t>УТ000024278</t>
  </si>
  <si>
    <t>Резистор smd0805 6.2 КОм±1%, 0.125Вт</t>
  </si>
  <si>
    <t>УТ000024349</t>
  </si>
  <si>
    <t>Резистор smd0805 6.2 МОм±1%, 0.125Вт</t>
  </si>
  <si>
    <t>УТ000024206</t>
  </si>
  <si>
    <t>Резистор smd0805 6.2 Ом±1%, 0.125Вт</t>
  </si>
  <si>
    <t>УТ000024279</t>
  </si>
  <si>
    <t>Резистор smd0805 6.8 КОм±1%, 0.125Вт</t>
  </si>
  <si>
    <t>УТ000024350</t>
  </si>
  <si>
    <t>Резистор smd0805 6.8 МОм±1%, 0.125Вт</t>
  </si>
  <si>
    <t>УТ000024207</t>
  </si>
  <si>
    <t>Резистор smd0805 6.8 Ом±1%, 0.125Вт</t>
  </si>
  <si>
    <t>УТ000024302</t>
  </si>
  <si>
    <t>Резистор smd0805 62 КОм±1%, 0.125Вт</t>
  </si>
  <si>
    <t>УТ000024230</t>
  </si>
  <si>
    <t>Резистор smd0805 62 Ом±1%, 0.125Вт</t>
  </si>
  <si>
    <t>УТ000024326</t>
  </si>
  <si>
    <t>Резистор smd0805 620 КОм±1%, 0.125Вт</t>
  </si>
  <si>
    <t>УТ000024254</t>
  </si>
  <si>
    <t>Резистор smd0805 620 Ом±1%, 0.125Вт</t>
  </si>
  <si>
    <t>УТ000024303</t>
  </si>
  <si>
    <t>Резистор smd0805 68 КОм±1%, 0.125Вт</t>
  </si>
  <si>
    <t>УТ000024231</t>
  </si>
  <si>
    <t>Резистор smd0805 68 Ом±1%, 0.125Вт</t>
  </si>
  <si>
    <t>УТ000024327</t>
  </si>
  <si>
    <t>Резистор smd0805 680 КОм±1%, 0.125Вт</t>
  </si>
  <si>
    <t>УТ000024255</t>
  </si>
  <si>
    <t>Резистор smd0805 680 Ом±1%, 0.125Вт</t>
  </si>
  <si>
    <t>УТ000024280</t>
  </si>
  <si>
    <t>Резистор smd0805 7.5 КОм±1%, 0.125Вт</t>
  </si>
  <si>
    <t>УТ000024351</t>
  </si>
  <si>
    <t>Резистор smd0805 7.5 МОм±1%, 0.125Вт</t>
  </si>
  <si>
    <t>УТ000024208</t>
  </si>
  <si>
    <t>Резистор smd0805 7.5 Ом±1%, 0.125Вт</t>
  </si>
  <si>
    <t>УТ000024304</t>
  </si>
  <si>
    <t>Резистор smd0805 75 КОм±1%, 0.125Вт</t>
  </si>
  <si>
    <t>УТ000024232</t>
  </si>
  <si>
    <t>Резистор smd0805 75 Ом±1%, 0.125Вт</t>
  </si>
  <si>
    <t>УТ000024328</t>
  </si>
  <si>
    <t>Резистор smd0805 750 КОм±1%, 0.125Вт</t>
  </si>
  <si>
    <t>УТ000024256</t>
  </si>
  <si>
    <t>Резистор smd0805 750 Ом±1%, 0.125Вт</t>
  </si>
  <si>
    <t>УТ000024281</t>
  </si>
  <si>
    <t>Резистор smd0805 8.2 КОм±1%, 0.125Вт</t>
  </si>
  <si>
    <t>УТ000024352</t>
  </si>
  <si>
    <t>Резистор smd0805 8.2 МОм±1%, 0.125Вт</t>
  </si>
  <si>
    <t>УТ000024209</t>
  </si>
  <si>
    <t>Резистор smd0805 8.2 Ом±1%, 0.125Вт</t>
  </si>
  <si>
    <t>УТ000024305</t>
  </si>
  <si>
    <t>Резистор smd0805 82 КОм±1%, 0.125Вт</t>
  </si>
  <si>
    <t>УТ000024233</t>
  </si>
  <si>
    <t>Резистор smd0805 82 Ом±1%, 0.125Вт</t>
  </si>
  <si>
    <t>УТ000024329</t>
  </si>
  <si>
    <t>Резистор smd0805 820 КОм±1%, 0.125Вт</t>
  </si>
  <si>
    <t>УТ000024257</t>
  </si>
  <si>
    <t>Резистор smd0805 820 Ом±1%, 0.125Вт</t>
  </si>
  <si>
    <t>УТ000024282</t>
  </si>
  <si>
    <t>Резистор smd0805 9.1 КОм±1%, 0.125Вт</t>
  </si>
  <si>
    <t>УТ000024353</t>
  </si>
  <si>
    <t>Резистор smd0805 9.1 МОм±1%, 0.125Вт</t>
  </si>
  <si>
    <t>УТ000024210</t>
  </si>
  <si>
    <t>Резистор smd0805 9.1 Ом±1%, 0.125Вт</t>
  </si>
  <si>
    <t>УТ000024306</t>
  </si>
  <si>
    <t>Резистор smd0805 91 КОм±1%, 0.125Вт</t>
  </si>
  <si>
    <t>УТ000024234</t>
  </si>
  <si>
    <t>Резистор smd0805 91 Ом±1%, 0.125Вт</t>
  </si>
  <si>
    <t>УТ000024330</t>
  </si>
  <si>
    <t>Резистор smd0805 910 КОм±1%, 0.125Вт</t>
  </si>
  <si>
    <t>УТ000024258</t>
  </si>
  <si>
    <t>Резистор smd0805 910 Ом±1%, 0.125Вт</t>
  </si>
  <si>
    <t xml:space="preserve"> Резисторы SMD 1206</t>
  </si>
  <si>
    <t>УТ000023857</t>
  </si>
  <si>
    <t>Резистор smd1206 0 Ом±1%, 0.25Вт</t>
  </si>
  <si>
    <t>УТ000023858</t>
  </si>
  <si>
    <t>Резистор smd1206 0.1 Ом±1%, 0.25Вт</t>
  </si>
  <si>
    <t>УТ000023859</t>
  </si>
  <si>
    <t>Резистор smd1206 0.2 Ом±1%, 0.25Вт</t>
  </si>
  <si>
    <t>УТ000023860</t>
  </si>
  <si>
    <t>Резистор smd1206 0.33 Ом±1%, 0.25Вт</t>
  </si>
  <si>
    <t>УТ000023861</t>
  </si>
  <si>
    <t>Резистор smd1206 0.4 Ом±1%, 0.25Вт</t>
  </si>
  <si>
    <t>УТ000023862</t>
  </si>
  <si>
    <t>Резистор smd1206 0.5 Ом±1%, 0.25Вт</t>
  </si>
  <si>
    <t>УТ000023935</t>
  </si>
  <si>
    <t>Резистор smd1206 1 КОм±1%, 0.25Вт</t>
  </si>
  <si>
    <t>УТ000024006</t>
  </si>
  <si>
    <t>Резистор smd1206 1 МОм±1%, 0.25Вт</t>
  </si>
  <si>
    <t>УТ000023863</t>
  </si>
  <si>
    <t>Резистор smd1206 1 Ом±1%, 0.25Вт</t>
  </si>
  <si>
    <t>УТ000023936</t>
  </si>
  <si>
    <t>Резистор smd1206 1.1 КОм±1%, 0.25Вт</t>
  </si>
  <si>
    <t>УТ000024007</t>
  </si>
  <si>
    <t>Резистор smd1206 1.1 МОм±1%, 0.25Вт</t>
  </si>
  <si>
    <t>УТ000023864</t>
  </si>
  <si>
    <t>Резистор smd1206 1.1 Ом±1%, 0.25Вт</t>
  </si>
  <si>
    <t>УТ000023937</t>
  </si>
  <si>
    <t>Резистор smd1206 1.2 КОм±1%, 0.25Вт</t>
  </si>
  <si>
    <t>УТ000024008</t>
  </si>
  <si>
    <t>Резистор smd1206 1.2 МОм±1%, 0.25Вт</t>
  </si>
  <si>
    <t>УТ000023865</t>
  </si>
  <si>
    <t>Резистор smd1206 1.2 Ом±1%, 0.25Вт</t>
  </si>
  <si>
    <t>УТ000023938</t>
  </si>
  <si>
    <t>Резистор smd1206 1.3 КОм±1%, 0.25Вт</t>
  </si>
  <si>
    <t>УТ000024009</t>
  </si>
  <si>
    <t>Резистор smd1206 1.3 МОм±1%, 0.25Вт</t>
  </si>
  <si>
    <t>УТ000023866</t>
  </si>
  <si>
    <t>Резистор smd1206 1.3 Ом±1%, 0.25Вт</t>
  </si>
  <si>
    <t>УТ000023939</t>
  </si>
  <si>
    <t>Резистор smd1206 1.5 КОм±1%, 0.25Вт</t>
  </si>
  <si>
    <t>УТ000024010</t>
  </si>
  <si>
    <t>Резистор smd1206 1.5 МОм±1%, 0.25Вт</t>
  </si>
  <si>
    <t>УТ000023867</t>
  </si>
  <si>
    <t>Резистор smd1206 1.5 Ом±1%, 0.25Вт</t>
  </si>
  <si>
    <t>УТ000023940</t>
  </si>
  <si>
    <t>Резистор smd1206 1.6 КОм±1%, 0.25Вт</t>
  </si>
  <si>
    <t>УТ000024011</t>
  </si>
  <si>
    <t>Резистор smd1206 1.6 МОм±1%, 0.25Вт</t>
  </si>
  <si>
    <t>УТ000023868</t>
  </si>
  <si>
    <t>Резистор smd1206 1.6 Ом±1%, 0.25Вт</t>
  </si>
  <si>
    <t>УТ000023941</t>
  </si>
  <si>
    <t>Резистор smd1206 1.8 КОм±1%, 0.25Вт</t>
  </si>
  <si>
    <t>УТ000024012</t>
  </si>
  <si>
    <t>Резистор smd1206 1.8 МОм±1%, 0.25Вт</t>
  </si>
  <si>
    <t>УТ000023869</t>
  </si>
  <si>
    <t>Резистор smd1206 1.8 Ом±1%, 0.25Вт</t>
  </si>
  <si>
    <t>УТ000023958</t>
  </si>
  <si>
    <t>Резистор smd1206 10 КОм±1%, 0.25Вт</t>
  </si>
  <si>
    <t>УТ000024030</t>
  </si>
  <si>
    <t>Резистор smd1206 10 МОм±1%, 0.25Вт</t>
  </si>
  <si>
    <t>УТ000023888</t>
  </si>
  <si>
    <t>Резистор smd1206 10 Ом±1%, 0.25Вт</t>
  </si>
  <si>
    <t>УТ000023982</t>
  </si>
  <si>
    <t>Резистор smd1206 100 КОм±1%, 0.25Вт</t>
  </si>
  <si>
    <t>УТ000023913</t>
  </si>
  <si>
    <t>Резистор smd1206 100 Ом±1%, 0.25Вт</t>
  </si>
  <si>
    <t>УТ000023959</t>
  </si>
  <si>
    <t>Резистор smd1206 11 КОм±1%, 0.25Вт</t>
  </si>
  <si>
    <t>УТ000023890</t>
  </si>
  <si>
    <t>Резистор smd1206 11 Ом±1%, 0.25Вт</t>
  </si>
  <si>
    <t>УТ000023983</t>
  </si>
  <si>
    <t>Резистор smd1206 110 КОм±1%, 0.25Вт</t>
  </si>
  <si>
    <t>УТ000023891</t>
  </si>
  <si>
    <t>Резистор smd1206 110 Ом±1%, 0.25Вт</t>
  </si>
  <si>
    <t>УТ000023960</t>
  </si>
  <si>
    <t>Резистор smd1206 12 КОм±1%, 0.25Вт</t>
  </si>
  <si>
    <t>УТ000023889</t>
  </si>
  <si>
    <t>Резистор smd1206 12 Ом±1%, 0.25Вт</t>
  </si>
  <si>
    <t>УТ000023984</t>
  </si>
  <si>
    <t>Резистор smd1206 120 КОм±1%, 0.25Вт</t>
  </si>
  <si>
    <t>УТ000023874</t>
  </si>
  <si>
    <t>Резистор smd1206 120 Ом±1%, 0.25Вт</t>
  </si>
  <si>
    <t>УТ000023961</t>
  </si>
  <si>
    <t>Резистор smd1206 13 КОм±1%, 0.25Вт</t>
  </si>
  <si>
    <t>УТ000023892</t>
  </si>
  <si>
    <t>Резистор smd1206 13 Ом±1%, 0.25Вт</t>
  </si>
  <si>
    <t>УТ000023985</t>
  </si>
  <si>
    <t>Резистор smd1206 130 КОм±1%, 0.25Вт</t>
  </si>
  <si>
    <t>УТ000023914</t>
  </si>
  <si>
    <t>Резистор smd1206 130 Ом±1%, 0.25Вт</t>
  </si>
  <si>
    <t>УТ000023962</t>
  </si>
  <si>
    <t>Резистор smd1206 15 КОм±1%, 0.25Вт</t>
  </si>
  <si>
    <t>УТ000023893</t>
  </si>
  <si>
    <t>Резистор smd1206 15 Ом±1%, 0.25Вт</t>
  </si>
  <si>
    <t>УТ000023986</t>
  </si>
  <si>
    <t>Резистор smd1206 150 КОм±1%, 0.25Вт</t>
  </si>
  <si>
    <t>УТ000023915</t>
  </si>
  <si>
    <t>Резистор smd1206 150 Ом±1%, 0.25Вт</t>
  </si>
  <si>
    <t>УТ000023963</t>
  </si>
  <si>
    <t>Резистор smd1206 16 КОм±1%, 0.25Вт</t>
  </si>
  <si>
    <t>УТ000023894</t>
  </si>
  <si>
    <t>Резистор smd1206 16 Ом±1%, 0.25Вт</t>
  </si>
  <si>
    <t>УТ000023987</t>
  </si>
  <si>
    <t>Резистор smd1206 160 КОм±1%, 0.25Вт</t>
  </si>
  <si>
    <t>УТ000023916</t>
  </si>
  <si>
    <t>Резистор smd1206 160 Ом±1%, 0.25Вт</t>
  </si>
  <si>
    <t>УТ000023964</t>
  </si>
  <si>
    <t>Резистор smd1206 18 КОм±1%, 0.25Вт</t>
  </si>
  <si>
    <t>УТ000023895</t>
  </si>
  <si>
    <t>Резистор smd1206 18 Ом±1%, 0.25Вт</t>
  </si>
  <si>
    <t>УТ000023988</t>
  </si>
  <si>
    <t>Резистор smd1206 180 КОм±1%, 0.25Вт</t>
  </si>
  <si>
    <t>УТ000023917</t>
  </si>
  <si>
    <t>Резистор smd1206 180 Ом±1%, 0.25Вт</t>
  </si>
  <si>
    <t>УТ000023942</t>
  </si>
  <si>
    <t>Резистор smd1206 2 КОм±1%, 0.25Вт</t>
  </si>
  <si>
    <t>УТ000024013</t>
  </si>
  <si>
    <t>Резистор smd1206 2 МОм±1%, 0.25Вт</t>
  </si>
  <si>
    <t>УТ000023870</t>
  </si>
  <si>
    <t>Резистор smd1206 2.0 Ом±1%, 0.25Вт</t>
  </si>
  <si>
    <t>УТ000023943</t>
  </si>
  <si>
    <t>Резистор smd1206 2.2 КОм±1%, 0.25Вт</t>
  </si>
  <si>
    <t>УТ000024014</t>
  </si>
  <si>
    <t>Резистор smd1206 2.2 МОм±1%, 0.25Вт</t>
  </si>
  <si>
    <t>УТ000023871</t>
  </si>
  <si>
    <t>Резистор smd1206 2.2 Ом±1%, 0.25Вт</t>
  </si>
  <si>
    <t>УТ000024185</t>
  </si>
  <si>
    <t>Резистор smd1206 2.4 КОм±1%, 0.25Вт</t>
  </si>
  <si>
    <t>УТ000024015</t>
  </si>
  <si>
    <t>Резистор smd1206 2.4 МОм±1%, 0.25Вт</t>
  </si>
  <si>
    <t>УТ000023872</t>
  </si>
  <si>
    <t>Резистор smd1206 2.4 Ом±1%, 0.25Вт</t>
  </si>
  <si>
    <t>УТ000023944</t>
  </si>
  <si>
    <t>Резистор smd1206 2.7 КОм±1%, 0.25Вт</t>
  </si>
  <si>
    <t>УТ000024016</t>
  </si>
  <si>
    <t>Резистор smd1206 2.7 МОм±1%, 0.25Вт</t>
  </si>
  <si>
    <t>УТ000023873</t>
  </si>
  <si>
    <t>Резистор smd1206 2.7 Ом±1%, 0.25Вт</t>
  </si>
  <si>
    <t>УТ000023965</t>
  </si>
  <si>
    <t>Резистор smd1206 20 КОм±1%, 0.25Вт</t>
  </si>
  <si>
    <t>УТ000023896</t>
  </si>
  <si>
    <t>Резистор smd1206 20 Ом±1%, 0.25Вт</t>
  </si>
  <si>
    <t>УТ000023989</t>
  </si>
  <si>
    <t>Резистор smd1206 200 КОм±1%, 0.25Вт</t>
  </si>
  <si>
    <t>УТ000023918</t>
  </si>
  <si>
    <t>Резистор smd1206 200 Ом±1%, 0.25Вт</t>
  </si>
  <si>
    <t>УТ000023966</t>
  </si>
  <si>
    <t>Резистор smd1206 22 КОм±1%, 0.25Вт</t>
  </si>
  <si>
    <t>УТ000023897</t>
  </si>
  <si>
    <t>Резистор smd1206 22 Ом±1%, 0.25Вт</t>
  </si>
  <si>
    <t>УТ000023990</t>
  </si>
  <si>
    <t>Резистор smd1206 220 КОм±1%, 0.25Вт</t>
  </si>
  <si>
    <t>УТ000023919</t>
  </si>
  <si>
    <t>Резистор smd1206 220 Ом±1%, 0.25Вт</t>
  </si>
  <si>
    <t>УТ000023967</t>
  </si>
  <si>
    <t>Резистор smd1206 24 КОм±1%, 0.25Вт</t>
  </si>
  <si>
    <t>УТ000023898</t>
  </si>
  <si>
    <t>Резистор smd1206 24 Ом±1%, 0.25Вт</t>
  </si>
  <si>
    <t>УТ000023991</t>
  </si>
  <si>
    <t>Резистор smd1206 240 КОм±1%, 0.25Вт</t>
  </si>
  <si>
    <t>УТ000023920</t>
  </si>
  <si>
    <t>Резистор smd1206 240 Ом±1%, 0.25Вт</t>
  </si>
  <si>
    <t>УТ000023968</t>
  </si>
  <si>
    <t>Резистор smd1206 27 КОм±1%, 0.25Вт</t>
  </si>
  <si>
    <t>УТ000023899</t>
  </si>
  <si>
    <t>Резистор smd1206 27 Ом±1%, 0.25Вт</t>
  </si>
  <si>
    <t>УТ000023992</t>
  </si>
  <si>
    <t>Резистор smd1206 270 КОм±1%, 0.25Вт</t>
  </si>
  <si>
    <t>УТ000023921</t>
  </si>
  <si>
    <t>Резистор smd1206 270 Ом±1%, 0.25Вт</t>
  </si>
  <si>
    <t>УТ000024017</t>
  </si>
  <si>
    <t>Резистор smd1206 3 МОм±1%, 0.25Вт</t>
  </si>
  <si>
    <t>УТ000023945</t>
  </si>
  <si>
    <t>Резистор smd1206 3.0 КОм±1%, 0.25Вт</t>
  </si>
  <si>
    <t>УТ000023875</t>
  </si>
  <si>
    <t>Резистор smd1206 3.0 Ом±1%, 0.25Вт</t>
  </si>
  <si>
    <t>УТ000023946</t>
  </si>
  <si>
    <t>Резистор smd1206 3.3 КОм±1%, 0.25Вт</t>
  </si>
  <si>
    <t>УТ000024018</t>
  </si>
  <si>
    <t>Резистор smd1206 3.3 МОм±1%, 0.25Вт</t>
  </si>
  <si>
    <t>УТ000023876</t>
  </si>
  <si>
    <t>Резистор smd1206 3.3 Ом±1%, 0.25Вт</t>
  </si>
  <si>
    <t>УТ000023947</t>
  </si>
  <si>
    <t>Резистор smd1206 3.6 КОм±1%, 0.25Вт</t>
  </si>
  <si>
    <t>УТ000024019</t>
  </si>
  <si>
    <t>Резистор smd1206 3.6 МОм±1%, 0.25Вт</t>
  </si>
  <si>
    <t>УТ000023877</t>
  </si>
  <si>
    <t>Резистор smd1206 3.6 Ом±1%, 0.25Вт</t>
  </si>
  <si>
    <t>УТ000023948</t>
  </si>
  <si>
    <t>Резистор smd1206 3.9 КОм±1%, 0.25Вт</t>
  </si>
  <si>
    <t>УТ000024020</t>
  </si>
  <si>
    <t>Резистор smd1206 3.9 МОм±1%, 0.25Вт</t>
  </si>
  <si>
    <t>УТ000023878</t>
  </si>
  <si>
    <t>Резистор smd1206 3.9 Ом±1%, 0.25Вт</t>
  </si>
  <si>
    <t>УТ000023969</t>
  </si>
  <si>
    <t>Резистор smd1206 30 КОм±1%, 0.25Вт</t>
  </si>
  <si>
    <t>УТ000023900</t>
  </si>
  <si>
    <t>Резистор smd1206 30 Ом±1%, 0.25Вт</t>
  </si>
  <si>
    <t>УТ000023993</t>
  </si>
  <si>
    <t>Резистор smd1206 300 КОм±1%, 0.25Вт</t>
  </si>
  <si>
    <t>УТ000023922</t>
  </si>
  <si>
    <t>Резистор smd1206 300 Ом±1%, 0.25Вт</t>
  </si>
  <si>
    <t>УТ000023970</t>
  </si>
  <si>
    <t>Резистор smd1206 33 КОм±1%, 0.25Вт</t>
  </si>
  <si>
    <t>УТ000023901</t>
  </si>
  <si>
    <t>Резистор smd1206 33 Ом±1%, 0.25Вт</t>
  </si>
  <si>
    <t>УТ000023994</t>
  </si>
  <si>
    <t>Резистор smd1206 330 КОм±1%, 0.25Вт</t>
  </si>
  <si>
    <t>УТ000023923</t>
  </si>
  <si>
    <t>Резистор smd1206 330 Ом±1%, 0.25Вт</t>
  </si>
  <si>
    <t>УТ000023971</t>
  </si>
  <si>
    <t>Резистор smd1206 36 КОм±1%, 0.25Вт</t>
  </si>
  <si>
    <t>УТ000023902</t>
  </si>
  <si>
    <t>Резистор smd1206 36 Ом±1%, 0.25Вт</t>
  </si>
  <si>
    <t>УТ000023995</t>
  </si>
  <si>
    <t>Резистор smd1206 360 КОм±1%, 0.25Вт</t>
  </si>
  <si>
    <t>УТ000023924</t>
  </si>
  <si>
    <t>Резистор smd1206 360 Ом±1%, 0.25Вт</t>
  </si>
  <si>
    <t>УТ000023972</t>
  </si>
  <si>
    <t>Резистор smd1206 39 КОм±1%, 0.25Вт</t>
  </si>
  <si>
    <t>УТ000023903</t>
  </si>
  <si>
    <t>Резистор smd1206 39 Ом±1%, 0.25Вт</t>
  </si>
  <si>
    <t>УТ000023996</t>
  </si>
  <si>
    <t>Резистор smd1206 390 КОм±1%, 0.25Вт</t>
  </si>
  <si>
    <t>УТ000023925</t>
  </si>
  <si>
    <t>Резистор smd1206 390 Ом±1%, 0.25Вт</t>
  </si>
  <si>
    <t>УТ000023949</t>
  </si>
  <si>
    <t>Резистор smd1206 4.3 КОм±1%, 0.25Вт</t>
  </si>
  <si>
    <t>УТ000024021</t>
  </si>
  <si>
    <t>Резистор smd1206 4.3 МОм±1%, 0.25Вт</t>
  </si>
  <si>
    <t>УТ000023879</t>
  </si>
  <si>
    <t>Резистор smd1206 4.3 Ом±1%, 0.25Вт</t>
  </si>
  <si>
    <t>УТ000023950</t>
  </si>
  <si>
    <t>Резистор smd1206 4.7 КОм±1%, 0.25Вт</t>
  </si>
  <si>
    <t>УТ000024022</t>
  </si>
  <si>
    <t>Резистор smd1206 4.7 МОм±1%, 0.25Вт</t>
  </si>
  <si>
    <t>УТ000023973</t>
  </si>
  <si>
    <t>Резистор smd1206 43 КОм±1%, 0.25Вт</t>
  </si>
  <si>
    <t>УТ000023904</t>
  </si>
  <si>
    <t>Резистор smd1206 43 Ом±1%, 0.25Вт</t>
  </si>
  <si>
    <t>УТ000023997</t>
  </si>
  <si>
    <t>Резистор smd1206 430 КОм±1%, 0.25Вт</t>
  </si>
  <si>
    <t>УТ000023926</t>
  </si>
  <si>
    <t>Резистор smd1206 430 Ом±1%, 0.25Вт</t>
  </si>
  <si>
    <t>УТ000023974</t>
  </si>
  <si>
    <t>Резистор smd1206 47 КОм±1%, 0.25Вт</t>
  </si>
  <si>
    <t>УТ000023905</t>
  </si>
  <si>
    <t>Резистор smd1206 47 Ом±1%, 0.25Вт</t>
  </si>
  <si>
    <t>УТ000023998</t>
  </si>
  <si>
    <t>Резистор smd1206 470 КОм±1%, 0.25Вт</t>
  </si>
  <si>
    <t>УТ000023927</t>
  </si>
  <si>
    <t>Резистор smd1206 470 Ом±1%, 0.25Вт</t>
  </si>
  <si>
    <t>УТ000023951</t>
  </si>
  <si>
    <t>Резистор smd1206 5.1 КОм±1%, 0.25Вт</t>
  </si>
  <si>
    <t>УТ000024023</t>
  </si>
  <si>
    <t>Резистор smd1206 5.1 МОм±1%, 0.25Вт</t>
  </si>
  <si>
    <t>УТ000023881</t>
  </si>
  <si>
    <t>Резистор smd1206 5.1 Ом±1%, 0.25Вт</t>
  </si>
  <si>
    <t>УТ000023952</t>
  </si>
  <si>
    <t>Резистор smd1206 5.6 КОм±1%, 0.25Вт</t>
  </si>
  <si>
    <t>УТ000024024</t>
  </si>
  <si>
    <t>Резистор smd1206 5.6 МОм±1%, 0.25Вт</t>
  </si>
  <si>
    <t>УТ000023882</t>
  </si>
  <si>
    <t>Резистор smd1206 5.6 Ом±1%, 0.25Вт</t>
  </si>
  <si>
    <t>УТ000023975</t>
  </si>
  <si>
    <t>Резистор smd1206 51 КОм±1%, 0.25Вт</t>
  </si>
  <si>
    <t>УТ000023906</t>
  </si>
  <si>
    <t>Резистор smd1206 51 Ом±1%, 0.25Вт</t>
  </si>
  <si>
    <t>УТ000023999</t>
  </si>
  <si>
    <t>Резистор smd1206 510 КОм±1%, 0.25Вт</t>
  </si>
  <si>
    <t>УТ000023928</t>
  </si>
  <si>
    <t>Резистор smd1206 510 Ом±1%, 0.25Вт</t>
  </si>
  <si>
    <t>УТ000023976</t>
  </si>
  <si>
    <t>Резистор smd1206 56 КОм±1%, 0.25Вт</t>
  </si>
  <si>
    <t>УТ000023907</t>
  </si>
  <si>
    <t>Резистор smd1206 56 Ом±1%, 0.25Вт</t>
  </si>
  <si>
    <t>УТ000024000</t>
  </si>
  <si>
    <t>Резистор smd1206 560 КОм±1%, 0.25Вт</t>
  </si>
  <si>
    <t>УТ000023929</t>
  </si>
  <si>
    <t>Резистор smd1206 560 Ом±1%, 0.25Вт</t>
  </si>
  <si>
    <t>УТ000023953</t>
  </si>
  <si>
    <t>Резистор smd1206 6.2 КОм±1%, 0.25Вт</t>
  </si>
  <si>
    <t>УТ000024025</t>
  </si>
  <si>
    <t>Резистор smd1206 6.2 МОм±1%, 0.25Вт</t>
  </si>
  <si>
    <t>УТ000023883</t>
  </si>
  <si>
    <t>Резистор smd1206 6.2 Ом±1%, 0.25Вт</t>
  </si>
  <si>
    <t>УТ000023954</t>
  </si>
  <si>
    <t>Резистор smd1206 6.8 КОм±1%, 0.25Вт</t>
  </si>
  <si>
    <t>УТ000024026</t>
  </si>
  <si>
    <t>Резистор smd1206 6.8 МОм±1%, 0.25Вт</t>
  </si>
  <si>
    <t>УТ000023884</t>
  </si>
  <si>
    <t>Резистор smd1206 6.8 Ом±1%, 0.25Вт</t>
  </si>
  <si>
    <t>УТ000023977</t>
  </si>
  <si>
    <t>Резистор smd1206 62 КОм±1%, 0.25Вт</t>
  </si>
  <si>
    <t>УТ000023908</t>
  </si>
  <si>
    <t>Резистор smd1206 62 Ом±1%, 0.25Вт</t>
  </si>
  <si>
    <t>УТ000024001</t>
  </si>
  <si>
    <t>Резистор smd1206 620 КОм±1%, 0.25Вт</t>
  </si>
  <si>
    <t>УТ000023930</t>
  </si>
  <si>
    <t>Резистор smd1206 620 Ом±1%, 0.25Вт</t>
  </si>
  <si>
    <t>УТ000023978</t>
  </si>
  <si>
    <t>Резистор smd1206 68 КОм±1%, 0.25Вт</t>
  </si>
  <si>
    <t>УТ000023909</t>
  </si>
  <si>
    <t>Резистор smd1206 68 Ом±1%, 0.25Вт</t>
  </si>
  <si>
    <t>УТ000024002</t>
  </si>
  <si>
    <t>Резистор smd1206 680 КОм±1%, 0.25Вт</t>
  </si>
  <si>
    <t>УТ000023931</t>
  </si>
  <si>
    <t>Резистор smd1206 680 Ом±1%, 0.25Вт</t>
  </si>
  <si>
    <t>УТ000023955</t>
  </si>
  <si>
    <t>Резистор smd1206 7.5 КОм±1%, 0.25Вт</t>
  </si>
  <si>
    <t>УТ000024027</t>
  </si>
  <si>
    <t>Резистор smd1206 7.5 МОм±1%, 0.25Вт</t>
  </si>
  <si>
    <t>УТ000023885</t>
  </si>
  <si>
    <t>Резистор smd1206 7.5 Ом±1%, 0.25Вт</t>
  </si>
  <si>
    <t>УТ000023979</t>
  </si>
  <si>
    <t>Резистор smd1206 75 КОм±1%, 0.25Вт</t>
  </si>
  <si>
    <t>УТ000023910</t>
  </si>
  <si>
    <t>Резистор smd1206 75 Ом±1%, 0.25Вт</t>
  </si>
  <si>
    <t>УТ000024003</t>
  </si>
  <si>
    <t>Резистор smd1206 750 КОм±1%, 0.25Вт</t>
  </si>
  <si>
    <t>УТ000023932</t>
  </si>
  <si>
    <t>Резистор smd1206 750 Ом±1%, 0.25Вт</t>
  </si>
  <si>
    <t>УТ000023956</t>
  </si>
  <si>
    <t>Резистор smd1206 8.2 КОм±1%, 0.25Вт</t>
  </si>
  <si>
    <t>УТ000024028</t>
  </si>
  <si>
    <t>Резистор smd1206 8.2 МОм±1%, 0.25Вт</t>
  </si>
  <si>
    <t>УТ000023886</t>
  </si>
  <si>
    <t>Резистор smd1206 8.2 Ом±1%, 0.25Вт</t>
  </si>
  <si>
    <t>УТ000023980</t>
  </si>
  <si>
    <t>Резистор smd1206 82 КОм±1%, 0.25Вт</t>
  </si>
  <si>
    <t>УТ000023911</t>
  </si>
  <si>
    <t>Резистор smd1206 82 Ом±1%, 0.25Вт</t>
  </si>
  <si>
    <t>УТ000024004</t>
  </si>
  <si>
    <t>Резистор smd1206 820 КОм±1%, 0.25Вт</t>
  </si>
  <si>
    <t>УТ000023933</t>
  </si>
  <si>
    <t>Резистор smd1206 820 Ом±1%, 0.25Вт</t>
  </si>
  <si>
    <t>УТ000023957</t>
  </si>
  <si>
    <t>Резистор smd1206 9.1 КОм±1%, 0.25Вт</t>
  </si>
  <si>
    <t>УТ000024029</t>
  </si>
  <si>
    <t>Резистор smd1206 9.1 МОм±1%, 0.25Вт</t>
  </si>
  <si>
    <t>УТ000023887</t>
  </si>
  <si>
    <t>Резистор smd1206 9.1 Ом±1%, 0.25Вт</t>
  </si>
  <si>
    <t>УТ000023981</t>
  </si>
  <si>
    <t>Резистор smd1206 91 КОм±1%, 0.25Вт</t>
  </si>
  <si>
    <t>УТ000023912</t>
  </si>
  <si>
    <t>Резистор smd1206 91 Ом±1%, 0.25Вт</t>
  </si>
  <si>
    <t>УТ000024005</t>
  </si>
  <si>
    <t>Резистор smd1206 910 КОм±1%, 0.25Вт</t>
  </si>
  <si>
    <t>УТ000023934</t>
  </si>
  <si>
    <t>Резистор smd1206 910 Ом±1%, 0.25Вт</t>
  </si>
  <si>
    <t xml:space="preserve"> Резисторы SMD 2512</t>
  </si>
  <si>
    <t>УТ000023341</t>
  </si>
  <si>
    <t>Резистор smd2512 100 (10 Ом±5%, 1Вт)</t>
  </si>
  <si>
    <t>УТ000023342</t>
  </si>
  <si>
    <t>Резистор smd2512 101 (100 Ом±5%, 1Вт)</t>
  </si>
  <si>
    <t>УТ000023343</t>
  </si>
  <si>
    <t>Резистор smd2512 102 (1 КОм±5%, 1Вт)</t>
  </si>
  <si>
    <t>УТ000023344</t>
  </si>
  <si>
    <t>Резистор smd2512 103 (10 КОм±5%, 1Вт)</t>
  </si>
  <si>
    <t>УТ000023345</t>
  </si>
  <si>
    <t>Резистор smd2512 104 (100 КОм±5%, 1Вт)</t>
  </si>
  <si>
    <t>УТ000023323</t>
  </si>
  <si>
    <t>Резистор smd2512 1R00 (1 Ом, 1Вт)</t>
  </si>
  <si>
    <t>УТ000023340</t>
  </si>
  <si>
    <t>Резистор smd2512 R000 (0 Ом, 1Вт)</t>
  </si>
  <si>
    <t>УТ000023324</t>
  </si>
  <si>
    <t>Резистор smd2512 R001 (0.001 Ом, 1Вт)</t>
  </si>
  <si>
    <t>УТ000023334</t>
  </si>
  <si>
    <t>Резистор smd2512 R002 (0.002 Ом, 1Вт)</t>
  </si>
  <si>
    <t>УТ000023335</t>
  </si>
  <si>
    <t>Резистор smd2512 R005 (0.005 Ом, 1Вт)</t>
  </si>
  <si>
    <t>УТ000023336</t>
  </si>
  <si>
    <t>Резистор smd2512 R008 (0.008 Ом, 1Вт)</t>
  </si>
  <si>
    <t>УТ000023333</t>
  </si>
  <si>
    <t>Резистор smd2512 R010 (0.01 Ом, 1Вт)</t>
  </si>
  <si>
    <t>УТ000023337</t>
  </si>
  <si>
    <t>Резистор smd2512 R015 (0.015 Ом, 1Вт)</t>
  </si>
  <si>
    <t>УТ000023339</t>
  </si>
  <si>
    <t>Резистор smd2512 R025 (0.025 Ом, 1Вт)</t>
  </si>
  <si>
    <t>УТ000023332</t>
  </si>
  <si>
    <t>Резистор smd2512 R050 (0.05 Ом, 1Вт)</t>
  </si>
  <si>
    <t>УТ000023331</t>
  </si>
  <si>
    <t>Резистор smd2512 R100 (0.1 Ом, 1Вт)</t>
  </si>
  <si>
    <t>УТ000023330</t>
  </si>
  <si>
    <t>Резистор smd2512 R150 (0.15 Ом, 1Вт)</t>
  </si>
  <si>
    <t>УТ000023329</t>
  </si>
  <si>
    <t>Резистор smd2512 R200 (0.2 Ом, 1Вт)</t>
  </si>
  <si>
    <t>УТ000023328</t>
  </si>
  <si>
    <t>Резистор smd2512 R220 (0.22 Ом, 1Вт)</t>
  </si>
  <si>
    <t>УТ000023327</t>
  </si>
  <si>
    <t>Резистор smd2512 R330 (0.33 Ом, 1Вт)</t>
  </si>
  <si>
    <t>УТ000023326</t>
  </si>
  <si>
    <t>Резистор smd2512 R470 (0.47 Ом, 1Вт)</t>
  </si>
  <si>
    <t>УТ000023325</t>
  </si>
  <si>
    <t>Резистор smd2512 R500 (0.5 Ом, 1Вт)</t>
  </si>
  <si>
    <t xml:space="preserve"> Резисторы пленочные выводные 0.125Вт</t>
  </si>
  <si>
    <t>УТ000023856</t>
  </si>
  <si>
    <t>Резистор пленочный 1 МОм 0.125 Вт</t>
  </si>
  <si>
    <t>УТ000023762</t>
  </si>
  <si>
    <t>Резистор пленочный 1 Ом 0.125 Вт</t>
  </si>
  <si>
    <t>УТ000023763</t>
  </si>
  <si>
    <t>Резистор пленочный 1.2 Ом 0.125 Вт</t>
  </si>
  <si>
    <t>УТ000023810</t>
  </si>
  <si>
    <t>Резистор пленочный 1.5 КОм 0.125 Вт</t>
  </si>
  <si>
    <t>УТ000023764</t>
  </si>
  <si>
    <t>Резистор пленочный 1.5 Ом 0.125 Вт</t>
  </si>
  <si>
    <t>УТ000023778</t>
  </si>
  <si>
    <t>Резистор пленочный 10 Ом 0.125 Вт</t>
  </si>
  <si>
    <t>УТ000023840</t>
  </si>
  <si>
    <t>Резистор пленочный 100 КОм 0.125 Вт</t>
  </si>
  <si>
    <t>УТ000023793</t>
  </si>
  <si>
    <t>Резистор пленочный 100 Ом 0.125 Вт</t>
  </si>
  <si>
    <t>УТ000023825</t>
  </si>
  <si>
    <t>Резистор пленочный 12 КОм 0.125 Вт</t>
  </si>
  <si>
    <t>УТ000023779</t>
  </si>
  <si>
    <t>Резистор пленочный 12 Ом 0.125 Вт</t>
  </si>
  <si>
    <t>УТ000023841</t>
  </si>
  <si>
    <t>Резистор пленочный 120 КОм 0.125 Вт</t>
  </si>
  <si>
    <t>УТ000023826</t>
  </si>
  <si>
    <t>Резистор пленочный 15 КОм 0.125 Вт</t>
  </si>
  <si>
    <t>УТ000023780</t>
  </si>
  <si>
    <t>Резистор пленочный 15 Ом 0.125 Вт</t>
  </si>
  <si>
    <t>УТ000023842</t>
  </si>
  <si>
    <t>Резистор пленочный 150 КОм 0.125 Вт</t>
  </si>
  <si>
    <t>УТ000023795</t>
  </si>
  <si>
    <t>Резистор пленочный 150 Ом 0.125 Вт</t>
  </si>
  <si>
    <t>УТ000023811</t>
  </si>
  <si>
    <t>Резистор пленочный 2 КОм 0.125 Вт</t>
  </si>
  <si>
    <t>УТ000023766</t>
  </si>
  <si>
    <t>Резистор пленочный 2.2 Ом 0.125 Вт</t>
  </si>
  <si>
    <t>УТ000023813</t>
  </si>
  <si>
    <t>Резистор пленочный 2.7 КОм 0.125 Вт</t>
  </si>
  <si>
    <t>УТ000023827</t>
  </si>
  <si>
    <t>Резистор пленочный 20 КОм 0.125 Вт</t>
  </si>
  <si>
    <t>УТ000023843</t>
  </si>
  <si>
    <t>Резистор пленочный 200 КОм 0.125 Вт</t>
  </si>
  <si>
    <t>УТ000023828</t>
  </si>
  <si>
    <t>Резистор пленочный 22 КОм 0.125 Вт</t>
  </si>
  <si>
    <t>УТ000023782</t>
  </si>
  <si>
    <t>Резистор пленочный 22 Ом 0.125 Вт</t>
  </si>
  <si>
    <t>УТ000023844</t>
  </si>
  <si>
    <t>Резистор пленочный 220 КОм 0.125 Вт</t>
  </si>
  <si>
    <t>УТ000023797</t>
  </si>
  <si>
    <t>Резистор пленочный 220 Ом 0.125 Вт</t>
  </si>
  <si>
    <t>УТ000023829</t>
  </si>
  <si>
    <t>Резистор пленочный 27 КОм 0.125 Вт</t>
  </si>
  <si>
    <t>УТ000023783</t>
  </si>
  <si>
    <t>Резистор пленочный 27 Ом 0.125 Вт</t>
  </si>
  <si>
    <t>УТ000023845</t>
  </si>
  <si>
    <t>Резистор пленочный 270 КОм 0.125 Вт</t>
  </si>
  <si>
    <t>УТ000023798</t>
  </si>
  <si>
    <t>Резистор пленочный 270 Ом 0.125 Вт</t>
  </si>
  <si>
    <t>УТ000023814</t>
  </si>
  <si>
    <t>Резистор пленочный 3 КОм 0.125 Вт</t>
  </si>
  <si>
    <t>УТ000023768</t>
  </si>
  <si>
    <t>Резистор пленочный 3 Ом 0.125 Вт</t>
  </si>
  <si>
    <t>УТ000023815</t>
  </si>
  <si>
    <t>Резистор пленочный 3.3 КОм 0.125 Вт</t>
  </si>
  <si>
    <t>УТ000023769</t>
  </si>
  <si>
    <t>Резистор пленочный 3.3 Ом 0.125 Вт</t>
  </si>
  <si>
    <t>УТ000023816</t>
  </si>
  <si>
    <t>Резистор пленочный 3.9 КОм 0.125 Вт</t>
  </si>
  <si>
    <t>УТ000023770</t>
  </si>
  <si>
    <t>Резистор пленочный 3.9 Ом 0.125 Вт</t>
  </si>
  <si>
    <t>УТ000023830</t>
  </si>
  <si>
    <t>Резистор пленочный 30 КОм 0.125 Вт</t>
  </si>
  <si>
    <t>УТ000023708</t>
  </si>
  <si>
    <t>Резистор пленочный 30 Ом 0.125 Вт</t>
  </si>
  <si>
    <t>УТ000023846</t>
  </si>
  <si>
    <t>Резистор пленочный 300 КОм 0.125 Вт</t>
  </si>
  <si>
    <t>УТ000023799</t>
  </si>
  <si>
    <t>Резистор пленочный 300 Ом 0.125 Вт</t>
  </si>
  <si>
    <t>УТ000023831</t>
  </si>
  <si>
    <t>Резистор пленочный 33 КОм 0.125 Вт</t>
  </si>
  <si>
    <t>УТ000023784</t>
  </si>
  <si>
    <t>Резистор пленочный 33 Ом 0.125 Вт</t>
  </si>
  <si>
    <t>УТ000023847</t>
  </si>
  <si>
    <t>Резистор пленочный 330 КОм 0.125 Вт</t>
  </si>
  <si>
    <t>УТ000023800</t>
  </si>
  <si>
    <t>Резистор пленочный 330 Ом 0.125 Вт</t>
  </si>
  <si>
    <t>УТ000023832</t>
  </si>
  <si>
    <t>Резистор пленочный 39 КОм 0.125 Вт</t>
  </si>
  <si>
    <t>УТ000023785</t>
  </si>
  <si>
    <t>Резистор пленочный 39 Ом 0.125 Вт</t>
  </si>
  <si>
    <t>УТ000023848</t>
  </si>
  <si>
    <t>Резистор пленочный 390 КОм 0.125 Вт</t>
  </si>
  <si>
    <t>УТ000023801</t>
  </si>
  <si>
    <t>Резистор пленочный 390 Ом 0.125 Вт</t>
  </si>
  <si>
    <t>УТ000023771</t>
  </si>
  <si>
    <t>Резистор пленочный 4.7 Ом 0.125 Вт</t>
  </si>
  <si>
    <t>УТ000023833</t>
  </si>
  <si>
    <t>Резистор пленочный 47 КОм 0.125 Вт</t>
  </si>
  <si>
    <t>УТ000023786</t>
  </si>
  <si>
    <t>Резистор пленочный 47 Ом 0.125 Вт</t>
  </si>
  <si>
    <t>УТ000023849</t>
  </si>
  <si>
    <t>Резистор пленочный 470 КОм 0.125 Вт</t>
  </si>
  <si>
    <t>УТ000023772</t>
  </si>
  <si>
    <t>Резистор пленочный 5.1 Ом 0.125 Вт</t>
  </si>
  <si>
    <t>УТ000023773</t>
  </si>
  <si>
    <t>Резистор пленочный 5.6 Ом 0.125 Вт</t>
  </si>
  <si>
    <t>УТ000023834</t>
  </si>
  <si>
    <t>Резистор пленочный 51 КОм 0.125 Вт</t>
  </si>
  <si>
    <t>УТ000023787</t>
  </si>
  <si>
    <t>Резистор пленочный 51 Ом 0.125 Вт</t>
  </si>
  <si>
    <t>УТ000023850</t>
  </si>
  <si>
    <t>Резистор пленочный 510 КОм 0.125 Вт</t>
  </si>
  <si>
    <t>УТ000023803</t>
  </si>
  <si>
    <t>Резистор пленочный 510 Ом 0.125 Вт</t>
  </si>
  <si>
    <t>УТ000023835</t>
  </si>
  <si>
    <t>Резистор пленочный 56 КОм 0.125 Вт</t>
  </si>
  <si>
    <t>УТ000023788</t>
  </si>
  <si>
    <t>Резистор пленочный 56 Ом 0.125 Вт</t>
  </si>
  <si>
    <t>УТ000023851</t>
  </si>
  <si>
    <t>Резистор пленочный 560 КОм 0.125 Вт</t>
  </si>
  <si>
    <t>УТ000023804</t>
  </si>
  <si>
    <t>Резистор пленочный 560 Ом 0.125 Вт</t>
  </si>
  <si>
    <t>УТ000023820</t>
  </si>
  <si>
    <t>Резистор пленочный 6.8 КОм 0.125 Вт</t>
  </si>
  <si>
    <t>УТ000023774</t>
  </si>
  <si>
    <t>Резистор пленочный 6.8 Ом 0.125 Вт</t>
  </si>
  <si>
    <t>УТ000023789</t>
  </si>
  <si>
    <t>Резистор пленочный 68 Ом 0.125 Вт</t>
  </si>
  <si>
    <t>УТ000023852</t>
  </si>
  <si>
    <t>Резистор пленочный 680 КОм 0.125 Вт</t>
  </si>
  <si>
    <t>УТ000023805</t>
  </si>
  <si>
    <t>Резистор пленочный 680 Ом 0.125 Вт</t>
  </si>
  <si>
    <t>УТ000023836</t>
  </si>
  <si>
    <t>Резистор пленочный 68К Ом 0.125 Вт</t>
  </si>
  <si>
    <t>УТ000023821</t>
  </si>
  <si>
    <t>Резистор пленочный 7.5 КОм 0.125 Вт</t>
  </si>
  <si>
    <t>УТ000023775</t>
  </si>
  <si>
    <t>Резистор пленочный 7.5 Ом 0.125 Вт</t>
  </si>
  <si>
    <t>УТ000023837</t>
  </si>
  <si>
    <t>Резистор пленочный 75 КОм 0.125 Вт</t>
  </si>
  <si>
    <t>УТ000023790</t>
  </si>
  <si>
    <t>Резистор пленочный 75 Ом 0.125 Вт</t>
  </si>
  <si>
    <t>УТ000023853</t>
  </si>
  <si>
    <t>Резистор пленочный 750 КОм 0.125 Вт</t>
  </si>
  <si>
    <t>УТ000023806</t>
  </si>
  <si>
    <t>Резистор пленочный 750 Ом 0.125 Вт</t>
  </si>
  <si>
    <t>УТ000023822</t>
  </si>
  <si>
    <t>Резистор пленочный 8.2 КОм 0.125 Вт</t>
  </si>
  <si>
    <t>УТ000023776</t>
  </si>
  <si>
    <t>Резистор пленочный 8.2 Ом 0.125 Вт</t>
  </si>
  <si>
    <t>УТ000023838</t>
  </si>
  <si>
    <t>Резистор пленочный 82 КОм 0.125 Вт</t>
  </si>
  <si>
    <t>УТ000023791</t>
  </si>
  <si>
    <t>Резистор пленочный 82 Ом 0.125 Вт</t>
  </si>
  <si>
    <t>УТ000023854</t>
  </si>
  <si>
    <t>Резистор пленочный 820 КОм 0.125 Вт</t>
  </si>
  <si>
    <t>УТ000023823</t>
  </si>
  <si>
    <t>Резистор пленочный 9.1 КОм 0.125 Вт</t>
  </si>
  <si>
    <t>УТ000023777</t>
  </si>
  <si>
    <t>Резистор пленочный 9.1 Ом 0.125 Вт</t>
  </si>
  <si>
    <t>УТ000023839</t>
  </si>
  <si>
    <t>Резистор пленочный 91 КОм 0.125 Вт</t>
  </si>
  <si>
    <t>УТ000023792</t>
  </si>
  <si>
    <t>Резистор пленочный 91 Ом 0.125 Вт</t>
  </si>
  <si>
    <t>УТ000023855</t>
  </si>
  <si>
    <t>Резистор пленочный 910 КОм 0.125 Вт</t>
  </si>
  <si>
    <t>УТ000023695</t>
  </si>
  <si>
    <t>Резистор пленочный 910 Ом 0.125 Вт</t>
  </si>
  <si>
    <t xml:space="preserve"> Резисторы пленочные выводные 0.25Вт</t>
  </si>
  <si>
    <t>УТ000023745</t>
  </si>
  <si>
    <t>Резистор пленочный 1 МОм 0.25 Вт</t>
  </si>
  <si>
    <t>УТ000023605</t>
  </si>
  <si>
    <t>Резистор пленочный 1 Ом 0.25 Вт</t>
  </si>
  <si>
    <t>УТ000023676</t>
  </si>
  <si>
    <t>Резистор пленочный 1.2 КОм 0.25 Вт</t>
  </si>
  <si>
    <t>УТ000023746</t>
  </si>
  <si>
    <t>Резистор пленочный 1.2 МОм 0.25 Вт</t>
  </si>
  <si>
    <t>УТ000023607</t>
  </si>
  <si>
    <t>Резистор пленочный 1.2 Ом 0.25 Вт</t>
  </si>
  <si>
    <t>УТ000023608</t>
  </si>
  <si>
    <t>Резистор пленочный 1.3 Ом 0.25 Вт</t>
  </si>
  <si>
    <t>УТ000023747</t>
  </si>
  <si>
    <t>Резистор пленочный 1.5 МОм 0.25 Вт</t>
  </si>
  <si>
    <t>УТ000023609</t>
  </si>
  <si>
    <t>Резистор пленочный 1.5 Ом 0.25 Вт</t>
  </si>
  <si>
    <t>УТ000023678</t>
  </si>
  <si>
    <t>Резистор пленочный 1.6 КОм 0.25 Вт</t>
  </si>
  <si>
    <t>УТ000023610</t>
  </si>
  <si>
    <t>Резистор пленочный 1.6 Ом 0.25 Вт</t>
  </si>
  <si>
    <t>УТ000023679</t>
  </si>
  <si>
    <t>Резистор пленочный 1.8 КОм 0.25 Вт</t>
  </si>
  <si>
    <t>УТ000023748</t>
  </si>
  <si>
    <t>Резистор пленочный 1.8 МОм 0.25 Вт</t>
  </si>
  <si>
    <t>УТ000023611</t>
  </si>
  <si>
    <t>Резистор пленочный 1.8 Ом 0.25 Вт</t>
  </si>
  <si>
    <t>УТ000023761</t>
  </si>
  <si>
    <t>Резистор пленочный 10 МОм 0.25 Вт</t>
  </si>
  <si>
    <t>УТ000023629</t>
  </si>
  <si>
    <t>Резистор пленочный 10 Ом 0.25 Вт</t>
  </si>
  <si>
    <t>УТ000023721</t>
  </si>
  <si>
    <t>Резистор пленочный 100 КОм 0.25 Вт</t>
  </si>
  <si>
    <t>УТ000023650</t>
  </si>
  <si>
    <t>Резистор пленочный 100 Ом 0.25 Вт</t>
  </si>
  <si>
    <t>УТ000023722</t>
  </si>
  <si>
    <t>Резистор пленочный 110 КОм 0.25 Вт</t>
  </si>
  <si>
    <t>УТ000023651</t>
  </si>
  <si>
    <t>Резистор пленочный 110 Ом 0.25 Вт</t>
  </si>
  <si>
    <t>УТ000023699</t>
  </si>
  <si>
    <t>Резистор пленочный 12 КОм 0.25 Вт</t>
  </si>
  <si>
    <t>УТ000023630</t>
  </si>
  <si>
    <t>Резистор пленочный 12 Ом 0.25 Вт</t>
  </si>
  <si>
    <t>УТ000023723</t>
  </si>
  <si>
    <t>Резистор пленочный 120 КОм 0.25 Вт</t>
  </si>
  <si>
    <t>УТ000023652</t>
  </si>
  <si>
    <t>Резистор пленочный 120 Ом 0.25 Вт</t>
  </si>
  <si>
    <t>УТ000023700</t>
  </si>
  <si>
    <t>Резистор пленочный 13 КОм 0.25 Вт</t>
  </si>
  <si>
    <t>УТ000023724</t>
  </si>
  <si>
    <t>Резистор пленочный 130 КОм 0.25 Вт</t>
  </si>
  <si>
    <t>УТ000023653</t>
  </si>
  <si>
    <t>Резистор пленочный 130 Ом 0.25 Вт</t>
  </si>
  <si>
    <t>УТ000023701</t>
  </si>
  <si>
    <t>Резистор пленочный 15 КОм 0.25 Вт</t>
  </si>
  <si>
    <t>УТ000023631</t>
  </si>
  <si>
    <t>Резистор пленочный 15 Ом 0.25 Вт</t>
  </si>
  <si>
    <t>УТ000023725</t>
  </si>
  <si>
    <t>Резистор пленочный 150 КОм 0.25 Вт</t>
  </si>
  <si>
    <t>УТ000023654</t>
  </si>
  <si>
    <t>Резистор пленочный 150 Ом 0.25 Вт</t>
  </si>
  <si>
    <t>УТ000023702</t>
  </si>
  <si>
    <t>Резистор пленочный 16 КОм 0.25 Вт</t>
  </si>
  <si>
    <t>УТ000023726</t>
  </si>
  <si>
    <t>Резистор пленочный 160 КОм 0.25 Вт</t>
  </si>
  <si>
    <t>УТ000023655</t>
  </si>
  <si>
    <t>Резистор пленочный 160 Ом 0.25 Вт</t>
  </si>
  <si>
    <t>УТ000023703</t>
  </si>
  <si>
    <t>Резистор пленочный 18 КОм 0.25 Вт</t>
  </si>
  <si>
    <t>УТ000023632</t>
  </si>
  <si>
    <t>Резистор пленочный 18 Ом 0.25 Вт</t>
  </si>
  <si>
    <t>УТ000023727</t>
  </si>
  <si>
    <t>Резистор пленочный 180 КОм 0.25 Вт</t>
  </si>
  <si>
    <t>УТ000023680</t>
  </si>
  <si>
    <t>Резистор пленочный 2.0 КОм 0.25 Вт</t>
  </si>
  <si>
    <t>УТ000023749</t>
  </si>
  <si>
    <t>Резистор пленочный 2.0 МОм 0.25 Вт</t>
  </si>
  <si>
    <t>УТ000023750</t>
  </si>
  <si>
    <t>Резистор пленочный 2.2 МОм 0.25 Вт</t>
  </si>
  <si>
    <t>УТ000023683</t>
  </si>
  <si>
    <t>Резистор пленочный 2.7 КОм 0.25 Вт</t>
  </si>
  <si>
    <t>УТ000023751</t>
  </si>
  <si>
    <t>Резистор пленочный 2.7 МОм 0.25 Вт</t>
  </si>
  <si>
    <t>УТ000023615</t>
  </si>
  <si>
    <t>Резистор пленочный 2.7 Ом 0.25 Вт</t>
  </si>
  <si>
    <t>УТ000023704</t>
  </si>
  <si>
    <t>Резистор пленочный 20 КОм 0.25 Вт</t>
  </si>
  <si>
    <t>УТ000023633</t>
  </si>
  <si>
    <t>Резистор пленочный 20 Ом 0.25 Вт</t>
  </si>
  <si>
    <t>УТ000023728</t>
  </si>
  <si>
    <t>Резистор пленочный 200 КОм 0.25 Вт</t>
  </si>
  <si>
    <t>УТ000023657</t>
  </si>
  <si>
    <t>Резистор пленочный 200 Ом 0.25 Вт</t>
  </si>
  <si>
    <t>УТ000023705</t>
  </si>
  <si>
    <t>Резистор пленочный 22 КОм 0.25 Вт</t>
  </si>
  <si>
    <t>УТ000023634</t>
  </si>
  <si>
    <t>Резистор пленочный 22 Ом 0.25 Вт</t>
  </si>
  <si>
    <t>УТ000023729</t>
  </si>
  <si>
    <t>Резистор пленочный 220 КОм 0.25 Вт</t>
  </si>
  <si>
    <t>УТ000023706</t>
  </si>
  <si>
    <t>Резистор пленочный 24 КОм 0.25 Вт</t>
  </si>
  <si>
    <t>УТ000023635</t>
  </si>
  <si>
    <t>Резистор пленочный 24 Ом 0.25 Вт</t>
  </si>
  <si>
    <t>УТ000023730</t>
  </si>
  <si>
    <t>Резистор пленочный 240 КОм 0.25 Вт</t>
  </si>
  <si>
    <t>УТ000023659</t>
  </si>
  <si>
    <t>Резистор пленочный 240 Ом 0.25 Вт</t>
  </si>
  <si>
    <t>УТ000023707</t>
  </si>
  <si>
    <t>Резистор пленочный 27 КОм 0.25 Вт</t>
  </si>
  <si>
    <t>УТ000023636</t>
  </si>
  <si>
    <t>Резистор пленочный 27 Ом 0.25 Вт</t>
  </si>
  <si>
    <t>УТ000023660</t>
  </si>
  <si>
    <t>Резистор пленочный 270 Ом 0.25 Вт</t>
  </si>
  <si>
    <t>УТ000023731</t>
  </si>
  <si>
    <t>Резистор пленочный 270К Ом 0.25 Вт</t>
  </si>
  <si>
    <t>УТ000023752</t>
  </si>
  <si>
    <t>Резистор пленочный 3.0 МОм 0.25 Вт</t>
  </si>
  <si>
    <t>УТ000023616</t>
  </si>
  <si>
    <t>Резистор пленочный 3.0 Ом 0.25 Вт</t>
  </si>
  <si>
    <t>УТ000023685</t>
  </si>
  <si>
    <t>Резистор пленочный 3.3 КОм 0.25 Вт</t>
  </si>
  <si>
    <t>УТ000023753</t>
  </si>
  <si>
    <t>Резистор пленочный 3.3 МОм 0.25 Вт</t>
  </si>
  <si>
    <t>УТ000023617</t>
  </si>
  <si>
    <t>Резистор пленочный 3.3 Ом 0.25 Вт</t>
  </si>
  <si>
    <t>УТ000023686</t>
  </si>
  <si>
    <t>Резистор пленочный 3.6 КОм 0.25 Вт</t>
  </si>
  <si>
    <t>УТ000023618</t>
  </si>
  <si>
    <t>Резистор пленочный 3.6 Ом 0.25 Вт</t>
  </si>
  <si>
    <t>УТ000023687</t>
  </si>
  <si>
    <t>Резистор пленочный 3.9 КОм 0.25 Вт</t>
  </si>
  <si>
    <t>УТ000023619</t>
  </si>
  <si>
    <t>Резистор пленочный 3.9 Ом 0.25 Вт</t>
  </si>
  <si>
    <t>УТ000023684</t>
  </si>
  <si>
    <t>Резистор пленочный 30 КОм 0.25 Вт</t>
  </si>
  <si>
    <t>УТ000023637</t>
  </si>
  <si>
    <t>Резистор пленочный 30 Ом 0.25 Вт</t>
  </si>
  <si>
    <t>УТ000023732</t>
  </si>
  <si>
    <t>Резистор пленочный 300 КОм 0.25 Вт</t>
  </si>
  <si>
    <t>УТ000023661</t>
  </si>
  <si>
    <t>Резистор пленочный 300 Ом 0.25 Вт</t>
  </si>
  <si>
    <t>УТ000023709</t>
  </si>
  <si>
    <t>Резистор пленочный 33 КОм 0.25 Вт</t>
  </si>
  <si>
    <t>УТ000023638</t>
  </si>
  <si>
    <t>Резистор пленочный 33 Ом 0.25 Вт</t>
  </si>
  <si>
    <t>УТ000023733</t>
  </si>
  <si>
    <t>Резистор пленочный 330 КОм 0.25 Вт</t>
  </si>
  <si>
    <t>УТ000023662</t>
  </si>
  <si>
    <t>Резистор пленочный 330 Ом 0.25 Вт</t>
  </si>
  <si>
    <t>УТ000023710</t>
  </si>
  <si>
    <t>Резистор пленочный 36 КОм 0.25 Вт</t>
  </si>
  <si>
    <t>УТ000023639</t>
  </si>
  <si>
    <t>Резистор пленочный 36 Ом 0.25 Вт</t>
  </si>
  <si>
    <t>УТ000023734</t>
  </si>
  <si>
    <t>Резистор пленочный 360 КОм 0.25 Вт</t>
  </si>
  <si>
    <t>УТ000023663</t>
  </si>
  <si>
    <t>Резистор пленочный 360 Ом 0.25 Вт</t>
  </si>
  <si>
    <t>УТ000023640</t>
  </si>
  <si>
    <t>Резистор пленочный 39 Ом 0.25 Вт</t>
  </si>
  <si>
    <t>УТ000023735</t>
  </si>
  <si>
    <t>Резистор пленочный 390 КОм 0.25 Вт</t>
  </si>
  <si>
    <t>УТ000023664</t>
  </si>
  <si>
    <t>Резистор пленочный 390 Ом 0.25 Вт</t>
  </si>
  <si>
    <t>УТ000023620</t>
  </si>
  <si>
    <t>Резистор пленочный 4.3 Ом 0.25 Вт</t>
  </si>
  <si>
    <t>УТ000023689</t>
  </si>
  <si>
    <t>Резистор пленочный 4.7 КОм 0.25 Вт</t>
  </si>
  <si>
    <t>УТ000023755</t>
  </si>
  <si>
    <t>Резистор пленочный 4.7 МОм 0.25 Вт</t>
  </si>
  <si>
    <t>УТ000023621</t>
  </si>
  <si>
    <t>Резистор пленочный 4.7 Ом 0.25 Вт</t>
  </si>
  <si>
    <t>УТ000023712</t>
  </si>
  <si>
    <t>Резистор пленочный 43 КОм 0.25 Вт</t>
  </si>
  <si>
    <t>УТ000023641</t>
  </si>
  <si>
    <t>Резистор пленочный 43 Ом 0.25 Вт</t>
  </si>
  <si>
    <t>УТ000023736</t>
  </si>
  <si>
    <t>Резистор пленочный 430 КОм 0.25 Вт</t>
  </si>
  <si>
    <t>УТ000023665</t>
  </si>
  <si>
    <t>Резистор пленочный 430 Ом 0.25 Вт</t>
  </si>
  <si>
    <t>УТ000023713</t>
  </si>
  <si>
    <t>Резистор пленочный 47 КОм 0.25 Вт</t>
  </si>
  <si>
    <t>УТ000023642</t>
  </si>
  <si>
    <t>Резистор пленочный 47 Ом 0.25 Вт</t>
  </si>
  <si>
    <t>УТ000023666</t>
  </si>
  <si>
    <t>Резистор пленочный 470 Ом 0.25 Вт</t>
  </si>
  <si>
    <t>УТ000023756</t>
  </si>
  <si>
    <t>Резистор пленочный 5.1 МОм 0.25 Вт</t>
  </si>
  <si>
    <t>УТ000023622</t>
  </si>
  <si>
    <t>Резистор пленочный 5.1 Ом 0.25 Вт</t>
  </si>
  <si>
    <t>УТ000023691</t>
  </si>
  <si>
    <t>Резистор пленочный 5.6 КОм 0.25 Вт</t>
  </si>
  <si>
    <t>УТ000023757</t>
  </si>
  <si>
    <t>Резистор пленочный 5.6 МОм 0.25 Вт</t>
  </si>
  <si>
    <t>УТ000023623</t>
  </si>
  <si>
    <t>Резистор пленочный 5.6 Ом 0.25 Вт</t>
  </si>
  <si>
    <t>УТ000023714</t>
  </si>
  <si>
    <t>Резистор пленочный 51 КОм 0.25 Вт</t>
  </si>
  <si>
    <t>УТ000023643</t>
  </si>
  <si>
    <t>Резистор пленочный 51 Ом 0.25 Вт</t>
  </si>
  <si>
    <t>УТ000023738</t>
  </si>
  <si>
    <t>Резистор пленочный 510 КОм 0.25 Вт</t>
  </si>
  <si>
    <t>УТ000023667</t>
  </si>
  <si>
    <t>Резистор пленочный 510 Ом 0.25 Вт</t>
  </si>
  <si>
    <t>УТ000023715</t>
  </si>
  <si>
    <t>Резистор пленочный 56 КОм 0.25 Вт</t>
  </si>
  <si>
    <t>УТ000023644</t>
  </si>
  <si>
    <t>Резистор пленочный 56 Ом 0.25 Вт</t>
  </si>
  <si>
    <t>УТ000023739</t>
  </si>
  <si>
    <t>Резистор пленочный 560 КОм 0.25 Вт</t>
  </si>
  <si>
    <t>УТ000023668</t>
  </si>
  <si>
    <t>Резистор пленочный 560 Ом 0.25 Вт</t>
  </si>
  <si>
    <t>УТ000023692</t>
  </si>
  <si>
    <t>Резистор пленочный 6.2 КОм 0.25 Вт</t>
  </si>
  <si>
    <t>УТ000023758</t>
  </si>
  <si>
    <t>Резистор пленочный 6.2 МОм 0.25 Вт</t>
  </si>
  <si>
    <t>УТ000023624</t>
  </si>
  <si>
    <t>Резистор пленочный 6.2 Ом 0.25 Вт</t>
  </si>
  <si>
    <t>УТ000023693</t>
  </si>
  <si>
    <t>Резистор пленочный 6.8 КОм 0.25 Вт</t>
  </si>
  <si>
    <t>УТ000023759</t>
  </si>
  <si>
    <t>Резистор пленочный 6.8 МОм 0.25 Вт</t>
  </si>
  <si>
    <t>УТ000023625</t>
  </si>
  <si>
    <t>Резистор пленочный 6.8 Ом 0.25 Вт</t>
  </si>
  <si>
    <t>УТ000023716</t>
  </si>
  <si>
    <t>Резистор пленочный 62 КОм 0.25 Вт</t>
  </si>
  <si>
    <t>УТ000023645</t>
  </si>
  <si>
    <t>Резистор пленочный 62 Ом 0.25 Вт</t>
  </si>
  <si>
    <t>УТ000023740</t>
  </si>
  <si>
    <t>Резистор пленочный 620 КОм 0.25 Вт</t>
  </si>
  <si>
    <t>УТ000023669</t>
  </si>
  <si>
    <t>Резистор пленочный 620 Ом 0.25 Вт</t>
  </si>
  <si>
    <t>УТ000023717</t>
  </si>
  <si>
    <t>Резистор пленочный 68 КОм 0.25 Вт</t>
  </si>
  <si>
    <t>УТ000023646</t>
  </si>
  <si>
    <t>Резистор пленочный 68 Ом 0.25 Вт</t>
  </si>
  <si>
    <t>УТ000023741</t>
  </si>
  <si>
    <t>Резистор пленочный 680 КОм 0.25 Вт</t>
  </si>
  <si>
    <t>УТ000023670</t>
  </si>
  <si>
    <t>Резистор пленочный 680 Ом 0.25 Вт</t>
  </si>
  <si>
    <t>УТ000023694</t>
  </si>
  <si>
    <t>Резистор пленочный 7.5 КОм 0.25 Вт</t>
  </si>
  <si>
    <t>УТ000023626</t>
  </si>
  <si>
    <t>Резистор пленочный 7.5 Ом 0.25 Вт</t>
  </si>
  <si>
    <t>УТ000023718</t>
  </si>
  <si>
    <t>Резистор пленочный 75 КОм 0.25 Вт</t>
  </si>
  <si>
    <t>УТ000023647</t>
  </si>
  <si>
    <t>Резистор пленочный 75 Ом 0.25 Вт</t>
  </si>
  <si>
    <t>УТ000023742</t>
  </si>
  <si>
    <t>Резистор пленочный 750 КОм 0.25 Вт</t>
  </si>
  <si>
    <t>УТ000023671</t>
  </si>
  <si>
    <t>Резистор пленочный 750 Ом 0.25 Вт</t>
  </si>
  <si>
    <t>УТ000024184</t>
  </si>
  <si>
    <t>Резистор пленочный 8.2 КОм 0.25 Вт</t>
  </si>
  <si>
    <t>УТ000023760</t>
  </si>
  <si>
    <t>Резистор пленочный 8.2 МОм 0.25 Вт</t>
  </si>
  <si>
    <t>УТ000023627</t>
  </si>
  <si>
    <t>Резистор пленочный 8.2 Ом 0.25 Вт</t>
  </si>
  <si>
    <t>УТ000023719</t>
  </si>
  <si>
    <t>Резистор пленочный 82 КОм 0.25 Вт</t>
  </si>
  <si>
    <t>УТ000023648</t>
  </si>
  <si>
    <t>Резистор пленочный 82 Ом 0.25 Вт</t>
  </si>
  <si>
    <t>УТ000023743</t>
  </si>
  <si>
    <t>Резистор пленочный 820 КОм 0.25 Вт</t>
  </si>
  <si>
    <t>УТ000023696</t>
  </si>
  <si>
    <t>Резистор пленочный 9.1 КОм 0.25 Вт</t>
  </si>
  <si>
    <t>УТ000023628</t>
  </si>
  <si>
    <t>Резистор пленочный 9.1 Ом 0.25 Вт</t>
  </si>
  <si>
    <t>УТ000023720</t>
  </si>
  <si>
    <t>Резистор пленочный 91 КОм 0.25 Вт</t>
  </si>
  <si>
    <t>УТ000023649</t>
  </si>
  <si>
    <t>Резистор пленочный 91 Ом 0.25 Вт</t>
  </si>
  <si>
    <t>УТ000023744</t>
  </si>
  <si>
    <t>Резистор пленочный 910 КОм 0.25 Вт</t>
  </si>
  <si>
    <t>УТ000023673</t>
  </si>
  <si>
    <t>Резистор пленочный 910 Ом 0.25 Вт</t>
  </si>
  <si>
    <t xml:space="preserve"> Резисторы силовые</t>
  </si>
  <si>
    <t>УТ000056291</t>
  </si>
  <si>
    <t>Резистор силовой 1 Ом, 5%, 25W в алюминиевом корпусе RX24</t>
  </si>
  <si>
    <t>УТ000056296</t>
  </si>
  <si>
    <t>Резистор силовой 1 Ом, 5%, 50W в алюминиевом корпусе RX24</t>
  </si>
  <si>
    <t>УТ000056289</t>
  </si>
  <si>
    <t>Резистор силовой 10 Ом, 5%, 25W в алюминиевом корпусе RX24</t>
  </si>
  <si>
    <t>УТ000056294</t>
  </si>
  <si>
    <t>Резистор силовой 10 Ом, 5%, 50W в алюминиевом корпусе RX24</t>
  </si>
  <si>
    <t>УТ000057654</t>
  </si>
  <si>
    <t>Резистор силовой 12 КОм, 5%, 25W в алюминиевом корпусе RX24</t>
  </si>
  <si>
    <t>УТ000056295</t>
  </si>
  <si>
    <t>Резистор силовой 12 Ом, 5%, 50W в алюминиевом корпусе RX24</t>
  </si>
  <si>
    <t>УТ000064873</t>
  </si>
  <si>
    <t>Резистор силовой 16 Ом, 5%, 100W в алюминиевом корпусе RX24</t>
  </si>
  <si>
    <t>УТ000056292</t>
  </si>
  <si>
    <t>Резистор силовой 2 Ом, 5%, 25W в алюминиевом корпусе RX24</t>
  </si>
  <si>
    <t>УТ000056910</t>
  </si>
  <si>
    <t>Резистор силовой 27 Ом, 5%, 50W в алюминиевом корпусе RX24</t>
  </si>
  <si>
    <t>УТ000057655</t>
  </si>
  <si>
    <t>Резистор силовой 3 Ом, 5%, 25W в алюминиевом корпусе RX24</t>
  </si>
  <si>
    <t>УТ000056912</t>
  </si>
  <si>
    <t>Резистор силовой 33 Ом, 5%, 50W в алюминиевом корпусе RX24</t>
  </si>
  <si>
    <t>УТ000058541</t>
  </si>
  <si>
    <t>Резистор силовой 50 Ом, 5%, 50W в алюминиевом корпусе RX24</t>
  </si>
  <si>
    <t>УТ000056297</t>
  </si>
  <si>
    <t>Резистор силовой 6 Ом, 5%, 50W в алюминиевом корпусе RX24</t>
  </si>
  <si>
    <t xml:space="preserve"> Реле</t>
  </si>
  <si>
    <t xml:space="preserve"> Колодки для реле</t>
  </si>
  <si>
    <t>УТ000060139</t>
  </si>
  <si>
    <t>Колодка для электромагнитного реле PTF08A-02 для 13F-1</t>
  </si>
  <si>
    <t>УТ000060140</t>
  </si>
  <si>
    <t>Колодка для электромагнитного реле PTF08A-03 для 13F-1</t>
  </si>
  <si>
    <t>УТ000060141</t>
  </si>
  <si>
    <t>Колодка для электромагнитного реле PYF11A для 18F-3</t>
  </si>
  <si>
    <t>УТ000060142</t>
  </si>
  <si>
    <t>Колодка для электромагнитного реле PYF14A для 18F-4</t>
  </si>
  <si>
    <t>УТ000018591</t>
  </si>
  <si>
    <t>Разъём модульный РМ 22/3 EKF rm-22-3</t>
  </si>
  <si>
    <t>УТ000018385</t>
  </si>
  <si>
    <t>Разъем модульный РМ 25/3 EKF rm-25-3</t>
  </si>
  <si>
    <t>УТ000018386</t>
  </si>
  <si>
    <t>Разъем модульный РМ 25/4 EKF rm-25-4</t>
  </si>
  <si>
    <t xml:space="preserve"> Реле твердотельное</t>
  </si>
  <si>
    <t>УТ000059204</t>
  </si>
  <si>
    <t>Реле твердотельное однофазное 25А 24VDC EKF PROxima RTP-25-DA</t>
  </si>
  <si>
    <t>УТ000059205</t>
  </si>
  <si>
    <t>Реле твердотельное однофазное 40А 24VDC EKF PROxima RTP-40-DA</t>
  </si>
  <si>
    <t xml:space="preserve"> Реле электромагнитное герметичное</t>
  </si>
  <si>
    <t>УТ000047741</t>
  </si>
  <si>
    <t>14F2, 12В DC, 16А 240VAC/30VDC реле электромагнитное</t>
  </si>
  <si>
    <t>УТ000051779</t>
  </si>
  <si>
    <t>14F2, 24В DC, 16А 240VAC/30VDC реле электромагнитное</t>
  </si>
  <si>
    <t>УТ000047743</t>
  </si>
  <si>
    <t>HF115F, 12В DC, 16А 240VAC реле электромагнитное</t>
  </si>
  <si>
    <t>УТ000047742</t>
  </si>
  <si>
    <t>HLS-4120, 12В DC, 30А реле электромагнитное</t>
  </si>
  <si>
    <t>УТ000007833</t>
  </si>
  <si>
    <t>T72, 12В DC, 10A 120VAC/28VDC, 5A 240VDC реле электромагнитное</t>
  </si>
  <si>
    <t>УТ000007837</t>
  </si>
  <si>
    <t>T73, 12В DC, 10А 250VAC/28VDC (833H) реле электромеханическое</t>
  </si>
  <si>
    <t>УТ000037862</t>
  </si>
  <si>
    <t>T73, 24В DC, 10А реле электромагнитное</t>
  </si>
  <si>
    <t>УТ000035690</t>
  </si>
  <si>
    <t>T73, 5В DC, 10А реле электромагнитное</t>
  </si>
  <si>
    <t>УТ000007838</t>
  </si>
  <si>
    <t>T78, 12В DC, 10А реле электромагнитное</t>
  </si>
  <si>
    <t>УТ000028590</t>
  </si>
  <si>
    <t>T78, 24В DC, 10А реле электромагнитное</t>
  </si>
  <si>
    <t>УТ000009686</t>
  </si>
  <si>
    <t>T78, 5В DC, 10А реле электромагнитное</t>
  </si>
  <si>
    <t>УТ000009687</t>
  </si>
  <si>
    <t>T78, 6В DC реле электромагнитное</t>
  </si>
  <si>
    <t xml:space="preserve"> Реле электромагнитное зачехленное</t>
  </si>
  <si>
    <t>УТ000028591</t>
  </si>
  <si>
    <t>HH53P, 12В DC, 5А реле электромагнитное</t>
  </si>
  <si>
    <t>УТ000007834</t>
  </si>
  <si>
    <t>HLS-13F1, 12В DC, 10А Реле электромагнитное</t>
  </si>
  <si>
    <t>УТ000007835</t>
  </si>
  <si>
    <t>Реле промежуточное 13F-2, 12В DC, 10/15А</t>
  </si>
  <si>
    <t>УТ000059451</t>
  </si>
  <si>
    <t>Реле промежуточное 13F-2, 240В AC, 10/15А</t>
  </si>
  <si>
    <t>УТ000059452</t>
  </si>
  <si>
    <t>Реле промежуточное 13F-2, 24В DC, 10/15А</t>
  </si>
  <si>
    <t>УТ000064906</t>
  </si>
  <si>
    <t>Реле промежуточное РП 22/3 5А 230В АС EKF rp-22-3-230</t>
  </si>
  <si>
    <t>УТ000036813</t>
  </si>
  <si>
    <t>Реле промежуточное РП 22/3 5А 24В AC EKF rp-22-3-24</t>
  </si>
  <si>
    <t>УТ000018387</t>
  </si>
  <si>
    <t>Реле промежуточное РП 22/3 5А 24В DС EKF rp-22-3-24</t>
  </si>
  <si>
    <t>УТ000018649</t>
  </si>
  <si>
    <t>Реле промежуточное РП 22/3 5А 24В DС EKF rp-22-3-24-DС</t>
  </si>
  <si>
    <t>УТ000036814</t>
  </si>
  <si>
    <t>Реле промежуточное РП 22/4 5А 12В AC EKF rp-22-4-12</t>
  </si>
  <si>
    <t>УТ000033607</t>
  </si>
  <si>
    <t>Реле промежуточное РП 22/4 5А 12В DС EKF rp-22-4-12-DC</t>
  </si>
  <si>
    <t>УТ000018389</t>
  </si>
  <si>
    <t>Реле промежуточное РП 25/3 10А 230В АС EKF rp-25-3-230</t>
  </si>
  <si>
    <t>УТ000018648</t>
  </si>
  <si>
    <t>Реле промежуточное РП 25/3 10А 24V 240В DС EKF rp-25-3-24-DC</t>
  </si>
  <si>
    <t>УТ000036815</t>
  </si>
  <si>
    <t>Реле промежуточное РП 25/4 10А 12В AC EKF rp-25-4-12</t>
  </si>
  <si>
    <t>УТ000018390</t>
  </si>
  <si>
    <t>Реле промежуточное РП 25/4 10А 230В АС EKF rp-25-4-230</t>
  </si>
  <si>
    <t>УТ000061176</t>
  </si>
  <si>
    <t>Реле сигнальное EC2-5NU, 5 В, DC, 2А</t>
  </si>
  <si>
    <t xml:space="preserve"> Светодиоды</t>
  </si>
  <si>
    <t xml:space="preserve"> 12V</t>
  </si>
  <si>
    <t>00410052275</t>
  </si>
  <si>
    <t>Светодиод LED 10мм 12V Белый</t>
  </si>
  <si>
    <t>УТ000007793</t>
  </si>
  <si>
    <t>Светодиод LED 10мм 12V Желтый</t>
  </si>
  <si>
    <t>УТ000007794</t>
  </si>
  <si>
    <t>Светодиод LED 10мм 12V Зеленый</t>
  </si>
  <si>
    <t>УТ000007792</t>
  </si>
  <si>
    <t>Светодиод LED 10мм 12V Красный</t>
  </si>
  <si>
    <t>УТ000007791</t>
  </si>
  <si>
    <t>Светодиод LED 10мм 12V Синий</t>
  </si>
  <si>
    <t>00410052253</t>
  </si>
  <si>
    <t>Светодиод LED 3мм 12V Белый</t>
  </si>
  <si>
    <t>УТ000007784</t>
  </si>
  <si>
    <t>Светодиод LED 3мм 12V Зелёный</t>
  </si>
  <si>
    <t>УТ000007781</t>
  </si>
  <si>
    <t>Светодиод LED 3мм 12V Красный</t>
  </si>
  <si>
    <t>00410052252</t>
  </si>
  <si>
    <t>Светодиод LED 3мм 12V Синий</t>
  </si>
  <si>
    <t>УТ000007795</t>
  </si>
  <si>
    <t>Светодиод LED 5мм 12V 7 цветов медл. мат. линза</t>
  </si>
  <si>
    <t>00410052254</t>
  </si>
  <si>
    <t>Светодиод LED 5мм 12V Белый</t>
  </si>
  <si>
    <t>00410052259</t>
  </si>
  <si>
    <t>Светодиод LED 5мм 12V Желтый</t>
  </si>
  <si>
    <t>00410052260</t>
  </si>
  <si>
    <t>Светодиод LED 5мм 12V Зеленый</t>
  </si>
  <si>
    <t>УТ000007789</t>
  </si>
  <si>
    <t>Светодиод LED 5мм 12V Синий</t>
  </si>
  <si>
    <t>00410052272</t>
  </si>
  <si>
    <t>Светодиод LED 8мм 12V Белый</t>
  </si>
  <si>
    <t>00410052270</t>
  </si>
  <si>
    <t>Светодиод LED 8мм 12V Красный</t>
  </si>
  <si>
    <t>УТ000001265</t>
  </si>
  <si>
    <t>Светодиод LED 8мм 12V Синий</t>
  </si>
  <si>
    <t xml:space="preserve"> 3V</t>
  </si>
  <si>
    <t>00410052273</t>
  </si>
  <si>
    <t>Светодиод 5мм 3-3,2В 20мА 30° Белый</t>
  </si>
  <si>
    <t>УТ000011467</t>
  </si>
  <si>
    <t>Светодиод LED 1.8мм 3V 0.02А 3cd 30° Белый (прозр. линза)</t>
  </si>
  <si>
    <t>00410052277</t>
  </si>
  <si>
    <t>Светодиод LED 10мм Blue  DFL-10003UBC-15</t>
  </si>
  <si>
    <t>00410052278</t>
  </si>
  <si>
    <t>Светодиод LED 10мм Blue  DFL-10003UBD 3V</t>
  </si>
  <si>
    <t>00410052279</t>
  </si>
  <si>
    <t>Светодиод LED 10мм Green DFL-10003BGC-20</t>
  </si>
  <si>
    <t>00410052280</t>
  </si>
  <si>
    <t>Светодиод LED 10мм Green DFL-10003GC</t>
  </si>
  <si>
    <t>00410052281</t>
  </si>
  <si>
    <t>Светодиод LED 10мм Red DFL-10003URC-22</t>
  </si>
  <si>
    <t>00410052282</t>
  </si>
  <si>
    <t>Светодиод LED 10мм Red DFL-10034R1C-ESD-E</t>
  </si>
  <si>
    <t>00410052284</t>
  </si>
  <si>
    <t>Светодиод LED 10мм Yellow DFL-10003UYC-25 3V</t>
  </si>
  <si>
    <t>00410052285</t>
  </si>
  <si>
    <t>Светодиод LED 10мм Yellow DFL-10003YD</t>
  </si>
  <si>
    <t>УТ000007267</t>
  </si>
  <si>
    <t>Светодиод LED 3мм 3V 0,02А 8cd 25° Белый (прозр. линза)</t>
  </si>
  <si>
    <t>00410052267</t>
  </si>
  <si>
    <t>Светодиод LED 3мм 3V 0.02А 100-250mcd 25° Красный/зеленый по полярности (прозр. линза)</t>
  </si>
  <si>
    <t>00410052262</t>
  </si>
  <si>
    <t>Светодиод LED 3мм 3V 0.02А 10cd 30° Желтый (прозр. линза)</t>
  </si>
  <si>
    <t>УТ000011466</t>
  </si>
  <si>
    <t>Светодиод LED 3мм 3V 0.02А 3-5cd 25° RGB миг (мат. линза)</t>
  </si>
  <si>
    <t>УТ000011464</t>
  </si>
  <si>
    <t>Светодиод LED 3мм 3V 0.02А 8cd 25° Синий (прозр. линза)</t>
  </si>
  <si>
    <t>00410052255</t>
  </si>
  <si>
    <t>Светодиод LED 3мм 3V 8cd Зеленый</t>
  </si>
  <si>
    <t>УТ000053672</t>
  </si>
  <si>
    <t>Светодиод LED 3мм 3V красный мигает</t>
  </si>
  <si>
    <t>00410052249</t>
  </si>
  <si>
    <t>Светодиод LED 3мм 3V синий</t>
  </si>
  <si>
    <t>00410052250</t>
  </si>
  <si>
    <t>Светодиод LED 3мм Blue DFL-3014UBC-8</t>
  </si>
  <si>
    <t>00410052256</t>
  </si>
  <si>
    <t>Светодиод LED 3мм White DFL-3014WW</t>
  </si>
  <si>
    <t>УТ000011461</t>
  </si>
  <si>
    <t>Светодиод LED 5мм 3V 0.02А 15cd 20° Синий (прозр. линза)</t>
  </si>
  <si>
    <t>УТ000022072</t>
  </si>
  <si>
    <t>Светодиод LED 5мм 3V 0.02А 4.5cd красный</t>
  </si>
  <si>
    <t>УТ000007268</t>
  </si>
  <si>
    <t>Светодиод LED 5мм 3V Blue Bulb Big</t>
  </si>
  <si>
    <t>УТ000007272</t>
  </si>
  <si>
    <t>Светодиод LED 5мм 3V Blue Small</t>
  </si>
  <si>
    <t>УТ000007271</t>
  </si>
  <si>
    <t>Светодиод LED 5мм 3V Green Small</t>
  </si>
  <si>
    <t>УТ000007270</t>
  </si>
  <si>
    <t>Светодиод LED 5мм 3V Green/Blue Bulb</t>
  </si>
  <si>
    <t>УТ000007269</t>
  </si>
  <si>
    <t>Светодиод LED 5мм 3V Мульти/мигает Bulb Big</t>
  </si>
  <si>
    <t>УТ000007273</t>
  </si>
  <si>
    <t>Светодиод LED 5мм 3V Мульти/мигает Small</t>
  </si>
  <si>
    <t>УТ000001152</t>
  </si>
  <si>
    <t>Светодиод LED 5мм Blue 34-257  12V</t>
  </si>
  <si>
    <t>00410052263</t>
  </si>
  <si>
    <t>Светодиод LED 5мм Blue 83-654</t>
  </si>
  <si>
    <t>00410052264</t>
  </si>
  <si>
    <t>Светодиод LED 5мм Blue DFLOSUB5111P</t>
  </si>
  <si>
    <t>УТ000001149</t>
  </si>
  <si>
    <t>Светодиод LED 5мм Green 33-231 3V</t>
  </si>
  <si>
    <t>00410052266</t>
  </si>
  <si>
    <t>Светодиод LED 5мм Green 82-650 3V</t>
  </si>
  <si>
    <t>00410052268</t>
  </si>
  <si>
    <t>Светодиод LED 5мм Red 80-642</t>
  </si>
  <si>
    <t>00410052271</t>
  </si>
  <si>
    <t>Светодиод LED 5мм Red/Green DFL-5019RGC 3выв.</t>
  </si>
  <si>
    <t>УТ000001155</t>
  </si>
  <si>
    <t>Светодиод LED 5мм Yellow 32-211 желтый</t>
  </si>
  <si>
    <t>УТ000001146</t>
  </si>
  <si>
    <t>Светодиод LED 5мм Yellow 81-646  3V</t>
  </si>
  <si>
    <t>00410052276</t>
  </si>
  <si>
    <t>Светодиод LED 5мм Yellow DFL-OSYL5111P 3V  Оранжевый</t>
  </si>
  <si>
    <t>УТ000037845</t>
  </si>
  <si>
    <t>Светодиод LED 8мм 3V 0,5W Зелёный</t>
  </si>
  <si>
    <t>УТ000037846</t>
  </si>
  <si>
    <t>Светодиод LED 8мм 3V 0,5W Красный</t>
  </si>
  <si>
    <t>УТ000037844</t>
  </si>
  <si>
    <t>Светодиод LED 8мм 3V 0,5W Синий</t>
  </si>
  <si>
    <t xml:space="preserve"> SMD светодиоды</t>
  </si>
  <si>
    <t>УТ000038974</t>
  </si>
  <si>
    <t>Светодиод SMD2835 18В 60мА 4000К</t>
  </si>
  <si>
    <t>УТ000038973</t>
  </si>
  <si>
    <t>Светодиод SMD2835 3В 0,5Вт 4000К</t>
  </si>
  <si>
    <t>УТ000038972</t>
  </si>
  <si>
    <t>Светодиод SMD2835 3В 0,5Вт 6000К</t>
  </si>
  <si>
    <t>УТ000038971</t>
  </si>
  <si>
    <t>Светодиод SMD2835 6В 0,5Вт 6000К</t>
  </si>
  <si>
    <t>УТ000038978</t>
  </si>
  <si>
    <t>Светодиод SMD2835 6В 150мА 4000К</t>
  </si>
  <si>
    <t>УТ000038977</t>
  </si>
  <si>
    <t>Светодиод SMD2835 6В 150мА 6000К</t>
  </si>
  <si>
    <t>УТ000038970</t>
  </si>
  <si>
    <t>Светодиод SMD2835 9В 0,5Вт 6000К</t>
  </si>
  <si>
    <t>УТ000038976</t>
  </si>
  <si>
    <t>Светодиод SMD2835 9В 100мА 4000К</t>
  </si>
  <si>
    <t>УТ000038975</t>
  </si>
  <si>
    <t>Светодиод SMD2835 9В 100мА 6000К</t>
  </si>
  <si>
    <t xml:space="preserve"> Мощные светодиоды</t>
  </si>
  <si>
    <t>УТ000045160</t>
  </si>
  <si>
    <t>Плата для светодиода STAR Ø20мм</t>
  </si>
  <si>
    <t>УТ000025464</t>
  </si>
  <si>
    <t>Светодиод 1W 3,2-3,8В 350мA 120° белый 6500К холодный emitter</t>
  </si>
  <si>
    <t>УТ000016060</t>
  </si>
  <si>
    <t>Светодиод 1W 3,2-3,8В 350мA 120° белый нейтральный emitter</t>
  </si>
  <si>
    <t>УТ000047733</t>
  </si>
  <si>
    <t>Светодиод 1W 3,2-3,8В 350мA 120° белый, 6500К холодный, emitter, на плате STAR</t>
  </si>
  <si>
    <t>УТ000016081</t>
  </si>
  <si>
    <t>Светодиод 1W желтый emitter 15-20Lm (V=2,2-2,4v, If=350мА)</t>
  </si>
  <si>
    <t>УТ000016080</t>
  </si>
  <si>
    <t>Светодиод 1W зеленый emitter 15-20Lm (V=3,2-3,4v, If=350мА)</t>
  </si>
  <si>
    <t>УТ000016075</t>
  </si>
  <si>
    <t>Светодиод 1W красный emitter 35-40Lm (V=2,2-2,8v, If=350мА)</t>
  </si>
  <si>
    <t>УТ000016082</t>
  </si>
  <si>
    <t>Светодиод 1W синий emitter 15-20Lm (V=3,2-3,4v, If=350мА)</t>
  </si>
  <si>
    <t>УТ000016085</t>
  </si>
  <si>
    <t>Светодиод 3W 3V белый холодный 5500-7000К emitter  на плате STAR</t>
  </si>
  <si>
    <t>УТ000045165</t>
  </si>
  <si>
    <t>Светодиод 3W жёлтый emitter</t>
  </si>
  <si>
    <t>УТ000045163</t>
  </si>
  <si>
    <t>Светодиод 3W зелёный emitter</t>
  </si>
  <si>
    <t>УТ000045164</t>
  </si>
  <si>
    <t>Светодиод 3W красный emitter</t>
  </si>
  <si>
    <t>УТ000045162</t>
  </si>
  <si>
    <t>Светодиод 3W синий emitter</t>
  </si>
  <si>
    <t>УТ000045166</t>
  </si>
  <si>
    <t>Светодиод 3W фито emitter</t>
  </si>
  <si>
    <t>УТ000061869</t>
  </si>
  <si>
    <t>Светодиод 5W белый холодный 5500-7000К emitter на плате STAR</t>
  </si>
  <si>
    <t>УТ000042227</t>
  </si>
  <si>
    <t>Светодиод 5W белый холодный emitter</t>
  </si>
  <si>
    <t>УТ000036855</t>
  </si>
  <si>
    <t>Светодиод CREE XML XM-L T6 2,9-4В 3,0А 10Вт 125° 6500К теплоотвод 16мм</t>
  </si>
  <si>
    <t xml:space="preserve"> Пиранья</t>
  </si>
  <si>
    <t>УТ000016050</t>
  </si>
  <si>
    <t>Светодиод "пиранья" Белый 4 чип, линза 5мм, 4pin, V=3.1-3.3v</t>
  </si>
  <si>
    <t>УТ000016013</t>
  </si>
  <si>
    <t>Светодиод "пиранья" Белый линза 3мм, 20мА, 3-3,8в</t>
  </si>
  <si>
    <t>УТ000016010</t>
  </si>
  <si>
    <t>Светодиод "пиранья" Желтый (4чип,  7,6х7,6мм, линза 5мм, 4pin, V=1.8-2.4v, If=80mA)</t>
  </si>
  <si>
    <t>УТ000016017</t>
  </si>
  <si>
    <t>Светодиод "пиранья" Желтый (7,6х7,6мм, 4pin, V=1.8-2.4v, If=20mA)</t>
  </si>
  <si>
    <t>УТ000016012</t>
  </si>
  <si>
    <t>Светодиод "пиранья" Зеленый (4чип,  7,6х7,6мм, линза 5мм, 4pin, V=3.2-3.8v, If=80mA)</t>
  </si>
  <si>
    <t>УТ000016016</t>
  </si>
  <si>
    <t>Светодиод "пиранья" Зеленый (7,6х7,6мм, 4pin, V=3.2-3.8v)</t>
  </si>
  <si>
    <t>УТ000016129</t>
  </si>
  <si>
    <t>Светодиод "пиранья" Красный (4чип, 7,6х7,6мм, линза 5мм, 4pin, V=1.8-2.4v, If=80mA)</t>
  </si>
  <si>
    <t>УТ000016015</t>
  </si>
  <si>
    <t>Светодиод "пиранья" Красный (7,6х7,6мм, 4pin, V=1.8-2.4v, If=20mA)</t>
  </si>
  <si>
    <t>УТ000016011</t>
  </si>
  <si>
    <t>Светодиод "пиранья" Синий (4чип,  7,6х7,6мм, линза 5мм, 4pin, V=3.2-3.8v, If=80mA)</t>
  </si>
  <si>
    <t>УТ000016014</t>
  </si>
  <si>
    <t>Светодиод "пиранья" Синий (7,6х7,6мм, 4pin, V=3.8v)</t>
  </si>
  <si>
    <t xml:space="preserve"> Светодиоды ИК и УФ</t>
  </si>
  <si>
    <t>УТ000038848</t>
  </si>
  <si>
    <t>Светодиод 1Вт emitter ультрафиолет</t>
  </si>
  <si>
    <t>УТ000038849</t>
  </si>
  <si>
    <t>Светодиод 3Вт emitter ультрафиолет</t>
  </si>
  <si>
    <t>УТ000007788</t>
  </si>
  <si>
    <t>Светодиод LED 3мм ультрафиолет 3,2-3,6В</t>
  </si>
  <si>
    <t>УТ000007787</t>
  </si>
  <si>
    <t>Светодиод LED IR 3мм инфракрасный для ПДУ 3V</t>
  </si>
  <si>
    <t xml:space="preserve"> Трансформаторы</t>
  </si>
  <si>
    <t>УТ000028215</t>
  </si>
  <si>
    <t>Трансформатор El41*17 220V to 2x12V 3W</t>
  </si>
  <si>
    <t>УТ000028216</t>
  </si>
  <si>
    <t>Трансформатор El41*20 220V to 2x12V 4W</t>
  </si>
  <si>
    <t>УТ000028217</t>
  </si>
  <si>
    <t>Трансформатор El48*20 220V to 9V 7.7W</t>
  </si>
  <si>
    <t>УТ000047881</t>
  </si>
  <si>
    <t>Трансформатор El48*25 220V to 2x12V 10W</t>
  </si>
  <si>
    <t>УТ000047882</t>
  </si>
  <si>
    <t>Трансформатор El48*30 220V to 12V 12W</t>
  </si>
  <si>
    <t>УТ000047883</t>
  </si>
  <si>
    <t>Трансформатор El57*30 220V to 2x12V 20W</t>
  </si>
  <si>
    <t>УТ000047884</t>
  </si>
  <si>
    <t>Трансформатор El57*35 220V to 2x12V 25W</t>
  </si>
  <si>
    <t>УТ000032617</t>
  </si>
  <si>
    <t>Трансформатор ТПГ-2 7,5V 300mA</t>
  </si>
  <si>
    <t>УТ000028220</t>
  </si>
  <si>
    <t>Трансформатор ТПК-2 (ТПГ-2) 13.5V (аналог)</t>
  </si>
  <si>
    <t>УТ000028221</t>
  </si>
  <si>
    <t>Трансформатор ТПК-2 (ТПГ-2) 15V (аналог)</t>
  </si>
  <si>
    <t>УТ000028222</t>
  </si>
  <si>
    <t>Трансформатор ТПК-2 (ТПГ-2) 18V (аналог)</t>
  </si>
  <si>
    <t>УТ000028209</t>
  </si>
  <si>
    <t>Трансформатор ТПК-2 (ТПГ-2) 2х15V (аналог)</t>
  </si>
  <si>
    <t>УТ000028208</t>
  </si>
  <si>
    <t>Трансформатор ТПК-2 (ТПГ-2) 2х18V (аналог)</t>
  </si>
  <si>
    <t xml:space="preserve"> Электродвигатели DC, насосы</t>
  </si>
  <si>
    <t xml:space="preserve"> Насосы  погружные</t>
  </si>
  <si>
    <t>УТ000057481</t>
  </si>
  <si>
    <t>Насос погружной мини, вертикальный DC 3-5В, 1.2-1.6л/мин, белый</t>
  </si>
  <si>
    <t>УТ000057482</t>
  </si>
  <si>
    <t>Насос погружной мини, вертикальный USB, 1.2-1.6л/мин, белый</t>
  </si>
  <si>
    <t>УТ000057483</t>
  </si>
  <si>
    <t>Насос погружной мини, горизонтальный DC 3-5В, 1.2-1.6л/мин, черный</t>
  </si>
  <si>
    <t>УТ000057485</t>
  </si>
  <si>
    <t>Насос погружной мини, горизонтальный USB, 1.2-1.6л/мин, черный</t>
  </si>
  <si>
    <t xml:space="preserve"> Электродвигатели DC 2.4В - 24В</t>
  </si>
  <si>
    <t>УТ000041349</t>
  </si>
  <si>
    <t>Цанга с коком крепления пропеллера на вал 4мм</t>
  </si>
  <si>
    <t>УТ000030934</t>
  </si>
  <si>
    <t>Электродвигатель DC 6В</t>
  </si>
  <si>
    <t>УТ000037852</t>
  </si>
  <si>
    <t>Электродвигатель F130-08450, DC 12В</t>
  </si>
  <si>
    <t>УТ000054823</t>
  </si>
  <si>
    <t>Электродвигатель F130-08450, DC 6В</t>
  </si>
  <si>
    <t>УТ000054825</t>
  </si>
  <si>
    <t>Электродвигатель F130-13180, DC 5В</t>
  </si>
  <si>
    <t>УТ000052232</t>
  </si>
  <si>
    <t>Электродвигатель F130-16155, DC 4.5В</t>
  </si>
  <si>
    <t>УТ000052233</t>
  </si>
  <si>
    <t>Электродвигатель F130-1995, DC 2.4В</t>
  </si>
  <si>
    <t>УТ000030931</t>
  </si>
  <si>
    <t>Электродвигатель F130-2190, DC 3В</t>
  </si>
  <si>
    <t>УТ000054824</t>
  </si>
  <si>
    <t>Электродвигатель F280-10440, DC 12В</t>
  </si>
  <si>
    <t>УТ000030936</t>
  </si>
  <si>
    <t>Электродвигатель F280-15200, DC 12В</t>
  </si>
  <si>
    <t>УТ000030935</t>
  </si>
  <si>
    <t>Электродвигатель F280-23100, DC 9В</t>
  </si>
  <si>
    <t>УТ000043867</t>
  </si>
  <si>
    <t>Электродвигатель F280-2580, DC 6В, вал 4мм</t>
  </si>
  <si>
    <t>УТ000058928</t>
  </si>
  <si>
    <t>Электродвигатель FF130-11340, DC 9В</t>
  </si>
  <si>
    <t>УТ000037985</t>
  </si>
  <si>
    <t>Электродвигатель R330-13250, DC 1.5В</t>
  </si>
  <si>
    <t>УТ000055889</t>
  </si>
  <si>
    <t>Электродвигатель R370-17315, DC 6В</t>
  </si>
  <si>
    <t>УТ000055890</t>
  </si>
  <si>
    <t>Электродвигатель R380-09320, DC 24В</t>
  </si>
  <si>
    <t>УТ000055891</t>
  </si>
  <si>
    <t>Электродвигатель R380-2580, DC 12В</t>
  </si>
  <si>
    <t>УТ000030937</t>
  </si>
  <si>
    <t>Электродвигатель R390, DC 12В</t>
  </si>
  <si>
    <t>УТ000057642</t>
  </si>
  <si>
    <t>Электродвигатель R540-30130, DC 12В</t>
  </si>
  <si>
    <t>УТ000057644</t>
  </si>
  <si>
    <t>Электродвигатель R545-2486, DC 24В</t>
  </si>
  <si>
    <t xml:space="preserve"> Энкодеры, датчик угла поворота</t>
  </si>
  <si>
    <t>УТ000035680</t>
  </si>
  <si>
    <t>Энкодер 11,7х12мм, ручка *звездочка* мет.11мм с кнопкой</t>
  </si>
  <si>
    <t>УТ000059501</t>
  </si>
  <si>
    <t>Энкодер 11,7х12мм, ручка под спил мет.15мм с кнопкой</t>
  </si>
  <si>
    <t>УТ000035683</t>
  </si>
  <si>
    <t>Энкодер 11,7х12мм, ручка под спил мет.20мм с кнопкой</t>
  </si>
  <si>
    <t>УТ000035685</t>
  </si>
  <si>
    <t>Энкодер 12х13мм, ручка под спил мет.13мм с кнопкой</t>
  </si>
  <si>
    <t>УТ000059503</t>
  </si>
  <si>
    <t>Энкодер 12х13мм, ручка под спил пластик.14мм с кнопкой, 12 оборотов</t>
  </si>
  <si>
    <t>УТ000064228</t>
  </si>
  <si>
    <t>Энкодер 12х13мм, ручка под спил пластик.14мм с кнопкой, 24 оборота</t>
  </si>
  <si>
    <t>УТ000059502</t>
  </si>
  <si>
    <t>Энкодер 12х13мм, ручка под спил пластик.19мм с кнопкой, 24 оборота</t>
  </si>
  <si>
    <t>УТ000035686</t>
  </si>
  <si>
    <t>Энкодер 14х15мм, ручка пласт. 10мм</t>
  </si>
  <si>
    <t xml:space="preserve"> Электротехнические изделия</t>
  </si>
  <si>
    <t xml:space="preserve"> Вентиляторы вытяжные</t>
  </si>
  <si>
    <t>УТ000067099</t>
  </si>
  <si>
    <t>Вентилятор вытяжной d100мм 12W 100м3/ч моск. сетка, с инд, антрацит (Турция) 2710200</t>
  </si>
  <si>
    <t>УТ000067101</t>
  </si>
  <si>
    <t>Вентилятор вытяжной d100мм 12W 100м3/ч моск. сетка, с инд, Белый (Турция) AY-KA 2510200</t>
  </si>
  <si>
    <t>УТ000067100</t>
  </si>
  <si>
    <t>Вентилятор вытяжной d100мм 12W 100м3/ч моск. сетка, с инд, черный (Турция) AY-KA 2610200</t>
  </si>
  <si>
    <t>УТ000067102</t>
  </si>
  <si>
    <t>Вентилятор вытяжной d120мм 15W 120м3/ч моск. сетка, с инд, Белый (Турция)  AY-KA 2512200</t>
  </si>
  <si>
    <t>УТ000028329</t>
  </si>
  <si>
    <t>Вентилятор вытяжной осевой ø100мм KGH-100 с выкл. 41665</t>
  </si>
  <si>
    <t>УТ000015913</t>
  </si>
  <si>
    <t>Вентилятор вытяжной осевой ø100мм белый ERA OPTIMA 4</t>
  </si>
  <si>
    <t>УТ000046505</t>
  </si>
  <si>
    <t>Вентилятор вытяжной осевой ø100мм металлический Spark Lux</t>
  </si>
  <si>
    <t>УТ000015914</t>
  </si>
  <si>
    <t>Вентилятор вытяжной осевой ø100мм обр.клапан белый ERA OPTIMA 4C</t>
  </si>
  <si>
    <t>УТ000064757</t>
  </si>
  <si>
    <t>Вентилятор вытяжной осевой ø125мм TOKOV ELECTRIC TKE-VVO-125 -OK белый</t>
  </si>
  <si>
    <t>УТ000064756</t>
  </si>
  <si>
    <t>Вентилятор вытяжной осевой ø125мм TOKOV ELECTRIC TKE-VVO-125 белый</t>
  </si>
  <si>
    <t>УТ000040232</t>
  </si>
  <si>
    <t>Вентилятор вытяжной осевой ø150мм (жалюзи) Spark Lux</t>
  </si>
  <si>
    <t>УТ000028330</t>
  </si>
  <si>
    <t>Вентилятор вытяжной осевой ø150мм KGH-150 с выкл. 41666</t>
  </si>
  <si>
    <t>УТ000056239</t>
  </si>
  <si>
    <t>Вентилятор осевой вытяжной D100мм Auramax OPTIMA 4</t>
  </si>
  <si>
    <t>УТ000056238</t>
  </si>
  <si>
    <t>Вентилятор осевой вытяжной D125мм Auramax D5</t>
  </si>
  <si>
    <t>УТ000056240</t>
  </si>
  <si>
    <t>Вентилятор осевой вытяжной D125мм Auramax OPTIMA 5</t>
  </si>
  <si>
    <t>УТ000053845</t>
  </si>
  <si>
    <t>Решетка вентиляционная Spark Lux 180x250мм</t>
  </si>
  <si>
    <t>УТ000056359</t>
  </si>
  <si>
    <t>Решетка вентиляционная Spark Lux 200x300мм</t>
  </si>
  <si>
    <t>УТ000056360</t>
  </si>
  <si>
    <t>Решетка вентиляционная Spark Lux 300x300мм</t>
  </si>
  <si>
    <t>УТ000059350</t>
  </si>
  <si>
    <t>Решетка вентиляционная Spark Lux круглая, Ø110мм</t>
  </si>
  <si>
    <t>УТ000065908</t>
  </si>
  <si>
    <t>Решетка вентиляционная X-Pert 150x150мм XP-1515</t>
  </si>
  <si>
    <t>УТ000053842</t>
  </si>
  <si>
    <t>Решетка вентиляционная X-Pert 180x250мм</t>
  </si>
  <si>
    <t xml:space="preserve"> Выключатели, розетки, вилки</t>
  </si>
  <si>
    <t xml:space="preserve"> Блок розетка + выключатель</t>
  </si>
  <si>
    <t>УТ000059078</t>
  </si>
  <si>
    <t>Блок вертикальный розетка+выключатель 1-клавишный белый c/у, б/з, з/ш БКВР TDM</t>
  </si>
  <si>
    <t>УТ000059079</t>
  </si>
  <si>
    <t>Блок вертикальный розетка+выключатель 1-клавишный белый c/у, с/з, з/ш БКВР TDM</t>
  </si>
  <si>
    <t>УТ000058891</t>
  </si>
  <si>
    <t>Блок вертикальный розетка+выключатель 1-клавишный белый о/у, с/з UNIVersal Олимп</t>
  </si>
  <si>
    <t>УТ000058878</t>
  </si>
  <si>
    <t>Блок вертикальный розетка+выключатель 1-клавишный белый С/У, Б/З Systeme Electric GLOSSA</t>
  </si>
  <si>
    <t>УТ000058879</t>
  </si>
  <si>
    <t>Блок вертикальный розетка+выключатель 1-клавишный белый С/У, С/З, З/Ш  Systeme Electric GLOSSA</t>
  </si>
  <si>
    <t>УТ000058887</t>
  </si>
  <si>
    <t>Блок вертикальный розетка+выключатель 1-клавишный+выключатель 1-клавишный белый С/У, С/З, З/Ш  Systeme Electric ПРИМА</t>
  </si>
  <si>
    <t>УТ000058888</t>
  </si>
  <si>
    <t>Блок вертикальный розетка+выключатель 1-клавишный+выключатель 2-клавишный белый С/У, С/З, З/Ш  Systeme Electric ПРИМА</t>
  </si>
  <si>
    <t>УТ000058882</t>
  </si>
  <si>
    <t>Блок вертикальный розетка+выключатель 2-клавишный бежевый С/У, С/З, З/Ш  Systeme Electric GLOSSA</t>
  </si>
  <si>
    <t>УТ000058890</t>
  </si>
  <si>
    <t>Блок вертикальный розетка+выключатель 2-клавишный белый о/у, с/з UNIVersal Олимп</t>
  </si>
  <si>
    <t>УТ000058880</t>
  </si>
  <si>
    <t>Блок вертикальный розетка+выключатель 2-клавишный белый С/У, Б/З Systeme Electric GLOSSA</t>
  </si>
  <si>
    <t>УТ000058881</t>
  </si>
  <si>
    <t>Блок вертикальный розетка+выключатель 2-клавишный белый С/У, С/З, З/Ш  Systeme Electric GLOSSA</t>
  </si>
  <si>
    <t>УТ000058889</t>
  </si>
  <si>
    <t>Блок вертикальный розетка+выключатель 2-клавишный+выключатель 2-клавишный белый С/У, С/З, З/Ш  Systeme Electric ПРИМА</t>
  </si>
  <si>
    <t>УТ000058884</t>
  </si>
  <si>
    <t>Блок вертикальный розетка+выключатель 3-клавишный бежевый С/У, Б/З Systeme Electric GLOSSA</t>
  </si>
  <si>
    <t>УТ000058886</t>
  </si>
  <si>
    <t>Блок вертикальный розетка+выключатель 3-клавишный бежевый С/У, С/З, З/Ш  Systeme Electric GLOSSA</t>
  </si>
  <si>
    <t>УТ000059081</t>
  </si>
  <si>
    <t>Блок вертикальный розетка+выключатель 3-клавишный белый c/у, с/з, з/ш БКВР TDM</t>
  </si>
  <si>
    <t>УТ000058883</t>
  </si>
  <si>
    <t>Блок вертикальный розетка+выключатель 3-клавишный белый С/У, Б/З Systeme Electric GLOSSA</t>
  </si>
  <si>
    <t>УТ000058885</t>
  </si>
  <si>
    <t>Блок вертикальный розетка+выключатель 3-клавишный белый С/У, С/З, З/Ш  Systeme Electric GLOSSA</t>
  </si>
  <si>
    <t>00410056788</t>
  </si>
  <si>
    <t>Блок розетка+выключатель двухклавишный О/У, Б/З, белый, 2В-РЦ-523, Bylectrica, Пралеска, Беларусь</t>
  </si>
  <si>
    <t>УТ000001057</t>
  </si>
  <si>
    <t>Блок розетка+выключатель двухклавишный О/У, Б/З, с индикатором, белый, 2В-РЦ-565, Bylectrica, Пралеска, Беларусь</t>
  </si>
  <si>
    <t>УТ000006325</t>
  </si>
  <si>
    <t>Блок розетка+выключатель двухклавишный О/У, С/З, белый, 2В-РЦ-529, Bylectrica, Пралеска, Беларусь</t>
  </si>
  <si>
    <t>00410056787</t>
  </si>
  <si>
    <t>Блок розетка+выключатель одноклавишный О/У, Б/З, белый, В-РЦ-521, Bylectrica, Пралеска, Беларусь</t>
  </si>
  <si>
    <t>УТ000001056</t>
  </si>
  <si>
    <t>Блок розетка+выключатель одноклавишный С/У, Б/З, В-РЦ-533, бел/зол, Bylectrica, Гармония, Беларусь</t>
  </si>
  <si>
    <t>УТ000001054</t>
  </si>
  <si>
    <t>Блок розетка+выключатель трёхклавишный  О/У, Б/З, белый, 3В-РЦ-525, Bylectrica, Пралеска, Беларусь</t>
  </si>
  <si>
    <t>УТ000032765</t>
  </si>
  <si>
    <t>Блок розетка+выключатель трёхклавишный  О/У, С/З, белый, 3В-РЦ-531, Bylectrica, Пралеска, Беларусь</t>
  </si>
  <si>
    <t>УТ000001055</t>
  </si>
  <si>
    <t>Блок розетка+выключатель трёхклавишный С/У, Б/З, 3В-РЦ-537, бел/зол, Bylectrica, Гармония, Беларусь</t>
  </si>
  <si>
    <t>УТ000006305</t>
  </si>
  <si>
    <t>Блок розетка+выключатель трёхклавишный С/У, Б/З, белый, 3В-РЦ-661, Bylectrica, Гармония, Беларусь</t>
  </si>
  <si>
    <t xml:space="preserve"> Вилки, штепсельные розетки</t>
  </si>
  <si>
    <t>УТ000053043</t>
  </si>
  <si>
    <t>Вилка 10А 250В (АБС-пластик, прямая, плоская, с кольцом, белая, б/з) General 470515</t>
  </si>
  <si>
    <t>УТ000064891</t>
  </si>
  <si>
    <t>Вилка 16А 250В (АБС-пластик, угловая с кнопкой (с выключателем), белая, земля General 470516</t>
  </si>
  <si>
    <t>00400051400</t>
  </si>
  <si>
    <t>Вилка без заземления, белая Makel, 10001 Турция</t>
  </si>
  <si>
    <t>УТ000036131</t>
  </si>
  <si>
    <t>Вилка без заземления, белая, 6А, поликарбонат+ПВХ, белая ЭРА V2 1858</t>
  </si>
  <si>
    <t>00400051401</t>
  </si>
  <si>
    <t>Вилка без заземления, чёрная Makel, 10051</t>
  </si>
  <si>
    <t>УТ000005025</t>
  </si>
  <si>
    <t>Вилка В6-004 белая, 6А</t>
  </si>
  <si>
    <t>УТ000058505</t>
  </si>
  <si>
    <t>Вилка В6-005 белая, 6А с кембриком</t>
  </si>
  <si>
    <t>УТ000022147</t>
  </si>
  <si>
    <t>Вилка Евро с/з с хвостом Веллконт белая</t>
  </si>
  <si>
    <t>УТ000060749</t>
  </si>
  <si>
    <t>Вилка прямая с заземлением 16А, 230В, 2P+PE В16-005, белый</t>
  </si>
  <si>
    <t>УТ000017831</t>
  </si>
  <si>
    <t>Вилка с заземлением, прямая, 16А белая 250В Smartbuy (SBE-16-P01-w)</t>
  </si>
  <si>
    <t>00410055512</t>
  </si>
  <si>
    <t>Вилка с заземлением, прямая, 16А белая Makel, 10002</t>
  </si>
  <si>
    <t>УТ000018380</t>
  </si>
  <si>
    <t>Вилка с заземлением, прямая, 16А черная 250В Smartbuy (SBE-16-P01-b)</t>
  </si>
  <si>
    <t>00410055513</t>
  </si>
  <si>
    <t>Вилка с заземлением, прямая, 16А черная Makel, 10052</t>
  </si>
  <si>
    <t>00410051658</t>
  </si>
  <si>
    <t>Вилка с заземлением, угловая, 16А, белая Makel, 10027 Турция</t>
  </si>
  <si>
    <t>УТ000017833</t>
  </si>
  <si>
    <t>Вилка с заземлением, угловая, 16А, белая Smartbuy  (SBE-16-P02-w)</t>
  </si>
  <si>
    <t>УТ000009437</t>
  </si>
  <si>
    <t>Вилка с заземлением, угловая, 16А, белая В16-002 угловая с/з</t>
  </si>
  <si>
    <t>УТ000022146</t>
  </si>
  <si>
    <t>Вилка с заземлением, угловая, 16А, В16-003 Элкис Пинск</t>
  </si>
  <si>
    <t>УТ000005027</t>
  </si>
  <si>
    <t>Вилка с заземлением, угловая, 16А, с кембриком белая В16-001</t>
  </si>
  <si>
    <t>УТ000019370</t>
  </si>
  <si>
    <t>Вилка с заземлением, угловая, 16А, с кольцом 250В черная Smartbuy (SBE-16-P03-b)</t>
  </si>
  <si>
    <t>УТ000008536</t>
  </si>
  <si>
    <t>Вилка угловая  б/з (В6-241) (Беларусь)</t>
  </si>
  <si>
    <t>УТ000065374</t>
  </si>
  <si>
    <t>Вилка угловая каучук 2P+PE 230V 16A IP44 DYNEL DY-01-01-002</t>
  </si>
  <si>
    <t>УТ000060738</t>
  </si>
  <si>
    <t>Вилка угловая плоская, с кольцом 6А 250В В6-060</t>
  </si>
  <si>
    <t>УТ000048176</t>
  </si>
  <si>
    <t>Вилка электрическая без заземления, карболит Tuna, 16А</t>
  </si>
  <si>
    <t>УТ000048178</t>
  </si>
  <si>
    <t>Вилка электрическая с заземлением Tuna, 16А</t>
  </si>
  <si>
    <t>УТ000040459</t>
  </si>
  <si>
    <t>Гнездо штепсельное Smartbuy без заземления белое 10А 250В (SBE-10-S02-w)</t>
  </si>
  <si>
    <t>УТ000040460</t>
  </si>
  <si>
    <t>Гнездо штепсельное Smartbuy с заземлением белый 10А 250В (SBE-16-S01-wz)</t>
  </si>
  <si>
    <t>УТ000062439</t>
  </si>
  <si>
    <t>Гнездо штепсельное электрическое с заземлением Tuna, 16А, №1289 с заглушкой</t>
  </si>
  <si>
    <t>00410051671</t>
  </si>
  <si>
    <t>Заглушка для розетки 1434 01ИР (ЦЕНА ЗА ОДНУ ШТУКУ)</t>
  </si>
  <si>
    <t>УТ000060739</t>
  </si>
  <si>
    <t>Заглушка для розетки с ключом ЮЛИГ (ЦЕНА ЗА ОДНУ ШТУКУ)</t>
  </si>
  <si>
    <t>УТ000036133</t>
  </si>
  <si>
    <t>Розетка штепсельная прямая 16А, СЗ, поликарбонат+ПВХ, белая ЭРА R4(W) 1919</t>
  </si>
  <si>
    <t>УТ000036134</t>
  </si>
  <si>
    <t>Розетка штепсельная прямая 16А, СЗ, поликарбонат+ПВХ, чёрная ЭРА R4(B) 1926</t>
  </si>
  <si>
    <t>УТ000036135</t>
  </si>
  <si>
    <t>Розетка штепсельная прямая 6А, БЗ, поликарбонат+ПВХ, белая ЭРА R2 1865</t>
  </si>
  <si>
    <t>УТ000060747</t>
  </si>
  <si>
    <t>Розетка штепсельная РП 16-002 с заземлением, белая</t>
  </si>
  <si>
    <t>УТ000036136</t>
  </si>
  <si>
    <t>Розетка штепсельная с кольцом 6А, БЗ, поликарбонат, белая ЭРА R1 1841</t>
  </si>
  <si>
    <t>УТ000049544</t>
  </si>
  <si>
    <t>Штепсельная вилка с выключателем и заземлением FAR F131 16A</t>
  </si>
  <si>
    <t>УТ000053044</t>
  </si>
  <si>
    <t>Штепсельная розетка 10А 250В (АБС-пластик, плоский, белый, б/з) General 470514</t>
  </si>
  <si>
    <t>00400051435</t>
  </si>
  <si>
    <t>Штепсельная розетка без заземления, белая Makel, 10004</t>
  </si>
  <si>
    <t>00410055521</t>
  </si>
  <si>
    <t>Штепсельная розетка без заземления, чёрный Makel, 10054</t>
  </si>
  <si>
    <t>00400051433</t>
  </si>
  <si>
    <t>Штепсельная розетка с заземлением, белая Makel, 10003</t>
  </si>
  <si>
    <t>00410055522</t>
  </si>
  <si>
    <t>Штепсельная розетка с заземлением, чёрный Makel, 10053</t>
  </si>
  <si>
    <t>УТ000035621</t>
  </si>
  <si>
    <t>Штепсельная розетка угловой с кольцом СЗ 16А поликарбонат белая ЭРА</t>
  </si>
  <si>
    <t xml:space="preserve"> Выключатели и диммеры для бра</t>
  </si>
  <si>
    <t>УТ000054072</t>
  </si>
  <si>
    <t>Выключатель для бра с цепочкой 15см золото (5)</t>
  </si>
  <si>
    <t>УТ000054073</t>
  </si>
  <si>
    <t>Выключатель для бра с цепочкой 15см хром (5)</t>
  </si>
  <si>
    <t>УТ000030668</t>
  </si>
  <si>
    <t>Выключатель для бра с цепочкой хром</t>
  </si>
  <si>
    <t>00400051410</t>
  </si>
  <si>
    <t>Выключатель для бра, белый Makel, (10014)</t>
  </si>
  <si>
    <t>00400051411</t>
  </si>
  <si>
    <t>Выключатель для бра, белый/красный Makel, (10080)</t>
  </si>
  <si>
    <t>00400051412</t>
  </si>
  <si>
    <t>Выключатель для бра, чёрный Makel, (10064)</t>
  </si>
  <si>
    <t>УТ000058801</t>
  </si>
  <si>
    <t>Выключатель на шнур 10А 220-250В, белый / зеленый</t>
  </si>
  <si>
    <t>УТ000061345</t>
  </si>
  <si>
    <t>Выключатель на шнур 10А 220-250В, черный / зеленый (5)</t>
  </si>
  <si>
    <t>УТ000060064</t>
  </si>
  <si>
    <t>Выключатель на шнур напольный, белый, (SB7-CA55)</t>
  </si>
  <si>
    <t>УТ000060065</t>
  </si>
  <si>
    <t>Выключатель на шнур напольный, черный, (SB7-CB55)</t>
  </si>
  <si>
    <t>УТ000058008</t>
  </si>
  <si>
    <t>Выключатель на шнур, 6А 220-250В, белый</t>
  </si>
  <si>
    <t>УТ000051320</t>
  </si>
  <si>
    <t>Выключатель на шнур, черный 6А , обод</t>
  </si>
  <si>
    <t>УТ000044265</t>
  </si>
  <si>
    <t>Переключатель д/бра Smartbuy, чёрный/красный (SBE-06-S05-br)</t>
  </si>
  <si>
    <t>УТ000013261</t>
  </si>
  <si>
    <t>Регулятор света, диммер на шнур, белый DAV-102-1</t>
  </si>
  <si>
    <t>УТ000057830</t>
  </si>
  <si>
    <t>Регулятор света, диммер на шнур, черный DAV-101-1</t>
  </si>
  <si>
    <t xml:space="preserve"> Выключатели, розетки бытовые</t>
  </si>
  <si>
    <t>УТ000062322</t>
  </si>
  <si>
    <t>Антенна TV коннектор механизм карбон, ATLASDESIGN Systeme Electric, ATN001093</t>
  </si>
  <si>
    <t>УТ000031189</t>
  </si>
  <si>
    <t>Блок выключатель одноклавишный+розетка с крышкой О/У, С/З, IP54, горизонтальный Вуокса TDM 1803-0010</t>
  </si>
  <si>
    <t>УТ000052747</t>
  </si>
  <si>
    <t>Блок розетк двухместный О/У, С/З, защ. шторки с крышкой белый, IP54 Аллегро UNIVERSAL</t>
  </si>
  <si>
    <t>УТ000031187</t>
  </si>
  <si>
    <t>Блок розетка двухместная О/У, С/З, серый, пластиковое основание, шторки, крышка, 16А, Schneider Этюд, РA16-244В, Россия</t>
  </si>
  <si>
    <t>УТ000039802</t>
  </si>
  <si>
    <t>Блок розетка+выключатель двухклавишный О/У, С/З, с крышкой, IP54, вертикальный Byokca TDM SQ1803-0013</t>
  </si>
  <si>
    <t>УТ000052746</t>
  </si>
  <si>
    <t>Блок розетка+выключатель одноклавишный О/У, С/З, белый, IP54 АллегроUNIVERSAL</t>
  </si>
  <si>
    <t>00400051405</t>
  </si>
  <si>
    <t>Вставка Makel, (10221), белая, двойная</t>
  </si>
  <si>
    <t>УТ000054135</t>
  </si>
  <si>
    <t>Выключатель 1-клавишный 10A IP54 керамика Марс (SBE-02i-10-SW1-0-с) бежевый</t>
  </si>
  <si>
    <t>УТ000048703</t>
  </si>
  <si>
    <t>Выключатель 1-клавишный 10A IP54 керамика Марс (SBE-02w-10-SW1-0-с)</t>
  </si>
  <si>
    <t>УТ000047825</t>
  </si>
  <si>
    <t>Выключатель 1-клавишный 10A IP54 Марс (SBE-02w-10-SW1-0)</t>
  </si>
  <si>
    <t>УТ000044378</t>
  </si>
  <si>
    <t>Выключатель 1-клавишный 10A IP54 Юпитер (SBE-03w-10-SW1-0)</t>
  </si>
  <si>
    <t>УТ000051856</t>
  </si>
  <si>
    <t>Выключатель 1-клавишный с индикатором 10A IP54 Марс (SBE-02w-10-SW1-1)</t>
  </si>
  <si>
    <t>УТ000062339</t>
  </si>
  <si>
    <t>Выключатель 1-клавишный с индикатором 10А белый, керамика "Марс" (SBE-02w-10-SW1-1-c)</t>
  </si>
  <si>
    <t>УТ000054136</t>
  </si>
  <si>
    <t>Выключатель 2-клавишный 10A IP54 керамика Марс (SBE-02i-10-SW2-0-с) бежевый</t>
  </si>
  <si>
    <t>УТ000054133</t>
  </si>
  <si>
    <t>Выключатель 2-клавишный 10A IP54 керамика Марс (SBE-02w-10-SW2-0-с)</t>
  </si>
  <si>
    <t>УТ000047826</t>
  </si>
  <si>
    <t>Выключатель 2-клавишный 10A IP54 Марс (SBE-02w-10-SW2-0)</t>
  </si>
  <si>
    <t>УТ000043918</t>
  </si>
  <si>
    <t>Выключатель 2-клавишный 10A IP54 Сатурн (SBE-04w-10-SW2-0)</t>
  </si>
  <si>
    <t>УТ000044379</t>
  </si>
  <si>
    <t>Выключатель 2-клавишный 10A IP54 Юпитер (SBE-03w-10-SW2-0)</t>
  </si>
  <si>
    <t>УТ000051857</t>
  </si>
  <si>
    <t>Выключатель 2-клавишный с индикатором 10A IP54 Марс (SBE-02w-10-SW2-1)</t>
  </si>
  <si>
    <t>УТ000063361</t>
  </si>
  <si>
    <t>Выключатель 2-клавишный с индикатором 10А бежевый, керамика "Марс" (SBE-02i-10-SW2-1-c)</t>
  </si>
  <si>
    <t>УТ000062340</t>
  </si>
  <si>
    <t>Выключатель 2-клавишный с индикатором 10А белый, керамика "Марс" (SBE-02w-10-SW2-1-c)</t>
  </si>
  <si>
    <t>УТ000062103</t>
  </si>
  <si>
    <t>Выключатель двухклавишный  С/У, карбон, 10А, Schneider AtlasDesign ATN001051</t>
  </si>
  <si>
    <t>00400051407</t>
  </si>
  <si>
    <t>Выключатель двухклавишный О/У, белый, 10А, Makel, Siva Ustu 45103, Турция</t>
  </si>
  <si>
    <t>УТ000019332</t>
  </si>
  <si>
    <t>Выключатель двухклавишный О/У, белый, 10А, Schneider BLANCA, Россия (105011)</t>
  </si>
  <si>
    <t>УТ000010286</t>
  </si>
  <si>
    <t>Выключатель двухклавишный О/У, белый, 10А, Schneider Этюд (BA10-002B), Россия</t>
  </si>
  <si>
    <t>00400051409</t>
  </si>
  <si>
    <t>Выключатель двухклавишный О/У, белый, 10А, с подсветкой, Makel, Siva Ustu 45123, Турция</t>
  </si>
  <si>
    <t>УТ000052749</t>
  </si>
  <si>
    <t>Выключатель двухклавишный О/У, белый, IP54, 10A Аллегро UNIVERSAL</t>
  </si>
  <si>
    <t>УТ000046350</t>
  </si>
  <si>
    <t>Выключатель двухклавишный С/У, алюм, 10А, Schneider AtlasDesign ATN000351</t>
  </si>
  <si>
    <t>УТ000048968</t>
  </si>
  <si>
    <t>Выключатель двухклавишный С/У, алюминий, 10А, IP20, 250 Вт, Legrand Inspiria 673622</t>
  </si>
  <si>
    <t>УТ000049012</t>
  </si>
  <si>
    <t>Выключатель двухклавишный С/У, антрацит, 10А, IP20, 250 Вт, Legrand Inspiria 673623</t>
  </si>
  <si>
    <t>УТ000018152</t>
  </si>
  <si>
    <t>Выключатель двухклавишный С/У, бежевый, белый, в рамку, с подсветкой, 10А, Schneider Дуэт, Россия</t>
  </si>
  <si>
    <t>УТ000048969</t>
  </si>
  <si>
    <t>Выключатель двухклавишный С/У, белый, 10А, IP20, 250 Вт, Legrand Inspiria 673620</t>
  </si>
  <si>
    <t>УТ000046351</t>
  </si>
  <si>
    <t>Выключатель двухклавишный С/У, белый, 10А, Schneider AtlasDesign ATN000151</t>
  </si>
  <si>
    <t>УТ000019333</t>
  </si>
  <si>
    <t>Выключатель двухклавишный С/У, белый, 10А, Schneider BLANCA, Россия (010501)</t>
  </si>
  <si>
    <t>УТ000038665</t>
  </si>
  <si>
    <t>Выключатель двухклавишный С/У, белый, 10А, Schneider GLOSSA, Россия GSL000151</t>
  </si>
  <si>
    <t>УТ000000061</t>
  </si>
  <si>
    <t>Выключатель двухклавишный С/У, белый, С5 6-124, Bylectrica, Гармония, Беларусь</t>
  </si>
  <si>
    <t>00410056683</t>
  </si>
  <si>
    <t>Выключатель двухклавишный С/У, белый/белый, 10A, Makel, Mimoza,12003, Турция</t>
  </si>
  <si>
    <t>УТ000046352</t>
  </si>
  <si>
    <t>Выключатель двухклавишный С/У, грифель, 10А, Schneider AtlasDesign ATN000751</t>
  </si>
  <si>
    <t>УТ000049013</t>
  </si>
  <si>
    <t>Выключатель двухклавишный С/У, слоновая кость, 10А, IP20, 250 Вт, Legrand Inspiria 673621</t>
  </si>
  <si>
    <t>УТ000012334</t>
  </si>
  <si>
    <t>Выключатель одноклавишный О/У,  белый, с индикатором, 10А, Schneider Этюд (BА10-005B), Россия</t>
  </si>
  <si>
    <t>УТ000010285</t>
  </si>
  <si>
    <t>Выключатель одноклавишный О/У, белый ,10А, белый, Schneider Этюд (BA10-001B), Россия</t>
  </si>
  <si>
    <t>00400051415</t>
  </si>
  <si>
    <t>Выключатель одноклавишный О/У, белый, 10А, Makel, Siva Ustu 45101, Турция</t>
  </si>
  <si>
    <t>УТ000019330</t>
  </si>
  <si>
    <t>Выключатель одноклавишный О/У, белый, 10А, Schneider BLANCA , Россия (101011)</t>
  </si>
  <si>
    <t>00410053593</t>
  </si>
  <si>
    <t>Выключатель одноклавишный О/У, белый, 10А, проходной, Makel, Siva Ustu 45105, Турция</t>
  </si>
  <si>
    <t>УТ000058652</t>
  </si>
  <si>
    <t>Выключатель одноклавишный О/У, белый, 6А, IP20, Викинг, VA 16-131-Б, Беларусь</t>
  </si>
  <si>
    <t>УТ000052748</t>
  </si>
  <si>
    <t>Выключатель одноклавишный О/У, белый, IP54, 10A Аллегро UNIVERSAL</t>
  </si>
  <si>
    <t>УТ000032768</t>
  </si>
  <si>
    <t>Выключатель одноклавишный О/У, белый, А1 6-131, Bylectrica, Пралеска, Беларусь</t>
  </si>
  <si>
    <t>УТ000033655</t>
  </si>
  <si>
    <t>Выключатель одноклавишный О/У, белый, А1 6-222, Bylectrica, Пралеска, Беларусь</t>
  </si>
  <si>
    <t>УТ000042047</t>
  </si>
  <si>
    <t>Выключатель одноклавишный О/У, проходной, с подсветкой Бук, Ладога TDM 1801-0032</t>
  </si>
  <si>
    <t>УТ000055092</t>
  </si>
  <si>
    <t>Выключатель одноклавишный О/У, серый, А1 6-222, Bylectrica, Пралеска, Беларусь</t>
  </si>
  <si>
    <t>УТ000053875</t>
  </si>
  <si>
    <t>Выключатель одноклавишный О\У, проходной, белый, Ладога TDM 1801-0011</t>
  </si>
  <si>
    <t>УТ000046347</t>
  </si>
  <si>
    <t>Выключатель одноклавишный С/У, алюм, 10А, Schneider AtlasDesign ATN000311</t>
  </si>
  <si>
    <t>УТ000048966</t>
  </si>
  <si>
    <t>Выключатель одноклавишный С/У, алюминий, 10А, IP20, 250 Вт, Legrand Inspiria 673602</t>
  </si>
  <si>
    <t>УТ000049011</t>
  </si>
  <si>
    <t>Выключатель одноклавишный С/У, антрацит, 10А, IP20, 250 Вт Legrand Inspiria 673603</t>
  </si>
  <si>
    <t>00410055515</t>
  </si>
  <si>
    <t>Выключатель одноклавишный С/У, белый , 10А, проходной, Makel, Mimoza 12005/2005, Турция</t>
  </si>
  <si>
    <t>00400051423</t>
  </si>
  <si>
    <t>Выключатель одноклавишный С/У, белый , 10А, с подсветкой, Makel, Mimoza 12021,Турция</t>
  </si>
  <si>
    <t>УТ000048967</t>
  </si>
  <si>
    <t>Выключатель одноклавишный С/У, белый, 10А, IP20, 250 Вт Legrand Inspiria 673600</t>
  </si>
  <si>
    <t>УТ000057246</t>
  </si>
  <si>
    <t>Выключатель одноклавишный С/У, белый, 10А, IP20, 250 Вт, подсветка, Legrand Inspiria 673610</t>
  </si>
  <si>
    <t>УТ000046348</t>
  </si>
  <si>
    <t>Выключатель одноклавишный С/У, белый, 10А, Schneider AtlasDesign ATN000111</t>
  </si>
  <si>
    <t>УТ000038664</t>
  </si>
  <si>
    <t>Выключатель одноклавишный С/У, белый, 10А, Schneider GLOSSA, Россия GSL000111</t>
  </si>
  <si>
    <t>УТ000000060</t>
  </si>
  <si>
    <t>Выключатель одноклавишный С/У, белый, С16-122, Bylectrica, Гармония, Беларусь</t>
  </si>
  <si>
    <t>00410056681</t>
  </si>
  <si>
    <t>Выключатель одноклавишный С/У, белый/белый, 10А, Makel, Mimoza 12001, Турция</t>
  </si>
  <si>
    <t>УТ000046349</t>
  </si>
  <si>
    <t>Выключатель одноклавишный С/У, грифель, 10А, Schneider AtlasDesign ATN000711</t>
  </si>
  <si>
    <t>УТ000060369</t>
  </si>
  <si>
    <t>Выключатель одноклавишный С/У, карбон, 10А, Schneider AtlasDesign ATN001011</t>
  </si>
  <si>
    <t>УТ000049009</t>
  </si>
  <si>
    <t>Выключатель одноклавишный С/У, слоновая кость, 10А, IP20, 250 Вт, Legrand Inspiria 673601</t>
  </si>
  <si>
    <t>УТ000048973</t>
  </si>
  <si>
    <t>Выключатель проходной С/У, алюминий, 10А, IP20, 250 Вт, Legrand Inspiria 673652</t>
  </si>
  <si>
    <t>УТ000048974</t>
  </si>
  <si>
    <t>Выключатель проходной С/У, антрацит, 10А, IP20, 250 Вт, Legrand Inspiria 673653</t>
  </si>
  <si>
    <t>УТ000048975</t>
  </si>
  <si>
    <t>Выключатель проходной С/У, белый, 10А, IP20, 250 Вт, Legrand Inspiria 673650</t>
  </si>
  <si>
    <t>УТ000048976</t>
  </si>
  <si>
    <t>Выключатель проходной С/У, слоновая кость, 10А, IP20, 250 Вт, Legrand Inspiria 673651</t>
  </si>
  <si>
    <t>УТ000042196</t>
  </si>
  <si>
    <t>Выключатель трехклавишный С/У, 10А, керамика, белый, Таймыр TDM SQ1814-0003 керамика</t>
  </si>
  <si>
    <t>УТ000048970</t>
  </si>
  <si>
    <t>Выключатель трёхклавишный С/У, алюминий, 10А, IP20, 250 Вт, Legrand Inspiria 673642</t>
  </si>
  <si>
    <t>УТ000048971</t>
  </si>
  <si>
    <t>Выключатель трёхклавишный С/У, антрацит, 10А, IP20, 250 Вт, Legrand Inspiria 673643</t>
  </si>
  <si>
    <t>УТ000018153</t>
  </si>
  <si>
    <t>Выключатель трехклавишный С/У, бежевый, в рамку, 10А, Schneider Дуэт, Россия</t>
  </si>
  <si>
    <t>УТ000049014</t>
  </si>
  <si>
    <t>Выключатель трёхклавишный С/У, белый, 10А, IP20, 250 Вт, Legrand Inspiria 673640</t>
  </si>
  <si>
    <t>УТ000019334</t>
  </si>
  <si>
    <t>Выключатель трёхклавишный С/У, белый, 10А, Schneider BLANCA, Россия (100501)</t>
  </si>
  <si>
    <t>УТ000014413</t>
  </si>
  <si>
    <t>Выключатель трёхклавишный С/У, белый, С056-234, Bylectrica, Гармония, Беларусь</t>
  </si>
  <si>
    <t>УТ000037456</t>
  </si>
  <si>
    <t>Выключатель трёхклавишный С/У, Люкс золото, С05 6-170, Bylectrica, Гармония, Беларусь</t>
  </si>
  <si>
    <t>УТ000048972</t>
  </si>
  <si>
    <t>Выключатель трёхклавишный С/У, слоновая кость, 10А, IP20, 250 Вт, Legrand Inspiria 673641</t>
  </si>
  <si>
    <t>УТ000058812</t>
  </si>
  <si>
    <t>Зарядное устройство с двумя USB разъемами A C 240В/5В 3000мА INSPIRIA слоновая кость</t>
  </si>
  <si>
    <t>00410050168</t>
  </si>
  <si>
    <t>Кнопка звонка С/У, 10А, с символом, белый, UNIVERSAL, Валери (В0026), Китай</t>
  </si>
  <si>
    <t>УТ000019337</t>
  </si>
  <si>
    <t>Переключатель двухклавишный С/У, белый, 10А, Schneider BLANCA , Россия (106601)</t>
  </si>
  <si>
    <t>УТ000019335</t>
  </si>
  <si>
    <t>Переключатель одноклавишный О/У, проходной, белый, 10А, Schneider BLANCA, Россия (106011)</t>
  </si>
  <si>
    <t>УТ000019336</t>
  </si>
  <si>
    <t>Переключатель одноклавишный С/У, белый, 10А, проходной Schneider BLANCA, Россия (010601)</t>
  </si>
  <si>
    <t>УТ000062323</t>
  </si>
  <si>
    <t>Переключатель одноклавишный схема 6 10АХ механизм карбон  ATLASDESIGN Systeme Electric, ATN001061</t>
  </si>
  <si>
    <t>УТ000054041</t>
  </si>
  <si>
    <t>Переключатель проходной одноклавишный С/П, белый, 10А, Schneider AtlasDesign ATN000161</t>
  </si>
  <si>
    <t>УТ000054042</t>
  </si>
  <si>
    <t>Переключатель проходной одноклавишный С/П, грифель, 10А, Schneider AtlasDesign ATN000761</t>
  </si>
  <si>
    <t>УТ000054143</t>
  </si>
  <si>
    <t>Рамка 2-местная горизонтальная  бежевая Марс (SBE-02i-00-FR-2)</t>
  </si>
  <si>
    <t>УТ000051859</t>
  </si>
  <si>
    <t>Рамка 2-местная горизонтальная  белая Марс (SBE-02w-00-FR-2)</t>
  </si>
  <si>
    <t>УТ000054144</t>
  </si>
  <si>
    <t>Рамка 3-местная горизонтальная  бежевая Марс (SBE-02i-00-FR-3)</t>
  </si>
  <si>
    <t>УТ000051860</t>
  </si>
  <si>
    <t>Рамка 3-местная горизонтальная  белая Марс (SBE-02w-00-FR-3)</t>
  </si>
  <si>
    <t>УТ000054145</t>
  </si>
  <si>
    <t>Рамка 4-местная горизонтальная  бежевая Марс (SBE-02i-00-FR-4)</t>
  </si>
  <si>
    <t>УТ000051861</t>
  </si>
  <si>
    <t>Рамка 4-местная горизонтальная  белая Марс (SBE-02w-00-FR-4)</t>
  </si>
  <si>
    <t>УТ000003939</t>
  </si>
  <si>
    <t>Рамка двухместная Lezard, Мира, вертикальная, белая Китай</t>
  </si>
  <si>
    <t>УТ000003936</t>
  </si>
  <si>
    <t>Рамка двухместная Lezard, Мира, вертикальная, жемчужная Китай</t>
  </si>
  <si>
    <t>УТ000003956</t>
  </si>
  <si>
    <t>Рамка двухместная Lezard, Мира, вертикальная, метал. золото Китай</t>
  </si>
  <si>
    <t>УТ000003953</t>
  </si>
  <si>
    <t>Рамка двухместная Lezard, Мира, вертикальная, метал. сереброКитай</t>
  </si>
  <si>
    <t>УТ000003940</t>
  </si>
  <si>
    <t>Рамка двухместная Lezard, Мира, вертикальная, ольха Китай</t>
  </si>
  <si>
    <t>УТ000003941</t>
  </si>
  <si>
    <t>Рамка двухместная Lezard, Мира, вертикальная, свет. коричневая Китай</t>
  </si>
  <si>
    <t>УТ000003954</t>
  </si>
  <si>
    <t>Рамка двухместная Lezard, Мира, горизонтальная, крем Китай</t>
  </si>
  <si>
    <t>УТ000004063</t>
  </si>
  <si>
    <t>Рамка двухместная Lezard, Мира, горизонтальная, метал. золото Китай</t>
  </si>
  <si>
    <t>УТ000003955</t>
  </si>
  <si>
    <t>Рамка двухместная Lezard, Мира, горизонтальная, ольха Китай</t>
  </si>
  <si>
    <t>УТ000003937</t>
  </si>
  <si>
    <t>Рамка двухместная Lezard, Мира, горизонтальная, свет. коричневая Китай</t>
  </si>
  <si>
    <t>УТ000048990</t>
  </si>
  <si>
    <t>Рамка двухместная алюминий, Legrand Inspiria 673942</t>
  </si>
  <si>
    <t>УТ000048991</t>
  </si>
  <si>
    <t>Рамка двухместная антрацит, Legrand Inspiria 673943</t>
  </si>
  <si>
    <t>УТ000048992</t>
  </si>
  <si>
    <t>Рамка двухместная белый, Legrand Inspiria 673940</t>
  </si>
  <si>
    <t>УТ000042590</t>
  </si>
  <si>
    <t>Рамка двухместная горизонтальная белая Таймыр TDM SQ1814-0026</t>
  </si>
  <si>
    <t>УТ000038671</t>
  </si>
  <si>
    <t>Рамка двухместная горизонтальная СУ белая, Schneider GLOSSA, Россия GSL000102</t>
  </si>
  <si>
    <t>УТ000048993</t>
  </si>
  <si>
    <t>Рамка двухместная слоновая кость, Legrand Inspiria 673941</t>
  </si>
  <si>
    <t>УТ000046362</t>
  </si>
  <si>
    <t>Рамка двухместная универсальная СУ, алюм, Schneider AtlasDesign ATN000302</t>
  </si>
  <si>
    <t>УТ000046363</t>
  </si>
  <si>
    <t>Рамка двухместная универсальная СУ, белый, Schneider AtlasDesign ATN000102</t>
  </si>
  <si>
    <t>УТ000046364</t>
  </si>
  <si>
    <t>Рамка двухместная универсальная СУ, грифель, Schneider AtlasDesign ATN000702</t>
  </si>
  <si>
    <t>УТ000060372</t>
  </si>
  <si>
    <t>Рамка двухместная универсальная СУ, карбон, Schneider AtlasDesign ATN001002</t>
  </si>
  <si>
    <t>00410054103</t>
  </si>
  <si>
    <t>Рамка двухместная, вертикальная, белая, Makel, Mimoza 22032, Турция</t>
  </si>
  <si>
    <t>00410054104</t>
  </si>
  <si>
    <t>Рамка двухместная, вертикальная, крем, Makel, Mimoza, Турция</t>
  </si>
  <si>
    <t>00410054140</t>
  </si>
  <si>
    <t>Рамка двухместная, горизонтальная, белая, Makel, Mimoza 22012, Турция</t>
  </si>
  <si>
    <t>УТ000049010</t>
  </si>
  <si>
    <t>Рамка одноместная алюминий, Legrand Inspiria 673932</t>
  </si>
  <si>
    <t>УТ000049015</t>
  </si>
  <si>
    <t>Рамка одноместная антрацит, Legrand Inspiria 673933</t>
  </si>
  <si>
    <t>УТ000048989</t>
  </si>
  <si>
    <t>Рамка одноместная белая, Legrand Inspiria 673930</t>
  </si>
  <si>
    <t>УТ000049016</t>
  </si>
  <si>
    <t>Рамка одноместная слоновая кость, Legrand Inspiria 673931</t>
  </si>
  <si>
    <t>УТ000038670</t>
  </si>
  <si>
    <t>Рамка одноместная СУ белая, Schneider GLOSSA, Россия GSL000101</t>
  </si>
  <si>
    <t>УТ000046359</t>
  </si>
  <si>
    <t>Рамка одноместная СУ, алюм, Schneider AtlasDesign ATN000301</t>
  </si>
  <si>
    <t>УТ000046360</t>
  </si>
  <si>
    <t>Рамка одноместная СУ, белый, Schneider AtlasDesign ATN000101</t>
  </si>
  <si>
    <t>УТ000046361</t>
  </si>
  <si>
    <t>Рамка одноместная СУ, грифель, Schneider AtlasDesign ATN000701</t>
  </si>
  <si>
    <t>УТ000060371</t>
  </si>
  <si>
    <t>Рамка одноместная СУ, карбон, Schneider AtlasDesign ATN001001</t>
  </si>
  <si>
    <t>УТ000003964</t>
  </si>
  <si>
    <t>Рамка пятиместная Lezard, Мира, горизонтальная, белая Китай</t>
  </si>
  <si>
    <t>УТ000003965</t>
  </si>
  <si>
    <t>Рамка пятиместная Lezard, Мира, горизонтальная, крем Китай</t>
  </si>
  <si>
    <t>УТ000003963</t>
  </si>
  <si>
    <t>Рамка пятиместная Lezard, Мира, горизонтальная, метал. золото Китай</t>
  </si>
  <si>
    <t>УТ000003962</t>
  </si>
  <si>
    <t>Рамка пятиместная Lezard, Мира, горизонтальная, метал. серебро Китай</t>
  </si>
  <si>
    <t>УТ000003966</t>
  </si>
  <si>
    <t>Рамка пятиместная Lezard, Мира, горизонтальная, ольха Китай</t>
  </si>
  <si>
    <t>УТ000049001</t>
  </si>
  <si>
    <t>Рамка пятиместная алюминий, Legrand Inspiria 673972</t>
  </si>
  <si>
    <t>УТ000049002</t>
  </si>
  <si>
    <t>Рамка пятиместная антрацит, Legrand Inspiria 673973</t>
  </si>
  <si>
    <t>УТ000049003</t>
  </si>
  <si>
    <t>Рамка пятиместная белая, Legrand Inspiria 673970</t>
  </si>
  <si>
    <t>УТ000038674</t>
  </si>
  <si>
    <t>Рамка пятиместная горизонтальная СУ белая, Schneider GLOSSA, Россия GSL000105</t>
  </si>
  <si>
    <t>УТ000049004</t>
  </si>
  <si>
    <t>Рамка пятиместная слоновая кость, Legrand Inspiria 673971</t>
  </si>
  <si>
    <t>УТ000060379</t>
  </si>
  <si>
    <t>Рамка пятиместная универсальная, карбон, Schneider AtlasDesign ATN001005</t>
  </si>
  <si>
    <t>УТ000003945</t>
  </si>
  <si>
    <t>Рамка трехместная Lezard, Мира, горизонтальная, метал. золото Китай</t>
  </si>
  <si>
    <t>УТ000003950</t>
  </si>
  <si>
    <t>Рамка трехместная Lezard, Мира, горизонтальная, метал. серебро Китай</t>
  </si>
  <si>
    <t>УТ000048994</t>
  </si>
  <si>
    <t>Рамка трёхместная алюминий, Legrand Inspiria 673952</t>
  </si>
  <si>
    <t>УТ000049017</t>
  </si>
  <si>
    <t>Рамка трёхместная антрацит, Legrand Inspiria 673953</t>
  </si>
  <si>
    <t>УТ000048995</t>
  </si>
  <si>
    <t>Рамка трёхместная белая, Legrand Inspiria 673950</t>
  </si>
  <si>
    <t>УТ000038672</t>
  </si>
  <si>
    <t>Рамка трёхместная горизонтальная СУ белая, Schneider GLOSSA, Россия GSL000103</t>
  </si>
  <si>
    <t>УТ000048996</t>
  </si>
  <si>
    <t>Рамка трёхместная слоновая кость, Legrand Inspiria 673951</t>
  </si>
  <si>
    <t>УТ000046365</t>
  </si>
  <si>
    <t>Рамка трёхместная универсальная СУ, алюм, Schneider AtlasDesign ATN000303</t>
  </si>
  <si>
    <t>УТ000046366</t>
  </si>
  <si>
    <t>Рамка трёхместная универсальная СУ, белый, Schneider AtlasDesign ATN000103</t>
  </si>
  <si>
    <t>УТ000046367</t>
  </si>
  <si>
    <t>Рамка трёхместная универсальная СУ, грифель, Schneider AtlasDesign ATN000703</t>
  </si>
  <si>
    <t>УТ000060373</t>
  </si>
  <si>
    <t>Рамка трёхместная универсальная СУ, карбон, Schneider AtlasDesign ATN001003</t>
  </si>
  <si>
    <t>УТ000018102</t>
  </si>
  <si>
    <t>Рамка трёхместная, вертикальная, белая, Makel, Mimoza 22033, Турция</t>
  </si>
  <si>
    <t>00410054105</t>
  </si>
  <si>
    <t>Рамка трёхместная, горизонтальная, белая, Makel, Mimoza 22013, Турция</t>
  </si>
  <si>
    <t>УТ000018225</t>
  </si>
  <si>
    <t>Рамка четырехместная  бежевая, Schneider Дуэт(WDE000204 ), Россия</t>
  </si>
  <si>
    <t>УТ000003957</t>
  </si>
  <si>
    <t>Рамка четырёхместная Lezard, Мира, горизонтальная, белая Китай</t>
  </si>
  <si>
    <t>УТ000003960</t>
  </si>
  <si>
    <t>Рамка четырёхместная Lezard, Мира, горизонтальная, крем Китай</t>
  </si>
  <si>
    <t>УТ000003958</t>
  </si>
  <si>
    <t>Рамка четырёхместная Lezard, Мира, горизонтальная, метал. золото Китай</t>
  </si>
  <si>
    <t>УТ000003961</t>
  </si>
  <si>
    <t>Рамка четырёхместная Lezard, Мира, горизонтальная, метал. серебро Китай</t>
  </si>
  <si>
    <t>УТ000003959</t>
  </si>
  <si>
    <t>Рамка четырёхместная Lezard, Мира, горизонтальная, ольха Китай</t>
  </si>
  <si>
    <t>УТ000048997</t>
  </si>
  <si>
    <t>Рамка четырёхместная алюминий, Legrand Inspiria 673962</t>
  </si>
  <si>
    <t>УТ000048998</t>
  </si>
  <si>
    <t>Рамка четырёхместная антрацит, Legrand Inspiria 673963</t>
  </si>
  <si>
    <t>УТ000048999</t>
  </si>
  <si>
    <t>Рамка четырёхместная белая, Legrand Inspiria 673960</t>
  </si>
  <si>
    <t>УТ000042591</t>
  </si>
  <si>
    <t>Рамка четырехместная горизонтальная белая Таймыр TDM SQ1814-0030</t>
  </si>
  <si>
    <t>УТ000038673</t>
  </si>
  <si>
    <t>Рамка четырёхместная горизонтальная СУ белая, Schneider GLOSSA, Россия GSL000104</t>
  </si>
  <si>
    <t>УТ000049000</t>
  </si>
  <si>
    <t>Рамка четырёхместная слоновая кость, Legrand Inspiria 673961</t>
  </si>
  <si>
    <t>УТ000046368</t>
  </si>
  <si>
    <t>Рамка четырёхместная универсальная СУ, алюм, Schneider AtlasDesign ATN000304</t>
  </si>
  <si>
    <t>УТ000046369</t>
  </si>
  <si>
    <t>Рамка четырёхместная универсальная СУ, белый, Schneider AtlasDesign ATN000104</t>
  </si>
  <si>
    <t>УТ000046370</t>
  </si>
  <si>
    <t>Рамка четырёхместная универсальная СУ, грифель, Schneider AtlasDesign ATN000704</t>
  </si>
  <si>
    <t>УТ000060378</t>
  </si>
  <si>
    <t>Рамка четырёхместная универсальная, карбон, Schneider AtlasDesign ATN001004</t>
  </si>
  <si>
    <t>УТ000062102</t>
  </si>
  <si>
    <t>Розетка RJ45+TV СУ, карбон, Schneider AtlasDesign ATN001089</t>
  </si>
  <si>
    <t>УТ000048977</t>
  </si>
  <si>
    <t>Розетка TV "звезда", С/У, алюминий, 10А, IP20, 250 Вт, Legrand Inspiria 673852</t>
  </si>
  <si>
    <t>УТ000048978</t>
  </si>
  <si>
    <t>Розетка TV "звезда", С/У, антрацит, 10А, IP20, 250 Вт, Legrand Inspiria 673853</t>
  </si>
  <si>
    <t>УТ000048979</t>
  </si>
  <si>
    <t>Розетка TV "звезда", С/У, белый, 10А, IP20, 250 Вт, Legrand Inspiria 673850</t>
  </si>
  <si>
    <t>УТ000048980</t>
  </si>
  <si>
    <t>Розетка TV "звезда", С/У, слоновая кость, 10А, IP20, 250 Вт, Legrand Inspiria 673851</t>
  </si>
  <si>
    <t>УТ000054139</t>
  </si>
  <si>
    <t>Розетка двуместная c заземлением 16A бежевая, керамика "Марс"  Smartbuy (SBE-02i-16-S2-Z-c)</t>
  </si>
  <si>
    <t>УТ000054140</t>
  </si>
  <si>
    <t>Розетка двуместная без заземления 10A бежевая, керамика "Марс"  Smartbuy (SBE-02i-10-S2-N-c)</t>
  </si>
  <si>
    <t>УТ000039398</t>
  </si>
  <si>
    <t>Розетка двуместная без заземления 10A белая, керамика "Марс"  Smartbuy (SBE-02w-10-S2-N-c)</t>
  </si>
  <si>
    <t>УТ000047830</t>
  </si>
  <si>
    <t>Розетка двуместная с заземлением 16A Марс (SBE-02w-16-S2-Z)</t>
  </si>
  <si>
    <t>УТ000057256</t>
  </si>
  <si>
    <t>Розетка двухместная  О/У, С/З Quteo 16А IP20 250В  бел. Leg 782237</t>
  </si>
  <si>
    <t>00400051426</t>
  </si>
  <si>
    <t>Розетка двухместная О/У, Б/З, белая, 16A, Makel, Siva Ustu 45117, Турция</t>
  </si>
  <si>
    <t>УТ000019338</t>
  </si>
  <si>
    <t>Розетка двухместная О/У, Б/З, белый, 16А, Schneider BLANCA, Россия (000211)</t>
  </si>
  <si>
    <t>УТ000010293</t>
  </si>
  <si>
    <t>Розетка двухместная О/У, Б/З, белый, 16А, Schneider Этюд (РА16-005В), Россия</t>
  </si>
  <si>
    <t>00400051427</t>
  </si>
  <si>
    <t>Розетка двухместная О/У, С/З, белая, 16A, Makel, Siva Ustu 45182, Турция</t>
  </si>
  <si>
    <t>УТ000032767</t>
  </si>
  <si>
    <t>Розетка двухместная О/У, С/З, белая, РА16-261, Bylectrica, Пралеска, Беларусь</t>
  </si>
  <si>
    <t>УТ000019339</t>
  </si>
  <si>
    <t>Розетка двухместная О/У, С/З, белый, 16А, Schneider BLANCA, Россия (010211)</t>
  </si>
  <si>
    <t>УТ000010294</t>
  </si>
  <si>
    <t>Розетка двухместная О/У, С/З, белый, 16А, Schneider Этюд (РА16-007В), Россия</t>
  </si>
  <si>
    <t>УТ000020602</t>
  </si>
  <si>
    <t>Розетка двухместная с крышкой О/У, С/З, 16А, IP54, вертикальная Byokca TDM SQ1803-0009</t>
  </si>
  <si>
    <t>УТ000039804</t>
  </si>
  <si>
    <t>Розетка двухместная с крышкой О/У, С/З, 16А, IP54, Селигер TDM SQ1818-0009</t>
  </si>
  <si>
    <t>УТ000049005</t>
  </si>
  <si>
    <t>Розетка двухместная С/П, алюминий, 16А,2P+E немец.стандарт, IP20, 250 Вт, Legrand Inspiria 673752</t>
  </si>
  <si>
    <t>УТ000049006</t>
  </si>
  <si>
    <t>Розетка двухместная С/П, антрацит, 16А,2P+E немец.стандарт, IP20, 250 Вт, Legrand Inspiria 673753</t>
  </si>
  <si>
    <t>УТ000049007</t>
  </si>
  <si>
    <t>Розетка двухместная С/П, белый, 16А,2P+E немец.стандарт, IP20, 250 Вт, Legrand Inspiria 673750</t>
  </si>
  <si>
    <t>УТ000049008</t>
  </si>
  <si>
    <t>Розетка двухместная С/П, слоновая кость, 16А,2P+E немец.стандарт, IP20, 250 Вт, Legrand Inspiria 673751</t>
  </si>
  <si>
    <t>00410053596</t>
  </si>
  <si>
    <t>Розетка двухместная С/У, Б/З, белая, 16A, Makel, Mimoza 12017, Турция</t>
  </si>
  <si>
    <t>УТ000000069</t>
  </si>
  <si>
    <t>Розетка двухместная С/У, Б/З, белая, РС16-237, Bylectrica, Гармония, Беларусь</t>
  </si>
  <si>
    <t>УТ000000068</t>
  </si>
  <si>
    <t>Розетка двухместная С/У, С/З, белая, РС16-239, Bylectrica, Гармония, Беларусь</t>
  </si>
  <si>
    <t>00410056685</t>
  </si>
  <si>
    <t>Розетка двухместная С/У, С/З, белая/белая, 16A, Makel, Mimoza 12082, Турция</t>
  </si>
  <si>
    <t>УТ000019341</t>
  </si>
  <si>
    <t>Розетка двухместная С/У, С/З, белый, 16А, Schneider BLANCA, Россия (001021)</t>
  </si>
  <si>
    <t>00410050193</t>
  </si>
  <si>
    <t>Розетка двухместная С/У, телефонная 6P4C, белая, UNIVERSAL, Валери (В0134), Китай</t>
  </si>
  <si>
    <t>УТ000039805</t>
  </si>
  <si>
    <t>Розетка двухместная угловая О/У, Б/З, 16А, белая, РА16-751 Стиль</t>
  </si>
  <si>
    <t>УТ000039807</t>
  </si>
  <si>
    <t>Розетка двухместная угловая О/У, С/З, 16А, белая, РА16-752 Стиль</t>
  </si>
  <si>
    <t>УТ000058127</t>
  </si>
  <si>
    <t>Розетка информационная RJ45 категория 5e UTP С/П, антрацит, Legrand Inspiria 673828</t>
  </si>
  <si>
    <t>УТ000051862</t>
  </si>
  <si>
    <t>Розетка компьютер + телефон RJ-45 одноместная 16A белая, Марс (SBE-02w-S1-RJPH)</t>
  </si>
  <si>
    <t>УТ000043922</t>
  </si>
  <si>
    <t>Розетка компьютерная RJ-45 одноместная 16A белая, Юпитер (SBE-03w-S1-RJ)</t>
  </si>
  <si>
    <t>УТ000054141</t>
  </si>
  <si>
    <t>Розетка компьютерная RJ-45 одноместная бежевая, Марс (SBE-02i-S1-RJ)</t>
  </si>
  <si>
    <t>УТ000054132</t>
  </si>
  <si>
    <t>Розетка компьютерная RJ-45 одноместная белая, Марс (SBE-02w-S1-RJ)</t>
  </si>
  <si>
    <t>УТ000052876</t>
  </si>
  <si>
    <t>Розетка компьютерная RJ45 категория 5 UTP слоновая кость Legrand ETIKA</t>
  </si>
  <si>
    <t>УТ000062321</t>
  </si>
  <si>
    <t>Розетка компьютерная RJ45,  С/У, карбон, Schneider AtlasDesign ATN001083</t>
  </si>
  <si>
    <t>УТ000019345</t>
  </si>
  <si>
    <t>Розетка компьютерная О/У, RJ45, белый, кат 5е, Schneider BLANCA, Россия</t>
  </si>
  <si>
    <t>УТ000042592</t>
  </si>
  <si>
    <t>Розетка компьютерная С/У, RJ45, белая Таймыр TDM SQ1814-0021</t>
  </si>
  <si>
    <t>УТ000048041</t>
  </si>
  <si>
    <t>Розетка компьютерная С/У, RJ45, белый, кат 5е, Schneider BLANCA, Россия BLNIS045001</t>
  </si>
  <si>
    <t>УТ000057255</t>
  </si>
  <si>
    <t>Розетка одноместная  О/У, С/З Quteo 16А IP20 250В  защ. шторки бел. Leg 782220</t>
  </si>
  <si>
    <t>УТ000048704</t>
  </si>
  <si>
    <t>Розетка одноместная без заземления 10A белая, "Марс" керамика Smartbuy (SBE-02w-10-S1-N-c)</t>
  </si>
  <si>
    <t>УТ000041362</t>
  </si>
  <si>
    <t>Розетка одноместная без заземления 10A белая, "Юпитер" керамика  Smartbuy (SBE-03w-10-S1-N-c)</t>
  </si>
  <si>
    <t>УТ000044836</t>
  </si>
  <si>
    <t>Розетка одноместная без заземления бакелитовая 10A/2,2кВт Smartbuy (SBE-10-1-00-BN)</t>
  </si>
  <si>
    <t>УТ000058120</t>
  </si>
  <si>
    <t>Розетка одноместная О/У, Б/З, IP20, 16A, белый, Викинг, RA16-131-Б, Беларусь</t>
  </si>
  <si>
    <t>00400051424</t>
  </si>
  <si>
    <t>Розетка одноместная О/У, Б/З, белая, 16A, Makel, Siva Ustu 45102, Турция</t>
  </si>
  <si>
    <t>УТ000019346</t>
  </si>
  <si>
    <t>Розетка одноместная О/У, Б/З, белый, 16A, Schneider BLANCA, Россия (000111)</t>
  </si>
  <si>
    <t>УТ000010291</t>
  </si>
  <si>
    <t>Розетка одноместная О/У, Б/З, белый, 16А, Schneider Этюд (РА16-001В), Россия</t>
  </si>
  <si>
    <t>УТ000032769</t>
  </si>
  <si>
    <t>Розетка одноместная О/У, Б/З, белый, РА16-255, Bylectrica, Пралеска, Беларусь</t>
  </si>
  <si>
    <t>00400051429</t>
  </si>
  <si>
    <t>Розетка одноместная О/У, С/З, белая, 16A, Makel, Siva Ustu 45108, Турция</t>
  </si>
  <si>
    <t>УТ000000680</t>
  </si>
  <si>
    <t>Розетка одноместная О/У, С/З, белая, 16A, круглая, Makel 16011,Турция</t>
  </si>
  <si>
    <t>УТ000019347</t>
  </si>
  <si>
    <t>Розетка одноместная О/У, С/З, белый, 16А, Schneider BLANCA, Россия (010111)</t>
  </si>
  <si>
    <t>УТ000010292</t>
  </si>
  <si>
    <t>Розетка одноместная О/У, С/З, белый, 16А, Schneider Этюд (РА16-003В), Россия</t>
  </si>
  <si>
    <t>УТ000053147</t>
  </si>
  <si>
    <t>Розетка одноместная О/У, С/З, белый, без шторки, 16А, Schneider BLANCA, Россия (010101)</t>
  </si>
  <si>
    <t>УТ000000062</t>
  </si>
  <si>
    <t>Розетка одноместная О/У, С/З, белый, РА16-254, Bylectrica, Пралеска, Беларусь</t>
  </si>
  <si>
    <t>УТ000053110</t>
  </si>
  <si>
    <t>Розетка одноместная с заземлением 16A белая с защитными шторками "Юпитер" (SBE-03w-16-S1-1Z)</t>
  </si>
  <si>
    <t>УТ000048705</t>
  </si>
  <si>
    <t>Розетка одноместная с заземлением 16A белая, "Марс" керамика Smartbuy (SBE-02w-16-S1-Z-c)</t>
  </si>
  <si>
    <t>УТ000039397</t>
  </si>
  <si>
    <t>Розетка одноместная с заземлением и крышкой 16A белая, "Марс" керамика  Smartbuy (SBE-02w-16-S1-ZK-c)</t>
  </si>
  <si>
    <t>УТ000020594</t>
  </si>
  <si>
    <t>Розетка одноместная с крышкой О/У, С/З, 16А, IP54, горизонтальная Byokca TDM SQ1803-0007</t>
  </si>
  <si>
    <t>УТ000052750</t>
  </si>
  <si>
    <t>Розетка одноместная С/З, О/У белый, IP54, с защ.крышкой,защ.шторки16A Аллегро UNIVERSAL</t>
  </si>
  <si>
    <t>УТ000048982</t>
  </si>
  <si>
    <t>Розетка одноместная С/П, алюминий, 16А,2P IP20, 250 Вт, Legrand Inspiria 673712</t>
  </si>
  <si>
    <t>УТ000048981</t>
  </si>
  <si>
    <t>Розетка одноместная С/П, алюминий, 16А,2P+E немец.стандарт, IP20, 250 Вт, Legrand Inspiria 673722</t>
  </si>
  <si>
    <t>УТ000048983</t>
  </si>
  <si>
    <t>Розетка одноместная С/П, антрацит, 16А,2P IP20, 250 Вт, Legrand Inspiria 673713</t>
  </si>
  <si>
    <t>УТ000049127</t>
  </si>
  <si>
    <t>Розетка одноместная С/П, антрацит, 16А,2P+E немец.стандарт, IP20, 250 Вт, Legrand Inspiria 673723</t>
  </si>
  <si>
    <t>УТ000048984</t>
  </si>
  <si>
    <t>Розетка одноместная С/П, белый, 16А,2P IP20, 250 Вт, Legrand Inspiria 673710</t>
  </si>
  <si>
    <t>УТ000048986</t>
  </si>
  <si>
    <t>Розетка одноместная С/П, белый, 16А,2P+E немец.стандарт, IP20, 250 Вт, Legrand Inspiria 673720</t>
  </si>
  <si>
    <t>УТ000048985</t>
  </si>
  <si>
    <t>Розетка одноместная С/П, слоновая кость, 16А,2P IP20, 250 Вт, Legrand Inspiria 673711</t>
  </si>
  <si>
    <t>УТ000048987</t>
  </si>
  <si>
    <t>Розетка одноместная С/П, слоновая кость, 16А,2P+E немец.стандарт, IP20, 250 Вт, Legrand Inspiria 673721</t>
  </si>
  <si>
    <t>УТ000059368</t>
  </si>
  <si>
    <t>Розетка одноместная С/П, слоновая кость, 16А,2P+E с откидной крышкой и шторками немец.стандарт, IP20, 250 Вт, Legrand Inspiria 673741</t>
  </si>
  <si>
    <t>УТ000046353</t>
  </si>
  <si>
    <t>Розетка одноместная С/У, Б/З, алюм, 16А, Schneider AtlasDesign ATN000341</t>
  </si>
  <si>
    <t>УТ000042586</t>
  </si>
  <si>
    <t>Розетка одноместная С/У, Б/З, белая Таймыр TDM SQ1814-0511</t>
  </si>
  <si>
    <t>00410055516</t>
  </si>
  <si>
    <t>Розетка одноместная С/У, Б/З, белая, 16A, Makel, Mimoza 12002, Турция</t>
  </si>
  <si>
    <t>УТ000007696</t>
  </si>
  <si>
    <t>Розетка одноместная С/У, Б/З, белая, РС16-228, Bylectrica, Гармония, Беларусь</t>
  </si>
  <si>
    <t>УТ000046354</t>
  </si>
  <si>
    <t>Розетка одноместная С/У, Б/З, белый, 16А, Schneider AtlasDesign ATN000141</t>
  </si>
  <si>
    <t>УТ000019348</t>
  </si>
  <si>
    <t>Розетка одноместная С/У, Б/З, белый, 16А, Schneider BLANCA, Россия (000011)</t>
  </si>
  <si>
    <t>УТ000038668</t>
  </si>
  <si>
    <t>Розетка одноместная С/У, Б/З, белый, 16А, Schneider GLOSSA, Россия GLS000141</t>
  </si>
  <si>
    <t>УТ000046355</t>
  </si>
  <si>
    <t>Розетка одноместная С/У, Б/З, грифель, 16А, Schneider AtlasDesign ATN000741</t>
  </si>
  <si>
    <t>УТ000046356</t>
  </si>
  <si>
    <t>Розетка одноместная С/У, С/З, алюм, 16А, Schneider AtlasDesign ATN000343</t>
  </si>
  <si>
    <t>УТ000000067</t>
  </si>
  <si>
    <t>Розетка одноместная С/У, С/З, белая, РС16-227, Bylectrica, Гармония, Беларусь</t>
  </si>
  <si>
    <t>00410055518</t>
  </si>
  <si>
    <t>Розетка одноместная С/У, С/З, белая/белая, 16A, Makel, Mimoza 12008,Турция</t>
  </si>
  <si>
    <t>УТ000046357</t>
  </si>
  <si>
    <t>Розетка одноместная С/У, С/З, белый, 16А, Schneider AtlasDesign ATN000143</t>
  </si>
  <si>
    <t>УТ000019349</t>
  </si>
  <si>
    <t>Розетка одноместная С/У, С/З, белый, 16А, Schneider BLANCA, Россия (001011)</t>
  </si>
  <si>
    <t>УТ000038669</t>
  </si>
  <si>
    <t>Розетка одноместная С/У, С/З, белый, 16А, Schneider GLOSSA, Россия GLS000143</t>
  </si>
  <si>
    <t>УТ000046358</t>
  </si>
  <si>
    <t>Розетка одноместная С/У, С/З, грифель, 16А, Schneider AtlasDesign ATN000743</t>
  </si>
  <si>
    <t>УТ000060370</t>
  </si>
  <si>
    <t>Розетка одноместная С/У, С/З, карбон, 16А, Schneider AtlasDesign ATN001043</t>
  </si>
  <si>
    <t>УТ000039221</t>
  </si>
  <si>
    <t>Розетка одноместная С/У, С/З, керамика, белая Таймыр TDM SQ1814-0012</t>
  </si>
  <si>
    <t>УТ000060377</t>
  </si>
  <si>
    <t>Розетка одноместная СУ с заземлением, шторки, карбон, Schneider AtlasDesign ATN001045</t>
  </si>
  <si>
    <t>УТ000054142</t>
  </si>
  <si>
    <t>Розетка одноместная телевизионная 75Ом 5-862МГц, бежевая, "Марс" Smartbuy (SBE-02i-S1-TV)</t>
  </si>
  <si>
    <t>УТ000048707</t>
  </si>
  <si>
    <t>Розетка одноместная телевизионная 75Ом 5-862МГц, белая, "Марс" Smartbuy (SBE-02w-S1-TV)</t>
  </si>
  <si>
    <t>00400051421</t>
  </si>
  <si>
    <t>Розетка С/У, TV, белая, Makel, Mimoza 12007, Турция</t>
  </si>
  <si>
    <t>00400051419</t>
  </si>
  <si>
    <t>Розетка С/У,TF, RJ11, белая, Makel, Mimoza 22014, Турция</t>
  </si>
  <si>
    <t>УТ000043923</t>
  </si>
  <si>
    <t>Розетка телевизионная 75Ом 5-862МГц RJ-45 белая, Юпитер (SBE-03w-S1-TV)</t>
  </si>
  <si>
    <t>УТ000026085</t>
  </si>
  <si>
    <t>Розетка телевизионная С/У TV, RG6 1dB, белый, Schneider BLANCA, Россия (BLNTS000011)</t>
  </si>
  <si>
    <t>УТ000038666</t>
  </si>
  <si>
    <t>Розетка телевизионная С/У TV, RG6 1dB, оконечная, белый, Schneider GLOSSA, Россия GSL000191</t>
  </si>
  <si>
    <t>УТ000038667</t>
  </si>
  <si>
    <t>Розетка телевизионная С/У TV, RG6 1dB, проходная, белый, Schneider GLOSSA, Россия GSL000192</t>
  </si>
  <si>
    <t>УТ000026086</t>
  </si>
  <si>
    <t>Розетка телевизионная С/У, бежевая, TV, RG6, Schneider Дуэт (WDE000291), Россия</t>
  </si>
  <si>
    <t>УТ000042593</t>
  </si>
  <si>
    <t>Розетка телевизионная С/У, белая Таймыр TDM SQ1814-0032</t>
  </si>
  <si>
    <t>УТ000057257</t>
  </si>
  <si>
    <t>Розетка трёхместная  О/У, С/З Quteo 16А IP20 250В  защ. шторки бел. Leg 782238</t>
  </si>
  <si>
    <t>УТ000044358</t>
  </si>
  <si>
    <t>Розетка трехместная без заземлением 10A белая, "Юпитер"  Smartbuy (SBE-03w-10-S3-N)</t>
  </si>
  <si>
    <t>УТ000010036</t>
  </si>
  <si>
    <t>Розетка трёхместная О/У, Б/З, белый, РА16-244, Bylectrica, Пралеска, Беларусь</t>
  </si>
  <si>
    <t>УТ000015956</t>
  </si>
  <si>
    <t>Розетка трёхместная О/У, Б/З, белый, РА16-263, Bylectrica, Пралеска, Беларусь</t>
  </si>
  <si>
    <t>УТ000010035</t>
  </si>
  <si>
    <t>Розетка трёхместная О/У, С/З, белая, РА16-243, Bylectrica, Пралеска,  Беларусь</t>
  </si>
  <si>
    <t>УТ000019343</t>
  </si>
  <si>
    <t>Розетка трёхместная О/У, С/З, белый, 16А, Schneider BLANCA, Россия (010311)</t>
  </si>
  <si>
    <t>УТ000022175</t>
  </si>
  <si>
    <t>Розетка трёхместная О/У, С/З, белый, РА16-265, Bylectrica, Пралеска, Беларусь</t>
  </si>
  <si>
    <t>УТ000057682</t>
  </si>
  <si>
    <t>Розетка четырехместная наружная без заземления без шторок 16А 250B белая PA16-205B ЭТЮД Systeme Electric</t>
  </si>
  <si>
    <t>УТ000019344</t>
  </si>
  <si>
    <t>Розетка четырёхместная О/У, Б/З, белый, 16А, Schneider BLANCA, Россия (000411)</t>
  </si>
  <si>
    <t>УТ000012009</t>
  </si>
  <si>
    <t>Розетка четырёхместная О/У, Б/З, белый, РА16-246, Bylectrica, Пралеска, Беларусь</t>
  </si>
  <si>
    <t>УТ000015957</t>
  </si>
  <si>
    <t>Розетка четырёхместная О/У, Б/З, белый, РА16-264, Bylectrica, Пралеска, Беларусь</t>
  </si>
  <si>
    <t>УТ000006308</t>
  </si>
  <si>
    <t>Розетка четырёхместная О/У, С/З, белая, РА16-245, Bylectrica, Пралеска, Беларусь</t>
  </si>
  <si>
    <t>УТ000006309</t>
  </si>
  <si>
    <t>Розетка четырёхместная О/У, С/З, белый, РА16-266, Bylectrica, Пралеска, Беларусь</t>
  </si>
  <si>
    <t>УТ000047831</t>
  </si>
  <si>
    <t>Светорегулятор (диммер) 550Вт 220В Марс (SBE-02w-2,5-D-0)</t>
  </si>
  <si>
    <t xml:space="preserve"> Разъемы каучуковые</t>
  </si>
  <si>
    <t>УТ000060701</t>
  </si>
  <si>
    <t>Вилка каучук без заземления 16А, 230В, 2P В16-006</t>
  </si>
  <si>
    <t>УТ000060700</t>
  </si>
  <si>
    <t>Вилка каучук с заземлением 16А, 230В, 2P+PE В16-005, черный</t>
  </si>
  <si>
    <t>УТ000058135</t>
  </si>
  <si>
    <t>Вилка прямая каучук 16А, 230В, 2P+PE IP44 UNIVersal</t>
  </si>
  <si>
    <t>УТ000033044</t>
  </si>
  <si>
    <t>Вилка прямая каучук 16А, 230В, 2P+PE P16-003 з/к (ГОРС)</t>
  </si>
  <si>
    <t>УТ000066221</t>
  </si>
  <si>
    <t>Вилка прямая каучук 16А, 230В, 2P+PE Smartbuy красная (SBE-16-P07-Rr)</t>
  </si>
  <si>
    <t>УТ000032145</t>
  </si>
  <si>
    <t>Вилка прямая каучук 16А, 230В, 2P+PE, IP44 EKF RPS-011-16-230-44</t>
  </si>
  <si>
    <t>УТ000058506</t>
  </si>
  <si>
    <t>Вилка прямая каучук 16А, B16-362, 230В,  з/к</t>
  </si>
  <si>
    <t>УТ000065373</t>
  </si>
  <si>
    <t>Вилка прямая каучук 2P+PE 230V 16A IP44 желтая DYNEL DY-01-01-010</t>
  </si>
  <si>
    <t>УТ000065359</t>
  </si>
  <si>
    <t>Вилка прямая каучук 2P+PE 230V 16A IP44 оранжевая DYNEL DY-01-01-013</t>
  </si>
  <si>
    <t>УТ000065360</t>
  </si>
  <si>
    <t>Вилка прямая каучук 2P+PE 230V 16A IP44 синяя DYNEL DY-01-01-019</t>
  </si>
  <si>
    <t>УТ000058988</t>
  </si>
  <si>
    <t>Вилка прямая каучук с заземлением 16А, 230В, 2P+PE B16-001 УХЛ3</t>
  </si>
  <si>
    <t>УТ000035098</t>
  </si>
  <si>
    <t>Вилка угловая каучук 16A, 220-240В, 2P+PE Lezard 106-0400-0108</t>
  </si>
  <si>
    <t>УТ000035099</t>
  </si>
  <si>
    <t>Вилка угловая каучук 16A, 220-240В, 2P+PE с кольцом Lezard 106-0400-0109</t>
  </si>
  <si>
    <t>УТ000066223</t>
  </si>
  <si>
    <t>Вилка угловая каучук 16A, 230В, 2P+PE, IP44 с кольцом Smartbuy красная  (SBE-16-P08-Rr)</t>
  </si>
  <si>
    <t>УТ000066222</t>
  </si>
  <si>
    <t>Вилка угловая каучук 16А, 230В, 2P+PE, IP44 Smartbuy красная (SBE-16-P09-Rr)</t>
  </si>
  <si>
    <t>УТ000058990</t>
  </si>
  <si>
    <t>Вилка угловая каучук c кольцом вывод 90гр , 16A 230В, 2P+PE В16-002 УХЛ3</t>
  </si>
  <si>
    <t>УТ000058991</t>
  </si>
  <si>
    <t>Вилка угловая каучук с кольцом вывод 45гр, 16A 230В, 2P+PE В16-003 УХЛ3</t>
  </si>
  <si>
    <t>УТ000053146</t>
  </si>
  <si>
    <t>Вилка уловая с ушком каучук 16А, 230В, 2P+PE IP44 UNIVersal 0003</t>
  </si>
  <si>
    <t>УТ000052450</t>
  </si>
  <si>
    <t>Вилка штепсельная каучук, 16А, IP44-28, FAR F48 (з)</t>
  </si>
  <si>
    <t>УТ000065361</t>
  </si>
  <si>
    <t>Колодка 3 с/з с крышками каучук 2P+PE 230V 16A IP54 желтая DYNEL DY-01-01-012</t>
  </si>
  <si>
    <t>УТ000065362</t>
  </si>
  <si>
    <t>Колодка 3 с/з с крышками каучук 2P+PE 230V 16A IP54 красная DYNEL DY-01-01-018</t>
  </si>
  <si>
    <t>УТ000065363</t>
  </si>
  <si>
    <t>Колодка 3 с/з с крышками каучук 2P+PE 230V 16A IP54 оранжевая DYNEL DY-01-01-015</t>
  </si>
  <si>
    <t>УТ000065364</t>
  </si>
  <si>
    <t>Колодка 3 с/з с крышками каучук 2P+PE 230V 16A IP54 синяя DYNEL DY-01-01-021</t>
  </si>
  <si>
    <t>УТ000058995</t>
  </si>
  <si>
    <t>Розетка 1-местная, с/з, переносная, без крышки, каучук 16А IP20 РА16-005 УХЛ3</t>
  </si>
  <si>
    <t>УТ000058986</t>
  </si>
  <si>
    <t>Розетка 1-местная, с/з, угловая, переносная, с защитной крышкой, каучук 16А IP44 РП16-132</t>
  </si>
  <si>
    <t>УТ000027472</t>
  </si>
  <si>
    <t>Розетка 2х местная с заглушками каучук 2P+E 1*16 220-240V IP44 Lezard 106-0400-0110</t>
  </si>
  <si>
    <t>УТ000060335</t>
  </si>
  <si>
    <t>Розетка 2х местная с защитными крышками, каучук SmartBuy (SBE-16-2-00-Rr) красная</t>
  </si>
  <si>
    <t>УТ000060336</t>
  </si>
  <si>
    <t>Розетка 3х местная с заглушкой каучук 2P+E 1*16А 220-240В IP44 Smartbuy SBE-16-3-00-Rr красная</t>
  </si>
  <si>
    <t>УТ000027447</t>
  </si>
  <si>
    <t>Розетка 4х местная с заглушками каучук 2P+E 1*16А 220-240В IP44 Smartbuy SBE-16-4-00-R</t>
  </si>
  <si>
    <t>УТ000060334</t>
  </si>
  <si>
    <t>Розетка 4х местная с заглушками каучук 2P+E 1*16А 220-240В IP44 Smartbuy SBE-16-4-00-Rr красная</t>
  </si>
  <si>
    <t>УТ000033043</t>
  </si>
  <si>
    <t>Розетка P16-381(3ОП з/к IP44 каучук)</t>
  </si>
  <si>
    <t>УТ000066248</t>
  </si>
  <si>
    <t>Розетка настенная каучук 16А, 230В, 2P+PE, IP44 с защитной крышкой SmartBuy красная (SBE-16-1-00-Rr)</t>
  </si>
  <si>
    <t>УТ000022472</t>
  </si>
  <si>
    <t>Розетка настенная каучук 32А, 380В, 3Р+РЕ, IP44  с заглушкой, наклонная TDM SQ0612-0009</t>
  </si>
  <si>
    <t>УТ000066249</t>
  </si>
  <si>
    <t>Розетка переносная с защитной крышкой каучуковая 230В, 2Р+РЕ, 16А, IP44 Smartbuy красная (SBE-16-S07-Rr)</t>
  </si>
  <si>
    <t>УТ000048685</t>
  </si>
  <si>
    <t>Розетка переносная с кольцом и защитной крышкой каучуковая 230В, 2Р+РЕ, 16А, IP44 Smartbuy (SBE-16-S08-R)</t>
  </si>
  <si>
    <t>УТ000066250</t>
  </si>
  <si>
    <t>Розетка переносная с кольцом и защитной крышкой каучуковая 230В, 2Р+РЕ, 16А, IP44 Smartbuy красная (SBE-16-S08-Rr)</t>
  </si>
  <si>
    <t>УТ000065376</t>
  </si>
  <si>
    <t>Розетка переносная с крышкой каучук 2P+PE 230V 16A IP44 DYNEL DY-01-01-005 (1/16/192)</t>
  </si>
  <si>
    <t>УТ000065368</t>
  </si>
  <si>
    <t>Розетка переносная с крышкой каучук 2P+PE 230V 16A IP44 желтая DYNEL DY-01-01-011</t>
  </si>
  <si>
    <t>УТ000065369</t>
  </si>
  <si>
    <t>Розетка переносная с крышкой каучук 2P+PE 230V 16A IP44 красная DYNEL DY-01-01-017</t>
  </si>
  <si>
    <t>УТ000065366</t>
  </si>
  <si>
    <t>Розетка переносная с крышкой каучук 2P+PE 230V 16A IP44 оранжевая DYNEL DY-01-01-014</t>
  </si>
  <si>
    <t>УТ000065367</t>
  </si>
  <si>
    <t>Розетка переносная с крышкой каучук 2P+PE 230V 16A IP44 синяя DYNEL DY-01-01-020</t>
  </si>
  <si>
    <t>00410058075</t>
  </si>
  <si>
    <t>Розетка стационарная трехфазная каучук 25А IP44 (з) FAR F132</t>
  </si>
  <si>
    <t>00410058076</t>
  </si>
  <si>
    <t>Розетка стационарная трехфазная каучук 25А IP44 (з) FAR F139 16А+</t>
  </si>
  <si>
    <t>00410058074</t>
  </si>
  <si>
    <t>Розетка штепсельная каучук 25А, 380В, IP44-28   Far F102  (з)</t>
  </si>
  <si>
    <t>УТ000046930</t>
  </si>
  <si>
    <t>Розетка штепсельная каучук С/З 16А, 220-240В, 2P+PE, IP44 с заглушкой каучук Bylectrica</t>
  </si>
  <si>
    <t>УТ000058893</t>
  </si>
  <si>
    <t>Розетка штепсельная с заземлением каучук 16А IP44 ALFA</t>
  </si>
  <si>
    <t xml:space="preserve"> Разъемы силовые стандарта CEE</t>
  </si>
  <si>
    <t>УТ000036086</t>
  </si>
  <si>
    <t>Вилка накладная к эл.плите 440В 32А В32-003</t>
  </si>
  <si>
    <t>УТ000010924</t>
  </si>
  <si>
    <t>Вилка переносная 2P+PE 16A 220V IP44 EKF 013 ps-013-16-220</t>
  </si>
  <si>
    <t>УТ000027468</t>
  </si>
  <si>
    <t>Вилка переносная 2P+PE 16A-6ч/200-250V IP44 IEK ССИ-013 Magnum PSN02-016-3</t>
  </si>
  <si>
    <t>УТ000010926</t>
  </si>
  <si>
    <t>Вилка переносная 2P+PE 32A 220V IP44 EKF ps-023-32-220</t>
  </si>
  <si>
    <t>00410055124</t>
  </si>
  <si>
    <t>Вилка переносная 3P+PE 16A 380V IP44 EKF ps-014-16-380</t>
  </si>
  <si>
    <t>УТ000027469</t>
  </si>
  <si>
    <t>Вилка переносная 3P+PE 16A-6ч/380-415V IP44 IEK ССИ-014 Magnum PSN02-016-4</t>
  </si>
  <si>
    <t>00410055126</t>
  </si>
  <si>
    <t>Вилка переносная 3P+PE 32A 380V IP44 EKF ps-024-32-380</t>
  </si>
  <si>
    <t>УТ000010925</t>
  </si>
  <si>
    <t>Вилка переносная 3P+PE+N 16A 380V IP44 EKF ps-015-16-380</t>
  </si>
  <si>
    <t>УТ000027470</t>
  </si>
  <si>
    <t>Вилка переносная 3P+PE+N 16A-6ч/200/346-240/415V IP44 IEK ССИ-015 Magnum PSN02-016-5</t>
  </si>
  <si>
    <t>00410055127</t>
  </si>
  <si>
    <t>Вилка переносная 3P+PE+N 32A 380V IP44 EKF ps-025-32-380</t>
  </si>
  <si>
    <t>УТ000054157</t>
  </si>
  <si>
    <t>Вилка переносная Smartbuy 2P+PE 16A 220V IP44, (SBE-16-PP3-220)</t>
  </si>
  <si>
    <t>УТ000054160</t>
  </si>
  <si>
    <t>Вилка переносная Smartbuy 2P+PE 32A 220V IP44, (SBE-32-PP3-220)</t>
  </si>
  <si>
    <t>УТ000054161</t>
  </si>
  <si>
    <t>Вилка переносная Smartbuy 3P+PE 32A 380V IP44, (SBE-32-PP4-380)</t>
  </si>
  <si>
    <t>УТ000054162</t>
  </si>
  <si>
    <t>Вилка переносная Smartbuy 3P+PE+N 32A 380V IP44, (SBE-32-PP5-380)</t>
  </si>
  <si>
    <t>УТ000005022</t>
  </si>
  <si>
    <t>Комплект розетка+вилка РШ-ВШ 250В/32А белый</t>
  </si>
  <si>
    <t>УТ000008382</t>
  </si>
  <si>
    <t>Комплект розетка+вилка РШ-ВШ 250В/32А чёрный</t>
  </si>
  <si>
    <t>УТ000005023</t>
  </si>
  <si>
    <t>Комплект розетка+вилка РШ-ВШ 380В/32А белый</t>
  </si>
  <si>
    <t>УТ000008383</t>
  </si>
  <si>
    <t>Комплект розетка+вилка РШ-ВШ 380В/32А чёрный</t>
  </si>
  <si>
    <t>УТ000060753</t>
  </si>
  <si>
    <t>Комплект розетка+вилка РШ-ВШ СП 250В/32А 2P+PE белый 32-003 (05022)</t>
  </si>
  <si>
    <t>УТ000058177</t>
  </si>
  <si>
    <t>Комплект розетка+вилка СЭ РВШ 32-002 УХЛ4</t>
  </si>
  <si>
    <t>УТ000036023</t>
  </si>
  <si>
    <t>Разъем для плиты 250В 32A 2P+PE, (ОУ) карболитовый чёрный SmartBuy SBE-IS2-250-C</t>
  </si>
  <si>
    <t>УТ000036024</t>
  </si>
  <si>
    <t>Разъем для плиты 250В 32A 2P+PE, (ОУ) пластиковый белый  SmartBuy SBE-IS1-250-P 7000 Вт.</t>
  </si>
  <si>
    <t>УТ000036025</t>
  </si>
  <si>
    <t>Разъем для плиты 250В 32A 2P+PE, (СУ) пластиковый белый SmartBuy SBE-IS2-250-P</t>
  </si>
  <si>
    <t>УТ000036026</t>
  </si>
  <si>
    <t>Разъем для плиты 380В 32A 3P+PE, (ОУ) карболитовый чёрный SmartBuy SBE-IS1-380-C</t>
  </si>
  <si>
    <t>УТ000054810</t>
  </si>
  <si>
    <t>Розетка накладная для плит с/з, STEKKER, PPG32-53-20, белый</t>
  </si>
  <si>
    <t>УТ000036043</t>
  </si>
  <si>
    <t>Розетка переносная 2P+PE 16A 220V IP44 EKF ps-213-16-220</t>
  </si>
  <si>
    <t>УТ000010928</t>
  </si>
  <si>
    <t>Розетка переносная 2P+PE 32A 220V IP44 EKF ps-223-32-220</t>
  </si>
  <si>
    <t>УТ000027461</t>
  </si>
  <si>
    <t>Розетка переносная 3P+PE 16A 380V IP44 EKF ps-214-16-380</t>
  </si>
  <si>
    <t>УТ000027463</t>
  </si>
  <si>
    <t>Розетка переносная 3P+PE 32A 380V IP44 EKF ps-224-32-380</t>
  </si>
  <si>
    <t>УТ000027870</t>
  </si>
  <si>
    <t>Розетка переносная 3P+PE+N 32A 380V IP44 EKF  ps-225-32-380</t>
  </si>
  <si>
    <t>УТ000064547</t>
  </si>
  <si>
    <t>Розетка переносная Smartbuy 2P+PE 16A 220V IP44 (SBE-16-PS3-220)</t>
  </si>
  <si>
    <t>УТ000054165</t>
  </si>
  <si>
    <t>Розетка переносная Smartbuy 2P+PE 32A 220V IP44 (SBE-32-PS3-220)</t>
  </si>
  <si>
    <t>УТ000054163</t>
  </si>
  <si>
    <t>Розетка переносная Smartbuy 3P+PE 16A 380V IP44 (SBE-16-PS4-380)</t>
  </si>
  <si>
    <t>УТ000054166</t>
  </si>
  <si>
    <t>Розетка переносная Smartbuy 3P+PE 32A 380V IP44 (SBE-32-PS4-380)</t>
  </si>
  <si>
    <t>УТ000054164</t>
  </si>
  <si>
    <t>Розетка переносная Smartbuy 3P+PE+N 16A 380V IP44 (SBE-16-PS5-380)</t>
  </si>
  <si>
    <t>УТ000054167</t>
  </si>
  <si>
    <t>Розетка переносная Smartbuy 3P+PE+N 32A 380V IP44 (SBE-32-PS5-380)</t>
  </si>
  <si>
    <t>УТ000010934</t>
  </si>
  <si>
    <t>Розетка стационарная 2P+PE 63A 250V IP67 IEK CCB-133 Magnum PSN11-063-3</t>
  </si>
  <si>
    <t>УТ000027471</t>
  </si>
  <si>
    <t>Розетка стационарная 3P+PE 16A-6ч/380-415V IP44 IEK ССИ-114 Magnum PSN12-016-4</t>
  </si>
  <si>
    <t>УТ000010933</t>
  </si>
  <si>
    <t>Розетка стационарная 3P+PE+N 16A 220V IP44 IEK CCB-115 Magnum PSN12-016-5</t>
  </si>
  <si>
    <t>УТ000054168</t>
  </si>
  <si>
    <t>Розетка стационарная наружная Smartbuy 2P+PE 16A 220V IP44 (SBE-16-LS3-220)</t>
  </si>
  <si>
    <t>УТ000054171</t>
  </si>
  <si>
    <t>Розетка стационарная наружная Smartbuy 2P+PE 32A 220V IP44 (SBE-32-LS3-220)</t>
  </si>
  <si>
    <t>УТ000054169</t>
  </si>
  <si>
    <t>Розетка стационарная наружная Smartbuy 3P+PE 16A 380V IP44 (SBE-16-LS4-380)</t>
  </si>
  <si>
    <t>УТ000054172</t>
  </si>
  <si>
    <t>Розетка стационарная наружная Smartbuy 3P+PE 32A 380V IP44 (SBE-32-LS4-380)</t>
  </si>
  <si>
    <t>УТ000054170</t>
  </si>
  <si>
    <t>Розетка стационарная наружная Smartbuy 3P+PE+N 16A 380V IP44 (SBE-16-LS5-380)</t>
  </si>
  <si>
    <t>УТ000054173</t>
  </si>
  <si>
    <t>Розетка стационарная наружная Smartbuy 3P+PE+N 32A 380V IP44 (SBE-32-LS5-380)</t>
  </si>
  <si>
    <t xml:space="preserve"> Изоляционные материалы</t>
  </si>
  <si>
    <t xml:space="preserve"> Изолента</t>
  </si>
  <si>
    <t>00000003162</t>
  </si>
  <si>
    <t>Изолента Safeline 15/10 красный (10)</t>
  </si>
  <si>
    <t>УТ000052245</t>
  </si>
  <si>
    <t>Изолента Safeline 15/10 серо-стальная (10)</t>
  </si>
  <si>
    <t>00000003163</t>
  </si>
  <si>
    <t>Изолента Safeline 15/10 синий (10)</t>
  </si>
  <si>
    <t>00000003164</t>
  </si>
  <si>
    <t>Изолента Safeline 15/10 чёрный (10)</t>
  </si>
  <si>
    <t>00410058553</t>
  </si>
  <si>
    <t>Изолента Safeline 15/20 белый (10)</t>
  </si>
  <si>
    <t>00410058551</t>
  </si>
  <si>
    <t>Изолента Safeline 15/20 красный (10)</t>
  </si>
  <si>
    <t>00410058555</t>
  </si>
  <si>
    <t>Изолента Safeline 15/20 серо-стальной</t>
  </si>
  <si>
    <t>00000004220</t>
  </si>
  <si>
    <t>Изолента Safeline 15/20 синий (10)</t>
  </si>
  <si>
    <t>УТ000052248</t>
  </si>
  <si>
    <t>Изолента Safeline 15/5 AUTO синяя, 150мкм</t>
  </si>
  <si>
    <t>00410050923</t>
  </si>
  <si>
    <t>Изолента Safeline 19/20 белый</t>
  </si>
  <si>
    <t>00410050924</t>
  </si>
  <si>
    <t>Изолента Safeline 19/20 желтый</t>
  </si>
  <si>
    <t>00000003215</t>
  </si>
  <si>
    <t>Изолента Safeline 19/20 зеленый</t>
  </si>
  <si>
    <t>00000003216</t>
  </si>
  <si>
    <t>Изолента Safeline 19/20 красный</t>
  </si>
  <si>
    <t>УТ000052246</t>
  </si>
  <si>
    <t>Изолента Safeline 19/20 серо-стальная (10)</t>
  </si>
  <si>
    <t>00000003218</t>
  </si>
  <si>
    <t>Изолента Safeline 19/20 чёрный</t>
  </si>
  <si>
    <t>00000004727</t>
  </si>
  <si>
    <t>Изолента Safeline 19/25 белый</t>
  </si>
  <si>
    <t>00000003219</t>
  </si>
  <si>
    <t>Изолента Safeline 19/25 красный</t>
  </si>
  <si>
    <t>00000003220</t>
  </si>
  <si>
    <t>Изолента Safeline 19/25 синий (10)</t>
  </si>
  <si>
    <t>УТ000066228</t>
  </si>
  <si>
    <t>Изолента Smartbuy Pro, 0.15х15мм, 20 метров, жёлтая морозостойкая (SBE-IT-15-15-20-y)</t>
  </si>
  <si>
    <t>УТ000066229</t>
  </si>
  <si>
    <t>Изолента Smartbuy Pro, 0.15х15мм, 20 метров, жёлто-зелёная морозостойкая (SBE-IT-15-15-20-yg)</t>
  </si>
  <si>
    <t>УТ000066230</t>
  </si>
  <si>
    <t>Изолента Smartbuy Pro, 0.15х15мм, 20 метров, зелёная морозостойкая (SBE-IT-15-15-20-g)</t>
  </si>
  <si>
    <t>УТ000066234</t>
  </si>
  <si>
    <t>Изолента Smartbuy Pro, 0.15х19мм, 10 метров, белая морозостойкая (SBE-IT-15-19-10-w)</t>
  </si>
  <si>
    <t>УТ000066235</t>
  </si>
  <si>
    <t>Изолента Smartbuy Pro, 0.15х19мм, 10 метров, жёлтая морозостойкая (SBE-IT-15-19-10-y)</t>
  </si>
  <si>
    <t>УТ000066236</t>
  </si>
  <si>
    <t>Изолента Smartbuy Pro, 0.15х19мм, 10 метров, жёлтая-зелёная морозостойкая (SBE-IT-15-19-10-yg)</t>
  </si>
  <si>
    <t>УТ000066237</t>
  </si>
  <si>
    <t>Изолента Smartbuy Pro, 0.15х19мм, 10 метров, зелёная морозостойкая (SBE-IT-15-19-10-g)</t>
  </si>
  <si>
    <t>УТ000066238</t>
  </si>
  <si>
    <t>Изолента Smartbuy Pro, 0.15х19мм, 10 метров, красная морозостойкая (SBE-IT-15-19-10-r)</t>
  </si>
  <si>
    <t>УТ000066239</t>
  </si>
  <si>
    <t>Изолента Smartbuy Pro, 0.15х19мм, 10 метров, серая морозостойкая (SBE-IT-15-19-10-gr)</t>
  </si>
  <si>
    <t>УТ000031810</t>
  </si>
  <si>
    <t>Изолента Terminator IZ 1918Blue ширина 19мм длина 18.3м синяя</t>
  </si>
  <si>
    <t>УТ000054210</t>
  </si>
  <si>
    <t>Изолента Terminator IZ 1918G ширина 19мм длина 18.3м зеленая</t>
  </si>
  <si>
    <t>УТ000054211</t>
  </si>
  <si>
    <t>Изолента Terminator IZ 1918R ширина 19мм длина 18.3м красная</t>
  </si>
  <si>
    <t>УТ000031812</t>
  </si>
  <si>
    <t>Изолента Terminator IZ 1918W электроизоляционная ширина 19мм длина 18.3м белая</t>
  </si>
  <si>
    <t>УТ000054212</t>
  </si>
  <si>
    <t>Изолента Terminator IZ 1918Y ширина 19мм длина 18.3м желтая</t>
  </si>
  <si>
    <t>УТ000057134</t>
  </si>
  <si>
    <t>Изолента автомобильная Terminator IZ 1510Blue ширина 15мм длина 10м синяя</t>
  </si>
  <si>
    <t>УТ000061957</t>
  </si>
  <si>
    <t>Изолента автомобильная Terminator IZ 1510S, 0,13мм, черная</t>
  </si>
  <si>
    <t>УТ000054215</t>
  </si>
  <si>
    <t>Изолента бесклеевая, для жгутов Terminator IZN 1920, ширина 19мм длина 20м черная</t>
  </si>
  <si>
    <t>УТ000031809</t>
  </si>
  <si>
    <t>Изолента бесклеевая, холодостойкая, не поддерживает горение Terminator IZC 1510, ширина 15мм длина 10м черная</t>
  </si>
  <si>
    <t>УТ000046296</t>
  </si>
  <si>
    <t>Изолента бесклеевая, холодостойкая, не поддерживает горение Terminator IZC 1920, ширина 19мм длина 20м черная</t>
  </si>
  <si>
    <t>УТ000054214</t>
  </si>
  <si>
    <t>Изолента всепогодная, суперпрочная, огнеупорная Terminator IC6P, ширина 19мм длина 20м черная</t>
  </si>
  <si>
    <t>УТ000031102</t>
  </si>
  <si>
    <t>Изолента всепогодная, суперпрочная, огнеупорная Terminator ICA8P, ширина 19мм длина 20м чёрная</t>
  </si>
  <si>
    <t>УТ000031808</t>
  </si>
  <si>
    <t>Изолента не горючая, самозатухающиеся Terminator IZ 1510FR ширина 15мм длина 10м черная</t>
  </si>
  <si>
    <t>УТ000031811</t>
  </si>
  <si>
    <t>Изолента не горючая, самозатухающиеся Terminator IZ 1918FR ширина 19мм длина 18.3м черная</t>
  </si>
  <si>
    <t>УТ000031814</t>
  </si>
  <si>
    <t>Изолента огнеупорная Terminator 00545, ширина 19мм длина 25м  черная</t>
  </si>
  <si>
    <t>УТ000057137</t>
  </si>
  <si>
    <t>Изолента огнеупорная,  всепогодная Terminator IU1K,  ширина 19мм длина 20м белая</t>
  </si>
  <si>
    <t>УТ000057138</t>
  </si>
  <si>
    <t>Изолента огнеупорная,  всепогодная Terminator IU1K,  ширина 19мм длина 20м синяя</t>
  </si>
  <si>
    <t>УТ000031103</t>
  </si>
  <si>
    <t>Изолента огнеупорная,  всепогодная Terminator IU1K,  ширина 19мм длина 20м чёрная</t>
  </si>
  <si>
    <t>УТ000017836</t>
  </si>
  <si>
    <t>Изолента ПВХ 15мм 10м белая Smartbuy SBE-IT-15-10-w</t>
  </si>
  <si>
    <t>УТ000017837</t>
  </si>
  <si>
    <t>Изолента ПВХ 15мм 10м жёлтая Smartbuy SBE-IT-15-10-y</t>
  </si>
  <si>
    <t>УТ000017840</t>
  </si>
  <si>
    <t>Изолента ПВХ 15мм 10м желто-зеленая Smartbuy SBE-IT-15-10-yg</t>
  </si>
  <si>
    <t>УТ000017838</t>
  </si>
  <si>
    <t>Изолента ПВХ 15мм 10м зелёная Smartbuy SBE-IT-15-10-g</t>
  </si>
  <si>
    <t>УТ000017839</t>
  </si>
  <si>
    <t>Изолента ПВХ 15мм 10м красная Smartbuy SBE-IT-15-10-r</t>
  </si>
  <si>
    <t>УТ000033699</t>
  </si>
  <si>
    <t>Изолента ПВХ 15мм 10м набор из 5 цветов Smartbuy SBE-IT-15-10-mix (за упаковку)</t>
  </si>
  <si>
    <t>УТ000017841</t>
  </si>
  <si>
    <t>Изолента ПВХ 15мм 10м синяя Smartbuy SBE-IT-15-10-db</t>
  </si>
  <si>
    <t>УТ000017842</t>
  </si>
  <si>
    <t>Изолента ПВХ 15мм 10м чёрная Smartbuy SBE-IT-15-10-b</t>
  </si>
  <si>
    <t>УТ000033014</t>
  </si>
  <si>
    <t>Изолента ПВХ 15мм 20м белая Smartbuy SBE-IT-15-20-w</t>
  </si>
  <si>
    <t>УТ000033015</t>
  </si>
  <si>
    <t>Изолента ПВХ 15мм 20м желтая Smartbuy SBE-IT-15-20-y</t>
  </si>
  <si>
    <t>УТ000044811</t>
  </si>
  <si>
    <t>Изолента ПВХ 15мм 20м желто-зелёная Smartbuy SBE-IT-15-20-yg</t>
  </si>
  <si>
    <t>УТ000033016</t>
  </si>
  <si>
    <t>Изолента ПВХ 15мм 20м зелёная Smartbuy SBE-IT-15-20-g</t>
  </si>
  <si>
    <t>УТ000031949</t>
  </si>
  <si>
    <t>Изолента ПВХ 15мм 20м красная Smartbuy SBE-IT-15-20-r</t>
  </si>
  <si>
    <t>УТ000017843</t>
  </si>
  <si>
    <t>Изолента ПВХ 15мм 20м синяя Smartbuy SBE-IT-15-20-db</t>
  </si>
  <si>
    <t>УТ000017844</t>
  </si>
  <si>
    <t>Изолента ПВХ 15мм 20м чёрная Smartbuy SBE-IT-15-20-b</t>
  </si>
  <si>
    <t>УТ000036013</t>
  </si>
  <si>
    <t>Изолента ПВХ 19мм 20м белая Smartbuy SBE-IT-19-20-w</t>
  </si>
  <si>
    <t>УТ000031945</t>
  </si>
  <si>
    <t>Изолента ПВХ 19мм 20м жёлтая Smartbuy SBE-IT-19-20-y</t>
  </si>
  <si>
    <t>УТ000031946</t>
  </si>
  <si>
    <t>Изолента ПВХ 19мм 20м жёлто-зелёная Smartbuy SBE-IT-19-20-yg</t>
  </si>
  <si>
    <t>УТ000031947</t>
  </si>
  <si>
    <t>Изолента ПВХ 19мм 20м зелёная Smartbuy SBE-IT-19-20-g</t>
  </si>
  <si>
    <t>УТ000031948</t>
  </si>
  <si>
    <t>Изолента ПВХ 19мм 20м красная Smartbuy SBE-IT-19-20-r</t>
  </si>
  <si>
    <t>УТ000017845</t>
  </si>
  <si>
    <t>Изолента ПВХ 19мм 20м синяя Smartbuy SBE-IT-19-20-db</t>
  </si>
  <si>
    <t>УТ000017846</t>
  </si>
  <si>
    <t>Изолента ПВХ 19мм 20м чёрная Smartbuy SBE-IT-19-20-b</t>
  </si>
  <si>
    <t>УТ000063364</t>
  </si>
  <si>
    <t>Изолента ПВХ Smartbuy, набор из 3 цвета, 0.15х15мм, 10 метров (SBE-IT-15-10-3mix)</t>
  </si>
  <si>
    <t>УТ000063365</t>
  </si>
  <si>
    <t>Изолента ПВХ Smartbuy, набор из 6 цветов, 0.15х15мм, 10 метров (SBE-IT-15-10-6mix)</t>
  </si>
  <si>
    <t>УТ000039393</t>
  </si>
  <si>
    <t>Изолента самослипающаяся 15мм 5м черная Smartbuy SBE-RIT-15-05-b</t>
  </si>
  <si>
    <t>УТ000031806</t>
  </si>
  <si>
    <t>Изолента суперэластичная Terminator 00645, ширина 15мм длина 10м, толщина 0,13мм  черная</t>
  </si>
  <si>
    <t>УТ000031807</t>
  </si>
  <si>
    <t>Изолента суперэластичная, холодостойкая Terminator 00745, ширина 15мм длина, толщина 0,165мм 10м черная</t>
  </si>
  <si>
    <t>УТ000054869</t>
  </si>
  <si>
    <t>Изолента Х/Б 58г 15мм, 5 метров</t>
  </si>
  <si>
    <t>УТ000052488</t>
  </si>
  <si>
    <t>Изолента Х/Б прорезиненная 150 г 20мм/350мкм ЭРА Б0002453</t>
  </si>
  <si>
    <t>УТ000056396</t>
  </si>
  <si>
    <t>Изолента ХБ 15мм 10м 0,35*15мм 100гр чёрная Онлайт</t>
  </si>
  <si>
    <t>УТ000056397</t>
  </si>
  <si>
    <t>Изолента ХБ 15мм 20м 0,35*15мм 200гр чёрная Онлайт</t>
  </si>
  <si>
    <t>УТ000062810</t>
  </si>
  <si>
    <t>Изолента ХБ 19мм 4м напр.до 1000V чёрная Airline</t>
  </si>
  <si>
    <t>УТ000039389</t>
  </si>
  <si>
    <t>Изолента хлопчатобумажная 19мм 10м черная Smartbuy SBE-CCT-19-10-b</t>
  </si>
  <si>
    <t>УТ000042886</t>
  </si>
  <si>
    <t>Изолента холодостойкая Terminator IZM 381,5, ширина 38мм длина 1,5м толщина 2,3мм</t>
  </si>
  <si>
    <t>УТ000042885</t>
  </si>
  <si>
    <t>Изолента холодостойкая Terminator IZRM 513, ширина 51мм длина 3м толщина 1,65мм</t>
  </si>
  <si>
    <t>УТ000039390</t>
  </si>
  <si>
    <t>Клейкая лента двусторонняя акриловая 12мм 3м прозрачная Smartbuy SBE-DST-12-03-t</t>
  </si>
  <si>
    <t>УТ000039392</t>
  </si>
  <si>
    <t>Лента самовулканизирующаяся силиконовая 25мм 3м черная Smartbuy SBE-SFT-25-03-b</t>
  </si>
  <si>
    <t>УТ000039391</t>
  </si>
  <si>
    <t>Скотч двухсторонний на вспенненой основе 19мм 2м черная Smartbuy SBE-DST-19-02-b</t>
  </si>
  <si>
    <t xml:space="preserve"> Термоусадочная трубка</t>
  </si>
  <si>
    <t>УТ000005071</t>
  </si>
  <si>
    <t>ТЕРМО ТРУБКА  1,0/0,5мм 1м белая</t>
  </si>
  <si>
    <t>УТ000005072</t>
  </si>
  <si>
    <t>ТЕРМО ТРУБКА  1,0/0,5мм 1м желтая</t>
  </si>
  <si>
    <t>УТ000052935</t>
  </si>
  <si>
    <t>ТЕРМО ТРУБКА  1,0/0,5мм 1м зелёная</t>
  </si>
  <si>
    <t>УТ000005073</t>
  </si>
  <si>
    <t>ТЕРМО ТРУБКА  1,0/0,5мм 1м красная</t>
  </si>
  <si>
    <t>УТ000035379</t>
  </si>
  <si>
    <t>ТЕРМО ТРУБКА  1,0/0,5мм 1м прозрачная Rexant 20-1009</t>
  </si>
  <si>
    <t>УТ000005075</t>
  </si>
  <si>
    <t>ТЕРМО ТРУБКА  1,0/0,5мм 1м черная</t>
  </si>
  <si>
    <t>УТ000005074</t>
  </si>
  <si>
    <t>ТЕРМО ТРУБКА  1,0/0.5мм 1м синяя</t>
  </si>
  <si>
    <t>УТ000005076</t>
  </si>
  <si>
    <t>ТЕРМО ТРУБКА  1,5/0,75мм 1м белая</t>
  </si>
  <si>
    <t>УТ000005077</t>
  </si>
  <si>
    <t>ТЕРМО ТРУБКА  1,5/0,75мм 1м желтая</t>
  </si>
  <si>
    <t>УТ000052934</t>
  </si>
  <si>
    <t>ТЕРМО ТРУБКА  1,5/0,75мм 1м зелёная</t>
  </si>
  <si>
    <t>УТ000005078</t>
  </si>
  <si>
    <t>ТЕРМО ТРУБКА  1,5/0,75мм 1м красная</t>
  </si>
  <si>
    <t>УТ000005079</t>
  </si>
  <si>
    <t>ТЕРМО ТРУБКА  1,5/0,75мм 1м синяя</t>
  </si>
  <si>
    <t>УТ000005080</t>
  </si>
  <si>
    <t>ТЕРМО ТРУБКА  1,5/0,75мм 1м черная</t>
  </si>
  <si>
    <t>00410053077</t>
  </si>
  <si>
    <t>ТЕРМО ТРУБКА  2,0/1,0мм 1м белая</t>
  </si>
  <si>
    <t>УТ000005081</t>
  </si>
  <si>
    <t>ТЕРМО ТРУБКА  2,0/1,0мм 1м желтая</t>
  </si>
  <si>
    <t>УТ000052947</t>
  </si>
  <si>
    <t>ТЕРМО ТРУБКА  2,0/1,0мм 1м зелёная</t>
  </si>
  <si>
    <t>УТ000005082</t>
  </si>
  <si>
    <t>ТЕРМО ТРУБКА  2,0/1,0мм 1м красная</t>
  </si>
  <si>
    <t>УТ000035365</t>
  </si>
  <si>
    <t>ТЕРМО ТРУБКА  2,0/1,0мм 1м прозрачная</t>
  </si>
  <si>
    <t>УТ000005083</t>
  </si>
  <si>
    <t>ТЕРМО ТРУБКА  2,0/1,0мм 1м синяя</t>
  </si>
  <si>
    <t>УТ000052948</t>
  </si>
  <si>
    <t>ТЕРМО ТРУБКА  2,0/1,0мм 1м чёрная</t>
  </si>
  <si>
    <t>УТ000052945</t>
  </si>
  <si>
    <t>ТЕРМО ТРУБКА  2,5/1,25мм 1м белая</t>
  </si>
  <si>
    <t>00410053080</t>
  </si>
  <si>
    <t>ТЕРМО ТРУБКА  2,5/1,25мм 1м желтая</t>
  </si>
  <si>
    <t>УТ000052946</t>
  </si>
  <si>
    <t>ТЕРМО ТРУБКА  2,5/1,25мм 1м зелёная</t>
  </si>
  <si>
    <t>УТ000005086</t>
  </si>
  <si>
    <t>ТЕРМО ТРУБКА  2,5/1,25мм 1м красная</t>
  </si>
  <si>
    <t>УТ000005087</t>
  </si>
  <si>
    <t>ТЕРМО ТРУБКА  2,5/1,25мм 1м синяя</t>
  </si>
  <si>
    <t>УТ000005088</t>
  </si>
  <si>
    <t>ТЕРМО ТРУБКА  2,5/1,25мм 1м черная</t>
  </si>
  <si>
    <t>УТ000005089</t>
  </si>
  <si>
    <t>ТЕРМО ТРУБКА  3,0/1,5мм 1м  белая</t>
  </si>
  <si>
    <t>00410051707</t>
  </si>
  <si>
    <t>ТЕРМО ТРУБКА  3,0/1,5мм 1м желтая</t>
  </si>
  <si>
    <t>УТ000052949</t>
  </si>
  <si>
    <t>ТЕРМО ТРУБКА  3,0/1,5мм 1м зелёная</t>
  </si>
  <si>
    <t>УТ000001105</t>
  </si>
  <si>
    <t>ТЕРМО ТРУБКА  3,0/1,5мм 1м красная</t>
  </si>
  <si>
    <t>УТ000035366</t>
  </si>
  <si>
    <t>ТЕРМО ТРУБКА  3,0/1,5мм 1м прозрачная</t>
  </si>
  <si>
    <t>УТ000052950</t>
  </si>
  <si>
    <t>ТЕРМО ТРУБКА  3,0/1,5мм 1м синяя</t>
  </si>
  <si>
    <t>УТ000005090</t>
  </si>
  <si>
    <t>ТЕРМО ТРУБКА  3,0/1,5мм 1м черная</t>
  </si>
  <si>
    <t>УТ000005091</t>
  </si>
  <si>
    <t>ТЕРМО ТРУБКА  4,0/2,0мм 1м белая</t>
  </si>
  <si>
    <t>УТ000005092</t>
  </si>
  <si>
    <t>ТЕРМО ТРУБКА  4,0/2,0мм 1м желтая</t>
  </si>
  <si>
    <t>УТ000052952</t>
  </si>
  <si>
    <t>ТЕРМО ТРУБКА  4,0/2,0мм 1м зелёная</t>
  </si>
  <si>
    <t>00410051708</t>
  </si>
  <si>
    <t>ТЕРМО ТРУБКА  4,0/2,0мм 1м красная</t>
  </si>
  <si>
    <t>00410058330</t>
  </si>
  <si>
    <t>ТЕРМО ТРУБКА  4,0/2,0мм 1м синяя</t>
  </si>
  <si>
    <t>УТ000003090</t>
  </si>
  <si>
    <t>ТЕРМО ТРУБКА  4,0/2,0мм 1м черная</t>
  </si>
  <si>
    <t>УТ000005094</t>
  </si>
  <si>
    <t>ТЕРМО ТРУБКА  6,0/3,0мм 1м желтая (25)</t>
  </si>
  <si>
    <t>УТ000052954</t>
  </si>
  <si>
    <t>ТЕРМО ТРУБКА  6,0/3,0мм 1м зелёная (25)</t>
  </si>
  <si>
    <t>00410051709</t>
  </si>
  <si>
    <t>ТЕРМО ТРУБКА  6,0/3,0мм 1м красная (25)</t>
  </si>
  <si>
    <t>УТ000003091</t>
  </si>
  <si>
    <t>ТЕРМО ТРУБКА  6,0/3,0мм 1м синяя (25)</t>
  </si>
  <si>
    <t>00410058332</t>
  </si>
  <si>
    <t>ТЕРМО ТРУБКА  6,0/3,0мм 1м черная (25)</t>
  </si>
  <si>
    <t>УТ000006188</t>
  </si>
  <si>
    <t>ТЕРМО ТРУБКА  7,0/3,5мм 1м белая</t>
  </si>
  <si>
    <t>00410051710</t>
  </si>
  <si>
    <t>ТЕРМО ТРУБКА  7,0/3,5мм 1м желтая</t>
  </si>
  <si>
    <t>УТ000052955</t>
  </si>
  <si>
    <t>ТЕРМО ТРУБКА  7,0/3,5мм 1м зелёная</t>
  </si>
  <si>
    <t>00410051711</t>
  </si>
  <si>
    <t>ТЕРМО ТРУБКА  7,0/3,5мм 1м красная</t>
  </si>
  <si>
    <t>УТ000001108</t>
  </si>
  <si>
    <t>ТЕРМО ТРУБКА  7,0/3,5мм 1м синяя</t>
  </si>
  <si>
    <t>УТ000006187</t>
  </si>
  <si>
    <t>ТЕРМО ТРУБКА  8,0/4,0мм 1м белая</t>
  </si>
  <si>
    <t>УТ000052956</t>
  </si>
  <si>
    <t>ТЕРМО ТРУБКА  8,0/4,0мм 1м жёлтая</t>
  </si>
  <si>
    <t>УТ000057772</t>
  </si>
  <si>
    <t>ТЕРМО ТРУБКА  8,0/4,0мм 1м красная</t>
  </si>
  <si>
    <t>УТ000057773</t>
  </si>
  <si>
    <t>ТЕРМО ТРУБКА  8,0/4,0мм 1м синяя</t>
  </si>
  <si>
    <t>УТ000006206</t>
  </si>
  <si>
    <t>ТЕРМО ТРУБКА  8,0/4,0мм 1м черная</t>
  </si>
  <si>
    <t>УТ000006189</t>
  </si>
  <si>
    <t>ТЕРМО ТРУБКА  9,0/4,5мм 1м белая Rexant 20-9001</t>
  </si>
  <si>
    <t>УТ000006192</t>
  </si>
  <si>
    <t>ТЕРМО ТРУБКА  9,0/4,5мм 1м черная</t>
  </si>
  <si>
    <t>00410053079</t>
  </si>
  <si>
    <t>ТЕРМО ТРУБКА 10,0/5,0мм 1м белая</t>
  </si>
  <si>
    <t>УТ000052936</t>
  </si>
  <si>
    <t>ТЕРМО ТРУБКА 10,0/5,0мм 1м желтая</t>
  </si>
  <si>
    <t>УТ000052937</t>
  </si>
  <si>
    <t>ТЕРМО ТРУБКА 10,0/5,0мм 1м зелёная</t>
  </si>
  <si>
    <t>УТ000033885</t>
  </si>
  <si>
    <t>ТЕРМО ТРУБКА 10,0/5,0мм 1м красная</t>
  </si>
  <si>
    <t>УТ000033886</t>
  </si>
  <si>
    <t>ТЕРМО ТРУБКА 10,0/5,0мм 1м синяя</t>
  </si>
  <si>
    <t>УТ000006204</t>
  </si>
  <si>
    <t>ТЕРМО ТРУБКА 10,0/5,0мм 1м черная</t>
  </si>
  <si>
    <t>УТ000033887</t>
  </si>
  <si>
    <t>ТЕРМО ТРУБКА 12,0/6,0мм 1м белая</t>
  </si>
  <si>
    <t>УТ000052938</t>
  </si>
  <si>
    <t>ТЕРМО ТРУБКА 12,0/6,0мм 1м жёлтая</t>
  </si>
  <si>
    <t>УТ000052939</t>
  </si>
  <si>
    <t>ТЕРМО ТРУБКА 12,0/6,0мм 1м зелёная</t>
  </si>
  <si>
    <t>УТ000033888</t>
  </si>
  <si>
    <t>ТЕРМО ТРУБКА 12,0/6,0мм 1м красная</t>
  </si>
  <si>
    <t>УТ000033889</t>
  </si>
  <si>
    <t>ТЕРМО ТРУБКА 12,0/6,0мм 1м синяя</t>
  </si>
  <si>
    <t>УТ000006196</t>
  </si>
  <si>
    <t>ТЕРМО ТРУБКА 12,0/6,0мм 1м черная</t>
  </si>
  <si>
    <t>УТ000006201</t>
  </si>
  <si>
    <t>ТЕРМО ТРУБКА 120,0/60,0мм 1м черная Rexant 25-0120</t>
  </si>
  <si>
    <t>УТ000052940</t>
  </si>
  <si>
    <t>ТЕРМО ТРУБКА 13,0/6,5мм 1м белая</t>
  </si>
  <si>
    <t>УТ000052941</t>
  </si>
  <si>
    <t>ТЕРМО ТРУБКА 13,0/6,5мм 1м жёлтая</t>
  </si>
  <si>
    <t>УТ000052942</t>
  </si>
  <si>
    <t>ТЕРМО ТРУБКА 13,0/6,5мм 1м зелёная</t>
  </si>
  <si>
    <t>УТ000052943</t>
  </si>
  <si>
    <t>ТЕРМО ТРУБКА 13,0/6,5мм 1м красная</t>
  </si>
  <si>
    <t>УТ000052944</t>
  </si>
  <si>
    <t>ТЕРМО ТРУБКА 13,0/6,5мм 1м синяя</t>
  </si>
  <si>
    <t>УТ000006207</t>
  </si>
  <si>
    <t>ТЕРМО ТРУБКА 13,0/6,5мм 1м черная</t>
  </si>
  <si>
    <t>УТ000060164</t>
  </si>
  <si>
    <t>ТЕРМО ТРУБКА 15,0/7,5мм 1м красная</t>
  </si>
  <si>
    <t>УТ000060165</t>
  </si>
  <si>
    <t>ТЕРМО ТРУБКА 15,0/7,5мм 1м синяя</t>
  </si>
  <si>
    <t>УТ000006195</t>
  </si>
  <si>
    <t>ТЕРМО ТРУБКА 15,0/7,5мм 1м черная</t>
  </si>
  <si>
    <t>УТ000006193</t>
  </si>
  <si>
    <t>ТЕРМО ТРУБКА 20,0/10,0мм 1м черная</t>
  </si>
  <si>
    <t>УТ000006202</t>
  </si>
  <si>
    <t>ТЕРМО ТРУБКА 25,0/12,5мм 1м черная</t>
  </si>
  <si>
    <t>УТ000052951</t>
  </si>
  <si>
    <t>ТЕРМО ТРУБКА 30,0/15,0мм 1м чёрная</t>
  </si>
  <si>
    <t>УТ000006199</t>
  </si>
  <si>
    <t>ТЕРМО ТРУБКА 35,0/17,5мм 1м черная</t>
  </si>
  <si>
    <t>УТ000055262</t>
  </si>
  <si>
    <t>ТЕРМО ТРУБКА 45,0/22,5мм 1м черная</t>
  </si>
  <si>
    <t>УТ000006198</t>
  </si>
  <si>
    <t>ТЕРМО ТРУБКА 50,0/25,0мм 1м черная</t>
  </si>
  <si>
    <t>УТ000006205</t>
  </si>
  <si>
    <t>ТЕРМО ТРУБКА 60,0/30,0мм 1м черная</t>
  </si>
  <si>
    <t>00410051712</t>
  </si>
  <si>
    <t>ТЕРМО ТРУБКА 80,0/40,0мм 1м черная</t>
  </si>
  <si>
    <t>УТ000006200</t>
  </si>
  <si>
    <t>ТЕРМО ТРУБКА100,0/50,0мм 1м черная</t>
  </si>
  <si>
    <t>УТ000051847</t>
  </si>
  <si>
    <t>Термоусаживаемая трубка 8/4, желтая, 1м (SBE-HST-8-y)</t>
  </si>
  <si>
    <t>УТ000051848</t>
  </si>
  <si>
    <t>Термоусаживаемая трубка 8/4, желто-зеленая, 1м (SBE-HST-8-yg)</t>
  </si>
  <si>
    <t>УТ000051849</t>
  </si>
  <si>
    <t>Термоусаживаемая трубка 8/4, зеленая, 1м (SBE-HST-8-g)</t>
  </si>
  <si>
    <t>УТ000049733</t>
  </si>
  <si>
    <t>Термоусаживаемая трубка 8/4, красная, 1м (SBE-HST-8-r)</t>
  </si>
  <si>
    <t>УТ000049734</t>
  </si>
  <si>
    <t>Термоусаживаемая трубка 8/4, синяя, 1м (SBE-HST-8-db)</t>
  </si>
  <si>
    <t xml:space="preserve"> Термоусадочная трубка  с клеем</t>
  </si>
  <si>
    <t>УТ000060742</t>
  </si>
  <si>
    <t>Трубка термоусадочная с клеем 1,6/0,6мм 1м красная</t>
  </si>
  <si>
    <t>УТ000060743</t>
  </si>
  <si>
    <t>Трубка термоусадочная с клеем 1,6/0,6мм 1м чёрная</t>
  </si>
  <si>
    <t>УТ000058543</t>
  </si>
  <si>
    <t>Трубка термоусадочная с клеем 12/4мм 1м жёлтая</t>
  </si>
  <si>
    <t>УТ000058544</t>
  </si>
  <si>
    <t>Трубка термоусадочная с клеем 12/4мм 1м зелёная</t>
  </si>
  <si>
    <t>УТ000053371</t>
  </si>
  <si>
    <t>Трубка термоусадочная с клеем 12/4мм 1м красная</t>
  </si>
  <si>
    <t>УТ000040011</t>
  </si>
  <si>
    <t>Трубка термоусадочная с клеем 12/4мм 1м чёрная</t>
  </si>
  <si>
    <t>УТ000047878</t>
  </si>
  <si>
    <t>Трубка термоусадочная с клеем 15/5мм 1м чёрная</t>
  </si>
  <si>
    <t>УТ000053372</t>
  </si>
  <si>
    <t>Трубка термоусадочная с клеем 20/7мм 1м чёрная</t>
  </si>
  <si>
    <t>УТ000053373</t>
  </si>
  <si>
    <t>Трубка термоусадочная с клеем 3/1мм 1м белая</t>
  </si>
  <si>
    <t>УТ000053374</t>
  </si>
  <si>
    <t>Трубка термоусадочная с клеем 3/1мм 1м жёлтая</t>
  </si>
  <si>
    <t>УТ000058545</t>
  </si>
  <si>
    <t>Трубка термоусадочная с клеем 3/1мм 1м зелёная</t>
  </si>
  <si>
    <t>УТ000053375</t>
  </si>
  <si>
    <t>Трубка термоусадочная с клеем 3/1мм 1м красная</t>
  </si>
  <si>
    <t>УТ000058546</t>
  </si>
  <si>
    <t>Трубка термоусадочная с клеем 3/1мм 1м прозрачная</t>
  </si>
  <si>
    <t>УТ000053376</t>
  </si>
  <si>
    <t>Трубка термоусадочная с клеем 3/1мм 1м синяя</t>
  </si>
  <si>
    <t>УТ000040007</t>
  </si>
  <si>
    <t>Трубка термоусадочная с клеем 3/1мм 1м чёрная</t>
  </si>
  <si>
    <t>УТ000053377</t>
  </si>
  <si>
    <t>Трубка термоусадочная с клеем 4,8/1,6мм 1м жёлтая</t>
  </si>
  <si>
    <t>УТ000058547</t>
  </si>
  <si>
    <t>Трубка термоусадочная с клеем 4,8/1,6мм 1м зелёная</t>
  </si>
  <si>
    <t>УТ000053378</t>
  </si>
  <si>
    <t>Трубка термоусадочная с клеем 4,8/1,6мм 1м красная</t>
  </si>
  <si>
    <t>УТ000040008</t>
  </si>
  <si>
    <t>Трубка термоусадочная с клеем 4,8/1,6мм 1м чёрная</t>
  </si>
  <si>
    <t>УТ000058548</t>
  </si>
  <si>
    <t>Трубка термоусадочная с клеем 6/2мм 1м белая</t>
  </si>
  <si>
    <t>УТ000053379</t>
  </si>
  <si>
    <t>Трубка термоусадочная с клеем 6/2мм 1м жёлтая</t>
  </si>
  <si>
    <t>УТ000058549</t>
  </si>
  <si>
    <t>Трубка термоусадочная с клеем 6/2мм 1м зелёная</t>
  </si>
  <si>
    <t>УТ000053380</t>
  </si>
  <si>
    <t>Трубка термоусадочная с клеем 6/2мм 1м красная</t>
  </si>
  <si>
    <t>УТ000058550</t>
  </si>
  <si>
    <t>Трубка термоусадочная с клеем 6/2мм 1м прозрачная</t>
  </si>
  <si>
    <t>УТ000053381</t>
  </si>
  <si>
    <t>Трубка термоусадочная с клеем 6/2мм 1м синяя</t>
  </si>
  <si>
    <t>УТ000040009</t>
  </si>
  <si>
    <t>Трубка термоусадочная с клеем 6/2мм 1м чёрная</t>
  </si>
  <si>
    <t>УТ000058551</t>
  </si>
  <si>
    <t>Трубка термоусадочная с клеем 9/3мм 1м жёлтая</t>
  </si>
  <si>
    <t>УТ000058552</t>
  </si>
  <si>
    <t>Трубка термоусадочная с клеем 9/3мм 1м зелёная</t>
  </si>
  <si>
    <t>УТ000053382</t>
  </si>
  <si>
    <t>Трубка термоусадочная с клеем 9/3мм 1м красная</t>
  </si>
  <si>
    <t>УТ000040010</t>
  </si>
  <si>
    <t>Трубка термоусадочная с клеем 9/3мм 1м чёрная</t>
  </si>
  <si>
    <t xml:space="preserve"> Термоусадочная трубка, наборы</t>
  </si>
  <si>
    <t>УТ000010182</t>
  </si>
  <si>
    <t>Набор термо трубок №2 (Авто импорт) REXANT 29-0102</t>
  </si>
  <si>
    <t>УТ000010179</t>
  </si>
  <si>
    <t>Набор термо трубок №5 (Стандарт) REXANT 29-0105</t>
  </si>
  <si>
    <t>УТ000010181</t>
  </si>
  <si>
    <t>Набор термо трубок №6 (Максимум) REXANT 29-0106</t>
  </si>
  <si>
    <t>УТ000022636</t>
  </si>
  <si>
    <t>Набор термоусаживаемых трубок 10/5, 7 цв по 3шт, 10см (SBE-HST-10)</t>
  </si>
  <si>
    <t>УТ000022637</t>
  </si>
  <si>
    <t>Набор термоусаживаемых трубок 12/6 7 цв по 3шт, 10см (SBE-HST-12)</t>
  </si>
  <si>
    <t>УТ000022641</t>
  </si>
  <si>
    <t>Набор термоусаживаемых трубок 8/4 7 цв по 3шт, 10см (SBE-HST-8)</t>
  </si>
  <si>
    <t xml:space="preserve"> Электроизоляционная трубка</t>
  </si>
  <si>
    <t>УТ000063472</t>
  </si>
  <si>
    <t>Оплетка кабельная защитная из полиэфира, эластичная ø12мм - ø30мм, PET-18</t>
  </si>
  <si>
    <t>УТ000057768</t>
  </si>
  <si>
    <t>Оплетка кабельная защитная из полиэфира, эластичная ø14мм - ø22мм, PET-14</t>
  </si>
  <si>
    <t>УТ000057769</t>
  </si>
  <si>
    <t>Оплетка кабельная защитная из полиэфира, эластичная ø16мм - ø27мм, PET-16</t>
  </si>
  <si>
    <t>УТ000057770</t>
  </si>
  <si>
    <t>Оплетка кабельная защитная из полиэфира, эластичная ø20мм - ø32мм, PET-20</t>
  </si>
  <si>
    <t>УТ000060078</t>
  </si>
  <si>
    <t>Оплетка кабельная защитная из полиэфира, эластичная ø2мм - ø7мм, PET-02</t>
  </si>
  <si>
    <t>УТ000057765</t>
  </si>
  <si>
    <t>Оплетка кабельная защитная из полиэфира, эластичная ø4мм - ø10мм, PET-04</t>
  </si>
  <si>
    <t>УТ000065786</t>
  </si>
  <si>
    <t>Оплетка кабельная защитная из полиэфира, эластичная ø7мм - ø18мм, PET-10</t>
  </si>
  <si>
    <t>УТ000057766</t>
  </si>
  <si>
    <t>Оплетка кабельная защитная из полиэфира, эластичная ø8мм - ø15мм, PET-8</t>
  </si>
  <si>
    <t>УТ000062885</t>
  </si>
  <si>
    <t>Оплетка кабельная защитная нейлон, эластичная, кр/чен, ø12мм</t>
  </si>
  <si>
    <t>УТ000062886</t>
  </si>
  <si>
    <t>Оплетка кабельная защитная нейлон, эластичная, кр/чен, ø15мм</t>
  </si>
  <si>
    <t>УТ000062883</t>
  </si>
  <si>
    <t>Оплетка кабельная защитная нейлон, эластичная, кр/чен, ø5мм</t>
  </si>
  <si>
    <t>УТ000062884</t>
  </si>
  <si>
    <t>Оплетка кабельная защитная нейлон, эластичная, кр/чен, ø8мм</t>
  </si>
  <si>
    <t>УТ000064682</t>
  </si>
  <si>
    <t>Оплетка кабельная защитная нейлон, эластичная, серая, ø4мм</t>
  </si>
  <si>
    <t>УТ000064683</t>
  </si>
  <si>
    <t>Оплетка кабельная защитная нейлон, эластичная, серая, ø8мм</t>
  </si>
  <si>
    <t>УТ000059333</t>
  </si>
  <si>
    <t>Перчатка изоляционная, трубка внут, диаметр ø13мм - 2 трубки внут, диаметр  ø4мм</t>
  </si>
  <si>
    <t>УТ000059334</t>
  </si>
  <si>
    <t>Перчатка изоляционная, трубка внут, диаметр ø15мм - 2 трубки внут, диаметр ø4мм</t>
  </si>
  <si>
    <t>УТ000059335</t>
  </si>
  <si>
    <t>Перчатка изоляционная, трубка внут, диаметр ø18мм - 2 трубки внут, диаметр ø5мм</t>
  </si>
  <si>
    <t>УТ000057887</t>
  </si>
  <si>
    <t>Перчатка изоляционная, трубка внут, диаметр ø5мм - 2 трубки внут, диаметр ø2мм</t>
  </si>
  <si>
    <t>УТ000057889</t>
  </si>
  <si>
    <t>Перчатка изоляционная, трубка внут, диаметр ø7мм - 2 трубки внут, диаметр ø2мм</t>
  </si>
  <si>
    <t>УТ000057890</t>
  </si>
  <si>
    <t>Перчатка изоляционная, трубка внут, диаметр ø9мм - 2 трубки внут, диаметр  ø3мм</t>
  </si>
  <si>
    <t>УТ000041406</t>
  </si>
  <si>
    <t>Трубка электроизоляционная ø2.0мм стекловолокно с силиконовым покрытием</t>
  </si>
  <si>
    <t>УТ000057774</t>
  </si>
  <si>
    <t>Трубка электроизоляционная ø2.5мм стекловолокно с силиконовым покрытием</t>
  </si>
  <si>
    <t>УТ000041407</t>
  </si>
  <si>
    <t>Трубка электроизоляционная ø3.0мм стекловолокно с силиконовым покрытием</t>
  </si>
  <si>
    <t>УТ000057775</t>
  </si>
  <si>
    <t>Трубка электроизоляционная ø4.0мм стекловолокно с силиконовым покрытием</t>
  </si>
  <si>
    <t>УТ000041408</t>
  </si>
  <si>
    <t>Трубка электроизоляционная ø6.0мм стекловолокно с силиконовым покрытием</t>
  </si>
  <si>
    <t xml:space="preserve"> Кабеленесущие системы</t>
  </si>
  <si>
    <t xml:space="preserve"> Арматура для СИП</t>
  </si>
  <si>
    <t>УТ000063056</t>
  </si>
  <si>
    <t>Вязка спиральная изолированная 70-95мм</t>
  </si>
  <si>
    <t>УТ000063048</t>
  </si>
  <si>
    <t>Зажим анкерный 35-50</t>
  </si>
  <si>
    <t>УТ000059983</t>
  </si>
  <si>
    <t>Зажим анкерный ЗАБ  16-35М IEK</t>
  </si>
  <si>
    <t>УТ000063049</t>
  </si>
  <si>
    <t>Зажим двойной dz-3 br28</t>
  </si>
  <si>
    <t>УТ000063050</t>
  </si>
  <si>
    <t>Зажим двойной dz-4 br28</t>
  </si>
  <si>
    <t>УТ000059273</t>
  </si>
  <si>
    <t>Зажим ответвительный ЗОИ 16-95/2.5-35 IEK</t>
  </si>
  <si>
    <t>УТ000063054</t>
  </si>
  <si>
    <t>Зажим промежуточный PSP 4х16/120 пластик</t>
  </si>
  <si>
    <t>УТ000063053</t>
  </si>
  <si>
    <t>Зажим промежуточный PSP 4х25/120 алюминий</t>
  </si>
  <si>
    <t>УТ000059587</t>
  </si>
  <si>
    <t>Крепление фасадное КФК12-47.1 IEK</t>
  </si>
  <si>
    <t>УТ000059544</t>
  </si>
  <si>
    <t>Крепление фасадное КФК12-47.6 IEK</t>
  </si>
  <si>
    <t>УТ000063051</t>
  </si>
  <si>
    <t>Натяжитель 2х16</t>
  </si>
  <si>
    <t>УТ000063052</t>
  </si>
  <si>
    <t>Натяжитель 4х16</t>
  </si>
  <si>
    <t>УТ000063055</t>
  </si>
  <si>
    <t>Скрепа</t>
  </si>
  <si>
    <t xml:space="preserve"> Кабель-каналы</t>
  </si>
  <si>
    <t>00401051963</t>
  </si>
  <si>
    <t>Кабель-канал 12*12 белый, 2м</t>
  </si>
  <si>
    <t>УТ000041749</t>
  </si>
  <si>
    <t>Кабель-канал 12*12 Венге, 2м УралПак</t>
  </si>
  <si>
    <t>УТ000041750</t>
  </si>
  <si>
    <t>Кабель-канал 12*12 Сосна, 2м УралПак</t>
  </si>
  <si>
    <t>00410057116</t>
  </si>
  <si>
    <t>Кабель-канал 15*10 белый, 2м</t>
  </si>
  <si>
    <t>УТ000041751</t>
  </si>
  <si>
    <t>Кабель-канал 15*10 Венге, 2м УралПак</t>
  </si>
  <si>
    <t>УТ000041752</t>
  </si>
  <si>
    <t>Кабель-канал 15*10 Сосна, 2м УралПак</t>
  </si>
  <si>
    <t>00410057117</t>
  </si>
  <si>
    <t>Кабель-канал 16*16 белый, 2м</t>
  </si>
  <si>
    <t>00410057118</t>
  </si>
  <si>
    <t>Кабель-канал 20*10 белый, 2м</t>
  </si>
  <si>
    <t>УТ000057076</t>
  </si>
  <si>
    <t>Кабель-канал 20*12*2000 арочный белый</t>
  </si>
  <si>
    <t>00410057119</t>
  </si>
  <si>
    <t>Кабель-канал 25*16 белый, 2м</t>
  </si>
  <si>
    <t>00410057120</t>
  </si>
  <si>
    <t>Кабель-канал 25*25 белый, 2м</t>
  </si>
  <si>
    <t>00401051964</t>
  </si>
  <si>
    <t>Кабель-канал 40*16 белый, 2м</t>
  </si>
  <si>
    <t>УТ000010356</t>
  </si>
  <si>
    <t>Кабель-канал 40*25 белый, 2м</t>
  </si>
  <si>
    <t>УТ000010357</t>
  </si>
  <si>
    <t>Кабель-канал 40*40 белый, 2м</t>
  </si>
  <si>
    <t xml:space="preserve"> Кабельный крепеж</t>
  </si>
  <si>
    <t xml:space="preserve"> Дюбель-хомуты нейлоновые</t>
  </si>
  <si>
    <t>00400052028</t>
  </si>
  <si>
    <t>Дюбель ЗУБР для хомута, 6х35мм, ТФ6, 12шт/уп</t>
  </si>
  <si>
    <t>00400052029</t>
  </si>
  <si>
    <t>Дюбель ЗУБР для хомута, 8х45мм, ТФ6, 6шт/уп</t>
  </si>
  <si>
    <t>УТ000051866</t>
  </si>
  <si>
    <t>Дюбель-хомут d=11x18 мм (для круглого кабеля, длина 54мм) нейлон черный, 100шт/уп. (SBE-CJ-18-B)</t>
  </si>
  <si>
    <t>УТ000025397</t>
  </si>
  <si>
    <t>Дюбель-хомут d=11х18 мм (для круглого кабеля, длина 54мм)нейлон ,белый, 50шт/уп. EKF 639146</t>
  </si>
  <si>
    <t>УТ000025396</t>
  </si>
  <si>
    <t>Дюбель-хомут d=11х18 мм (для круглого кабеля, длина 54мм)нейлон чёрный, 50шт/уп. EKF 639147</t>
  </si>
  <si>
    <t>УТ000048686</t>
  </si>
  <si>
    <t>Дюбель-хомут d=5х10 мм (для круглого кабеля, длина 45мм) нейлон белый, 100шт/уп. (SBE-CJ-10-W)</t>
  </si>
  <si>
    <t>УТ000048687</t>
  </si>
  <si>
    <t>Дюбель-хомут d=5х10 мм (для круглого кабеля, длина 45мм) нейлон черный, 100шт/уп. (SBE-CJ-10-B)</t>
  </si>
  <si>
    <t>УТ000025398</t>
  </si>
  <si>
    <t>Дюбель-хомут d=5х10 мм (для круглого кабеля, длина 45мм)нейлон белый, 50шт/уп. EKF</t>
  </si>
  <si>
    <t>УТ000025399</t>
  </si>
  <si>
    <t>Дюбель-хомут d=5х10 мм (для круглого кабеля, длина 45мм)нейлон чёрный, 50шт/уп. EKF</t>
  </si>
  <si>
    <t>УТ000050714</t>
  </si>
  <si>
    <t>Дюбель-хомут d=5х10 мм (для круглого кабеля, нейлон черный Simple (100шт)</t>
  </si>
  <si>
    <t>УТ000025400</t>
  </si>
  <si>
    <t>Дюбель-хомут d=5х10 мм (для плоского кабеля, длина 45мм)нейлон белый, 50шт/уп. EKF 458472</t>
  </si>
  <si>
    <t>УТ000025401</t>
  </si>
  <si>
    <t>Дюбель-хомут d=5х10 мм (для плоского кабеля, длина 45мм)нейлон чёрный, 50шт/уп. EKF</t>
  </si>
  <si>
    <t>УТ000051823</t>
  </si>
  <si>
    <t>Дюбель-хомут d=5х8 мм (для круглого кабеля, длина 45мм) нейлон белый, 100шт/уп. (SBE-CJ-08-W)</t>
  </si>
  <si>
    <t>УТ000051824</t>
  </si>
  <si>
    <t>Дюбель-хомут d=5х8 мм (для круглого кабеля, длина 45мм) нейлон черный, 100шт/уп. (SBE-CJ-08-B)</t>
  </si>
  <si>
    <t>УТ000064545</t>
  </si>
  <si>
    <t>Дюбель-хомут d=6x14 мм для плоского кабеля нейлон чёрный 100шт/уп (SBE-CJF-14-b))</t>
  </si>
  <si>
    <t>УТ000025402</t>
  </si>
  <si>
    <t>Дюбель-хомут d=6х12 мм (для плоского кабеля, длина 45мм)нейлон белый, 50шт/уп. EKF 458474</t>
  </si>
  <si>
    <t>УТ000025403</t>
  </si>
  <si>
    <t>Дюбель-хомут d=6х12 мм (для плоского кабеля, длина 45мм)нейлон чёрный, 50шт/уп. EKF 458475</t>
  </si>
  <si>
    <t>УТ000025404</t>
  </si>
  <si>
    <t>Дюбель-хомут d=6х14 мм (для плоского кабеля, длина 45мм)нейлон белый, 50шт/уп. EKF</t>
  </si>
  <si>
    <t>УТ000025405</t>
  </si>
  <si>
    <t>Дюбель-хомут d=6х14 мм (для плоского кабеля, длина 45мм)нейлон чёрный, 50шт/уп. EKF</t>
  </si>
  <si>
    <t xml:space="preserve"> Маркировка кабеля</t>
  </si>
  <si>
    <t>УТ000042174</t>
  </si>
  <si>
    <t>Бирка кабельная У-134  квадрат 55мм TDM SQ555-0001</t>
  </si>
  <si>
    <t>УТ000042175</t>
  </si>
  <si>
    <t>Бирка кабельная У-135  круг 55мм TDM SQ555-0002</t>
  </si>
  <si>
    <t xml:space="preserve"> Скобы для гофры</t>
  </si>
  <si>
    <t>УТ000039946</t>
  </si>
  <si>
    <t>Крепёж-клипса для гофры Ø16 оранжевая TDM SQ0405-0121</t>
  </si>
  <si>
    <t>00410059358</t>
  </si>
  <si>
    <t>Крепёж-клипса для гофры Ø16 серая (100)</t>
  </si>
  <si>
    <t>УТ000059907</t>
  </si>
  <si>
    <t>Крепёж-клипса для гофры Ø16 чёрная</t>
  </si>
  <si>
    <t>УТ000064905</t>
  </si>
  <si>
    <t>Крепёж-клипса для гофры Ø16 чёрная (CFM16) под монтажный пистолет</t>
  </si>
  <si>
    <t>УТ000039947</t>
  </si>
  <si>
    <t>Крепёж-клипса для гофры Ø16 чёрная TDM SQ0405-0111</t>
  </si>
  <si>
    <t>УТ000039948</t>
  </si>
  <si>
    <t>Крепёж-клипса для гофры Ø20 оранжевая SQ0405-0122</t>
  </si>
  <si>
    <t>00401051984</t>
  </si>
  <si>
    <t>Крепёж-клипса для гофры Ø20 серая (100)</t>
  </si>
  <si>
    <t>УТ000059905</t>
  </si>
  <si>
    <t>Крепёж-клипса для гофры Ø20 чёрная</t>
  </si>
  <si>
    <t>УТ000039949</t>
  </si>
  <si>
    <t>Крепёж-клипса для гофры Ø20 чёрная TDM SQ0405-0112</t>
  </si>
  <si>
    <t>УТ000039950</t>
  </si>
  <si>
    <t>Крепёж-клипса для гофры Ø25 оранжевая SQ0405-0123</t>
  </si>
  <si>
    <t>00401051985</t>
  </si>
  <si>
    <t>Крепёж-клипса для гофры Ø25 серая</t>
  </si>
  <si>
    <t>УТ000059906</t>
  </si>
  <si>
    <t>Крепёж-клипса для гофры Ø25 чёрная (10)</t>
  </si>
  <si>
    <t>УТ000039951</t>
  </si>
  <si>
    <t>Крепёж-клипса для гофры Ø25 чёрная TDM SQ0405-0113</t>
  </si>
  <si>
    <t>00401051986</t>
  </si>
  <si>
    <t>Крепёж-клипса для гофры Ø32 серая (50)</t>
  </si>
  <si>
    <t xml:space="preserve"> Скобы для кабеля</t>
  </si>
  <si>
    <t>00401051977</t>
  </si>
  <si>
    <t>Держатель для кабеля плоский на скотче 10шт</t>
  </si>
  <si>
    <t>УТ000063357</t>
  </si>
  <si>
    <t>Держатель-клипса для кабеля, 15х40мм на скотче, белая цена за 1 шт (16)</t>
  </si>
  <si>
    <t>УТ000063358</t>
  </si>
  <si>
    <t>Держатель-клипса для кабеля, 15х40мм на скотче, черная цена за 1 шт (16)</t>
  </si>
  <si>
    <t>УТ000061841</t>
  </si>
  <si>
    <t>Клипса кабельная круглая  4 мм, белая упак.50 шт (SBE-rcc-4)</t>
  </si>
  <si>
    <t>УТ000061846</t>
  </si>
  <si>
    <t>Клипса кабельная круглая  6 мм, белая упак.50 шт (SBE-rcc-6)</t>
  </si>
  <si>
    <t>УТ000061849</t>
  </si>
  <si>
    <t>Клипса кабельная круглая  8 мм, белая упак.50 шт (SBE-rcc-8)</t>
  </si>
  <si>
    <t>УТ000061837</t>
  </si>
  <si>
    <t>Клипса кабельная круглая 12 мм, белая упак.50 шт (SBE-rcc-12)</t>
  </si>
  <si>
    <t>УТ000061839</t>
  </si>
  <si>
    <t>Клипса кабельная круглая 14 мм, белая упак.50 шт (SBE-rcc-14)</t>
  </si>
  <si>
    <t>УТ000061836</t>
  </si>
  <si>
    <t>Клипса кабельная плоская 10 мм, белая упак.50 шт (SBE-scc-10)</t>
  </si>
  <si>
    <t>УТ000061838</t>
  </si>
  <si>
    <t>Клипса кабельная плоская 12 мм, белая упак.50 шт (SBE-scc-12)</t>
  </si>
  <si>
    <t>УТ000061840</t>
  </si>
  <si>
    <t>Клипса кабельная плоская 14 мм, белая упак.50 шт (SBE-scc-14)</t>
  </si>
  <si>
    <t>УТ000061843</t>
  </si>
  <si>
    <t>Клипса кабельная плоская 4 мм, белая упак.50 шт (SBE-scc-4)</t>
  </si>
  <si>
    <t>УТ000061845</t>
  </si>
  <si>
    <t>Клипса кабельная плоская 5 мм, белая упак.50 шт (SBE-scc-5)</t>
  </si>
  <si>
    <t>УТ000061847</t>
  </si>
  <si>
    <t>Клипса кабельная плоская 6 мм, белая упак.50 шт (SBE-scc-6)</t>
  </si>
  <si>
    <t>УТ000061848</t>
  </si>
  <si>
    <t>Клипса кабельная плоская 7 мм, белая упак.50 шт (SBE-scc-7)</t>
  </si>
  <si>
    <t>УТ000061850</t>
  </si>
  <si>
    <t>Клипса кабельная плоская 8 мм, белая упак.50 шт (SBE-scc-8)</t>
  </si>
  <si>
    <t>УТ000061852</t>
  </si>
  <si>
    <t>Клипса кабельная плоская 9 мм, белая упак.50 шт (SBE-scc-9)</t>
  </si>
  <si>
    <t>УТ000054813</t>
  </si>
  <si>
    <t>Крепеж кабеля круглый 10мм (упак.50 шт.) Rexant  07-4010</t>
  </si>
  <si>
    <t>УТ000054814</t>
  </si>
  <si>
    <t>Крепеж кабеля круглый 12мм (упак.50 шт.) Rexant 07-4012</t>
  </si>
  <si>
    <t>УТ000054815</t>
  </si>
  <si>
    <t>Крепеж кабеля круглый 14мм (упак.50 шт.) Rexant 07-4014</t>
  </si>
  <si>
    <t>УТ000041441</t>
  </si>
  <si>
    <t>Крепеж кабеля круглый 25мм, белый, 50шт TDM SQ0514-0020</t>
  </si>
  <si>
    <t>УТ000041442</t>
  </si>
  <si>
    <t>Крепеж кабеля круглый 30мм, белый, 1шт TDM SQ0514-0021</t>
  </si>
  <si>
    <t>УТ000022993</t>
  </si>
  <si>
    <t>Крепеж кабеля круглый 4мм (упак.50 шт.) Rexant 07-4004</t>
  </si>
  <si>
    <t>УТ000017200</t>
  </si>
  <si>
    <t>Крепеж кабеля круглый 5мм (упак.50 шт.) Rexant 07-4005</t>
  </si>
  <si>
    <t>00400048541</t>
  </si>
  <si>
    <t>Крепеж кабеля круглый 6мм, (упак.50шт.) Rexant 07-4006</t>
  </si>
  <si>
    <t>УТ000017202</t>
  </si>
  <si>
    <t>Крепеж кабеля круглый 7мм (упак.50 шт.) Rexant 07-4007</t>
  </si>
  <si>
    <t>УТ000017203</t>
  </si>
  <si>
    <t>Крепеж кабеля круглый 8мм (упак.50 шт.) Rexant 07-4008</t>
  </si>
  <si>
    <t>УТ000041450</t>
  </si>
  <si>
    <t>Крепеж кабеля круглый 9мм, черный, 50шт TDM SQ0514-0044</t>
  </si>
  <si>
    <t>УТ000017205</t>
  </si>
  <si>
    <t>Крепеж кабеля плоский 4мм х 2мм (упак.50 шт.) Rexant 07-4204</t>
  </si>
  <si>
    <t>УТ000017206</t>
  </si>
  <si>
    <t>Крепеж кабеля плоский 5мм х 2мм (упак.50 шт.) Rexant 07-4205</t>
  </si>
  <si>
    <t>УТ000017207</t>
  </si>
  <si>
    <t>Крепеж кабеля плоский 6мм х 4мм (упак.50 шт.) Rexant 07-4206</t>
  </si>
  <si>
    <t>УТ000041446</t>
  </si>
  <si>
    <t>Крепеж кабеля плоский 7мм, черный, 50шт TDM SQ0513-0032</t>
  </si>
  <si>
    <t>УТ000017208</t>
  </si>
  <si>
    <t>Крепеж кабеля плоский 8мм х 3мм (упак.50 шт.) Rexant 07-4207</t>
  </si>
  <si>
    <t>УТ000041448</t>
  </si>
  <si>
    <t>Крепеж кабеля плоский 8мм, черный, 50шт TDM SQ0513-0033</t>
  </si>
  <si>
    <t>УТ000059378</t>
  </si>
  <si>
    <t>Монтажная площадка для стяжки хомутов 15*10мм для хомутов  шириной до 4мм, белая (SBE-CTb-1-W)</t>
  </si>
  <si>
    <t>УТ000059377</t>
  </si>
  <si>
    <t>Монтажная площадка для стяжки хомутов 15*10мм для хомутов  шириной до 4мм, чёрная (SBE-CTb-1-B)</t>
  </si>
  <si>
    <t>УТ000056802</t>
  </si>
  <si>
    <t>Монтажная площадка для стяжки хомутов 20*10мм для хомутов  шириной до 4мм, белая (SBE-CTb-0-W)</t>
  </si>
  <si>
    <t>УТ000059376</t>
  </si>
  <si>
    <t>Монтажная площадка для стяжки хомутов 20*10мм для хомутов  шириной до 4мм, чёрная (SBE-CTb-0-B)</t>
  </si>
  <si>
    <t>УТ000057661</t>
  </si>
  <si>
    <t>Монтажная площадка для стяжки хомутов 22*16мм для хомутов  шириной до 9мм, белая (SBE-CTb-2-W)</t>
  </si>
  <si>
    <t>УТ000058043</t>
  </si>
  <si>
    <t>Монтажная площадка для стяжки хомутов 22*16мм для хомутов  шириной до 9мм, чёрная (SBE-CTb-2-B)</t>
  </si>
  <si>
    <t>УТ000026685</t>
  </si>
  <si>
    <t>Площадка самокл. 20х20мм EKF PROxima</t>
  </si>
  <si>
    <t>УТ000014419</t>
  </si>
  <si>
    <t>Хомут кабельный D=25.4mm</t>
  </si>
  <si>
    <t>УТ000014414</t>
  </si>
  <si>
    <t>Хомут кабельный D=3.2mm</t>
  </si>
  <si>
    <t xml:space="preserve"> Хомуты нейлоновые, стяжки</t>
  </si>
  <si>
    <t>УТ000029954</t>
  </si>
  <si>
    <t>Стяжкa нейлоновая 100 x 2,5 мм, с крепежным пистоном ø2,4 мм, белая (упак. 100 шт) REXANT 07-0107</t>
  </si>
  <si>
    <t>УТ000029955</t>
  </si>
  <si>
    <t>Стяжкa нейлоновая 190 x 4,8 мм, с крепежным пистоном ø3,2 мм, белая (упак. 100 шт) REXANT 07-0197</t>
  </si>
  <si>
    <t>УТ000029948</t>
  </si>
  <si>
    <t>Стяжкa нейлоновая под винт 100x3,6 мм, белая (упак. 100шт)  REXANT 07-0104</t>
  </si>
  <si>
    <t>УТ000029951</t>
  </si>
  <si>
    <t>Стяжкa нейлоновая под винт 150x3,6 мм, черная (упак. 100шт)  REXANT 07-0155</t>
  </si>
  <si>
    <t>УТ000029952</t>
  </si>
  <si>
    <t>Стяжкa нейлоновая под винт 220x4,3 мм, белая (упак. 100шт)  REXANT 07-0204</t>
  </si>
  <si>
    <t>УТ000029953</t>
  </si>
  <si>
    <t>Стяжкa нейлоновая под винт 220x4,3 мм, черная (упак. 100шт)  REXANT 07-0205</t>
  </si>
  <si>
    <t>УТ000065354</t>
  </si>
  <si>
    <t>Стяжка нейлон (хомут) 2,5*150мм (черный) (100шт/уп) DYNEL DY-03-02-101</t>
  </si>
  <si>
    <t>УТ000065355</t>
  </si>
  <si>
    <t>Стяжка нейлон (хомут) 2,5*200мм (белый) (100шт/уп) DYNEL DY-03-02-003</t>
  </si>
  <si>
    <t>УТ000065356</t>
  </si>
  <si>
    <t>Стяжка нейлон (хомут) 2,5*200мм (черный) (100шт/уп) DYNEL DY-03-02-103</t>
  </si>
  <si>
    <t>УТ000065357</t>
  </si>
  <si>
    <t>Стяжка нейлон (хомут) 3,6*150мм (белый) (100шт/уп) DYNEL DY-03-02-002</t>
  </si>
  <si>
    <t>УТ000060104</t>
  </si>
  <si>
    <t>Хомуты нейлоновые MultiSetr 2,5x 100, белые</t>
  </si>
  <si>
    <t>УТ000060112</t>
  </si>
  <si>
    <t>Хомуты нейлоновые MultiSetr 2,5x 100, чёрные</t>
  </si>
  <si>
    <t>УТ000060105</t>
  </si>
  <si>
    <t>Хомуты нейлоновые MultiSetr 2,5x 200, белые</t>
  </si>
  <si>
    <t>УТ000060113</t>
  </si>
  <si>
    <t>Хомуты нейлоновые MultiSetr 2,5x 200, чёрные</t>
  </si>
  <si>
    <t>УТ000060106</t>
  </si>
  <si>
    <t>Хомуты нейлоновые MultiSetr 3,6x 150, белые</t>
  </si>
  <si>
    <t>УТ000060107</t>
  </si>
  <si>
    <t>Хомуты нейлоновые MultiSetr 3,6x 200, белые</t>
  </si>
  <si>
    <t>УТ000060115</t>
  </si>
  <si>
    <t>Хомуты нейлоновые MultiSetr 3,6x 200, чёрные</t>
  </si>
  <si>
    <t>УТ000060109</t>
  </si>
  <si>
    <t>Хомуты нейлоновые MultiSetr 3,6x 300, белые</t>
  </si>
  <si>
    <t>УТ000060108</t>
  </si>
  <si>
    <t>Хомуты нейлоновые MultiSetr 4,8x 200, белые</t>
  </si>
  <si>
    <t>УТ000060118</t>
  </si>
  <si>
    <t>Хомуты нейлоновые MultiSetr 4,8x 370, чёрные</t>
  </si>
  <si>
    <t>УТ000025933</t>
  </si>
  <si>
    <t>Хомуты нейлоновый SmartBuy 2.5x200, белый (SBE-CT-25-200-w)</t>
  </si>
  <si>
    <t>УТ000025935</t>
  </si>
  <si>
    <t>Хомуты нейлоновый SmartBuy 3.6x150, белый (SBE-CT-36-150-w)</t>
  </si>
  <si>
    <t>УТ000025948</t>
  </si>
  <si>
    <t>Хомуты нейлоновый SmartBuy 4.8x300, черный (SBE-CT-48-300-b)</t>
  </si>
  <si>
    <t>УТ000025952</t>
  </si>
  <si>
    <t>Хомуты нейлоновый SmartBuy 4.8x400, черный (SBE-CT-48-400-b)</t>
  </si>
  <si>
    <t>УТ000049736</t>
  </si>
  <si>
    <t>Хомуты нейлоновый SmartBuy 4.8x450, белый (SBE-CT-48-450-w)</t>
  </si>
  <si>
    <t>УТ000049737</t>
  </si>
  <si>
    <t>Хомуты нейлоновый SmartBuy 4.8x450, черный (SBE-CT-48-450-b)</t>
  </si>
  <si>
    <t>УТ000049738</t>
  </si>
  <si>
    <t>Хомуты нейлоновый SmartBuy 4.8x500, белый (SBE-CT-48-500-w)</t>
  </si>
  <si>
    <t>УТ000053088</t>
  </si>
  <si>
    <t>Хомуты нейлоновый SmartBuy 7.6x300, чёрный (SBE-CT-76-300-b)</t>
  </si>
  <si>
    <t>УТ000049740</t>
  </si>
  <si>
    <t>Хомуты нейлоновый SmartBuy 7.6x350, белый (SBE-CT-76-350-w)</t>
  </si>
  <si>
    <t>УТ000049741</t>
  </si>
  <si>
    <t>Хомуты нейлоновый SmartBuy 7.6x400, белый (SBE-CT-76-400-w) (100шт)</t>
  </si>
  <si>
    <t>УТ000051854</t>
  </si>
  <si>
    <t>Хомуты нейлоновый SmartBuy 7.6x500, белый (SBE-CT-76-500-w)</t>
  </si>
  <si>
    <t>УТ000038545</t>
  </si>
  <si>
    <t>Хомуты цветные 2,5*100 25шт TDM SQ0515-0358</t>
  </si>
  <si>
    <t>УТ000038544</t>
  </si>
  <si>
    <t>Хомуты цветные 4,8*300 25шт TDM SQ0515-0361</t>
  </si>
  <si>
    <t xml:space="preserve"> Хомуты стальные, стяжки</t>
  </si>
  <si>
    <t>УТ000030602</t>
  </si>
  <si>
    <t>Хомут стальной 100х4.6мм 10шт. Rexant 07-0118-10</t>
  </si>
  <si>
    <t>УТ000030603</t>
  </si>
  <si>
    <t>Хомут стальной 152х4.6мм 10шт. Rexant 07-0158-10</t>
  </si>
  <si>
    <t>УТ000030604</t>
  </si>
  <si>
    <t>Хомут стальной 152х7.9мм 10шт. Rexant 07-0160-10</t>
  </si>
  <si>
    <t>УТ000030605</t>
  </si>
  <si>
    <t>Хомут стальной 200х7.9мм 10шт. Rexant 07-0210-10</t>
  </si>
  <si>
    <t>УТ000030606</t>
  </si>
  <si>
    <t>Хомут стальной 250х4.6мм 1шт. Rexant 07-0258-10</t>
  </si>
  <si>
    <t>УТ000030607</t>
  </si>
  <si>
    <t>Хомут стальной 250х7.9мм 10шт. Rexant 07-0260-10</t>
  </si>
  <si>
    <t>УТ000030608</t>
  </si>
  <si>
    <t>Хомут стальной 300х7.9мм 10шт. Rexant 07-0310-10</t>
  </si>
  <si>
    <t xml:space="preserve"> Хомуты червячные</t>
  </si>
  <si>
    <t>УТ000006986</t>
  </si>
  <si>
    <t>Хомут червячный "бабочка" 40-60мм нерж. МАЯК</t>
  </si>
  <si>
    <t>УТ000006987</t>
  </si>
  <si>
    <t>Хомут червячный "бабочка" 50-70мм нерж. МАЯК</t>
  </si>
  <si>
    <t>УТ000056876</t>
  </si>
  <si>
    <t>Хомут червячный 08-12/9мм оцинкованный AVS CM (50)</t>
  </si>
  <si>
    <t>УТ000050306</t>
  </si>
  <si>
    <t>Хомут червячный 08-12мм нерж. LIT</t>
  </si>
  <si>
    <t>УТ000056877</t>
  </si>
  <si>
    <t>Хомут червячный 10-16/9мм оцинкованный AVS CM (50)</t>
  </si>
  <si>
    <t>УТ000059928</t>
  </si>
  <si>
    <t>Хомут червячный 10-16мм нерж. LIT</t>
  </si>
  <si>
    <t>УТ000056878</t>
  </si>
  <si>
    <t>Хомут червячный 12-22/9мм оцинкованный AVS CM (50)</t>
  </si>
  <si>
    <t>УТ000006983</t>
  </si>
  <si>
    <t>Хомут червячный 16-25ммиз нержавеющей стали МАЯК</t>
  </si>
  <si>
    <t>УТ000056879</t>
  </si>
  <si>
    <t>Хомут червячный 20-32/9мм оцинкованный AVS CM (50)</t>
  </si>
  <si>
    <t>УТ000059930</t>
  </si>
  <si>
    <t>Хомут червячный 20-32мм нерж. LIT</t>
  </si>
  <si>
    <t>УТ000056880</t>
  </si>
  <si>
    <t>Хомут червячный 25-40/9мм оцинкованный AVS CM (50)</t>
  </si>
  <si>
    <t>УТ000056881</t>
  </si>
  <si>
    <t>Хомут червячный 32-50/9мм оцинкованный AVS CM (50)</t>
  </si>
  <si>
    <t>УТ000059931</t>
  </si>
  <si>
    <t>Хомут червячный 32-50мм нерж. LIT</t>
  </si>
  <si>
    <t>00410059149</t>
  </si>
  <si>
    <t>Хомут червячный 35-50мм из нержавеющей стали, STAYER "PROFI"</t>
  </si>
  <si>
    <t>УТ000056882</t>
  </si>
  <si>
    <t>Хомут червячный 40-60/9мм оцинкованный AVS CM (25)</t>
  </si>
  <si>
    <t>УТ000056883</t>
  </si>
  <si>
    <t>Хомут червячный 50-70/9мм оцинкованный AVS CM (25)</t>
  </si>
  <si>
    <t>УТ000056884</t>
  </si>
  <si>
    <t>Хомут червячный 60-80/9мм оцинкованный AVS CM (25)</t>
  </si>
  <si>
    <t>УТ000056885</t>
  </si>
  <si>
    <t>Хомут червячный 70-90/9мм оцинкованный AVS CM (25)</t>
  </si>
  <si>
    <t>УТ000056886</t>
  </si>
  <si>
    <t>Хомут червячный 80-100/9мм оцинкованный AVS CM (25)</t>
  </si>
  <si>
    <t xml:space="preserve"> Сальники</t>
  </si>
  <si>
    <t>УТ000034703</t>
  </si>
  <si>
    <t>Сальник PG 13,5 диаметр проводника 7-11мм IP54 TDM</t>
  </si>
  <si>
    <t>УТ000034705</t>
  </si>
  <si>
    <t>Сальник PG 21 диаметр проводника 13-18мм IP54 TDM</t>
  </si>
  <si>
    <t>УТ000034706</t>
  </si>
  <si>
    <t>Сальник PG 29 диаметр проводника 18-25мм IP54 TDM</t>
  </si>
  <si>
    <t>УТ000034708</t>
  </si>
  <si>
    <t>Сальник PG 9 диаметр проводника 4-8мм IP54 TDM</t>
  </si>
  <si>
    <t>УТ000053056</t>
  </si>
  <si>
    <t>Сальник PG16, диаметр проводника 10-14мм, IP54, Smartbuy (SBE-cg-pg-16)</t>
  </si>
  <si>
    <t>УТ000053057</t>
  </si>
  <si>
    <t>Сальник PG19, диаметр проводника 12-15мм, IP54, Smartbuy (SBE-cg-pg-19)</t>
  </si>
  <si>
    <t>УТ000053058</t>
  </si>
  <si>
    <t>Сальник PG21, диаметр проводника 13-18мм, IP54, Smartbuy (SBE-cg-pg-21) (уп. 5 штук)</t>
  </si>
  <si>
    <t>УТ000053059</t>
  </si>
  <si>
    <t>Сальник PG25, диаметр проводника 16-21мм, IP54, Smartbuy (SBE-cg-pg-25)</t>
  </si>
  <si>
    <t>УТ000053060</t>
  </si>
  <si>
    <t>Сальник PG29, диаметр проводника 18-25мм, IP54, Smartbuy (SBE-cg-pg-29) (уп. 5 штук)</t>
  </si>
  <si>
    <t>УТ000049721</t>
  </si>
  <si>
    <t>Сальник PG7, 3-6.5мм, SmartBuy (SBE-cg-pg7) (уп. 5 штук)</t>
  </si>
  <si>
    <t>УТ000053067</t>
  </si>
  <si>
    <t>Сальник PG9, диаметр проводника 4-8мм, IP54, Smartbuy (SBE-cg-pg-9) (уп. 5 штук)</t>
  </si>
  <si>
    <t>УТ000044610</t>
  </si>
  <si>
    <t>Сальник ввода/вывода Ø20мм для проводника ø8-16мм IP34 EKF as-20</t>
  </si>
  <si>
    <t>УТ000044611</t>
  </si>
  <si>
    <t>Сальник ввода/вывода Ø25мм для проводника ø9-20мм IP34 EKF as-25</t>
  </si>
  <si>
    <t>УТ000044612</t>
  </si>
  <si>
    <t>Сальник ввода/вывода Ø32мм для проводника ø8-26мм IP34 EKF as-32</t>
  </si>
  <si>
    <t xml:space="preserve"> Трубы гофрированные</t>
  </si>
  <si>
    <t>УТ000004670</t>
  </si>
  <si>
    <t>Труба гофр., автомобильная, полипропилен, с разрезом d=12,7</t>
  </si>
  <si>
    <t>УТ000062747</t>
  </si>
  <si>
    <t>Труба гофр., автомобильная, полипропилен, с разрезом d=14,8</t>
  </si>
  <si>
    <t>УТ000022994</t>
  </si>
  <si>
    <t>Труба гофр., автомобильная, полипропилен, с разрезом d=17</t>
  </si>
  <si>
    <t>УТ000004671</t>
  </si>
  <si>
    <t>Труба гофр., автомобильная, полипропилен, с разрезом d=4,6 15-0500</t>
  </si>
  <si>
    <t>УТ000007762</t>
  </si>
  <si>
    <t>Труба гофр., автомобильная, полипропилен, с разрезом d=6,8 15-0750</t>
  </si>
  <si>
    <t>УТ000016373</t>
  </si>
  <si>
    <t>Труба гофр., автомобильная, полипропилен, с разрезом d=8,5</t>
  </si>
  <si>
    <t>УТ000016374</t>
  </si>
  <si>
    <t>Труба гофр., автомобильная, полипропилен, с разрезом d=9,8</t>
  </si>
  <si>
    <t>00401051980</t>
  </si>
  <si>
    <t>Труба ПВХ гофро с зонд. № 16</t>
  </si>
  <si>
    <t>00401051982</t>
  </si>
  <si>
    <t>Труба ПВХ гофро с зонд. № 25</t>
  </si>
  <si>
    <t>00401051983</t>
  </si>
  <si>
    <t>Труба ПВХ гофро с зонд. № 32</t>
  </si>
  <si>
    <t>УТ000028324</t>
  </si>
  <si>
    <t>Труба ПНД гофро с зонд. № 16 оранжевая TDM SQ0413-0011</t>
  </si>
  <si>
    <t>УТ000032756</t>
  </si>
  <si>
    <t>Труба ПНД гофро с зонд. № 16 черная</t>
  </si>
  <si>
    <t>УТ000028325</t>
  </si>
  <si>
    <t>Труба ПНД гофро с зонд. № 20 оранжевая TDM SQ0413-0012</t>
  </si>
  <si>
    <t>УТ000032757</t>
  </si>
  <si>
    <t>Труба ПНД гофро с зонд. № 20 черная</t>
  </si>
  <si>
    <t>УТ000032770</t>
  </si>
  <si>
    <t>Труба ПНД гофро с зонд. № 25 оранжевая  SQ0413-0013</t>
  </si>
  <si>
    <t>УТ000032755</t>
  </si>
  <si>
    <t>Труба ПНД гофро с зонд. № 25 черная</t>
  </si>
  <si>
    <t>УТ000032763</t>
  </si>
  <si>
    <t>Труба ПНД гофро с зонд. № 32 оранжевая</t>
  </si>
  <si>
    <t>УТ000032758</t>
  </si>
  <si>
    <t>Труба ПНД гофро с зонд. № 32 черная</t>
  </si>
  <si>
    <t xml:space="preserve"> Кабель, провода, шнуры</t>
  </si>
  <si>
    <t xml:space="preserve"> Кабель АВВГ</t>
  </si>
  <si>
    <t>УТ000034310</t>
  </si>
  <si>
    <t>Кабель АВВГ-П 2*2,5 Черный (м) ГОСТ</t>
  </si>
  <si>
    <t>00410055973</t>
  </si>
  <si>
    <t>Кабель АВВГ-П 2*2,5 Чёрный (м) ГОСТ</t>
  </si>
  <si>
    <t>00410053109</t>
  </si>
  <si>
    <t>Кабель АВВГ-П 2*4,0 Черный (м)</t>
  </si>
  <si>
    <t>УТ000045220</t>
  </si>
  <si>
    <t>Кабель АВВГ-П 3*2,5 Белый(м) ГОСТ</t>
  </si>
  <si>
    <t>00410053087</t>
  </si>
  <si>
    <t>Кабель АВВГ-П 3*2,5 Черный (м) ГОСТ</t>
  </si>
  <si>
    <t>00410053111</t>
  </si>
  <si>
    <t>Кабель АВВГ-П 3*4 Черный (м) ГОСТ</t>
  </si>
  <si>
    <t>00410054143</t>
  </si>
  <si>
    <t>Кабель АВВГ-П 3*6 Черный (м)</t>
  </si>
  <si>
    <t>УТ000020583</t>
  </si>
  <si>
    <t>Кабель АВВГ-П 3*6 Черный (м) ТУ</t>
  </si>
  <si>
    <t xml:space="preserve"> Кабель акустический</t>
  </si>
  <si>
    <t xml:space="preserve"> Акустический кабель медный, CU</t>
  </si>
  <si>
    <t>УТ000063823</t>
  </si>
  <si>
    <t>Кабель акустический  силикон 2 x 1.0 мм OFC 99,3% медь, DAYTON</t>
  </si>
  <si>
    <t>УТ000063826</t>
  </si>
  <si>
    <t>Кабель акустический  силикон 2 x 2.0 мм OFC 99,3% медь, DAYTON</t>
  </si>
  <si>
    <t>УТ000063827</t>
  </si>
  <si>
    <t>Кабель акустический  силикон 2 x 2.5 мм OFC 99,3% медь, DAYTON</t>
  </si>
  <si>
    <t>УТ000065925</t>
  </si>
  <si>
    <t>Кабель акустический daxx s703, 2*2,5мм²</t>
  </si>
  <si>
    <t>УТ000030594</t>
  </si>
  <si>
    <t>Кабель акустический SILICON 2*1.5мм² (100)</t>
  </si>
  <si>
    <t>УТ000058114</t>
  </si>
  <si>
    <t>Кабель акустический в резиновой изоляции, черный 2*0.75мм² бескислородная медь OFC 99,9% (100)</t>
  </si>
  <si>
    <t>УТ000058115</t>
  </si>
  <si>
    <t>Кабель акустический в резиновой изоляции, черный 2*1.0мм² бескислородная медь OFC 99,9% (100)</t>
  </si>
  <si>
    <t>УТ000066139</t>
  </si>
  <si>
    <t>Кабель акустический в резиновой изоляции, черный 2*1.5мм² бескислородная медь OFC 99,9% (100)</t>
  </si>
  <si>
    <t>УТ000058113</t>
  </si>
  <si>
    <t>Кабель акустический кр./черн. прозрачный  2*0.75мм² бескислородная медь OFC 99,9%  (100)</t>
  </si>
  <si>
    <t>УТ000058110</t>
  </si>
  <si>
    <t>Кабель акустический прозрачный 2*0.5мм² бескислородная медь OFC 99,9% (100)</t>
  </si>
  <si>
    <t>УТ000064945</t>
  </si>
  <si>
    <t>Кабель акустический прозрачный 2*0.75мм² бескислородная медь OFC 99,9% (100)</t>
  </si>
  <si>
    <t>УТ000058111</t>
  </si>
  <si>
    <t>Кабель акустический прозрачный 2*1.5мм² бескислородная медь OFC 99,9% (100)</t>
  </si>
  <si>
    <t>УТ000064946</t>
  </si>
  <si>
    <t>Кабель акустический прозрачный 2*1мм² бескислородная медь OFC 99,9% (100)</t>
  </si>
  <si>
    <t>УТ000058112</t>
  </si>
  <si>
    <t>Кабель акустический прозрачный 2*2.5мм² бескислородная медь OFC 99,9% (100)</t>
  </si>
  <si>
    <t>УТ000063139</t>
  </si>
  <si>
    <t>Кабель акустический прозрачный 2*2.5мм² бескислородная медь OFC 99,9% ULTRA FLAT( плетеная жила )(100)</t>
  </si>
  <si>
    <t>УТ000059296</t>
  </si>
  <si>
    <t>Кабель акустический прозрачный 2*4мм² бескислородная медь OFC 99,9% (100)</t>
  </si>
  <si>
    <t>УТ000063012</t>
  </si>
  <si>
    <t>Кабель акустический прозрачный 2*4мм² бескислородная медь OFC 99,9% ULTRA FLAT( плетеная жила )(50)</t>
  </si>
  <si>
    <t xml:space="preserve"> Акустический кабель омеднённый, CCA</t>
  </si>
  <si>
    <t>УТ000046440</t>
  </si>
  <si>
    <t>Кабель акустический Blue Line 2*0.25мм² (100)</t>
  </si>
  <si>
    <t>00410058337</t>
  </si>
  <si>
    <t>Кабель акустический Blue Line 2*0.35мм² (100)</t>
  </si>
  <si>
    <t>00410054112</t>
  </si>
  <si>
    <t>Кабель акустический Blue Line 2*0.5мм² (100)</t>
  </si>
  <si>
    <t>00410054113</t>
  </si>
  <si>
    <t>Кабель акустический Blue Line 2*0.75мм² (100)</t>
  </si>
  <si>
    <t>00410054114</t>
  </si>
  <si>
    <t>Кабель акустический Blue Line 2*1,0мм² (100)</t>
  </si>
  <si>
    <t>00410059062</t>
  </si>
  <si>
    <t>Кабель акустический Blue Line 2*1,5мм² (100)</t>
  </si>
  <si>
    <t>УТ000001118</t>
  </si>
  <si>
    <t>Кабель акустический Blue Line 2*2.0мм² (100)</t>
  </si>
  <si>
    <t>00410054115</t>
  </si>
  <si>
    <t>Кабель акустический кр./черн. 2*0,25мм² (100)</t>
  </si>
  <si>
    <t>00410054116</t>
  </si>
  <si>
    <t>Кабель акустический кр./черн. 2*0,35мм² (100)</t>
  </si>
  <si>
    <t>00410054117</t>
  </si>
  <si>
    <t>Кабель акустический кр./черн. 2*0,5 мм² (100)</t>
  </si>
  <si>
    <t>00410054118</t>
  </si>
  <si>
    <t>Кабель акустический кр./черн. 2*0,75мм² (100)</t>
  </si>
  <si>
    <t>УТ000003266</t>
  </si>
  <si>
    <t>Кабель акустический кр./черн. 2*1,0мм² (100)</t>
  </si>
  <si>
    <t>УТ000001124</t>
  </si>
  <si>
    <t>Кабель акустический кр./черн. 2*2,5мм² (100)</t>
  </si>
  <si>
    <t xml:space="preserve"> Акустический кабель посеребренный, AgCU</t>
  </si>
  <si>
    <t>УТ000063503</t>
  </si>
  <si>
    <t>Кабель аудио монтажный посеребренный 1,5кв.мм, (19*0.32мм), эластичная изоляция</t>
  </si>
  <si>
    <t>УТ000063504</t>
  </si>
  <si>
    <t>Кабель аудио монтажный посеребренный 2,0кв.мм, (19*0.35мм), эластичная изоляция</t>
  </si>
  <si>
    <t xml:space="preserve"> Линейный кабель, экранированный</t>
  </si>
  <si>
    <t>УТ000061120</t>
  </si>
  <si>
    <t>Кабель аудио линейный  ШГЭС-2. 2 жилы, 2 экрана, изоляция Ø5.0x10.0мм, (12*0.1мм, 32*0.1мм) *2, плоский, голубой-прозрачный LCL-10</t>
  </si>
  <si>
    <t>УТ000063546</t>
  </si>
  <si>
    <t>Кабель аудио линейный  ШГЭС-2. 2 коаксиальные жилы, 2 экрана (фольга,медный чулок), изоляция Ø6.0x12.0мм, синий-прозрачный LCL-1</t>
  </si>
  <si>
    <t>УТ000059331</t>
  </si>
  <si>
    <t>Кабель аудио линейный посеребренный  2 *0,35кв.мм, экранированный, фторопластовая изоляция</t>
  </si>
  <si>
    <t>УТ000063498</t>
  </si>
  <si>
    <t>Кабель аудио линейный посеребренный  2 *0,5кв.мм, экранированный, фторопластовая изоляция</t>
  </si>
  <si>
    <t>УТ000063499</t>
  </si>
  <si>
    <t>Кабель аудио линейный посеребренный  2 *1,0кв.мм, экранированный, фторопластовая изоляция</t>
  </si>
  <si>
    <t>УТ000063500</t>
  </si>
  <si>
    <t>Кабель аудио линейный посеребренный  2 *1,0кв.мм,изоляция Ø8мм, (5*0.5мм, 45*0.12) голубой, Preffair X405</t>
  </si>
  <si>
    <t>УТ000063028</t>
  </si>
  <si>
    <t>Кабель коаксиальный, аудио/цифра, 75ом, медь OFC, изоляция Ø8.5мм, 3 экрана, синий</t>
  </si>
  <si>
    <t>УТ000063547</t>
  </si>
  <si>
    <t>Кабель микрофонный 2 жилы, 1 экран, изоляция 6.5мм зелёный LCM-10 GR</t>
  </si>
  <si>
    <t>УТ000063548</t>
  </si>
  <si>
    <t>Кабель микрофонный 2 жилы, 1 экран, изоляция 6.5мм красный LCM-10 RD</t>
  </si>
  <si>
    <t>УТ000061122</t>
  </si>
  <si>
    <t>Кабель микрофонный 2 жилы, 1 экран, изоляция Ø8мм, (26*0.12мм,128*0.12мм)  усиленный, черный LCM-22 BK</t>
  </si>
  <si>
    <t>УТ000061121</t>
  </si>
  <si>
    <t>Кабель микрофонный 2 жилы, 3 экрана, изоляция Ø7мм, (9*0.12мм, 45*0.12) черный LCM-20 BK</t>
  </si>
  <si>
    <t>УТ000033625</t>
  </si>
  <si>
    <t>Кабель микрофонный стерео, изоляция Ø6.8мм 1 экран 2х0,25мм² синий</t>
  </si>
  <si>
    <t>УТ000063828</t>
  </si>
  <si>
    <t>Кабель микрофонный стерео, изоляция Ø6мм, 64 x 0.12 мм, OFC 99,3% медь синий. DAYTON</t>
  </si>
  <si>
    <t>УТ000063830</t>
  </si>
  <si>
    <t>Кабель микрофонный стерео, изоляция Ø6мм, 64 x 0.12 мм, OFC 99,3% медь чёрный. DAYTON</t>
  </si>
  <si>
    <t>УТ000063833</t>
  </si>
  <si>
    <t>Кабель микрофонный стерео, силикон,  изоляция Ø6мм, 96 x 0.12 мм, OFC 99,3% медь коричневый. DAYTON</t>
  </si>
  <si>
    <t>УТ000063832</t>
  </si>
  <si>
    <t>Кабель микрофонный стерео, силикон,  изоляция Ø6мм, 96 x 0.12 мм, OFC 99,3% медь красный. DAYTON</t>
  </si>
  <si>
    <t>УТ000063831</t>
  </si>
  <si>
    <t>Кабель микрофонный стерео, силикон,  изоляция Ø6мм, 96 x 0.12 мм, OFC 99,3% медь синий. DAYTON</t>
  </si>
  <si>
    <t>УТ000065375</t>
  </si>
  <si>
    <t>Кабель ШГЭС-2+1. 3 экрана,  OD6.0x2.0x6.0мм, с жилой управления, синий-прозрачный, 50м,  LCL-14</t>
  </si>
  <si>
    <t xml:space="preserve"> Кабель ВВГ</t>
  </si>
  <si>
    <t>00410058649</t>
  </si>
  <si>
    <t>Кабель ВВГ-Пнг 2*1,5 Черный ГОСТ</t>
  </si>
  <si>
    <t>00410058650</t>
  </si>
  <si>
    <t>Кабель ВВГ-Пнг 2*2,5 Черный ГОСТ</t>
  </si>
  <si>
    <t>УТ000026960</t>
  </si>
  <si>
    <t>Кабель ВВГ-Пнг 2*4 Черный ГОСТ</t>
  </si>
  <si>
    <t>00410058651</t>
  </si>
  <si>
    <t>Кабель ВВГ-Пнг 3*1,5 Черный ГОСТ</t>
  </si>
  <si>
    <t>00410058652</t>
  </si>
  <si>
    <t>Кабель ВВГ-Пнг 3*2,5 Черный ГОСТ</t>
  </si>
  <si>
    <t>УТ000022464</t>
  </si>
  <si>
    <t>Кабель ВВГ-Пнг 3*4 Черный ГОСТ</t>
  </si>
  <si>
    <t>УТ000053659</t>
  </si>
  <si>
    <t>Кабель ВВГ-Пнг 3*6 Черный ГОСТ</t>
  </si>
  <si>
    <t>УТ000022151</t>
  </si>
  <si>
    <t>Кабель ВВГ-Пнг 4*1,5 Чёрный ГОСТ</t>
  </si>
  <si>
    <t>УТ000022463</t>
  </si>
  <si>
    <t>Кабель ВВГ-Пнг 4*2,5 Чёрный ГОСТ</t>
  </si>
  <si>
    <t>УТ000056950</t>
  </si>
  <si>
    <t>Кабель ВВГ-Пнг 5*2,5 Чёрный ГОСТ</t>
  </si>
  <si>
    <t xml:space="preserve"> Кабель КГ</t>
  </si>
  <si>
    <t>УТ000022152</t>
  </si>
  <si>
    <t>Кабель КГ 1*16 (м) Чёрный (ГОСТ) Россия</t>
  </si>
  <si>
    <t>УТ000022153</t>
  </si>
  <si>
    <t>Кабель КГ 1*25 (м) Чёрный (ГОСТ) Россия</t>
  </si>
  <si>
    <t>00410051212</t>
  </si>
  <si>
    <t>Кабель КГ 2*0,75 (м) ГОСТ</t>
  </si>
  <si>
    <t>00410051213</t>
  </si>
  <si>
    <t>Кабель КГ 2*1,0 (м)</t>
  </si>
  <si>
    <t>УТ000024178</t>
  </si>
  <si>
    <t>Кабель КГ 2*1,5 (м) ГОСТ</t>
  </si>
  <si>
    <t>00410055105</t>
  </si>
  <si>
    <t>Кабель КГ 2*2,5  (м) ГОСТ</t>
  </si>
  <si>
    <t>00410051216</t>
  </si>
  <si>
    <t>Кабель КГ 3*1,5  (м)</t>
  </si>
  <si>
    <t>00410055106</t>
  </si>
  <si>
    <t>Кабель КГ 3*2,5  (м) ГОСТ</t>
  </si>
  <si>
    <t>УТ000030161</t>
  </si>
  <si>
    <t>Кабель КГ 3*6,0 (м) ГОСТ</t>
  </si>
  <si>
    <t xml:space="preserve"> Кабель нагревательный</t>
  </si>
  <si>
    <t>УТ000045950</t>
  </si>
  <si>
    <t>Кабель нагревающий саморегулирующий 16Вт/м 220В полиолефин SRL 16-2</t>
  </si>
  <si>
    <t>УТ000061252</t>
  </si>
  <si>
    <t>Кабель нагревающий саморегулирующий 24Вт/м 220В полиолефин SRL 24-2</t>
  </si>
  <si>
    <t>УТ000061253</t>
  </si>
  <si>
    <t>Кабель нагревающий саморегулирующий 30Вт/м 220В полиолефин SRL 30-2</t>
  </si>
  <si>
    <t xml:space="preserve"> Кабель ПВ-1, ПВ-3</t>
  </si>
  <si>
    <t>00410055536</t>
  </si>
  <si>
    <t>Провод ПВ-1/ПуВ 0,5 Б(м) РЭК-PRYSMIAN</t>
  </si>
  <si>
    <t>УТ000065233</t>
  </si>
  <si>
    <t>Провод ПВ-1/ПуВ 0,5 К(м) РЭК-PRYSMIAN красный</t>
  </si>
  <si>
    <t>УТ000065234</t>
  </si>
  <si>
    <t>Провод ПВ-1/ПуВ 0,5 С(м) РЭК-PRYSMIAN синий</t>
  </si>
  <si>
    <t>00410055541</t>
  </si>
  <si>
    <t>Провод ПВ-1/ПуВ 1,0 Белый (м)</t>
  </si>
  <si>
    <t>00410055546</t>
  </si>
  <si>
    <t>Провод ПВ-1/ПуВ 1,5 Белый (м)</t>
  </si>
  <si>
    <t>УТ000037526</t>
  </si>
  <si>
    <t>Провод ПВ-1/ПуВ 1х10 Белый (м)</t>
  </si>
  <si>
    <t>00410055545</t>
  </si>
  <si>
    <t>Провод ПВ-1/ПуВ 1х4 Белый (м)</t>
  </si>
  <si>
    <t>УТ000041753</t>
  </si>
  <si>
    <t>Провод ПВ-1/ПуВ 1х6 Белый (м)</t>
  </si>
  <si>
    <t>00410055548</t>
  </si>
  <si>
    <t>Провод ПВ-1/ПуВ 2,5 Белый (м)</t>
  </si>
  <si>
    <t>00410051263</t>
  </si>
  <si>
    <t>Провод ПВ-3*2,5 Г (м) ЮВЭЛТ</t>
  </si>
  <si>
    <t>00410055549</t>
  </si>
  <si>
    <t>Провод ПВ-3/ПуГВ 0,5 Белый</t>
  </si>
  <si>
    <t>00410051224</t>
  </si>
  <si>
    <t>Провод ПВ-3/ПуГВ 0,5 Красный (м)</t>
  </si>
  <si>
    <t>00410055558</t>
  </si>
  <si>
    <t>Провод ПВ-3/ПуГВ 0,5 синий (м)</t>
  </si>
  <si>
    <t>00410055553</t>
  </si>
  <si>
    <t>Провод ПВ-3/ПуГВ 0,75 Ч (м) Щучин</t>
  </si>
  <si>
    <t>00410055555</t>
  </si>
  <si>
    <t>Провод ПВ-3/ПуГВ 1,0 Белый (м)</t>
  </si>
  <si>
    <t>00410051257</t>
  </si>
  <si>
    <t>Провод ПВ-3/ПуГВ 1,0 Красный (м)</t>
  </si>
  <si>
    <t>УТ000063690</t>
  </si>
  <si>
    <t>Провод ПВ-3/ПуГВ 1,0 Синий (м)</t>
  </si>
  <si>
    <t>УТ000041754</t>
  </si>
  <si>
    <t>Провод ПВ-3/ПуГВ 1,5 Белый (м)</t>
  </si>
  <si>
    <t>УТ000065238</t>
  </si>
  <si>
    <t>Провод ПВ-3/ПуГВ 1,5 Красный (м)</t>
  </si>
  <si>
    <t>УТ000065239</t>
  </si>
  <si>
    <t>Провод ПВ-3/ПуГВ 1,5 Синий (м)</t>
  </si>
  <si>
    <t>УТ000066107</t>
  </si>
  <si>
    <t>Провод ПВ-3/ПуГВ 1,5 Чёрный (м)</t>
  </si>
  <si>
    <t>00410056684</t>
  </si>
  <si>
    <t>Провод ПВ-3/ПуГВ 2,5 Белый (м)</t>
  </si>
  <si>
    <t>00410055557</t>
  </si>
  <si>
    <t>Провод ПВ-3/ПуГВ 4,0  Белый (м)</t>
  </si>
  <si>
    <t>00410055556</t>
  </si>
  <si>
    <t>Провод ПВ-3/ПуГВ 6,0 Белый (м)</t>
  </si>
  <si>
    <t xml:space="preserve"> Кабель ПГВА</t>
  </si>
  <si>
    <t>УТ000036307</t>
  </si>
  <si>
    <t>Кабель монтажный (автомобильный) ПГВА 0.5мм² белый</t>
  </si>
  <si>
    <t>УТ000015519</t>
  </si>
  <si>
    <t>Кабель монтажный (автомобильный) ПГВА 0.5мм² красный</t>
  </si>
  <si>
    <t>УТ000015520</t>
  </si>
  <si>
    <t>Кабель монтажный (автомобильный) ПГВА 0.5мм² синий</t>
  </si>
  <si>
    <t>УТ000015521</t>
  </si>
  <si>
    <t>Кабель монтажный (автомобильный) ПГВА 0.5мм² чёрный</t>
  </si>
  <si>
    <t>УТ000036358</t>
  </si>
  <si>
    <t>Кабель монтажный (автомобильный) ПГВА 0.75мм² белый</t>
  </si>
  <si>
    <t>УТ000015522</t>
  </si>
  <si>
    <t>Кабель монтажный (автомобильный) ПГВА 0.75мм² красный</t>
  </si>
  <si>
    <t>УТ000015523</t>
  </si>
  <si>
    <t>Кабель монтажный (автомобильный) ПГВА 0.75мм² синий</t>
  </si>
  <si>
    <t>УТ000015524</t>
  </si>
  <si>
    <t>Кабель монтажный (автомобильный) ПГВА 0.75мм² черный</t>
  </si>
  <si>
    <t>УТ000015525</t>
  </si>
  <si>
    <t>Кабель монтажный (автомобильный) ПГВА 1.0мм² красный 01-6524</t>
  </si>
  <si>
    <t>УТ000015527</t>
  </si>
  <si>
    <t>Кабель монтажный (автомобильный) ПГВА 1.0мм² черный 01-6526</t>
  </si>
  <si>
    <t>УТ000009412</t>
  </si>
  <si>
    <t>Кабель монтажный (автомобильный) ПГВА 1.5мм² красный</t>
  </si>
  <si>
    <t>УТ000009408</t>
  </si>
  <si>
    <t>Кабель монтажный (автомобильный) ПГВА 1.5мм² синий 01-6535</t>
  </si>
  <si>
    <t>УТ000009410</t>
  </si>
  <si>
    <t>Кабель монтажный (автомобильный) ПГВА 1.5мм² черный 01-6536</t>
  </si>
  <si>
    <t>УТ000009307</t>
  </si>
  <si>
    <t>Кабель монтажный (автомобильный) ПГВА 2.5мм² белый</t>
  </si>
  <si>
    <t>УТ000009309</t>
  </si>
  <si>
    <t>Кабель монтажный (автомобильный) ПГВА 2.5мм² желтый</t>
  </si>
  <si>
    <t>УТ000009311</t>
  </si>
  <si>
    <t>Кабель монтажный (автомобильный) ПГВА 2.5мм² красный</t>
  </si>
  <si>
    <t>УТ000009310</t>
  </si>
  <si>
    <t>Кабель монтажный (автомобильный) ПГВА 2.5мм² синий</t>
  </si>
  <si>
    <t>УТ000009308</t>
  </si>
  <si>
    <t>Кабель монтажный (автомобильный) ПГВА 2.5мм² черный</t>
  </si>
  <si>
    <t xml:space="preserve"> Кабель телевизионный, телефонный, витая пара</t>
  </si>
  <si>
    <t>00410054119</t>
  </si>
  <si>
    <t>Кабель Витая пара UTP 2*2*0.5 Proconnect 5-е категория 01-0022-3</t>
  </si>
  <si>
    <t>УТ000052119</t>
  </si>
  <si>
    <t>Кабель Витая пара UTP 4*2*0.5 5-е категория, не горючий, медный Netlan</t>
  </si>
  <si>
    <t>00410054120</t>
  </si>
  <si>
    <t>Кабель Витая пара UTP 4*2*0.5 Proconnect 5-е категория 01-0043</t>
  </si>
  <si>
    <t>УТ000004801</t>
  </si>
  <si>
    <t>Кабель Витая пара UTP 4*2*0.5 Proconnect 5-е категория уличный, OUTDOOR 01-0045-3</t>
  </si>
  <si>
    <t>УТ000051774</t>
  </si>
  <si>
    <t>Кабель Витая пара UTP 4*2*24АWG  5-е категория Net.on 01-1001</t>
  </si>
  <si>
    <t>УТ000058797</t>
  </si>
  <si>
    <t>Кабель Витая пара UTP 4*2*24АWG  CCA 5-е категория, уличный Net.on 01-0301</t>
  </si>
  <si>
    <t>00401051961</t>
  </si>
  <si>
    <t>Кабель коаксиальный, антенный RG-6U 75 Ом, уличный черный 01-2202</t>
  </si>
  <si>
    <t>00400048534</t>
  </si>
  <si>
    <t>Кабель коаксиальный, антенный RG6U 75 Ом белый 01-2251</t>
  </si>
  <si>
    <t>УТ000021032</t>
  </si>
  <si>
    <t>Кабель коаксиальный, антенный РК75-4,3-31 для помещений (Mastersat RG-6/U, Чуваш) Белый</t>
  </si>
  <si>
    <t>УТ000031736</t>
  </si>
  <si>
    <t>Кабель коаксиальный, антенный РК75-4,3-31 уличный (Mastersat RG-6/U, Чуваш) Черный</t>
  </si>
  <si>
    <t>УТ000057757</t>
  </si>
  <si>
    <t>Кабель комбинированный KBK-B-2*0,75 (ЛМ) белый</t>
  </si>
  <si>
    <t xml:space="preserve"> Провод МГТФ</t>
  </si>
  <si>
    <t>УТ000042275</t>
  </si>
  <si>
    <t>Провод МГТФ 0,07мм</t>
  </si>
  <si>
    <t>УТ000042276</t>
  </si>
  <si>
    <t>Провод МГТФ 0,12мм</t>
  </si>
  <si>
    <t>УТ000042277</t>
  </si>
  <si>
    <t>Провод МГТФ 0,20мм</t>
  </si>
  <si>
    <t>УТ000042278</t>
  </si>
  <si>
    <t>Провод МГТФ 0,35мм</t>
  </si>
  <si>
    <t xml:space="preserve"> Провод ПВС</t>
  </si>
  <si>
    <t>УТ000044307</t>
  </si>
  <si>
    <t>Провод ПВС 2*0,75 Белый (м) ГОСТ</t>
  </si>
  <si>
    <t>00410050655</t>
  </si>
  <si>
    <t>Провод ПВС 2*0.75 Белый (м) ГОСТ</t>
  </si>
  <si>
    <t>00410052431</t>
  </si>
  <si>
    <t>Провод ПВС 2*1.0 Белый (м) ГОСТ</t>
  </si>
  <si>
    <t>00410049935</t>
  </si>
  <si>
    <t>Провод ПВС 2*1.5 Белый (м) ГОСТ</t>
  </si>
  <si>
    <t>00410056365</t>
  </si>
  <si>
    <t>Провод ПВС 2*1.5 Черный (м)</t>
  </si>
  <si>
    <t>00410055107</t>
  </si>
  <si>
    <t>Провод ПВС 2*2.5 Белый (м) ГОСТ</t>
  </si>
  <si>
    <t>00410049936</t>
  </si>
  <si>
    <t>Провод ПВС 3*0.75 Белый (м)</t>
  </si>
  <si>
    <t>УТ000030037</t>
  </si>
  <si>
    <t>Провод ПВС 3*1 Белый (м) ГОСТ</t>
  </si>
  <si>
    <t>00410049937</t>
  </si>
  <si>
    <t>Провод ПВС 3*1.5 Белый (м) ГОСТ</t>
  </si>
  <si>
    <t>УТ000059200</t>
  </si>
  <si>
    <t>Провод ПВС 3*1.5 Черный (м)</t>
  </si>
  <si>
    <t>УТ000030038</t>
  </si>
  <si>
    <t>Провод ПВС 3*2,5 Белый (м) ГОСТ</t>
  </si>
  <si>
    <t>УТ000059201</t>
  </si>
  <si>
    <t>Провод ПВС 3*2.5 Черный (м)</t>
  </si>
  <si>
    <t>УТ000029037</t>
  </si>
  <si>
    <t>Провод ПВС 3*4 Белый (м)</t>
  </si>
  <si>
    <t>УТ000064396</t>
  </si>
  <si>
    <t>Провод ПВС 4*1.5 Белый (м) ГОСТ</t>
  </si>
  <si>
    <t>УТ000029039</t>
  </si>
  <si>
    <t>Провод ПВС 4*4 Белый (м)</t>
  </si>
  <si>
    <t xml:space="preserve"> Провод РКГМ</t>
  </si>
  <si>
    <t>УТ000030284</t>
  </si>
  <si>
    <t>Провод РКГМ 1,5(м) термостойкий</t>
  </si>
  <si>
    <t>УТ000030285</t>
  </si>
  <si>
    <t>Провод РКГМ 2,5(м) термостойкий</t>
  </si>
  <si>
    <t xml:space="preserve"> Провод ШВВП,  ПуГВВ-П</t>
  </si>
  <si>
    <t>УТ000024179</t>
  </si>
  <si>
    <t>Провод ПуГВВ-П 2*1,5 (м) (напряжение 450/750В АС) Белый ГОСТ,влагостойкий, улица</t>
  </si>
  <si>
    <t>УТ000031729</t>
  </si>
  <si>
    <t>Провод ПуГВВ-П 2*2,5 (м) (напряжение 450/750В АС или 1000 DC) Белый ГОСТ,влагостойкий, улица</t>
  </si>
  <si>
    <t>УТ000022156</t>
  </si>
  <si>
    <t>Провод ШВВП 2*0,5 Белый (м) ГОСТ</t>
  </si>
  <si>
    <t>00410049946</t>
  </si>
  <si>
    <t>Провод ШВВП 2*0,75 Белый Гост</t>
  </si>
  <si>
    <t>00401051960</t>
  </si>
  <si>
    <t>Провод ШВВП 2*0,75 Черный Гост (м)</t>
  </si>
  <si>
    <t>00410049947</t>
  </si>
  <si>
    <t>Провод ШВВП 3*0,5 Белый Гост (м)</t>
  </si>
  <si>
    <t>00410049948</t>
  </si>
  <si>
    <t>Провод ШВВП 3*0,75 Белый (м) ГОСТ</t>
  </si>
  <si>
    <t xml:space="preserve"> Клеммы, наконечники, ответвители, гильзы соединительные</t>
  </si>
  <si>
    <t xml:space="preserve"> Зажимы соединительные, изолирующие  ( Сиз )</t>
  </si>
  <si>
    <t>УТ000045284</t>
  </si>
  <si>
    <t>Зажим соединительный, изолирующий СИЗ-1, 100 шт. (SBE-swc-3)</t>
  </si>
  <si>
    <t>УТ000045285</t>
  </si>
  <si>
    <t>Зажим соединительный, изолирующий СИЗ-2, 100 шт. (SBE-swc-4)</t>
  </si>
  <si>
    <t>УТ000045286</t>
  </si>
  <si>
    <t>Зажим соединительный, изолирующий СИЗ-3, 100 шт. (SBE-swc-5)</t>
  </si>
  <si>
    <t>УТ000044295</t>
  </si>
  <si>
    <t>Зажим соединительный, изолирующий СИЗ-4, 100 шт. (SBE-swc-6)</t>
  </si>
  <si>
    <t>УТ000044296</t>
  </si>
  <si>
    <t>Зажим соединительный, изолирующий СИЗ-5, 100 шт. (SBE-swc-8)</t>
  </si>
  <si>
    <t>УТ000033096</t>
  </si>
  <si>
    <t>Наконечник СИЗ CHS-P2 красный</t>
  </si>
  <si>
    <t>УТ000043678</t>
  </si>
  <si>
    <t>Наконечник СИЗ К-6 КВТ жёлтый 79501</t>
  </si>
  <si>
    <t xml:space="preserve"> Клеммные группы</t>
  </si>
  <si>
    <t>УТ000063799</t>
  </si>
  <si>
    <t>Клеммная группа для поверхностного монтажа, никелированные 10 PIN</t>
  </si>
  <si>
    <t>УТ000063800</t>
  </si>
  <si>
    <t>Клеммная группа для поверхностного монтажа, никелированные 15 PIN</t>
  </si>
  <si>
    <t>УТ000063797</t>
  </si>
  <si>
    <t>Клеммная группа для поверхностного монтажа, никелированные 3 PIN</t>
  </si>
  <si>
    <t>УТ000063795</t>
  </si>
  <si>
    <t>Клеммная группа для поверхностного монтажа, позолоченные 10 PIN</t>
  </si>
  <si>
    <t>УТ000063796</t>
  </si>
  <si>
    <t>Клеммная группа для поверхностного монтажа, позолоченные 15 PIN</t>
  </si>
  <si>
    <t>УТ000063793</t>
  </si>
  <si>
    <t>Клеммная группа для поверхностного монтажа, позолоченные 3 PIN</t>
  </si>
  <si>
    <t>УТ000027692</t>
  </si>
  <si>
    <t>Клеммник на плату винтовой 2Pin, 1.5мм², 300В/16А, шаг 5мм (5) (27693)</t>
  </si>
  <si>
    <t>УТ000027693</t>
  </si>
  <si>
    <t>Клеммник на плату винтовой 2Pin, 2.5мм², 300В/16А, шаг 5мм</t>
  </si>
  <si>
    <t>УТ000027694</t>
  </si>
  <si>
    <t>Клеммник на плату винтовой 3Pin, 1.5мм², 300В/16А, шаг 5мм (5) (27696)</t>
  </si>
  <si>
    <t>УТ000027696</t>
  </si>
  <si>
    <t>Клеммник на плату винтовой 3Pin, 2.5мм², 300В/16А, шаг 5мм</t>
  </si>
  <si>
    <t>УТ000027690</t>
  </si>
  <si>
    <t>Клеммник на плату винтовой 4Pin, 1.5мм², 300В/16А, шаг 5мм</t>
  </si>
  <si>
    <t>УТ000027691</t>
  </si>
  <si>
    <t xml:space="preserve"> Клеммные колодки</t>
  </si>
  <si>
    <t>УТ000048679</t>
  </si>
  <si>
    <t>Колодка клеммная  6А 6мм Smartbuy (SBE-td-06-06)</t>
  </si>
  <si>
    <t>УТ000048675</t>
  </si>
  <si>
    <t>Колодка клеммная 10А 10мм Smartbuy (SBE-td-10-10)</t>
  </si>
  <si>
    <t>УТ000048676</t>
  </si>
  <si>
    <t>Колодка клеммная 15А 12мм Smartbuy (SBE-td-15-12) (10)</t>
  </si>
  <si>
    <t>УТ000059909</t>
  </si>
  <si>
    <t>Колодка клеммная 20А 12мм</t>
  </si>
  <si>
    <t>УТ000048677</t>
  </si>
  <si>
    <t>Колодка клеммная 20А 12мм Smartbuy (SBE-td-20-12)</t>
  </si>
  <si>
    <t>УТ000057093</t>
  </si>
  <si>
    <t>Колодка клеммная 30А 16мм Smartbuy (SBE-td-16-30) (10)</t>
  </si>
  <si>
    <t>УТ000026081</t>
  </si>
  <si>
    <t>Колодка клеммная винтовая 15А 10мм²  Navigator 71004</t>
  </si>
  <si>
    <t>00410053765</t>
  </si>
  <si>
    <t>Колодка клеммная винтовая 30А 16мм²  Navigator NTB-UPE-S12-30/WH 71006</t>
  </si>
  <si>
    <t>УТ000025410</t>
  </si>
  <si>
    <t>Колодка клеммная винтовая 3А 2,5мм²  Navigator NTB-UPE-S12-3/WH 71001</t>
  </si>
  <si>
    <t>УТ000025411</t>
  </si>
  <si>
    <t>Колодка клеммная винтовая 5А 4мм²  Navigator NTB-UPE-S12-5/WH 71002</t>
  </si>
  <si>
    <t>УТ000052226</t>
  </si>
  <si>
    <t>Колодка клеммная с крышкой, 12 контакта, 600В 15А TB-1512</t>
  </si>
  <si>
    <t>УТ000052230</t>
  </si>
  <si>
    <t>Колодка клеммная с крышкой, 12 контакта, 600В 25А TB-2512</t>
  </si>
  <si>
    <t>УТ000057645</t>
  </si>
  <si>
    <t>Колодка клеммная с крышкой, 12 контактов, 600В 35А TB-3512</t>
  </si>
  <si>
    <t>УТ000057646</t>
  </si>
  <si>
    <t>Колодка клеммная с крышкой, 12 контактов, 600В 45А TB-4512</t>
  </si>
  <si>
    <t>УТ000054501</t>
  </si>
  <si>
    <t>Колодка клеммная с крышкой, 3 контакта, 600В 100А TB-10003</t>
  </si>
  <si>
    <t>УТ000052223</t>
  </si>
  <si>
    <t>Колодка клеммная с крышкой, 3 контакта, 600В 15А TB-1503</t>
  </si>
  <si>
    <t>УТ000052227</t>
  </si>
  <si>
    <t>Колодка клеммная с крышкой, 3 контакта, 600В 25А TB-2503</t>
  </si>
  <si>
    <t>УТ000053934</t>
  </si>
  <si>
    <t>Колодка клеммная с крышкой, 3 контакта, 600В 35А  TB-3503</t>
  </si>
  <si>
    <t>УТ000054503</t>
  </si>
  <si>
    <t>Колодка клеммная с крышкой, 3 контакта, 600В 45А TB-4503</t>
  </si>
  <si>
    <t>УТ000054504</t>
  </si>
  <si>
    <t>Колодка клеммная с крышкой, 3 контакта, 600В 60А TBC-6003</t>
  </si>
  <si>
    <t>УТ000052224</t>
  </si>
  <si>
    <t>Колодка клеммная с крышкой, 4 контакта, 600В 15А TB-1504</t>
  </si>
  <si>
    <t>УТ000052228</t>
  </si>
  <si>
    <t>Колодка клеммная с крышкой, 4 контакта, 600В 25А TB-2504</t>
  </si>
  <si>
    <t>УТ000053935</t>
  </si>
  <si>
    <t>Колодка клеммная с крышкой, 4 контакта, 600В 35А  TB-3504</t>
  </si>
  <si>
    <t>УТ000053936</t>
  </si>
  <si>
    <t>Колодка клеммная с крышкой, 4 контакта, 600В 45А TB-4504</t>
  </si>
  <si>
    <t>УТ000053937</t>
  </si>
  <si>
    <t>Колодка клеммная с крышкой, 4 контакта, 600В 60А TBC-6004</t>
  </si>
  <si>
    <t>УТ000052225</t>
  </si>
  <si>
    <t>Колодка клеммная с крышкой, 6 контактов, 600В 15А TB-1506</t>
  </si>
  <si>
    <t>УТ000052229</t>
  </si>
  <si>
    <t>Колодка клеммная с крышкой, 6 контактов, 600В 25А TB-2506</t>
  </si>
  <si>
    <t>УТ000054502</t>
  </si>
  <si>
    <t>Колодка клеммная с крышкой, 6 контактов, 600В 35А TB-3506</t>
  </si>
  <si>
    <t>УТ000055887</t>
  </si>
  <si>
    <t>Колодка клеммная с крышкой, 6 контактов, 600В 45А TB-4506</t>
  </si>
  <si>
    <t xml:space="preserve"> Клеммы вилочные</t>
  </si>
  <si>
    <t>УТ000055273</t>
  </si>
  <si>
    <t>Наконечник вилочный c термотрубкой HST 1.25-3mm, 0.5-1.5мм², красный</t>
  </si>
  <si>
    <t>УТ000055274</t>
  </si>
  <si>
    <t>Наконечник вилочный c термотрубкой HST 2-3.5mm, 1.5-2.5мм², синий</t>
  </si>
  <si>
    <t>УТ000055275</t>
  </si>
  <si>
    <t>Наконечник вилочный c термотрубкой HST 5.5-3.5mm, 4-6мм², желтый</t>
  </si>
  <si>
    <t>УТ000004826</t>
  </si>
  <si>
    <t>Наконечник вилочный изолированный НВИ 3.2mm, 0.5-1.5мм², красный Rexant 08-0111</t>
  </si>
  <si>
    <t>УТ000053384</t>
  </si>
  <si>
    <t>Наконечник вилочный изолированный НВИ 3.7mm, 0.5-1.5мм², красный</t>
  </si>
  <si>
    <t>УТ000004827</t>
  </si>
  <si>
    <t>Наконечник вилочный изолированный НВИ 4.3mm, 0.5-1.5мм², красный</t>
  </si>
  <si>
    <t>УТ000004828</t>
  </si>
  <si>
    <t>Наконечник вилочный изолированный НВИ 4.3mm, 1.5-2.5мм², синий</t>
  </si>
  <si>
    <t>УТ000004831</t>
  </si>
  <si>
    <t>Наконечник вилочный изолированный НВИ 4.3mm, 4-6мм², желтый</t>
  </si>
  <si>
    <t>УТ000004825</t>
  </si>
  <si>
    <t>Наконечник вилочный изолированный НВИ 5.3mm, 0.5-1.5мм², красный</t>
  </si>
  <si>
    <t>УТ000004829</t>
  </si>
  <si>
    <t>Наконечник вилочный изолированный НВИ 5.3mm, 1.5-2.5мм², синий Rexant 08-0133</t>
  </si>
  <si>
    <t>УТ000053385</t>
  </si>
  <si>
    <t>Наконечник вилочный изолированный НВИ 5.3mm, 10мм², красный</t>
  </si>
  <si>
    <t>УТ000004832</t>
  </si>
  <si>
    <t>Наконечник вилочный изолированный НВИ 5.3mm, 4-6мм², желтый</t>
  </si>
  <si>
    <t>УТ000004824</t>
  </si>
  <si>
    <t>Наконечник вилочный изолированный НВИ 6.5mm, 0.5-1.5мм², красный Rexant 08-0114</t>
  </si>
  <si>
    <t>УТ000004830</t>
  </si>
  <si>
    <t>Наконечник вилочный изолированный НВИ 6.5mm, 1.5-2.5мм², синий</t>
  </si>
  <si>
    <t>УТ000004833</t>
  </si>
  <si>
    <t>Наконечник вилочный изолированный НВИ 6.5mm, 4-6мм², желтый</t>
  </si>
  <si>
    <t xml:space="preserve"> Клеммы кольцевые</t>
  </si>
  <si>
    <t>УТ000004809</t>
  </si>
  <si>
    <t>Наконечник кольцевой изолированный НКИ d=10.5mm, 0.5-1.5мм² , красный Rexant 08-0017</t>
  </si>
  <si>
    <t>УТ000053388</t>
  </si>
  <si>
    <t>Наконечник кольцевой изолированный НКИ d=10.5mm, 2.5-6.0мм² , жёлтый 08-0055</t>
  </si>
  <si>
    <t>УТ000053386</t>
  </si>
  <si>
    <t>Наконечник кольцевой изолированный НКИ d=3.2mm, 0.25-1.5мм² , красный</t>
  </si>
  <si>
    <t>УТ000004811</t>
  </si>
  <si>
    <t>Наконечник кольцевой изолированный НКИ d=3.2mm, 0.5-1.5мм² , красный Rexant 08-0011</t>
  </si>
  <si>
    <t>УТ000004808</t>
  </si>
  <si>
    <t>Наконечник кольцевой изолированный НКИ d=3.7mm, 0.5-1.5мм² , красный Rexant 08-0012</t>
  </si>
  <si>
    <t>УТ000064881</t>
  </si>
  <si>
    <t>Наконечник кольцевой изолированный НКИ d=4.3mm, 0.25-1.5мм² , красный</t>
  </si>
  <si>
    <t>УТ000053387</t>
  </si>
  <si>
    <t>Наконечник кольцевой изолированный НКИ d=4.3mm, 1.5-2.5мм² , синий</t>
  </si>
  <si>
    <t>УТ000064882</t>
  </si>
  <si>
    <t>Наконечник кольцевой изолированный НКИ d=5.3mm, 0.25-1.5мм² , красный</t>
  </si>
  <si>
    <t>УТ000064883</t>
  </si>
  <si>
    <t>Наконечник кольцевой изолированный НКИ d=5.3mm, 1.0-2.5мм² , синий</t>
  </si>
  <si>
    <t>УТ000004813</t>
  </si>
  <si>
    <t>Наконечник кольцевой изолированный НКИ d=6.5mm, 0.5-1.5мм² , красный</t>
  </si>
  <si>
    <t>УТ000004816</t>
  </si>
  <si>
    <t>Наконечник кольцевой изолированный НКИ d=6.5mm, 1.5-2.5мм² , синий 08-0035</t>
  </si>
  <si>
    <t>УТ000004822</t>
  </si>
  <si>
    <t>Наконечник кольцевой изолированный НКИ d=6.5mm, 4-6мм² , желтый 08-0053</t>
  </si>
  <si>
    <t>УТ000004819</t>
  </si>
  <si>
    <t>Наконечник кольцевой изолированный НКИ d=8.4mm, 1.5-2.5мм² , синий</t>
  </si>
  <si>
    <t>УТ000004821</t>
  </si>
  <si>
    <t>Наконечник кольцевой изолированный НКИ d=8.4mm, 4-6мм² , желтый 08-0054</t>
  </si>
  <si>
    <t>УТ000029422</t>
  </si>
  <si>
    <t>Наконечник кольцевой неизолированный  5,2мм</t>
  </si>
  <si>
    <t>УТ000059317</t>
  </si>
  <si>
    <t>Наконечник кольцевой неизолированный 10мм DJ431-10A-D</t>
  </si>
  <si>
    <t>УТ000027356</t>
  </si>
  <si>
    <t>Наконечник кольцевой неизолированный 10мм толстый 11445</t>
  </si>
  <si>
    <t>УТ000059318</t>
  </si>
  <si>
    <t>Наконечник кольцевой неизолированный 12,1мм DJ431-12B-C</t>
  </si>
  <si>
    <t>УТ000027357</t>
  </si>
  <si>
    <t>Наконечник кольцевой неизолированный 12мм толстый 18189</t>
  </si>
  <si>
    <t>УТ000027339</t>
  </si>
  <si>
    <t>Наконечник кольцевой неизолированный 3,3мм 129788</t>
  </si>
  <si>
    <t>УТ000027341</t>
  </si>
  <si>
    <t>Наконечник кольцевой неизолированный 4,0мм (лужен., с проводом 0,75мм² ) 141256</t>
  </si>
  <si>
    <t>УТ000027340</t>
  </si>
  <si>
    <t>Наконечник кольцевой неизолированный 4,0мм под провод 0.5-0.75мм  DJ431-4A</t>
  </si>
  <si>
    <t>УТ000059319</t>
  </si>
  <si>
    <t>Наконечник кольцевой неизолированный 4,0мм под провод 0.75-1.5мм  DJ431-4B</t>
  </si>
  <si>
    <t>УТ000059327</t>
  </si>
  <si>
    <t>Наконечник кольцевой неизолированный 4,2мм под провод 0.75-1.5мм НК 1.5-4 (27340)</t>
  </si>
  <si>
    <t>УТ000027343</t>
  </si>
  <si>
    <t>Наконечник кольцевой неизолированный 5,0мм (с проводом L=120мм S=0,75мм² ) 11438</t>
  </si>
  <si>
    <t>УТ000027344</t>
  </si>
  <si>
    <t>Наконечник кольцевой неизолированный 5,1мм  DJ431-5A.B.C.D</t>
  </si>
  <si>
    <t>УТ000059328</t>
  </si>
  <si>
    <t>Наконечник кольцевой неизолированный 5,2мм под провод 1.5-2.5мм НК 2.5-5 (27344)</t>
  </si>
  <si>
    <t>УТ000027345</t>
  </si>
  <si>
    <t>Наконечник кольцевой неизолированный 5,2мм с проводом 69709</t>
  </si>
  <si>
    <t>УТ000027346</t>
  </si>
  <si>
    <t>Наконечник кольцевой неизолированный 6,0мм (лужен., с проводом 0,75мм² ) 141257</t>
  </si>
  <si>
    <t>УТ000027349</t>
  </si>
  <si>
    <t>Наконечник кольцевой неизолированный 6,0мм с проводом L=120мм S=0,75мм) 11439</t>
  </si>
  <si>
    <t>УТ000027350</t>
  </si>
  <si>
    <t>Наконечник кольцевой неизолированный 6,1мм DJ431-6A.B.C.D</t>
  </si>
  <si>
    <t>УТ000027352</t>
  </si>
  <si>
    <t>Наконечник кольцевой неизолированный 6,2мм 69710</t>
  </si>
  <si>
    <t>УТ000027351</t>
  </si>
  <si>
    <t>Наконечник кольцевой неизолированный 6,2мм с 2 проводами 69711</t>
  </si>
  <si>
    <t>УТ000059329</t>
  </si>
  <si>
    <t>Наконечник кольцевой неизолированный 6,4мм под провод 1.5-2.5мм НК 2.5-6 (27350)</t>
  </si>
  <si>
    <t>УТ000027353</t>
  </si>
  <si>
    <t>Наконечник кольцевой неизолированный 6,5мм луженый 133034</t>
  </si>
  <si>
    <t>УТ000027354</t>
  </si>
  <si>
    <t>Наконечник кольцевой неизолированный 8,0мм (лужен., с проводом 0,75мм кв.) 141258</t>
  </si>
  <si>
    <t>УТ000027355</t>
  </si>
  <si>
    <t>Наконечник кольцевой неизолированный 8,2мм  с проводом 69712</t>
  </si>
  <si>
    <t>УТ000053612</t>
  </si>
  <si>
    <t>Наконечник кольцевой неизолированный 8,2мм 69690</t>
  </si>
  <si>
    <t>УТ000059320</t>
  </si>
  <si>
    <t>Наконечник кольцевой неизолированный 8мм DJ431-8A-D</t>
  </si>
  <si>
    <t xml:space="preserve"> Клеммы плоские</t>
  </si>
  <si>
    <t>УТ000055794</t>
  </si>
  <si>
    <t>Гнездо плоское 2,8мм латунь</t>
  </si>
  <si>
    <t>УТ000030896</t>
  </si>
  <si>
    <t>Гнездо плоское 2,8мм латунь белая</t>
  </si>
  <si>
    <t>УТ000027313</t>
  </si>
  <si>
    <t>Гнездо плоское 2,8мм с 2 проводами 120мм, луженое 12791</t>
  </si>
  <si>
    <t>УТ000030897</t>
  </si>
  <si>
    <t>Гнездо плоское 2,8мм с защелкой, латунь</t>
  </si>
  <si>
    <t>УТ000027314</t>
  </si>
  <si>
    <t>Гнездо плоское 2,8мм с проводом 120мм, луженое 41797</t>
  </si>
  <si>
    <t>УТ000027315</t>
  </si>
  <si>
    <t>Гнездо плоское 2,8мм с фиксатором 69671</t>
  </si>
  <si>
    <t>00410050356</t>
  </si>
  <si>
    <t>Гнездо плоское 2,8х0.5 изоляция на хвосте, красное</t>
  </si>
  <si>
    <t>00410050357</t>
  </si>
  <si>
    <t>Гнездо плоское 2,8х0.5 изоляция на хвосте, синее</t>
  </si>
  <si>
    <t>УТ000007823</t>
  </si>
  <si>
    <t>Гнездо плоское 2,8х0.5 полностью изолированное, красное</t>
  </si>
  <si>
    <t>УТ000011410</t>
  </si>
  <si>
    <t>Гнездо плоское 2,8х0.5 полностью изолированное, синее</t>
  </si>
  <si>
    <t>УТ000030898</t>
  </si>
  <si>
    <t>Гнездо плоское 4,8мм латунь белая</t>
  </si>
  <si>
    <t>УТ000053356</t>
  </si>
  <si>
    <t>Гнездо плоское 4,8мм латунь жёлтая под провод 0.5-0.8 мм²</t>
  </si>
  <si>
    <t>УТ000051775</t>
  </si>
  <si>
    <t>Гнездо плоское 4,8мм с защелкой</t>
  </si>
  <si>
    <t>00410050358</t>
  </si>
  <si>
    <t>Гнездо плоское 4,8х0.8 изоляция на хвосте, красное</t>
  </si>
  <si>
    <t>00410050359</t>
  </si>
  <si>
    <t>Гнездо плоское 4,8х0.8 изоляция на хвосте, синее</t>
  </si>
  <si>
    <t>00410059074</t>
  </si>
  <si>
    <t>Гнездо плоское 4,8х0.8 полностью изолированное, красное</t>
  </si>
  <si>
    <t>00410059075</t>
  </si>
  <si>
    <t>Гнездо плоское 4,8х0.8 полностью изолированное, синее</t>
  </si>
  <si>
    <t>УТ000018823</t>
  </si>
  <si>
    <t>Гнездо плоское 6,0мм (4,8мм) неизолированное Rexant</t>
  </si>
  <si>
    <t>УТ000035602</t>
  </si>
  <si>
    <t>Гнездо плоское 6,3мм латунь белая</t>
  </si>
  <si>
    <t>УТ000053357</t>
  </si>
  <si>
    <t>Гнездо плоское 6,3мм латунь жёлтая под провод 0.5-0.8 мм²</t>
  </si>
  <si>
    <t>УТ000053358</t>
  </si>
  <si>
    <t>Гнездо плоское 6,3мм латунь жёлтая под провод 1,0-1,5 мм²</t>
  </si>
  <si>
    <t>УТ000053359</t>
  </si>
  <si>
    <t>Гнездо плоское 6,3мм латунь жёлтая под провод 1,0-2,5 мм²</t>
  </si>
  <si>
    <t>УТ000027319</t>
  </si>
  <si>
    <t>Гнездо плоское 6,3мм с проводами, с фиксатором 69704</t>
  </si>
  <si>
    <t>УТ000028766</t>
  </si>
  <si>
    <t>Гнездо плоское 6,3мм с проводом 0,75мм², луженое 141250</t>
  </si>
  <si>
    <t>УТ000027320</t>
  </si>
  <si>
    <t>Гнездо плоское 6,3мм с проводом, с фиксатором 69703</t>
  </si>
  <si>
    <t>УТ000035603</t>
  </si>
  <si>
    <t>Гнездо плоское 6,3мм синий нейлон</t>
  </si>
  <si>
    <t>УТ000040977</t>
  </si>
  <si>
    <t>Гнездо плоское 6,3х0.8 изоляция на хвосте, желтое</t>
  </si>
  <si>
    <t>УТ000000318</t>
  </si>
  <si>
    <t>Гнездо плоское 6,3х0.8 изоляция на хвосте, красное</t>
  </si>
  <si>
    <t>00410050361</t>
  </si>
  <si>
    <t>Гнездо плоское 6,3х0.8 изоляция на хвосте, синее</t>
  </si>
  <si>
    <t>УТ000053390</t>
  </si>
  <si>
    <t>Гнездо плоское 6,3х0.8 угловое изолированное красное</t>
  </si>
  <si>
    <t>УТ000053391</t>
  </si>
  <si>
    <t>Гнездо плоское 6,3х0.8 угловое изолированное синее</t>
  </si>
  <si>
    <t>УТ000018894</t>
  </si>
  <si>
    <t>Гнездо плоское 6,3х0.8 угловое неизолированное</t>
  </si>
  <si>
    <t>УТ000001933</t>
  </si>
  <si>
    <t>Гнездо плоское 6,3х1.5 полностью изолированное, красное</t>
  </si>
  <si>
    <t>УТ000000317</t>
  </si>
  <si>
    <t>Гнездо плоское 6,3х2.5 полностью изолированное, синее</t>
  </si>
  <si>
    <t>УТ000059365</t>
  </si>
  <si>
    <t>Гнездо плоское 6,6мм изоляция на хвосте красное Rexant 08-0413</t>
  </si>
  <si>
    <t>УТ000059366</t>
  </si>
  <si>
    <t>Гнездо плоское 6,6мм изоляция на хвосте синее Rexant 08-0433</t>
  </si>
  <si>
    <t>УТ000034449</t>
  </si>
  <si>
    <t>Гнездо плоское 7,4мм изоляция на хвосте красное Rexant</t>
  </si>
  <si>
    <t>УТ000027322</t>
  </si>
  <si>
    <t>Гнездо плоское 9,5мм с проводом 2,5мм², луженое</t>
  </si>
  <si>
    <t>УТ000027321</t>
  </si>
  <si>
    <t>Гнездо плоское 9,5мм с фиксатором</t>
  </si>
  <si>
    <t>УТ000022139</t>
  </si>
  <si>
    <t>Изоляция для плоского гнезда 2.8мм</t>
  </si>
  <si>
    <t>УТ000022140</t>
  </si>
  <si>
    <t>Изоляция для плоского гнезда 4.8мм</t>
  </si>
  <si>
    <t>УТ000022141</t>
  </si>
  <si>
    <t>Изоляция для плоского гнезда 6.3мм</t>
  </si>
  <si>
    <t>УТ000061827</t>
  </si>
  <si>
    <t>Изоляция для плоского гнезда 6.3мм пластик, белый</t>
  </si>
  <si>
    <t>УТ000061831</t>
  </si>
  <si>
    <t>Изоляция для плоского гнезда 6.3мм пластик, желтый</t>
  </si>
  <si>
    <t>УТ000061830</t>
  </si>
  <si>
    <t>Изоляция для плоского гнезда 6.3мм пластик, зелёный</t>
  </si>
  <si>
    <t>УТ000061828</t>
  </si>
  <si>
    <t>Изоляция для плоского гнезда 6.3мм пластик, красный</t>
  </si>
  <si>
    <t>УТ000061832</t>
  </si>
  <si>
    <t>Изоляция для плоского гнезда 6.3мм пластик, черный</t>
  </si>
  <si>
    <t>УТ000061833</t>
  </si>
  <si>
    <t>Изоляция для плоского гнезда 6.3мм угловая</t>
  </si>
  <si>
    <t>УТ000053546</t>
  </si>
  <si>
    <t>Клемма на провод ножевая гнездо TAI-1,25F, ширина 2,8мм, сечение 0,25-1,5 кв.мм изолированная красная</t>
  </si>
  <si>
    <t>УТ000054801</t>
  </si>
  <si>
    <t>Клемма на провод ножевая гнездо TAI-2F, ширина 4,8мм, сечение 1,5-2,5 кв.мм изолированная синяя</t>
  </si>
  <si>
    <t>УТ000056701</t>
  </si>
  <si>
    <t>Клемма на провод ножевая гнездо TAI-2M, ширина 2,8мм, сечение 1,5-2,5 кв.мм изолированная синяя</t>
  </si>
  <si>
    <t>УТ000007822</t>
  </si>
  <si>
    <t>Ответвитель плоский 6.3х0.8 изоляция на хвосте синий</t>
  </si>
  <si>
    <t>УТ000007821</t>
  </si>
  <si>
    <t>Ответвитель плоский 6.3х0.8 изоляция на хвосте, красный</t>
  </si>
  <si>
    <t>УТ000053389</t>
  </si>
  <si>
    <t>Штекер плоский 2,8мм латунь желтая</t>
  </si>
  <si>
    <t>УТ000027331</t>
  </si>
  <si>
    <t>Штекер плоский 2,8мм с проводом 120мм, луженый 50800</t>
  </si>
  <si>
    <t>УТ000027333</t>
  </si>
  <si>
    <t>Штекер плоский 2,8мм с проводом, с фиксатором 69697</t>
  </si>
  <si>
    <t>00410050372</t>
  </si>
  <si>
    <t>Штекер плоский 2.8х0.5 изоляция на хвосте красный</t>
  </si>
  <si>
    <t>00410050374</t>
  </si>
  <si>
    <t>Штекер плоский 2.8х0.5 изоляция на хвосте, синий</t>
  </si>
  <si>
    <t>00410050375</t>
  </si>
  <si>
    <t>Штекер плоский 4.8х0.8 изоляция на хвосте, красный</t>
  </si>
  <si>
    <t>УТ000055795</t>
  </si>
  <si>
    <t>Штекер плоский 4.8х0.8 латунь</t>
  </si>
  <si>
    <t>УТ000030899</t>
  </si>
  <si>
    <t>Штекер плоский 4.8х0.8 латунь белая</t>
  </si>
  <si>
    <t>УТ000061823</t>
  </si>
  <si>
    <t>Штекер плоский 4.8х0.8 латунь белая с фиксатором</t>
  </si>
  <si>
    <t>УТ000059489</t>
  </si>
  <si>
    <t>Штекер плоский 4.8х0.8 латунь белая, с фиксатором</t>
  </si>
  <si>
    <t>УТ000025760</t>
  </si>
  <si>
    <t>Штекер плоский 4.8х2,5 синее</t>
  </si>
  <si>
    <t>УТ000018827</t>
  </si>
  <si>
    <t>Штекер плоский 6,3мм латунь жёлтая</t>
  </si>
  <si>
    <t>УТ000027338</t>
  </si>
  <si>
    <t>Штекер плоский 6,3мм с проводом 0,75мм², луженый 141255</t>
  </si>
  <si>
    <t>00410050377</t>
  </si>
  <si>
    <t>Штекер плоский 6.3х0.8 изоляция на хвосте, красный 08-0313</t>
  </si>
  <si>
    <t>00410050378</t>
  </si>
  <si>
    <t>Штекер плоский 6.3х0.8 изоляция на хвосте, синий  08-0333</t>
  </si>
  <si>
    <t>УТ000030900</t>
  </si>
  <si>
    <t>Штекер плоский 6.3х0.8 неизолированный латунь белая</t>
  </si>
  <si>
    <t>УТ000051776</t>
  </si>
  <si>
    <t>Штекер плоский 6.3х0.8 неизолированный с фиксатором, латунь белая</t>
  </si>
  <si>
    <t>УТ000053355</t>
  </si>
  <si>
    <t>Штекер плоский 6.3х0.8 неизолированный с фиксатором, латунь жёлтая</t>
  </si>
  <si>
    <t xml:space="preserve"> Клеммы силовые ТМ, ТМЛ</t>
  </si>
  <si>
    <t>УТ000033630</t>
  </si>
  <si>
    <t>Наконечник луженый ТМ 25-8-7</t>
  </si>
  <si>
    <t>УТ000032179</t>
  </si>
  <si>
    <t>Наконечник луженый ТМЛ  2.5-6-2.6</t>
  </si>
  <si>
    <t>УТ000032183</t>
  </si>
  <si>
    <t>Наконечник луженый ТМЛ  4-5-3</t>
  </si>
  <si>
    <t>УТ000032184</t>
  </si>
  <si>
    <t>Наконечник луженый ТМЛ  4-6-3</t>
  </si>
  <si>
    <t>УТ000032437</t>
  </si>
  <si>
    <t>Наконечник луженый ТМЛ  6-6-4</t>
  </si>
  <si>
    <t>УТ000032173</t>
  </si>
  <si>
    <t>Наконечник луженый ТМЛ 10-5-5</t>
  </si>
  <si>
    <t>УТ000032174</t>
  </si>
  <si>
    <t>Наконечник луженый ТМЛ 10-6-5</t>
  </si>
  <si>
    <t>УТ000032175</t>
  </si>
  <si>
    <t>Наконечник луженый ТМЛ 10-8-5</t>
  </si>
  <si>
    <t>УТ000032176</t>
  </si>
  <si>
    <t>Наконечник луженый ТМЛ 16-6-6</t>
  </si>
  <si>
    <t>УТ000032177</t>
  </si>
  <si>
    <t>Наконечник луженый ТМЛ 16-8-6</t>
  </si>
  <si>
    <t>УТ000032180</t>
  </si>
  <si>
    <t>Наконечник луженый ТМЛ 25-10-8</t>
  </si>
  <si>
    <t>УТ000032181</t>
  </si>
  <si>
    <t>Наконечник луженый ТМЛ 25-6-8</t>
  </si>
  <si>
    <t>УТ000044977</t>
  </si>
  <si>
    <t>Наконечник луженый ТМЛ 35-12-10</t>
  </si>
  <si>
    <t>УТ000053394</t>
  </si>
  <si>
    <t>Наконечник луженый ТМЛ 35-8-10</t>
  </si>
  <si>
    <t>УТ000055401</t>
  </si>
  <si>
    <t>Наконечник луженый ТМЛ 35-8-9</t>
  </si>
  <si>
    <t>УТ000056468</t>
  </si>
  <si>
    <t>Наконечник медно-алюминевый DTL-10</t>
  </si>
  <si>
    <t>УТ000056469</t>
  </si>
  <si>
    <t>Наконечник медно-алюминевый DTL-25</t>
  </si>
  <si>
    <t>УТ000056470</t>
  </si>
  <si>
    <t>Наконечник медно-алюминевый DTL-35</t>
  </si>
  <si>
    <t>УТ000056475</t>
  </si>
  <si>
    <t>Наконечник медный ТМ  2,5-4-2,6</t>
  </si>
  <si>
    <t>УТ000032433</t>
  </si>
  <si>
    <t>Наконечник медный ТМ  2,5-6-2,6</t>
  </si>
  <si>
    <t>УТ000056476</t>
  </si>
  <si>
    <t>Наконечник медный ТМ  4-4-3</t>
  </si>
  <si>
    <t>УТ000032434</t>
  </si>
  <si>
    <t>Наконечник медный ТМ  4-6-3</t>
  </si>
  <si>
    <t>УТ000032436</t>
  </si>
  <si>
    <t>Наконечник медный ТМ  6-5-4</t>
  </si>
  <si>
    <t>УТ000032431</t>
  </si>
  <si>
    <t>Наконечник медный ТМ  6-6-4</t>
  </si>
  <si>
    <t>УТ000033628</t>
  </si>
  <si>
    <t>Наконечник медный ТМ 10-6-5</t>
  </si>
  <si>
    <t>УТ000032136</t>
  </si>
  <si>
    <t>Наконечник медный ТМ 10-8-5</t>
  </si>
  <si>
    <t>УТ000032137</t>
  </si>
  <si>
    <t>Наконечник медный ТМ 16-6-6</t>
  </si>
  <si>
    <t>УТ000033629</t>
  </si>
  <si>
    <t>Наконечник медный ТМ 16-8-6</t>
  </si>
  <si>
    <t>УТ000032138</t>
  </si>
  <si>
    <t>Наконечник медный ТМ 25-10-8</t>
  </si>
  <si>
    <t>УТ000033631</t>
  </si>
  <si>
    <t>Наконечник медный ТМ 35-12-10</t>
  </si>
  <si>
    <t>УТ000033632</t>
  </si>
  <si>
    <t>Наконечник медный ТМ 35-8-10</t>
  </si>
  <si>
    <t xml:space="preserve"> Клеммы соединительная, тип WAGO</t>
  </si>
  <si>
    <t xml:space="preserve"> Клеммы соединительные многоразовые</t>
  </si>
  <si>
    <t>УТ000060679</t>
  </si>
  <si>
    <t>Клемма многоразовая 2-проводная, до 2,5мм² (4мм² для многожильного)  PCT-212, CMK-412 (WAGO 222-412)</t>
  </si>
  <si>
    <t>УТ000011957</t>
  </si>
  <si>
    <t>Клемма многоразовая 2-проводная, до 2,5мм² (4мм² для многожильного)  PCT-212, CMK-412 (WAGO 222-412) (100)</t>
  </si>
  <si>
    <t>УТ000056460</t>
  </si>
  <si>
    <t>Клемма многоразовая 2-проводная, до 2,5мм² (4мм² для многожильного)  PCT-212, CMK-412 (WAGO 222-412) (комплект 10шт)</t>
  </si>
  <si>
    <t>УТ000056461</t>
  </si>
  <si>
    <t>Клемма многоразовая 2-проводная, до 2,5мм² (4мм² для многожильного)  PCT-212, CMK-412 (WAGO 222-412) (комплект 5шт)</t>
  </si>
  <si>
    <t>УТ000056275</t>
  </si>
  <si>
    <t>Клемма многоразовая 2-проводная, до 2,5мм² (4мм² для многожильного)  PCT-312</t>
  </si>
  <si>
    <t>УТ000033017</t>
  </si>
  <si>
    <t>Клемма многоразовая 2-проводная, до 2,5мм² (4мм² для многожильного) SBE-cwcc-2</t>
  </si>
  <si>
    <t>УТ000022465</t>
  </si>
  <si>
    <t>Клемма многоразовая 3-проводная, до 2,5мм² (4мм² для многожильного)  General GTER2-03 800482</t>
  </si>
  <si>
    <t>УТ000056458</t>
  </si>
  <si>
    <t>Клемма многоразовая 3-проводная, до 2,5мм² (4мм² для многожильного)  PCT-213, CMK-413 (WAGO 222-413) (комплект 5шт)</t>
  </si>
  <si>
    <t>УТ000053463</t>
  </si>
  <si>
    <t>Клемма многоразовая 3-проводная, до 2,5мм² (4мм² для многожильного)  PCT-213, CMK-413 (WAGO 222-413) упак 50шт.</t>
  </si>
  <si>
    <t>УТ000056276</t>
  </si>
  <si>
    <t>Клемма многоразовая 3-проводная, до 2,5мм² (4мм² для многожильного)  PCT-313</t>
  </si>
  <si>
    <t>УТ000056315</t>
  </si>
  <si>
    <t>Клемма многоразовая 3-проводная, до 2,5мм² (4мм² для многожильного)  СМК T3</t>
  </si>
  <si>
    <t>УТ000031295</t>
  </si>
  <si>
    <t>Клемма многоразовая 3-проводная, до 2,5мм² (4мм² для многожильного) SBE-cwcc-3</t>
  </si>
  <si>
    <t>УТ000056277</t>
  </si>
  <si>
    <t>Клемма многоразовая 4-проводная, до 2,5мм² (4мм² для многожильного)  PCT-314</t>
  </si>
  <si>
    <t>УТ000056317</t>
  </si>
  <si>
    <t>Клемма многоразовая 4-проводная, до 2,5мм² (4мм² для многожильного)  СМК T4</t>
  </si>
  <si>
    <t>УТ000031288</t>
  </si>
  <si>
    <t>Клемма многоразовая 4-проводная, до 2,5мм² (4мм² для многожильного) SBE-cwcc-4</t>
  </si>
  <si>
    <t>УТ000056279</t>
  </si>
  <si>
    <t>Клемма многоразовая 5-проводная, до 2,5мм² (4мм² для многожильного)  PCT-315</t>
  </si>
  <si>
    <t>УТ000026656</t>
  </si>
  <si>
    <t>Клемма многоразовая 5-проводная, до 2,5мм² (4мм² для многожильного) General GTER3-05 (50)</t>
  </si>
  <si>
    <t>УТ000048683</t>
  </si>
  <si>
    <t>Клемма многоразовая 5-проводная, до 2,5мм² (4мм² для многожильного) SBE-cwcc-5 (5)</t>
  </si>
  <si>
    <t>УТ000027647</t>
  </si>
  <si>
    <t>Клемма многоразовая, компактная 2-проводная, до 2,5мм² SBE-ccwcc-2</t>
  </si>
  <si>
    <t>УТ000027648</t>
  </si>
  <si>
    <t>Клемма многоразовая, компактная 3-проводная, до 2,5мм² SBE-ccwcc-3</t>
  </si>
  <si>
    <t>УТ000047030</t>
  </si>
  <si>
    <t>Клемма многоразовая, компактная 5-проводная, до 2,5мм² SBE-ccwcc-5</t>
  </si>
  <si>
    <t xml:space="preserve"> Клеммы соединительные многоразовые проходные</t>
  </si>
  <si>
    <t>УТ000055045</t>
  </si>
  <si>
    <t>Клемма разъемная монтажная для фазных проводников, 2 контактные группы, STEKKER LD 700-412 (5)</t>
  </si>
  <si>
    <t>УТ000055044</t>
  </si>
  <si>
    <t>Клемма разъемная монтажная для фазных проводников, 3 контактные группы, STEKKER LD 700-413 (5)</t>
  </si>
  <si>
    <t>УТ000052147</t>
  </si>
  <si>
    <t>Клемма универсальная многоразовая, проходная 1-проводная, 0,08-4мм2 (SBE-ptcwсс-1) (50)</t>
  </si>
  <si>
    <t>УТ000053105</t>
  </si>
  <si>
    <t>Клемма универсальная многоразовая, проходная 1-проводная, до 4мм², наборная STEKKER LD 222-421 (5)</t>
  </si>
  <si>
    <t>УТ000059307</t>
  </si>
  <si>
    <t>Клемма универсальная многоразовая, проходная 2-проводная, 0,08-4мм2 (SBE-ptcwсс-2)</t>
  </si>
  <si>
    <t>УТ000053103</t>
  </si>
  <si>
    <t>Клемма универсальная многоразовая, проходная 2-проводная, до 4мм²STEKKER LD 222-429  (5)</t>
  </si>
  <si>
    <t>УТ000061255</t>
  </si>
  <si>
    <t>Клемма универсальная многоразовая, проходная 3-проводная, 0,08-4мм2 (SBE-ptcwсс-3)</t>
  </si>
  <si>
    <t>УТ000040976</t>
  </si>
  <si>
    <t>Клемма универсальная многоразовая, проходная 3-проводная, до 2,5мм² General GTER5-03</t>
  </si>
  <si>
    <t>УТ000056273</t>
  </si>
  <si>
    <t>Клемма универсальная многоразовая, проходная 3-проводная, до 2,5мм² LC-203 Color (упаковка 5шт)</t>
  </si>
  <si>
    <t>УТ000047871</t>
  </si>
  <si>
    <t>Клемма универсальная многоразовая, проходная 3-проводная, до 2,5мм² PCT-223 0,08-4мм.</t>
  </si>
  <si>
    <t>УТ000051825</t>
  </si>
  <si>
    <t>Строительно-монтажная клемма с рычажками 1-2 полюсов 0,08-4мм2 проходная (SBE-cwcc-1-2) (5)</t>
  </si>
  <si>
    <t>УТ000051826</t>
  </si>
  <si>
    <t>Строительно-монтажная клемма с рычажками 1-3 полюсов 0,08-4мм2 проходная (SBE-cwcc-1-3) (5)</t>
  </si>
  <si>
    <t>УТ000059312</t>
  </si>
  <si>
    <t>Строительно-монтажная клемма с рычажками 1-3 полюсов 0,08-4мм2 проходная (SBE-ptcwcc-1-3) (50)</t>
  </si>
  <si>
    <t>УТ000051827</t>
  </si>
  <si>
    <t>Строительно-монтажная клемма с рычажками 1-4 полюсов 0,08-4мм2 проходная (SBE-cwcc-1-4) (5)</t>
  </si>
  <si>
    <t>УТ000059313</t>
  </si>
  <si>
    <t>Строительно-монтажная клемма с рычажками 1-4 полюсов 0,08-4мм2 проходная (SBE-ptcwcc-1-4) (50)</t>
  </si>
  <si>
    <t>УТ000051828</t>
  </si>
  <si>
    <t>Строительно-монтажная клемма с рычажками 1-5 полюсов 0,08-4мм2 проходная (SBE-cwcc-1-5) (5)</t>
  </si>
  <si>
    <t>УТ000059311</t>
  </si>
  <si>
    <t>Строительно-монтажная клемма с рычажками 1-5 полюсов 0,08-4мм2 проходная с проушинами (SBE-ptcwcc-1-5)</t>
  </si>
  <si>
    <t>УТ000064134</t>
  </si>
  <si>
    <t>Строительно-монтажная клемма с рычажками 2-2 полюса 0,08-4мм2 (SBE-tcwcc-2) (5)</t>
  </si>
  <si>
    <t>УТ000064133</t>
  </si>
  <si>
    <t>Строительно-монтажная клемма с рычажками 2-4 полюса 0,08-4мм2 (SBE-tcwcc-4)</t>
  </si>
  <si>
    <t>УТ000048682</t>
  </si>
  <si>
    <t>Строительно-монтажная клемма с рычажками 2-4 полюсов 0,08-4мм2 проходная (SBE-cwcc-2-4) (50)</t>
  </si>
  <si>
    <t>УТ000048700</t>
  </si>
  <si>
    <t>Строительно-монтажная клемма с рычажками 2-6 полюсов 0,08-4мм2 проходная (SBE-cwcc-2-6) (5)</t>
  </si>
  <si>
    <t>УТ000048701</t>
  </si>
  <si>
    <t>Строительно-монтажная клемма с рычажками 3-6 полюсов 0,08-4мм2 проходная (SBE-cwcc-3-6) (5)</t>
  </si>
  <si>
    <t>УТ000048702</t>
  </si>
  <si>
    <t>Строительно-монтажная клемма с рычажками 3-9 полюсов 0,08-4мм2 проходная (SBE-cwcc-3-9) (5)</t>
  </si>
  <si>
    <t>УТ000052146</t>
  </si>
  <si>
    <t>Строительно-монтажная клемма с рычажками на DIN-рейку 1 полюс ПРОХОДНАЯ 0,08-4мм2 (SBE-dincwсс-1)</t>
  </si>
  <si>
    <t>УТ000048680</t>
  </si>
  <si>
    <t>Строительно-монтажная клемма с рычажками на DIN-рейку 2 полюса ПРОХОДНАЯ 0,08-4мм2 (SBE-dincwcc-2)</t>
  </si>
  <si>
    <t>УТ000048681</t>
  </si>
  <si>
    <t>Строительно-монтажная клемма с рычажками на DIN-рейку 3 полюса ПРОХОДНАЯ 0,08-4мм2 (SBE-dincwcc-3)</t>
  </si>
  <si>
    <t xml:space="preserve"> Клеммы соединительные одноразовые, компактные</t>
  </si>
  <si>
    <t>УТ000031289</t>
  </si>
  <si>
    <t>Клемма универсальная одноразовая 2-проводная SBE-pwco-2 (50)</t>
  </si>
  <si>
    <t>УТ000031929</t>
  </si>
  <si>
    <t>Клемма универсальная одноразовая 3-проводная 2,5-6,0мм²  WAGO 773-173</t>
  </si>
  <si>
    <t>УТ000031291</t>
  </si>
  <si>
    <t>Клемма универсальная одноразовая 4-проводная SBE-pwco-4 (50)</t>
  </si>
  <si>
    <t>УТ000031292</t>
  </si>
  <si>
    <t>Клемма универсальная одноразовая 5-проводная SBE-pwco-5</t>
  </si>
  <si>
    <t>УТ000031293</t>
  </si>
  <si>
    <t>Клемма универсальная одноразовая 6-проводная SBE-pwco-6</t>
  </si>
  <si>
    <t>УТ000031294</t>
  </si>
  <si>
    <t>Клемма универсальная одноразовая 8-проводная SBE-pwco-8</t>
  </si>
  <si>
    <t xml:space="preserve"> Клеммы соединительные, пружинные</t>
  </si>
  <si>
    <t>УТ000060677</t>
  </si>
  <si>
    <t>Зажим соединительный, изолирующий CH-2, белый</t>
  </si>
  <si>
    <t>УТ000060678</t>
  </si>
  <si>
    <t>Зажим соединительный, изолирующий CH-3, белый</t>
  </si>
  <si>
    <t>УТ000047027</t>
  </si>
  <si>
    <t>Клемма пружинная соединительная КСП2-L+N, 16А, с монтажными ножками (SBE-SC-2)</t>
  </si>
  <si>
    <t>УТ000047028</t>
  </si>
  <si>
    <t>Клемма пружинная соединительная КСП3-L+N, 16А, с монтажными ножками (SBE-SC-3)</t>
  </si>
  <si>
    <t>УТ000047029</t>
  </si>
  <si>
    <t>Клемма пружинная соединительная КСП4-L+N, 16А, с монтажными ножками (SBE-SC-4)</t>
  </si>
  <si>
    <t xml:space="preserve"> Клеммы соединительные, тип Скотч-лок</t>
  </si>
  <si>
    <t>УТ000054446</t>
  </si>
  <si>
    <t>Скотч-Лок CW-2, соединяет  два провода с сечением жилы 1.5-2.0мм² упак. 5ш</t>
  </si>
  <si>
    <t>УТ000054445</t>
  </si>
  <si>
    <t>Скотч-Лок CW-5.5, соединяет  два провода с сечением жилы 4.0-5.5мм² упак. 5шт</t>
  </si>
  <si>
    <t>УТ000010220</t>
  </si>
  <si>
    <t>Скотч-Лок К1, соединяет  два провода с сечением жилы до 0,4 мм² Rexant 07-5401</t>
  </si>
  <si>
    <t>УТ000010221</t>
  </si>
  <si>
    <t>Скотч-Лок К2, соединяет два провода с сечением жилы до 0,5 мм² Rexant 07-5402</t>
  </si>
  <si>
    <t>УТ000010222</t>
  </si>
  <si>
    <t>Скотч-Лок К3, соединяет три провода с сечением жилы до 0,5 мм² Rexant 07-5403</t>
  </si>
  <si>
    <t xml:space="preserve"> Клеммы тип G</t>
  </si>
  <si>
    <t>УТ000056471</t>
  </si>
  <si>
    <t>Наконечник изолированный тип G НИК 1,5–4</t>
  </si>
  <si>
    <t>УТ000056472</t>
  </si>
  <si>
    <t>Наконечник изолированный тип G НИК 1,5–5</t>
  </si>
  <si>
    <t>УТ000056473</t>
  </si>
  <si>
    <t>Наконечник изолированный тип G НИК 2,5–4</t>
  </si>
  <si>
    <t>УТ000056474</t>
  </si>
  <si>
    <t>Наконечник изолированный тип G НИК 2,5–5</t>
  </si>
  <si>
    <t xml:space="preserve"> Клеммы цилиндрические</t>
  </si>
  <si>
    <t>УТ000025483</t>
  </si>
  <si>
    <t>Гнездо цилиндрическое (синяя изоляция)</t>
  </si>
  <si>
    <t>УТ000055334</t>
  </si>
  <si>
    <t>Гнездо цилиндрическое виброустойчевое ВРШИ-М(н) 1.5-4 сечение 0,5-1,5 мм² красный</t>
  </si>
  <si>
    <t>УТ000055358</t>
  </si>
  <si>
    <t>Гнездо цилиндрическое изолированное РШИ-М 2.5-4 сечение 1,5-2,5 мм² синий</t>
  </si>
  <si>
    <t>УТ000058685</t>
  </si>
  <si>
    <t>Штекер цилиндрический (красная изоляция)</t>
  </si>
  <si>
    <t>УТ000025485</t>
  </si>
  <si>
    <t>Штекер цилиндрический (синяя изоляция)</t>
  </si>
  <si>
    <t>УТ000055333</t>
  </si>
  <si>
    <t>Штекер цилиндрический виброустойчевый ВРШИ-П(н) 1.5-4 сечение 0,5-1,5 мм² красный</t>
  </si>
  <si>
    <t>УТ000055332</t>
  </si>
  <si>
    <t>Штекер цилиндрический виброустойчевый ВРШИ-П(н) 2.5-4 сечение 1,5-2,5 мм² синий</t>
  </si>
  <si>
    <t>УТ000027335</t>
  </si>
  <si>
    <t>Штекер цилиндрический изолированный муфта ПВХ, лужен., с проводом 0,75мм² 141252</t>
  </si>
  <si>
    <t>УТ000025484</t>
  </si>
  <si>
    <t>Штекер цилиндрический изолированный РШИ-П 1.5-4 сечение 0,5-1,5 мм² красный</t>
  </si>
  <si>
    <t>УТ000055359</t>
  </si>
  <si>
    <t>Штекер цилиндрический изолированный РШИ-П 2.5-4 сечение 1,5-2,5 мм² синий</t>
  </si>
  <si>
    <t>УТ000046125</t>
  </si>
  <si>
    <t>Штекер+гнездо цилиндрический, комплект</t>
  </si>
  <si>
    <t xml:space="preserve"> Клеммы, гильзы соединительные</t>
  </si>
  <si>
    <t>УТ000054244</t>
  </si>
  <si>
    <t>Гильза алюминиевая ГА 10-4,5</t>
  </si>
  <si>
    <t>УТ000056466</t>
  </si>
  <si>
    <t>Гильза алюминиевая ГА 16-5,4</t>
  </si>
  <si>
    <t>УТ000056467</t>
  </si>
  <si>
    <t>Гильза алюминиевая ГА 25-7</t>
  </si>
  <si>
    <t>УТ000032441</t>
  </si>
  <si>
    <t>Гильза соединительная ГМ  4-3  медная</t>
  </si>
  <si>
    <t>УТ000032442</t>
  </si>
  <si>
    <t>Гильза соединительная ГМ  6-4  медная</t>
  </si>
  <si>
    <t>УТ000032185</t>
  </si>
  <si>
    <t>Гильза соединительная ГМ 10-5 медная</t>
  </si>
  <si>
    <t>УТ000032438</t>
  </si>
  <si>
    <t>Гильза соединительная ГМ 16-6 медная</t>
  </si>
  <si>
    <t>УТ000030903</t>
  </si>
  <si>
    <t>Гильза соединительная ГМЛ  1,5 луженая</t>
  </si>
  <si>
    <t>УТ000030904</t>
  </si>
  <si>
    <t>Гильза соединительная ГМЛ  2,5 луженая</t>
  </si>
  <si>
    <t>УТ000032448</t>
  </si>
  <si>
    <t>Гильза соединительная ГМЛ  4,0 луженая</t>
  </si>
  <si>
    <t>УТ000045219</t>
  </si>
  <si>
    <t>Гильза соединительная ГМЛ  6-4 луженая</t>
  </si>
  <si>
    <t>УТ000032444</t>
  </si>
  <si>
    <t>Гильза соединительная ГМЛ 10 луженая</t>
  </si>
  <si>
    <t>УТ000032445</t>
  </si>
  <si>
    <t>Гильза соединительная ГМЛ 16 луженая</t>
  </si>
  <si>
    <t>УТ000032447</t>
  </si>
  <si>
    <t>Гильза соединительная ГМЛ 25 луженая</t>
  </si>
  <si>
    <t>УТ000032449</t>
  </si>
  <si>
    <t>Гильза соединительная изолированная 1,5-2,5мм² 08-0721</t>
  </si>
  <si>
    <t>УТ000011267</t>
  </si>
  <si>
    <t>Гильза соединительная изолированная 4,0-6,0мм² желтая 08-0732</t>
  </si>
  <si>
    <t>УТ000053343</t>
  </si>
  <si>
    <t>Гильза соединительная изолированная термоусаживаемая 0,2-0,5мм² белая</t>
  </si>
  <si>
    <t>УТ000053344</t>
  </si>
  <si>
    <t>Гильза соединительная изолированная термоусаживаемая 0,5-1,5мм² красная</t>
  </si>
  <si>
    <t>УТ000045144</t>
  </si>
  <si>
    <t>Гильза соединительная изолированная термоусаживаемая 0,5-1мм² красная</t>
  </si>
  <si>
    <t>УТ000045145</t>
  </si>
  <si>
    <t>Гильза соединительная изолированная термоусаживаемая 1,5-2,5мм² синяя</t>
  </si>
  <si>
    <t>УТ000053345</t>
  </si>
  <si>
    <t>Гильза соединительная изолированная термоусаживаемая 4-6мм² жёлтая</t>
  </si>
  <si>
    <t>УТ000053347</t>
  </si>
  <si>
    <t>Гильза соединительная изолированная термоусаживаемая с припоем 0,25-0,35мм² белая</t>
  </si>
  <si>
    <t>УТ000060997</t>
  </si>
  <si>
    <t>Гильза соединительная изолированная термоусаживаемая с припоем 0,5-0,1 мм² красный (53348)</t>
  </si>
  <si>
    <t>УТ000053348</t>
  </si>
  <si>
    <t>Гильза соединительная изолированная термоусаживаемая с припоем 0,5-1.5мм² красная (100)</t>
  </si>
  <si>
    <t>УТ000060998</t>
  </si>
  <si>
    <t>Гильза соединительная изолированная термоусаживаемая с припоем 0.2-0.35мм² белая (100)</t>
  </si>
  <si>
    <t>УТ000053349</t>
  </si>
  <si>
    <t>Гильза соединительная изолированная термоусаживаемая с припоем 1,5-2,5мм² синяя (5)</t>
  </si>
  <si>
    <t>УТ000053350</t>
  </si>
  <si>
    <t>Гильза соединительная изолированная термоусаживаемая с припоем 4-6мм² жёлтая</t>
  </si>
  <si>
    <t>УТ000055238</t>
  </si>
  <si>
    <t>Гильза соединительная изолированная термоусаживаемая с припоем 8-14мм² синяя</t>
  </si>
  <si>
    <t>УТ000055241</t>
  </si>
  <si>
    <t>Гильза соединительная изолированная термоусаживаемая с припоем 8-22мм² синяя</t>
  </si>
  <si>
    <t>УТ000063517</t>
  </si>
  <si>
    <t>Клеммы обжимные, соединитель проводов 0.3-1.5 кв.мм, упаковка 100шт</t>
  </si>
  <si>
    <t>УТ000063515</t>
  </si>
  <si>
    <t>Клеммы обжимные, соединитель проводов 0.3-1.5 кв.мм, упаковка 30шт</t>
  </si>
  <si>
    <t>УТ000063516</t>
  </si>
  <si>
    <t>Клеммы обжимные, соединитель проводов 0.3-1.5 кв.мм, упаковка 50шт</t>
  </si>
  <si>
    <t>УТ000027299</t>
  </si>
  <si>
    <t>Скоба соединительная 1,5-2,5мм²  146808</t>
  </si>
  <si>
    <t>УТ000027300</t>
  </si>
  <si>
    <t>Скоба соединительная 2,5-4,0мм²  146809</t>
  </si>
  <si>
    <t>УТ000027302</t>
  </si>
  <si>
    <t>Скоба соединительная 4,0-6,0мм²  146810</t>
  </si>
  <si>
    <t>УТ000027304</t>
  </si>
  <si>
    <t>Скоба соединительная 6,0-9,0мм²  146811</t>
  </si>
  <si>
    <t xml:space="preserve"> Наконечник втулочный</t>
  </si>
  <si>
    <t>УТ000066686</t>
  </si>
  <si>
    <t>Набор втулочных наконечников, 5 размеров, 400шт</t>
  </si>
  <si>
    <t>УТ000056651</t>
  </si>
  <si>
    <t>Наконечник втулочный НШВи 0,25мм²  L-8мм белый (1000)</t>
  </si>
  <si>
    <t>УТ000056652</t>
  </si>
  <si>
    <t>Наконечник втулочный НШВи 0,35мм²  L-8мм бирюзовый (1000)</t>
  </si>
  <si>
    <t>УТ000056653</t>
  </si>
  <si>
    <t>Наконечник втулочный НШВи 0,5мм² , 1х10мм черный (1000)</t>
  </si>
  <si>
    <t>УТ000053360</t>
  </si>
  <si>
    <t>Наконечник втулочный НШВи 0,5мм² , L-10мм красный</t>
  </si>
  <si>
    <t>УТ000062572</t>
  </si>
  <si>
    <t>Наконечник втулочный НШВи 0,75мм²  L-8мм жёлтый</t>
  </si>
  <si>
    <t>УТ000062571</t>
  </si>
  <si>
    <t>Наконечник втулочный НШВи 0,75мм²  L-8мм красный</t>
  </si>
  <si>
    <t>УТ000055787</t>
  </si>
  <si>
    <t>Наконечник втулочный НШВи 0,75мм²  L-8мм серый</t>
  </si>
  <si>
    <t>УТ000062570</t>
  </si>
  <si>
    <t>Наконечник втулочный НШВи 0,75мм²  L-8мм синий</t>
  </si>
  <si>
    <t>УТ000053363</t>
  </si>
  <si>
    <t>Наконечник втулочный НШВи 1,5мм²  L-10мм красный</t>
  </si>
  <si>
    <t>УТ000032189</t>
  </si>
  <si>
    <t>Наконечник втулочный НШВи 10мм² F=12мм</t>
  </si>
  <si>
    <t>УТ000053364</t>
  </si>
  <si>
    <t>Наконечник втулочный НШВи 2,5мм²  2,2*12мм синий (500)</t>
  </si>
  <si>
    <t>УТ000032195</t>
  </si>
  <si>
    <t>Наконечник втулочный НШВи 2,5мм²  8мм синий</t>
  </si>
  <si>
    <t>УТ000032196</t>
  </si>
  <si>
    <t>Наконечник втулочный НШВи 4,0мм² F=9мм</t>
  </si>
  <si>
    <t>УТ000053365</t>
  </si>
  <si>
    <t>Наконечник втулочный НШВи 4мм²  2,8*10мм серый</t>
  </si>
  <si>
    <t>УТ000056654</t>
  </si>
  <si>
    <t>Наконечник втулочный НШВи 4мм²  2,8*12мм черный (1000)</t>
  </si>
  <si>
    <t>УТ000045322</t>
  </si>
  <si>
    <t>Наконечник втулочный НШВи 4мм²  9мм серый, 50 шт/уп EKF nhvi-4.0-9</t>
  </si>
  <si>
    <t>00410055726</t>
  </si>
  <si>
    <t>Наконечник втулочный НШВи 50</t>
  </si>
  <si>
    <t>УТ000032190</t>
  </si>
  <si>
    <t>Наконечник втулочный НШВи 6,0мм² F=12мм</t>
  </si>
  <si>
    <t>УТ000041430</t>
  </si>
  <si>
    <t>Наконечник втулочный НШВи двойной 2х0,5мм²  L-8мм</t>
  </si>
  <si>
    <t>УТ000053361</t>
  </si>
  <si>
    <t>Наконечник втулочный НШВи двойной 2х0,75мм²  L-8мм серый</t>
  </si>
  <si>
    <t>УТ000041432</t>
  </si>
  <si>
    <t>Наконечник втулочный НШВи двойной 2х1,0мм²  2,8*8мм</t>
  </si>
  <si>
    <t>УТ000053392</t>
  </si>
  <si>
    <t>Наконечник втулочный НШВи двойной 2х4,0мм² L-12мм серый</t>
  </si>
  <si>
    <t xml:space="preserve"> Ответвители</t>
  </si>
  <si>
    <t>УТ000010676</t>
  </si>
  <si>
    <t>Ответвитель питания 0.5-0.75 мм² красный REXANT 08-0791</t>
  </si>
  <si>
    <t>УТ000010675</t>
  </si>
  <si>
    <t>Ответвитель питания 4.0-6.0 мм² (ОВ-3/ЗПо-1 4,0-6,0) желтый REXANT 08-0781</t>
  </si>
  <si>
    <t>УТ000056477</t>
  </si>
  <si>
    <t>Ответвитель Т-обр. ОВТ-1 0,5-1,5 мм² красный</t>
  </si>
  <si>
    <t>УТ000056478</t>
  </si>
  <si>
    <t>Ответвитель Т-обр. ОВТ-2 1,5-2,5 мм² синий</t>
  </si>
  <si>
    <t>УТ000056479</t>
  </si>
  <si>
    <t>Ответвитель Т-обр. ОВТ-3 46 мм² жёлтый</t>
  </si>
  <si>
    <t>УТ000015971</t>
  </si>
  <si>
    <t>Сжим ответвительный HEGEL У-733М 44х44х36 мм У733М 421032</t>
  </si>
  <si>
    <t>УТ000015972</t>
  </si>
  <si>
    <t>Сжим ответвительный HEGEL У-734М 44х44х36 мм У734М 421031</t>
  </si>
  <si>
    <t>УТ000015973</t>
  </si>
  <si>
    <t>Сжим ответвительный HEGEL У-739М 42х32х22 мм У739М 421567</t>
  </si>
  <si>
    <t xml:space="preserve"> Прочие клеммы</t>
  </si>
  <si>
    <t>УТ000030949</t>
  </si>
  <si>
    <t>Клеммник для светильников</t>
  </si>
  <si>
    <t xml:space="preserve"> Коробки распределительные, установочные</t>
  </si>
  <si>
    <t xml:space="preserve"> Коробки распределительные для открытой установки IP40, IP42, IP44</t>
  </si>
  <si>
    <t>УТ000042028</t>
  </si>
  <si>
    <t>Коробка распределительная ОП  50*50*20 мм, IP40 Бук TDM SQ1401-0301</t>
  </si>
  <si>
    <t>УТ000042029</t>
  </si>
  <si>
    <t>Коробка распределительная ОП  50*50*20 мм, IP40 Сосна TDM SQ1401-0401</t>
  </si>
  <si>
    <t>УТ000042032</t>
  </si>
  <si>
    <t>Коробка распределительная ОП  75*75*20 мм, IP40 Бук TDM SQ1401-0303</t>
  </si>
  <si>
    <t>УТ000042030</t>
  </si>
  <si>
    <t>Коробка распределительная ОП  75*75*28 мм, IP40, Бук TDM SQ1401-0305</t>
  </si>
  <si>
    <t>УТ000033747</t>
  </si>
  <si>
    <t>Коробка распределительная ОП  75*75*30 мм, IP42, белая Schnaider BLNRK000011</t>
  </si>
  <si>
    <t>УТ000004691</t>
  </si>
  <si>
    <t>Коробка распределительная ОП  80*80*25 мм, IP 40, для кабель-канала Рувинил 65005</t>
  </si>
  <si>
    <t>УТ000004696</t>
  </si>
  <si>
    <t>Коробка распределительная ОП  80*80*25 мм, IP 40, для кабель-канала Рувинил 65005K</t>
  </si>
  <si>
    <t>УТ000043244</t>
  </si>
  <si>
    <t>Коробка распределительная ОП  ø95*110*48 мм, 380В, IP44, 3 ввода, карболит Feron КЭМ 1-10-3Б</t>
  </si>
  <si>
    <t>УТ000042027</t>
  </si>
  <si>
    <t>Коробка распределительная ОП 100*100*29 мм, IP40 Бук TDM SQ1401-0307</t>
  </si>
  <si>
    <t>УТ000043240</t>
  </si>
  <si>
    <t>Коробка распределительная ОП ø102*102*44 мм, 380В, IP44, 4 ввода, карболит Feron  КЭМ 1-10-4М</t>
  </si>
  <si>
    <t>УТ000043242</t>
  </si>
  <si>
    <t>Коробка распределительная ОП ø110*110*48 мм, 380В, IP44, 4 ввода, карболит КЭМ 1-10-4Б  Feron</t>
  </si>
  <si>
    <t>УТ000043198</t>
  </si>
  <si>
    <t>Коробка распределительная ОП ø70*35 мм, IP42, 3 ввода, полипропилен, чёрная, Uplast040-040Ч</t>
  </si>
  <si>
    <t xml:space="preserve"> Коробки распределительные для открытой установки IP55, IP54</t>
  </si>
  <si>
    <t>УТ000065371</t>
  </si>
  <si>
    <t>Коробка распределительная 100*100*50 с откидной крышкой ОУ черная IP54 DYNEL DY-04-02-106</t>
  </si>
  <si>
    <t>УТ000065594</t>
  </si>
  <si>
    <t>Коробка распределительная 80*80*50 с откидной крышкой ОУ серая IP54 DYNEL DY-04-02-101</t>
  </si>
  <si>
    <t>00410052004</t>
  </si>
  <si>
    <t>Коробка распределительная ОП  43*80*35 мм, IP54, 10 вводов Рувинил 67091</t>
  </si>
  <si>
    <t>УТ000042357</t>
  </si>
  <si>
    <t>Коробка распределительная ОП  70*70*40 мм, IP55, 6 вводов, с крышкой,  HEGEL КР2605</t>
  </si>
  <si>
    <t>УТ000044090</t>
  </si>
  <si>
    <t>Коробка распределительная ОП  81*38*30 мм, IP54, 10 вводов, с крышкой,  HEGEL КР2501</t>
  </si>
  <si>
    <t>УТ000004681</t>
  </si>
  <si>
    <t>Коробка распределительная ОП  84*84*45 мм, IP54, 6 вводов, белая ЭПП У-125 125101</t>
  </si>
  <si>
    <t>УТ000004680</t>
  </si>
  <si>
    <t>Коробка распределительная ОП  84*84*45 мм, IP54, 7 вводов, белая ЭПП У-120 120071</t>
  </si>
  <si>
    <t>УТ000044091</t>
  </si>
  <si>
    <t>Коробка распределительная ОП  85*85*40 мм, IP55, 6 вводов, с крышкой,  HEGEL КР2603</t>
  </si>
  <si>
    <t>УТ000042356</t>
  </si>
  <si>
    <t>Коробка распределительная ОП 100*100*50 мм, IP55, 7 вводов, с крышкой,  HEGEL КР2604</t>
  </si>
  <si>
    <t>УТ000004689</t>
  </si>
  <si>
    <t>Коробка распределительная ОП 120*80*50 мм, IP54, 6 вводов, Рувинил 67051</t>
  </si>
  <si>
    <t>УТ000044086</t>
  </si>
  <si>
    <t>Коробка распределительная ОП ø65*40 мм, IP55, 4 ввода, HEGEL КР2601</t>
  </si>
  <si>
    <t>00410055530</t>
  </si>
  <si>
    <t>Коробка распределительная ОП ø75*45 мм, IP54, 4 ввода без гермовводов белая Epplast 245351</t>
  </si>
  <si>
    <t>УТ000042360</t>
  </si>
  <si>
    <t>Коробка распределительная ОП ø80*40 мм, IP55, 6 вводов, Schneider ИМТ35094</t>
  </si>
  <si>
    <t>УТ000042358</t>
  </si>
  <si>
    <t>Коробка распределительная ОП ø85*40 мм, IP55, 4 ввода, HEGEL КР2602</t>
  </si>
  <si>
    <t xml:space="preserve"> Коробки распределительные для открытой установки IP65</t>
  </si>
  <si>
    <t>УТ000056060</t>
  </si>
  <si>
    <t>Коробка распаячная ОП 100х100х50мм IP67 8 вводов сер. IEK КМ42455</t>
  </si>
  <si>
    <t>УТ000043195</t>
  </si>
  <si>
    <t>Коробка распределительная ОП  ø95 мм, IP65, 3 ввода, карболит, КЭМ 2-660-3 TDM SQ1401-1101</t>
  </si>
  <si>
    <t>УТ000043196</t>
  </si>
  <si>
    <t>Коробка распределительная ОП  ø95 мм, IP65, 4 ввода, карболит, КЭМ 2-660-4 TDM SQ1401-1102</t>
  </si>
  <si>
    <t xml:space="preserve"> Коробки распределительные для открытой установки с клеммником IP20</t>
  </si>
  <si>
    <t>УТ000025113</t>
  </si>
  <si>
    <t>Коробка распределительная ОП  60*60*30 мм, с клемн. белая HEGEL КРК2701</t>
  </si>
  <si>
    <t>УТ000044094</t>
  </si>
  <si>
    <t>Коробка распределительная ОП  60*60*30 мм, с клемн. сосна HEGEL КРК2701</t>
  </si>
  <si>
    <t>УТ000025114</t>
  </si>
  <si>
    <t>Коробка распределительная ОП  75*75*30 мм, с клемн. белая HEGEL КРК2702</t>
  </si>
  <si>
    <t>УТ000044088</t>
  </si>
  <si>
    <t>Коробка распределительная ОП  75*75*30 мм, с клемн. сосна HEGEL КРК2702</t>
  </si>
  <si>
    <t xml:space="preserve"> Коробки распределительные скрытой проводки для сплошных стен, кирпич, бетон</t>
  </si>
  <si>
    <t>УТ000054488</t>
  </si>
  <si>
    <t>Коробка распределительная 100*100*50 мм, 350911</t>
  </si>
  <si>
    <t>УТ000043197</t>
  </si>
  <si>
    <t>Коробка распределительная 100*100*50 мм, 8 вводов, Uplast 010-106</t>
  </si>
  <si>
    <t>УТ000053474</t>
  </si>
  <si>
    <t>Коробка распределительная 100*100*50 мм, SE IMT35122</t>
  </si>
  <si>
    <t>УТ000043189</t>
  </si>
  <si>
    <t>Коробка распределительная 102*102*50 мм, 10 вводов, HEGEL КР1101</t>
  </si>
  <si>
    <t>УТ000043191</t>
  </si>
  <si>
    <t>Коробка распределительная 160*130*70 мм, 12 ввод, HEGEL КР1103</t>
  </si>
  <si>
    <t>УТ000030660</t>
  </si>
  <si>
    <t>Коробка распределительная 92*92*40 мм, IP20 TDM SQ1402-1001</t>
  </si>
  <si>
    <t>УТ000043192</t>
  </si>
  <si>
    <t>Коробка распределительная СП   ø70*14 мм, 9 вводов, HEGEL У194</t>
  </si>
  <si>
    <t>00410053812</t>
  </si>
  <si>
    <t>Коробка распределительная СП   ø70*30 мм, 5 вводов,  HEGEL У195</t>
  </si>
  <si>
    <t>УТ000043227</t>
  </si>
  <si>
    <t>Коробка распределительная СП   ø70*57 мм, 6 вводов, в бетон DKC</t>
  </si>
  <si>
    <t>УТ000011495</t>
  </si>
  <si>
    <t>Коробка распределительная СП   ø80*21мм, Schnaider У-194</t>
  </si>
  <si>
    <t>00410053771</t>
  </si>
  <si>
    <t>Коробка распределительная СП   ø96*14 мм, с крышкой HEGEL У191</t>
  </si>
  <si>
    <t>00410053772</t>
  </si>
  <si>
    <t>Коробка распределительная СП   ø96*30 мм, 7 вводов, HEGEL У-192</t>
  </si>
  <si>
    <t>00410052008</t>
  </si>
  <si>
    <t>Коробка распределительная СП  Ø100*40 мм, HEGEL У-198  KP1105</t>
  </si>
  <si>
    <t>УТ000043190</t>
  </si>
  <si>
    <t>Коробка распределительная СП  ø104*40 мм, 9 вводов, HEGEL КР1105</t>
  </si>
  <si>
    <t>УТ000043184</t>
  </si>
  <si>
    <t>Коробка распределительная СП 1-ая для сплошных стен Anam  (Legrand) 01КМА-1</t>
  </si>
  <si>
    <t>УТ000043183</t>
  </si>
  <si>
    <t>Коробка распределительная СП 100*60*50 мм, IP20, 12 вводов, Anam (Legrand) РЕ 000 031</t>
  </si>
  <si>
    <t>УТ000062576</t>
  </si>
  <si>
    <t>Коробка распределительная СП 113*113*45 мм, для гипсокартона,  HEGEL КР1201</t>
  </si>
  <si>
    <t>УТ000043185</t>
  </si>
  <si>
    <t>Коробка распределительная СП 14 вводов, 2-ая для сплошных стен Anam (Legrand) 07 КМА-2</t>
  </si>
  <si>
    <t xml:space="preserve"> Коробки распределительные скрытой проводки, для полых стен и перегородок</t>
  </si>
  <si>
    <t>00410052007</t>
  </si>
  <si>
    <t>Коробка распределительная СП  100*100*45 мм, для г/к Рувинил 10160</t>
  </si>
  <si>
    <t>00410052009</t>
  </si>
  <si>
    <t>Коробка распределительная СП  113*113*45 мм, для г/к HEGEL KP1201</t>
  </si>
  <si>
    <t>УТ000044092</t>
  </si>
  <si>
    <t>Коробка распределительная СП  120*100*50 мм, для г/к HEGEL KP1203</t>
  </si>
  <si>
    <t>УТ000042359</t>
  </si>
  <si>
    <t>Коробка распределительная СП  ø80*40 мм, металлические лапки, белая IEK КМ41024</t>
  </si>
  <si>
    <t>00410053770</t>
  </si>
  <si>
    <t>Коробка распределительная СП  ø86х45 мм, 6 вводов, пластиковые лапки HEGEL КР1202</t>
  </si>
  <si>
    <t>УТ000043186</t>
  </si>
  <si>
    <t>Коробка распределительная СП 100*50*50 мм, 12 вводов, лапки Anam (Legrand)PE 030 043</t>
  </si>
  <si>
    <t>УТ000030666</t>
  </si>
  <si>
    <t>Коробка распределительная СП 103*50 мм, для г/к с мет. лапками, с крышкой UPlast 020-007</t>
  </si>
  <si>
    <t>00410052011</t>
  </si>
  <si>
    <t>Коробка распределительная СП 80*45 мм, для г/к Рувинил 10174</t>
  </si>
  <si>
    <t xml:space="preserve"> Коробки установочные, подрозетники для полых стен и перегородок</t>
  </si>
  <si>
    <t>УТ000044570</t>
  </si>
  <si>
    <t>HEGEL ПК5202 соединитель коробок КУ1201,КУ1203,КУ1205</t>
  </si>
  <si>
    <t>УТ000031197</t>
  </si>
  <si>
    <t>Защита стены под выключатели и розетки одноместная прозрачная накладка 132*132мм</t>
  </si>
  <si>
    <t>00410051221</t>
  </si>
  <si>
    <t>Коробка установочная ø68*40 мм, 6 вводов, пластиковые лапки, HEGEL КУ1203</t>
  </si>
  <si>
    <t>УТ000044014</t>
  </si>
  <si>
    <t>Коробка установочная ø68*45 мм, , пластиковые лапки, ОГНЕСТОЙКИЙ ПВ-0 Greenel 10/100/40022FR</t>
  </si>
  <si>
    <t>00410053777</t>
  </si>
  <si>
    <t>Коробка установочная ø68*45 мм, 6 вводов, металлические лапки, HEGEL КУ1202</t>
  </si>
  <si>
    <t>00410051222</t>
  </si>
  <si>
    <t>Коробка установочная ø68*45 мм, 6 вводов, пластиковые лапки, HEGEL КУ1201-м/КУ1201</t>
  </si>
  <si>
    <t>00410053778</t>
  </si>
  <si>
    <t>Коробка установочная ø68*60 мм, 6 вводов, металлические лапки, HEGEL КУ1205</t>
  </si>
  <si>
    <t xml:space="preserve"> Коробки установочные, подрозетники для сплошных стен, кирпич, бетон</t>
  </si>
  <si>
    <t>УТ000043193</t>
  </si>
  <si>
    <t>Коробка установочная ø64*40 мм, 5 вводов, HEGEL КУ1105</t>
  </si>
  <si>
    <t>00410051220</t>
  </si>
  <si>
    <t>Коробка установочная ø68*40 мм, 5 вводов, HEGEL КУ1106</t>
  </si>
  <si>
    <t>УТ000030664</t>
  </si>
  <si>
    <t>Коробка установочная, 2-х местная, 141*70*45 мм TDM SQ1402-1917</t>
  </si>
  <si>
    <t>УТ000001897</t>
  </si>
  <si>
    <t>Коробка установочная, блочная, ø68*42 мм, 7 вводов, HEGEL КУ1101</t>
  </si>
  <si>
    <t>00410053779</t>
  </si>
  <si>
    <t>Коробка установочная, блочная, ø68*62 мм, 11 вводов, HEGEL КУ1102</t>
  </si>
  <si>
    <t>00410057843</t>
  </si>
  <si>
    <t>Подрозетник 2-х местн. 141*70*45мм greenel (100) 40007</t>
  </si>
  <si>
    <t xml:space="preserve"> Модульное оборудование</t>
  </si>
  <si>
    <t xml:space="preserve"> Автоматические выключатели</t>
  </si>
  <si>
    <t>УТ000057250</t>
  </si>
  <si>
    <t>Автоматический выключатель модель 1п 10А 4,5 кА RX3 Legrand 419662</t>
  </si>
  <si>
    <t>УТ000054462</t>
  </si>
  <si>
    <t>Автоматический выключатель модель 1п 10А 4,5 кА х-ка C 230В Systeme Electric City-9 C9F34110</t>
  </si>
  <si>
    <t>УТ000057251</t>
  </si>
  <si>
    <t>Автоматический выключатель модель 1п 16А 4,5 кА RX3 Legrand 419664</t>
  </si>
  <si>
    <t>УТ000054463</t>
  </si>
  <si>
    <t>Автоматический выключатель модель 1п 16А 4,5 кА х-ка C 230В Systeme Electric City-9 C9F34116</t>
  </si>
  <si>
    <t>УТ000057252</t>
  </si>
  <si>
    <t>Автоматический выключатель модель 1п 20А 4,5 кА RX3 Legrand 419665</t>
  </si>
  <si>
    <t>УТ000057253</t>
  </si>
  <si>
    <t>Автоматический выключатель модель 1п 25А 4,5 кА RX3 Legrand 419666</t>
  </si>
  <si>
    <t>УТ000054464</t>
  </si>
  <si>
    <t>Автоматический выключатель модель 1п 25А 4,5 кА х-ка C 230В Systeme Electric City-9 C9F34125</t>
  </si>
  <si>
    <t>УТ000057254</t>
  </si>
  <si>
    <t>Автоматический выключатель модель 1п 32А 4,5 кА RX3 Legrand 419667</t>
  </si>
  <si>
    <t>УТ000031595</t>
  </si>
  <si>
    <t>Автоматический выключатель модель 1п 6А 4,5 кА х-ка C 230В Schneider EASY 9 EZ9F34106</t>
  </si>
  <si>
    <t>УТ000004698</t>
  </si>
  <si>
    <t>Автоматический выключатель модель 1п С  6А ВА 47-63 4,5 кА ЭКФ PROxima mcd4763-1-6C-pro (Россия)</t>
  </si>
  <si>
    <t>УТ000004701</t>
  </si>
  <si>
    <t>Автоматический выключатель модель 1п С 10А ВА 47-63 4,5 кА ЭКФ PROxima mcd4763-1-10C-pro (Россия)</t>
  </si>
  <si>
    <t>УТ000004699</t>
  </si>
  <si>
    <t>Автоматический выключатель модель 1п С 16А ВА 47-63 4,5 кА ЭКФ PROxima mcd4763-1-16C-pro (Россия)</t>
  </si>
  <si>
    <t>УТ000004700</t>
  </si>
  <si>
    <t>Автоматический выключатель модель 1п С 20А ВА 47-63 4,5 кА ЭКФ PROxima mcd4763-1-20C-pro (Россия)</t>
  </si>
  <si>
    <t>УТ000004702</t>
  </si>
  <si>
    <t>Автоматический выключатель модель 1п С 25А ВА 47-63 4,5 кА ЭКФ PROxima mcd4763-1-25C-pro (Россия)</t>
  </si>
  <si>
    <t>УТ000004697</t>
  </si>
  <si>
    <t>Автоматический выключатель модель 1п С 32А ВА 47-63 4,5 кА ЭКФ PROxima mcd4763-1-32C-pro (Россия)</t>
  </si>
  <si>
    <t>00410055568</t>
  </si>
  <si>
    <t>Автоматический выключатель модель 1п С 40А ВА 47-63 4,5 кА ЭКФ PROxima mcd4763-1-40C-pro (Россия)</t>
  </si>
  <si>
    <t>00410055569</t>
  </si>
  <si>
    <t>Автоматический выключатель модель 1п С 63А ВА 47-63 4,5 кА ЭКФ PROxima mcd4763-1-63C-pro (Россия)</t>
  </si>
  <si>
    <t>УТ000031628</t>
  </si>
  <si>
    <t>Автоматический выключатель модель 2п 10А 4,5 кА х-ка C 230В Schneider EASY 9 EZ9F34210</t>
  </si>
  <si>
    <t>УТ000054465</t>
  </si>
  <si>
    <t>Автоматический выключатель модель 2п 16А 4,5 кА х-ка C 230В Systeme Electric City-9 C9F34216</t>
  </si>
  <si>
    <t>УТ000054466</t>
  </si>
  <si>
    <t>Автоматический выключатель модель 2п 25А 4,5 кА х-ка C 230В Systeme Electric City-9 C9F34225</t>
  </si>
  <si>
    <t>УТ000054467</t>
  </si>
  <si>
    <t>Автоматический выключатель модель 2п 32А 4,5 кА х-ка C 230В Systeme Electric City-9 C9F34232</t>
  </si>
  <si>
    <t>УТ000059438</t>
  </si>
  <si>
    <t>Автоматический выключатель модель 2п 40А 4,5 кА х-ка C 230В Systeme Electric City-9 C9F34240</t>
  </si>
  <si>
    <t>УТ000059437</t>
  </si>
  <si>
    <t>Автоматический выключатель модель 2п 63А 4,5 кА х-ка C 230В Systeme Electric City-9 C9F34263</t>
  </si>
  <si>
    <t>УТ000004706</t>
  </si>
  <si>
    <t>Автоматический выключатель модель 2п С 10А ВА 47-63 4,5 кА ЭКФ PROxima mcd4763-2-10C-pro (Россия)</t>
  </si>
  <si>
    <t>УТ000004703</t>
  </si>
  <si>
    <t>Автоматический выключатель модель 2п С 16А ВА 47-63 4,5 кА ЭКФ PROxima mcd4763-2-16C-pro (Россия)</t>
  </si>
  <si>
    <t>УТ000004705</t>
  </si>
  <si>
    <t>Автоматический выключатель модель 2п С 20А ВА 47-63 4,5 кА ЭКФ PROxima mcd4763-2-20C-pro (Россия)</t>
  </si>
  <si>
    <t>УТ000004704</t>
  </si>
  <si>
    <t>Автоматический выключатель модель 2п С 25А ВА 47-63 4,5 кА ЭКФ PROxima mcd4763-2-25C-pro (Россия)</t>
  </si>
  <si>
    <t>УТ000026959</t>
  </si>
  <si>
    <t>Автоматический выключатель модель 2п С 32А ВА 47-63 4,5 кА ЭКФ PROxima mcd4763-2-32C-pro (Россия)</t>
  </si>
  <si>
    <t>УТ000056940</t>
  </si>
  <si>
    <t>Автоматический выключатель модель 2п С 63А ВА 47-63 4,5 кА ЭКФ PROxima mcd4763-2-63C-pro (Россия)</t>
  </si>
  <si>
    <t>УТ000031641</t>
  </si>
  <si>
    <t>Автоматический выключатель модель 3п 16А 4,5 кА х-ка C 230В Schneider EASY 9 EZ9F34316</t>
  </si>
  <si>
    <t>УТ000031642</t>
  </si>
  <si>
    <t>Автоматический выключатель модель 3п 20А 4,5 кА х-ка C 230В Schneider EASY 9 EZ9F34320</t>
  </si>
  <si>
    <t>УТ000059439</t>
  </si>
  <si>
    <t>Автоматический выключатель модель 3п 32А 4,5 кА х-ка C 230В Systeme Electric City-9 C9F34332</t>
  </si>
  <si>
    <t>УТ000059440</t>
  </si>
  <si>
    <t>Автоматический выключатель модель 3п 40А 4,5 кА х-ка C 230В Systeme Electric City-9 C9F34340</t>
  </si>
  <si>
    <t>УТ000059441</t>
  </si>
  <si>
    <t>Автоматический выключатель модель 3п 63А 4,5 кА х-ка C 230В Systeme Electric City-9 C9F34363</t>
  </si>
  <si>
    <t>УТ000004708</t>
  </si>
  <si>
    <t>Автоматический выключатель модель 3п С 16А ВА 47-63 4,5 кА ЭКФ PROxima mcd4763-3-16C-pro (Россия)</t>
  </si>
  <si>
    <t>УТ000004707</t>
  </si>
  <si>
    <t>Автоматический выключатель модель 3п С 20А ВА 47-63 4,5 кА ЭКФ PROxima mcd4763-3-20C-pro (Россия)</t>
  </si>
  <si>
    <t>УТ000004709</t>
  </si>
  <si>
    <t>Автоматический выключатель модель 3п С 25А ВА 47-63 4,5 кА ЭКФ PROxima mcd4763-3-25C-pro (Россия)</t>
  </si>
  <si>
    <t>УТ000004710</t>
  </si>
  <si>
    <t>Автоматический выключатель модель 3п С 32А ВА 47-63 4,5 кА ЭКФ PROxima mcd4763-3-32C-pro (Россия)</t>
  </si>
  <si>
    <t>УТ000057938</t>
  </si>
  <si>
    <t>Автоматический выключатель модель 3п С 40А ВА 47-63 4,5 кА ЭКФ PROxima mcd4763-3-40C-pro (Россия)</t>
  </si>
  <si>
    <t>УТ000056941</t>
  </si>
  <si>
    <t>Автоматический выключатель модель 3п С 63А ВА 47-63 4,5 кА ЭКФ PROxima mcd4763-3-63C-pro (Россия)</t>
  </si>
  <si>
    <t>УТ000066769</t>
  </si>
  <si>
    <t>Автоматический выключатель модель 3п С 63А ВА 47-63 6 кА ЭКФ PROxima M636363C</t>
  </si>
  <si>
    <t>00410055122</t>
  </si>
  <si>
    <t>Автоматический выключатель модель 4п  20А ВА 47-29 4,5 кА х-ка C TDM SQ0206-0126</t>
  </si>
  <si>
    <t>УТ000057672</t>
  </si>
  <si>
    <t>Автоматический выключатель модель 4п С 32А ВА 47-63 4,5 кА ЭКФ PROxima mcd4763-4-32C-pro (Россия)</t>
  </si>
  <si>
    <t>УТ000056942</t>
  </si>
  <si>
    <t>Автоматический выключатель модель 4п С 63А ВА 47-63 4,5 кА ЭКФ PROxima mcd4763-4-63C-pro (Россия)</t>
  </si>
  <si>
    <t>УТ000039196</t>
  </si>
  <si>
    <t>Выключатель кнопочный с LED индик. ВКИ-47 AC/DC 2HO 1НЗ красный TDM SQ0214-0002</t>
  </si>
  <si>
    <t xml:space="preserve"> Блоки зажимов на DIN рейку, зажимы наборные</t>
  </si>
  <si>
    <t>УТ000039208</t>
  </si>
  <si>
    <t>Блок зажимов БЗД-2 до 2,5мм2 20А TDM SQ0531-0302</t>
  </si>
  <si>
    <t>УТ000032604</t>
  </si>
  <si>
    <t>Блок зажимов на DIN-рейку наборный БЗН 20А (10 пар) TDM SQ0531-0202</t>
  </si>
  <si>
    <t>УТ000053120</t>
  </si>
  <si>
    <t>Заглушка для ЗНБ 16мм JXB (уп. 5 штук)</t>
  </si>
  <si>
    <t>УТ000053119</t>
  </si>
  <si>
    <t>Заглушка для ЗНБ 2.5мм JXB (уп. 5 штук)</t>
  </si>
  <si>
    <t>УТ000053117</t>
  </si>
  <si>
    <t>Заглушка для ЗНБ 35мм JXB (уп. 5 штук)</t>
  </si>
  <si>
    <t>УТ000053118</t>
  </si>
  <si>
    <t>Заглушка для ЗНБ 4-6-10мм JXB (уп. 5 штук)</t>
  </si>
  <si>
    <t>УТ000044819</t>
  </si>
  <si>
    <t>Зажим наборный  25А, 2.5 мм² JXB синий Smartbuy</t>
  </si>
  <si>
    <t>УТ000044822</t>
  </si>
  <si>
    <t>Зажим наборный  35А, 4 мм² JXB серый Smartbuy</t>
  </si>
  <si>
    <t>УТ000044823</t>
  </si>
  <si>
    <t>Зажим наборный  35А, 4 мм² JXB синий Smartbuy</t>
  </si>
  <si>
    <t>УТ000044825</t>
  </si>
  <si>
    <t>Зажим наборный  50А, 6 мм² JXB серый Smartbuy</t>
  </si>
  <si>
    <t>УТ000044826</t>
  </si>
  <si>
    <t>Зажим наборный  50А, 6 мм² JXB синий Smartbuy</t>
  </si>
  <si>
    <t>УТ000044813</t>
  </si>
  <si>
    <t>Зажим наборный  70А, 10 мм² JXB серый Smartbuy</t>
  </si>
  <si>
    <t>УТ000044814</t>
  </si>
  <si>
    <t>Зажим наборный  70А, 10 мм² JXB синий Smartbuy</t>
  </si>
  <si>
    <t>УТ000044815</t>
  </si>
  <si>
    <t>Зажим наборный  90А, 16 мм² JXB серый Smartbuy</t>
  </si>
  <si>
    <t>УТ000044816</t>
  </si>
  <si>
    <t>Зажим наборный  90А, 16 мм² JXB синий Smartbuy</t>
  </si>
  <si>
    <t>УТ000044817</t>
  </si>
  <si>
    <t>Зажим наборный земля 25А, 2.5 мм² JXB Smartbuy</t>
  </si>
  <si>
    <t>УТ000044821</t>
  </si>
  <si>
    <t>Зажим наборный земля 35А, 4 мм² JXB Smartbuy</t>
  </si>
  <si>
    <t>УТ000044824</t>
  </si>
  <si>
    <t>Зажим наборный земля 50А, 6 мм² JXB Smartbuy</t>
  </si>
  <si>
    <t>УТ000044812</t>
  </si>
  <si>
    <t>Зажим наборный земля 70А, 10 мм² JXB Smartbuy</t>
  </si>
  <si>
    <t xml:space="preserve"> Диф автоматы, УЗО</t>
  </si>
  <si>
    <t>УТ000039197</t>
  </si>
  <si>
    <t>АВДТ 63 2Р 10А 30мА TDM SQ0202-0001</t>
  </si>
  <si>
    <t>УТ000039195</t>
  </si>
  <si>
    <t>АВДТ 63 2Р 25А 30мА TDM SQ0202-0004</t>
  </si>
  <si>
    <t>УТ000007923</t>
  </si>
  <si>
    <t>Выключатель авт. диф. тока 1п+N 2мод. С 16А 30mA тип АС 4.5kA АД-32 PROxima ЭКФ DA32-16-30-pro</t>
  </si>
  <si>
    <t>УТ000007924</t>
  </si>
  <si>
    <t>Выключатель авт. диф. тока 1п+N 2мод. С 25А 30mA тип АС 3kA АД-32 PROxima ЭКФ DA32-25-30-pro</t>
  </si>
  <si>
    <t>УТ000007925</t>
  </si>
  <si>
    <t>Выключатель авт. диф. тока 1п+N 2мод. С 32А 30mA тип АС 3kA АД-32 PROxima ЭКФ DA32-32-30-pro</t>
  </si>
  <si>
    <t>УТ000057248</t>
  </si>
  <si>
    <t>Выключатель авт. диф. тока 2п (1P+N) C 20А 30mA тип АС 6kA  RX3 Legrand 419400</t>
  </si>
  <si>
    <t>УТ000057249</t>
  </si>
  <si>
    <t>Выключатель авт. диф. тока 2п (1P+N) C 25А 30mA тип АС 6kA  RX3 Legrand 419401</t>
  </si>
  <si>
    <t>УТ000053724</t>
  </si>
  <si>
    <t>Выключатель авт. диф. тока 4п 25А 30mA тип АС ВД-100 PROxima ЭКФ elcd-4-25-30-em-pro</t>
  </si>
  <si>
    <t>УТ000053725</t>
  </si>
  <si>
    <t>Выключатель авт. диф. тока 4п 32А 30mA тип АС ВД-100 PROxima ЭКФ elcd-4-32-30-em-pro</t>
  </si>
  <si>
    <t>УТ000059897</t>
  </si>
  <si>
    <t>Выключатель авт. диф. тока 4п 63А 30mA тип АС 6kA ВД-100N PROxima ЭКФ E1046M6330</t>
  </si>
  <si>
    <t>УТ000059443</t>
  </si>
  <si>
    <t>Выключатель авт. диф. тока 4п 63А 30mA тип АС ВД-100 PROxima ЭКФ elcd-4-32-30-em-pro</t>
  </si>
  <si>
    <t>УТ000061327</t>
  </si>
  <si>
    <t>Реле промежуточное РП 1Р 16А 230В AC IEK OIR-116-AC230V</t>
  </si>
  <si>
    <t>УТ000061261</t>
  </si>
  <si>
    <t>УЗО ВД1-63 2P 16A 10мА TDM SQ0203-0002</t>
  </si>
  <si>
    <t>УТ000039204</t>
  </si>
  <si>
    <t>УЗО ВД1-63 2P 16A 30мА TDM SQ0203-0004</t>
  </si>
  <si>
    <t>00410057857</t>
  </si>
  <si>
    <t>УЗО ВД1-63 4P 25A 30мА TDM SQ0203-0032</t>
  </si>
  <si>
    <t xml:space="preserve"> Дополнительное оборудование</t>
  </si>
  <si>
    <t>УТ000020580</t>
  </si>
  <si>
    <t>Звонок на DIN-рейку ЗД-47 TDM SQ0215-0001</t>
  </si>
  <si>
    <t>УТ000059203</t>
  </si>
  <si>
    <t>Обогреватель на DIN-рейку 30Вт IP20 IEK YCE-HG-030-20</t>
  </si>
  <si>
    <t>УТ000053726</t>
  </si>
  <si>
    <t>Розетка модульная РМ-102 16А 220V 2P-PEN на DIN-рейку DEKraft 18012DEK</t>
  </si>
  <si>
    <t>УТ000039214</t>
  </si>
  <si>
    <t>Розетка на динрейку б/з РД-47 1Р 10А TDM SQ0209-0002</t>
  </si>
  <si>
    <t>УТ000039217</t>
  </si>
  <si>
    <t>Розетка на динрейку с/з РАр-10-3-ОП Shuko TDM SQ0209-0001</t>
  </si>
  <si>
    <t>УТ000021304</t>
  </si>
  <si>
    <t>Розетка РДЕ-47 для евро вилки с заземлением PROxima EKF mdse-47-pro</t>
  </si>
  <si>
    <t>УТ000032607</t>
  </si>
  <si>
    <t>Рубильник РКН-63 (O-I) 63A TDM</t>
  </si>
  <si>
    <t>УТ000062614</t>
  </si>
  <si>
    <t>Цифровой вольтамперметр на дин рейку, 200-450В 100А</t>
  </si>
  <si>
    <t>УТ000062613</t>
  </si>
  <si>
    <t>Цифровой вольтамперметр на дин рейку, 80-300В, CT100A</t>
  </si>
  <si>
    <t xml:space="preserve"> Контакторы, пускатели, выключатели нагрузки</t>
  </si>
  <si>
    <t>УТ000039264</t>
  </si>
  <si>
    <t>Выключатель нагрузки (мини-рубильники) BH-32 100A TDM SQ0211-0009</t>
  </si>
  <si>
    <t>УТ000065738</t>
  </si>
  <si>
    <t>Контактор КМИ-22510 25А 230В/АС3 1НО ИЭК</t>
  </si>
  <si>
    <t>УТ000021302</t>
  </si>
  <si>
    <t>Контактор КМН-22560 25А 380V в оболочке</t>
  </si>
  <si>
    <t>УТ000042007</t>
  </si>
  <si>
    <t>Контактор КМН11260 12А 220В/АС3 IP54 в корпусе с индикатором TDM SQ0709-0023</t>
  </si>
  <si>
    <t>УТ000042008</t>
  </si>
  <si>
    <t>Контактор КМН11860 18А 220В/АС3 IP54 в корпусе с индикатором TDM SQ0709-0025</t>
  </si>
  <si>
    <t>УТ000042009</t>
  </si>
  <si>
    <t>Контактор КМН22560 25А 220В/АС3 IP54 в корпусе с индикатором TDM SQ0709-0027</t>
  </si>
  <si>
    <t>УТ000042010</t>
  </si>
  <si>
    <t>Контактор КМН23260 32А 220В/АС3 IP54 в корпусе с индикатором TDM SQ0709-0029</t>
  </si>
  <si>
    <t>УТ000044734</t>
  </si>
  <si>
    <t>Контактор малогабаритный КМЭ 12А 220В 1NO гарантия 7лет (КМЭ-1210, аналог КМИ-11210) ctr-s-12-220EKF PROxima</t>
  </si>
  <si>
    <t>УТ000030670</t>
  </si>
  <si>
    <t>Контактор малогабаритный КМЭ 12А 400В 1NO EKF ctr-s-12-400-basic 577835</t>
  </si>
  <si>
    <t>УТ000030671</t>
  </si>
  <si>
    <t>Контактор малогабаритный КМЭ 18А 220В 1NC EKF ctr-s-18-220-nc</t>
  </si>
  <si>
    <t>УТ000046293</t>
  </si>
  <si>
    <t>Контактор малогабаритный КМЭ 32А 380В 1NO EKF ctr-s-32-380</t>
  </si>
  <si>
    <t>УТ000046294</t>
  </si>
  <si>
    <t>Контактор малогабаритный КМЭ 9А 380В 1NO EKF ctr-s-9-380</t>
  </si>
  <si>
    <t>УТ000043560</t>
  </si>
  <si>
    <t>Пускатель электромагнитный ПМЛ-2160ДМ 25А 230В EKF Basic pml-s-25-230-basic</t>
  </si>
  <si>
    <t xml:space="preserve"> Лампы сигнальные</t>
  </si>
  <si>
    <t>УТ000005300</t>
  </si>
  <si>
    <t>Индикатор фаз ЛС-47Т (LED) AC/DC TDM</t>
  </si>
  <si>
    <t>УТ000059202</t>
  </si>
  <si>
    <t>Индикатор фаз световой ИЭК MIF10-400</t>
  </si>
  <si>
    <t>УТ000031439</t>
  </si>
  <si>
    <t>Лампа сигнальная компактная ЛСК-47 желтая (LED) AC/DC TDM</t>
  </si>
  <si>
    <t>УТ000031440</t>
  </si>
  <si>
    <t>Лампа сигнальная компактная ЛСК-47 зеленая (LED) AC/DC TDM</t>
  </si>
  <si>
    <t>УТ000005296</t>
  </si>
  <si>
    <t>Лампа сигнальная ЛС-47 жёлтая LED на DIN-рейку TDM</t>
  </si>
  <si>
    <t>УТ000005297</t>
  </si>
  <si>
    <t>Лампа сигнальная ЛС-47 зелёная LED на DIN-рейку TDM</t>
  </si>
  <si>
    <t>УТ000005299</t>
  </si>
  <si>
    <t>Лампа сигнальная ЛС-47 красная LED на DIN-рейку TDM</t>
  </si>
  <si>
    <t>УТ000005298</t>
  </si>
  <si>
    <t>Лампа сигнальная ЛС-47 синяя LED на DIN-рейку TDM</t>
  </si>
  <si>
    <t xml:space="preserve"> Реле времени, таймеры</t>
  </si>
  <si>
    <t>УТ000053727</t>
  </si>
  <si>
    <t>Таймер аналоговый ТЭМ-181 16А 230V на DIN-рейку MTA20-16</t>
  </si>
  <si>
    <t>УТ000022176</t>
  </si>
  <si>
    <t>Таймер астрономический на DIN-рейку ТЭ-АС-1мин/24ч-16А эл. TDM SQ1503-0023</t>
  </si>
  <si>
    <t>УТ000022627</t>
  </si>
  <si>
    <t>Таймер лестничный.на din-рейку ТЛ-1/7мин 16А TDM SQ1503-0001</t>
  </si>
  <si>
    <t>УТ000053728</t>
  </si>
  <si>
    <t>Таймер цифровой ТЭ1516А 230V на DIN-рейку MTA10-16</t>
  </si>
  <si>
    <t>УТ000022629</t>
  </si>
  <si>
    <t>Таймер электронный на din-рейку ТЭ8A-1мин/7дн-8on/off-16A-DIN TDM SQ1503-0002</t>
  </si>
  <si>
    <t xml:space="preserve"> Реле напряжения</t>
  </si>
  <si>
    <t>УТ000034359</t>
  </si>
  <si>
    <t>Реле напряжения 3ф серии РН 08-3х400В TDM SQ1504-0010</t>
  </si>
  <si>
    <t>УТ000034360</t>
  </si>
  <si>
    <t>Реле напряжения 3ф серии РН 11-3х400/230В TDM SQ1504-0012</t>
  </si>
  <si>
    <t>УТ000015966</t>
  </si>
  <si>
    <t>Реле напряжения EKF RV-32А 7кВА сквоз.подкл.</t>
  </si>
  <si>
    <t>УТ000057287</t>
  </si>
  <si>
    <t>Реле напряжения и тока с дисплеем MRVA 63A PROxsima</t>
  </si>
  <si>
    <t>УТ000056061</t>
  </si>
  <si>
    <t>Реле напряжения РН-д 1ф 36мм 32А IEK IVR21-1-32</t>
  </si>
  <si>
    <t>УТ000057286</t>
  </si>
  <si>
    <t>Реле напряжения с дисплеем MRV 63A PROxsima</t>
  </si>
  <si>
    <t>УТ000057285</t>
  </si>
  <si>
    <t>Реле напряжения сквозное подключение RVb-63A Basic</t>
  </si>
  <si>
    <t xml:space="preserve"> Переключатели силовые , кнопочные посты</t>
  </si>
  <si>
    <t xml:space="preserve"> Кнопочные посты</t>
  </si>
  <si>
    <t>УТ000015310</t>
  </si>
  <si>
    <t>Выключатель кнопочный ВКИ-230 3 Р  16А 230/400В IP40 ИЭК</t>
  </si>
  <si>
    <t>УТ000030658</t>
  </si>
  <si>
    <t>Выключатель кнопочный с блокировкой TDM ВКН-316, 3P 16A 230/400В IP40 SQ0716-0002</t>
  </si>
  <si>
    <t>УТ000030659</t>
  </si>
  <si>
    <t>Выключатель кнопочный с блокировкой TDM ВКН-325, 3P 25A 230/400В IP40 SQ0716-0003</t>
  </si>
  <si>
    <t xml:space="preserve"> Переключатели кнопочные силовые</t>
  </si>
  <si>
    <t>УТ000041458</t>
  </si>
  <si>
    <t>Кнопка BS542 "Грибок" аварийная, поворотная, с фиксацией, красный TDM SQ0704-0052</t>
  </si>
  <si>
    <t>00410055132</t>
  </si>
  <si>
    <t>Кнопка PPBB-30N "I-O"  d30mm неон/230В 1з+1р TDM SQ0704-0026</t>
  </si>
  <si>
    <t>УТ000037990</t>
  </si>
  <si>
    <t>Переключатель кнопочный 3SA12-22E-11BSWD "Пуск-Стоп" 10А, 600Вmax, с неоновой подсветкой 220В, овальный</t>
  </si>
  <si>
    <t>УТ000037991</t>
  </si>
  <si>
    <t>Переключатель кнопочный 3SA12-30E-11FSWD "Пуск-Стоп" 10А, 660Вmax, с неоновой подсветкой 220В, прямоугольный</t>
  </si>
  <si>
    <t>УТ000055783</t>
  </si>
  <si>
    <t>Переключатель кнопочный LA42-11H</t>
  </si>
  <si>
    <t xml:space="preserve"> Счетчик электроэнергии</t>
  </si>
  <si>
    <t>00401050955</t>
  </si>
  <si>
    <t>Счетчик электроэнергии МЕРКУРИЙ 201.5 5(60)А ОУ, кл.т. 1,0, однофаз., однотариф. (63289)</t>
  </si>
  <si>
    <t>УТ000006030</t>
  </si>
  <si>
    <t>Счетчик электроэнергии МЕРКУРИЙ 201.7 5(60)А, кл.т. 1,0, однофаз., однотариф. DIN</t>
  </si>
  <si>
    <t>УТ000042476</t>
  </si>
  <si>
    <t>Счетчик электроэнергии ЭНЕРГОМЕРА СЕ 101 R5 145  М6/1фаз/1тар/ 220В, 5-60А 101001003007791</t>
  </si>
  <si>
    <t>УТ000054205</t>
  </si>
  <si>
    <t>Счетчик электроэнергии ЭНЕРГОМЕРА СЕ 101 R5.1 145  М6 1фаз, 1тар, 220В, 5-60А 101001003011067 универс крепление</t>
  </si>
  <si>
    <t>УТ000037778</t>
  </si>
  <si>
    <t>Счетчик электроэнергии ЭНЕРГОМЕРА СЕ 101 S6 145  М6/1фаз/1тар/ 220В, 5-60А  101001003007789</t>
  </si>
  <si>
    <t xml:space="preserve"> Умный дом, Wi-Fi устройства</t>
  </si>
  <si>
    <t>УТ000025822</t>
  </si>
  <si>
    <t>Датчик дыма Wi-Fi Navigator NSH-SNR-S001-WiFi</t>
  </si>
  <si>
    <t>УТ000053941</t>
  </si>
  <si>
    <t>Датчик открытия дверей W-iFi Navigator NSH-SNR-D01-WiFi</t>
  </si>
  <si>
    <t>УТ000053942</t>
  </si>
  <si>
    <t>Датчик протечки воды W-iFi Navigator NSH-SNR-W01-WiFi</t>
  </si>
  <si>
    <t>УТ000039490</t>
  </si>
  <si>
    <t>Розетка WiFi 16A - дистанциоонное управление бытовыми приборами Rexant 11-6009</t>
  </si>
  <si>
    <t>УТ000047864</t>
  </si>
  <si>
    <t>Умная розетка OT-HOS07 (1 гнездо, 16А, Wi-Fi)</t>
  </si>
  <si>
    <t>УТ000052572</t>
  </si>
  <si>
    <t>Умная розетка, беспроводная связь Wi-Fi,  1 гнездо 220В, 16А, 2USB</t>
  </si>
  <si>
    <t>УТ000052571</t>
  </si>
  <si>
    <t>Умный выключатель, беспроводная связь Wi-Fi, 1 кн, сенсор, 240В, 10А, до 1,3кВт</t>
  </si>
  <si>
    <t>УТ000055054</t>
  </si>
  <si>
    <t>Электромагнитный замок 12В 350мА, 27,5*27*16,9мм</t>
  </si>
  <si>
    <t>УТ000055055</t>
  </si>
  <si>
    <t>Электромагнитный замок 12В 600мА, 54,1*41,3*27,8мм</t>
  </si>
  <si>
    <t>УТ000049284</t>
  </si>
  <si>
    <t>Электропривод Wi-Fi для запорного крана Navigator Smart NSH-ED-01-WiFi</t>
  </si>
  <si>
    <t xml:space="preserve"> Управление теплый пол</t>
  </si>
  <si>
    <t>УТ000057233</t>
  </si>
  <si>
    <t>Термостат NC (обогрев) на DIN-рейку 10А 230В IP20 TNC10M EKF PROxima</t>
  </si>
  <si>
    <t>УТ000057194</t>
  </si>
  <si>
    <t>Термостат для тёплого пола механический 16А 250В, EKF Basic mtt-2</t>
  </si>
  <si>
    <t>УТ000042595</t>
  </si>
  <si>
    <t>Термостат для теплого пола ТТП 16А 250В, с датчком 3м, белый Таймыр TDM SQ1814-0031</t>
  </si>
  <si>
    <t>УТ000057234</t>
  </si>
  <si>
    <t>Термостат механический О/У 16А 230В IP40 BMT-2 Ballu НС-1101652</t>
  </si>
  <si>
    <t>УТ000057195</t>
  </si>
  <si>
    <t>Термостат электронный 16A 230В программируемый ETT-1 EKF Proxima</t>
  </si>
  <si>
    <t xml:space="preserve"> Управляемые розетки</t>
  </si>
  <si>
    <t xml:space="preserve"> Дистанционное управление розеткой</t>
  </si>
  <si>
    <t>УТ000046707</t>
  </si>
  <si>
    <t>Розетка с дистанционным управлением Robiton УД-1 пульт + розетка</t>
  </si>
  <si>
    <t xml:space="preserve"> Розетки с реле напряжения, с узо</t>
  </si>
  <si>
    <t>УТ000046705</t>
  </si>
  <si>
    <t>Реле контроля напряжения Robiton PH-3 BL-1</t>
  </si>
  <si>
    <t>УТ000055420</t>
  </si>
  <si>
    <t>Реле контроля напряжения Robiton PH-4 BL-1</t>
  </si>
  <si>
    <t>УТ000055421</t>
  </si>
  <si>
    <t>Реле контроля напряжения Robiton PH-5 BL-1</t>
  </si>
  <si>
    <t>УТ000046706</t>
  </si>
  <si>
    <t>Терморегулятор Robiton TR-01</t>
  </si>
  <si>
    <t>УТ000037080</t>
  </si>
  <si>
    <t>Устройство защитного отключения Robiton УЗО-1 в розетку</t>
  </si>
  <si>
    <t>УТ000050151</t>
  </si>
  <si>
    <t>Устройство защитного отключения УЗО-Р-IP40-16-30 (в розетку) 16А 30мА IP40 TDM SQ1512-0002</t>
  </si>
  <si>
    <t xml:space="preserve"> Управление розеткой по таймеру</t>
  </si>
  <si>
    <t>УТ000063738</t>
  </si>
  <si>
    <t>Розетка с таймером механическим 3500Вт, 96 вкл./выкл. сутки, интервал 15 мин. (SBE-STM3)</t>
  </si>
  <si>
    <t>УТ000020083</t>
  </si>
  <si>
    <t>Розетка с таймером механическим SmartBuy SBE-STM1 (3600Вт, 96 вкл/выкл сутки, интервал 15 мин)</t>
  </si>
  <si>
    <t>УТ000020084</t>
  </si>
  <si>
    <t>Розетка с таймером электронным SmartBuy SBE-STE1 (3600Вт, недельный+суточный)</t>
  </si>
  <si>
    <t>00401051548</t>
  </si>
  <si>
    <t>Таймер механический Camelion BND-50/G5А розеточный,24-часовая программа, 230/3500Вт</t>
  </si>
  <si>
    <t>УТ000000705</t>
  </si>
  <si>
    <t>Таймер механический ROBITON ME-01, время настройки 15 мин - 24 ч, 16А, 3600Вт</t>
  </si>
  <si>
    <t>УТ000000706</t>
  </si>
  <si>
    <t>Таймер механический ROBITON ME-02 24-часовая программа, позволяет настроить включение и выключение приборов с точностью до 15 мин.</t>
  </si>
  <si>
    <t>УТ000000707</t>
  </si>
  <si>
    <t>Таймер механический ROBITON ME-03 влагозащищенный, подходит для наружного использования, программирование на 24 часа, позволяет настроить включение и выключение приборов с точностью до 15 мин</t>
  </si>
  <si>
    <t>УТ000034944</t>
  </si>
  <si>
    <t>Таймер механический ROBITON ME-04</t>
  </si>
  <si>
    <t>УТ000038272</t>
  </si>
  <si>
    <t>Таймер электронный, время настройки 24ч / неделя, 16А, 3600Вт, 20 программ, Robiton EL-03</t>
  </si>
  <si>
    <t>00410059413</t>
  </si>
  <si>
    <t>Таймер электронный, время настройки 24ч / неделя, 16А, 3600Вт, Robiton EL-02</t>
  </si>
  <si>
    <t>УТ000000704</t>
  </si>
  <si>
    <t>Таймер электронный, время настройки 24ч / неделя, 16А, 3600Вт, компактный, Robiton EL-01</t>
  </si>
  <si>
    <t>УТ000043480</t>
  </si>
  <si>
    <t>Таймер электронный, время настройки 24ч / неделя, 16А, 3600Вт, подсветка, Robiton EL-04</t>
  </si>
  <si>
    <t xml:space="preserve"> Шиты, корпуса, боксы</t>
  </si>
  <si>
    <t xml:space="preserve"> Бокс для автоматов врезной С/У</t>
  </si>
  <si>
    <t>УТ000054194</t>
  </si>
  <si>
    <t>Бокс ЩРВ-П-12 модулей встраиваемый, пластик IP41 Generial</t>
  </si>
  <si>
    <t>УТ000054189</t>
  </si>
  <si>
    <t>Бокс ЩРВ-П-6 модулей встраиваемый, пластик IP41 Generial</t>
  </si>
  <si>
    <t>УТ000061886</t>
  </si>
  <si>
    <t>Щит на 12 модулей, скрытая установка, пластик, с дверцей КНС-12Д</t>
  </si>
  <si>
    <t>00410058089</t>
  </si>
  <si>
    <t>Щит на 16 модулей внутрений пластик Far F93</t>
  </si>
  <si>
    <t>УТ000061889</t>
  </si>
  <si>
    <t>Щит на 16 модулей, скрытая установка, пластик, с дверцей КНС-16Д</t>
  </si>
  <si>
    <t>УТ000059446</t>
  </si>
  <si>
    <t>Щит на 24 модуля встраиваемый пластик ЩРВ-П-24 Generica МКР12-V-24-41-G</t>
  </si>
  <si>
    <t>00410058087</t>
  </si>
  <si>
    <t>Щит на 4 модулей внутрений пластик ЩРВ-Пм-4 IP41 TDM SQ0902-0801</t>
  </si>
  <si>
    <t>УТ000061880</t>
  </si>
  <si>
    <t>Щит на 4 модуля, скрытая установка, пластик, с дверцей КНС-4Д</t>
  </si>
  <si>
    <t>УТ000061882</t>
  </si>
  <si>
    <t>Щит на 6 модулей, скрытая установка, пластик, с дверцей КНС-6Д</t>
  </si>
  <si>
    <t>УТ000061884</t>
  </si>
  <si>
    <t>Щит на 8 модулей, скрытая установка, пластик, с дверцей КНС-8Д</t>
  </si>
  <si>
    <t>УТ000019324</t>
  </si>
  <si>
    <t>Щит распределительный ЩРВ-П-10 IP40 EKF pb40-v-10</t>
  </si>
  <si>
    <t>УТ000019326</t>
  </si>
  <si>
    <t>Щит распределительный ЩРВ-П-12 IP40 EKF pb40-v-12</t>
  </si>
  <si>
    <t>УТ000019327</t>
  </si>
  <si>
    <t>Щит распределительный ЩРВ-П-18 IP40 EKF pb40-v-18</t>
  </si>
  <si>
    <t>УТ000036429</t>
  </si>
  <si>
    <t>Щит распределительный ЩРВ-П-6 IP40 EKF pb40-v-6</t>
  </si>
  <si>
    <t>УТ000036430</t>
  </si>
  <si>
    <t>Щит распределительный ЩРВ-П-8 IP40 EKF pb40-v-8</t>
  </si>
  <si>
    <t xml:space="preserve"> Бокс для автоматов накладной О/У</t>
  </si>
  <si>
    <t>УТ000054191</t>
  </si>
  <si>
    <t>Бокс ЩРН-П-6 модулей навесной, пластик IP41 Generica</t>
  </si>
  <si>
    <t>УТ000054192</t>
  </si>
  <si>
    <t>Бокс ЩРН-П-8 модулей навесной, пластик IP41 Generial</t>
  </si>
  <si>
    <t>УТ000056393</t>
  </si>
  <si>
    <t>Щит на 12 модулей накладной пластик ЩРН-П-12 Generica МКР12-N-12-41-G</t>
  </si>
  <si>
    <t>00410058092</t>
  </si>
  <si>
    <t>Щит на 12 модулей накладной пластик ЩРН-П-12 IP41 "Эко" сосна TDM SQ0901-0016</t>
  </si>
  <si>
    <t>УТ000061888</t>
  </si>
  <si>
    <t>Щит на 16 модулей, накладной, пластик, с дверцей КНО-16Д</t>
  </si>
  <si>
    <t>УТ000051624</t>
  </si>
  <si>
    <t>Щит на 18 модулей накладной пластик ЩРН-П-18 ИЭК MKP12-N-18-41-G</t>
  </si>
  <si>
    <t>УТ000011793</t>
  </si>
  <si>
    <t>Щит на 18 модулей накладной пластик ЩРН-П-18 ИЭК МКР12-N-18-40-10</t>
  </si>
  <si>
    <t>УТ000030040</t>
  </si>
  <si>
    <t>Щит на 2 модуля  накладной пластик  КМПн 1/2 IP30 TDM SQ0907-0601</t>
  </si>
  <si>
    <t>УТ000000307</t>
  </si>
  <si>
    <t>Щит на 2 модуля  накладной пластик КМПн 1/2 IP30 ИЭК МКР31-N-02-30-252</t>
  </si>
  <si>
    <t>00410057818</t>
  </si>
  <si>
    <t>Щит на 2 модуля  накладной пластик КМПн 2/2 IP30 ИЭК МКР42-N-02-30-20</t>
  </si>
  <si>
    <t>УТ000059445</t>
  </si>
  <si>
    <t>Щит на 24 модуля накладной пластик ЩРН-П-24 Generica МКР12-N-24-41-G</t>
  </si>
  <si>
    <t>УТ000014794</t>
  </si>
  <si>
    <t>Щит на 24 модуля накладной пластик ЩРН-П-24 IP41 TDM SQ0901-0006</t>
  </si>
  <si>
    <t>УТ000059444</t>
  </si>
  <si>
    <t>Щит на 36 модулей накладной пластик ЩРН-П-36 Generica МКР12-N-36-41-G</t>
  </si>
  <si>
    <t>УТ000007695</t>
  </si>
  <si>
    <t>Щит на 4 модуля накладной пластик КМПн 1/4 IP20 TDM SQ0907-0102</t>
  </si>
  <si>
    <t>УТ000000361</t>
  </si>
  <si>
    <t>Щит на 4 модуля накладной пластик КМПн 2/4 IP30 ИЭК МКР31-N-04-30-135</t>
  </si>
  <si>
    <t>УТ000061881</t>
  </si>
  <si>
    <t>Щит на 4 модуля, накладной, пластик, с дверцей КНО-4Д</t>
  </si>
  <si>
    <t>УТ000014790</t>
  </si>
  <si>
    <t>Щит на 6 модулей накладной пластик КМПн 2/6 IP31 ИЭК МКР42-N-06-30-09</t>
  </si>
  <si>
    <t>УТ000007693</t>
  </si>
  <si>
    <t>Щит на 6 модулей накладной пластик ЩРН-П-6 IP40 TDM SQ0903-0002</t>
  </si>
  <si>
    <t>00410057823</t>
  </si>
  <si>
    <t>Щит на 6 модулей накладной пластик ЩРН-П-6 IP41 TDM SQ0901-0002</t>
  </si>
  <si>
    <t>УТ000005308</t>
  </si>
  <si>
    <t>Щит на 6-10 модулей накладной пластик ЩК-27</t>
  </si>
  <si>
    <t>УТ000007691</t>
  </si>
  <si>
    <t>Щит на 8 модулей накладной пластик ЩРН-П-8 IP40 "Эко" бук TDM SQ0901-0021</t>
  </si>
  <si>
    <t>УТ000007692</t>
  </si>
  <si>
    <t>Щит на 8 модулей накладной пластик ЩРН-П-8 IP40 "Эко" Сосна TDM SQ0901-0014</t>
  </si>
  <si>
    <t>УТ000061885</t>
  </si>
  <si>
    <t>Щит на 8 модулей, накладной, пластик, с дверцей КНО-8Д</t>
  </si>
  <si>
    <t>УТ000019322</t>
  </si>
  <si>
    <t>Щит на 9 модулей накладной пластик КМПн 2/9-1 IP31 ИЭК МКР42-N-09-31-01</t>
  </si>
  <si>
    <t>УТ000031109</t>
  </si>
  <si>
    <t>Щит на 9 модулей накладной пластик КМПн 2/9-2 IP31 ИЭК МКР42-N-09-31-02</t>
  </si>
  <si>
    <t xml:space="preserve"> Комплектующие для электрощитов и боксов</t>
  </si>
  <si>
    <t xml:space="preserve"> DIN-рейки</t>
  </si>
  <si>
    <t>00410057113</t>
  </si>
  <si>
    <t>DIN-рейка 10 см</t>
  </si>
  <si>
    <t>УТ000059568</t>
  </si>
  <si>
    <t>DIN-рейка 100 см</t>
  </si>
  <si>
    <t>00410055574</t>
  </si>
  <si>
    <t>DIN-рейка 20 см</t>
  </si>
  <si>
    <t xml:space="preserve"> Замки для щита</t>
  </si>
  <si>
    <t>УТ000045262</t>
  </si>
  <si>
    <t>Замок для щита 18-16/40 TDM SQ0825-0012</t>
  </si>
  <si>
    <t>УТ000020578</t>
  </si>
  <si>
    <t>Замок для щита 20-20/50 трехгранный ключ TDM SQ0825-0009</t>
  </si>
  <si>
    <t>УТ000027431</t>
  </si>
  <si>
    <t>Замок для щита TDM SQ0825-0001</t>
  </si>
  <si>
    <t>УТ000057831</t>
  </si>
  <si>
    <t>Замок для щита врезной 16мм, два ключа, ригель прямой с крючком  MS103-16 (5)</t>
  </si>
  <si>
    <t>УТ000057832</t>
  </si>
  <si>
    <t>Замок для щита врезной 20мм, два ключа, ригель прямой с крючком MS103-20 (5)</t>
  </si>
  <si>
    <t>УТ000057833</t>
  </si>
  <si>
    <t>Замок для щита врезной 25мм, два ключа, ригель прямой с крючком MS103-25 (5)</t>
  </si>
  <si>
    <t>УТ000060501</t>
  </si>
  <si>
    <t>Ключ для электрошкафов, треугольный 8мм</t>
  </si>
  <si>
    <t>УТ000060500</t>
  </si>
  <si>
    <t>Ключ для электрошкафов, треугольный 9мм</t>
  </si>
  <si>
    <t xml:space="preserve"> Комплектующие для крепления боксов</t>
  </si>
  <si>
    <t>УТ000059975</t>
  </si>
  <si>
    <t>Бугель B-20</t>
  </si>
  <si>
    <t>УТ000059397</t>
  </si>
  <si>
    <t>Лента крепления F 20.7-201 (50м)</t>
  </si>
  <si>
    <t xml:space="preserve"> Нулевые шины</t>
  </si>
  <si>
    <t>УТ000063441</t>
  </si>
  <si>
    <t>Шина "N" нулевая (латунь) 6х9мм, 10 групп, крепеж по центру, Smartbuy</t>
  </si>
  <si>
    <t>УТ000053093</t>
  </si>
  <si>
    <t>Шина "N" нулевая (латунь) 6х9мм, 12 групп, крепеж по центру, Smartbuy</t>
  </si>
  <si>
    <t>УТ000053094</t>
  </si>
  <si>
    <t>Шина "N" нулевая (латунь) 6х9мм, 14 групп, крепеж по центру, Smartbuy</t>
  </si>
  <si>
    <t>УТ000063442</t>
  </si>
  <si>
    <t>Шина "N" нулевая (латунь) 6х9мм, 6 групп, крепеж по центру, Smartbuy</t>
  </si>
  <si>
    <t>УТ000044828</t>
  </si>
  <si>
    <t>Шина "N" нулевая (латунь) 6х9мм, 8 групп, крепеж по центру, Smartbuy</t>
  </si>
  <si>
    <t>УТ000059314</t>
  </si>
  <si>
    <t>Шина "N" нулевая (латунь) в изоляторе на DIN-рейку 6x9мм, 12 групп, Smartbuy</t>
  </si>
  <si>
    <t>УТ000053097</t>
  </si>
  <si>
    <t>Шина "N" нулевая (латунь) в изоляторе на DIN-рейку 6x9мм, 6 групп, Smartbuy</t>
  </si>
  <si>
    <t>УТ000044833</t>
  </si>
  <si>
    <t>Шина "N" нулевая (латунь) в изоляторе на DIN-рейку 6x9мм, 8 групп, Smartbuy (SBE-bc-8-dri)</t>
  </si>
  <si>
    <t>УТ000053089</t>
  </si>
  <si>
    <t>Шина "N" нулевая (латунь) на двух угл. изоляторах 6x9мм 10 групп, Smartbuy</t>
  </si>
  <si>
    <t>УТ000053090</t>
  </si>
  <si>
    <t>Шина "N" нулевая (латунь) на двух угл. изоляторах 6x9мм 12 групп, Smartbuy</t>
  </si>
  <si>
    <t>УТ000053091</t>
  </si>
  <si>
    <t>Шина "N" нулевая (латунь) на двух угл. изоляторах 6x9мм 14 групп, Smartbuy (SBE-bc-14-2i)</t>
  </si>
  <si>
    <t>УТ000053092</t>
  </si>
  <si>
    <t>Шина "N" нулевая (латунь) на двух угл. изоляторах 6x9мм 8 групп, Smartbuy</t>
  </si>
  <si>
    <t>УТ000044829</t>
  </si>
  <si>
    <t>Шина "N" нулевая (латунь) с изолятором на DIN-рейку 6x9мм, 10 групп, Smartbuy (SBE-bc-10-dr)</t>
  </si>
  <si>
    <t>УТ000044830</t>
  </si>
  <si>
    <t>Шина "N" нулевая (латунь) с изолятором на DIN-рейку 6x9мм, 12 групп, Smartbuy</t>
  </si>
  <si>
    <t>УТ000044831</t>
  </si>
  <si>
    <t>Шина "N" нулевая (латунь) с изолятором на DIN-рейку 6x9мм, 14 групп, Smartbuy</t>
  </si>
  <si>
    <t>УТ000044832</t>
  </si>
  <si>
    <t>Шина "N" нулевая (латунь) с изолятором на DIN-рейку 6x9мм, 6 групп, Smartbuy</t>
  </si>
  <si>
    <t>УТ000015979</t>
  </si>
  <si>
    <t>Шина N нулевая 6*9мм 12 групп в изоляторе TDM SQ0801-0020</t>
  </si>
  <si>
    <t>УТ000000032</t>
  </si>
  <si>
    <t>Шина N нулевая 6*9мм 12 групп на изоляторе (стойка мал.) TDM SQ0801-0014</t>
  </si>
  <si>
    <t>УТ000015968</t>
  </si>
  <si>
    <t>Шина N нулевая 6*9мм 12 групп на изоляторе 63А  EKF sn0-63-12-d</t>
  </si>
  <si>
    <t>УТ000018009</t>
  </si>
  <si>
    <t>Шина N нулевая 6*9мм 12 групп на изоляторе Navigator NBB-M69-12D/B 71155</t>
  </si>
  <si>
    <t>УТ000000033</t>
  </si>
  <si>
    <t>Шина N нулевая 6*9мм 14 групп, крепеж по центру TDM SQ0801-0004</t>
  </si>
  <si>
    <t>УТ000015978</t>
  </si>
  <si>
    <t>Шина N нулевая 6*9мм 6 групп в изоляторе TDM SQ0801-0017</t>
  </si>
  <si>
    <t>УТ000015970</t>
  </si>
  <si>
    <t>Шина N нулевая 6*9мм 8 групп на изоляторе 63А  EKF sn0-63-08-d</t>
  </si>
  <si>
    <t>УТ000000035</t>
  </si>
  <si>
    <t>Шина N нулевая 6*9мм 8 групп, крепеж по центру Navigator 4670004711460</t>
  </si>
  <si>
    <t>УТ000012012</t>
  </si>
  <si>
    <t>Шина N нулевая 8*12мм 12 групп в изоляторе TDM SQ0801-0025</t>
  </si>
  <si>
    <t xml:space="preserve"> Распределительные блоки</t>
  </si>
  <si>
    <t>УТ000020591</t>
  </si>
  <si>
    <t>Распределительный блок на DIN-рейку РБ-250 1П 250А (1*120/2*35+5*16+4*10) TDM SQ0823-0004</t>
  </si>
  <si>
    <t xml:space="preserve"> Шина соединительная</t>
  </si>
  <si>
    <t>УТ000040457</t>
  </si>
  <si>
    <t>Шина соединительная типа PIN Smartbuy (штырь, 2П, 63А, 1м)</t>
  </si>
  <si>
    <t>УТ000058128</t>
  </si>
  <si>
    <t>Шина соединительная типа PIN для трехфазной нагрузки 63А 12 модулей EKF PROxima</t>
  </si>
  <si>
    <t xml:space="preserve"> Щит распределительно учетный наружный О/У</t>
  </si>
  <si>
    <t>УТ000029931</t>
  </si>
  <si>
    <t>Щит распределительный навесной, металлический ЩРН-09 (265*310*120) IP31 TDM SQ0905-0010</t>
  </si>
  <si>
    <t>УТ000029932</t>
  </si>
  <si>
    <t>Щит распределительный навесной, металлический ЩРН-12 (265*310*120) IP31 TDM SQ0905-0011</t>
  </si>
  <si>
    <t>УТ000000078</t>
  </si>
  <si>
    <t>Щит учётно-распределительный навесной, металлический ЩУРН-1/6зо-1 76 IP31 (285*190*130) Эра NO-132-05</t>
  </si>
  <si>
    <t>УТ000031930</t>
  </si>
  <si>
    <t>Щит учётно-распределительный наружный, пластик ЩУРн-П 1/3 IP55 РС ИЭК MSP1-N-03-55</t>
  </si>
  <si>
    <t>УТ000031931</t>
  </si>
  <si>
    <t>Щит учётно-распределительный наружный, пластик ЩУРн-П 1/8 IP55 РС ИЭК MSP1-N-08-55</t>
  </si>
  <si>
    <t>УТ000031932</t>
  </si>
  <si>
    <t>Щит учётно-распределительный наружный, пластик ЩУРн-П 3/12 IP55 РС ИЭК MSP3-N-12-55</t>
  </si>
  <si>
    <t>УТ000031933</t>
  </si>
  <si>
    <t>Щит учётно-распределительный наружный, пластик ЩУРн-П 3/6 IP55 РС ИЭК MSP3-N-06-55</t>
  </si>
</sst>
</file>

<file path=xl/styles.xml><?xml version="1.0" encoding="utf-8"?>
<styleSheet xmlns="http://schemas.openxmlformats.org/spreadsheetml/2006/main" xml:space="preserve">
  <numFmts count="1">
    <numFmt numFmtId="164" formatCode="mm-dd-yy"/>
  </numFmts>
  <fonts count="8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ffffff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3"/>
      <color rgb="FF000000"/>
      <name val="Arial"/>
    </font>
    <font>
      <b val="1"/>
      <i val="0"/>
      <strike val="0"/>
      <u val="none"/>
      <sz val="22"/>
      <color rgb="FF558ed5"/>
      <name val="Arial"/>
    </font>
    <font>
      <b val="1"/>
      <i val="0"/>
      <strike val="0"/>
      <u val="none"/>
      <sz val="14"/>
      <color rgb="FFc00000"/>
      <name val="Arial"/>
    </font>
    <font>
      <b val="1"/>
      <i val="1"/>
      <strike val="0"/>
      <u val="none"/>
      <sz val="14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7c98d9"/>
        <bgColor rgb="FF000000"/>
      </patternFill>
    </fill>
    <fill>
      <patternFill patternType="solid">
        <fgColor rgb="FF6784ca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left" vertical="center" textRotation="0" wrapText="true" shrinkToFit="false"/>
    </xf>
    <xf xfId="0" fontId="2" numFmtId="2" fillId="0" borderId="1" applyFont="1" applyNumberFormat="1" applyFill="0" applyBorder="1" applyAlignment="1">
      <alignment horizontal="center" vertical="center" textRotation="0" wrapText="false" shrinkToFit="false"/>
    </xf>
    <xf xfId="0" fontId="1" numFmtId="0" fillId="3" borderId="0" applyFont="1" applyNumberFormat="0" applyFill="1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6" numFmtId="0" fillId="0" borderId="0" applyFont="1" applyNumberFormat="0" applyFill="0" applyBorder="0" applyAlignment="1">
      <alignment horizontal="left" vertical="center" textRotation="0" wrapText="false" shrinkToFit="false"/>
    </xf>
    <xf xfId="0" fontId="3" numFmtId="164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1" applyFont="1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_hyperlink_1" Type="http://schemas.openxmlformats.org/officeDocument/2006/relationships/hyperlink" Target="http://&#1101;&#1083;&#1077;&#1082;&#1090;&#1088;&#1086;-&#1084;&#1072;&#1088;&#1082;&#1077;&#1090;.&#1088;&#1092;/product/250706/bluetooth-adapter-dlya-pk-v-54-edrble-100m-b16/" TargetMode="External"/><Relationship Id="rId_hyperlink_2" Type="http://schemas.openxmlformats.org/officeDocument/2006/relationships/hyperlink" Target="http://&#1101;&#1083;&#1077;&#1082;&#1090;&#1088;&#1086;-&#1084;&#1072;&#1088;&#1082;&#1077;&#1090;.&#1088;&#1092;/product/251324/gps-treker-hoco-e94-pearl-white/" TargetMode="External"/><Relationship Id="rId_hyperlink_3" Type="http://schemas.openxmlformats.org/officeDocument/2006/relationships/hyperlink" Target="http://&#1101;&#1083;&#1077;&#1082;&#1090;&#1088;&#1086;-&#1084;&#1072;&#1088;&#1082;&#1077;&#1090;.&#1088;&#1092;/product/251167/usb-adapter-wifi-wr12-2-diapozona-1200mbps-usb30/" TargetMode="External"/><Relationship Id="rId_hyperlink_4" Type="http://schemas.openxmlformats.org/officeDocument/2006/relationships/hyperlink" Target="http://&#1101;&#1083;&#1077;&#1082;&#1090;&#1088;&#1086;-&#1084;&#1072;&#1088;&#1082;&#1077;&#1090;.&#1088;&#1092;/product/248593/avtomagnitola-jbl-flash-celebrity-150-bt50-mp3usb/" TargetMode="External"/><Relationship Id="rId_hyperlink_5" Type="http://schemas.openxmlformats.org/officeDocument/2006/relationships/hyperlink" Target="http://&#1101;&#1083;&#1077;&#1082;&#1090;&#1088;&#1086;-&#1084;&#1072;&#1088;&#1082;&#1077;&#1090;.&#1088;&#1092;/product/249825/avtomagnitola-prology-cmx-165-usbsd-aux-red/" TargetMode="External"/><Relationship Id="rId_hyperlink_6" Type="http://schemas.openxmlformats.org/officeDocument/2006/relationships/hyperlink" Target="http://&#1101;&#1083;&#1077;&#1082;&#1090;&#1088;&#1086;-&#1084;&#1072;&#1088;&#1082;&#1077;&#1090;.&#1088;&#1092;/product/250730/adapter-ld8-type-c-to-hdmif-20-4k-15cm/" TargetMode="External"/><Relationship Id="rId_hyperlink_7" Type="http://schemas.openxmlformats.org/officeDocument/2006/relationships/hyperlink" Target="http://&#1101;&#1083;&#1077;&#1082;&#1090;&#1088;&#1086;-&#1084;&#1072;&#1088;&#1082;&#1077;&#1090;.&#1088;&#1092;/product/250731/akkumulyator-18650-g70-lte54-livepower-2400mah-s-vyvodami/" TargetMode="External"/><Relationship Id="rId_hyperlink_8" Type="http://schemas.openxmlformats.org/officeDocument/2006/relationships/hyperlink" Target="http://&#1101;&#1083;&#1077;&#1082;&#1090;&#1088;&#1086;-&#1084;&#1072;&#1088;&#1082;&#1077;&#1090;.&#1088;&#1092;/product/250287/akkumulyatornaya-moyka-vysokogo-davleniya-dlya-avtomobilya-v-keyse-48v-23sm/" TargetMode="External"/><Relationship Id="rId_hyperlink_9" Type="http://schemas.openxmlformats.org/officeDocument/2006/relationships/hyperlink" Target="http://&#1101;&#1083;&#1077;&#1082;&#1090;&#1088;&#1086;-&#1084;&#1072;&#1088;&#1082;&#1077;&#1090;.&#1088;&#1092;/product/233172/akusticheskaya-sistema-avtomobilnaya-jb-gx-165-coaxial-16-cm/" TargetMode="External"/><Relationship Id="rId_hyperlink_10" Type="http://schemas.openxmlformats.org/officeDocument/2006/relationships/hyperlink" Target="http://&#1101;&#1083;&#1077;&#1082;&#1090;&#1088;&#1086;-&#1084;&#1072;&#1088;&#1082;&#1077;&#1090;.&#1088;&#1092;/product/250674/akusticheskaya-sistema-avtomobilnaya-pioneer-ts-g1610f-d-16sm/" TargetMode="External"/><Relationship Id="rId_hyperlink_11" Type="http://schemas.openxmlformats.org/officeDocument/2006/relationships/hyperlink" Target="http://&#1101;&#1083;&#1077;&#1082;&#1090;&#1088;&#1086;-&#1084;&#1072;&#1088;&#1082;&#1077;&#1090;.&#1088;&#1092;/product/239099/akusticheskiy-komplekt-provodov-dv-pioneerok-x9-1800w/" TargetMode="External"/><Relationship Id="rId_hyperlink_12" Type="http://schemas.openxmlformats.org/officeDocument/2006/relationships/hyperlink" Target="http://&#1101;&#1083;&#1077;&#1082;&#1090;&#1088;&#1086;-&#1084;&#1072;&#1088;&#1082;&#1077;&#1090;.&#1088;&#1092;/product/250675/amortizator-stiralnoy-mashiny-lg-4901er2003a-100n-aks/" TargetMode="External"/><Relationship Id="rId_hyperlink_13" Type="http://schemas.openxmlformats.org/officeDocument/2006/relationships/hyperlink" Target="http://&#1101;&#1083;&#1077;&#1082;&#1090;&#1088;&#1086;-&#1084;&#1072;&#1088;&#1082;&#1077;&#1090;.&#1088;&#1092;/product/251112/androyd-pristavka-m98-tv-stick-2g16g-amlogic-s905y4/" TargetMode="External"/><Relationship Id="rId_hyperlink_14" Type="http://schemas.openxmlformats.org/officeDocument/2006/relationships/hyperlink" Target="http://&#1101;&#1083;&#1077;&#1082;&#1090;&#1088;&#1086;-&#1084;&#1072;&#1088;&#1082;&#1077;&#1090;.&#1088;&#1092;/product/251191/antenna-komnatnaya-dvb-t2-i-dmv-aktivnaya-signal-sai-110-20db-kabel-3m/" TargetMode="External"/><Relationship Id="rId_hyperlink_15" Type="http://schemas.openxmlformats.org/officeDocument/2006/relationships/hyperlink" Target="http://&#1101;&#1083;&#1077;&#1082;&#1090;&#1088;&#1086;-&#1084;&#1072;&#1088;&#1082;&#1077;&#1090;.&#1088;&#1092;/product/251192/antenna-komnatnaya-dvb-t2-i-dmv-aktivnaya-signal-sai-402-22-25db-kabel-5-m-s-magnit-osnovaniem/" TargetMode="External"/><Relationship Id="rId_hyperlink_16" Type="http://schemas.openxmlformats.org/officeDocument/2006/relationships/hyperlink" Target="http://&#1101;&#1083;&#1077;&#1082;&#1090;&#1088;&#1086;-&#1084;&#1072;&#1088;&#1082;&#1077;&#1090;.&#1088;&#1092;/product/251193/antenna-komnatnaya-dvb-t2-i-dmv-aktivnaya-signal-sai-910-13-23db-kabel-3m/" TargetMode="External"/><Relationship Id="rId_hyperlink_17" Type="http://schemas.openxmlformats.org/officeDocument/2006/relationships/hyperlink" Target="http://&#1101;&#1083;&#1077;&#1082;&#1090;&#1088;&#1086;-&#1084;&#1072;&#1088;&#1082;&#1077;&#1090;.&#1088;&#1092;/product/251197/antenna-komnatnaya-dmv-passivnaya-efir-se-620-17sm-kabel-2m-s-magnit-osnovaniem/" TargetMode="External"/><Relationship Id="rId_hyperlink_18" Type="http://schemas.openxmlformats.org/officeDocument/2006/relationships/hyperlink" Target="http://&#1101;&#1083;&#1077;&#1082;&#1090;&#1088;&#1086;-&#1084;&#1072;&#1088;&#1082;&#1077;&#1090;.&#1088;&#1092;/product/251729/aerogril-deespi-dee-110-2600w-10l-taymer-na-60-min-2-h-spiralnyy/" TargetMode="External"/><Relationship Id="rId_hyperlink_19" Type="http://schemas.openxmlformats.org/officeDocument/2006/relationships/hyperlink" Target="http://&#1101;&#1083;&#1077;&#1082;&#1090;&#1088;&#1086;-&#1084;&#1072;&#1088;&#1082;&#1077;&#1090;.&#1088;&#1092;/product/227529/batareyka-duracell-za13-bl6-zinc-air-145v-de-660600-dlya-sluhovyh-apparatov/" TargetMode="External"/><Relationship Id="rId_hyperlink_20" Type="http://schemas.openxmlformats.org/officeDocument/2006/relationships/hyperlink" Target="http://&#1101;&#1083;&#1077;&#1082;&#1090;&#1088;&#1086;-&#1084;&#1072;&#1088;&#1082;&#1077;&#1090;.&#1088;&#1092;/product/251705/batareyka-gp-lr20-super-g-tech-sp-2-20/" TargetMode="External"/><Relationship Id="rId_hyperlink_21" Type="http://schemas.openxmlformats.org/officeDocument/2006/relationships/hyperlink" Target="http://&#1101;&#1083;&#1077;&#1082;&#1090;&#1088;&#1086;-&#1084;&#1072;&#1088;&#1082;&#1077;&#1090;.&#1088;&#1092;/product/249734/besprovodnoy-adapter-carplay-deespi-es33/" TargetMode="External"/><Relationship Id="rId_hyperlink_22" Type="http://schemas.openxmlformats.org/officeDocument/2006/relationships/hyperlink" Target="http://&#1101;&#1083;&#1077;&#1082;&#1090;&#1088;&#1086;-&#1084;&#1072;&#1088;&#1082;&#1077;&#1090;.&#1088;&#1092;/product/251113/blok-pitaniya-215v-3000ma-shteker-55h25mm-lp-138/" TargetMode="External"/><Relationship Id="rId_hyperlink_23" Type="http://schemas.openxmlformats.org/officeDocument/2006/relationships/hyperlink" Target="http://&#1101;&#1083;&#1077;&#1082;&#1090;&#1088;&#1086;-&#1084;&#1072;&#1088;&#1082;&#1077;&#1090;.&#1088;&#1092;/product/251884/blok-pitaniya-24v-2000ma-48vt-shteker-55h25mm-ot-apb125-impulsnyy/" TargetMode="External"/><Relationship Id="rId_hyperlink_24" Type="http://schemas.openxmlformats.org/officeDocument/2006/relationships/hyperlink" Target="http://&#1101;&#1083;&#1077;&#1082;&#1090;&#1088;&#1086;-&#1084;&#1072;&#1088;&#1082;&#1077;&#1090;.&#1088;&#1092;/product/251885/blok-pitaniya-24v-3000ma-72vt-shteker-55h25mm-ot-apb126-impulsnyy/" TargetMode="External"/><Relationship Id="rId_hyperlink_25" Type="http://schemas.openxmlformats.org/officeDocument/2006/relationships/hyperlink" Target="http://&#1101;&#1083;&#1077;&#1082;&#1090;&#1088;&#1086;-&#1084;&#1072;&#1088;&#1082;&#1077;&#1090;.&#1088;&#1092;/product/251886/blok-pitaniya-24v-4000ma-96vt-shteker-55h25mm-ot-apb127-impulsnyy/" TargetMode="External"/><Relationship Id="rId_hyperlink_26" Type="http://schemas.openxmlformats.org/officeDocument/2006/relationships/hyperlink" Target="http://&#1101;&#1083;&#1077;&#1082;&#1090;&#1088;&#1086;-&#1084;&#1072;&#1088;&#1082;&#1077;&#1090;.&#1088;&#1092;/product/251887/blok-pitaniya-24v-5000ma-120vt-shteker-55h25mm-ot-apb128-impulsnyy/" TargetMode="External"/><Relationship Id="rId_hyperlink_27" Type="http://schemas.openxmlformats.org/officeDocument/2006/relationships/hyperlink" Target="http://&#1101;&#1083;&#1077;&#1082;&#1090;&#1088;&#1086;-&#1084;&#1072;&#1088;&#1082;&#1077;&#1090;.&#1088;&#1092;/product/251118/blok-pitaniya-52v-2500ma-shteker-55h25mm-og-15/" TargetMode="External"/><Relationship Id="rId_hyperlink_28" Type="http://schemas.openxmlformats.org/officeDocument/2006/relationships/hyperlink" Target="http://&#1101;&#1083;&#1077;&#1082;&#1090;&#1088;&#1086;-&#1084;&#1072;&#1088;&#1082;&#1077;&#1090;.&#1088;&#1092;/product/251115/blok-pitaniya-dlya-led-lenty-12v-200w-1675a-ip67-mr-12200/" TargetMode="External"/><Relationship Id="rId_hyperlink_29" Type="http://schemas.openxmlformats.org/officeDocument/2006/relationships/hyperlink" Target="http://&#1101;&#1083;&#1077;&#1082;&#1090;&#1088;&#1086;-&#1084;&#1072;&#1088;&#1082;&#1077;&#1090;.&#1088;&#1092;/product/247802/blok-pitaniya-dlya-led-lenty-12v-60w-ip20-292x18x18-interernyy-b2t060esb-ecola/" TargetMode="External"/><Relationship Id="rId_hyperlink_30" Type="http://schemas.openxmlformats.org/officeDocument/2006/relationships/hyperlink" Target="http://&#1101;&#1083;&#1077;&#1082;&#1090;&#1088;&#1086;-&#1084;&#1072;&#1088;&#1082;&#1077;&#1090;.&#1088;&#1092;/product/244012/bur-sds-6h110mm-lit/" TargetMode="External"/><Relationship Id="rId_hyperlink_31" Type="http://schemas.openxmlformats.org/officeDocument/2006/relationships/hyperlink" Target="http://&#1101;&#1083;&#1077;&#1082;&#1090;&#1088;&#1086;-&#1084;&#1072;&#1088;&#1082;&#1077;&#1090;.&#1088;&#1092;/product/244013/bur-sds-6h210mm-lit/" TargetMode="External"/><Relationship Id="rId_hyperlink_32" Type="http://schemas.openxmlformats.org/officeDocument/2006/relationships/hyperlink" Target="http://&#1101;&#1083;&#1077;&#1082;&#1090;&#1088;&#1086;-&#1084;&#1072;&#1088;&#1082;&#1077;&#1090;.&#1088;&#1092;/product/244011/bur-sds-14h260mm-lit/" TargetMode="External"/><Relationship Id="rId_hyperlink_33" Type="http://schemas.openxmlformats.org/officeDocument/2006/relationships/hyperlink" Target="http://&#1101;&#1083;&#1077;&#1082;&#1090;&#1088;&#1086;-&#1084;&#1072;&#1088;&#1082;&#1077;&#1090;.&#1088;&#1092;/product/250635/vesy-yuvelirnye-el-digital-scale-professional-mini-200g01g/" TargetMode="External"/><Relationship Id="rId_hyperlink_34" Type="http://schemas.openxmlformats.org/officeDocument/2006/relationships/hyperlink" Target="http://&#1101;&#1083;&#1077;&#1082;&#1090;&#1088;&#1086;-&#1084;&#1072;&#1088;&#1082;&#1077;&#1090;.&#1088;&#1092;/product/250834/videoregistrator-silverstone-f1-taxi-3-4k-2-kamery/" TargetMode="External"/><Relationship Id="rId_hyperlink_35" Type="http://schemas.openxmlformats.org/officeDocument/2006/relationships/hyperlink" Target="http://&#1101;&#1083;&#1077;&#1082;&#1090;&#1088;&#1086;-&#1084;&#1072;&#1088;&#1082;&#1077;&#1090;.&#1088;&#1092;/product/250833/videoregistrator-s-radar-detektorom-neoline-x-cop-9350/" TargetMode="External"/><Relationship Id="rId_hyperlink_36" Type="http://schemas.openxmlformats.org/officeDocument/2006/relationships/hyperlink" Target="http://&#1101;&#1083;&#1077;&#1082;&#1090;&#1088;&#1086;-&#1084;&#1072;&#1088;&#1082;&#1077;&#1090;.&#1088;&#1092;/product/250832/videoregistrator-s-radar-detektorom-silverstone-f1-hybrid-evo-pro-super-hd-gps-informator-signatura/" TargetMode="External"/><Relationship Id="rId_hyperlink_37" Type="http://schemas.openxmlformats.org/officeDocument/2006/relationships/hyperlink" Target="http://&#1101;&#1083;&#1077;&#1082;&#1090;&#1088;&#1086;-&#1084;&#1072;&#1088;&#1082;&#1077;&#1090;.&#1088;&#1092;/product/251119/vneshniy-akb-power-bank-deespi-dp10-10000mah-chernyy/" TargetMode="External"/><Relationship Id="rId_hyperlink_38" Type="http://schemas.openxmlformats.org/officeDocument/2006/relationships/hyperlink" Target="http://&#1101;&#1083;&#1077;&#1082;&#1090;&#1088;&#1086;-&#1084;&#1072;&#1088;&#1082;&#1077;&#1090;.&#1088;&#1092;/product/251120/vneshniy-akb-power-bank-deespi-dp31q-30000mah-chernyy/" TargetMode="External"/><Relationship Id="rId_hyperlink_39" Type="http://schemas.openxmlformats.org/officeDocument/2006/relationships/hyperlink" Target="http://&#1101;&#1083;&#1077;&#1082;&#1090;&#1088;&#1086;-&#1084;&#1072;&#1088;&#1082;&#1077;&#1090;.&#1088;&#1092;/product/251150/vtulka-prohodna-naruzh-6mm-vnutr-4mm-prozrachnaya/" TargetMode="External"/><Relationship Id="rId_hyperlink_40" Type="http://schemas.openxmlformats.org/officeDocument/2006/relationships/hyperlink" Target="http://&#1101;&#1083;&#1077;&#1082;&#1090;&#1088;&#1086;-&#1084;&#1072;&#1088;&#1082;&#1077;&#1090;.&#1088;&#1092;/product/251063/vyklyuchatel-1-klavishnyy-s-indikatorom-10a-bezhevyy-keramika-mars-sbe-02i-10-sw1-1-c/" TargetMode="External"/><Relationship Id="rId_hyperlink_41" Type="http://schemas.openxmlformats.org/officeDocument/2006/relationships/hyperlink" Target="http://&#1101;&#1083;&#1077;&#1082;&#1090;&#1088;&#1086;-&#1084;&#1072;&#1088;&#1082;&#1077;&#1090;.&#1088;&#1092;/product/252028/vyklyuchatel-avt-dif-toka-2p-1pn-s-25a-30ma-tip-as-6ka-avdt-63n-proxima-ekf-d63n26e25c30/" TargetMode="External"/><Relationship Id="rId_hyperlink_42" Type="http://schemas.openxmlformats.org/officeDocument/2006/relationships/hyperlink" Target="http://&#1101;&#1083;&#1077;&#1082;&#1090;&#1088;&#1086;-&#1084;&#1072;&#1088;&#1082;&#1077;&#1090;.&#1088;&#1092;/product/249925/generator-voln-shumana-783-gc-kvadratnyy-izluchatel-reguliruemaya-chastota-s-korpusom/" TargetMode="External"/><Relationship Id="rId_hyperlink_43" Type="http://schemas.openxmlformats.org/officeDocument/2006/relationships/hyperlink" Target="http://&#1101;&#1083;&#1077;&#1082;&#1090;&#1088;&#1086;-&#1084;&#1072;&#1088;&#1082;&#1077;&#1090;.&#1088;&#1092;/product/251385/glicerin-gidrazinovyy-flyus-25ml-connector/" TargetMode="External"/><Relationship Id="rId_hyperlink_44" Type="http://schemas.openxmlformats.org/officeDocument/2006/relationships/hyperlink" Target="http://&#1101;&#1083;&#1077;&#1082;&#1090;&#1088;&#1086;-&#1084;&#1072;&#1088;&#1082;&#1077;&#1090;.&#1088;&#1092;/product/250978/gorelka-gazovaya-s-pezopodzhigom-m-961c/" TargetMode="External"/><Relationship Id="rId_hyperlink_45" Type="http://schemas.openxmlformats.org/officeDocument/2006/relationships/hyperlink" Target="http://&#1101;&#1083;&#1077;&#1082;&#1090;&#1088;&#1086;-&#1084;&#1072;&#1088;&#1082;&#1077;&#1090;.&#1088;&#1092;/product/251299/gorelka-gazovaya-s-pezopodzhigom-915/" TargetMode="External"/><Relationship Id="rId_hyperlink_46" Type="http://schemas.openxmlformats.org/officeDocument/2006/relationships/hyperlink" Target="http://&#1101;&#1083;&#1077;&#1082;&#1090;&#1088;&#1086;-&#1084;&#1072;&#1088;&#1082;&#1077;&#1090;.&#1088;&#1092;/product/251136/gorelka-gazovaya-s-pezopodzhigom-920/" TargetMode="External"/><Relationship Id="rId_hyperlink_47" Type="http://schemas.openxmlformats.org/officeDocument/2006/relationships/hyperlink" Target="http://&#1101;&#1083;&#1077;&#1082;&#1090;&#1088;&#1086;-&#1084;&#1072;&#1088;&#1082;&#1077;&#1090;.&#1088;&#1092;/product/251430/gorelka-gazovaya-s-uzkim-soplom-815/" TargetMode="External"/><Relationship Id="rId_hyperlink_48" Type="http://schemas.openxmlformats.org/officeDocument/2006/relationships/hyperlink" Target="http://&#1101;&#1083;&#1077;&#1082;&#1090;&#1088;&#1086;-&#1084;&#1072;&#1088;&#1082;&#1077;&#1090;.&#1088;&#1092;/product/249305/derevyannoe-osnovanie-dlya-krossovera/" TargetMode="External"/><Relationship Id="rId_hyperlink_49" Type="http://schemas.openxmlformats.org/officeDocument/2006/relationships/hyperlink" Target="http://&#1101;&#1083;&#1077;&#1082;&#1090;&#1088;&#1086;-&#1084;&#1072;&#1088;&#1082;&#1077;&#1090;.&#1088;&#1092;/product/250813/derzhatel-dlya-krony-s-razemom-55-vykl-kryshkoy-fut0249/" TargetMode="External"/><Relationship Id="rId_hyperlink_50" Type="http://schemas.openxmlformats.org/officeDocument/2006/relationships/hyperlink" Target="http://&#1101;&#1083;&#1077;&#1082;&#1090;&#1088;&#1086;-&#1084;&#1072;&#1088;&#1082;&#1077;&#1090;.&#1088;&#1092;/product/247182/dinamik-nch-sch-d178mm-65-60-vt-r-4-om-863-db-47hz-5khz-diffuzor-iz-stelovolokna/" TargetMode="External"/><Relationship Id="rId_hyperlink_51" Type="http://schemas.openxmlformats.org/officeDocument/2006/relationships/hyperlink" Target="http://&#1101;&#1083;&#1077;&#1082;&#1090;&#1088;&#1086;-&#1084;&#1072;&#1088;&#1082;&#1077;&#1090;.&#1088;&#1092;/product/244397/disk-otreznoy-po-metallu-1152522-lit/" TargetMode="External"/><Relationship Id="rId_hyperlink_52" Type="http://schemas.openxmlformats.org/officeDocument/2006/relationships/hyperlink" Target="http://&#1101;&#1083;&#1077;&#1082;&#1090;&#1088;&#1086;-&#1084;&#1072;&#1088;&#1082;&#1077;&#1090;.&#1088;&#1092;/product/240018/disk-otreznoy-po-metallu-1251222-lit/" TargetMode="External"/><Relationship Id="rId_hyperlink_53" Type="http://schemas.openxmlformats.org/officeDocument/2006/relationships/hyperlink" Target="http://&#1101;&#1083;&#1077;&#1082;&#1090;&#1088;&#1086;-&#1084;&#1072;&#1088;&#1082;&#1077;&#1090;.&#1088;&#1092;/product/240019/disk-otreznoy-po-metallu-1251622-lit/" TargetMode="External"/><Relationship Id="rId_hyperlink_54" Type="http://schemas.openxmlformats.org/officeDocument/2006/relationships/hyperlink" Target="http://&#1101;&#1083;&#1077;&#1082;&#1090;&#1088;&#1086;-&#1084;&#1072;&#1088;&#1082;&#1077;&#1090;.&#1088;&#1092;/product/239491/disk-otreznoy-po-metallu-1252522/" TargetMode="External"/><Relationship Id="rId_hyperlink_55" Type="http://schemas.openxmlformats.org/officeDocument/2006/relationships/hyperlink" Target="http://&#1101;&#1083;&#1077;&#1082;&#1090;&#1088;&#1086;-&#1084;&#1072;&#1088;&#1082;&#1077;&#1090;.&#1088;&#1092;/product/246694/distribyuter-pitaniya-na-6-rozetok-japan-voltmetr/" TargetMode="External"/><Relationship Id="rId_hyperlink_56" Type="http://schemas.openxmlformats.org/officeDocument/2006/relationships/hyperlink" Target="http://&#1101;&#1083;&#1077;&#1082;&#1090;&#1088;&#1086;-&#1084;&#1072;&#1088;&#1082;&#1077;&#1090;.&#1088;&#1092;/product/252158/dnevnye-hodovy-ogni-drl-l8-8-diodov-2sht/" TargetMode="External"/><Relationship Id="rId_hyperlink_57" Type="http://schemas.openxmlformats.org/officeDocument/2006/relationships/hyperlink" Target="http://&#1101;&#1083;&#1077;&#1082;&#1090;&#1088;&#1086;-&#1084;&#1072;&#1088;&#1082;&#1077;&#1090;.&#1088;&#1092;/product/252159/dnevnye-hodovy-ogni-rn-092-2-p-4-dioda-prozrachnaya-2sht/" TargetMode="External"/><Relationship Id="rId_hyperlink_58" Type="http://schemas.openxmlformats.org/officeDocument/2006/relationships/hyperlink" Target="http://&#1101;&#1083;&#1077;&#1082;&#1090;&#1088;&#1086;-&#1084;&#1072;&#1088;&#1082;&#1077;&#1090;.&#1088;&#1092;/product/251708/dyubel-homut-dhp-105-bel-100sht/" TargetMode="External"/><Relationship Id="rId_hyperlink_59" Type="http://schemas.openxmlformats.org/officeDocument/2006/relationships/hyperlink" Target="http://&#1101;&#1083;&#1077;&#1082;&#1090;&#1088;&#1086;-&#1084;&#1072;&#1088;&#1082;&#1077;&#1090;.&#1088;&#1092;/product/251693/zazhigalka-gazovaya-peza-beduin-919-frukty-zapravlyaetsya/" TargetMode="External"/><Relationship Id="rId_hyperlink_60" Type="http://schemas.openxmlformats.org/officeDocument/2006/relationships/hyperlink" Target="http://&#1101;&#1083;&#1077;&#1082;&#1090;&#1088;&#1086;-&#1084;&#1072;&#1088;&#1082;&#1077;&#1090;.&#1088;&#1092;/product/251694/zazhigalka-dlya-gazovoy-plity-cvetnaya-s-cx-929-frukty-regulyator-plameni-zapravlyaetsya/" TargetMode="External"/><Relationship Id="rId_hyperlink_61" Type="http://schemas.openxmlformats.org/officeDocument/2006/relationships/hyperlink" Target="http://&#1101;&#1083;&#1077;&#1082;&#1090;&#1088;&#1086;-&#1084;&#1072;&#1088;&#1082;&#1077;&#1090;.&#1088;&#1092;/product/251958/zazhigalka-gorelka-gazovaya-968s-prozrachnaya-zapravlyaetsya/" TargetMode="External"/><Relationship Id="rId_hyperlink_62" Type="http://schemas.openxmlformats.org/officeDocument/2006/relationships/hyperlink" Target="http://&#1101;&#1083;&#1077;&#1082;&#1090;&#1088;&#1086;-&#1084;&#1072;&#1088;&#1082;&#1077;&#1090;.&#1088;&#1092;/product/250025/zazhigalka-gorelka-gazovaya-a-928-prozrachnaya-zapravlyaemaya/" TargetMode="External"/><Relationship Id="rId_hyperlink_63" Type="http://schemas.openxmlformats.org/officeDocument/2006/relationships/hyperlink" Target="http://&#1101;&#1083;&#1077;&#1082;&#1090;&#1088;&#1086;-&#1084;&#1072;&#1088;&#1082;&#1077;&#1090;.&#1088;&#1092;/product/251959/zazhigalka-gorelka-gazovaya-s-dvumya-soplami-ql-002-prozrachnaya-zapravlyaetsya/" TargetMode="External"/><Relationship Id="rId_hyperlink_64" Type="http://schemas.openxmlformats.org/officeDocument/2006/relationships/hyperlink" Target="http://&#1101;&#1083;&#1077;&#1082;&#1090;&#1088;&#1086;-&#1084;&#1072;&#1088;&#1082;&#1077;&#1090;.&#1088;&#1092;/product/248352/igla-dlya-proigryvatelya-vinilovyh-plastinok/" TargetMode="External"/><Relationship Id="rId_hyperlink_65" Type="http://schemas.openxmlformats.org/officeDocument/2006/relationships/hyperlink" Target="http://&#1101;&#1083;&#1077;&#1082;&#1090;&#1088;&#1086;-&#1084;&#1072;&#1088;&#1082;&#1077;&#1090;.&#1088;&#1092;/product/251282/kabel-aux-jack-35mmm-8-pin-borofone-bl25-10m-kruglyy-plastik-cvet-chernyy/" TargetMode="External"/><Relationship Id="rId_hyperlink_66" Type="http://schemas.openxmlformats.org/officeDocument/2006/relationships/hyperlink" Target="http://&#1101;&#1083;&#1077;&#1082;&#1090;&#1088;&#1086;-&#1084;&#1072;&#1088;&#1082;&#1077;&#1090;.&#1088;&#1092;/product/251867/kabel-aux-jack-35mmm-type-c-bl19-10m-belyy/" TargetMode="External"/><Relationship Id="rId_hyperlink_67" Type="http://schemas.openxmlformats.org/officeDocument/2006/relationships/hyperlink" Target="http://&#1101;&#1083;&#1077;&#1082;&#1090;&#1088;&#1086;-&#1084;&#1072;&#1088;&#1082;&#1077;&#1090;.&#1088;&#1092;/product/251866/kabel-aux-jack-35mmm-type-c-bl19-10m-chernyy/" TargetMode="External"/><Relationship Id="rId_hyperlink_68" Type="http://schemas.openxmlformats.org/officeDocument/2006/relationships/hyperlink" Target="http://&#1101;&#1083;&#1077;&#1082;&#1090;&#1088;&#1086;-&#1084;&#1072;&#1088;&#1082;&#1077;&#1090;.&#1088;&#1092;/product/251435/kabel-display-port-dvi-energy-power-v-pakete-20-cm/" TargetMode="External"/><Relationship Id="rId_hyperlink_69" Type="http://schemas.openxmlformats.org/officeDocument/2006/relationships/hyperlink" Target="http://&#1101;&#1083;&#1077;&#1082;&#1090;&#1088;&#1086;-&#1084;&#1072;&#1088;&#1082;&#1077;&#1090;.&#1088;&#1092;/product/250707/kabel-hdmi-dvi-1920x1080-241-15-m-1pcpolybag/" TargetMode="External"/><Relationship Id="rId_hyperlink_70" Type="http://schemas.openxmlformats.org/officeDocument/2006/relationships/hyperlink" Target="http://&#1101;&#1083;&#1077;&#1082;&#1090;&#1088;&#1086;-&#1084;&#1072;&#1088;&#1082;&#1077;&#1090;.&#1088;&#1092;/product/250120/kabel-lcl-26-lineynyy-tip-shges-2-2-ekrana-od37x74mm-prozrachnyy-serebristyy/" TargetMode="External"/><Relationship Id="rId_hyperlink_71" Type="http://schemas.openxmlformats.org/officeDocument/2006/relationships/hyperlink" Target="http://&#1101;&#1083;&#1077;&#1082;&#1090;&#1088;&#1086;-&#1084;&#1072;&#1088;&#1082;&#1077;&#1090;.&#1088;&#1092;/product/251131/kabel-micro-type-c-lightning-deespi-3v1silikonovyy-12m-belyy-x83/" TargetMode="External"/><Relationship Id="rId_hyperlink_72" Type="http://schemas.openxmlformats.org/officeDocument/2006/relationships/hyperlink" Target="http://&#1101;&#1083;&#1077;&#1082;&#1090;&#1088;&#1086;-&#1084;&#1072;&#1088;&#1082;&#1077;&#1090;.&#1088;&#1092;/product/251130/kabel-micro-type-c-lightning-deespi-3v1silikonovyy-12m-chernyy-x83/" TargetMode="External"/><Relationship Id="rId_hyperlink_73" Type="http://schemas.openxmlformats.org/officeDocument/2006/relationships/hyperlink" Target="http://&#1101;&#1083;&#1077;&#1082;&#1090;&#1088;&#1086;-&#1084;&#1072;&#1088;&#1082;&#1077;&#1090;.&#1088;&#1092;/product/251123/kabel-type-c-type-c-deespi-ds79-100w-1000mm-silikonovyy-belyy/" TargetMode="External"/><Relationship Id="rId_hyperlink_74" Type="http://schemas.openxmlformats.org/officeDocument/2006/relationships/hyperlink" Target="http://&#1101;&#1083;&#1077;&#1082;&#1090;&#1088;&#1086;-&#1084;&#1072;&#1088;&#1082;&#1077;&#1090;.&#1088;&#1092;/product/251122/kabel-type-c-type-c-deespi-ds79-100w-1000mm-silikonovyy-chernyy/" TargetMode="External"/><Relationship Id="rId_hyperlink_75" Type="http://schemas.openxmlformats.org/officeDocument/2006/relationships/hyperlink" Target="http://&#1101;&#1083;&#1077;&#1082;&#1090;&#1088;&#1086;-&#1084;&#1072;&#1088;&#1082;&#1077;&#1090;.&#1088;&#1092;/product/251132/kabel-usb-lightning-deespi-ds01l-20w-silikonovyy-1m-belyy/" TargetMode="External"/><Relationship Id="rId_hyperlink_76" Type="http://schemas.openxmlformats.org/officeDocument/2006/relationships/hyperlink" Target="http://&#1101;&#1083;&#1077;&#1082;&#1090;&#1088;&#1086;-&#1084;&#1072;&#1088;&#1082;&#1077;&#1090;.&#1088;&#1092;/product/251133/kabel-usb-lightning-deespi-ds01l-20w-silikonovyy-1m-chernyy/" TargetMode="External"/><Relationship Id="rId_hyperlink_77" Type="http://schemas.openxmlformats.org/officeDocument/2006/relationships/hyperlink" Target="http://&#1101;&#1083;&#1077;&#1082;&#1090;&#1088;&#1086;-&#1084;&#1072;&#1088;&#1082;&#1077;&#1090;.&#1088;&#1092;/product/251126/kabel-usb-lightning-deespi-ds79-27w-1000mm-silikonovyy-belyy/" TargetMode="External"/><Relationship Id="rId_hyperlink_78" Type="http://schemas.openxmlformats.org/officeDocument/2006/relationships/hyperlink" Target="http://&#1101;&#1083;&#1077;&#1082;&#1090;&#1088;&#1086;-&#1084;&#1072;&#1088;&#1082;&#1077;&#1090;.&#1088;&#1092;/product/251127/kabel-usb-lightning-deespi-ds79-27w-1000mm-silikonovyy-chernyy/" TargetMode="External"/><Relationship Id="rId_hyperlink_79" Type="http://schemas.openxmlformats.org/officeDocument/2006/relationships/hyperlink" Target="http://&#1101;&#1083;&#1077;&#1082;&#1090;&#1088;&#1086;-&#1084;&#1072;&#1088;&#1082;&#1077;&#1090;.&#1088;&#1092;/product/251124/kabel-usb-microusb-deespi-ds79-5a-silikonovyy-1000mm-chernyy/" TargetMode="External"/><Relationship Id="rId_hyperlink_80" Type="http://schemas.openxmlformats.org/officeDocument/2006/relationships/hyperlink" Target="http://&#1101;&#1083;&#1077;&#1082;&#1090;&#1088;&#1086;-&#1084;&#1072;&#1088;&#1082;&#1077;&#1090;.&#1088;&#1092;/product/251296/kabel-usb-type-c-more-choice-k35a-silikonbelyy/" TargetMode="External"/><Relationship Id="rId_hyperlink_81" Type="http://schemas.openxmlformats.org/officeDocument/2006/relationships/hyperlink" Target="http://&#1101;&#1083;&#1077;&#1082;&#1090;&#1088;&#1086;-&#1084;&#1072;&#1088;&#1082;&#1077;&#1090;.&#1088;&#1092;/product/251295/kabel-usb-type-c-more-choice-k35a-silikonchernyy/" TargetMode="External"/><Relationship Id="rId_hyperlink_82" Type="http://schemas.openxmlformats.org/officeDocument/2006/relationships/hyperlink" Target="http://&#1101;&#1083;&#1077;&#1082;&#1090;&#1088;&#1086;-&#1084;&#1072;&#1088;&#1082;&#1077;&#1090;.&#1088;&#1092;/product/251298/kabel-usb-type-c-more-choice-k81a-2m-belyy/" TargetMode="External"/><Relationship Id="rId_hyperlink_83" Type="http://schemas.openxmlformats.org/officeDocument/2006/relationships/hyperlink" Target="http://&#1101;&#1083;&#1077;&#1082;&#1090;&#1088;&#1086;-&#1084;&#1072;&#1088;&#1082;&#1077;&#1090;.&#1088;&#1092;/product/251297/kabel-usb-type-c-more-choice-k81a-2m-chernyy/" TargetMode="External"/><Relationship Id="rId_hyperlink_84" Type="http://schemas.openxmlformats.org/officeDocument/2006/relationships/hyperlink" Target="http://&#1101;&#1083;&#1077;&#1082;&#1090;&#1088;&#1086;-&#1084;&#1072;&#1088;&#1082;&#1077;&#1090;.&#1088;&#1092;/product/251524/kabel-akusticheskiy-canare-4s11-4218mm131-seryy/" TargetMode="External"/><Relationship Id="rId_hyperlink_85" Type="http://schemas.openxmlformats.org/officeDocument/2006/relationships/hyperlink" Target="http://&#1101;&#1083;&#1077;&#1082;&#1090;&#1088;&#1086;-&#1084;&#1072;&#1088;&#1082;&#1077;&#1090;.&#1088;&#1092;/product/251278/kabel-audio-35-jack-35-jack-more-choice-uk13-chernyy-12m/" TargetMode="External"/><Relationship Id="rId_hyperlink_86" Type="http://schemas.openxmlformats.org/officeDocument/2006/relationships/hyperlink" Target="http://&#1101;&#1083;&#1077;&#1082;&#1090;&#1088;&#1086;-&#1084;&#1072;&#1088;&#1082;&#1077;&#1090;.&#1088;&#1092;/product/251741/kabel-audio-35-jack-35-jack-r5-myagkiy-1m-chernyy/" TargetMode="External"/><Relationship Id="rId_hyperlink_87" Type="http://schemas.openxmlformats.org/officeDocument/2006/relationships/hyperlink" Target="http://&#1101;&#1083;&#1077;&#1082;&#1090;&#1088;&#1086;-&#1084;&#1072;&#1088;&#1082;&#1077;&#1090;.&#1088;&#1092;/product/251134/kabel-audio-35-jack-35-plug-3pin-shteker-gnezdo-18m-h225/" TargetMode="External"/><Relationship Id="rId_hyperlink_88" Type="http://schemas.openxmlformats.org/officeDocument/2006/relationships/hyperlink" Target="http://&#1101;&#1083;&#1077;&#1082;&#1090;&#1088;&#1086;-&#1084;&#1072;&#1088;&#1082;&#1077;&#1090;.&#1088;&#1092;/product/251712/kabel-audio-lineynyy-shges-2-2-zhily-2-ekrana-izolyaciya-40x80mm-ploskiy-chernyy-lcl-271/" TargetMode="External"/><Relationship Id="rId_hyperlink_89" Type="http://schemas.openxmlformats.org/officeDocument/2006/relationships/hyperlink" Target="http://&#1101;&#1083;&#1077;&#1082;&#1090;&#1088;&#1086;-&#1084;&#1072;&#1088;&#1082;&#1077;&#1090;.&#1088;&#1092;/product/251163/kabel-audio-lineynyy-poserebrennyy-402kvmm-2-ekrana/" TargetMode="External"/><Relationship Id="rId_hyperlink_90" Type="http://schemas.openxmlformats.org/officeDocument/2006/relationships/hyperlink" Target="http://&#1101;&#1083;&#1077;&#1082;&#1090;&#1088;&#1086;-&#1084;&#1072;&#1088;&#1082;&#1077;&#1090;.&#1088;&#1092;/product/251121/kabel-audiovideo-hdmi-hdmi-h216-ccs-25m-v-opletke/" TargetMode="External"/><Relationship Id="rId_hyperlink_91" Type="http://schemas.openxmlformats.org/officeDocument/2006/relationships/hyperlink" Target="http://&#1101;&#1083;&#1077;&#1082;&#1090;&#1088;&#1086;-&#1084;&#1072;&#1088;&#1082;&#1077;&#1090;.&#1088;&#1092;/product/251922/kabel-kg-110-m-chernyy-gost-rossiya/" TargetMode="External"/><Relationship Id="rId_hyperlink_92" Type="http://schemas.openxmlformats.org/officeDocument/2006/relationships/hyperlink" Target="http://&#1101;&#1083;&#1077;&#1082;&#1090;&#1088;&#1086;-&#1084;&#1072;&#1088;&#1082;&#1077;&#1090;.&#1088;&#1092;/product/250313/kabel-koaksialnyy-75-om-mednyy-6mm-siniy-prozrachnyy-ccv-21/" TargetMode="External"/><Relationship Id="rId_hyperlink_93" Type="http://schemas.openxmlformats.org/officeDocument/2006/relationships/hyperlink" Target="http://&#1101;&#1083;&#1077;&#1082;&#1090;&#1088;&#1086;-&#1084;&#1072;&#1088;&#1082;&#1077;&#1090;.&#1088;&#1092;/product/251531/kabel-koaksialnyy-audiocifra-75om-poserebrennyy-65001-izolyaciya-8mm/" TargetMode="External"/><Relationship Id="rId_hyperlink_94" Type="http://schemas.openxmlformats.org/officeDocument/2006/relationships/hyperlink" Target="http://&#1101;&#1083;&#1077;&#1082;&#1090;&#1088;&#1086;-&#1084;&#1072;&#1088;&#1082;&#1077;&#1090;.&#1088;&#1092;/product/250837/kabel-mikrofonnyy-2-zhily-1-ekran-izolyaciya-65mm-serebryanyy-lcm-10/" TargetMode="External"/><Relationship Id="rId_hyperlink_95" Type="http://schemas.openxmlformats.org/officeDocument/2006/relationships/hyperlink" Target="http://&#1101;&#1083;&#1077;&#1082;&#1090;&#1088;&#1086;-&#1084;&#1072;&#1088;&#1082;&#1077;&#1090;.&#1088;&#1092;/product/250465/karta-pamyati-microsd-128gb-kingston-class-10-canvas-select-plus-a1-u1-v10-150-mbs-sd-adapter/" TargetMode="External"/><Relationship Id="rId_hyperlink_96" Type="http://schemas.openxmlformats.org/officeDocument/2006/relationships/hyperlink" Target="http://&#1101;&#1083;&#1077;&#1082;&#1090;&#1088;&#1086;-&#1084;&#1072;&#1088;&#1082;&#1077;&#1090;.&#1088;&#1092;/product/250462/karta-pamyati-microsd-32gb-sandisk-class10-extreme-pro-100-mbs-sd-adapter/" TargetMode="External"/><Relationship Id="rId_hyperlink_97" Type="http://schemas.openxmlformats.org/officeDocument/2006/relationships/hyperlink" Target="http://&#1101;&#1083;&#1077;&#1082;&#1090;&#1088;&#1086;-&#1084;&#1072;&#1088;&#1082;&#1077;&#1090;.&#1088;&#1092;/product/250464/karta-pamyati-microsd-64gb-kingston-class10-canvas-select-plus-a1-u1-v10-100-mbs/" TargetMode="External"/><Relationship Id="rId_hyperlink_98" Type="http://schemas.openxmlformats.org/officeDocument/2006/relationships/hyperlink" Target="http://&#1101;&#1083;&#1077;&#1082;&#1090;&#1088;&#1086;-&#1084;&#1072;&#1088;&#1082;&#1077;&#1090;.&#1088;&#1092;/product/244946/karta-pamyati-microsdxc-samsung-evo-plus-128gb-class10-uhs-i-a2-v30-rw-16090-mbs-adapter-sd/" TargetMode="External"/><Relationship Id="rId_hyperlink_99" Type="http://schemas.openxmlformats.org/officeDocument/2006/relationships/hyperlink" Target="http://&#1101;&#1083;&#1077;&#1082;&#1090;&#1088;&#1086;-&#1084;&#1072;&#1088;&#1082;&#1077;&#1090;.&#1088;&#1092;/product/250909/kipyatilnik-elektricheskiy-05-kvt-hj-137-1-krasnyy/" TargetMode="External"/><Relationship Id="rId_hyperlink_100" Type="http://schemas.openxmlformats.org/officeDocument/2006/relationships/hyperlink" Target="http://&#1101;&#1083;&#1077;&#1082;&#1090;&#1088;&#1086;-&#1084;&#1072;&#1088;&#1082;&#1077;&#1090;.&#1088;&#1092;/product/250910/kipyatilnik-elektricheskiy-1500-kvt-hj-101/" TargetMode="External"/><Relationship Id="rId_hyperlink_101" Type="http://schemas.openxmlformats.org/officeDocument/2006/relationships/hyperlink" Target="http://&#1101;&#1083;&#1077;&#1082;&#1090;&#1088;&#1086;-&#1084;&#1072;&#1088;&#1082;&#1077;&#1090;.&#1088;&#1092;/product/251387/kislota-payalnaya-500ml-aktivnyy-flyus-dlya-payki-v-bytu-connector/" TargetMode="External"/><Relationship Id="rId_hyperlink_102" Type="http://schemas.openxmlformats.org/officeDocument/2006/relationships/hyperlink" Target="http://&#1101;&#1083;&#1077;&#1082;&#1090;&#1088;&#1086;-&#1084;&#1072;&#1088;&#1082;&#1077;&#1090;.&#1088;&#1092;/product/251206/kleevoy-pistolet-pomoschnik-pm-ing02-20vt-220v-sterzhni-v-nabore-7mm/" TargetMode="External"/><Relationship Id="rId_hyperlink_103" Type="http://schemas.openxmlformats.org/officeDocument/2006/relationships/hyperlink" Target="http://&#1101;&#1083;&#1077;&#1082;&#1090;&#1088;&#1086;-&#1084;&#1072;&#1088;&#1082;&#1077;&#1090;.&#1088;&#1092;/product/251207/kleevoy-pistolet-pomoschnik-pm-ing03-20vt-220v-sterzhni-v-nabore-11mm/" TargetMode="External"/><Relationship Id="rId_hyperlink_104" Type="http://schemas.openxmlformats.org/officeDocument/2006/relationships/hyperlink" Target="http://&#1101;&#1083;&#1077;&#1082;&#1090;&#1088;&#1086;-&#1084;&#1072;&#1088;&#1082;&#1077;&#1090;.&#1088;&#1092;/product/249487/klemma-pitaniya-dlya-avto-usilitelya-tip-o-pod-kabel-8-16mm2-metall-pozolochennaya/" TargetMode="External"/><Relationship Id="rId_hyperlink_105" Type="http://schemas.openxmlformats.org/officeDocument/2006/relationships/hyperlink" Target="http://&#1101;&#1083;&#1077;&#1082;&#1090;&#1088;&#1086;-&#1084;&#1072;&#1088;&#1082;&#1077;&#1090;.&#1088;&#1092;/product/250693/kleschi-perestavnye-s-knopkoy-lit-16400mm/" TargetMode="External"/><Relationship Id="rId_hyperlink_106" Type="http://schemas.openxmlformats.org/officeDocument/2006/relationships/hyperlink" Target="http://&#1101;&#1083;&#1077;&#1082;&#1090;&#1088;&#1086;-&#1084;&#1072;&#1088;&#1082;&#1077;&#1090;.&#1088;&#1092;/product/245356/klyuch-svechnoy-s-pruzhinoy-14/" TargetMode="External"/><Relationship Id="rId_hyperlink_107" Type="http://schemas.openxmlformats.org/officeDocument/2006/relationships/hyperlink" Target="http://&#1101;&#1083;&#1077;&#1082;&#1090;&#1088;&#1086;-&#1084;&#1072;&#1088;&#1082;&#1077;&#1090;.&#1088;&#1092;/product/250702/klyuch-treschotochnyy-lit-14-189053/" TargetMode="External"/><Relationship Id="rId_hyperlink_108" Type="http://schemas.openxmlformats.org/officeDocument/2006/relationships/hyperlink" Target="http://&#1101;&#1083;&#1077;&#1082;&#1090;&#1088;&#1086;-&#1084;&#1072;&#1088;&#1082;&#1077;&#1090;.&#1088;&#1092;/product/251419/kolpachok-dlya-knopki-a24-belyy/" TargetMode="External"/><Relationship Id="rId_hyperlink_109" Type="http://schemas.openxmlformats.org/officeDocument/2006/relationships/hyperlink" Target="http://&#1101;&#1083;&#1077;&#1082;&#1090;&#1088;&#1086;-&#1084;&#1072;&#1088;&#1082;&#1077;&#1090;.&#1088;&#1092;/product/251420/kolpachok-dlya-knopki-a24-zheltyy/" TargetMode="External"/><Relationship Id="rId_hyperlink_110" Type="http://schemas.openxmlformats.org/officeDocument/2006/relationships/hyperlink" Target="http://&#1101;&#1083;&#1077;&#1082;&#1090;&#1088;&#1086;-&#1084;&#1072;&#1088;&#1082;&#1077;&#1090;.&#1088;&#1092;/product/251417/kolpachok-dlya-knopki-a24-zelenyy/" TargetMode="External"/><Relationship Id="rId_hyperlink_111" Type="http://schemas.openxmlformats.org/officeDocument/2006/relationships/hyperlink" Target="http://&#1101;&#1083;&#1077;&#1082;&#1090;&#1088;&#1086;-&#1084;&#1072;&#1088;&#1082;&#1077;&#1090;.&#1088;&#1092;/product/251418/kolpachok-dlya-knopki-a24-krasnyy/" TargetMode="External"/><Relationship Id="rId_hyperlink_112" Type="http://schemas.openxmlformats.org/officeDocument/2006/relationships/hyperlink" Target="http://&#1101;&#1083;&#1077;&#1082;&#1090;&#1088;&#1086;-&#1084;&#1072;&#1088;&#1082;&#1077;&#1090;.&#1088;&#1092;/product/251416/kolpachok-dlya-knopki-a24-siniy/" TargetMode="External"/><Relationship Id="rId_hyperlink_113" Type="http://schemas.openxmlformats.org/officeDocument/2006/relationships/hyperlink" Target="http://&#1101;&#1083;&#1077;&#1082;&#1090;&#1088;&#1086;-&#1084;&#1072;&#1088;&#1082;&#1077;&#1090;.&#1088;&#1092;/product/251415/kolpachok-dlya-knopki-a24-chernyy/" TargetMode="External"/><Relationship Id="rId_hyperlink_114" Type="http://schemas.openxmlformats.org/officeDocument/2006/relationships/hyperlink" Target="http://&#1101;&#1083;&#1077;&#1082;&#1090;&#1088;&#1086;-&#1084;&#1072;&#1088;&#1082;&#1077;&#1090;.&#1088;&#1092;/product/251425/kondensator-3mkf-630v-cbb60/" TargetMode="External"/><Relationship Id="rId_hyperlink_115" Type="http://schemas.openxmlformats.org/officeDocument/2006/relationships/hyperlink" Target="http://&#1101;&#1083;&#1077;&#1082;&#1090;&#1088;&#1086;-&#1084;&#1072;&#1088;&#1082;&#1077;&#1090;.&#1088;&#1092;/product/251426/kondensator-40mkf-450v-2pin-cbb60/" TargetMode="External"/><Relationship Id="rId_hyperlink_116" Type="http://schemas.openxmlformats.org/officeDocument/2006/relationships/hyperlink" Target="http://&#1101;&#1083;&#1077;&#1082;&#1090;&#1088;&#1086;-&#1084;&#1072;&#1088;&#1082;&#1077;&#1090;.&#1088;&#1092;/product/251427/kondensator-50mkf-630v-cbb60/" TargetMode="External"/><Relationship Id="rId_hyperlink_117" Type="http://schemas.openxmlformats.org/officeDocument/2006/relationships/hyperlink" Target="http://&#1101;&#1083;&#1077;&#1082;&#1090;&#1088;&#1086;-&#1084;&#1072;&#1088;&#1082;&#1077;&#1090;.&#1088;&#1092;/product/251428/kondensator-70mkf-450v-cbb60/" TargetMode="External"/><Relationship Id="rId_hyperlink_118" Type="http://schemas.openxmlformats.org/officeDocument/2006/relationships/hyperlink" Target="http://&#1101;&#1083;&#1077;&#1082;&#1090;&#1088;&#1086;-&#1084;&#1072;&#1088;&#1082;&#1077;&#1090;.&#1088;&#1092;/product/247215/kronshteyn-nsb-01-0-350-s-peremennym-uglom/" TargetMode="External"/><Relationship Id="rId_hyperlink_119" Type="http://schemas.openxmlformats.org/officeDocument/2006/relationships/hyperlink" Target="http://&#1101;&#1083;&#1077;&#1082;&#1090;&#1088;&#1086;-&#1084;&#1072;&#1088;&#1082;&#1077;&#1090;.&#1088;&#1092;/product/124707/kronshteyn-nsb-02-0-350-38-gr-dlya-ulichnogo-svetilnika-pod-bandazhnuyu-lentu-14117-navigator-group/" TargetMode="External"/><Relationship Id="rId_hyperlink_120" Type="http://schemas.openxmlformats.org/officeDocument/2006/relationships/hyperlink" Target="http://&#1101;&#1083;&#1077;&#1082;&#1090;&#1088;&#1086;-&#1084;&#1072;&#1088;&#1082;&#1077;&#1090;.&#1088;&#1092;/product/247216/kronshteyn-na-stolb-pod-bandazhnuyu-lentu-122150400-spp-ac5-0-400-048d-48mm/" TargetMode="External"/><Relationship Id="rId_hyperlink_121" Type="http://schemas.openxmlformats.org/officeDocument/2006/relationships/hyperlink" Target="http://&#1101;&#1083;&#1077;&#1082;&#1090;&#1088;&#1086;-&#1084;&#1072;&#1088;&#1082;&#1077;&#1090;.&#1088;&#1092;/product/249907/kronshteyn-naklonno-povorotnyy-dlya-tv-t1030-10-30/" TargetMode="External"/><Relationship Id="rId_hyperlink_122" Type="http://schemas.openxmlformats.org/officeDocument/2006/relationships/hyperlink" Target="http://&#1101;&#1083;&#1077;&#1082;&#1090;&#1088;&#1086;-&#1084;&#1072;&#1088;&#1082;&#1077;&#1090;.&#1088;&#1092;/product/247217/kronshteyn-nastennyy-s-peremennym-uglom-naklona-diametr-truby-48mm-seryy-dlya-udichnogo-svetilnika/" TargetMode="External"/><Relationship Id="rId_hyperlink_123" Type="http://schemas.openxmlformats.org/officeDocument/2006/relationships/hyperlink" Target="http://&#1101;&#1083;&#1077;&#1082;&#1090;&#1088;&#1086;-&#1084;&#1072;&#1088;&#1082;&#1077;&#1090;.&#1088;&#1092;/product/251916/lampa-galogennaya-lineynaya-r7s-l117mm-300vt-220v-navigator/" TargetMode="External"/><Relationship Id="rId_hyperlink_124" Type="http://schemas.openxmlformats.org/officeDocument/2006/relationships/hyperlink" Target="http://&#1101;&#1083;&#1077;&#1082;&#1090;&#1088;&#1086;-&#1084;&#1072;&#1088;&#1082;&#1077;&#1090;.&#1088;&#1092;/product/251917/lampa-galogennaya-lineynaya-r7s-l117mm-500vt-220v-navigator/" TargetMode="External"/><Relationship Id="rId_hyperlink_125" Type="http://schemas.openxmlformats.org/officeDocument/2006/relationships/hyperlink" Target="http://&#1101;&#1083;&#1077;&#1082;&#1090;&#1088;&#1086;-&#1084;&#1072;&#1088;&#1082;&#1077;&#1090;.&#1088;&#1092;/product/251436/lampa-svetodiodnaya-12v-t11-salon-36mm-6-diodov-smd-belaya-tip-dioda-5050-iz-2-sht-sv85-skyway/" TargetMode="External"/><Relationship Id="rId_hyperlink_126" Type="http://schemas.openxmlformats.org/officeDocument/2006/relationships/hyperlink" Target="http://&#1101;&#1083;&#1077;&#1082;&#1090;&#1088;&#1086;-&#1084;&#1072;&#1088;&#1082;&#1077;&#1090;.&#1088;&#1092;/product/251779/lampa-svetodiodnaya-gu53-220vt-7vt-2700k-saffit/" TargetMode="External"/><Relationship Id="rId_hyperlink_127" Type="http://schemas.openxmlformats.org/officeDocument/2006/relationships/hyperlink" Target="http://&#1101;&#1083;&#1077;&#1082;&#1090;&#1088;&#1086;-&#1084;&#1072;&#1088;&#1082;&#1077;&#1090;.&#1088;&#1092;/product/250955/lampa-svetodiodnaya-gu53-230v-9vt-2700k-feron-teplyy-svet/" TargetMode="External"/><Relationship Id="rId_hyperlink_128" Type="http://schemas.openxmlformats.org/officeDocument/2006/relationships/hyperlink" Target="http://&#1101;&#1083;&#1077;&#1082;&#1090;&#1088;&#1086;-&#1084;&#1072;&#1088;&#1082;&#1077;&#1090;.&#1088;&#1092;/product/250364/lampa-svetodiodnaya-h4-1260v-5000lm-6000k-55w-53w-radiatorventilyator-iz-2sht-mayak/" TargetMode="External"/><Relationship Id="rId_hyperlink_129" Type="http://schemas.openxmlformats.org/officeDocument/2006/relationships/hyperlink" Target="http://&#1101;&#1083;&#1077;&#1082;&#1090;&#1088;&#1086;-&#1084;&#1072;&#1088;&#1082;&#1077;&#1090;.&#1088;&#1092;/product/248850/lampa-svetodiodnaya-h7-1260v-5000lm-6000k-55w-radiatorventilyator-iz-2sht-mayak/" TargetMode="External"/><Relationship Id="rId_hyperlink_130" Type="http://schemas.openxmlformats.org/officeDocument/2006/relationships/hyperlink" Target="http://&#1101;&#1083;&#1077;&#1082;&#1090;&#1088;&#1086;-&#1084;&#1072;&#1088;&#1082;&#1077;&#1090;.&#1088;&#1092;/product/251326/lampa-svetodiodnaya-svecha-e27-9vt-6400k-220v-feron/" TargetMode="External"/><Relationship Id="rId_hyperlink_131" Type="http://schemas.openxmlformats.org/officeDocument/2006/relationships/hyperlink" Target="http://&#1101;&#1083;&#1077;&#1082;&#1090;&#1088;&#1086;-&#1084;&#1072;&#1088;&#1082;&#1077;&#1090;.&#1088;&#1092;/product/251968/leska-dlya-trimmera-spark-lux-24mm-dlina-15m-sechenie-zvezda-sl-l24s/" TargetMode="External"/><Relationship Id="rId_hyperlink_132" Type="http://schemas.openxmlformats.org/officeDocument/2006/relationships/hyperlink" Target="http://&#1101;&#1083;&#1077;&#1082;&#1090;&#1088;&#1086;-&#1084;&#1072;&#1088;&#1082;&#1077;&#1090;.&#1088;&#1092;/product/251969/leska-dlya-trimmera-spark-lux-24mm-dlina15m-sechenie-vitoy-kvadrat-neylonovaya-cvet-sl-l24r/" TargetMode="External"/><Relationship Id="rId_hyperlink_133" Type="http://schemas.openxmlformats.org/officeDocument/2006/relationships/hyperlink" Target="http://&#1101;&#1083;&#1077;&#1082;&#1090;&#1088;&#1086;-&#1084;&#1072;&#1088;&#1082;&#1077;&#1090;.&#1088;&#1092;/product/251766/lupa-ruchnaya-kruglaya-60mm-5h-perfeo-pf-sc8060/" TargetMode="External"/><Relationship Id="rId_hyperlink_134" Type="http://schemas.openxmlformats.org/officeDocument/2006/relationships/hyperlink" Target="http://&#1101;&#1083;&#1077;&#1082;&#1090;&#1088;&#1086;-&#1084;&#1072;&#1088;&#1082;&#1077;&#1090;.&#1088;&#1092;/product/251765/lupa-ruchnaya-kruglaya-75mm-3h-perfeo-pf-sc6075/" TargetMode="External"/><Relationship Id="rId_hyperlink_135" Type="http://schemas.openxmlformats.org/officeDocument/2006/relationships/hyperlink" Target="http://&#1101;&#1083;&#1077;&#1082;&#1090;&#1088;&#1086;-&#1084;&#1072;&#1088;&#1082;&#1077;&#1090;.&#1088;&#1092;/product/251496/lupa-chasovaya-uvelichenie-h15-steklyannaya-linza/" TargetMode="External"/><Relationship Id="rId_hyperlink_136" Type="http://schemas.openxmlformats.org/officeDocument/2006/relationships/hyperlink" Target="http://&#1101;&#1083;&#1077;&#1082;&#1090;&#1088;&#1086;-&#1084;&#1072;&#1088;&#1082;&#1077;&#1090;.&#1088;&#1092;/product/251495/lupa-chasovaya-uvelichenie-h5-steklyannaya-linza/" TargetMode="External"/><Relationship Id="rId_hyperlink_137" Type="http://schemas.openxmlformats.org/officeDocument/2006/relationships/hyperlink" Target="http://&#1101;&#1083;&#1077;&#1082;&#1090;&#1088;&#1086;-&#1084;&#1072;&#1088;&#1082;&#1077;&#1090;.&#1088;&#1092;/product/251555/magnit-neodimovyy-disk-10h1mm-n35-usilie-04kg-s-kleyaschimsya-sloem/" TargetMode="External"/><Relationship Id="rId_hyperlink_138" Type="http://schemas.openxmlformats.org/officeDocument/2006/relationships/hyperlink" Target="http://&#1101;&#1083;&#1077;&#1082;&#1090;&#1088;&#1086;-&#1084;&#1072;&#1088;&#1082;&#1077;&#1090;.&#1088;&#1092;/product/252019/maslo-silikonovoe-pms-200-s-kistochkoy-22ml-connector/" TargetMode="External"/><Relationship Id="rId_hyperlink_139" Type="http://schemas.openxmlformats.org/officeDocument/2006/relationships/hyperlink" Target="http://&#1101;&#1083;&#1077;&#1082;&#1090;&#1088;&#1086;-&#1084;&#1072;&#1088;&#1082;&#1077;&#1090;.&#1088;&#1092;/product/251973/mikrik-kw7-plastina-dlinnaya-kontakty-63mm/" TargetMode="External"/><Relationship Id="rId_hyperlink_140" Type="http://schemas.openxmlformats.org/officeDocument/2006/relationships/hyperlink" Target="http://&#1101;&#1083;&#1077;&#1082;&#1090;&#1088;&#1086;-&#1084;&#1072;&#1088;&#1082;&#1077;&#1090;.&#1088;&#1092;/product/250681/mikrodvigatel-ltf-10vt-k/" TargetMode="External"/><Relationship Id="rId_hyperlink_141" Type="http://schemas.openxmlformats.org/officeDocument/2006/relationships/hyperlink" Target="http://&#1101;&#1083;&#1077;&#1082;&#1090;&#1088;&#1086;-&#1084;&#1072;&#1088;&#1082;&#1077;&#1090;.&#1088;&#1092;/product/251760/mikrometr-elektronnyy-shag-0001-mm/" TargetMode="External"/><Relationship Id="rId_hyperlink_142" Type="http://schemas.openxmlformats.org/officeDocument/2006/relationships/hyperlink" Target="http://&#1101;&#1083;&#1077;&#1082;&#1090;&#1088;&#1086;-&#1084;&#1072;&#1088;&#1082;&#1077;&#1090;.&#1088;&#1092;/product/251499/mikrometr-elektronnyy-shag-001-mm/" TargetMode="External"/><Relationship Id="rId_hyperlink_143" Type="http://schemas.openxmlformats.org/officeDocument/2006/relationships/hyperlink" Target="http://&#1101;&#1083;&#1077;&#1082;&#1090;&#1088;&#1086;-&#1084;&#1072;&#1088;&#1082;&#1077;&#1090;.&#1088;&#1092;/product/245696/molotok-gvozdoder-slesarnyy-250gr245mm-lit/" TargetMode="External"/><Relationship Id="rId_hyperlink_144" Type="http://schemas.openxmlformats.org/officeDocument/2006/relationships/hyperlink" Target="http://&#1101;&#1083;&#1077;&#1082;&#1090;&#1088;&#1086;-&#1084;&#1072;&#1088;&#1082;&#1077;&#1090;.&#1088;&#1092;/product/251439/molotok-gvozdoder-slesarnyy-450gr-2h-komp-rukoyatka-x-pert/" TargetMode="External"/><Relationship Id="rId_hyperlink_145" Type="http://schemas.openxmlformats.org/officeDocument/2006/relationships/hyperlink" Target="http://&#1101;&#1083;&#1077;&#1082;&#1090;&#1088;&#1086;-&#1084;&#1072;&#1088;&#1082;&#1077;&#1090;.&#1088;&#1092;/product/251471/multimetr-cifrovoy-dt831b/" TargetMode="External"/><Relationship Id="rId_hyperlink_146" Type="http://schemas.openxmlformats.org/officeDocument/2006/relationships/hyperlink" Target="http://&#1101;&#1083;&#1077;&#1082;&#1090;&#1088;&#1086;-&#1084;&#1072;&#1088;&#1082;&#1077;&#1090;.&#1088;&#1092;/product/250685/multimetr-cifrovoy-kleschi-st200-chehol/" TargetMode="External"/><Relationship Id="rId_hyperlink_147" Type="http://schemas.openxmlformats.org/officeDocument/2006/relationships/hyperlink" Target="http://&#1101;&#1083;&#1077;&#1082;&#1090;&#1088;&#1086;-&#1084;&#1072;&#1088;&#1082;&#1077;&#1090;.&#1088;&#1092;/product/250778/nabor-igrovoy-klaviaturagarnituramyshkovrik-smartbuy-f12-chernyy-sbc612gk/" TargetMode="External"/><Relationship Id="rId_hyperlink_148" Type="http://schemas.openxmlformats.org/officeDocument/2006/relationships/hyperlink" Target="http://&#1101;&#1083;&#1077;&#1082;&#1090;&#1088;&#1086;-&#1084;&#1072;&#1088;&#1082;&#1077;&#1090;.&#1088;&#1092;/product/225924/nabor-klyuchey-torx-zvezdochki-s-otverstiem-9-predmetov-t10t15t20t25t27t30t40t45t50-udlinennyh/" TargetMode="External"/><Relationship Id="rId_hyperlink_149" Type="http://schemas.openxmlformats.org/officeDocument/2006/relationships/hyperlink" Target="http://&#1101;&#1083;&#1077;&#1082;&#1090;&#1088;&#1086;-&#1084;&#1072;&#1088;&#1082;&#1077;&#1090;.&#1088;&#1092;/product/250779/nabor-otvertok-i-bit-30-predm-otvertka-bity-keys-cr-v-smartbuy-tools/" TargetMode="External"/><Relationship Id="rId_hyperlink_150" Type="http://schemas.openxmlformats.org/officeDocument/2006/relationships/hyperlink" Target="http://&#1101;&#1083;&#1077;&#1082;&#1090;&#1088;&#1086;-&#1084;&#1072;&#1088;&#1082;&#1077;&#1090;.&#1088;&#1092;/product/250993/nakonechnik-vilochnyy-izolirovannyy-nvi-53mm-10-25mm-siniy/" TargetMode="External"/><Relationship Id="rId_hyperlink_151" Type="http://schemas.openxmlformats.org/officeDocument/2006/relationships/hyperlink" Target="http://&#1101;&#1083;&#1077;&#1082;&#1090;&#1088;&#1086;-&#1084;&#1072;&#1088;&#1082;&#1077;&#1090;.&#1088;&#1092;/product/251491/nakonechnik-vtulochnyy-med-nshv-15mm-up-100sht/" TargetMode="External"/><Relationship Id="rId_hyperlink_152" Type="http://schemas.openxmlformats.org/officeDocument/2006/relationships/hyperlink" Target="http://&#1101;&#1083;&#1077;&#1082;&#1090;&#1088;&#1086;-&#1084;&#1072;&#1088;&#1082;&#1077;&#1090;.&#1088;&#1092;/product/251490/nakonechnik-vtulochnyy-med-nshv-1mm-up-100sht/" TargetMode="External"/><Relationship Id="rId_hyperlink_153" Type="http://schemas.openxmlformats.org/officeDocument/2006/relationships/hyperlink" Target="http://&#1101;&#1083;&#1077;&#1082;&#1090;&#1088;&#1086;-&#1084;&#1072;&#1088;&#1082;&#1077;&#1090;.&#1088;&#1092;/product/251492/nakonechnik-vtulochnyy-med-nshv-25mm-up-100sht/" TargetMode="External"/><Relationship Id="rId_hyperlink_154" Type="http://schemas.openxmlformats.org/officeDocument/2006/relationships/hyperlink" Target="http://&#1101;&#1083;&#1077;&#1082;&#1090;&#1088;&#1086;-&#1084;&#1072;&#1088;&#1082;&#1077;&#1090;.&#1088;&#1092;/product/251493/nakonechnik-vtulochnyy-med-nshv-4mm-up-100sht/" TargetMode="External"/><Relationship Id="rId_hyperlink_155" Type="http://schemas.openxmlformats.org/officeDocument/2006/relationships/hyperlink" Target="http://&#1101;&#1083;&#1077;&#1082;&#1090;&#1088;&#1086;-&#1084;&#1072;&#1088;&#1082;&#1077;&#1090;.&#1088;&#1092;/product/251704/nakonechnik-vtulochnyy-med-nshv-6mm-up-100sht/" TargetMode="External"/><Relationship Id="rId_hyperlink_156" Type="http://schemas.openxmlformats.org/officeDocument/2006/relationships/hyperlink" Target="http://&#1101;&#1083;&#1077;&#1082;&#1090;&#1088;&#1086;-&#1084;&#1072;&#1088;&#1082;&#1077;&#1090;.&#1088;&#1092;/product/251893/nozh-skladnoy-65155sm-patriot-pt-trk82/" TargetMode="External"/><Relationship Id="rId_hyperlink_157" Type="http://schemas.openxmlformats.org/officeDocument/2006/relationships/hyperlink" Target="http://&#1101;&#1083;&#1077;&#1082;&#1090;&#1088;&#1086;-&#1084;&#1072;&#1088;&#1082;&#1077;&#1090;.&#1088;&#1092;/product/251891/nozh-skladnoy-9523sm-patriot-pt-trk77-1/" TargetMode="External"/><Relationship Id="rId_hyperlink_158" Type="http://schemas.openxmlformats.org/officeDocument/2006/relationships/hyperlink" Target="http://&#1101;&#1083;&#1077;&#1082;&#1090;&#1088;&#1086;-&#1084;&#1072;&#1088;&#1082;&#1077;&#1090;.&#1088;&#1092;/product/251892/nozh-skladnoy-9523sm-patriot-pt-trk77-2/" TargetMode="External"/><Relationship Id="rId_hyperlink_159" Type="http://schemas.openxmlformats.org/officeDocument/2006/relationships/hyperlink" Target="http://&#1101;&#1083;&#1077;&#1082;&#1090;&#1088;&#1086;-&#1084;&#1072;&#1088;&#1082;&#1077;&#1090;.&#1088;&#1092;/product/251497/nozhnicy-s-pricelom/" TargetMode="External"/><Relationship Id="rId_hyperlink_160" Type="http://schemas.openxmlformats.org/officeDocument/2006/relationships/hyperlink" Target="http://&#1101;&#1083;&#1077;&#1082;&#1090;&#1088;&#1086;-&#1084;&#1072;&#1088;&#1082;&#1077;&#1090;.&#1088;&#1092;/product/122337/nochnik-camelion-nl-241-zaycy-ochkariki-led-s-vykl-220v/" TargetMode="External"/><Relationship Id="rId_hyperlink_161" Type="http://schemas.openxmlformats.org/officeDocument/2006/relationships/hyperlink" Target="http://&#1101;&#1083;&#1077;&#1082;&#1090;&#1088;&#1086;-&#1084;&#1072;&#1088;&#1082;&#1077;&#1090;.&#1088;&#1092;/product/250994/otvertka-indikatornaya-dcy-201-belye/" TargetMode="External"/><Relationship Id="rId_hyperlink_162" Type="http://schemas.openxmlformats.org/officeDocument/2006/relationships/hyperlink" Target="http://&#1101;&#1083;&#1077;&#1082;&#1090;&#1088;&#1086;-&#1084;&#1072;&#1088;&#1082;&#1077;&#1090;.&#1088;&#1092;/product/250995/otvertka-indikatornaya-dcy-308/" TargetMode="External"/><Relationship Id="rId_hyperlink_163" Type="http://schemas.openxmlformats.org/officeDocument/2006/relationships/hyperlink" Target="http://&#1101;&#1083;&#1077;&#1082;&#1090;&#1088;&#1086;-&#1084;&#1072;&#1088;&#1082;&#1077;&#1090;.&#1088;&#1092;/product/251966/otvertka-udarnaya-6125mm-dvustoronnyaya-2-hkomprukoyatka-5-x-pert-xp-csd0105/" TargetMode="External"/><Relationship Id="rId_hyperlink_164" Type="http://schemas.openxmlformats.org/officeDocument/2006/relationships/hyperlink" Target="http://&#1101;&#1083;&#1077;&#1082;&#1090;&#1088;&#1086;-&#1084;&#1072;&#1088;&#1082;&#1077;&#1090;.&#1088;&#1092;/product/250727/passivnaya-akustika-polochnaya-radiotehnika-s-10n-chernyy-ash/" TargetMode="External"/><Relationship Id="rId_hyperlink_165" Type="http://schemas.openxmlformats.org/officeDocument/2006/relationships/hyperlink" Target="http://&#1101;&#1083;&#1077;&#1082;&#1090;&#1088;&#1086;-&#1084;&#1072;&#1088;&#1082;&#1077;&#1090;.&#1088;&#1092;/product/251578/payalnaya-stanciya-yihua-yh952d-esd-fenpayalnik-displey/" TargetMode="External"/><Relationship Id="rId_hyperlink_166" Type="http://schemas.openxmlformats.org/officeDocument/2006/relationships/hyperlink" Target="http://&#1101;&#1083;&#1077;&#1082;&#1090;&#1088;&#1086;-&#1084;&#1072;&#1088;&#1082;&#1077;&#1090;.&#1088;&#1092;/product/251502/payalnik-avtonomnyy-gazovyy-rezak-fen-komplekt-zhal/" TargetMode="External"/><Relationship Id="rId_hyperlink_167" Type="http://schemas.openxmlformats.org/officeDocument/2006/relationships/hyperlink" Target="http://&#1101;&#1083;&#1077;&#1082;&#1090;&#1088;&#1086;-&#1084;&#1072;&#1088;&#1082;&#1077;&#1090;.&#1088;&#1092;/product/251963/pena-montazhnaya-tehnofix-a-75-professionalnaya-2v1-vsesezonnaya-750ml/" TargetMode="External"/><Relationship Id="rId_hyperlink_168" Type="http://schemas.openxmlformats.org/officeDocument/2006/relationships/hyperlink" Target="http://&#1101;&#1083;&#1077;&#1082;&#1090;&#1088;&#1086;-&#1084;&#1072;&#1088;&#1082;&#1077;&#1090;.&#1088;&#1092;/product/251170/pereklyuchatel-kvm21ua-switch-vgausb20/" TargetMode="External"/><Relationship Id="rId_hyperlink_169" Type="http://schemas.openxmlformats.org/officeDocument/2006/relationships/hyperlink" Target="http://&#1101;&#1083;&#1077;&#1082;&#1090;&#1088;&#1086;-&#1084;&#1072;&#1088;&#1082;&#1077;&#1090;.&#1088;&#1092;/product/250931/perehodnik-hdmivh-vgavyh-auxvyh-kabel-aux-v-komplekte-belyy/" TargetMode="External"/><Relationship Id="rId_hyperlink_170" Type="http://schemas.openxmlformats.org/officeDocument/2006/relationships/hyperlink" Target="http://&#1101;&#1083;&#1077;&#1082;&#1090;&#1088;&#1086;-&#1084;&#1072;&#1088;&#1082;&#1077;&#1090;.&#1088;&#1092;/product/250716/perehodnik-hdmivh-vgavyh-hdtv-shteker-gnezdo-dream-ad1-chernyy/" TargetMode="External"/><Relationship Id="rId_hyperlink_171" Type="http://schemas.openxmlformats.org/officeDocument/2006/relationships/hyperlink" Target="http://&#1101;&#1083;&#1077;&#1082;&#1090;&#1088;&#1086;-&#1084;&#1072;&#1088;&#1082;&#1077;&#1090;.&#1088;&#1092;/product/250717/perehodnik-hdmivh-vgavyh-hdtv-shteker-gnezdo-dream-drm-ad2-aux-chernyy/" TargetMode="External"/><Relationship Id="rId_hyperlink_172" Type="http://schemas.openxmlformats.org/officeDocument/2006/relationships/hyperlink" Target="http://&#1101;&#1083;&#1077;&#1082;&#1090;&#1088;&#1086;-&#1084;&#1072;&#1088;&#1082;&#1077;&#1090;.&#1088;&#1092;/product/247281/perehodnik-hdmivh-vgavyh-hdtv-shteker-gnezdo-chernyy-ep/" TargetMode="External"/><Relationship Id="rId_hyperlink_173" Type="http://schemas.openxmlformats.org/officeDocument/2006/relationships/hyperlink" Target="http://&#1101;&#1083;&#1077;&#1082;&#1090;&#1088;&#1086;-&#1084;&#1072;&#1088;&#1082;&#1077;&#1090;.&#1088;&#1092;/product/229090/perchatki-prorezinennye-sinie-manzhet-belo-siniy-dlya-kirpicha-stekla-master-30gr-12/" TargetMode="External"/><Relationship Id="rId_hyperlink_174" Type="http://schemas.openxmlformats.org/officeDocument/2006/relationships/hyperlink" Target="http://&#1101;&#1083;&#1077;&#1082;&#1090;&#1088;&#1086;-&#1084;&#1072;&#1088;&#1082;&#1077;&#1090;.&#1088;&#1092;/product/250696/perchatki-hb-s-pvh-serye-756-standart-tochka-10/" TargetMode="External"/><Relationship Id="rId_hyperlink_175" Type="http://schemas.openxmlformats.org/officeDocument/2006/relationships/hyperlink" Target="http://&#1101;&#1083;&#1077;&#1082;&#1090;&#1088;&#1086;-&#1084;&#1072;&#1088;&#1082;&#1077;&#1090;.&#1088;&#1092;/product/250698/perchatki-hb-s-pvh-chernye-756-standart-tochka-10/" TargetMode="External"/><Relationship Id="rId_hyperlink_176" Type="http://schemas.openxmlformats.org/officeDocument/2006/relationships/hyperlink" Target="http://&#1101;&#1083;&#1077;&#1082;&#1090;&#1088;&#1086;-&#1084;&#1072;&#1088;&#1082;&#1077;&#1090;.&#1088;&#1092;/product/249926/pistolet-dlya-germetika-skelet-plastik-oranzh-ekonom/" TargetMode="External"/><Relationship Id="rId_hyperlink_177" Type="http://schemas.openxmlformats.org/officeDocument/2006/relationships/hyperlink" Target="http://&#1101;&#1083;&#1077;&#1082;&#1090;&#1088;&#1086;-&#1084;&#1072;&#1088;&#1082;&#1077;&#1090;.&#1088;&#1092;/product/251185/plastina-alyuminievaya-dlya-akusticheskogo-terminala-8686-mm-otverstiya-2-pod-gnezdo/" TargetMode="External"/><Relationship Id="rId_hyperlink_178" Type="http://schemas.openxmlformats.org/officeDocument/2006/relationships/hyperlink" Target="http://&#1101;&#1083;&#1077;&#1082;&#1090;&#1088;&#1086;-&#1084;&#1072;&#1088;&#1082;&#1077;&#1090;.&#1088;&#1092;/product/251976/predohranitel-avtomat-15a/" TargetMode="External"/><Relationship Id="rId_hyperlink_179" Type="http://schemas.openxmlformats.org/officeDocument/2006/relationships/hyperlink" Target="http://&#1101;&#1083;&#1077;&#1082;&#1090;&#1088;&#1086;-&#1084;&#1072;&#1088;&#1082;&#1077;&#1090;.&#1088;&#1092;/product/250153/pripoy-sn40pd60-d08mm-50gr/" TargetMode="External"/><Relationship Id="rId_hyperlink_180" Type="http://schemas.openxmlformats.org/officeDocument/2006/relationships/hyperlink" Target="http://&#1101;&#1083;&#1077;&#1082;&#1090;&#1088;&#1086;-&#1084;&#1072;&#1088;&#1082;&#1077;&#1090;.&#1088;&#1092;/product/250154/pripoy-sn40pd60-d08mm-50gr-flux/" TargetMode="External"/><Relationship Id="rId_hyperlink_181" Type="http://schemas.openxmlformats.org/officeDocument/2006/relationships/hyperlink" Target="http://&#1101;&#1083;&#1077;&#1082;&#1090;&#1088;&#1086;-&#1084;&#1072;&#1088;&#1082;&#1077;&#1090;.&#1088;&#1092;/product/250157/pripoy-sn40pd60-d20mm-100gr-flux/" TargetMode="External"/><Relationship Id="rId_hyperlink_182" Type="http://schemas.openxmlformats.org/officeDocument/2006/relationships/hyperlink" Target="http://&#1101;&#1083;&#1077;&#1082;&#1090;&#1088;&#1086;-&#1084;&#1072;&#1088;&#1082;&#1077;&#1090;.&#1088;&#1092;/product/250023/provod-pv-3pugv-10-ch-m/" TargetMode="External"/><Relationship Id="rId_hyperlink_183" Type="http://schemas.openxmlformats.org/officeDocument/2006/relationships/hyperlink" Target="http://&#1101;&#1083;&#1077;&#1082;&#1090;&#1088;&#1086;-&#1084;&#1072;&#1088;&#1082;&#1077;&#1090;.&#1088;&#1092;/product/248362/pruzhinnyy-amortizator/" TargetMode="External"/><Relationship Id="rId_hyperlink_184" Type="http://schemas.openxmlformats.org/officeDocument/2006/relationships/hyperlink" Target="http://&#1101;&#1083;&#1077;&#1082;&#1090;&#1088;&#1086;-&#1084;&#1072;&#1088;&#1082;&#1077;&#1090;.&#1088;&#1092;/product/250711/pult-apollo-tom-1pcpolybag/" TargetMode="External"/><Relationship Id="rId_hyperlink_185" Type="http://schemas.openxmlformats.org/officeDocument/2006/relationships/hyperlink" Target="http://&#1101;&#1083;&#1077;&#1082;&#1090;&#1088;&#1086;-&#1084;&#1072;&#1088;&#1082;&#1077;&#1090;.&#1088;&#1092;/product/248631/pult-dlya-smart-televizorov-i-pristavok-xiaomi-xmrm-m2-xy-007-voice-bluetooth/" TargetMode="External"/><Relationship Id="rId_hyperlink_186" Type="http://schemas.openxmlformats.org/officeDocument/2006/relationships/hyperlink" Target="http://&#1101;&#1083;&#1077;&#1082;&#1090;&#1088;&#1086;-&#1084;&#1072;&#1088;&#1082;&#1077;&#1090;.&#1088;&#1092;/product/251748/pult-dlya-televizora-dexp-16a3000-cx509-dtv-live-power/" TargetMode="External"/><Relationship Id="rId_hyperlink_187" Type="http://schemas.openxmlformats.org/officeDocument/2006/relationships/hyperlink" Target="http://&#1101;&#1083;&#1077;&#1082;&#1090;&#1088;&#1086;-&#1084;&#1072;&#1088;&#1082;&#1077;&#1090;.&#1088;&#1092;/product/248630/pult-dlya-televizorov-i-pristavok-xiaomi-xmrm-m6-xy-008-voice-bluetooth/" TargetMode="External"/><Relationship Id="rId_hyperlink_188" Type="http://schemas.openxmlformats.org/officeDocument/2006/relationships/hyperlink" Target="http://&#1101;&#1083;&#1077;&#1082;&#1090;&#1088;&#1086;-&#1084;&#1072;&#1088;&#1082;&#1077;&#1090;.&#1088;&#1092;/product/248629/pult-dlya-shlagbauma-apollo-joy-1pcpolybag-wb/" TargetMode="External"/><Relationship Id="rId_hyperlink_189" Type="http://schemas.openxmlformats.org/officeDocument/2006/relationships/hyperlink" Target="http://&#1101;&#1083;&#1077;&#1082;&#1090;&#1088;&#1086;-&#1084;&#1072;&#1088;&#1082;&#1077;&#1090;.&#1088;&#1092;/product/248632/pult-dlya-shlagbauma-apollo-joy-1pcpolybag-wb-2-sht/" TargetMode="External"/><Relationship Id="rId_hyperlink_190" Type="http://schemas.openxmlformats.org/officeDocument/2006/relationships/hyperlink" Target="http://&#1101;&#1083;&#1077;&#1082;&#1090;&#1088;&#1086;-&#1084;&#1072;&#1088;&#1082;&#1077;&#1090;.&#1088;&#1092;/product/242103/pult-dlya-shlagbauma-apollo-joy-black-1pcpolybag/" TargetMode="External"/><Relationship Id="rId_hyperlink_191" Type="http://schemas.openxmlformats.org/officeDocument/2006/relationships/hyperlink" Target="http://&#1101;&#1083;&#1077;&#1082;&#1090;&#1088;&#1086;-&#1084;&#1072;&#1088;&#1082;&#1077;&#1090;.&#1088;&#1092;/product/249737/puskatel-magnitnyy-kme-25a-katushka-upravleniya-220v-as-malogabaritnyy-1no-ctr-s-25-220-ekf/" TargetMode="External"/><Relationship Id="rId_hyperlink_192" Type="http://schemas.openxmlformats.org/officeDocument/2006/relationships/hyperlink" Target="http://&#1101;&#1083;&#1077;&#1082;&#1090;&#1088;&#1086;-&#1084;&#1072;&#1088;&#1082;&#1077;&#1090;.&#1088;&#1092;/product/247152/rabota/" TargetMode="External"/><Relationship Id="rId_hyperlink_193" Type="http://schemas.openxmlformats.org/officeDocument/2006/relationships/hyperlink" Target="http://&#1101;&#1083;&#1077;&#1082;&#1090;&#1088;&#1086;-&#1084;&#1072;&#1088;&#1082;&#1077;&#1090;.&#1088;&#1092;/product/251171/radiopriemnik-deespi-re-14-amfmsw/" TargetMode="External"/><Relationship Id="rId_hyperlink_194" Type="http://schemas.openxmlformats.org/officeDocument/2006/relationships/hyperlink" Target="http://&#1101;&#1083;&#1077;&#1082;&#1090;&#1088;&#1086;-&#1084;&#1072;&#1088;&#1082;&#1077;&#1090;.&#1088;&#1092;/product/250631/radiopriemnik-portativnyy-rx-607ac/" TargetMode="External"/><Relationship Id="rId_hyperlink_195" Type="http://schemas.openxmlformats.org/officeDocument/2006/relationships/hyperlink" Target="http://&#1101;&#1083;&#1077;&#1082;&#1090;&#1088;&#1086;-&#1084;&#1072;&#1088;&#1082;&#1077;&#1090;.&#1088;&#1092;/product/246197/rele-signalnoe-ud2-5nu-5-v-dc-2a/" TargetMode="External"/><Relationship Id="rId_hyperlink_196" Type="http://schemas.openxmlformats.org/officeDocument/2006/relationships/hyperlink" Target="http://&#1101;&#1083;&#1077;&#1082;&#1090;&#1088;&#1086;-&#1084;&#1072;&#1088;&#1082;&#1077;&#1090;.&#1088;&#1092;/product/251086/rozetka-dvumestnaya-s-zazemleniem-16a-mars-belaya-s-zasch-shtor-sbe-02w-16-s2-1z/" TargetMode="External"/><Relationship Id="rId_hyperlink_197" Type="http://schemas.openxmlformats.org/officeDocument/2006/relationships/hyperlink" Target="http://&#1101;&#1083;&#1077;&#1082;&#1090;&#1088;&#1086;-&#1084;&#1072;&#1088;&#1082;&#1077;&#1090;.&#1088;&#1092;/product/248873/rozetka-rsh-vsh-nakladnaya-dlya-plit-32a-rozetka-sz-16a-belyy/" TargetMode="External"/><Relationship Id="rId_hyperlink_198" Type="http://schemas.openxmlformats.org/officeDocument/2006/relationships/hyperlink" Target="http://&#1101;&#1083;&#1077;&#1082;&#1090;&#1088;&#1086;-&#1084;&#1072;&#1088;&#1082;&#1077;&#1090;.&#1088;&#1092;/product/250626/rozetka-s-datchikom-dvizheniya-robiton-ms-01-bl1/" TargetMode="External"/><Relationship Id="rId_hyperlink_199" Type="http://schemas.openxmlformats.org/officeDocument/2006/relationships/hyperlink" Target="http://&#1101;&#1083;&#1077;&#1082;&#1090;&#1088;&#1086;-&#1084;&#1072;&#1088;&#1082;&#1077;&#1090;.&#1088;&#1092;/product/250782/ruletka-2m-smartbuy-tools-plastik-i-rezina-promo/" TargetMode="External"/><Relationship Id="rId_hyperlink_200" Type="http://schemas.openxmlformats.org/officeDocument/2006/relationships/hyperlink" Target="http://&#1101;&#1083;&#1077;&#1082;&#1090;&#1088;&#1086;-&#1084;&#1072;&#1088;&#1082;&#1077;&#1090;.&#1088;&#1092;/product/250783/ruletka-2m-smartbuy-tools-plastik-promo/" TargetMode="External"/><Relationship Id="rId_hyperlink_201" Type="http://schemas.openxmlformats.org/officeDocument/2006/relationships/hyperlink" Target="http://&#1101;&#1083;&#1077;&#1082;&#1090;&#1088;&#1086;-&#1084;&#1072;&#1088;&#1082;&#1077;&#1090;.&#1088;&#1092;/product/251138/ruchnoy-svetodiodnyy-fonar-cf11-1200mah/" TargetMode="External"/><Relationship Id="rId_hyperlink_202" Type="http://schemas.openxmlformats.org/officeDocument/2006/relationships/hyperlink" Target="http://&#1101;&#1083;&#1077;&#1082;&#1090;&#1088;&#1086;-&#1084;&#1072;&#1088;&#1082;&#1077;&#1090;.&#1088;&#1092;/product/250686/ruchnoy-svetodiodnyy-fonar-p50-26650-metallicheskiy-korpus-bl-a76-p50/" TargetMode="External"/><Relationship Id="rId_hyperlink_203" Type="http://schemas.openxmlformats.org/officeDocument/2006/relationships/hyperlink" Target="http://&#1101;&#1083;&#1077;&#1082;&#1090;&#1088;&#1086;-&#1084;&#1072;&#1088;&#1082;&#1077;&#1090;.&#1088;&#1092;/product/251166/ruchnoy-svetodiodnyy-fonar-ss-8889/" TargetMode="External"/><Relationship Id="rId_hyperlink_204" Type="http://schemas.openxmlformats.org/officeDocument/2006/relationships/hyperlink" Target="http://&#1101;&#1083;&#1077;&#1082;&#1090;&#1088;&#1086;-&#1084;&#1072;&#1088;&#1082;&#1077;&#1090;.&#1088;&#1092;/product/250740/ruchnoy-svetodiodnyy-fonar-y04-lazernyy-diod-10w-18650-metallicheskiy-korpus/" TargetMode="External"/><Relationship Id="rId_hyperlink_205" Type="http://schemas.openxmlformats.org/officeDocument/2006/relationships/hyperlink" Target="http://&#1101;&#1083;&#1077;&#1082;&#1090;&#1088;&#1086;-&#1084;&#1072;&#1088;&#1082;&#1077;&#1090;.&#1088;&#1092;/product/251438/sverlo-stupenchatoe-sib-lux-4-12mm-na-blistere-sb-s412/" TargetMode="External"/><Relationship Id="rId_hyperlink_206" Type="http://schemas.openxmlformats.org/officeDocument/2006/relationships/hyperlink" Target="http://&#1101;&#1083;&#1077;&#1082;&#1090;&#1088;&#1086;-&#1084;&#1072;&#1088;&#1082;&#1077;&#1090;.&#1088;&#1092;/product/249989/svetilnik-svetodiodnyy-upravlyaemyy-55w4400lm-2k-4k-6k-d400h70-pult-du-comfort-mystery-akrilika-asdinhome-4904/" TargetMode="External"/><Relationship Id="rId_hyperlink_207" Type="http://schemas.openxmlformats.org/officeDocument/2006/relationships/hyperlink" Target="http://&#1101;&#1083;&#1077;&#1082;&#1090;&#1088;&#1086;-&#1084;&#1072;&#1088;&#1082;&#1077;&#1090;.&#1088;&#1092;/product/251975/svetodiod-1w-3v-belyy-holodnyy-5500-7000k-emitter-na-plate-star/" TargetMode="External"/><Relationship Id="rId_hyperlink_208" Type="http://schemas.openxmlformats.org/officeDocument/2006/relationships/hyperlink" Target="http://&#1101;&#1083;&#1077;&#1082;&#1090;&#1088;&#1086;-&#1084;&#1072;&#1088;&#1082;&#1077;&#1090;.&#1088;&#1092;/product/250627/setevoy-perehodnik-robiton-travelenergy-3-s-dvumya-usb-razemami-i-1-type-c-razemom-bl1/" TargetMode="External"/><Relationship Id="rId_hyperlink_209" Type="http://schemas.openxmlformats.org/officeDocument/2006/relationships/hyperlink" Target="http://&#1101;&#1083;&#1077;&#1082;&#1090;&#1088;&#1086;-&#1084;&#1072;&#1088;&#1082;&#1077;&#1090;.&#1088;&#1092;/product/250736/setevoy-filtr-ns2-3usb1-rozetkaqc30-5v31a-38w-chernyy/" TargetMode="External"/><Relationship Id="rId_hyperlink_210" Type="http://schemas.openxmlformats.org/officeDocument/2006/relationships/hyperlink" Target="http://&#1101;&#1083;&#1077;&#1082;&#1090;&#1088;&#1086;-&#1084;&#1072;&#1088;&#1082;&#1077;&#1090;.&#1088;&#1092;/product/247830/setevoy-filtr-u626-2usb-1pcpolybag/" TargetMode="External"/><Relationship Id="rId_hyperlink_211" Type="http://schemas.openxmlformats.org/officeDocument/2006/relationships/hyperlink" Target="http://&#1101;&#1083;&#1077;&#1082;&#1090;&#1088;&#1086;-&#1084;&#1072;&#1088;&#1082;&#1077;&#1090;.&#1088;&#1092;/product/251042/silovoy-kabel-pitaniya-ekranirovannyy-smeshannye-zhily-36mm-xangsane-krasnyy/" TargetMode="External"/><Relationship Id="rId_hyperlink_212" Type="http://schemas.openxmlformats.org/officeDocument/2006/relationships/hyperlink" Target="http://&#1101;&#1083;&#1077;&#1082;&#1090;&#1088;&#1086;-&#1084;&#1072;&#1088;&#1082;&#1077;&#1090;.&#1088;&#1092;/product/245376/stoyka-teleskopicheskaya-dlya-mikrofona-wd-126-series-zhuravl/" TargetMode="External"/><Relationship Id="rId_hyperlink_213" Type="http://schemas.openxmlformats.org/officeDocument/2006/relationships/hyperlink" Target="http://&#1101;&#1083;&#1077;&#1082;&#1090;&#1088;&#1086;-&#1084;&#1072;&#1088;&#1082;&#1077;&#1090;.&#1088;&#1092;/product/250412/supertviter-fountek-neocd-10/" TargetMode="External"/><Relationship Id="rId_hyperlink_214" Type="http://schemas.openxmlformats.org/officeDocument/2006/relationships/hyperlink" Target="http://&#1101;&#1083;&#1077;&#1082;&#1090;&#1088;&#1086;-&#1084;&#1072;&#1088;&#1082;&#1077;&#1090;.&#1088;&#1092;/product/248445/semnik-klips-obshivki-lopatka-230-mm-stal-plastik-smartbuy-tools/" TargetMode="External"/><Relationship Id="rId_hyperlink_215" Type="http://schemas.openxmlformats.org/officeDocument/2006/relationships/hyperlink" Target="http://&#1101;&#1083;&#1077;&#1082;&#1090;&#1088;&#1086;-&#1084;&#1072;&#1088;&#1082;&#1077;&#1090;.&#1088;&#1092;/product/249736/tvitery-carlive-cl-02/" TargetMode="External"/><Relationship Id="rId_hyperlink_216" Type="http://schemas.openxmlformats.org/officeDocument/2006/relationships/hyperlink" Target="http://&#1101;&#1083;&#1077;&#1082;&#1090;&#1088;&#1086;-&#1084;&#1072;&#1088;&#1082;&#1077;&#1090;.&#1088;&#1092;/product/252020/teploprovodyaschaya-pasta-kpt-19-20g-solins/" TargetMode="External"/><Relationship Id="rId_hyperlink_217" Type="http://schemas.openxmlformats.org/officeDocument/2006/relationships/hyperlink" Target="http://&#1101;&#1083;&#1077;&#1082;&#1090;&#1088;&#1086;-&#1084;&#1072;&#1088;&#1082;&#1077;&#1090;.&#1088;&#1092;/product/249663/termometr-dlya-bani-i-sauny-bolshoy-069-3/" TargetMode="External"/><Relationship Id="rId_hyperlink_218" Type="http://schemas.openxmlformats.org/officeDocument/2006/relationships/hyperlink" Target="http://&#1101;&#1083;&#1077;&#1082;&#1090;&#1088;&#1086;-&#1084;&#1072;&#1088;&#1082;&#1077;&#1090;.&#1088;&#1092;/product/233815/torcevaya-golovka-universalnaya-7-19-mm-l-th719/" TargetMode="External"/><Relationship Id="rId_hyperlink_219" Type="http://schemas.openxmlformats.org/officeDocument/2006/relationships/hyperlink" Target="http://&#1101;&#1083;&#1077;&#1082;&#1090;&#1088;&#1086;-&#1084;&#1072;&#1088;&#1082;&#1077;&#1090;.&#1088;&#1092;/product/239394/troynik-dlya-rozetki-s-usb-type-c-uc626-usbtype-c-1pcpolybag/" TargetMode="External"/><Relationship Id="rId_hyperlink_220" Type="http://schemas.openxmlformats.org/officeDocument/2006/relationships/hyperlink" Target="http://&#1101;&#1083;&#1077;&#1082;&#1090;&#1088;&#1086;-&#1084;&#1072;&#1088;&#1082;&#1077;&#1090;.&#1088;&#1092;/product/250554/trubka-termousadochnaya-s-kleem-155mm-1m-zheltaya/" TargetMode="External"/><Relationship Id="rId_hyperlink_221" Type="http://schemas.openxmlformats.org/officeDocument/2006/relationships/hyperlink" Target="http://&#1101;&#1083;&#1077;&#1082;&#1090;&#1088;&#1086;-&#1084;&#1072;&#1088;&#1082;&#1077;&#1090;.&#1088;&#1092;/product/250555/trubka-termousadochnaya-s-kleem-155mm-1m-zelenaya/" TargetMode="External"/><Relationship Id="rId_hyperlink_222" Type="http://schemas.openxmlformats.org/officeDocument/2006/relationships/hyperlink" Target="http://&#1101;&#1083;&#1077;&#1082;&#1090;&#1088;&#1086;-&#1084;&#1072;&#1088;&#1082;&#1077;&#1090;.&#1088;&#1092;/product/250556/trubka-termousadochnaya-s-kleem-155mm-1m-krasnaya/" TargetMode="External"/><Relationship Id="rId_hyperlink_223" Type="http://schemas.openxmlformats.org/officeDocument/2006/relationships/hyperlink" Target="http://&#1101;&#1083;&#1077;&#1082;&#1090;&#1088;&#1086;-&#1084;&#1072;&#1088;&#1082;&#1077;&#1090;.&#1088;&#1092;/product/251685/uglomer-elektronnyy/" TargetMode="External"/><Relationship Id="rId_hyperlink_224" Type="http://schemas.openxmlformats.org/officeDocument/2006/relationships/hyperlink" Target="http://&#1101;&#1083;&#1077;&#1082;&#1090;&#1088;&#1086;-&#1084;&#1072;&#1088;&#1082;&#1077;&#1090;.&#1088;&#1092;/product/244198/udlinitel-setevoy-3-mesta-1m-4000vt-pvs-315-s-vyklyuchatelem-vilka-nevidimka-chernyy/" TargetMode="External"/><Relationship Id="rId_hyperlink_225" Type="http://schemas.openxmlformats.org/officeDocument/2006/relationships/hyperlink" Target="http://&#1101;&#1083;&#1077;&#1082;&#1090;&#1088;&#1086;-&#1084;&#1072;&#1088;&#1082;&#1077;&#1090;.&#1088;&#1092;/product/244197/udlinitel-setevoy-4-mesta1m-4000vt-pvs-315-vilka-nevidimka-chernyy/" TargetMode="External"/><Relationship Id="rId_hyperlink_226" Type="http://schemas.openxmlformats.org/officeDocument/2006/relationships/hyperlink" Target="http://&#1101;&#1083;&#1077;&#1082;&#1090;&#1088;&#1086;-&#1084;&#1072;&#1088;&#1082;&#1077;&#1090;.&#1088;&#1092;/product/251498/uroven-lazernyynivelir/" TargetMode="External"/><Relationship Id="rId_hyperlink_227" Type="http://schemas.openxmlformats.org/officeDocument/2006/relationships/hyperlink" Target="http://&#1101;&#1083;&#1077;&#1082;&#1090;&#1088;&#1086;-&#1084;&#1072;&#1088;&#1082;&#1077;&#1090;.&#1088;&#1092;/product/251325/ustroystvo-zaschity-ot-poteri-hoco-e100-belyy/" TargetMode="External"/><Relationship Id="rId_hyperlink_228" Type="http://schemas.openxmlformats.org/officeDocument/2006/relationships/hyperlink" Target="http://&#1101;&#1083;&#1077;&#1082;&#1090;&#1088;&#1086;-&#1084;&#1072;&#1088;&#1082;&#1077;&#1090;.&#1088;&#1092;/product/231617/ustroystvo-zaschity-ot-poteri-hoco-e91b-belyy/" TargetMode="External"/><Relationship Id="rId_hyperlink_229" Type="http://schemas.openxmlformats.org/officeDocument/2006/relationships/hyperlink" Target="http://&#1101;&#1083;&#1077;&#1082;&#1090;&#1088;&#1086;-&#1084;&#1072;&#1088;&#1082;&#1077;&#1090;.&#1088;&#1092;/product/251000/flyus-aktivnyy-ok-ortofosfornaya-kislota-30-ml-seriya-almaz-tdm/" TargetMode="External"/><Relationship Id="rId_hyperlink_230" Type="http://schemas.openxmlformats.org/officeDocument/2006/relationships/hyperlink" Target="http://&#1101;&#1083;&#1077;&#1082;&#1090;&#1088;&#1086;-&#1084;&#1072;&#1088;&#1082;&#1077;&#1090;.&#1088;&#1092;/product/249735/fonar-fl05-nalobnyy-svetodiodnyy/" TargetMode="External"/><Relationship Id="rId_hyperlink_231" Type="http://schemas.openxmlformats.org/officeDocument/2006/relationships/hyperlink" Target="http://&#1101;&#1083;&#1077;&#1082;&#1090;&#1088;&#1086;-&#1084;&#1072;&#1088;&#1082;&#1077;&#1090;.&#1088;&#1092;/product/250943/fonar-nalobnyy-yd01-sverhyarkiy-1cob-4rezhima-usb-tyre-c/" TargetMode="External"/><Relationship Id="rId_hyperlink_232" Type="http://schemas.openxmlformats.org/officeDocument/2006/relationships/hyperlink" Target="http://&#1101;&#1083;&#1077;&#1082;&#1090;&#1088;&#1086;-&#1084;&#1072;&#1088;&#1082;&#1077;&#1090;.&#1088;&#1092;/product/250945/fonar-nalobnyy-yd03-sverhyarkiy-1cob1led-3-rezhima-usb-tyre-c/" TargetMode="External"/><Relationship Id="rId_hyperlink_233" Type="http://schemas.openxmlformats.org/officeDocument/2006/relationships/hyperlink" Target="http://&#1101;&#1083;&#1077;&#1082;&#1090;&#1088;&#1086;-&#1084;&#1072;&#1088;&#1082;&#1077;&#1090;.&#1088;&#1092;/product/250825/chaynik-elektricheskiy-steklo-silver-love-sc-317-23l/" TargetMode="External"/><Relationship Id="rId_hyperlink_234" Type="http://schemas.openxmlformats.org/officeDocument/2006/relationships/hyperlink" Target="http://&#1101;&#1083;&#1077;&#1082;&#1090;&#1088;&#1086;-&#1084;&#1072;&#1088;&#1082;&#1077;&#1090;.&#1088;&#1092;/product/250749/shtangencirkul-cifrovoy-x-pert-v-plastikovom-keyse/" TargetMode="External"/><Relationship Id="rId_hyperlink_235" Type="http://schemas.openxmlformats.org/officeDocument/2006/relationships/hyperlink" Target="http://&#1101;&#1083;&#1077;&#1082;&#1090;&#1088;&#1086;-&#1084;&#1072;&#1088;&#1082;&#1077;&#1090;.&#1088;&#1092;/product/251937/schit-metalicheskiy-schu-1f1-0-3-310300150-ip54-korpus-metal-tdm/" TargetMode="External"/><Relationship Id="rId_hyperlink_236" Type="http://schemas.openxmlformats.org/officeDocument/2006/relationships/hyperlink" Target="http://&#1101;&#1083;&#1077;&#1082;&#1090;&#1088;&#1086;-&#1084;&#1072;&#1088;&#1082;&#1077;&#1090;.&#1088;&#1092;/product/154136/schit-metallicheskiy-schurn-1f12-395310165-korpus-metal-tdm/" TargetMode="External"/><Relationship Id="rId_hyperlink_237" Type="http://schemas.openxmlformats.org/officeDocument/2006/relationships/hyperlink" Target="http://&#1101;&#1083;&#1077;&#1082;&#1090;&#1088;&#1086;-&#1084;&#1072;&#1088;&#1082;&#1077;&#1090;.&#1088;&#1092;/product/251936/schit-metallicheskiy-schurn-1f9-e-360255110-korpus-metal-narodnyy-tdm/" TargetMode="External"/><Relationship Id="rId_hyperlink_238" Type="http://schemas.openxmlformats.org/officeDocument/2006/relationships/hyperlink" Target="http://&#1101;&#1083;&#1077;&#1082;&#1090;&#1088;&#1086;-&#1084;&#1072;&#1088;&#1082;&#1077;&#1090;.&#1088;&#1092;/product/251635/schit-metallicheskiy-schurn-3f12e-400300125-korpus-metal-tdm/" TargetMode="External"/><Relationship Id="rId_hyperlink_239" Type="http://schemas.openxmlformats.org/officeDocument/2006/relationships/hyperlink" Target="http://&#1101;&#1083;&#1077;&#1082;&#1090;&#1088;&#1086;-&#1084;&#1072;&#1088;&#1082;&#1077;&#1090;.&#1088;&#1092;/product/247987/videoregistrator-s-radar-detektorom-neoline-citysmart-wi-fi/" TargetMode="External"/><Relationship Id="rId_hyperlink_240" Type="http://schemas.openxmlformats.org/officeDocument/2006/relationships/hyperlink" Target="http://&#1101;&#1083;&#1077;&#1082;&#1090;&#1088;&#1086;-&#1084;&#1072;&#1088;&#1082;&#1077;&#1090;.&#1088;&#1092;/product/244217/videoregistrator-s-radar-detektorom-silverstone-f1-cityscanner-4k-sony-wifi-gps-informator-baza-radarov/" TargetMode="External"/><Relationship Id="rId_hyperlink_241" Type="http://schemas.openxmlformats.org/officeDocument/2006/relationships/hyperlink" Target="http://&#1101;&#1083;&#1077;&#1082;&#1090;&#1088;&#1086;-&#1084;&#1072;&#1088;&#1082;&#1077;&#1090;.&#1088;&#1092;/product/232879/videoregistrator-s-radar-detektorom-silverstone-f1-cityscanner-wifi-gps-informator-baza-radarov/" TargetMode="External"/><Relationship Id="rId_hyperlink_242" Type="http://schemas.openxmlformats.org/officeDocument/2006/relationships/hyperlink" Target="http://&#1101;&#1083;&#1077;&#1082;&#1090;&#1088;&#1086;-&#1084;&#1072;&#1088;&#1082;&#1077;&#1090;.&#1088;&#1092;/product/233417/videoregistrator-s-radar-detektorom-silverstone-f1-hybrid-s-bot-pro-super-hd-gps/" TargetMode="External"/><Relationship Id="rId_hyperlink_243" Type="http://schemas.openxmlformats.org/officeDocument/2006/relationships/hyperlink" Target="http://&#1101;&#1083;&#1077;&#1082;&#1090;&#1088;&#1086;-&#1084;&#1072;&#1088;&#1082;&#1077;&#1090;.&#1088;&#1092;/product/222935/videoregistrator-s-radar-detektorom-silverstone-f1-hybrid-uno-s-gps-informator-30ksek/" TargetMode="External"/><Relationship Id="rId_hyperlink_244" Type="http://schemas.openxmlformats.org/officeDocument/2006/relationships/hyperlink" Target="http://&#1101;&#1083;&#1077;&#1082;&#1090;&#1088;&#1086;-&#1084;&#1072;&#1088;&#1082;&#1077;&#1090;.&#1088;&#1092;/product/231298/videoregistrator-s-radar-detektorom-silverstone-f1-hybrid-uno-sport-wifi-full-hd-gps-signatura/" TargetMode="External"/><Relationship Id="rId_hyperlink_245" Type="http://schemas.openxmlformats.org/officeDocument/2006/relationships/hyperlink" Target="http://&#1101;&#1083;&#1077;&#1082;&#1090;&#1088;&#1086;-&#1084;&#1072;&#1088;&#1082;&#1077;&#1090;.&#1088;&#1092;/product/175153/videoregistrator-s-radar-detektorom-karkam-kombo2/" TargetMode="External"/><Relationship Id="rId_hyperlink_246" Type="http://schemas.openxmlformats.org/officeDocument/2006/relationships/hyperlink" Target="http://&#1101;&#1083;&#1077;&#1082;&#1090;&#1088;&#1086;-&#1084;&#1072;&#1088;&#1082;&#1077;&#1090;.&#1088;&#1092;/product/235087/videoregistrator-198f/" TargetMode="External"/><Relationship Id="rId_hyperlink_247" Type="http://schemas.openxmlformats.org/officeDocument/2006/relationships/hyperlink" Target="http://&#1101;&#1083;&#1077;&#1082;&#1090;&#1088;&#1086;-&#1084;&#1072;&#1088;&#1082;&#1077;&#1090;.&#1088;&#1092;/product/167935/videoregistrator-201-hd-1920x1080-g-sensor-ugol-obzora170/" TargetMode="External"/><Relationship Id="rId_hyperlink_248" Type="http://schemas.openxmlformats.org/officeDocument/2006/relationships/hyperlink" Target="http://&#1101;&#1083;&#1077;&#1082;&#1090;&#1088;&#1086;-&#1084;&#1072;&#1088;&#1082;&#1077;&#1090;.&#1088;&#1092;/product/233069/videoregistrator-a-10-2-kamery/" TargetMode="External"/><Relationship Id="rId_hyperlink_249" Type="http://schemas.openxmlformats.org/officeDocument/2006/relationships/hyperlink" Target="http://&#1101;&#1083;&#1077;&#1082;&#1090;&#1088;&#1086;-&#1084;&#1072;&#1088;&#1082;&#1077;&#1090;.&#1088;&#1092;/product/240301/videoregistrator-b828-4/" TargetMode="External"/><Relationship Id="rId_hyperlink_250" Type="http://schemas.openxmlformats.org/officeDocument/2006/relationships/hyperlink" Target="http://&#1101;&#1083;&#1077;&#1082;&#1090;&#1088;&#1086;-&#1084;&#1072;&#1088;&#1082;&#1077;&#1090;.&#1088;&#1092;/product/219509/videoregistrator-dream-c218/" TargetMode="External"/><Relationship Id="rId_hyperlink_251" Type="http://schemas.openxmlformats.org/officeDocument/2006/relationships/hyperlink" Target="http://&#1101;&#1083;&#1077;&#1082;&#1090;&#1088;&#1086;-&#1084;&#1072;&#1088;&#1082;&#1077;&#1090;.&#1088;&#1092;/product/242360/videoregistrator-energy-power-v4-hd-miniusb/" TargetMode="External"/><Relationship Id="rId_hyperlink_252" Type="http://schemas.openxmlformats.org/officeDocument/2006/relationships/hyperlink" Target="http://&#1101;&#1083;&#1077;&#1082;&#1090;&#1088;&#1086;-&#1084;&#1072;&#1088;&#1082;&#1077;&#1090;.&#1088;&#1092;/product/248803/videoregistrator-hoco-dv-1/" TargetMode="External"/><Relationship Id="rId_hyperlink_253" Type="http://schemas.openxmlformats.org/officeDocument/2006/relationships/hyperlink" Target="http://&#1101;&#1083;&#1077;&#1082;&#1090;&#1088;&#1086;-&#1084;&#1072;&#1088;&#1082;&#1077;&#1090;.&#1088;&#1092;/product/248062/videoregistrator-hoco-dv9/" TargetMode="External"/><Relationship Id="rId_hyperlink_254" Type="http://schemas.openxmlformats.org/officeDocument/2006/relationships/hyperlink" Target="http://&#1101;&#1083;&#1077;&#1082;&#1090;&#1088;&#1086;-&#1084;&#1072;&#1088;&#1082;&#1077;&#1090;.&#1088;&#1092;/product/174417/videoregistrator-had-21-ts-car26/" TargetMode="External"/><Relationship Id="rId_hyperlink_255" Type="http://schemas.openxmlformats.org/officeDocument/2006/relationships/hyperlink" Target="http://&#1101;&#1083;&#1077;&#1082;&#1090;&#1088;&#1086;-&#1084;&#1072;&#1088;&#1082;&#1077;&#1090;.&#1088;&#1092;/product/249829/videoregistrator-neoline-argus-4k/" TargetMode="External"/><Relationship Id="rId_hyperlink_256" Type="http://schemas.openxmlformats.org/officeDocument/2006/relationships/hyperlink" Target="http://&#1101;&#1083;&#1077;&#1082;&#1090;&#1088;&#1086;-&#1084;&#1072;&#1088;&#1082;&#1077;&#1090;.&#1088;&#1092;/product/248886/videoregistrator-neoline-flash-2k-wi-fi/" TargetMode="External"/><Relationship Id="rId_hyperlink_257" Type="http://schemas.openxmlformats.org/officeDocument/2006/relationships/hyperlink" Target="http://&#1101;&#1083;&#1077;&#1082;&#1090;&#1088;&#1086;-&#1084;&#1072;&#1088;&#1082;&#1077;&#1090;.&#1088;&#1092;/product/249204/videoregistrator-neoline-wide-s22/" TargetMode="External"/><Relationship Id="rId_hyperlink_258" Type="http://schemas.openxmlformats.org/officeDocument/2006/relationships/hyperlink" Target="http://&#1101;&#1083;&#1077;&#1082;&#1090;&#1088;&#1086;-&#1084;&#1072;&#1088;&#1082;&#1077;&#1090;.&#1088;&#1092;/product/149628/videoregistrator-prestige-254-full-hd/" TargetMode="External"/><Relationship Id="rId_hyperlink_259" Type="http://schemas.openxmlformats.org/officeDocument/2006/relationships/hyperlink" Target="http://&#1101;&#1083;&#1077;&#1082;&#1090;&#1088;&#1086;-&#1084;&#1072;&#1088;&#1082;&#1077;&#1090;.&#1088;&#1092;/product/235089/videoregistrator-q-1-hd/" TargetMode="External"/><Relationship Id="rId_hyperlink_260" Type="http://schemas.openxmlformats.org/officeDocument/2006/relationships/hyperlink" Target="http://&#1101;&#1083;&#1077;&#1082;&#1090;&#1088;&#1086;-&#1084;&#1072;&#1088;&#1082;&#1077;&#1090;.&#1088;&#1092;/product/219047/videoregistrator-q-1-ts-car09-full-hd/" TargetMode="External"/><Relationship Id="rId_hyperlink_261" Type="http://schemas.openxmlformats.org/officeDocument/2006/relationships/hyperlink" Target="http://&#1101;&#1083;&#1077;&#1082;&#1090;&#1088;&#1086;-&#1084;&#1072;&#1088;&#1082;&#1077;&#1090;.&#1088;&#1092;/product/235090/videoregistrator-q-2-hd/" TargetMode="External"/><Relationship Id="rId_hyperlink_262" Type="http://schemas.openxmlformats.org/officeDocument/2006/relationships/hyperlink" Target="http://&#1101;&#1083;&#1077;&#1082;&#1090;&#1088;&#1086;-&#1084;&#1072;&#1088;&#1082;&#1077;&#1090;.&#1088;&#1092;/product/248939/videoregistrator-silverstone-f1-a50-fnd-superhd/" TargetMode="External"/><Relationship Id="rId_hyperlink_263" Type="http://schemas.openxmlformats.org/officeDocument/2006/relationships/hyperlink" Target="http://&#1101;&#1083;&#1077;&#1082;&#1090;&#1088;&#1086;-&#1084;&#1072;&#1088;&#1082;&#1077;&#1090;.&#1088;&#1092;/product/232880/videoregistrator-silverstone-f1-ntk-55f-taxi-2-kamery/" TargetMode="External"/><Relationship Id="rId_hyperlink_264" Type="http://schemas.openxmlformats.org/officeDocument/2006/relationships/hyperlink" Target="http://&#1101;&#1083;&#1077;&#1082;&#1090;&#1088;&#1086;-&#1084;&#1072;&#1088;&#1082;&#1077;&#1090;.&#1088;&#1092;/product/235888/videoregistrator-silverstone-f1-ntk-60f-taxi-ii-2-kamery/" TargetMode="External"/><Relationship Id="rId_hyperlink_265" Type="http://schemas.openxmlformats.org/officeDocument/2006/relationships/hyperlink" Target="http://&#1101;&#1083;&#1077;&#1082;&#1090;&#1088;&#1086;-&#1084;&#1072;&#1088;&#1082;&#1077;&#1090;.&#1088;&#1092;/product/168902/videoregistrator-silverstonef1-a-85-fhd-crod-full-hd30ksekekran-38smugol-170grusbg-sensor/" TargetMode="External"/><Relationship Id="rId_hyperlink_266" Type="http://schemas.openxmlformats.org/officeDocument/2006/relationships/hyperlink" Target="http://&#1101;&#1083;&#1077;&#1082;&#1090;&#1088;&#1086;-&#1084;&#1072;&#1088;&#1082;&#1077;&#1090;.&#1088;&#1092;/product/231465/videoregistrator-silverstonef1-a90-crod-poliscan-gps-informator-fullhd-ugol-140-karta-do-128gb/" TargetMode="External"/><Relationship Id="rId_hyperlink_267" Type="http://schemas.openxmlformats.org/officeDocument/2006/relationships/hyperlink" Target="http://&#1101;&#1083;&#1077;&#1082;&#1090;&#1088;&#1086;-&#1084;&#1072;&#1088;&#1082;&#1077;&#1090;.&#1088;&#1092;/product/144756/videoregistrator-silverstonef1-ntk-9000f/" TargetMode="External"/><Relationship Id="rId_hyperlink_268" Type="http://schemas.openxmlformats.org/officeDocument/2006/relationships/hyperlink" Target="http://&#1101;&#1083;&#1077;&#1082;&#1090;&#1088;&#1086;-&#1084;&#1072;&#1088;&#1082;&#1077;&#1090;.&#1088;&#1092;/product/245368/videoregistrator-silverstonef1-ntk-9000f-duo/" TargetMode="External"/><Relationship Id="rId_hyperlink_269" Type="http://schemas.openxmlformats.org/officeDocument/2006/relationships/hyperlink" Target="http://&#1101;&#1083;&#1077;&#1082;&#1090;&#1088;&#1086;-&#1084;&#1072;&#1088;&#1082;&#1077;&#1090;.&#1088;&#1092;/product/171349/videoregistrator-ts-car19/" TargetMode="External"/><Relationship Id="rId_hyperlink_270" Type="http://schemas.openxmlformats.org/officeDocument/2006/relationships/hyperlink" Target="http://&#1101;&#1083;&#1077;&#1082;&#1090;&#1088;&#1086;-&#1084;&#1072;&#1088;&#1082;&#1077;&#1090;.&#1088;&#1092;/product/226040/videoregistrator-ts-car20/" TargetMode="External"/><Relationship Id="rId_hyperlink_271" Type="http://schemas.openxmlformats.org/officeDocument/2006/relationships/hyperlink" Target="http://&#1101;&#1083;&#1077;&#1082;&#1090;&#1088;&#1086;-&#1084;&#1072;&#1088;&#1082;&#1077;&#1090;.&#1088;&#1092;/product/223814/videoregistrator-ts-car22/" TargetMode="External"/><Relationship Id="rId_hyperlink_272" Type="http://schemas.openxmlformats.org/officeDocument/2006/relationships/hyperlink" Target="http://&#1101;&#1083;&#1077;&#1082;&#1090;&#1088;&#1086;-&#1084;&#1072;&#1088;&#1082;&#1077;&#1090;.&#1088;&#1092;/product/225450/videoregistrator-ts-car25/" TargetMode="External"/><Relationship Id="rId_hyperlink_273" Type="http://schemas.openxmlformats.org/officeDocument/2006/relationships/hyperlink" Target="http://&#1101;&#1083;&#1077;&#1082;&#1090;&#1088;&#1086;-&#1084;&#1072;&#1088;&#1082;&#1077;&#1090;.&#1088;&#1092;/product/171351/videoregistrator-ts-car33-full-hd-1920x1080/" TargetMode="External"/><Relationship Id="rId_hyperlink_274" Type="http://schemas.openxmlformats.org/officeDocument/2006/relationships/hyperlink" Target="http://&#1101;&#1083;&#1077;&#1082;&#1090;&#1088;&#1086;-&#1084;&#1072;&#1088;&#1082;&#1077;&#1090;.&#1088;&#1092;/product/125215/videoregistrator-karkam-q7-gps-informator-superhd-30ksek-ekran-75sm-ugol-160-microsd-1-128gb-hdmi-usb/" TargetMode="External"/><Relationship Id="rId_hyperlink_275" Type="http://schemas.openxmlformats.org/officeDocument/2006/relationships/hyperlink" Target="http://&#1101;&#1083;&#1077;&#1082;&#1090;&#1088;&#1086;-&#1084;&#1072;&#1088;&#1082;&#1077;&#1090;.&#1088;&#1092;/product/248478/videoregistrator-energy-power-t1-zerkalo-zadnego-vida-miniusb/" TargetMode="External"/><Relationship Id="rId_hyperlink_276" Type="http://schemas.openxmlformats.org/officeDocument/2006/relationships/hyperlink" Target="http://&#1101;&#1083;&#1077;&#1082;&#1090;&#1088;&#1086;-&#1084;&#1072;&#1088;&#1082;&#1077;&#1090;.&#1088;&#1092;/product/228836/videoregistratorzerkalo-zadnego-vida-l9000-2-kamery/" TargetMode="External"/><Relationship Id="rId_hyperlink_277" Type="http://schemas.openxmlformats.org/officeDocument/2006/relationships/hyperlink" Target="http://&#1101;&#1083;&#1077;&#1082;&#1090;&#1088;&#1086;-&#1084;&#1072;&#1088;&#1082;&#1077;&#1090;.&#1088;&#1092;/product/227671/videoregistrator-zerkalo-dream-m069-2-kamery/" TargetMode="External"/><Relationship Id="rId_hyperlink_278" Type="http://schemas.openxmlformats.org/officeDocument/2006/relationships/hyperlink" Target="http://&#1101;&#1083;&#1077;&#1082;&#1090;&#1088;&#1086;-&#1084;&#1072;&#1088;&#1082;&#1077;&#1090;.&#1088;&#1092;/product/248063/videoregistrator-zerkalo-energy-power-v6t630/" TargetMode="External"/><Relationship Id="rId_hyperlink_279" Type="http://schemas.openxmlformats.org/officeDocument/2006/relationships/hyperlink" Target="http://&#1101;&#1083;&#1077;&#1082;&#1090;&#1088;&#1086;-&#1084;&#1072;&#1088;&#1082;&#1077;&#1090;.&#1088;&#1092;/product/249205/videoregistrator-zerkalo-silverstone-f1-ntk-351-duo/" TargetMode="External"/><Relationship Id="rId_hyperlink_280" Type="http://schemas.openxmlformats.org/officeDocument/2006/relationships/hyperlink" Target="http://&#1101;&#1083;&#1077;&#1082;&#1090;&#1088;&#1086;-&#1084;&#1072;&#1088;&#1082;&#1077;&#1090;.&#1088;&#1092;/product/225449/videoregistrator-zerkalo-ts-car17-had-38-ts-car47/" TargetMode="External"/><Relationship Id="rId_hyperlink_281" Type="http://schemas.openxmlformats.org/officeDocument/2006/relationships/hyperlink" Target="http://&#1101;&#1083;&#1077;&#1082;&#1090;&#1088;&#1086;-&#1084;&#1072;&#1088;&#1082;&#1077;&#1090;.&#1088;&#1092;/product/248805/videoregistrator-bos-mini-bos-d37-2k-wi-fi-sensor-2-kamery/" TargetMode="External"/><Relationship Id="rId_hyperlink_282" Type="http://schemas.openxmlformats.org/officeDocument/2006/relationships/hyperlink" Target="http://&#1101;&#1083;&#1077;&#1082;&#1090;&#1088;&#1086;-&#1084;&#1072;&#1088;&#1082;&#1077;&#1090;.&#1088;&#1092;/product/242359/videoregistrator-energy-power-603-wi-fi-hd-2-kamery-miniusb/" TargetMode="External"/><Relationship Id="rId_hyperlink_283" Type="http://schemas.openxmlformats.org/officeDocument/2006/relationships/hyperlink" Target="http://&#1101;&#1083;&#1077;&#1082;&#1090;&#1088;&#1086;-&#1084;&#1072;&#1088;&#1082;&#1077;&#1090;.&#1088;&#1092;/product/245105/videoregistrator-energy-power-t630-y200-hd-miniusb/" TargetMode="External"/><Relationship Id="rId_hyperlink_284" Type="http://schemas.openxmlformats.org/officeDocument/2006/relationships/hyperlink" Target="http://&#1101;&#1083;&#1077;&#1082;&#1090;&#1088;&#1086;-&#1084;&#1072;&#1088;&#1082;&#1077;&#1090;.&#1088;&#1092;/product/248060/videoregistrator-hoco-di412-kamery/" TargetMode="External"/><Relationship Id="rId_hyperlink_285" Type="http://schemas.openxmlformats.org/officeDocument/2006/relationships/hyperlink" Target="http://&#1101;&#1083;&#1077;&#1082;&#1090;&#1088;&#1086;-&#1084;&#1072;&#1088;&#1082;&#1077;&#1090;.&#1088;&#1092;/product/248061/videoregistrator-hoco-di422-kamery/" TargetMode="External"/><Relationship Id="rId_hyperlink_286" Type="http://schemas.openxmlformats.org/officeDocument/2006/relationships/hyperlink" Target="http://&#1101;&#1083;&#1077;&#1082;&#1090;&#1088;&#1086;-&#1084;&#1072;&#1088;&#1082;&#1077;&#1090;.&#1088;&#1092;/product/250055/videoregistrator-hoco-di61-2-kamerykamera-zadnego-vida/" TargetMode="External"/><Relationship Id="rId_hyperlink_287" Type="http://schemas.openxmlformats.org/officeDocument/2006/relationships/hyperlink" Target="http://&#1101;&#1083;&#1077;&#1082;&#1090;&#1088;&#1086;-&#1084;&#1072;&#1088;&#1082;&#1077;&#1090;.&#1088;&#1092;/product/250057/videoregistrator-hoco-di63-2-kamerykamera-zadnego-vida/" TargetMode="External"/><Relationship Id="rId_hyperlink_288" Type="http://schemas.openxmlformats.org/officeDocument/2006/relationships/hyperlink" Target="http://&#1101;&#1083;&#1077;&#1082;&#1090;&#1088;&#1086;-&#1084;&#1072;&#1088;&#1082;&#1077;&#1090;.&#1088;&#1092;/product/245694/videoregistrator-hoco-dv6-3micro-sd480x854naklonnyypovorotnyykamera-zadnego-vida/" TargetMode="External"/><Relationship Id="rId_hyperlink_289" Type="http://schemas.openxmlformats.org/officeDocument/2006/relationships/hyperlink" Target="http://&#1101;&#1083;&#1077;&#1082;&#1090;&#1088;&#1086;-&#1084;&#1072;&#1088;&#1082;&#1077;&#1090;.&#1088;&#1092;/product/250058/videoregistrator-hoco-di64-2-kamerykamera-zadnego-vida/" TargetMode="External"/><Relationship Id="rId_hyperlink_290" Type="http://schemas.openxmlformats.org/officeDocument/2006/relationships/hyperlink" Target="http://&#1101;&#1083;&#1077;&#1082;&#1090;&#1088;&#1086;-&#1084;&#1072;&#1088;&#1082;&#1077;&#1090;.&#1088;&#1092;/product/244501/videoregistrator-hoco-dv-3-245-kamera-zadvida-micro-sd/" TargetMode="External"/><Relationship Id="rId_hyperlink_291" Type="http://schemas.openxmlformats.org/officeDocument/2006/relationships/hyperlink" Target="http://&#1101;&#1083;&#1077;&#1082;&#1090;&#1088;&#1086;-&#1084;&#1072;&#1088;&#1082;&#1077;&#1090;.&#1088;&#1092;/product/248477/videoregistrator-hoco-dv-8-2k-2-kamery-147-tft-max-128gb-qhd/" TargetMode="External"/><Relationship Id="rId_hyperlink_292" Type="http://schemas.openxmlformats.org/officeDocument/2006/relationships/hyperlink" Target="http://&#1101;&#1083;&#1077;&#1082;&#1090;&#1088;&#1086;-&#1084;&#1072;&#1088;&#1082;&#1077;&#1090;.&#1088;&#1092;/product/249830/videoregistrator-neoline-argus-4k-dual/" TargetMode="External"/><Relationship Id="rId_hyperlink_293" Type="http://schemas.openxmlformats.org/officeDocument/2006/relationships/hyperlink" Target="http://&#1101;&#1083;&#1077;&#1082;&#1090;&#1088;&#1086;-&#1084;&#1072;&#1088;&#1082;&#1077;&#1090;.&#1088;&#1092;/product/248887/videoregistrator-neoline-flash-2k-wi-fi-dual/" TargetMode="External"/><Relationship Id="rId_hyperlink_294" Type="http://schemas.openxmlformats.org/officeDocument/2006/relationships/hyperlink" Target="http://&#1101;&#1083;&#1077;&#1082;&#1090;&#1088;&#1086;-&#1084;&#1072;&#1088;&#1082;&#1077;&#1090;.&#1088;&#1092;/product/248888/videoregistrator-silverstone-f1-ntk-9500f-duo/" TargetMode="External"/><Relationship Id="rId_hyperlink_295" Type="http://schemas.openxmlformats.org/officeDocument/2006/relationships/hyperlink" Target="http://&#1101;&#1083;&#1077;&#1082;&#1090;&#1088;&#1086;-&#1084;&#1072;&#1088;&#1082;&#1077;&#1090;.&#1088;&#1092;/product/240950/videoregistrator-t661-3-kamery/" TargetMode="External"/><Relationship Id="rId_hyperlink_296" Type="http://schemas.openxmlformats.org/officeDocument/2006/relationships/hyperlink" Target="http://&#1101;&#1083;&#1077;&#1082;&#1090;&#1088;&#1086;-&#1084;&#1072;&#1088;&#1082;&#1077;&#1090;.&#1088;&#1092;/product/249421/videoregistrator-ts-car513-kamery/" TargetMode="External"/><Relationship Id="rId_hyperlink_297" Type="http://schemas.openxmlformats.org/officeDocument/2006/relationships/hyperlink" Target="http://&#1101;&#1083;&#1077;&#1082;&#1090;&#1088;&#1086;-&#1084;&#1072;&#1088;&#1082;&#1077;&#1090;.&#1088;&#1092;/product/171842/radar-detektor-antiradar-airline-ard-g-05-led-gps-krechet-strelka-ultra-x-k-lazer-360/" TargetMode="External"/><Relationship Id="rId_hyperlink_298" Type="http://schemas.openxmlformats.org/officeDocument/2006/relationships/hyperlink" Target="http://&#1101;&#1083;&#1077;&#1082;&#1090;&#1088;&#1086;-&#1084;&#1072;&#1088;&#1082;&#1077;&#1090;.&#1088;&#1092;/product/167155/radar-detektor-antiradar-artway-rd-200-gps/" TargetMode="External"/><Relationship Id="rId_hyperlink_299" Type="http://schemas.openxmlformats.org/officeDocument/2006/relationships/hyperlink" Target="http://&#1101;&#1083;&#1077;&#1082;&#1090;&#1088;&#1086;-&#1084;&#1072;&#1088;&#1082;&#1077;&#1090;.&#1088;&#1092;/product/149536/radar-detektor-antiradar-artway-rd-202/" TargetMode="External"/><Relationship Id="rId_hyperlink_300" Type="http://schemas.openxmlformats.org/officeDocument/2006/relationships/hyperlink" Target="http://&#1101;&#1083;&#1077;&#1082;&#1090;&#1088;&#1086;-&#1084;&#1072;&#1088;&#1082;&#1077;&#1090;.&#1088;&#1092;/product/231899/radar-detektor-antiradar-neoline-x-cop-5900s-gps/" TargetMode="External"/><Relationship Id="rId_hyperlink_301" Type="http://schemas.openxmlformats.org/officeDocument/2006/relationships/hyperlink" Target="http://&#1101;&#1083;&#1077;&#1082;&#1090;&#1088;&#1086;-&#1084;&#1072;&#1088;&#1082;&#1077;&#1090;.&#1088;&#1092;/product/242589/shnur-pitaniya-v-prikurivatel-vitoy-provod-razem-dc-35-135mm-13m-12v-24v/" TargetMode="External"/><Relationship Id="rId_hyperlink_302" Type="http://schemas.openxmlformats.org/officeDocument/2006/relationships/hyperlink" Target="http://&#1101;&#1083;&#1077;&#1082;&#1090;&#1088;&#1086;-&#1084;&#1072;&#1088;&#1082;&#1077;&#1090;.&#1088;&#1092;/product/125490/shnur-pitaniya-v-prikurivatel-vitoy-provod-razem-dc-55-21mm-13m-12v-24v/" TargetMode="External"/><Relationship Id="rId_hyperlink_303" Type="http://schemas.openxmlformats.org/officeDocument/2006/relationships/hyperlink" Target="http://&#1101;&#1083;&#1077;&#1082;&#1090;&#1088;&#1086;-&#1084;&#1072;&#1088;&#1082;&#1077;&#1090;.&#1088;&#1092;/product/242090/shnur-pitaniya-v-prikurivatel-dopolnitelnoe-gnezdo-uglovoy-shteker-12v-35x135mm-35m-lp9/" TargetMode="External"/><Relationship Id="rId_hyperlink_304" Type="http://schemas.openxmlformats.org/officeDocument/2006/relationships/hyperlink" Target="http://&#1101;&#1083;&#1077;&#1082;&#1090;&#1088;&#1086;-&#1084;&#1072;&#1088;&#1082;&#1077;&#1090;.&#1088;&#1092;/product/242091/shnur-pitaniya-v-prikurivatel-dopolnitelnoe-gnezdo-uglovoy-shteker-12v-55x25mm-15m-lp9/" TargetMode="External"/><Relationship Id="rId_hyperlink_305" Type="http://schemas.openxmlformats.org/officeDocument/2006/relationships/hyperlink" Target="http://&#1101;&#1083;&#1077;&#1082;&#1090;&#1088;&#1086;-&#1084;&#1072;&#1088;&#1082;&#1077;&#1090;.&#1088;&#1092;/product/242092/shnur-pitaniya-v-prikurivatel-dopolnitelnoe-gnezdo-uglovoy-shteker-12v-55x25mm-35m-lp9/" TargetMode="External"/><Relationship Id="rId_hyperlink_306" Type="http://schemas.openxmlformats.org/officeDocument/2006/relationships/hyperlink" Target="http://&#1101;&#1083;&#1077;&#1082;&#1090;&#1088;&#1086;-&#1084;&#1072;&#1088;&#1082;&#1077;&#1090;.&#1088;&#1092;/product/245311/shnur-pitaniya-v-prikurivatel-knopka-vitoy-provod-pryamoy-shteker-12v-55x25mm-15m/" TargetMode="External"/><Relationship Id="rId_hyperlink_307" Type="http://schemas.openxmlformats.org/officeDocument/2006/relationships/hyperlink" Target="http://&#1101;&#1083;&#1077;&#1082;&#1090;&#1088;&#1086;-&#1084;&#1072;&#1088;&#1082;&#1077;&#1090;.&#1088;&#1092;/product/241996/shnur-pitaniya-v-prikurivatel-knopka-pryamoy-shteker-12v-55x25mm-15m/" TargetMode="External"/><Relationship Id="rId_hyperlink_308" Type="http://schemas.openxmlformats.org/officeDocument/2006/relationships/hyperlink" Target="http://&#1101;&#1083;&#1077;&#1082;&#1090;&#1088;&#1086;-&#1084;&#1072;&#1088;&#1082;&#1077;&#1090;.&#1088;&#1092;/product/243629/shnur-pitaniya-v-prikurivatel-knopka-pryamoy-shteker-12v-55x25mm-15m/" TargetMode="External"/><Relationship Id="rId_hyperlink_309" Type="http://schemas.openxmlformats.org/officeDocument/2006/relationships/hyperlink" Target="http://&#1101;&#1083;&#1077;&#1082;&#1090;&#1088;&#1086;-&#1084;&#1072;&#1088;&#1082;&#1077;&#1090;.&#1088;&#1092;/product/243660/shnur-pitaniya-v-prikurivatel-knopka-uglovoy-shteker-12v-35x135mm-12m-lp8/" TargetMode="External"/><Relationship Id="rId_hyperlink_310" Type="http://schemas.openxmlformats.org/officeDocument/2006/relationships/hyperlink" Target="http://&#1101;&#1083;&#1077;&#1082;&#1090;&#1088;&#1086;-&#1084;&#1072;&#1088;&#1082;&#1077;&#1090;.&#1088;&#1092;/product/232624/shnur-pitaniya-v-prikurivatel-knopka-uglovoy-shteker-12v-55x25mm-35m-lp8/" TargetMode="External"/><Relationship Id="rId_hyperlink_311" Type="http://schemas.openxmlformats.org/officeDocument/2006/relationships/hyperlink" Target="http://&#1101;&#1083;&#1077;&#1082;&#1090;&#1088;&#1086;-&#1084;&#1072;&#1088;&#1082;&#1077;&#1090;.&#1088;&#1092;/product/241661/kabel-pitaniya-ustanovochnyy-dlya-avto-25m-12-24v-miniusb-2500ma-tds-ts-cau65/" TargetMode="External"/><Relationship Id="rId_hyperlink_312" Type="http://schemas.openxmlformats.org/officeDocument/2006/relationships/hyperlink" Target="http://&#1101;&#1083;&#1077;&#1082;&#1090;&#1088;&#1086;-&#1084;&#1072;&#1088;&#1082;&#1077;&#1090;.&#1088;&#1092;/product/241662/kabel-pitaniya-ustanovochnyy-dlya-avto-25m-12-24v-miniusb-2500ma-tds-ts-cau66/" TargetMode="External"/><Relationship Id="rId_hyperlink_313" Type="http://schemas.openxmlformats.org/officeDocument/2006/relationships/hyperlink" Target="http://&#1101;&#1083;&#1077;&#1082;&#1090;&#1088;&#1086;-&#1084;&#1072;&#1088;&#1082;&#1077;&#1090;.&#1088;&#1092;/product/132865/shnur-pitaniya-35mm-av-1027-5v-1500ma-dlya-skrytoy-provodki/" TargetMode="External"/><Relationship Id="rId_hyperlink_314" Type="http://schemas.openxmlformats.org/officeDocument/2006/relationships/hyperlink" Target="http://&#1101;&#1083;&#1077;&#1082;&#1090;&#1088;&#1086;-&#1084;&#1072;&#1088;&#1082;&#1077;&#1090;.&#1088;&#1092;/product/177706/shnur-pitaniya-v-prikurivatel-2507-3500mm-uglovoy-shteker/" TargetMode="External"/><Relationship Id="rId_hyperlink_315" Type="http://schemas.openxmlformats.org/officeDocument/2006/relationships/hyperlink" Target="http://&#1101;&#1083;&#1077;&#1082;&#1090;&#1088;&#1086;-&#1084;&#1072;&#1088;&#1082;&#1077;&#1090;.&#1088;&#1092;/product/245381/shnur-pitaniya-v-prikurivatel-microusb-ch40-dream-33m-2000ma/" TargetMode="External"/><Relationship Id="rId_hyperlink_316" Type="http://schemas.openxmlformats.org/officeDocument/2006/relationships/hyperlink" Target="http://&#1101;&#1083;&#1077;&#1082;&#1090;&#1088;&#1086;-&#1084;&#1072;&#1088;&#1082;&#1077;&#1090;.&#1088;&#1092;/product/249563/shnur-pitaniya-v-prikurivatel-microusb-shteker-uglovoy-5v-15m/" TargetMode="External"/><Relationship Id="rId_hyperlink_317" Type="http://schemas.openxmlformats.org/officeDocument/2006/relationships/hyperlink" Target="http://&#1101;&#1083;&#1077;&#1082;&#1090;&#1088;&#1086;-&#1084;&#1072;&#1088;&#1082;&#1077;&#1090;.&#1088;&#1092;/product/249562/shnur-pitaniya-v-prikurivatel-microusb-shteker-uglovoy-5v-35m/" TargetMode="External"/><Relationship Id="rId_hyperlink_318" Type="http://schemas.openxmlformats.org/officeDocument/2006/relationships/hyperlink" Target="http://&#1101;&#1083;&#1077;&#1082;&#1090;&#1088;&#1086;-&#1084;&#1072;&#1088;&#1082;&#1077;&#1090;.&#1088;&#1092;/product/233852/shnur-pitaniya-v-prikurivatel-miniusb-lp-5-15m-5v-2000ma/" TargetMode="External"/><Relationship Id="rId_hyperlink_319" Type="http://schemas.openxmlformats.org/officeDocument/2006/relationships/hyperlink" Target="http://&#1101;&#1083;&#1077;&#1082;&#1090;&#1088;&#1086;-&#1084;&#1072;&#1088;&#1082;&#1077;&#1090;.&#1088;&#1092;/product/249324/shnur-pitaniya-v-prikurivatel-miniusb-ts-cau63-35m-12-24v-gnezdo-usb-1500ma/" TargetMode="External"/><Relationship Id="rId_hyperlink_320" Type="http://schemas.openxmlformats.org/officeDocument/2006/relationships/hyperlink" Target="http://&#1101;&#1083;&#1077;&#1082;&#1090;&#1088;&#1086;-&#1084;&#1072;&#1088;&#1082;&#1077;&#1090;.&#1088;&#1092;/product/249565/shnur-pitaniya-v-prikurivatel-miniusb-shteker-uglovoy-5v-15m/" TargetMode="External"/><Relationship Id="rId_hyperlink_321" Type="http://schemas.openxmlformats.org/officeDocument/2006/relationships/hyperlink" Target="http://&#1101;&#1083;&#1077;&#1082;&#1090;&#1088;&#1086;-&#1084;&#1072;&#1088;&#1082;&#1077;&#1090;.&#1088;&#1092;/product/249564/shnur-pitaniya-v-prikurivatel-miniusb-shteker-uglovoy-5v-35m/" TargetMode="External"/><Relationship Id="rId_hyperlink_322" Type="http://schemas.openxmlformats.org/officeDocument/2006/relationships/hyperlink" Target="http://&#1101;&#1083;&#1077;&#1082;&#1090;&#1088;&#1086;-&#1084;&#1072;&#1088;&#1082;&#1077;&#1090;.&#1088;&#1092;/product/249567/shnur-pitaniya-v-prikurivatel-type-c-shteker-uglovoy-5v-15m/" TargetMode="External"/><Relationship Id="rId_hyperlink_323" Type="http://schemas.openxmlformats.org/officeDocument/2006/relationships/hyperlink" Target="http://&#1101;&#1083;&#1077;&#1082;&#1090;&#1088;&#1086;-&#1084;&#1072;&#1088;&#1082;&#1077;&#1090;.&#1088;&#1092;/product/249566/shnur-pitaniya-v-prikurivatel-type-c-shteker-uglovoy-5v-35m/" TargetMode="External"/><Relationship Id="rId_hyperlink_324" Type="http://schemas.openxmlformats.org/officeDocument/2006/relationships/hyperlink" Target="http://&#1101;&#1083;&#1077;&#1082;&#1090;&#1088;&#1086;-&#1084;&#1072;&#1088;&#1082;&#1077;&#1090;.&#1088;&#1092;/product/232621/shnur-pitaniya-v-prikurivatel-uglovoy-shteker-5v-25x07mm-15m-lp5/" TargetMode="External"/><Relationship Id="rId_hyperlink_325" Type="http://schemas.openxmlformats.org/officeDocument/2006/relationships/hyperlink" Target="http://&#1101;&#1083;&#1077;&#1082;&#1090;&#1088;&#1086;-&#1084;&#1072;&#1088;&#1082;&#1077;&#1090;.&#1088;&#1092;/product/129577/kreplenie-v-prikurivatel-usb-td-038-universalnoe/" TargetMode="External"/><Relationship Id="rId_hyperlink_326" Type="http://schemas.openxmlformats.org/officeDocument/2006/relationships/hyperlink" Target="http://&#1101;&#1083;&#1077;&#1082;&#1090;&#1088;&#1086;-&#1084;&#1072;&#1088;&#1082;&#1077;&#1090;.&#1088;&#1092;/product/247044/kreplenie-dlya-videoregistratora-na-steklo-prisoska-53mm/" TargetMode="External"/><Relationship Id="rId_hyperlink_327" Type="http://schemas.openxmlformats.org/officeDocument/2006/relationships/hyperlink" Target="http://&#1101;&#1083;&#1077;&#1082;&#1090;&#1088;&#1086;-&#1084;&#1072;&#1088;&#1082;&#1077;&#1090;.&#1088;&#1092;/product/247042/kreplenie-dlya-videoregistratora-na-steklo-prisoska-68mm/" TargetMode="External"/><Relationship Id="rId_hyperlink_328" Type="http://schemas.openxmlformats.org/officeDocument/2006/relationships/hyperlink" Target="http://&#1101;&#1083;&#1077;&#1082;&#1090;&#1088;&#1086;-&#1084;&#1072;&#1088;&#1082;&#1077;&#1090;.&#1088;&#1092;/product/129001/kreplenie-dlya-videoregistratora-na-steklo-prisoska-vintovoe-soedinenie-sharnir-ko-020/" TargetMode="External"/><Relationship Id="rId_hyperlink_329" Type="http://schemas.openxmlformats.org/officeDocument/2006/relationships/hyperlink" Target="http://&#1101;&#1083;&#1077;&#1082;&#1090;&#1088;&#1086;-&#1084;&#1072;&#1088;&#1082;&#1077;&#1090;.&#1088;&#1092;/product/248361/kreplenie-dlya-videoregistratora-na-steklo-prisoska-gayka/" TargetMode="External"/><Relationship Id="rId_hyperlink_330" Type="http://schemas.openxmlformats.org/officeDocument/2006/relationships/hyperlink" Target="http://&#1101;&#1083;&#1077;&#1082;&#1090;&#1088;&#1086;-&#1084;&#1072;&#1088;&#1082;&#1077;&#1090;.&#1088;&#1092;/product/227212/kreplenie-dlya-videoregistratora-na-steklo-prisoska-soedinenie-g-obraznoe-sharnir-bc-01/" TargetMode="External"/><Relationship Id="rId_hyperlink_331" Type="http://schemas.openxmlformats.org/officeDocument/2006/relationships/hyperlink" Target="http://&#1101;&#1083;&#1077;&#1082;&#1090;&#1088;&#1086;-&#1084;&#1072;&#1088;&#1082;&#1077;&#1090;.&#1088;&#1092;/product/136007/kreplenie-dlya-videoregistratora-na-steklo-prisoska-soedinenie-e-obraznoe-sharnir-ko-025/" TargetMode="External"/><Relationship Id="rId_hyperlink_332" Type="http://schemas.openxmlformats.org/officeDocument/2006/relationships/hyperlink" Target="http://&#1101;&#1083;&#1077;&#1082;&#1090;&#1088;&#1086;-&#1084;&#1072;&#1088;&#1082;&#1077;&#1090;.&#1088;&#1092;/product/136005/kreplenie-dlya-videoregistratora-na-steklo-prisoska-soedinenie-zaschelka-ko-023/" TargetMode="External"/><Relationship Id="rId_hyperlink_333" Type="http://schemas.openxmlformats.org/officeDocument/2006/relationships/hyperlink" Target="http://&#1101;&#1083;&#1077;&#1082;&#1090;&#1088;&#1086;-&#1084;&#1072;&#1088;&#1082;&#1077;&#1090;.&#1088;&#1092;/product/123798/kreplenie-dlya-videoregistratora-na-steklo-prisoska-soedinenie-zaschelka-shtanga-ko-022/" TargetMode="External"/><Relationship Id="rId_hyperlink_334" Type="http://schemas.openxmlformats.org/officeDocument/2006/relationships/hyperlink" Target="http://&#1101;&#1083;&#1077;&#1082;&#1090;&#1088;&#1086;-&#1084;&#1072;&#1088;&#1082;&#1077;&#1090;.&#1088;&#1092;/product/136008/kreplenie-dlya-videoregistratora-na-steklo-prisoska-soedinenie-t-obraznoe-ko-026/" TargetMode="External"/><Relationship Id="rId_hyperlink_335" Type="http://schemas.openxmlformats.org/officeDocument/2006/relationships/hyperlink" Target="http://&#1101;&#1083;&#1077;&#1082;&#1090;&#1088;&#1086;-&#1084;&#1072;&#1088;&#1082;&#1077;&#1090;.&#1088;&#1092;/product/244812/kreplenie-dlya-videoregistratora-na-steklo-prisoska-soedinenie-sh-obraznoe-sharnir-ko-030/" TargetMode="External"/><Relationship Id="rId_hyperlink_336" Type="http://schemas.openxmlformats.org/officeDocument/2006/relationships/hyperlink" Target="http://&#1101;&#1083;&#1077;&#1082;&#1090;&#1088;&#1086;-&#1084;&#1072;&#1088;&#1082;&#1077;&#1090;.&#1088;&#1092;/product/244815/kreplenie-dlya-videoregistratora-skotch-3m-vintovoe-soedinenie-6mm-ko-027-3m/" TargetMode="External"/><Relationship Id="rId_hyperlink_337" Type="http://schemas.openxmlformats.org/officeDocument/2006/relationships/hyperlink" Target="http://&#1101;&#1083;&#1077;&#1082;&#1090;&#1088;&#1086;-&#1084;&#1072;&#1088;&#1082;&#1077;&#1090;.&#1088;&#1092;/product/244814/kreplenie-dlya-videoregistratora-skotch-3m-soedinenie-zaschelka-ko-023-3m/" TargetMode="External"/><Relationship Id="rId_hyperlink_338" Type="http://schemas.openxmlformats.org/officeDocument/2006/relationships/hyperlink" Target="http://&#1101;&#1083;&#1077;&#1082;&#1090;&#1088;&#1086;-&#1084;&#1072;&#1088;&#1082;&#1077;&#1090;.&#1088;&#1092;/product/247046/kreplenie-dlya-videoregistratora-soedinenie-t-obraznoe-nx/" TargetMode="External"/><Relationship Id="rId_hyperlink_339" Type="http://schemas.openxmlformats.org/officeDocument/2006/relationships/hyperlink" Target="http://&#1101;&#1083;&#1077;&#1082;&#1090;&#1088;&#1086;-&#1084;&#1072;&#1088;&#1082;&#1077;&#1090;.&#1088;&#1092;/product/168100/kreplenie-na-steklo-zj-03-gibkaya-shtanga-prisoska-dlya-videoregistratorov/" TargetMode="External"/><Relationship Id="rId_hyperlink_340" Type="http://schemas.openxmlformats.org/officeDocument/2006/relationships/hyperlink" Target="http://&#1101;&#1083;&#1077;&#1082;&#1090;&#1088;&#1086;-&#1084;&#1072;&#1088;&#1082;&#1077;&#1090;.&#1088;&#1092;/product/244816/kreplenie-universalnoe-dlya-videoregistratora-ekshn-kamery-vintovoe-soedinenie-6mm/" TargetMode="External"/><Relationship Id="rId_hyperlink_341" Type="http://schemas.openxmlformats.org/officeDocument/2006/relationships/hyperlink" Target="http://&#1101;&#1083;&#1077;&#1082;&#1090;&#1088;&#1086;-&#1084;&#1072;&#1088;&#1082;&#1077;&#1090;.&#1088;&#1092;/product/149621/kronshteyn-na-lobovoe-steklo-dlya-antiradara-sho-me-starye-modeli-stinger-color-cobra-c-2-prisoskami/" TargetMode="External"/><Relationship Id="rId_hyperlink_342" Type="http://schemas.openxmlformats.org/officeDocument/2006/relationships/hyperlink" Target="http://&#1101;&#1083;&#1077;&#1082;&#1090;&#1088;&#1086;-&#1084;&#1072;&#1088;&#1082;&#1077;&#1090;.&#1088;&#1092;/product/167248/prisoska-na-lobovoe-steklo-dlya-krepleniya-radar-detektora-d-25mm/" TargetMode="External"/><Relationship Id="rId_hyperlink_343" Type="http://schemas.openxmlformats.org/officeDocument/2006/relationships/hyperlink" Target="http://&#1101;&#1083;&#1077;&#1082;&#1090;&#1088;&#1086;-&#1084;&#1072;&#1088;&#1082;&#1077;&#1090;.&#1088;&#1092;/product/167249/prisoska-na-lobovoe-steklo-dlya-krepleniya-radar-detektora-d-30mm/" TargetMode="External"/><Relationship Id="rId_hyperlink_344" Type="http://schemas.openxmlformats.org/officeDocument/2006/relationships/hyperlink" Target="http://&#1101;&#1083;&#1077;&#1082;&#1090;&#1088;&#1086;-&#1084;&#1072;&#1088;&#1082;&#1077;&#1090;.&#1088;&#1092;/product/221158/rezinovye-derzhateli-dlya-videoregistratora-zerkala-dream-pp1-chernyy/" TargetMode="External"/><Relationship Id="rId_hyperlink_345" Type="http://schemas.openxmlformats.org/officeDocument/2006/relationships/hyperlink" Target="http://&#1101;&#1083;&#1077;&#1082;&#1090;&#1088;&#1086;-&#1084;&#1072;&#1088;&#1082;&#1077;&#1090;.&#1088;&#1092;/product/226688/antenna-avtomobilnaya-vreznaya-triada-ba-169-dalnoboynaya-passivnaya-vsevolnovaya-dlina-38sm/" TargetMode="External"/><Relationship Id="rId_hyperlink_346" Type="http://schemas.openxmlformats.org/officeDocument/2006/relationships/hyperlink" Target="http://&#1101;&#1083;&#1077;&#1082;&#1090;&#1088;&#1086;-&#1084;&#1072;&#1088;&#1082;&#1077;&#1090;.&#1088;&#1092;/product/229476/antenna-avtomobilnaya-vreznaya-triada-ba-58-24-prutok-60sm-pryamoy-teleskopicheskiy-v-plastike/" TargetMode="External"/><Relationship Id="rId_hyperlink_347" Type="http://schemas.openxmlformats.org/officeDocument/2006/relationships/hyperlink" Target="http://&#1101;&#1083;&#1077;&#1082;&#1090;&#1088;&#1086;-&#1084;&#1072;&#1088;&#1082;&#1077;&#1090;.&#1088;&#1092;/product/229477/antenna-avtomobilnaya-vreznaya-triada-ba-59-01-povorotnaya-prutok-40sm-pryamoy/" TargetMode="External"/><Relationship Id="rId_hyperlink_348" Type="http://schemas.openxmlformats.org/officeDocument/2006/relationships/hyperlink" Target="http://&#1101;&#1083;&#1077;&#1082;&#1090;&#1088;&#1086;-&#1084;&#1072;&#1088;&#1082;&#1077;&#1090;.&#1088;&#1092;/product/229481/antenna-avtomobilnaya-vreznaya-triada-ba-69-aktivnaya-prutok-40sm-gibkiy-dalnost-priema-do-100km/" TargetMode="External"/><Relationship Id="rId_hyperlink_349" Type="http://schemas.openxmlformats.org/officeDocument/2006/relationships/hyperlink" Target="http://&#1101;&#1083;&#1077;&#1082;&#1090;&#1088;&#1086;-&#1084;&#1072;&#1088;&#1082;&#1077;&#1090;.&#1088;&#1092;/product/177093/antenna-avtomobilnaya-na-magnitnom-osnovanii-triada-ma-276-passivnaya-dlina-kabelya-25m/" TargetMode="External"/><Relationship Id="rId_hyperlink_350" Type="http://schemas.openxmlformats.org/officeDocument/2006/relationships/hyperlink" Target="http://&#1101;&#1083;&#1077;&#1082;&#1090;&#1088;&#1086;-&#1084;&#1072;&#1088;&#1082;&#1077;&#1090;.&#1088;&#1092;/product/235899/adapter-ukv-fm-avto-fm-metallicheskiy-korpus/" TargetMode="External"/><Relationship Id="rId_hyperlink_351" Type="http://schemas.openxmlformats.org/officeDocument/2006/relationships/hyperlink" Target="http://&#1101;&#1083;&#1077;&#1082;&#1090;&#1088;&#1086;-&#1084;&#1072;&#1088;&#1082;&#1077;&#1090;.&#1088;&#1092;/product/234284/antenna-avtomobilnaya-aktivnaya-b2-fm/" TargetMode="External"/><Relationship Id="rId_hyperlink_352" Type="http://schemas.openxmlformats.org/officeDocument/2006/relationships/hyperlink" Target="http://&#1101;&#1083;&#1077;&#1082;&#1090;&#1088;&#1086;-&#1084;&#1072;&#1088;&#1082;&#1077;&#1090;.&#1088;&#1092;/product/243387/antenna-avtomobilnaya-aktivnaya-fm-ukv-sv-dv-am-usilenie-do-15-db/" TargetMode="External"/><Relationship Id="rId_hyperlink_353" Type="http://schemas.openxmlformats.org/officeDocument/2006/relationships/hyperlink" Target="http://&#1101;&#1083;&#1077;&#1082;&#1090;&#1088;&#1086;-&#1084;&#1072;&#1088;&#1082;&#1077;&#1090;.&#1088;&#1092;/product/243386/antenna-avtomobilnaya-aktivnaya-fm-ukv-sv-dv-am-usilenie-do-15-db-pryamougolnoe-osnovanie/" TargetMode="External"/><Relationship Id="rId_hyperlink_354" Type="http://schemas.openxmlformats.org/officeDocument/2006/relationships/hyperlink" Target="http://&#1101;&#1083;&#1077;&#1082;&#1090;&#1088;&#1086;-&#1084;&#1072;&#1088;&#1082;&#1077;&#1090;.&#1088;&#1092;/product/234964/antenna-avtomobilnaya-aktivnaya-fm-ukv-usilenie-3-5-db-prozrachnye-priemnye-elementy-ozar-b1-megapolis/" TargetMode="External"/><Relationship Id="rId_hyperlink_355" Type="http://schemas.openxmlformats.org/officeDocument/2006/relationships/hyperlink" Target="http://&#1101;&#1083;&#1077;&#1082;&#1090;&#1088;&#1086;-&#1084;&#1072;&#1088;&#1082;&#1077;&#1090;.&#1088;&#1092;/product/239533/antenna-avtomobilnaya-aktivnaya-fm-ukv-usilenie-5-db-dlina-provoda-3m-gorod/" TargetMode="External"/><Relationship Id="rId_hyperlink_356" Type="http://schemas.openxmlformats.org/officeDocument/2006/relationships/hyperlink" Target="http://&#1101;&#1083;&#1077;&#1082;&#1090;&#1088;&#1086;-&#1084;&#1072;&#1088;&#1082;&#1077;&#1090;.&#1088;&#1092;/product/234267/antenna-avtomobilnaya-aktivnaya-turbo-an065066/" TargetMode="External"/><Relationship Id="rId_hyperlink_357" Type="http://schemas.openxmlformats.org/officeDocument/2006/relationships/hyperlink" Target="http://&#1101;&#1083;&#1077;&#1082;&#1090;&#1088;&#1086;-&#1084;&#1072;&#1088;&#1082;&#1077;&#1090;.&#1088;&#1092;/product/137274/antenna-avtomobilnaya-aktivnaya-triada-003-vsevoln-mini-dalnost-do-80km/" TargetMode="External"/><Relationship Id="rId_hyperlink_358" Type="http://schemas.openxmlformats.org/officeDocument/2006/relationships/hyperlink" Target="http://&#1101;&#1083;&#1077;&#1082;&#1090;&#1088;&#1086;-&#1084;&#1072;&#1088;&#1082;&#1077;&#1090;.&#1088;&#1092;/product/137276/antenna-avtomobilnaya-aktivnaya-triada-007-mini-vsevoln-mini-s-reguldalnost-do-80km/" TargetMode="External"/><Relationship Id="rId_hyperlink_359" Type="http://schemas.openxmlformats.org/officeDocument/2006/relationships/hyperlink" Target="http://&#1101;&#1083;&#1077;&#1082;&#1090;&#1088;&#1086;-&#1084;&#1072;&#1088;&#1082;&#1077;&#1090;.&#1088;&#1092;/product/177082/antenna-avtomobilnaya-aktivnaya-triada-10-super-koefusileniya-20dalnost-do-110km/" TargetMode="External"/><Relationship Id="rId_hyperlink_360" Type="http://schemas.openxmlformats.org/officeDocument/2006/relationships/hyperlink" Target="http://&#1101;&#1083;&#1077;&#1082;&#1090;&#1088;&#1086;-&#1084;&#1072;&#1088;&#1082;&#1077;&#1090;.&#1088;&#1092;/product/193677/antenna-avtomobilnaya-aktivnaya-triada-boush-55-gorodtrassa/" TargetMode="External"/><Relationship Id="rId_hyperlink_361" Type="http://schemas.openxmlformats.org/officeDocument/2006/relationships/hyperlink" Target="http://&#1101;&#1083;&#1077;&#1082;&#1090;&#1088;&#1086;-&#1084;&#1072;&#1088;&#1082;&#1077;&#1090;.&#1088;&#1092;/product/236931/antenna-avtomobilnaya-aktivnaya-ts-caa01/" TargetMode="External"/><Relationship Id="rId_hyperlink_362" Type="http://schemas.openxmlformats.org/officeDocument/2006/relationships/hyperlink" Target="http://&#1101;&#1083;&#1077;&#1082;&#1090;&#1088;&#1086;-&#1084;&#1072;&#1088;&#1082;&#1077;&#1090;.&#1088;&#1092;/product/137272/antenna-aktivnaya-triada-001-mini-vsevoln-dalnost-lo-80km/" TargetMode="External"/><Relationship Id="rId_hyperlink_363" Type="http://schemas.openxmlformats.org/officeDocument/2006/relationships/hyperlink" Target="http://&#1101;&#1083;&#1077;&#1082;&#1090;&#1088;&#1086;-&#1084;&#1072;&#1088;&#1082;&#1077;&#1090;.&#1088;&#1092;/product/177085/antenna-aktivnaya-triada-16-super-vsevolnovaya-s-uluchshennym-kachestvom-priema-sverhtonkoe-polotno-provolochnoe/" TargetMode="External"/><Relationship Id="rId_hyperlink_364" Type="http://schemas.openxmlformats.org/officeDocument/2006/relationships/hyperlink" Target="http://&#1101;&#1083;&#1077;&#1082;&#1090;&#1088;&#1086;-&#1084;&#1072;&#1088;&#1082;&#1077;&#1090;.&#1088;&#1092;/product/132724/antenna-avtomobilnaya-hyundai-h-cat-5500-aktivnaya-teleradio-antenna-ukvsvdvfm/" TargetMode="External"/><Relationship Id="rId_hyperlink_365" Type="http://schemas.openxmlformats.org/officeDocument/2006/relationships/hyperlink" Target="http://&#1101;&#1083;&#1077;&#1082;&#1090;&#1088;&#1086;-&#1084;&#1072;&#1088;&#1082;&#1077;&#1090;.&#1088;&#1092;/product/191448/antenna-avtomobilnaya-aktivnaya-prology-tva-100-radio-tele-dvb-t2/" TargetMode="External"/><Relationship Id="rId_hyperlink_366" Type="http://schemas.openxmlformats.org/officeDocument/2006/relationships/hyperlink" Target="http://&#1101;&#1083;&#1077;&#1082;&#1090;&#1088;&#1086;-&#1084;&#1072;&#1088;&#1082;&#1077;&#1090;.&#1088;&#1092;/product/177098/antenna-avtomobilnaya-aktivnaya-triada-620-tvix-tvradio/" TargetMode="External"/><Relationship Id="rId_hyperlink_367" Type="http://schemas.openxmlformats.org/officeDocument/2006/relationships/hyperlink" Target="http://&#1101;&#1083;&#1077;&#1082;&#1090;&#1088;&#1086;-&#1084;&#1072;&#1088;&#1082;&#1077;&#1090;.&#1088;&#1092;/product/135867/antenna-avtomobilnaya-aktivnaya-triada-698-profi-radio-tele-dvb-t2/" TargetMode="External"/><Relationship Id="rId_hyperlink_368" Type="http://schemas.openxmlformats.org/officeDocument/2006/relationships/hyperlink" Target="http://&#1101;&#1083;&#1077;&#1082;&#1090;&#1088;&#1086;-&#1084;&#1072;&#1088;&#1082;&#1077;&#1090;.&#1088;&#1092;/product/165403/antenna-avtomobilnaya-televizionnaya-triada-610-tvix/" TargetMode="External"/><Relationship Id="rId_hyperlink_369" Type="http://schemas.openxmlformats.org/officeDocument/2006/relationships/hyperlink" Target="http://&#1101;&#1083;&#1077;&#1082;&#1090;&#1088;&#1086;-&#1084;&#1072;&#1088;&#1082;&#1077;&#1090;.&#1088;&#1092;/product/226667/antennyy-udlinitel-triada-au-5m-tolstyy-kabel-triada/" TargetMode="External"/><Relationship Id="rId_hyperlink_370" Type="http://schemas.openxmlformats.org/officeDocument/2006/relationships/hyperlink" Target="http://&#1101;&#1083;&#1077;&#1082;&#1090;&#1088;&#1086;-&#1084;&#1072;&#1088;&#1082;&#1077;&#1090;.&#1088;&#1092;/product/231444/antennyy-usilitel-dlya-avtomobilnogo-radio-fmamdab-25db/" TargetMode="External"/><Relationship Id="rId_hyperlink_371" Type="http://schemas.openxmlformats.org/officeDocument/2006/relationships/hyperlink" Target="http://&#1101;&#1083;&#1077;&#1082;&#1090;&#1088;&#1086;-&#1084;&#1072;&#1088;&#1082;&#1077;&#1090;.&#1088;&#1092;/product/233980/antennyy-usilitel-triada-302-16db-ukv-i-fm-s-regulirovkoy/" TargetMode="External"/><Relationship Id="rId_hyperlink_372" Type="http://schemas.openxmlformats.org/officeDocument/2006/relationships/hyperlink" Target="http://&#1101;&#1083;&#1077;&#1082;&#1090;&#1088;&#1086;-&#1084;&#1072;&#1088;&#1082;&#1077;&#1090;.&#1088;&#1092;/product/245891/perehodnik-avtoantenny-uglovoy-gnezdo-aziya-shteker-evropa/" TargetMode="External"/><Relationship Id="rId_hyperlink_373" Type="http://schemas.openxmlformats.org/officeDocument/2006/relationships/hyperlink" Target="http://&#1101;&#1083;&#1077;&#1082;&#1090;&#1088;&#1086;-&#1084;&#1072;&#1088;&#1082;&#1077;&#1090;.&#1088;&#1092;/product/245890/perehodnik-avtoantenny-shteker-aziya-gnezdo-evropa/" TargetMode="External"/><Relationship Id="rId_hyperlink_374" Type="http://schemas.openxmlformats.org/officeDocument/2006/relationships/hyperlink" Target="http://&#1101;&#1083;&#1077;&#1082;&#1090;&#1088;&#1086;-&#1084;&#1072;&#1088;&#1082;&#1077;&#1090;.&#1088;&#1092;/product/245983/udlinitel-avtomobilnoy-radio-antenny-shteker-gnezdo-03m/" TargetMode="External"/><Relationship Id="rId_hyperlink_375" Type="http://schemas.openxmlformats.org/officeDocument/2006/relationships/hyperlink" Target="http://&#1101;&#1083;&#1077;&#1082;&#1090;&#1088;&#1086;-&#1084;&#1072;&#1088;&#1082;&#1077;&#1090;.&#1088;&#1092;/product/234057/udlinitel-avtomobilnoy-radio-antenny-shteker-gnezdo-2m-acv/" TargetMode="External"/><Relationship Id="rId_hyperlink_376" Type="http://schemas.openxmlformats.org/officeDocument/2006/relationships/hyperlink" Target="http://&#1101;&#1083;&#1077;&#1082;&#1090;&#1088;&#1086;-&#1084;&#1072;&#1088;&#1082;&#1077;&#1090;.&#1088;&#1092;/product/234278/udlinitel-avtomobilnoy-radio-antenny-shteker-gnezdo-3m-pk50/" TargetMode="External"/><Relationship Id="rId_hyperlink_377" Type="http://schemas.openxmlformats.org/officeDocument/2006/relationships/hyperlink" Target="http://&#1101;&#1083;&#1077;&#1082;&#1090;&#1088;&#1086;-&#1084;&#1072;&#1088;&#1082;&#1077;&#1090;.&#1088;&#1092;/product/234279/udlinitel-avtomobilnoy-radio-antenny-shteker-gnezdo-4m-pk50/" TargetMode="External"/><Relationship Id="rId_hyperlink_378" Type="http://schemas.openxmlformats.org/officeDocument/2006/relationships/hyperlink" Target="http://&#1101;&#1083;&#1077;&#1082;&#1090;&#1088;&#1086;-&#1084;&#1072;&#1088;&#1082;&#1077;&#1090;.&#1088;&#1092;/product/226666/udlinitel-dlya-avtoanteny-4m-antey-0124-4/" TargetMode="External"/><Relationship Id="rId_hyperlink_379" Type="http://schemas.openxmlformats.org/officeDocument/2006/relationships/hyperlink" Target="http://&#1101;&#1083;&#1077;&#1082;&#1090;&#1088;&#1086;-&#1084;&#1072;&#1088;&#1082;&#1077;&#1090;.&#1088;&#1092;/product/248945/fm-modulyator-borofone-bc45-2usb-3a-bluetooth-kabel-type-c-iphone/" TargetMode="External"/><Relationship Id="rId_hyperlink_380" Type="http://schemas.openxmlformats.org/officeDocument/2006/relationships/hyperlink" Target="http://&#1101;&#1083;&#1077;&#1082;&#1090;&#1088;&#1086;-&#1084;&#1072;&#1088;&#1082;&#1077;&#1090;.&#1088;&#1092;/product/250071/fm-modulyator-borofone-bc59/" TargetMode="External"/><Relationship Id="rId_hyperlink_381" Type="http://schemas.openxmlformats.org/officeDocument/2006/relationships/hyperlink" Target="http://&#1101;&#1083;&#1077;&#1082;&#1090;&#1088;&#1086;-&#1084;&#1072;&#1088;&#1082;&#1077;&#1090;.&#1088;&#1092;/product/250072/fm-modulyator-borofone-bc60/" TargetMode="External"/><Relationship Id="rId_hyperlink_382" Type="http://schemas.openxmlformats.org/officeDocument/2006/relationships/hyperlink" Target="http://&#1101;&#1083;&#1077;&#1082;&#1090;&#1088;&#1086;-&#1084;&#1072;&#1088;&#1082;&#1077;&#1090;.&#1088;&#1092;/product/250064/fm-modulyator-energy-power-hm08-bluetooth-2usb-tf-5v-31a/" TargetMode="External"/><Relationship Id="rId_hyperlink_383" Type="http://schemas.openxmlformats.org/officeDocument/2006/relationships/hyperlink" Target="http://&#1101;&#1083;&#1077;&#1082;&#1090;&#1088;&#1086;-&#1084;&#1072;&#1088;&#1082;&#1077;&#1090;.&#1088;&#1092;/product/250065/fm-modulyator-energy-power-hm10-bluetooth-2usb-tf-5v-31a/" TargetMode="External"/><Relationship Id="rId_hyperlink_384" Type="http://schemas.openxmlformats.org/officeDocument/2006/relationships/hyperlink" Target="http://&#1101;&#1083;&#1077;&#1082;&#1090;&#1088;&#1086;-&#1084;&#1072;&#1088;&#1082;&#1077;&#1090;.&#1088;&#1092;/product/250066/fm-modulyator-energy-power-hm12-bluetooth-2usb-tf-5v-31a/" TargetMode="External"/><Relationship Id="rId_hyperlink_385" Type="http://schemas.openxmlformats.org/officeDocument/2006/relationships/hyperlink" Target="http://&#1101;&#1083;&#1077;&#1082;&#1090;&#1088;&#1086;-&#1084;&#1072;&#1088;&#1082;&#1077;&#1090;.&#1088;&#1092;/product/250067/fm-modulyator-energy-power-hm13-bluetooth-usb-type-c-tf-5v-31a/" TargetMode="External"/><Relationship Id="rId_hyperlink_386" Type="http://schemas.openxmlformats.org/officeDocument/2006/relationships/hyperlink" Target="http://&#1101;&#1083;&#1077;&#1082;&#1090;&#1088;&#1086;-&#1084;&#1072;&#1088;&#1082;&#1077;&#1090;.&#1088;&#1092;/product/250070/fm-modulyator-energy-power-hm4-bluetooth-usb-type-c-tf-5v-31a/" TargetMode="External"/><Relationship Id="rId_hyperlink_387" Type="http://schemas.openxmlformats.org/officeDocument/2006/relationships/hyperlink" Target="http://&#1101;&#1083;&#1077;&#1082;&#1090;&#1088;&#1086;-&#1084;&#1072;&#1088;&#1082;&#1077;&#1090;.&#1088;&#1092;/product/250073/fm-modulyator-hoco-de1/" TargetMode="External"/><Relationship Id="rId_hyperlink_388" Type="http://schemas.openxmlformats.org/officeDocument/2006/relationships/hyperlink" Target="http://&#1101;&#1083;&#1077;&#1082;&#1090;&#1088;&#1086;-&#1084;&#1072;&#1088;&#1082;&#1077;&#1090;.&#1088;&#1092;/product/248944/fm-modulyator-hoco-de7-bluetooth-v-korobke/" TargetMode="External"/><Relationship Id="rId_hyperlink_389" Type="http://schemas.openxmlformats.org/officeDocument/2006/relationships/hyperlink" Target="http://&#1101;&#1083;&#1077;&#1082;&#1090;&#1088;&#1086;-&#1084;&#1072;&#1088;&#1082;&#1077;&#1090;.&#1088;&#1092;/product/231180/mp3-fm-modulator-a-27-bluetooth-usbmicrosd-kabel-lightningmicrousb-pult/" TargetMode="External"/><Relationship Id="rId_hyperlink_390" Type="http://schemas.openxmlformats.org/officeDocument/2006/relationships/hyperlink" Target="http://&#1101;&#1083;&#1077;&#1082;&#1090;&#1088;&#1086;-&#1084;&#1072;&#1088;&#1082;&#1077;&#1090;.&#1088;&#1092;/product/239163/mp3-fm-modulator-dream-g7-bluetooth-belyy/" TargetMode="External"/><Relationship Id="rId_hyperlink_391" Type="http://schemas.openxmlformats.org/officeDocument/2006/relationships/hyperlink" Target="http://&#1101;&#1083;&#1077;&#1082;&#1090;&#1088;&#1086;-&#1084;&#1072;&#1088;&#1082;&#1077;&#1090;.&#1088;&#1092;/product/224500/mp3-fm-modulator-g-16-bluetooth-aux-pult/" TargetMode="External"/><Relationship Id="rId_hyperlink_392" Type="http://schemas.openxmlformats.org/officeDocument/2006/relationships/hyperlink" Target="http://&#1101;&#1083;&#1077;&#1082;&#1090;&#1088;&#1086;-&#1084;&#1072;&#1088;&#1082;&#1077;&#1090;.&#1088;&#1092;/product/229101/mp3-fm-modulator-g-28/" TargetMode="External"/><Relationship Id="rId_hyperlink_393" Type="http://schemas.openxmlformats.org/officeDocument/2006/relationships/hyperlink" Target="http://&#1101;&#1083;&#1077;&#1082;&#1090;&#1088;&#1086;-&#1084;&#1072;&#1088;&#1082;&#1077;&#1090;.&#1088;&#1092;/product/220339/mp3-fm-modulator-m-12-bluetooth-aux-pult/" TargetMode="External"/><Relationship Id="rId_hyperlink_394" Type="http://schemas.openxmlformats.org/officeDocument/2006/relationships/hyperlink" Target="http://&#1101;&#1083;&#1077;&#1082;&#1090;&#1088;&#1086;-&#1084;&#1072;&#1088;&#1082;&#1077;&#1090;.&#1088;&#1092;/product/224868/mp3-fm-modulator-ts-caf11-bluetooth-sdmicrosd-pult/" TargetMode="External"/><Relationship Id="rId_hyperlink_395" Type="http://schemas.openxmlformats.org/officeDocument/2006/relationships/hyperlink" Target="http://&#1101;&#1083;&#1077;&#1082;&#1090;&#1088;&#1086;-&#1084;&#1072;&#1088;&#1082;&#1077;&#1090;.&#1088;&#1092;/product/224499/mp3-fm-modulator-x-21-bluetooth-aux-pult/" TargetMode="External"/><Relationship Id="rId_hyperlink_396" Type="http://schemas.openxmlformats.org/officeDocument/2006/relationships/hyperlink" Target="http://&#1101;&#1083;&#1077;&#1082;&#1090;&#1088;&#1086;-&#1084;&#1072;&#1088;&#1082;&#1077;&#1090;.&#1088;&#1092;/product/245771/mp3-modulyator-energy-power-qy02-bluetooth-2usb-5v-31a/" TargetMode="External"/><Relationship Id="rId_hyperlink_397" Type="http://schemas.openxmlformats.org/officeDocument/2006/relationships/hyperlink" Target="http://&#1101;&#1083;&#1077;&#1082;&#1090;&#1088;&#1086;-&#1084;&#1072;&#1088;&#1082;&#1077;&#1090;.&#1088;&#1092;/product/248806/avtomagnitola-1din-boss-mini-bos-xy1799sbtmultirul-bluetooth-usb-micro-aux-fm/" TargetMode="External"/><Relationship Id="rId_hyperlink_398" Type="http://schemas.openxmlformats.org/officeDocument/2006/relationships/hyperlink" Target="http://&#1101;&#1083;&#1077;&#1082;&#1090;&#1088;&#1086;-&#1084;&#1072;&#1088;&#1082;&#1077;&#1090;.&#1088;&#1092;/product/248807/avtomagnitola-1din-boss-mini-bos-xy2606sbtmultirul-bluetooth-usb-micro-aux-fm/" TargetMode="External"/><Relationship Id="rId_hyperlink_399" Type="http://schemas.openxmlformats.org/officeDocument/2006/relationships/hyperlink" Target="http://&#1101;&#1083;&#1077;&#1082;&#1090;&#1088;&#1086;-&#1084;&#1072;&#1088;&#1082;&#1077;&#1090;.&#1088;&#1092;/product/248808/avtomagnitola-1din-boss-mini-bos-xy3710sbtmultirul-bluetooth-usb-micro-aux-fm/" TargetMode="External"/><Relationship Id="rId_hyperlink_400" Type="http://schemas.openxmlformats.org/officeDocument/2006/relationships/hyperlink" Target="http://&#1101;&#1083;&#1077;&#1082;&#1090;&#1088;&#1086;-&#1084;&#1072;&#1088;&#1082;&#1077;&#1090;.&#1088;&#1092;/product/237754/avtomagnitola-acv-avs-814br-aux-usb-sd4x50vt-krasnaya/" TargetMode="External"/><Relationship Id="rId_hyperlink_401" Type="http://schemas.openxmlformats.org/officeDocument/2006/relationships/hyperlink" Target="http://&#1101;&#1083;&#1077;&#1082;&#1090;&#1088;&#1086;-&#1084;&#1072;&#1088;&#1082;&#1077;&#1090;.&#1088;&#1092;/product/247169/avtomagnitola-acv-avs-912bm-bt-aux-usb-sd4x50vt-multicvet/" TargetMode="External"/><Relationship Id="rId_hyperlink_402" Type="http://schemas.openxmlformats.org/officeDocument/2006/relationships/hyperlink" Target="http://&#1101;&#1083;&#1077;&#1082;&#1090;&#1088;&#1086;-&#1084;&#1072;&#1088;&#1082;&#1077;&#1090;.&#1088;&#1092;/product/245768/avtomagnitola-boss-mini-bos-y956bt-bt-12v-24v7-ya-podsv-usb-micro-aux-fm-pultmultirul/" TargetMode="External"/><Relationship Id="rId_hyperlink_403" Type="http://schemas.openxmlformats.org/officeDocument/2006/relationships/hyperlink" Target="http://&#1101;&#1083;&#1077;&#1082;&#1090;&#1088;&#1086;-&#1084;&#1072;&#1088;&#1082;&#1077;&#1090;.&#1088;&#1092;/product/249855/avtomagnitola-carlive-ld3012-led2usbbttffmiso7rgb4rca/" TargetMode="External"/><Relationship Id="rId_hyperlink_404" Type="http://schemas.openxmlformats.org/officeDocument/2006/relationships/hyperlink" Target="http://&#1101;&#1083;&#1077;&#1082;&#1090;&#1088;&#1086;-&#1084;&#1072;&#1088;&#1082;&#1077;&#1090;.&#1088;&#1092;/product/249856/avtomagnitola-carlive-ld3013-led2usbbttffmiso7rgb4rca-24v/" TargetMode="External"/><Relationship Id="rId_hyperlink_405" Type="http://schemas.openxmlformats.org/officeDocument/2006/relationships/hyperlink" Target="http://&#1101;&#1083;&#1077;&#1082;&#1090;&#1088;&#1086;-&#1084;&#1072;&#1088;&#1082;&#1077;&#1090;.&#1088;&#1092;/product/249857/avtomagnitola-carlive-ld3014-led2usbbttffmiso7rgb4rca/" TargetMode="External"/><Relationship Id="rId_hyperlink_406" Type="http://schemas.openxmlformats.org/officeDocument/2006/relationships/hyperlink" Target="http://&#1101;&#1083;&#1077;&#1082;&#1090;&#1088;&#1086;-&#1084;&#1072;&#1088;&#1082;&#1077;&#1090;.&#1088;&#1092;/product/249862/avtomagnitola-carlive-ld3019-led2usbbttffmiso7rgb4rca/" TargetMode="External"/><Relationship Id="rId_hyperlink_407" Type="http://schemas.openxmlformats.org/officeDocument/2006/relationships/hyperlink" Target="http://&#1101;&#1083;&#1077;&#1082;&#1090;&#1088;&#1086;-&#1084;&#1072;&#1088;&#1082;&#1077;&#1090;.&#1088;&#1092;/product/249863/avtomagnitola-carlive-ld3020-led2usbbttffmiso7rgb4rca-dsp/" TargetMode="External"/><Relationship Id="rId_hyperlink_408" Type="http://schemas.openxmlformats.org/officeDocument/2006/relationships/hyperlink" Target="http://&#1101;&#1083;&#1077;&#1082;&#1090;&#1088;&#1086;-&#1084;&#1072;&#1088;&#1082;&#1077;&#1090;.&#1088;&#1092;/product/237906/avtomagnitola-carlive-ld3030-led1usbbttffmiso7rgb4rca/" TargetMode="External"/><Relationship Id="rId_hyperlink_409" Type="http://schemas.openxmlformats.org/officeDocument/2006/relationships/hyperlink" Target="http://&#1101;&#1083;&#1077;&#1082;&#1090;&#1088;&#1086;-&#1084;&#1072;&#1088;&#1082;&#1077;&#1090;.&#1088;&#1092;/product/176851/avtomagnitola-carlive-ld3040-led1usbbttffmiso7rgb4rca/" TargetMode="External"/><Relationship Id="rId_hyperlink_410" Type="http://schemas.openxmlformats.org/officeDocument/2006/relationships/hyperlink" Target="http://&#1101;&#1083;&#1077;&#1082;&#1090;&#1088;&#1086;-&#1084;&#1072;&#1088;&#1082;&#1077;&#1090;.&#1088;&#1092;/product/249248/avtomagnitola-carlive-ld4010-pd2usbtffmiso2-rca-12v/" TargetMode="External"/><Relationship Id="rId_hyperlink_411" Type="http://schemas.openxmlformats.org/officeDocument/2006/relationships/hyperlink" Target="http://&#1101;&#1083;&#1077;&#1082;&#1090;&#1088;&#1086;-&#1084;&#1072;&#1088;&#1082;&#1077;&#1090;.&#1088;&#1092;/product/249249/avtomagnitola-carlive-ld4020-pd2usbtffmiso2-rca-12v/" TargetMode="External"/><Relationship Id="rId_hyperlink_412" Type="http://schemas.openxmlformats.org/officeDocument/2006/relationships/hyperlink" Target="http://&#1101;&#1083;&#1077;&#1082;&#1090;&#1088;&#1086;-&#1084;&#1072;&#1088;&#1082;&#1077;&#1090;.&#1088;&#1092;/product/249250/avtomagnitola-carlive-ld4030-pd2usbtffmiso2-rca-12v/" TargetMode="External"/><Relationship Id="rId_hyperlink_413" Type="http://schemas.openxmlformats.org/officeDocument/2006/relationships/hyperlink" Target="http://&#1101;&#1083;&#1077;&#1082;&#1090;&#1088;&#1086;-&#1084;&#1072;&#1088;&#1082;&#1077;&#1090;.&#1088;&#1092;/product/249868/avtomagnitola-carlive-ld607-led2usbbttffmiso4rca/" TargetMode="External"/><Relationship Id="rId_hyperlink_414" Type="http://schemas.openxmlformats.org/officeDocument/2006/relationships/hyperlink" Target="http://&#1101;&#1083;&#1077;&#1082;&#1090;&#1088;&#1086;-&#1084;&#1072;&#1088;&#1082;&#1077;&#1090;.&#1088;&#1092;/product/247563/avtomagnitola-carlive-ld8301-7-rgb2usbbttffmiso6rca/" TargetMode="External"/><Relationship Id="rId_hyperlink_415" Type="http://schemas.openxmlformats.org/officeDocument/2006/relationships/hyperlink" Target="http://&#1101;&#1083;&#1077;&#1082;&#1090;&#1088;&#1086;-&#1084;&#1072;&#1088;&#1082;&#1077;&#1090;.&#1088;&#1092;/product/247564/avtomagnitola-carlive-ld8306-7-rgb2usbbttffmiso6rca/" TargetMode="External"/><Relationship Id="rId_hyperlink_416" Type="http://schemas.openxmlformats.org/officeDocument/2006/relationships/hyperlink" Target="http://&#1101;&#1083;&#1077;&#1082;&#1090;&#1088;&#1086;-&#1084;&#1072;&#1088;&#1082;&#1077;&#1090;.&#1088;&#1092;/product/247565/avtomagnitola-carlive-ld8311dsp-7-rgb2usbbttffmiso6rca/" TargetMode="External"/><Relationship Id="rId_hyperlink_417" Type="http://schemas.openxmlformats.org/officeDocument/2006/relationships/hyperlink" Target="http://&#1101;&#1083;&#1077;&#1082;&#1090;&#1088;&#1086;-&#1084;&#1072;&#1088;&#1082;&#1077;&#1090;.&#1088;&#1092;/product/249019/avtomagnitola-d-pnr-dpl-n572-bluetooth-2usb-micro-pult-aux/" TargetMode="External"/><Relationship Id="rId_hyperlink_418" Type="http://schemas.openxmlformats.org/officeDocument/2006/relationships/hyperlink" Target="http://&#1101;&#1083;&#1077;&#1082;&#1090;&#1088;&#1086;-&#1084;&#1072;&#1088;&#1082;&#1077;&#1090;.&#1088;&#1092;/product/249023/avtomagnitola-e5-olom-ol-3006-bluetooth-dspcontrol-sd-usb-aux-fm-multirul/" TargetMode="External"/><Relationship Id="rId_hyperlink_419" Type="http://schemas.openxmlformats.org/officeDocument/2006/relationships/hyperlink" Target="http://&#1101;&#1083;&#1077;&#1082;&#1090;&#1088;&#1086;-&#1084;&#1072;&#1088;&#1082;&#1077;&#1090;.&#1088;&#1092;/product/249024/avtomagnitola-e5-olom-ol-3402-bluetooth-dspcontrol-sd-2usb-aux-fm-multirul/" TargetMode="External"/><Relationship Id="rId_hyperlink_420" Type="http://schemas.openxmlformats.org/officeDocument/2006/relationships/hyperlink" Target="http://&#1101;&#1083;&#1077;&#1082;&#1090;&#1088;&#1086;-&#1084;&#1072;&#1088;&#1082;&#1077;&#1090;.&#1088;&#1092;/product/242665/avtomagnitola-energy-sound-1782e-bluetooth-usb-micro-aux-fm-pult/" TargetMode="External"/><Relationship Id="rId_hyperlink_421" Type="http://schemas.openxmlformats.org/officeDocument/2006/relationships/hyperlink" Target="http://&#1101;&#1083;&#1077;&#1082;&#1090;&#1088;&#1086;-&#1084;&#1072;&#1088;&#1082;&#1077;&#1090;.&#1088;&#1092;/product/242666/avtomagnitola-energy-sound-1783e-bluetooth-2-usb-micro-aux-fm-pult/" TargetMode="External"/><Relationship Id="rId_hyperlink_422" Type="http://schemas.openxmlformats.org/officeDocument/2006/relationships/hyperlink" Target="http://&#1101;&#1083;&#1077;&#1082;&#1090;&#1088;&#1086;-&#1084;&#1072;&#1088;&#1082;&#1077;&#1090;.&#1088;&#1092;/product/242668/avtomagnitola-energy-sound-1785e-bluetooth-2-usb-micro-aux-fm-pult/" TargetMode="External"/><Relationship Id="rId_hyperlink_423" Type="http://schemas.openxmlformats.org/officeDocument/2006/relationships/hyperlink" Target="http://&#1101;&#1083;&#1077;&#1082;&#1090;&#1088;&#1086;-&#1084;&#1072;&#1088;&#1082;&#1077;&#1090;.&#1088;&#1092;/product/242669/avtomagnitola-energy-sound-1786e-bluetooth-2-usb-micro-aux-fm-pult/" TargetMode="External"/><Relationship Id="rId_hyperlink_424" Type="http://schemas.openxmlformats.org/officeDocument/2006/relationships/hyperlink" Target="http://&#1101;&#1083;&#1077;&#1082;&#1090;&#1088;&#1086;-&#1084;&#1072;&#1088;&#1082;&#1077;&#1090;.&#1088;&#1092;/product/242670/avtomagnitola-energy-sound-1787e-bluetooth-2-usb-micro-aux-fm-pult/" TargetMode="External"/><Relationship Id="rId_hyperlink_425" Type="http://schemas.openxmlformats.org/officeDocument/2006/relationships/hyperlink" Target="http://&#1101;&#1083;&#1077;&#1082;&#1090;&#1088;&#1086;-&#1084;&#1072;&#1088;&#1082;&#1077;&#1090;.&#1088;&#1092;/product/249021/avtomagnitola-gb-gb-8020dbt-bluetooth-2usb-micro-aux-fm-pult/" TargetMode="External"/><Relationship Id="rId_hyperlink_426" Type="http://schemas.openxmlformats.org/officeDocument/2006/relationships/hyperlink" Target="http://&#1101;&#1083;&#1077;&#1082;&#1090;&#1088;&#1086;-&#1084;&#1072;&#1088;&#1082;&#1077;&#1090;.&#1088;&#1092;/product/249022/avtomagnitola-gb-gb-8021dbt-bluetooth-2usb-micro-aux-fm-pult/" TargetMode="External"/><Relationship Id="rId_hyperlink_427" Type="http://schemas.openxmlformats.org/officeDocument/2006/relationships/hyperlink" Target="http://&#1101;&#1083;&#1077;&#1082;&#1090;&#1088;&#1086;-&#1084;&#1072;&#1088;&#1082;&#1077;&#1090;.&#1088;&#1092;/product/235806/avtomagnitola-gb-286sbt-450-usb-bluetooth-rca-aux/" TargetMode="External"/><Relationship Id="rId_hyperlink_428" Type="http://schemas.openxmlformats.org/officeDocument/2006/relationships/hyperlink" Target="http://&#1101;&#1083;&#1077;&#1082;&#1090;&#1088;&#1086;-&#1084;&#1072;&#1088;&#1082;&#1077;&#1090;.&#1088;&#1092;/product/241364/avtomagnitola-pioneeir-gb-mvh-760dbt-bluetooth-2usb-7cv-podsvetka-micro-aux-fm-pult/" TargetMode="External"/><Relationship Id="rId_hyperlink_429" Type="http://schemas.openxmlformats.org/officeDocument/2006/relationships/hyperlink" Target="http://&#1101;&#1083;&#1077;&#1082;&#1090;&#1088;&#1086;-&#1084;&#1072;&#1088;&#1082;&#1077;&#1090;.&#1088;&#1092;/product/245764/avtomagnitola-pioneeir-gb-mvh-767hbt-usb-micro-type-c-aux-fm-pult/" TargetMode="External"/><Relationship Id="rId_hyperlink_430" Type="http://schemas.openxmlformats.org/officeDocument/2006/relationships/hyperlink" Target="http://&#1101;&#1083;&#1077;&#1082;&#1090;&#1088;&#1086;-&#1084;&#1072;&#1088;&#1082;&#1077;&#1090;.&#1088;&#1092;/product/245765/avtomagnitola-pioneeir-gb-mvh-768hbt-usb-micro-aux-fm-pult/" TargetMode="External"/><Relationship Id="rId_hyperlink_431" Type="http://schemas.openxmlformats.org/officeDocument/2006/relationships/hyperlink" Target="http://&#1101;&#1083;&#1077;&#1082;&#1090;&#1088;&#1086;-&#1084;&#1072;&#1088;&#1082;&#1077;&#1090;.&#1088;&#1092;/product/235666/avtomagnitola-pnr-dv-3250-bluetooth-7cv-podsvetka-usb-micro-aux-fm-pult-multirul/" TargetMode="External"/><Relationship Id="rId_hyperlink_432" Type="http://schemas.openxmlformats.org/officeDocument/2006/relationships/hyperlink" Target="http://&#1101;&#1083;&#1077;&#1082;&#1090;&#1088;&#1086;-&#1084;&#1072;&#1088;&#1082;&#1077;&#1090;.&#1088;&#1092;/product/248483/avtomagnitola-pnr-dv-3251-bluetooth-7cv-podsvetka-usb-micro-aux-fm-pult-multirul/" TargetMode="External"/><Relationship Id="rId_hyperlink_433" Type="http://schemas.openxmlformats.org/officeDocument/2006/relationships/hyperlink" Target="http://&#1101;&#1083;&#1077;&#1082;&#1090;&#1088;&#1086;-&#1084;&#1072;&#1088;&#1082;&#1077;&#1090;.&#1088;&#1092;/product/248484/avtomagnitola-pnr-dv-3252-bluetooth-7cv-podsvetka-usb-micro-aux-fm-pult-multirul/" TargetMode="External"/><Relationship Id="rId_hyperlink_434" Type="http://schemas.openxmlformats.org/officeDocument/2006/relationships/hyperlink" Target="http://&#1101;&#1083;&#1077;&#1082;&#1090;&#1088;&#1086;-&#1084;&#1072;&#1088;&#1082;&#1077;&#1090;.&#1088;&#1092;/product/235661/avtomagnitola-pnr-dv-6601-12-24v-bluetooth-7cv-podsvetka-usb-micro-aux-fm-pult-multirul/" TargetMode="External"/><Relationship Id="rId_hyperlink_435" Type="http://schemas.openxmlformats.org/officeDocument/2006/relationships/hyperlink" Target="http://&#1101;&#1083;&#1077;&#1082;&#1090;&#1088;&#1086;-&#1084;&#1072;&#1088;&#1082;&#1077;&#1090;.&#1088;&#1092;/product/235662/avtomagnitola-pnr-dv-6602-12-24v-bluetooth-7cv-podsvetka-usb-micro-aux-fm-pult-multirul/" TargetMode="External"/><Relationship Id="rId_hyperlink_436" Type="http://schemas.openxmlformats.org/officeDocument/2006/relationships/hyperlink" Target="http://&#1101;&#1083;&#1077;&#1082;&#1090;&#1088;&#1086;-&#1084;&#1072;&#1088;&#1082;&#1077;&#1090;.&#1088;&#1092;/product/249826/avtomagnitola-prology-cmx-175-usbsd-aux-gren/" TargetMode="External"/><Relationship Id="rId_hyperlink_437" Type="http://schemas.openxmlformats.org/officeDocument/2006/relationships/hyperlink" Target="http://&#1101;&#1083;&#1077;&#1082;&#1090;&#1088;&#1086;-&#1084;&#1072;&#1088;&#1082;&#1077;&#1090;.&#1088;&#1092;/product/249827/avtomagnitola-prology-cmx-185-usbsd-aux-white/" TargetMode="External"/><Relationship Id="rId_hyperlink_438" Type="http://schemas.openxmlformats.org/officeDocument/2006/relationships/hyperlink" Target="http://&#1101;&#1083;&#1077;&#1082;&#1090;&#1088;&#1086;-&#1084;&#1072;&#1088;&#1082;&#1077;&#1090;.&#1088;&#1092;/product/249012/pult-na-rul-bos-mini-bos-a01-dlya-magnitoly-avtomobilya-bluetooth/" TargetMode="External"/><Relationship Id="rId_hyperlink_439" Type="http://schemas.openxmlformats.org/officeDocument/2006/relationships/hyperlink" Target="http://&#1101;&#1083;&#1077;&#1082;&#1090;&#1088;&#1086;-&#1084;&#1072;&#1088;&#1082;&#1077;&#1090;.&#1088;&#1092;/product/248527/avtomagnitola-10-dyuym-2-din-carlive-t9-t100-android-14-ips-232gb-4-yadra/" TargetMode="External"/><Relationship Id="rId_hyperlink_440" Type="http://schemas.openxmlformats.org/officeDocument/2006/relationships/hyperlink" Target="http://&#1101;&#1083;&#1077;&#1082;&#1090;&#1088;&#1086;-&#1084;&#1072;&#1088;&#1082;&#1077;&#1090;.&#1088;&#1092;/product/246823/avtomagnitola-2din-carlive-a60-ts10-2ghz-android-13-10-dyuym-4g-dsp-ips-qled-464gb-8-yader/" TargetMode="External"/><Relationship Id="rId_hyperlink_441" Type="http://schemas.openxmlformats.org/officeDocument/2006/relationships/hyperlink" Target="http://&#1101;&#1083;&#1077;&#1082;&#1090;&#1088;&#1086;-&#1084;&#1072;&#1088;&#1082;&#1077;&#1090;.&#1088;&#1092;/product/249850/avtomagnitola-2din-carlive-a65-ts18-17ghz-android-13-10-dyuym-4g-dsp-ips-qled-332gb-8-yader/" TargetMode="External"/><Relationship Id="rId_hyperlink_442" Type="http://schemas.openxmlformats.org/officeDocument/2006/relationships/hyperlink" Target="http://&#1101;&#1083;&#1077;&#1082;&#1090;&#1088;&#1086;-&#1084;&#1072;&#1088;&#1082;&#1077;&#1090;.&#1088;&#1092;/product/249869/avtomagnitola-2din-carlive-c10-android-13-101-dyuymips-qled-464gb4g-sim-8-yader/" TargetMode="External"/><Relationship Id="rId_hyperlink_443" Type="http://schemas.openxmlformats.org/officeDocument/2006/relationships/hyperlink" Target="http://&#1101;&#1083;&#1077;&#1082;&#1090;&#1088;&#1086;-&#1084;&#1072;&#1088;&#1082;&#1077;&#1090;.&#1088;&#1092;/product/249870/avtomagnitola-2din-carlive-c11-android-13-115-dyuymips-6128b-4-yader/" TargetMode="External"/><Relationship Id="rId_hyperlink_444" Type="http://schemas.openxmlformats.org/officeDocument/2006/relationships/hyperlink" Target="http://&#1101;&#1083;&#1077;&#1082;&#1090;&#1088;&#1086;-&#1084;&#1072;&#1088;&#1082;&#1077;&#1090;.&#1088;&#1092;/product/228434/avtomagnitola-2din-ts-cam06-bluetooth/" TargetMode="External"/><Relationship Id="rId_hyperlink_445" Type="http://schemas.openxmlformats.org/officeDocument/2006/relationships/hyperlink" Target="http://&#1101;&#1083;&#1077;&#1082;&#1090;&#1088;&#1086;-&#1084;&#1072;&#1088;&#1082;&#1077;&#1090;.&#1088;&#1092;/product/248809/avtomagnitola-9-dyuym-2din-boss-mini-a1-pro-9-android-12-4g64g-bt-mirror-link-usb-mp5/" TargetMode="External"/><Relationship Id="rId_hyperlink_446" Type="http://schemas.openxmlformats.org/officeDocument/2006/relationships/hyperlink" Target="http://&#1101;&#1083;&#1077;&#1082;&#1090;&#1088;&#1086;-&#1084;&#1072;&#1088;&#1082;&#1077;&#1090;.&#1088;&#1092;/product/248810/avtomagnitola-9-dyuym-2din-boss-mini-a2-9-android-12-4g64g-bt-mirror-link-usb-mp5-pult/" TargetMode="External"/><Relationship Id="rId_hyperlink_447" Type="http://schemas.openxmlformats.org/officeDocument/2006/relationships/hyperlink" Target="http://&#1101;&#1083;&#1077;&#1082;&#1090;&#1088;&#1086;-&#1084;&#1072;&#1088;&#1082;&#1077;&#1090;.&#1088;&#1092;/product/249430/avtomagnitola-ok-alipnei-7113-dvuhdinovaya-7bluetooth-mp-5-2usb-micro-multirul/" TargetMode="External"/><Relationship Id="rId_hyperlink_448" Type="http://schemas.openxmlformats.org/officeDocument/2006/relationships/hyperlink" Target="http://&#1101;&#1083;&#1077;&#1082;&#1090;&#1088;&#1086;-&#1084;&#1072;&#1088;&#1082;&#1077;&#1090;.&#1088;&#1092;/product/247597/proigryvatel-wd-6930-4h50w-mp3fmusbsdbluetooth-2din-acv/" TargetMode="External"/><Relationship Id="rId_hyperlink_449" Type="http://schemas.openxmlformats.org/officeDocument/2006/relationships/hyperlink" Target="http://&#1101;&#1083;&#1077;&#1082;&#1090;&#1088;&#1086;-&#1084;&#1072;&#1088;&#1082;&#1077;&#1090;.&#1088;&#1092;/product/247596/proigryvatel-wd-7002-4h50w-mp3fmusbsdbluetooth-2din-acv/" TargetMode="External"/><Relationship Id="rId_hyperlink_450" Type="http://schemas.openxmlformats.org/officeDocument/2006/relationships/hyperlink" Target="http://&#1101;&#1083;&#1077;&#1082;&#1090;&#1088;&#1086;-&#1084;&#1072;&#1088;&#1082;&#1077;&#1090;.&#1088;&#1092;/product/249228/usilitel-avtomobilnyy-skylor-ad-1600d-cifrovoy-1kanalnyy-600vt-klass-d/" TargetMode="External"/><Relationship Id="rId_hyperlink_451" Type="http://schemas.openxmlformats.org/officeDocument/2006/relationships/hyperlink" Target="http://&#1101;&#1083;&#1077;&#1082;&#1090;&#1088;&#1086;-&#1084;&#1072;&#1088;&#1082;&#1077;&#1090;.&#1088;&#1092;/product/249229/usilitel-avtomobilnyy-skylor-ad-475ab-4-h-kanalnyy-475vt-klass-ab/" TargetMode="External"/><Relationship Id="rId_hyperlink_452" Type="http://schemas.openxmlformats.org/officeDocument/2006/relationships/hyperlink" Target="http://&#1101;&#1083;&#1077;&#1082;&#1090;&#1088;&#1086;-&#1084;&#1072;&#1088;&#1082;&#1077;&#1090;.&#1088;&#1092;/product/249230/usilitel-avtomobilnyy-skylor-md-21000d-2-h-kanalnyy-2100vt-klass-d/" TargetMode="External"/><Relationship Id="rId_hyperlink_453" Type="http://schemas.openxmlformats.org/officeDocument/2006/relationships/hyperlink" Target="http://&#1101;&#1083;&#1077;&#1082;&#1090;&#1088;&#1086;-&#1084;&#1072;&#1088;&#1082;&#1077;&#1090;.&#1088;&#1092;/product/249231/usilitel-avtomobilnyy-skylor-md-41000d-4-h-kanalnyy-4100vt-klass-d/" TargetMode="External"/><Relationship Id="rId_hyperlink_454" Type="http://schemas.openxmlformats.org/officeDocument/2006/relationships/hyperlink" Target="http://&#1101;&#1083;&#1077;&#1082;&#1090;&#1088;&#1086;-&#1084;&#1072;&#1088;&#1082;&#1077;&#1090;.&#1088;&#1092;/product/249232/usilitel-avtomobilnyy-skylor-md-41500d-4-h-kanalnyy-4150vt-klass-d/" TargetMode="External"/><Relationship Id="rId_hyperlink_455" Type="http://schemas.openxmlformats.org/officeDocument/2006/relationships/hyperlink" Target="http://&#1101;&#1083;&#1077;&#1082;&#1090;&#1088;&#1086;-&#1084;&#1072;&#1088;&#1082;&#1077;&#1090;.&#1088;&#1092;/product/249479/usilitel-avtomobilnyy-chetyrehkanalnyy-1000vt-cs183/" TargetMode="External"/><Relationship Id="rId_hyperlink_456" Type="http://schemas.openxmlformats.org/officeDocument/2006/relationships/hyperlink" Target="http://&#1101;&#1083;&#1077;&#1082;&#1090;&#1088;&#1086;-&#1084;&#1072;&#1088;&#1082;&#1077;&#1090;.&#1088;&#1092;/product/249480/usilitel-avtomobilnyy-chetyrehkanalnyy-1000vt-xl180/" TargetMode="External"/><Relationship Id="rId_hyperlink_457" Type="http://schemas.openxmlformats.org/officeDocument/2006/relationships/hyperlink" Target="http://&#1101;&#1083;&#1077;&#1082;&#1090;&#1088;&#1086;-&#1084;&#1072;&#1088;&#1082;&#1077;&#1090;.&#1088;&#1092;/product/249478/usilitel-avtomobilnyy-chetyrehkanalnyy-1800vt-dv-pioneerok-1004/" TargetMode="External"/><Relationship Id="rId_hyperlink_458" Type="http://schemas.openxmlformats.org/officeDocument/2006/relationships/hyperlink" Target="http://&#1101;&#1083;&#1077;&#1082;&#1090;&#1088;&#1086;-&#1084;&#1072;&#1088;&#1082;&#1077;&#1090;.&#1088;&#1092;/product/248820/usilitel-avtomobilnyy-chetyrehkanalnyy-1800vt-dv-pioneerok-gb-1040/" TargetMode="External"/><Relationship Id="rId_hyperlink_459" Type="http://schemas.openxmlformats.org/officeDocument/2006/relationships/hyperlink" Target="http://&#1101;&#1083;&#1077;&#1082;&#1090;&#1088;&#1086;-&#1084;&#1072;&#1088;&#1082;&#1077;&#1090;.&#1088;&#1092;/product/248432/usilitel-avtomobilnyy-chetyrehkanalnyy-200vt-carlive-dl-02/" TargetMode="External"/><Relationship Id="rId_hyperlink_460" Type="http://schemas.openxmlformats.org/officeDocument/2006/relationships/hyperlink" Target="http://&#1101;&#1083;&#1077;&#1082;&#1090;&#1088;&#1086;-&#1084;&#1072;&#1088;&#1082;&#1077;&#1090;.&#1088;&#1092;/product/249477/usilitel-avtomobilnyy-chetyrehkanalnyy-3000vte5-olom-om-1044-kb1042/" TargetMode="External"/><Relationship Id="rId_hyperlink_461" Type="http://schemas.openxmlformats.org/officeDocument/2006/relationships/hyperlink" Target="http://&#1101;&#1083;&#1077;&#1082;&#1090;&#1088;&#1086;-&#1084;&#1072;&#1088;&#1082;&#1077;&#1090;.&#1088;&#1092;/product/249474/usilitel-avtomobilnyy-chetyrehkanalnyy-6000vt-bos-mini-bos-634/" TargetMode="External"/><Relationship Id="rId_hyperlink_462" Type="http://schemas.openxmlformats.org/officeDocument/2006/relationships/hyperlink" Target="http://&#1101;&#1083;&#1077;&#1082;&#1090;&#1088;&#1086;-&#1084;&#1072;&#1088;&#1082;&#1077;&#1090;.&#1088;&#1092;/product/249473/usilitel-avtomobilnyy-chetyrehkanalnyy-6000vt-bos-mini-bos-654/" TargetMode="External"/><Relationship Id="rId_hyperlink_463" Type="http://schemas.openxmlformats.org/officeDocument/2006/relationships/hyperlink" Target="http://&#1101;&#1083;&#1077;&#1082;&#1090;&#1088;&#1086;-&#1084;&#1072;&#1088;&#1082;&#1077;&#1090;.&#1088;&#1092;/product/248815/usilitel-avtomobilnyy-chetyrehkanalnyy-6000vt-bos-mini-bos-664/" TargetMode="External"/><Relationship Id="rId_hyperlink_464" Type="http://schemas.openxmlformats.org/officeDocument/2006/relationships/hyperlink" Target="http://&#1101;&#1083;&#1077;&#1082;&#1090;&#1088;&#1086;-&#1084;&#1072;&#1088;&#1082;&#1077;&#1090;.&#1088;&#1092;/product/245705/akustika-estradnaya-carlive-cl1685-5/" TargetMode="External"/><Relationship Id="rId_hyperlink_465" Type="http://schemas.openxmlformats.org/officeDocument/2006/relationships/hyperlink" Target="http://&#1101;&#1083;&#1077;&#1082;&#1090;&#1088;&#1086;-&#1084;&#1072;&#1088;&#1082;&#1077;&#1090;.&#1088;&#1092;/product/245706/akustika-estradnaya-carlive-cl1696-6/" TargetMode="External"/><Relationship Id="rId_hyperlink_466" Type="http://schemas.openxmlformats.org/officeDocument/2006/relationships/hyperlink" Target="http://&#1101;&#1083;&#1077;&#1082;&#1090;&#1088;&#1086;-&#1084;&#1072;&#1088;&#1082;&#1077;&#1090;.&#1088;&#1092;/product/140466/akusticheskaya-sistema-avtomobilnaya-aces-as-690/" TargetMode="External"/><Relationship Id="rId_hyperlink_467" Type="http://schemas.openxmlformats.org/officeDocument/2006/relationships/hyperlink" Target="http://&#1101;&#1083;&#1077;&#1082;&#1090;&#1088;&#1086;-&#1084;&#1072;&#1088;&#1082;&#1077;&#1090;.&#1088;&#1092;/product/235168/akusticheskaya-sistema-avtomobilnaya-acv-pg-623s-d-165-sm-3-polosnaya-koaksial-180vt/" TargetMode="External"/><Relationship Id="rId_hyperlink_468" Type="http://schemas.openxmlformats.org/officeDocument/2006/relationships/hyperlink" Target="http://&#1101;&#1083;&#1077;&#1082;&#1090;&#1088;&#1086;-&#1084;&#1072;&#1088;&#1082;&#1077;&#1090;.&#1088;&#1092;/product/237888/akusticheskaya-sistema-avtomobilnaya-acv-pi-623e-d-165-sm-3-polosnaya-koaksial-60vt/" TargetMode="External"/><Relationship Id="rId_hyperlink_469" Type="http://schemas.openxmlformats.org/officeDocument/2006/relationships/hyperlink" Target="http://&#1101;&#1083;&#1077;&#1082;&#1090;&#1088;&#1086;-&#1084;&#1072;&#1088;&#1082;&#1077;&#1090;.&#1088;&#1092;/product/168348/akusticheskaya-sistema-avtomobilnaya-alpine-sxe-1725s-d-17-sm-2-polosnaya-koaksial-220vt/" TargetMode="External"/><Relationship Id="rId_hyperlink_470" Type="http://schemas.openxmlformats.org/officeDocument/2006/relationships/hyperlink" Target="http://&#1101;&#1083;&#1077;&#1082;&#1090;&#1088;&#1086;-&#1084;&#1072;&#1088;&#1082;&#1077;&#1090;.&#1088;&#1092;/product/248814/akusticheskaya-sistema-avtomobilnaya-bos-mini-bos-6981-380w-6h9/" TargetMode="External"/><Relationship Id="rId_hyperlink_471" Type="http://schemas.openxmlformats.org/officeDocument/2006/relationships/hyperlink" Target="http://&#1101;&#1083;&#1077;&#1082;&#1090;&#1088;&#1086;-&#1084;&#1072;&#1088;&#1082;&#1077;&#1090;.&#1088;&#1092;/product/168355/akusticheskaya-sistema-avtomobilnaya-calceell-cb-404-d-10-sm-4-polosnaya-koaksial-130vt/" TargetMode="External"/><Relationship Id="rId_hyperlink_472" Type="http://schemas.openxmlformats.org/officeDocument/2006/relationships/hyperlink" Target="http://&#1101;&#1083;&#1077;&#1082;&#1090;&#1088;&#1086;-&#1084;&#1072;&#1088;&#1082;&#1077;&#1090;.&#1088;&#1092;/product/169985/akusticheskaya-sistema-avtomobilnaya-calceell-cp-402-120-vt-koaksilnaya-10-sm-2-polosnaya/" TargetMode="External"/><Relationship Id="rId_hyperlink_473" Type="http://schemas.openxmlformats.org/officeDocument/2006/relationships/hyperlink" Target="http://&#1101;&#1083;&#1077;&#1082;&#1090;&#1088;&#1086;-&#1084;&#1072;&#1088;&#1082;&#1077;&#1090;.&#1088;&#1092;/product/183941/akusticheskaya-sistema-avtomobilnaya-calcell-cb-654-16sm-4-polosnye-koaksialnye-190vt/" TargetMode="External"/><Relationship Id="rId_hyperlink_474" Type="http://schemas.openxmlformats.org/officeDocument/2006/relationships/hyperlink" Target="http://&#1101;&#1083;&#1077;&#1082;&#1090;&#1088;&#1086;-&#1084;&#1072;&#1088;&#1082;&#1077;&#1090;.&#1088;&#1092;/product/168357/akusticheskaya-sistema-avtomobilnaya-calcell-cp-502-13sm-2-polosnye-koaksialnye-140vt/" TargetMode="External"/><Relationship Id="rId_hyperlink_475" Type="http://schemas.openxmlformats.org/officeDocument/2006/relationships/hyperlink" Target="http://&#1101;&#1083;&#1077;&#1082;&#1090;&#1088;&#1086;-&#1084;&#1072;&#1088;&#1082;&#1077;&#1090;.&#1088;&#1092;/product/168358/akusticheskaya-sistema-avtomobilnaya-calcell-cp-653-16sm-3-polosnye-koaksialnye-180vt/" TargetMode="External"/><Relationship Id="rId_hyperlink_476" Type="http://schemas.openxmlformats.org/officeDocument/2006/relationships/hyperlink" Target="http://&#1101;&#1083;&#1077;&#1082;&#1090;&#1088;&#1086;-&#1084;&#1072;&#1088;&#1082;&#1077;&#1090;.&#1088;&#1092;/product/177875/akusticheskaya-sistema-avtomobilnaya-calcell-cp-6930-300vt4-polosnaya-koaksial-d-15h23cm-/" TargetMode="External"/><Relationship Id="rId_hyperlink_477" Type="http://schemas.openxmlformats.org/officeDocument/2006/relationships/hyperlink" Target="http://&#1101;&#1083;&#1077;&#1082;&#1090;&#1088;&#1086;-&#1084;&#1072;&#1088;&#1082;&#1077;&#1090;.&#1088;&#1092;/product/245709/akusticheskaya-sistema-avtomobilnaya-carlive-cl1395/" TargetMode="External"/><Relationship Id="rId_hyperlink_478" Type="http://schemas.openxmlformats.org/officeDocument/2006/relationships/hyperlink" Target="http://&#1101;&#1083;&#1077;&#1082;&#1090;&#1088;&#1086;-&#1084;&#1072;&#1088;&#1082;&#1077;&#1090;.&#1088;&#1092;/product/245711/akusticheskaya-sistema-avtomobilnaya-carlive-cl1695/" TargetMode="External"/><Relationship Id="rId_hyperlink_479" Type="http://schemas.openxmlformats.org/officeDocument/2006/relationships/hyperlink" Target="http://&#1101;&#1083;&#1077;&#1082;&#1090;&#1088;&#1086;-&#1084;&#1072;&#1088;&#1082;&#1077;&#1090;.&#1088;&#1092;/product/249334/akusticheskaya-sistema-avtomobilnaya-carlive-cl6975-6x9-ovalnye/" TargetMode="External"/><Relationship Id="rId_hyperlink_480" Type="http://schemas.openxmlformats.org/officeDocument/2006/relationships/hyperlink" Target="http://&#1101;&#1083;&#1077;&#1082;&#1090;&#1088;&#1086;-&#1084;&#1072;&#1088;&#1082;&#1077;&#1090;.&#1088;&#1092;/product/250720/akusticheskaya-sistema-avtomobilnaya-carlive-cl6995-6x9-ovalnye/" TargetMode="External"/><Relationship Id="rId_hyperlink_481" Type="http://schemas.openxmlformats.org/officeDocument/2006/relationships/hyperlink" Target="http://&#1101;&#1083;&#1077;&#1082;&#1090;&#1088;&#1086;-&#1084;&#1072;&#1088;&#1082;&#1077;&#1090;.&#1088;&#1092;/product/245712/akusticheskaya-sistema-avtomobilnaya-carlive-ts-a1375/" TargetMode="External"/><Relationship Id="rId_hyperlink_482" Type="http://schemas.openxmlformats.org/officeDocument/2006/relationships/hyperlink" Target="http://&#1101;&#1083;&#1077;&#1082;&#1090;&#1088;&#1086;-&#1084;&#1072;&#1088;&#1082;&#1077;&#1090;.&#1088;&#1092;/product/249732/akusticheskaya-sistema-avtomobilnaya-carlive-ts-a1395/" TargetMode="External"/><Relationship Id="rId_hyperlink_483" Type="http://schemas.openxmlformats.org/officeDocument/2006/relationships/hyperlink" Target="http://&#1101;&#1083;&#1077;&#1082;&#1090;&#1088;&#1086;-&#1084;&#1072;&#1088;&#1082;&#1077;&#1090;.&#1088;&#1092;/product/247569/akusticheskaya-sistema-avtomobilnaya-carlive-ts-a1695/" TargetMode="External"/><Relationship Id="rId_hyperlink_484" Type="http://schemas.openxmlformats.org/officeDocument/2006/relationships/hyperlink" Target="http://&#1101;&#1083;&#1077;&#1082;&#1090;&#1088;&#1086;-&#1084;&#1072;&#1088;&#1082;&#1077;&#1090;.&#1088;&#1092;/product/247570/akusticheskaya-sistema-avtomobilnaya-carlive-ts-a6975-6x9-ovalnye/" TargetMode="External"/><Relationship Id="rId_hyperlink_485" Type="http://schemas.openxmlformats.org/officeDocument/2006/relationships/hyperlink" Target="http://&#1101;&#1083;&#1077;&#1082;&#1090;&#1088;&#1086;-&#1084;&#1072;&#1088;&#1082;&#1077;&#1090;.&#1088;&#1092;/product/250528/akusticheskaya-sistema-avtomobilnaya-j-1655-16sm-moschnost-800w-reshetki-v-komplekte-2sht/" TargetMode="External"/><Relationship Id="rId_hyperlink_486" Type="http://schemas.openxmlformats.org/officeDocument/2006/relationships/hyperlink" Target="http://&#1101;&#1083;&#1077;&#1082;&#1090;&#1088;&#1086;-&#1084;&#1072;&#1088;&#1082;&#1077;&#1090;.&#1088;&#1092;/product/158609/akusticheskaya-sistema-avtomobilnaya-jvc-cs-j620u-16sm-2-h-polosnaya-koksialnye-300vt/" TargetMode="External"/><Relationship Id="rId_hyperlink_487" Type="http://schemas.openxmlformats.org/officeDocument/2006/relationships/hyperlink" Target="http://&#1101;&#1083;&#1077;&#1082;&#1090;&#1088;&#1086;-&#1084;&#1072;&#1088;&#1082;&#1077;&#1090;.&#1088;&#1092;/product/235657/akusticheskaya-sistema-avtomobilnaya-jvc-cs-v618j-coaxial-16sm/" TargetMode="External"/><Relationship Id="rId_hyperlink_488" Type="http://schemas.openxmlformats.org/officeDocument/2006/relationships/hyperlink" Target="http://&#1101;&#1083;&#1077;&#1082;&#1090;&#1088;&#1086;-&#1084;&#1072;&#1088;&#1082;&#1077;&#1090;.&#1088;&#1092;/product/241931/akusticheskaya-sistema-avtomobilnaya-kicx-sp-133-13sm-3-polosnye-koaksialnye-50100vt/" TargetMode="External"/><Relationship Id="rId_hyperlink_489" Type="http://schemas.openxmlformats.org/officeDocument/2006/relationships/hyperlink" Target="http://&#1101;&#1083;&#1077;&#1082;&#1090;&#1088;&#1086;-&#1084;&#1072;&#1088;&#1082;&#1077;&#1090;.&#1088;&#1092;/product/151719/akusticheskaya-sistema-avtomobilnaya-kicx-tornado-sound-65xav-240vt-srednechast-d-165sm/" TargetMode="External"/><Relationship Id="rId_hyperlink_490" Type="http://schemas.openxmlformats.org/officeDocument/2006/relationships/hyperlink" Target="http://&#1101;&#1083;&#1077;&#1082;&#1090;&#1088;&#1086;-&#1084;&#1072;&#1088;&#1082;&#1077;&#1090;.&#1088;&#1092;/product/179001/akusticheskaya-sistema-avtomobilnaya-mystery-calypso-mc-543-13sm-3-polos-150vt/" TargetMode="External"/><Relationship Id="rId_hyperlink_491" Type="http://schemas.openxmlformats.org/officeDocument/2006/relationships/hyperlink" Target="http://&#1101;&#1083;&#1077;&#1082;&#1090;&#1088;&#1086;-&#1084;&#1072;&#1088;&#1082;&#1077;&#1090;.&#1088;&#1092;/product/151726/akusticheskaya-sistema-avtomobilnaya-mystery-jadoo-mj-530-13sm-3-polos-koaksiaol140vt-70gc-20kgc/" TargetMode="External"/><Relationship Id="rId_hyperlink_492" Type="http://schemas.openxmlformats.org/officeDocument/2006/relationships/hyperlink" Target="http://&#1101;&#1083;&#1077;&#1082;&#1090;&#1088;&#1086;-&#1084;&#1072;&#1088;&#1082;&#1077;&#1090;.&#1088;&#1092;/product/221510/akusticheskaya-sistema-avtomobilnaya-mystery-luna-ml-537/" TargetMode="External"/><Relationship Id="rId_hyperlink_493" Type="http://schemas.openxmlformats.org/officeDocument/2006/relationships/hyperlink" Target="http://&#1101;&#1083;&#1077;&#1082;&#1090;&#1088;&#1086;-&#1084;&#1072;&#1088;&#1082;&#1077;&#1090;.&#1088;&#1092;/product/221511/akusticheskaya-sistema-avtomobilnaya-mystery-luna-ml-637/" TargetMode="External"/><Relationship Id="rId_hyperlink_494" Type="http://schemas.openxmlformats.org/officeDocument/2006/relationships/hyperlink" Target="http://&#1101;&#1083;&#1077;&#1082;&#1090;&#1088;&#1086;-&#1084;&#1072;&#1088;&#1082;&#1077;&#1090;.&#1088;&#1092;/product/221512/akusticheskaya-sistema-avtomobilnaya-mystery-luna-ml-6937/" TargetMode="External"/><Relationship Id="rId_hyperlink_495" Type="http://schemas.openxmlformats.org/officeDocument/2006/relationships/hyperlink" Target="http://&#1101;&#1083;&#1077;&#1082;&#1090;&#1088;&#1086;-&#1084;&#1072;&#1088;&#1082;&#1077;&#1090;.&#1088;&#1092;/product/250634/akusticheskaya-sistema-avtomobilnaya-pioneer-ts-a6996-1800vt-6x9-reshetki-v-komplekte/" TargetMode="External"/><Relationship Id="rId_hyperlink_496" Type="http://schemas.openxmlformats.org/officeDocument/2006/relationships/hyperlink" Target="http://&#1101;&#1083;&#1077;&#1082;&#1090;&#1088;&#1086;-&#1084;&#1072;&#1088;&#1082;&#1077;&#1090;.&#1088;&#1092;/product/177877/akusticheskaya-sistema-avtomobilnaya-pioneer-ts-g1310-25vt2-polosnaya-d-13sm/" TargetMode="External"/><Relationship Id="rId_hyperlink_497" Type="http://schemas.openxmlformats.org/officeDocument/2006/relationships/hyperlink" Target="http://&#1101;&#1083;&#1077;&#1082;&#1090;&#1088;&#1086;-&#1084;&#1072;&#1088;&#1082;&#1077;&#1090;.&#1088;&#1092;/product/249199/akusticheskaya-sistema-avtomobilnaya-pioneer-ts-g1620f-2/" TargetMode="External"/><Relationship Id="rId_hyperlink_498" Type="http://schemas.openxmlformats.org/officeDocument/2006/relationships/hyperlink" Target="http://&#1101;&#1083;&#1077;&#1082;&#1090;&#1088;&#1086;-&#1084;&#1072;&#1088;&#1082;&#1077;&#1090;.&#1088;&#1092;/product/250523/akusticheskaya-sistema-avtomobilnaya-s-xs-fb1630/" TargetMode="External"/><Relationship Id="rId_hyperlink_499" Type="http://schemas.openxmlformats.org/officeDocument/2006/relationships/hyperlink" Target="http://&#1101;&#1083;&#1077;&#1082;&#1090;&#1088;&#1086;-&#1084;&#1072;&#1088;&#1082;&#1077;&#1090;.&#1088;&#1092;/product/146152/akusticheskaya-sistema-avtomobilnaya-skylor-cls-1324/" TargetMode="External"/><Relationship Id="rId_hyperlink_500" Type="http://schemas.openxmlformats.org/officeDocument/2006/relationships/hyperlink" Target="http://&#1101;&#1083;&#1077;&#1082;&#1090;&#1088;&#1086;-&#1084;&#1072;&#1088;&#1082;&#1077;&#1090;.&#1088;&#1092;/product/239053/akusticheskaya-sistema-avtomobilnaya-ts-a1095-10sm/" TargetMode="External"/><Relationship Id="rId_hyperlink_501" Type="http://schemas.openxmlformats.org/officeDocument/2006/relationships/hyperlink" Target="http://&#1101;&#1083;&#1077;&#1082;&#1090;&#1088;&#1086;-&#1084;&#1072;&#1088;&#1082;&#1077;&#1090;.&#1088;&#1092;/product/247034/akusticheskaya-sistema-avtomobilnaya-midbas-ural-tt-130-drayv-rms-90vt-13-sm/" TargetMode="External"/><Relationship Id="rId_hyperlink_502" Type="http://schemas.openxmlformats.org/officeDocument/2006/relationships/hyperlink" Target="http://&#1101;&#1083;&#1077;&#1082;&#1090;&#1088;&#1086;-&#1084;&#1072;&#1088;&#1082;&#1077;&#1090;.&#1088;&#1092;/product/243808/akusticheskaya-sistema-avtomobilnaya-midbas-ural-tt130v2-rms-90vt-130-12000gc-13-sm/" TargetMode="External"/><Relationship Id="rId_hyperlink_503" Type="http://schemas.openxmlformats.org/officeDocument/2006/relationships/hyperlink" Target="http://&#1101;&#1083;&#1077;&#1082;&#1090;&#1088;&#1086;-&#1084;&#1072;&#1088;&#1082;&#1077;&#1090;.&#1088;&#1092;/product/241062/akusticheskaya-sistema-avtomobilnaya-midbas-ural-tt165-drayv-rms-110vt-4om/" TargetMode="External"/><Relationship Id="rId_hyperlink_504" Type="http://schemas.openxmlformats.org/officeDocument/2006/relationships/hyperlink" Target="http://&#1101;&#1083;&#1077;&#1082;&#1090;&#1088;&#1086;-&#1084;&#1072;&#1088;&#1082;&#1077;&#1090;.&#1088;&#1092;/product/246164/akusticheskaya-sistema-avtomobilnaya-midbas-ural-tt165v2-rms-110vt-4om/" TargetMode="External"/><Relationship Id="rId_hyperlink_505" Type="http://schemas.openxmlformats.org/officeDocument/2006/relationships/hyperlink" Target="http://&#1101;&#1083;&#1077;&#1082;&#1090;&#1088;&#1086;-&#1084;&#1072;&#1088;&#1082;&#1077;&#1090;.&#1088;&#1092;/product/246952/akusticheskaya-sistema-avtomobilnaya-ural-ak-74-m-16-coax/" TargetMode="External"/><Relationship Id="rId_hyperlink_506" Type="http://schemas.openxmlformats.org/officeDocument/2006/relationships/hyperlink" Target="http://&#1101;&#1083;&#1077;&#1082;&#1090;&#1088;&#1086;-&#1084;&#1072;&#1088;&#1082;&#1077;&#1090;.&#1088;&#1092;/product/249201/akusticheskaya-sistema-avtomobilnaya-ural-as-d1341-13sm/" TargetMode="External"/><Relationship Id="rId_hyperlink_507" Type="http://schemas.openxmlformats.org/officeDocument/2006/relationships/hyperlink" Target="http://&#1101;&#1083;&#1077;&#1082;&#1090;&#1088;&#1086;-&#1084;&#1072;&#1088;&#1082;&#1077;&#1090;.&#1088;&#1092;/product/239017/akusticheskaya-sistema-avtomobilnaya-ural-as-m130-molot-13sm/" TargetMode="External"/><Relationship Id="rId_hyperlink_508" Type="http://schemas.openxmlformats.org/officeDocument/2006/relationships/hyperlink" Target="http://&#1101;&#1083;&#1077;&#1082;&#1090;&#1088;&#1086;-&#1084;&#1072;&#1088;&#1082;&#1077;&#1090;.&#1088;&#1092;/product/239018/akusticheskaya-sistema-avtomobilnaya-ural-as-m165-molot-16sm/" TargetMode="External"/><Relationship Id="rId_hyperlink_509" Type="http://schemas.openxmlformats.org/officeDocument/2006/relationships/hyperlink" Target="http://&#1101;&#1083;&#1077;&#1082;&#1090;&#1088;&#1086;-&#1084;&#1072;&#1088;&#1082;&#1077;&#1090;.&#1088;&#1092;/product/241059/akusticheskaya-sistema-avtomobilnaya-ural-as-m69-molot-6h9/" TargetMode="External"/><Relationship Id="rId_hyperlink_510" Type="http://schemas.openxmlformats.org/officeDocument/2006/relationships/hyperlink" Target="http://&#1101;&#1083;&#1077;&#1082;&#1090;&#1088;&#1086;-&#1084;&#1072;&#1088;&#1082;&#1077;&#1090;.&#1088;&#1092;/product/248399/akusticheskaya-sistema-avtomobilnaya-ural-tt-200v2-rms-130vt-900-10000gc/" TargetMode="External"/><Relationship Id="rId_hyperlink_511" Type="http://schemas.openxmlformats.org/officeDocument/2006/relationships/hyperlink" Target="http://&#1101;&#1083;&#1077;&#1082;&#1090;&#1088;&#1086;-&#1084;&#1072;&#1088;&#1082;&#1077;&#1090;.&#1088;&#1092;/product/241060/akusticheskaya-sistema-avtomobilnaya-ural-ak-74-m-16sm-coax/" TargetMode="External"/><Relationship Id="rId_hyperlink_512" Type="http://schemas.openxmlformats.org/officeDocument/2006/relationships/hyperlink" Target="http://&#1101;&#1083;&#1077;&#1082;&#1090;&#1088;&#1086;-&#1084;&#1072;&#1088;&#1082;&#1077;&#1090;.&#1088;&#1092;/product/246165/akusticheskaya-sistema-avtomobilnaya-ural-biryuza-as-b1347-13sm-coax/" TargetMode="External"/><Relationship Id="rId_hyperlink_513" Type="http://schemas.openxmlformats.org/officeDocument/2006/relationships/hyperlink" Target="http://&#1101;&#1083;&#1077;&#1082;&#1090;&#1088;&#1086;-&#1084;&#1072;&#1088;&#1082;&#1077;&#1090;.&#1088;&#1092;/product/246163/akusticheskaya-sistema-avtomobilnaya-ural-biryuza-as-b1647-16sm-coax/" TargetMode="External"/><Relationship Id="rId_hyperlink_514" Type="http://schemas.openxmlformats.org/officeDocument/2006/relationships/hyperlink" Target="http://&#1101;&#1083;&#1077;&#1082;&#1090;&#1088;&#1086;-&#1084;&#1072;&#1088;&#1082;&#1077;&#1090;.&#1088;&#1092;/product/246166/akusticheskaya-sistema-avtomobilnaya-ural-biryuza-as-b6947-6h9-coax/" TargetMode="External"/><Relationship Id="rId_hyperlink_515" Type="http://schemas.openxmlformats.org/officeDocument/2006/relationships/hyperlink" Target="http://&#1101;&#1083;&#1077;&#1082;&#1090;&#1088;&#1086;-&#1084;&#1072;&#1088;&#1082;&#1077;&#1090;.&#1088;&#1092;/product/239019/akusticheskaya-sistema-avtomobilnaya-ural-klassik-as-k1347-13sm-coax/" TargetMode="External"/><Relationship Id="rId_hyperlink_516" Type="http://schemas.openxmlformats.org/officeDocument/2006/relationships/hyperlink" Target="http://&#1101;&#1083;&#1077;&#1082;&#1090;&#1088;&#1086;-&#1084;&#1072;&#1088;&#1082;&#1077;&#1090;.&#1088;&#1092;/product/245139/akusticheskaya-sistema-avtomobilnaya-ural-klassik-as-k1627k-16sm-coax/" TargetMode="External"/><Relationship Id="rId_hyperlink_517" Type="http://schemas.openxmlformats.org/officeDocument/2006/relationships/hyperlink" Target="http://&#1101;&#1083;&#1077;&#1082;&#1090;&#1088;&#1086;-&#1084;&#1072;&#1088;&#1082;&#1077;&#1090;.&#1088;&#1092;/product/239020/akusticheskaya-sistema-avtomobilnaya-ural-klassik-as-k1647-16sm-coax/" TargetMode="External"/><Relationship Id="rId_hyperlink_518" Type="http://schemas.openxmlformats.org/officeDocument/2006/relationships/hyperlink" Target="http://&#1101;&#1083;&#1077;&#1082;&#1090;&#1088;&#1086;-&#1084;&#1072;&#1088;&#1082;&#1077;&#1090;.&#1088;&#1092;/product/243786/akusticheskaya-sistema-avtomobilnaya-ural-klassik-as-k6947-6h9-coax/" TargetMode="External"/><Relationship Id="rId_hyperlink_519" Type="http://schemas.openxmlformats.org/officeDocument/2006/relationships/hyperlink" Target="http://&#1101;&#1083;&#1077;&#1082;&#1090;&#1088;&#1086;-&#1084;&#1072;&#1088;&#1082;&#1077;&#1090;.&#1088;&#1092;/product/239021/akusticheskaya-sistema-avtomobilnaya-ural-molniya-as-ml130-13sm/" TargetMode="External"/><Relationship Id="rId_hyperlink_520" Type="http://schemas.openxmlformats.org/officeDocument/2006/relationships/hyperlink" Target="http://&#1101;&#1083;&#1077;&#1082;&#1090;&#1088;&#1086;-&#1084;&#1072;&#1088;&#1082;&#1077;&#1090;.&#1088;&#1092;/product/239022/akusticheskaya-sistema-avtomobilnaya-ural-molniya-as-ml165-16sm/" TargetMode="External"/><Relationship Id="rId_hyperlink_521" Type="http://schemas.openxmlformats.org/officeDocument/2006/relationships/hyperlink" Target="http://&#1101;&#1083;&#1077;&#1082;&#1090;&#1088;&#1086;-&#1084;&#1072;&#1088;&#1082;&#1077;&#1090;.&#1088;&#1092;/product/241061/akusticheskaya-sistema-avtomobilnaya-ural-molniya-as-ml69-6h9/" TargetMode="External"/><Relationship Id="rId_hyperlink_522" Type="http://schemas.openxmlformats.org/officeDocument/2006/relationships/hyperlink" Target="http://&#1101;&#1083;&#1077;&#1082;&#1090;&#1088;&#1086;-&#1084;&#1072;&#1088;&#1082;&#1077;&#1090;.&#1088;&#1092;/product/248889/akusticheskaya-sistema-avtomobilnaya-ural-ogon-og-130-110-1200-gc-rms-70vt-13sm/" TargetMode="External"/><Relationship Id="rId_hyperlink_523" Type="http://schemas.openxmlformats.org/officeDocument/2006/relationships/hyperlink" Target="http://&#1101;&#1083;&#1077;&#1082;&#1090;&#1088;&#1086;-&#1084;&#1072;&#1088;&#1082;&#1077;&#1090;.&#1088;&#1092;/product/249832/akusticheskaya-sistema-avtomobilnaya-ural-ogon-og-165-110-12000-gc-rms-80vt-16sm/" TargetMode="External"/><Relationship Id="rId_hyperlink_524" Type="http://schemas.openxmlformats.org/officeDocument/2006/relationships/hyperlink" Target="http://&#1101;&#1083;&#1077;&#1082;&#1090;&#1088;&#1086;-&#1084;&#1072;&#1088;&#1082;&#1077;&#1090;.&#1088;&#1092;/product/249490/sabvufer-aktivnyy-syzx-yd-0406-so-vstroennym-usiitelem-6-250max/" TargetMode="External"/><Relationship Id="rId_hyperlink_525" Type="http://schemas.openxmlformats.org/officeDocument/2006/relationships/hyperlink" Target="http://&#1101;&#1083;&#1077;&#1082;&#1090;&#1088;&#1086;-&#1084;&#1072;&#1088;&#1082;&#1077;&#1090;.&#1088;&#1092;/product/245716/sabvufer-aktivnyy-avtomobilnyy-carlive-sb-0106-6-1000w/" TargetMode="External"/><Relationship Id="rId_hyperlink_526" Type="http://schemas.openxmlformats.org/officeDocument/2006/relationships/hyperlink" Target="http://&#1101;&#1083;&#1077;&#1082;&#1090;&#1088;&#1086;-&#1084;&#1072;&#1088;&#1082;&#1077;&#1090;.&#1088;&#1092;/product/247176/sabvufer-aktivnyy-avtomobilnyy-carlive-sb0112-12-2000w/" TargetMode="External"/><Relationship Id="rId_hyperlink_527" Type="http://schemas.openxmlformats.org/officeDocument/2006/relationships/hyperlink" Target="http://&#1101;&#1083;&#1077;&#1082;&#1090;&#1088;&#1086;-&#1084;&#1072;&#1088;&#1082;&#1077;&#1090;.&#1088;&#1092;/product/248436/sabvufer-aktivnyy-avtomobilnyy-carlive-sb9180-8-800w/" TargetMode="External"/><Relationship Id="rId_hyperlink_528" Type="http://schemas.openxmlformats.org/officeDocument/2006/relationships/hyperlink" Target="http://&#1101;&#1083;&#1077;&#1082;&#1090;&#1088;&#1086;-&#1084;&#1072;&#1088;&#1082;&#1077;&#1090;.&#1088;&#1092;/product/238404/tviter-skylor-tw-t20-akustika-vch-30mm-200w/" TargetMode="External"/><Relationship Id="rId_hyperlink_529" Type="http://schemas.openxmlformats.org/officeDocument/2006/relationships/hyperlink" Target="http://&#1101;&#1083;&#1077;&#1082;&#1090;&#1088;&#1086;-&#1084;&#1072;&#1088;&#1082;&#1077;&#1090;.&#1088;&#1092;/product/244150/tviter-skylor-tw-t25-bakustika-vch-35mm-120w-diffuzor-shelkovyy-kupolnyy-85db-2000-22000hz/" TargetMode="External"/><Relationship Id="rId_hyperlink_530" Type="http://schemas.openxmlformats.org/officeDocument/2006/relationships/hyperlink" Target="http://&#1101;&#1083;&#1077;&#1082;&#1090;&#1088;&#1086;-&#1084;&#1072;&#1088;&#1082;&#1077;&#1090;.&#1088;&#1092;/product/237882/tviter-skylor-tw-t25-kakustika-vch-35mm-50w-diffuzor-pel-kupolnyy-88db-2000-24000hz/" TargetMode="External"/><Relationship Id="rId_hyperlink_531" Type="http://schemas.openxmlformats.org/officeDocument/2006/relationships/hyperlink" Target="http://&#1101;&#1083;&#1077;&#1082;&#1090;&#1088;&#1086;-&#1084;&#1072;&#1088;&#1082;&#1077;&#1090;.&#1088;&#1092;/product/243967/tviter-skylor-tw-t35-eakustika-vch-35mm-80w-diffuzor-pel-kupolnyy-92db-2000-22000hz/" TargetMode="External"/><Relationship Id="rId_hyperlink_532" Type="http://schemas.openxmlformats.org/officeDocument/2006/relationships/hyperlink" Target="http://&#1101;&#1083;&#1077;&#1082;&#1090;&#1088;&#1086;-&#1084;&#1072;&#1088;&#1082;&#1077;&#1090;.&#1088;&#1092;/product/243966/tviter-ural-ak-25/" TargetMode="External"/><Relationship Id="rId_hyperlink_533" Type="http://schemas.openxmlformats.org/officeDocument/2006/relationships/hyperlink" Target="http://&#1101;&#1083;&#1077;&#1082;&#1090;&#1088;&#1086;-&#1084;&#1072;&#1088;&#1082;&#1077;&#1090;.&#1088;&#1092;/product/244151/tviter-ural-as-c0114-2sht/" TargetMode="External"/><Relationship Id="rId_hyperlink_534" Type="http://schemas.openxmlformats.org/officeDocument/2006/relationships/hyperlink" Target="http://&#1101;&#1083;&#1077;&#1082;&#1090;&#1088;&#1086;-&#1084;&#1072;&#1088;&#1082;&#1077;&#1090;.&#1088;&#1092;/product/247930/tvitery-carlive-cl-25/" TargetMode="External"/><Relationship Id="rId_hyperlink_535" Type="http://schemas.openxmlformats.org/officeDocument/2006/relationships/hyperlink" Target="http://&#1101;&#1083;&#1077;&#1082;&#1090;&#1088;&#1086;-&#1084;&#1072;&#1088;&#1082;&#1077;&#1090;.&#1088;&#1092;/product/249193/tvitery-avtomobilnye-pischalki-gb-gb-1310-3sm-160w/" TargetMode="External"/><Relationship Id="rId_hyperlink_536" Type="http://schemas.openxmlformats.org/officeDocument/2006/relationships/hyperlink" Target="http://&#1101;&#1083;&#1077;&#1082;&#1090;&#1088;&#1086;-&#1084;&#1072;&#1088;&#1082;&#1077;&#1090;.&#1088;&#1092;/product/247574/tvitery-avtomobilnye-pischalki-ht-25/" TargetMode="External"/><Relationship Id="rId_hyperlink_537" Type="http://schemas.openxmlformats.org/officeDocument/2006/relationships/hyperlink" Target="http://&#1101;&#1083;&#1077;&#1082;&#1090;&#1088;&#1086;-&#1084;&#1072;&#1088;&#1082;&#1077;&#1090;.&#1088;&#1092;/product/249191/tvitery-avtomobilnye-pischalki-ts-t-120/" TargetMode="External"/><Relationship Id="rId_hyperlink_538" Type="http://schemas.openxmlformats.org/officeDocument/2006/relationships/hyperlink" Target="http://&#1101;&#1083;&#1077;&#1082;&#1090;&#1088;&#1086;-&#1084;&#1072;&#1088;&#1082;&#1077;&#1090;.&#1088;&#1092;/product/249187/tvitery-avtomobilnye-pischalki-ts-250/" TargetMode="External"/><Relationship Id="rId_hyperlink_539" Type="http://schemas.openxmlformats.org/officeDocument/2006/relationships/hyperlink" Target="http://&#1101;&#1083;&#1077;&#1082;&#1090;&#1088;&#1086;-&#1084;&#1072;&#1088;&#1082;&#1077;&#1090;.&#1088;&#1092;/product/249190/tvitery-avtomobilnye-pischalki-ts-280/" TargetMode="External"/><Relationship Id="rId_hyperlink_540" Type="http://schemas.openxmlformats.org/officeDocument/2006/relationships/hyperlink" Target="http://&#1101;&#1083;&#1077;&#1082;&#1090;&#1088;&#1086;-&#1084;&#1072;&#1088;&#1082;&#1077;&#1090;.&#1088;&#1092;/product/247791/tvittery-avtomobilnye-pischalki-gb-m-216-5sm-120w/" TargetMode="External"/><Relationship Id="rId_hyperlink_541" Type="http://schemas.openxmlformats.org/officeDocument/2006/relationships/hyperlink" Target="http://&#1101;&#1083;&#1077;&#1082;&#1090;&#1088;&#1086;-&#1084;&#1072;&#1088;&#1082;&#1077;&#1090;.&#1088;&#1092;/product/132268/klemma-akusticheskaya-12ga-mystery-1sht-13886/" TargetMode="External"/><Relationship Id="rId_hyperlink_542" Type="http://schemas.openxmlformats.org/officeDocument/2006/relationships/hyperlink" Target="http://&#1101;&#1083;&#1077;&#1082;&#1090;&#1088;&#1086;-&#1084;&#1072;&#1088;&#1082;&#1077;&#1090;.&#1088;&#1092;/product/132270/klemma-akusticheskaya-18ga-mystery-1sht-13888/" TargetMode="External"/><Relationship Id="rId_hyperlink_543" Type="http://schemas.openxmlformats.org/officeDocument/2006/relationships/hyperlink" Target="http://&#1101;&#1083;&#1077;&#1082;&#1090;&#1088;&#1086;-&#1084;&#1072;&#1088;&#1082;&#1077;&#1090;.&#1088;&#1092;/product/242108/klemma-vilochnaya-akustichekskaya-2ga-krasnaya36-mm2/" TargetMode="External"/><Relationship Id="rId_hyperlink_544" Type="http://schemas.openxmlformats.org/officeDocument/2006/relationships/hyperlink" Target="http://&#1101;&#1083;&#1077;&#1082;&#1090;&#1088;&#1086;-&#1084;&#1072;&#1088;&#1082;&#1077;&#1090;.&#1088;&#1092;/product/242109/klemma-vilochnaya-akustichekskaya-2ga-chernaya36-mm2/" TargetMode="External"/><Relationship Id="rId_hyperlink_545" Type="http://schemas.openxmlformats.org/officeDocument/2006/relationships/hyperlink" Target="http://&#1101;&#1083;&#1077;&#1082;&#1090;&#1088;&#1086;-&#1084;&#1072;&#1088;&#1082;&#1077;&#1090;.&#1088;&#1092;/product/242106/klemma-vilochnaya-akusticheskaya-dlya-provoda-25mm2-4ga-krasnaya/" TargetMode="External"/><Relationship Id="rId_hyperlink_546" Type="http://schemas.openxmlformats.org/officeDocument/2006/relationships/hyperlink" Target="http://&#1101;&#1083;&#1077;&#1082;&#1090;&#1088;&#1086;-&#1084;&#1072;&#1088;&#1082;&#1077;&#1090;.&#1088;&#1092;/product/242107/klemma-vilochnaya-akusticheskaya-dlya-provoda-25mm2-4ga-chernyy/" TargetMode="External"/><Relationship Id="rId_hyperlink_547" Type="http://schemas.openxmlformats.org/officeDocument/2006/relationships/hyperlink" Target="http://&#1101;&#1083;&#1077;&#1082;&#1090;&#1088;&#1086;-&#1084;&#1072;&#1088;&#1082;&#1077;&#1090;.&#1088;&#1092;/product/241184/klemma-kolcevaya-akusticheskaya-10ga-pod-kabel-6mm2-chernaya-50/" TargetMode="External"/><Relationship Id="rId_hyperlink_548" Type="http://schemas.openxmlformats.org/officeDocument/2006/relationships/hyperlink" Target="http://&#1101;&#1083;&#1077;&#1082;&#1090;&#1088;&#1086;-&#1084;&#1072;&#1088;&#1082;&#1077;&#1090;.&#1088;&#1092;/product/241189/klemma-kolcevaya-akusticheskaya-2ga-krasnaya-10/" TargetMode="External"/><Relationship Id="rId_hyperlink_549" Type="http://schemas.openxmlformats.org/officeDocument/2006/relationships/hyperlink" Target="http://&#1101;&#1083;&#1077;&#1082;&#1090;&#1088;&#1086;-&#1084;&#1072;&#1088;&#1082;&#1077;&#1090;.&#1088;&#1092;/product/241190/klemma-kolcevaya-akusticheskaya-2ga-chernaya-10/" TargetMode="External"/><Relationship Id="rId_hyperlink_550" Type="http://schemas.openxmlformats.org/officeDocument/2006/relationships/hyperlink" Target="http://&#1101;&#1083;&#1077;&#1082;&#1090;&#1088;&#1086;-&#1084;&#1072;&#1088;&#1082;&#1077;&#1090;.&#1088;&#1092;/product/241187/klemma-kolcevaya-akusticheskaya-4ga-pod-kabel-25mm2-krasnaya-50/" TargetMode="External"/><Relationship Id="rId_hyperlink_551" Type="http://schemas.openxmlformats.org/officeDocument/2006/relationships/hyperlink" Target="http://&#1101;&#1083;&#1077;&#1082;&#1090;&#1088;&#1086;-&#1084;&#1072;&#1088;&#1082;&#1077;&#1090;.&#1088;&#1092;/product/241188/klemma-kolcevaya-akusticheskaya-4ga-pod-kabel-25mm2-chernaya-50/" TargetMode="External"/><Relationship Id="rId_hyperlink_552" Type="http://schemas.openxmlformats.org/officeDocument/2006/relationships/hyperlink" Target="http://&#1101;&#1083;&#1077;&#1082;&#1090;&#1088;&#1086;-&#1084;&#1072;&#1088;&#1082;&#1077;&#1090;.&#1088;&#1092;/product/241247/klemma-kolcevaya-akusticheskaya-6ga-pod-kabel-16mm2-chernaya-50/" TargetMode="External"/><Relationship Id="rId_hyperlink_553" Type="http://schemas.openxmlformats.org/officeDocument/2006/relationships/hyperlink" Target="http://&#1101;&#1083;&#1077;&#1082;&#1090;&#1088;&#1086;-&#1084;&#1072;&#1088;&#1082;&#1077;&#1090;.&#1088;&#1092;/product/241185/klemma-kolcevaya-akusticheskaya-8ga-pod-kabel-10mm2-krasnaya-50/" TargetMode="External"/><Relationship Id="rId_hyperlink_554" Type="http://schemas.openxmlformats.org/officeDocument/2006/relationships/hyperlink" Target="http://&#1101;&#1083;&#1077;&#1082;&#1090;&#1088;&#1086;-&#1084;&#1072;&#1088;&#1082;&#1077;&#1090;.&#1088;&#1092;/product/241186/klemma-kolcevaya-akusticheskaya-8ga-pod-kabel-10mm2-chernaya-50/" TargetMode="External"/><Relationship Id="rId_hyperlink_555" Type="http://schemas.openxmlformats.org/officeDocument/2006/relationships/hyperlink" Target="http://&#1101;&#1083;&#1077;&#1082;&#1090;&#1088;&#1086;-&#1084;&#1072;&#1088;&#1082;&#1077;&#1090;.&#1088;&#1092;/product/249488/klemma-pitaniya-dlya-avto-usilitelya-tip-u-pod-kabel-8-16mm2-metall-pozolochennaya/" TargetMode="External"/><Relationship Id="rId_hyperlink_556" Type="http://schemas.openxmlformats.org/officeDocument/2006/relationships/hyperlink" Target="http://&#1101;&#1083;&#1077;&#1082;&#1090;&#1088;&#1086;-&#1084;&#1072;&#1088;&#1082;&#1077;&#1090;.&#1088;&#1092;/product/132272/kontakt-vilka-8ga9mm2-mystery-1sht-15906/" TargetMode="External"/><Relationship Id="rId_hyperlink_557" Type="http://schemas.openxmlformats.org/officeDocument/2006/relationships/hyperlink" Target="http://&#1101;&#1083;&#1077;&#1082;&#1090;&#1088;&#1086;-&#1084;&#1072;&#1088;&#1082;&#1077;&#1090;.&#1088;&#1092;/product/243306/akusticheskiy-komplekt-provodov-1500w-energy-power-8055-8g/" TargetMode="External"/><Relationship Id="rId_hyperlink_558" Type="http://schemas.openxmlformats.org/officeDocument/2006/relationships/hyperlink" Target="http://&#1101;&#1083;&#1077;&#1082;&#1090;&#1088;&#1086;-&#1084;&#1072;&#1088;&#1082;&#1077;&#1090;.&#1088;&#1092;/product/243308/akusticheskiy-komplekt-provodov-2400w-energy-power-tb-6ga/" TargetMode="External"/><Relationship Id="rId_hyperlink_559" Type="http://schemas.openxmlformats.org/officeDocument/2006/relationships/hyperlink" Target="http://&#1101;&#1083;&#1077;&#1082;&#1090;&#1088;&#1086;-&#1084;&#1072;&#1088;&#1082;&#1077;&#1090;.&#1088;&#1092;/product/222829/akusticheskiy-komplekt-provodov-mdk-md-8/" TargetMode="External"/><Relationship Id="rId_hyperlink_560" Type="http://schemas.openxmlformats.org/officeDocument/2006/relationships/hyperlink" Target="http://&#1101;&#1083;&#1077;&#1082;&#1090;&#1088;&#1086;-&#1084;&#1072;&#1088;&#1082;&#1077;&#1090;.&#1088;&#1092;/product/151939/akusticheskiy-komplekt-provodov-dlya-poluprofessionalnogo-usilitelya-mdk-md-8-1500w/" TargetMode="External"/><Relationship Id="rId_hyperlink_561" Type="http://schemas.openxmlformats.org/officeDocument/2006/relationships/hyperlink" Target="http://&#1101;&#1083;&#1077;&#1082;&#1090;&#1088;&#1086;-&#1084;&#1072;&#1088;&#1082;&#1077;&#1090;.&#1088;&#1092;/product/239639/akusticheskiy-komplekt-provodov-45m-10ga-ts-cad07/" TargetMode="External"/><Relationship Id="rId_hyperlink_562" Type="http://schemas.openxmlformats.org/officeDocument/2006/relationships/hyperlink" Target="http://&#1101;&#1083;&#1077;&#1082;&#1090;&#1088;&#1086;-&#1084;&#1072;&#1088;&#1082;&#1077;&#1090;.&#1088;&#1092;/product/239635/akusticheskiy-komplekt-provodov-45m-8ga/" TargetMode="External"/><Relationship Id="rId_hyperlink_563" Type="http://schemas.openxmlformats.org/officeDocument/2006/relationships/hyperlink" Target="http://&#1101;&#1083;&#1077;&#1082;&#1090;&#1088;&#1086;-&#1084;&#1072;&#1088;&#1082;&#1077;&#1090;.&#1088;&#1092;/product/239636/akusticheskiy-komplekt-provodov-5m-6ga-ts-cad04/" TargetMode="External"/><Relationship Id="rId_hyperlink_564" Type="http://schemas.openxmlformats.org/officeDocument/2006/relationships/hyperlink" Target="http://&#1101;&#1083;&#1077;&#1082;&#1090;&#1088;&#1086;-&#1084;&#1072;&#1088;&#1082;&#1077;&#1090;.&#1088;&#1092;/product/239637/akusticheskiy-komplekt-provodov-5m-8ga-ts-cad05/" TargetMode="External"/><Relationship Id="rId_hyperlink_565" Type="http://schemas.openxmlformats.org/officeDocument/2006/relationships/hyperlink" Target="http://&#1101;&#1083;&#1077;&#1082;&#1090;&#1088;&#1086;-&#1084;&#1072;&#1088;&#1082;&#1077;&#1090;.&#1088;&#1092;/product/247603/kolco-perehodnoe-prostavochnoe-165-sm-tolschina-10-mm-vs-avto/" TargetMode="External"/><Relationship Id="rId_hyperlink_566" Type="http://schemas.openxmlformats.org/officeDocument/2006/relationships/hyperlink" Target="http://&#1101;&#1083;&#1077;&#1082;&#1090;&#1088;&#1086;-&#1084;&#1072;&#1088;&#1082;&#1077;&#1090;.&#1088;&#1092;/product/247604/kolco-perehodnoe-prostavochnoe-165-sm-tolschina-16-mm-vs-avto/" TargetMode="External"/><Relationship Id="rId_hyperlink_567" Type="http://schemas.openxmlformats.org/officeDocument/2006/relationships/hyperlink" Target="http://&#1101;&#1083;&#1077;&#1082;&#1090;&#1088;&#1086;-&#1084;&#1072;&#1088;&#1082;&#1077;&#1090;.&#1088;&#1092;/product/247605/kolco-perehodnoe-prostavochnoe-165-sm-tolschina-16-mm-s-frezerovkoy-vs-avto/" TargetMode="External"/><Relationship Id="rId_hyperlink_568" Type="http://schemas.openxmlformats.org/officeDocument/2006/relationships/hyperlink" Target="http://&#1101;&#1083;&#1077;&#1082;&#1090;&#1088;&#1086;-&#1084;&#1072;&#1088;&#1082;&#1077;&#1090;.&#1088;&#1092;/product/247606/kolco-perehodnoe-prostavochnoe-165-sm-tolschina-22-mm-vs-avto/" TargetMode="External"/><Relationship Id="rId_hyperlink_569" Type="http://schemas.openxmlformats.org/officeDocument/2006/relationships/hyperlink" Target="http://&#1101;&#1083;&#1077;&#1082;&#1090;&#1088;&#1086;-&#1084;&#1072;&#1088;&#1082;&#1077;&#1090;.&#1088;&#1092;/product/249134/kolco-perehodnoe-prostavochnoe-165-sm-mdf-m1616-1-165sm-2sht-kicx/" TargetMode="External"/><Relationship Id="rId_hyperlink_570" Type="http://schemas.openxmlformats.org/officeDocument/2006/relationships/hyperlink" Target="http://&#1101;&#1083;&#1077;&#1082;&#1090;&#1088;&#1086;-&#1084;&#1072;&#1088;&#1082;&#1077;&#1090;.&#1088;&#1092;/product/249135/kolco-perehodnoe-prostavochnoe-165-sm-mdf-s-vyborkoy-m1616-2-2sht-kicx/" TargetMode="External"/><Relationship Id="rId_hyperlink_571" Type="http://schemas.openxmlformats.org/officeDocument/2006/relationships/hyperlink" Target="http://&#1101;&#1083;&#1077;&#1082;&#1090;&#1088;&#1086;-&#1084;&#1072;&#1088;&#1082;&#1077;&#1090;.&#1088;&#1092;/product/235231/komplekt-ustanovochnyy-dlya-2-h-kanalnogo-usilitelya-sechenie-10ga-forcar-sq-210/" TargetMode="External"/><Relationship Id="rId_hyperlink_572" Type="http://schemas.openxmlformats.org/officeDocument/2006/relationships/hyperlink" Target="http://&#1101;&#1083;&#1077;&#1082;&#1090;&#1088;&#1086;-&#1084;&#1072;&#1088;&#1082;&#1077;&#1090;.&#1088;&#1092;/product/241658/konvektor-urovnya-signala-vysokiy-nizkiy-2rca-tds-ts-cad09/" TargetMode="External"/><Relationship Id="rId_hyperlink_573" Type="http://schemas.openxmlformats.org/officeDocument/2006/relationships/hyperlink" Target="http://&#1101;&#1083;&#1077;&#1082;&#1090;&#1088;&#1086;-&#1084;&#1072;&#1088;&#1082;&#1077;&#1090;.&#1088;&#1092;/product/232627/akusticheskiy-kabel-dlya-usilitelya-md211-siniy-45m/" TargetMode="External"/><Relationship Id="rId_hyperlink_574" Type="http://schemas.openxmlformats.org/officeDocument/2006/relationships/hyperlink" Target="http://&#1101;&#1083;&#1077;&#1082;&#1090;&#1088;&#1086;-&#1084;&#1072;&#1088;&#1082;&#1077;&#1090;.&#1088;&#1092;/product/232628/akusticheskiy-kabel-dlya-usilitelya-md213-seryy-45m/" TargetMode="External"/><Relationship Id="rId_hyperlink_575" Type="http://schemas.openxmlformats.org/officeDocument/2006/relationships/hyperlink" Target="http://&#1101;&#1083;&#1077;&#1082;&#1090;&#1088;&#1086;-&#1084;&#1072;&#1088;&#1082;&#1077;&#1090;.&#1088;&#1092;/product/249875/akusticheskiy-kabel-dlya-usilitelya-nabor-carlive-md-40-5m/" TargetMode="External"/><Relationship Id="rId_hyperlink_576" Type="http://schemas.openxmlformats.org/officeDocument/2006/relationships/hyperlink" Target="http://&#1101;&#1083;&#1077;&#1082;&#1090;&#1088;&#1086;-&#1084;&#1072;&#1088;&#1082;&#1077;&#1090;.&#1088;&#1092;/product/248430/akusticheskiy-kabel-dlya-usilitelya-nabor-carlive-md60-45m/" TargetMode="External"/><Relationship Id="rId_hyperlink_577" Type="http://schemas.openxmlformats.org/officeDocument/2006/relationships/hyperlink" Target="http://&#1101;&#1083;&#1077;&#1082;&#1090;&#1088;&#1086;-&#1084;&#1072;&#1088;&#1082;&#1077;&#1090;.&#1088;&#1092;/product/248094/akusticheskiy-mezhblochnyy-kabel-bos-mini-yp-2m-2rcah2rca-dlya-usilitelya-i-sabvufera/" TargetMode="External"/><Relationship Id="rId_hyperlink_578" Type="http://schemas.openxmlformats.org/officeDocument/2006/relationships/hyperlink" Target="http://&#1101;&#1083;&#1077;&#1082;&#1090;&#1088;&#1086;-&#1084;&#1072;&#1088;&#1082;&#1077;&#1090;.&#1088;&#1092;/product/237642/kabel-audiovideo-2rca-2rca-5m-mezhblochnyy-uglovoy-v-silikonovoy-opletke-co16/" TargetMode="External"/><Relationship Id="rId_hyperlink_579" Type="http://schemas.openxmlformats.org/officeDocument/2006/relationships/hyperlink" Target="http://&#1101;&#1083;&#1077;&#1082;&#1090;&#1088;&#1086;-&#1084;&#1072;&#1088;&#1082;&#1077;&#1090;.&#1088;&#1092;/product/239641/kabel-audiovideo-2rca-2rca-5m-mezhblochnyy-uglovoy-v-silikonovoy-opletke-ts-cad08/" TargetMode="External"/><Relationship Id="rId_hyperlink_580" Type="http://schemas.openxmlformats.org/officeDocument/2006/relationships/hyperlink" Target="http://&#1101;&#1083;&#1077;&#1082;&#1090;&#1088;&#1086;-&#1084;&#1072;&#1088;&#1082;&#1077;&#1090;.&#1088;&#1092;/product/248973/kabel-perehodnik-y-razvetvitel-rca-shteker-2rca-gnezdo/" TargetMode="External"/><Relationship Id="rId_hyperlink_581" Type="http://schemas.openxmlformats.org/officeDocument/2006/relationships/hyperlink" Target="http://&#1101;&#1083;&#1077;&#1082;&#1090;&#1088;&#1086;-&#1084;&#1072;&#1088;&#1082;&#1077;&#1090;.&#1088;&#1092;/product/249922/kabel-silovoy-na-katushke-bos-mini-6ga-50m/" TargetMode="External"/><Relationship Id="rId_hyperlink_582" Type="http://schemas.openxmlformats.org/officeDocument/2006/relationships/hyperlink" Target="http://&#1101;&#1083;&#1077;&#1082;&#1090;&#1088;&#1086;-&#1084;&#1072;&#1088;&#1082;&#1077;&#1090;.&#1088;&#1092;/product/249924/kabel-silovoy-na-katushke-bos-mini-8ga-50m/" TargetMode="External"/><Relationship Id="rId_hyperlink_583" Type="http://schemas.openxmlformats.org/officeDocument/2006/relationships/hyperlink" Target="http://&#1101;&#1083;&#1077;&#1082;&#1090;&#1088;&#1086;-&#1084;&#1072;&#1088;&#1082;&#1077;&#1090;.&#1088;&#1092;/product/236705/mezhblochnyy-kabel-razvetvitel-forcar-sq-2fy-koaksial-2mama1papa-med/" TargetMode="External"/><Relationship Id="rId_hyperlink_584" Type="http://schemas.openxmlformats.org/officeDocument/2006/relationships/hyperlink" Target="http://&#1101;&#1083;&#1077;&#1082;&#1090;&#1088;&#1086;-&#1084;&#1072;&#1088;&#1082;&#1077;&#1090;.&#1088;&#1092;/product/232883/mezhblochnyy-kabel-razvetvitel-forcar-sq-2my-vitaya-para-2papa1mama-med/" TargetMode="External"/><Relationship Id="rId_hyperlink_585" Type="http://schemas.openxmlformats.org/officeDocument/2006/relationships/hyperlink" Target="http://&#1101;&#1083;&#1077;&#1082;&#1090;&#1088;&#1086;-&#1084;&#1072;&#1088;&#1082;&#1077;&#1090;.&#1088;&#1092;/product/247872/predohranitel-agu-100a-dlya-avto-akustiki-pozolochennyy/" TargetMode="External"/><Relationship Id="rId_hyperlink_586" Type="http://schemas.openxmlformats.org/officeDocument/2006/relationships/hyperlink" Target="http://&#1101;&#1083;&#1077;&#1082;&#1090;&#1088;&#1086;-&#1084;&#1072;&#1088;&#1082;&#1077;&#1090;.&#1088;&#1092;/product/247873/predohranitel-agu-20a-dlya-avto-akustiki-pozolochennyy/" TargetMode="External"/><Relationship Id="rId_hyperlink_587" Type="http://schemas.openxmlformats.org/officeDocument/2006/relationships/hyperlink" Target="http://&#1101;&#1083;&#1077;&#1082;&#1090;&#1088;&#1086;-&#1084;&#1072;&#1088;&#1082;&#1077;&#1090;.&#1088;&#1092;/product/247874/predohranitel-agu-30a-dlya-avto-akustiki-pozolochennyy/" TargetMode="External"/><Relationship Id="rId_hyperlink_588" Type="http://schemas.openxmlformats.org/officeDocument/2006/relationships/hyperlink" Target="http://&#1101;&#1083;&#1077;&#1082;&#1090;&#1088;&#1086;-&#1084;&#1072;&#1088;&#1082;&#1077;&#1090;.&#1088;&#1092;/product/247875/predohranitel-agu-40a-dlya-avto-akustiki-pozolochennyy/" TargetMode="External"/><Relationship Id="rId_hyperlink_589" Type="http://schemas.openxmlformats.org/officeDocument/2006/relationships/hyperlink" Target="http://&#1101;&#1083;&#1077;&#1082;&#1090;&#1088;&#1086;-&#1084;&#1072;&#1088;&#1082;&#1077;&#1090;.&#1088;&#1092;/product/247876/predohranitel-agu-50a-dlya-avto-akustiki-pozolochennyy/" TargetMode="External"/><Relationship Id="rId_hyperlink_590" Type="http://schemas.openxmlformats.org/officeDocument/2006/relationships/hyperlink" Target="http://&#1101;&#1083;&#1077;&#1082;&#1090;&#1088;&#1086;-&#1084;&#1072;&#1088;&#1082;&#1077;&#1090;.&#1088;&#1092;/product/247877/predohranitel-agu-60a-dlya-avto-akustiki-pozolochennyy/" TargetMode="External"/><Relationship Id="rId_hyperlink_591" Type="http://schemas.openxmlformats.org/officeDocument/2006/relationships/hyperlink" Target="http://&#1101;&#1083;&#1077;&#1082;&#1090;&#1088;&#1086;-&#1084;&#1072;&#1088;&#1082;&#1077;&#1090;.&#1088;&#1092;/product/247878/predohranitel-agu-80a-dlya-avto-akustiki-pozolochennyy/" TargetMode="External"/><Relationship Id="rId_hyperlink_592" Type="http://schemas.openxmlformats.org/officeDocument/2006/relationships/hyperlink" Target="http://&#1101;&#1083;&#1077;&#1082;&#1090;&#1088;&#1086;-&#1084;&#1072;&#1088;&#1082;&#1077;&#1090;.&#1088;&#1092;/product/247879/predohranitel-anl-100a-dlya-avto-akustiki-pozolochennyy/" TargetMode="External"/><Relationship Id="rId_hyperlink_593" Type="http://schemas.openxmlformats.org/officeDocument/2006/relationships/hyperlink" Target="http://&#1101;&#1083;&#1077;&#1082;&#1090;&#1088;&#1086;-&#1084;&#1072;&#1088;&#1082;&#1077;&#1090;.&#1088;&#1092;/product/247880/predohranitel-anl-150a-dlya-avto-akustiki-pozolochennyy/" TargetMode="External"/><Relationship Id="rId_hyperlink_594" Type="http://schemas.openxmlformats.org/officeDocument/2006/relationships/hyperlink" Target="http://&#1101;&#1083;&#1077;&#1082;&#1090;&#1088;&#1086;-&#1084;&#1072;&#1088;&#1082;&#1077;&#1090;.&#1088;&#1092;/product/247881/predohranitel-anl-200a-dlya-avto-akustiki-pozolochennyy/" TargetMode="External"/><Relationship Id="rId_hyperlink_595" Type="http://schemas.openxmlformats.org/officeDocument/2006/relationships/hyperlink" Target="http://&#1101;&#1083;&#1077;&#1082;&#1090;&#1088;&#1086;-&#1084;&#1072;&#1088;&#1082;&#1077;&#1090;.&#1088;&#1092;/product/247882/predohranitel-anl-80a-dlya-avto-akustiki-pozolochennyy/" TargetMode="External"/><Relationship Id="rId_hyperlink_596" Type="http://schemas.openxmlformats.org/officeDocument/2006/relationships/hyperlink" Target="http://&#1101;&#1083;&#1077;&#1082;&#1090;&#1088;&#1086;-&#1084;&#1072;&#1088;&#1082;&#1077;&#1090;.&#1088;&#1092;/product/132275/predohranitel-fuse-40a-agu-pozolochennye-steklo-mystery/" TargetMode="External"/><Relationship Id="rId_hyperlink_597" Type="http://schemas.openxmlformats.org/officeDocument/2006/relationships/hyperlink" Target="http://&#1101;&#1083;&#1077;&#1082;&#1090;&#1088;&#1086;-&#1084;&#1072;&#1088;&#1082;&#1077;&#1090;.&#1088;&#1092;/product/132276/predohranitel-fuse-50a-agu-pozolochennye-steklo-mystery/" TargetMode="External"/><Relationship Id="rId_hyperlink_598" Type="http://schemas.openxmlformats.org/officeDocument/2006/relationships/hyperlink" Target="http://&#1101;&#1083;&#1077;&#1082;&#1090;&#1088;&#1086;-&#1084;&#1072;&#1088;&#1082;&#1077;&#1090;.&#1088;&#1092;/product/239728/predohranitel-fuse-60a-agu-pozolochennye-steklo-mystery/" TargetMode="External"/><Relationship Id="rId_hyperlink_599" Type="http://schemas.openxmlformats.org/officeDocument/2006/relationships/hyperlink" Target="http://&#1101;&#1083;&#1077;&#1082;&#1090;&#1088;&#1086;-&#1084;&#1072;&#1088;&#1082;&#1077;&#1090;.&#1088;&#1092;/product/238834/predohranitel-minianl-100a-mystery/" TargetMode="External"/><Relationship Id="rId_hyperlink_600" Type="http://schemas.openxmlformats.org/officeDocument/2006/relationships/hyperlink" Target="http://&#1101;&#1083;&#1077;&#1082;&#1090;&#1088;&#1086;-&#1084;&#1072;&#1088;&#1082;&#1077;&#1090;.&#1088;&#1092;/product/238835/predohranitel-minianl-150a-mystery/" TargetMode="External"/><Relationship Id="rId_hyperlink_601" Type="http://schemas.openxmlformats.org/officeDocument/2006/relationships/hyperlink" Target="http://&#1101;&#1083;&#1077;&#1082;&#1090;&#1088;&#1086;-&#1084;&#1072;&#1088;&#1082;&#1077;&#1090;.&#1088;&#1092;/product/236933/predohranitel-dlya-avto-akustiki-agu-60a-derzhatel-kolba-komplekt-emaz-103/" TargetMode="External"/><Relationship Id="rId_hyperlink_602" Type="http://schemas.openxmlformats.org/officeDocument/2006/relationships/hyperlink" Target="http://&#1101;&#1083;&#1077;&#1082;&#1090;&#1088;&#1086;-&#1084;&#1072;&#1088;&#1082;&#1077;&#1090;.&#1088;&#1092;/product/149026/predohranitel-korpus-ag-48gkicx-2045002/" TargetMode="External"/><Relationship Id="rId_hyperlink_603" Type="http://schemas.openxmlformats.org/officeDocument/2006/relationships/hyperlink" Target="http://&#1101;&#1083;&#1077;&#1082;&#1090;&#1088;&#1086;-&#1084;&#1072;&#1088;&#1082;&#1077;&#1090;.&#1088;&#1092;/product/132277/predohranitel-korpus-agu-60a-mystery-mfu-260-komlekt-15917/" TargetMode="External"/><Relationship Id="rId_hyperlink_604" Type="http://schemas.openxmlformats.org/officeDocument/2006/relationships/hyperlink" Target="http://&#1101;&#1083;&#1077;&#1082;&#1090;&#1088;&#1086;-&#1084;&#1072;&#1088;&#1082;&#1077;&#1090;.&#1088;&#1092;/product/233977/predohranitel-korpus-agu-80a-mystery-mfu-180/" TargetMode="External"/><Relationship Id="rId_hyperlink_605" Type="http://schemas.openxmlformats.org/officeDocument/2006/relationships/hyperlink" Target="http://&#1101;&#1083;&#1077;&#1082;&#1090;&#1088;&#1086;-&#1084;&#1072;&#1088;&#1082;&#1077;&#1090;.&#1088;&#1092;/product/132278/predohranitel-korpus-agu-80a-mystery-mfu-280-komlekt-13912/" TargetMode="External"/><Relationship Id="rId_hyperlink_606" Type="http://schemas.openxmlformats.org/officeDocument/2006/relationships/hyperlink" Target="http://&#1101;&#1083;&#1077;&#1082;&#1090;&#1088;&#1086;-&#1084;&#1072;&#1088;&#1082;&#1077;&#1090;.&#1088;&#1092;/product/151794/iso-perehodnik-hvost-dlya-am-prologysupra/" TargetMode="External"/><Relationship Id="rId_hyperlink_607" Type="http://schemas.openxmlformats.org/officeDocument/2006/relationships/hyperlink" Target="http://&#1101;&#1083;&#1077;&#1082;&#1090;&#1088;&#1086;-&#1084;&#1072;&#1088;&#1082;&#1077;&#1090;.&#1088;&#1092;/product/149282/antennyy-shteker-dlya-avtomagnitoly-bez-payki-tip-2-rexant-16-0402/" TargetMode="External"/><Relationship Id="rId_hyperlink_608" Type="http://schemas.openxmlformats.org/officeDocument/2006/relationships/hyperlink" Target="http://&#1101;&#1083;&#1077;&#1082;&#1090;&#1088;&#1086;-&#1084;&#1072;&#1088;&#1082;&#1077;&#1090;.&#1088;&#1092;/product/173121/antennyy-shteker-perehodnik-evropa-gn-aziya/" TargetMode="External"/><Relationship Id="rId_hyperlink_609" Type="http://schemas.openxmlformats.org/officeDocument/2006/relationships/hyperlink" Target="http://&#1101;&#1083;&#1077;&#1082;&#1090;&#1088;&#1086;-&#1084;&#1072;&#1088;&#1082;&#1077;&#1090;.&#1088;&#1092;/product/227158/evrorazem-iso-awh-0104-shtekery-otvetnaya-chast-konnektor-universalnyy-iz-2sht/" TargetMode="External"/><Relationship Id="rId_hyperlink_610" Type="http://schemas.openxmlformats.org/officeDocument/2006/relationships/hyperlink" Target="http://&#1101;&#1083;&#1077;&#1082;&#1090;&#1088;&#1086;-&#1084;&#1072;&#1088;&#1082;&#1077;&#1090;.&#1088;&#1092;/product/240535/evrorazem-iso-awh-0201-konnektor-universalnyy-iz-2sht/" TargetMode="External"/><Relationship Id="rId_hyperlink_611" Type="http://schemas.openxmlformats.org/officeDocument/2006/relationships/hyperlink" Target="http://&#1101;&#1083;&#1077;&#1082;&#1090;&#1088;&#1086;-&#1084;&#1072;&#1088;&#1082;&#1077;&#1090;.&#1088;&#1092;/product/166571/razem-dlya-avtomagnitoly-alpine-7514/" TargetMode="External"/><Relationship Id="rId_hyperlink_612" Type="http://schemas.openxmlformats.org/officeDocument/2006/relationships/hyperlink" Target="http://&#1101;&#1083;&#1077;&#1082;&#1090;&#1088;&#1086;-&#1084;&#1072;&#1088;&#1082;&#1077;&#1090;.&#1088;&#1092;/product/166572/razem-dlya-avtomagnitoly-alpine-7854r/" TargetMode="External"/><Relationship Id="rId_hyperlink_613" Type="http://schemas.openxmlformats.org/officeDocument/2006/relationships/hyperlink" Target="http://&#1101;&#1083;&#1077;&#1082;&#1090;&#1088;&#1086;-&#1084;&#1072;&#1088;&#1082;&#1077;&#1090;.&#1088;&#1092;/product/184172/razem-dlya-avtomagnitoly-clarion-718r/" TargetMode="External"/><Relationship Id="rId_hyperlink_614" Type="http://schemas.openxmlformats.org/officeDocument/2006/relationships/hyperlink" Target="http://&#1101;&#1083;&#1077;&#1082;&#1090;&#1088;&#1086;-&#1084;&#1072;&#1088;&#1082;&#1077;&#1090;.&#1088;&#1092;/product/184173/razem-dlya-avtomagnitoly-hyundai/" TargetMode="External"/><Relationship Id="rId_hyperlink_615" Type="http://schemas.openxmlformats.org/officeDocument/2006/relationships/hyperlink" Target="http://&#1101;&#1083;&#1077;&#1082;&#1090;&#1088;&#1086;-&#1084;&#1072;&#1088;&#1082;&#1077;&#1090;.&#1088;&#1092;/product/166573/razem-dlya-avtomagnitoly-hyundai-h-cdm8048/" TargetMode="External"/><Relationship Id="rId_hyperlink_616" Type="http://schemas.openxmlformats.org/officeDocument/2006/relationships/hyperlink" Target="http://&#1101;&#1083;&#1077;&#1082;&#1090;&#1088;&#1086;-&#1084;&#1072;&#1088;&#1082;&#1077;&#1090;.&#1088;&#1092;/product/167340/razem-dlya-avtomagnitoly-iso-otvetnaya-chast-ash-001/" TargetMode="External"/><Relationship Id="rId_hyperlink_617" Type="http://schemas.openxmlformats.org/officeDocument/2006/relationships/hyperlink" Target="http://&#1101;&#1083;&#1077;&#1082;&#1090;&#1088;&#1086;-&#1084;&#1072;&#1088;&#1082;&#1077;&#1090;.&#1088;&#1092;/product/178692/razem-dlya-avtomagnitoly-iso-16-2-shtekera-otvetnaya-chast-iso-002/" TargetMode="External"/><Relationship Id="rId_hyperlink_618" Type="http://schemas.openxmlformats.org/officeDocument/2006/relationships/hyperlink" Target="http://&#1101;&#1083;&#1077;&#1082;&#1090;&#1088;&#1086;-&#1084;&#1072;&#1088;&#1082;&#1077;&#1090;.&#1088;&#1092;/product/173122/razem-dlya-avtomagnitoly-jvc-kd-lx3r/" TargetMode="External"/><Relationship Id="rId_hyperlink_619" Type="http://schemas.openxmlformats.org/officeDocument/2006/relationships/hyperlink" Target="http://&#1101;&#1083;&#1077;&#1082;&#1090;&#1088;&#1086;-&#1084;&#1072;&#1088;&#1082;&#1077;&#1090;.&#1088;&#1092;/product/184171/razem-dlya-avtomagnitoly-jvc-ks-fx-220/" TargetMode="External"/><Relationship Id="rId_hyperlink_620" Type="http://schemas.openxmlformats.org/officeDocument/2006/relationships/hyperlink" Target="http://&#1101;&#1083;&#1077;&#1082;&#1090;&#1088;&#1086;-&#1084;&#1072;&#1088;&#1082;&#1077;&#1090;.&#1088;&#1092;/product/130210/razem-dlya-avtomagnitoly-mystery-mcd-550mp640778-14pin/" TargetMode="External"/><Relationship Id="rId_hyperlink_621" Type="http://schemas.openxmlformats.org/officeDocument/2006/relationships/hyperlink" Target="http://&#1101;&#1083;&#1077;&#1082;&#1090;&#1088;&#1086;-&#1084;&#1072;&#1088;&#1082;&#1077;&#1090;.&#1088;&#1092;/product/219407/razem-dlya-avtomagnitoly-panasonic-cq-dfx223/" TargetMode="External"/><Relationship Id="rId_hyperlink_622" Type="http://schemas.openxmlformats.org/officeDocument/2006/relationships/hyperlink" Target="http://&#1101;&#1083;&#1077;&#1082;&#1090;&#1088;&#1086;-&#1084;&#1072;&#1088;&#1082;&#1077;&#1090;.&#1088;&#1092;/product/219406/razem-dlya-avtomagnitoly-pioneer-avic/" TargetMode="External"/><Relationship Id="rId_hyperlink_623" Type="http://schemas.openxmlformats.org/officeDocument/2006/relationships/hyperlink" Target="http://&#1101;&#1083;&#1077;&#1082;&#1090;&#1088;&#1086;-&#1084;&#1072;&#1088;&#1082;&#1077;&#1090;.&#1088;&#1092;/product/178796/razem-dlya-avtomagnitoly-pioneer-den-1500/" TargetMode="External"/><Relationship Id="rId_hyperlink_624" Type="http://schemas.openxmlformats.org/officeDocument/2006/relationships/hyperlink" Target="http://&#1101;&#1083;&#1077;&#1082;&#1090;&#1088;&#1086;-&#1084;&#1072;&#1088;&#1082;&#1077;&#1090;.&#1088;&#1092;/product/166570/razem-dlya-avtomagnitoly-pioneer-den-20102020/" TargetMode="External"/><Relationship Id="rId_hyperlink_625" Type="http://schemas.openxmlformats.org/officeDocument/2006/relationships/hyperlink" Target="http://&#1101;&#1083;&#1077;&#1082;&#1090;&#1088;&#1086;-&#1084;&#1072;&#1088;&#1082;&#1077;&#1090;.&#1088;&#1092;/product/137476/razem-dlya-avtomagnitoly-pioneer-den-2300/" TargetMode="External"/><Relationship Id="rId_hyperlink_626" Type="http://schemas.openxmlformats.org/officeDocument/2006/relationships/hyperlink" Target="http://&#1101;&#1083;&#1077;&#1082;&#1090;&#1088;&#1086;-&#1084;&#1072;&#1088;&#1082;&#1077;&#1090;.&#1088;&#1092;/product/239768/razem-dlya-avtomagnitoly-pioneer-do-2010r-iso-forcar-pio-01w/" TargetMode="External"/><Relationship Id="rId_hyperlink_627" Type="http://schemas.openxmlformats.org/officeDocument/2006/relationships/hyperlink" Target="http://&#1101;&#1083;&#1077;&#1082;&#1090;&#1088;&#1086;-&#1084;&#1072;&#1088;&#1082;&#1077;&#1090;.&#1088;&#1092;/product/171447/razem-dlya-avtomagnitoly-dlya-sony-cdx3000/" TargetMode="External"/><Relationship Id="rId_hyperlink_628" Type="http://schemas.openxmlformats.org/officeDocument/2006/relationships/hyperlink" Target="http://&#1101;&#1083;&#1077;&#1082;&#1090;&#1088;&#1086;-&#1084;&#1072;&#1088;&#1082;&#1077;&#1090;.&#1088;&#1092;/product/137478/razem-dlya-avtomagnitoly-dlya-sony-new/" TargetMode="External"/><Relationship Id="rId_hyperlink_629" Type="http://schemas.openxmlformats.org/officeDocument/2006/relationships/hyperlink" Target="http://&#1101;&#1083;&#1077;&#1082;&#1090;&#1088;&#1086;-&#1084;&#1072;&#1088;&#1082;&#1077;&#1090;.&#1088;&#1092;/product/143933/avtomobilnyy-kompressor-20-lmin-7-atm-12v-100vt-nabor-nasadok-avs-ks200p-turbo/" TargetMode="External"/><Relationship Id="rId_hyperlink_630" Type="http://schemas.openxmlformats.org/officeDocument/2006/relationships/hyperlink" Target="http://&#1101;&#1083;&#1077;&#1082;&#1090;&#1088;&#1086;-&#1084;&#1072;&#1088;&#1082;&#1077;&#1090;.&#1088;&#1092;/product/247931/avtomobilnyy-kompressor-28-lmin-7-atm-12v-carlive-cl-28/" TargetMode="External"/><Relationship Id="rId_hyperlink_631" Type="http://schemas.openxmlformats.org/officeDocument/2006/relationships/hyperlink" Target="http://&#1101;&#1083;&#1077;&#1082;&#1090;&#1088;&#1086;-&#1084;&#1072;&#1088;&#1082;&#1077;&#1090;.&#1088;&#1092;/product/222919/avtomobilnyy-kompressor-30-lmin-140w-12v-15atm-14a-turbo-ke300tl/" TargetMode="External"/><Relationship Id="rId_hyperlink_632" Type="http://schemas.openxmlformats.org/officeDocument/2006/relationships/hyperlink" Target="http://&#1101;&#1083;&#1077;&#1082;&#1090;&#1088;&#1086;-&#1084;&#1072;&#1088;&#1082;&#1077;&#1090;.&#1088;&#1092;/product/130214/avtomobilnyy-kompressor-35-lmin-10-atm-12v-150vt-nabor-nasadok-avs-ke350el-turbo/" TargetMode="External"/><Relationship Id="rId_hyperlink_633" Type="http://schemas.openxmlformats.org/officeDocument/2006/relationships/hyperlink" Target="http://&#1101;&#1083;&#1077;&#1082;&#1090;&#1088;&#1086;-&#1084;&#1072;&#1088;&#1082;&#1077;&#1090;.&#1088;&#1092;/product/135703/avtomobilnyy-kompressor-35-lmin-10-atm-12v-150vt-nabor-nasadok-sumka-avs-ks350l-turbo/" TargetMode="External"/><Relationship Id="rId_hyperlink_634" Type="http://schemas.openxmlformats.org/officeDocument/2006/relationships/hyperlink" Target="http://&#1101;&#1083;&#1077;&#1082;&#1090;&#1088;&#1086;-&#1084;&#1072;&#1088;&#1082;&#1077;&#1090;.&#1088;&#1092;/product/126823/avtomobilnyy-kompressor-40-lmin-10-atm-12v-160vt-elektronnyy-manometr-nabor-nasadok-sumka-avs-ke400el-turbo/" TargetMode="External"/><Relationship Id="rId_hyperlink_635" Type="http://schemas.openxmlformats.org/officeDocument/2006/relationships/hyperlink" Target="http://&#1101;&#1083;&#1077;&#1082;&#1090;&#1088;&#1086;-&#1084;&#1072;&#1088;&#1082;&#1077;&#1090;.&#1088;&#1092;/product/125606/avtomobilnyy-kompressor-40-lmin-150w-12v-10atm-14a-turbo-ka580/" TargetMode="External"/><Relationship Id="rId_hyperlink_636" Type="http://schemas.openxmlformats.org/officeDocument/2006/relationships/hyperlink" Target="http://&#1101;&#1083;&#1077;&#1082;&#1090;&#1088;&#1086;-&#1084;&#1072;&#1088;&#1082;&#1077;&#1090;.&#1088;&#1092;/product/247932/avtomobilnyy-kompressor-40-lmin-7-atm-12v-200vt-carlive-cl111/" TargetMode="External"/><Relationship Id="rId_hyperlink_637" Type="http://schemas.openxmlformats.org/officeDocument/2006/relationships/hyperlink" Target="http://&#1101;&#1083;&#1077;&#1082;&#1090;&#1088;&#1086;-&#1084;&#1072;&#1088;&#1082;&#1077;&#1090;.&#1088;&#1092;/product/135704/avtomobilnyy-kompressor-45-lmin-10-atm-12v-200vt-nabor-nasadok-sumka-shlang-udlinitel-avs-ks450l-turbo/" TargetMode="External"/><Relationship Id="rId_hyperlink_638" Type="http://schemas.openxmlformats.org/officeDocument/2006/relationships/hyperlink" Target="http://&#1101;&#1083;&#1077;&#1082;&#1090;&#1088;&#1086;-&#1084;&#1072;&#1088;&#1082;&#1077;&#1090;.&#1088;&#1092;/product/135705/avtomobilnyy-kompressor-60-lmin-10-atm-12v-250vt-nabor-nasadok-sumka-shlang-udlinitel-avs-ks600-turbo/" TargetMode="External"/><Relationship Id="rId_hyperlink_639" Type="http://schemas.openxmlformats.org/officeDocument/2006/relationships/hyperlink" Target="http://&#1101;&#1083;&#1077;&#1082;&#1090;&#1088;&#1086;-&#1084;&#1072;&#1088;&#1082;&#1077;&#1090;.&#1088;&#1092;/product/135706/avtomobilnyy-kompressor-75-lmin-10-atm-12v-300vt-nabor-nasadok-sumka-shlang-udlinitel-avs-ks750d-turbo/" TargetMode="External"/><Relationship Id="rId_hyperlink_640" Type="http://schemas.openxmlformats.org/officeDocument/2006/relationships/hyperlink" Target="http://&#1101;&#1083;&#1077;&#1082;&#1090;&#1088;&#1086;-&#1084;&#1072;&#1088;&#1082;&#1077;&#1090;.&#1088;&#1092;/product/135707/avtomobilnyy-kompressor-90-lmin-10-atm-12v-350vt-nabor-nasadok-sumka-shlang-udlinitel-avs-ks900-turbo/" TargetMode="External"/><Relationship Id="rId_hyperlink_641" Type="http://schemas.openxmlformats.org/officeDocument/2006/relationships/hyperlink" Target="http://&#1101;&#1083;&#1077;&#1082;&#1090;&#1088;&#1086;-&#1084;&#1072;&#1088;&#1082;&#1077;&#1090;.&#1088;&#1092;/product/246827/avtomobilnyy-kompressor-carlive-cl-750-10-atm-75lmin/" TargetMode="External"/><Relationship Id="rId_hyperlink_642" Type="http://schemas.openxmlformats.org/officeDocument/2006/relationships/hyperlink" Target="http://&#1101;&#1083;&#1077;&#1082;&#1090;&#1088;&#1086;-&#1084;&#1072;&#1088;&#1082;&#1077;&#1090;.&#1088;&#1092;/product/247043/datchik-davleniya-shin/" TargetMode="External"/><Relationship Id="rId_hyperlink_643" Type="http://schemas.openxmlformats.org/officeDocument/2006/relationships/hyperlink" Target="http://&#1101;&#1083;&#1077;&#1082;&#1090;&#1088;&#1086;-&#1084;&#1072;&#1088;&#1082;&#1077;&#1090;.&#1088;&#1092;/product/234418/kompressor-airline-x5-12v-10atm-50lmin-dvuhporshnevoy/" TargetMode="External"/><Relationship Id="rId_hyperlink_644" Type="http://schemas.openxmlformats.org/officeDocument/2006/relationships/hyperlink" Target="http://&#1101;&#1083;&#1077;&#1082;&#1090;&#1088;&#1086;-&#1084;&#1072;&#1088;&#1082;&#1077;&#1090;.&#1088;&#1092;/product/236807/kompressor-tornado-ac-580-h12b-30lmin-do-7atm-sa-030-18s/" TargetMode="External"/><Relationship Id="rId_hyperlink_645" Type="http://schemas.openxmlformats.org/officeDocument/2006/relationships/hyperlink" Target="http://&#1101;&#1083;&#1077;&#1082;&#1090;&#1088;&#1086;-&#1084;&#1072;&#1088;&#1082;&#1077;&#1090;.&#1088;&#1092;/product/242678/kompressor-tornado-ac-580-12b-35lmin-150psi12-135v14a-s-sumkoy-47555/" TargetMode="External"/><Relationship Id="rId_hyperlink_646" Type="http://schemas.openxmlformats.org/officeDocument/2006/relationships/hyperlink" Target="http://&#1101;&#1083;&#1077;&#1082;&#1090;&#1088;&#1086;-&#1084;&#1072;&#1088;&#1082;&#1077;&#1090;.&#1088;&#1092;/product/242125/kompressor-avtomobilnyy-hoco-ph55-chernyy/" TargetMode="External"/><Relationship Id="rId_hyperlink_647" Type="http://schemas.openxmlformats.org/officeDocument/2006/relationships/hyperlink" Target="http://&#1101;&#1083;&#1077;&#1082;&#1090;&#1088;&#1086;-&#1084;&#1072;&#1088;&#1082;&#1077;&#1090;.&#1088;&#1092;/product/241654/kompressor-avtomobilnyy-tds-ts-caa43/" TargetMode="External"/><Relationship Id="rId_hyperlink_648" Type="http://schemas.openxmlformats.org/officeDocument/2006/relationships/hyperlink" Target="http://&#1101;&#1083;&#1077;&#1082;&#1090;&#1088;&#1086;-&#1084;&#1072;&#1088;&#1082;&#1077;&#1090;.&#1088;&#1092;/product/191589/kompressor-avtomobilnyy-turbo-ke400el-40lmin-10atm-s-fonarem/" TargetMode="External"/><Relationship Id="rId_hyperlink_649" Type="http://schemas.openxmlformats.org/officeDocument/2006/relationships/hyperlink" Target="http://&#1101;&#1083;&#1077;&#1082;&#1090;&#1088;&#1086;-&#1084;&#1072;&#1088;&#1082;&#1077;&#1090;.&#1088;&#1092;/product/240354/kompressor-centrobezhnyy-dlya-matrasa-lodki-12v-kk-03-airline/" TargetMode="External"/><Relationship Id="rId_hyperlink_650" Type="http://schemas.openxmlformats.org/officeDocument/2006/relationships/hyperlink" Target="http://&#1101;&#1083;&#1077;&#1082;&#1090;&#1088;&#1086;-&#1084;&#1072;&#1088;&#1082;&#1077;&#1090;.&#1088;&#1092;/product/234840/nakonechnik-nasosa-evro-pryamoy-latun-bolshoy-servis-klyuch/" TargetMode="External"/><Relationship Id="rId_hyperlink_651" Type="http://schemas.openxmlformats.org/officeDocument/2006/relationships/hyperlink" Target="http://&#1101;&#1083;&#1077;&#1082;&#1090;&#1088;&#1086;-&#1084;&#1072;&#1088;&#1082;&#1077;&#1090;.&#1088;&#1092;/product/234842/nakonechnik-nasosa-evro-pryamoy-latun-malyy-at/" TargetMode="External"/><Relationship Id="rId_hyperlink_652" Type="http://schemas.openxmlformats.org/officeDocument/2006/relationships/hyperlink" Target="http://&#1101;&#1083;&#1077;&#1082;&#1090;&#1088;&#1086;-&#1084;&#1072;&#1088;&#1082;&#1077;&#1090;.&#1088;&#1092;/product/234841/nakonechnik-nasosa-evro-pryamoy-latun-malyy-bm/" TargetMode="External"/><Relationship Id="rId_hyperlink_653" Type="http://schemas.openxmlformats.org/officeDocument/2006/relationships/hyperlink" Target="http://&#1101;&#1083;&#1077;&#1082;&#1090;&#1088;&#1086;-&#1084;&#1072;&#1088;&#1082;&#1077;&#1090;.&#1088;&#1092;/product/234843/nakonechnik-nasosa-evro-pryamoy-hrom-malyy/" TargetMode="External"/><Relationship Id="rId_hyperlink_654" Type="http://schemas.openxmlformats.org/officeDocument/2006/relationships/hyperlink" Target="http://&#1101;&#1083;&#1077;&#1082;&#1090;&#1088;&#1086;-&#1084;&#1072;&#1088;&#1082;&#1077;&#1090;.&#1088;&#1092;/product/233206/nakonechnik-nasosa-evro-pryamoy-bolshoy-latun-73410/" TargetMode="External"/><Relationship Id="rId_hyperlink_655" Type="http://schemas.openxmlformats.org/officeDocument/2006/relationships/hyperlink" Target="http://&#1101;&#1083;&#1077;&#1082;&#1090;&#1088;&#1086;-&#1084;&#1072;&#1088;&#1082;&#1077;&#1090;.&#1088;&#1092;/product/224598/nakonechnik-nasosa-evro-pryamoy-malyy-latun-32200/" TargetMode="External"/><Relationship Id="rId_hyperlink_656" Type="http://schemas.openxmlformats.org/officeDocument/2006/relationships/hyperlink" Target="http://&#1101;&#1083;&#1077;&#1082;&#1090;&#1088;&#1086;-&#1084;&#1072;&#1088;&#1082;&#1077;&#1090;.&#1088;&#1092;/product/224599/nakonechnik-nasosa-evro-pryamoy-malyy-silumin-5001/" TargetMode="External"/><Relationship Id="rId_hyperlink_657" Type="http://schemas.openxmlformats.org/officeDocument/2006/relationships/hyperlink" Target="http://&#1101;&#1083;&#1077;&#1082;&#1090;&#1088;&#1086;-&#1084;&#1072;&#1088;&#1082;&#1077;&#1090;.&#1088;&#1092;/product/224603/nakonechnik-nasosa-evro-pryamoy-malyy-hrom-32201/" TargetMode="External"/><Relationship Id="rId_hyperlink_658" Type="http://schemas.openxmlformats.org/officeDocument/2006/relationships/hyperlink" Target="http://&#1101;&#1083;&#1077;&#1082;&#1090;&#1088;&#1086;-&#1084;&#1072;&#1088;&#1082;&#1077;&#1090;.&#1088;&#1092;/product/246764/nakonechnik-shlanga-podkachki-nasosa-pryamoy-6mm/" TargetMode="External"/><Relationship Id="rId_hyperlink_659" Type="http://schemas.openxmlformats.org/officeDocument/2006/relationships/hyperlink" Target="http://&#1101;&#1083;&#1077;&#1082;&#1090;&#1088;&#1086;-&#1084;&#1072;&#1088;&#1082;&#1077;&#1090;.&#1088;&#1092;/product/233612/shlang-spiralnyy-dlya-kompressora-10m-14-evro-spark-lux/" TargetMode="External"/><Relationship Id="rId_hyperlink_660" Type="http://schemas.openxmlformats.org/officeDocument/2006/relationships/hyperlink" Target="http://&#1101;&#1083;&#1077;&#1082;&#1090;&#1088;&#1086;-&#1084;&#1072;&#1088;&#1082;&#1077;&#1090;.&#1088;&#1092;/product/235042/shlang-spiralnyy-dlya-kompressora-15m-14-evro-spark-lux/" TargetMode="External"/><Relationship Id="rId_hyperlink_661" Type="http://schemas.openxmlformats.org/officeDocument/2006/relationships/hyperlink" Target="http://&#1101;&#1083;&#1077;&#1082;&#1090;&#1088;&#1086;-&#1084;&#1072;&#1088;&#1082;&#1077;&#1090;.&#1088;&#1092;/product/235043/shlang-spiralnyy-dlya-kompressora-20m-14-evro-spark-lux/" TargetMode="External"/><Relationship Id="rId_hyperlink_662" Type="http://schemas.openxmlformats.org/officeDocument/2006/relationships/hyperlink" Target="http://&#1101;&#1083;&#1077;&#1082;&#1090;&#1088;&#1086;-&#1084;&#1072;&#1088;&#1082;&#1077;&#1090;.&#1088;&#1092;/product/136010/pult-dlya-vorot-shlagbauma-2-knopki-staticheskiy-kod-433-mgc-27a-ts-cas02/" TargetMode="External"/><Relationship Id="rId_hyperlink_663" Type="http://schemas.openxmlformats.org/officeDocument/2006/relationships/hyperlink" Target="http://&#1101;&#1083;&#1077;&#1082;&#1090;&#1088;&#1086;-&#1084;&#1072;&#1088;&#1082;&#1077;&#1090;.&#1088;&#1092;/product/236998/pult-dlya-vorot-shlagbauma-2-knopki-staticheskiy-kod-43392mgc-came-top-432ee/" TargetMode="External"/><Relationship Id="rId_hyperlink_664" Type="http://schemas.openxmlformats.org/officeDocument/2006/relationships/hyperlink" Target="http://&#1101;&#1083;&#1077;&#1082;&#1090;&#1088;&#1086;-&#1084;&#1072;&#1088;&#1082;&#1077;&#1090;.&#1088;&#1092;/product/226044/pult-dlya-vorot-shlagbauma-2-knopki-staticheskiy-kod-43392mgc-came-top-432ev-ot-cas07/" TargetMode="External"/><Relationship Id="rId_hyperlink_665" Type="http://schemas.openxmlformats.org/officeDocument/2006/relationships/hyperlink" Target="http://&#1101;&#1083;&#1077;&#1082;&#1090;&#1088;&#1086;-&#1084;&#1072;&#1088;&#1082;&#1077;&#1090;.&#1088;&#1092;/product/223086/pult-dlya-vorot-shlagbauma-4-knopki-dinamicheskiy-i-staticheskiy-kod-280-86835-mgc-2032-ts-cas05/" TargetMode="External"/><Relationship Id="rId_hyperlink_666" Type="http://schemas.openxmlformats.org/officeDocument/2006/relationships/hyperlink" Target="http://&#1101;&#1083;&#1077;&#1082;&#1090;&#1088;&#1086;-&#1084;&#1072;&#1088;&#1082;&#1077;&#1090;.&#1088;&#1092;/product/251205/pult-dlya-vorot-shlagbauma-4-knopki-dinamichnyy-kod-433-mgc-27a-tds-cas04g/" TargetMode="External"/><Relationship Id="rId_hyperlink_667" Type="http://schemas.openxmlformats.org/officeDocument/2006/relationships/hyperlink" Target="http://&#1101;&#1083;&#1077;&#1082;&#1090;&#1088;&#1086;-&#1084;&#1072;&#1088;&#1082;&#1077;&#1090;.&#1088;&#1092;/product/233483/pult-dlya-vorot-shlagbauma-4-knopki-kopirovanie-staticheskih-klyuchey-433-mgc-apollo-fix/" TargetMode="External"/><Relationship Id="rId_hyperlink_668" Type="http://schemas.openxmlformats.org/officeDocument/2006/relationships/hyperlink" Target="http://&#1101;&#1083;&#1077;&#1082;&#1090;&#1088;&#1086;-&#1084;&#1072;&#1088;&#1082;&#1077;&#1090;.&#1088;&#1092;/product/225292/pult-dlya-vorot-shlagbauma-4-knopki-kopirovanie-staticheskih-klyuchey-433-mgc-apollo-jast-jolly/" TargetMode="External"/><Relationship Id="rId_hyperlink_669" Type="http://schemas.openxmlformats.org/officeDocument/2006/relationships/hyperlink" Target="http://&#1101;&#1083;&#1077;&#1082;&#1090;&#1088;&#1086;-&#1084;&#1072;&#1088;&#1082;&#1077;&#1090;.&#1088;&#1092;/product/233484/pult-dlya-vorot-shlagbauma-4-knopki-kopirovanie-staticheskih-klyuchey-433-mgc-apollo-jast-joy/" TargetMode="External"/><Relationship Id="rId_hyperlink_670" Type="http://schemas.openxmlformats.org/officeDocument/2006/relationships/hyperlink" Target="http://&#1101;&#1083;&#1077;&#1082;&#1090;&#1088;&#1086;-&#1084;&#1072;&#1088;&#1082;&#1077;&#1090;.&#1088;&#1092;/product/143952/pult-dlya-vorot-shlagbauma-4-knopki-staticheskiy-kod-433-mgc-27a-ts-cas03/" TargetMode="External"/><Relationship Id="rId_hyperlink_671" Type="http://schemas.openxmlformats.org/officeDocument/2006/relationships/hyperlink" Target="http://&#1101;&#1083;&#1077;&#1082;&#1090;&#1088;&#1086;-&#1084;&#1072;&#1088;&#1082;&#1077;&#1090;.&#1088;&#1092;/product/231982/pult-dlya-vorot-shlagbauma-4-knopki-staticheskiy-kod-433-mgc-27a-ts-cas06/" TargetMode="External"/><Relationship Id="rId_hyperlink_672" Type="http://schemas.openxmlformats.org/officeDocument/2006/relationships/hyperlink" Target="http://&#1101;&#1083;&#1077;&#1082;&#1090;&#1088;&#1086;-&#1084;&#1072;&#1088;&#1082;&#1077;&#1090;.&#1088;&#1092;/product/167908/zaryadnoe-ustroystvo-avs-energy-bt-1206t-dlya-avto-akkumulyatora-6a-6v12v/" TargetMode="External"/><Relationship Id="rId_hyperlink_673" Type="http://schemas.openxmlformats.org/officeDocument/2006/relationships/hyperlink" Target="http://&#1101;&#1083;&#1077;&#1082;&#1090;&#1088;&#1086;-&#1084;&#1072;&#1088;&#1082;&#1077;&#1090;.&#1088;&#1092;/product/146137/zaryadnoe-ustroystvo-avs-energy-bt-6020-dlya-avto-akkumulyatora-7a-6v12v/" TargetMode="External"/><Relationship Id="rId_hyperlink_674" Type="http://schemas.openxmlformats.org/officeDocument/2006/relationships/hyperlink" Target="http://&#1101;&#1083;&#1077;&#1082;&#1090;&#1088;&#1086;-&#1084;&#1072;&#1088;&#1082;&#1077;&#1090;.&#1088;&#1092;/product/137572/zaryadnoe-ustroystvo-avs-energy-bt-6023-dlya-avto-akkumulyatora-5a-6v12v/" TargetMode="External"/><Relationship Id="rId_hyperlink_675" Type="http://schemas.openxmlformats.org/officeDocument/2006/relationships/hyperlink" Target="http://&#1101;&#1083;&#1077;&#1082;&#1090;&#1088;&#1086;-&#1084;&#1072;&#1088;&#1082;&#1077;&#1090;.&#1088;&#1092;/product/146139/zaryadnoe-ustroystvo-avs-energy-bt-6040-dlya-avto-akkumulyatora-20a-12v24v/" TargetMode="External"/><Relationship Id="rId_hyperlink_676" Type="http://schemas.openxmlformats.org/officeDocument/2006/relationships/hyperlink" Target="http://&#1101;&#1083;&#1077;&#1082;&#1090;&#1088;&#1086;-&#1084;&#1072;&#1088;&#1082;&#1077;&#1090;.&#1088;&#1092;/product/235905/zaryadnoe-ustroystvo-avtomaticheskoe-desulfator-akkumulyatora-12v-24v-8000ma-fbc122408d/" TargetMode="External"/><Relationship Id="rId_hyperlink_677" Type="http://schemas.openxmlformats.org/officeDocument/2006/relationships/hyperlink" Target="http://&#1101;&#1083;&#1077;&#1082;&#1090;&#1088;&#1086;-&#1084;&#1072;&#1088;&#1082;&#1077;&#1090;.&#1088;&#1092;/product/235902/zaryadnoe-ustroystvo-avtomaticheskoe-desulfator-akkumulyatora-12v-5000ma-fbc1205d/" TargetMode="External"/><Relationship Id="rId_hyperlink_678" Type="http://schemas.openxmlformats.org/officeDocument/2006/relationships/hyperlink" Target="http://&#1101;&#1083;&#1077;&#1082;&#1090;&#1088;&#1086;-&#1084;&#1072;&#1088;&#1082;&#1077;&#1090;.&#1088;&#1092;/product/235904/zaryadnoe-ustroystvo-avtomaticheskoe-desulfator-akkumulyatora-6v-12v-24v-6000ma-fbc122406d/" TargetMode="External"/><Relationship Id="rId_hyperlink_679" Type="http://schemas.openxmlformats.org/officeDocument/2006/relationships/hyperlink" Target="http://&#1101;&#1083;&#1077;&#1082;&#1090;&#1088;&#1086;-&#1084;&#1072;&#1088;&#1082;&#1077;&#1090;.&#1088;&#1092;/product/237762/ustroystvo-zaryadnoe-12v-0-10a-ampermetr-ruchnaya-regulirovka-toka-impulsnoe-airline-ach-am-18/" TargetMode="External"/><Relationship Id="rId_hyperlink_680" Type="http://schemas.openxmlformats.org/officeDocument/2006/relationships/hyperlink" Target="http://&#1101;&#1083;&#1077;&#1082;&#1090;&#1088;&#1086;-&#1084;&#1072;&#1088;&#1082;&#1077;&#1090;.&#1088;&#1092;/product/237764/ustroystvo-zaryadnoe-12v-0-20a-3-rezhima-1481619v-ampermetr-ruchnaya-regulirovka-toka-impulsnoe-airline-ach-20a-15/" TargetMode="External"/><Relationship Id="rId_hyperlink_681" Type="http://schemas.openxmlformats.org/officeDocument/2006/relationships/hyperlink" Target="http://&#1101;&#1083;&#1077;&#1082;&#1090;&#1088;&#1086;-&#1084;&#1072;&#1088;&#1082;&#1077;&#1090;.&#1088;&#1092;/product/237763/ustroystvo-zaryadnoe-12v-0-5a-ampermetr-ruchnaya-regulirovka-toka-impulsnoe-airline-ach-am-16/" TargetMode="External"/><Relationship Id="rId_hyperlink_682" Type="http://schemas.openxmlformats.org/officeDocument/2006/relationships/hyperlink" Target="http://&#1101;&#1083;&#1077;&#1082;&#1090;&#1088;&#1086;-&#1084;&#1072;&#1088;&#1082;&#1077;&#1090;.&#1088;&#1092;/product/236814/ustroystvo-zaryadnoe-6v12v-0-10a-ampermetr-ruchnaya-regulirovka-toka-impulsnoe-airline-ach-10a-07/" TargetMode="External"/><Relationship Id="rId_hyperlink_683" Type="http://schemas.openxmlformats.org/officeDocument/2006/relationships/hyperlink" Target="http://&#1101;&#1083;&#1077;&#1082;&#1090;&#1088;&#1086;-&#1084;&#1072;&#1088;&#1082;&#1077;&#1090;.&#1088;&#1092;/product/124469/puskovye-provoda-1000a-2m-energy-power/" TargetMode="External"/><Relationship Id="rId_hyperlink_684" Type="http://schemas.openxmlformats.org/officeDocument/2006/relationships/hyperlink" Target="http://&#1101;&#1083;&#1077;&#1082;&#1090;&#1088;&#1086;-&#1084;&#1072;&#1088;&#1082;&#1077;&#1090;.&#1088;&#1092;/product/221345/puskovye-provoda-1500a-2m-energy-power/" TargetMode="External"/><Relationship Id="rId_hyperlink_685" Type="http://schemas.openxmlformats.org/officeDocument/2006/relationships/hyperlink" Target="http://&#1101;&#1083;&#1077;&#1082;&#1090;&#1088;&#1086;-&#1084;&#1072;&#1088;&#1082;&#1077;&#1090;.&#1088;&#1092;/product/231621/puskovye-provoda-2000a/" TargetMode="External"/><Relationship Id="rId_hyperlink_686" Type="http://schemas.openxmlformats.org/officeDocument/2006/relationships/hyperlink" Target="http://&#1101;&#1083;&#1077;&#1082;&#1090;&#1088;&#1086;-&#1084;&#1072;&#1088;&#1082;&#1077;&#1090;.&#1088;&#1092;/product/167948/puskovye-provoda-200a/" TargetMode="External"/><Relationship Id="rId_hyperlink_687" Type="http://schemas.openxmlformats.org/officeDocument/2006/relationships/hyperlink" Target="http://&#1101;&#1083;&#1077;&#1082;&#1090;&#1088;&#1086;-&#1084;&#1072;&#1088;&#1082;&#1077;&#1090;.&#1088;&#1092;/product/167253/puskovye-provoda-200a-25-m-40c-sumka-energy-standart-bc-200/" TargetMode="External"/><Relationship Id="rId_hyperlink_688" Type="http://schemas.openxmlformats.org/officeDocument/2006/relationships/hyperlink" Target="http://&#1101;&#1083;&#1077;&#1082;&#1090;&#1088;&#1086;-&#1084;&#1072;&#1088;&#1082;&#1077;&#1090;.&#1088;&#1092;/product/247306/puskovye-provoda-2500a/" TargetMode="External"/><Relationship Id="rId_hyperlink_689" Type="http://schemas.openxmlformats.org/officeDocument/2006/relationships/hyperlink" Target="http://&#1101;&#1083;&#1077;&#1082;&#1090;&#1088;&#1086;-&#1084;&#1072;&#1088;&#1082;&#1077;&#1090;.&#1088;&#1092;/product/144533/puskovye-provoda-300a-30m-paket-lavita-la-193300/" TargetMode="External"/><Relationship Id="rId_hyperlink_690" Type="http://schemas.openxmlformats.org/officeDocument/2006/relationships/hyperlink" Target="http://&#1101;&#1083;&#1077;&#1082;&#1090;&#1088;&#1086;-&#1084;&#1072;&#1088;&#1082;&#1077;&#1090;.&#1088;&#1092;/product/228189/puskovye-provoda-300a-228m-sumka-autovirazh-av-911300/" TargetMode="External"/><Relationship Id="rId_hyperlink_691" Type="http://schemas.openxmlformats.org/officeDocument/2006/relationships/hyperlink" Target="http://&#1101;&#1083;&#1077;&#1082;&#1090;&#1088;&#1086;-&#1084;&#1072;&#1088;&#1082;&#1077;&#1090;.&#1088;&#1092;/product/231830/puskovye-provoda-300a-22m-paket-autovirazh-av-950300/" TargetMode="External"/><Relationship Id="rId_hyperlink_692" Type="http://schemas.openxmlformats.org/officeDocument/2006/relationships/hyperlink" Target="http://&#1101;&#1083;&#1077;&#1082;&#1090;&#1088;&#1086;-&#1084;&#1072;&#1088;&#1082;&#1077;&#1090;.&#1088;&#1092;/product/229827/puskovye-provoda-400a-228m-sumka-autovirazh-av-911400/" TargetMode="External"/><Relationship Id="rId_hyperlink_693" Type="http://schemas.openxmlformats.org/officeDocument/2006/relationships/hyperlink" Target="http://&#1101;&#1083;&#1077;&#1082;&#1090;&#1088;&#1086;-&#1084;&#1072;&#1088;&#1082;&#1077;&#1090;.&#1088;&#1092;/product/242682/puskovye-provoda-400a-25m-v-pakete-autovirazh-av-950400/" TargetMode="External"/><Relationship Id="rId_hyperlink_694" Type="http://schemas.openxmlformats.org/officeDocument/2006/relationships/hyperlink" Target="http://&#1101;&#1083;&#1077;&#1082;&#1090;&#1088;&#1086;-&#1084;&#1072;&#1088;&#1082;&#1077;&#1090;.&#1088;&#1092;/product/241947/puskovye-provoda-500a-25m-30c-am-5/" TargetMode="External"/><Relationship Id="rId_hyperlink_695" Type="http://schemas.openxmlformats.org/officeDocument/2006/relationships/hyperlink" Target="http://&#1101;&#1083;&#1077;&#1082;&#1090;&#1088;&#1086;-&#1084;&#1072;&#1088;&#1082;&#1077;&#1090;.&#1088;&#1092;/product/124470/puskovye-provoda-500a-2m-energy-power/" TargetMode="External"/><Relationship Id="rId_hyperlink_696" Type="http://schemas.openxmlformats.org/officeDocument/2006/relationships/hyperlink" Target="http://&#1101;&#1083;&#1077;&#1082;&#1090;&#1088;&#1086;-&#1084;&#1072;&#1088;&#1082;&#1077;&#1090;.&#1088;&#1092;/product/225231/puskovye-provoda-600a-25m-40c/" TargetMode="External"/><Relationship Id="rId_hyperlink_697" Type="http://schemas.openxmlformats.org/officeDocument/2006/relationships/hyperlink" Target="http://&#1101;&#1083;&#1077;&#1082;&#1090;&#1088;&#1086;-&#1084;&#1072;&#1088;&#1082;&#1077;&#1090;.&#1088;&#1092;/product/242895/puskovye-provoda-new-galaxy-150a-23-m-40/" TargetMode="External"/><Relationship Id="rId_hyperlink_698" Type="http://schemas.openxmlformats.org/officeDocument/2006/relationships/hyperlink" Target="http://&#1101;&#1083;&#1077;&#1082;&#1090;&#1088;&#1086;-&#1084;&#1072;&#1088;&#1082;&#1077;&#1090;.&#1088;&#1092;/product/245348/puskovye-provoda-silikon-100a-2m/" TargetMode="External"/><Relationship Id="rId_hyperlink_699" Type="http://schemas.openxmlformats.org/officeDocument/2006/relationships/hyperlink" Target="http://&#1101;&#1083;&#1077;&#1082;&#1090;&#1088;&#1086;-&#1084;&#1072;&#1088;&#1082;&#1077;&#1090;.&#1088;&#1092;/product/245349/puskovye-provoda-silikon-150a-2m/" TargetMode="External"/><Relationship Id="rId_hyperlink_700" Type="http://schemas.openxmlformats.org/officeDocument/2006/relationships/hyperlink" Target="http://&#1101;&#1083;&#1077;&#1082;&#1090;&#1088;&#1086;-&#1084;&#1072;&#1088;&#1082;&#1077;&#1090;.&#1088;&#1092;/product/245345/puskovye-provoda-silikon-250a-2m/" TargetMode="External"/><Relationship Id="rId_hyperlink_701" Type="http://schemas.openxmlformats.org/officeDocument/2006/relationships/hyperlink" Target="http://&#1101;&#1083;&#1077;&#1082;&#1090;&#1088;&#1086;-&#1084;&#1072;&#1088;&#1082;&#1077;&#1090;.&#1088;&#1092;/product/235852/ustroystvo-pusko-zaryadnoe-avtonomnoe-buster-10000mah-airline-apb-10-05/" TargetMode="External"/><Relationship Id="rId_hyperlink_702" Type="http://schemas.openxmlformats.org/officeDocument/2006/relationships/hyperlink" Target="http://&#1101;&#1083;&#1077;&#1082;&#1090;&#1088;&#1086;-&#1084;&#1072;&#1088;&#1082;&#1077;&#1090;.&#1088;&#1092;/product/243033/ustroystvo-pusko-zaryadnoe-avtonomnoe-buster-8000mah-airline-aeab000/" TargetMode="External"/><Relationship Id="rId_hyperlink_703" Type="http://schemas.openxmlformats.org/officeDocument/2006/relationships/hyperlink" Target="http://&#1101;&#1083;&#1077;&#1082;&#1090;&#1088;&#1086;-&#1084;&#1072;&#1088;&#1082;&#1077;&#1090;.&#1088;&#1092;/product/244672/ustroystvo-pusko-zaryadnoe-avtonomnoe-buster-q3-12000mah-12v/" TargetMode="External"/><Relationship Id="rId_hyperlink_704" Type="http://schemas.openxmlformats.org/officeDocument/2006/relationships/hyperlink" Target="http://&#1101;&#1083;&#1077;&#1082;&#1090;&#1088;&#1086;-&#1084;&#1072;&#1088;&#1082;&#1077;&#1090;.&#1088;&#1092;/product/242198/ustroystvo-pusko-zaryadnoe-avtonomnoe-buster-tm150-10000mah-12v-s-kompressorom/" TargetMode="External"/><Relationship Id="rId_hyperlink_705" Type="http://schemas.openxmlformats.org/officeDocument/2006/relationships/hyperlink" Target="http://&#1101;&#1083;&#1077;&#1082;&#1090;&#1088;&#1086;-&#1084;&#1072;&#1088;&#1082;&#1077;&#1090;.&#1088;&#1092;/product/244243/ustroystvo-pusko-zaryadnoe-avtonomnoe-buster-tm18b-12000mah-12v-s-kompressorom/" TargetMode="External"/><Relationship Id="rId_hyperlink_706" Type="http://schemas.openxmlformats.org/officeDocument/2006/relationships/hyperlink" Target="http://&#1101;&#1083;&#1077;&#1082;&#1090;&#1088;&#1086;-&#1084;&#1072;&#1088;&#1082;&#1077;&#1090;.&#1088;&#1092;/product/237471/ustroystvo-pusko-zaryadnoe-avtonomnoe-buster-x2-18000mah-12v/" TargetMode="External"/><Relationship Id="rId_hyperlink_707" Type="http://schemas.openxmlformats.org/officeDocument/2006/relationships/hyperlink" Target="http://&#1101;&#1083;&#1077;&#1082;&#1090;&#1088;&#1086;-&#1084;&#1072;&#1088;&#1082;&#1077;&#1090;.&#1088;&#1092;/product/176974/avtomobilnyy-invertor-12220v-400w-avs-in-400w/" TargetMode="External"/><Relationship Id="rId_hyperlink_708" Type="http://schemas.openxmlformats.org/officeDocument/2006/relationships/hyperlink" Target="http://&#1101;&#1083;&#1077;&#1082;&#1090;&#1088;&#1086;-&#1084;&#1072;&#1088;&#1082;&#1077;&#1090;.&#1088;&#1092;/product/154406/avtomobilnyy-invertor-12220v-1000w-avs-in-1000w/" TargetMode="External"/><Relationship Id="rId_hyperlink_709" Type="http://schemas.openxmlformats.org/officeDocument/2006/relationships/hyperlink" Target="http://&#1101;&#1083;&#1077;&#1082;&#1090;&#1088;&#1086;-&#1084;&#1072;&#1088;&#1082;&#1077;&#1090;.&#1088;&#1092;/product/232326/avtomobilnyy-invertor-12220v-100w-robiton-cn100usb-100w/" TargetMode="External"/><Relationship Id="rId_hyperlink_710" Type="http://schemas.openxmlformats.org/officeDocument/2006/relationships/hyperlink" Target="http://&#1101;&#1083;&#1077;&#1082;&#1090;&#1088;&#1086;-&#1084;&#1072;&#1088;&#1082;&#1077;&#1090;.&#1088;&#1092;/product/123915/avtomobilnyy-invertor-12220v-1500w-avs-in-1500w/" TargetMode="External"/><Relationship Id="rId_hyperlink_711" Type="http://schemas.openxmlformats.org/officeDocument/2006/relationships/hyperlink" Target="http://&#1101;&#1083;&#1077;&#1082;&#1090;&#1088;&#1086;-&#1084;&#1072;&#1088;&#1082;&#1077;&#1090;.&#1088;&#1092;/product/176973/avtomobilnyy-invertor-12220v-200w-avs-in-200w/" TargetMode="External"/><Relationship Id="rId_hyperlink_712" Type="http://schemas.openxmlformats.org/officeDocument/2006/relationships/hyperlink" Target="http://&#1101;&#1083;&#1077;&#1082;&#1090;&#1088;&#1086;-&#1084;&#1072;&#1088;&#1082;&#1077;&#1090;.&#1088;&#1092;/product/231802/avtomobilnyy-invertor-12220v-200w-robiton-cn200usb/" TargetMode="External"/><Relationship Id="rId_hyperlink_713" Type="http://schemas.openxmlformats.org/officeDocument/2006/relationships/hyperlink" Target="http://&#1101;&#1083;&#1077;&#1082;&#1090;&#1088;&#1086;-&#1084;&#1072;&#1088;&#1082;&#1077;&#1090;.&#1088;&#1092;/product/128261/avtomobilnyy-invertor-12220v-600w-avs-in-600w/" TargetMode="External"/><Relationship Id="rId_hyperlink_714" Type="http://schemas.openxmlformats.org/officeDocument/2006/relationships/hyperlink" Target="http://&#1101;&#1083;&#1077;&#1082;&#1090;&#1088;&#1086;-&#1084;&#1072;&#1088;&#1082;&#1077;&#1090;.&#1088;&#1092;/product/220771/avtomobilnyy-invertor-24220v-600w-avs-in-600w-24/" TargetMode="External"/><Relationship Id="rId_hyperlink_715" Type="http://schemas.openxmlformats.org/officeDocument/2006/relationships/hyperlink" Target="http://&#1101;&#1083;&#1077;&#1082;&#1090;&#1088;&#1086;-&#1084;&#1072;&#1088;&#1082;&#1077;&#1090;.&#1088;&#1092;/product/243206/avtomobilnyy-invertor-24220v-1000w-avs-in-1000w-24/" TargetMode="External"/><Relationship Id="rId_hyperlink_716" Type="http://schemas.openxmlformats.org/officeDocument/2006/relationships/hyperlink" Target="http://&#1101;&#1083;&#1077;&#1082;&#1090;&#1088;&#1086;-&#1084;&#1072;&#1088;&#1082;&#1077;&#1090;.&#1088;&#1092;/product/171552/avtomobilnyy-invertor-24220v-1500w-avs-in-1500w-24/" TargetMode="External"/><Relationship Id="rId_hyperlink_717" Type="http://schemas.openxmlformats.org/officeDocument/2006/relationships/hyperlink" Target="http://&#1101;&#1083;&#1077;&#1082;&#1090;&#1088;&#1086;-&#1084;&#1072;&#1088;&#1082;&#1077;&#1090;.&#1088;&#1092;/product/237553/avtomobilnyy-invertor-olesson-wf-1662-ac220-240v-150vt-4usb-2type-c/" TargetMode="External"/><Relationship Id="rId_hyperlink_718" Type="http://schemas.openxmlformats.org/officeDocument/2006/relationships/hyperlink" Target="http://&#1101;&#1083;&#1077;&#1082;&#1090;&#1088;&#1086;-&#1084;&#1072;&#1088;&#1082;&#1077;&#1090;.&#1088;&#1092;/product/245107/avtomobilnyy-konverter-2412v-30a/" TargetMode="External"/><Relationship Id="rId_hyperlink_719" Type="http://schemas.openxmlformats.org/officeDocument/2006/relationships/hyperlink" Target="http://&#1101;&#1083;&#1077;&#1082;&#1090;&#1088;&#1086;-&#1084;&#1072;&#1088;&#1082;&#1077;&#1090;.&#1088;&#1092;/product/245108/avtomobilnyy-konverter-2412v-45a/" TargetMode="External"/><Relationship Id="rId_hyperlink_720" Type="http://schemas.openxmlformats.org/officeDocument/2006/relationships/hyperlink" Target="http://&#1101;&#1083;&#1077;&#1082;&#1090;&#1088;&#1086;-&#1084;&#1072;&#1088;&#1082;&#1077;&#1090;.&#1088;&#1092;/product/173646/avtomobilnyy-konverter-2412v-avs-in-2420-20a/" TargetMode="External"/><Relationship Id="rId_hyperlink_721" Type="http://schemas.openxmlformats.org/officeDocument/2006/relationships/hyperlink" Target="http://&#1101;&#1083;&#1077;&#1082;&#1090;&#1088;&#1086;-&#1084;&#1072;&#1088;&#1082;&#1077;&#1090;.&#1088;&#1092;/product/173647/avtomobilnyy-konverter-2412v-avs-in-2430-30a/" TargetMode="External"/><Relationship Id="rId_hyperlink_722" Type="http://schemas.openxmlformats.org/officeDocument/2006/relationships/hyperlink" Target="http://&#1101;&#1083;&#1077;&#1082;&#1090;&#1088;&#1086;-&#1084;&#1072;&#1088;&#1082;&#1077;&#1090;.&#1088;&#1092;/product/173648/avtomobilnyy-konverter-2412v-avs-in-2440-40a/" TargetMode="External"/><Relationship Id="rId_hyperlink_723" Type="http://schemas.openxmlformats.org/officeDocument/2006/relationships/hyperlink" Target="http://&#1101;&#1083;&#1077;&#1082;&#1090;&#1088;&#1086;-&#1084;&#1072;&#1088;&#1082;&#1077;&#1090;.&#1088;&#1092;/product/232726/kabel-dlya-inverterov-komplekt-shnurov-robiton-p18-pk1/" TargetMode="External"/><Relationship Id="rId_hyperlink_724" Type="http://schemas.openxmlformats.org/officeDocument/2006/relationships/hyperlink" Target="http://&#1101;&#1083;&#1077;&#1082;&#1090;&#1088;&#1086;-&#1084;&#1072;&#1088;&#1082;&#1077;&#1090;.&#1088;&#1092;/product/232725/kabel-dlya-inverterov-komplekt-shnurov-s-zazhimami-krokodilami-robiton-p17-pk1/" TargetMode="External"/><Relationship Id="rId_hyperlink_725" Type="http://schemas.openxmlformats.org/officeDocument/2006/relationships/hyperlink" Target="http://&#1101;&#1083;&#1077;&#1082;&#1090;&#1088;&#1086;-&#1084;&#1072;&#1088;&#1082;&#1077;&#1090;.&#1088;&#1092;/product/233468/provod-pitaniya-zu-klemma-bm6-krokodil-15m-do-15a/" TargetMode="External"/><Relationship Id="rId_hyperlink_726" Type="http://schemas.openxmlformats.org/officeDocument/2006/relationships/hyperlink" Target="http://&#1101;&#1083;&#1077;&#1082;&#1090;&#1088;&#1086;-&#1084;&#1072;&#1088;&#1082;&#1077;&#1090;.&#1088;&#1092;/product/218121/datchik-parktronika-avs-18mm25m-belyy/" TargetMode="External"/><Relationship Id="rId_hyperlink_727" Type="http://schemas.openxmlformats.org/officeDocument/2006/relationships/hyperlink" Target="http://&#1101;&#1083;&#1077;&#1082;&#1090;&#1088;&#1086;-&#1084;&#1072;&#1088;&#1082;&#1077;&#1090;.&#1088;&#1092;/product/218123/datchik-parktronika-avs-18mm25m-serebro/" TargetMode="External"/><Relationship Id="rId_hyperlink_728" Type="http://schemas.openxmlformats.org/officeDocument/2006/relationships/hyperlink" Target="http://&#1101;&#1083;&#1077;&#1082;&#1090;&#1088;&#1086;-&#1084;&#1072;&#1088;&#1082;&#1077;&#1090;.&#1088;&#1092;/product/218125/datchik-parktronika-avs-18mm25m-chernyy/" TargetMode="External"/><Relationship Id="rId_hyperlink_729" Type="http://schemas.openxmlformats.org/officeDocument/2006/relationships/hyperlink" Target="http://&#1101;&#1083;&#1077;&#1082;&#1090;&#1088;&#1086;-&#1084;&#1072;&#1088;&#1082;&#1077;&#1090;.&#1088;&#1092;/product/218122/datchik-parktronika-avs-20mm25m-belyy/" TargetMode="External"/><Relationship Id="rId_hyperlink_730" Type="http://schemas.openxmlformats.org/officeDocument/2006/relationships/hyperlink" Target="http://&#1101;&#1083;&#1077;&#1082;&#1090;&#1088;&#1086;-&#1084;&#1072;&#1088;&#1082;&#1077;&#1090;.&#1088;&#1092;/product/218124/datchik-parktronika-avs-20mm25m-serebro/" TargetMode="External"/><Relationship Id="rId_hyperlink_731" Type="http://schemas.openxmlformats.org/officeDocument/2006/relationships/hyperlink" Target="http://&#1101;&#1083;&#1077;&#1082;&#1090;&#1088;&#1086;-&#1084;&#1072;&#1088;&#1082;&#1077;&#1090;.&#1088;&#1092;/product/171946/datchik-parktronika-avs-20mm25m-chernyy/" TargetMode="External"/><Relationship Id="rId_hyperlink_732" Type="http://schemas.openxmlformats.org/officeDocument/2006/relationships/hyperlink" Target="http://&#1101;&#1083;&#1077;&#1082;&#1090;&#1088;&#1086;-&#1084;&#1072;&#1088;&#1082;&#1077;&#1090;.&#1088;&#1092;/product/191056/datchik-parktronika-avs-22mm25m-belyy/" TargetMode="External"/><Relationship Id="rId_hyperlink_733" Type="http://schemas.openxmlformats.org/officeDocument/2006/relationships/hyperlink" Target="http://&#1101;&#1083;&#1077;&#1082;&#1090;&#1088;&#1086;-&#1084;&#1072;&#1088;&#1082;&#1077;&#1090;.&#1088;&#1092;/product/175223/datchik-parktronika-avs-22mm25m-zelenyy-fistashkovyy/" TargetMode="External"/><Relationship Id="rId_hyperlink_734" Type="http://schemas.openxmlformats.org/officeDocument/2006/relationships/hyperlink" Target="http://&#1101;&#1083;&#1077;&#1082;&#1090;&#1088;&#1086;-&#1084;&#1072;&#1088;&#1082;&#1077;&#1090;.&#1088;&#1092;/product/191057/datchik-parktronika-avs-22mm25m-krasnyy/" TargetMode="External"/><Relationship Id="rId_hyperlink_735" Type="http://schemas.openxmlformats.org/officeDocument/2006/relationships/hyperlink" Target="http://&#1101;&#1083;&#1077;&#1082;&#1090;&#1088;&#1086;-&#1084;&#1072;&#1088;&#1082;&#1077;&#1090;.&#1088;&#1092;/product/191058/datchik-parktronika-avs-22mm25m-serebro/" TargetMode="External"/><Relationship Id="rId_hyperlink_736" Type="http://schemas.openxmlformats.org/officeDocument/2006/relationships/hyperlink" Target="http://&#1101;&#1083;&#1077;&#1082;&#1090;&#1088;&#1086;-&#1084;&#1072;&#1088;&#1082;&#1077;&#1090;.&#1088;&#1092;/product/175221/datchik-parktronika-avs-22mm25m-temno-seryy/" TargetMode="External"/><Relationship Id="rId_hyperlink_737" Type="http://schemas.openxmlformats.org/officeDocument/2006/relationships/hyperlink" Target="http://&#1101;&#1083;&#1077;&#1082;&#1090;&#1088;&#1086;-&#1084;&#1072;&#1088;&#1082;&#1077;&#1090;.&#1088;&#1092;/product/175222/datchik-parktronika-avs-22mm25m-temno-siniy/" TargetMode="External"/><Relationship Id="rId_hyperlink_738" Type="http://schemas.openxmlformats.org/officeDocument/2006/relationships/hyperlink" Target="http://&#1101;&#1083;&#1077;&#1082;&#1090;&#1088;&#1086;-&#1084;&#1072;&#1088;&#1082;&#1077;&#1090;.&#1088;&#1092;/product/191059/datchik-parktronika-avs-22mm25m-chernyy/" TargetMode="External"/><Relationship Id="rId_hyperlink_739" Type="http://schemas.openxmlformats.org/officeDocument/2006/relationships/hyperlink" Target="http://&#1101;&#1083;&#1077;&#1082;&#1090;&#1088;&#1086;-&#1084;&#1072;&#1088;&#1082;&#1077;&#1090;.&#1088;&#1092;/product/245161/kabel-rca-rca-dlya-kamer-zadnego-vida-10m/" TargetMode="External"/><Relationship Id="rId_hyperlink_740" Type="http://schemas.openxmlformats.org/officeDocument/2006/relationships/hyperlink" Target="http://&#1101;&#1083;&#1077;&#1082;&#1090;&#1088;&#1086;-&#1084;&#1072;&#1088;&#1082;&#1077;&#1090;.&#1088;&#1092;/product/245160/kabel-rca-rca-dlya-kamer-zadnego-vida-6m/" TargetMode="External"/><Relationship Id="rId_hyperlink_741" Type="http://schemas.openxmlformats.org/officeDocument/2006/relationships/hyperlink" Target="http://&#1101;&#1083;&#1077;&#1082;&#1090;&#1088;&#1086;-&#1084;&#1072;&#1088;&#1082;&#1077;&#1090;.&#1088;&#1092;/product/248954/kabel-rca-rca-dlya-kamer-zadnego-vida-8m/" TargetMode="External"/><Relationship Id="rId_hyperlink_742" Type="http://schemas.openxmlformats.org/officeDocument/2006/relationships/hyperlink" Target="http://&#1101;&#1083;&#1077;&#1082;&#1090;&#1088;&#1086;-&#1084;&#1072;&#1088;&#1082;&#1077;&#1090;.&#1088;&#1092;/product/245946/kabel-dlya-kamer-zadnego-vida-24m-rca-25-jack-4pin-pitanie/" TargetMode="External"/><Relationship Id="rId_hyperlink_743" Type="http://schemas.openxmlformats.org/officeDocument/2006/relationships/hyperlink" Target="http://&#1101;&#1083;&#1077;&#1082;&#1090;&#1088;&#1086;-&#1084;&#1072;&#1088;&#1082;&#1077;&#1090;.&#1088;&#1092;/product/245948/kabel-dlya-kamer-zadnego-vida-rca-rca-dc-5521-shteker-6m/" TargetMode="External"/><Relationship Id="rId_hyperlink_744" Type="http://schemas.openxmlformats.org/officeDocument/2006/relationships/hyperlink" Target="http://&#1101;&#1083;&#1077;&#1082;&#1090;&#1088;&#1086;-&#1084;&#1072;&#1088;&#1082;&#1077;&#1090;.&#1088;&#1092;/product/245949/kabel-dlya-kamer-zadnego-vida-rca-rca-dc-5521-shteker-shteker-gnezdo-6m/" TargetMode="External"/><Relationship Id="rId_hyperlink_745" Type="http://schemas.openxmlformats.org/officeDocument/2006/relationships/hyperlink" Target="http://&#1101;&#1083;&#1077;&#1082;&#1090;&#1088;&#1086;-&#1084;&#1072;&#1088;&#1082;&#1077;&#1090;.&#1088;&#1092;/product/242785/kamera-zadnego-vida-1080p-ip66-12v-ahd-parkovochnye-linii-ts-cav28/" TargetMode="External"/><Relationship Id="rId_hyperlink_746" Type="http://schemas.openxmlformats.org/officeDocument/2006/relationships/hyperlink" Target="http://&#1101;&#1083;&#1077;&#1082;&#1090;&#1088;&#1086;-&#1084;&#1072;&#1088;&#1082;&#1077;&#1090;.&#1088;&#1092;/product/241659/kamera-zadnego-vida-1080p-ip68-12v-ts-cav19/" TargetMode="External"/><Relationship Id="rId_hyperlink_747" Type="http://schemas.openxmlformats.org/officeDocument/2006/relationships/hyperlink" Target="http://&#1101;&#1083;&#1077;&#1082;&#1090;&#1088;&#1086;-&#1084;&#1072;&#1088;&#1082;&#1077;&#1090;.&#1088;&#1092;/product/249471/kamera-zadnego-vida-2v1-2-parktronika-so-zvukom-chernaya/" TargetMode="External"/><Relationship Id="rId_hyperlink_748" Type="http://schemas.openxmlformats.org/officeDocument/2006/relationships/hyperlink" Target="http://&#1101;&#1083;&#1077;&#1082;&#1090;&#1088;&#1086;-&#1084;&#1072;&#1088;&#1082;&#1077;&#1090;.&#1088;&#1092;/product/249472/kamera-zadnego-vida-3v1-2-dioda-2-parktronika-so-zvukom-chernaya/" TargetMode="External"/><Relationship Id="rId_hyperlink_749" Type="http://schemas.openxmlformats.org/officeDocument/2006/relationships/hyperlink" Target="http://&#1101;&#1083;&#1077;&#1082;&#1090;&#1088;&#1086;-&#1084;&#1072;&#1088;&#1082;&#1077;&#1090;.&#1088;&#1092;/product/238144/kamera-zadnego-vida-420tvl-ip66-12v-parkovochnye-linii/" TargetMode="External"/><Relationship Id="rId_hyperlink_750" Type="http://schemas.openxmlformats.org/officeDocument/2006/relationships/hyperlink" Target="http://&#1101;&#1083;&#1077;&#1082;&#1090;&#1088;&#1086;-&#1084;&#1072;&#1088;&#1082;&#1077;&#1090;.&#1088;&#1092;/product/237550/kamera-zadnego-vida-500tvl-ip66-12v-4pin-parkovochnye-linii-ts-cav23/" TargetMode="External"/><Relationship Id="rId_hyperlink_751" Type="http://schemas.openxmlformats.org/officeDocument/2006/relationships/hyperlink" Target="http://&#1101;&#1083;&#1077;&#1082;&#1090;&#1088;&#1086;-&#1084;&#1072;&#1088;&#1082;&#1077;&#1090;.&#1088;&#1092;/product/237552/kamera-zadnego-vida-500tvl-ip66-12v-4pin-parkovochnye-linii-ts-cav25/" TargetMode="External"/><Relationship Id="rId_hyperlink_752" Type="http://schemas.openxmlformats.org/officeDocument/2006/relationships/hyperlink" Target="http://&#1101;&#1083;&#1077;&#1082;&#1090;&#1088;&#1086;-&#1084;&#1072;&#1088;&#1082;&#1077;&#1090;.&#1088;&#1092;/product/242783/kamera-zadnego-vida-500tvl-ip66-12v-parkovochnye-linii-ts-cav26/" TargetMode="External"/><Relationship Id="rId_hyperlink_753" Type="http://schemas.openxmlformats.org/officeDocument/2006/relationships/hyperlink" Target="http://&#1101;&#1083;&#1077;&#1082;&#1090;&#1088;&#1086;-&#1084;&#1072;&#1088;&#1082;&#1077;&#1090;.&#1088;&#1092;/product/230992/kamera-zadnego-vida-600tvl-ip66-12v-parkovochnye-linii-ts-cav15/" TargetMode="External"/><Relationship Id="rId_hyperlink_754" Type="http://schemas.openxmlformats.org/officeDocument/2006/relationships/hyperlink" Target="http://&#1101;&#1083;&#1077;&#1082;&#1090;&#1088;&#1086;-&#1084;&#1072;&#1088;&#1082;&#1077;&#1090;.&#1088;&#1092;/product/236634/kamera-zadnego-vida-600tvl-ip66-12v-parkovochnye-linii-ts-cav17/" TargetMode="External"/><Relationship Id="rId_hyperlink_755" Type="http://schemas.openxmlformats.org/officeDocument/2006/relationships/hyperlink" Target="http://&#1101;&#1083;&#1077;&#1082;&#1090;&#1088;&#1086;-&#1084;&#1072;&#1088;&#1082;&#1077;&#1090;.&#1088;&#1092;/product/230993/kamera-zadnego-vida-600tvl-ip66-12v-parkovochnye-linii-ts-cav18/" TargetMode="External"/><Relationship Id="rId_hyperlink_756" Type="http://schemas.openxmlformats.org/officeDocument/2006/relationships/hyperlink" Target="http://&#1101;&#1083;&#1077;&#1082;&#1090;&#1088;&#1086;-&#1084;&#1072;&#1088;&#1082;&#1077;&#1090;.&#1088;&#1092;/product/236635/kamera-zadnego-vida-600tvl-ip66-12v-parkovochnye-linii-ts-cav19-720p/" TargetMode="External"/><Relationship Id="rId_hyperlink_757" Type="http://schemas.openxmlformats.org/officeDocument/2006/relationships/hyperlink" Target="http://&#1101;&#1083;&#1077;&#1082;&#1090;&#1088;&#1086;-&#1084;&#1072;&#1088;&#1082;&#1077;&#1090;.&#1088;&#1092;/product/242784/kamera-zadnego-vida-700tvl-ip66-12v-parkovochnye-linii-ts-cav27/" TargetMode="External"/><Relationship Id="rId_hyperlink_758" Type="http://schemas.openxmlformats.org/officeDocument/2006/relationships/hyperlink" Target="http://&#1101;&#1083;&#1077;&#1082;&#1090;&#1088;&#1086;-&#1084;&#1072;&#1088;&#1082;&#1077;&#1090;.&#1088;&#1092;/product/182908/kamera-zadnego-vida-avs-ps-812-420tvl-120gr-ip67-parkovochnye-linii/" TargetMode="External"/><Relationship Id="rId_hyperlink_759" Type="http://schemas.openxmlformats.org/officeDocument/2006/relationships/hyperlink" Target="http://&#1101;&#1083;&#1077;&#1082;&#1090;&#1088;&#1086;-&#1084;&#1072;&#1088;&#1082;&#1077;&#1090;.&#1088;&#1092;/product/249896/kamera-zadnego-vida-carlive-cm-01-ccd/" TargetMode="External"/><Relationship Id="rId_hyperlink_760" Type="http://schemas.openxmlformats.org/officeDocument/2006/relationships/hyperlink" Target="http://&#1101;&#1083;&#1077;&#1082;&#1090;&#1088;&#1086;-&#1084;&#1072;&#1088;&#1082;&#1077;&#1090;.&#1088;&#1092;/product/249897/kamera-zadnego-vida-carlive-cm-02-ahd/" TargetMode="External"/><Relationship Id="rId_hyperlink_761" Type="http://schemas.openxmlformats.org/officeDocument/2006/relationships/hyperlink" Target="http://&#1101;&#1083;&#1077;&#1082;&#1090;&#1088;&#1086;-&#1084;&#1072;&#1088;&#1082;&#1077;&#1090;.&#1088;&#1092;/product/249898/kamera-zadnego-vida-carlive-cm-03-ahd/" TargetMode="External"/><Relationship Id="rId_hyperlink_762" Type="http://schemas.openxmlformats.org/officeDocument/2006/relationships/hyperlink" Target="http://&#1101;&#1083;&#1077;&#1082;&#1090;&#1088;&#1086;-&#1084;&#1072;&#1088;&#1082;&#1077;&#1090;.&#1088;&#1092;/product/249899/kamera-zadnego-vida-carlive-cm-04-ccd/" TargetMode="External"/><Relationship Id="rId_hyperlink_763" Type="http://schemas.openxmlformats.org/officeDocument/2006/relationships/hyperlink" Target="http://&#1101;&#1083;&#1077;&#1082;&#1090;&#1088;&#1086;-&#1084;&#1072;&#1088;&#1082;&#1077;&#1090;.&#1088;&#1092;/product/127658/kamera-zadnego-vida-had-46-1280720-1mr-ip6612v/" TargetMode="External"/><Relationship Id="rId_hyperlink_764" Type="http://schemas.openxmlformats.org/officeDocument/2006/relationships/hyperlink" Target="http://&#1101;&#1083;&#1077;&#1082;&#1090;&#1088;&#1086;-&#1084;&#1072;&#1088;&#1082;&#1077;&#1090;.&#1088;&#1092;/product/127659/kamera-zadnego-vida-had-49-19201080-2mr-ip66-12v/" TargetMode="External"/><Relationship Id="rId_hyperlink_765" Type="http://schemas.openxmlformats.org/officeDocument/2006/relationships/hyperlink" Target="http://&#1101;&#1083;&#1077;&#1082;&#1090;&#1088;&#1086;-&#1084;&#1072;&#1088;&#1082;&#1077;&#1090;.&#1088;&#1092;/product/244216/kamera-zadnego-vida-wifi-1080r-12v-ts-cav29/" TargetMode="External"/><Relationship Id="rId_hyperlink_766" Type="http://schemas.openxmlformats.org/officeDocument/2006/relationships/hyperlink" Target="http://&#1101;&#1083;&#1077;&#1082;&#1090;&#1088;&#1086;-&#1084;&#1072;&#1088;&#1082;&#1077;&#1090;.&#1088;&#1092;/product/236656/kamera-zadnego-vida-universalnaya-babochka-nakladnaya-kruglaya-7/" TargetMode="External"/><Relationship Id="rId_hyperlink_767" Type="http://schemas.openxmlformats.org/officeDocument/2006/relationships/hyperlink" Target="http://&#1101;&#1083;&#1077;&#1082;&#1090;&#1088;&#1086;-&#1084;&#1072;&#1088;&#1082;&#1077;&#1090;.&#1088;&#1092;/product/236657/kamera-zadnego-vida-universalnaya-babochka-nakladnaya-kruglaya-9/" TargetMode="External"/><Relationship Id="rId_hyperlink_768" Type="http://schemas.openxmlformats.org/officeDocument/2006/relationships/hyperlink" Target="http://&#1101;&#1083;&#1077;&#1082;&#1090;&#1088;&#1086;-&#1084;&#1072;&#1088;&#1082;&#1077;&#1090;.&#1088;&#1092;/product/235560/kamera-zadnego-vida-universalnaya-s-podsvetkoy-8-diodov-vreznaya-kruglaya-3/" TargetMode="External"/><Relationship Id="rId_hyperlink_769" Type="http://schemas.openxmlformats.org/officeDocument/2006/relationships/hyperlink" Target="http://&#1101;&#1083;&#1077;&#1082;&#1090;&#1088;&#1086;-&#1084;&#1072;&#1088;&#1082;&#1077;&#1090;.&#1088;&#1092;/product/235122/kamera-zadnego-vida-universalnaya-s-podsvetkoy-8-diodov-kruglaya-6/" TargetMode="External"/><Relationship Id="rId_hyperlink_770" Type="http://schemas.openxmlformats.org/officeDocument/2006/relationships/hyperlink" Target="http://&#1101;&#1083;&#1077;&#1082;&#1090;&#1088;&#1086;-&#1084;&#1072;&#1088;&#1082;&#1077;&#1090;.&#1088;&#1092;/product/235121/kamera-zadnego-vida-universalnaya-s-podsvetkoy-8-diodov-na-kronshteyne-kvadratnaya/" TargetMode="External"/><Relationship Id="rId_hyperlink_771" Type="http://schemas.openxmlformats.org/officeDocument/2006/relationships/hyperlink" Target="http://&#1101;&#1083;&#1077;&#1082;&#1090;&#1088;&#1086;-&#1084;&#1072;&#1088;&#1082;&#1077;&#1090;.&#1088;&#1092;/product/235562/kamera-zadnego-vida-universalnaya-s-podsvetkoy-8-diodov-na-kronshteyne-korotkaya/" TargetMode="External"/><Relationship Id="rId_hyperlink_772" Type="http://schemas.openxmlformats.org/officeDocument/2006/relationships/hyperlink" Target="http://&#1101;&#1083;&#1077;&#1082;&#1090;&#1088;&#1086;-&#1084;&#1072;&#1088;&#1082;&#1077;&#1090;.&#1088;&#1092;/product/231182/kamera-zadnego-vida-shtatnaya-dlya-land-cruiser/" TargetMode="External"/><Relationship Id="rId_hyperlink_773" Type="http://schemas.openxmlformats.org/officeDocument/2006/relationships/hyperlink" Target="http://&#1101;&#1083;&#1077;&#1082;&#1090;&#1088;&#1086;-&#1084;&#1072;&#1088;&#1082;&#1077;&#1090;.&#1088;&#1092;/product/231184/kamera-zadnego-vida-shtatnaya-dlya-toyota-camry/" TargetMode="External"/><Relationship Id="rId_hyperlink_774" Type="http://schemas.openxmlformats.org/officeDocument/2006/relationships/hyperlink" Target="http://&#1101;&#1083;&#1077;&#1082;&#1090;&#1088;&#1086;-&#1084;&#1072;&#1088;&#1082;&#1077;&#1090;.&#1088;&#1092;/product/235527/ramka-dlya-nomera-s-kameroy-zadnego-vida-4-dioda-podsvetka-16-diodov-chernaya/" TargetMode="External"/><Relationship Id="rId_hyperlink_775" Type="http://schemas.openxmlformats.org/officeDocument/2006/relationships/hyperlink" Target="http://&#1101;&#1083;&#1077;&#1082;&#1090;&#1088;&#1086;-&#1084;&#1072;&#1088;&#1082;&#1077;&#1090;.&#1088;&#1092;/product/236660/ramka-dlya-nomera-s-kameroy-zadnego-vida-4-dioda-karbon/" TargetMode="External"/><Relationship Id="rId_hyperlink_776" Type="http://schemas.openxmlformats.org/officeDocument/2006/relationships/hyperlink" Target="http://&#1101;&#1083;&#1077;&#1082;&#1090;&#1088;&#1086;-&#1084;&#1072;&#1088;&#1082;&#1077;&#1090;.&#1088;&#1092;/product/235528/ramka-dlya-nomera-s-kameroy-zadnego-vida-4-dioda-chernaya/" TargetMode="External"/><Relationship Id="rId_hyperlink_777" Type="http://schemas.openxmlformats.org/officeDocument/2006/relationships/hyperlink" Target="http://&#1101;&#1083;&#1077;&#1082;&#1090;&#1088;&#1086;-&#1084;&#1072;&#1088;&#1082;&#1077;&#1090;.&#1088;&#1092;/product/235529/ramka-dlya-nomera-s-kameroy-zadnego-vida-8-diodov-parktronik-s-ekranom-chernaya/" TargetMode="External"/><Relationship Id="rId_hyperlink_778" Type="http://schemas.openxmlformats.org/officeDocument/2006/relationships/hyperlink" Target="http://&#1101;&#1083;&#1077;&#1082;&#1090;&#1088;&#1086;-&#1084;&#1072;&#1088;&#1082;&#1077;&#1090;.&#1088;&#1092;/product/241640/monitor-avtomobilnyy-43-kamera-zadnego-vida-800h480-9-32v-tds-ts-cav33/" TargetMode="External"/><Relationship Id="rId_hyperlink_779" Type="http://schemas.openxmlformats.org/officeDocument/2006/relationships/hyperlink" Target="http://&#1101;&#1083;&#1077;&#1082;&#1090;&#1088;&#1086;-&#1084;&#1072;&#1088;&#1082;&#1077;&#1090;.&#1088;&#1092;/product/241641/monitor-avtomobilnyy-43-kamera-zadnego-vida-800h480-9-32v-tds-ts-cav35/" TargetMode="External"/><Relationship Id="rId_hyperlink_780" Type="http://schemas.openxmlformats.org/officeDocument/2006/relationships/hyperlink" Target="http://&#1101;&#1083;&#1077;&#1082;&#1090;&#1088;&#1086;-&#1084;&#1072;&#1088;&#1082;&#1077;&#1090;.&#1088;&#1092;/product/167342/monitor-avtomobilnyy-43-skladnoy/" TargetMode="External"/><Relationship Id="rId_hyperlink_781" Type="http://schemas.openxmlformats.org/officeDocument/2006/relationships/hyperlink" Target="http://&#1101;&#1083;&#1077;&#1082;&#1090;&#1088;&#1086;-&#1084;&#1072;&#1088;&#1082;&#1077;&#1090;.&#1088;&#1092;/product/242636/monitor-avtomobilnyy-tds-ts-cav31-2-kanala-78004009-45v/" TargetMode="External"/><Relationship Id="rId_hyperlink_782" Type="http://schemas.openxmlformats.org/officeDocument/2006/relationships/hyperlink" Target="http://&#1101;&#1083;&#1077;&#1082;&#1090;&#1088;&#1086;-&#1084;&#1072;&#1088;&#1082;&#1077;&#1090;.&#1088;&#1092;/product/242638/monitor-avtomobilnyy-tds-ts-cav32-2-kanala-98004809-45v/" TargetMode="External"/><Relationship Id="rId_hyperlink_783" Type="http://schemas.openxmlformats.org/officeDocument/2006/relationships/hyperlink" Target="http://&#1101;&#1083;&#1077;&#1082;&#1090;&#1088;&#1086;-&#1084;&#1072;&#1088;&#1082;&#1077;&#1090;.&#1088;&#1092;/product/244252/monitor-avtomobilnyy-tds-ts-cav34-2-kanala-kamera-v-nabore-78004009-45v/" TargetMode="External"/><Relationship Id="rId_hyperlink_784" Type="http://schemas.openxmlformats.org/officeDocument/2006/relationships/hyperlink" Target="http://&#1101;&#1083;&#1077;&#1082;&#1090;&#1088;&#1086;-&#1084;&#1072;&#1088;&#1082;&#1077;&#1090;.&#1088;&#1092;/product/249200/monitor-avtomobilnyy-zerkalo-forcar-mr-500-dlya-kamery-zadnego-vida/" TargetMode="External"/><Relationship Id="rId_hyperlink_785" Type="http://schemas.openxmlformats.org/officeDocument/2006/relationships/hyperlink" Target="http://&#1101;&#1083;&#1077;&#1082;&#1090;&#1088;&#1086;-&#1084;&#1072;&#1088;&#1082;&#1077;&#1090;.&#1088;&#1092;/product/131917/parktronik-avs-ps-164m-4-datchika-zerkalo-led-displey-cvetnoy/" TargetMode="External"/><Relationship Id="rId_hyperlink_786" Type="http://schemas.openxmlformats.org/officeDocument/2006/relationships/hyperlink" Target="http://&#1101;&#1083;&#1077;&#1082;&#1090;&#1088;&#1086;-&#1084;&#1072;&#1088;&#1082;&#1077;&#1090;.&#1088;&#1092;/product/165140/parktronik-sho-me-y-2651-silver-8datchikov-zerkalo-s-indikatorom-distancii-v-komplekte-zona-srabatyvaniya-0-18-m/" TargetMode="External"/><Relationship Id="rId_hyperlink_787" Type="http://schemas.openxmlformats.org/officeDocument/2006/relationships/hyperlink" Target="http://&#1101;&#1083;&#1077;&#1082;&#1090;&#1088;&#1086;-&#1084;&#1072;&#1088;&#1082;&#1077;&#1090;.&#1088;&#1092;/product/127180/parktronik-sho-me-y-2690-n04-black-4datchika-zhk-displeyzona-srabatyvaniya-0-18-m/" TargetMode="External"/><Relationship Id="rId_hyperlink_788" Type="http://schemas.openxmlformats.org/officeDocument/2006/relationships/hyperlink" Target="http://&#1101;&#1083;&#1077;&#1082;&#1090;&#1088;&#1086;-&#1084;&#1072;&#1088;&#1082;&#1077;&#1090;.&#1088;&#1092;/product/230228/sumka-termos-termosumka-ts-6-6l/" TargetMode="External"/><Relationship Id="rId_hyperlink_789" Type="http://schemas.openxmlformats.org/officeDocument/2006/relationships/hyperlink" Target="http://&#1101;&#1083;&#1077;&#1082;&#1090;&#1088;&#1086;-&#1084;&#1072;&#1088;&#1082;&#1077;&#1090;.&#1088;&#1092;/product/232951/blok-pitaniya-robiton-dc102-4000ma-s-gnezdom-prikurivatelya/" TargetMode="External"/><Relationship Id="rId_hyperlink_790" Type="http://schemas.openxmlformats.org/officeDocument/2006/relationships/hyperlink" Target="http://&#1101;&#1083;&#1077;&#1082;&#1090;&#1088;&#1086;-&#1084;&#1072;&#1088;&#1082;&#1077;&#1090;.&#1088;&#1092;/product/176561/ventilyator-avtomobilnyy-avs-comfort-8043-12b-6-korpus-metallpereklyuchatel-serebristyy/" TargetMode="External"/><Relationship Id="rId_hyperlink_791" Type="http://schemas.openxmlformats.org/officeDocument/2006/relationships/hyperlink" Target="http://&#1101;&#1083;&#1077;&#1082;&#1090;&#1088;&#1086;-&#1084;&#1072;&#1088;&#1082;&#1077;&#1090;.&#1088;&#1092;/product/176578/ventilyator-avtomobilnyy-avs-comfort-8043c-24b-6-korpus-metallpereklyuchatel-serebristyy/" TargetMode="External"/><Relationship Id="rId_hyperlink_792" Type="http://schemas.openxmlformats.org/officeDocument/2006/relationships/hyperlink" Target="http://&#1101;&#1083;&#1077;&#1082;&#1090;&#1088;&#1086;-&#1084;&#1072;&#1088;&#1082;&#1077;&#1090;.&#1088;&#1092;/product/176581/ventilyator-avtomobilnyy-avs-comfort-8048-12b-8-korpus-metallpereklyuchatel-serebristyy/" TargetMode="External"/><Relationship Id="rId_hyperlink_793" Type="http://schemas.openxmlformats.org/officeDocument/2006/relationships/hyperlink" Target="http://&#1101;&#1083;&#1077;&#1082;&#1090;&#1088;&#1086;-&#1084;&#1072;&#1088;&#1082;&#1077;&#1090;.&#1088;&#1092;/product/131472/ventilyator-avtomobilnyy-avs-comfort-8048c-24b-8-korpus-metallpereklyuchatel-serebristyy/" TargetMode="External"/><Relationship Id="rId_hyperlink_794" Type="http://schemas.openxmlformats.org/officeDocument/2006/relationships/hyperlink" Target="http://&#1101;&#1083;&#1077;&#1082;&#1090;&#1088;&#1086;-&#1084;&#1072;&#1088;&#1082;&#1077;&#1090;.&#1088;&#1092;/product/248746/ventilyator-avtomobilnyy-avs-comfort-9041-12b-5-korpus-plastikpereklyuchatelchernyy/" TargetMode="External"/><Relationship Id="rId_hyperlink_795" Type="http://schemas.openxmlformats.org/officeDocument/2006/relationships/hyperlink" Target="http://&#1101;&#1083;&#1077;&#1082;&#1090;&#1088;&#1086;-&#1084;&#1072;&#1088;&#1082;&#1077;&#1090;.&#1088;&#1092;/product/234536/ventilyator-salona-12v-12sm-dvoynoy-airline-acf-12-05/" TargetMode="External"/><Relationship Id="rId_hyperlink_796" Type="http://schemas.openxmlformats.org/officeDocument/2006/relationships/hyperlink" Target="http://&#1101;&#1083;&#1077;&#1082;&#1090;&#1088;&#1086;-&#1084;&#1072;&#1088;&#1082;&#1077;&#1090;.&#1088;&#1092;/product/225199/ventilyator-salona-12v-15sm-dvoynoy-airline-acf-12-06/" TargetMode="External"/><Relationship Id="rId_hyperlink_797" Type="http://schemas.openxmlformats.org/officeDocument/2006/relationships/hyperlink" Target="http://&#1101;&#1083;&#1077;&#1082;&#1090;&#1088;&#1086;-&#1084;&#1072;&#1088;&#1082;&#1077;&#1090;.&#1088;&#1092;/product/234654/ventilyator-salona-6-ks-1612-s-povorotom-hrom-12v/" TargetMode="External"/><Relationship Id="rId_hyperlink_798" Type="http://schemas.openxmlformats.org/officeDocument/2006/relationships/hyperlink" Target="http://&#1101;&#1083;&#1077;&#1082;&#1090;&#1088;&#1086;-&#1084;&#1072;&#1088;&#1082;&#1077;&#1090;.&#1088;&#1092;/product/234655/ventilyator-salona-8-ks-2112-s-povorotom-hrom-12v/" TargetMode="External"/><Relationship Id="rId_hyperlink_799" Type="http://schemas.openxmlformats.org/officeDocument/2006/relationships/hyperlink" Target="http://&#1101;&#1083;&#1077;&#1082;&#1090;&#1088;&#1086;-&#1084;&#1072;&#1088;&#1082;&#1077;&#1090;.&#1088;&#1092;/product/170051/kipyatilnik-avtomobilnyy-12v-nowa-bright-hj204-34096/" TargetMode="External"/><Relationship Id="rId_hyperlink_800" Type="http://schemas.openxmlformats.org/officeDocument/2006/relationships/hyperlink" Target="http://&#1101;&#1083;&#1077;&#1082;&#1090;&#1088;&#1086;-&#1084;&#1072;&#1088;&#1082;&#1077;&#1090;.&#1088;&#1092;/product/232445/kipyatilnik-avtomobilnyy-24v-airline-aebh001/" TargetMode="External"/><Relationship Id="rId_hyperlink_801" Type="http://schemas.openxmlformats.org/officeDocument/2006/relationships/hyperlink" Target="http://&#1101;&#1083;&#1077;&#1082;&#1090;&#1088;&#1086;-&#1084;&#1072;&#1088;&#1082;&#1077;&#1090;.&#1088;&#1092;/product/234420/ne-zakazyvat/" TargetMode="External"/><Relationship Id="rId_hyperlink_802" Type="http://schemas.openxmlformats.org/officeDocument/2006/relationships/hyperlink" Target="http://&#1101;&#1083;&#1077;&#1082;&#1090;&#1088;&#1086;-&#1084;&#1072;&#1088;&#1082;&#1077;&#1090;.&#1088;&#1092;/product/142105/obogrevatel-nova-bright-veterok-keramicheskiy-v-prikurivatel-12v/" TargetMode="External"/><Relationship Id="rId_hyperlink_803" Type="http://schemas.openxmlformats.org/officeDocument/2006/relationships/hyperlink" Target="http://&#1101;&#1083;&#1077;&#1082;&#1090;&#1088;&#1086;-&#1084;&#1072;&#1088;&#1082;&#1077;&#1090;.&#1088;&#1092;/product/167247/obogrevatel-salona-i-stekla-12v-comfort-te-310-150vt-3-rezhima-avs/" TargetMode="External"/><Relationship Id="rId_hyperlink_804" Type="http://schemas.openxmlformats.org/officeDocument/2006/relationships/hyperlink" Target="http://&#1101;&#1083;&#1077;&#1082;&#1090;&#1088;&#1086;-&#1084;&#1072;&#1088;&#1082;&#1077;&#1090;.&#1088;&#1092;/product/226966/obogrevatel-salona-i-stekla-24v-comfort-te-311-150vt-3-rezhima-avs/" TargetMode="External"/><Relationship Id="rId_hyperlink_805" Type="http://schemas.openxmlformats.org/officeDocument/2006/relationships/hyperlink" Target="http://&#1101;&#1083;&#1077;&#1082;&#1090;&#1088;&#1086;-&#1084;&#1072;&#1088;&#1082;&#1077;&#1090;.&#1088;&#1092;/product/232977/obogrevatel-salona-i-stekla-24v-wp-302/" TargetMode="External"/><Relationship Id="rId_hyperlink_806" Type="http://schemas.openxmlformats.org/officeDocument/2006/relationships/hyperlink" Target="http://&#1101;&#1083;&#1077;&#1082;&#1090;&#1088;&#1086;-&#1084;&#1072;&#1088;&#1082;&#1077;&#1090;.&#1088;&#1092;/product/246547/obogrevatel-salona-i-stekol-12v-150vt-s-keramicheskim-nagrevatelnym-elementom-chernyy-skyway/" TargetMode="External"/><Relationship Id="rId_hyperlink_807" Type="http://schemas.openxmlformats.org/officeDocument/2006/relationships/hyperlink" Target="http://&#1101;&#1083;&#1077;&#1082;&#1090;&#1088;&#1086;-&#1084;&#1072;&#1088;&#1082;&#1077;&#1090;.&#1088;&#1092;/product/242687/obogrevatel-salona-i-stekol-12v-150vt-trio-teploventilyator-airline/" TargetMode="External"/><Relationship Id="rId_hyperlink_808" Type="http://schemas.openxmlformats.org/officeDocument/2006/relationships/hyperlink" Target="http://&#1101;&#1083;&#1077;&#1082;&#1090;&#1088;&#1086;-&#1084;&#1072;&#1088;&#1082;&#1077;&#1090;.&#1088;&#1092;/product/246546/obogrevatel-salona-i-stekol-12v-150vt-teploventilyator-airline/" TargetMode="External"/><Relationship Id="rId_hyperlink_809" Type="http://schemas.openxmlformats.org/officeDocument/2006/relationships/hyperlink" Target="http://&#1101;&#1083;&#1077;&#1082;&#1090;&#1088;&#1086;-&#1084;&#1072;&#1088;&#1082;&#1077;&#1090;.&#1088;&#1092;/product/170061/obogrevatel-sideniy-gorynych-so-spinkoy-bez-regulprovod12v/" TargetMode="External"/><Relationship Id="rId_hyperlink_810" Type="http://schemas.openxmlformats.org/officeDocument/2006/relationships/hyperlink" Target="http://&#1101;&#1083;&#1077;&#1082;&#1090;&#1088;&#1086;-&#1084;&#1072;&#1088;&#1082;&#1077;&#1090;.&#1088;&#1092;/product/236808/obogrevatel-sideniy-emelya-1-bez-spinki-bez-reguluglevoloknoe-1/" TargetMode="External"/><Relationship Id="rId_hyperlink_811" Type="http://schemas.openxmlformats.org/officeDocument/2006/relationships/hyperlink" Target="http://&#1101;&#1083;&#1077;&#1082;&#1090;&#1088;&#1086;-&#1084;&#1072;&#1088;&#1082;&#1077;&#1090;.&#1088;&#1092;/product/240229/prikurivatel-avtomobilnyy-12v24v/" TargetMode="External"/><Relationship Id="rId_hyperlink_812" Type="http://schemas.openxmlformats.org/officeDocument/2006/relationships/hyperlink" Target="http://&#1101;&#1083;&#1077;&#1082;&#1090;&#1088;&#1086;-&#1084;&#1072;&#1088;&#1082;&#1077;&#1090;.&#1088;&#1092;/product/242776/prikurivatel-avtomobilnyy-s-gnezdom-komplekt-provod-100mm/" TargetMode="External"/><Relationship Id="rId_hyperlink_813" Type="http://schemas.openxmlformats.org/officeDocument/2006/relationships/hyperlink" Target="http://&#1101;&#1083;&#1077;&#1082;&#1090;&#1088;&#1086;-&#1084;&#1072;&#1088;&#1082;&#1077;&#1090;.&#1088;&#1092;/product/135532/razvetvitel-prikurivatelya-avs-1224-na-2-vyhoda-cs202/" TargetMode="External"/><Relationship Id="rId_hyperlink_814" Type="http://schemas.openxmlformats.org/officeDocument/2006/relationships/hyperlink" Target="http://&#1101;&#1083;&#1077;&#1082;&#1090;&#1088;&#1086;-&#1084;&#1072;&#1088;&#1082;&#1077;&#1090;.&#1088;&#1092;/product/190978/razvetvitel-prikurivatelya-avs-1224-na-2-vyhoda-cs204-so-svetodiodnoy-podsvetkoy/" TargetMode="External"/><Relationship Id="rId_hyperlink_815" Type="http://schemas.openxmlformats.org/officeDocument/2006/relationships/hyperlink" Target="http://&#1101;&#1083;&#1077;&#1082;&#1090;&#1088;&#1086;-&#1084;&#1072;&#1088;&#1082;&#1077;&#1090;.&#1088;&#1092;/product/191851/razvetvitel-prikurivatelya-avs-1224-na-2-vyhoda-cs205-so-svetodiodnoy-podsvetkoy/" TargetMode="External"/><Relationship Id="rId_hyperlink_816" Type="http://schemas.openxmlformats.org/officeDocument/2006/relationships/hyperlink" Target="http://&#1101;&#1083;&#1077;&#1082;&#1090;&#1088;&#1086;-&#1084;&#1072;&#1088;&#1082;&#1077;&#1090;.&#1088;&#1092;/product/168316/razvetvitel-prikurivatelya-avs-1224-na-2-vyhoda2usb-cs214u/" TargetMode="External"/><Relationship Id="rId_hyperlink_817" Type="http://schemas.openxmlformats.org/officeDocument/2006/relationships/hyperlink" Target="http://&#1101;&#1083;&#1077;&#1082;&#1090;&#1088;&#1086;-&#1084;&#1072;&#1088;&#1082;&#1077;&#1090;.&#1088;&#1092;/product/190979/razvetvitel-prikurivatelya-avs-1224-na-2-vyhodausb-port-cs212u-so-svetodiodnoy-podsvetkoy/" TargetMode="External"/><Relationship Id="rId_hyperlink_818" Type="http://schemas.openxmlformats.org/officeDocument/2006/relationships/hyperlink" Target="http://&#1101;&#1083;&#1077;&#1082;&#1090;&#1088;&#1086;-&#1084;&#1072;&#1088;&#1082;&#1077;&#1090;.&#1088;&#1092;/product/135530/razvetvitel-prikurivatelya-avs-1224-na-2-vyhodausbport-cs211u/" TargetMode="External"/><Relationship Id="rId_hyperlink_819" Type="http://schemas.openxmlformats.org/officeDocument/2006/relationships/hyperlink" Target="http://&#1101;&#1083;&#1077;&#1082;&#1090;&#1088;&#1086;-&#1084;&#1072;&#1088;&#1082;&#1077;&#1090;.&#1088;&#1092;/product/135531/razvetvitel-prikurivatelya-avs-1224-na-2-vyhoda-shnur-cs201/" TargetMode="External"/><Relationship Id="rId_hyperlink_820" Type="http://schemas.openxmlformats.org/officeDocument/2006/relationships/hyperlink" Target="http://&#1101;&#1083;&#1077;&#1082;&#1090;&#1088;&#1086;-&#1084;&#1072;&#1088;&#1082;&#1077;&#1090;.&#1088;&#1092;/product/143940/razvetvitel-prikurivatelya-avs-1224-na-3-vyhoda2usb-cs316/" TargetMode="External"/><Relationship Id="rId_hyperlink_821" Type="http://schemas.openxmlformats.org/officeDocument/2006/relationships/hyperlink" Target="http://&#1101;&#1083;&#1077;&#1082;&#1090;&#1088;&#1086;-&#1084;&#1072;&#1088;&#1082;&#1077;&#1090;.&#1088;&#1092;/product/135535/razvetvitel-prikurivatelya-avs-1224-na-3-vyhodausb-port-cs311u/" TargetMode="External"/><Relationship Id="rId_hyperlink_822" Type="http://schemas.openxmlformats.org/officeDocument/2006/relationships/hyperlink" Target="http://&#1101;&#1083;&#1077;&#1082;&#1090;&#1088;&#1086;-&#1084;&#1072;&#1088;&#1082;&#1077;&#1090;.&#1088;&#1092;/product/135536/razvetvitel-prikurivatelya-avs-1224-na-3-vyhodausb-port-cs312u/" TargetMode="External"/><Relationship Id="rId_hyperlink_823" Type="http://schemas.openxmlformats.org/officeDocument/2006/relationships/hyperlink" Target="http://&#1101;&#1083;&#1077;&#1082;&#1090;&#1088;&#1086;-&#1084;&#1072;&#1088;&#1082;&#1077;&#1090;.&#1088;&#1092;/product/123790/razvetvitel-prikurivatelya-avs-1224-na-3-vyhodausb-cs313u/" TargetMode="External"/><Relationship Id="rId_hyperlink_824" Type="http://schemas.openxmlformats.org/officeDocument/2006/relationships/hyperlink" Target="http://&#1101;&#1083;&#1077;&#1082;&#1090;&#1088;&#1086;-&#1084;&#1072;&#1088;&#1082;&#1077;&#1090;.&#1088;&#1092;/product/190981/razvetvitel-prikurivatelya-avs-1224-na-3-vyhodausb-cs314u/" TargetMode="External"/><Relationship Id="rId_hyperlink_825" Type="http://schemas.openxmlformats.org/officeDocument/2006/relationships/hyperlink" Target="http://&#1101;&#1083;&#1077;&#1082;&#1090;&#1088;&#1086;-&#1084;&#1072;&#1088;&#1082;&#1077;&#1090;.&#1088;&#1092;/product/244506/razvetvitel-prikurivatelya-dos-gold-1606/" TargetMode="External"/><Relationship Id="rId_hyperlink_826" Type="http://schemas.openxmlformats.org/officeDocument/2006/relationships/hyperlink" Target="http://&#1101;&#1083;&#1077;&#1082;&#1090;&#1088;&#1086;-&#1084;&#1072;&#1088;&#1082;&#1077;&#1090;.&#1088;&#1092;/product/226576/razvetvitel-prikurivatelya-dream-wf-0963-3-gnezda-2-usb/" TargetMode="External"/><Relationship Id="rId_hyperlink_827" Type="http://schemas.openxmlformats.org/officeDocument/2006/relationships/hyperlink" Target="http://&#1101;&#1083;&#1077;&#1082;&#1090;&#1088;&#1086;-&#1084;&#1072;&#1088;&#1082;&#1077;&#1090;.&#1088;&#1092;/product/152116/razvetvitel-prikurivatelya-olesson-wf-1520-na-nozhke-3-gnezda/" TargetMode="External"/><Relationship Id="rId_hyperlink_828" Type="http://schemas.openxmlformats.org/officeDocument/2006/relationships/hyperlink" Target="http://&#1101;&#1083;&#1077;&#1082;&#1090;&#1088;&#1086;-&#1084;&#1072;&#1088;&#1082;&#1077;&#1090;.&#1088;&#1092;/product/152117/razvetvitel-prikurivatelya-olesson-wf-1521-na-shnure-3-gnezda/" TargetMode="External"/><Relationship Id="rId_hyperlink_829" Type="http://schemas.openxmlformats.org/officeDocument/2006/relationships/hyperlink" Target="http://&#1101;&#1083;&#1077;&#1082;&#1090;&#1088;&#1086;-&#1084;&#1072;&#1088;&#1082;&#1077;&#1090;.&#1088;&#1092;/product/152118/razvetvitel-prikurivatelya-olesson-wf-1522-na-shnure-2-gnezda-1-usb-na-1200ma/" TargetMode="External"/><Relationship Id="rId_hyperlink_830" Type="http://schemas.openxmlformats.org/officeDocument/2006/relationships/hyperlink" Target="http://&#1101;&#1083;&#1077;&#1082;&#1090;&#1088;&#1086;-&#1084;&#1072;&#1088;&#1082;&#1077;&#1090;.&#1088;&#1092;/product/145060/razvetvitel-prikurivatelya-olesson-wf-1523-na-shnure-3gnezda-1-usb-na-1000ma/" TargetMode="External"/><Relationship Id="rId_hyperlink_831" Type="http://schemas.openxmlformats.org/officeDocument/2006/relationships/hyperlink" Target="http://&#1101;&#1083;&#1077;&#1082;&#1090;&#1088;&#1086;-&#1084;&#1072;&#1088;&#1082;&#1077;&#1090;.&#1088;&#1092;/product/145061/razvetvitel-prikurivatelya-olesson-wf-1526-na-nozhke-i-shnure-3-gnezda-1-usb-na-1200ma/" TargetMode="External"/><Relationship Id="rId_hyperlink_832" Type="http://schemas.openxmlformats.org/officeDocument/2006/relationships/hyperlink" Target="http://&#1101;&#1083;&#1077;&#1082;&#1090;&#1088;&#1086;-&#1084;&#1072;&#1088;&#1082;&#1077;&#1090;.&#1088;&#1092;/product/145069/razvetvitel-prikurivatelya-olesson-wf-1637-na-nozhke-2-gnezda-2-usb-na-1200ma/" TargetMode="External"/><Relationship Id="rId_hyperlink_833" Type="http://schemas.openxmlformats.org/officeDocument/2006/relationships/hyperlink" Target="http://&#1101;&#1083;&#1077;&#1082;&#1090;&#1088;&#1086;-&#1084;&#1072;&#1088;&#1082;&#1077;&#1090;.&#1088;&#1092;/product/158504/razvetvitel-prikurivatelya-olesson-wf-1643-na-nozhke-2-gnezda/" TargetMode="External"/><Relationship Id="rId_hyperlink_834" Type="http://schemas.openxmlformats.org/officeDocument/2006/relationships/hyperlink" Target="http://&#1101;&#1083;&#1077;&#1082;&#1090;&#1088;&#1086;-&#1084;&#1072;&#1088;&#1082;&#1077;&#1090;.&#1088;&#1092;/product/158505/razvetvitel-prikurivatelya-olesson-wf-1644-na-shnure-2-gnezda/" TargetMode="External"/><Relationship Id="rId_hyperlink_835" Type="http://schemas.openxmlformats.org/officeDocument/2006/relationships/hyperlink" Target="http://&#1101;&#1083;&#1077;&#1082;&#1090;&#1088;&#1086;-&#1084;&#1072;&#1088;&#1082;&#1077;&#1090;.&#1088;&#1092;/product/158506/razvetvitel-prikurivatelya-olesson-wf-1645-na-shnure-2-gnezda-1-usb-na-1000ma/" TargetMode="External"/><Relationship Id="rId_hyperlink_836" Type="http://schemas.openxmlformats.org/officeDocument/2006/relationships/hyperlink" Target="http://&#1101;&#1083;&#1077;&#1082;&#1090;&#1088;&#1086;-&#1084;&#1072;&#1088;&#1082;&#1077;&#1090;.&#1088;&#1092;/product/224416/razvetvitel-prikurivatelya-olesson-wf-1646/" TargetMode="External"/><Relationship Id="rId_hyperlink_837" Type="http://schemas.openxmlformats.org/officeDocument/2006/relationships/hyperlink" Target="http://&#1101;&#1083;&#1077;&#1082;&#1090;&#1088;&#1086;-&#1084;&#1072;&#1088;&#1082;&#1077;&#1090;.&#1088;&#1092;/product/240316/razvetvitel-prikurivatelya-olesson-wf-1652-na-nozhke-2-gnezda-2-usb/" TargetMode="External"/><Relationship Id="rId_hyperlink_838" Type="http://schemas.openxmlformats.org/officeDocument/2006/relationships/hyperlink" Target="http://&#1101;&#1083;&#1077;&#1082;&#1090;&#1088;&#1086;-&#1084;&#1072;&#1088;&#1082;&#1077;&#1090;.&#1088;&#1092;/product/250299/razvetvitel-prikurivatelya-olesson-wf-1668/" TargetMode="External"/><Relationship Id="rId_hyperlink_839" Type="http://schemas.openxmlformats.org/officeDocument/2006/relationships/hyperlink" Target="http://&#1101;&#1083;&#1077;&#1082;&#1090;&#1088;&#1086;-&#1084;&#1072;&#1088;&#1082;&#1077;&#1090;.&#1088;&#1092;/product/224418/razvetvitel-prikurivatelya-olesson-wf-1675/" TargetMode="External"/><Relationship Id="rId_hyperlink_840" Type="http://schemas.openxmlformats.org/officeDocument/2006/relationships/hyperlink" Target="http://&#1101;&#1083;&#1077;&#1082;&#1090;&#1088;&#1086;-&#1084;&#1072;&#1088;&#1082;&#1077;&#1090;.&#1088;&#1092;/product/124301/razvetvitel-prikurivatelya-wf-0120-3-gnusb/" TargetMode="External"/><Relationship Id="rId_hyperlink_841" Type="http://schemas.openxmlformats.org/officeDocument/2006/relationships/hyperlink" Target="http://&#1101;&#1083;&#1077;&#1082;&#1090;&#1088;&#1086;-&#1084;&#1072;&#1088;&#1082;&#1077;&#1090;.&#1088;&#1092;/product/244663/razvetvitel-prikurivatelya-wf-0306-in-car/" TargetMode="External"/><Relationship Id="rId_hyperlink_842" Type="http://schemas.openxmlformats.org/officeDocument/2006/relationships/hyperlink" Target="http://&#1101;&#1083;&#1077;&#1082;&#1090;&#1088;&#1086;-&#1084;&#1072;&#1088;&#1082;&#1077;&#1090;.&#1088;&#1092;/product/244664/razvetvitel-prikurivatelya-wf-0307-in-car/" TargetMode="External"/><Relationship Id="rId_hyperlink_843" Type="http://schemas.openxmlformats.org/officeDocument/2006/relationships/hyperlink" Target="http://&#1101;&#1083;&#1077;&#1082;&#1090;&#1088;&#1086;-&#1084;&#1072;&#1088;&#1082;&#1077;&#1090;.&#1088;&#1092;/product/233310/razvetvitel-prikurivatelya-na-shnure-3-gnezda/" TargetMode="External"/><Relationship Id="rId_hyperlink_844" Type="http://schemas.openxmlformats.org/officeDocument/2006/relationships/hyperlink" Target="http://&#1101;&#1083;&#1077;&#1082;&#1090;&#1088;&#1086;-&#1084;&#1072;&#1088;&#1082;&#1077;&#1090;.&#1088;&#1092;/product/128616/udlinitel-perehodnik-2-krokodila-gnezdo-prikurivatelya-predohranitel-3a-15m/" TargetMode="External"/><Relationship Id="rId_hyperlink_845" Type="http://schemas.openxmlformats.org/officeDocument/2006/relationships/hyperlink" Target="http://&#1101;&#1083;&#1077;&#1082;&#1090;&#1088;&#1086;-&#1084;&#1072;&#1088;&#1082;&#1077;&#1090;.&#1088;&#1092;/product/240703/udlinitel-avtomobilnogo-prikurivatelya-shteker-gnezdo-prikurivatelya-predohranitel-20a-dlina-36m-ar-06/" TargetMode="External"/><Relationship Id="rId_hyperlink_846" Type="http://schemas.openxmlformats.org/officeDocument/2006/relationships/hyperlink" Target="http://&#1101;&#1083;&#1077;&#1082;&#1090;&#1088;&#1086;-&#1084;&#1072;&#1088;&#1082;&#1077;&#1090;.&#1088;&#1092;/product/244842/udlinitel-prikurivatelya-1224v-2-krokodila-gnezdo-prikurivatelya-1m-57507/" TargetMode="External"/><Relationship Id="rId_hyperlink_847" Type="http://schemas.openxmlformats.org/officeDocument/2006/relationships/hyperlink" Target="http://&#1101;&#1083;&#1077;&#1082;&#1090;&#1088;&#1086;-&#1084;&#1072;&#1088;&#1082;&#1077;&#1090;.&#1088;&#1092;/product/242591/udlinitel-prikurivatelya-1224v-2-krokodila-gnezdo-prikurivatelya-provod-225kvmm-1m/" TargetMode="External"/><Relationship Id="rId_hyperlink_848" Type="http://schemas.openxmlformats.org/officeDocument/2006/relationships/hyperlink" Target="http://&#1101;&#1083;&#1077;&#1082;&#1090;&#1088;&#1086;-&#1084;&#1072;&#1088;&#1082;&#1077;&#1090;.&#1088;&#1092;/product/238704/udlinitel-perehodnik-2-krokodila-gnezdo-prikurivatelya-05-m-ne-razbornyy-wf4-ap-04/" TargetMode="External"/><Relationship Id="rId_hyperlink_849" Type="http://schemas.openxmlformats.org/officeDocument/2006/relationships/hyperlink" Target="http://&#1101;&#1083;&#1077;&#1082;&#1090;&#1088;&#1086;-&#1084;&#1072;&#1088;&#1082;&#1077;&#1090;.&#1088;&#1092;/product/235863/avtovizitka-dream-jk-297-plus-chernyy/" TargetMode="External"/><Relationship Id="rId_hyperlink_850" Type="http://schemas.openxmlformats.org/officeDocument/2006/relationships/hyperlink" Target="http://&#1101;&#1083;&#1077;&#1082;&#1090;&#1088;&#1086;-&#1084;&#1072;&#1088;&#1082;&#1077;&#1090;.&#1088;&#1092;/product/249241/avtovizitka-parkovochnaya-cr007-s-nomerom-telefona-chernaya/" TargetMode="External"/><Relationship Id="rId_hyperlink_851" Type="http://schemas.openxmlformats.org/officeDocument/2006/relationships/hyperlink" Target="http://&#1101;&#1083;&#1077;&#1082;&#1090;&#1088;&#1086;-&#1084;&#1072;&#1088;&#1082;&#1077;&#1090;.&#1088;&#1092;/product/242095/avtovizitka-parkovochnaya-cr008-s-nomerom-telefona-serebro/" TargetMode="External"/><Relationship Id="rId_hyperlink_852" Type="http://schemas.openxmlformats.org/officeDocument/2006/relationships/hyperlink" Target="http://&#1101;&#1083;&#1077;&#1082;&#1090;&#1088;&#1086;-&#1084;&#1072;&#1088;&#1082;&#1077;&#1090;.&#1088;&#1092;/product/242094/avtovizitka-parkovochnaya-cr008-s-nomerom-telefona-chernaya/" TargetMode="External"/><Relationship Id="rId_hyperlink_853" Type="http://schemas.openxmlformats.org/officeDocument/2006/relationships/hyperlink" Target="http://&#1101;&#1083;&#1077;&#1082;&#1090;&#1088;&#1086;-&#1084;&#1072;&#1088;&#1082;&#1077;&#1090;.&#1088;&#1092;/product/245214/avtovizitka-parkovochnaya-cr009-s-nomerom-telefona-chernaya/" TargetMode="External"/><Relationship Id="rId_hyperlink_854" Type="http://schemas.openxmlformats.org/officeDocument/2006/relationships/hyperlink" Target="http://&#1101;&#1083;&#1077;&#1082;&#1090;&#1088;&#1086;-&#1084;&#1072;&#1088;&#1082;&#1077;&#1090;.&#1088;&#1092;/product/232849/avtovizitka-parkovochnaya-s-nomerom-telefona-nabornaya-na-prisoskah/" TargetMode="External"/><Relationship Id="rId_hyperlink_855" Type="http://schemas.openxmlformats.org/officeDocument/2006/relationships/hyperlink" Target="http://&#1101;&#1083;&#1077;&#1082;&#1090;&#1088;&#1086;-&#1084;&#1072;&#1088;&#1082;&#1077;&#1090;.&#1088;&#1092;/product/179441/nakleyka-sh-gost-20h20/" TargetMode="External"/><Relationship Id="rId_hyperlink_856" Type="http://schemas.openxmlformats.org/officeDocument/2006/relationships/hyperlink" Target="http://&#1101;&#1083;&#1077;&#1082;&#1090;&#1088;&#1086;-&#1084;&#1072;&#1088;&#1082;&#1077;&#1090;.&#1088;&#1092;/product/146172/nakleyka-znak-sh-/" TargetMode="External"/><Relationship Id="rId_hyperlink_857" Type="http://schemas.openxmlformats.org/officeDocument/2006/relationships/hyperlink" Target="http://&#1101;&#1083;&#1077;&#1082;&#1090;&#1088;&#1086;-&#1084;&#1072;&#1088;&#1082;&#1077;&#1090;.&#1088;&#1092;/product/165735/nakleyka-znak-tufelka-naruzh/" TargetMode="External"/><Relationship Id="rId_hyperlink_858" Type="http://schemas.openxmlformats.org/officeDocument/2006/relationships/hyperlink" Target="http://&#1101;&#1083;&#1077;&#1082;&#1090;&#1088;&#1086;-&#1084;&#1072;&#1088;&#1082;&#1077;&#1090;.&#1088;&#1092;/product/237456/adapter-schetok-stekloochistitelya-crystal-adp-1-dlya-vaz-2101-99-2121-shtyrkovyy-zamok-2sht/" TargetMode="External"/><Relationship Id="rId_hyperlink_859" Type="http://schemas.openxmlformats.org/officeDocument/2006/relationships/hyperlink" Target="http://&#1101;&#1083;&#1077;&#1082;&#1090;&#1088;&#1086;-&#1084;&#1072;&#1088;&#1082;&#1077;&#1090;.&#1088;&#1092;/product/237457/adapter-schetok-stekloochistitelya-mba-smart-2sht/" TargetMode="External"/><Relationship Id="rId_hyperlink_860" Type="http://schemas.openxmlformats.org/officeDocument/2006/relationships/hyperlink" Target="http://&#1101;&#1083;&#1077;&#1082;&#1090;&#1088;&#1086;-&#1084;&#1072;&#1088;&#1082;&#1077;&#1090;.&#1088;&#1092;/product/237458/adapter-schetok-stekloochistitelya-side-lock-golf-ford-focus-mazda-2sht/" TargetMode="External"/><Relationship Id="rId_hyperlink_861" Type="http://schemas.openxmlformats.org/officeDocument/2006/relationships/hyperlink" Target="http://&#1101;&#1083;&#1077;&#1082;&#1090;&#1088;&#1086;-&#1084;&#1072;&#1088;&#1082;&#1077;&#1090;.&#1088;&#1092;/product/237459/adapter-schetok-stekloochistitelya-top-lock-so-2sht/" TargetMode="External"/><Relationship Id="rId_hyperlink_862" Type="http://schemas.openxmlformats.org/officeDocument/2006/relationships/hyperlink" Target="http://&#1101;&#1083;&#1077;&#1082;&#1090;&#1088;&#1086;-&#1084;&#1072;&#1088;&#1082;&#1077;&#1090;.&#1088;&#1092;/product/153629/dvorniki-alca-rezinka-50sm-20-2sht-profil-boshgrafitkomplekt-dlya-zameny/" TargetMode="External"/><Relationship Id="rId_hyperlink_863" Type="http://schemas.openxmlformats.org/officeDocument/2006/relationships/hyperlink" Target="http://&#1101;&#1083;&#1077;&#1082;&#1090;&#1088;&#1086;-&#1084;&#1072;&#1088;&#1082;&#1077;&#1090;.&#1088;&#1092;/product/221434/dvorniki-alca-rezinka-50sm-20-2sht-profil-elkagrafitkomplekt-dlya-zameny/" TargetMode="External"/><Relationship Id="rId_hyperlink_864" Type="http://schemas.openxmlformats.org/officeDocument/2006/relationships/hyperlink" Target="http://&#1101;&#1083;&#1077;&#1082;&#1090;&#1088;&#1086;-&#1084;&#1072;&#1088;&#1082;&#1077;&#1090;.&#1088;&#1092;/product/153630/dvorniki-alca-rezinka-60sm-24-2sht-profil-boshgrafitkomplekt-dlya-zameny/" TargetMode="External"/><Relationship Id="rId_hyperlink_865" Type="http://schemas.openxmlformats.org/officeDocument/2006/relationships/hyperlink" Target="http://&#1101;&#1083;&#1077;&#1082;&#1090;&#1088;&#1086;-&#1084;&#1072;&#1088;&#1082;&#1077;&#1090;.&#1088;&#1092;/product/221435/dvorniki-alca-rezinka-60sm-24-2sht-profil-elkagrafitkomplekt-dlya-zameny/" TargetMode="External"/><Relationship Id="rId_hyperlink_866" Type="http://schemas.openxmlformats.org/officeDocument/2006/relationships/hyperlink" Target="http://&#1101;&#1083;&#1077;&#1082;&#1090;&#1088;&#1086;-&#1084;&#1072;&#1088;&#1082;&#1077;&#1090;.&#1088;&#1092;/product/122040/dvorniki-avs-bk-28sm-11-1sht-universalnye/" TargetMode="External"/><Relationship Id="rId_hyperlink_867" Type="http://schemas.openxmlformats.org/officeDocument/2006/relationships/hyperlink" Target="http://&#1101;&#1083;&#1077;&#1082;&#1090;&#1088;&#1086;-&#1084;&#1072;&#1088;&#1082;&#1077;&#1090;.&#1088;&#1092;/product/175433/dvorniki-avs-bk-30sm-12-1sht-universalnye/" TargetMode="External"/><Relationship Id="rId_hyperlink_868" Type="http://schemas.openxmlformats.org/officeDocument/2006/relationships/hyperlink" Target="http://&#1101;&#1083;&#1077;&#1082;&#1090;&#1088;&#1086;-&#1084;&#1072;&#1088;&#1082;&#1077;&#1090;.&#1088;&#1092;/product/123921/dvorniki-avs-bk-33sm-13-1sht-universalnye/" TargetMode="External"/><Relationship Id="rId_hyperlink_869" Type="http://schemas.openxmlformats.org/officeDocument/2006/relationships/hyperlink" Target="http://&#1101;&#1083;&#1077;&#1082;&#1090;&#1088;&#1086;-&#1084;&#1072;&#1088;&#1082;&#1077;&#1090;.&#1088;&#1092;/product/130505/dvorniki-avs-bk-68sm-27-1sht-universalnye/" TargetMode="External"/><Relationship Id="rId_hyperlink_870" Type="http://schemas.openxmlformats.org/officeDocument/2006/relationships/hyperlink" Target="http://&#1101;&#1083;&#1077;&#1082;&#1090;&#1088;&#1086;-&#1084;&#1072;&#1088;&#1082;&#1077;&#1090;.&#1088;&#1092;/product/122049/dvorniki-avs-bk-68sm-27-1sht-universalnye/" TargetMode="External"/><Relationship Id="rId_hyperlink_871" Type="http://schemas.openxmlformats.org/officeDocument/2006/relationships/hyperlink" Target="http://&#1101;&#1083;&#1077;&#1082;&#1090;&#1088;&#1086;-&#1084;&#1072;&#1088;&#1082;&#1077;&#1090;.&#1088;&#1092;/product/130506/dvorniki-avs-bk-70sm-28-1sht-universalnye/" TargetMode="External"/><Relationship Id="rId_hyperlink_872" Type="http://schemas.openxmlformats.org/officeDocument/2006/relationships/hyperlink" Target="http://&#1101;&#1083;&#1077;&#1082;&#1090;&#1088;&#1086;-&#1084;&#1072;&#1088;&#1082;&#1077;&#1090;.&#1088;&#1092;/product/191828/dvorniki-avs-630-bk-24-22-2sht-volvo/" TargetMode="External"/><Relationship Id="rId_hyperlink_873" Type="http://schemas.openxmlformats.org/officeDocument/2006/relationships/hyperlink" Target="http://&#1101;&#1083;&#1077;&#1082;&#1090;&#1088;&#1086;-&#1084;&#1072;&#1088;&#1082;&#1077;&#1090;.&#1088;&#1092;/product/191829/dvorniki-avs-670-bk-26-22-2sht-renault/" TargetMode="External"/><Relationship Id="rId_hyperlink_874" Type="http://schemas.openxmlformats.org/officeDocument/2006/relationships/hyperlink" Target="http://&#1101;&#1083;&#1077;&#1082;&#1090;&#1088;&#1086;-&#1084;&#1072;&#1088;&#1082;&#1077;&#1090;.&#1088;&#1092;/product/191832/dvorniki-avs-780-bk-21-19-2sht-vw-golfvolvonew-bora/" TargetMode="External"/><Relationship Id="rId_hyperlink_875" Type="http://schemas.openxmlformats.org/officeDocument/2006/relationships/hyperlink" Target="http://&#1101;&#1083;&#1077;&#1082;&#1090;&#1088;&#1086;-&#1084;&#1072;&#1088;&#1082;&#1077;&#1090;.&#1088;&#1092;/product/191834/dvorniki-avs-790-bk-21-19-2sht-seat-vw/" TargetMode="External"/><Relationship Id="rId_hyperlink_876" Type="http://schemas.openxmlformats.org/officeDocument/2006/relationships/hyperlink" Target="http://&#1101;&#1083;&#1077;&#1082;&#1090;&#1088;&#1086;-&#1084;&#1072;&#1088;&#1082;&#1077;&#1090;.&#1088;&#1092;/product/191838/dvorniki-avs-790-bk-26-15-2sht-ford/" TargetMode="External"/><Relationship Id="rId_hyperlink_877" Type="http://schemas.openxmlformats.org/officeDocument/2006/relationships/hyperlink" Target="http://&#1101;&#1083;&#1077;&#1082;&#1090;&#1088;&#1086;-&#1084;&#1072;&#1088;&#1082;&#1077;&#1090;.&#1088;&#1092;/product/191840/dvorniki-avs-790-bk-28-28-2sht-ford/" TargetMode="External"/><Relationship Id="rId_hyperlink_878" Type="http://schemas.openxmlformats.org/officeDocument/2006/relationships/hyperlink" Target="http://&#1101;&#1083;&#1077;&#1082;&#1090;&#1088;&#1086;-&#1084;&#1072;&#1088;&#1082;&#1077;&#1090;.&#1088;&#1092;/product/191841/dvorniki-avs-870-bk-24-18-2sht-honda-accord/" TargetMode="External"/><Relationship Id="rId_hyperlink_879" Type="http://schemas.openxmlformats.org/officeDocument/2006/relationships/hyperlink" Target="http://&#1101;&#1083;&#1077;&#1082;&#1090;&#1088;&#1086;-&#1084;&#1072;&#1088;&#1082;&#1077;&#1090;.&#1088;&#1092;/product/130496/dvorniki-avs-907-zimnie-46sm-18-1sht-universalnye/" TargetMode="External"/><Relationship Id="rId_hyperlink_880" Type="http://schemas.openxmlformats.org/officeDocument/2006/relationships/hyperlink" Target="http://&#1101;&#1083;&#1077;&#1082;&#1090;&#1088;&#1086;-&#1084;&#1072;&#1088;&#1082;&#1077;&#1090;.&#1088;&#1092;/product/232680/dvorniki-beskarkasnye-alca-super-flat-33sm-13-1sht-universalnye-grafit/" TargetMode="External"/><Relationship Id="rId_hyperlink_881" Type="http://schemas.openxmlformats.org/officeDocument/2006/relationships/hyperlink" Target="http://&#1101;&#1083;&#1077;&#1082;&#1090;&#1088;&#1086;-&#1084;&#1072;&#1088;&#1082;&#1077;&#1090;.&#1088;&#1092;/product/232673/dvorniki-beskarkasnye-alca-super-flat-35sm-14-1sht-universalnye-grafit/" TargetMode="External"/><Relationship Id="rId_hyperlink_882" Type="http://schemas.openxmlformats.org/officeDocument/2006/relationships/hyperlink" Target="http://&#1101;&#1083;&#1077;&#1082;&#1090;&#1088;&#1086;-&#1084;&#1072;&#1088;&#1082;&#1077;&#1090;.&#1088;&#1092;/product/232676/dvorniki-beskarkasnye-alca-super-flat-38sm-15-1sht-universalnye-grafit/" TargetMode="External"/><Relationship Id="rId_hyperlink_883" Type="http://schemas.openxmlformats.org/officeDocument/2006/relationships/hyperlink" Target="http://&#1101;&#1083;&#1077;&#1082;&#1090;&#1088;&#1086;-&#1084;&#1072;&#1088;&#1082;&#1077;&#1090;.&#1088;&#1092;/product/232678/dvorniki-beskarkasnye-alca-super-flat-40sm-16-1sht-universalnye-grafit/" TargetMode="External"/><Relationship Id="rId_hyperlink_884" Type="http://schemas.openxmlformats.org/officeDocument/2006/relationships/hyperlink" Target="http://&#1101;&#1083;&#1077;&#1082;&#1090;&#1088;&#1086;-&#1084;&#1072;&#1088;&#1082;&#1077;&#1090;.&#1088;&#1092;/product/232674/dvorniki-beskarkasnye-alca-super-flat-43sm-17-1sht-universalnye-grafit/" TargetMode="External"/><Relationship Id="rId_hyperlink_885" Type="http://schemas.openxmlformats.org/officeDocument/2006/relationships/hyperlink" Target="http://&#1101;&#1083;&#1077;&#1082;&#1090;&#1088;&#1086;-&#1084;&#1072;&#1088;&#1082;&#1077;&#1090;.&#1088;&#1092;/product/232672/dvorniki-beskarkasnye-alca-super-flat-48sm-19-1sht-universalnye-grafit/" TargetMode="External"/><Relationship Id="rId_hyperlink_886" Type="http://schemas.openxmlformats.org/officeDocument/2006/relationships/hyperlink" Target="http://&#1101;&#1083;&#1077;&#1082;&#1090;&#1088;&#1086;-&#1084;&#1072;&#1088;&#1082;&#1077;&#1090;.&#1088;&#1092;/product/232670/dvorniki-beskarkasnye-alca-super-flat-53sm-21-1sht-universalnye-grafit/" TargetMode="External"/><Relationship Id="rId_hyperlink_887" Type="http://schemas.openxmlformats.org/officeDocument/2006/relationships/hyperlink" Target="http://&#1101;&#1083;&#1077;&#1082;&#1090;&#1088;&#1086;-&#1084;&#1072;&#1088;&#1082;&#1077;&#1090;.&#1088;&#1092;/product/232669/dvorniki-beskarkasnye-alca-super-flat-56sm-22-1sht-universalnye-grafit/" TargetMode="External"/><Relationship Id="rId_hyperlink_888" Type="http://schemas.openxmlformats.org/officeDocument/2006/relationships/hyperlink" Target="http://&#1101;&#1083;&#1077;&#1082;&#1090;&#1088;&#1086;-&#1084;&#1072;&#1088;&#1082;&#1077;&#1090;.&#1088;&#1092;/product/232675/dvorniki-beskarkasnye-alca-super-flat-60sm-24-1sht-universalnye-grafit/" TargetMode="External"/><Relationship Id="rId_hyperlink_889" Type="http://schemas.openxmlformats.org/officeDocument/2006/relationships/hyperlink" Target="http://&#1101;&#1083;&#1077;&#1082;&#1090;&#1088;&#1086;-&#1084;&#1072;&#1088;&#1082;&#1077;&#1090;.&#1088;&#1092;/product/232677/dvorniki-beskarkasnye-alca-super-flat-65sm-26-1sht-universalnye-grafit/" TargetMode="External"/><Relationship Id="rId_hyperlink_890" Type="http://schemas.openxmlformats.org/officeDocument/2006/relationships/hyperlink" Target="http://&#1101;&#1083;&#1077;&#1082;&#1090;&#1088;&#1086;-&#1084;&#1072;&#1088;&#1082;&#1077;&#1090;.&#1088;&#1092;/product/233871/dvorniki-gibridnye-at-38sm-15-1sht-universalnye/" TargetMode="External"/><Relationship Id="rId_hyperlink_891" Type="http://schemas.openxmlformats.org/officeDocument/2006/relationships/hyperlink" Target="http://&#1101;&#1083;&#1077;&#1082;&#1090;&#1088;&#1086;-&#1084;&#1072;&#1088;&#1082;&#1077;&#1090;.&#1088;&#1092;/product/124455/dvorniki-gibridnye-at-43sm-17-1sht-universalnye/" TargetMode="External"/><Relationship Id="rId_hyperlink_892" Type="http://schemas.openxmlformats.org/officeDocument/2006/relationships/hyperlink" Target="http://&#1101;&#1083;&#1077;&#1082;&#1090;&#1088;&#1086;-&#1084;&#1072;&#1088;&#1082;&#1077;&#1090;.&#1088;&#1092;/product/124456/dvorniki-gibridnye-at-46sm-18-1sht-universalnye/" TargetMode="External"/><Relationship Id="rId_hyperlink_893" Type="http://schemas.openxmlformats.org/officeDocument/2006/relationships/hyperlink" Target="http://&#1101;&#1083;&#1077;&#1082;&#1090;&#1088;&#1086;-&#1084;&#1072;&#1088;&#1082;&#1077;&#1090;.&#1088;&#1092;/product/124457/dvorniki-gibridnye-at-48sm-19-1sht-universalnye/" TargetMode="External"/><Relationship Id="rId_hyperlink_894" Type="http://schemas.openxmlformats.org/officeDocument/2006/relationships/hyperlink" Target="http://&#1101;&#1083;&#1077;&#1082;&#1090;&#1088;&#1086;-&#1084;&#1072;&#1088;&#1082;&#1077;&#1090;.&#1088;&#1092;/product/124458/dvorniki-gibridnye-at-51sm-20-1sht-universalnye/" TargetMode="External"/><Relationship Id="rId_hyperlink_895" Type="http://schemas.openxmlformats.org/officeDocument/2006/relationships/hyperlink" Target="http://&#1101;&#1083;&#1077;&#1082;&#1090;&#1088;&#1086;-&#1084;&#1072;&#1088;&#1082;&#1077;&#1090;.&#1088;&#1092;/product/124459/dvorniki-gibridnye-at-53sm-21-1sht-universalnye/" TargetMode="External"/><Relationship Id="rId_hyperlink_896" Type="http://schemas.openxmlformats.org/officeDocument/2006/relationships/hyperlink" Target="http://&#1101;&#1083;&#1077;&#1082;&#1090;&#1088;&#1086;-&#1084;&#1072;&#1088;&#1082;&#1077;&#1090;.&#1088;&#1092;/product/124460/dvorniki-gibridnye-at-56sm-22-1sht-universalnye/" TargetMode="External"/><Relationship Id="rId_hyperlink_897" Type="http://schemas.openxmlformats.org/officeDocument/2006/relationships/hyperlink" Target="http://&#1101;&#1083;&#1077;&#1082;&#1090;&#1088;&#1086;-&#1084;&#1072;&#1088;&#1082;&#1077;&#1090;.&#1088;&#1092;/product/147910/dvorniki-karkasnye-alca-28sm-11-1sht-universalnye-grafit/" TargetMode="External"/><Relationship Id="rId_hyperlink_898" Type="http://schemas.openxmlformats.org/officeDocument/2006/relationships/hyperlink" Target="http://&#1101;&#1083;&#1077;&#1082;&#1090;&#1088;&#1086;-&#1084;&#1072;&#1088;&#1082;&#1077;&#1090;.&#1088;&#1092;/product/164499/dvorniki-karkasnye-alca-35sm-14-1sht-universalnye-grafit/" TargetMode="External"/><Relationship Id="rId_hyperlink_899" Type="http://schemas.openxmlformats.org/officeDocument/2006/relationships/hyperlink" Target="http://&#1101;&#1083;&#1077;&#1082;&#1090;&#1088;&#1086;-&#1084;&#1072;&#1088;&#1082;&#1077;&#1090;.&#1088;&#1092;/product/164500/dvorniki-karkasnye-alca-40sm-16-1sht-universalnye-grafit/" TargetMode="External"/><Relationship Id="rId_hyperlink_900" Type="http://schemas.openxmlformats.org/officeDocument/2006/relationships/hyperlink" Target="http://&#1101;&#1083;&#1077;&#1082;&#1090;&#1088;&#1086;-&#1084;&#1072;&#1088;&#1082;&#1077;&#1090;.&#1088;&#1092;/product/153623/dvorniki-karkasnye-alca-43sm-17-1sht-universalnye-grafit/" TargetMode="External"/><Relationship Id="rId_hyperlink_901" Type="http://schemas.openxmlformats.org/officeDocument/2006/relationships/hyperlink" Target="http://&#1101;&#1083;&#1077;&#1082;&#1090;&#1088;&#1086;-&#1084;&#1072;&#1088;&#1082;&#1077;&#1090;.&#1088;&#1092;/product/153624/dvorniki-karkasnye-alca-45sm-18-1sht-universalnye-grafit/" TargetMode="External"/><Relationship Id="rId_hyperlink_902" Type="http://schemas.openxmlformats.org/officeDocument/2006/relationships/hyperlink" Target="http://&#1101;&#1083;&#1077;&#1082;&#1090;&#1088;&#1086;-&#1084;&#1072;&#1088;&#1082;&#1077;&#1090;.&#1088;&#1092;/product/153625/dvorniki-karkasnye-alca-48sm-19-1sht-universalnye-grafit/" TargetMode="External"/><Relationship Id="rId_hyperlink_903" Type="http://schemas.openxmlformats.org/officeDocument/2006/relationships/hyperlink" Target="http://&#1101;&#1083;&#1077;&#1082;&#1090;&#1088;&#1086;-&#1084;&#1072;&#1088;&#1082;&#1077;&#1090;.&#1088;&#1092;/product/153626/dvorniki-karkasnye-alca-50sm-20-1sht-universalnye-grafit/" TargetMode="External"/><Relationship Id="rId_hyperlink_904" Type="http://schemas.openxmlformats.org/officeDocument/2006/relationships/hyperlink" Target="http://&#1101;&#1083;&#1077;&#1082;&#1090;&#1088;&#1086;-&#1084;&#1072;&#1088;&#1082;&#1077;&#1090;.&#1088;&#1092;/product/153627/dvorniki-karkasnye-alca-53sm-21-1sht-universalnye-grafit/" TargetMode="External"/><Relationship Id="rId_hyperlink_905" Type="http://schemas.openxmlformats.org/officeDocument/2006/relationships/hyperlink" Target="http://&#1101;&#1083;&#1077;&#1082;&#1090;&#1088;&#1086;-&#1084;&#1072;&#1088;&#1082;&#1077;&#1090;.&#1088;&#1092;/product/153628/dvorniki-karkasnye-alca-56sm-22-1sht-universalnye-grafit/" TargetMode="External"/><Relationship Id="rId_hyperlink_906" Type="http://schemas.openxmlformats.org/officeDocument/2006/relationships/hyperlink" Target="http://&#1101;&#1083;&#1077;&#1082;&#1090;&#1088;&#1086;-&#1084;&#1072;&#1088;&#1082;&#1077;&#1090;.&#1088;&#1092;/product/147897/dvorniki-karkasnye-alca-58sm-23-1sht-universalnye-grafit/" TargetMode="External"/><Relationship Id="rId_hyperlink_907" Type="http://schemas.openxmlformats.org/officeDocument/2006/relationships/hyperlink" Target="http://&#1101;&#1083;&#1077;&#1082;&#1090;&#1088;&#1086;-&#1084;&#1072;&#1088;&#1082;&#1077;&#1090;.&#1088;&#1092;/product/147898/dvorniki-karkasnye-alca-60sm-24-1sht-universalnye-grafit/" TargetMode="External"/><Relationship Id="rId_hyperlink_908" Type="http://schemas.openxmlformats.org/officeDocument/2006/relationships/hyperlink" Target="http://&#1101;&#1083;&#1077;&#1082;&#1090;&#1088;&#1086;-&#1084;&#1072;&#1088;&#1082;&#1077;&#1090;.&#1088;&#1092;/product/129161/dvorniki-karkasnye-lavita-30sm-12-2sht-universalnye-grafit/" TargetMode="External"/><Relationship Id="rId_hyperlink_909" Type="http://schemas.openxmlformats.org/officeDocument/2006/relationships/hyperlink" Target="http://&#1101;&#1083;&#1077;&#1082;&#1090;&#1088;&#1086;-&#1084;&#1072;&#1088;&#1082;&#1077;&#1090;.&#1088;&#1092;/product/148946/schetki-stekloochistitelya-avs-exstra-line-peugeot-30703-05-650mm400mmpt-7060-citroen-c4-04-10-beskarkasnye-2-sht/" TargetMode="External"/><Relationship Id="rId_hyperlink_910" Type="http://schemas.openxmlformats.org/officeDocument/2006/relationships/hyperlink" Target="http://&#1101;&#1083;&#1077;&#1082;&#1090;&#1088;&#1086;-&#1084;&#1072;&#1088;&#1082;&#1077;&#1090;.&#1088;&#1092;/product/164992/schetki-stekloochistitelya-avs-exstra-line-peugeot-beskarkasnye-2-sht-20812-650mm400mmpb-6540-citroen-berlingo-08/" TargetMode="External"/><Relationship Id="rId_hyperlink_911" Type="http://schemas.openxmlformats.org/officeDocument/2006/relationships/hyperlink" Target="http://&#1101;&#1083;&#1077;&#1082;&#1090;&#1088;&#1086;-&#1084;&#1072;&#1088;&#1082;&#1077;&#1090;.&#1088;&#1092;/product/158621/schetki-stekloochistitelya-avs-multi-cap-5v1-mc-16-40sm/" TargetMode="External"/><Relationship Id="rId_hyperlink_912" Type="http://schemas.openxmlformats.org/officeDocument/2006/relationships/hyperlink" Target="http://&#1101;&#1083;&#1077;&#1082;&#1090;&#1088;&#1086;-&#1084;&#1072;&#1088;&#1082;&#1077;&#1090;.&#1088;&#1092;/product/217136/schetki-stekloochistitelya-avs-multi-cap-5v1-mc-17-43sm/" TargetMode="External"/><Relationship Id="rId_hyperlink_913" Type="http://schemas.openxmlformats.org/officeDocument/2006/relationships/hyperlink" Target="http://&#1101;&#1083;&#1077;&#1082;&#1090;&#1088;&#1086;-&#1084;&#1072;&#1088;&#1082;&#1077;&#1090;.&#1088;&#1092;/product/227532/schetki-stekloochistitelya-avs-optimal-line-11-28sm/" TargetMode="External"/><Relationship Id="rId_hyperlink_914" Type="http://schemas.openxmlformats.org/officeDocument/2006/relationships/hyperlink" Target="http://&#1101;&#1083;&#1077;&#1082;&#1090;&#1088;&#1086;-&#1084;&#1072;&#1088;&#1082;&#1077;&#1090;.&#1088;&#1092;/product/229897/schetki-stekloochistitelya-avs-optimal-line-12-30sm/" TargetMode="External"/><Relationship Id="rId_hyperlink_915" Type="http://schemas.openxmlformats.org/officeDocument/2006/relationships/hyperlink" Target="http://&#1101;&#1083;&#1077;&#1082;&#1090;&#1088;&#1086;-&#1084;&#1072;&#1088;&#1082;&#1077;&#1090;.&#1088;&#1092;/product/227533/schetki-stekloochistitelya-avs-optimal-line-13-33sm/" TargetMode="External"/><Relationship Id="rId_hyperlink_916" Type="http://schemas.openxmlformats.org/officeDocument/2006/relationships/hyperlink" Target="http://&#1101;&#1083;&#1077;&#1082;&#1090;&#1088;&#1086;-&#1084;&#1072;&#1088;&#1082;&#1077;&#1090;.&#1088;&#1092;/product/227535/schetki-stekloochistitelya-avs-optimal-line-15-38sm/" TargetMode="External"/><Relationship Id="rId_hyperlink_917" Type="http://schemas.openxmlformats.org/officeDocument/2006/relationships/hyperlink" Target="http://&#1101;&#1083;&#1077;&#1082;&#1090;&#1088;&#1086;-&#1084;&#1072;&#1088;&#1082;&#1077;&#1090;.&#1088;&#1092;/product/222934/schetki-stekloochistitelya-avs-optimal-line-23-58sm/" TargetMode="External"/><Relationship Id="rId_hyperlink_918" Type="http://schemas.openxmlformats.org/officeDocument/2006/relationships/hyperlink" Target="http://&#1101;&#1083;&#1077;&#1082;&#1090;&#1088;&#1086;-&#1084;&#1072;&#1088;&#1082;&#1077;&#1090;.&#1088;&#1092;/product/217144/schetki-stekloochistitelya-avs-optimal-line-27-68sm/" TargetMode="External"/><Relationship Id="rId_hyperlink_919" Type="http://schemas.openxmlformats.org/officeDocument/2006/relationships/hyperlink" Target="http://&#1101;&#1083;&#1077;&#1082;&#1090;&#1088;&#1086;-&#1084;&#1072;&#1088;&#1082;&#1077;&#1090;.&#1088;&#1092;/product/217145/schetki-stekloochistitelya-avs-optimal-line-28-70sm/" TargetMode="External"/><Relationship Id="rId_hyperlink_920" Type="http://schemas.openxmlformats.org/officeDocument/2006/relationships/hyperlink" Target="http://&#1101;&#1083;&#1077;&#1082;&#1090;&#1088;&#1086;-&#1084;&#1072;&#1088;&#1082;&#1077;&#1090;.&#1088;&#1092;/product/138020/derzhatel-dlya-planshetnyh-kompyuterov-avs-ah-4953-a78193s/" TargetMode="External"/><Relationship Id="rId_hyperlink_921" Type="http://schemas.openxmlformats.org/officeDocument/2006/relationships/hyperlink" Target="http://&#1101;&#1083;&#1077;&#1082;&#1090;&#1088;&#1086;-&#1084;&#1072;&#1088;&#1082;&#1077;&#1090;.&#1088;&#1092;/product/237919/derzhatel-plansheta-na-podgolovnik-universalnyy-3q-7-101/" TargetMode="External"/><Relationship Id="rId_hyperlink_922" Type="http://schemas.openxmlformats.org/officeDocument/2006/relationships/hyperlink" Target="http://&#1101;&#1083;&#1077;&#1082;&#1090;&#1088;&#1086;-&#1084;&#1072;&#1088;&#1082;&#1077;&#1090;.&#1088;&#1092;/product/249392/derzhatel-dlya-telefona-borofone-bh124-magnit-plastik-vozduhovod-chernyykrasnyy/" TargetMode="External"/><Relationship Id="rId_hyperlink_923" Type="http://schemas.openxmlformats.org/officeDocument/2006/relationships/hyperlink" Target="http://&#1101;&#1083;&#1077;&#1082;&#1090;&#1088;&#1086;-&#1084;&#1072;&#1088;&#1082;&#1077;&#1090;.&#1088;&#1092;/product/219002/derzhatel-dlya-telefona-hoco-ca47-metall-vozduhovod-sharnir-magnit-chernyy/" TargetMode="External"/><Relationship Id="rId_hyperlink_924" Type="http://schemas.openxmlformats.org/officeDocument/2006/relationships/hyperlink" Target="http://&#1101;&#1083;&#1077;&#1082;&#1090;&#1088;&#1086;-&#1084;&#1072;&#1088;&#1082;&#1077;&#1090;.&#1088;&#1092;/product/249379/derzhatel-dlya-telefona-hoco-h71-plastik-silikon-torpedo-seryy/" TargetMode="External"/><Relationship Id="rId_hyperlink_925" Type="http://schemas.openxmlformats.org/officeDocument/2006/relationships/hyperlink" Target="http://&#1101;&#1083;&#1077;&#1082;&#1090;&#1088;&#1086;-&#1084;&#1072;&#1088;&#1082;&#1077;&#1090;.&#1088;&#1092;/product/249378/derzhatel-dlya-telefona-hoco-h72-plastik-silikon-vozduhovod-seryy/" TargetMode="External"/><Relationship Id="rId_hyperlink_926" Type="http://schemas.openxmlformats.org/officeDocument/2006/relationships/hyperlink" Target="http://&#1101;&#1083;&#1077;&#1082;&#1090;&#1088;&#1086;-&#1084;&#1072;&#1088;&#1082;&#1077;&#1090;.&#1088;&#1092;/product/249376/derzhatel-dlya-telefona-hoco-h74-plastik-silikon-vozduhovod-seryy/" TargetMode="External"/><Relationship Id="rId_hyperlink_927" Type="http://schemas.openxmlformats.org/officeDocument/2006/relationships/hyperlink" Target="http://&#1101;&#1083;&#1077;&#1082;&#1090;&#1088;&#1086;-&#1084;&#1072;&#1088;&#1082;&#1077;&#1090;.&#1088;&#1092;/product/163450/derzhatel-mobilnogo-telefona-avs-ah-1501-m-magnitnyy-na-deflektor/" TargetMode="External"/><Relationship Id="rId_hyperlink_928" Type="http://schemas.openxmlformats.org/officeDocument/2006/relationships/hyperlink" Target="http://&#1101;&#1083;&#1077;&#1082;&#1090;&#1088;&#1086;-&#1084;&#1072;&#1088;&#1082;&#1077;&#1090;.&#1088;&#1092;/product/222917/derzhatel-mobilnogo-telefona-avs-ah-1906m-magnitnyy/" TargetMode="External"/><Relationship Id="rId_hyperlink_929" Type="http://schemas.openxmlformats.org/officeDocument/2006/relationships/hyperlink" Target="http://&#1101;&#1083;&#1077;&#1082;&#1090;&#1088;&#1086;-&#1084;&#1072;&#1088;&#1082;&#1077;&#1090;.&#1088;&#1092;/product/160949/derzhatel-mobilnogo-telefona-blast-bch-113-airvent-magnet/" TargetMode="External"/><Relationship Id="rId_hyperlink_930" Type="http://schemas.openxmlformats.org/officeDocument/2006/relationships/hyperlink" Target="http://&#1101;&#1083;&#1077;&#1082;&#1090;&#1088;&#1086;-&#1084;&#1072;&#1088;&#1082;&#1077;&#1090;.&#1088;&#1092;/product/243771/derzhatel-mobilnogo-telefona-borofone-bh10-magnitnyy-chernyy/" TargetMode="External"/><Relationship Id="rId_hyperlink_931" Type="http://schemas.openxmlformats.org/officeDocument/2006/relationships/hyperlink" Target="http://&#1101;&#1083;&#1077;&#1082;&#1090;&#1088;&#1086;-&#1084;&#1072;&#1088;&#1082;&#1077;&#1090;.&#1088;&#1092;/product/245520/derzhatel-mobilnogo-telefona-borofone-bh102-chernyy/" TargetMode="External"/><Relationship Id="rId_hyperlink_932" Type="http://schemas.openxmlformats.org/officeDocument/2006/relationships/hyperlink" Target="http://&#1101;&#1083;&#1077;&#1082;&#1090;&#1088;&#1086;-&#1084;&#1072;&#1088;&#1082;&#1077;&#1090;.&#1088;&#1092;/product/220228/derzhatel-mobilnogo-telefona-borofone-bh12-magnitnyy-chernyy/" TargetMode="External"/><Relationship Id="rId_hyperlink_933" Type="http://schemas.openxmlformats.org/officeDocument/2006/relationships/hyperlink" Target="http://&#1101;&#1083;&#1077;&#1082;&#1090;&#1088;&#1086;-&#1084;&#1072;&#1088;&#1082;&#1077;&#1090;.&#1088;&#1092;/product/247131/derzhatel-mobilnogo-telefona-borofone-bh121-seryy/" TargetMode="External"/><Relationship Id="rId_hyperlink_934" Type="http://schemas.openxmlformats.org/officeDocument/2006/relationships/hyperlink" Target="http://&#1101;&#1083;&#1077;&#1082;&#1090;&#1088;&#1086;-&#1084;&#1072;&#1088;&#1082;&#1077;&#1090;.&#1088;&#1092;/product/249745/derzhatel-mobilnogo-telefona-borofone-bh123-seryy/" TargetMode="External"/><Relationship Id="rId_hyperlink_935" Type="http://schemas.openxmlformats.org/officeDocument/2006/relationships/hyperlink" Target="http://&#1101;&#1083;&#1077;&#1082;&#1090;&#1088;&#1086;-&#1084;&#1072;&#1088;&#1082;&#1077;&#1090;.&#1088;&#1092;/product/231500/derzhatel-mobilnogo-telefona-borofone-bh13-magnitnyy-chernyy/" TargetMode="External"/><Relationship Id="rId_hyperlink_936" Type="http://schemas.openxmlformats.org/officeDocument/2006/relationships/hyperlink" Target="http://&#1101;&#1083;&#1077;&#1082;&#1090;&#1088;&#1086;-&#1084;&#1072;&#1088;&#1082;&#1077;&#1090;.&#1088;&#1092;/product/235942/derzhatel-mobilnogo-telefona-borofone-bh36-magnitnyy-chernyy/" TargetMode="External"/><Relationship Id="rId_hyperlink_937" Type="http://schemas.openxmlformats.org/officeDocument/2006/relationships/hyperlink" Target="http://&#1101;&#1083;&#1077;&#1082;&#1090;&#1088;&#1086;-&#1084;&#1072;&#1088;&#1082;&#1077;&#1090;.&#1088;&#1092;/product/235940/derzhatel-mobilnogo-telefona-borofone-bh41-magnitnyy-chernyy/" TargetMode="External"/><Relationship Id="rId_hyperlink_938" Type="http://schemas.openxmlformats.org/officeDocument/2006/relationships/hyperlink" Target="http://&#1101;&#1083;&#1077;&#1082;&#1090;&#1088;&#1086;-&#1084;&#1072;&#1088;&#1082;&#1077;&#1090;.&#1088;&#1092;/product/234005/derzhatel-mobilnogo-telefona-borofone-bh44-magnitnyy-serebro/" TargetMode="External"/><Relationship Id="rId_hyperlink_939" Type="http://schemas.openxmlformats.org/officeDocument/2006/relationships/hyperlink" Target="http://&#1101;&#1083;&#1077;&#1082;&#1090;&#1088;&#1086;-&#1084;&#1072;&#1088;&#1082;&#1077;&#1090;.&#1088;&#1092;/product/221216/derzhatel-mobilnogo-telefona-borofone-bh5-magnitnyy-serebro/" TargetMode="External"/><Relationship Id="rId_hyperlink_940" Type="http://schemas.openxmlformats.org/officeDocument/2006/relationships/hyperlink" Target="http://&#1101;&#1083;&#1077;&#1082;&#1090;&#1088;&#1086;-&#1084;&#1072;&#1088;&#1082;&#1077;&#1090;.&#1088;&#1092;/product/218685/derzhatel-mobilnogo-telefona-borofone-bh5-magnitnyy-chernyy/" TargetMode="External"/><Relationship Id="rId_hyperlink_941" Type="http://schemas.openxmlformats.org/officeDocument/2006/relationships/hyperlink" Target="http://&#1101;&#1083;&#1077;&#1082;&#1090;&#1088;&#1086;-&#1084;&#1072;&#1088;&#1082;&#1077;&#1090;.&#1088;&#1092;/product/221217/derzhatel-mobilnogo-telefona-borofone-bh8-magnitnyy-chernyy/" TargetMode="External"/><Relationship Id="rId_hyperlink_942" Type="http://schemas.openxmlformats.org/officeDocument/2006/relationships/hyperlink" Target="http://&#1101;&#1083;&#1077;&#1082;&#1090;&#1088;&#1086;-&#1084;&#1072;&#1088;&#1082;&#1077;&#1090;.&#1088;&#1092;/product/249918/derzhatel-mobilnogo-telefona-carlive-sx71-magnitnyy/" TargetMode="External"/><Relationship Id="rId_hyperlink_943" Type="http://schemas.openxmlformats.org/officeDocument/2006/relationships/hyperlink" Target="http://&#1101;&#1083;&#1077;&#1082;&#1090;&#1088;&#1086;-&#1084;&#1072;&#1088;&#1082;&#1077;&#1090;.&#1088;&#1092;/product/249919/derzhatel-mobilnogo-telefona-carlive-sx72-magnitnyy/" TargetMode="External"/><Relationship Id="rId_hyperlink_944" Type="http://schemas.openxmlformats.org/officeDocument/2006/relationships/hyperlink" Target="http://&#1101;&#1083;&#1077;&#1082;&#1090;&#1088;&#1086;-&#1084;&#1072;&#1088;&#1082;&#1077;&#1090;.&#1088;&#1092;/product/249920/derzhatel-mobilnogo-telefona-carlive-sx73-magnitnyy/" TargetMode="External"/><Relationship Id="rId_hyperlink_945" Type="http://schemas.openxmlformats.org/officeDocument/2006/relationships/hyperlink" Target="http://&#1101;&#1083;&#1077;&#1082;&#1090;&#1088;&#1086;-&#1084;&#1072;&#1088;&#1082;&#1077;&#1090;.&#1088;&#1092;/product/246835/derzhatel-mobilnogo-telefona-deespi-dx04-magnitnyy/" TargetMode="External"/><Relationship Id="rId_hyperlink_946" Type="http://schemas.openxmlformats.org/officeDocument/2006/relationships/hyperlink" Target="http://&#1101;&#1083;&#1077;&#1082;&#1090;&#1088;&#1086;-&#1084;&#1072;&#1088;&#1082;&#1077;&#1090;.&#1088;&#1092;/product/246836/derzhatel-mobilnogo-telefona-deespi-dx05-magnitnyy/" TargetMode="External"/><Relationship Id="rId_hyperlink_947" Type="http://schemas.openxmlformats.org/officeDocument/2006/relationships/hyperlink" Target="http://&#1101;&#1083;&#1077;&#1082;&#1090;&#1088;&#1086;-&#1084;&#1072;&#1088;&#1082;&#1077;&#1090;.&#1088;&#1092;/product/246837/derzhatel-mobilnogo-telefona-deespi-dx10-magnitnyy/" TargetMode="External"/><Relationship Id="rId_hyperlink_948" Type="http://schemas.openxmlformats.org/officeDocument/2006/relationships/hyperlink" Target="http://&#1101;&#1083;&#1077;&#1082;&#1090;&#1088;&#1086;-&#1084;&#1072;&#1088;&#1082;&#1077;&#1090;.&#1088;&#1092;/product/250288/derzhatel-mobilnogo-telefona-deespi-dx19-na-vozduhovod-magnitnyy/" TargetMode="External"/><Relationship Id="rId_hyperlink_949" Type="http://schemas.openxmlformats.org/officeDocument/2006/relationships/hyperlink" Target="http://&#1101;&#1083;&#1077;&#1082;&#1090;&#1088;&#1086;-&#1084;&#1072;&#1088;&#1082;&#1077;&#1090;.&#1088;&#1092;/product/250289/derzhatel-mobilnogo-telefona-deespi-dx20-na-vozduhovod-magnitnyy/" TargetMode="External"/><Relationship Id="rId_hyperlink_950" Type="http://schemas.openxmlformats.org/officeDocument/2006/relationships/hyperlink" Target="http://&#1101;&#1083;&#1077;&#1082;&#1090;&#1088;&#1086;-&#1084;&#1072;&#1088;&#1082;&#1077;&#1090;.&#1088;&#1092;/product/250290/derzhatel-mobilnogo-telefona-deespi-dx21-na-vozduhovod-magnitnyy/" TargetMode="External"/><Relationship Id="rId_hyperlink_951" Type="http://schemas.openxmlformats.org/officeDocument/2006/relationships/hyperlink" Target="http://&#1101;&#1083;&#1077;&#1082;&#1090;&#1088;&#1086;-&#1084;&#1072;&#1088;&#1082;&#1077;&#1090;.&#1088;&#1092;/product/243687/derzhatel-mobilnogo-telefona-dream-ch112-magnitnyy/" TargetMode="External"/><Relationship Id="rId_hyperlink_952" Type="http://schemas.openxmlformats.org/officeDocument/2006/relationships/hyperlink" Target="http://&#1101;&#1083;&#1077;&#1082;&#1090;&#1088;&#1086;-&#1084;&#1072;&#1088;&#1082;&#1077;&#1090;.&#1088;&#1092;/product/243688/derzhatel-mobilnogo-telefona-dream-ch115-magnitnyy/" TargetMode="External"/><Relationship Id="rId_hyperlink_953" Type="http://schemas.openxmlformats.org/officeDocument/2006/relationships/hyperlink" Target="http://&#1101;&#1083;&#1077;&#1082;&#1090;&#1088;&#1086;-&#1084;&#1072;&#1088;&#1082;&#1077;&#1090;.&#1088;&#1092;/product/242643/derzhatel-mobilnogo-telefona-dream-ch119-magnitnyy/" TargetMode="External"/><Relationship Id="rId_hyperlink_954" Type="http://schemas.openxmlformats.org/officeDocument/2006/relationships/hyperlink" Target="http://&#1101;&#1083;&#1077;&#1082;&#1090;&#1088;&#1086;-&#1084;&#1072;&#1088;&#1082;&#1077;&#1090;.&#1088;&#1092;/product/235005/derzhatel-mobilnogo-telefona-dream-d4-magnitnyy/" TargetMode="External"/><Relationship Id="rId_hyperlink_955" Type="http://schemas.openxmlformats.org/officeDocument/2006/relationships/hyperlink" Target="http://&#1101;&#1083;&#1077;&#1082;&#1090;&#1088;&#1086;-&#1084;&#1072;&#1088;&#1082;&#1077;&#1090;.&#1088;&#1092;/product/222343/derzhatel-mobilnogo-telefona-dream-g160-magnitnyy/" TargetMode="External"/><Relationship Id="rId_hyperlink_956" Type="http://schemas.openxmlformats.org/officeDocument/2006/relationships/hyperlink" Target="http://&#1101;&#1083;&#1077;&#1082;&#1090;&#1088;&#1086;-&#1084;&#1072;&#1088;&#1082;&#1077;&#1090;.&#1088;&#1092;/product/220869/derzhatel-mobilnogo-telefona-dream-jhd159-magnitnyy/" TargetMode="External"/><Relationship Id="rId_hyperlink_957" Type="http://schemas.openxmlformats.org/officeDocument/2006/relationships/hyperlink" Target="http://&#1101;&#1083;&#1077;&#1082;&#1090;&#1088;&#1086;-&#1084;&#1072;&#1088;&#1082;&#1077;&#1090;.&#1088;&#1092;/product/225640/derzhatel-mobilnogo-telefona-dream-kt307/" TargetMode="External"/><Relationship Id="rId_hyperlink_958" Type="http://schemas.openxmlformats.org/officeDocument/2006/relationships/hyperlink" Target="http://&#1101;&#1083;&#1077;&#1082;&#1090;&#1088;&#1086;-&#1084;&#1072;&#1088;&#1082;&#1077;&#1090;.&#1088;&#1092;/product/225642/derzhatel-mobilnogo-telefona-dream-mg30-magnitnyy/" TargetMode="External"/><Relationship Id="rId_hyperlink_959" Type="http://schemas.openxmlformats.org/officeDocument/2006/relationships/hyperlink" Target="http://&#1101;&#1083;&#1077;&#1082;&#1090;&#1088;&#1086;-&#1084;&#1072;&#1088;&#1082;&#1077;&#1090;.&#1088;&#1092;/product/232226/derzhatel-mobilnogo-telefona-dream-xp706-magnitnyy/" TargetMode="External"/><Relationship Id="rId_hyperlink_960" Type="http://schemas.openxmlformats.org/officeDocument/2006/relationships/hyperlink" Target="http://&#1101;&#1083;&#1077;&#1082;&#1090;&#1088;&#1086;-&#1084;&#1072;&#1088;&#1082;&#1077;&#1090;.&#1088;&#1092;/product/235606/derzhatel-mobilnogo-telefona-exployd-ex-h-718-chernyy/" TargetMode="External"/><Relationship Id="rId_hyperlink_961" Type="http://schemas.openxmlformats.org/officeDocument/2006/relationships/hyperlink" Target="http://&#1101;&#1083;&#1077;&#1082;&#1090;&#1088;&#1086;-&#1084;&#1072;&#1088;&#1082;&#1077;&#1090;.&#1088;&#1092;/product/235604/derzhatel-mobilnogo-telefona-exployd-ex-h-719-serebro/" TargetMode="External"/><Relationship Id="rId_hyperlink_962" Type="http://schemas.openxmlformats.org/officeDocument/2006/relationships/hyperlink" Target="http://&#1101;&#1083;&#1077;&#1082;&#1090;&#1088;&#1086;-&#1084;&#1072;&#1088;&#1082;&#1077;&#1090;.&#1088;&#1092;/product/235603/derzhatel-mobilnogo-telefona-exployd-ex-h-720-rozovoe-zoloto/" TargetMode="External"/><Relationship Id="rId_hyperlink_963" Type="http://schemas.openxmlformats.org/officeDocument/2006/relationships/hyperlink" Target="http://&#1101;&#1083;&#1077;&#1082;&#1090;&#1088;&#1086;-&#1084;&#1072;&#1088;&#1082;&#1077;&#1090;.&#1088;&#1092;/product/217259/derzhatel-mobilnogo-telefona-hoco-ca25-magnitnyy-kreplenie-na-cd-privod-chernyy/" TargetMode="External"/><Relationship Id="rId_hyperlink_964" Type="http://schemas.openxmlformats.org/officeDocument/2006/relationships/hyperlink" Target="http://&#1101;&#1083;&#1077;&#1082;&#1090;&#1088;&#1086;-&#1084;&#1072;&#1088;&#1082;&#1077;&#1090;.&#1088;&#1092;/product/219799/derzhatel-mobilnogo-telefona-hoco-ca37-molotok-nozh-belyy/" TargetMode="External"/><Relationship Id="rId_hyperlink_965" Type="http://schemas.openxmlformats.org/officeDocument/2006/relationships/hyperlink" Target="http://&#1101;&#1083;&#1077;&#1082;&#1090;&#1088;&#1086;-&#1084;&#1072;&#1088;&#1082;&#1077;&#1090;.&#1088;&#1092;/product/225532/derzhatel-mobilnogo-telefona-hoco-ca65-magnitnyy-chernyy/" TargetMode="External"/><Relationship Id="rId_hyperlink_966" Type="http://schemas.openxmlformats.org/officeDocument/2006/relationships/hyperlink" Target="http://&#1101;&#1083;&#1077;&#1082;&#1090;&#1088;&#1086;-&#1084;&#1072;&#1088;&#1082;&#1077;&#1090;.&#1088;&#1092;/product/236462/derzhatel-mobilnogo-telefona-hoco-ca81-chernyy/" TargetMode="External"/><Relationship Id="rId_hyperlink_967" Type="http://schemas.openxmlformats.org/officeDocument/2006/relationships/hyperlink" Target="http://&#1101;&#1083;&#1077;&#1082;&#1090;&#1088;&#1086;-&#1084;&#1072;&#1088;&#1082;&#1077;&#1090;.&#1088;&#1092;/product/242522/derzhatel-mobilnogo-telefona-hoco-h16-magnit-chernyy/" TargetMode="External"/><Relationship Id="rId_hyperlink_968" Type="http://schemas.openxmlformats.org/officeDocument/2006/relationships/hyperlink" Target="http://&#1101;&#1083;&#1077;&#1082;&#1090;&#1088;&#1086;-&#1084;&#1072;&#1088;&#1082;&#1077;&#1090;.&#1088;&#1092;/product/247145/derzhatel-mobilnogo-telefona-hoco-h28-chernyy/" TargetMode="External"/><Relationship Id="rId_hyperlink_969" Type="http://schemas.openxmlformats.org/officeDocument/2006/relationships/hyperlink" Target="http://&#1101;&#1083;&#1077;&#1082;&#1090;&#1088;&#1086;-&#1084;&#1072;&#1088;&#1082;&#1077;&#1090;.&#1088;&#1092;/product/249747/derzhatel-mobilnogo-telefona-hoco-h57-magnit-chernyy/" TargetMode="External"/><Relationship Id="rId_hyperlink_970" Type="http://schemas.openxmlformats.org/officeDocument/2006/relationships/hyperlink" Target="http://&#1101;&#1083;&#1077;&#1082;&#1090;&#1088;&#1086;-&#1084;&#1072;&#1088;&#1082;&#1077;&#1090;.&#1088;&#1092;/product/249748/derzhatel-mobilnogo-telefona-hoco-h58-magnit-chernyy/" TargetMode="External"/><Relationship Id="rId_hyperlink_971" Type="http://schemas.openxmlformats.org/officeDocument/2006/relationships/hyperlink" Target="http://&#1101;&#1083;&#1077;&#1082;&#1090;&#1088;&#1086;-&#1084;&#1072;&#1088;&#1082;&#1077;&#1090;.&#1088;&#1092;/product/238100/derzhatel-mobilnogo-telefona-mrm-sx30-magnitnyy-zoloto/" TargetMode="External"/><Relationship Id="rId_hyperlink_972" Type="http://schemas.openxmlformats.org/officeDocument/2006/relationships/hyperlink" Target="http://&#1101;&#1083;&#1077;&#1082;&#1090;&#1088;&#1086;-&#1084;&#1072;&#1088;&#1082;&#1077;&#1090;.&#1088;&#1092;/product/146168/derzhatel-mobilnogo-telefona-u-20-magnitnyy/" TargetMode="External"/><Relationship Id="rId_hyperlink_973" Type="http://schemas.openxmlformats.org/officeDocument/2006/relationships/hyperlink" Target="http://&#1101;&#1083;&#1077;&#1082;&#1090;&#1088;&#1086;-&#1084;&#1072;&#1088;&#1082;&#1077;&#1090;.&#1088;&#1092;/product/129584/kreplenie-na-steklo-td-033-universalnoe-dlya-sotovyh-na-vozduhovod/" TargetMode="External"/><Relationship Id="rId_hyperlink_974" Type="http://schemas.openxmlformats.org/officeDocument/2006/relationships/hyperlink" Target="http://&#1101;&#1083;&#1077;&#1082;&#1090;&#1088;&#1086;-&#1084;&#1072;&#1088;&#1082;&#1077;&#1090;.&#1088;&#1092;/product/217299/nabor-plastin-dlya-magnitnyh-derzhateley-dream-cp2/" TargetMode="External"/><Relationship Id="rId_hyperlink_975" Type="http://schemas.openxmlformats.org/officeDocument/2006/relationships/hyperlink" Target="http://&#1101;&#1083;&#1077;&#1082;&#1090;&#1088;&#1086;-&#1084;&#1072;&#1088;&#1082;&#1077;&#1090;.&#1088;&#1092;/product/169433/derzhatel-dlya-smartfona-perfeo-517-do-65-na-stekloone-touch-super-prisoska-chernyy/" TargetMode="External"/><Relationship Id="rId_hyperlink_976" Type="http://schemas.openxmlformats.org/officeDocument/2006/relationships/hyperlink" Target="http://&#1101;&#1083;&#1077;&#1082;&#1090;&#1088;&#1086;-&#1084;&#1072;&#1088;&#1082;&#1077;&#1090;.&#1088;&#1092;/product/123296/derzhatel-mobilnogo-telefona-avs-ah-2081-xp/" TargetMode="External"/><Relationship Id="rId_hyperlink_977" Type="http://schemas.openxmlformats.org/officeDocument/2006/relationships/hyperlink" Target="http://&#1101;&#1083;&#1077;&#1082;&#1090;&#1088;&#1086;-&#1084;&#1072;&#1088;&#1082;&#1077;&#1090;.&#1088;&#1092;/product/135529/derzhatel-mobilnogo-telefona-avs-ah-2081-hr-v-blistere/" TargetMode="External"/><Relationship Id="rId_hyperlink_978" Type="http://schemas.openxmlformats.org/officeDocument/2006/relationships/hyperlink" Target="http://&#1101;&#1083;&#1077;&#1082;&#1090;&#1088;&#1086;-&#1084;&#1072;&#1088;&#1082;&#1077;&#1090;.&#1088;&#1092;/product/244227/derzhatel-mobilnogo-telefona-hoco-ca99-chernyy/" TargetMode="External"/><Relationship Id="rId_hyperlink_979" Type="http://schemas.openxmlformats.org/officeDocument/2006/relationships/hyperlink" Target="http://&#1101;&#1083;&#1077;&#1082;&#1090;&#1088;&#1086;-&#1084;&#1072;&#1088;&#1082;&#1077;&#1090;.&#1088;&#1092;/product/244526/derzhatel-dlya-smartfona-universalnyy-bm3220-na-rul-velosipeda-metall/" TargetMode="External"/><Relationship Id="rId_hyperlink_980" Type="http://schemas.openxmlformats.org/officeDocument/2006/relationships/hyperlink" Target="http://&#1101;&#1083;&#1077;&#1082;&#1090;&#1088;&#1086;-&#1084;&#1072;&#1088;&#1082;&#1077;&#1090;.&#1088;&#1092;/product/175130/derzhatel-dlya-smartfona-navigatora-perfeo-503-do-65-na-steklo-lipuchka-chernyyzelenyy/" TargetMode="External"/><Relationship Id="rId_hyperlink_981" Type="http://schemas.openxmlformats.org/officeDocument/2006/relationships/hyperlink" Target="http://&#1101;&#1083;&#1077;&#1082;&#1090;&#1088;&#1086;-&#1084;&#1072;&#1088;&#1082;&#1077;&#1090;.&#1088;&#1092;/product/249380/derzhatel-dlya-telefona-hoco-h70-plastik-silikon-vozduhovod-chernyykrasnyy/" TargetMode="External"/><Relationship Id="rId_hyperlink_982" Type="http://schemas.openxmlformats.org/officeDocument/2006/relationships/hyperlink" Target="http://&#1101;&#1083;&#1077;&#1082;&#1090;&#1088;&#1086;-&#1084;&#1072;&#1088;&#1082;&#1077;&#1090;.&#1088;&#1092;/product/251840/derzhatel-dlya-telefona-velosipednyy-hoco-ca73/" TargetMode="External"/><Relationship Id="rId_hyperlink_983" Type="http://schemas.openxmlformats.org/officeDocument/2006/relationships/hyperlink" Target="http://&#1101;&#1083;&#1077;&#1082;&#1090;&#1088;&#1086;-&#1084;&#1072;&#1088;&#1082;&#1077;&#1090;.&#1088;&#1092;/product/251841/derzhatel-dlya-telefona-velosipednyy-hoco-h31/" TargetMode="External"/><Relationship Id="rId_hyperlink_984" Type="http://schemas.openxmlformats.org/officeDocument/2006/relationships/hyperlink" Target="http://&#1101;&#1083;&#1077;&#1082;&#1090;&#1088;&#1086;-&#1084;&#1072;&#1088;&#1082;&#1077;&#1090;.&#1088;&#1092;/product/141699/derzhatel-mobilnogo-telefona-avs-ah-2116-c/" TargetMode="External"/><Relationship Id="rId_hyperlink_985" Type="http://schemas.openxmlformats.org/officeDocument/2006/relationships/hyperlink" Target="http://&#1101;&#1083;&#1077;&#1082;&#1090;&#1088;&#1086;-&#1084;&#1072;&#1088;&#1082;&#1077;&#1090;.&#1088;&#1092;/product/136864/derzhatel-mobilnogo-telefona-avs-ah-2121-c/" TargetMode="External"/><Relationship Id="rId_hyperlink_986" Type="http://schemas.openxmlformats.org/officeDocument/2006/relationships/hyperlink" Target="http://&#1101;&#1083;&#1077;&#1082;&#1090;&#1088;&#1086;-&#1084;&#1072;&#1088;&#1082;&#1077;&#1090;.&#1088;&#1092;/product/123127/derzhatel-mobilnogo-telefona-avs-ah-2240/" TargetMode="External"/><Relationship Id="rId_hyperlink_987" Type="http://schemas.openxmlformats.org/officeDocument/2006/relationships/hyperlink" Target="http://&#1101;&#1083;&#1077;&#1082;&#1090;&#1088;&#1086;-&#1084;&#1072;&#1088;&#1082;&#1077;&#1090;.&#1088;&#1092;/product/175157/derzhatel-mobilnogo-telefona-avs-ah-4955/" TargetMode="External"/><Relationship Id="rId_hyperlink_988" Type="http://schemas.openxmlformats.org/officeDocument/2006/relationships/hyperlink" Target="http://&#1101;&#1083;&#1077;&#1082;&#1090;&#1088;&#1086;-&#1084;&#1072;&#1088;&#1082;&#1077;&#1090;.&#1088;&#1092;/product/246438/derzhatel-mobilnogo-telefona-borofone-bh114-seryy/" TargetMode="External"/><Relationship Id="rId_hyperlink_989" Type="http://schemas.openxmlformats.org/officeDocument/2006/relationships/hyperlink" Target="http://&#1101;&#1083;&#1077;&#1082;&#1090;&#1088;&#1086;-&#1084;&#1072;&#1088;&#1082;&#1077;&#1090;.&#1088;&#1092;/product/248839/derzhatel-mobilnogo-telefona-borofone-bh119-seryy/" TargetMode="External"/><Relationship Id="rId_hyperlink_990" Type="http://schemas.openxmlformats.org/officeDocument/2006/relationships/hyperlink" Target="http://&#1101;&#1083;&#1077;&#1082;&#1090;&#1088;&#1086;-&#1084;&#1072;&#1088;&#1082;&#1077;&#1090;.&#1088;&#1092;/product/246437/derzhatel-mobilnogo-telefona-borofone-bh120-seryy/" TargetMode="External"/><Relationship Id="rId_hyperlink_991" Type="http://schemas.openxmlformats.org/officeDocument/2006/relationships/hyperlink" Target="http://&#1101;&#1083;&#1077;&#1082;&#1090;&#1088;&#1086;-&#1084;&#1072;&#1088;&#1082;&#1077;&#1090;.&#1088;&#1092;/product/233547/derzhatel-mobilnogo-telefona-borofone-bh50-chernyy/" TargetMode="External"/><Relationship Id="rId_hyperlink_992" Type="http://schemas.openxmlformats.org/officeDocument/2006/relationships/hyperlink" Target="http://&#1101;&#1083;&#1077;&#1082;&#1090;&#1088;&#1086;-&#1084;&#1072;&#1088;&#1082;&#1077;&#1090;.&#1088;&#1092;/product/234006/derzhatel-mobilnogo-telefona-borofone-bh62-na-torpedu-chernyy/" TargetMode="External"/><Relationship Id="rId_hyperlink_993" Type="http://schemas.openxmlformats.org/officeDocument/2006/relationships/hyperlink" Target="http://&#1101;&#1083;&#1077;&#1082;&#1090;&#1088;&#1086;-&#1084;&#1072;&#1088;&#1082;&#1077;&#1090;.&#1088;&#1092;/product/241865/derzhatel-mobilnogo-telefona-borofone-bh83-magnitnyy-chernyygoluboy/" TargetMode="External"/><Relationship Id="rId_hyperlink_994" Type="http://schemas.openxmlformats.org/officeDocument/2006/relationships/hyperlink" Target="http://&#1101;&#1083;&#1077;&#1082;&#1090;&#1088;&#1086;-&#1084;&#1072;&#1088;&#1082;&#1077;&#1090;.&#1088;&#1092;/product/151743/derzhatel-mobilnogo-telefona-bright-nova-39764/" TargetMode="External"/><Relationship Id="rId_hyperlink_995" Type="http://schemas.openxmlformats.org/officeDocument/2006/relationships/hyperlink" Target="http://&#1101;&#1083;&#1077;&#1082;&#1090;&#1088;&#1086;-&#1084;&#1072;&#1088;&#1082;&#1077;&#1090;.&#1088;&#1092;/product/244644/derzhatel-mobilnogo-telefona-carlive-sx52-magnitnyy/" TargetMode="External"/><Relationship Id="rId_hyperlink_996" Type="http://schemas.openxmlformats.org/officeDocument/2006/relationships/hyperlink" Target="http://&#1101;&#1083;&#1077;&#1082;&#1090;&#1088;&#1086;-&#1084;&#1072;&#1088;&#1082;&#1077;&#1090;.&#1088;&#1092;/product/244647/derzhatel-mobilnogo-telefona-carlive-sx59-magnitnyy/" TargetMode="External"/><Relationship Id="rId_hyperlink_997" Type="http://schemas.openxmlformats.org/officeDocument/2006/relationships/hyperlink" Target="http://&#1101;&#1083;&#1077;&#1082;&#1090;&#1088;&#1086;-&#1084;&#1072;&#1088;&#1082;&#1077;&#1090;.&#1088;&#1092;/product/244648/derzhatel-mobilnogo-telefona-carlive-sx60-magnitnyy/" TargetMode="External"/><Relationship Id="rId_hyperlink_998" Type="http://schemas.openxmlformats.org/officeDocument/2006/relationships/hyperlink" Target="http://&#1101;&#1083;&#1077;&#1082;&#1090;&#1088;&#1086;-&#1084;&#1072;&#1088;&#1082;&#1077;&#1090;.&#1088;&#1092;/product/245739/derzhatel-mobilnogo-telefona-carlive-sx86-teleskopicheskiy/" TargetMode="External"/><Relationship Id="rId_hyperlink_999" Type="http://schemas.openxmlformats.org/officeDocument/2006/relationships/hyperlink" Target="http://&#1101;&#1083;&#1077;&#1082;&#1090;&#1088;&#1086;-&#1084;&#1072;&#1088;&#1082;&#1077;&#1090;.&#1088;&#1092;/product/246814/derzhatel-mobilnogo-telefona-deespi-dx01-magnitnyy/" TargetMode="External"/><Relationship Id="rId_hyperlink_1000" Type="http://schemas.openxmlformats.org/officeDocument/2006/relationships/hyperlink" Target="http://&#1101;&#1083;&#1077;&#1082;&#1090;&#1088;&#1086;-&#1084;&#1072;&#1088;&#1082;&#1077;&#1090;.&#1088;&#1092;/product/246816/derzhatel-mobilnogo-telefona-deespi-dx03-magnitnyy/" TargetMode="External"/><Relationship Id="rId_hyperlink_1001" Type="http://schemas.openxmlformats.org/officeDocument/2006/relationships/hyperlink" Target="http://&#1101;&#1083;&#1077;&#1082;&#1090;&#1088;&#1086;-&#1084;&#1072;&#1088;&#1082;&#1077;&#1090;.&#1088;&#1092;/product/232219/derzhatel-mobilnogo-telefona-dream-xp293/" TargetMode="External"/><Relationship Id="rId_hyperlink_1002" Type="http://schemas.openxmlformats.org/officeDocument/2006/relationships/hyperlink" Target="http://&#1101;&#1083;&#1077;&#1082;&#1090;&#1088;&#1086;-&#1084;&#1072;&#1088;&#1082;&#1077;&#1090;.&#1088;&#1092;/product/246365/derzhatel-mobilnogo-telefona-hoco-h2-fioletovyy/" TargetMode="External"/><Relationship Id="rId_hyperlink_1003" Type="http://schemas.openxmlformats.org/officeDocument/2006/relationships/hyperlink" Target="http://&#1101;&#1083;&#1077;&#1082;&#1090;&#1088;&#1086;-&#1084;&#1072;&#1088;&#1082;&#1077;&#1090;.&#1088;&#1092;/product/248859/derzhatel-mobilnogo-telefona-hoco-h65-magnitnyy-chernyy/" TargetMode="External"/><Relationship Id="rId_hyperlink_1004" Type="http://schemas.openxmlformats.org/officeDocument/2006/relationships/hyperlink" Target="http://&#1101;&#1083;&#1077;&#1082;&#1090;&#1088;&#1086;-&#1084;&#1072;&#1088;&#1082;&#1077;&#1090;.&#1088;&#1092;/product/249750/derzhatel-mobilnogo-telefona-hoco-h65-magnitnyy-chernyykrasnyy/" TargetMode="External"/><Relationship Id="rId_hyperlink_1005" Type="http://schemas.openxmlformats.org/officeDocument/2006/relationships/hyperlink" Target="http://&#1101;&#1083;&#1077;&#1082;&#1090;&#1088;&#1086;-&#1084;&#1072;&#1088;&#1082;&#1077;&#1090;.&#1088;&#1092;/product/249752/derzhatel-mobilnogo-telefona-hoco-h66-magnitnyy-chernyykrasnyy/" TargetMode="External"/><Relationship Id="rId_hyperlink_1006" Type="http://schemas.openxmlformats.org/officeDocument/2006/relationships/hyperlink" Target="http://&#1101;&#1083;&#1077;&#1082;&#1090;&#1088;&#1086;-&#1084;&#1072;&#1088;&#1082;&#1077;&#1090;.&#1088;&#1092;/product/171961/derzhatel-mobilnogo-telefona-mini/" TargetMode="External"/><Relationship Id="rId_hyperlink_1007" Type="http://schemas.openxmlformats.org/officeDocument/2006/relationships/hyperlink" Target="http://&#1101;&#1083;&#1077;&#1082;&#1090;&#1088;&#1086;-&#1084;&#1072;&#1088;&#1082;&#1077;&#1090;.&#1088;&#1092;/product/137635/derzhatel-mobilnogo-telefona-td-044-universalnoe-dlya-sotovyh/" TargetMode="External"/><Relationship Id="rId_hyperlink_1008" Type="http://schemas.openxmlformats.org/officeDocument/2006/relationships/hyperlink" Target="http://&#1101;&#1083;&#1077;&#1082;&#1090;&#1088;&#1086;-&#1084;&#1072;&#1088;&#1082;&#1077;&#1090;.&#1088;&#1092;/product/244653/derzhatel-mobilnogo-telefona-na-pribornuyu-panel-magnitnyy-carlive-sx48/" TargetMode="External"/><Relationship Id="rId_hyperlink_1009" Type="http://schemas.openxmlformats.org/officeDocument/2006/relationships/hyperlink" Target="http://&#1101;&#1083;&#1077;&#1082;&#1090;&#1088;&#1086;-&#1084;&#1072;&#1088;&#1082;&#1077;&#1090;.&#1088;&#1092;/product/238071/derzhatel-plansheta-universalnyy-zyz-139-na-zhestkom-kreplenii/" TargetMode="External"/><Relationship Id="rId_hyperlink_1010" Type="http://schemas.openxmlformats.org/officeDocument/2006/relationships/hyperlink" Target="http://&#1101;&#1083;&#1077;&#1082;&#1090;&#1088;&#1086;-&#1084;&#1072;&#1088;&#1082;&#1077;&#1090;.&#1088;&#1092;/product/245339/domkrat-vintovoy-2t/" TargetMode="External"/><Relationship Id="rId_hyperlink_1011" Type="http://schemas.openxmlformats.org/officeDocument/2006/relationships/hyperlink" Target="http://&#1101;&#1083;&#1077;&#1082;&#1090;&#1088;&#1086;-&#1084;&#1072;&#1088;&#1082;&#1077;&#1090;.&#1088;&#1092;/product/245278/domkrat-gidravlicheskiy-2t-vysota-podema-148-278mm-lavita-la-jns-02/" TargetMode="External"/><Relationship Id="rId_hyperlink_1012" Type="http://schemas.openxmlformats.org/officeDocument/2006/relationships/hyperlink" Target="http://&#1101;&#1083;&#1077;&#1082;&#1090;&#1088;&#1086;-&#1084;&#1072;&#1088;&#1082;&#1077;&#1090;.&#1088;&#1092;/product/245272/domkrat-gidravlicheskiy-2t-vysota-podema-150-285mm-airline/" TargetMode="External"/><Relationship Id="rId_hyperlink_1013" Type="http://schemas.openxmlformats.org/officeDocument/2006/relationships/hyperlink" Target="http://&#1101;&#1083;&#1077;&#1082;&#1090;&#1088;&#1086;-&#1084;&#1072;&#1088;&#1082;&#1077;&#1090;.&#1088;&#1092;/product/246073/domkrat-gidravlicheskiy-2t-vysota-podema-158-308mm-autoprofi/" TargetMode="External"/><Relationship Id="rId_hyperlink_1014" Type="http://schemas.openxmlformats.org/officeDocument/2006/relationships/hyperlink" Target="http://&#1101;&#1083;&#1077;&#1082;&#1090;&#1088;&#1086;-&#1084;&#1072;&#1088;&#1082;&#1077;&#1090;.&#1088;&#1092;/product/246074/domkrat-gidravlicheskiy-3t-vysota-podema-158-308mm-skyway/" TargetMode="External"/><Relationship Id="rId_hyperlink_1015" Type="http://schemas.openxmlformats.org/officeDocument/2006/relationships/hyperlink" Target="http://&#1101;&#1083;&#1077;&#1082;&#1090;&#1088;&#1086;-&#1084;&#1072;&#1088;&#1082;&#1077;&#1090;.&#1088;&#1092;/product/245273/domkrat-gidravlicheskiy-3t-vysota-podema-180-340mm-lavita-la-jns-03/" TargetMode="External"/><Relationship Id="rId_hyperlink_1016" Type="http://schemas.openxmlformats.org/officeDocument/2006/relationships/hyperlink" Target="http://&#1101;&#1083;&#1077;&#1082;&#1090;&#1088;&#1086;-&#1084;&#1072;&#1088;&#1082;&#1077;&#1090;.&#1088;&#1092;/product/245274/domkrat-gidravlicheskiy-3t-vysota-podema-195-373mm-avtodelo/" TargetMode="External"/><Relationship Id="rId_hyperlink_1017" Type="http://schemas.openxmlformats.org/officeDocument/2006/relationships/hyperlink" Target="http://&#1101;&#1083;&#1077;&#1082;&#1090;&#1088;&#1086;-&#1084;&#1072;&#1088;&#1082;&#1077;&#1090;.&#1088;&#1092;/product/246075/domkrat-gidravlicheskiy-4t-vysota-podema-170-330mm-vettler/" TargetMode="External"/><Relationship Id="rId_hyperlink_1018" Type="http://schemas.openxmlformats.org/officeDocument/2006/relationships/hyperlink" Target="http://&#1101;&#1083;&#1077;&#1082;&#1090;&#1088;&#1086;-&#1084;&#1072;&#1088;&#1082;&#1077;&#1090;.&#1088;&#1092;/product/226981/domkrat-gidravlicheskiy-4t-vysota-podema-180-350mm-airline-aj-b-04s/" TargetMode="External"/><Relationship Id="rId_hyperlink_1019" Type="http://schemas.openxmlformats.org/officeDocument/2006/relationships/hyperlink" Target="http://&#1101;&#1083;&#1077;&#1082;&#1090;&#1088;&#1086;-&#1084;&#1072;&#1088;&#1082;&#1077;&#1090;.&#1088;&#1092;/product/226984/domkrat-gidravlicheskiy-4t-vysota-podema-195-380mm-keys-hofer-hf902134/" TargetMode="External"/><Relationship Id="rId_hyperlink_1020" Type="http://schemas.openxmlformats.org/officeDocument/2006/relationships/hyperlink" Target="http://&#1101;&#1083;&#1077;&#1082;&#1090;&#1088;&#1086;-&#1084;&#1072;&#1088;&#1082;&#1077;&#1090;.&#1088;&#1092;/product/246076/domkrat-gidravlicheskiy-4t-vysota-podema-195-380mm-s-predohranitelnym-klapanom-hofer-hf902133/" TargetMode="External"/><Relationship Id="rId_hyperlink_1021" Type="http://schemas.openxmlformats.org/officeDocument/2006/relationships/hyperlink" Target="http://&#1101;&#1083;&#1077;&#1082;&#1090;&#1088;&#1086;-&#1084;&#1072;&#1088;&#1082;&#1077;&#1090;.&#1088;&#1092;/product/246077/domkrat-gidravlicheskiy-5t-vysota-podema-175-345mm-skyway/" TargetMode="External"/><Relationship Id="rId_hyperlink_1022" Type="http://schemas.openxmlformats.org/officeDocument/2006/relationships/hyperlink" Target="http://&#1101;&#1083;&#1077;&#1082;&#1090;&#1088;&#1086;-&#1084;&#1072;&#1088;&#1082;&#1077;&#1090;.&#1088;&#1092;/product/226986/domkrat-gidravlicheskiy-6t-vysota-podema-200-385mm-hofer-hf902135/" TargetMode="External"/><Relationship Id="rId_hyperlink_1023" Type="http://schemas.openxmlformats.org/officeDocument/2006/relationships/hyperlink" Target="http://&#1101;&#1083;&#1077;&#1082;&#1090;&#1088;&#1086;-&#1084;&#1072;&#1088;&#1082;&#1077;&#1090;.&#1088;&#1092;/product/226987/domkrat-gidravlicheskiy-6t-vysota-podema-200-385mm-keys-lavita-la-jns-06pvc/" TargetMode="External"/><Relationship Id="rId_hyperlink_1024" Type="http://schemas.openxmlformats.org/officeDocument/2006/relationships/hyperlink" Target="http://&#1101;&#1083;&#1077;&#1082;&#1090;&#1088;&#1086;-&#1084;&#1072;&#1088;&#1082;&#1077;&#1090;.&#1088;&#1092;/product/226990/domkrat-gidravlicheskiy-8t-vysota-podema-200-405mm-autoprofi-dg-08/" TargetMode="External"/><Relationship Id="rId_hyperlink_1025" Type="http://schemas.openxmlformats.org/officeDocument/2006/relationships/hyperlink" Target="http://&#1101;&#1083;&#1077;&#1082;&#1090;&#1088;&#1086;-&#1084;&#1072;&#1088;&#1082;&#1077;&#1090;.&#1088;&#1092;/product/223455/domkrat-gidravlicheskiy-podkatnoy-2t-vysota-podema-125-320mm-airline-aj-2f-320/" TargetMode="External"/><Relationship Id="rId_hyperlink_1026" Type="http://schemas.openxmlformats.org/officeDocument/2006/relationships/hyperlink" Target="http://&#1101;&#1083;&#1077;&#1082;&#1090;&#1088;&#1086;-&#1084;&#1072;&#1088;&#1082;&#1077;&#1090;.&#1088;&#1092;/product/245344/domkrat-mehanicheskiy-romb-15t-avtomiks/" TargetMode="External"/><Relationship Id="rId_hyperlink_1027" Type="http://schemas.openxmlformats.org/officeDocument/2006/relationships/hyperlink" Target="http://&#1101;&#1083;&#1077;&#1082;&#1090;&#1088;&#1086;-&#1084;&#1072;&#1088;&#1082;&#1077;&#1090;.&#1088;&#1092;/product/248819/domkrat-mehanicheskiy-romb-3t-avtomiks/" TargetMode="External"/><Relationship Id="rId_hyperlink_1028" Type="http://schemas.openxmlformats.org/officeDocument/2006/relationships/hyperlink" Target="http://&#1101;&#1083;&#1077;&#1082;&#1090;&#1088;&#1086;-&#1084;&#1072;&#1088;&#1082;&#1077;&#1090;.&#1088;&#1092;/product/245340/lebedka-rychazhnaya-tal-tyaga-4t/" TargetMode="External"/><Relationship Id="rId_hyperlink_1029" Type="http://schemas.openxmlformats.org/officeDocument/2006/relationships/hyperlink" Target="http://&#1101;&#1083;&#1077;&#1082;&#1090;&#1088;&#1086;-&#1084;&#1072;&#1088;&#1082;&#1077;&#1090;.&#1088;&#1092;/product/240000/nakidka-na-sidene-s-podogrevom-velyur-chernaya/" TargetMode="External"/><Relationship Id="rId_hyperlink_1030" Type="http://schemas.openxmlformats.org/officeDocument/2006/relationships/hyperlink" Target="http://&#1101;&#1083;&#1077;&#1082;&#1090;&#1088;&#1086;-&#1084;&#1072;&#1088;&#1082;&#1077;&#1090;.&#1088;&#1092;/product/123787/nakidka-na-sidene-s-funkciey-obogreva-avs-hc-167/" TargetMode="External"/><Relationship Id="rId_hyperlink_1031" Type="http://schemas.openxmlformats.org/officeDocument/2006/relationships/hyperlink" Target="http://&#1101;&#1083;&#1077;&#1082;&#1090;&#1088;&#1086;-&#1084;&#1072;&#1088;&#1082;&#1077;&#1090;.&#1088;&#1092;/product/177887/nakidka-na-sidene-s-funkciey-obogreva-avs-hc-180/" TargetMode="External"/><Relationship Id="rId_hyperlink_1032" Type="http://schemas.openxmlformats.org/officeDocument/2006/relationships/hyperlink" Target="http://&#1101;&#1083;&#1077;&#1082;&#1090;&#1088;&#1086;-&#1084;&#1072;&#1088;&#1082;&#1077;&#1090;.&#1088;&#1092;/product/240026/organayzer-zaschita-na-spinu-sidenya-stvol-srg01-s-karmanom/" TargetMode="External"/><Relationship Id="rId_hyperlink_1033" Type="http://schemas.openxmlformats.org/officeDocument/2006/relationships/hyperlink" Target="http://&#1101;&#1083;&#1077;&#1082;&#1090;&#1088;&#1086;-&#1084;&#1072;&#1088;&#1082;&#1077;&#1090;.&#1088;&#1092;/product/131482/organayzer-zaschita-spinki-perednego-sidenya-ot-detskih-nog-zveroboy-letniy-kamuflyazh/" TargetMode="External"/><Relationship Id="rId_hyperlink_1034" Type="http://schemas.openxmlformats.org/officeDocument/2006/relationships/hyperlink" Target="http://&#1101;&#1083;&#1077;&#1082;&#1090;&#1088;&#1086;-&#1084;&#1072;&#1088;&#1082;&#1077;&#1090;.&#1088;&#1092;/product/233485/podstavka-dlya-telefona-i-plansheta-8smh4sm/" TargetMode="External"/><Relationship Id="rId_hyperlink_1035" Type="http://schemas.openxmlformats.org/officeDocument/2006/relationships/hyperlink" Target="http://&#1101;&#1083;&#1077;&#1082;&#1090;&#1088;&#1086;-&#1084;&#1072;&#1088;&#1082;&#1077;&#1090;.&#1088;&#1092;/product/233303/protivoskolzyaschiy-kovrik-podstavka-dream-sn3-chernyy/" TargetMode="External"/><Relationship Id="rId_hyperlink_1036" Type="http://schemas.openxmlformats.org/officeDocument/2006/relationships/hyperlink" Target="http://&#1101;&#1083;&#1077;&#1082;&#1090;&#1088;&#1086;-&#1084;&#1072;&#1088;&#1082;&#1077;&#1090;.&#1088;&#1092;/product/178752/protivoskolzyaschiy-kovrik-na-panel-avto-av-16-chernyy-o/" TargetMode="External"/><Relationship Id="rId_hyperlink_1037" Type="http://schemas.openxmlformats.org/officeDocument/2006/relationships/hyperlink" Target="http://&#1101;&#1083;&#1077;&#1082;&#1090;&#1088;&#1086;-&#1084;&#1072;&#1088;&#1082;&#1077;&#1090;.&#1088;&#1092;/product/123295/protivoskolzyaschiy-kovrik-na-pribornuyu-panel-avs-113a-1922sm/" TargetMode="External"/><Relationship Id="rId_hyperlink_1038" Type="http://schemas.openxmlformats.org/officeDocument/2006/relationships/hyperlink" Target="http://&#1101;&#1083;&#1077;&#1082;&#1090;&#1088;&#1086;-&#1084;&#1072;&#1088;&#1082;&#1077;&#1090;.&#1088;&#1092;/product/130831/protivoskolzyaschiy-kovrik-na-pribornuyu-panel-avs-114l-5629sm/" TargetMode="External"/><Relationship Id="rId_hyperlink_1039" Type="http://schemas.openxmlformats.org/officeDocument/2006/relationships/hyperlink" Target="http://&#1101;&#1083;&#1077;&#1082;&#1090;&#1088;&#1086;-&#1084;&#1072;&#1088;&#1082;&#1077;&#1090;.&#1088;&#1092;/product/132708/protivoskolzyaschiy-kovrik-na-pribornuyu-panel-avs-nano-np-002-159sm-prozrachnyy/" TargetMode="External"/><Relationship Id="rId_hyperlink_1040" Type="http://schemas.openxmlformats.org/officeDocument/2006/relationships/hyperlink" Target="http://&#1101;&#1083;&#1077;&#1082;&#1090;&#1088;&#1086;-&#1084;&#1072;&#1088;&#1082;&#1077;&#1090;.&#1088;&#1092;/product/132709/protivoskolzyaschiy-kovrik-na-pribornuyu-panel-avs-nano-np-002-159sm-chernyy/" TargetMode="External"/><Relationship Id="rId_hyperlink_1041" Type="http://schemas.openxmlformats.org/officeDocument/2006/relationships/hyperlink" Target="http://&#1101;&#1083;&#1077;&#1082;&#1090;&#1088;&#1086;-&#1084;&#1072;&#1088;&#1082;&#1077;&#1090;.&#1088;&#1092;/product/143931/protivoskolzyaschiy-kovrik-na-pribornuyu-panel-avs-nano-np-005-serdce-1714sm/" TargetMode="External"/><Relationship Id="rId_hyperlink_1042" Type="http://schemas.openxmlformats.org/officeDocument/2006/relationships/hyperlink" Target="http://&#1101;&#1083;&#1077;&#1082;&#1090;&#1088;&#1086;-&#1084;&#1072;&#1088;&#1082;&#1077;&#1090;.&#1088;&#1092;/product/143932/protivoskolzyaschiy-kovrik-na-pribornuyu-panel-avs-nano-np-006-pautina-1411sm/" TargetMode="External"/><Relationship Id="rId_hyperlink_1043" Type="http://schemas.openxmlformats.org/officeDocument/2006/relationships/hyperlink" Target="http://&#1101;&#1083;&#1077;&#1082;&#1090;&#1088;&#1086;-&#1084;&#1072;&#1088;&#1082;&#1077;&#1090;.&#1088;&#1092;/product/122104/protivoskolzyaschiy-kovrik-na-pribornuyu-panel-avs-nano-np-007-futbolnyy-myach-1411sm/" TargetMode="External"/><Relationship Id="rId_hyperlink_1044" Type="http://schemas.openxmlformats.org/officeDocument/2006/relationships/hyperlink" Target="http://&#1101;&#1083;&#1077;&#1082;&#1090;&#1088;&#1086;-&#1084;&#1072;&#1088;&#1082;&#1077;&#1090;.&#1088;&#1092;/product/132711/protivoskolzyaschiy-kovrik-na-pribornuyu-panel-avs-nano-np-008-14585sm/" TargetMode="External"/><Relationship Id="rId_hyperlink_1045" Type="http://schemas.openxmlformats.org/officeDocument/2006/relationships/hyperlink" Target="http://&#1101;&#1083;&#1077;&#1082;&#1090;&#1088;&#1086;-&#1084;&#1072;&#1088;&#1082;&#1077;&#1090;.&#1088;&#1092;/product/132712/protivoskolzyaschiy-kovrik-na-pribornuyu-panel-avs-nano-np-009-148sm/" TargetMode="External"/><Relationship Id="rId_hyperlink_1046" Type="http://schemas.openxmlformats.org/officeDocument/2006/relationships/hyperlink" Target="http://&#1101;&#1083;&#1077;&#1082;&#1090;&#1088;&#1086;-&#1084;&#1072;&#1088;&#1082;&#1077;&#1090;.&#1088;&#1092;/product/132714/protivoskolzyaschiy-kovrik-na-pribornuyu-panel-avs-nano-np-018-145185sm/" TargetMode="External"/><Relationship Id="rId_hyperlink_1047" Type="http://schemas.openxmlformats.org/officeDocument/2006/relationships/hyperlink" Target="http://&#1101;&#1083;&#1077;&#1082;&#1090;&#1088;&#1086;-&#1084;&#1072;&#1088;&#1082;&#1077;&#1090;.&#1088;&#1092;/product/149039/bolty-katafoty-nomera-ph3-vint-m6-sekretka-ladya-1250001vs/" TargetMode="External"/><Relationship Id="rId_hyperlink_1048" Type="http://schemas.openxmlformats.org/officeDocument/2006/relationships/hyperlink" Target="http://&#1101;&#1083;&#1077;&#1082;&#1090;&#1088;&#1086;-&#1084;&#1072;&#1088;&#1082;&#1077;&#1090;.&#1088;&#1092;/product/236479/zhguty-dlya-remonta-bezkamernyh-shin-rezinovye-usilennye-26h6h100-7sht-710y/" TargetMode="External"/><Relationship Id="rId_hyperlink_1049" Type="http://schemas.openxmlformats.org/officeDocument/2006/relationships/hyperlink" Target="http://&#1101;&#1083;&#1077;&#1082;&#1090;&#1088;&#1086;-&#1084;&#1072;&#1088;&#1082;&#1077;&#1090;.&#1088;&#1092;/product/250408/zaschitnaya-reshetka-dlya-avtomobilnoy-akustiki-13/" TargetMode="External"/><Relationship Id="rId_hyperlink_1050" Type="http://schemas.openxmlformats.org/officeDocument/2006/relationships/hyperlink" Target="http://&#1101;&#1083;&#1077;&#1082;&#1090;&#1088;&#1086;-&#1084;&#1072;&#1088;&#1082;&#1077;&#1090;.&#1088;&#1092;/product/250409/zaschitnaya-reshetka-dlya-avtomobilnoy-akustiki-69/" TargetMode="External"/><Relationship Id="rId_hyperlink_1051" Type="http://schemas.openxmlformats.org/officeDocument/2006/relationships/hyperlink" Target="http://&#1101;&#1083;&#1077;&#1082;&#1090;&#1088;&#1086;-&#1084;&#1072;&#1088;&#1082;&#1077;&#1090;.&#1088;&#1092;/product/237825/zerkalo-zadnego-vida-avtomobilnoe-s-prisoskoy-sy-212-60mm/" TargetMode="External"/><Relationship Id="rId_hyperlink_1052" Type="http://schemas.openxmlformats.org/officeDocument/2006/relationships/hyperlink" Target="http://&#1101;&#1083;&#1077;&#1082;&#1090;&#1088;&#1086;-&#1084;&#1072;&#1088;&#1082;&#1077;&#1090;.&#1088;&#1092;/product/245113/znak-avariynoy-ostanovki-svetootrazhayuschiy-39h39h39/" TargetMode="External"/><Relationship Id="rId_hyperlink_1053" Type="http://schemas.openxmlformats.org/officeDocument/2006/relationships/hyperlink" Target="http://&#1101;&#1083;&#1077;&#1082;&#1090;&#1088;&#1086;-&#1084;&#1072;&#1088;&#1082;&#1077;&#1090;.&#1088;&#1092;/product/245114/znak-avariynoy-ostanovki-svetootrazhayuschiy-39h39h39-plastikovyy-boks/" TargetMode="External"/><Relationship Id="rId_hyperlink_1054" Type="http://schemas.openxmlformats.org/officeDocument/2006/relationships/hyperlink" Target="http://&#1101;&#1083;&#1077;&#1082;&#1090;&#1088;&#1086;-&#1084;&#1072;&#1088;&#1082;&#1077;&#1090;.&#1088;&#1092;/product/243515/nabor-voditelskih-ochkov-2-v-1-chernyezheltye-orbita-ot-inl85/" TargetMode="External"/><Relationship Id="rId_hyperlink_1055" Type="http://schemas.openxmlformats.org/officeDocument/2006/relationships/hyperlink" Target="http://&#1101;&#1083;&#1077;&#1082;&#1090;&#1088;&#1086;-&#1084;&#1072;&#1088;&#1082;&#1077;&#1090;.&#1088;&#1092;/product/239898/nabor-dlya-remonta-bezkamernyh-shin-s-kleem-8-predmetov-na-blistere-siniy/" TargetMode="External"/><Relationship Id="rId_hyperlink_1056" Type="http://schemas.openxmlformats.org/officeDocument/2006/relationships/hyperlink" Target="http://&#1101;&#1083;&#1077;&#1082;&#1090;&#1088;&#1086;-&#1084;&#1072;&#1088;&#1082;&#1077;&#1090;.&#1088;&#1092;/product/239897/nabor-dlya-remonta-bezkamernyh-shin-s-kleem-9-predmetov-plastikovyy-keys/" TargetMode="External"/><Relationship Id="rId_hyperlink_1057" Type="http://schemas.openxmlformats.org/officeDocument/2006/relationships/hyperlink" Target="http://&#1101;&#1083;&#1077;&#1082;&#1090;&#1088;&#1086;-&#1084;&#1072;&#1088;&#1082;&#1077;&#1090;.&#1088;&#1092;/product/249494/pakety-dlya-upakovki-shin-chernye-4sht-110h110sm-ot-r12-do-r22/" TargetMode="External"/><Relationship Id="rId_hyperlink_1058" Type="http://schemas.openxmlformats.org/officeDocument/2006/relationships/hyperlink" Target="http://&#1101;&#1083;&#1077;&#1082;&#1090;&#1088;&#1086;-&#1084;&#1072;&#1088;&#1082;&#1077;&#1090;.&#1088;&#1092;/product/246563/tros-buksirovochnyy-10t-45m-kanat-pletenyy-2-kryuka-paket-a-tol/" TargetMode="External"/><Relationship Id="rId_hyperlink_1059" Type="http://schemas.openxmlformats.org/officeDocument/2006/relationships/hyperlink" Target="http://&#1101;&#1083;&#1077;&#1082;&#1090;&#1088;&#1086;-&#1084;&#1072;&#1088;&#1082;&#1077;&#1090;.&#1088;&#1092;/product/241955/tros-buksirovochnyy-10t-45m-kanat-pletenyy-2-kryuka-sumka-na-molnii-a-tol/" TargetMode="External"/><Relationship Id="rId_hyperlink_1060" Type="http://schemas.openxmlformats.org/officeDocument/2006/relationships/hyperlink" Target="http://&#1101;&#1083;&#1077;&#1082;&#1090;&#1088;&#1086;-&#1084;&#1072;&#1088;&#1082;&#1077;&#1090;.&#1088;&#1092;/product/246567/tros-buksirovochnyy-10t-5m-lenta-2-kryuka-paket-a-tol/" TargetMode="External"/><Relationship Id="rId_hyperlink_1061" Type="http://schemas.openxmlformats.org/officeDocument/2006/relationships/hyperlink" Target="http://&#1101;&#1083;&#1077;&#1082;&#1090;&#1088;&#1086;-&#1084;&#1072;&#1088;&#1082;&#1077;&#1090;.&#1088;&#1092;/product/246569/tros-buksirovochnyy-10t-5m-lenta-petli-paket-a-tol/" TargetMode="External"/><Relationship Id="rId_hyperlink_1062" Type="http://schemas.openxmlformats.org/officeDocument/2006/relationships/hyperlink" Target="http://&#1101;&#1083;&#1077;&#1082;&#1090;&#1088;&#1086;-&#1084;&#1072;&#1088;&#1082;&#1077;&#1090;.&#1088;&#1092;/product/246570/tros-buksirovochnyy-10t-5m-lenta-petli-sumka-na-molnii-a-tol/" TargetMode="External"/><Relationship Id="rId_hyperlink_1063" Type="http://schemas.openxmlformats.org/officeDocument/2006/relationships/hyperlink" Target="http://&#1101;&#1083;&#1077;&#1082;&#1090;&#1088;&#1086;-&#1084;&#1072;&#1088;&#1082;&#1077;&#1090;.&#1088;&#1092;/product/246564/tros-buksirovochnyy-12t-45m-kanat-pletenyy-2-kryuka-paket-a-tol/" TargetMode="External"/><Relationship Id="rId_hyperlink_1064" Type="http://schemas.openxmlformats.org/officeDocument/2006/relationships/hyperlink" Target="http://&#1101;&#1083;&#1077;&#1082;&#1090;&#1088;&#1086;-&#1084;&#1072;&#1088;&#1082;&#1077;&#1090;.&#1088;&#1092;/product/246571/tros-buksirovochnyy-12t-5m-lenta-2-kryuka-sumka-na-molnii-a-tol/" TargetMode="External"/><Relationship Id="rId_hyperlink_1065" Type="http://schemas.openxmlformats.org/officeDocument/2006/relationships/hyperlink" Target="http://&#1101;&#1083;&#1077;&#1082;&#1090;&#1088;&#1086;-&#1084;&#1072;&#1088;&#1082;&#1077;&#1090;.&#1088;&#1092;/product/246572/tros-buksirovochnyy-12t-5m-lenta-petli-paket-a-tol/" TargetMode="External"/><Relationship Id="rId_hyperlink_1066" Type="http://schemas.openxmlformats.org/officeDocument/2006/relationships/hyperlink" Target="http://&#1101;&#1083;&#1077;&#1082;&#1090;&#1088;&#1086;-&#1084;&#1072;&#1088;&#1082;&#1077;&#1090;.&#1088;&#1092;/product/246573/tros-buksirovochnyy-12t-5m-lenta-petli-sumka-na-molnii-a-tol/" TargetMode="External"/><Relationship Id="rId_hyperlink_1067" Type="http://schemas.openxmlformats.org/officeDocument/2006/relationships/hyperlink" Target="http://&#1101;&#1083;&#1077;&#1082;&#1090;&#1088;&#1086;-&#1084;&#1072;&#1088;&#1082;&#1077;&#1090;.&#1088;&#1092;/product/137568/tros-buksirovochnyy-25t-45m-lenta-2-kryuka-paket-avs-et-25s-a80998s/" TargetMode="External"/><Relationship Id="rId_hyperlink_1068" Type="http://schemas.openxmlformats.org/officeDocument/2006/relationships/hyperlink" Target="http://&#1101;&#1083;&#1077;&#1082;&#1090;&#1088;&#1086;-&#1084;&#1072;&#1088;&#1082;&#1077;&#1090;.&#1088;&#1092;/product/246565/tros-buksirovochnyy-35t-45m-2-kryuka-sumka-na-molnii-perchatki-a-tol/" TargetMode="External"/><Relationship Id="rId_hyperlink_1069" Type="http://schemas.openxmlformats.org/officeDocument/2006/relationships/hyperlink" Target="http://&#1101;&#1083;&#1077;&#1082;&#1090;&#1088;&#1086;-&#1084;&#1072;&#1088;&#1082;&#1077;&#1090;.&#1088;&#1092;/product/246562/tros-buksirovochnyy-35t-45m-vyazannyy-2-kryuka-paket-a-tol/" TargetMode="External"/><Relationship Id="rId_hyperlink_1070" Type="http://schemas.openxmlformats.org/officeDocument/2006/relationships/hyperlink" Target="http://&#1101;&#1083;&#1077;&#1082;&#1090;&#1088;&#1086;-&#1084;&#1072;&#1088;&#1082;&#1077;&#1090;.&#1088;&#1092;/product/178693/tros-buksirovochnyy-35t-45m-kanat-2-kryuka-paket-a-tol-trpl039/" TargetMode="External"/><Relationship Id="rId_hyperlink_1071" Type="http://schemas.openxmlformats.org/officeDocument/2006/relationships/hyperlink" Target="http://&#1101;&#1083;&#1077;&#1082;&#1090;&#1088;&#1086;-&#1084;&#1072;&#1088;&#1082;&#1077;&#1090;.&#1088;&#1092;/product/153698/tros-buksirovochnyy-35t-45m-lenta-2-kryuka-sumka-a-tol-tpc004/" TargetMode="External"/><Relationship Id="rId_hyperlink_1072" Type="http://schemas.openxmlformats.org/officeDocument/2006/relationships/hyperlink" Target="http://&#1101;&#1083;&#1077;&#1082;&#1090;&#1088;&#1086;-&#1084;&#1072;&#1088;&#1082;&#1077;&#1090;.&#1088;&#1092;/product/241957/tros-buksirovochnyy-35t-45m-petli-sumka-na-molnii-a-tol/" TargetMode="External"/><Relationship Id="rId_hyperlink_1073" Type="http://schemas.openxmlformats.org/officeDocument/2006/relationships/hyperlink" Target="http://&#1101;&#1083;&#1077;&#1082;&#1090;&#1088;&#1086;-&#1084;&#1072;&#1088;&#1082;&#1077;&#1090;.&#1088;&#1092;/product/246566/tros-buksirovochnyy-35t-45m-petli-sumka-na-molnii-perchatki-a-tol/" TargetMode="External"/><Relationship Id="rId_hyperlink_1074" Type="http://schemas.openxmlformats.org/officeDocument/2006/relationships/hyperlink" Target="http://&#1101;&#1083;&#1077;&#1082;&#1090;&#1088;&#1086;-&#1084;&#1072;&#1088;&#1082;&#1077;&#1090;.&#1088;&#1092;/product/219575/tros-buksirovochnyy-35t-4m-lenta-2-kryuka-paket-stvol-stbt0352/" TargetMode="External"/><Relationship Id="rId_hyperlink_1075" Type="http://schemas.openxmlformats.org/officeDocument/2006/relationships/hyperlink" Target="http://&#1101;&#1083;&#1077;&#1082;&#1090;&#1088;&#1086;-&#1084;&#1072;&#1088;&#1082;&#1077;&#1090;.&#1088;&#1092;/product/223672/tros-buksirovochnyy-3t-4m-kanat-2-kryuka-paket-avs-kt-3000/" TargetMode="External"/><Relationship Id="rId_hyperlink_1076" Type="http://schemas.openxmlformats.org/officeDocument/2006/relationships/hyperlink" Target="http://&#1101;&#1083;&#1077;&#1082;&#1090;&#1088;&#1086;-&#1084;&#1072;&#1088;&#1082;&#1077;&#1090;.&#1088;&#1092;/product/124471/tros-buksirovochnyy-3t-3m-zheltyy/" TargetMode="External"/><Relationship Id="rId_hyperlink_1077" Type="http://schemas.openxmlformats.org/officeDocument/2006/relationships/hyperlink" Target="http://&#1101;&#1083;&#1077;&#1082;&#1090;&#1088;&#1086;-&#1084;&#1072;&#1088;&#1082;&#1077;&#1090;.&#1088;&#1092;/product/137569/tros-buksirovochnyy-3t-5m-lenta-2-kryuka-sumka-avs-lt-3000-a80974s/" TargetMode="External"/><Relationship Id="rId_hyperlink_1078" Type="http://schemas.openxmlformats.org/officeDocument/2006/relationships/hyperlink" Target="http://&#1101;&#1083;&#1077;&#1082;&#1090;&#1088;&#1086;-&#1084;&#1072;&#1088;&#1082;&#1077;&#1090;.&#1088;&#1092;/product/124472/tros-buksirovochnyy-5t/" TargetMode="External"/><Relationship Id="rId_hyperlink_1079" Type="http://schemas.openxmlformats.org/officeDocument/2006/relationships/hyperlink" Target="http://&#1101;&#1083;&#1077;&#1082;&#1090;&#1088;&#1086;-&#1084;&#1072;&#1088;&#1082;&#1077;&#1090;.&#1088;&#1092;/product/153703/tros-buksirovochnyy-5t-45m-kanat-2-kryuka-paket-a-tol-trv002/" TargetMode="External"/><Relationship Id="rId_hyperlink_1080" Type="http://schemas.openxmlformats.org/officeDocument/2006/relationships/hyperlink" Target="http://&#1101;&#1083;&#1077;&#1082;&#1090;&#1088;&#1086;-&#1084;&#1072;&#1088;&#1082;&#1077;&#1090;.&#1088;&#1092;/product/239397/tros-buksirovochnyy-5t-45m-kanat-2-kryuka-paket-a-tol-trpl040/" TargetMode="External"/><Relationship Id="rId_hyperlink_1081" Type="http://schemas.openxmlformats.org/officeDocument/2006/relationships/hyperlink" Target="http://&#1101;&#1083;&#1077;&#1082;&#1090;&#1088;&#1086;-&#1084;&#1072;&#1088;&#1082;&#1077;&#1090;.&#1088;&#1092;/product/137570/tros-buksirovochnyy-5t-45m-kanat-2-kryuka-paket-avs-kt-5000-a78404s/" TargetMode="External"/><Relationship Id="rId_hyperlink_1082" Type="http://schemas.openxmlformats.org/officeDocument/2006/relationships/hyperlink" Target="http://&#1101;&#1083;&#1077;&#1082;&#1090;&#1088;&#1086;-&#1084;&#1072;&#1088;&#1082;&#1077;&#1090;.&#1088;&#1092;/product/223673/tros-buksirovochnyy-5t-45m-kanat-2-kryuka-paket-avs-kt-5000/" TargetMode="External"/><Relationship Id="rId_hyperlink_1083" Type="http://schemas.openxmlformats.org/officeDocument/2006/relationships/hyperlink" Target="http://&#1101;&#1083;&#1077;&#1082;&#1090;&#1088;&#1086;-&#1084;&#1072;&#1088;&#1082;&#1077;&#1090;.&#1088;&#1092;/product/241958/tros-buksirovochnyy-6t-45m-petli-paket-a-tol/" TargetMode="External"/><Relationship Id="rId_hyperlink_1084" Type="http://schemas.openxmlformats.org/officeDocument/2006/relationships/hyperlink" Target="http://&#1101;&#1083;&#1077;&#1082;&#1090;&#1088;&#1086;-&#1084;&#1072;&#1088;&#1082;&#1077;&#1090;.&#1088;&#1092;/product/241410/tros-buksirovochnyy-6t-tow-rope-tc-116-12m6mm/" TargetMode="External"/><Relationship Id="rId_hyperlink_1085" Type="http://schemas.openxmlformats.org/officeDocument/2006/relationships/hyperlink" Target="http://&#1101;&#1083;&#1077;&#1082;&#1090;&#1088;&#1086;-&#1084;&#1072;&#1088;&#1082;&#1077;&#1090;.&#1088;&#1092;/product/241954/tros-buksirovochnyy-7t-45m-kanat-pletenyy-2-kryuka-sumka-na-molnii-a-tol/" TargetMode="External"/><Relationship Id="rId_hyperlink_1086" Type="http://schemas.openxmlformats.org/officeDocument/2006/relationships/hyperlink" Target="http://&#1101;&#1083;&#1077;&#1082;&#1090;&#1088;&#1086;-&#1084;&#1072;&#1088;&#1082;&#1077;&#1090;.&#1088;&#1092;/product/241960/tros-buksirovochnyy-7t-45m-petli-sumka-na-molnii-a-tol/" TargetMode="External"/><Relationship Id="rId_hyperlink_1087" Type="http://schemas.openxmlformats.org/officeDocument/2006/relationships/hyperlink" Target="http://&#1101;&#1083;&#1077;&#1082;&#1090;&#1088;&#1086;-&#1084;&#1072;&#1088;&#1082;&#1077;&#1090;.&#1088;&#1092;/product/234846/tros-buksirovochnyy-7t-5m-lenta-2-petli-paket-avs-et-7s-a78408s/" TargetMode="External"/><Relationship Id="rId_hyperlink_1088" Type="http://schemas.openxmlformats.org/officeDocument/2006/relationships/hyperlink" Target="http://&#1101;&#1083;&#1077;&#1082;&#1090;&#1088;&#1086;-&#1084;&#1072;&#1088;&#1082;&#1077;&#1090;.&#1088;&#1092;/product/226575/tros-buksirovochnyy-7t-5m-lenta-2-kryuka-sumka-avs-lt-7000/" TargetMode="External"/><Relationship Id="rId_hyperlink_1089" Type="http://schemas.openxmlformats.org/officeDocument/2006/relationships/hyperlink" Target="http://&#1101;&#1083;&#1077;&#1082;&#1090;&#1088;&#1086;-&#1084;&#1072;&#1088;&#1082;&#1077;&#1090;.&#1088;&#1092;/product/241411/tros-buksirovochnyy-8t-tow-rope-tc-116-12m8mm/" TargetMode="External"/><Relationship Id="rId_hyperlink_1090" Type="http://schemas.openxmlformats.org/officeDocument/2006/relationships/hyperlink" Target="http://&#1101;&#1083;&#1077;&#1082;&#1090;&#1088;&#1086;-&#1084;&#1072;&#1088;&#1082;&#1077;&#1090;.&#1088;&#1092;/product/243083/tros-buksirovochnyy-2000kg-4m6mm-emergency-tow-rope/" TargetMode="External"/><Relationship Id="rId_hyperlink_1091" Type="http://schemas.openxmlformats.org/officeDocument/2006/relationships/hyperlink" Target="http://&#1101;&#1083;&#1077;&#1082;&#1090;&#1088;&#1086;-&#1084;&#1072;&#1088;&#1082;&#1077;&#1090;.&#1088;&#1092;/product/243084/tros-buksirovochnyy-3000kg-4m8mm-emergency-tow-rope/" TargetMode="External"/><Relationship Id="rId_hyperlink_1092" Type="http://schemas.openxmlformats.org/officeDocument/2006/relationships/hyperlink" Target="http://&#1101;&#1083;&#1077;&#1082;&#1090;&#1088;&#1086;-&#1084;&#1072;&#1088;&#1082;&#1077;&#1090;.&#1088;&#1092;/product/237651/tros-buksirovochnyy-5t-5m-siniy/" TargetMode="External"/><Relationship Id="rId_hyperlink_1093" Type="http://schemas.openxmlformats.org/officeDocument/2006/relationships/hyperlink" Target="http://&#1101;&#1083;&#1077;&#1082;&#1090;&#1088;&#1086;-&#1084;&#1072;&#1088;&#1082;&#1077;&#1090;.&#1088;&#1092;/product/235667/tros-buksirovochnyy-6t-5m-siniy/" TargetMode="External"/><Relationship Id="rId_hyperlink_1094" Type="http://schemas.openxmlformats.org/officeDocument/2006/relationships/hyperlink" Target="http://&#1101;&#1083;&#1077;&#1082;&#1090;&#1088;&#1086;-&#1084;&#1072;&#1088;&#1082;&#1077;&#1090;.&#1088;&#1092;/product/246413/tros-buksirovochnyy-energy-power-5t5-m-siniy/" TargetMode="External"/><Relationship Id="rId_hyperlink_1095" Type="http://schemas.openxmlformats.org/officeDocument/2006/relationships/hyperlink" Target="http://&#1101;&#1083;&#1077;&#1082;&#1090;&#1088;&#1086;-&#1084;&#1072;&#1088;&#1082;&#1077;&#1090;.&#1088;&#1092;/product/246414/tros-buksirovochnyy-energy-power-6t5-m-siniy/" TargetMode="External"/><Relationship Id="rId_hyperlink_1096" Type="http://schemas.openxmlformats.org/officeDocument/2006/relationships/hyperlink" Target="http://&#1101;&#1083;&#1077;&#1082;&#1090;&#1088;&#1086;-&#1084;&#1072;&#1088;&#1082;&#1077;&#1090;.&#1088;&#1092;/product/246415/tros-buksirovochnyy-energy-power-8t5-m-siniy/" TargetMode="External"/><Relationship Id="rId_hyperlink_1097" Type="http://schemas.openxmlformats.org/officeDocument/2006/relationships/hyperlink" Target="http://&#1101;&#1083;&#1077;&#1082;&#1090;&#1088;&#1086;-&#1084;&#1072;&#1088;&#1082;&#1077;&#1090;.&#1088;&#1092;/product/246416/tros-buksirovochnyy-energy-power-10t5-m-siniy/" TargetMode="External"/><Relationship Id="rId_hyperlink_1098" Type="http://schemas.openxmlformats.org/officeDocument/2006/relationships/hyperlink" Target="http://&#1101;&#1083;&#1077;&#1082;&#1090;&#1088;&#1086;-&#1084;&#1072;&#1088;&#1082;&#1077;&#1090;.&#1088;&#1092;/product/245110/shtorka-solncezaschitnaya-na-lobovoe-steklo-130h60sm-silver-odnostoronnyaya-folga/" TargetMode="External"/><Relationship Id="rId_hyperlink_1099" Type="http://schemas.openxmlformats.org/officeDocument/2006/relationships/hyperlink" Target="http://&#1101;&#1083;&#1077;&#1082;&#1090;&#1088;&#1086;-&#1084;&#1072;&#1088;&#1082;&#1077;&#1090;.&#1088;&#1092;/product/245111/shtorka-solncezaschitnaya-na-lobovoe-steklo-150h80sm-silver-odnostoronnyaya-folga/" TargetMode="External"/><Relationship Id="rId_hyperlink_1100" Type="http://schemas.openxmlformats.org/officeDocument/2006/relationships/hyperlink" Target="http://&#1101;&#1083;&#1077;&#1082;&#1090;&#1088;&#1086;-&#1084;&#1072;&#1088;&#1082;&#1077;&#1090;.&#1088;&#1092;/product/176591/shtorka-solncezaschitnaya-na-lobovoe-steklo-avs-105f-13060cm/" TargetMode="External"/><Relationship Id="rId_hyperlink_1101" Type="http://schemas.openxmlformats.org/officeDocument/2006/relationships/hyperlink" Target="http://&#1101;&#1083;&#1077;&#1082;&#1090;&#1088;&#1086;-&#1084;&#1072;&#1088;&#1082;&#1077;&#1090;.&#1088;&#1092;/product/249138/shtorka-solncezaschitnaya-na-lobovoe-steklo-130h60sm-m-serebro-dvuhstoronnyaya-na-prisoskah-lavita/" TargetMode="External"/><Relationship Id="rId_hyperlink_1102" Type="http://schemas.openxmlformats.org/officeDocument/2006/relationships/hyperlink" Target="http://&#1101;&#1083;&#1077;&#1082;&#1090;&#1088;&#1086;-&#1084;&#1072;&#1088;&#1082;&#1077;&#1090;.&#1088;&#1092;/product/124400/avtolampa-galogennaya-h15-12-1555-4300k-clearlight-whitelight-yarko-belaya-2sht/" TargetMode="External"/><Relationship Id="rId_hyperlink_1103" Type="http://schemas.openxmlformats.org/officeDocument/2006/relationships/hyperlink" Target="http://&#1101;&#1083;&#1077;&#1082;&#1090;&#1088;&#1086;-&#1084;&#1072;&#1088;&#1082;&#1077;&#1090;.&#1088;&#1092;/product/240957/avtolampa-galogennaya-h15-12-1555-pgj23t-1-origina-pro/" TargetMode="External"/><Relationship Id="rId_hyperlink_1104" Type="http://schemas.openxmlformats.org/officeDocument/2006/relationships/hyperlink" Target="http://&#1101;&#1083;&#1077;&#1082;&#1090;&#1088;&#1086;-&#1084;&#1072;&#1088;&#1082;&#1077;&#1090;.&#1088;&#1092;/product/223918/avtolampa-galogennaya-h16-12v-19w-mayak-52116/" TargetMode="External"/><Relationship Id="rId_hyperlink_1105" Type="http://schemas.openxmlformats.org/officeDocument/2006/relationships/hyperlink" Target="http://&#1101;&#1083;&#1077;&#1082;&#1090;&#1088;&#1086;-&#1084;&#1072;&#1088;&#1082;&#1077;&#1090;.&#1088;&#1092;/product/243731/avtolampa-galogennaya-hb3-12v-65w-mayak-59005/" TargetMode="External"/><Relationship Id="rId_hyperlink_1106" Type="http://schemas.openxmlformats.org/officeDocument/2006/relationships/hyperlink" Target="http://&#1101;&#1083;&#1077;&#1082;&#1090;&#1088;&#1086;-&#1084;&#1072;&#1088;&#1082;&#1077;&#1090;.&#1088;&#1092;/product/148948/avtolampa-galogennaya-osram-h15-12-1555/" TargetMode="External"/><Relationship Id="rId_hyperlink_1107" Type="http://schemas.openxmlformats.org/officeDocument/2006/relationships/hyperlink" Target="http://&#1101;&#1083;&#1077;&#1082;&#1090;&#1088;&#1086;-&#1084;&#1072;&#1088;&#1082;&#1077;&#1090;.&#1088;&#1092;/product/240954/avtolampa-galogennaya-dialuch-h15-12-1555-pgj23t-1-prime/" TargetMode="External"/><Relationship Id="rId_hyperlink_1108" Type="http://schemas.openxmlformats.org/officeDocument/2006/relationships/hyperlink" Target="http://&#1101;&#1083;&#1077;&#1082;&#1090;&#1088;&#1086;-&#1084;&#1072;&#1088;&#1082;&#1077;&#1090;.&#1088;&#1092;/product/242072/avtolampa-galogennaya-mayak-h15-12-1555-pgj23t-1-super-white-yarko-belaya/" TargetMode="External"/><Relationship Id="rId_hyperlink_1109" Type="http://schemas.openxmlformats.org/officeDocument/2006/relationships/hyperlink" Target="http://&#1101;&#1083;&#1077;&#1082;&#1090;&#1088;&#1086;-&#1084;&#1072;&#1088;&#1082;&#1077;&#1090;.&#1088;&#1092;/product/153650/avtolampa-galogennaya-mayak-hb1-12v-10080w-yarko-belaya/" TargetMode="External"/><Relationship Id="rId_hyperlink_1110" Type="http://schemas.openxmlformats.org/officeDocument/2006/relationships/hyperlink" Target="http://&#1101;&#1083;&#1077;&#1082;&#1090;&#1088;&#1086;-&#1084;&#1072;&#1088;&#1082;&#1077;&#1090;.&#1088;&#1092;/product/153640/avtolampa-galogennaya-mayak-hb1-12v-6545w/" TargetMode="External"/><Relationship Id="rId_hyperlink_1111" Type="http://schemas.openxmlformats.org/officeDocument/2006/relationships/hyperlink" Target="http://&#1101;&#1083;&#1077;&#1082;&#1090;&#1088;&#1086;-&#1084;&#1072;&#1088;&#1082;&#1077;&#1090;.&#1088;&#1092;/product/153639/avtolampa-galogennaya-mayak-hb3-12v-100w-yarko-belaya/" TargetMode="External"/><Relationship Id="rId_hyperlink_1112" Type="http://schemas.openxmlformats.org/officeDocument/2006/relationships/hyperlink" Target="http://&#1101;&#1083;&#1077;&#1082;&#1090;&#1088;&#1086;-&#1084;&#1072;&#1088;&#1082;&#1077;&#1090;.&#1088;&#1092;/product/153648/avtolampa-galogennaya-mayak-hb4-12v-100w-yarko-belaya/" TargetMode="External"/><Relationship Id="rId_hyperlink_1113" Type="http://schemas.openxmlformats.org/officeDocument/2006/relationships/hyperlink" Target="http://&#1101;&#1083;&#1077;&#1082;&#1090;&#1088;&#1086;-&#1084;&#1072;&#1088;&#1082;&#1077;&#1090;.&#1088;&#1092;/product/153638/avtolampa-galogennaya-mayak-hb5-12v-10080w-yarko-belaya/" TargetMode="External"/><Relationship Id="rId_hyperlink_1114" Type="http://schemas.openxmlformats.org/officeDocument/2006/relationships/hyperlink" Target="http://&#1101;&#1083;&#1077;&#1082;&#1090;&#1088;&#1086;-&#1084;&#1072;&#1088;&#1082;&#1077;&#1090;.&#1088;&#1092;/product/153649/avtolampa-galogennaya-mayak-hb5-12v-6555w/" TargetMode="External"/><Relationship Id="rId_hyperlink_1115" Type="http://schemas.openxmlformats.org/officeDocument/2006/relationships/hyperlink" Target="http://&#1101;&#1083;&#1077;&#1082;&#1090;&#1088;&#1086;-&#1084;&#1072;&#1088;&#1082;&#1077;&#1090;.&#1088;&#1092;/product/242071/avtolampa-ksenon-h15-12-1555-5000k-spectras-xenon-nabor-iz-2sht2-gabaritnye-svetodiodnye-lampy-t10/" TargetMode="External"/><Relationship Id="rId_hyperlink_1116" Type="http://schemas.openxmlformats.org/officeDocument/2006/relationships/hyperlink" Target="http://&#1101;&#1083;&#1077;&#1082;&#1090;&#1088;&#1086;-&#1084;&#1072;&#1088;&#1082;&#1077;&#1090;.&#1088;&#1092;/product/144517/lampa-galogennaya-bosch-h3-24-70-truck-light-1987302431/" TargetMode="External"/><Relationship Id="rId_hyperlink_1117" Type="http://schemas.openxmlformats.org/officeDocument/2006/relationships/hyperlink" Target="http://&#1101;&#1083;&#1077;&#1082;&#1090;&#1088;&#1086;-&#1084;&#1072;&#1088;&#1082;&#1077;&#1090;.&#1088;&#1092;/product/153677/lampa-galogennaya-h2-12v-55w-mayak-52222/" TargetMode="External"/><Relationship Id="rId_hyperlink_1118" Type="http://schemas.openxmlformats.org/officeDocument/2006/relationships/hyperlink" Target="http://&#1101;&#1083;&#1077;&#1082;&#1090;&#1088;&#1086;-&#1084;&#1072;&#1088;&#1082;&#1077;&#1090;.&#1088;&#1092;/product/237203/lampa-galogennaya-h271-pg13-12v-27w-mayak-52727w1/" TargetMode="External"/><Relationship Id="rId_hyperlink_1119" Type="http://schemas.openxmlformats.org/officeDocument/2006/relationships/hyperlink" Target="http://&#1101;&#1083;&#1077;&#1082;&#1090;&#1088;&#1086;-&#1084;&#1072;&#1088;&#1082;&#1077;&#1090;.&#1088;&#1092;/product/241936/lampa-galogennaya-h4p43t-12v-6055w-64193cbicool-blue-premium-kba2012/" TargetMode="External"/><Relationship Id="rId_hyperlink_1120" Type="http://schemas.openxmlformats.org/officeDocument/2006/relationships/hyperlink" Target="http://&#1101;&#1083;&#1077;&#1082;&#1090;&#1088;&#1086;-&#1084;&#1072;&#1088;&#1082;&#1077;&#1090;.&#1088;&#1092;/product/147918/lampa-galogennaya-osram-h1-12-100-super-bright-off-road-germaniya/" TargetMode="External"/><Relationship Id="rId_hyperlink_1121" Type="http://schemas.openxmlformats.org/officeDocument/2006/relationships/hyperlink" Target="http://&#1101;&#1083;&#1077;&#1082;&#1090;&#1088;&#1086;-&#1084;&#1072;&#1088;&#1082;&#1077;&#1090;.&#1088;&#1092;/product/148949/lampa-galogennaya-osram-h1-12-55-30-super/" TargetMode="External"/><Relationship Id="rId_hyperlink_1122" Type="http://schemas.openxmlformats.org/officeDocument/2006/relationships/hyperlink" Target="http://&#1101;&#1083;&#1077;&#1082;&#1090;&#1088;&#1086;-&#1084;&#1072;&#1088;&#1082;&#1077;&#1090;.&#1088;&#1092;/product/147919/lampa-galogennaya-osram-h1-12-55-germaniya/" TargetMode="External"/><Relationship Id="rId_hyperlink_1123" Type="http://schemas.openxmlformats.org/officeDocument/2006/relationships/hyperlink" Target="http://&#1101;&#1083;&#1077;&#1082;&#1090;&#1088;&#1086;-&#1084;&#1072;&#1088;&#1082;&#1077;&#1090;.&#1088;&#1092;/product/167243/lampa-galogennaya-osram-h1-12-55110-night-breaker-unlimited-blister-1sht-germaniya/" TargetMode="External"/><Relationship Id="rId_hyperlink_1124" Type="http://schemas.openxmlformats.org/officeDocument/2006/relationships/hyperlink" Target="http://&#1101;&#1083;&#1077;&#1082;&#1090;&#1088;&#1086;-&#1084;&#1072;&#1088;&#1082;&#1077;&#1090;.&#1088;&#1092;/product/147920/lampa-galogennaya-osram-h1-12-5530-allseason-super-vsepogodnyy-germaniya/" TargetMode="External"/><Relationship Id="rId_hyperlink_1125" Type="http://schemas.openxmlformats.org/officeDocument/2006/relationships/hyperlink" Target="http://&#1101;&#1083;&#1077;&#1082;&#1090;&#1088;&#1086;-&#1084;&#1072;&#1088;&#1082;&#1077;&#1090;.&#1088;&#1092;/product/144521/lampa-galogennaya-osram-h1-24-70-64155/" TargetMode="External"/><Relationship Id="rId_hyperlink_1126" Type="http://schemas.openxmlformats.org/officeDocument/2006/relationships/hyperlink" Target="http://&#1101;&#1083;&#1077;&#1082;&#1090;&#1088;&#1086;-&#1084;&#1072;&#1088;&#1082;&#1077;&#1090;.&#1088;&#1092;/product/144527/lampa-galogennaya-osram-h11-12-55-germaniya-64211/" TargetMode="External"/><Relationship Id="rId_hyperlink_1127" Type="http://schemas.openxmlformats.org/officeDocument/2006/relationships/hyperlink" Target="http://&#1101;&#1083;&#1077;&#1082;&#1090;&#1088;&#1086;-&#1084;&#1072;&#1088;&#1082;&#1077;&#1090;.&#1088;&#1092;/product/147922/lampa-galogennaya-osram-h3-12-55-germaniya-64151/" TargetMode="External"/><Relationship Id="rId_hyperlink_1128" Type="http://schemas.openxmlformats.org/officeDocument/2006/relationships/hyperlink" Target="http://&#1101;&#1083;&#1077;&#1082;&#1090;&#1088;&#1086;-&#1084;&#1072;&#1088;&#1082;&#1077;&#1090;.&#1088;&#1092;/product/147923/lampa-galogennaya-osram-h3-12-5520-cool-blue-intense-4200k-germaniya-64151cbi/" TargetMode="External"/><Relationship Id="rId_hyperlink_1129" Type="http://schemas.openxmlformats.org/officeDocument/2006/relationships/hyperlink" Target="http://&#1101;&#1083;&#1077;&#1082;&#1090;&#1088;&#1086;-&#1084;&#1072;&#1088;&#1082;&#1077;&#1090;.&#1088;&#1092;/product/147916/lampa-galogennaya-osram-h4-12-6055-germaniya-64193/" TargetMode="External"/><Relationship Id="rId_hyperlink_1130" Type="http://schemas.openxmlformats.org/officeDocument/2006/relationships/hyperlink" Target="http://&#1101;&#1083;&#1077;&#1082;&#1090;&#1088;&#1086;-&#1084;&#1072;&#1088;&#1082;&#1077;&#1090;.&#1088;&#1092;/product/144523/lampa-galogennaya-osram-h4-12-6055100-cool-blue-intense-next/" TargetMode="External"/><Relationship Id="rId_hyperlink_1131" Type="http://schemas.openxmlformats.org/officeDocument/2006/relationships/hyperlink" Target="http://&#1101;&#1083;&#1077;&#1082;&#1090;&#1088;&#1086;-&#1084;&#1072;&#1088;&#1082;&#1077;&#1090;.&#1088;&#1092;/product/129132/lampa-galogennaya-osram-h4-12-6055110-night-breaker-unlimited-blister-2sht-germaniya/" TargetMode="External"/><Relationship Id="rId_hyperlink_1132" Type="http://schemas.openxmlformats.org/officeDocument/2006/relationships/hyperlink" Target="http://&#1101;&#1083;&#1077;&#1082;&#1090;&#1088;&#1086;-&#1084;&#1072;&#1088;&#1082;&#1077;&#1090;.&#1088;&#1092;/product/147912/lampa-galogennaya-osram-h4-12-605530-allseason-super-vsepogodnyy-germaniya-64193als/" TargetMode="External"/><Relationship Id="rId_hyperlink_1133" Type="http://schemas.openxmlformats.org/officeDocument/2006/relationships/hyperlink" Target="http://&#1101;&#1083;&#1077;&#1082;&#1090;&#1088;&#1086;-&#1084;&#1072;&#1088;&#1082;&#1077;&#1090;.&#1088;&#1092;/product/147914/lampa-galogennaya-osram-h4-12-605530-super-germaniya-64193sup/" TargetMode="External"/><Relationship Id="rId_hyperlink_1134" Type="http://schemas.openxmlformats.org/officeDocument/2006/relationships/hyperlink" Target="http://&#1101;&#1083;&#1077;&#1082;&#1090;&#1088;&#1086;-&#1084;&#1072;&#1088;&#1082;&#1077;&#1090;.&#1088;&#1092;/product/129134/lampa-galogennaya-osram-h4-12-605560-silverstar-20-2-h-kratnyy-resurs/" TargetMode="External"/><Relationship Id="rId_hyperlink_1135" Type="http://schemas.openxmlformats.org/officeDocument/2006/relationships/hyperlink" Target="http://&#1101;&#1083;&#1077;&#1082;&#1090;&#1088;&#1086;-&#1084;&#1072;&#1088;&#1082;&#1077;&#1090;.&#1088;&#1092;/product/245443/lampa-galogennaya-osram-h4-12-605560-silverstar-20-2-h-kratnyy-resurs-nabor-2sht-64193sv2-hcb/" TargetMode="External"/><Relationship Id="rId_hyperlink_1136" Type="http://schemas.openxmlformats.org/officeDocument/2006/relationships/hyperlink" Target="http://&#1101;&#1083;&#1077;&#1082;&#1090;&#1088;&#1086;-&#1084;&#1072;&#1088;&#1082;&#1077;&#1090;.&#1088;&#1092;/product/217683/lampa-galogennaya-osram-h7-12-55-64210/" TargetMode="External"/><Relationship Id="rId_hyperlink_1137" Type="http://schemas.openxmlformats.org/officeDocument/2006/relationships/hyperlink" Target="http://&#1101;&#1083;&#1077;&#1082;&#1090;&#1088;&#1086;-&#1084;&#1072;&#1088;&#1082;&#1077;&#1090;.&#1088;&#1092;/product/148951/lampa-galogennaya-osram-h7-12-55-allseason-vsepogodnaya-64210all/" TargetMode="External"/><Relationship Id="rId_hyperlink_1138" Type="http://schemas.openxmlformats.org/officeDocument/2006/relationships/hyperlink" Target="http://&#1101;&#1083;&#1077;&#1082;&#1090;&#1088;&#1086;-&#1084;&#1072;&#1088;&#1082;&#1077;&#1090;.&#1088;&#1092;/product/237202/lampa-galogennaya-osram-h7-12-55130-night-breaker-laser-64210nbl/" TargetMode="External"/><Relationship Id="rId_hyperlink_1139" Type="http://schemas.openxmlformats.org/officeDocument/2006/relationships/hyperlink" Target="http://&#1101;&#1083;&#1077;&#1082;&#1090;&#1088;&#1086;-&#1084;&#1072;&#1088;&#1082;&#1077;&#1090;.&#1088;&#1092;/product/217684/lampa-galogennaya-osram-h7-12-5530-super-64210sup/" TargetMode="External"/><Relationship Id="rId_hyperlink_1140" Type="http://schemas.openxmlformats.org/officeDocument/2006/relationships/hyperlink" Target="http://&#1101;&#1083;&#1077;&#1082;&#1090;&#1088;&#1086;-&#1084;&#1072;&#1088;&#1082;&#1077;&#1090;.&#1088;&#1092;/product/144526/lampa-galogennaya-osram-h8-12-35-64212/" TargetMode="External"/><Relationship Id="rId_hyperlink_1141" Type="http://schemas.openxmlformats.org/officeDocument/2006/relationships/hyperlink" Target="http://&#1101;&#1083;&#1077;&#1082;&#1090;&#1088;&#1086;-&#1084;&#1072;&#1088;&#1082;&#1077;&#1090;.&#1088;&#1092;/product/147927/lampa-galogennaya-philips-h1-12-5530-vision-germaniya-12258prc1/" TargetMode="External"/><Relationship Id="rId_hyperlink_1142" Type="http://schemas.openxmlformats.org/officeDocument/2006/relationships/hyperlink" Target="http://&#1101;&#1083;&#1077;&#1082;&#1090;&#1088;&#1086;-&#1084;&#1072;&#1088;&#1082;&#1077;&#1090;.&#1088;&#1092;/product/251913/lampa-galogennaya-philips-h15-12-5530-vision-premium/" TargetMode="External"/><Relationship Id="rId_hyperlink_1143" Type="http://schemas.openxmlformats.org/officeDocument/2006/relationships/hyperlink" Target="http://&#1101;&#1083;&#1077;&#1082;&#1090;&#1088;&#1086;-&#1084;&#1072;&#1088;&#1082;&#1077;&#1090;.&#1088;&#1092;/product/223456/lampa-galogennaya-philips-h3-12-5530-vision-12336prc1/" TargetMode="External"/><Relationship Id="rId_hyperlink_1144" Type="http://schemas.openxmlformats.org/officeDocument/2006/relationships/hyperlink" Target="http://&#1101;&#1083;&#1077;&#1082;&#1090;&#1088;&#1086;-&#1084;&#1072;&#1088;&#1082;&#1077;&#1090;.&#1088;&#1092;/product/223457/lampa-galogennaya-philips-h4-12-6055-longlife-eco-vision-4-h-kratnyy-resurs-12342llecoc1/" TargetMode="External"/><Relationship Id="rId_hyperlink_1145" Type="http://schemas.openxmlformats.org/officeDocument/2006/relationships/hyperlink" Target="http://&#1101;&#1083;&#1077;&#1082;&#1090;&#1088;&#1086;-&#1084;&#1072;&#1088;&#1082;&#1077;&#1090;.&#1088;&#1092;/product/147924/lampa-galogennaya-philips-h4-12-605530-vision-germaniya-12342prb1/" TargetMode="External"/><Relationship Id="rId_hyperlink_1146" Type="http://schemas.openxmlformats.org/officeDocument/2006/relationships/hyperlink" Target="http://&#1101;&#1083;&#1077;&#1082;&#1090;&#1088;&#1086;-&#1084;&#1072;&#1088;&#1082;&#1077;&#1090;.&#1088;&#1092;/product/148960/lampa-galogennaya-philips-h4-12-605560-vision-plus-blister-12342vpb1/" TargetMode="External"/><Relationship Id="rId_hyperlink_1147" Type="http://schemas.openxmlformats.org/officeDocument/2006/relationships/hyperlink" Target="http://&#1101;&#1083;&#1077;&#1082;&#1090;&#1088;&#1086;-&#1084;&#1072;&#1088;&#1082;&#1077;&#1090;.&#1088;&#1092;/product/147926/lampa-galogennaya-philips-h7-12-5530-vision-germaniya/" TargetMode="External"/><Relationship Id="rId_hyperlink_1148" Type="http://schemas.openxmlformats.org/officeDocument/2006/relationships/hyperlink" Target="http://&#1101;&#1083;&#1077;&#1082;&#1090;&#1088;&#1086;-&#1084;&#1072;&#1088;&#1082;&#1077;&#1090;.&#1088;&#1092;/product/153934/lampa-galogennaya-mayak-h1-12v-100w-yarko-belaya/" TargetMode="External"/><Relationship Id="rId_hyperlink_1149" Type="http://schemas.openxmlformats.org/officeDocument/2006/relationships/hyperlink" Target="http://&#1101;&#1083;&#1077;&#1082;&#1090;&#1088;&#1086;-&#1084;&#1072;&#1088;&#1082;&#1077;&#1090;.&#1088;&#1092;/product/153663/lampa-galogennaya-mayak-h1-12v-100w30-super-yarkaya-mayak/" TargetMode="External"/><Relationship Id="rId_hyperlink_1150" Type="http://schemas.openxmlformats.org/officeDocument/2006/relationships/hyperlink" Target="http://&#1101;&#1083;&#1077;&#1082;&#1090;&#1088;&#1086;-&#1084;&#1072;&#1088;&#1082;&#1077;&#1090;.&#1088;&#1092;/product/178584/lampa-galogennaya-mayak-h1-12v-55w/" TargetMode="External"/><Relationship Id="rId_hyperlink_1151" Type="http://schemas.openxmlformats.org/officeDocument/2006/relationships/hyperlink" Target="http://&#1101;&#1083;&#1077;&#1082;&#1090;&#1088;&#1086;-&#1084;&#1072;&#1088;&#1082;&#1077;&#1090;.&#1088;&#1092;/product/153660/lampa-galogennaya-mayak-h1-12v-55w-yarko-belaya/" TargetMode="External"/><Relationship Id="rId_hyperlink_1152" Type="http://schemas.openxmlformats.org/officeDocument/2006/relationships/hyperlink" Target="http://&#1101;&#1083;&#1077;&#1082;&#1090;&#1088;&#1086;-&#1084;&#1072;&#1088;&#1082;&#1077;&#1090;.&#1088;&#1092;/product/153665/lampa-galogennaya-mayak-h1-12v-55w30-super-yarkaya/" TargetMode="External"/><Relationship Id="rId_hyperlink_1153" Type="http://schemas.openxmlformats.org/officeDocument/2006/relationships/hyperlink" Target="http://&#1101;&#1083;&#1077;&#1082;&#1090;&#1088;&#1086;-&#1084;&#1072;&#1088;&#1082;&#1077;&#1090;.&#1088;&#1092;/product/153661/lampa-galogennaya-mayak-h1-12v-100w/" TargetMode="External"/><Relationship Id="rId_hyperlink_1154" Type="http://schemas.openxmlformats.org/officeDocument/2006/relationships/hyperlink" Target="http://&#1101;&#1083;&#1077;&#1082;&#1090;&#1088;&#1086;-&#1084;&#1072;&#1088;&#1082;&#1077;&#1090;.&#1088;&#1092;/product/153637/lampa-galogennaya-mayak-h11-12v-55w/" TargetMode="External"/><Relationship Id="rId_hyperlink_1155" Type="http://schemas.openxmlformats.org/officeDocument/2006/relationships/hyperlink" Target="http://&#1101;&#1083;&#1077;&#1082;&#1090;&#1088;&#1086;-&#1084;&#1072;&#1088;&#1082;&#1077;&#1090;.&#1088;&#1092;/product/247679/lampa-galogennaya-mayak-h11-12v-55w-100-ultra-super-yarkaya-82110sl-bl2/" TargetMode="External"/><Relationship Id="rId_hyperlink_1156" Type="http://schemas.openxmlformats.org/officeDocument/2006/relationships/hyperlink" Target="http://&#1101;&#1083;&#1077;&#1082;&#1090;&#1088;&#1086;-&#1084;&#1072;&#1088;&#1082;&#1077;&#1090;.&#1088;&#1092;/product/183785/lampa-galogennaya-mayak-h11-12v-55w-ultra-82110ul/" TargetMode="External"/><Relationship Id="rId_hyperlink_1157" Type="http://schemas.openxmlformats.org/officeDocument/2006/relationships/hyperlink" Target="http://&#1101;&#1083;&#1077;&#1082;&#1090;&#1088;&#1086;-&#1084;&#1072;&#1088;&#1082;&#1077;&#1090;.&#1088;&#1092;/product/147575/lampa-galogennaya-mayak-h11-12v-55w-yarko-belaya/" TargetMode="External"/><Relationship Id="rId_hyperlink_1158" Type="http://schemas.openxmlformats.org/officeDocument/2006/relationships/hyperlink" Target="http://&#1101;&#1083;&#1077;&#1082;&#1090;&#1088;&#1086;-&#1084;&#1072;&#1088;&#1082;&#1077;&#1090;.&#1088;&#1092;/product/153664/lampa-galogennaya-mayak-h3-12v-55w/" TargetMode="External"/><Relationship Id="rId_hyperlink_1159" Type="http://schemas.openxmlformats.org/officeDocument/2006/relationships/hyperlink" Target="http://&#1101;&#1083;&#1077;&#1082;&#1090;&#1088;&#1086;-&#1084;&#1072;&#1088;&#1082;&#1077;&#1090;.&#1088;&#1092;/product/178583/lampa-galogennaya-mayak-h3-12v-55w-yarko-belaya/" TargetMode="External"/><Relationship Id="rId_hyperlink_1160" Type="http://schemas.openxmlformats.org/officeDocument/2006/relationships/hyperlink" Target="http://&#1101;&#1083;&#1077;&#1082;&#1090;&#1088;&#1086;-&#1084;&#1072;&#1088;&#1082;&#1077;&#1090;.&#1088;&#1092;/product/153662/lampa-galogennaya-mayak-h3-12v-55w30-super-yarkaya/" TargetMode="External"/><Relationship Id="rId_hyperlink_1161" Type="http://schemas.openxmlformats.org/officeDocument/2006/relationships/hyperlink" Target="http://&#1101;&#1083;&#1077;&#1082;&#1090;&#1088;&#1086;-&#1084;&#1072;&#1088;&#1082;&#1077;&#1090;.&#1088;&#1092;/product/178581/lampa-galogennaya-mayak-h4p43t-12v-10090w/" TargetMode="External"/><Relationship Id="rId_hyperlink_1162" Type="http://schemas.openxmlformats.org/officeDocument/2006/relationships/hyperlink" Target="http://&#1101;&#1083;&#1077;&#1082;&#1090;&#1088;&#1086;-&#1084;&#1072;&#1088;&#1082;&#1077;&#1090;.&#1088;&#1092;/product/153653/lampa-galogennaya-mayak-h4p43t-12v-10090w-yarko-belaya/" TargetMode="External"/><Relationship Id="rId_hyperlink_1163" Type="http://schemas.openxmlformats.org/officeDocument/2006/relationships/hyperlink" Target="http://&#1101;&#1083;&#1077;&#1082;&#1090;&#1088;&#1086;-&#1084;&#1072;&#1088;&#1082;&#1077;&#1090;.&#1088;&#1092;/product/153669/lampa-galogennaya-mayak-h4p43t-12v-10090w30-super-yarkaya/" TargetMode="External"/><Relationship Id="rId_hyperlink_1164" Type="http://schemas.openxmlformats.org/officeDocument/2006/relationships/hyperlink" Target="http://&#1101;&#1083;&#1077;&#1082;&#1090;&#1088;&#1086;-&#1084;&#1072;&#1088;&#1082;&#1077;&#1090;.&#1088;&#1092;/product/176693/lampa-galogennaya-mayak-h4p43t-12v-6055w/" TargetMode="External"/><Relationship Id="rId_hyperlink_1165" Type="http://schemas.openxmlformats.org/officeDocument/2006/relationships/hyperlink" Target="http://&#1101;&#1083;&#1077;&#1082;&#1090;&#1088;&#1086;-&#1084;&#1072;&#1088;&#1082;&#1077;&#1090;.&#1088;&#1092;/product/153658/lampa-galogennaya-mayak-h4p43t-12v-6055w-yarko-belaya/" TargetMode="External"/><Relationship Id="rId_hyperlink_1166" Type="http://schemas.openxmlformats.org/officeDocument/2006/relationships/hyperlink" Target="http://&#1101;&#1083;&#1077;&#1082;&#1090;&#1088;&#1086;-&#1084;&#1072;&#1088;&#1082;&#1077;&#1090;.&#1088;&#1092;/product/176694/lampa-galogennaya-mayak-h4p43t-12v-6055w30-super-yarkaya/" TargetMode="External"/><Relationship Id="rId_hyperlink_1167" Type="http://schemas.openxmlformats.org/officeDocument/2006/relationships/hyperlink" Target="http://&#1101;&#1083;&#1077;&#1082;&#1090;&#1088;&#1086;-&#1084;&#1072;&#1088;&#1082;&#1077;&#1090;.&#1088;&#1092;/product/153670/lampa-galogennaya-mayak-h4p43t-12v-8085w/" TargetMode="External"/><Relationship Id="rId_hyperlink_1168" Type="http://schemas.openxmlformats.org/officeDocument/2006/relationships/hyperlink" Target="http://&#1101;&#1083;&#1077;&#1082;&#1090;&#1088;&#1086;-&#1084;&#1072;&#1088;&#1082;&#1077;&#1090;.&#1088;&#1092;/product/178580/lampa-galogennaya-mayak-h4p45t-12v-10090w/" TargetMode="External"/><Relationship Id="rId_hyperlink_1169" Type="http://schemas.openxmlformats.org/officeDocument/2006/relationships/hyperlink" Target="http://&#1101;&#1083;&#1077;&#1082;&#1090;&#1088;&#1086;-&#1084;&#1072;&#1088;&#1082;&#1077;&#1090;.&#1088;&#1092;/product/178582/lampa-galogennaya-mayak-h4p45t-12v-6055w/" TargetMode="External"/><Relationship Id="rId_hyperlink_1170" Type="http://schemas.openxmlformats.org/officeDocument/2006/relationships/hyperlink" Target="http://&#1101;&#1083;&#1077;&#1082;&#1090;&#1088;&#1086;-&#1084;&#1072;&#1088;&#1082;&#1077;&#1090;.&#1088;&#1092;/product/153668/lampa-galogennaya-mayak-h4b-12v-8085w/" TargetMode="External"/><Relationship Id="rId_hyperlink_1171" Type="http://schemas.openxmlformats.org/officeDocument/2006/relationships/hyperlink" Target="http://&#1101;&#1083;&#1077;&#1082;&#1090;&#1088;&#1086;-&#1084;&#1072;&#1088;&#1082;&#1077;&#1090;.&#1088;&#1092;/product/153666/lampa-galogennaya-mayak-h7-12v-100w/" TargetMode="External"/><Relationship Id="rId_hyperlink_1172" Type="http://schemas.openxmlformats.org/officeDocument/2006/relationships/hyperlink" Target="http://&#1101;&#1083;&#1077;&#1082;&#1090;&#1088;&#1086;-&#1084;&#1072;&#1088;&#1082;&#1077;&#1090;.&#1088;&#1092;/product/153659/lampa-galogennaya-mayak-h7-12v-100w-yarko-belaya/" TargetMode="External"/><Relationship Id="rId_hyperlink_1173" Type="http://schemas.openxmlformats.org/officeDocument/2006/relationships/hyperlink" Target="http://&#1101;&#1083;&#1077;&#1082;&#1090;&#1088;&#1086;-&#1084;&#1072;&#1088;&#1082;&#1077;&#1090;.&#1088;&#1092;/product/164526/lampa-galogennaya-mayak-h7-12v-55w/" TargetMode="External"/><Relationship Id="rId_hyperlink_1174" Type="http://schemas.openxmlformats.org/officeDocument/2006/relationships/hyperlink" Target="http://&#1101;&#1083;&#1077;&#1082;&#1090;&#1088;&#1086;-&#1084;&#1072;&#1088;&#1082;&#1077;&#1090;.&#1088;&#1092;/product/164527/lampa-galogennaya-mayak-h7-12v-55w-yarko-belaya-52720sw/" TargetMode="External"/><Relationship Id="rId_hyperlink_1175" Type="http://schemas.openxmlformats.org/officeDocument/2006/relationships/hyperlink" Target="http://&#1101;&#1083;&#1077;&#1082;&#1090;&#1088;&#1086;-&#1084;&#1072;&#1088;&#1082;&#1077;&#1090;.&#1088;&#1092;/product/164528/lampa-galogennaya-mayak-h7-12v-55w30-super-yarkaya/" TargetMode="External"/><Relationship Id="rId_hyperlink_1176" Type="http://schemas.openxmlformats.org/officeDocument/2006/relationships/hyperlink" Target="http://&#1101;&#1083;&#1077;&#1082;&#1090;&#1088;&#1086;-&#1084;&#1072;&#1088;&#1082;&#1077;&#1090;.&#1088;&#1092;/product/153656/lampa-galogennaya-mayak-h8-12v-35w/" TargetMode="External"/><Relationship Id="rId_hyperlink_1177" Type="http://schemas.openxmlformats.org/officeDocument/2006/relationships/hyperlink" Target="http://&#1101;&#1083;&#1077;&#1082;&#1090;&#1088;&#1086;-&#1084;&#1072;&#1088;&#1082;&#1077;&#1090;.&#1088;&#1092;/product/153646/lampa-galogennaya-mayak-h9-12v-100w-yarko-belaya/" TargetMode="External"/><Relationship Id="rId_hyperlink_1178" Type="http://schemas.openxmlformats.org/officeDocument/2006/relationships/hyperlink" Target="http://&#1101;&#1083;&#1077;&#1082;&#1090;&#1088;&#1086;-&#1084;&#1072;&#1088;&#1082;&#1077;&#1090;.&#1088;&#1092;/product/153652/lampa-galogennaya-mayak-h9-12v-65w/" TargetMode="External"/><Relationship Id="rId_hyperlink_1179" Type="http://schemas.openxmlformats.org/officeDocument/2006/relationships/hyperlink" Target="http://&#1101;&#1083;&#1077;&#1082;&#1090;&#1088;&#1086;-&#1084;&#1072;&#1088;&#1082;&#1077;&#1090;.&#1088;&#1092;/product/168285/avtolampa-ksenon-h1-3000k-ket-maxlumclearlight-2sht/" TargetMode="External"/><Relationship Id="rId_hyperlink_1180" Type="http://schemas.openxmlformats.org/officeDocument/2006/relationships/hyperlink" Target="http://&#1101;&#1083;&#1077;&#1082;&#1090;&#1088;&#1086;-&#1084;&#1072;&#1088;&#1082;&#1077;&#1090;.&#1088;&#1092;/product/144516/avtolampa-ksenon-h1-4300k-ket-maxlumclearlight-2sht/" TargetMode="External"/><Relationship Id="rId_hyperlink_1181" Type="http://schemas.openxmlformats.org/officeDocument/2006/relationships/hyperlink" Target="http://&#1101;&#1083;&#1077;&#1082;&#1090;&#1088;&#1086;-&#1084;&#1072;&#1088;&#1082;&#1077;&#1090;.&#1088;&#1092;/product/174604/avtolampa-ksenon-h1-5000k-ket-maxlumclearlight-2sht/" TargetMode="External"/><Relationship Id="rId_hyperlink_1182" Type="http://schemas.openxmlformats.org/officeDocument/2006/relationships/hyperlink" Target="http://&#1101;&#1083;&#1077;&#1082;&#1090;&#1088;&#1086;-&#1084;&#1072;&#1088;&#1082;&#1077;&#1090;.&#1088;&#1092;/product/168286/avtolampa-ksenon-h1-6000k-ket-maxlumclearlight-2sht/" TargetMode="External"/><Relationship Id="rId_hyperlink_1183" Type="http://schemas.openxmlformats.org/officeDocument/2006/relationships/hyperlink" Target="http://&#1101;&#1083;&#1077;&#1082;&#1090;&#1088;&#1086;-&#1084;&#1072;&#1088;&#1082;&#1077;&#1090;.&#1088;&#1092;/product/220759/avtolampa-ksenon-h11-h8-h9-4300k-ket-maxlumclearlight-2sht-lcl-oh1-143-oll200/" TargetMode="External"/><Relationship Id="rId_hyperlink_1184" Type="http://schemas.openxmlformats.org/officeDocument/2006/relationships/hyperlink" Target="http://&#1101;&#1083;&#1077;&#1082;&#1090;&#1088;&#1086;-&#1084;&#1072;&#1088;&#1082;&#1077;&#1090;.&#1088;&#1092;/product/149033/avtolampa-ksenon-h11-h8-h9-5000k-ket-maxlumclearlight-2sht/" TargetMode="External"/><Relationship Id="rId_hyperlink_1185" Type="http://schemas.openxmlformats.org/officeDocument/2006/relationships/hyperlink" Target="http://&#1101;&#1083;&#1077;&#1082;&#1090;&#1088;&#1086;-&#1084;&#1072;&#1088;&#1082;&#1077;&#1090;.&#1088;&#1092;/product/174606/avtolampa-ksenon-h11-h8-h9-6000k-ket-maxlumclearlight-2sht/" TargetMode="External"/><Relationship Id="rId_hyperlink_1186" Type="http://schemas.openxmlformats.org/officeDocument/2006/relationships/hyperlink" Target="http://&#1101;&#1083;&#1077;&#1082;&#1090;&#1088;&#1086;-&#1084;&#1072;&#1088;&#1082;&#1077;&#1090;.&#1088;&#1092;/product/183781/avtolampa-ksenon-h3-3000k-ket-maxlumclearlight-2sht/" TargetMode="External"/><Relationship Id="rId_hyperlink_1187" Type="http://schemas.openxmlformats.org/officeDocument/2006/relationships/hyperlink" Target="http://&#1101;&#1083;&#1077;&#1082;&#1090;&#1088;&#1086;-&#1084;&#1072;&#1088;&#1082;&#1077;&#1090;.&#1088;&#1092;/product/174607/avtolampa-ksenon-h3-4300k-ket-maxlumclearlight-2sht/" TargetMode="External"/><Relationship Id="rId_hyperlink_1188" Type="http://schemas.openxmlformats.org/officeDocument/2006/relationships/hyperlink" Target="http://&#1101;&#1083;&#1077;&#1082;&#1090;&#1088;&#1086;-&#1084;&#1072;&#1088;&#1082;&#1077;&#1090;.&#1088;&#1092;/product/149776/avtolampa-ksenon-h3-5000k-ket-maxlumclearlight-2sht/" TargetMode="External"/><Relationship Id="rId_hyperlink_1189" Type="http://schemas.openxmlformats.org/officeDocument/2006/relationships/hyperlink" Target="http://&#1101;&#1083;&#1077;&#1082;&#1090;&#1088;&#1086;-&#1084;&#1072;&#1088;&#1082;&#1077;&#1090;.&#1088;&#1092;/product/174610/avtolampa-ksenon-h4-4300k-ket-maxlumclearlight-2sht/" TargetMode="External"/><Relationship Id="rId_hyperlink_1190" Type="http://schemas.openxmlformats.org/officeDocument/2006/relationships/hyperlink" Target="http://&#1101;&#1083;&#1077;&#1082;&#1090;&#1088;&#1086;-&#1084;&#1072;&#1088;&#1082;&#1077;&#1090;.&#1088;&#1092;/product/174611/avtolampa-ksenon-h4-5000k-ket-maxlumclearlight-2sht/" TargetMode="External"/><Relationship Id="rId_hyperlink_1191" Type="http://schemas.openxmlformats.org/officeDocument/2006/relationships/hyperlink" Target="http://&#1101;&#1083;&#1077;&#1082;&#1090;&#1088;&#1086;-&#1084;&#1072;&#1088;&#1082;&#1077;&#1090;.&#1088;&#1092;/product/239396/avtolampa-ksenon-h4-6000k-ket-maxlumclearlight-2sht/" TargetMode="External"/><Relationship Id="rId_hyperlink_1192" Type="http://schemas.openxmlformats.org/officeDocument/2006/relationships/hyperlink" Target="http://&#1101;&#1083;&#1077;&#1082;&#1090;&#1088;&#1086;-&#1084;&#1072;&#1088;&#1082;&#1077;&#1090;.&#1088;&#1092;/product/183782/avtolampa-ksenon-h4-12b-biksenon-3000k-ket-maxluxclearlight-2shtkontroller/" TargetMode="External"/><Relationship Id="rId_hyperlink_1193" Type="http://schemas.openxmlformats.org/officeDocument/2006/relationships/hyperlink" Target="http://&#1101;&#1083;&#1077;&#1082;&#1090;&#1088;&#1086;-&#1084;&#1072;&#1088;&#1082;&#1077;&#1090;.&#1088;&#1092;/product/148141/avtolampa-ksenon-h4-12b-biksenon-4300k-ket-maxluxclearlight-2sht/" TargetMode="External"/><Relationship Id="rId_hyperlink_1194" Type="http://schemas.openxmlformats.org/officeDocument/2006/relationships/hyperlink" Target="http://&#1101;&#1083;&#1077;&#1082;&#1090;&#1088;&#1086;-&#1084;&#1072;&#1088;&#1082;&#1077;&#1090;.&#1088;&#1092;/product/148140/avtolampa-ksenon-h4-12b-biksenon-6000k-ket-maxluxclearlight-2shtkontroller/" TargetMode="External"/><Relationship Id="rId_hyperlink_1195" Type="http://schemas.openxmlformats.org/officeDocument/2006/relationships/hyperlink" Target="http://&#1101;&#1083;&#1077;&#1082;&#1090;&#1088;&#1086;-&#1084;&#1072;&#1088;&#1082;&#1077;&#1090;.&#1088;&#1092;/product/124401/avtolampa-ksenon-h7-3000k-ket-maxlumclearlight-2sht/" TargetMode="External"/><Relationship Id="rId_hyperlink_1196" Type="http://schemas.openxmlformats.org/officeDocument/2006/relationships/hyperlink" Target="http://&#1101;&#1083;&#1077;&#1082;&#1090;&#1088;&#1086;-&#1084;&#1072;&#1088;&#1082;&#1077;&#1090;.&#1088;&#1092;/product/220762/avtolampa-ksenon-h7-4300k-ket-maxlumclearlight-2sht/" TargetMode="External"/><Relationship Id="rId_hyperlink_1197" Type="http://schemas.openxmlformats.org/officeDocument/2006/relationships/hyperlink" Target="http://&#1101;&#1083;&#1077;&#1082;&#1090;&#1088;&#1086;-&#1084;&#1072;&#1088;&#1082;&#1077;&#1090;.&#1088;&#1092;/product/124654/avtolampa-ksenon-h7-5000k-ket-maxlumclearlight-2sht/" TargetMode="External"/><Relationship Id="rId_hyperlink_1198" Type="http://schemas.openxmlformats.org/officeDocument/2006/relationships/hyperlink" Target="http://&#1101;&#1083;&#1077;&#1082;&#1090;&#1088;&#1086;-&#1084;&#1072;&#1088;&#1082;&#1077;&#1090;.&#1088;&#1092;/product/149775/avtolampa-ksenon-h7-6000k-ket-maxlumclearlight-2sht/" TargetMode="External"/><Relationship Id="rId_hyperlink_1199" Type="http://schemas.openxmlformats.org/officeDocument/2006/relationships/hyperlink" Target="http://&#1101;&#1083;&#1077;&#1082;&#1090;&#1088;&#1086;-&#1084;&#1072;&#1088;&#1082;&#1077;&#1090;.&#1088;&#1092;/product/229961/avtolampa-ksenon-hb3-9005h10-4300k-ket-extra-vision-30-xenite-2sht/" TargetMode="External"/><Relationship Id="rId_hyperlink_1200" Type="http://schemas.openxmlformats.org/officeDocument/2006/relationships/hyperlink" Target="http://&#1101;&#1083;&#1077;&#1082;&#1090;&#1088;&#1086;-&#1084;&#1072;&#1088;&#1082;&#1077;&#1090;.&#1088;&#1092;/product/229962/avtolampa-ksenon-hb3-9005h10-4300k-ket-maxlumclearlight-2sht/" TargetMode="External"/><Relationship Id="rId_hyperlink_1201" Type="http://schemas.openxmlformats.org/officeDocument/2006/relationships/hyperlink" Target="http://&#1101;&#1083;&#1077;&#1082;&#1090;&#1088;&#1086;-&#1084;&#1072;&#1088;&#1082;&#1077;&#1090;.&#1088;&#1092;/product/229963/avtolampa-ksenon-hb3-9005h10-5000k-ket-extra-vision-30-xenite-2sht/" TargetMode="External"/><Relationship Id="rId_hyperlink_1202" Type="http://schemas.openxmlformats.org/officeDocument/2006/relationships/hyperlink" Target="http://&#1101;&#1083;&#1077;&#1082;&#1090;&#1088;&#1086;-&#1084;&#1072;&#1088;&#1082;&#1077;&#1090;.&#1088;&#1092;/product/229964/avtolampa-ksenon-hb4-9006-3000k-ket-maxlumclearlight-2sht/" TargetMode="External"/><Relationship Id="rId_hyperlink_1203" Type="http://schemas.openxmlformats.org/officeDocument/2006/relationships/hyperlink" Target="http://&#1101;&#1083;&#1077;&#1082;&#1090;&#1088;&#1086;-&#1084;&#1072;&#1088;&#1082;&#1077;&#1090;.&#1088;&#1092;/product/147576/blok-rozzhiga-omegalight-slim-1sht-9-16v35w/" TargetMode="External"/><Relationship Id="rId_hyperlink_1204" Type="http://schemas.openxmlformats.org/officeDocument/2006/relationships/hyperlink" Target="http://&#1101;&#1083;&#1077;&#1082;&#1090;&#1088;&#1086;-&#1084;&#1072;&#1088;&#1082;&#1077;&#1090;.&#1088;&#1092;/product/229957/blok-rozzhiga-xenite-slim-1sht-9-16v/" TargetMode="External"/><Relationship Id="rId_hyperlink_1205" Type="http://schemas.openxmlformats.org/officeDocument/2006/relationships/hyperlink" Target="http://&#1101;&#1083;&#1077;&#1082;&#1090;&#1088;&#1086;-&#1084;&#1072;&#1088;&#1082;&#1077;&#1090;.&#1088;&#1092;/product/179157/komplektuyuschie-obmanki-silver-provoda-dlya-ksenona/" TargetMode="External"/><Relationship Id="rId_hyperlink_1206" Type="http://schemas.openxmlformats.org/officeDocument/2006/relationships/hyperlink" Target="http://&#1101;&#1083;&#1077;&#1082;&#1090;&#1088;&#1086;-&#1084;&#1072;&#1088;&#1082;&#1077;&#1090;.&#1088;&#1092;/product/173155/lampy-bi-ksenon-hb59007-4300k-avs-2shtkomplekt-provodov/" TargetMode="External"/><Relationship Id="rId_hyperlink_1207" Type="http://schemas.openxmlformats.org/officeDocument/2006/relationships/hyperlink" Target="http://&#1101;&#1083;&#1077;&#1082;&#1090;&#1088;&#1086;-&#1084;&#1072;&#1088;&#1082;&#1077;&#1090;.&#1088;&#1092;/product/173156/lampy-bi-ksenon-hb59007-5000k-avs-2shtkomplekt-provodov/" TargetMode="External"/><Relationship Id="rId_hyperlink_1208" Type="http://schemas.openxmlformats.org/officeDocument/2006/relationships/hyperlink" Target="http://&#1101;&#1083;&#1077;&#1082;&#1090;&#1088;&#1086;-&#1084;&#1072;&#1088;&#1082;&#1077;&#1090;.&#1088;&#1092;/product/173157/lampy-bi-ksenon-hb59007-6000k-avs-2shtkomplekt-provodov/" TargetMode="External"/><Relationship Id="rId_hyperlink_1209" Type="http://schemas.openxmlformats.org/officeDocument/2006/relationships/hyperlink" Target="http://&#1101;&#1083;&#1077;&#1082;&#1090;&#1088;&#1086;-&#1084;&#1072;&#1088;&#1082;&#1077;&#1090;.&#1088;&#1092;/product/173159/lampy-ksenon-hb29004-5000k-avs-2sht/" TargetMode="External"/><Relationship Id="rId_hyperlink_1210" Type="http://schemas.openxmlformats.org/officeDocument/2006/relationships/hyperlink" Target="http://&#1101;&#1083;&#1077;&#1082;&#1090;&#1088;&#1086;-&#1084;&#1072;&#1088;&#1082;&#1077;&#1090;.&#1088;&#1092;/product/173160/lampy-ksenon-hb29004-6000k-avs-2sht/" TargetMode="External"/><Relationship Id="rId_hyperlink_1211" Type="http://schemas.openxmlformats.org/officeDocument/2006/relationships/hyperlink" Target="http://&#1101;&#1083;&#1077;&#1082;&#1090;&#1088;&#1086;-&#1084;&#1072;&#1088;&#1082;&#1077;&#1090;.&#1088;&#1092;/product/173161/lampy-ksenon-hb59007-6000k-avs-2sht/" TargetMode="External"/><Relationship Id="rId_hyperlink_1212" Type="http://schemas.openxmlformats.org/officeDocument/2006/relationships/hyperlink" Target="http://&#1101;&#1083;&#1077;&#1082;&#1090;&#1088;&#1086;-&#1084;&#1072;&#1088;&#1082;&#1077;&#1090;.&#1088;&#1092;/product/167903/perehodnik-ketamp-universalnyy-k-ksenonu-maxlight/" TargetMode="External"/><Relationship Id="rId_hyperlink_1213" Type="http://schemas.openxmlformats.org/officeDocument/2006/relationships/hyperlink" Target="http://&#1101;&#1083;&#1077;&#1082;&#1090;&#1088;&#1086;-&#1084;&#1072;&#1088;&#1082;&#1077;&#1090;.&#1088;&#1092;/product/153644/lampa-nakalivaniya-mayak-12v-11w-chernyy-patron-612011p/" TargetMode="External"/><Relationship Id="rId_hyperlink_1214" Type="http://schemas.openxmlformats.org/officeDocument/2006/relationships/hyperlink" Target="http://&#1101;&#1083;&#1077;&#1082;&#1090;&#1088;&#1086;-&#1084;&#1072;&#1088;&#1082;&#1077;&#1090;.&#1088;&#1092;/product/153636/lampa-nakalivaniya-mayak-12v-10w-ba15s-61210/" TargetMode="External"/><Relationship Id="rId_hyperlink_1215" Type="http://schemas.openxmlformats.org/officeDocument/2006/relationships/hyperlink" Target="http://&#1101;&#1083;&#1077;&#1082;&#1090;&#1088;&#1086;-&#1084;&#1072;&#1088;&#1082;&#1077;&#1090;.&#1088;&#1092;/product/153634/lampa-nakalivaniya-mayak-12v-214w-baz15d-2-h-kontaktnaya-smeschennaya-po-vysote-i-okruzhnosti-11214/" TargetMode="External"/><Relationship Id="rId_hyperlink_1216" Type="http://schemas.openxmlformats.org/officeDocument/2006/relationships/hyperlink" Target="http://&#1101;&#1083;&#1077;&#1082;&#1090;&#1088;&#1086;-&#1084;&#1072;&#1088;&#1082;&#1077;&#1090;.&#1088;&#1092;/product/166713/lampa-nakalivaniya-mayak-12v-215w-2-h-kontaktnaya-smeschennaya-po-vysote-10/" TargetMode="External"/><Relationship Id="rId_hyperlink_1217" Type="http://schemas.openxmlformats.org/officeDocument/2006/relationships/hyperlink" Target="http://&#1101;&#1083;&#1077;&#1082;&#1090;&#1088;&#1086;-&#1084;&#1072;&#1088;&#1082;&#1077;&#1090;.&#1088;&#1092;/product/153631/lampa-nakalivaniya-mayak-12v-215w-25x16d-2-h-kontaktnaya-plastikovyy-cokol/" TargetMode="External"/><Relationship Id="rId_hyperlink_1218" Type="http://schemas.openxmlformats.org/officeDocument/2006/relationships/hyperlink" Target="http://&#1101;&#1083;&#1077;&#1082;&#1090;&#1088;&#1086;-&#1084;&#1072;&#1088;&#1082;&#1077;&#1090;.&#1088;&#1092;/product/220764/lampa-nakalivaniya-mayak-12v-215w-w3h16d-2-h-kontaktnaya-bez-cokolya-61215bc/" TargetMode="External"/><Relationship Id="rId_hyperlink_1219" Type="http://schemas.openxmlformats.org/officeDocument/2006/relationships/hyperlink" Target="http://&#1101;&#1083;&#1077;&#1082;&#1090;&#1088;&#1086;-&#1084;&#1072;&#1088;&#1082;&#1077;&#1090;.&#1088;&#1092;/product/153671/lampa-nakalivaniya-mayak-12v-21w-25x16d-61156/" TargetMode="External"/><Relationship Id="rId_hyperlink_1220" Type="http://schemas.openxmlformats.org/officeDocument/2006/relationships/hyperlink" Target="http://&#1101;&#1083;&#1077;&#1082;&#1090;&#1088;&#1086;-&#1084;&#1072;&#1088;&#1082;&#1077;&#1090;.&#1088;&#1092;/product/153672/lampa-nakalivaniya-mayak-12v-21w-25x16d-yantarnaya-61156orange/" TargetMode="External"/><Relationship Id="rId_hyperlink_1221" Type="http://schemas.openxmlformats.org/officeDocument/2006/relationships/hyperlink" Target="http://&#1101;&#1083;&#1077;&#1082;&#1090;&#1088;&#1086;-&#1084;&#1072;&#1088;&#1082;&#1077;&#1090;.&#1088;&#1092;/product/220763/lampa-nakalivaniya-mayak-12v-21w-ba15s/" TargetMode="External"/><Relationship Id="rId_hyperlink_1222" Type="http://schemas.openxmlformats.org/officeDocument/2006/relationships/hyperlink" Target="http://&#1101;&#1083;&#1077;&#1082;&#1090;&#1088;&#1086;-&#1084;&#1072;&#1088;&#1082;&#1077;&#1090;.&#1088;&#1092;/product/123099/lampa-nakalivaniya-mayak-12v-21w-ba15s-61213/" TargetMode="External"/><Relationship Id="rId_hyperlink_1223" Type="http://schemas.openxmlformats.org/officeDocument/2006/relationships/hyperlink" Target="http://&#1101;&#1083;&#1077;&#1082;&#1090;&#1088;&#1086;-&#1084;&#1072;&#1088;&#1082;&#1077;&#1090;.&#1088;&#1092;/product/247677/lampa-nakalivaniya-mayak-12v-21w-ba15s-original-pro-10/" TargetMode="External"/><Relationship Id="rId_hyperlink_1224" Type="http://schemas.openxmlformats.org/officeDocument/2006/relationships/hyperlink" Target="http://&#1101;&#1083;&#1077;&#1082;&#1090;&#1088;&#1086;-&#1084;&#1072;&#1088;&#1082;&#1077;&#1090;.&#1088;&#1092;/product/153632/lampa-nakalivaniya-mayak-12v-21w-ba15s-krasnaya/" TargetMode="External"/><Relationship Id="rId_hyperlink_1225" Type="http://schemas.openxmlformats.org/officeDocument/2006/relationships/hyperlink" Target="http://&#1101;&#1083;&#1077;&#1082;&#1090;&#1088;&#1086;-&#1084;&#1072;&#1088;&#1082;&#1077;&#1090;.&#1088;&#1092;/product/146207/lampa-nakalivaniya-mayak-12v-21w-ba15s-oranzhevaya/" TargetMode="External"/><Relationship Id="rId_hyperlink_1226" Type="http://schemas.openxmlformats.org/officeDocument/2006/relationships/hyperlink" Target="http://&#1101;&#1083;&#1077;&#1082;&#1090;&#1088;&#1086;-&#1084;&#1072;&#1088;&#1082;&#1077;&#1090;.&#1088;&#1092;/product/153635/lampa-nakalivaniya-mayak-12v-21w-ba15s-smeschennyy-cokol-61217/" TargetMode="External"/><Relationship Id="rId_hyperlink_1227" Type="http://schemas.openxmlformats.org/officeDocument/2006/relationships/hyperlink" Target="http://&#1101;&#1083;&#1077;&#1082;&#1090;&#1088;&#1086;-&#1084;&#1072;&#1088;&#1082;&#1077;&#1090;.&#1088;&#1092;/product/153676/lampa-nakalivaniya-mayak-12v-21w-w3x16d-bez-cokolya-oranzhevaya/" TargetMode="External"/><Relationship Id="rId_hyperlink_1228" Type="http://schemas.openxmlformats.org/officeDocument/2006/relationships/hyperlink" Target="http://&#1101;&#1083;&#1077;&#1082;&#1090;&#1088;&#1086;-&#1084;&#1072;&#1088;&#1082;&#1077;&#1090;.&#1088;&#1092;/product/153922/lampa-nakalivaniya-mayak-12v-21w-w3h16d-bez-cokolya-61213bc/" TargetMode="External"/><Relationship Id="rId_hyperlink_1229" Type="http://schemas.openxmlformats.org/officeDocument/2006/relationships/hyperlink" Target="http://&#1101;&#1083;&#1077;&#1082;&#1090;&#1088;&#1086;-&#1084;&#1072;&#1088;&#1082;&#1077;&#1090;.&#1088;&#1092;/product/153642/lampa-nakalivaniya-mayak-12v-2w-ba7s-avariynaya-61202ab/" TargetMode="External"/><Relationship Id="rId_hyperlink_1230" Type="http://schemas.openxmlformats.org/officeDocument/2006/relationships/hyperlink" Target="http://&#1101;&#1083;&#1077;&#1082;&#1090;&#1088;&#1086;-&#1084;&#1072;&#1088;&#1082;&#1077;&#1090;.&#1088;&#1092;/product/153926/lampa-nakalivaniya-mayak-12v-3w-21h95d-bez-cokolya-61203bc/" TargetMode="External"/><Relationship Id="rId_hyperlink_1231" Type="http://schemas.openxmlformats.org/officeDocument/2006/relationships/hyperlink" Target="http://&#1101;&#1083;&#1077;&#1082;&#1090;&#1088;&#1086;-&#1084;&#1072;&#1088;&#1082;&#1077;&#1090;.&#1088;&#1092;/product/153927/lampa-nakalivaniya-mayak-12v-5w-21h95d-bez-cokolya-61205bc-10/" TargetMode="External"/><Relationship Id="rId_hyperlink_1232" Type="http://schemas.openxmlformats.org/officeDocument/2006/relationships/hyperlink" Target="http://&#1101;&#1083;&#1077;&#1082;&#1090;&#1088;&#1086;-&#1084;&#1072;&#1088;&#1082;&#1077;&#1090;.&#1088;&#1092;/product/153929/lampa-nakalivaniya-mayak-12v-5w-21x95d-bez-cokolya-ultra-oranzhevaya/" TargetMode="External"/><Relationship Id="rId_hyperlink_1233" Type="http://schemas.openxmlformats.org/officeDocument/2006/relationships/hyperlink" Target="http://&#1101;&#1083;&#1077;&#1082;&#1090;&#1088;&#1086;-&#1084;&#1072;&#1088;&#1082;&#1077;&#1090;.&#1088;&#1092;/product/237200/lampa-nakalivaniya-mayak-12v-5w-ba15s-61205/" TargetMode="External"/><Relationship Id="rId_hyperlink_1234" Type="http://schemas.openxmlformats.org/officeDocument/2006/relationships/hyperlink" Target="http://&#1101;&#1083;&#1077;&#1082;&#1090;&#1088;&#1086;-&#1084;&#1072;&#1088;&#1082;&#1077;&#1090;.&#1088;&#1092;/product/153918/lampa-nakalivaniya-mayak-farnaya-12v-4540w-p45t-41-61245/" TargetMode="External"/><Relationship Id="rId_hyperlink_1235" Type="http://schemas.openxmlformats.org/officeDocument/2006/relationships/hyperlink" Target="http://&#1101;&#1083;&#1077;&#1082;&#1090;&#1088;&#1086;-&#1084;&#1072;&#1088;&#1082;&#1077;&#1090;.&#1088;&#1092;/product/153917/lampa-nakalivaniya-mayak-farnaya-12v-7570w-p45t-41-61275/" TargetMode="External"/><Relationship Id="rId_hyperlink_1236" Type="http://schemas.openxmlformats.org/officeDocument/2006/relationships/hyperlink" Target="http://&#1101;&#1083;&#1077;&#1082;&#1090;&#1088;&#1086;-&#1084;&#1072;&#1088;&#1082;&#1077;&#1090;.&#1088;&#1092;/product/227823/avtolampa-svetodiodnaya-c6-h1-12v-30vt-3000lm-radiatorventilyator-ks-c612-h1/" TargetMode="External"/><Relationship Id="rId_hyperlink_1237" Type="http://schemas.openxmlformats.org/officeDocument/2006/relationships/hyperlink" Target="http://&#1101;&#1083;&#1077;&#1082;&#1090;&#1088;&#1086;-&#1084;&#1072;&#1088;&#1082;&#1077;&#1090;.&#1088;&#1092;/product/227819/avtolampa-svetodiodnaya-c6-h3-12v-36vt-3800lm-radiatorventilyator-ks-c6-h3/" TargetMode="External"/><Relationship Id="rId_hyperlink_1238" Type="http://schemas.openxmlformats.org/officeDocument/2006/relationships/hyperlink" Target="http://&#1101;&#1083;&#1077;&#1082;&#1090;&#1088;&#1086;-&#1084;&#1072;&#1088;&#1082;&#1077;&#1090;.&#1088;&#1092;/product/228656/avtolampa-svetodiodnaya-c6-h3-36w-3800lm-radiatorventilyator-c6-h3/" TargetMode="External"/><Relationship Id="rId_hyperlink_1239" Type="http://schemas.openxmlformats.org/officeDocument/2006/relationships/hyperlink" Target="http://&#1101;&#1083;&#1077;&#1082;&#1090;&#1088;&#1086;-&#1084;&#1072;&#1088;&#1082;&#1077;&#1090;.&#1088;&#1092;/product/149037/avtolampa-svetodiodnaya-clearlight-h1-12v-2-dioda-sov-belaya-5000k-30vt-3000lm-2sht-clflxledh1/" TargetMode="External"/><Relationship Id="rId_hyperlink_1240" Type="http://schemas.openxmlformats.org/officeDocument/2006/relationships/hyperlink" Target="http://&#1101;&#1083;&#1077;&#1082;&#1090;&#1088;&#1086;-&#1084;&#1072;&#1088;&#1082;&#1077;&#1090;.&#1088;&#1092;/product/229948/avtolampa-svetodiodnaya-hb4-9006-12v-17vt-2400lm-3000k-omegalite-2sht/" TargetMode="External"/><Relationship Id="rId_hyperlink_1241" Type="http://schemas.openxmlformats.org/officeDocument/2006/relationships/hyperlink" Target="http://&#1101;&#1083;&#1077;&#1082;&#1090;&#1088;&#1086;-&#1084;&#1072;&#1088;&#1082;&#1077;&#1090;.&#1088;&#1092;/product/229949/avtolampa-svetodiodnaya-hb4-9006-9-32v-36vt-allroad-alrc6hb4-2sht/" TargetMode="External"/><Relationship Id="rId_hyperlink_1242" Type="http://schemas.openxmlformats.org/officeDocument/2006/relationships/hyperlink" Target="http://&#1101;&#1083;&#1077;&#1082;&#1090;&#1088;&#1086;-&#1084;&#1072;&#1088;&#1082;&#1077;&#1090;.&#1088;&#1092;/product/246659/avtolampa-svetodiodnaya-p5-h4-led-s-linzoy-9-32v-6000k-2sht/" TargetMode="External"/><Relationship Id="rId_hyperlink_1243" Type="http://schemas.openxmlformats.org/officeDocument/2006/relationships/hyperlink" Target="http://&#1101;&#1083;&#1077;&#1082;&#1090;&#1088;&#1086;-&#1084;&#1072;&#1088;&#1082;&#1077;&#1090;.&#1088;&#1092;/product/241405/avtolampa-svetodiodnaya-s6-h3-2led-dc-9-32v-6500k-s-vent-om-silver-energy-light-2sht/" TargetMode="External"/><Relationship Id="rId_hyperlink_1244" Type="http://schemas.openxmlformats.org/officeDocument/2006/relationships/hyperlink" Target="http://&#1101;&#1083;&#1077;&#1082;&#1090;&#1088;&#1086;-&#1084;&#1072;&#1088;&#1082;&#1077;&#1090;.&#1088;&#1092;/product/243709/modul-obmanka-dlya-ustraneniya-oshibok-svetodiodnyh-lamp-h1h3-komplekt-2sht-jmq-001/" TargetMode="External"/><Relationship Id="rId_hyperlink_1245" Type="http://schemas.openxmlformats.org/officeDocument/2006/relationships/hyperlink" Target="http://&#1101;&#1083;&#1077;&#1082;&#1090;&#1088;&#1086;-&#1084;&#1072;&#1088;&#1082;&#1077;&#1090;.&#1088;&#1092;/product/243712/modul-obmanka-dlya-ustraneniya-oshibok-svetodiodnyh-lamp-h11-komplekt-2sht-jmq-004/" TargetMode="External"/><Relationship Id="rId_hyperlink_1246" Type="http://schemas.openxmlformats.org/officeDocument/2006/relationships/hyperlink" Target="http://&#1101;&#1083;&#1077;&#1082;&#1090;&#1088;&#1086;-&#1084;&#1072;&#1088;&#1082;&#1077;&#1090;.&#1088;&#1092;/product/173271/avtolampa-svetodiodnaya-e10-5smd-5050-3chip-inverted-belyy/" TargetMode="External"/><Relationship Id="rId_hyperlink_1247" Type="http://schemas.openxmlformats.org/officeDocument/2006/relationships/hyperlink" Target="http://&#1101;&#1083;&#1077;&#1082;&#1090;&#1088;&#1086;-&#1084;&#1072;&#1088;&#1082;&#1077;&#1090;.&#1088;&#1092;/product/173272/avtolampa-svetodiodnaya-e10-5smd-5050-3chip-inverted-krasnyy/" TargetMode="External"/><Relationship Id="rId_hyperlink_1248" Type="http://schemas.openxmlformats.org/officeDocument/2006/relationships/hyperlink" Target="http://&#1101;&#1083;&#1077;&#1082;&#1090;&#1088;&#1086;-&#1084;&#1072;&#1088;&#1082;&#1077;&#1090;.&#1088;&#1092;/product/173273/avtolampa-svetodiodnaya-e10-5smd-5050-3chip-inverted-siniy/" TargetMode="External"/><Relationship Id="rId_hyperlink_1249" Type="http://schemas.openxmlformats.org/officeDocument/2006/relationships/hyperlink" Target="http://&#1101;&#1083;&#1077;&#1082;&#1090;&#1088;&#1086;-&#1084;&#1072;&#1088;&#1082;&#1077;&#1090;.&#1088;&#1092;/product/222019/avtolampa-svetodiodnaya-t25-12-smd-1-contact-belyy/" TargetMode="External"/><Relationship Id="rId_hyperlink_1250" Type="http://schemas.openxmlformats.org/officeDocument/2006/relationships/hyperlink" Target="http://&#1101;&#1083;&#1077;&#1082;&#1090;&#1088;&#1086;-&#1084;&#1072;&#1088;&#1082;&#1077;&#1090;.&#1088;&#1092;/product/239682/avtolampa-svetodiodnaya-t255-13-2-contact-belyy-1sht/" TargetMode="External"/><Relationship Id="rId_hyperlink_1251" Type="http://schemas.openxmlformats.org/officeDocument/2006/relationships/hyperlink" Target="http://&#1101;&#1083;&#1077;&#1082;&#1090;&#1088;&#1086;-&#1084;&#1072;&#1088;&#1082;&#1077;&#1090;.&#1088;&#1092;/product/122096/avtolampa-svetodiodnaya-txl-s004-s25-18led-1-contact-zheltyy/" TargetMode="External"/><Relationship Id="rId_hyperlink_1252" Type="http://schemas.openxmlformats.org/officeDocument/2006/relationships/hyperlink" Target="http://&#1101;&#1083;&#1077;&#1082;&#1090;&#1088;&#1086;-&#1084;&#1072;&#1088;&#1082;&#1077;&#1090;.&#1088;&#1092;/product/143805/avtolampa-svetodiodnaya-t10-w21x95d-1led-30-krasnyy/" TargetMode="External"/><Relationship Id="rId_hyperlink_1253" Type="http://schemas.openxmlformats.org/officeDocument/2006/relationships/hyperlink" Target="http://&#1101;&#1083;&#1077;&#1082;&#1090;&#1088;&#1086;-&#1084;&#1072;&#1088;&#1082;&#1077;&#1090;.&#1088;&#1092;/product/143811/avtolampa-svetodiodnaya-t10-w21x95d-1led-usechennaya-linza-130-krasnyy/" TargetMode="External"/><Relationship Id="rId_hyperlink_1254" Type="http://schemas.openxmlformats.org/officeDocument/2006/relationships/hyperlink" Target="http://&#1101;&#1083;&#1077;&#1082;&#1090;&#1088;&#1086;-&#1084;&#1072;&#1088;&#1082;&#1077;&#1090;.&#1088;&#1092;/product/143810/avtolampa-svetodiodnaya-t10-w21x95d-1led-usechennaya-linza-130-zelenyy/" TargetMode="External"/><Relationship Id="rId_hyperlink_1255" Type="http://schemas.openxmlformats.org/officeDocument/2006/relationships/hyperlink" Target="http://&#1101;&#1083;&#1077;&#1082;&#1090;&#1088;&#1086;-&#1084;&#1072;&#1088;&#1082;&#1077;&#1090;.&#1088;&#1092;/product/237205/avtolampa-svetodiodnaya-t10-w21x95d-1smd-belaya-matovaya-3030-analog-philips/" TargetMode="External"/><Relationship Id="rId_hyperlink_1256" Type="http://schemas.openxmlformats.org/officeDocument/2006/relationships/hyperlink" Target="http://&#1101;&#1083;&#1077;&#1082;&#1090;&#1088;&#1086;-&#1084;&#1072;&#1088;&#1082;&#1077;&#1090;.&#1088;&#1092;/product/237204/avtolampa-svetodiodnaya-t10-w21x95d-1smd-linza-matovaya-belyy/" TargetMode="External"/><Relationship Id="rId_hyperlink_1257" Type="http://schemas.openxmlformats.org/officeDocument/2006/relationships/hyperlink" Target="http://&#1101;&#1083;&#1077;&#1082;&#1090;&#1088;&#1086;-&#1084;&#1072;&#1088;&#1082;&#1077;&#1090;.&#1088;&#1092;/product/241371/avtolampa-svetodiodnaya-t10-w21x95d-26smd-4014-12v-2vt-belyy-10/" TargetMode="External"/><Relationship Id="rId_hyperlink_1258" Type="http://schemas.openxmlformats.org/officeDocument/2006/relationships/hyperlink" Target="http://&#1101;&#1083;&#1077;&#1082;&#1090;&#1088;&#1086;-&#1084;&#1072;&#1088;&#1082;&#1077;&#1090;.&#1088;&#1092;/product/228180/avtolampa-svetodiodnaya-t10-w21x95d-2smd-cob-silikon-belyy/" TargetMode="External"/><Relationship Id="rId_hyperlink_1259" Type="http://schemas.openxmlformats.org/officeDocument/2006/relationships/hyperlink" Target="http://&#1101;&#1083;&#1077;&#1082;&#1090;&#1088;&#1086;-&#1084;&#1072;&#1088;&#1082;&#1077;&#1090;.&#1088;&#1092;/product/228334/avtolampa-svetodiodnaya-t10-w21x95d-3smd2835-matovaya-linza-belyy/" TargetMode="External"/><Relationship Id="rId_hyperlink_1260" Type="http://schemas.openxmlformats.org/officeDocument/2006/relationships/hyperlink" Target="http://&#1101;&#1083;&#1077;&#1082;&#1090;&#1088;&#1086;-&#1084;&#1072;&#1088;&#1082;&#1077;&#1090;.&#1088;&#1092;/product/149787/avtolampa-svetodiodnaya-t10-w21x95d-4led-12v-mayak-siniy-12t10-b4led-cena-za-1sht/" TargetMode="External"/><Relationship Id="rId_hyperlink_1261" Type="http://schemas.openxmlformats.org/officeDocument/2006/relationships/hyperlink" Target="http://&#1101;&#1083;&#1077;&#1082;&#1090;&#1088;&#1086;-&#1084;&#1072;&#1088;&#1082;&#1077;&#1090;.&#1088;&#1092;/product/122088/avtolampa-svetodiodnaya-t10-w21x95d-4smd-3528-krasnyy/" TargetMode="External"/><Relationship Id="rId_hyperlink_1262" Type="http://schemas.openxmlformats.org/officeDocument/2006/relationships/hyperlink" Target="http://&#1101;&#1083;&#1077;&#1082;&#1090;&#1088;&#1086;-&#1084;&#1072;&#1088;&#1082;&#1077;&#1090;.&#1088;&#1092;/product/122090/avtolampa-svetodiodnaya-t10-w21x95d-5smd-5050-krasnyy/" TargetMode="External"/><Relationship Id="rId_hyperlink_1263" Type="http://schemas.openxmlformats.org/officeDocument/2006/relationships/hyperlink" Target="http://&#1101;&#1083;&#1077;&#1082;&#1090;&#1088;&#1086;-&#1084;&#1072;&#1088;&#1082;&#1077;&#1090;.&#1088;&#1092;/product/141168/avtolampa-svetodiodnaya-t10-w21x95d-6smd-cob-pyatno-krasnyy/" TargetMode="External"/><Relationship Id="rId_hyperlink_1264" Type="http://schemas.openxmlformats.org/officeDocument/2006/relationships/hyperlink" Target="http://&#1101;&#1083;&#1077;&#1082;&#1090;&#1088;&#1086;-&#1084;&#1072;&#1088;&#1082;&#1077;&#1090;.&#1088;&#1092;/product/122079/avtolampa-svetodiodnaya-t10-w21x95d-8smd-3528-krasnyy/" TargetMode="External"/><Relationship Id="rId_hyperlink_1265" Type="http://schemas.openxmlformats.org/officeDocument/2006/relationships/hyperlink" Target="http://&#1101;&#1083;&#1077;&#1082;&#1090;&#1088;&#1086;-&#1084;&#1072;&#1088;&#1082;&#1077;&#1090;.&#1088;&#1092;/product/164645/avtolampa-svetodiodnaya-t10-w21x95d-8smd-3528-siniy/" TargetMode="External"/><Relationship Id="rId_hyperlink_1266" Type="http://schemas.openxmlformats.org/officeDocument/2006/relationships/hyperlink" Target="http://&#1101;&#1083;&#1077;&#1082;&#1090;&#1088;&#1086;-&#1084;&#1072;&#1088;&#1082;&#1077;&#1090;.&#1088;&#1092;/product/122093/avtolampa-svetodiodnaya-t10-w21x95d-9smd-3528-krasnyy/" TargetMode="External"/><Relationship Id="rId_hyperlink_1267" Type="http://schemas.openxmlformats.org/officeDocument/2006/relationships/hyperlink" Target="http://&#1101;&#1083;&#1077;&#1082;&#1090;&#1088;&#1086;-&#1084;&#1072;&#1088;&#1082;&#1077;&#1090;.&#1088;&#1092;/product/143813/avtolampa-svetodiodnaya-t10-w21x95d-high-power-krasnyy-moschnyy/" TargetMode="External"/><Relationship Id="rId_hyperlink_1268" Type="http://schemas.openxmlformats.org/officeDocument/2006/relationships/hyperlink" Target="http://&#1101;&#1083;&#1077;&#1082;&#1090;&#1088;&#1086;-&#1084;&#1072;&#1088;&#1082;&#1077;&#1090;.&#1088;&#1092;/product/122080/avtolampa-svetodiodnaya-t10-w21x95d-linza-usechennaya-krasnyy/" TargetMode="External"/><Relationship Id="rId_hyperlink_1269" Type="http://schemas.openxmlformats.org/officeDocument/2006/relationships/hyperlink" Target="http://&#1101;&#1083;&#1077;&#1082;&#1090;&#1088;&#1086;-&#1084;&#1072;&#1088;&#1082;&#1077;&#1090;.&#1088;&#1092;/product/245850/avtolampa-svetodiodnaya-t10-6smd-3030/" TargetMode="External"/><Relationship Id="rId_hyperlink_1270" Type="http://schemas.openxmlformats.org/officeDocument/2006/relationships/hyperlink" Target="http://&#1101;&#1083;&#1077;&#1082;&#1090;&#1088;&#1086;-&#1084;&#1072;&#1088;&#1082;&#1077;&#1090;.&#1088;&#1092;/product/247317/avtolampy-gabaritnye-t10-w5w-12v-037vt-2smd-7020-x0116/" TargetMode="External"/><Relationship Id="rId_hyperlink_1271" Type="http://schemas.openxmlformats.org/officeDocument/2006/relationships/hyperlink" Target="http://&#1101;&#1083;&#1077;&#1082;&#1090;&#1088;&#1086;-&#1084;&#1072;&#1088;&#1082;&#1077;&#1090;.&#1088;&#1092;/product/247314/avtolampy-gabaritnye-t10-w5w-12v-12vt-8smd-5630-x0100/" TargetMode="External"/><Relationship Id="rId_hyperlink_1272" Type="http://schemas.openxmlformats.org/officeDocument/2006/relationships/hyperlink" Target="http://&#1101;&#1083;&#1077;&#1082;&#1090;&#1088;&#1086;-&#1084;&#1072;&#1088;&#1082;&#1077;&#1090;.&#1088;&#1092;/product/247311/avtolampy-gabaritnye-t10-w5w-12v-13vt-avtopolyarnost-x0070/" TargetMode="External"/><Relationship Id="rId_hyperlink_1273" Type="http://schemas.openxmlformats.org/officeDocument/2006/relationships/hyperlink" Target="http://&#1101;&#1083;&#1077;&#1082;&#1090;&#1088;&#1086;-&#1084;&#1072;&#1088;&#1082;&#1077;&#1090;.&#1088;&#1092;/product/247315/avtolampy-gabaritnye-t10-w5w-12v-15vt-24smd-3014-x0106/" TargetMode="External"/><Relationship Id="rId_hyperlink_1274" Type="http://schemas.openxmlformats.org/officeDocument/2006/relationships/hyperlink" Target="http://&#1101;&#1083;&#1077;&#1082;&#1090;&#1088;&#1086;-&#1084;&#1072;&#1088;&#1082;&#1077;&#1090;.&#1088;&#1092;/product/247316/avtolampy-gabaritnye-t10-w5w-12v-15vt-24smd-3014-x0107/" TargetMode="External"/><Relationship Id="rId_hyperlink_1275" Type="http://schemas.openxmlformats.org/officeDocument/2006/relationships/hyperlink" Target="http://&#1101;&#1083;&#1077;&#1082;&#1090;&#1088;&#1086;-&#1084;&#1072;&#1088;&#1082;&#1077;&#1090;.&#1088;&#1092;/product/247310/avtolampy-gabaritnye-t10-w5w-12v-37vt-avtopolyarnost-x0067/" TargetMode="External"/><Relationship Id="rId_hyperlink_1276" Type="http://schemas.openxmlformats.org/officeDocument/2006/relationships/hyperlink" Target="http://&#1101;&#1083;&#1077;&#1082;&#1090;&#1088;&#1086;-&#1084;&#1072;&#1088;&#1082;&#1077;&#1090;.&#1088;&#1092;/product/240432/avtolampy-gabaritnye-x0008-12vo66vt-t10-w5w-10/" TargetMode="External"/><Relationship Id="rId_hyperlink_1277" Type="http://schemas.openxmlformats.org/officeDocument/2006/relationships/hyperlink" Target="http://&#1101;&#1083;&#1077;&#1082;&#1090;&#1088;&#1086;-&#1084;&#1072;&#1088;&#1082;&#1077;&#1090;.&#1088;&#1092;/product/241367/avtolampy-gabaritnye-x0016-12v-24v-236vt-t10/" TargetMode="External"/><Relationship Id="rId_hyperlink_1278" Type="http://schemas.openxmlformats.org/officeDocument/2006/relationships/hyperlink" Target="http://&#1101;&#1083;&#1077;&#1082;&#1090;&#1088;&#1086;-&#1084;&#1072;&#1088;&#1082;&#1077;&#1090;.&#1088;&#1092;/product/240433/avtolampy-gabaritnye-x0018-12v-22vt-avtopolyarnost-soprotivlenie-t10-w5w-10/" TargetMode="External"/><Relationship Id="rId_hyperlink_1279" Type="http://schemas.openxmlformats.org/officeDocument/2006/relationships/hyperlink" Target="http://&#1101;&#1083;&#1077;&#1082;&#1090;&#1088;&#1086;-&#1084;&#1072;&#1088;&#1082;&#1077;&#1090;.&#1088;&#1092;/product/241368/avtolampy-gabaritnye-x0025-12v-116vt-t10-10/" TargetMode="External"/><Relationship Id="rId_hyperlink_1280" Type="http://schemas.openxmlformats.org/officeDocument/2006/relationships/hyperlink" Target="http://&#1101;&#1083;&#1077;&#1082;&#1090;&#1088;&#1086;-&#1084;&#1072;&#1088;&#1082;&#1077;&#1090;.&#1088;&#1092;/product/241369/avtolampy-gabaritnye-x0034-24v-22vt-t10-10/" TargetMode="External"/><Relationship Id="rId_hyperlink_1281" Type="http://schemas.openxmlformats.org/officeDocument/2006/relationships/hyperlink" Target="http://&#1101;&#1083;&#1077;&#1082;&#1090;&#1088;&#1086;-&#1084;&#1072;&#1088;&#1082;&#1077;&#1090;.&#1088;&#1092;/product/241370/avtolampy-gabaritnye-x0057-12v-12vt-polyarnost-t10-10/" TargetMode="External"/><Relationship Id="rId_hyperlink_1282" Type="http://schemas.openxmlformats.org/officeDocument/2006/relationships/hyperlink" Target="http://&#1101;&#1083;&#1077;&#1082;&#1090;&#1088;&#1086;-&#1084;&#1072;&#1088;&#1082;&#1077;&#1090;.&#1088;&#1092;/product/244214/avtolampy-gabaritnye-x0072-12v12vt-t10-w5w/" TargetMode="External"/><Relationship Id="rId_hyperlink_1283" Type="http://schemas.openxmlformats.org/officeDocument/2006/relationships/hyperlink" Target="http://&#1101;&#1083;&#1077;&#1082;&#1090;&#1088;&#1086;-&#1084;&#1072;&#1088;&#1082;&#1077;&#1090;.&#1088;&#1092;/product/245786/avtolampy-gabaritnye-t10-12v-07vt-x0002/" TargetMode="External"/><Relationship Id="rId_hyperlink_1284" Type="http://schemas.openxmlformats.org/officeDocument/2006/relationships/hyperlink" Target="http://&#1101;&#1083;&#1077;&#1082;&#1090;&#1088;&#1086;-&#1084;&#1072;&#1088;&#1082;&#1077;&#1090;.&#1088;&#1092;/product/243230/avtolampy-gabaritnye-t10-12v-12vt-w21x95d-x0059-belyy/" TargetMode="External"/><Relationship Id="rId_hyperlink_1285" Type="http://schemas.openxmlformats.org/officeDocument/2006/relationships/hyperlink" Target="http://&#1101;&#1083;&#1077;&#1082;&#1090;&#1088;&#1086;-&#1084;&#1072;&#1088;&#1082;&#1077;&#1090;.&#1088;&#1092;/product/243228/avtolampy-gabaritnye-t10-12v-13vt-w21x95d-x0015-belyy/" TargetMode="External"/><Relationship Id="rId_hyperlink_1286" Type="http://schemas.openxmlformats.org/officeDocument/2006/relationships/hyperlink" Target="http://&#1101;&#1083;&#1077;&#1082;&#1090;&#1088;&#1086;-&#1084;&#1072;&#1088;&#1082;&#1077;&#1090;.&#1088;&#1092;/product/239431/lampa-gabaritnaya-t10-12v-22vt-x0018/" TargetMode="External"/><Relationship Id="rId_hyperlink_1287" Type="http://schemas.openxmlformats.org/officeDocument/2006/relationships/hyperlink" Target="http://&#1101;&#1083;&#1077;&#1082;&#1090;&#1088;&#1086;-&#1084;&#1072;&#1088;&#1082;&#1077;&#1090;.&#1088;&#1092;/product/239433/lampa-gabaritnaya-t10-12v-2vt-26smd-x0062/" TargetMode="External"/><Relationship Id="rId_hyperlink_1288" Type="http://schemas.openxmlformats.org/officeDocument/2006/relationships/hyperlink" Target="http://&#1101;&#1083;&#1077;&#1082;&#1090;&#1088;&#1086;-&#1084;&#1072;&#1088;&#1082;&#1077;&#1090;.&#1088;&#1092;/product/239432/lampa-gabaritnaya-t10-12v-3vt-x0053/" TargetMode="External"/><Relationship Id="rId_hyperlink_1289" Type="http://schemas.openxmlformats.org/officeDocument/2006/relationships/hyperlink" Target="http://&#1101;&#1083;&#1077;&#1082;&#1090;&#1088;&#1086;-&#1084;&#1072;&#1088;&#1082;&#1077;&#1090;.&#1088;&#1092;/product/122078/avtolampa-svetodiodnaya-t1129mm-sv85-3smd-5050-belyy/" TargetMode="External"/><Relationship Id="rId_hyperlink_1290" Type="http://schemas.openxmlformats.org/officeDocument/2006/relationships/hyperlink" Target="http://&#1101;&#1083;&#1077;&#1082;&#1090;&#1088;&#1086;-&#1084;&#1072;&#1088;&#1082;&#1077;&#1090;.&#1088;&#1092;/product/149782/avtolampa-svetodiodnaya-t1136-4smd-3528-12v-belyy/" TargetMode="External"/><Relationship Id="rId_hyperlink_1291" Type="http://schemas.openxmlformats.org/officeDocument/2006/relationships/hyperlink" Target="http://&#1101;&#1083;&#1077;&#1082;&#1090;&#1088;&#1086;-&#1084;&#1072;&#1088;&#1082;&#1077;&#1090;.&#1088;&#1092;/product/229232/avtolampa-svetodiodnaya-t1136mm-sv858-8smd-5050-belyy/" TargetMode="External"/><Relationship Id="rId_hyperlink_1292" Type="http://schemas.openxmlformats.org/officeDocument/2006/relationships/hyperlink" Target="http://&#1101;&#1083;&#1077;&#1082;&#1090;&#1088;&#1086;-&#1084;&#1072;&#1088;&#1082;&#1077;&#1090;.&#1088;&#1092;/product/122067/avtolampa-svetodiodnaya-t11-3-led-krasnyy/" TargetMode="External"/><Relationship Id="rId_hyperlink_1293" Type="http://schemas.openxmlformats.org/officeDocument/2006/relationships/hyperlink" Target="http://&#1101;&#1083;&#1077;&#1082;&#1090;&#1088;&#1086;-&#1084;&#1072;&#1088;&#1082;&#1077;&#1090;.&#1088;&#1092;/product/122068/avtolampa-svetodiodnaya-t11-4led-krasnyy/" TargetMode="External"/><Relationship Id="rId_hyperlink_1294" Type="http://schemas.openxmlformats.org/officeDocument/2006/relationships/hyperlink" Target="http://&#1101;&#1083;&#1077;&#1082;&#1090;&#1088;&#1086;-&#1084;&#1072;&#1088;&#1082;&#1077;&#1090;.&#1088;&#1092;/product/241401/avtolampa-svetodiodnaya-t15-p215w-12v-27vt-2-kontakta-belyy-10/" TargetMode="External"/><Relationship Id="rId_hyperlink_1295" Type="http://schemas.openxmlformats.org/officeDocument/2006/relationships/hyperlink" Target="http://&#1101;&#1083;&#1077;&#1082;&#1090;&#1088;&#1086;-&#1084;&#1072;&#1088;&#1082;&#1077;&#1090;.&#1088;&#1092;/product/241402/avtolampa-svetodiodnaya-t15-p215w-12v-stroboskopyobychnyy-svet-2-kontakta/" TargetMode="External"/><Relationship Id="rId_hyperlink_1296" Type="http://schemas.openxmlformats.org/officeDocument/2006/relationships/hyperlink" Target="http://&#1101;&#1083;&#1077;&#1082;&#1090;&#1088;&#1086;-&#1084;&#1072;&#1088;&#1082;&#1077;&#1090;.&#1088;&#1092;/product/174691/avtolampa-svetodiodnaya-t15-p215w-22-smd-3528-2-contact-belyy/" TargetMode="External"/><Relationship Id="rId_hyperlink_1297" Type="http://schemas.openxmlformats.org/officeDocument/2006/relationships/hyperlink" Target="http://&#1101;&#1083;&#1077;&#1082;&#1090;&#1088;&#1086;-&#1084;&#1072;&#1088;&#1082;&#1077;&#1090;.&#1088;&#1092;/product/142082/avtolampa-svetodiodnaya-t15-p21w-1-led-cob-1-contact-belyy/" TargetMode="External"/><Relationship Id="rId_hyperlink_1298" Type="http://schemas.openxmlformats.org/officeDocument/2006/relationships/hyperlink" Target="http://&#1101;&#1083;&#1077;&#1082;&#1090;&#1088;&#1086;-&#1084;&#1072;&#1088;&#1082;&#1077;&#1090;.&#1088;&#1092;/product/247320/avtolampa-svetodiodnaya-t15-p21w-12v-08v-1-kontakt-s0007/" TargetMode="External"/><Relationship Id="rId_hyperlink_1299" Type="http://schemas.openxmlformats.org/officeDocument/2006/relationships/hyperlink" Target="http://&#1101;&#1083;&#1077;&#1082;&#1090;&#1088;&#1086;-&#1084;&#1072;&#1088;&#1082;&#1077;&#1090;.&#1088;&#1092;/product/247318/avtolampa-svetodiodnaya-t15-p21w-12v-22v-1-kontakt-s0001/" TargetMode="External"/><Relationship Id="rId_hyperlink_1300" Type="http://schemas.openxmlformats.org/officeDocument/2006/relationships/hyperlink" Target="http://&#1101;&#1083;&#1077;&#1082;&#1090;&#1088;&#1086;-&#1084;&#1072;&#1088;&#1082;&#1077;&#1090;.&#1088;&#1092;/product/241400/avtolampa-svetodiodnaya-t15-p21w-12v-27v-1-kontakt-10/" TargetMode="External"/><Relationship Id="rId_hyperlink_1301" Type="http://schemas.openxmlformats.org/officeDocument/2006/relationships/hyperlink" Target="http://&#1101;&#1083;&#1077;&#1082;&#1090;&#1088;&#1086;-&#1084;&#1072;&#1088;&#1082;&#1077;&#1090;.&#1088;&#1092;/product/241397/avtolampa-svetodiodnaya-t15-p21w-12v-22vt-1-kontakt-1sht/" TargetMode="External"/><Relationship Id="rId_hyperlink_1302" Type="http://schemas.openxmlformats.org/officeDocument/2006/relationships/hyperlink" Target="http://&#1101;&#1083;&#1077;&#1082;&#1090;&#1088;&#1086;-&#1084;&#1072;&#1088;&#1082;&#1077;&#1090;.&#1088;&#1092;/product/241399/avtolampa-svetodiodnaya-t15-p21w-12v-6-chipov-belyy-svet-stroboskopy-1-kontakt-10/" TargetMode="External"/><Relationship Id="rId_hyperlink_1303" Type="http://schemas.openxmlformats.org/officeDocument/2006/relationships/hyperlink" Target="http://&#1101;&#1083;&#1077;&#1082;&#1090;&#1088;&#1086;-&#1084;&#1072;&#1088;&#1082;&#1077;&#1090;.&#1088;&#1092;/product/241398/avtolampa-svetodiodnaya-t15-p21w-12v-9-chipov-belyy-svet-tormoz-stroboskopy-i-obychnyy-svet-10/" TargetMode="External"/><Relationship Id="rId_hyperlink_1304" Type="http://schemas.openxmlformats.org/officeDocument/2006/relationships/hyperlink" Target="http://&#1101;&#1083;&#1077;&#1082;&#1090;&#1088;&#1086;-&#1084;&#1072;&#1088;&#1082;&#1077;&#1090;.&#1088;&#1092;/product/223689/avtolampa-svetodiodnaya-t20-w21w-27led-smd-bescokolnaya-belyy/" TargetMode="External"/><Relationship Id="rId_hyperlink_1305" Type="http://schemas.openxmlformats.org/officeDocument/2006/relationships/hyperlink" Target="http://&#1101;&#1083;&#1077;&#1082;&#1090;&#1088;&#1086;-&#1084;&#1072;&#1088;&#1082;&#1077;&#1090;.&#1088;&#1092;/product/148434/avtolampa-svetodiodnaya-t20-w316d-9led-2-contact-belyy-2sht-kitay-avs-light-t046b/" TargetMode="External"/><Relationship Id="rId_hyperlink_1306" Type="http://schemas.openxmlformats.org/officeDocument/2006/relationships/hyperlink" Target="http://&#1101;&#1083;&#1077;&#1082;&#1090;&#1088;&#1086;-&#1084;&#1072;&#1088;&#1082;&#1077;&#1090;.&#1088;&#1092;/product/164640/avtolampa-svetodiodnaya-t20-9led-1-contact-belyy-txl-t026/" TargetMode="External"/><Relationship Id="rId_hyperlink_1307" Type="http://schemas.openxmlformats.org/officeDocument/2006/relationships/hyperlink" Target="http://&#1101;&#1083;&#1077;&#1082;&#1090;&#1088;&#1086;-&#1084;&#1072;&#1088;&#1082;&#1077;&#1090;.&#1088;&#1092;/product/164643/avtolampa-svetodiodnaya-t20-9led-1-contact-belyy-txl-t027/" TargetMode="External"/><Relationship Id="rId_hyperlink_1308" Type="http://schemas.openxmlformats.org/officeDocument/2006/relationships/hyperlink" Target="http://&#1101;&#1083;&#1077;&#1082;&#1090;&#1088;&#1086;-&#1084;&#1072;&#1088;&#1082;&#1077;&#1090;.&#1088;&#1092;/product/141091/avtolampa-svetodiodnaya-t20-9led-1-contact-krasnyy-txl-t026/" TargetMode="External"/><Relationship Id="rId_hyperlink_1309" Type="http://schemas.openxmlformats.org/officeDocument/2006/relationships/hyperlink" Target="http://&#1101;&#1083;&#1077;&#1082;&#1090;&#1088;&#1086;-&#1084;&#1072;&#1088;&#1082;&#1077;&#1090;.&#1088;&#1092;/product/164642/avtolampa-svetodiodnaya-t20-9led-2-contact-krasnyy-txl-t026/" TargetMode="External"/><Relationship Id="rId_hyperlink_1310" Type="http://schemas.openxmlformats.org/officeDocument/2006/relationships/hyperlink" Target="http://&#1101;&#1083;&#1077;&#1082;&#1090;&#1088;&#1086;-&#1084;&#1072;&#1088;&#1082;&#1077;&#1090;.&#1088;&#1092;/product/138025/avtolampa-svetodiodnaya-mayak-12v-t5-1led-krasnyy/" TargetMode="External"/><Relationship Id="rId_hyperlink_1311" Type="http://schemas.openxmlformats.org/officeDocument/2006/relationships/hyperlink" Target="http://&#1101;&#1083;&#1077;&#1082;&#1090;&#1088;&#1086;-&#1084;&#1072;&#1088;&#1082;&#1077;&#1090;.&#1088;&#1092;/product/143791/avtolampa-svetodiodnaya-t5-w2x46d-1led-5mm-usechennaya-linza-130-zheltyy/" TargetMode="External"/><Relationship Id="rId_hyperlink_1312" Type="http://schemas.openxmlformats.org/officeDocument/2006/relationships/hyperlink" Target="http://&#1101;&#1083;&#1077;&#1082;&#1090;&#1088;&#1086;-&#1084;&#1072;&#1088;&#1082;&#1077;&#1090;.&#1088;&#1092;/product/143793/avtolampa-svetodiodnaya-t5-w2x46d-1led-5mm-usechennaya-linza-130-zelenyy/" TargetMode="External"/><Relationship Id="rId_hyperlink_1313" Type="http://schemas.openxmlformats.org/officeDocument/2006/relationships/hyperlink" Target="http://&#1101;&#1083;&#1077;&#1082;&#1090;&#1088;&#1086;-&#1084;&#1072;&#1088;&#1082;&#1077;&#1090;.&#1088;&#1092;/product/122062/avtolampa-svetodiodnaya-t5-1smd-5050-w12w-w246d-12v-zelenyy/" TargetMode="External"/><Relationship Id="rId_hyperlink_1314" Type="http://schemas.openxmlformats.org/officeDocument/2006/relationships/hyperlink" Target="http://&#1101;&#1083;&#1077;&#1082;&#1090;&#1088;&#1086;-&#1084;&#1072;&#1088;&#1082;&#1077;&#1090;.&#1088;&#1092;/product/142078/avtolampa-svetodiodnaya-t5-1smd-5050-w12w-w246d-12v-krasnyy/" TargetMode="External"/><Relationship Id="rId_hyperlink_1315" Type="http://schemas.openxmlformats.org/officeDocument/2006/relationships/hyperlink" Target="http://&#1101;&#1083;&#1077;&#1082;&#1090;&#1088;&#1086;-&#1084;&#1072;&#1088;&#1082;&#1077;&#1090;.&#1088;&#1092;/product/126738/avtolampa-svetodiodnaya-t5-3smd-3528-w12w-w246d-12v-belyy-holodnyy-180/" TargetMode="External"/><Relationship Id="rId_hyperlink_1316" Type="http://schemas.openxmlformats.org/officeDocument/2006/relationships/hyperlink" Target="http://&#1101;&#1083;&#1077;&#1082;&#1090;&#1088;&#1086;-&#1084;&#1072;&#1088;&#1082;&#1077;&#1090;.&#1088;&#1092;/product/176898/avtolampa-svetodiodnaya-t5-3smd-3528-w12w-w246d-12v-krasnyy/" TargetMode="External"/><Relationship Id="rId_hyperlink_1317" Type="http://schemas.openxmlformats.org/officeDocument/2006/relationships/hyperlink" Target="http://&#1101;&#1083;&#1077;&#1082;&#1090;&#1088;&#1086;-&#1084;&#1072;&#1088;&#1082;&#1077;&#1090;.&#1088;&#1092;/product/142099/avtolampa-svetodiodnaya-t5-83d-1led-dip-12v-krasnyy/" TargetMode="External"/><Relationship Id="rId_hyperlink_1318" Type="http://schemas.openxmlformats.org/officeDocument/2006/relationships/hyperlink" Target="http://&#1101;&#1083;&#1077;&#1082;&#1090;&#1088;&#1086;-&#1084;&#1072;&#1088;&#1082;&#1077;&#1090;.&#1088;&#1092;/product/142093/avtolampa-svetodiodnaya-t5-83d-1smd-5050-12v-krasnyy/" TargetMode="External"/><Relationship Id="rId_hyperlink_1319" Type="http://schemas.openxmlformats.org/officeDocument/2006/relationships/hyperlink" Target="http://&#1101;&#1083;&#1077;&#1082;&#1090;&#1088;&#1086;-&#1084;&#1072;&#1088;&#1082;&#1077;&#1090;.&#1088;&#1092;/product/142092/avtolampa-svetodiodnaya-t5-85d-1led-dip-12v-belyy/" TargetMode="External"/><Relationship Id="rId_hyperlink_1320" Type="http://schemas.openxmlformats.org/officeDocument/2006/relationships/hyperlink" Target="http://&#1101;&#1083;&#1077;&#1082;&#1090;&#1088;&#1086;-&#1084;&#1072;&#1088;&#1082;&#1077;&#1090;.&#1088;&#1092;/product/142098/avtolampa-svetodiodnaya-t5-85d-1led-dip-12v-krasnyy/" TargetMode="External"/><Relationship Id="rId_hyperlink_1321" Type="http://schemas.openxmlformats.org/officeDocument/2006/relationships/hyperlink" Target="http://&#1101;&#1083;&#1077;&#1082;&#1090;&#1088;&#1086;-&#1084;&#1072;&#1088;&#1082;&#1077;&#1090;.&#1088;&#1092;/product/178988/avtolampa-svetodiodnaya-t5-bax10s-1-led-cone-super-yarkiy-belyy/" TargetMode="External"/><Relationship Id="rId_hyperlink_1322" Type="http://schemas.openxmlformats.org/officeDocument/2006/relationships/hyperlink" Target="http://&#1101;&#1083;&#1077;&#1082;&#1090;&#1088;&#1086;-&#1084;&#1072;&#1088;&#1082;&#1077;&#1090;.&#1088;&#1092;/product/247312/avtolampa-svetodiodnaya-t8-ba9s-12v-06vt-9smd-5050-belyy-x0091/" TargetMode="External"/><Relationship Id="rId_hyperlink_1323" Type="http://schemas.openxmlformats.org/officeDocument/2006/relationships/hyperlink" Target="http://&#1101;&#1083;&#1077;&#1082;&#1090;&#1088;&#1086;-&#1084;&#1072;&#1088;&#1082;&#1077;&#1090;.&#1088;&#1092;/product/247313/avtolampa-svetodiodnaya-t8-ba9s-12v-076vt-6smd-5630-belyy-x0092/" TargetMode="External"/><Relationship Id="rId_hyperlink_1324" Type="http://schemas.openxmlformats.org/officeDocument/2006/relationships/hyperlink" Target="http://&#1101;&#1083;&#1077;&#1082;&#1090;&#1088;&#1086;-&#1084;&#1072;&#1088;&#1082;&#1077;&#1090;.&#1088;&#1092;/product/143796/avtolampa-svetodiodnaya-t8-ba9s-1led-30-krasnyy/" TargetMode="External"/><Relationship Id="rId_hyperlink_1325" Type="http://schemas.openxmlformats.org/officeDocument/2006/relationships/hyperlink" Target="http://&#1101;&#1083;&#1077;&#1082;&#1090;&#1088;&#1086;-&#1084;&#1072;&#1088;&#1082;&#1077;&#1090;.&#1088;&#1092;/product/143799/avtolampa-svetodiodnaya-t8-ba9s-1led-usechennaya-linza-130-zheltyy/" TargetMode="External"/><Relationship Id="rId_hyperlink_1326" Type="http://schemas.openxmlformats.org/officeDocument/2006/relationships/hyperlink" Target="http://&#1101;&#1083;&#1077;&#1082;&#1090;&#1088;&#1086;-&#1084;&#1072;&#1088;&#1082;&#1077;&#1090;.&#1088;&#1092;/product/143800/avtolampa-svetodiodnaya-t8-ba9s-1led-usechennaya-linza-130-krasnyy/" TargetMode="External"/><Relationship Id="rId_hyperlink_1327" Type="http://schemas.openxmlformats.org/officeDocument/2006/relationships/hyperlink" Target="http://&#1101;&#1083;&#1077;&#1082;&#1090;&#1088;&#1086;-&#1084;&#1072;&#1088;&#1082;&#1077;&#1090;.&#1088;&#1092;/product/123731/svetodiodnaya-panel-avs-12smd-3528-krasnyy/" TargetMode="External"/><Relationship Id="rId_hyperlink_1328" Type="http://schemas.openxmlformats.org/officeDocument/2006/relationships/hyperlink" Target="http://&#1101;&#1083;&#1077;&#1082;&#1090;&#1088;&#1086;-&#1084;&#1072;&#1088;&#1082;&#1077;&#1090;.&#1088;&#1092;/product/143820/derzhatel-lampy-t5-bezcokolnyy/" TargetMode="External"/><Relationship Id="rId_hyperlink_1329" Type="http://schemas.openxmlformats.org/officeDocument/2006/relationships/hyperlink" Target="http://&#1101;&#1083;&#1077;&#1082;&#1090;&#1088;&#1086;-&#1084;&#1072;&#1088;&#1082;&#1077;&#1090;.&#1088;&#1092;/product/173788/derzhatel-lampy-t8/" TargetMode="External"/><Relationship Id="rId_hyperlink_1330" Type="http://schemas.openxmlformats.org/officeDocument/2006/relationships/hyperlink" Target="http://&#1101;&#1083;&#1077;&#1082;&#1090;&#1088;&#1086;-&#1084;&#1072;&#1088;&#1082;&#1077;&#1090;.&#1088;&#1092;/product/143819/derzhatel-svetodioda-10mm-plastik-pod-gayku/" TargetMode="External"/><Relationship Id="rId_hyperlink_1331" Type="http://schemas.openxmlformats.org/officeDocument/2006/relationships/hyperlink" Target="http://&#1101;&#1083;&#1077;&#1082;&#1090;&#1088;&#1086;-&#1084;&#1072;&#1088;&#1082;&#1077;&#1090;.&#1088;&#1092;/product/143818/derzhatel-svetodioda-8mm-pod-gayku-plastik/" TargetMode="External"/><Relationship Id="rId_hyperlink_1332" Type="http://schemas.openxmlformats.org/officeDocument/2006/relationships/hyperlink" Target="http://&#1101;&#1083;&#1077;&#1082;&#1090;&#1088;&#1086;-&#1084;&#1072;&#1088;&#1082;&#1077;&#1090;.&#1088;&#1092;/product/229071/klemma-avtolampy-h4-77mm/" TargetMode="External"/><Relationship Id="rId_hyperlink_1333" Type="http://schemas.openxmlformats.org/officeDocument/2006/relationships/hyperlink" Target="http://&#1101;&#1083;&#1077;&#1082;&#1090;&#1088;&#1086;-&#1084;&#1072;&#1088;&#1082;&#1077;&#1090;.&#1088;&#1092;/product/229067/klemma-avtolampy-h4-s-2-mya-provodami-luzhenaya-8032sb2/" TargetMode="External"/><Relationship Id="rId_hyperlink_1334" Type="http://schemas.openxmlformats.org/officeDocument/2006/relationships/hyperlink" Target="http://&#1101;&#1083;&#1077;&#1082;&#1090;&#1088;&#1086;-&#1084;&#1072;&#1088;&#1082;&#1077;&#1090;.&#1088;&#1092;/product/229069/klemma-avtolampy-h7-63mm-002vs7cb/" TargetMode="External"/><Relationship Id="rId_hyperlink_1335" Type="http://schemas.openxmlformats.org/officeDocument/2006/relationships/hyperlink" Target="http://&#1101;&#1083;&#1077;&#1082;&#1090;&#1088;&#1086;-&#1084;&#1072;&#1088;&#1082;&#1077;&#1090;.&#1088;&#1092;/product/148143/kolodka-pod-lampu-bescokp27w3156-s-provodami-dialuch/" TargetMode="External"/><Relationship Id="rId_hyperlink_1336" Type="http://schemas.openxmlformats.org/officeDocument/2006/relationships/hyperlink" Target="http://&#1101;&#1083;&#1077;&#1082;&#1090;&#1088;&#1086;-&#1084;&#1072;&#1088;&#1082;&#1077;&#1090;.&#1088;&#1092;/product/231286/kolodka-soedinitelnaya-avtolampy-h4-golaya-9015/" TargetMode="External"/><Relationship Id="rId_hyperlink_1337" Type="http://schemas.openxmlformats.org/officeDocument/2006/relationships/hyperlink" Target="http://&#1101;&#1083;&#1077;&#1082;&#1090;&#1088;&#1086;-&#1084;&#1072;&#1088;&#1082;&#1077;&#1090;.&#1088;&#1092;/product/231287/kolodka-soedinitelnaya-avtolampy-h7-golaya-3h2fb02bk/" TargetMode="External"/><Relationship Id="rId_hyperlink_1338" Type="http://schemas.openxmlformats.org/officeDocument/2006/relationships/hyperlink" Target="http://&#1101;&#1083;&#1077;&#1082;&#1090;&#1088;&#1086;-&#1084;&#1072;&#1088;&#1082;&#1077;&#1090;.&#1088;&#1092;/product/231289/kolodka-soedinitelnaya-avtolampy-hb49006s-2-provodami9446sb2/" TargetMode="External"/><Relationship Id="rId_hyperlink_1339" Type="http://schemas.openxmlformats.org/officeDocument/2006/relationships/hyperlink" Target="http://&#1101;&#1083;&#1077;&#1082;&#1090;&#1088;&#1086;-&#1084;&#1072;&#1088;&#1082;&#1077;&#1090;.&#1088;&#1092;/product/248068/neonovaya-nit-dlya-podsvetki-salona-lgx-w3-24v-belyy-svet-3m/" TargetMode="External"/><Relationship Id="rId_hyperlink_1340" Type="http://schemas.openxmlformats.org/officeDocument/2006/relationships/hyperlink" Target="http://&#1101;&#1083;&#1077;&#1082;&#1090;&#1088;&#1086;-&#1084;&#1072;&#1088;&#1082;&#1077;&#1090;.&#1088;&#1092;/product/245173/patron-pod-avtolampu-h11-h27-keramika/" TargetMode="External"/><Relationship Id="rId_hyperlink_1341" Type="http://schemas.openxmlformats.org/officeDocument/2006/relationships/hyperlink" Target="http://&#1101;&#1083;&#1077;&#1082;&#1090;&#1088;&#1086;-&#1084;&#1072;&#1088;&#1082;&#1077;&#1090;.&#1088;&#1092;/product/245174/patron-pod-avtolampu-h9-5/" TargetMode="External"/><Relationship Id="rId_hyperlink_1342" Type="http://schemas.openxmlformats.org/officeDocument/2006/relationships/hyperlink" Target="http://&#1101;&#1083;&#1077;&#1082;&#1090;&#1088;&#1086;-&#1084;&#1072;&#1088;&#1082;&#1077;&#1090;.&#1088;&#1092;/product/245176/patron-pod-avtolampu-hb-4-9006-bakelit-5/" TargetMode="External"/><Relationship Id="rId_hyperlink_1343" Type="http://schemas.openxmlformats.org/officeDocument/2006/relationships/hyperlink" Target="http://&#1101;&#1083;&#1077;&#1082;&#1090;&#1088;&#1086;-&#1084;&#1072;&#1088;&#1082;&#1077;&#1090;.&#1088;&#1092;/product/245175/patron-pod-avtolampu-nv3-h10-9005-bakelit-5/" TargetMode="External"/><Relationship Id="rId_hyperlink_1344" Type="http://schemas.openxmlformats.org/officeDocument/2006/relationships/hyperlink" Target="http://&#1101;&#1083;&#1077;&#1082;&#1090;&#1088;&#1086;-&#1084;&#1072;&#1088;&#1082;&#1077;&#1090;.&#1088;&#1092;/product/143789/patron-pod-lampu-e10/" TargetMode="External"/><Relationship Id="rId_hyperlink_1345" Type="http://schemas.openxmlformats.org/officeDocument/2006/relationships/hyperlink" Target="http://&#1101;&#1083;&#1077;&#1082;&#1090;&#1088;&#1086;-&#1084;&#1072;&#1088;&#1082;&#1077;&#1090;.&#1088;&#1092;/product/148146/patron-pod-lampu-a12-12vt-s-nozhkami/" TargetMode="External"/><Relationship Id="rId_hyperlink_1346" Type="http://schemas.openxmlformats.org/officeDocument/2006/relationships/hyperlink" Target="http://&#1101;&#1083;&#1077;&#1082;&#1090;&#1088;&#1086;-&#1084;&#1072;&#1088;&#1082;&#1077;&#1090;.&#1088;&#1092;/product/148149/patron-pod-lampu-a12-4vt-metalgabarit/" TargetMode="External"/><Relationship Id="rId_hyperlink_1347" Type="http://schemas.openxmlformats.org/officeDocument/2006/relationships/hyperlink" Target="http://&#1101;&#1083;&#1077;&#1082;&#1090;&#1088;&#1086;-&#1084;&#1072;&#1088;&#1082;&#1077;&#1090;.&#1088;&#1092;/product/148150/patron-pod-lampu-a12-5vt-bescok-povtoritel-povorota/" TargetMode="External"/><Relationship Id="rId_hyperlink_1348" Type="http://schemas.openxmlformats.org/officeDocument/2006/relationships/hyperlink" Target="http://&#1101;&#1083;&#1077;&#1082;&#1090;&#1088;&#1086;-&#1084;&#1072;&#1088;&#1082;&#1077;&#1090;.&#1088;&#1092;/product/234648/patron-pod-lampu-besc5w-t10-s-provodami-ax-437/" TargetMode="External"/><Relationship Id="rId_hyperlink_1349" Type="http://schemas.openxmlformats.org/officeDocument/2006/relationships/hyperlink" Target="http://&#1101;&#1083;&#1077;&#1082;&#1090;&#1088;&#1086;-&#1084;&#1072;&#1088;&#1082;&#1077;&#1090;.&#1088;&#1092;/product/182915/patron-pod-lampu-n1-i-n3-s-provodom-dialuch-kld001/" TargetMode="External"/><Relationship Id="rId_hyperlink_1350" Type="http://schemas.openxmlformats.org/officeDocument/2006/relationships/hyperlink" Target="http://&#1101;&#1083;&#1077;&#1082;&#1090;&#1088;&#1086;-&#1084;&#1072;&#1088;&#1082;&#1077;&#1090;.&#1088;&#1092;/product/225854/patron-pod-lampu-n4-s-provodom-cargen-ax-338/" TargetMode="External"/><Relationship Id="rId_hyperlink_1351" Type="http://schemas.openxmlformats.org/officeDocument/2006/relationships/hyperlink" Target="http://&#1101;&#1083;&#1077;&#1082;&#1090;&#1088;&#1086;-&#1084;&#1072;&#1088;&#1082;&#1077;&#1090;.&#1088;&#1092;/product/236490/patron-pod-lampu-n7-g-obr-2-kont-s-bokkrepleniem-s-provodami-cargen-ax339-2/" TargetMode="External"/><Relationship Id="rId_hyperlink_1352" Type="http://schemas.openxmlformats.org/officeDocument/2006/relationships/hyperlink" Target="http://&#1101;&#1083;&#1077;&#1082;&#1090;&#1088;&#1086;-&#1084;&#1072;&#1088;&#1082;&#1077;&#1090;.&#1088;&#1092;/product/236489/patron-pod-lampu-n7-keramika-s-provodami-mayak-lt1315a/" TargetMode="External"/><Relationship Id="rId_hyperlink_1353" Type="http://schemas.openxmlformats.org/officeDocument/2006/relationships/hyperlink" Target="http://&#1101;&#1083;&#1077;&#1082;&#1090;&#1088;&#1086;-&#1084;&#1072;&#1088;&#1082;&#1077;&#1090;.&#1088;&#1092;/product/225855/patron-pod-lampu-n8-n9n11-s-provodom/" TargetMode="External"/><Relationship Id="rId_hyperlink_1354" Type="http://schemas.openxmlformats.org/officeDocument/2006/relationships/hyperlink" Target="http://&#1101;&#1083;&#1077;&#1082;&#1090;&#1088;&#1086;-&#1084;&#1072;&#1088;&#1082;&#1077;&#1090;.&#1088;&#1092;/product/231836/elektrorazem-kolodki-pod-lampu-n4-77mm-pod-provod-075-1mm-luzhenyy/" TargetMode="External"/><Relationship Id="rId_hyperlink_1355" Type="http://schemas.openxmlformats.org/officeDocument/2006/relationships/hyperlink" Target="http://&#1101;&#1083;&#1077;&#1082;&#1090;&#1088;&#1086;-&#1084;&#1072;&#1088;&#1082;&#1077;&#1090;.&#1088;&#1092;/product/231837/elektrorazem-kolodki-pod-lampu-n7-63mm-pod-provod-075-1mm-luzhenyy/" TargetMode="External"/><Relationship Id="rId_hyperlink_1356" Type="http://schemas.openxmlformats.org/officeDocument/2006/relationships/hyperlink" Target="http://&#1101;&#1083;&#1077;&#1082;&#1090;&#1088;&#1086;-&#1084;&#1072;&#1088;&#1082;&#1077;&#1090;.&#1088;&#1092;/product/231838/elektrorazem-kolodki-pod-lampu-n8n9n11-pod-provod-075-1mm-luzhenyy/" TargetMode="External"/><Relationship Id="rId_hyperlink_1357" Type="http://schemas.openxmlformats.org/officeDocument/2006/relationships/hyperlink" Target="http://&#1101;&#1083;&#1077;&#1082;&#1090;&#1088;&#1086;-&#1084;&#1072;&#1088;&#1082;&#1077;&#1090;.&#1088;&#1092;/product/237195/alkotester-airline-alko002-cifrovoy-poluprovodnikovyy-belyy/" TargetMode="External"/><Relationship Id="rId_hyperlink_1358" Type="http://schemas.openxmlformats.org/officeDocument/2006/relationships/hyperlink" Target="http://&#1101;&#1083;&#1077;&#1082;&#1090;&#1088;&#1086;-&#1084;&#1072;&#1088;&#1082;&#1077;&#1090;.&#1088;&#1092;/product/239715/alkotester-airline-alko003-cifrovoy-poluprovodnikovyy-chernyy/" TargetMode="External"/><Relationship Id="rId_hyperlink_1359" Type="http://schemas.openxmlformats.org/officeDocument/2006/relationships/hyperlink" Target="http://&#1101;&#1083;&#1077;&#1082;&#1090;&#1088;&#1086;-&#1084;&#1072;&#1088;&#1082;&#1077;&#1090;.&#1088;&#1092;/product/232298/alkotester-airline-alk-d-02-cifrovoy/" TargetMode="External"/><Relationship Id="rId_hyperlink_1360" Type="http://schemas.openxmlformats.org/officeDocument/2006/relationships/hyperlink" Target="http://&#1101;&#1083;&#1077;&#1082;&#1090;&#1088;&#1086;-&#1084;&#1072;&#1088;&#1082;&#1077;&#1090;.&#1088;&#1092;/product/217681/alkotester-airline-alk-hw-03-vysokotochnyy-s-hotwire-sensorom/" TargetMode="External"/><Relationship Id="rId_hyperlink_1361" Type="http://schemas.openxmlformats.org/officeDocument/2006/relationships/hyperlink" Target="http://&#1101;&#1083;&#1077;&#1082;&#1090;&#1088;&#1086;-&#1084;&#1072;&#1088;&#1082;&#1077;&#1090;.&#1088;&#1092;/product/153695/alkotester-airline-alk-l-01-svetodiodnyy/" TargetMode="External"/><Relationship Id="rId_hyperlink_1362" Type="http://schemas.openxmlformats.org/officeDocument/2006/relationships/hyperlink" Target="http://&#1101;&#1083;&#1077;&#1082;&#1090;&#1088;&#1086;-&#1084;&#1072;&#1088;&#1082;&#1077;&#1090;.&#1088;&#1092;/product/232949/alkotester-garin-dat-1/" TargetMode="External"/><Relationship Id="rId_hyperlink_1363" Type="http://schemas.openxmlformats.org/officeDocument/2006/relationships/hyperlink" Target="http://&#1101;&#1083;&#1077;&#1082;&#1090;&#1088;&#1086;-&#1084;&#1072;&#1088;&#1082;&#1077;&#1090;.&#1088;&#1092;/product/232950/alkotester-garin-dat-2/" TargetMode="External"/><Relationship Id="rId_hyperlink_1364" Type="http://schemas.openxmlformats.org/officeDocument/2006/relationships/hyperlink" Target="http://&#1101;&#1083;&#1077;&#1082;&#1090;&#1088;&#1086;-&#1084;&#1072;&#1088;&#1082;&#1077;&#1090;.&#1088;&#1092;/product/239721/mundshtuk-alkotestera/" TargetMode="External"/><Relationship Id="rId_hyperlink_1365" Type="http://schemas.openxmlformats.org/officeDocument/2006/relationships/hyperlink" Target="http://&#1101;&#1083;&#1077;&#1082;&#1090;&#1088;&#1086;-&#1084;&#1072;&#1088;&#1082;&#1077;&#1090;.&#1088;&#1092;/product/135815/chasy-vst7009v-2-elektravto-temperatura-budilnik-voltmetr/" TargetMode="External"/><Relationship Id="rId_hyperlink_1366" Type="http://schemas.openxmlformats.org/officeDocument/2006/relationships/hyperlink" Target="http://&#1101;&#1083;&#1077;&#1082;&#1090;&#1088;&#1086;-&#1084;&#1072;&#1088;&#1082;&#1077;&#1090;.&#1088;&#1092;/product/135816/chasy-vst7009v-5-elektravto-temperatura-budilnik-voltmetr/" TargetMode="External"/><Relationship Id="rId_hyperlink_1367" Type="http://schemas.openxmlformats.org/officeDocument/2006/relationships/hyperlink" Target="http://&#1101;&#1083;&#1077;&#1082;&#1090;&#1088;&#1086;-&#1084;&#1072;&#1088;&#1082;&#1077;&#1090;.&#1088;&#1092;/product/135817/chasy-vst7010v-elektravto-temperatura-budilnik-voltmetr/" TargetMode="External"/><Relationship Id="rId_hyperlink_1368" Type="http://schemas.openxmlformats.org/officeDocument/2006/relationships/hyperlink" Target="http://&#1101;&#1083;&#1077;&#1082;&#1090;&#1088;&#1086;-&#1084;&#1072;&#1088;&#1082;&#1077;&#1090;.&#1088;&#1092;/product/146299/chasy-vst7013v-elektravto-temperatura-budilnik-voltmetr/" TargetMode="External"/><Relationship Id="rId_hyperlink_1369" Type="http://schemas.openxmlformats.org/officeDocument/2006/relationships/hyperlink" Target="http://&#1101;&#1083;&#1077;&#1082;&#1090;&#1088;&#1086;-&#1084;&#1072;&#1088;&#1082;&#1077;&#1090;.&#1088;&#1092;/product/128552/chasy-vst7045-elektr-avto-budilnik-temperatura-data/" TargetMode="External"/><Relationship Id="rId_hyperlink_1370" Type="http://schemas.openxmlformats.org/officeDocument/2006/relationships/hyperlink" Target="http://&#1101;&#1083;&#1077;&#1082;&#1090;&#1088;&#1086;-&#1084;&#1072;&#1088;&#1082;&#1077;&#1090;.&#1088;&#1092;/product/126545/chasy-avtomobilnye-kenko-613d/" TargetMode="External"/><Relationship Id="rId_hyperlink_1371" Type="http://schemas.openxmlformats.org/officeDocument/2006/relationships/hyperlink" Target="http://&#1101;&#1083;&#1077;&#1082;&#1090;&#1088;&#1086;-&#1084;&#1072;&#1088;&#1082;&#1077;&#1090;.&#1088;&#1092;/product/240735/chasy-avtomobilnye-ot-clc01-temperatura/" TargetMode="External"/><Relationship Id="rId_hyperlink_1372" Type="http://schemas.openxmlformats.org/officeDocument/2006/relationships/hyperlink" Target="http://&#1101;&#1083;&#1077;&#1082;&#1090;&#1088;&#1086;-&#1084;&#1072;&#1088;&#1082;&#1077;&#1090;.&#1088;&#1092;/product/229002/chasy-avtomobilnye-ot-clc02-serebro/" TargetMode="External"/><Relationship Id="rId_hyperlink_1373" Type="http://schemas.openxmlformats.org/officeDocument/2006/relationships/hyperlink" Target="http://&#1101;&#1083;&#1077;&#1082;&#1090;&#1088;&#1086;-&#1084;&#1072;&#1088;&#1082;&#1077;&#1090;.&#1088;&#1092;/product/240736/chasy-avtomobilnye-ot-clc03-belye/" TargetMode="External"/><Relationship Id="rId_hyperlink_1374" Type="http://schemas.openxmlformats.org/officeDocument/2006/relationships/hyperlink" Target="http://&#1101;&#1083;&#1077;&#1082;&#1090;&#1088;&#1086;-&#1084;&#1072;&#1088;&#1082;&#1077;&#1090;.&#1088;&#1092;/product/240737/chasy-avtomobilnye-ot-clc03-chernye/" TargetMode="External"/><Relationship Id="rId_hyperlink_1375" Type="http://schemas.openxmlformats.org/officeDocument/2006/relationships/hyperlink" Target="http://&#1101;&#1083;&#1077;&#1082;&#1090;&#1088;&#1086;-&#1084;&#1072;&#1088;&#1082;&#1077;&#1090;.&#1088;&#1092;/product/244863/chasy-avtomobilnye-ot-clc05-s-budilnikom/" TargetMode="External"/><Relationship Id="rId_hyperlink_1376" Type="http://schemas.openxmlformats.org/officeDocument/2006/relationships/hyperlink" Target="http://&#1101;&#1083;&#1077;&#1082;&#1090;&#1088;&#1086;-&#1084;&#1072;&#1088;&#1082;&#1077;&#1090;.&#1088;&#1092;/product/241734/chasy-avtomobilnye-vst-815-s-usb-temperatura-voltmetr/" TargetMode="External"/><Relationship Id="rId_hyperlink_1377" Type="http://schemas.openxmlformats.org/officeDocument/2006/relationships/hyperlink" Target="http://&#1101;&#1083;&#1077;&#1082;&#1090;&#1088;&#1086;-&#1084;&#1072;&#1088;&#1082;&#1077;&#1090;.&#1088;&#1092;/product/240738/chasy-avtomobilnye-vreznye-zelenye/" TargetMode="External"/><Relationship Id="rId_hyperlink_1378" Type="http://schemas.openxmlformats.org/officeDocument/2006/relationships/hyperlink" Target="http://&#1101;&#1083;&#1077;&#1082;&#1090;&#1088;&#1086;-&#1084;&#1072;&#1088;&#1082;&#1077;&#1090;.&#1088;&#1092;/product/240739/chasy-avtomobilnye-vreznye-krasnye/" TargetMode="External"/><Relationship Id="rId_hyperlink_1379" Type="http://schemas.openxmlformats.org/officeDocument/2006/relationships/hyperlink" Target="http://&#1101;&#1083;&#1077;&#1082;&#1090;&#1088;&#1086;-&#1084;&#1072;&#1088;&#1082;&#1077;&#1090;.&#1088;&#1092;/product/240740/chasy-avtomobilnye-vreznye-sinie/" TargetMode="External"/><Relationship Id="rId_hyperlink_1380" Type="http://schemas.openxmlformats.org/officeDocument/2006/relationships/hyperlink" Target="http://&#1101;&#1083;&#1077;&#1082;&#1090;&#1088;&#1086;-&#1084;&#1072;&#1088;&#1082;&#1077;&#1090;.&#1088;&#1092;/product/232446/manometr-avtomobilnyy-35-atm-s-lineynoy-shkaloy-brelok-airline-apr-l-01/" TargetMode="External"/><Relationship Id="rId_hyperlink_1381" Type="http://schemas.openxmlformats.org/officeDocument/2006/relationships/hyperlink" Target="http://&#1101;&#1083;&#1077;&#1082;&#1090;&#1088;&#1086;-&#1084;&#1072;&#1088;&#1082;&#1077;&#1090;.&#1088;&#1092;/product/232447/manometr-avtomobilnyy-5atm-avs-pg-204/" TargetMode="External"/><Relationship Id="rId_hyperlink_1382" Type="http://schemas.openxmlformats.org/officeDocument/2006/relationships/hyperlink" Target="http://&#1101;&#1083;&#1077;&#1082;&#1090;&#1088;&#1086;-&#1084;&#1072;&#1088;&#1082;&#1077;&#1090;.&#1088;&#1092;/product/143934/manometr-avtomobilnyy-elektronnyy-displey-avs-el-609/" TargetMode="External"/><Relationship Id="rId_hyperlink_1383" Type="http://schemas.openxmlformats.org/officeDocument/2006/relationships/hyperlink" Target="http://&#1101;&#1083;&#1077;&#1082;&#1090;&#1088;&#1086;-&#1084;&#1072;&#1088;&#1082;&#1077;&#1090;.&#1088;&#1092;/product/143935/manometr-avtomobilnyy-elektronnyy-displey-avs-el-800/" TargetMode="External"/><Relationship Id="rId_hyperlink_1384" Type="http://schemas.openxmlformats.org/officeDocument/2006/relationships/hyperlink" Target="http://&#1101;&#1083;&#1077;&#1082;&#1090;&#1088;&#1086;-&#1084;&#1072;&#1088;&#1082;&#1077;&#1090;.&#1088;&#1092;/product/153885/monometr-shinnyy-35atm-strelochnyy-v-blistere/" TargetMode="External"/><Relationship Id="rId_hyperlink_1385" Type="http://schemas.openxmlformats.org/officeDocument/2006/relationships/hyperlink" Target="http://&#1101;&#1083;&#1077;&#1082;&#1090;&#1088;&#1086;-&#1084;&#1072;&#1088;&#1082;&#1077;&#1090;.&#1088;&#1092;/product/149793/avtotester-universalnyy-rexant-16-0101/" TargetMode="External"/><Relationship Id="rId_hyperlink_1386" Type="http://schemas.openxmlformats.org/officeDocument/2006/relationships/hyperlink" Target="http://&#1101;&#1083;&#1077;&#1082;&#1090;&#1088;&#1086;-&#1084;&#1072;&#1088;&#1082;&#1077;&#1090;.&#1088;&#1092;/product/244381/voltmetr-v-prikurivatel-12-24v/" TargetMode="External"/><Relationship Id="rId_hyperlink_1387" Type="http://schemas.openxmlformats.org/officeDocument/2006/relationships/hyperlink" Target="http://&#1101;&#1083;&#1077;&#1082;&#1090;&#1088;&#1086;-&#1084;&#1072;&#1088;&#1082;&#1077;&#1090;.&#1088;&#1092;/product/237196/voltmetr-v-prikurivatel-12-24v-4v1-termometr-ampermetr-zu-2-usb-21a-vympel-vm-03-5094/" TargetMode="External"/><Relationship Id="rId_hyperlink_1388" Type="http://schemas.openxmlformats.org/officeDocument/2006/relationships/hyperlink" Target="http://&#1101;&#1083;&#1077;&#1082;&#1090;&#1088;&#1086;-&#1084;&#1072;&#1088;&#1082;&#1077;&#1090;.&#1088;&#1092;/product/229846/voltmetr-v-prikurivatel-12-24v-vympel-vm-01/" TargetMode="External"/><Relationship Id="rId_hyperlink_1389" Type="http://schemas.openxmlformats.org/officeDocument/2006/relationships/hyperlink" Target="http://&#1101;&#1083;&#1077;&#1082;&#1090;&#1088;&#1086;-&#1084;&#1072;&#1088;&#1082;&#1077;&#1090;.&#1088;&#1092;/product/145970/voltmetr-v-prikurivatel-airline-avm-d-01-12-24v/" TargetMode="External"/><Relationship Id="rId_hyperlink_1390" Type="http://schemas.openxmlformats.org/officeDocument/2006/relationships/hyperlink" Target="http://&#1101;&#1083;&#1077;&#1082;&#1090;&#1088;&#1086;-&#1084;&#1072;&#1088;&#1082;&#1077;&#1090;.&#1088;&#1092;/product/234274/voltmetr-cifrovoy-na-klemmu-akkumulyatora-7-30v/" TargetMode="External"/><Relationship Id="rId_hyperlink_1391" Type="http://schemas.openxmlformats.org/officeDocument/2006/relationships/hyperlink" Target="http://&#1101;&#1083;&#1077;&#1082;&#1090;&#1088;&#1086;-&#1084;&#1072;&#1088;&#1082;&#1077;&#1090;.&#1088;&#1092;/product/244641/diagnosticheskiy-avtoskaner-modul-obd-b-25-v15-chernyy/" TargetMode="External"/><Relationship Id="rId_hyperlink_1392" Type="http://schemas.openxmlformats.org/officeDocument/2006/relationships/hyperlink" Target="http://&#1101;&#1083;&#1077;&#1082;&#1090;&#1088;&#1086;-&#1084;&#1072;&#1088;&#1082;&#1077;&#1090;.&#1088;&#1092;/product/171354/diagnosticheskiy-avtoskaner-modul-obd-c-31-obd2-v15/" TargetMode="External"/><Relationship Id="rId_hyperlink_1393" Type="http://schemas.openxmlformats.org/officeDocument/2006/relationships/hyperlink" Target="http://&#1101;&#1083;&#1077;&#1082;&#1090;&#1088;&#1086;-&#1084;&#1072;&#1088;&#1082;&#1077;&#1090;.&#1088;&#1092;/product/247918/diagnosticheskiy-avtoskaner-modul-obd-elm327-obd2-v152-siniy-b02-k/" TargetMode="External"/><Relationship Id="rId_hyperlink_1394" Type="http://schemas.openxmlformats.org/officeDocument/2006/relationships/hyperlink" Target="http://&#1101;&#1083;&#1077;&#1082;&#1090;&#1088;&#1086;-&#1084;&#1072;&#1088;&#1082;&#1077;&#1090;.&#1088;&#1092;/product/239200/diagnosticheskiy-avtoskaner-modul-obd-ts-caa61-obd2-v15-bluetooth/" TargetMode="External"/><Relationship Id="rId_hyperlink_1395" Type="http://schemas.openxmlformats.org/officeDocument/2006/relationships/hyperlink" Target="http://&#1101;&#1083;&#1077;&#1082;&#1090;&#1088;&#1086;-&#1084;&#1072;&#1088;&#1082;&#1077;&#1090;.&#1088;&#1092;/product/239201/diagnosticheskiy-avtoskaner-modul-obd-ts-caa62-obd2-v15-bluetooth/" TargetMode="External"/><Relationship Id="rId_hyperlink_1396" Type="http://schemas.openxmlformats.org/officeDocument/2006/relationships/hyperlink" Target="http://&#1101;&#1083;&#1077;&#1082;&#1090;&#1088;&#1086;-&#1084;&#1072;&#1088;&#1082;&#1077;&#1090;.&#1088;&#1092;/product/239202/diagnosticheskiy-avtoskaner-modul-obd-ts-caa63-obd2-v15-wi-fi/" TargetMode="External"/><Relationship Id="rId_hyperlink_1397" Type="http://schemas.openxmlformats.org/officeDocument/2006/relationships/hyperlink" Target="http://&#1101;&#1083;&#1077;&#1082;&#1090;&#1088;&#1086;-&#1084;&#1072;&#1088;&#1082;&#1077;&#1090;.&#1088;&#1092;/product/239203/diagnosticheskiy-avtoskaner-modul-obd-ts-caa64-obd2-v15-wi-fi/" TargetMode="External"/><Relationship Id="rId_hyperlink_1398" Type="http://schemas.openxmlformats.org/officeDocument/2006/relationships/hyperlink" Target="http://&#1101;&#1083;&#1077;&#1082;&#1090;&#1088;&#1086;-&#1084;&#1072;&#1088;&#1082;&#1077;&#1090;.&#1088;&#1092;/product/239204/diagnosticheskiy-avtoskaner-modul-obd-ts-caa65-obd2-v15-usb/" TargetMode="External"/><Relationship Id="rId_hyperlink_1399" Type="http://schemas.openxmlformats.org/officeDocument/2006/relationships/hyperlink" Target="http://&#1101;&#1083;&#1077;&#1082;&#1090;&#1088;&#1086;-&#1084;&#1072;&#1088;&#1082;&#1077;&#1090;.&#1088;&#1092;/product/239205/diagnosticheskiy-avtoskaner-modul-obd-ts-caa66-obd2-v15-bluetooth/" TargetMode="External"/><Relationship Id="rId_hyperlink_1400" Type="http://schemas.openxmlformats.org/officeDocument/2006/relationships/hyperlink" Target="http://&#1101;&#1083;&#1077;&#1082;&#1090;&#1088;&#1086;-&#1084;&#1072;&#1088;&#1082;&#1077;&#1090;.&#1088;&#1092;/product/241655/diagnosticheskiy-avtoskaner-modul-obd-ts-caa67-obd2-v15-wi-fi/" TargetMode="External"/><Relationship Id="rId_hyperlink_1401" Type="http://schemas.openxmlformats.org/officeDocument/2006/relationships/hyperlink" Target="http://&#1101;&#1083;&#1077;&#1082;&#1090;&#1088;&#1086;-&#1084;&#1072;&#1088;&#1082;&#1077;&#1090;.&#1088;&#1092;/product/241656/diagnosticheskiy-avtoskaner-modul-obd-ts-caa69-pic18f25k80-obd2-v15-bluetooth/" TargetMode="External"/><Relationship Id="rId_hyperlink_1402" Type="http://schemas.openxmlformats.org/officeDocument/2006/relationships/hyperlink" Target="http://&#1101;&#1083;&#1077;&#1082;&#1090;&#1088;&#1086;-&#1084;&#1072;&#1088;&#1082;&#1077;&#1090;.&#1088;&#1092;/product/251006/indikatornaya-otvertka-tester-probnik-avtomobilnyy-12-24-v-s-prozvonkoy-smartbuy-tools/" TargetMode="External"/><Relationship Id="rId_hyperlink_1403" Type="http://schemas.openxmlformats.org/officeDocument/2006/relationships/hyperlink" Target="http://&#1101;&#1083;&#1077;&#1082;&#1090;&#1088;&#1086;-&#1084;&#1072;&#1088;&#1082;&#1077;&#1090;.&#1088;&#1092;/product/218610/otvertka-probnik-indikator-avtomobilnaya-135mm-6-24v-provod-05m-tdm-sq1015-0005/" TargetMode="External"/><Relationship Id="rId_hyperlink_1404" Type="http://schemas.openxmlformats.org/officeDocument/2006/relationships/hyperlink" Target="http://&#1101;&#1083;&#1077;&#1082;&#1090;&#1088;&#1086;-&#1084;&#1072;&#1088;&#1082;&#1077;&#1090;.&#1088;&#1092;/product/242741/tester-avtomobilnyy-zvukovoy-signal-svetodiody-6v-12v-24b-dt-252-b25/" TargetMode="External"/><Relationship Id="rId_hyperlink_1405" Type="http://schemas.openxmlformats.org/officeDocument/2006/relationships/hyperlink" Target="http://&#1101;&#1083;&#1077;&#1082;&#1090;&#1088;&#1086;-&#1084;&#1072;&#1088;&#1082;&#1077;&#1090;.&#1088;&#1092;/product/240568/tester-avtomobilnyy-indikatornaya-lampa-vitoy-provod-6v-12v-24b-dt-250-6-24b/" TargetMode="External"/><Relationship Id="rId_hyperlink_1406" Type="http://schemas.openxmlformats.org/officeDocument/2006/relationships/hyperlink" Target="http://&#1101;&#1083;&#1077;&#1082;&#1090;&#1088;&#1086;-&#1084;&#1072;&#1088;&#1082;&#1077;&#1090;.&#1088;&#1092;/product/238977/tester-avtomobilnyy-indikatornaya-lampa-metall-6v-12v-24b-dt-250/" TargetMode="External"/><Relationship Id="rId_hyperlink_1407" Type="http://schemas.openxmlformats.org/officeDocument/2006/relationships/hyperlink" Target="http://&#1101;&#1083;&#1077;&#1082;&#1090;&#1088;&#1086;-&#1084;&#1072;&#1088;&#1082;&#1077;&#1090;.&#1088;&#1092;/product/240569/tester-avtomobilnyy-indikatornaya-lampa-metall-vitoy-provod-6v-12v-24b-dt-250-6-24b/" TargetMode="External"/><Relationship Id="rId_hyperlink_1408" Type="http://schemas.openxmlformats.org/officeDocument/2006/relationships/hyperlink" Target="http://&#1101;&#1083;&#1077;&#1082;&#1090;&#1088;&#1086;-&#1084;&#1072;&#1088;&#1082;&#1077;&#1090;.&#1088;&#1092;/product/240567/tester-avtomobilnyy-indikatornaya-lampapryamoy-provod-6v-12v-24b-dt-250-6-24b/" TargetMode="External"/><Relationship Id="rId_hyperlink_1409" Type="http://schemas.openxmlformats.org/officeDocument/2006/relationships/hyperlink" Target="http://&#1101;&#1083;&#1077;&#1082;&#1090;&#1088;&#1086;-&#1084;&#1072;&#1088;&#1082;&#1077;&#1090;.&#1088;&#1092;/product/236885/tolschinomer-gm200a/" TargetMode="External"/><Relationship Id="rId_hyperlink_1410" Type="http://schemas.openxmlformats.org/officeDocument/2006/relationships/hyperlink" Target="http://&#1101;&#1083;&#1077;&#1082;&#1090;&#1088;&#1086;-&#1084;&#1072;&#1088;&#1082;&#1077;&#1090;.&#1088;&#1092;/product/127847/tolschinomery-etari-lkp-et-11r-po-chernym-i-cvetnym-metallam/" TargetMode="External"/><Relationship Id="rId_hyperlink_1411" Type="http://schemas.openxmlformats.org/officeDocument/2006/relationships/hyperlink" Target="http://&#1101;&#1083;&#1077;&#1082;&#1090;&#1088;&#1086;-&#1084;&#1072;&#1088;&#1082;&#1077;&#1090;.&#1088;&#1092;/product/229192/avtoparfyum-podvesnoy-zhidkiy-meilleur-2-moonlight-in-heaven-bochonok/" TargetMode="External"/><Relationship Id="rId_hyperlink_1412" Type="http://schemas.openxmlformats.org/officeDocument/2006/relationships/hyperlink" Target="http://&#1101;&#1083;&#1077;&#1082;&#1090;&#1088;&#1086;-&#1084;&#1072;&#1088;&#1082;&#1077;&#1090;.&#1088;&#1092;/product/229187/avtoparfyum-podvesnoy-zhidkiy-meilleur-9-escada-taj-sunset-bochonok/" TargetMode="External"/><Relationship Id="rId_hyperlink_1413" Type="http://schemas.openxmlformats.org/officeDocument/2006/relationships/hyperlink" Target="http://&#1101;&#1083;&#1077;&#1082;&#1090;&#1088;&#1086;-&#1084;&#1072;&#1088;&#1082;&#1077;&#1090;.&#1088;&#1092;/product/229183/aromatizator-podvesnoy-zhidkiy-meilleur-hrustyaschee-yabloko-bochonok/" TargetMode="External"/><Relationship Id="rId_hyperlink_1414" Type="http://schemas.openxmlformats.org/officeDocument/2006/relationships/hyperlink" Target="http://&#1101;&#1083;&#1077;&#1082;&#1090;&#1088;&#1086;-&#1084;&#1072;&#1088;&#1082;&#1077;&#1090;.&#1088;&#1092;/product/241765/svetilnik-perenosnoy-akkumulyatornyy-yd-12291299/" TargetMode="External"/><Relationship Id="rId_hyperlink_1415" Type="http://schemas.openxmlformats.org/officeDocument/2006/relationships/hyperlink" Target="http://&#1101;&#1083;&#1077;&#1082;&#1090;&#1088;&#1086;-&#1084;&#1072;&#1088;&#1082;&#1077;&#1090;.&#1088;&#1092;/product/232462/svetilnik-perenosnoy-v-avtoprikurivatel-12v-30led-airline-afl-30w-14/" TargetMode="External"/><Relationship Id="rId_hyperlink_1416" Type="http://schemas.openxmlformats.org/officeDocument/2006/relationships/hyperlink" Target="http://&#1101;&#1083;&#1077;&#1082;&#1090;&#1088;&#1086;-&#1084;&#1072;&#1088;&#1082;&#1077;&#1090;.&#1088;&#1092;/product/232459/svetilnik-perenosnoy-v-avtoprikurivatel-5m-12v-bm-780205/" TargetMode="External"/><Relationship Id="rId_hyperlink_1417" Type="http://schemas.openxmlformats.org/officeDocument/2006/relationships/hyperlink" Target="http://&#1101;&#1083;&#1077;&#1082;&#1090;&#1088;&#1086;-&#1084;&#1072;&#1088;&#1082;&#1077;&#1090;.&#1088;&#1092;/product/232460/svetilnik-perenosnoy-v-avtoprikurivatel-5m-12v-svetodiodnyy-bm-780405/" TargetMode="External"/><Relationship Id="rId_hyperlink_1418" Type="http://schemas.openxmlformats.org/officeDocument/2006/relationships/hyperlink" Target="http://&#1101;&#1083;&#1077;&#1082;&#1090;&#1088;&#1086;-&#1084;&#1072;&#1088;&#1082;&#1077;&#1090;.&#1088;&#1092;/product/241772/svetilnik-perenosnoy-setevoy-220v-yd-1457/" TargetMode="External"/><Relationship Id="rId_hyperlink_1419" Type="http://schemas.openxmlformats.org/officeDocument/2006/relationships/hyperlink" Target="http://&#1101;&#1083;&#1077;&#1082;&#1090;&#1088;&#1086;-&#1084;&#1072;&#1088;&#1082;&#1077;&#1090;.&#1088;&#1092;/product/159174/svetilnik-perenosnoy-setevoy-5m-220v-18led-master-45927/" TargetMode="External"/><Relationship Id="rId_hyperlink_1420" Type="http://schemas.openxmlformats.org/officeDocument/2006/relationships/hyperlink" Target="http://&#1101;&#1083;&#1077;&#1082;&#1090;&#1088;&#1086;-&#1084;&#1072;&#1088;&#1082;&#1077;&#1090;.&#1088;&#1092;/product/126997/svetilnik-perenosnoy-setevoy-5m-220v-25led-magnit-master-45930/" TargetMode="External"/><Relationship Id="rId_hyperlink_1421" Type="http://schemas.openxmlformats.org/officeDocument/2006/relationships/hyperlink" Target="http://&#1101;&#1083;&#1077;&#1082;&#1090;&#1088;&#1086;-&#1084;&#1072;&#1088;&#1082;&#1077;&#1090;.&#1088;&#1092;/product/236376/svetilnik-perenosnoy-setevoy-5m-220v-30led-master-54878/" TargetMode="External"/><Relationship Id="rId_hyperlink_1422" Type="http://schemas.openxmlformats.org/officeDocument/2006/relationships/hyperlink" Target="http://&#1101;&#1083;&#1077;&#1082;&#1090;&#1088;&#1086;-&#1084;&#1072;&#1088;&#1082;&#1077;&#1090;.&#1088;&#1092;/product/242491/svetilnik-perenosnoy-setevoy-5m-220v-60vt-e27-master/" TargetMode="External"/><Relationship Id="rId_hyperlink_1423" Type="http://schemas.openxmlformats.org/officeDocument/2006/relationships/hyperlink" Target="http://&#1101;&#1083;&#1077;&#1082;&#1090;&#1088;&#1086;-&#1084;&#1072;&#1088;&#1082;&#1077;&#1090;.&#1088;&#1092;/product/153749/svetilnik-perenosnoy-setevoy-5m-220v-60vt-e27-dzhett/" TargetMode="External"/><Relationship Id="rId_hyperlink_1424" Type="http://schemas.openxmlformats.org/officeDocument/2006/relationships/hyperlink" Target="http://&#1101;&#1083;&#1077;&#1082;&#1090;&#1088;&#1086;-&#1084;&#1072;&#1088;&#1082;&#1077;&#1090;.&#1088;&#1092;/product/242164/svetilnik-perenosnoy-setevoy-5m-220vt-cokol-e27-s-provodom-sbf-05-e27/" TargetMode="External"/><Relationship Id="rId_hyperlink_1425" Type="http://schemas.openxmlformats.org/officeDocument/2006/relationships/hyperlink" Target="http://&#1101;&#1083;&#1077;&#1082;&#1090;&#1088;&#1086;-&#1084;&#1072;&#1088;&#1082;&#1077;&#1090;.&#1088;&#1092;/product/168054/svetilnik-perenosnoy-setevoy-75m-220v-18led-master-45926/" TargetMode="External"/><Relationship Id="rId_hyperlink_1426" Type="http://schemas.openxmlformats.org/officeDocument/2006/relationships/hyperlink" Target="http://&#1101;&#1083;&#1077;&#1082;&#1090;&#1088;&#1086;-&#1084;&#1072;&#1088;&#1082;&#1077;&#1090;.&#1088;&#1092;/product/191071/svetilnik-perenosnoy-setevoy-10m-220v-18led-master-45928/" TargetMode="External"/><Relationship Id="rId_hyperlink_1427" Type="http://schemas.openxmlformats.org/officeDocument/2006/relationships/hyperlink" Target="http://&#1101;&#1083;&#1077;&#1082;&#1090;&#1088;&#1086;-&#1084;&#1072;&#1088;&#1082;&#1077;&#1090;.&#1088;&#1092;/product/147568/svetilnik-perenosnoy-setevoy-10m-220v-60vt-e27-master/" TargetMode="External"/><Relationship Id="rId_hyperlink_1428" Type="http://schemas.openxmlformats.org/officeDocument/2006/relationships/hyperlink" Target="http://&#1101;&#1083;&#1077;&#1082;&#1090;&#1088;&#1086;-&#1084;&#1072;&#1088;&#1082;&#1077;&#1090;.&#1088;&#1092;/product/151966/svetilnik-perenosnoy-setevoy-10m-220v-60vt-e27-dzhett/" TargetMode="External"/><Relationship Id="rId_hyperlink_1429" Type="http://schemas.openxmlformats.org/officeDocument/2006/relationships/hyperlink" Target="http://&#1101;&#1083;&#1077;&#1082;&#1090;&#1088;&#1086;-&#1084;&#1072;&#1088;&#1082;&#1077;&#1090;.&#1088;&#1092;/product/242163/svetilnik-perenosnoy-setevoy-10m-220vt-cokol-e27-s-provodom-sbf-10-e27/" TargetMode="External"/><Relationship Id="rId_hyperlink_1430" Type="http://schemas.openxmlformats.org/officeDocument/2006/relationships/hyperlink" Target="http://&#1101;&#1083;&#1077;&#1082;&#1090;&#1088;&#1086;-&#1084;&#1072;&#1088;&#1082;&#1077;&#1090;.&#1088;&#1092;/product/159173/svetilnik-perenosnoy-setevoy-15m-220v-18led-master-45929/" TargetMode="External"/><Relationship Id="rId_hyperlink_1431" Type="http://schemas.openxmlformats.org/officeDocument/2006/relationships/hyperlink" Target="http://&#1101;&#1083;&#1077;&#1082;&#1090;&#1088;&#1086;-&#1084;&#1072;&#1088;&#1082;&#1077;&#1090;.&#1088;&#1092;/product/126996/svetilnik-perenosnoy-setevoy-15m-220v-25led-magnit-chernyy-master-45933/" TargetMode="External"/><Relationship Id="rId_hyperlink_1432" Type="http://schemas.openxmlformats.org/officeDocument/2006/relationships/hyperlink" Target="http://&#1101;&#1083;&#1077;&#1082;&#1090;&#1088;&#1086;-&#1084;&#1072;&#1088;&#1082;&#1077;&#1090;.&#1088;&#1092;/product/166760/svetilnik-perenosnoy-setevoy-15m-220v-60vt-e27-master/" TargetMode="External"/><Relationship Id="rId_hyperlink_1433" Type="http://schemas.openxmlformats.org/officeDocument/2006/relationships/hyperlink" Target="http://&#1101;&#1083;&#1077;&#1082;&#1090;&#1088;&#1086;-&#1084;&#1072;&#1088;&#1082;&#1077;&#1090;.&#1088;&#1092;/product/153750/svetilnik-perenosnoy-setevoy-15m-220v-60vt-e27-dzhett/" TargetMode="External"/><Relationship Id="rId_hyperlink_1434" Type="http://schemas.openxmlformats.org/officeDocument/2006/relationships/hyperlink" Target="http://&#1101;&#1083;&#1077;&#1082;&#1090;&#1088;&#1086;-&#1084;&#1072;&#1088;&#1082;&#1077;&#1090;.&#1088;&#1092;/product/241005/dnevnye-hodovye-ogni-eagle-eye-orlinyy-glaz-18mm-led-cob-montazhnyy-paz-komplekt-2sht/" TargetMode="External"/><Relationship Id="rId_hyperlink_1435" Type="http://schemas.openxmlformats.org/officeDocument/2006/relationships/hyperlink" Target="http://&#1101;&#1083;&#1077;&#1082;&#1090;&#1088;&#1086;-&#1084;&#1072;&#1088;&#1082;&#1077;&#1090;.&#1088;&#1092;/product/241004/dnevnye-hodovye-ogni-eagle-eye-orlinyy-glaz-23mm-led-3smd-montazhnyy-paz-komplekt-2sht/" TargetMode="External"/><Relationship Id="rId_hyperlink_1436" Type="http://schemas.openxmlformats.org/officeDocument/2006/relationships/hyperlink" Target="http://&#1101;&#1083;&#1077;&#1082;&#1090;&#1088;&#1086;-&#1084;&#1072;&#1088;&#1082;&#1077;&#1090;.&#1088;&#1092;/product/241006/dnevnye-hodovye-ogni-eagle-eye-orlinyy-glaz-23mm-led-cob-komplekt-2sht/" TargetMode="External"/><Relationship Id="rId_hyperlink_1437" Type="http://schemas.openxmlformats.org/officeDocument/2006/relationships/hyperlink" Target="http://&#1101;&#1083;&#1077;&#1082;&#1090;&#1088;&#1086;-&#1084;&#1072;&#1088;&#1082;&#1077;&#1090;.&#1088;&#1092;/product/241007/dnevnye-hodovye-ogni-eagle-eye-orlinyy-glaz-23mm-led-cob-montazhnyy-paz-komplekt-2sht/" TargetMode="External"/><Relationship Id="rId_hyperlink_1438" Type="http://schemas.openxmlformats.org/officeDocument/2006/relationships/hyperlink" Target="http://&#1101;&#1083;&#1077;&#1082;&#1090;&#1088;&#1086;-&#1084;&#1072;&#1088;&#1082;&#1077;&#1090;.&#1088;&#1092;/product/234759/dnevnye-hodovye-ogni-orlinyy-glaz-zheltyy-1sht/" TargetMode="External"/><Relationship Id="rId_hyperlink_1439" Type="http://schemas.openxmlformats.org/officeDocument/2006/relationships/hyperlink" Target="http://&#1101;&#1083;&#1077;&#1082;&#1090;&#1088;&#1086;-&#1084;&#1072;&#1088;&#1082;&#1077;&#1090;.&#1088;&#1092;/product/234757/dnevnye-hodovye-ogni-orlinyy-glaz-zelenyy/" TargetMode="External"/><Relationship Id="rId_hyperlink_1440" Type="http://schemas.openxmlformats.org/officeDocument/2006/relationships/hyperlink" Target="http://&#1101;&#1083;&#1077;&#1082;&#1090;&#1088;&#1086;-&#1084;&#1072;&#1088;&#1082;&#1077;&#1090;.&#1088;&#1092;/product/234750/dnevnye-hodovye-ogni-orlinyy-glaz-siniy/" TargetMode="External"/><Relationship Id="rId_hyperlink_1441" Type="http://schemas.openxmlformats.org/officeDocument/2006/relationships/hyperlink" Target="http://&#1101;&#1083;&#1077;&#1082;&#1090;&#1088;&#1086;-&#1084;&#1072;&#1088;&#1082;&#1077;&#1090;.&#1088;&#1092;/product/127947/fara-dop-dnevnye-hodovye-ogni-drl-yy-3w-iz-2sht-orlinyy-glaz-belyy/" TargetMode="External"/><Relationship Id="rId_hyperlink_1442" Type="http://schemas.openxmlformats.org/officeDocument/2006/relationships/hyperlink" Target="http://&#1101;&#1083;&#1077;&#1082;&#1090;&#1088;&#1086;-&#1084;&#1072;&#1088;&#1082;&#1077;&#1090;.&#1088;&#1092;/product/230221/fara-dopolnitelnaya-gabaritnye-ogni-cob-drl-20sm-12v-52vt-2sht/" TargetMode="External"/><Relationship Id="rId_hyperlink_1443" Type="http://schemas.openxmlformats.org/officeDocument/2006/relationships/hyperlink" Target="http://&#1101;&#1083;&#1077;&#1082;&#1090;&#1088;&#1086;-&#1084;&#1072;&#1088;&#1082;&#1077;&#1090;.&#1088;&#1092;/product/244187/fonar-pricepa-zadniy-12v/" TargetMode="External"/><Relationship Id="rId_hyperlink_1444" Type="http://schemas.openxmlformats.org/officeDocument/2006/relationships/hyperlink" Target="http://&#1101;&#1083;&#1077;&#1082;&#1090;&#1088;&#1086;-&#1084;&#1072;&#1088;&#1082;&#1077;&#1090;.&#1088;&#1092;/product/182906/znak-taksi-magnitnyy-odnostoronniy-triada-t-05-115758/" TargetMode="External"/><Relationship Id="rId_hyperlink_1445" Type="http://schemas.openxmlformats.org/officeDocument/2006/relationships/hyperlink" Target="http://&#1101;&#1083;&#1077;&#1082;&#1090;&#1088;&#1086;-&#1084;&#1072;&#1088;&#1082;&#1077;&#1090;.&#1088;&#1092;/product/243834/tablo-svetovoe-dlya-taksi-na-magnite-taxi-12v-atl-12-03/" TargetMode="External"/><Relationship Id="rId_hyperlink_1446" Type="http://schemas.openxmlformats.org/officeDocument/2006/relationships/hyperlink" Target="http://&#1101;&#1083;&#1077;&#1082;&#1090;&#1088;&#1086;-&#1084;&#1072;&#1088;&#1082;&#1077;&#1090;.&#1088;&#1092;/product/149017/tablo-svetovoe-dlya-taksi-svetodiodnoe-19h63-so-shtekerom-beloe/" TargetMode="External"/><Relationship Id="rId_hyperlink_1447" Type="http://schemas.openxmlformats.org/officeDocument/2006/relationships/hyperlink" Target="http://&#1101;&#1083;&#1077;&#1082;&#1090;&#1088;&#1086;-&#1084;&#1072;&#1088;&#1082;&#1077;&#1090;.&#1088;&#1092;/product/227925/tablo-svetovoe-dlya-taksi-svetodiodnoe-19h63-so-shtekerom-zelenoe/" TargetMode="External"/><Relationship Id="rId_hyperlink_1448" Type="http://schemas.openxmlformats.org/officeDocument/2006/relationships/hyperlink" Target="http://&#1101;&#1083;&#1077;&#1082;&#1090;&#1088;&#1086;-&#1084;&#1072;&#1088;&#1082;&#1077;&#1090;.&#1088;&#1092;/product/123733/ekvalayzer-avs-light-na-zadnee-steklo-avtomobilya-eq-1-4511sm-belyysiniykrasnyy/" TargetMode="External"/><Relationship Id="rId_hyperlink_1449" Type="http://schemas.openxmlformats.org/officeDocument/2006/relationships/hyperlink" Target="http://&#1101;&#1083;&#1077;&#1082;&#1090;&#1088;&#1086;-&#1084;&#1072;&#1088;&#1082;&#1077;&#1090;.&#1088;&#1092;/product/246908/dopolnitelnyy-svet-16led-48w-ip67-linza-shestiugolnik-s-reshetkoy-130h120h60/" TargetMode="External"/><Relationship Id="rId_hyperlink_1450" Type="http://schemas.openxmlformats.org/officeDocument/2006/relationships/hyperlink" Target="http://&#1101;&#1083;&#1077;&#1082;&#1090;&#1088;&#1086;-&#1084;&#1072;&#1088;&#1082;&#1077;&#1090;.&#1088;&#1092;/product/235531/dopolnitelnyy-svet-2230-3led-30w-linza-1001255-kvadrat/" TargetMode="External"/><Relationship Id="rId_hyperlink_1451" Type="http://schemas.openxmlformats.org/officeDocument/2006/relationships/hyperlink" Target="http://&#1101;&#1083;&#1077;&#1082;&#1090;&#1088;&#1086;-&#1084;&#1072;&#1088;&#1082;&#1077;&#1090;.&#1088;&#1092;/product/227810/dopolnitelnyy-svet-6led-18w-1007060/" TargetMode="External"/><Relationship Id="rId_hyperlink_1452" Type="http://schemas.openxmlformats.org/officeDocument/2006/relationships/hyperlink" Target="http://&#1101;&#1083;&#1077;&#1082;&#1090;&#1088;&#1086;-&#1084;&#1072;&#1088;&#1082;&#1077;&#1090;.&#1088;&#1092;/product/239437/dopolnitelnyy-svet-6led-18w-spot757065/" TargetMode="External"/><Relationship Id="rId_hyperlink_1453" Type="http://schemas.openxmlformats.org/officeDocument/2006/relationships/hyperlink" Target="http://&#1101;&#1083;&#1077;&#1082;&#1090;&#1088;&#1086;-&#1084;&#1072;&#1088;&#1082;&#1077;&#1090;.&#1088;&#1092;/product/126002/fara-svetodiodnaya-off-road-1led-10w-1224v-blizhniy-svet-ks-wsq401cf/" TargetMode="External"/><Relationship Id="rId_hyperlink_1454" Type="http://schemas.openxmlformats.org/officeDocument/2006/relationships/hyperlink" Target="http://&#1101;&#1083;&#1077;&#1082;&#1090;&#1088;&#1086;-&#1084;&#1072;&#1088;&#1082;&#1077;&#1090;.&#1088;&#1092;/product/230215/fara-svetodiodnaya-off-road-2led-20w-1224v-linza-blizhniy-svet-wl-120f-cob-xm-l1/" TargetMode="External"/><Relationship Id="rId_hyperlink_1455" Type="http://schemas.openxmlformats.org/officeDocument/2006/relationships/hyperlink" Target="http://&#1101;&#1083;&#1077;&#1082;&#1090;&#1088;&#1086;-&#1084;&#1072;&#1088;&#1082;&#1077;&#1090;.&#1088;&#1092;/product/230216/fara-svetodiodnaya-off-road-2led-20w-1224v-linza-dalniy-svet-wl-420/" TargetMode="External"/><Relationship Id="rId_hyperlink_1456" Type="http://schemas.openxmlformats.org/officeDocument/2006/relationships/hyperlink" Target="http://&#1101;&#1083;&#1077;&#1082;&#1090;&#1088;&#1086;-&#1084;&#1072;&#1088;&#1082;&#1077;&#1090;.&#1088;&#1092;/product/230217/fara-svetodiodnaya-off-road-2led-30w-1224v-linza-dalniy-svet-wl-530/" TargetMode="External"/><Relationship Id="rId_hyperlink_1457" Type="http://schemas.openxmlformats.org/officeDocument/2006/relationships/hyperlink" Target="http://&#1101;&#1083;&#1077;&#1082;&#1090;&#1088;&#1086;-&#1084;&#1072;&#1088;&#1082;&#1077;&#1090;.&#1088;&#1092;/product/236506/fara-svetodiodnaya-off-road-33led-33w-1224v-blizhniydalniy-svet-nord-yada-908817/" TargetMode="External"/><Relationship Id="rId_hyperlink_1458" Type="http://schemas.openxmlformats.org/officeDocument/2006/relationships/hyperlink" Target="http://&#1101;&#1083;&#1077;&#1082;&#1090;&#1088;&#1086;-&#1084;&#1072;&#1088;&#1082;&#1077;&#1090;.&#1088;&#1092;/product/222026/fara-svetodiodnaya-off-road-3led-9w-1224v-dalniy-svet-ks-wr303s/" TargetMode="External"/><Relationship Id="rId_hyperlink_1459" Type="http://schemas.openxmlformats.org/officeDocument/2006/relationships/hyperlink" Target="http://&#1101;&#1083;&#1077;&#1082;&#1090;&#1088;&#1086;-&#1084;&#1072;&#1088;&#1082;&#1077;&#1090;.&#1088;&#1092;/product/236507/fara-svetodiodnaya-off-road-41led-41w-1224v-blizhniydalniy-svet-nord-yada-908815/" TargetMode="External"/><Relationship Id="rId_hyperlink_1460" Type="http://schemas.openxmlformats.org/officeDocument/2006/relationships/hyperlink" Target="http://&#1101;&#1083;&#1077;&#1082;&#1090;&#1088;&#1086;-&#1084;&#1072;&#1088;&#1082;&#1077;&#1090;.&#1088;&#1092;/product/125999/fara-svetodiodnaya-off-road-4led-16w-1224v-dalniy-svet-ks-win404s/" TargetMode="External"/><Relationship Id="rId_hyperlink_1461" Type="http://schemas.openxmlformats.org/officeDocument/2006/relationships/hyperlink" Target="http://&#1101;&#1083;&#1077;&#1082;&#1090;&#1088;&#1086;-&#1084;&#1072;&#1088;&#1082;&#1077;&#1090;.&#1088;&#1092;/product/233333/fara-svetodiodnaya-off-road-6led-18w-1224v-ks-cl-1806-ssl/" TargetMode="External"/><Relationship Id="rId_hyperlink_1462" Type="http://schemas.openxmlformats.org/officeDocument/2006/relationships/hyperlink" Target="http://&#1101;&#1083;&#1077;&#1082;&#1090;&#1088;&#1086;-&#1084;&#1072;&#1088;&#1082;&#1077;&#1090;.&#1088;&#1092;/product/224289/fara-svetodiodnaya-off-road-6led-18w-1224v-blizhniy-svet-ks-w106f-ch/" TargetMode="External"/><Relationship Id="rId_hyperlink_1463" Type="http://schemas.openxmlformats.org/officeDocument/2006/relationships/hyperlink" Target="http://&#1101;&#1083;&#1077;&#1082;&#1090;&#1088;&#1086;-&#1084;&#1072;&#1088;&#1082;&#1077;&#1090;.&#1088;&#1092;/product/233334/fara-svetodiodnaya-off-road-6led-18w-1224v-blizhniy-svet-ks-w106f-dr/" TargetMode="External"/><Relationship Id="rId_hyperlink_1464" Type="http://schemas.openxmlformats.org/officeDocument/2006/relationships/hyperlink" Target="http://&#1101;&#1083;&#1077;&#1082;&#1090;&#1088;&#1086;-&#1084;&#1072;&#1088;&#1082;&#1077;&#1090;.&#1088;&#1092;/product/219281/fara-svetodiodnaya-off-road-6led-18w-1224v-blizhniy-svet-ks-wsq406f/" TargetMode="External"/><Relationship Id="rId_hyperlink_1465" Type="http://schemas.openxmlformats.org/officeDocument/2006/relationships/hyperlink" Target="http://&#1101;&#1083;&#1077;&#1082;&#1090;&#1088;&#1086;-&#1084;&#1072;&#1088;&#1082;&#1077;&#1090;.&#1088;&#1092;/product/222023/fara-svetodiodnaya-off-road-6led-18w-1224v-dalniy-svet-ks-cl-18w/" TargetMode="External"/><Relationship Id="rId_hyperlink_1466" Type="http://schemas.openxmlformats.org/officeDocument/2006/relationships/hyperlink" Target="http://&#1101;&#1083;&#1077;&#1082;&#1090;&#1088;&#1086;-&#1084;&#1072;&#1088;&#1082;&#1077;&#1090;.&#1088;&#1092;/product/230213/fara-svetodiodnaya-off-road-6led-18w-1224v-dalniy-svet-ks-w106s-ch/" TargetMode="External"/><Relationship Id="rId_hyperlink_1467" Type="http://schemas.openxmlformats.org/officeDocument/2006/relationships/hyperlink" Target="http://&#1101;&#1083;&#1077;&#1082;&#1090;&#1088;&#1086;-&#1084;&#1072;&#1088;&#1082;&#1077;&#1090;.&#1088;&#1092;/product/219279/fara-svetodiodnaya-off-road-6led-18w-1224v-dalniy-svet-ks-wsq206s/" TargetMode="External"/><Relationship Id="rId_hyperlink_1468" Type="http://schemas.openxmlformats.org/officeDocument/2006/relationships/hyperlink" Target="http://&#1101;&#1083;&#1077;&#1082;&#1090;&#1088;&#1086;-&#1084;&#1072;&#1088;&#1082;&#1077;&#1090;.&#1088;&#1092;/product/223136/fara-svetodiodnaya-off-road-6led-18w-9-30v-mk1012-18w-fl-black/" TargetMode="External"/><Relationship Id="rId_hyperlink_1469" Type="http://schemas.openxmlformats.org/officeDocument/2006/relationships/hyperlink" Target="http://&#1101;&#1083;&#1077;&#1082;&#1090;&#1088;&#1086;-&#1084;&#1072;&#1088;&#1082;&#1077;&#1090;.&#1088;&#1092;/product/222032/fara-svetodiodnaya-off-road-9led-18w-1224v-blizhniy-svet-wl-827f/" TargetMode="External"/><Relationship Id="rId_hyperlink_1470" Type="http://schemas.openxmlformats.org/officeDocument/2006/relationships/hyperlink" Target="http://&#1101;&#1083;&#1077;&#1082;&#1090;&#1088;&#1086;-&#1084;&#1072;&#1088;&#1082;&#1077;&#1090;.&#1088;&#1092;/product/222033/fara-svetodiodnaya-off-road-9led-18w-1224v-dalniy-svet-wl-827s/" TargetMode="External"/><Relationship Id="rId_hyperlink_1471" Type="http://schemas.openxmlformats.org/officeDocument/2006/relationships/hyperlink" Target="http://&#1101;&#1083;&#1077;&#1082;&#1090;&#1088;&#1086;-&#1084;&#1072;&#1088;&#1082;&#1077;&#1090;.&#1088;&#1092;/product/222030/fara-svetodiodnaya-off-road-9led-27w-1224v-blizhniy-svet-wl-132f/" TargetMode="External"/><Relationship Id="rId_hyperlink_1472" Type="http://schemas.openxmlformats.org/officeDocument/2006/relationships/hyperlink" Target="http://&#1101;&#1083;&#1077;&#1082;&#1090;&#1088;&#1086;-&#1084;&#1072;&#1088;&#1082;&#1077;&#1090;.&#1088;&#1092;/product/222031/fara-svetodiodnaya-off-road-9led-27w-1224v-dalniy-svet-wl-132s/" TargetMode="External"/><Relationship Id="rId_hyperlink_1473" Type="http://schemas.openxmlformats.org/officeDocument/2006/relationships/hyperlink" Target="http://&#1101;&#1083;&#1077;&#1082;&#1090;&#1088;&#1086;-&#1084;&#1072;&#1088;&#1082;&#1077;&#1090;.&#1088;&#1092;/product/126001/fara-svetodiodnaya-off-road-9led-27w-1224v-linza-dalniy-svet-ks-wsq009s-lm/" TargetMode="External"/><Relationship Id="rId_hyperlink_1474" Type="http://schemas.openxmlformats.org/officeDocument/2006/relationships/hyperlink" Target="http://&#1101;&#1083;&#1077;&#1082;&#1090;&#1088;&#1086;-&#1084;&#1072;&#1088;&#1082;&#1077;&#1090;.&#1088;&#1092;/product/127028/fara-svetodiodnaya-off-road-avs-18l/" TargetMode="External"/><Relationship Id="rId_hyperlink_1475" Type="http://schemas.openxmlformats.org/officeDocument/2006/relationships/hyperlink" Target="http://&#1101;&#1083;&#1077;&#1082;&#1090;&#1088;&#1086;-&#1084;&#1072;&#1088;&#1082;&#1077;&#1090;.&#1088;&#1092;/product/144544/fara-svetodiodnaya-off-road-12led-36w-1224v-1950lm-6000k-272x102x97mm-avs-basic-twin-sl-1510/" TargetMode="External"/><Relationship Id="rId_hyperlink_1476" Type="http://schemas.openxmlformats.org/officeDocument/2006/relationships/hyperlink" Target="http://&#1101;&#1083;&#1077;&#1082;&#1090;&#1088;&#1086;-&#1084;&#1072;&#1088;&#1082;&#1077;&#1090;.&#1088;&#1092;/product/126006/fara-svetodiodnaya-off-road-12ledx3w-9-30v-36w-2880lm-6000k-mayak-mk3400-36w/" TargetMode="External"/><Relationship Id="rId_hyperlink_1477" Type="http://schemas.openxmlformats.org/officeDocument/2006/relationships/hyperlink" Target="http://&#1101;&#1083;&#1077;&#1082;&#1090;&#1088;&#1086;-&#1084;&#1072;&#1088;&#1082;&#1077;&#1090;.&#1088;&#1092;/product/126000/fara-svetodiodnaya-off-road-14led-42w-1224v-dalniy-svet-ks-wr014s-ch-42w/" TargetMode="External"/><Relationship Id="rId_hyperlink_1478" Type="http://schemas.openxmlformats.org/officeDocument/2006/relationships/hyperlink" Target="http://&#1101;&#1083;&#1077;&#1082;&#1090;&#1088;&#1086;-&#1084;&#1072;&#1088;&#1082;&#1077;&#1090;.&#1088;&#1092;/product/144320/komplekt-dlya-ptuman-far-gazel-sobol/" TargetMode="External"/><Relationship Id="rId_hyperlink_1479" Type="http://schemas.openxmlformats.org/officeDocument/2006/relationships/hyperlink" Target="http://&#1101;&#1083;&#1077;&#1082;&#1090;&#1088;&#1086;-&#1084;&#1072;&#1088;&#1082;&#1077;&#1090;.&#1088;&#1092;/product/248562/protivotumannye-fary-svetodiodnye-dlya-lada-kalina-3-linzy-zheltyybelyy-778-yw-2sht/" TargetMode="External"/><Relationship Id="rId_hyperlink_1480" Type="http://schemas.openxmlformats.org/officeDocument/2006/relationships/hyperlink" Target="http://&#1101;&#1083;&#1077;&#1082;&#1090;&#1088;&#1086;-&#1084;&#1072;&#1088;&#1082;&#1077;&#1090;.&#1088;&#1092;/product/247171/protivotumannye-fary-svetodiodnye-dlya-vaz-1118-2192-2190-al-9010-w-7-largus-uaz-patriot-7-linz45vt-4500lm/" TargetMode="External"/><Relationship Id="rId_hyperlink_1481" Type="http://schemas.openxmlformats.org/officeDocument/2006/relationships/hyperlink" Target="http://&#1101;&#1083;&#1077;&#1082;&#1090;&#1088;&#1086;-&#1084;&#1072;&#1088;&#1082;&#1077;&#1090;.&#1088;&#1092;/product/247173/protivotumannye-fary-svetodiodnye-dlya-vaz-1118-2192-2190-al-9010-1v-largus-uaz-patriot-malaya-linza-32vt/" TargetMode="External"/><Relationship Id="rId_hyperlink_1482" Type="http://schemas.openxmlformats.org/officeDocument/2006/relationships/hyperlink" Target="http://&#1101;&#1083;&#1077;&#1082;&#1090;&#1088;&#1086;-&#1084;&#1072;&#1088;&#1082;&#1077;&#1090;.&#1088;&#1092;/product/247172/protivotumannye-fary-svetodiodnye-dlya-vaz-1118-2192-2190-al-9010w-1-largus-uaz-patriot-35vt-6000k/" TargetMode="External"/><Relationship Id="rId_hyperlink_1483" Type="http://schemas.openxmlformats.org/officeDocument/2006/relationships/hyperlink" Target="http://&#1101;&#1083;&#1077;&#1082;&#1090;&#1088;&#1086;-&#1084;&#1072;&#1088;&#1082;&#1077;&#1090;.&#1088;&#1092;/product/237939/protivotumannye-fary-svetodiodnye-dlya-renault-3-linzy-2191-led-2sht/" TargetMode="External"/><Relationship Id="rId_hyperlink_1484" Type="http://schemas.openxmlformats.org/officeDocument/2006/relationships/hyperlink" Target="http://&#1101;&#1083;&#1077;&#1082;&#1090;&#1088;&#1086;-&#1084;&#1072;&#1088;&#1082;&#1077;&#1090;.&#1088;&#1092;/product/237934/protivotumannye-fary-svetodiodnye-dlya-volkswagen-3-linzy-g0235-yw-zheltyybelyy-2sht/" TargetMode="External"/><Relationship Id="rId_hyperlink_1485" Type="http://schemas.openxmlformats.org/officeDocument/2006/relationships/hyperlink" Target="http://&#1101;&#1083;&#1077;&#1082;&#1090;&#1088;&#1086;-&#1084;&#1072;&#1088;&#1082;&#1077;&#1090;.&#1088;&#1092;/product/237935/protivotumannye-fary-svetodiodnye-dlya-volkswagen-3-linzy-g0236-yw-zheltyybelyy-2sht/" TargetMode="External"/><Relationship Id="rId_hyperlink_1486" Type="http://schemas.openxmlformats.org/officeDocument/2006/relationships/hyperlink" Target="http://&#1101;&#1083;&#1077;&#1082;&#1090;&#1088;&#1086;-&#1084;&#1072;&#1088;&#1082;&#1077;&#1090;.&#1088;&#1092;/product/240436/protivotumannye-fary-svetodiodnye-dlya-lada-granta-1224w-3-linzy-prozhektor-2190-led-2sht/" TargetMode="External"/><Relationship Id="rId_hyperlink_1487" Type="http://schemas.openxmlformats.org/officeDocument/2006/relationships/hyperlink" Target="http://&#1101;&#1083;&#1077;&#1082;&#1090;&#1088;&#1086;-&#1084;&#1072;&#1088;&#1082;&#1077;&#1090;.&#1088;&#1092;/product/239436/protivotumannye-fary-svetodiodnye-dlya-lada-granta-1224w-5-linz-2190-50w-2sht/" TargetMode="External"/><Relationship Id="rId_hyperlink_1488" Type="http://schemas.openxmlformats.org/officeDocument/2006/relationships/hyperlink" Target="http://&#1101;&#1083;&#1077;&#1082;&#1090;&#1088;&#1086;-&#1084;&#1072;&#1088;&#1082;&#1077;&#1090;.&#1088;&#1092;/product/236747/protivotumannye-fary-svetodiodnye-dlya-lada-kalina-30w-5-linz-zheltyybelyy-778-50w-yw-2sht/" TargetMode="External"/><Relationship Id="rId_hyperlink_1489" Type="http://schemas.openxmlformats.org/officeDocument/2006/relationships/hyperlink" Target="http://&#1101;&#1083;&#1077;&#1082;&#1090;&#1088;&#1086;-&#1084;&#1072;&#1088;&#1082;&#1077;&#1090;.&#1088;&#1092;/product/240435/protivotumannye-fary-svetodiodnye-dlya-lada-vesta-30w-3-linzy-037-led-2sht/" TargetMode="External"/><Relationship Id="rId_hyperlink_1490" Type="http://schemas.openxmlformats.org/officeDocument/2006/relationships/hyperlink" Target="http://&#1101;&#1083;&#1077;&#1082;&#1090;&#1088;&#1086;-&#1084;&#1072;&#1088;&#1082;&#1077;&#1090;.&#1088;&#1092;/product/236745/protivotumannye-fary-svetodiodnye-dlya-lada-vesta-30w-3-linzy-037-led-2sht/" TargetMode="External"/><Relationship Id="rId_hyperlink_1491" Type="http://schemas.openxmlformats.org/officeDocument/2006/relationships/hyperlink" Target="http://&#1101;&#1083;&#1077;&#1082;&#1090;&#1088;&#1086;-&#1084;&#1072;&#1088;&#1082;&#1077;&#1090;.&#1088;&#1092;/product/237938/protivotumannye-fary-svetodiodnye-dlya-lada-vesta-30w-3-linzy-037-yw-zheltyybelyy-2sht/" TargetMode="External"/><Relationship Id="rId_hyperlink_1492" Type="http://schemas.openxmlformats.org/officeDocument/2006/relationships/hyperlink" Target="http://&#1101;&#1083;&#1077;&#1082;&#1090;&#1088;&#1086;-&#1084;&#1072;&#1088;&#1082;&#1077;&#1090;.&#1088;&#1092;/product/236981/protivotumannye-fary-svetodiodnye-dlya-vaz-2110-2114-40w-4-linzy-2111-led-2sht/" TargetMode="External"/><Relationship Id="rId_hyperlink_1493" Type="http://schemas.openxmlformats.org/officeDocument/2006/relationships/hyperlink" Target="http://&#1101;&#1083;&#1077;&#1082;&#1090;&#1088;&#1086;-&#1084;&#1072;&#1088;&#1082;&#1077;&#1090;.&#1088;&#1092;/product/239434/protivotumannye-fary-svetodiodnye-dlya-vaz-2110-2114-50w-5-linz-2sht/" TargetMode="External"/><Relationship Id="rId_hyperlink_1494" Type="http://schemas.openxmlformats.org/officeDocument/2006/relationships/hyperlink" Target="http://&#1101;&#1083;&#1077;&#1082;&#1090;&#1088;&#1086;-&#1084;&#1072;&#1088;&#1082;&#1077;&#1090;.&#1088;&#1092;/product/236746/protivotumannye-fary-svetodiodnye-dlya-gazel-30w-3-linzy-406-led-2sht/" TargetMode="External"/><Relationship Id="rId_hyperlink_1495" Type="http://schemas.openxmlformats.org/officeDocument/2006/relationships/hyperlink" Target="http://&#1101;&#1083;&#1077;&#1082;&#1090;&#1088;&#1086;-&#1084;&#1072;&#1088;&#1082;&#1077;&#1090;.&#1088;&#1092;/product/237937/protivotumannye-fary-svetodiodnye-dlya-gazel-30w-3-linzy-406-yw-zheltyybelyy/" TargetMode="External"/><Relationship Id="rId_hyperlink_1496" Type="http://schemas.openxmlformats.org/officeDocument/2006/relationships/hyperlink" Target="http://&#1101;&#1083;&#1077;&#1082;&#1090;&#1088;&#1086;-&#1084;&#1072;&#1088;&#1082;&#1077;&#1090;.&#1088;&#1092;/product/237940/fara-svetodiodnaya-dlya-am-niva-12-linz-g0054-blizhniydalniy-1sht/" TargetMode="External"/><Relationship Id="rId_hyperlink_1497" Type="http://schemas.openxmlformats.org/officeDocument/2006/relationships/hyperlink" Target="http://&#1101;&#1083;&#1077;&#1082;&#1090;&#1088;&#1086;-&#1084;&#1072;&#1088;&#1082;&#1077;&#1090;.&#1088;&#1092;/product/237941/fara-svetodiodnaya-dlya-am-niva-19-linz-g0076-blizhniydalniy-1sht/" TargetMode="External"/><Relationship Id="rId_hyperlink_1498" Type="http://schemas.openxmlformats.org/officeDocument/2006/relationships/hyperlink" Target="http://&#1101;&#1083;&#1077;&#1082;&#1090;&#1088;&#1086;-&#1084;&#1072;&#1088;&#1082;&#1077;&#1090;.&#1088;&#1092;/product/232629/voltmetr-v-avto-vreznoy-12v-24v-kruglyy-krasnoe-svechenie-emav-03/" TargetMode="External"/><Relationship Id="rId_hyperlink_1499" Type="http://schemas.openxmlformats.org/officeDocument/2006/relationships/hyperlink" Target="http://&#1101;&#1083;&#1077;&#1082;&#1090;&#1088;&#1086;-&#1084;&#1072;&#1088;&#1082;&#1077;&#1090;.&#1088;&#1092;/product/243370/voltmetr-v-avto-vreznoy-12v-24v-kruglyy-sinee-svechenie-emav-04/" TargetMode="External"/><Relationship Id="rId_hyperlink_1500" Type="http://schemas.openxmlformats.org/officeDocument/2006/relationships/hyperlink" Target="http://&#1101;&#1083;&#1077;&#1082;&#1090;&#1088;&#1086;-&#1084;&#1072;&#1088;&#1082;&#1077;&#1090;.&#1088;&#1092;/product/232630/voltmetr-v-avto-vreznoy-12v-24v-kruglyy-sinee-svechenie-emav-09/" TargetMode="External"/><Relationship Id="rId_hyperlink_1501" Type="http://schemas.openxmlformats.org/officeDocument/2006/relationships/hyperlink" Target="http://&#1101;&#1083;&#1077;&#1082;&#1090;&#1088;&#1086;-&#1084;&#1072;&#1088;&#1082;&#1077;&#1090;.&#1088;&#1092;/product/231842/vstraivaemyy-avto-modul-s-usb-portom-2-h-usb-21a1a-voltmetr-kruglyy/" TargetMode="External"/><Relationship Id="rId_hyperlink_1502" Type="http://schemas.openxmlformats.org/officeDocument/2006/relationships/hyperlink" Target="http://&#1101;&#1083;&#1077;&#1082;&#1090;&#1088;&#1086;-&#1084;&#1072;&#1088;&#1082;&#1077;&#1090;.&#1088;&#1092;/product/140690/vstraivaemyy-avto-modul-s-usb-portom-2-h-usb-21a1a-kruglyy-27209/" TargetMode="External"/><Relationship Id="rId_hyperlink_1503" Type="http://schemas.openxmlformats.org/officeDocument/2006/relationships/hyperlink" Target="http://&#1101;&#1083;&#1077;&#1082;&#1090;&#1088;&#1086;-&#1084;&#1072;&#1088;&#1082;&#1077;&#1090;.&#1088;&#1092;/product/228887/vstraivaemyy-avto-modul-s-usb-portom-2-h-usb-21a1a-kruglyy-43019/" TargetMode="External"/><Relationship Id="rId_hyperlink_1504" Type="http://schemas.openxmlformats.org/officeDocument/2006/relationships/hyperlink" Target="http://&#1101;&#1083;&#1077;&#1082;&#1090;&#1088;&#1086;-&#1084;&#1072;&#1088;&#1082;&#1077;&#1090;.&#1088;&#1092;/product/234671/vstraivaemyy-avto-modul-s-usb-portom-2-h-usb-21a1a-kruglyy-49224/" TargetMode="External"/><Relationship Id="rId_hyperlink_1505" Type="http://schemas.openxmlformats.org/officeDocument/2006/relationships/hyperlink" Target="http://&#1101;&#1083;&#1077;&#1082;&#1090;&#1088;&#1086;-&#1084;&#1072;&#1088;&#1082;&#1077;&#1090;.&#1088;&#1092;/product/230439/vstraivaemyy-avto-modul-s-usb-portom-2-h-usb-21a1a-pryamougolnyy/" TargetMode="External"/><Relationship Id="rId_hyperlink_1506" Type="http://schemas.openxmlformats.org/officeDocument/2006/relationships/hyperlink" Target="http://&#1101;&#1083;&#1077;&#1082;&#1090;&#1088;&#1086;-&#1084;&#1072;&#1088;&#1082;&#1077;&#1090;.&#1088;&#1092;/product/231840/vstraivaemyy-avto-modul-s-usb-portom-2-h-usb-21a21a-voltmetr-kruglyy-46239/" TargetMode="External"/><Relationship Id="rId_hyperlink_1507" Type="http://schemas.openxmlformats.org/officeDocument/2006/relationships/hyperlink" Target="http://&#1101;&#1083;&#1077;&#1082;&#1090;&#1088;&#1086;-&#1084;&#1072;&#1088;&#1082;&#1077;&#1090;.&#1088;&#1092;/product/239488/vstraivaemyy-avto-modul-s-usb-portom-2-h-usb-21a21a-kruglyy-54281/" TargetMode="External"/><Relationship Id="rId_hyperlink_1508" Type="http://schemas.openxmlformats.org/officeDocument/2006/relationships/hyperlink" Target="http://&#1101;&#1083;&#1077;&#1082;&#1090;&#1088;&#1086;-&#1084;&#1072;&#1088;&#1082;&#1077;&#1090;.&#1088;&#1092;/product/240312/vstraivaemyy-avto-modul-s-usb-portom-usb-pd-voltmetr-pryamougolnyy/" TargetMode="External"/><Relationship Id="rId_hyperlink_1509" Type="http://schemas.openxmlformats.org/officeDocument/2006/relationships/hyperlink" Target="http://&#1101;&#1083;&#1077;&#1082;&#1090;&#1088;&#1086;-&#1084;&#1072;&#1088;&#1082;&#1077;&#1090;.&#1088;&#1092;/product/246250/vstraivaemyy-vyklyuchatel-tumbler-v-avto-12-24v-emav-012-zheltyy-indikator-5/" TargetMode="External"/><Relationship Id="rId_hyperlink_1510" Type="http://schemas.openxmlformats.org/officeDocument/2006/relationships/hyperlink" Target="http://&#1101;&#1083;&#1077;&#1082;&#1090;&#1088;&#1086;-&#1084;&#1072;&#1088;&#1082;&#1077;&#1090;.&#1088;&#1092;/product/242586/vstraivaemyy-vyklyuchatel-tumbler-v-avto-12-24v-emav-012-zelenyy-indikator-5/" TargetMode="External"/><Relationship Id="rId_hyperlink_1511" Type="http://schemas.openxmlformats.org/officeDocument/2006/relationships/hyperlink" Target="http://&#1101;&#1083;&#1077;&#1082;&#1090;&#1088;&#1086;-&#1084;&#1072;&#1088;&#1082;&#1077;&#1090;.&#1088;&#1092;/product/239517/vstraivaemyy-vyklyuchatel-tumbler-v-avto-12-24v-emav-012-krasnyy-indikator-5/" TargetMode="External"/><Relationship Id="rId_hyperlink_1512" Type="http://schemas.openxmlformats.org/officeDocument/2006/relationships/hyperlink" Target="http://&#1101;&#1083;&#1077;&#1082;&#1090;&#1088;&#1086;-&#1084;&#1072;&#1088;&#1082;&#1077;&#1090;.&#1088;&#1092;/product/242587/vstraivaemyy-vyklyuchatel-tumbler-v-avto-12-24v-emav-012-siniy-indikator-5/" TargetMode="External"/><Relationship Id="rId_hyperlink_1513" Type="http://schemas.openxmlformats.org/officeDocument/2006/relationships/hyperlink" Target="http://&#1101;&#1083;&#1077;&#1082;&#1090;&#1088;&#1086;-&#1084;&#1072;&#1088;&#1082;&#1077;&#1090;.&#1088;&#1092;/product/242585/vstraivaemyy-vyklyuchatel-tumbler-v-avto-asw-20d-3-12v30aled/" TargetMode="External"/><Relationship Id="rId_hyperlink_1514" Type="http://schemas.openxmlformats.org/officeDocument/2006/relationships/hyperlink" Target="http://&#1101;&#1083;&#1077;&#1082;&#1090;&#1088;&#1086;-&#1084;&#1072;&#1088;&#1082;&#1077;&#1090;.&#1088;&#1092;/product/250279/razem-usb-v-avto-vreznye-12v-24v-2usb-es06-kruglyy-qc30-pd30w-voltmetr/" TargetMode="External"/><Relationship Id="rId_hyperlink_1515" Type="http://schemas.openxmlformats.org/officeDocument/2006/relationships/hyperlink" Target="http://&#1101;&#1083;&#1077;&#1082;&#1090;&#1088;&#1086;-&#1084;&#1072;&#1088;&#1082;&#1077;&#1090;.&#1088;&#1092;/product/250280/razem-usb-v-avto-vreznye-12v-24v-2usb-es07-kruglyy-qc30-qc30-voltmetr/" TargetMode="External"/><Relationship Id="rId_hyperlink_1516" Type="http://schemas.openxmlformats.org/officeDocument/2006/relationships/hyperlink" Target="http://&#1101;&#1083;&#1077;&#1082;&#1090;&#1088;&#1086;-&#1084;&#1072;&#1088;&#1082;&#1077;&#1090;.&#1088;&#1092;/product/250308/razem-usb-v-avto-vreznye-12v-24v-es03-2usb-qc30-pd30w-display/" TargetMode="External"/><Relationship Id="rId_hyperlink_1517" Type="http://schemas.openxmlformats.org/officeDocument/2006/relationships/hyperlink" Target="http://&#1101;&#1083;&#1077;&#1082;&#1090;&#1088;&#1086;-&#1084;&#1072;&#1088;&#1082;&#1077;&#1090;.&#1088;&#1092;/product/246864/razem-usb-v-avto-vreznoy-2usb-31a-12v-24v-ac05/" TargetMode="External"/><Relationship Id="rId_hyperlink_1518" Type="http://schemas.openxmlformats.org/officeDocument/2006/relationships/hyperlink" Target="http://&#1101;&#1083;&#1077;&#1082;&#1090;&#1088;&#1086;-&#1084;&#1072;&#1088;&#1082;&#1077;&#1090;.&#1088;&#1092;/product/246868/razem-usb-v-avto-vreznoy-2usb-31a-12v-24v-cr1030/" TargetMode="External"/><Relationship Id="rId_hyperlink_1519" Type="http://schemas.openxmlformats.org/officeDocument/2006/relationships/hyperlink" Target="http://&#1101;&#1083;&#1077;&#1082;&#1090;&#1088;&#1086;-&#1084;&#1072;&#1088;&#1082;&#1077;&#1090;.&#1088;&#1092;/product/239673/razem-usb-v-avto-vreznoy-bystraya-zaryadka-1usb-pd-qc30-12v-24v-voltmetr-kruglyy/" TargetMode="External"/><Relationship Id="rId_hyperlink_1520" Type="http://schemas.openxmlformats.org/officeDocument/2006/relationships/hyperlink" Target="http://&#1101;&#1083;&#1077;&#1082;&#1090;&#1088;&#1086;-&#1084;&#1072;&#1088;&#1082;&#1077;&#1090;.&#1088;&#1092;/product/240313/razem-usb-v-avto-vreznoy-bystraya-zaryadka-1usb-pd-qc30-12v-24v-voltmetr-kruglyy/" TargetMode="External"/><Relationship Id="rId_hyperlink_1521" Type="http://schemas.openxmlformats.org/officeDocument/2006/relationships/hyperlink" Target="http://&#1101;&#1083;&#1077;&#1082;&#1090;&#1088;&#1086;-&#1084;&#1072;&#1088;&#1082;&#1077;&#1090;.&#1088;&#1092;/product/239669/razem-usb-v-avto-vreznoy-bystraya-zaryadka-1usb-pd-qc30-12v-24v-kruglyy/" TargetMode="External"/><Relationship Id="rId_hyperlink_1522" Type="http://schemas.openxmlformats.org/officeDocument/2006/relationships/hyperlink" Target="http://&#1101;&#1083;&#1077;&#1082;&#1090;&#1088;&#1086;-&#1084;&#1072;&#1088;&#1082;&#1077;&#1090;.&#1088;&#1092;/product/239672/razem-usb-v-avto-vreznoy-bystraya-zaryadka-1usb-qc30-12v-24v-voltmetr-vyklyuchatel-kruglyy/" TargetMode="External"/><Relationship Id="rId_hyperlink_1523" Type="http://schemas.openxmlformats.org/officeDocument/2006/relationships/hyperlink" Target="http://&#1101;&#1083;&#1077;&#1082;&#1090;&#1088;&#1086;-&#1084;&#1072;&#1088;&#1082;&#1077;&#1090;.&#1088;&#1092;/product/248439/razem-usb-v-avto-vreznoy-bystraya-zaryadka-2usbpd-qc30-12v-24v-vyklyuchatel/" TargetMode="External"/><Relationship Id="rId_hyperlink_1524" Type="http://schemas.openxmlformats.org/officeDocument/2006/relationships/hyperlink" Target="http://&#1101;&#1083;&#1077;&#1082;&#1090;&#1088;&#1086;-&#1084;&#1072;&#1088;&#1082;&#1077;&#1090;.&#1088;&#1092;/product/246867/razem-usb-v-avto-vreznoy-bystraya-zaryadka-2usb-qc30-pd-12v-24v-cr1010/" TargetMode="External"/><Relationship Id="rId_hyperlink_1525" Type="http://schemas.openxmlformats.org/officeDocument/2006/relationships/hyperlink" Target="http://&#1101;&#1083;&#1077;&#1082;&#1090;&#1088;&#1086;-&#1084;&#1072;&#1088;&#1082;&#1077;&#1090;.&#1088;&#1092;/product/246865/razem-usb-v-avto-vreznoy-bystraya-zaryadka-2usb-qc30-12v-24v-ac06/" TargetMode="External"/><Relationship Id="rId_hyperlink_1526" Type="http://schemas.openxmlformats.org/officeDocument/2006/relationships/hyperlink" Target="http://&#1101;&#1083;&#1077;&#1082;&#1090;&#1088;&#1086;-&#1084;&#1072;&#1088;&#1082;&#1077;&#1090;.&#1088;&#1092;/product/248440/razem-usb-v-avto-vreznoy-bystraya-zaryadka-2usb-qc30-12v-24v-voltmetr-cr1040/" TargetMode="External"/><Relationship Id="rId_hyperlink_1527" Type="http://schemas.openxmlformats.org/officeDocument/2006/relationships/hyperlink" Target="http://&#1101;&#1083;&#1077;&#1082;&#1090;&#1088;&#1086;-&#1084;&#1072;&#1088;&#1082;&#1077;&#1090;.&#1088;&#1092;/product/239671/razem-usb-v-avto-vreznoy-bystraya-zaryadka-2usb-qc30-12v-24v-voltmetr-vyklyuchatel-kruglyy-54471/" TargetMode="External"/><Relationship Id="rId_hyperlink_1528" Type="http://schemas.openxmlformats.org/officeDocument/2006/relationships/hyperlink" Target="http://&#1101;&#1083;&#1077;&#1082;&#1090;&#1088;&#1086;-&#1084;&#1072;&#1088;&#1082;&#1077;&#1090;.&#1088;&#1092;/product/230436/razem-usb-v-avto-vreznoy-bystraya-zaryadka-2usb-qc30-12v-24v-voltmetr-kruglyy/" TargetMode="External"/><Relationship Id="rId_hyperlink_1529" Type="http://schemas.openxmlformats.org/officeDocument/2006/relationships/hyperlink" Target="http://&#1101;&#1083;&#1077;&#1082;&#1090;&#1088;&#1086;-&#1084;&#1072;&#1088;&#1082;&#1077;&#1090;.&#1088;&#1092;/product/248438/razem-usb-v-avto-vreznoy-bystraya-zaryadka-2usb-qc30-12v-24v-vyklyuchatel-ac08/" TargetMode="External"/><Relationship Id="rId_hyperlink_1530" Type="http://schemas.openxmlformats.org/officeDocument/2006/relationships/hyperlink" Target="http://&#1101;&#1083;&#1077;&#1082;&#1090;&#1088;&#1086;-&#1084;&#1072;&#1088;&#1082;&#1077;&#1090;.&#1088;&#1092;/product/240329/razem-usb-v-avto-vreznoy-bystraya-zaryadka-2usb-qc30-12v-24v-vyklyuchatel-kruglyy-55150/" TargetMode="External"/><Relationship Id="rId_hyperlink_1531" Type="http://schemas.openxmlformats.org/officeDocument/2006/relationships/hyperlink" Target="http://&#1101;&#1083;&#1077;&#1082;&#1090;&#1088;&#1086;-&#1084;&#1072;&#1088;&#1082;&#1077;&#1090;.&#1088;&#1092;/product/239668/razem-usb-v-avto-vreznoy-bystraya-zaryadka-2usb-qc30-12v-24v-kruglyy-zelenaya-podsvetka-54468/" TargetMode="External"/><Relationship Id="rId_hyperlink_1532" Type="http://schemas.openxmlformats.org/officeDocument/2006/relationships/hyperlink" Target="http://&#1101;&#1083;&#1077;&#1082;&#1090;&#1088;&#1086;-&#1084;&#1072;&#1088;&#1082;&#1077;&#1090;.&#1088;&#1092;/product/248442/razem-usb-v-avto-vreznoy-bystraya-zaryadka-3usb2pd-qc30-12v-24v-cr1050/" TargetMode="External"/><Relationship Id="rId_hyperlink_1533" Type="http://schemas.openxmlformats.org/officeDocument/2006/relationships/hyperlink" Target="http://&#1101;&#1083;&#1077;&#1082;&#1090;&#1088;&#1086;-&#1084;&#1072;&#1088;&#1082;&#1077;&#1090;.&#1088;&#1092;/product/248441/razem-usb-v-avto-vreznoy-bystraya-zaryadka-3usbpd-qc30-12v-24v-cr1045/" TargetMode="External"/><Relationship Id="rId_hyperlink_1534" Type="http://schemas.openxmlformats.org/officeDocument/2006/relationships/hyperlink" Target="http://&#1101;&#1083;&#1077;&#1082;&#1090;&#1088;&#1086;-&#1084;&#1072;&#1088;&#1082;&#1077;&#1090;.&#1088;&#1092;/product/239555/razem-usb-v-avtomobil-ponizhayuschiy-preobrazovatel-s-12v-na-5v-3a-emav-011/" TargetMode="External"/><Relationship Id="rId_hyperlink_1535" Type="http://schemas.openxmlformats.org/officeDocument/2006/relationships/hyperlink" Target="http://&#1101;&#1083;&#1077;&#1082;&#1090;&#1088;&#1086;-&#1084;&#1072;&#1088;&#1082;&#1077;&#1090;.&#1088;&#1092;/product/240704/razem-usb2-v-avtomobil-ponizhayuschiy-preobrazovatel-s-12v-na-5v-3a-emav-0112/" TargetMode="External"/><Relationship Id="rId_hyperlink_1536" Type="http://schemas.openxmlformats.org/officeDocument/2006/relationships/hyperlink" Target="http://&#1101;&#1083;&#1077;&#1082;&#1090;&#1088;&#1086;-&#1084;&#1072;&#1088;&#1082;&#1077;&#1090;.&#1088;&#1092;/product/244817/razem-usb2-v-avtomobil-ponizhayuschiy-preobrazovatel-s-12v-na-5v-3a-s-ushami/" TargetMode="External"/><Relationship Id="rId_hyperlink_1537" Type="http://schemas.openxmlformats.org/officeDocument/2006/relationships/hyperlink" Target="http://&#1101;&#1083;&#1077;&#1082;&#1090;&#1088;&#1086;-&#1084;&#1072;&#1088;&#1082;&#1077;&#1090;.&#1088;&#1092;/product/245741/voltmetr-v-avto-vreznoy-12v-24v-kruglyy-zelenoe-svechenie/" TargetMode="External"/><Relationship Id="rId_hyperlink_1538" Type="http://schemas.openxmlformats.org/officeDocument/2006/relationships/hyperlink" Target="http://&#1101;&#1083;&#1077;&#1082;&#1090;&#1088;&#1086;-&#1084;&#1072;&#1088;&#1082;&#1077;&#1090;.&#1088;&#1092;/product/245742/voltmetr-v-avto-vreznoy-12v-24v-kruglyy-sinie-svechenie/" TargetMode="External"/><Relationship Id="rId_hyperlink_1539" Type="http://schemas.openxmlformats.org/officeDocument/2006/relationships/hyperlink" Target="http://&#1101;&#1083;&#1077;&#1082;&#1090;&#1088;&#1086;-&#1084;&#1072;&#1088;&#1082;&#1077;&#1090;.&#1088;&#1092;/product/178990/derzhatel-predohranitelya-am-minival-so-shnurom/" TargetMode="External"/><Relationship Id="rId_hyperlink_1540" Type="http://schemas.openxmlformats.org/officeDocument/2006/relationships/hyperlink" Target="http://&#1101;&#1083;&#1077;&#1082;&#1090;&#1088;&#1086;-&#1084;&#1072;&#1088;&#1082;&#1077;&#1090;.&#1088;&#1092;/product/175111/derzhatel-predohranitelya-am-unival-na-shnur-prozr-kryshka/" TargetMode="External"/><Relationship Id="rId_hyperlink_1541" Type="http://schemas.openxmlformats.org/officeDocument/2006/relationships/hyperlink" Target="http://&#1101;&#1083;&#1077;&#1082;&#1090;&#1088;&#1086;-&#1084;&#1072;&#1088;&#1082;&#1077;&#1090;.&#1088;&#1092;/product/234625/derzhatel-predohranitelya-am-unival-so-shnurom-40mm-6awg/" TargetMode="External"/><Relationship Id="rId_hyperlink_1542" Type="http://schemas.openxmlformats.org/officeDocument/2006/relationships/hyperlink" Target="http://&#1101;&#1083;&#1077;&#1082;&#1090;&#1088;&#1086;-&#1084;&#1072;&#1088;&#1082;&#1077;&#1090;.&#1088;&#1092;/product/233728/derzhatel-predohranitelya-am-unival-so-shnurom-gorizontalnogo-soedineniya/" TargetMode="External"/><Relationship Id="rId_hyperlink_1543" Type="http://schemas.openxmlformats.org/officeDocument/2006/relationships/hyperlink" Target="http://&#1101;&#1083;&#1077;&#1082;&#1090;&#1088;&#1086;-&#1084;&#1072;&#1088;&#1082;&#1077;&#1090;.&#1088;&#1092;/product/243043/derzhatel-predohranitelya-predohranitel-5a-mini-shnur-030-m-075-kvmm-18awg-komplekt/" TargetMode="External"/><Relationship Id="rId_hyperlink_1544" Type="http://schemas.openxmlformats.org/officeDocument/2006/relationships/hyperlink" Target="http://&#1101;&#1083;&#1077;&#1082;&#1090;&#1088;&#1086;-&#1084;&#1072;&#1088;&#1082;&#1077;&#1090;.&#1088;&#1092;/product/240373/derzhatel-predohranitelya-predohranitel-5a-standart-shnur-030-m-075-kvmm-18awg-komplekt/" TargetMode="External"/><Relationship Id="rId_hyperlink_1545" Type="http://schemas.openxmlformats.org/officeDocument/2006/relationships/hyperlink" Target="http://&#1101;&#1083;&#1077;&#1082;&#1090;&#1088;&#1086;-&#1084;&#1072;&#1088;&#1082;&#1077;&#1090;.&#1088;&#1092;/product/240374/derzhatel-predohranitelya-predohranitel-10a-mini-shnur-030-m-125-kvmm-16awg-komplekt/" TargetMode="External"/><Relationship Id="rId_hyperlink_1546" Type="http://schemas.openxmlformats.org/officeDocument/2006/relationships/hyperlink" Target="http://&#1101;&#1083;&#1077;&#1082;&#1090;&#1088;&#1086;-&#1084;&#1072;&#1088;&#1082;&#1077;&#1090;.&#1088;&#1092;/product/247489/derzhatel-predohranitelya-predohranitel-10a-standart-shnur-030-m-125-kvmm-16awg-komplekt/" TargetMode="External"/><Relationship Id="rId_hyperlink_1547" Type="http://schemas.openxmlformats.org/officeDocument/2006/relationships/hyperlink" Target="http://&#1101;&#1083;&#1077;&#1082;&#1090;&#1088;&#1086;-&#1084;&#1072;&#1088;&#1082;&#1077;&#1090;.&#1088;&#1092;/product/240375/derzhatel-predohranitelya-predohranitel-15a-mini-shnur-030-m-200-kvmm-14awg-komplekt/" TargetMode="External"/><Relationship Id="rId_hyperlink_1548" Type="http://schemas.openxmlformats.org/officeDocument/2006/relationships/hyperlink" Target="http://&#1101;&#1083;&#1077;&#1082;&#1090;&#1088;&#1086;-&#1084;&#1072;&#1088;&#1082;&#1077;&#1090;.&#1088;&#1092;/product/247490/derzhatel-predohranitelya-predohranitel-15a-standart-shnur-030-m-200-kvmm-14awg-komplekt/" TargetMode="External"/><Relationship Id="rId_hyperlink_1549" Type="http://schemas.openxmlformats.org/officeDocument/2006/relationships/hyperlink" Target="http://&#1101;&#1083;&#1077;&#1082;&#1090;&#1088;&#1086;-&#1084;&#1072;&#1088;&#1082;&#1077;&#1090;.&#1088;&#1092;/product/240376/derzhatel-predohranitelya-predohranitel-20a-mini-shnur-030-m-200-kvmm-14awg-komplekt/" TargetMode="External"/><Relationship Id="rId_hyperlink_1550" Type="http://schemas.openxmlformats.org/officeDocument/2006/relationships/hyperlink" Target="http://&#1101;&#1083;&#1077;&#1082;&#1090;&#1088;&#1086;-&#1084;&#1072;&#1088;&#1082;&#1077;&#1090;.&#1088;&#1092;/product/247492/derzhatel-predohranitelya-predohranitel-20a-standart-shnur-030-m-200-kvmm-14awg-komplekt/" TargetMode="External"/><Relationship Id="rId_hyperlink_1551" Type="http://schemas.openxmlformats.org/officeDocument/2006/relationships/hyperlink" Target="http://&#1101;&#1083;&#1077;&#1082;&#1090;&#1088;&#1086;-&#1084;&#1072;&#1088;&#1082;&#1077;&#1090;.&#1088;&#1092;/product/240377/derzhatel-predohranitelya-predohranitel-30a-mini-shnur-030-m-340-kvmm-12awg-komplekt/" TargetMode="External"/><Relationship Id="rId_hyperlink_1552" Type="http://schemas.openxmlformats.org/officeDocument/2006/relationships/hyperlink" Target="http://&#1101;&#1083;&#1077;&#1082;&#1090;&#1088;&#1086;-&#1084;&#1072;&#1088;&#1082;&#1077;&#1090;.&#1088;&#1092;/product/247491/derzhatel-predohranitelya-predohranitel-30a-standart-shnur-030-m-340-kvmm-12awg-komplekt/" TargetMode="External"/><Relationship Id="rId_hyperlink_1553" Type="http://schemas.openxmlformats.org/officeDocument/2006/relationships/hyperlink" Target="http://&#1101;&#1083;&#1077;&#1082;&#1090;&#1088;&#1086;-&#1084;&#1072;&#1088;&#1082;&#1077;&#1090;.&#1088;&#1092;/product/241888/predohranitel-flazhkovyy-mini-10a-s-otvodom-140mm/" TargetMode="External"/><Relationship Id="rId_hyperlink_1554" Type="http://schemas.openxmlformats.org/officeDocument/2006/relationships/hyperlink" Target="http://&#1101;&#1083;&#1077;&#1082;&#1090;&#1088;&#1086;-&#1084;&#1072;&#1088;&#1082;&#1077;&#1090;.&#1088;&#1092;/product/241889/predohranitel-flazhkovyy-mini-15a-s-otvodom-140mm/" TargetMode="External"/><Relationship Id="rId_hyperlink_1555" Type="http://schemas.openxmlformats.org/officeDocument/2006/relationships/hyperlink" Target="http://&#1101;&#1083;&#1077;&#1082;&#1090;&#1088;&#1086;-&#1084;&#1072;&#1088;&#1082;&#1077;&#1090;.&#1088;&#1092;/product/241890/predohranitel-flazhkovyy-mini-20a-s-otvodom-140mm/" TargetMode="External"/><Relationship Id="rId_hyperlink_1556" Type="http://schemas.openxmlformats.org/officeDocument/2006/relationships/hyperlink" Target="http://&#1101;&#1083;&#1077;&#1082;&#1090;&#1088;&#1086;-&#1084;&#1072;&#1088;&#1082;&#1077;&#1090;.&#1088;&#1092;/product/241891/predohranitel-flazhkovyy-standart-10a-s-otvodom-140mm/" TargetMode="External"/><Relationship Id="rId_hyperlink_1557" Type="http://schemas.openxmlformats.org/officeDocument/2006/relationships/hyperlink" Target="http://&#1101;&#1083;&#1077;&#1082;&#1090;&#1088;&#1086;-&#1084;&#1072;&#1088;&#1082;&#1077;&#1090;.&#1088;&#1092;/product/241892/predohranitel-flazhkovyy-standart-15a-s-otvodom-140mm/" TargetMode="External"/><Relationship Id="rId_hyperlink_1558" Type="http://schemas.openxmlformats.org/officeDocument/2006/relationships/hyperlink" Target="http://&#1101;&#1083;&#1077;&#1082;&#1090;&#1088;&#1086;-&#1084;&#1072;&#1088;&#1082;&#1077;&#1090;.&#1088;&#1092;/product/241893/predohranitel-flazhkovyy-standart-20a-s-otvodom-140mm/" TargetMode="External"/><Relationship Id="rId_hyperlink_1559" Type="http://schemas.openxmlformats.org/officeDocument/2006/relationships/hyperlink" Target="http://&#1101;&#1083;&#1077;&#1082;&#1090;&#1088;&#1086;-&#1084;&#1072;&#1088;&#1082;&#1077;&#1090;.&#1088;&#1092;/product/241895/razvetvitel-gnezda-flazhkovogo-predohranitelya-mini-2-gnezda/" TargetMode="External"/><Relationship Id="rId_hyperlink_1560" Type="http://schemas.openxmlformats.org/officeDocument/2006/relationships/hyperlink" Target="http://&#1101;&#1083;&#1077;&#1082;&#1090;&#1088;&#1086;-&#1084;&#1072;&#1088;&#1082;&#1077;&#1090;.&#1088;&#1092;/product/241894/razvetvitel-gnezda-flazhkovogo-predohranitelya-standart-2-gnezda/" TargetMode="External"/><Relationship Id="rId_hyperlink_1561" Type="http://schemas.openxmlformats.org/officeDocument/2006/relationships/hyperlink" Target="http://&#1101;&#1083;&#1077;&#1082;&#1090;&#1088;&#1086;-&#1084;&#1072;&#1088;&#1082;&#1077;&#1090;.&#1088;&#1092;/product/236812/komplekt-flazhkovyh-predohraniteley-mayak-25a-cink/" TargetMode="External"/><Relationship Id="rId_hyperlink_1562" Type="http://schemas.openxmlformats.org/officeDocument/2006/relationships/hyperlink" Target="http://&#1101;&#1083;&#1077;&#1082;&#1090;&#1088;&#1086;-&#1084;&#1072;&#1088;&#1082;&#1077;&#1090;.&#1088;&#1092;/product/137253/nabor-am-predohraniteley-avs-fc-229-cilindricheskie/" TargetMode="External"/><Relationship Id="rId_hyperlink_1563" Type="http://schemas.openxmlformats.org/officeDocument/2006/relationships/hyperlink" Target="http://&#1101;&#1083;&#1077;&#1082;&#1090;&#1088;&#1086;-&#1084;&#1072;&#1088;&#1082;&#1077;&#1090;.&#1088;&#1092;/product/227159/nabor-am-predohraniteley-avs-fc-239-cilindricheskie/" TargetMode="External"/><Relationship Id="rId_hyperlink_1564" Type="http://schemas.openxmlformats.org/officeDocument/2006/relationships/hyperlink" Target="http://&#1101;&#1083;&#1077;&#1082;&#1090;&#1088;&#1086;-&#1084;&#1072;&#1088;&#1082;&#1077;&#1090;.&#1088;&#1092;/product/217685/nabor-am-predohraniteley-avs-fc-267-mikro-bez-nozhek-dlya-yapon-am/" TargetMode="External"/><Relationship Id="rId_hyperlink_1565" Type="http://schemas.openxmlformats.org/officeDocument/2006/relationships/hyperlink" Target="http://&#1101;&#1083;&#1077;&#1082;&#1090;&#1088;&#1086;-&#1084;&#1072;&#1088;&#1082;&#1077;&#1090;.&#1088;&#1092;/product/142398/nabor-am-predohraniteley-avs-fc-269-mini/" TargetMode="External"/><Relationship Id="rId_hyperlink_1566" Type="http://schemas.openxmlformats.org/officeDocument/2006/relationships/hyperlink" Target="http://&#1101;&#1083;&#1077;&#1082;&#1090;&#1088;&#1086;-&#1084;&#1072;&#1088;&#1082;&#1077;&#1090;.&#1088;&#1092;/product/221673/nabor-am-predohraniteley-avs-fc-270-standart-43734/" TargetMode="External"/><Relationship Id="rId_hyperlink_1567" Type="http://schemas.openxmlformats.org/officeDocument/2006/relationships/hyperlink" Target="http://&#1101;&#1083;&#1077;&#1082;&#1090;&#1088;&#1086;-&#1084;&#1072;&#1088;&#1082;&#1077;&#1090;.&#1088;&#1092;/product/227160/nabor-am-predohraniteley-avs-fc-273-mikro-2/" TargetMode="External"/><Relationship Id="rId_hyperlink_1568" Type="http://schemas.openxmlformats.org/officeDocument/2006/relationships/hyperlink" Target="http://&#1101;&#1083;&#1077;&#1082;&#1090;&#1088;&#1086;-&#1084;&#1072;&#1088;&#1082;&#1077;&#1090;.&#1088;&#1092;/product/248747/nabor-am-predohraniteley-flazhkovye-10sht-5a-30a-s-pincetom-v-blistere-airline/" TargetMode="External"/><Relationship Id="rId_hyperlink_1569" Type="http://schemas.openxmlformats.org/officeDocument/2006/relationships/hyperlink" Target="http://&#1101;&#1083;&#1077;&#1082;&#1090;&#1088;&#1086;-&#1084;&#1072;&#1088;&#1082;&#1077;&#1090;.&#1088;&#1092;/product/246550/nabor-am-predohraniteley-flazhkovye-10sht-75-30a-maxi-v-blistere-nova-bright/" TargetMode="External"/><Relationship Id="rId_hyperlink_1570" Type="http://schemas.openxmlformats.org/officeDocument/2006/relationships/hyperlink" Target="http://&#1101;&#1083;&#1077;&#1082;&#1090;&#1088;&#1086;-&#1084;&#1072;&#1088;&#1082;&#1077;&#1090;.&#1088;&#1092;/product/246551/nabor-am-predohraniteley-flazhkovye-10sht-75-30a-maxi-s-pincetom-v-blistere-nova-bright/" TargetMode="External"/><Relationship Id="rId_hyperlink_1571" Type="http://schemas.openxmlformats.org/officeDocument/2006/relationships/hyperlink" Target="http://&#1101;&#1083;&#1077;&#1082;&#1090;&#1088;&#1086;-&#1084;&#1072;&#1088;&#1082;&#1077;&#1090;.&#1088;&#1092;/product/246552/nabor-am-predohraniteley-flazhkovye-10sht-75-30a-micro-s-pincetom-v-blistere-nova-bright/" TargetMode="External"/><Relationship Id="rId_hyperlink_1572" Type="http://schemas.openxmlformats.org/officeDocument/2006/relationships/hyperlink" Target="http://&#1101;&#1083;&#1077;&#1082;&#1090;&#1088;&#1086;-&#1084;&#1072;&#1088;&#1082;&#1077;&#1090;.&#1088;&#1092;/product/236970/nabor-predohraniteley-flazhkovyh-standart-indikatornaya-otvertka-65384/" TargetMode="External"/><Relationship Id="rId_hyperlink_1573" Type="http://schemas.openxmlformats.org/officeDocument/2006/relationships/hyperlink" Target="http://&#1101;&#1083;&#1077;&#1082;&#1090;&#1088;&#1086;-&#1084;&#1072;&#1088;&#1082;&#1077;&#1090;.&#1088;&#1092;/product/126972/predohranitel-flazhkovyy-10a-mini-minival/" TargetMode="External"/><Relationship Id="rId_hyperlink_1574" Type="http://schemas.openxmlformats.org/officeDocument/2006/relationships/hyperlink" Target="http://&#1101;&#1083;&#1077;&#1082;&#1090;&#1088;&#1086;-&#1084;&#1072;&#1088;&#1082;&#1077;&#1090;.&#1088;&#1092;/product/143997/predohranitel-flazhkovyy-20a-mini-minival/" TargetMode="External"/><Relationship Id="rId_hyperlink_1575" Type="http://schemas.openxmlformats.org/officeDocument/2006/relationships/hyperlink" Target="http://&#1101;&#1083;&#1077;&#1082;&#1090;&#1088;&#1086;-&#1084;&#1072;&#1088;&#1082;&#1077;&#1090;.&#1088;&#1092;/product/246759/predohranitel-flazhkovyy-25a-mini-minival/" TargetMode="External"/><Relationship Id="rId_hyperlink_1576" Type="http://schemas.openxmlformats.org/officeDocument/2006/relationships/hyperlink" Target="http://&#1101;&#1083;&#1077;&#1082;&#1090;&#1088;&#1086;-&#1084;&#1072;&#1088;&#1082;&#1077;&#1090;.&#1088;&#1092;/product/126974/predohranitel-flazhkovyy-30a-mini-minival/" TargetMode="External"/><Relationship Id="rId_hyperlink_1577" Type="http://schemas.openxmlformats.org/officeDocument/2006/relationships/hyperlink" Target="http://&#1101;&#1083;&#1077;&#1082;&#1090;&#1088;&#1086;-&#1084;&#1072;&#1088;&#1082;&#1077;&#1090;.&#1088;&#1092;/product/142141/predohranitel-flazhkovyy-5a-mini-minival/" TargetMode="External"/><Relationship Id="rId_hyperlink_1578" Type="http://schemas.openxmlformats.org/officeDocument/2006/relationships/hyperlink" Target="http://&#1101;&#1083;&#1077;&#1082;&#1090;&#1088;&#1086;-&#1084;&#1072;&#1088;&#1082;&#1077;&#1090;.&#1088;&#1092;/product/126971/predohranitel-flazhkovyy-75a-mini-minival/" TargetMode="External"/><Relationship Id="rId_hyperlink_1579" Type="http://schemas.openxmlformats.org/officeDocument/2006/relationships/hyperlink" Target="http://&#1101;&#1083;&#1077;&#1082;&#1090;&#1088;&#1086;-&#1084;&#1072;&#1088;&#1082;&#1077;&#1090;.&#1088;&#1092;/product/143996/predohranitel-flazhkovyy-15a-standart-unival/" TargetMode="External"/><Relationship Id="rId_hyperlink_1580" Type="http://schemas.openxmlformats.org/officeDocument/2006/relationships/hyperlink" Target="http://&#1101;&#1083;&#1077;&#1082;&#1090;&#1088;&#1086;-&#1084;&#1072;&#1088;&#1082;&#1077;&#1090;.&#1088;&#1092;/product/126979/predohranitel-flazhkovyy-25a-standart-unival/" TargetMode="External"/><Relationship Id="rId_hyperlink_1581" Type="http://schemas.openxmlformats.org/officeDocument/2006/relationships/hyperlink" Target="http://&#1101;&#1083;&#1077;&#1082;&#1090;&#1088;&#1086;-&#1084;&#1072;&#1088;&#1082;&#1077;&#1090;.&#1088;&#1092;/product/184206/predohranitel-flazhkovyy-3a-standart-unival/" TargetMode="External"/><Relationship Id="rId_hyperlink_1582" Type="http://schemas.openxmlformats.org/officeDocument/2006/relationships/hyperlink" Target="http://&#1101;&#1083;&#1077;&#1082;&#1090;&#1088;&#1086;-&#1084;&#1072;&#1088;&#1082;&#1077;&#1090;.&#1088;&#1092;/product/126980/predohranitel-flazhkovyy-40a-standart-unival/" TargetMode="External"/><Relationship Id="rId_hyperlink_1583" Type="http://schemas.openxmlformats.org/officeDocument/2006/relationships/hyperlink" Target="http://&#1101;&#1083;&#1077;&#1082;&#1090;&#1088;&#1086;-&#1084;&#1072;&#1088;&#1082;&#1077;&#1090;.&#1088;&#1092;/product/126975/predohranitel-flazhkovyy-5a-standart-unival/" TargetMode="External"/><Relationship Id="rId_hyperlink_1584" Type="http://schemas.openxmlformats.org/officeDocument/2006/relationships/hyperlink" Target="http://&#1101;&#1083;&#1077;&#1082;&#1090;&#1088;&#1086;-&#1084;&#1072;&#1088;&#1082;&#1077;&#1090;.&#1088;&#1092;/product/126976/predohranitel-flazhkovyy-75a-standart-unival/" TargetMode="External"/><Relationship Id="rId_hyperlink_1585" Type="http://schemas.openxmlformats.org/officeDocument/2006/relationships/hyperlink" Target="http://&#1101;&#1083;&#1077;&#1082;&#1090;&#1088;&#1086;-&#1084;&#1072;&#1088;&#1082;&#1077;&#1090;.&#1088;&#1092;/product/232299/vyklyuchatel-massy-avtomobilnyy-1224v-nozhnoy-vk-318-b/" TargetMode="External"/><Relationship Id="rId_hyperlink_1586" Type="http://schemas.openxmlformats.org/officeDocument/2006/relationships/hyperlink" Target="http://&#1101;&#1083;&#1077;&#1082;&#1090;&#1088;&#1086;-&#1084;&#1072;&#1088;&#1082;&#1077;&#1090;.&#1088;&#1092;/product/249705/klemma-akkumulyatornaya-na-3-vhoda-malaya-pozolochennaya-s-chehlom/" TargetMode="External"/><Relationship Id="rId_hyperlink_1587" Type="http://schemas.openxmlformats.org/officeDocument/2006/relationships/hyperlink" Target="http://&#1101;&#1083;&#1077;&#1082;&#1090;&#1088;&#1086;-&#1084;&#1072;&#1088;&#1082;&#1077;&#1090;.&#1088;&#1092;/product/249484/klemma-akkumulyatornaya-na-4-vhoda-bolshaya-pozolochennaya-s-chehlom/" TargetMode="External"/><Relationship Id="rId_hyperlink_1588" Type="http://schemas.openxmlformats.org/officeDocument/2006/relationships/hyperlink" Target="http://&#1101;&#1083;&#1077;&#1082;&#1090;&#1088;&#1086;-&#1084;&#1072;&#1088;&#1082;&#1077;&#1090;.&#1088;&#1092;/product/249486/klemma-akkumulyatornaya-na-4-vhoda-s-cangovym-zazhimom-kabelya-do-50mm2-pozolochennaya/" TargetMode="External"/><Relationship Id="rId_hyperlink_1589" Type="http://schemas.openxmlformats.org/officeDocument/2006/relationships/hyperlink" Target="http://&#1101;&#1083;&#1077;&#1082;&#1090;&#1088;&#1086;-&#1084;&#1072;&#1088;&#1082;&#1077;&#1090;.&#1088;&#1092;/product/249704/klemma-akkumulyatornaya-na-3-vhoda-malaya-pozolochennaya-s-chehlom/" TargetMode="External"/><Relationship Id="rId_hyperlink_1590" Type="http://schemas.openxmlformats.org/officeDocument/2006/relationships/hyperlink" Target="http://&#1101;&#1083;&#1077;&#1082;&#1090;&#1088;&#1086;-&#1084;&#1072;&#1088;&#1082;&#1077;&#1090;.&#1088;&#1092;/product/249706/klemma-akkumulyatornaya-na-4-vhoda-bolshaya-pozolochennaya-s-chehlom/" TargetMode="External"/><Relationship Id="rId_hyperlink_1591" Type="http://schemas.openxmlformats.org/officeDocument/2006/relationships/hyperlink" Target="http://&#1101;&#1083;&#1077;&#1082;&#1090;&#1088;&#1086;-&#1084;&#1072;&#1088;&#1082;&#1077;&#1090;.&#1088;&#1092;/product/249485/klemma-akkumulyatornaya-na-4-vhoda-s-cangovym-zazhimom-kabelya-do-50mm2-pozolochennaya/" TargetMode="External"/><Relationship Id="rId_hyperlink_1592" Type="http://schemas.openxmlformats.org/officeDocument/2006/relationships/hyperlink" Target="http://&#1101;&#1083;&#1077;&#1082;&#1090;&#1088;&#1086;-&#1084;&#1072;&#1088;&#1082;&#1077;&#1090;.&#1088;&#1092;/product/232301/klemma-akkumulyatornaya-startvolt-sbt-010-s-vyklyuchatelem-massy-cink-universalnaya/" TargetMode="External"/><Relationship Id="rId_hyperlink_1593" Type="http://schemas.openxmlformats.org/officeDocument/2006/relationships/hyperlink" Target="http://&#1101;&#1083;&#1077;&#1082;&#1090;&#1088;&#1086;-&#1084;&#1072;&#1088;&#1082;&#1077;&#1090;.&#1088;&#1092;/product/232302/klemma-akkumulyatornaya-startvolt-sbt-031-s-vyklyuchatelem-massy-cink-bokovoy-vyvod/" TargetMode="External"/><Relationship Id="rId_hyperlink_1594" Type="http://schemas.openxmlformats.org/officeDocument/2006/relationships/hyperlink" Target="http://&#1101;&#1083;&#1077;&#1082;&#1090;&#1088;&#1086;-&#1084;&#1072;&#1088;&#1082;&#1077;&#1090;.&#1088;&#1092;/product/124436/klemmy-akkumulyatornye-startvolt-sbt-001-svinec-gayka-barashek-8mm-2sht/" TargetMode="External"/><Relationship Id="rId_hyperlink_1595" Type="http://schemas.openxmlformats.org/officeDocument/2006/relationships/hyperlink" Target="http://&#1101;&#1083;&#1077;&#1082;&#1090;&#1088;&#1086;-&#1084;&#1072;&#1088;&#1082;&#1077;&#1090;.&#1088;&#1092;/product/221964/klemmy-akkumulyatornye-startvolt-sbt-002-med-gayka-barashek-8mm-2sht/" TargetMode="External"/><Relationship Id="rId_hyperlink_1596" Type="http://schemas.openxmlformats.org/officeDocument/2006/relationships/hyperlink" Target="http://&#1101;&#1083;&#1077;&#1082;&#1090;&#1088;&#1086;-&#1084;&#1072;&#1088;&#1082;&#1077;&#1090;.&#1088;&#1092;/product/124437/klemmy-akkumulyatornye-startvolt-sbt-003-med-vint-i-gayka-8mm-2sht/" TargetMode="External"/><Relationship Id="rId_hyperlink_1597" Type="http://schemas.openxmlformats.org/officeDocument/2006/relationships/hyperlink" Target="http://&#1101;&#1083;&#1077;&#1082;&#1090;&#1088;&#1086;-&#1084;&#1072;&#1088;&#1082;&#1077;&#1090;.&#1088;&#1092;/product/239389/klemmy-akkumulyatornye-startvolt-sbt-004-med-bolt-8mm-2sht/" TargetMode="External"/><Relationship Id="rId_hyperlink_1598" Type="http://schemas.openxmlformats.org/officeDocument/2006/relationships/hyperlink" Target="http://&#1101;&#1083;&#1077;&#1082;&#1090;&#1088;&#1086;-&#1084;&#1072;&#1088;&#1082;&#1077;&#1090;.&#1088;&#1092;/product/124439/klemmy-akkumulyatornye-startvolt-sbt-006-cink-s-med-pokrytiem-prizhim-planka-do-50mm-2sht/" TargetMode="External"/><Relationship Id="rId_hyperlink_1599" Type="http://schemas.openxmlformats.org/officeDocument/2006/relationships/hyperlink" Target="http://&#1101;&#1083;&#1077;&#1082;&#1090;&#1088;&#1086;-&#1084;&#1072;&#1088;&#1082;&#1077;&#1090;.&#1088;&#1092;/product/147944/klemmy-akkumulyatornye-startvolt-sbt-007-svinec-prizhim-planka-do-50mm-2sht/" TargetMode="External"/><Relationship Id="rId_hyperlink_1600" Type="http://schemas.openxmlformats.org/officeDocument/2006/relationships/hyperlink" Target="http://&#1101;&#1083;&#1077;&#1082;&#1090;&#1088;&#1086;-&#1084;&#1072;&#1088;&#1082;&#1077;&#1090;.&#1088;&#1092;/product/124440/klemmy-akkumulyatornye-startvolt-sbt-008-med-prizhim-planka-do-50mm-2sht/" TargetMode="External"/><Relationship Id="rId_hyperlink_1601" Type="http://schemas.openxmlformats.org/officeDocument/2006/relationships/hyperlink" Target="http://&#1101;&#1083;&#1077;&#1082;&#1090;&#1088;&#1086;-&#1084;&#1072;&#1088;&#1082;&#1077;&#1090;.&#1088;&#1092;/product/124441/klemmy-akkumulyatornye-startvolt-sbt-009-cink-bolt-i-gayka-10mm-2sht/" TargetMode="External"/><Relationship Id="rId_hyperlink_1602" Type="http://schemas.openxmlformats.org/officeDocument/2006/relationships/hyperlink" Target="http://&#1101;&#1083;&#1077;&#1082;&#1090;&#1088;&#1086;-&#1084;&#1072;&#1088;&#1082;&#1077;&#1090;.&#1088;&#1092;/product/147941/klemmy-akkumulyatornye-startvolt-sbt-013-cink-vint-6mm-2sht/" TargetMode="External"/><Relationship Id="rId_hyperlink_1603" Type="http://schemas.openxmlformats.org/officeDocument/2006/relationships/hyperlink" Target="http://&#1101;&#1083;&#1077;&#1082;&#1090;&#1088;&#1086;-&#1084;&#1072;&#1088;&#1082;&#1077;&#1090;.&#1088;&#1092;/product/147943/klemmy-akkumulyatornye-startvolt-sbt-014-cink-vint-5mm-2sht/" TargetMode="External"/><Relationship Id="rId_hyperlink_1604" Type="http://schemas.openxmlformats.org/officeDocument/2006/relationships/hyperlink" Target="http://&#1101;&#1083;&#1077;&#1082;&#1090;&#1088;&#1086;-&#1084;&#1072;&#1088;&#1082;&#1077;&#1090;.&#1088;&#1092;/product/221966/klemmy-akkumulyatornye-startvolt-sbt-016-cink-s-med-pokrytiem-do-50mm-obzhim-i-payka-2sht/" TargetMode="External"/><Relationship Id="rId_hyperlink_1605" Type="http://schemas.openxmlformats.org/officeDocument/2006/relationships/hyperlink" Target="http://&#1101;&#1083;&#1077;&#1082;&#1090;&#1088;&#1086;-&#1084;&#1072;&#1088;&#1082;&#1077;&#1090;.&#1088;&#1092;/product/239390/klemmy-akkumulyatornye-startvolt-sbt-023-latun-bolt-i-gayka-8mm-dlya-provoda-do-35mm-2sht/" TargetMode="External"/><Relationship Id="rId_hyperlink_1606" Type="http://schemas.openxmlformats.org/officeDocument/2006/relationships/hyperlink" Target="http://&#1101;&#1083;&#1077;&#1082;&#1090;&#1088;&#1086;-&#1084;&#1072;&#1088;&#1082;&#1077;&#1090;.&#1088;&#1092;/product/239392/klemmy-akkumulyatornye-startvolt-sbt-025-latun-bolt-i-gayka-8mm-dlya-provoda-do-75mm-2sht/" TargetMode="External"/><Relationship Id="rId_hyperlink_1607" Type="http://schemas.openxmlformats.org/officeDocument/2006/relationships/hyperlink" Target="http://&#1101;&#1083;&#1077;&#1082;&#1090;&#1088;&#1086;-&#1084;&#1072;&#1088;&#1082;&#1077;&#1090;.&#1088;&#1092;/product/239393/klemmy-akkumulyatornye-startvolt-sbt-026-latun-bolt-i-gayka-11mm-dlya-provoda-do-90mm-2sht/" TargetMode="External"/><Relationship Id="rId_hyperlink_1608" Type="http://schemas.openxmlformats.org/officeDocument/2006/relationships/hyperlink" Target="http://&#1101;&#1083;&#1077;&#1082;&#1090;&#1088;&#1086;-&#1084;&#1072;&#1088;&#1082;&#1077;&#1090;.&#1088;&#1092;/product/245359/klemmy-na-akkumulyator-2sht-k084/" TargetMode="External"/><Relationship Id="rId_hyperlink_1609" Type="http://schemas.openxmlformats.org/officeDocument/2006/relationships/hyperlink" Target="http://&#1101;&#1083;&#1077;&#1082;&#1090;&#1088;&#1086;-&#1084;&#1072;&#1088;&#1082;&#1077;&#1090;.&#1088;&#1092;/product/245358/klemmy-svincovye-na-akkumulyator-2sht/" TargetMode="External"/><Relationship Id="rId_hyperlink_1610" Type="http://schemas.openxmlformats.org/officeDocument/2006/relationships/hyperlink" Target="http://&#1101;&#1083;&#1077;&#1082;&#1090;&#1088;&#1086;-&#1084;&#1072;&#1088;&#1082;&#1077;&#1090;.&#1088;&#1092;/product/234073/gnezdo-lira-15mm/" TargetMode="External"/><Relationship Id="rId_hyperlink_1611" Type="http://schemas.openxmlformats.org/officeDocument/2006/relationships/hyperlink" Target="http://&#1101;&#1083;&#1077;&#1082;&#1090;&#1088;&#1086;-&#1084;&#1072;&#1088;&#1082;&#1077;&#1090;.&#1088;&#1092;/product/229861/gnezdo-lira-28mm-2mm/" TargetMode="External"/><Relationship Id="rId_hyperlink_1612" Type="http://schemas.openxmlformats.org/officeDocument/2006/relationships/hyperlink" Target="http://&#1101;&#1083;&#1077;&#1082;&#1090;&#1088;&#1086;-&#1084;&#1072;&#1088;&#1082;&#1077;&#1090;.&#1088;&#1092;/product/140787/gnezdo-lira-s-uplotnitelem-s-provodom-69719/" TargetMode="External"/><Relationship Id="rId_hyperlink_1613" Type="http://schemas.openxmlformats.org/officeDocument/2006/relationships/hyperlink" Target="http://&#1101;&#1083;&#1077;&#1082;&#1090;&#1088;&#1086;-&#1084;&#1072;&#1088;&#1082;&#1077;&#1090;.&#1088;&#1092;/product/229627/shteker-lira-28mm-neizolirovannyy-latun-belaya/" TargetMode="External"/><Relationship Id="rId_hyperlink_1614" Type="http://schemas.openxmlformats.org/officeDocument/2006/relationships/hyperlink" Target="http://&#1101;&#1083;&#1077;&#1082;&#1090;&#1088;&#1086;-&#1084;&#1072;&#1088;&#1082;&#1077;&#1090;.&#1088;&#1092;/product/140788/elektrorazem-papa-28mm-luzhen-s-provodom-050mm-kv-141254/" TargetMode="External"/><Relationship Id="rId_hyperlink_1615" Type="http://schemas.openxmlformats.org/officeDocument/2006/relationships/hyperlink" Target="http://&#1101;&#1083;&#1077;&#1082;&#1090;&#1088;&#1086;-&#1084;&#1072;&#1088;&#1082;&#1077;&#1090;.&#1088;&#1092;/product/122483/gnezdo-antennoe-avtomobilnoe-v-plastike/" TargetMode="External"/><Relationship Id="rId_hyperlink_1616" Type="http://schemas.openxmlformats.org/officeDocument/2006/relationships/hyperlink" Target="http://&#1101;&#1083;&#1077;&#1082;&#1090;&#1088;&#1086;-&#1084;&#1072;&#1088;&#1082;&#1077;&#1090;.&#1088;&#1092;/product/129537/shteker-antennyy-avtomobilnyy-5/" TargetMode="External"/><Relationship Id="rId_hyperlink_1617" Type="http://schemas.openxmlformats.org/officeDocument/2006/relationships/hyperlink" Target="http://&#1101;&#1083;&#1077;&#1082;&#1090;&#1088;&#1086;-&#1084;&#1072;&#1088;&#1082;&#1077;&#1090;.&#1088;&#1092;/product/243371/gnezdo-avtomobilnogo-prikurivatelya-s-provodom-210mm-03m-kolcevye-nakonechniki/" TargetMode="External"/><Relationship Id="rId_hyperlink_1618" Type="http://schemas.openxmlformats.org/officeDocument/2006/relationships/hyperlink" Target="http://&#1101;&#1083;&#1077;&#1082;&#1090;&#1088;&#1086;-&#1084;&#1072;&#1088;&#1082;&#1077;&#1090;.&#1088;&#1092;/product/245164/gnezdo-avtomobilnogo-prikurivatelya-s-provodom-210mm-03m-predohranitel-15a-mini/" TargetMode="External"/><Relationship Id="rId_hyperlink_1619" Type="http://schemas.openxmlformats.org/officeDocument/2006/relationships/hyperlink" Target="http://&#1101;&#1083;&#1077;&#1082;&#1090;&#1088;&#1086;-&#1084;&#1072;&#1088;&#1082;&#1077;&#1090;.&#1088;&#1092;/product/246085/gnezdo-avtomobilnogo-prikurivatelya-s-provodom-210mm-03m-predohranitel-15a-standart-predohranitel-15a/" TargetMode="External"/><Relationship Id="rId_hyperlink_1620" Type="http://schemas.openxmlformats.org/officeDocument/2006/relationships/hyperlink" Target="http://&#1101;&#1083;&#1077;&#1082;&#1090;&#1088;&#1086;-&#1084;&#1072;&#1088;&#1082;&#1077;&#1090;.&#1088;&#1092;/product/243632/gnezdo-prikurivatelya-gnezdo-pitaniya-55h25mm-350mm/" TargetMode="External"/><Relationship Id="rId_hyperlink_1621" Type="http://schemas.openxmlformats.org/officeDocument/2006/relationships/hyperlink" Target="http://&#1101;&#1083;&#1077;&#1082;&#1090;&#1088;&#1086;-&#1084;&#1072;&#1088;&#1082;&#1077;&#1090;.&#1088;&#1092;/product/233024/gnezdo-prikurivatelya-avto-na-kabel-10/" TargetMode="External"/><Relationship Id="rId_hyperlink_1622" Type="http://schemas.openxmlformats.org/officeDocument/2006/relationships/hyperlink" Target="http://&#1101;&#1083;&#1077;&#1082;&#1090;&#1088;&#1086;-&#1084;&#1072;&#1088;&#1082;&#1077;&#1090;.&#1088;&#1092;/product/127415/gnezdo-prikurivatelya-avto-na-korpus-metall-stal-/" TargetMode="External"/><Relationship Id="rId_hyperlink_1623" Type="http://schemas.openxmlformats.org/officeDocument/2006/relationships/hyperlink" Target="http://&#1101;&#1083;&#1077;&#1082;&#1090;&#1088;&#1086;-&#1084;&#1072;&#1088;&#1082;&#1077;&#1090;.&#1088;&#1092;/product/228084/gnezdo-prikurivatelya-avto-na-korpus-s-kryshkoy-gayka/" TargetMode="External"/><Relationship Id="rId_hyperlink_1624" Type="http://schemas.openxmlformats.org/officeDocument/2006/relationships/hyperlink" Target="http://&#1101;&#1083;&#1077;&#1082;&#1090;&#1088;&#1086;-&#1084;&#1072;&#1088;&#1082;&#1077;&#1090;.&#1088;&#1092;/product/240230/gnezdo-prikurivatelya-avto-na-korpus-s-kryshkoy-gayka-i-montazhnaya-planka/" TargetMode="External"/><Relationship Id="rId_hyperlink_1625" Type="http://schemas.openxmlformats.org/officeDocument/2006/relationships/hyperlink" Target="http://&#1101;&#1083;&#1077;&#1082;&#1090;&#1088;&#1086;-&#1084;&#1072;&#1088;&#1082;&#1077;&#1090;.&#1088;&#1092;/product/239516/gnezdo-prikurivatelya-avto-na-korpus-s-kryshkoy-gayka-predohranitel-10a-provod-1m-1-kv-mm-12v24v/" TargetMode="External"/><Relationship Id="rId_hyperlink_1626" Type="http://schemas.openxmlformats.org/officeDocument/2006/relationships/hyperlink" Target="http://&#1101;&#1083;&#1077;&#1082;&#1090;&#1088;&#1086;-&#1084;&#1072;&#1088;&#1082;&#1077;&#1090;.&#1088;&#1092;/product/184205/gnezdo-prikurivatelya-avto-na-korpus-s-kryshkoy-plastik/" TargetMode="External"/><Relationship Id="rId_hyperlink_1627" Type="http://schemas.openxmlformats.org/officeDocument/2006/relationships/hyperlink" Target="http://&#1101;&#1083;&#1077;&#1082;&#1090;&#1088;&#1086;-&#1084;&#1072;&#1088;&#1082;&#1077;&#1090;.&#1088;&#1092;/product/234829/gnezdo-prikurivatelya-avto-na-korpus-s-kryshkoy-s-gaykoy-sku-2006/" TargetMode="External"/><Relationship Id="rId_hyperlink_1628" Type="http://schemas.openxmlformats.org/officeDocument/2006/relationships/hyperlink" Target="http://&#1101;&#1083;&#1077;&#1082;&#1090;&#1088;&#1086;-&#1084;&#1072;&#1088;&#1082;&#1077;&#1090;.&#1088;&#1092;/product/224015/gnezdo-prikurivatelya-avto-na-korpus-s-kryshkoy-metall/" TargetMode="External"/><Relationship Id="rId_hyperlink_1629" Type="http://schemas.openxmlformats.org/officeDocument/2006/relationships/hyperlink" Target="http://&#1101;&#1083;&#1077;&#1082;&#1090;&#1088;&#1086;-&#1084;&#1072;&#1088;&#1082;&#1077;&#1090;.&#1088;&#1092;/product/228891/gnezdo-prikurivatelya-avto-na-korpus-zelenaya-podsvetka/" TargetMode="External"/><Relationship Id="rId_hyperlink_1630" Type="http://schemas.openxmlformats.org/officeDocument/2006/relationships/hyperlink" Target="http://&#1101;&#1083;&#1077;&#1082;&#1090;&#1088;&#1086;-&#1084;&#1072;&#1088;&#1082;&#1077;&#1090;.&#1088;&#1092;/product/228892/gnezdo-prikurivatelya-avto-na-korpus-krasnaya-podsvetka/" TargetMode="External"/><Relationship Id="rId_hyperlink_1631" Type="http://schemas.openxmlformats.org/officeDocument/2006/relationships/hyperlink" Target="http://&#1101;&#1083;&#1077;&#1082;&#1090;&#1088;&#1086;-&#1084;&#1072;&#1088;&#1082;&#1077;&#1090;.&#1088;&#1092;/product/234294/gnezdo-prikurivatelya-avto-na-korpus-sinyaya-podsvetka/" TargetMode="External"/><Relationship Id="rId_hyperlink_1632" Type="http://schemas.openxmlformats.org/officeDocument/2006/relationships/hyperlink" Target="http://&#1101;&#1083;&#1077;&#1082;&#1090;&#1088;&#1086;-&#1084;&#1072;&#1088;&#1082;&#1077;&#1090;.&#1088;&#1092;/product/228890/gnezdo-prikurivatelya-avto-na-korpus-sinyaya-podsvetka/" TargetMode="External"/><Relationship Id="rId_hyperlink_1633" Type="http://schemas.openxmlformats.org/officeDocument/2006/relationships/hyperlink" Target="http://&#1101;&#1083;&#1077;&#1082;&#1090;&#1088;&#1086;-&#1084;&#1072;&#1088;&#1082;&#1077;&#1090;.&#1088;&#1092;/product/238868/gnezdo-prikurivatelya-na-korpus-s-kryshkoy-metall/" TargetMode="External"/><Relationship Id="rId_hyperlink_1634" Type="http://schemas.openxmlformats.org/officeDocument/2006/relationships/hyperlink" Target="http://&#1101;&#1083;&#1077;&#1082;&#1090;&#1088;&#1086;-&#1084;&#1072;&#1088;&#1082;&#1077;&#1090;.&#1088;&#1092;/product/243633/gnezdo-prikurivatelya-na-korpus-s-kryshkoy-metall-gayka/" TargetMode="External"/><Relationship Id="rId_hyperlink_1635" Type="http://schemas.openxmlformats.org/officeDocument/2006/relationships/hyperlink" Target="http://&#1101;&#1083;&#1077;&#1082;&#1090;&#1088;&#1086;-&#1084;&#1072;&#1088;&#1082;&#1077;&#1090;.&#1088;&#1092;/product/241911/gnezdo-prikurivatelya-na-korpus-s-kryshkoy-metall-s-predohranitelem-10a-provod-1m-1-kv-mm-12v24v/" TargetMode="External"/><Relationship Id="rId_hyperlink_1636" Type="http://schemas.openxmlformats.org/officeDocument/2006/relationships/hyperlink" Target="http://&#1101;&#1083;&#1077;&#1082;&#1090;&#1088;&#1086;-&#1084;&#1072;&#1088;&#1082;&#1077;&#1090;.&#1088;&#1092;/product/239518/gnezdo-prikurivatelya-s-predohranitelem-20a-provod-03m-25-kv-mm-12v24v/" TargetMode="External"/><Relationship Id="rId_hyperlink_1637" Type="http://schemas.openxmlformats.org/officeDocument/2006/relationships/hyperlink" Target="http://&#1101;&#1083;&#1077;&#1082;&#1090;&#1088;&#1086;-&#1084;&#1072;&#1088;&#1082;&#1077;&#1090;.&#1088;&#1092;/product/239519/gnezdo-prikurivatelya-s-predohranitelem-20a-provod-1m-25-kv-mm-12v24v/" TargetMode="External"/><Relationship Id="rId_hyperlink_1638" Type="http://schemas.openxmlformats.org/officeDocument/2006/relationships/hyperlink" Target="http://&#1101;&#1083;&#1077;&#1082;&#1090;&#1088;&#1086;-&#1084;&#1072;&#1088;&#1082;&#1077;&#1090;.&#1088;&#1092;/product/247940/razem-usb-v-avto-vreznoy-bystraya-zaryadka-2-pd30w-qc30-12v-24v-vyklyuchatel-voltmetr-ac03/" TargetMode="External"/><Relationship Id="rId_hyperlink_1639" Type="http://schemas.openxmlformats.org/officeDocument/2006/relationships/hyperlink" Target="http://&#1101;&#1083;&#1077;&#1082;&#1090;&#1088;&#1086;-&#1084;&#1072;&#1088;&#1082;&#1077;&#1090;.&#1088;&#1092;/product/247939/razem-usb-v-avto-vreznoy-bystraya-zaryadka-2usb-pd30w-qc30-12v-24v-vyklyuchatel-ac02/" TargetMode="External"/><Relationship Id="rId_hyperlink_1640" Type="http://schemas.openxmlformats.org/officeDocument/2006/relationships/hyperlink" Target="http://&#1101;&#1083;&#1077;&#1082;&#1090;&#1088;&#1086;-&#1084;&#1072;&#1088;&#1082;&#1077;&#1090;.&#1088;&#1092;/product/233311/shteker-prikurivatelya-avto-evro-kreplenie-provoda-na-vint/" TargetMode="External"/><Relationship Id="rId_hyperlink_1641" Type="http://schemas.openxmlformats.org/officeDocument/2006/relationships/hyperlink" Target="http://&#1101;&#1083;&#1077;&#1082;&#1090;&#1088;&#1086;-&#1084;&#1072;&#1088;&#1082;&#1077;&#1090;.&#1088;&#1092;/product/221457/shteker-prikurivatelya-avto-evro-kreplenie-provoda-na-vint-s-vyklyuchatelem/" TargetMode="External"/><Relationship Id="rId_hyperlink_1642" Type="http://schemas.openxmlformats.org/officeDocument/2006/relationships/hyperlink" Target="http://&#1101;&#1083;&#1077;&#1082;&#1090;&#1088;&#1086;-&#1084;&#1072;&#1088;&#1082;&#1077;&#1090;.&#1088;&#1092;/product/241932/shteker-prikurivatelya-avto-evro-kreplenie-provoda-na-vint-s-kembrikom/" TargetMode="External"/><Relationship Id="rId_hyperlink_1643" Type="http://schemas.openxmlformats.org/officeDocument/2006/relationships/hyperlink" Target="http://&#1101;&#1083;&#1077;&#1082;&#1090;&#1088;&#1086;-&#1084;&#1072;&#1088;&#1082;&#1077;&#1090;.&#1088;&#1092;/product/221456/shteker-prikurivatelya-avto-s-vyklyuchatelem-uglovoy/" TargetMode="External"/><Relationship Id="rId_hyperlink_1644" Type="http://schemas.openxmlformats.org/officeDocument/2006/relationships/hyperlink" Target="http://&#1101;&#1083;&#1077;&#1082;&#1090;&#1088;&#1086;-&#1084;&#1072;&#1088;&#1082;&#1077;&#1090;.&#1088;&#1092;/product/240231/shteker-prikurivatelya-avto-s-knopkoy-indikator-vklyucheniya-predohranitel-3a-s-kembrikom/" TargetMode="External"/><Relationship Id="rId_hyperlink_1645" Type="http://schemas.openxmlformats.org/officeDocument/2006/relationships/hyperlink" Target="http://&#1101;&#1083;&#1077;&#1082;&#1090;&#1088;&#1086;-&#1084;&#1072;&#1088;&#1082;&#1077;&#1090;.&#1088;&#1092;/product/143519/shteker-prikurivatelya-avto-s-knopkoy-indikator-vklyucheniya-predohranitel-3a-16-0205/" TargetMode="External"/><Relationship Id="rId_hyperlink_1646" Type="http://schemas.openxmlformats.org/officeDocument/2006/relationships/hyperlink" Target="http://&#1101;&#1083;&#1077;&#1082;&#1090;&#1088;&#1086;-&#1084;&#1072;&#1088;&#1082;&#1077;&#1090;.&#1088;&#1092;/product/123932/shteker-prikurivatelya-avto-bez-indikatora-bez-predohranitelya-cn-4037-10/" TargetMode="External"/><Relationship Id="rId_hyperlink_1647" Type="http://schemas.openxmlformats.org/officeDocument/2006/relationships/hyperlink" Target="http://&#1101;&#1083;&#1077;&#1082;&#1090;&#1088;&#1086;-&#1084;&#1072;&#1088;&#1082;&#1077;&#1090;.&#1088;&#1092;/product/233023/shteker-prikurivatelya-avto-indikator-vklyucheniya-predohranitel-10a-cn-4041-10/" TargetMode="External"/><Relationship Id="rId_hyperlink_1648" Type="http://schemas.openxmlformats.org/officeDocument/2006/relationships/hyperlink" Target="http://&#1101;&#1083;&#1077;&#1082;&#1090;&#1088;&#1086;-&#1084;&#1072;&#1088;&#1082;&#1077;&#1090;.&#1088;&#1092;/product/238878/shteker-prikurivatelya-avto-indikator-vklyucheniya-predohranitel-20a-bakelit-5-/" TargetMode="External"/><Relationship Id="rId_hyperlink_1649" Type="http://schemas.openxmlformats.org/officeDocument/2006/relationships/hyperlink" Target="http://&#1101;&#1083;&#1077;&#1082;&#1090;&#1088;&#1086;-&#1084;&#1072;&#1088;&#1082;&#1077;&#1090;.&#1088;&#1092;/product/240228/shteker-prikurivatelya-avto-predohranitel-20a-bakelit-dlina-provoda-03m-sechenie-25kvmm/" TargetMode="External"/><Relationship Id="rId_hyperlink_1650" Type="http://schemas.openxmlformats.org/officeDocument/2006/relationships/hyperlink" Target="http://&#1101;&#1083;&#1077;&#1082;&#1090;&#1088;&#1086;-&#1084;&#1072;&#1088;&#1082;&#1077;&#1090;.&#1088;&#1092;/product/251431/distribyutor-pitaniya-1-x-0ga-535-mm2-ili-1-x-4ga-212-mm2-in-3-x-0ga-535mm2-ili-3-x-4ga-212-mm2-out-kicx/" TargetMode="External"/><Relationship Id="rId_hyperlink_1651" Type="http://schemas.openxmlformats.org/officeDocument/2006/relationships/hyperlink" Target="http://&#1101;&#1083;&#1077;&#1082;&#1090;&#1088;&#1086;-&#1084;&#1072;&#1088;&#1082;&#1077;&#1090;.&#1088;&#1092;/product/250976/distribyutor-pitaniya-1h0ga-in-2h4ga-out-acv/" TargetMode="External"/><Relationship Id="rId_hyperlink_1652" Type="http://schemas.openxmlformats.org/officeDocument/2006/relationships/hyperlink" Target="http://&#1101;&#1083;&#1077;&#1082;&#1090;&#1088;&#1086;-&#1084;&#1072;&#1088;&#1082;&#1077;&#1090;.&#1088;&#1092;/product/250454/distribyutor-pitaniya-1h0ga-in-4x1ga-out-acv/" TargetMode="External"/><Relationship Id="rId_hyperlink_1653" Type="http://schemas.openxmlformats.org/officeDocument/2006/relationships/hyperlink" Target="http://&#1101;&#1083;&#1077;&#1082;&#1090;&#1088;&#1086;-&#1084;&#1072;&#1088;&#1082;&#1077;&#1090;.&#1088;&#1092;/product/247389/kolodka-razem-podklyucheniya-5-ti-kontaktnogo-rele-s-provodami-63mm-s25mm-l130mm/" TargetMode="External"/><Relationship Id="rId_hyperlink_1654" Type="http://schemas.openxmlformats.org/officeDocument/2006/relationships/hyperlink" Target="http://&#1101;&#1083;&#1077;&#1082;&#1090;&#1088;&#1086;-&#1084;&#1072;&#1088;&#1082;&#1077;&#1090;.&#1088;&#1092;/product/247390/kolodka-razem-podklyucheniya-5-ti-kontaktnogo-rele-s-provodami-l220mm/" TargetMode="External"/><Relationship Id="rId_hyperlink_1655" Type="http://schemas.openxmlformats.org/officeDocument/2006/relationships/hyperlink" Target="http://&#1101;&#1083;&#1077;&#1082;&#1090;&#1088;&#1086;-&#1084;&#1072;&#1088;&#1082;&#1077;&#1090;.&#1088;&#1092;/product/239395/kolodka-germetichnaya-na-3-klemmy-shtekergnezdo-na-provode-05mm/" TargetMode="External"/><Relationship Id="rId_hyperlink_1656" Type="http://schemas.openxmlformats.org/officeDocument/2006/relationships/hyperlink" Target="http://&#1101;&#1083;&#1077;&#1082;&#1090;&#1088;&#1086;-&#1084;&#1072;&#1088;&#1082;&#1077;&#1090;.&#1088;&#1092;/product/125218/kolodka-na-1-klemmu-gnezdo-ploskoe-63mm-1-15mm-rexant-08-0981/" TargetMode="External"/><Relationship Id="rId_hyperlink_1657" Type="http://schemas.openxmlformats.org/officeDocument/2006/relationships/hyperlink" Target="http://&#1101;&#1083;&#1077;&#1082;&#1090;&#1088;&#1086;-&#1084;&#1072;&#1088;&#1082;&#1077;&#1090;.&#1088;&#1092;/product/125219/kolodka-na-1-klemmu-shteker-ploskiy-63mm-1-15mm-rexant-08-0951/" TargetMode="External"/><Relationship Id="rId_hyperlink_1658" Type="http://schemas.openxmlformats.org/officeDocument/2006/relationships/hyperlink" Target="http://&#1101;&#1083;&#1077;&#1082;&#1090;&#1088;&#1086;-&#1084;&#1072;&#1088;&#1082;&#1077;&#1090;.&#1088;&#1092;/product/170055/kolodka-na-1-klemmu-shtekergnezdo-28mm-s-provod-l120mm-dialuch-kl164-1/" TargetMode="External"/><Relationship Id="rId_hyperlink_1659" Type="http://schemas.openxmlformats.org/officeDocument/2006/relationships/hyperlink" Target="http://&#1101;&#1083;&#1077;&#1082;&#1090;&#1088;&#1086;-&#1084;&#1072;&#1088;&#1082;&#1077;&#1090;.&#1088;&#1092;/product/170056/kolodka-na-1-klemmu-shtekergnezdo-63mm-s-provod-l120mm-dialuch-kl064-1/" TargetMode="External"/><Relationship Id="rId_hyperlink_1660" Type="http://schemas.openxmlformats.org/officeDocument/2006/relationships/hyperlink" Target="http://&#1101;&#1083;&#1077;&#1082;&#1090;&#1088;&#1086;-&#1084;&#1072;&#1088;&#1082;&#1077;&#1090;.&#1088;&#1092;/product/224847/kolodka-na-2-klemmy-shtekergnezdo-28mm-na-provode-05mm/" TargetMode="External"/><Relationship Id="rId_hyperlink_1661" Type="http://schemas.openxmlformats.org/officeDocument/2006/relationships/hyperlink" Target="http://&#1101;&#1083;&#1077;&#1082;&#1090;&#1088;&#1086;-&#1084;&#1072;&#1088;&#1082;&#1077;&#1090;.&#1088;&#1092;/product/227808/kolodka-na-2-klemmy-shtekergnezdo-28mm-s-provodom-120mm/" TargetMode="External"/><Relationship Id="rId_hyperlink_1662" Type="http://schemas.openxmlformats.org/officeDocument/2006/relationships/hyperlink" Target="http://&#1101;&#1083;&#1077;&#1082;&#1090;&#1088;&#1086;-&#1084;&#1072;&#1088;&#1082;&#1077;&#1090;.&#1088;&#1092;/product/234196/kolodka-na-2-klemmy-shtekergnezdo-63mm-na-provode-120mm/" TargetMode="External"/><Relationship Id="rId_hyperlink_1663" Type="http://schemas.openxmlformats.org/officeDocument/2006/relationships/hyperlink" Target="http://&#1101;&#1083;&#1077;&#1082;&#1090;&#1088;&#1086;-&#1084;&#1072;&#1088;&#1082;&#1077;&#1090;.&#1088;&#1092;/product/237199/kolodka-na-2-klemmy-shtekergnezdo-63mm-na-provode-avtoelektronika-90039004sb/" TargetMode="External"/><Relationship Id="rId_hyperlink_1664" Type="http://schemas.openxmlformats.org/officeDocument/2006/relationships/hyperlink" Target="http://&#1101;&#1083;&#1077;&#1082;&#1090;&#1088;&#1086;-&#1084;&#1072;&#1088;&#1082;&#1077;&#1090;.&#1088;&#1092;/product/170057/kolodka-na-4-klemmy-shtekergnezdo-63mm-s-provod-l120mm-dialuch-kl066-1/" TargetMode="External"/><Relationship Id="rId_hyperlink_1665" Type="http://schemas.openxmlformats.org/officeDocument/2006/relationships/hyperlink" Target="http://&#1101;&#1083;&#1077;&#1082;&#1090;&#1088;&#1086;-&#1084;&#1072;&#1088;&#1082;&#1077;&#1090;.&#1088;&#1092;/product/170058/kolodka-na-6-klemm-shtekergnezdo-63mm-s-provod-l120mm-dialuch-kl067-1/" TargetMode="External"/><Relationship Id="rId_hyperlink_1666" Type="http://schemas.openxmlformats.org/officeDocument/2006/relationships/hyperlink" Target="http://&#1101;&#1083;&#1077;&#1082;&#1090;&#1088;&#1086;-&#1084;&#1072;&#1088;&#1082;&#1077;&#1090;.&#1088;&#1092;/product/170059/kolodka-na-7-klemm-shtekergnezdo-28mm-s-provod-l120mm-dialuch-kl167-1/" TargetMode="External"/><Relationship Id="rId_hyperlink_1667" Type="http://schemas.openxmlformats.org/officeDocument/2006/relationships/hyperlink" Target="http://&#1101;&#1083;&#1077;&#1082;&#1090;&#1088;&#1086;-&#1084;&#1072;&#1088;&#1082;&#1077;&#1090;.&#1088;&#1092;/product/170060/kolodka-na-8-klemm-shtekergnezdo-63mm-s-provod-l120mm-dialuch-kl044-1/" TargetMode="External"/><Relationship Id="rId_hyperlink_1668" Type="http://schemas.openxmlformats.org/officeDocument/2006/relationships/hyperlink" Target="http://&#1101;&#1083;&#1077;&#1082;&#1090;&#1088;&#1086;-&#1084;&#1072;&#1088;&#1082;&#1077;&#1090;.&#1088;&#1092;/product/237074/nakonechnik-dj621-12a-gnezdo/" TargetMode="External"/><Relationship Id="rId_hyperlink_1669" Type="http://schemas.openxmlformats.org/officeDocument/2006/relationships/hyperlink" Target="http://&#1101;&#1083;&#1077;&#1082;&#1090;&#1088;&#1086;-&#1084;&#1072;&#1088;&#1082;&#1077;&#1090;.&#1088;&#1092;/product/244437/razem-2-kont-gnezdo-shteker-na-avtoholodilniki/" TargetMode="External"/><Relationship Id="rId_hyperlink_1670" Type="http://schemas.openxmlformats.org/officeDocument/2006/relationships/hyperlink" Target="http://&#1101;&#1083;&#1077;&#1082;&#1090;&#1088;&#1086;-&#1084;&#1072;&#1088;&#1082;&#1077;&#1090;.&#1088;&#1092;/product/245167/razem-germetichnyy-avtomobilnyy-1pin-komplekt-shteker-gnezdo/" TargetMode="External"/><Relationship Id="rId_hyperlink_1671" Type="http://schemas.openxmlformats.org/officeDocument/2006/relationships/hyperlink" Target="http://&#1101;&#1083;&#1077;&#1082;&#1090;&#1088;&#1086;-&#1084;&#1072;&#1088;&#1082;&#1077;&#1090;.&#1088;&#1092;/product/245169/razem-germetichnyy-avtomobilnyy-3pin-komplekt-shteker-gnezdo/" TargetMode="External"/><Relationship Id="rId_hyperlink_1672" Type="http://schemas.openxmlformats.org/officeDocument/2006/relationships/hyperlink" Target="http://&#1101;&#1083;&#1077;&#1082;&#1090;&#1088;&#1086;-&#1084;&#1072;&#1088;&#1082;&#1077;&#1090;.&#1088;&#1092;/product/245170/razem-germetichnyy-avtomobilnyy-4pin-komplekt-shteker-gnezdo/" TargetMode="External"/><Relationship Id="rId_hyperlink_1673" Type="http://schemas.openxmlformats.org/officeDocument/2006/relationships/hyperlink" Target="http://&#1101;&#1083;&#1077;&#1082;&#1090;&#1088;&#1086;-&#1084;&#1072;&#1088;&#1082;&#1077;&#1090;.&#1088;&#1092;/product/245171/razem-germetichnyy-avtomobilnyy-5pin-komplekt-shteker-gnezdo/" TargetMode="External"/><Relationship Id="rId_hyperlink_1674" Type="http://schemas.openxmlformats.org/officeDocument/2006/relationships/hyperlink" Target="http://&#1101;&#1083;&#1077;&#1082;&#1090;&#1088;&#1086;-&#1084;&#1072;&#1088;&#1082;&#1077;&#1090;.&#1088;&#1092;/product/245172/razem-germetichnyy-avtomobilnyy-6pin-komplekt-shteker-gnezdo/" TargetMode="External"/><Relationship Id="rId_hyperlink_1675" Type="http://schemas.openxmlformats.org/officeDocument/2006/relationships/hyperlink" Target="http://&#1101;&#1083;&#1077;&#1082;&#1090;&#1088;&#1086;-&#1084;&#1072;&#1088;&#1082;&#1077;&#1090;.&#1088;&#1092;/product/250413/razem-germetichnyy-avtomobilnyy-1pin-pod-obzhim-7011-15-2111/" TargetMode="External"/><Relationship Id="rId_hyperlink_1676" Type="http://schemas.openxmlformats.org/officeDocument/2006/relationships/hyperlink" Target="http://&#1101;&#1083;&#1077;&#1082;&#1090;&#1088;&#1086;-&#1084;&#1072;&#1088;&#1082;&#1077;&#1090;.&#1088;&#1092;/product/250416/razem-germetichnyy-avtomobilnyy-2pin-pod-obzhim-7021-15-2111/" TargetMode="External"/><Relationship Id="rId_hyperlink_1677" Type="http://schemas.openxmlformats.org/officeDocument/2006/relationships/hyperlink" Target="http://&#1101;&#1083;&#1077;&#1082;&#1090;&#1088;&#1086;-&#1084;&#1072;&#1088;&#1082;&#1077;&#1090;.&#1088;&#1092;/product/250420/razem-germetichnyy-avtomobilnyy-3pin-pod-obzhim-7031-15-2111/" TargetMode="External"/><Relationship Id="rId_hyperlink_1678" Type="http://schemas.openxmlformats.org/officeDocument/2006/relationships/hyperlink" Target="http://&#1101;&#1083;&#1077;&#1082;&#1090;&#1088;&#1086;-&#1084;&#1072;&#1088;&#1082;&#1077;&#1090;.&#1088;&#1092;/product/250425/razem-germetichnyy-avtomobilnyy-5pin-pod-obzhim-7051-15-2111/" TargetMode="External"/><Relationship Id="rId_hyperlink_1679" Type="http://schemas.openxmlformats.org/officeDocument/2006/relationships/hyperlink" Target="http://&#1101;&#1083;&#1077;&#1082;&#1090;&#1088;&#1086;-&#1084;&#1072;&#1088;&#1082;&#1077;&#1090;.&#1088;&#1092;/product/250426/razem-germetichnyy-avtomobilnyy-6pin-pod-obzhim-7061-15-2111/" TargetMode="External"/><Relationship Id="rId_hyperlink_1680" Type="http://schemas.openxmlformats.org/officeDocument/2006/relationships/hyperlink" Target="http://&#1101;&#1083;&#1077;&#1082;&#1090;&#1088;&#1086;-&#1084;&#1072;&#1088;&#1082;&#1077;&#1090;.&#1088;&#1092;/product/250415/razem-soedinitelnyy-avtomobilnyy-1pin-gnezdo-7011-63-21/" TargetMode="External"/><Relationship Id="rId_hyperlink_1681" Type="http://schemas.openxmlformats.org/officeDocument/2006/relationships/hyperlink" Target="http://&#1101;&#1083;&#1077;&#1082;&#1090;&#1088;&#1086;-&#1084;&#1072;&#1088;&#1082;&#1077;&#1090;.&#1088;&#1092;/product/250414/razem-soedinitelnyy-avtomobilnyy-1pin-shteker-7011-63-11/" TargetMode="External"/><Relationship Id="rId_hyperlink_1682" Type="http://schemas.openxmlformats.org/officeDocument/2006/relationships/hyperlink" Target="http://&#1101;&#1083;&#1077;&#1082;&#1090;&#1088;&#1086;-&#1084;&#1072;&#1088;&#1082;&#1077;&#1090;.&#1088;&#1092;/product/250419/razem-soedinitelnyy-avtomobilnyy-2pin-gnezdo-7021-63-21/" TargetMode="External"/><Relationship Id="rId_hyperlink_1683" Type="http://schemas.openxmlformats.org/officeDocument/2006/relationships/hyperlink" Target="http://&#1101;&#1083;&#1077;&#1082;&#1090;&#1088;&#1086;-&#1084;&#1072;&#1088;&#1082;&#1077;&#1090;.&#1088;&#1092;/product/250418/razem-soedinitelnyy-avtomobilnyy-2pin-shteker-7021-63-11/" TargetMode="External"/><Relationship Id="rId_hyperlink_1684" Type="http://schemas.openxmlformats.org/officeDocument/2006/relationships/hyperlink" Target="http://&#1101;&#1083;&#1077;&#1082;&#1090;&#1088;&#1086;-&#1084;&#1072;&#1088;&#1082;&#1077;&#1090;.&#1088;&#1092;/product/250421/razem-soedinitelnyy-avtomobilnyy-3pin-shteker-7031a-63-11/" TargetMode="External"/><Relationship Id="rId_hyperlink_1685" Type="http://schemas.openxmlformats.org/officeDocument/2006/relationships/hyperlink" Target="http://&#1101;&#1083;&#1077;&#1082;&#1090;&#1088;&#1086;-&#1084;&#1072;&#1088;&#1082;&#1077;&#1090;.&#1088;&#1092;/product/140786/elektrorazem-053-luzhenyy-s-provodom-075mm-kalina-priora-dp30-131783/" TargetMode="External"/><Relationship Id="rId_hyperlink_1686" Type="http://schemas.openxmlformats.org/officeDocument/2006/relationships/hyperlink" Target="http://&#1101;&#1083;&#1077;&#1082;&#1090;&#1088;&#1086;-&#1084;&#1072;&#1088;&#1082;&#1077;&#1090;.&#1088;&#1092;/product/140800/elektrorazem-15mm-v-kolodku-luzhenyy-v-sbore-s-provi-uplotnitelem-germ-141244/" TargetMode="External"/><Relationship Id="rId_hyperlink_1687" Type="http://schemas.openxmlformats.org/officeDocument/2006/relationships/hyperlink" Target="http://&#1101;&#1083;&#1077;&#1082;&#1090;&#1088;&#1086;-&#1084;&#1072;&#1088;&#1082;&#1077;&#1090;.&#1088;&#1092;/product/140806/elektrorazem-dlya-podklyuchzadnfonarey-vaz-2107-2115-69680/" TargetMode="External"/><Relationship Id="rId_hyperlink_1688" Type="http://schemas.openxmlformats.org/officeDocument/2006/relationships/hyperlink" Target="http://&#1101;&#1083;&#1077;&#1082;&#1090;&#1088;&#1086;-&#1084;&#1072;&#1088;&#1082;&#1077;&#1090;.&#1088;&#1092;/product/244188/elektrorazem-pricepa-farkopa-v-sbore-metall-7-kontaktov-vympel/" TargetMode="External"/><Relationship Id="rId_hyperlink_1689" Type="http://schemas.openxmlformats.org/officeDocument/2006/relationships/hyperlink" Target="http://&#1101;&#1083;&#1077;&#1082;&#1090;&#1088;&#1086;-&#1084;&#1072;&#1088;&#1082;&#1077;&#1090;.&#1088;&#1092;/product/244189/elektrorazem-pricepa-farkopa-v-sbore-plastik-7-kontaktov-autovirazh-av-4107/" TargetMode="External"/><Relationship Id="rId_hyperlink_1690" Type="http://schemas.openxmlformats.org/officeDocument/2006/relationships/hyperlink" Target="http://&#1101;&#1083;&#1077;&#1082;&#1090;&#1088;&#1086;-&#1084;&#1072;&#1088;&#1082;&#1077;&#1090;.&#1088;&#1092;/product/244190/elektrorazem-pricepa-farkopa-vilka-metall-7-kontaktov-airline-ate-02/" TargetMode="External"/><Relationship Id="rId_hyperlink_1691" Type="http://schemas.openxmlformats.org/officeDocument/2006/relationships/hyperlink" Target="http://&#1101;&#1083;&#1077;&#1082;&#1090;&#1088;&#1086;-&#1084;&#1072;&#1088;&#1082;&#1077;&#1090;.&#1088;&#1092;/product/244191/elektrorazem-pricepa-farkopa-vilka-plastik-7-kontaktov-airline-ate-01/" TargetMode="External"/><Relationship Id="rId_hyperlink_1692" Type="http://schemas.openxmlformats.org/officeDocument/2006/relationships/hyperlink" Target="http://&#1101;&#1083;&#1077;&#1082;&#1090;&#1088;&#1086;-&#1084;&#1072;&#1088;&#1082;&#1077;&#1090;.&#1088;&#1092;/product/244192/elektrorazem-pricepa-farkopa-rozetka-metall-7-kontaktov-airline-ate-22/" TargetMode="External"/><Relationship Id="rId_hyperlink_1693" Type="http://schemas.openxmlformats.org/officeDocument/2006/relationships/hyperlink" Target="http://&#1101;&#1083;&#1077;&#1082;&#1090;&#1088;&#1086;-&#1084;&#1072;&#1088;&#1082;&#1077;&#1090;.&#1088;&#1092;/product/244193/elektrorazem-pricepa-farkopa-rozetka-plastik-7-kontaktov-airline-ate-04/" TargetMode="External"/><Relationship Id="rId_hyperlink_1694" Type="http://schemas.openxmlformats.org/officeDocument/2006/relationships/hyperlink" Target="http://&#1101;&#1083;&#1077;&#1082;&#1090;&#1088;&#1086;-&#1084;&#1072;&#1088;&#1082;&#1077;&#1090;.&#1088;&#1092;/product/244194/elektrorazem-pricepa-farkopa-rozetka-plastik-7-kontaktov-zhgut-19m-5h075mm-artway-eu100/" TargetMode="External"/><Relationship Id="rId_hyperlink_1695" Type="http://schemas.openxmlformats.org/officeDocument/2006/relationships/hyperlink" Target="http://&#1101;&#1083;&#1077;&#1082;&#1090;&#1088;&#1086;-&#1084;&#1072;&#1088;&#1082;&#1077;&#1090;.&#1088;&#1092;/product/231077/gnezdo-titan-aqr-16-15-mini-dlya-rele-1215-mini-s-5-provodami/" TargetMode="External"/><Relationship Id="rId_hyperlink_1696" Type="http://schemas.openxmlformats.org/officeDocument/2006/relationships/hyperlink" Target="http://&#1101;&#1083;&#1077;&#1082;&#1090;&#1088;&#1086;-&#1084;&#1072;&#1088;&#1082;&#1077;&#1090;.&#1088;&#1092;/product/231075/gnezdo-titan-aqr-16-20-mini-dlya-rele-1220-mini-s-5-provodami/" TargetMode="External"/><Relationship Id="rId_hyperlink_1697" Type="http://schemas.openxmlformats.org/officeDocument/2006/relationships/hyperlink" Target="http://&#1101;&#1083;&#1077;&#1082;&#1090;&#1088;&#1086;-&#1084;&#1072;&#1088;&#1082;&#1077;&#1090;.&#1088;&#1092;/product/239719/kolodka-razem-podklyucheniya-4-h-kontaktnogo-rele-s-provodami/" TargetMode="External"/><Relationship Id="rId_hyperlink_1698" Type="http://schemas.openxmlformats.org/officeDocument/2006/relationships/hyperlink" Target="http://&#1101;&#1083;&#1077;&#1082;&#1090;&#1088;&#1086;-&#1084;&#1072;&#1088;&#1082;&#1077;&#1090;.&#1088;&#1092;/product/239720/kolodka-razem-podklyucheniya-5-ti-kontaktnogo-rele-s-provodami/" TargetMode="External"/><Relationship Id="rId_hyperlink_1699" Type="http://schemas.openxmlformats.org/officeDocument/2006/relationships/hyperlink" Target="http://&#1101;&#1083;&#1077;&#1082;&#1090;&#1088;&#1086;-&#1084;&#1072;&#1088;&#1082;&#1077;&#1090;.&#1088;&#1092;/product/239725/rele-avtomobilnoe-5-kontaktnoe-12v-2030a-skobadialuch-12006903747/" TargetMode="External"/><Relationship Id="rId_hyperlink_1700" Type="http://schemas.openxmlformats.org/officeDocument/2006/relationships/hyperlink" Target="http://&#1101;&#1083;&#1077;&#1082;&#1090;&#1088;&#1086;-&#1084;&#1072;&#1088;&#1082;&#1077;&#1090;.&#1088;&#1092;/product/239726/rele-povorota-avtomobilnoe-3-kontakta-g-31105/" TargetMode="External"/><Relationship Id="rId_hyperlink_1701" Type="http://schemas.openxmlformats.org/officeDocument/2006/relationships/hyperlink" Target="http://&#1101;&#1083;&#1077;&#1082;&#1090;&#1088;&#1086;-&#1084;&#1072;&#1088;&#1082;&#1077;&#1090;.&#1088;&#1092;/product/147929/rele-povorota-avtomobilnoe-6-kontaktov-vaz-2108-2115-2170-526/" TargetMode="External"/><Relationship Id="rId_hyperlink_1702" Type="http://schemas.openxmlformats.org/officeDocument/2006/relationships/hyperlink" Target="http://&#1101;&#1083;&#1077;&#1082;&#1090;&#1088;&#1086;-&#1084;&#1072;&#1088;&#1082;&#1077;&#1090;.&#1088;&#1092;/product/229831/avtomobilnye-signal-ulitka-12v-410510gc-krasnyy-2sht-airline-ahr-12r-02/" TargetMode="External"/><Relationship Id="rId_hyperlink_1703" Type="http://schemas.openxmlformats.org/officeDocument/2006/relationships/hyperlink" Target="http://&#1101;&#1083;&#1077;&#1082;&#1090;&#1088;&#1086;-&#1084;&#1072;&#1088;&#1082;&#1077;&#1090;.&#1088;&#1092;/product/237650/avtomobilnye-signal-ulitka-400500gc-komplekt-kaier-r-18/" TargetMode="External"/><Relationship Id="rId_hyperlink_1704" Type="http://schemas.openxmlformats.org/officeDocument/2006/relationships/hyperlink" Target="http://&#1101;&#1083;&#1077;&#1082;&#1090;&#1088;&#1086;-&#1084;&#1072;&#1088;&#1082;&#1077;&#1090;.&#1088;&#1092;/product/237646/avtomobilnye-signal-ulitka-400500gc-komplekt-avtokayer-jd-171/" TargetMode="External"/><Relationship Id="rId_hyperlink_1705" Type="http://schemas.openxmlformats.org/officeDocument/2006/relationships/hyperlink" Target="http://&#1101;&#1083;&#1077;&#1082;&#1090;&#1088;&#1086;-&#1084;&#1072;&#1088;&#1082;&#1077;&#1090;.&#1088;&#1092;/product/236502/avtomobilnye-signal-2110-3721020-03-nizkiy-ton-soate/" TargetMode="External"/><Relationship Id="rId_hyperlink_1706" Type="http://schemas.openxmlformats.org/officeDocument/2006/relationships/hyperlink" Target="http://&#1101;&#1083;&#1077;&#1082;&#1090;&#1088;&#1086;-&#1084;&#1072;&#1088;&#1082;&#1077;&#1090;.&#1088;&#1092;/product/229832/avtomobilnye-signal-dikovyy-12v-315415gc-2sht-airline-ahr-12d-01/" TargetMode="External"/><Relationship Id="rId_hyperlink_1707" Type="http://schemas.openxmlformats.org/officeDocument/2006/relationships/hyperlink" Target="http://&#1101;&#1083;&#1077;&#1082;&#1090;&#1088;&#1086;-&#1084;&#1072;&#1088;&#1082;&#1077;&#1090;.&#1088;&#1092;/product/191061/avtomobilnye-signaly-avs-electric-1007/" TargetMode="External"/><Relationship Id="rId_hyperlink_1708" Type="http://schemas.openxmlformats.org/officeDocument/2006/relationships/hyperlink" Target="http://&#1101;&#1083;&#1077;&#1082;&#1090;&#1088;&#1086;-&#1084;&#1072;&#1088;&#1082;&#1077;&#1090;.&#1088;&#1092;/product/191062/avtomobilnye-signaly-avs-electric-1021/" TargetMode="External"/><Relationship Id="rId_hyperlink_1709" Type="http://schemas.openxmlformats.org/officeDocument/2006/relationships/hyperlink" Target="http://&#1101;&#1083;&#1077;&#1082;&#1090;&#1088;&#1086;-&#1084;&#1072;&#1088;&#1082;&#1077;&#1090;.&#1088;&#1092;/product/191063/avtomobilnye-signaly-avs-electric-1046/" TargetMode="External"/><Relationship Id="rId_hyperlink_1710" Type="http://schemas.openxmlformats.org/officeDocument/2006/relationships/hyperlink" Target="http://&#1101;&#1083;&#1077;&#1082;&#1090;&#1088;&#1086;-&#1084;&#1072;&#1088;&#1082;&#1077;&#1090;.&#1088;&#1092;/product/191064/avtomobilnye-signaly-avs-electric-1052/" TargetMode="External"/><Relationship Id="rId_hyperlink_1711" Type="http://schemas.openxmlformats.org/officeDocument/2006/relationships/hyperlink" Target="http://&#1101;&#1083;&#1077;&#1082;&#1090;&#1088;&#1086;-&#1084;&#1072;&#1088;&#1082;&#1077;&#1090;.&#1088;&#1092;/product/167244/avtomobilnye-signaly-volga-12v-2sht/" TargetMode="External"/><Relationship Id="rId_hyperlink_1712" Type="http://schemas.openxmlformats.org/officeDocument/2006/relationships/hyperlink" Target="http://&#1101;&#1083;&#1077;&#1082;&#1090;&#1088;&#1086;-&#1084;&#1072;&#1088;&#1082;&#1077;&#1090;.&#1088;&#1092;/product/237832/zvukovoy-signal-zadnego-hoda-12v24v-1103db/" TargetMode="External"/><Relationship Id="rId_hyperlink_1713" Type="http://schemas.openxmlformats.org/officeDocument/2006/relationships/hyperlink" Target="http://&#1101;&#1083;&#1077;&#1082;&#1090;&#1088;&#1086;-&#1084;&#1072;&#1088;&#1082;&#1077;&#1090;.&#1088;&#1092;/product/246577/schetka-dlya-snega-so-skrebkom-445sm-myagkaya-schetina-myagkaya-ruchka-sinyaya-vettler/" TargetMode="External"/><Relationship Id="rId_hyperlink_1714" Type="http://schemas.openxmlformats.org/officeDocument/2006/relationships/hyperlink" Target="http://&#1101;&#1083;&#1077;&#1082;&#1090;&#1088;&#1086;-&#1084;&#1072;&#1088;&#1082;&#1077;&#1090;.&#1088;&#1092;/product/246578/schetka-dlya-snega-so-skrebkom-445sm-myagkaya-ruchka-vettler/" TargetMode="External"/><Relationship Id="rId_hyperlink_1715" Type="http://schemas.openxmlformats.org/officeDocument/2006/relationships/hyperlink" Target="http://&#1101;&#1083;&#1077;&#1082;&#1090;&#1088;&#1086;-&#1084;&#1072;&#1088;&#1082;&#1077;&#1090;.&#1088;&#1092;/product/174592/schetka-skrebok-avs-washer-6301-bolshaya-53sm/" TargetMode="External"/><Relationship Id="rId_hyperlink_1716" Type="http://schemas.openxmlformats.org/officeDocument/2006/relationships/hyperlink" Target="http://&#1101;&#1083;&#1077;&#1082;&#1090;&#1088;&#1086;-&#1084;&#1072;&#1088;&#1082;&#1077;&#1090;.&#1088;&#1092;/product/146142/schetka-skrebok-avs-washer-6315-teleskopicheskaya-vodosgon-64-92sm/" TargetMode="External"/><Relationship Id="rId_hyperlink_1717" Type="http://schemas.openxmlformats.org/officeDocument/2006/relationships/hyperlink" Target="http://&#1101;&#1083;&#1077;&#1082;&#1090;&#1088;&#1086;-&#1084;&#1072;&#1088;&#1082;&#1077;&#1090;.&#1088;&#1092;/product/154221/schetka-skrebok-avs-washer-6316-malaya-445sm/" TargetMode="External"/><Relationship Id="rId_hyperlink_1718" Type="http://schemas.openxmlformats.org/officeDocument/2006/relationships/hyperlink" Target="http://&#1101;&#1083;&#1077;&#1082;&#1090;&#1088;&#1086;-&#1084;&#1072;&#1088;&#1082;&#1077;&#1090;.&#1088;&#1092;/product/146143/schetka-skrebok-avs-washer-6321-bolshaya-63sm/" TargetMode="External"/><Relationship Id="rId_hyperlink_1719" Type="http://schemas.openxmlformats.org/officeDocument/2006/relationships/hyperlink" Target="http://&#1101;&#1083;&#1077;&#1082;&#1090;&#1088;&#1086;-&#1084;&#1072;&#1088;&#1082;&#1077;&#1090;.&#1088;&#1092;/product/146144/schetka-skrebok-avs-washer-6325-bolshaya-63sm/" TargetMode="External"/><Relationship Id="rId_hyperlink_1720" Type="http://schemas.openxmlformats.org/officeDocument/2006/relationships/hyperlink" Target="http://&#1101;&#1083;&#1077;&#1082;&#1090;&#1088;&#1086;-&#1084;&#1072;&#1088;&#1082;&#1077;&#1090;.&#1088;&#1092;/product/146145/schetka-skrebok-avs-washer-6328-srednyaya-52sm/" TargetMode="External"/><Relationship Id="rId_hyperlink_1721" Type="http://schemas.openxmlformats.org/officeDocument/2006/relationships/hyperlink" Target="http://&#1101;&#1083;&#1077;&#1082;&#1090;&#1088;&#1086;-&#1084;&#1072;&#1088;&#1082;&#1077;&#1090;.&#1088;&#1092;/product/146147/schetka-skrebok-avs-washer-6333-l-teleskopicheskaya-68-88sm/" TargetMode="External"/><Relationship Id="rId_hyperlink_1722" Type="http://schemas.openxmlformats.org/officeDocument/2006/relationships/hyperlink" Target="http://&#1101;&#1083;&#1077;&#1082;&#1090;&#1088;&#1086;-&#1084;&#1072;&#1088;&#1082;&#1077;&#1090;.&#1088;&#1092;/product/146148/schetka-skrebok-avs-washer-6333-xl-teleskopicheskaya-90-120sm/" TargetMode="External"/><Relationship Id="rId_hyperlink_1723" Type="http://schemas.openxmlformats.org/officeDocument/2006/relationships/hyperlink" Target="http://&#1101;&#1083;&#1077;&#1082;&#1090;&#1088;&#1086;-&#1084;&#1072;&#1088;&#1082;&#1077;&#1090;.&#1088;&#1092;/product/247560/avtomobilnaya-tryapka-avtomiks-v-tube-bolshaya-iz-iskusstvennoy-zamshi/" TargetMode="External"/><Relationship Id="rId_hyperlink_1724" Type="http://schemas.openxmlformats.org/officeDocument/2006/relationships/hyperlink" Target="http://&#1101;&#1083;&#1077;&#1082;&#1090;&#1088;&#1086;-&#1084;&#1072;&#1088;&#1082;&#1077;&#1090;.&#1088;&#1092;/product/244516/avtomobilnaya-tryapka-avtomiks-v-tube-iz-iskusstvennoy-zamshi-malaya/" TargetMode="External"/><Relationship Id="rId_hyperlink_1725" Type="http://schemas.openxmlformats.org/officeDocument/2006/relationships/hyperlink" Target="http://&#1101;&#1083;&#1077;&#1082;&#1090;&#1088;&#1086;-&#1084;&#1072;&#1088;&#1082;&#1077;&#1090;.&#1088;&#1092;/product/141698/iskusstvennaya-zamsha-v-tubuse-avs-ch-6443-6443sm-12/" TargetMode="External"/><Relationship Id="rId_hyperlink_1726" Type="http://schemas.openxmlformats.org/officeDocument/2006/relationships/hyperlink" Target="http://&#1101;&#1083;&#1077;&#1082;&#1090;&#1088;&#1086;-&#1084;&#1072;&#1088;&#1082;&#1077;&#1090;.&#1088;&#1092;/product/244962/iskusstvennaya-zamsha-v-tubuse-4332sm-novabright/" TargetMode="External"/><Relationship Id="rId_hyperlink_1727" Type="http://schemas.openxmlformats.org/officeDocument/2006/relationships/hyperlink" Target="http://&#1101;&#1083;&#1077;&#1082;&#1090;&#1088;&#1086;-&#1084;&#1072;&#1088;&#1082;&#1077;&#1090;.&#1088;&#1092;/product/159171/iskusstvennaya-zamsha-v-tubuse-avs-ch-4332-4332sm-12/" TargetMode="External"/><Relationship Id="rId_hyperlink_1728" Type="http://schemas.openxmlformats.org/officeDocument/2006/relationships/hyperlink" Target="http://&#1101;&#1083;&#1077;&#1082;&#1090;&#1088;&#1086;-&#1084;&#1072;&#1088;&#1082;&#1077;&#1090;.&#1088;&#1092;/product/242889/iskusstvennaya-zamsha-v-tubuse-avs-ch-4332a-4332sm-12/" TargetMode="External"/><Relationship Id="rId_hyperlink_1729" Type="http://schemas.openxmlformats.org/officeDocument/2006/relationships/hyperlink" Target="http://&#1101;&#1083;&#1077;&#1082;&#1090;&#1088;&#1086;-&#1084;&#1072;&#1088;&#1082;&#1077;&#1090;.&#1088;&#1092;/product/226195/iskusstvennaya-zamsha-lyuks-5040sm-povyshennoy-prochnosti/" TargetMode="External"/><Relationship Id="rId_hyperlink_1730" Type="http://schemas.openxmlformats.org/officeDocument/2006/relationships/hyperlink" Target="http://&#1101;&#1083;&#1077;&#1082;&#1090;&#1088;&#1086;-&#1084;&#1072;&#1088;&#1082;&#1077;&#1090;.&#1088;&#1092;/product/248184/mikrofibra-avs-it-0306-3040sm/" TargetMode="External"/><Relationship Id="rId_hyperlink_1731" Type="http://schemas.openxmlformats.org/officeDocument/2006/relationships/hyperlink" Target="http://&#1101;&#1083;&#1077;&#1082;&#1090;&#1088;&#1086;-&#1084;&#1072;&#1088;&#1082;&#1077;&#1090;.&#1088;&#1092;/product/177201/mikrofibra-avs-mf-6023-3540sm/" TargetMode="External"/><Relationship Id="rId_hyperlink_1732" Type="http://schemas.openxmlformats.org/officeDocument/2006/relationships/hyperlink" Target="http://&#1101;&#1083;&#1077;&#1082;&#1090;&#1088;&#1086;-&#1084;&#1072;&#1088;&#1082;&#1077;&#1090;.&#1088;&#1092;/product/159364/mikrofibra-avs-mfn-6106-osoboe-pletenie-35h40sm/" TargetMode="External"/><Relationship Id="rId_hyperlink_1733" Type="http://schemas.openxmlformats.org/officeDocument/2006/relationships/hyperlink" Target="http://&#1101;&#1083;&#1077;&#1082;&#1090;&#1088;&#1086;-&#1084;&#1072;&#1088;&#1082;&#1077;&#1090;.&#1088;&#1092;/product/159366/mikrofibra-avs-mfn-6114-35h40sm/" TargetMode="External"/><Relationship Id="rId_hyperlink_1734" Type="http://schemas.openxmlformats.org/officeDocument/2006/relationships/hyperlink" Target="http://&#1101;&#1083;&#1077;&#1082;&#1090;&#1088;&#1086;-&#1084;&#1072;&#1088;&#1082;&#1077;&#1090;.&#1088;&#1092;/product/234286/mikrofibra-avs-mfn-6120-30h30sm-upak10sht/" TargetMode="External"/><Relationship Id="rId_hyperlink_1735" Type="http://schemas.openxmlformats.org/officeDocument/2006/relationships/hyperlink" Target="http://&#1101;&#1083;&#1077;&#1082;&#1090;&#1088;&#1086;-&#1084;&#1072;&#1088;&#1082;&#1077;&#1090;.&#1088;&#1092;/product/182871/mikrofibra-avs-mfn-6131-ekstraplotnaya-3540sm/" TargetMode="External"/><Relationship Id="rId_hyperlink_1736" Type="http://schemas.openxmlformats.org/officeDocument/2006/relationships/hyperlink" Target="http://&#1101;&#1083;&#1077;&#1082;&#1090;&#1088;&#1086;-&#1084;&#1072;&#1088;&#1082;&#1077;&#1090;.&#1088;&#1092;/product/249492/salfetka-iz-mikrofibry-dvuhstoronnyaya-40h60-sm/" TargetMode="External"/><Relationship Id="rId_hyperlink_1737" Type="http://schemas.openxmlformats.org/officeDocument/2006/relationships/hyperlink" Target="http://&#1101;&#1083;&#1077;&#1082;&#1090;&#1088;&#1086;-&#1084;&#1072;&#1088;&#1082;&#1077;&#1090;.&#1088;&#1092;/product/246412/salfetka-iz-mikrofibry-universalnaya-60h40-sm-korichnevye/" TargetMode="External"/><Relationship Id="rId_hyperlink_1738" Type="http://schemas.openxmlformats.org/officeDocument/2006/relationships/hyperlink" Target="http://&#1101;&#1083;&#1077;&#1082;&#1090;&#1088;&#1086;-&#1084;&#1072;&#1088;&#1082;&#1077;&#1090;.&#1088;&#1092;/product/244507/salfetka-iz-mikrofibry-universalnaya-60h40-sm-seraya/" TargetMode="External"/><Relationship Id="rId_hyperlink_1739" Type="http://schemas.openxmlformats.org/officeDocument/2006/relationships/hyperlink" Target="http://&#1101;&#1083;&#1077;&#1082;&#1090;&#1088;&#1086;-&#1084;&#1072;&#1088;&#1082;&#1077;&#1090;.&#1088;&#1092;/product/159365/salfetka-mikrofibra-c-abrazivnoy-setkoy-35h40sm-mfn6109/" TargetMode="External"/><Relationship Id="rId_hyperlink_1740" Type="http://schemas.openxmlformats.org/officeDocument/2006/relationships/hyperlink" Target="http://&#1101;&#1083;&#1077;&#1082;&#1090;&#1088;&#1086;-&#1084;&#1072;&#1088;&#1082;&#1077;&#1090;.&#1088;&#1092;/product/159367/salfetka-mikrofibra-s-ultratonkimi-voloknami-35h40sm-mfn6115/" TargetMode="External"/><Relationship Id="rId_hyperlink_1741" Type="http://schemas.openxmlformats.org/officeDocument/2006/relationships/hyperlink" Target="http://&#1101;&#1083;&#1077;&#1082;&#1090;&#1088;&#1086;-&#1084;&#1072;&#1088;&#1082;&#1077;&#1090;.&#1088;&#1092;/product/153714/avtoosvezhitel-areon-auto-mashinki-gel/" TargetMode="External"/><Relationship Id="rId_hyperlink_1742" Type="http://schemas.openxmlformats.org/officeDocument/2006/relationships/hyperlink" Target="http://&#1101;&#1083;&#1077;&#1082;&#1090;&#1088;&#1086;-&#1084;&#1072;&#1088;&#1082;&#1077;&#1090;.&#1088;&#1092;/product/225920/neytralizator-zapahov-osvezhitel-na-deflektor/" TargetMode="External"/><Relationship Id="rId_hyperlink_1743" Type="http://schemas.openxmlformats.org/officeDocument/2006/relationships/hyperlink" Target="http://&#1101;&#1083;&#1077;&#1082;&#1090;&#1088;&#1086;-&#1084;&#1072;&#1088;&#1082;&#1077;&#1090;.&#1088;&#1092;/product/251037/avtomobilnyy-pylesos-xcq01/" TargetMode="External"/><Relationship Id="rId_hyperlink_1744" Type="http://schemas.openxmlformats.org/officeDocument/2006/relationships/hyperlink" Target="http://&#1101;&#1083;&#1077;&#1082;&#1090;&#1088;&#1086;-&#1084;&#1072;&#1088;&#1082;&#1077;&#1090;.&#1088;&#1092;/product/251327/pylesos-vertikalnyy-besprovodnoy-universalnyy-avtodom-jb-168-4-nasadki/" TargetMode="External"/><Relationship Id="rId_hyperlink_1745" Type="http://schemas.openxmlformats.org/officeDocument/2006/relationships/hyperlink" Target="http://&#1101;&#1083;&#1077;&#1082;&#1090;&#1088;&#1086;-&#1084;&#1072;&#1088;&#1082;&#1077;&#1090;.&#1088;&#1092;/product/251168/usb-adapter-wifi6-bluetooth-wr09-2-diapozona-900mbps-usb30/" TargetMode="External"/><Relationship Id="rId_hyperlink_1746" Type="http://schemas.openxmlformats.org/officeDocument/2006/relationships/hyperlink" Target="http://&#1101;&#1083;&#1077;&#1082;&#1090;&#1088;&#1086;-&#1084;&#1072;&#1088;&#1082;&#1077;&#1090;.&#1088;&#1092;/product/239164/adapter-wi-fi-bluetooth-dream-w6-bluetooth-42-150-mbs/" TargetMode="External"/><Relationship Id="rId_hyperlink_1747" Type="http://schemas.openxmlformats.org/officeDocument/2006/relationships/hyperlink" Target="http://&#1101;&#1083;&#1077;&#1082;&#1090;&#1088;&#1086;-&#1084;&#1072;&#1088;&#1082;&#1077;&#1090;.&#1088;&#1092;/product/226568/adapter-wi-fi-dream-150mbps/" TargetMode="External"/><Relationship Id="rId_hyperlink_1748" Type="http://schemas.openxmlformats.org/officeDocument/2006/relationships/hyperlink" Target="http://&#1101;&#1083;&#1077;&#1082;&#1090;&#1088;&#1086;-&#1084;&#1072;&#1088;&#1082;&#1077;&#1090;.&#1088;&#1092;/product/222660/adapter-wi-fi-dream-w01-150mbs-175024/" TargetMode="External"/><Relationship Id="rId_hyperlink_1749" Type="http://schemas.openxmlformats.org/officeDocument/2006/relationships/hyperlink" Target="http://&#1101;&#1083;&#1077;&#1082;&#1090;&#1088;&#1086;-&#1084;&#1072;&#1088;&#1082;&#1077;&#1090;.&#1088;&#1092;/product/249841/adapter-wi-fi-lp-uac27d1300mbps-usb30/" TargetMode="External"/><Relationship Id="rId_hyperlink_1750" Type="http://schemas.openxmlformats.org/officeDocument/2006/relationships/hyperlink" Target="http://&#1101;&#1083;&#1077;&#1082;&#1090;&#1088;&#1086;-&#1084;&#1072;&#1088;&#1082;&#1077;&#1090;.&#1088;&#1092;/product/248444/adapter-wi-fi-lp-uw06-150mbps/" TargetMode="External"/><Relationship Id="rId_hyperlink_1751" Type="http://schemas.openxmlformats.org/officeDocument/2006/relationships/hyperlink" Target="http://&#1101;&#1083;&#1077;&#1082;&#1090;&#1088;&#1086;-&#1084;&#1072;&#1088;&#1082;&#1077;&#1090;.&#1088;&#1092;/product/238161/adapter-wi-fi-w14-usb-20-/" TargetMode="External"/><Relationship Id="rId_hyperlink_1752" Type="http://schemas.openxmlformats.org/officeDocument/2006/relationships/hyperlink" Target="http://&#1101;&#1083;&#1077;&#1082;&#1090;&#1088;&#1086;-&#1084;&#1072;&#1088;&#1082;&#1077;&#1090;.&#1088;&#1092;/product/238162/adapter-wi-fi-w15-usb-20/" TargetMode="External"/><Relationship Id="rId_hyperlink_1753" Type="http://schemas.openxmlformats.org/officeDocument/2006/relationships/hyperlink" Target="http://&#1101;&#1083;&#1077;&#1082;&#1090;&#1088;&#1086;-&#1084;&#1072;&#1088;&#1082;&#1077;&#1090;.&#1088;&#1092;/product/238173/adapter-wi-fi-w16-usb-20/" TargetMode="External"/><Relationship Id="rId_hyperlink_1754" Type="http://schemas.openxmlformats.org/officeDocument/2006/relationships/hyperlink" Target="http://&#1101;&#1083;&#1077;&#1082;&#1090;&#1088;&#1086;-&#1084;&#1072;&#1088;&#1082;&#1077;&#1090;.&#1088;&#1092;/product/131675/adapter-wi-fi-wd-308-150mbps/" TargetMode="External"/><Relationship Id="rId_hyperlink_1755" Type="http://schemas.openxmlformats.org/officeDocument/2006/relationships/hyperlink" Target="http://&#1101;&#1083;&#1077;&#1082;&#1090;&#1088;&#1086;-&#1084;&#1072;&#1088;&#1082;&#1077;&#1090;.&#1088;&#1092;/product/247559/adapter-wi-fi-wd1507b-150mbs/" TargetMode="External"/><Relationship Id="rId_hyperlink_1756" Type="http://schemas.openxmlformats.org/officeDocument/2006/relationships/hyperlink" Target="http://&#1101;&#1083;&#1077;&#1082;&#1090;&#1088;&#1086;-&#1084;&#1072;&#1088;&#1082;&#1077;&#1090;.&#1088;&#1092;/product/247561/adapter-wi-fi-s-antennoy-150mbps-lv-uw10s/" TargetMode="External"/><Relationship Id="rId_hyperlink_1757" Type="http://schemas.openxmlformats.org/officeDocument/2006/relationships/hyperlink" Target="http://&#1101;&#1083;&#1077;&#1082;&#1090;&#1088;&#1086;-&#1084;&#1072;&#1088;&#1082;&#1077;&#1090;.&#1088;&#1092;/product/229878/adapter-wi-fi-dream-300mbps-b3505-rtl8192/" TargetMode="External"/><Relationship Id="rId_hyperlink_1758" Type="http://schemas.openxmlformats.org/officeDocument/2006/relationships/hyperlink" Target="http://&#1101;&#1083;&#1077;&#1082;&#1090;&#1088;&#1086;-&#1084;&#1072;&#1088;&#1082;&#1077;&#1090;.&#1088;&#1092;/product/146269/adapter-wi-fi-wd-310-300mbps-ot-pck03/" TargetMode="External"/><Relationship Id="rId_hyperlink_1759" Type="http://schemas.openxmlformats.org/officeDocument/2006/relationships/hyperlink" Target="http://&#1101;&#1083;&#1077;&#1082;&#1090;&#1088;&#1086;-&#1084;&#1072;&#1088;&#1082;&#1077;&#1090;.&#1088;&#1092;/product/221917/adapter-wi-fi-ot-wd402-600mbps-ot-pck25/" TargetMode="External"/><Relationship Id="rId_hyperlink_1760" Type="http://schemas.openxmlformats.org/officeDocument/2006/relationships/hyperlink" Target="http://&#1101;&#1083;&#1077;&#1082;&#1090;&#1088;&#1086;-&#1084;&#1072;&#1088;&#1082;&#1077;&#1090;.&#1088;&#1092;/product/240353/antenna-dlya-wi-fi-routerov-vsenapravlennaya-usilenie-7dbi-dlina-270mm-7db-sma-rp/" TargetMode="External"/><Relationship Id="rId_hyperlink_1761" Type="http://schemas.openxmlformats.org/officeDocument/2006/relationships/hyperlink" Target="http://&#1101;&#1083;&#1077;&#1082;&#1090;&#1088;&#1086;-&#1084;&#1072;&#1088;&#1082;&#1077;&#1090;.&#1088;&#1092;/product/240352/antenna-dlya-wi-fi-routerov-vsenapravlennaya-usilenie-9dbi-dlina-378mm-24g-jb-9db-2/" TargetMode="External"/><Relationship Id="rId_hyperlink_1762" Type="http://schemas.openxmlformats.org/officeDocument/2006/relationships/hyperlink" Target="http://&#1101;&#1083;&#1077;&#1082;&#1090;&#1088;&#1086;-&#1084;&#1072;&#1088;&#1082;&#1077;&#1090;.&#1088;&#1092;/product/240351/antenna-dlya-wi-fi-routerov-vneshnyaya-na-osnovanii-kabel-3m-rant-2400-03-sma-m/" TargetMode="External"/><Relationship Id="rId_hyperlink_1763" Type="http://schemas.openxmlformats.org/officeDocument/2006/relationships/hyperlink" Target="http://&#1101;&#1083;&#1077;&#1082;&#1090;&#1088;&#1086;-&#1084;&#1072;&#1088;&#1082;&#1077;&#1090;.&#1088;&#1092;/product/234183/antenna-dlya-wi-fi-routerov-vneshnyaya-na-osnovanii-kabel-3m-usilenie-2-dbi-dlina-110mm-sma-p/" TargetMode="External"/><Relationship Id="rId_hyperlink_1764" Type="http://schemas.openxmlformats.org/officeDocument/2006/relationships/hyperlink" Target="http://&#1101;&#1083;&#1077;&#1082;&#1090;&#1088;&#1086;-&#1084;&#1072;&#1088;&#1082;&#1077;&#1090;.&#1088;&#1092;/product/242185/usb-modem-wifire-e3372-153-usb-3g4g/" TargetMode="External"/><Relationship Id="rId_hyperlink_1765" Type="http://schemas.openxmlformats.org/officeDocument/2006/relationships/hyperlink" Target="http://&#1101;&#1083;&#1077;&#1082;&#1090;&#1088;&#1086;-&#1084;&#1072;&#1088;&#1082;&#1077;&#1090;.&#1088;&#1092;/product/239968/usb-modem-zte-mf79ru-usb-wi-fi-3g4g/" TargetMode="External"/><Relationship Id="rId_hyperlink_1766" Type="http://schemas.openxmlformats.org/officeDocument/2006/relationships/hyperlink" Target="http://&#1101;&#1083;&#1077;&#1082;&#1090;&#1088;&#1086;-&#1084;&#1072;&#1088;&#1082;&#1077;&#1090;.&#1088;&#1092;/product/247209/kommutator-netis-st3105gs-5port-101001000m/" TargetMode="External"/><Relationship Id="rId_hyperlink_1767" Type="http://schemas.openxmlformats.org/officeDocument/2006/relationships/hyperlink" Target="http://&#1101;&#1083;&#1077;&#1082;&#1090;&#1088;&#1086;-&#1084;&#1072;&#1088;&#1082;&#1077;&#1090;.&#1088;&#1092;/product/247211/kommutator-txe113-8-portov-10100m-switch/" TargetMode="External"/><Relationship Id="rId_hyperlink_1768" Type="http://schemas.openxmlformats.org/officeDocument/2006/relationships/hyperlink" Target="http://&#1101;&#1083;&#1077;&#1082;&#1090;&#1088;&#1086;-&#1084;&#1072;&#1088;&#1082;&#1077;&#1090;.&#1088;&#1092;/product/246892/adapter-h158-splitter-12-rj45/" TargetMode="External"/><Relationship Id="rId_hyperlink_1769" Type="http://schemas.openxmlformats.org/officeDocument/2006/relationships/hyperlink" Target="http://&#1101;&#1083;&#1077;&#1082;&#1090;&#1088;&#1086;-&#1084;&#1072;&#1088;&#1082;&#1077;&#1090;.&#1088;&#1092;/product/234978/perehodnik-8p8c-gnezdo-gnezdo-rj45-dlya-udlineniya-patch-korda/" TargetMode="External"/><Relationship Id="rId_hyperlink_1770" Type="http://schemas.openxmlformats.org/officeDocument/2006/relationships/hyperlink" Target="http://&#1101;&#1083;&#1077;&#1082;&#1090;&#1088;&#1086;-&#1084;&#1072;&#1088;&#1082;&#1077;&#1090;.&#1088;&#1092;/product/237017/perehodnik-usb-po-vitoy-pare-1m1f-h59/" TargetMode="External"/><Relationship Id="rId_hyperlink_1771" Type="http://schemas.openxmlformats.org/officeDocument/2006/relationships/hyperlink" Target="http://&#1101;&#1083;&#1077;&#1082;&#1090;&#1088;&#1086;-&#1084;&#1072;&#1088;&#1082;&#1077;&#1090;.&#1088;&#1092;/product/237018/perehodnik-usb-po-vitoy-pare-1m2f-h60/" TargetMode="External"/><Relationship Id="rId_hyperlink_1772" Type="http://schemas.openxmlformats.org/officeDocument/2006/relationships/hyperlink" Target="http://&#1101;&#1083;&#1077;&#1082;&#1090;&#1088;&#1086;-&#1084;&#1072;&#1088;&#1082;&#1077;&#1090;.&#1088;&#1092;/product/241015/perehodnik-dlya-patch-korda-8p8c-gnezdo-2-gnezda-razvetvitel-h148/" TargetMode="External"/><Relationship Id="rId_hyperlink_1773" Type="http://schemas.openxmlformats.org/officeDocument/2006/relationships/hyperlink" Target="http://&#1101;&#1083;&#1077;&#1082;&#1090;&#1088;&#1086;-&#1084;&#1072;&#1088;&#1082;&#1077;&#1090;.&#1088;&#1092;/product/235736/razvetvitel-dlya-internet-kabelya-rj45-1f2f-8p8c-ftp-5e-lan-rabotayut-tolko-v-pare-/" TargetMode="External"/><Relationship Id="rId_hyperlink_1774" Type="http://schemas.openxmlformats.org/officeDocument/2006/relationships/hyperlink" Target="http://&#1101;&#1083;&#1077;&#1082;&#1090;&#1088;&#1086;-&#1084;&#1072;&#1088;&#1082;&#1077;&#1090;.&#1088;&#1092;/product/247397/razvetvitel-dlya-internet-kabelya-rj45-1f2f-8p8c-ftp-5e-lan-rabotayut-tolko-v-pare-h07-chernyy-51773-/" TargetMode="External"/><Relationship Id="rId_hyperlink_1775" Type="http://schemas.openxmlformats.org/officeDocument/2006/relationships/hyperlink" Target="http://&#1101;&#1083;&#1077;&#1082;&#1090;&#1088;&#1086;-&#1084;&#1072;&#1088;&#1082;&#1077;&#1090;.&#1088;&#1092;/product/237070/razvetvitel-dlya-internet-kabelya-rj45-1f2f-8p8c-ftp-5e-lan-komplekt-2-adaptera-dream-s9/" TargetMode="External"/><Relationship Id="rId_hyperlink_1776" Type="http://schemas.openxmlformats.org/officeDocument/2006/relationships/hyperlink" Target="http://&#1101;&#1083;&#1077;&#1082;&#1090;&#1088;&#1086;-&#1084;&#1072;&#1088;&#1082;&#1077;&#1090;.&#1088;&#1092;/product/122285/razvetvitel-dlya-internet-kabelya-rj45-1m2f-8p8c-ftp-5e-lan-rabotayut-tolko-v-pare-/" TargetMode="External"/><Relationship Id="rId_hyperlink_1777" Type="http://schemas.openxmlformats.org/officeDocument/2006/relationships/hyperlink" Target="http://&#1101;&#1083;&#1077;&#1082;&#1090;&#1088;&#1086;-&#1084;&#1072;&#1088;&#1082;&#1077;&#1090;.&#1088;&#1092;/product/228895/usilitel-wi-fi-signala-300mbps-ieee-80211bgn-24-24835ghz-lv-wr03/" TargetMode="External"/><Relationship Id="rId_hyperlink_1778" Type="http://schemas.openxmlformats.org/officeDocument/2006/relationships/hyperlink" Target="http://&#1101;&#1083;&#1077;&#1082;&#1090;&#1088;&#1086;-&#1084;&#1072;&#1088;&#1082;&#1077;&#1090;.&#1088;&#1092;/product/249847/usilitel-signala-wi-fi-repiter-lv-ue02/" TargetMode="External"/><Relationship Id="rId_hyperlink_1779" Type="http://schemas.openxmlformats.org/officeDocument/2006/relationships/hyperlink" Target="http://&#1101;&#1083;&#1077;&#1082;&#1090;&#1088;&#1086;-&#1084;&#1072;&#1088;&#1082;&#1077;&#1090;.&#1088;&#1092;/product/249843/usilitel-signala-wi-fi-repiter-lv-wr03q-chernyy/" TargetMode="External"/><Relationship Id="rId_hyperlink_1780" Type="http://schemas.openxmlformats.org/officeDocument/2006/relationships/hyperlink" Target="http://&#1101;&#1083;&#1077;&#1082;&#1090;&#1088;&#1086;-&#1084;&#1072;&#1088;&#1082;&#1077;&#1090;.&#1088;&#1092;/product/249845/usilitel-signala-wi-fi-repiter-lv-wr24q-belyy/" TargetMode="External"/><Relationship Id="rId_hyperlink_1781" Type="http://schemas.openxmlformats.org/officeDocument/2006/relationships/hyperlink" Target="http://&#1101;&#1083;&#1077;&#1082;&#1090;&#1088;&#1086;-&#1084;&#1072;&#1088;&#1082;&#1077;&#1090;.&#1088;&#1092;/product/249844/usilitel-signala-wi-fi-repiter-lv-wr24q-chernyy/" TargetMode="External"/><Relationship Id="rId_hyperlink_1782" Type="http://schemas.openxmlformats.org/officeDocument/2006/relationships/hyperlink" Target="http://&#1101;&#1083;&#1077;&#1082;&#1090;&#1088;&#1086;-&#1084;&#1072;&#1088;&#1082;&#1077;&#1090;.&#1088;&#1092;/product/249846/usilitel-signala-wi-fi-repiter-lv-wr31t-belyy/" TargetMode="External"/><Relationship Id="rId_hyperlink_1783" Type="http://schemas.openxmlformats.org/officeDocument/2006/relationships/hyperlink" Target="http://&#1101;&#1083;&#1077;&#1082;&#1090;&#1088;&#1086;-&#1084;&#1072;&#1088;&#1082;&#1077;&#1090;.&#1088;&#1092;/product/235067/usilitel-signala-wi-fi-repiter-wd-r602u-2-antenny/" TargetMode="External"/><Relationship Id="rId_hyperlink_1784" Type="http://schemas.openxmlformats.org/officeDocument/2006/relationships/hyperlink" Target="http://&#1101;&#1083;&#1077;&#1082;&#1090;&#1088;&#1086;-&#1084;&#1072;&#1088;&#1082;&#1077;&#1090;.&#1088;&#1092;/product/131452/usilitel-signala-wi-fi-repiter-wd-r603u/" TargetMode="External"/><Relationship Id="rId_hyperlink_1785" Type="http://schemas.openxmlformats.org/officeDocument/2006/relationships/hyperlink" Target="http://&#1101;&#1083;&#1077;&#1082;&#1090;&#1088;&#1086;-&#1084;&#1072;&#1088;&#1082;&#1077;&#1090;.&#1088;&#1092;/product/235069/usilitel-signala-wi-fi-repiter-wd-r606a-2-antenny/" TargetMode="External"/><Relationship Id="rId_hyperlink_1786" Type="http://schemas.openxmlformats.org/officeDocument/2006/relationships/hyperlink" Target="http://&#1101;&#1083;&#1077;&#1082;&#1090;&#1088;&#1086;-&#1084;&#1072;&#1088;&#1082;&#1077;&#1090;.&#1088;&#1092;/product/235070/usilitel-signala-wi-fi-repiter-wd-r610u-2-antenny/" TargetMode="External"/><Relationship Id="rId_hyperlink_1787" Type="http://schemas.openxmlformats.org/officeDocument/2006/relationships/hyperlink" Target="http://&#1101;&#1083;&#1077;&#1082;&#1090;&#1088;&#1086;-&#1084;&#1072;&#1088;&#1082;&#1077;&#1090;.&#1088;&#1092;/product/249233/usilitel-signala-wi-fi-300mbps-ieee-80211bgn-24-24835ghz-lv-wr03-chernyy/" TargetMode="External"/><Relationship Id="rId_hyperlink_1788" Type="http://schemas.openxmlformats.org/officeDocument/2006/relationships/hyperlink" Target="http://&#1101;&#1083;&#1077;&#1082;&#1090;&#1088;&#1086;-&#1084;&#1072;&#1088;&#1082;&#1077;&#1090;.&#1088;&#1092;/product/245194/adapter-pitaniya-dlya-noutbuka-14v3a-shteker-5530mm-samsung-lp-613/" TargetMode="External"/><Relationship Id="rId_hyperlink_1789" Type="http://schemas.openxmlformats.org/officeDocument/2006/relationships/hyperlink" Target="http://&#1101;&#1083;&#1077;&#1082;&#1090;&#1088;&#1086;-&#1084;&#1072;&#1088;&#1082;&#1077;&#1090;.&#1088;&#1092;/product/144735/adapter-pitaniya-dlya-noutbuka-150v300a-shteker-6330mm-toshiba/" TargetMode="External"/><Relationship Id="rId_hyperlink_1790" Type="http://schemas.openxmlformats.org/officeDocument/2006/relationships/hyperlink" Target="http://&#1101;&#1083;&#1077;&#1082;&#1090;&#1088;&#1086;-&#1084;&#1072;&#1088;&#1082;&#1077;&#1090;.&#1088;&#1092;/product/158893/adapter-pitaniya-dlya-noutbuka-150v300a-shteker-6330mm-toshiba-lp-600/" TargetMode="External"/><Relationship Id="rId_hyperlink_1791" Type="http://schemas.openxmlformats.org/officeDocument/2006/relationships/hyperlink" Target="http://&#1101;&#1083;&#1077;&#1082;&#1090;&#1088;&#1086;-&#1084;&#1072;&#1088;&#1082;&#1077;&#1090;.&#1088;&#1092;/product/144982/adapter-pitaniya-dlya-noutbuka-150v350a-shteker-47417mm-compaq/" TargetMode="External"/><Relationship Id="rId_hyperlink_1792" Type="http://schemas.openxmlformats.org/officeDocument/2006/relationships/hyperlink" Target="http://&#1101;&#1083;&#1077;&#1082;&#1090;&#1088;&#1086;-&#1084;&#1072;&#1088;&#1082;&#1077;&#1090;.&#1088;&#1092;/product/177687/adapter-pitaniya-dlya-noutbuka-150v350a-shteker-47417mm-compaq-lp-530/" TargetMode="External"/><Relationship Id="rId_hyperlink_1793" Type="http://schemas.openxmlformats.org/officeDocument/2006/relationships/hyperlink" Target="http://&#1101;&#1083;&#1077;&#1082;&#1090;&#1088;&#1086;-&#1084;&#1072;&#1088;&#1082;&#1077;&#1090;.&#1088;&#1092;/product/158894/adapter-pitaniya-dlya-noutbuka-150v400a-shteker-6330mm-toshiba-lp-601/" TargetMode="External"/><Relationship Id="rId_hyperlink_1794" Type="http://schemas.openxmlformats.org/officeDocument/2006/relationships/hyperlink" Target="http://&#1101;&#1083;&#1077;&#1082;&#1090;&#1088;&#1086;-&#1084;&#1072;&#1088;&#1082;&#1077;&#1090;.&#1088;&#1092;/product/144737/adapter-pitaniya-dlya-noutbuka-150v500a-shteker-6330mm-toshiba-lp-602/" TargetMode="External"/><Relationship Id="rId_hyperlink_1795" Type="http://schemas.openxmlformats.org/officeDocument/2006/relationships/hyperlink" Target="http://&#1101;&#1083;&#1077;&#1082;&#1090;&#1088;&#1086;-&#1084;&#1072;&#1088;&#1082;&#1077;&#1090;.&#1088;&#1092;/product/171869/adapter-pitaniya-dlya-noutbuka-160v375a-shteker-50-30mm-samsung-lp-581/" TargetMode="External"/><Relationship Id="rId_hyperlink_1796" Type="http://schemas.openxmlformats.org/officeDocument/2006/relationships/hyperlink" Target="http://&#1101;&#1083;&#1077;&#1082;&#1090;&#1088;&#1086;-&#1084;&#1072;&#1088;&#1082;&#1077;&#1090;.&#1088;&#1092;/product/144984/adapter-pitaniya-dlya-noutbuka-185v270a-shteker-47417mm-compaq/" TargetMode="External"/><Relationship Id="rId_hyperlink_1797" Type="http://schemas.openxmlformats.org/officeDocument/2006/relationships/hyperlink" Target="http://&#1101;&#1083;&#1077;&#1082;&#1090;&#1088;&#1086;-&#1084;&#1072;&#1088;&#1082;&#1077;&#1090;.&#1088;&#1092;/product/171857/adapter-pitaniya-dlya-noutbuka-185v350a-shteker-7450mm-hp-lp-551/" TargetMode="External"/><Relationship Id="rId_hyperlink_1798" Type="http://schemas.openxmlformats.org/officeDocument/2006/relationships/hyperlink" Target="http://&#1101;&#1083;&#1077;&#1082;&#1090;&#1088;&#1086;-&#1084;&#1072;&#1088;&#1082;&#1077;&#1090;.&#1088;&#1092;/product/144983/adapter-pitaniya-dlya-noutbuka-185v490a-compaq/" TargetMode="External"/><Relationship Id="rId_hyperlink_1799" Type="http://schemas.openxmlformats.org/officeDocument/2006/relationships/hyperlink" Target="http://&#1101;&#1083;&#1077;&#1082;&#1090;&#1088;&#1086;-&#1084;&#1072;&#1088;&#1082;&#1077;&#1090;.&#1088;&#1092;/product/177688/adapter-pitaniya-dlya-noutbuka-185v490a-compaq-lp-531/" TargetMode="External"/><Relationship Id="rId_hyperlink_1800" Type="http://schemas.openxmlformats.org/officeDocument/2006/relationships/hyperlink" Target="http://&#1101;&#1083;&#1077;&#1082;&#1090;&#1088;&#1086;-&#1084;&#1072;&#1088;&#1082;&#1077;&#1090;.&#1088;&#1092;/product/165760/adapter-pitaniya-dlya-noutbuka-190v175a-shteker-40135mm-40w-asus-13-ot-apb10/" TargetMode="External"/><Relationship Id="rId_hyperlink_1801" Type="http://schemas.openxmlformats.org/officeDocument/2006/relationships/hyperlink" Target="http://&#1101;&#1083;&#1077;&#1082;&#1090;&#1088;&#1086;-&#1084;&#1072;&#1088;&#1082;&#1077;&#1090;.&#1088;&#1092;/product/223051/adapter-pitaniya-dlya-noutbuka-190v175a-shteker-miniusb-asus-ot-apb75/" TargetMode="External"/><Relationship Id="rId_hyperlink_1802" Type="http://schemas.openxmlformats.org/officeDocument/2006/relationships/hyperlink" Target="http://&#1101;&#1083;&#1077;&#1082;&#1090;&#1088;&#1086;-&#1084;&#1072;&#1088;&#1082;&#1077;&#1090;.&#1088;&#1092;/product/180429/adapter-pitaniya-dlya-noutbuka-190v210a-shteker-2507mm-asus-lp-524/" TargetMode="External"/><Relationship Id="rId_hyperlink_1803" Type="http://schemas.openxmlformats.org/officeDocument/2006/relationships/hyperlink" Target="http://&#1101;&#1083;&#1077;&#1082;&#1090;&#1088;&#1086;-&#1084;&#1072;&#1088;&#1082;&#1077;&#1090;.&#1088;&#1092;/product/158888/adapter-pitaniya-dlya-noutbuka-190v237a-shteker-3011mm-asus-lp-525-ot-apb76/" TargetMode="External"/><Relationship Id="rId_hyperlink_1804" Type="http://schemas.openxmlformats.org/officeDocument/2006/relationships/hyperlink" Target="http://&#1101;&#1083;&#1077;&#1082;&#1090;&#1088;&#1086;-&#1084;&#1072;&#1088;&#1082;&#1077;&#1090;.&#1088;&#1092;/product/165758/adapter-pitaniya-dlya-noutbuka-190v237a-shteker-40135mm-40w-asus-12-ot-apb09/" TargetMode="External"/><Relationship Id="rId_hyperlink_1805" Type="http://schemas.openxmlformats.org/officeDocument/2006/relationships/hyperlink" Target="http://&#1101;&#1083;&#1077;&#1082;&#1090;&#1088;&#1086;-&#1084;&#1072;&#1088;&#1082;&#1077;&#1090;.&#1088;&#1092;/product/144719/adapter-pitaniya-dlya-noutbuka-190v334a-shteker-7450mm-dell/" TargetMode="External"/><Relationship Id="rId_hyperlink_1806" Type="http://schemas.openxmlformats.org/officeDocument/2006/relationships/hyperlink" Target="http://&#1101;&#1083;&#1077;&#1082;&#1090;&#1088;&#1086;-&#1084;&#1072;&#1088;&#1082;&#1077;&#1090;.&#1088;&#1092;/product/171854/adapter-pitaniya-dlya-noutbuka-190v334a-shteker-7450mm-dell-lp-541/" TargetMode="External"/><Relationship Id="rId_hyperlink_1807" Type="http://schemas.openxmlformats.org/officeDocument/2006/relationships/hyperlink" Target="http://&#1101;&#1083;&#1077;&#1082;&#1090;&#1088;&#1086;-&#1084;&#1072;&#1088;&#1082;&#1077;&#1090;.&#1088;&#1092;/product/223049/adapter-pitaniya-dlya-noutbuka-190v342a-shteker-4530mm-asus-ot-apb73/" TargetMode="External"/><Relationship Id="rId_hyperlink_1808" Type="http://schemas.openxmlformats.org/officeDocument/2006/relationships/hyperlink" Target="http://&#1101;&#1083;&#1077;&#1082;&#1090;&#1088;&#1086;-&#1084;&#1072;&#1088;&#1082;&#1077;&#1090;.&#1088;&#1092;/product/171849/adapter-pitaniya-dlya-noutbuka-190v342a-shteker-5525mm-asus-lp-522/" TargetMode="External"/><Relationship Id="rId_hyperlink_1809" Type="http://schemas.openxmlformats.org/officeDocument/2006/relationships/hyperlink" Target="http://&#1101;&#1083;&#1077;&#1082;&#1090;&#1088;&#1086;-&#1084;&#1072;&#1088;&#1082;&#1077;&#1090;.&#1088;&#1092;/product/171867/adapter-pitaniya-dlya-noutbuka-190v450a-shteker-6544mm-lg-lp-572/" TargetMode="External"/><Relationship Id="rId_hyperlink_1810" Type="http://schemas.openxmlformats.org/officeDocument/2006/relationships/hyperlink" Target="http://&#1101;&#1083;&#1077;&#1082;&#1090;&#1088;&#1086;-&#1084;&#1072;&#1088;&#1082;&#1077;&#1090;.&#1088;&#1092;/product/171855/adapter-pitaniya-dlya-noutbuka-190v462a-shteker-7450mm-dell-lp-542/" TargetMode="External"/><Relationship Id="rId_hyperlink_1811" Type="http://schemas.openxmlformats.org/officeDocument/2006/relationships/hyperlink" Target="http://&#1101;&#1083;&#1077;&#1082;&#1090;&#1088;&#1086;-&#1084;&#1072;&#1088;&#1082;&#1077;&#1090;.&#1088;&#1092;/product/171875/adapter-pitaniya-dlya-noutbuka-190v474a-shteker-50mm-samsung-lp-588/" TargetMode="External"/><Relationship Id="rId_hyperlink_1812" Type="http://schemas.openxmlformats.org/officeDocument/2006/relationships/hyperlink" Target="http://&#1101;&#1083;&#1077;&#1082;&#1090;&#1088;&#1086;-&#1084;&#1072;&#1088;&#1082;&#1077;&#1090;.&#1088;&#1092;/product/180427/adapter-pitaniya-dlya-noutbuka-190v474a-shteker-5517mm-acer-lp-514/" TargetMode="External"/><Relationship Id="rId_hyperlink_1813" Type="http://schemas.openxmlformats.org/officeDocument/2006/relationships/hyperlink" Target="http://&#1101;&#1083;&#1077;&#1082;&#1090;&#1088;&#1086;-&#1084;&#1072;&#1088;&#1082;&#1077;&#1090;.&#1088;&#1092;/product/171882/adapter-pitaniya-dlya-noutbuka-190v474a-shteker-5525mm-toshiba-lp-607/" TargetMode="External"/><Relationship Id="rId_hyperlink_1814" Type="http://schemas.openxmlformats.org/officeDocument/2006/relationships/hyperlink" Target="http://&#1101;&#1083;&#1077;&#1082;&#1090;&#1088;&#1086;-&#1084;&#1072;&#1088;&#1082;&#1077;&#1090;.&#1088;&#1092;/product/134518/adapter-pitaniya-dlya-noutbuka-190v474a-shteker-5530mm-90w-samsung-22-ot-apb16/" TargetMode="External"/><Relationship Id="rId_hyperlink_1815" Type="http://schemas.openxmlformats.org/officeDocument/2006/relationships/hyperlink" Target="http://&#1101;&#1083;&#1077;&#1082;&#1090;&#1088;&#1086;-&#1084;&#1072;&#1088;&#1082;&#1077;&#1090;.&#1088;&#1092;/product/171860/adapter-pitaniya-dlya-noutbuka-190v474a-shteker-7450mm-hp-lp-554/" TargetMode="External"/><Relationship Id="rId_hyperlink_1816" Type="http://schemas.openxmlformats.org/officeDocument/2006/relationships/hyperlink" Target="http://&#1101;&#1083;&#1077;&#1082;&#1090;&#1088;&#1086;-&#1084;&#1072;&#1088;&#1082;&#1077;&#1090;.&#1088;&#1092;/product/165763/adapter-pitaniya-dlya-noutbuka-190v632a-shteker-5525mm-120w-asus-16-ot-apb13/" TargetMode="External"/><Relationship Id="rId_hyperlink_1817" Type="http://schemas.openxmlformats.org/officeDocument/2006/relationships/hyperlink" Target="http://&#1101;&#1083;&#1077;&#1082;&#1090;&#1088;&#1086;-&#1084;&#1072;&#1088;&#1082;&#1077;&#1090;.&#1088;&#1092;/product/167804/adapter-pitaniya-dlya-noutbuka-195v316a-shteker-5530mm-60w-samsung-26-ot-apb17/" TargetMode="External"/><Relationship Id="rId_hyperlink_1818" Type="http://schemas.openxmlformats.org/officeDocument/2006/relationships/hyperlink" Target="http://&#1101;&#1083;&#1077;&#1082;&#1090;&#1088;&#1086;-&#1084;&#1072;&#1088;&#1082;&#1077;&#1090;.&#1088;&#1092;/product/165764/adapter-pitaniya-dlya-noutbuka-195v333a-shteker-4815mm-65w-hp-17/" TargetMode="External"/><Relationship Id="rId_hyperlink_1819" Type="http://schemas.openxmlformats.org/officeDocument/2006/relationships/hyperlink" Target="http://&#1101;&#1083;&#1077;&#1082;&#1090;&#1088;&#1086;-&#1084;&#1072;&#1088;&#1082;&#1077;&#1090;.&#1088;&#1092;/product/165765/adapter-pitaniya-dlya-noutbuka-195v462a-shteker-4530mm-90w-hp-18-ot-apb14/" TargetMode="External"/><Relationship Id="rId_hyperlink_1820" Type="http://schemas.openxmlformats.org/officeDocument/2006/relationships/hyperlink" Target="http://&#1101;&#1083;&#1077;&#1082;&#1090;&#1088;&#1086;-&#1084;&#1072;&#1088;&#1082;&#1077;&#1090;.&#1088;&#1092;/product/171862/adapter-pitaniya-dlya-noutbuka-195v462a-shteker-4530mm-hp-90w-lp-556/" TargetMode="External"/><Relationship Id="rId_hyperlink_1821" Type="http://schemas.openxmlformats.org/officeDocument/2006/relationships/hyperlink" Target="http://&#1101;&#1083;&#1077;&#1082;&#1090;&#1088;&#1086;-&#1084;&#1072;&#1088;&#1082;&#1077;&#1090;.&#1088;&#1092;/product/245195/adapter-pitaniya-dlya-noutbuka-19v237a-shteker-uglovoy-40135mm-asus-mg-302/" TargetMode="External"/><Relationship Id="rId_hyperlink_1822" Type="http://schemas.openxmlformats.org/officeDocument/2006/relationships/hyperlink" Target="http://&#1101;&#1083;&#1077;&#1082;&#1090;&#1088;&#1086;-&#1084;&#1072;&#1088;&#1082;&#1077;&#1090;.&#1088;&#1092;/product/245193/adapter-pitaniya-dlya-noutbuka-200v225a-shteker-4017-lenovo-lp-565/" TargetMode="External"/><Relationship Id="rId_hyperlink_1823" Type="http://schemas.openxmlformats.org/officeDocument/2006/relationships/hyperlink" Target="http://&#1101;&#1083;&#1077;&#1082;&#1090;&#1088;&#1086;-&#1084;&#1072;&#1088;&#1082;&#1077;&#1090;.&#1088;&#1092;/product/223052/adapter-pitaniya-dlya-noutbuka-200v325a-shteker-4017mm-ot-apb78/" TargetMode="External"/><Relationship Id="rId_hyperlink_1824" Type="http://schemas.openxmlformats.org/officeDocument/2006/relationships/hyperlink" Target="http://&#1101;&#1083;&#1077;&#1082;&#1090;&#1088;&#1086;-&#1084;&#1072;&#1088;&#1082;&#1077;&#1090;.&#1088;&#1092;/product/228172/adapter-pitaniya-dlya-noutbuka-200v325a-shteker-4017mm-lenovo/" TargetMode="External"/><Relationship Id="rId_hyperlink_1825" Type="http://schemas.openxmlformats.org/officeDocument/2006/relationships/hyperlink" Target="http://&#1101;&#1083;&#1077;&#1082;&#1090;&#1088;&#1086;-&#1084;&#1072;&#1088;&#1082;&#1077;&#1090;.&#1088;&#1092;/product/224849/adapter-pitaniya-dlya-noutbuka-200v325a-shteker-4017mm-lenovo-ot-apb81/" TargetMode="External"/><Relationship Id="rId_hyperlink_1826" Type="http://schemas.openxmlformats.org/officeDocument/2006/relationships/hyperlink" Target="http://&#1101;&#1083;&#1077;&#1082;&#1090;&#1088;&#1086;-&#1084;&#1072;&#1088;&#1082;&#1077;&#1090;.&#1088;&#1092;/product/134515/adapter-pitaniya-dlya-noutbuka-200v325a-shteker-5525mm-65w-lenovo-23-ot-apb04/" TargetMode="External"/><Relationship Id="rId_hyperlink_1827" Type="http://schemas.openxmlformats.org/officeDocument/2006/relationships/hyperlink" Target="http://&#1101;&#1083;&#1077;&#1082;&#1090;&#1088;&#1086;-&#1084;&#1072;&#1088;&#1082;&#1077;&#1090;.&#1088;&#1092;/product/145343/adapter-pitaniya-dlya-noutbuka-200v325a-shteker-80mm-lenovo/" TargetMode="External"/><Relationship Id="rId_hyperlink_1828" Type="http://schemas.openxmlformats.org/officeDocument/2006/relationships/hyperlink" Target="http://&#1101;&#1083;&#1077;&#1082;&#1090;&#1088;&#1086;-&#1084;&#1072;&#1088;&#1082;&#1077;&#1090;.&#1088;&#1092;/product/220124/adapter-pitaniya-dlya-noutbuka-200v325a-shteker-type-c-asus-27/" TargetMode="External"/><Relationship Id="rId_hyperlink_1829" Type="http://schemas.openxmlformats.org/officeDocument/2006/relationships/hyperlink" Target="http://&#1101;&#1083;&#1077;&#1082;&#1090;&#1088;&#1086;-&#1084;&#1072;&#1088;&#1082;&#1077;&#1090;.&#1088;&#1092;/product/245196/adapter-pitaniya-dlya-noutbuka-200v325a-shteker-80-lenovo-mg-309/" TargetMode="External"/><Relationship Id="rId_hyperlink_1830" Type="http://schemas.openxmlformats.org/officeDocument/2006/relationships/hyperlink" Target="http://&#1101;&#1083;&#1077;&#1082;&#1090;&#1088;&#1086;-&#1084;&#1072;&#1088;&#1082;&#1077;&#1090;.&#1088;&#1092;/product/134516/adapter-pitaniya-dlya-noutbuka-200v450a-shteker-5525mm-90w-lenovo-24-ot-apb05/" TargetMode="External"/><Relationship Id="rId_hyperlink_1831" Type="http://schemas.openxmlformats.org/officeDocument/2006/relationships/hyperlink" Target="http://&#1101;&#1083;&#1077;&#1082;&#1090;&#1088;&#1086;-&#1084;&#1072;&#1088;&#1082;&#1077;&#1090;.&#1088;&#1092;/product/165751/adapter-pitaniya-dlya-noutbuka-200v450a-shteker-7955mm-90w-lenovo-19/" TargetMode="External"/><Relationship Id="rId_hyperlink_1832" Type="http://schemas.openxmlformats.org/officeDocument/2006/relationships/hyperlink" Target="http://&#1101;&#1083;&#1077;&#1082;&#1090;&#1088;&#1086;-&#1084;&#1072;&#1088;&#1082;&#1077;&#1090;.&#1088;&#1092;/product/158891/adapter-pitaniya-dlya-noutbuka-200v450a-shteker-80mm-lenovo-lp-564/" TargetMode="External"/><Relationship Id="rId_hyperlink_1833" Type="http://schemas.openxmlformats.org/officeDocument/2006/relationships/hyperlink" Target="http://&#1101;&#1083;&#1077;&#1082;&#1090;&#1088;&#1086;-&#1084;&#1072;&#1088;&#1082;&#1077;&#1090;.&#1088;&#1092;/product/165752/adapter-pitaniya-dlya-noutbuka-200v450a-shteker-usb-90w-lenovo-20-ot-apb03/" TargetMode="External"/><Relationship Id="rId_hyperlink_1834" Type="http://schemas.openxmlformats.org/officeDocument/2006/relationships/hyperlink" Target="http://&#1101;&#1083;&#1077;&#1082;&#1090;&#1088;&#1086;-&#1084;&#1072;&#1088;&#1082;&#1077;&#1090;.&#1088;&#1092;/product/180430/adapter-pitaniya-dlya-noutbuka-200v450a-shteker-usb-lenovo-lp-563/" TargetMode="External"/><Relationship Id="rId_hyperlink_1835" Type="http://schemas.openxmlformats.org/officeDocument/2006/relationships/hyperlink" Target="http://&#1101;&#1083;&#1077;&#1082;&#1090;&#1088;&#1086;-&#1084;&#1072;&#1088;&#1082;&#1077;&#1090;.&#1088;&#1092;/product/216903/adapter-pitaniya-dlya-noutbuka-dream-na01-90w-12-24v-8-shtekerov/" TargetMode="External"/><Relationship Id="rId_hyperlink_1836" Type="http://schemas.openxmlformats.org/officeDocument/2006/relationships/hyperlink" Target="http://&#1101;&#1083;&#1077;&#1082;&#1090;&#1088;&#1086;-&#1084;&#1072;&#1088;&#1082;&#1077;&#1090;.&#1088;&#1092;/product/250559/adapter-pitaniya-dlya-noutbuka-dream-na20-96w-12-24v-20-shtekerov/" TargetMode="External"/><Relationship Id="rId_hyperlink_1837" Type="http://schemas.openxmlformats.org/officeDocument/2006/relationships/hyperlink" Target="http://&#1101;&#1083;&#1077;&#1082;&#1090;&#1088;&#1086;-&#1084;&#1072;&#1088;&#1082;&#1077;&#1090;.&#1088;&#1092;/product/232990/adapter-pitaniya-dlya-noutbuka-universalnyy-afkas-nova-a-365-12v-6a/" TargetMode="External"/><Relationship Id="rId_hyperlink_1838" Type="http://schemas.openxmlformats.org/officeDocument/2006/relationships/hyperlink" Target="http://&#1101;&#1083;&#1077;&#1082;&#1090;&#1088;&#1086;-&#1084;&#1072;&#1088;&#1082;&#1077;&#1090;.&#1088;&#1092;/product/229528/blok-pitaniya-dlya-noutbuka-19v474a-shteker-5530mm-podhodit-dlya-samsung-afkas-nova-a-338/" TargetMode="External"/><Relationship Id="rId_hyperlink_1839" Type="http://schemas.openxmlformats.org/officeDocument/2006/relationships/hyperlink" Target="http://&#1101;&#1083;&#1077;&#1082;&#1090;&#1088;&#1086;-&#1084;&#1072;&#1088;&#1082;&#1077;&#1090;.&#1088;&#1092;/product/226764/blok-pitaniya-dlya-noutbuka-20v5a-shteker-flat-pryamougolnyy-razem-lenovo-a-335/" TargetMode="External"/><Relationship Id="rId_hyperlink_1840" Type="http://schemas.openxmlformats.org/officeDocument/2006/relationships/hyperlink" Target="http://&#1101;&#1083;&#1077;&#1082;&#1090;&#1088;&#1086;-&#1084;&#1072;&#1088;&#1082;&#1077;&#1090;.&#1088;&#1092;/product/171887/blok-pitaniya-universalnyy-lp-505-15v5a-24v4a-552514-nasadok/" TargetMode="External"/><Relationship Id="rId_hyperlink_1841" Type="http://schemas.openxmlformats.org/officeDocument/2006/relationships/hyperlink" Target="http://&#1101;&#1083;&#1077;&#1082;&#1090;&#1088;&#1086;-&#1084;&#1072;&#1088;&#1082;&#1077;&#1090;.&#1088;&#1092;/product/244744/blok-pitaniya-universalnyy-dlya-noutbukov-100vt-13-razemov-ot-apb65/" TargetMode="External"/><Relationship Id="rId_hyperlink_1842" Type="http://schemas.openxmlformats.org/officeDocument/2006/relationships/hyperlink" Target="http://&#1101;&#1083;&#1077;&#1082;&#1090;&#1088;&#1086;-&#1084;&#1072;&#1088;&#1082;&#1077;&#1090;.&#1088;&#1092;/product/167554/blok-pitaniya-universalnyy-dlya-noutbukov-427-120w/" TargetMode="External"/><Relationship Id="rId_hyperlink_1843" Type="http://schemas.openxmlformats.org/officeDocument/2006/relationships/hyperlink" Target="http://&#1101;&#1083;&#1077;&#1082;&#1090;&#1088;&#1086;-&#1084;&#1072;&#1088;&#1082;&#1077;&#1090;.&#1088;&#1092;/product/124254/blok-pitaniya-universalnyy-dlya-noutbukov-506-120w/" TargetMode="External"/><Relationship Id="rId_hyperlink_1844" Type="http://schemas.openxmlformats.org/officeDocument/2006/relationships/hyperlink" Target="http://&#1101;&#1083;&#1077;&#1082;&#1090;&#1088;&#1086;-&#1084;&#1072;&#1088;&#1082;&#1077;&#1090;.&#1088;&#1092;/product/167650/blok-pitaniya-universalnyy-dlya-noutbukov-714-120w/" TargetMode="External"/><Relationship Id="rId_hyperlink_1845" Type="http://schemas.openxmlformats.org/officeDocument/2006/relationships/hyperlink" Target="http://&#1101;&#1083;&#1077;&#1082;&#1090;&#1088;&#1086;-&#1084;&#1072;&#1088;&#1082;&#1077;&#1090;.&#1088;&#1092;/product/237720/blok-pitaniya-universalnyy-dlya-noutbukov-715-75w/" TargetMode="External"/><Relationship Id="rId_hyperlink_1846" Type="http://schemas.openxmlformats.org/officeDocument/2006/relationships/hyperlink" Target="http://&#1101;&#1083;&#1077;&#1082;&#1090;&#1088;&#1086;-&#1084;&#1072;&#1088;&#1082;&#1077;&#1090;.&#1088;&#1092;/product/149887/blok-pitaniya-universalnyy-dlya-noutbukov-ot-apb64-100vt-8-razemov-azu/" TargetMode="External"/><Relationship Id="rId_hyperlink_1847" Type="http://schemas.openxmlformats.org/officeDocument/2006/relationships/hyperlink" Target="http://&#1101;&#1083;&#1077;&#1082;&#1090;&#1088;&#1086;-&#1084;&#1072;&#1088;&#1082;&#1077;&#1090;.&#1088;&#1092;/product/171301/blok-pitaniya-universalnyy-dlya-noutbukov-ot-apb72-120vt-8-razemov/" TargetMode="External"/><Relationship Id="rId_hyperlink_1848" Type="http://schemas.openxmlformats.org/officeDocument/2006/relationships/hyperlink" Target="http://&#1101;&#1083;&#1077;&#1082;&#1090;&#1088;&#1086;-&#1084;&#1072;&#1088;&#1082;&#1077;&#1090;.&#1088;&#1092;/product/177210/blok-pitaniya-universalnyy-dlya-noutbukov-td-403-40vt-8-nasadok-ot-apb62/" TargetMode="External"/><Relationship Id="rId_hyperlink_1849" Type="http://schemas.openxmlformats.org/officeDocument/2006/relationships/hyperlink" Target="http://&#1101;&#1083;&#1077;&#1082;&#1090;&#1088;&#1086;-&#1084;&#1072;&#1088;&#1082;&#1077;&#1090;.&#1088;&#1092;/product/171300/blok-pitaniya-universalnyy-dlya-noutbukov-td-408-90vt-8-razemov-ot-apb61/" TargetMode="External"/><Relationship Id="rId_hyperlink_1850" Type="http://schemas.openxmlformats.org/officeDocument/2006/relationships/hyperlink" Target="http://&#1101;&#1083;&#1077;&#1082;&#1090;&#1088;&#1086;-&#1084;&#1072;&#1088;&#1082;&#1077;&#1090;.&#1088;&#1092;/product/177211/blok-pitaniya-universalnyy-dlya-noutbukov-avtomobilnyy-ot-apb59-80vt-8-razemov/" TargetMode="External"/><Relationship Id="rId_hyperlink_1851" Type="http://schemas.openxmlformats.org/officeDocument/2006/relationships/hyperlink" Target="http://&#1101;&#1083;&#1077;&#1082;&#1090;&#1088;&#1086;-&#1084;&#1072;&#1088;&#1082;&#1077;&#1090;.&#1088;&#1092;/product/246535/podstavka-dlya-noutbuka-ns-508-1562usb2-ventilyatora-defender/" TargetMode="External"/><Relationship Id="rId_hyperlink_1852" Type="http://schemas.openxmlformats.org/officeDocument/2006/relationships/hyperlink" Target="http://&#1101;&#1083;&#1077;&#1082;&#1090;&#1088;&#1086;-&#1084;&#1072;&#1088;&#1082;&#1077;&#1090;.&#1088;&#1092;/product/246536/podstavka-dlya-noutbuka-ns-509-156-2usb-5-ventilyatorov-defender/" TargetMode="External"/><Relationship Id="rId_hyperlink_1853" Type="http://schemas.openxmlformats.org/officeDocument/2006/relationships/hyperlink" Target="http://&#1101;&#1083;&#1077;&#1082;&#1090;&#1088;&#1086;-&#1084;&#1072;&#1088;&#1082;&#1077;&#1090;.&#1088;&#1092;/product/235980/podstavka-kuler-dlya-noutbuka-borofone-bh46-alyuminiy-serebro/" TargetMode="External"/><Relationship Id="rId_hyperlink_1854" Type="http://schemas.openxmlformats.org/officeDocument/2006/relationships/hyperlink" Target="http://&#1101;&#1083;&#1077;&#1082;&#1090;&#1088;&#1086;-&#1084;&#1072;&#1088;&#1082;&#1077;&#1090;.&#1088;&#1092;/product/238543/podstavka-kuler-dlya-noutbuka-hoco-ph40-serebryanyy/" TargetMode="External"/><Relationship Id="rId_hyperlink_1855" Type="http://schemas.openxmlformats.org/officeDocument/2006/relationships/hyperlink" Target="http://&#1101;&#1083;&#1077;&#1082;&#1090;&#1088;&#1086;-&#1084;&#1072;&#1088;&#1082;&#1077;&#1090;.&#1088;&#1092;/product/133197/aktivnaya-as-20-dialog-colibri-ac-06up-26w-usb-interfeys-cherno-belaya/" TargetMode="External"/><Relationship Id="rId_hyperlink_1856" Type="http://schemas.openxmlformats.org/officeDocument/2006/relationships/hyperlink" Target="http://&#1101;&#1083;&#1077;&#1082;&#1090;&#1088;&#1086;-&#1084;&#1072;&#1088;&#1082;&#1077;&#1090;.&#1088;&#1092;/product/223235/aktivnaya-sistema-20-defender-spk-33-belyy/" TargetMode="External"/><Relationship Id="rId_hyperlink_1857" Type="http://schemas.openxmlformats.org/officeDocument/2006/relationships/hyperlink" Target="http://&#1101;&#1083;&#1077;&#1082;&#1090;&#1088;&#1086;-&#1084;&#1072;&#1088;&#1082;&#1077;&#1090;.&#1088;&#1092;/product/178955/aktivnaya-sistema-20-defender-spk-210/" TargetMode="External"/><Relationship Id="rId_hyperlink_1858" Type="http://schemas.openxmlformats.org/officeDocument/2006/relationships/hyperlink" Target="http://&#1101;&#1083;&#1077;&#1082;&#1090;&#1088;&#1086;-&#1084;&#1072;&#1088;&#1082;&#1077;&#1090;.&#1088;&#1092;/product/191623/aktivnaya-sistema-20-defender-spk-225-usb-4-vt-serebristaya/" TargetMode="External"/><Relationship Id="rId_hyperlink_1859" Type="http://schemas.openxmlformats.org/officeDocument/2006/relationships/hyperlink" Target="http://&#1101;&#1083;&#1077;&#1082;&#1090;&#1088;&#1086;-&#1084;&#1072;&#1088;&#1082;&#1077;&#1090;.&#1088;&#1092;/product/242836/aktivnaya-sistema-20-defender-stellar-usb-6vt-podsvetka/" TargetMode="External"/><Relationship Id="rId_hyperlink_1860" Type="http://schemas.openxmlformats.org/officeDocument/2006/relationships/hyperlink" Target="http://&#1101;&#1083;&#1077;&#1082;&#1090;&#1088;&#1086;-&#1084;&#1072;&#1088;&#1082;&#1077;&#1090;.&#1088;&#1092;/product/217597/aktivnaya-sistema-20-perfeo-cabinet-moschnost-2h3-vt-rms-belyy-dub-usb/" TargetMode="External"/><Relationship Id="rId_hyperlink_1861" Type="http://schemas.openxmlformats.org/officeDocument/2006/relationships/hyperlink" Target="http://&#1101;&#1083;&#1077;&#1082;&#1090;&#1088;&#1086;-&#1084;&#1072;&#1088;&#1082;&#1077;&#1090;.&#1088;&#1092;/product/158596/aktivnaya-sistema-20-perfeo-cabinet-moschnost-2h3-vt-rms-mahagon-usb/" TargetMode="External"/><Relationship Id="rId_hyperlink_1862" Type="http://schemas.openxmlformats.org/officeDocument/2006/relationships/hyperlink" Target="http://&#1101;&#1083;&#1077;&#1082;&#1090;&#1088;&#1086;-&#1084;&#1072;&#1088;&#1082;&#1077;&#1090;.&#1088;&#1092;/product/174064/aktivnaya-sistema-20-perfeo-cabinet-moschnost-2h3vt-buk-derevo-usb/" TargetMode="External"/><Relationship Id="rId_hyperlink_1863" Type="http://schemas.openxmlformats.org/officeDocument/2006/relationships/hyperlink" Target="http://&#1101;&#1083;&#1077;&#1082;&#1090;&#1088;&#1086;-&#1084;&#1072;&#1088;&#1082;&#1077;&#1090;.&#1088;&#1092;/product/174065/aktivnaya-sistema-20-perfeo-cabinet-moschnost-2h3vt-chern-derevo-usb/" TargetMode="External"/><Relationship Id="rId_hyperlink_1864" Type="http://schemas.openxmlformats.org/officeDocument/2006/relationships/hyperlink" Target="http://&#1101;&#1083;&#1077;&#1082;&#1090;&#1088;&#1086;-&#1084;&#1072;&#1088;&#1082;&#1077;&#1090;.&#1088;&#1092;/product/217080/aktivnaya-sistema-20-perfeo-calibr-chernye/" TargetMode="External"/><Relationship Id="rId_hyperlink_1865" Type="http://schemas.openxmlformats.org/officeDocument/2006/relationships/hyperlink" Target="http://&#1101;&#1083;&#1077;&#1082;&#1090;&#1088;&#1086;-&#1084;&#1072;&#1088;&#1082;&#1077;&#1090;.&#1088;&#1092;/product/149346/aktivnaya-sistema-20-perfeo-cube-chernaya/" TargetMode="External"/><Relationship Id="rId_hyperlink_1866" Type="http://schemas.openxmlformats.org/officeDocument/2006/relationships/hyperlink" Target="http://&#1101;&#1083;&#1077;&#1082;&#1090;&#1088;&#1086;-&#1084;&#1072;&#1088;&#1082;&#1077;&#1090;.&#1088;&#1092;/product/233854/aktivnaya-sistema-20-perfeo-flames-chernaya/" TargetMode="External"/><Relationship Id="rId_hyperlink_1867" Type="http://schemas.openxmlformats.org/officeDocument/2006/relationships/hyperlink" Target="http://&#1101;&#1083;&#1077;&#1082;&#1090;&#1088;&#1086;-&#1084;&#1072;&#1088;&#1082;&#1077;&#1090;.&#1088;&#1092;/product/141534/aktivnaya-sistema-20-perfeo-mirage-moschnost-215vt-chernaya/" TargetMode="External"/><Relationship Id="rId_hyperlink_1868" Type="http://schemas.openxmlformats.org/officeDocument/2006/relationships/hyperlink" Target="http://&#1101;&#1083;&#1077;&#1082;&#1090;&#1088;&#1086;-&#1084;&#1072;&#1088;&#1082;&#1077;&#1090;.&#1088;&#1092;/product/141535/aktivnaya-sistema-20-perfeo-monitor-chernaya/" TargetMode="External"/><Relationship Id="rId_hyperlink_1869" Type="http://schemas.openxmlformats.org/officeDocument/2006/relationships/hyperlink" Target="http://&#1101;&#1083;&#1077;&#1082;&#1090;&#1088;&#1086;-&#1084;&#1072;&#1088;&#1082;&#1077;&#1090;.&#1088;&#1092;/product/151452/aktivnaya-sistema-20-perfeo-tam-tam-moschnost-2h3-vt-rms-chern-usb-pf-1001/" TargetMode="External"/><Relationship Id="rId_hyperlink_1870" Type="http://schemas.openxmlformats.org/officeDocument/2006/relationships/hyperlink" Target="http://&#1101;&#1083;&#1077;&#1082;&#1090;&#1088;&#1086;-&#1084;&#1072;&#1088;&#1082;&#1077;&#1090;.&#1088;&#1092;/product/233857/aktivnaya-sistema-20-perfeo-trial-chernaya/" TargetMode="External"/><Relationship Id="rId_hyperlink_1871" Type="http://schemas.openxmlformats.org/officeDocument/2006/relationships/hyperlink" Target="http://&#1101;&#1083;&#1077;&#1082;&#1090;&#1088;&#1086;-&#1084;&#1072;&#1088;&#1082;&#1077;&#1090;.&#1088;&#1092;/product/234692/aktivnaya-sistema-20-smartbuy-blade-6vt-rgb-podsvetka-usb-sba-4215/" TargetMode="External"/><Relationship Id="rId_hyperlink_1872" Type="http://schemas.openxmlformats.org/officeDocument/2006/relationships/hyperlink" Target="http://&#1101;&#1083;&#1077;&#1082;&#1090;&#1088;&#1086;-&#1084;&#1072;&#1088;&#1082;&#1077;&#1090;.&#1088;&#1092;/product/129753/aktivnaya-sistema-20-smartbuy-cute-moschnost-6vt-usb-cherno-seraya-sba-2570/" TargetMode="External"/><Relationship Id="rId_hyperlink_1873" Type="http://schemas.openxmlformats.org/officeDocument/2006/relationships/hyperlink" Target="http://&#1101;&#1083;&#1077;&#1082;&#1090;&#1088;&#1086;-&#1084;&#1072;&#1088;&#1082;&#1077;&#1090;.&#1088;&#1092;/product/219849/aktivnaya-sistema-20-smartbuy-one-derevo-usb-korichnevyy-sba-102/" TargetMode="External"/><Relationship Id="rId_hyperlink_1874" Type="http://schemas.openxmlformats.org/officeDocument/2006/relationships/hyperlink" Target="http://&#1101;&#1083;&#1077;&#1082;&#1090;&#1088;&#1086;-&#1084;&#1072;&#1088;&#1082;&#1077;&#1090;.&#1088;&#1092;/product/219850/aktivnaya-sistema-20-smartbuy-one-derevo-usb-chernyy-sba-101/" TargetMode="External"/><Relationship Id="rId_hyperlink_1875" Type="http://schemas.openxmlformats.org/officeDocument/2006/relationships/hyperlink" Target="http://&#1101;&#1083;&#1077;&#1082;&#1090;&#1088;&#1086;-&#1084;&#1072;&#1088;&#1082;&#1077;&#1090;.&#1088;&#1092;/product/237865/aktivnaya-sistema-20-smartbuy-rhapsody-sba-4800/" TargetMode="External"/><Relationship Id="rId_hyperlink_1876" Type="http://schemas.openxmlformats.org/officeDocument/2006/relationships/hyperlink" Target="http://&#1101;&#1083;&#1077;&#1082;&#1090;&#1088;&#1086;-&#1084;&#1072;&#1088;&#1082;&#1077;&#1090;.&#1088;&#1092;/product/152082/aktivnaya-sistema-20-smartbuy-torch-moschnost-6vt-korpus-mdf-usb-sba-2560/" TargetMode="External"/><Relationship Id="rId_hyperlink_1877" Type="http://schemas.openxmlformats.org/officeDocument/2006/relationships/hyperlink" Target="http://&#1101;&#1083;&#1077;&#1082;&#1090;&#1088;&#1086;-&#1084;&#1072;&#1088;&#1082;&#1077;&#1090;.&#1088;&#1092;/product/237867/aktivnaya-sistema-20-smartbuy-w50-6vt-usb-sba-4900/" TargetMode="External"/><Relationship Id="rId_hyperlink_1878" Type="http://schemas.openxmlformats.org/officeDocument/2006/relationships/hyperlink" Target="http://&#1101;&#1083;&#1077;&#1082;&#1090;&#1088;&#1086;-&#1084;&#1072;&#1088;&#1082;&#1077;&#1090;.&#1088;&#1092;/product/236693/akusticheskaya-sistema-20-smartbuy-cubes-super-zvuk-derevo-6vt-korichnevaya-sba-4700/" TargetMode="External"/><Relationship Id="rId_hyperlink_1879" Type="http://schemas.openxmlformats.org/officeDocument/2006/relationships/hyperlink" Target="http://&#1101;&#1083;&#1077;&#1082;&#1090;&#1088;&#1086;-&#1084;&#1072;&#1088;&#1082;&#1077;&#1090;.&#1088;&#1092;/product/236694/akusticheskaya-sistema-20-smartbuy-cubes-super-zvuk-derevo-6vt-chernaya-sba-4650/" TargetMode="External"/><Relationship Id="rId_hyperlink_1880" Type="http://schemas.openxmlformats.org/officeDocument/2006/relationships/hyperlink" Target="http://&#1101;&#1083;&#1077;&#1082;&#1090;&#1088;&#1086;-&#1084;&#1072;&#1088;&#1082;&#1077;&#1090;.&#1088;&#1092;/product/245689/kompyuternaya-akustika-energy-power-h2-s-podsvetkoy/" TargetMode="External"/><Relationship Id="rId_hyperlink_1881" Type="http://schemas.openxmlformats.org/officeDocument/2006/relationships/hyperlink" Target="http://&#1101;&#1083;&#1077;&#1082;&#1090;&#1088;&#1086;-&#1084;&#1072;&#1088;&#1082;&#1077;&#1090;.&#1088;&#1092;/product/240839/aktivnaya-sistema-21-defender-v13-pitanie-ot-usb-11-vt/" TargetMode="External"/><Relationship Id="rId_hyperlink_1882" Type="http://schemas.openxmlformats.org/officeDocument/2006/relationships/hyperlink" Target="http://&#1101;&#1083;&#1077;&#1082;&#1090;&#1088;&#1086;-&#1084;&#1072;&#1088;&#1082;&#1077;&#1090;.&#1088;&#1092;/product/219056/aktivnaya-sistema-21-defender-v11-pitanie-ot-usb-11-vt/" TargetMode="External"/><Relationship Id="rId_hyperlink_1883" Type="http://schemas.openxmlformats.org/officeDocument/2006/relationships/hyperlink" Target="http://&#1101;&#1083;&#1077;&#1082;&#1090;&#1088;&#1086;-&#1084;&#1072;&#1088;&#1082;&#1077;&#1090;.&#1088;&#1092;/product/242900/aktivnaya-sistema-21-smartbuy-orion-12vt-bluetooth-led-podsvetka-chernaya-sba-4400/" TargetMode="External"/><Relationship Id="rId_hyperlink_1884" Type="http://schemas.openxmlformats.org/officeDocument/2006/relationships/hyperlink" Target="http://&#1101;&#1083;&#1077;&#1082;&#1090;&#1088;&#1086;-&#1084;&#1072;&#1088;&#1082;&#1077;&#1090;.&#1088;&#1092;/product/142037/aktivnaya-sistema-21-smartbuy-sparta-8vt22vt-mp3-fm-korpus-mdf-chern-sba-200/" TargetMode="External"/><Relationship Id="rId_hyperlink_1885" Type="http://schemas.openxmlformats.org/officeDocument/2006/relationships/hyperlink" Target="http://&#1101;&#1083;&#1077;&#1082;&#1090;&#1088;&#1086;-&#1084;&#1072;&#1088;&#1082;&#1077;&#1090;.&#1088;&#1092;/product/244211/adapter-zvukovoy-dlya-pk-51-usb-ep/" TargetMode="External"/><Relationship Id="rId_hyperlink_1886" Type="http://schemas.openxmlformats.org/officeDocument/2006/relationships/hyperlink" Target="http://&#1101;&#1083;&#1077;&#1082;&#1090;&#1088;&#1086;-&#1084;&#1072;&#1088;&#1082;&#1077;&#1090;.&#1088;&#1092;/product/224421/adapter-zvukovoy-dlya-pk-71-usb-20/" TargetMode="External"/><Relationship Id="rId_hyperlink_1887" Type="http://schemas.openxmlformats.org/officeDocument/2006/relationships/hyperlink" Target="http://&#1101;&#1083;&#1077;&#1082;&#1090;&#1088;&#1086;-&#1084;&#1072;&#1088;&#1082;&#1077;&#1090;.&#1088;&#1092;/product/232639/adapter-zvukovoy-dlya-pk-71-usb-20-z30/" TargetMode="External"/><Relationship Id="rId_hyperlink_1888" Type="http://schemas.openxmlformats.org/officeDocument/2006/relationships/hyperlink" Target="http://&#1101;&#1083;&#1077;&#1082;&#1090;&#1088;&#1086;-&#1084;&#1072;&#1088;&#1082;&#1077;&#1090;.&#1088;&#1092;/product/232640/adapter-zvukovoy-dlya-pk-71-usb-20-z50/" TargetMode="External"/><Relationship Id="rId_hyperlink_1889" Type="http://schemas.openxmlformats.org/officeDocument/2006/relationships/hyperlink" Target="http://&#1101;&#1083;&#1077;&#1082;&#1090;&#1088;&#1086;-&#1084;&#1072;&#1088;&#1082;&#1077;&#1090;.&#1088;&#1092;/product/232638/adapter-zvukovoy-dlya-pk-71-usb-20-kabel-belyy-sk-1-z10/" TargetMode="External"/><Relationship Id="rId_hyperlink_1890" Type="http://schemas.openxmlformats.org/officeDocument/2006/relationships/hyperlink" Target="http://&#1101;&#1083;&#1077;&#1082;&#1090;&#1088;&#1086;-&#1084;&#1072;&#1088;&#1082;&#1077;&#1090;.&#1088;&#1092;/product/249669/adapter-zvukovoy-dlya-pk-71-usb-20-na-provode-filtr-belyy-sk-2/" TargetMode="External"/><Relationship Id="rId_hyperlink_1891" Type="http://schemas.openxmlformats.org/officeDocument/2006/relationships/hyperlink" Target="http://&#1101;&#1083;&#1077;&#1082;&#1090;&#1088;&#1086;-&#1084;&#1072;&#1088;&#1082;&#1077;&#1090;.&#1088;&#1092;/product/250906/adapter-zvukovoy-dlya-pk-71-usb-double-ep/" TargetMode="External"/><Relationship Id="rId_hyperlink_1892" Type="http://schemas.openxmlformats.org/officeDocument/2006/relationships/hyperlink" Target="http://&#1101;&#1083;&#1077;&#1082;&#1090;&#1088;&#1086;-&#1084;&#1072;&#1088;&#1082;&#1077;&#1090;.&#1088;&#1092;/product/250907/adapter-zvukovoy-dlya-pk-71-usb-blister-ep-52324/" TargetMode="External"/><Relationship Id="rId_hyperlink_1893" Type="http://schemas.openxmlformats.org/officeDocument/2006/relationships/hyperlink" Target="http://&#1101;&#1083;&#1077;&#1082;&#1090;&#1088;&#1086;-&#1084;&#1072;&#1088;&#1082;&#1077;&#1090;.&#1088;&#1092;/product/238157/adapter-zvukovoy-dlya-pk-usb-20-z60-aux-4pin/" TargetMode="External"/><Relationship Id="rId_hyperlink_1894" Type="http://schemas.openxmlformats.org/officeDocument/2006/relationships/hyperlink" Target="http://&#1101;&#1083;&#1077;&#1082;&#1090;&#1088;&#1086;-&#1084;&#1072;&#1088;&#1082;&#1077;&#1090;.&#1088;&#1092;/product/127037/veb-kamera-defender-c-090-black-univerkreplenie-03-mpiks/" TargetMode="External"/><Relationship Id="rId_hyperlink_1895" Type="http://schemas.openxmlformats.org/officeDocument/2006/relationships/hyperlink" Target="http://&#1101;&#1083;&#1077;&#1082;&#1090;&#1088;&#1086;-&#1084;&#1072;&#1088;&#1082;&#1077;&#1090;.&#1088;&#1092;/product/225858/veb-kamera-hd-965-na-gibkoy-nozhke/" TargetMode="External"/><Relationship Id="rId_hyperlink_1896" Type="http://schemas.openxmlformats.org/officeDocument/2006/relationships/hyperlink" Target="http://&#1101;&#1083;&#1077;&#1082;&#1090;&#1088;&#1086;-&#1084;&#1072;&#1088;&#1082;&#1077;&#1090;.&#1088;&#1092;/product/177374/usb-kartrider-smartbuy-sbr-706-b-micro-sd-blue/" TargetMode="External"/><Relationship Id="rId_hyperlink_1897" Type="http://schemas.openxmlformats.org/officeDocument/2006/relationships/hyperlink" Target="http://&#1101;&#1083;&#1077;&#1082;&#1090;&#1088;&#1086;-&#1084;&#1072;&#1088;&#1082;&#1077;&#1090;.&#1088;&#1092;/product/177387/usb-kartrider-smartbuy-sbr-706-f-micro-sd-fioletovyy/" TargetMode="External"/><Relationship Id="rId_hyperlink_1898" Type="http://schemas.openxmlformats.org/officeDocument/2006/relationships/hyperlink" Target="http://&#1101;&#1083;&#1077;&#1082;&#1090;&#1088;&#1086;-&#1084;&#1072;&#1088;&#1082;&#1077;&#1090;.&#1088;&#1092;/product/235133/usb-kartrider-smartbuy-sbr-706-k-micro-sd-black/" TargetMode="External"/><Relationship Id="rId_hyperlink_1899" Type="http://schemas.openxmlformats.org/officeDocument/2006/relationships/hyperlink" Target="http://&#1101;&#1083;&#1077;&#1082;&#1090;&#1088;&#1086;-&#1084;&#1072;&#1088;&#1082;&#1077;&#1090;.&#1088;&#1092;/product/177385/usb-kartrider-smartbuy-sbr-706-p-micro-sd-pink/" TargetMode="External"/><Relationship Id="rId_hyperlink_1900" Type="http://schemas.openxmlformats.org/officeDocument/2006/relationships/hyperlink" Target="http://&#1101;&#1083;&#1077;&#1082;&#1090;&#1088;&#1086;-&#1084;&#1072;&#1088;&#1082;&#1077;&#1090;.&#1088;&#1092;/product/177378/usb-kartrider-smartbuy-sbr-707-g-micro-sd-green/" TargetMode="External"/><Relationship Id="rId_hyperlink_1901" Type="http://schemas.openxmlformats.org/officeDocument/2006/relationships/hyperlink" Target="http://&#1101;&#1083;&#1077;&#1082;&#1090;&#1088;&#1086;-&#1084;&#1072;&#1088;&#1082;&#1077;&#1090;.&#1088;&#1092;/product/177383/usb-kartrider-smartbuy-sbr-707-o-micro-sd-orange/" TargetMode="External"/><Relationship Id="rId_hyperlink_1902" Type="http://schemas.openxmlformats.org/officeDocument/2006/relationships/hyperlink" Target="http://&#1101;&#1083;&#1077;&#1082;&#1090;&#1088;&#1086;-&#1084;&#1072;&#1088;&#1082;&#1077;&#1090;.&#1088;&#1092;/product/177377/usb-kartrider-smartbuy-sbr-710-b-micro-sd-blue/" TargetMode="External"/><Relationship Id="rId_hyperlink_1903" Type="http://schemas.openxmlformats.org/officeDocument/2006/relationships/hyperlink" Target="http://&#1101;&#1083;&#1077;&#1082;&#1090;&#1088;&#1086;-&#1084;&#1072;&#1088;&#1082;&#1077;&#1090;.&#1088;&#1092;/product/174556/usb-kartrider-smartbuy-sbr-717-b-sd-microsd-m2-goluboy/" TargetMode="External"/><Relationship Id="rId_hyperlink_1904" Type="http://schemas.openxmlformats.org/officeDocument/2006/relationships/hyperlink" Target="http://&#1101;&#1083;&#1077;&#1082;&#1090;&#1088;&#1086;-&#1084;&#1072;&#1088;&#1082;&#1077;&#1090;.&#1088;&#1092;/product/173294/usb-kartrider-smartbuy-sbr-717-w-sd-microsd-m2-white/" TargetMode="External"/><Relationship Id="rId_hyperlink_1905" Type="http://schemas.openxmlformats.org/officeDocument/2006/relationships/hyperlink" Target="http://&#1101;&#1083;&#1077;&#1082;&#1090;&#1088;&#1086;-&#1084;&#1072;&#1088;&#1082;&#1077;&#1090;.&#1088;&#1092;/product/165117/usb-kartrider-smartbuy-sbr-749-b-blue/" TargetMode="External"/><Relationship Id="rId_hyperlink_1906" Type="http://schemas.openxmlformats.org/officeDocument/2006/relationships/hyperlink" Target="http://&#1101;&#1083;&#1077;&#1082;&#1090;&#1088;&#1086;-&#1084;&#1072;&#1088;&#1082;&#1077;&#1090;.&#1088;&#1092;/product/173300/usb-kartrider-smartbuy-sbr-749-k-black/" TargetMode="External"/><Relationship Id="rId_hyperlink_1907" Type="http://schemas.openxmlformats.org/officeDocument/2006/relationships/hyperlink" Target="http://&#1101;&#1083;&#1077;&#1082;&#1090;&#1088;&#1086;-&#1084;&#1072;&#1088;&#1082;&#1077;&#1090;.&#1088;&#1092;/product/149888/usb-kartrider-smartbuy-sbr-749-w-white/" TargetMode="External"/><Relationship Id="rId_hyperlink_1908" Type="http://schemas.openxmlformats.org/officeDocument/2006/relationships/hyperlink" Target="http://&#1101;&#1083;&#1077;&#1082;&#1090;&#1088;&#1086;-&#1084;&#1072;&#1088;&#1082;&#1077;&#1090;.&#1088;&#1092;/product/173298/usb-kartrider-smartbuy-sd-microsd-m2-sbr-713-k-black/" TargetMode="External"/><Relationship Id="rId_hyperlink_1909" Type="http://schemas.openxmlformats.org/officeDocument/2006/relationships/hyperlink" Target="http://&#1101;&#1083;&#1077;&#1082;&#1090;&#1088;&#1086;-&#1084;&#1072;&#1088;&#1082;&#1077;&#1090;.&#1088;&#1092;/product/173293/usb-kartrider-smartbuy-sd-microsd-m2-sbr-713-w-white/" TargetMode="External"/><Relationship Id="rId_hyperlink_1910" Type="http://schemas.openxmlformats.org/officeDocument/2006/relationships/hyperlink" Target="http://&#1101;&#1083;&#1077;&#1082;&#1090;&#1088;&#1086;-&#1084;&#1072;&#1088;&#1082;&#1077;&#1090;.&#1088;&#1092;/product/129488/usb-kartrider-smartbuy-sd-microsd-m2-sbr-715-k-chernyy/" TargetMode="External"/><Relationship Id="rId_hyperlink_1911" Type="http://schemas.openxmlformats.org/officeDocument/2006/relationships/hyperlink" Target="http://&#1101;&#1083;&#1077;&#1082;&#1090;&#1088;&#1086;-&#1084;&#1072;&#1088;&#1082;&#1077;&#1090;.&#1088;&#1092;/product/137804/usb-kartrider-smartbuy-sd-microsd-m2-usb-30-belyy-sbr-700-w/" TargetMode="External"/><Relationship Id="rId_hyperlink_1912" Type="http://schemas.openxmlformats.org/officeDocument/2006/relationships/hyperlink" Target="http://&#1101;&#1083;&#1077;&#1082;&#1090;&#1088;&#1086;-&#1084;&#1072;&#1088;&#1082;&#1077;&#1090;.&#1088;&#1092;/product/137805/usb-kartrider-smartbuy-sd-microsd-m2-usb-30-chernyy-sbr-700-k/" TargetMode="External"/><Relationship Id="rId_hyperlink_1913" Type="http://schemas.openxmlformats.org/officeDocument/2006/relationships/hyperlink" Target="http://&#1101;&#1083;&#1077;&#1082;&#1090;&#1088;&#1086;-&#1084;&#1072;&#1088;&#1082;&#1077;&#1090;.&#1088;&#1092;/product/244489/usb-kartrider-na-microsd-tf04/" TargetMode="External"/><Relationship Id="rId_hyperlink_1914" Type="http://schemas.openxmlformats.org/officeDocument/2006/relationships/hyperlink" Target="http://&#1101;&#1083;&#1077;&#1082;&#1090;&#1088;&#1086;-&#1084;&#1072;&#1088;&#1082;&#1077;&#1090;.&#1088;&#1092;/product/233802/kartrider-usb-20-microsd-minisd-sd-xd-mmc-ms-m2-universalnyy-usb54/" TargetMode="External"/><Relationship Id="rId_hyperlink_1915" Type="http://schemas.openxmlformats.org/officeDocument/2006/relationships/hyperlink" Target="http://&#1101;&#1083;&#1077;&#1082;&#1090;&#1088;&#1086;-&#1084;&#1072;&#1088;&#1082;&#1077;&#1090;.&#1088;&#1092;/product/233803/kartrider-usb-20-microsd-minisd-sd-xd-mmc-ms-m2-universalnyy-usb55/" TargetMode="External"/><Relationship Id="rId_hyperlink_1916" Type="http://schemas.openxmlformats.org/officeDocument/2006/relationships/hyperlink" Target="http://&#1101;&#1083;&#1077;&#1082;&#1090;&#1088;&#1086;-&#1084;&#1072;&#1088;&#1082;&#1077;&#1090;.&#1088;&#1092;/product/233804/kartrider-usb-20-microsd-minisd-sd-xd-mmc-ms-m2-universalnyy-usb56/" TargetMode="External"/><Relationship Id="rId_hyperlink_1917" Type="http://schemas.openxmlformats.org/officeDocument/2006/relationships/hyperlink" Target="http://&#1101;&#1083;&#1077;&#1082;&#1090;&#1088;&#1086;-&#1084;&#1072;&#1088;&#1082;&#1077;&#1090;.&#1088;&#1092;/product/124499/usb-hub-480mbps-7-portov-s-pereklyuchatelyami-/" TargetMode="External"/><Relationship Id="rId_hyperlink_1918" Type="http://schemas.openxmlformats.org/officeDocument/2006/relationships/hyperlink" Target="http://&#1101;&#1083;&#1077;&#1082;&#1090;&#1088;&#1086;-&#1084;&#1072;&#1088;&#1082;&#1077;&#1090;.&#1088;&#1092;/product/235279/usb-hub-dream-a4-2usb/" TargetMode="External"/><Relationship Id="rId_hyperlink_1919" Type="http://schemas.openxmlformats.org/officeDocument/2006/relationships/hyperlink" Target="http://&#1101;&#1083;&#1077;&#1082;&#1090;&#1088;&#1086;-&#1084;&#1072;&#1088;&#1082;&#1077;&#1090;.&#1088;&#1092;/product/126460/usb-hub-smartbuy-sbha-408-w-4-porta-white/" TargetMode="External"/><Relationship Id="rId_hyperlink_1920" Type="http://schemas.openxmlformats.org/officeDocument/2006/relationships/hyperlink" Target="http://&#1101;&#1083;&#1077;&#1082;&#1090;&#1088;&#1086;-&#1084;&#1072;&#1088;&#1082;&#1077;&#1090;.&#1088;&#1092;/product/173279/usb-hub-smartbuy-sbha-6110-b-4-porta-blue/" TargetMode="External"/><Relationship Id="rId_hyperlink_1921" Type="http://schemas.openxmlformats.org/officeDocument/2006/relationships/hyperlink" Target="http://&#1101;&#1083;&#1077;&#1082;&#1090;&#1088;&#1086;-&#1084;&#1072;&#1088;&#1082;&#1077;&#1090;.&#1088;&#1092;/product/173282/usb-hub-smartbuy-sbha-6110-k-4-porta-black/" TargetMode="External"/><Relationship Id="rId_hyperlink_1922" Type="http://schemas.openxmlformats.org/officeDocument/2006/relationships/hyperlink" Target="http://&#1101;&#1083;&#1077;&#1082;&#1090;&#1088;&#1086;-&#1084;&#1072;&#1088;&#1082;&#1077;&#1090;.&#1088;&#1092;/product/173280/usb-hub-smartbuy-sbha-6810-b-4-porta-blue/" TargetMode="External"/><Relationship Id="rId_hyperlink_1923" Type="http://schemas.openxmlformats.org/officeDocument/2006/relationships/hyperlink" Target="http://&#1101;&#1083;&#1077;&#1082;&#1090;&#1088;&#1086;-&#1084;&#1072;&#1088;&#1082;&#1077;&#1090;.&#1088;&#1092;/product/173277/usb-hub-smartbuy-sbha-6810-w-4-porta-white/" TargetMode="External"/><Relationship Id="rId_hyperlink_1924" Type="http://schemas.openxmlformats.org/officeDocument/2006/relationships/hyperlink" Target="http://&#1101;&#1083;&#1077;&#1082;&#1090;&#1088;&#1086;-&#1084;&#1072;&#1088;&#1082;&#1077;&#1090;.&#1088;&#1092;/product/173281/usb-hub-smartbuy-sbha-6900-b-4-porta-blue/" TargetMode="External"/><Relationship Id="rId_hyperlink_1925" Type="http://schemas.openxmlformats.org/officeDocument/2006/relationships/hyperlink" Target="http://&#1101;&#1083;&#1077;&#1082;&#1090;&#1088;&#1086;-&#1084;&#1072;&#1088;&#1082;&#1077;&#1090;.&#1088;&#1092;/product/173278/usb-hub-smartbuy-sbha-6900-w-4-porta-white/" TargetMode="External"/><Relationship Id="rId_hyperlink_1926" Type="http://schemas.openxmlformats.org/officeDocument/2006/relationships/hyperlink" Target="http://&#1101;&#1083;&#1077;&#1082;&#1090;&#1088;&#1086;-&#1084;&#1072;&#1088;&#1082;&#1077;&#1090;.&#1088;&#1092;/product/228718/usb-hub-smartbuy-sbha-7207-b-7-portov-s-vyklyuchatelem-chernyy-superekonom/" TargetMode="External"/><Relationship Id="rId_hyperlink_1927" Type="http://schemas.openxmlformats.org/officeDocument/2006/relationships/hyperlink" Target="http://&#1101;&#1083;&#1077;&#1082;&#1090;&#1088;&#1086;-&#1084;&#1072;&#1088;&#1082;&#1077;&#1090;.&#1088;&#1092;/product/228717/usb-hub-smartbuy-sbha-7207-w-7-portov-s-vyklyuchatelem-belyy-superekonom/" TargetMode="External"/><Relationship Id="rId_hyperlink_1928" Type="http://schemas.openxmlformats.org/officeDocument/2006/relationships/hyperlink" Target="http://&#1101;&#1083;&#1077;&#1082;&#1090;&#1088;&#1086;-&#1084;&#1072;&#1088;&#1082;&#1077;&#1090;.&#1088;&#1092;/product/230036/usb-hub-smartbuy-sbha-7307-w-7-portov-s-vyklyuchatelem-belyy/" TargetMode="External"/><Relationship Id="rId_hyperlink_1929" Type="http://schemas.openxmlformats.org/officeDocument/2006/relationships/hyperlink" Target="http://&#1101;&#1083;&#1077;&#1082;&#1090;&#1088;&#1086;-&#1084;&#1072;&#1088;&#1082;&#1077;&#1090;.&#1088;&#1092;/product/241800/usb-hub-smartbuy-sbha-7314-w-4-porta-kruglyy-belyy-superekonom/" TargetMode="External"/><Relationship Id="rId_hyperlink_1930" Type="http://schemas.openxmlformats.org/officeDocument/2006/relationships/hyperlink" Target="http://&#1101;&#1083;&#1077;&#1082;&#1090;&#1088;&#1086;-&#1084;&#1072;&#1088;&#1082;&#1077;&#1090;.&#1088;&#1092;/product/231783/usb-hub-superekonom-sbha-7204-b-4-porta-s-vyklyuchatelem-chernyy/" TargetMode="External"/><Relationship Id="rId_hyperlink_1931" Type="http://schemas.openxmlformats.org/officeDocument/2006/relationships/hyperlink" Target="http://&#1101;&#1083;&#1077;&#1082;&#1090;&#1088;&#1086;-&#1084;&#1072;&#1088;&#1082;&#1077;&#1090;.&#1088;&#1092;/product/231782/usb-hub-superekonom-sbha-7204-w-4-porta-s-vyklyuchatelem-belyy/" TargetMode="External"/><Relationship Id="rId_hyperlink_1932" Type="http://schemas.openxmlformats.org/officeDocument/2006/relationships/hyperlink" Target="http://&#1101;&#1083;&#1077;&#1082;&#1090;&#1088;&#1086;-&#1084;&#1072;&#1088;&#1082;&#1077;&#1090;.&#1088;&#1092;/product/249523/razvetvitel-type-c-20-qc07-usb-hub-30-seryychernyy/" TargetMode="External"/><Relationship Id="rId_hyperlink_1933" Type="http://schemas.openxmlformats.org/officeDocument/2006/relationships/hyperlink" Target="http://&#1101;&#1083;&#1077;&#1082;&#1090;&#1088;&#1086;-&#1084;&#1072;&#1088;&#1082;&#1077;&#1090;.&#1088;&#1092;/product/249524/razvetvitel-type-c-20-qc072-usb-hub-30-serebro/" TargetMode="External"/><Relationship Id="rId_hyperlink_1934" Type="http://schemas.openxmlformats.org/officeDocument/2006/relationships/hyperlink" Target="http://&#1101;&#1083;&#1077;&#1082;&#1090;&#1088;&#1086;-&#1084;&#1072;&#1088;&#1082;&#1077;&#1090;.&#1088;&#1092;/product/219852/klaviatura-besprovodnaya-smartbuy-multimediynaya-206-usb-slim-black-sbk-206ag-k/" TargetMode="External"/><Relationship Id="rId_hyperlink_1935" Type="http://schemas.openxmlformats.org/officeDocument/2006/relationships/hyperlink" Target="http://&#1101;&#1083;&#1077;&#1082;&#1090;&#1088;&#1086;-&#1084;&#1072;&#1088;&#1082;&#1077;&#1090;.&#1088;&#1092;/product/246108/komplekt-klaviaturamysh-multimediynyy-smartbuy-one-328327ag-chernyy-sbc-328327ag-k/" TargetMode="External"/><Relationship Id="rId_hyperlink_1936" Type="http://schemas.openxmlformats.org/officeDocument/2006/relationships/hyperlink" Target="http://&#1101;&#1083;&#1077;&#1082;&#1090;&#1088;&#1086;-&#1084;&#1072;&#1088;&#1082;&#1077;&#1090;.&#1088;&#1092;/product/124786/nabor-besprovodnoy-defender-c-915-chernyy/" TargetMode="External"/><Relationship Id="rId_hyperlink_1937" Type="http://schemas.openxmlformats.org/officeDocument/2006/relationships/hyperlink" Target="http://&#1101;&#1083;&#1077;&#1082;&#1090;&#1088;&#1086;-&#1084;&#1072;&#1088;&#1082;&#1077;&#1090;.&#1088;&#1092;/product/140757/nabor-besprovodnoy-defender-columbia-c-775-chernyy/" TargetMode="External"/><Relationship Id="rId_hyperlink_1938" Type="http://schemas.openxmlformats.org/officeDocument/2006/relationships/hyperlink" Target="http://&#1101;&#1083;&#1077;&#1082;&#1090;&#1088;&#1086;-&#1084;&#1072;&#1088;&#1082;&#1077;&#1090;.&#1088;&#1092;/product/160479/nabor-besprovodnoy-dialog-kmrop-4020uchernaya/" TargetMode="External"/><Relationship Id="rId_hyperlink_1939" Type="http://schemas.openxmlformats.org/officeDocument/2006/relationships/hyperlink" Target="http://&#1101;&#1083;&#1077;&#1082;&#1090;&#1088;&#1086;-&#1084;&#1072;&#1088;&#1082;&#1077;&#1090;.&#1088;&#1092;/product/219851/nabor-besprovodnoy-smartbuy-206368ag-black-sbc-206368ag-k/" TargetMode="External"/><Relationship Id="rId_hyperlink_1940" Type="http://schemas.openxmlformats.org/officeDocument/2006/relationships/hyperlink" Target="http://&#1101;&#1083;&#1077;&#1082;&#1090;&#1088;&#1086;-&#1084;&#1072;&#1088;&#1082;&#1077;&#1090;.&#1088;&#1092;/product/136046/nabor-besprovodnoy-smartbuy-23335ag-black-sbc-23335ag-k/" TargetMode="External"/><Relationship Id="rId_hyperlink_1941" Type="http://schemas.openxmlformats.org/officeDocument/2006/relationships/hyperlink" Target="http://&#1101;&#1083;&#1077;&#1082;&#1090;&#1088;&#1086;-&#1084;&#1072;&#1088;&#1082;&#1077;&#1090;.&#1088;&#1092;/product/244604/nabor-besprovodnoy-smartbuy-250288ag-one-black-sbc-250288ag-k/" TargetMode="External"/><Relationship Id="rId_hyperlink_1942" Type="http://schemas.openxmlformats.org/officeDocument/2006/relationships/hyperlink" Target="http://&#1101;&#1083;&#1077;&#1082;&#1090;&#1088;&#1086;-&#1084;&#1072;&#1088;&#1082;&#1077;&#1090;.&#1088;&#1092;/product/232194/nabor-besprovodnoy-smartbuy-666395-zelenyy-sbc-666395ag-g/" TargetMode="External"/><Relationship Id="rId_hyperlink_1943" Type="http://schemas.openxmlformats.org/officeDocument/2006/relationships/hyperlink" Target="http://&#1101;&#1083;&#1077;&#1082;&#1090;&#1088;&#1086;-&#1084;&#1072;&#1088;&#1082;&#1077;&#1090;.&#1088;&#1092;/product/246109/nabor-besprovodnoy-smartbuy-one-250288ag-belo-zelenyy-sbc-250288ag-wg/" TargetMode="External"/><Relationship Id="rId_hyperlink_1944" Type="http://schemas.openxmlformats.org/officeDocument/2006/relationships/hyperlink" Target="http://&#1101;&#1083;&#1077;&#1082;&#1090;&#1088;&#1086;-&#1084;&#1072;&#1088;&#1082;&#1077;&#1090;.&#1088;&#1092;/product/246110/nabor-besprovodnoy-smartbuy-one-250288ag-belo-sirenevyy-sbc-250288ag-wv/" TargetMode="External"/><Relationship Id="rId_hyperlink_1945" Type="http://schemas.openxmlformats.org/officeDocument/2006/relationships/hyperlink" Target="http://&#1101;&#1083;&#1077;&#1082;&#1090;&#1088;&#1086;-&#1084;&#1072;&#1088;&#1082;&#1077;&#1090;.&#1088;&#1092;/product/247888/nabor-besprovodnoy-orbita-ot-pcm67-bluetooth-belyy/" TargetMode="External"/><Relationship Id="rId_hyperlink_1946" Type="http://schemas.openxmlformats.org/officeDocument/2006/relationships/hyperlink" Target="http://&#1101;&#1083;&#1077;&#1082;&#1090;&#1088;&#1086;-&#1084;&#1072;&#1088;&#1082;&#1077;&#1090;.&#1088;&#1092;/product/235347/nabor-klaviaturamysh-bespovodnaya-hoco-gm17-membrannaya-bluetooth-angliyskaya-versiya-chernyy/" TargetMode="External"/><Relationship Id="rId_hyperlink_1947" Type="http://schemas.openxmlformats.org/officeDocument/2006/relationships/hyperlink" Target="http://&#1101;&#1083;&#1077;&#1082;&#1090;&#1088;&#1086;-&#1084;&#1072;&#1088;&#1082;&#1077;&#1090;.&#1088;&#1092;/product/229226/klaviatura-igrovaya-multimediynaya-smartbuy-rush-raven-200-usb-black-sbk-200gu-k/" TargetMode="External"/><Relationship Id="rId_hyperlink_1948" Type="http://schemas.openxmlformats.org/officeDocument/2006/relationships/hyperlink" Target="http://&#1101;&#1083;&#1077;&#1082;&#1090;&#1088;&#1086;-&#1084;&#1072;&#1088;&#1082;&#1077;&#1090;.&#1088;&#1092;/product/250855/klaviatura-igrovaya-provodnaya-defender-dark-lord-gk-580-ru-chernyyraduzhnaya87knopok/" TargetMode="External"/><Relationship Id="rId_hyperlink_1949" Type="http://schemas.openxmlformats.org/officeDocument/2006/relationships/hyperlink" Target="http://&#1101;&#1083;&#1077;&#1082;&#1090;&#1088;&#1086;-&#1084;&#1072;&#1088;&#1082;&#1077;&#1090;.&#1088;&#1092;/product/145108/klaviatura-igrovaya-provodnaya-defender-doom-keeper-gk-100dl-rgb-podsvetka-anti-ghost/" TargetMode="External"/><Relationship Id="rId_hyperlink_1950" Type="http://schemas.openxmlformats.org/officeDocument/2006/relationships/hyperlink" Target="http://&#1101;&#1083;&#1077;&#1082;&#1090;&#1088;&#1086;-&#1084;&#1072;&#1088;&#1082;&#1077;&#1090;.&#1088;&#1092;/product/236678/klaviatura-igrovaya-provodnaya-defender-raid-gk-778dl-rgb-podsvetka/" TargetMode="External"/><Relationship Id="rId_hyperlink_1951" Type="http://schemas.openxmlformats.org/officeDocument/2006/relationships/hyperlink" Target="http://&#1101;&#1083;&#1077;&#1082;&#1090;&#1088;&#1086;-&#1084;&#1072;&#1088;&#1082;&#1077;&#1090;.&#1088;&#1092;/product/159330/klaviatura-igrovaya-provodnaya-dialog-gan-kata-kgk-11u-chernaya-10-multimediynyh-klavish-usb/" TargetMode="External"/><Relationship Id="rId_hyperlink_1952" Type="http://schemas.openxmlformats.org/officeDocument/2006/relationships/hyperlink" Target="http://&#1101;&#1083;&#1077;&#1082;&#1090;&#1088;&#1086;-&#1084;&#1072;&#1088;&#1082;&#1077;&#1090;.&#1088;&#1092;/product/230274/klaviatura-igrovaya-provodnaya-dialog-gan-kata-kgk-16u-s-podsvetkoy-chernyy-usb/" TargetMode="External"/><Relationship Id="rId_hyperlink_1953" Type="http://schemas.openxmlformats.org/officeDocument/2006/relationships/hyperlink" Target="http://&#1101;&#1083;&#1077;&#1082;&#1090;&#1088;&#1086;-&#1084;&#1072;&#1088;&#1082;&#1077;&#1090;.&#1088;&#1092;/product/224838/klaviatura-igrovaya-provodnaya-smartbuy-rush-armor-310-usb-black-sbk-310g-k/" TargetMode="External"/><Relationship Id="rId_hyperlink_1954" Type="http://schemas.openxmlformats.org/officeDocument/2006/relationships/hyperlink" Target="http://&#1101;&#1083;&#1077;&#1082;&#1090;&#1088;&#1086;-&#1084;&#1072;&#1088;&#1082;&#1077;&#1090;.&#1088;&#1092;/product/223250/klaviatura-igrovaya-provodnaya-smartbuy-rush-savage-311-usb-black-sbk-311g-k/" TargetMode="External"/><Relationship Id="rId_hyperlink_1955" Type="http://schemas.openxmlformats.org/officeDocument/2006/relationships/hyperlink" Target="http://&#1101;&#1083;&#1077;&#1082;&#1090;&#1088;&#1086;-&#1084;&#1072;&#1088;&#1082;&#1077;&#1090;.&#1088;&#1092;/product/221081/klaviatura-igrovaya-provodnaya-smartbuy-rush-warrior-308-usb-black-sbk-308g-k/" TargetMode="External"/><Relationship Id="rId_hyperlink_1956" Type="http://schemas.openxmlformats.org/officeDocument/2006/relationships/hyperlink" Target="http://&#1101;&#1083;&#1077;&#1082;&#1090;&#1088;&#1086;-&#1084;&#1072;&#1088;&#1082;&#1077;&#1090;.&#1088;&#1092;/product/245632/klaviatura-igrovaya-provodnaya-smartbuy-rush-z6-usb-chernaya-sbk-356g-k/" TargetMode="External"/><Relationship Id="rId_hyperlink_1957" Type="http://schemas.openxmlformats.org/officeDocument/2006/relationships/hyperlink" Target="http://&#1101;&#1083;&#1077;&#1082;&#1090;&#1088;&#1086;-&#1084;&#1072;&#1088;&#1082;&#1077;&#1090;.&#1088;&#1092;/product/159013/klaviatura-provodnaya-perfeo-strike-multimedia-usb-game-design-chernaya/" TargetMode="External"/><Relationship Id="rId_hyperlink_1958" Type="http://schemas.openxmlformats.org/officeDocument/2006/relationships/hyperlink" Target="http://&#1101;&#1083;&#1077;&#1082;&#1090;&#1088;&#1086;-&#1084;&#1072;&#1088;&#1082;&#1077;&#1090;.&#1088;&#1092;/product/147616/klaviatura-provodnaya-defender-accent-sb-720-usb-kompaktnaya-chernyy/" TargetMode="External"/><Relationship Id="rId_hyperlink_1959" Type="http://schemas.openxmlformats.org/officeDocument/2006/relationships/hyperlink" Target="http://&#1101;&#1083;&#1077;&#1082;&#1090;&#1088;&#1086;-&#1084;&#1072;&#1088;&#1082;&#1077;&#1090;.&#1088;&#1092;/product/151642/klaviatura-provodnaya-nakatomi-navigator-kn-02u-usb-chernaya-s-krasnymi-igrovymi-klavishami/" TargetMode="External"/><Relationship Id="rId_hyperlink_1960" Type="http://schemas.openxmlformats.org/officeDocument/2006/relationships/hyperlink" Target="http://&#1101;&#1083;&#1077;&#1082;&#1090;&#1088;&#1086;-&#1084;&#1072;&#1088;&#1082;&#1077;&#1090;.&#1088;&#1092;/product/169400/klaviatura-provodnaya-perfeo-pyramid-multimedia-usb-chernaya-pf-8005/" TargetMode="External"/><Relationship Id="rId_hyperlink_1961" Type="http://schemas.openxmlformats.org/officeDocument/2006/relationships/hyperlink" Target="http://&#1101;&#1083;&#1077;&#1082;&#1090;&#1088;&#1086;-&#1084;&#1072;&#1088;&#1082;&#1077;&#1090;.&#1088;&#1092;/product/234559/klaviatura-provodnaya-smartbuy-one-113-usb-black/" TargetMode="External"/><Relationship Id="rId_hyperlink_1962" Type="http://schemas.openxmlformats.org/officeDocument/2006/relationships/hyperlink" Target="http://&#1101;&#1083;&#1077;&#1082;&#1090;&#1088;&#1086;-&#1084;&#1072;&#1088;&#1082;&#1077;&#1090;.&#1088;&#1092;/product/125169/klaviatura-provodnaya-smartbuy-one-221-usb-chernaya-s-sinimi-igrovymi-klavishami-sbk-221u-k/" TargetMode="External"/><Relationship Id="rId_hyperlink_1963" Type="http://schemas.openxmlformats.org/officeDocument/2006/relationships/hyperlink" Target="http://&#1101;&#1083;&#1077;&#1082;&#1090;&#1088;&#1086;-&#1084;&#1072;&#1088;&#1082;&#1077;&#1090;.&#1088;&#1092;/product/244569/klaviatura-provodnaya-smartbuy-one-multimediynaya-s-podsvetkoy-251-usb-belaya/" TargetMode="External"/><Relationship Id="rId_hyperlink_1964" Type="http://schemas.openxmlformats.org/officeDocument/2006/relationships/hyperlink" Target="http://&#1101;&#1083;&#1077;&#1082;&#1090;&#1088;&#1086;-&#1084;&#1072;&#1088;&#1082;&#1077;&#1090;.&#1088;&#1092;/product/220008/klaviatura-provodnaya-smartbuy-multimediynaya-328-usb-s-podsvetkoy-belaya-sbk-328u-w/" TargetMode="External"/><Relationship Id="rId_hyperlink_1965" Type="http://schemas.openxmlformats.org/officeDocument/2006/relationships/hyperlink" Target="http://&#1101;&#1083;&#1077;&#1082;&#1090;&#1088;&#1086;-&#1084;&#1072;&#1088;&#1082;&#1077;&#1090;.&#1088;&#1092;/product/220009/klaviatura-provodnaya-smartbuy-multimediynaya-328-usb-s-podsvetkoy-chernaya-sbk-328u-k/" TargetMode="External"/><Relationship Id="rId_hyperlink_1966" Type="http://schemas.openxmlformats.org/officeDocument/2006/relationships/hyperlink" Target="http://&#1101;&#1083;&#1077;&#1082;&#1090;&#1088;&#1086;-&#1084;&#1072;&#1088;&#1082;&#1077;&#1090;.&#1088;&#1092;/product/125170/klaviatura-provodnaya-smartbuy-multimediynaya-333-usb-s-podsvetkoy-belaya-sbk-333u-w/" TargetMode="External"/><Relationship Id="rId_hyperlink_1967" Type="http://schemas.openxmlformats.org/officeDocument/2006/relationships/hyperlink" Target="http://&#1101;&#1083;&#1077;&#1082;&#1090;&#1088;&#1086;-&#1084;&#1072;&#1088;&#1082;&#1077;&#1090;.&#1088;&#1092;/product/241810/klaviatura-provodnaya-smartbuy-multimediynaya-one-220-usb-sbk-220u-k-chernaya/" TargetMode="External"/><Relationship Id="rId_hyperlink_1968" Type="http://schemas.openxmlformats.org/officeDocument/2006/relationships/hyperlink" Target="http://&#1101;&#1083;&#1077;&#1082;&#1090;&#1088;&#1086;-&#1084;&#1072;&#1088;&#1082;&#1077;&#1090;.&#1088;&#1092;/product/226282/klaviatura-provodnaya-smartbuy-multimediynaya-s-podsvetkoy-240-chernaya-sbk-240u-k/" TargetMode="External"/><Relationship Id="rId_hyperlink_1969" Type="http://schemas.openxmlformats.org/officeDocument/2006/relationships/hyperlink" Target="http://&#1101;&#1083;&#1077;&#1082;&#1090;&#1088;&#1086;-&#1084;&#1072;&#1088;&#1082;&#1077;&#1090;.&#1088;&#1092;/product/171392/klaviatura-provodnaya-gibkaya-silikonovaya-dialog-kfx-05u-chernyyusb-chernaya/" TargetMode="External"/><Relationship Id="rId_hyperlink_1970" Type="http://schemas.openxmlformats.org/officeDocument/2006/relationships/hyperlink" Target="http://&#1101;&#1083;&#1077;&#1082;&#1090;&#1088;&#1086;-&#1084;&#1072;&#1088;&#1082;&#1077;&#1090;.&#1088;&#1092;/product/243961/nakleyka-shrift-dlya-klaviatury-d2-tech-sf-01b-russkiy-shrift-siniy-cvet-na-prozrachnom-fone/" TargetMode="External"/><Relationship Id="rId_hyperlink_1971" Type="http://schemas.openxmlformats.org/officeDocument/2006/relationships/hyperlink" Target="http://&#1101;&#1083;&#1077;&#1082;&#1090;&#1088;&#1086;-&#1084;&#1072;&#1088;&#1082;&#1077;&#1090;.&#1088;&#1092;/product/243962/nakleyka-shrift-dlya-klaviatury-d2-tech-sf-01r-russkiy-shrift-krasnyy-cvet-na-prozrachnom-fone/" TargetMode="External"/><Relationship Id="rId_hyperlink_1972" Type="http://schemas.openxmlformats.org/officeDocument/2006/relationships/hyperlink" Target="http://&#1101;&#1083;&#1077;&#1082;&#1090;&#1088;&#1086;-&#1084;&#1072;&#1088;&#1082;&#1077;&#1090;.&#1088;&#1092;/product/243963/nakleyka-shrift-dlya-klaviatury-d2-tech-sf-01w-russkiy-shrift-belyy-cvet-na-prozrachnom-fone/" TargetMode="External"/><Relationship Id="rId_hyperlink_1973" Type="http://schemas.openxmlformats.org/officeDocument/2006/relationships/hyperlink" Target="http://&#1101;&#1083;&#1077;&#1082;&#1090;&#1088;&#1086;-&#1084;&#1072;&#1088;&#1082;&#1077;&#1090;.&#1088;&#1092;/product/226283/nabor-igrovoy-klaviaturamyshkovrik-smartbuy-rush-shotgun-sbc-307728g-k/" TargetMode="External"/><Relationship Id="rId_hyperlink_1974" Type="http://schemas.openxmlformats.org/officeDocument/2006/relationships/hyperlink" Target="http://&#1101;&#1083;&#1077;&#1082;&#1090;&#1088;&#1086;-&#1084;&#1072;&#1088;&#1082;&#1077;&#1090;.&#1088;&#1092;/product/233010/nabor-provodnoy-defender-tark-c-779-myshklaviaturakover/" TargetMode="External"/><Relationship Id="rId_hyperlink_1975" Type="http://schemas.openxmlformats.org/officeDocument/2006/relationships/hyperlink" Target="http://&#1101;&#1083;&#1077;&#1082;&#1090;&#1088;&#1086;-&#1084;&#1072;&#1088;&#1082;&#1077;&#1090;.&#1088;&#1092;/product/223093/mikrofon-dlya-pk-usb-ot-pcs02/" TargetMode="External"/><Relationship Id="rId_hyperlink_1976" Type="http://schemas.openxmlformats.org/officeDocument/2006/relationships/hyperlink" Target="http://&#1101;&#1083;&#1077;&#1082;&#1090;&#1088;&#1086;-&#1084;&#1072;&#1088;&#1082;&#1077;&#1090;.&#1088;&#1092;/product/134507/mikrofon-defender-mic-117-nastolnyy-na-gibkom-osnovanii-chernyy/" TargetMode="External"/><Relationship Id="rId_hyperlink_1977" Type="http://schemas.openxmlformats.org/officeDocument/2006/relationships/hyperlink" Target="http://&#1101;&#1083;&#1077;&#1082;&#1090;&#1088;&#1086;-&#1084;&#1072;&#1088;&#1082;&#1077;&#1090;.&#1088;&#1092;/product/232863/mikrofon-dlya-pk-hyunda-q10/" TargetMode="External"/><Relationship Id="rId_hyperlink_1978" Type="http://schemas.openxmlformats.org/officeDocument/2006/relationships/hyperlink" Target="http://&#1101;&#1083;&#1077;&#1082;&#1090;&#1088;&#1086;-&#1084;&#1072;&#1088;&#1082;&#1077;&#1090;.&#1088;&#1092;/product/232854/mikrofon-dlya-pk-ot-pcs05/" TargetMode="External"/><Relationship Id="rId_hyperlink_1979" Type="http://schemas.openxmlformats.org/officeDocument/2006/relationships/hyperlink" Target="http://&#1101;&#1083;&#1077;&#1082;&#1090;&#1088;&#1086;-&#1084;&#1072;&#1088;&#1082;&#1077;&#1090;.&#1088;&#1092;/product/219136/mikrofon-dlya-pk-sf-930-ot-pcs04/" TargetMode="External"/><Relationship Id="rId_hyperlink_1980" Type="http://schemas.openxmlformats.org/officeDocument/2006/relationships/hyperlink" Target="http://&#1101;&#1083;&#1077;&#1082;&#1090;&#1088;&#1086;-&#1084;&#1072;&#1088;&#1082;&#1077;&#1090;.&#1088;&#1092;/product/165832/mikrofon-defender-mic-109-na-prischepke/" TargetMode="External"/><Relationship Id="rId_hyperlink_1981" Type="http://schemas.openxmlformats.org/officeDocument/2006/relationships/hyperlink" Target="http://&#1101;&#1083;&#1077;&#1082;&#1090;&#1088;&#1086;-&#1084;&#1072;&#1088;&#1082;&#1077;&#1090;.&#1088;&#1092;/product/243789/mysh-besprovdnaya-perfeo-talent-besshumnaya-6-kn-800-1600-dpi-usb-chern/" TargetMode="External"/><Relationship Id="rId_hyperlink_1982" Type="http://schemas.openxmlformats.org/officeDocument/2006/relationships/hyperlink" Target="http://&#1101;&#1083;&#1077;&#1082;&#1090;&#1088;&#1086;-&#1084;&#1072;&#1088;&#1082;&#1077;&#1090;.&#1088;&#1092;/product/242983/mysh-besprovodnaya-borofone-bg7-belaya/" TargetMode="External"/><Relationship Id="rId_hyperlink_1983" Type="http://schemas.openxmlformats.org/officeDocument/2006/relationships/hyperlink" Target="http://&#1101;&#1083;&#1077;&#1082;&#1090;&#1088;&#1086;-&#1084;&#1072;&#1088;&#1082;&#1077;&#1090;.&#1088;&#1092;/product/125563/mysh-besprovodnaya-defender-accura-mm-275-chernyysiniy/" TargetMode="External"/><Relationship Id="rId_hyperlink_1984" Type="http://schemas.openxmlformats.org/officeDocument/2006/relationships/hyperlink" Target="http://&#1101;&#1083;&#1077;&#1082;&#1090;&#1088;&#1086;-&#1084;&#1072;&#1088;&#1082;&#1077;&#1090;.&#1088;&#1092;/product/240844/mysh-besprovodnaya-defender-auris-mb-027-800-1600dpi-besshumn-krasnyy/" TargetMode="External"/><Relationship Id="rId_hyperlink_1985" Type="http://schemas.openxmlformats.org/officeDocument/2006/relationships/hyperlink" Target="http://&#1101;&#1083;&#1077;&#1082;&#1090;&#1088;&#1086;-&#1084;&#1072;&#1088;&#1082;&#1077;&#1090;.&#1088;&#1092;/product/223492/mysh-besprovodnaya-dialog-comfort-mroc-15u-chernaya/" TargetMode="External"/><Relationship Id="rId_hyperlink_1986" Type="http://schemas.openxmlformats.org/officeDocument/2006/relationships/hyperlink" Target="http://&#1101;&#1083;&#1077;&#1082;&#1090;&#1088;&#1086;-&#1084;&#1072;&#1088;&#1082;&#1077;&#1090;.&#1088;&#1092;/product/223493/mysh-besprovodnaya-dialog-comfort-mroc-17u-chernaya/" TargetMode="External"/><Relationship Id="rId_hyperlink_1987" Type="http://schemas.openxmlformats.org/officeDocument/2006/relationships/hyperlink" Target="http://&#1101;&#1083;&#1077;&#1082;&#1090;&#1088;&#1086;-&#1084;&#1072;&#1088;&#1082;&#1077;&#1090;.&#1088;&#1092;/product/177133/mysh-besprovodnaya-dialog-pointer-rf-24g-optical-mrop-01u-6kn-1600dpi-usb-chernaya/" TargetMode="External"/><Relationship Id="rId_hyperlink_1988" Type="http://schemas.openxmlformats.org/officeDocument/2006/relationships/hyperlink" Target="http://&#1101;&#1083;&#1077;&#1082;&#1090;&#1088;&#1086;-&#1084;&#1072;&#1088;&#1082;&#1077;&#1090;.&#1088;&#1092;/product/244571/mysh-besprovodnaya-dual-bluetoothusb-smartbuy-sbm-590d-l-lavanda/" TargetMode="External"/><Relationship Id="rId_hyperlink_1989" Type="http://schemas.openxmlformats.org/officeDocument/2006/relationships/hyperlink" Target="http://&#1101;&#1083;&#1077;&#1082;&#1090;&#1088;&#1086;-&#1084;&#1072;&#1088;&#1082;&#1077;&#1090;.&#1088;&#1092;/product/221488/mysh-besprovodnaya-dual-bluetoothusb-smartbuy-sbm-597d-k-chernaya/" TargetMode="External"/><Relationship Id="rId_hyperlink_1990" Type="http://schemas.openxmlformats.org/officeDocument/2006/relationships/hyperlink" Target="http://&#1101;&#1083;&#1077;&#1082;&#1090;&#1088;&#1086;-&#1084;&#1072;&#1088;&#1082;&#1077;&#1090;.&#1088;&#1092;/product/220025/mysh-besprovodnaya-perfeo-level-chernyy/" TargetMode="External"/><Relationship Id="rId_hyperlink_1991" Type="http://schemas.openxmlformats.org/officeDocument/2006/relationships/hyperlink" Target="http://&#1101;&#1083;&#1077;&#1082;&#1090;&#1088;&#1086;-&#1084;&#1072;&#1088;&#1082;&#1077;&#1090;.&#1088;&#1092;/product/220614/mysh-besprovodnaya-perfeo-vertex-chernyy-krasnyy/" TargetMode="External"/><Relationship Id="rId_hyperlink_1992" Type="http://schemas.openxmlformats.org/officeDocument/2006/relationships/hyperlink" Target="http://&#1101;&#1083;&#1077;&#1082;&#1090;&#1088;&#1086;-&#1084;&#1072;&#1088;&#1082;&#1077;&#1090;.&#1088;&#1092;/product/126779/mysh-besprovodnaya-smartbuy-502ag-white/" TargetMode="External"/><Relationship Id="rId_hyperlink_1993" Type="http://schemas.openxmlformats.org/officeDocument/2006/relationships/hyperlink" Target="http://&#1101;&#1083;&#1077;&#1082;&#1090;&#1088;&#1086;-&#1084;&#1072;&#1088;&#1082;&#1077;&#1090;.&#1088;&#1092;/product/242903/mysh-besprovodnaya-smartbuy-266ag-belaya-gradient/" TargetMode="External"/><Relationship Id="rId_hyperlink_1994" Type="http://schemas.openxmlformats.org/officeDocument/2006/relationships/hyperlink" Target="http://&#1101;&#1083;&#1077;&#1082;&#1090;&#1088;&#1086;-&#1084;&#1072;&#1088;&#1082;&#1077;&#1090;.&#1088;&#1092;/product/242905/mysh-besprovodnaya-smartbuy-266ag-fioletovyy-gradient/" TargetMode="External"/><Relationship Id="rId_hyperlink_1995" Type="http://schemas.openxmlformats.org/officeDocument/2006/relationships/hyperlink" Target="http://&#1101;&#1083;&#1077;&#1082;&#1090;&#1088;&#1086;-&#1084;&#1072;&#1088;&#1082;&#1077;&#1090;.&#1088;&#1092;/product/174738/mysh-besprovodnaya-smartbuy-304ag-3-kpopki-1600dpi-usb-chernaya/" TargetMode="External"/><Relationship Id="rId_hyperlink_1996" Type="http://schemas.openxmlformats.org/officeDocument/2006/relationships/hyperlink" Target="http://&#1101;&#1083;&#1077;&#1082;&#1090;&#1088;&#1086;-&#1084;&#1072;&#1088;&#1082;&#1077;&#1090;.&#1088;&#1092;/product/173395/mysh-besprovodnaya-smartbuy-356ag-bluewhite/" TargetMode="External"/><Relationship Id="rId_hyperlink_1997" Type="http://schemas.openxmlformats.org/officeDocument/2006/relationships/hyperlink" Target="http://&#1101;&#1083;&#1077;&#1082;&#1090;&#1088;&#1086;-&#1084;&#1072;&#1088;&#1082;&#1077;&#1090;.&#1088;&#1092;/product/247050/mysh-besprovodnaya-smartbuy-402cag-seryy-metallik-s-zaryadkoy-ot-usb/" TargetMode="External"/><Relationship Id="rId_hyperlink_1998" Type="http://schemas.openxmlformats.org/officeDocument/2006/relationships/hyperlink" Target="http://&#1101;&#1083;&#1077;&#1082;&#1090;&#1088;&#1086;-&#1084;&#1072;&#1088;&#1082;&#1077;&#1090;.&#1088;&#1092;/product/247051/mysh-besprovodnaya-smartbuy-402cag-siniy-metallik-s-zaryadkoy-ot-usb/" TargetMode="External"/><Relationship Id="rId_hyperlink_1999" Type="http://schemas.openxmlformats.org/officeDocument/2006/relationships/hyperlink" Target="http://&#1101;&#1083;&#1077;&#1082;&#1090;&#1088;&#1086;-&#1084;&#1072;&#1088;&#1082;&#1077;&#1090;.&#1088;&#1092;/product/247052/mysh-besprovodnaya-smartbuy-402cag-chernaya-s-zaryadkoy-ot-usb/" TargetMode="External"/><Relationship Id="rId_hyperlink_2000" Type="http://schemas.openxmlformats.org/officeDocument/2006/relationships/hyperlink" Target="http://&#1101;&#1083;&#1077;&#1082;&#1090;&#1088;&#1086;-&#1084;&#1072;&#1088;&#1082;&#1077;&#1090;.&#1088;&#1092;/product/164743/mysh-besprovodnaya-smartbuy-613ag-purpleblack/" TargetMode="External"/><Relationship Id="rId_hyperlink_2001" Type="http://schemas.openxmlformats.org/officeDocument/2006/relationships/hyperlink" Target="http://&#1101;&#1083;&#1077;&#1082;&#1090;&#1088;&#1086;-&#1084;&#1072;&#1088;&#1082;&#1077;&#1090;.&#1088;&#1092;/product/244575/mysh-besprovodnaya-smartbuy-one-202-krasnyy/" TargetMode="External"/><Relationship Id="rId_hyperlink_2002" Type="http://schemas.openxmlformats.org/officeDocument/2006/relationships/hyperlink" Target="http://&#1101;&#1083;&#1077;&#1082;&#1090;&#1088;&#1086;-&#1084;&#1072;&#1088;&#1082;&#1077;&#1090;.&#1088;&#1092;/product/244576/mysh-besprovodnaya-smartbuy-one-202-fioletovyy/" TargetMode="External"/><Relationship Id="rId_hyperlink_2003" Type="http://schemas.openxmlformats.org/officeDocument/2006/relationships/hyperlink" Target="http://&#1101;&#1083;&#1077;&#1082;&#1090;&#1088;&#1086;-&#1084;&#1072;&#1088;&#1082;&#1077;&#1090;.&#1088;&#1092;/product/244574/mysh-besprovodnaya-smartbuy-one-202-chernyy/" TargetMode="External"/><Relationship Id="rId_hyperlink_2004" Type="http://schemas.openxmlformats.org/officeDocument/2006/relationships/hyperlink" Target="http://&#1101;&#1083;&#1077;&#1082;&#1090;&#1088;&#1086;-&#1084;&#1072;&#1088;&#1082;&#1077;&#1090;.&#1088;&#1092;/product/239337/mysh-besprovodnaya-smartbuy-one-303ag-k-chernaya/" TargetMode="External"/><Relationship Id="rId_hyperlink_2005" Type="http://schemas.openxmlformats.org/officeDocument/2006/relationships/hyperlink" Target="http://&#1101;&#1083;&#1077;&#1082;&#1090;&#1088;&#1086;-&#1084;&#1072;&#1088;&#1082;&#1077;&#1090;.&#1088;&#1092;/product/165375/mysh-besprovodnaya-smartbuy-one-340ag-4-kpopki-1000dpi-usb-chernaya/" TargetMode="External"/><Relationship Id="rId_hyperlink_2006" Type="http://schemas.openxmlformats.org/officeDocument/2006/relationships/hyperlink" Target="http://&#1101;&#1083;&#1077;&#1082;&#1090;&#1088;&#1086;-&#1084;&#1072;&#1088;&#1082;&#1077;&#1090;.&#1088;&#1092;/product/127615/mysh-besprovodnaya-smartbuy-one-340ag-w-4-kpopki-1000dpi-usb-belaya/" TargetMode="External"/><Relationship Id="rId_hyperlink_2007" Type="http://schemas.openxmlformats.org/officeDocument/2006/relationships/hyperlink" Target="http://&#1101;&#1083;&#1077;&#1082;&#1090;&#1088;&#1086;-&#1084;&#1072;&#1088;&#1082;&#1077;&#1090;.&#1088;&#1092;/product/168408/mysh-besprovodnaya-smartbuy-one-344cag-s-zaryadkoy-ot-usb-cherno-krasnaya/" TargetMode="External"/><Relationship Id="rId_hyperlink_2008" Type="http://schemas.openxmlformats.org/officeDocument/2006/relationships/hyperlink" Target="http://&#1101;&#1083;&#1077;&#1082;&#1090;&#1088;&#1086;-&#1084;&#1072;&#1088;&#1082;&#1077;&#1090;.&#1088;&#1092;/product/161158/mysh-besprovodnaya-smartbuy-one-352-cherno-krasnaya-sbm-352ag-rk/" TargetMode="External"/><Relationship Id="rId_hyperlink_2009" Type="http://schemas.openxmlformats.org/officeDocument/2006/relationships/hyperlink" Target="http://&#1101;&#1083;&#1077;&#1082;&#1090;&#1088;&#1086;-&#1084;&#1072;&#1088;&#1082;&#1077;&#1090;.&#1088;&#1092;/product/250773/mysh-besprovodnaya-smartbuy-one-dual-btusb-s-zaryadkoy-smartbuy-x55-chernaya-sbm755dk/" TargetMode="External"/><Relationship Id="rId_hyperlink_2010" Type="http://schemas.openxmlformats.org/officeDocument/2006/relationships/hyperlink" Target="http://&#1101;&#1083;&#1077;&#1082;&#1090;&#1088;&#1086;-&#1084;&#1072;&#1088;&#1082;&#1077;&#1090;.&#1088;&#1092;/product/226772/mysh-besprovodnaya-smartbuy-one-bezzvuchnaya-262ag-o-bronza/" TargetMode="External"/><Relationship Id="rId_hyperlink_2011" Type="http://schemas.openxmlformats.org/officeDocument/2006/relationships/hyperlink" Target="http://&#1101;&#1083;&#1077;&#1082;&#1090;&#1088;&#1086;-&#1084;&#1072;&#1088;&#1082;&#1077;&#1090;.&#1088;&#1092;/product/246747/mysh-besprovodnaya-bezzvuchnaya-smartbuy-282ag-nude-sbm-282ag-n/" TargetMode="External"/><Relationship Id="rId_hyperlink_2012" Type="http://schemas.openxmlformats.org/officeDocument/2006/relationships/hyperlink" Target="http://&#1101;&#1083;&#1077;&#1082;&#1090;&#1088;&#1086;-&#1084;&#1072;&#1088;&#1082;&#1077;&#1090;.&#1088;&#1092;/product/246748/mysh-besprovodnaya-besshumnaya-smartbuy-616ag-belaya-sbm616agw/" TargetMode="External"/><Relationship Id="rId_hyperlink_2013" Type="http://schemas.openxmlformats.org/officeDocument/2006/relationships/hyperlink" Target="http://&#1101;&#1083;&#1077;&#1082;&#1090;&#1088;&#1086;-&#1084;&#1072;&#1088;&#1082;&#1077;&#1090;.&#1088;&#1092;/product/248573/mysh-besprovodnaya-besshumnaya-smartbuy-616ag-golubaya-sbm616agb/" TargetMode="External"/><Relationship Id="rId_hyperlink_2014" Type="http://schemas.openxmlformats.org/officeDocument/2006/relationships/hyperlink" Target="http://&#1101;&#1083;&#1077;&#1082;&#1090;&#1088;&#1086;-&#1084;&#1072;&#1088;&#1082;&#1077;&#1090;.&#1088;&#1092;/product/248574/mysh-besprovodnaya-besshumnaya-smartbuy-616ag-rozovaya-sbm616agp/" TargetMode="External"/><Relationship Id="rId_hyperlink_2015" Type="http://schemas.openxmlformats.org/officeDocument/2006/relationships/hyperlink" Target="http://&#1101;&#1083;&#1077;&#1082;&#1090;&#1088;&#1086;-&#1084;&#1072;&#1088;&#1082;&#1077;&#1090;.&#1088;&#1092;/product/145118/mysh-igrovaya-provodnaya-defender-forced-gm-020l-optika6knopok800-3200dpi/" TargetMode="External"/><Relationship Id="rId_hyperlink_2016" Type="http://schemas.openxmlformats.org/officeDocument/2006/relationships/hyperlink" Target="http://&#1101;&#1083;&#1077;&#1082;&#1090;&#1088;&#1086;-&#1084;&#1072;&#1088;&#1082;&#1077;&#1090;.&#1088;&#1092;/product/193806/mysh-igrovaya-provodnaya-defender-shock-gm-110l-optika6knopok800-3200dpi/" TargetMode="External"/><Relationship Id="rId_hyperlink_2017" Type="http://schemas.openxmlformats.org/officeDocument/2006/relationships/hyperlink" Target="http://&#1101;&#1083;&#1077;&#1082;&#1090;&#1088;&#1086;-&#1084;&#1072;&#1088;&#1082;&#1077;&#1090;.&#1088;&#1092;/product/224045/mysh-igrovaya-provodnaya-defender-sirius-gm-660l/" TargetMode="External"/><Relationship Id="rId_hyperlink_2018" Type="http://schemas.openxmlformats.org/officeDocument/2006/relationships/hyperlink" Target="http://&#1101;&#1083;&#1077;&#1082;&#1090;&#1088;&#1086;-&#1084;&#1072;&#1088;&#1082;&#1077;&#1090;.&#1088;&#1092;/product/145119/mysh-igrovaya-provodnaya-defender-sky-dragon-gm-090l-optika6knopok800-3200dpi/" TargetMode="External"/><Relationship Id="rId_hyperlink_2019" Type="http://schemas.openxmlformats.org/officeDocument/2006/relationships/hyperlink" Target="http://&#1101;&#1083;&#1077;&#1082;&#1090;&#1088;&#1086;-&#1084;&#1072;&#1088;&#1082;&#1077;&#1090;.&#1088;&#1092;/product/219071/mysh-igrovaya-provodnaya-defender-venom-gm-640l-8-kn-3200-dpi/" TargetMode="External"/><Relationship Id="rId_hyperlink_2020" Type="http://schemas.openxmlformats.org/officeDocument/2006/relationships/hyperlink" Target="http://&#1101;&#1083;&#1077;&#1082;&#1090;&#1088;&#1086;-&#1084;&#1072;&#1088;&#1082;&#1077;&#1090;.&#1088;&#1092;/product/232271/mysh-igrovaya-provodnaya-dialog-mgk-07u-gan-kata-4-knopkirolik-prokrutki-usb-chernaya/" TargetMode="External"/><Relationship Id="rId_hyperlink_2021" Type="http://schemas.openxmlformats.org/officeDocument/2006/relationships/hyperlink" Target="http://&#1101;&#1083;&#1077;&#1082;&#1090;&#1088;&#1086;-&#1084;&#1072;&#1088;&#1082;&#1077;&#1090;.&#1088;&#1092;/product/158583/mysh-igrovaya-provodnaya-dialog-mgk-08u-gan-kata-6-knopokrolik-prokrutki-usb/" TargetMode="External"/><Relationship Id="rId_hyperlink_2022" Type="http://schemas.openxmlformats.org/officeDocument/2006/relationships/hyperlink" Target="http://&#1101;&#1083;&#1077;&#1082;&#1090;&#1088;&#1086;-&#1084;&#1072;&#1088;&#1082;&#1077;&#1090;.&#1088;&#1092;/product/167217/mysh-igrovaya-provodnaya-dialog-mgk-10u-gan-kata-6-knopokrolik-prokrutki-usb-chernaya/" TargetMode="External"/><Relationship Id="rId_hyperlink_2023" Type="http://schemas.openxmlformats.org/officeDocument/2006/relationships/hyperlink" Target="http://&#1101;&#1083;&#1077;&#1082;&#1090;&#1088;&#1086;-&#1084;&#1072;&#1088;&#1082;&#1077;&#1090;.&#1088;&#1092;/product/158843/mysh-igrovaya-provodnaya-dialog-mgk-11u-gan-kata-6-knopokrolik-prokrutki-usb-chernaya/" TargetMode="External"/><Relationship Id="rId_hyperlink_2024" Type="http://schemas.openxmlformats.org/officeDocument/2006/relationships/hyperlink" Target="http://&#1101;&#1083;&#1077;&#1082;&#1090;&#1088;&#1086;-&#1084;&#1072;&#1088;&#1082;&#1077;&#1090;.&#1088;&#1092;/product/167218/mysh-igrovaya-provodnaya-dialog-mgk-12u-gan-kata-6-knopokrolik-prokrutki-usb-chernaya/" TargetMode="External"/><Relationship Id="rId_hyperlink_2025" Type="http://schemas.openxmlformats.org/officeDocument/2006/relationships/hyperlink" Target="http://&#1101;&#1083;&#1077;&#1082;&#1090;&#1088;&#1086;-&#1084;&#1072;&#1088;&#1082;&#1077;&#1090;.&#1088;&#1092;/product/167525/mysh-igrovaya-provodnaya-dialog-mog-08u-nakatomi-chernaya/" TargetMode="External"/><Relationship Id="rId_hyperlink_2026" Type="http://schemas.openxmlformats.org/officeDocument/2006/relationships/hyperlink" Target="http://&#1101;&#1083;&#1077;&#1082;&#1090;&#1088;&#1086;-&#1084;&#1072;&#1088;&#1082;&#1077;&#1090;.&#1088;&#1092;/product/167526/mysh-igrovaya-provodnaya-dialog-mog-11u-nakatomi-chernaya/" TargetMode="External"/><Relationship Id="rId_hyperlink_2027" Type="http://schemas.openxmlformats.org/officeDocument/2006/relationships/hyperlink" Target="http://&#1101;&#1083;&#1077;&#1082;&#1090;&#1088;&#1086;-&#1084;&#1072;&#1088;&#1082;&#1077;&#1090;.&#1088;&#1092;/product/153843/mysh-igrovaya-provodnaya-r8-m1611-usb-krasnaya/" TargetMode="External"/><Relationship Id="rId_hyperlink_2028" Type="http://schemas.openxmlformats.org/officeDocument/2006/relationships/hyperlink" Target="http://&#1101;&#1083;&#1077;&#1082;&#1090;&#1088;&#1086;-&#1084;&#1072;&#1088;&#1082;&#1077;&#1090;.&#1088;&#1092;/product/239334/mysh-igrovaya-provodnaya-smartbuy-rush-743-chernaya-sbm-743g-k/" TargetMode="External"/><Relationship Id="rId_hyperlink_2029" Type="http://schemas.openxmlformats.org/officeDocument/2006/relationships/hyperlink" Target="http://&#1101;&#1083;&#1077;&#1082;&#1090;&#1088;&#1086;-&#1084;&#1072;&#1088;&#1082;&#1077;&#1090;.&#1088;&#1092;/product/239335/mysh-igrovaya-provodnaya-smartbuy-rush-744-chernaya-sbm-744g-k/" TargetMode="External"/><Relationship Id="rId_hyperlink_2030" Type="http://schemas.openxmlformats.org/officeDocument/2006/relationships/hyperlink" Target="http://&#1101;&#1083;&#1077;&#1082;&#1090;&#1088;&#1086;-&#1084;&#1072;&#1088;&#1082;&#1077;&#1090;.&#1088;&#1092;/product/226287/mysh-igrovaya-provodnaya-smartbuy-rush-phantom-713-metall-sbm-713g-g/" TargetMode="External"/><Relationship Id="rId_hyperlink_2031" Type="http://schemas.openxmlformats.org/officeDocument/2006/relationships/hyperlink" Target="http://&#1101;&#1083;&#1077;&#1082;&#1090;&#1088;&#1086;-&#1084;&#1072;&#1088;&#1082;&#1077;&#1090;.&#1088;&#1092;/product/224840/mysh-igrovaya-provodnaya-smartbuy-rush-zombie-721-chernyy-sbm-721g-k/" TargetMode="External"/><Relationship Id="rId_hyperlink_2032" Type="http://schemas.openxmlformats.org/officeDocument/2006/relationships/hyperlink" Target="http://&#1101;&#1083;&#1077;&#1082;&#1090;&#1088;&#1086;-&#1084;&#1072;&#1088;&#1082;&#1077;&#1090;.&#1088;&#1092;/product/231856/kovrik-kompyuternyy-h8-25x29-pubg-karlo/" TargetMode="External"/><Relationship Id="rId_hyperlink_2033" Type="http://schemas.openxmlformats.org/officeDocument/2006/relationships/hyperlink" Target="http://&#1101;&#1083;&#1077;&#1082;&#1090;&#1088;&#1086;-&#1084;&#1072;&#1088;&#1082;&#1077;&#1090;.&#1088;&#1092;/product/245595/kovrik-kompyuternyy-l11-210h250/" TargetMode="External"/><Relationship Id="rId_hyperlink_2034" Type="http://schemas.openxmlformats.org/officeDocument/2006/relationships/hyperlink" Target="http://&#1101;&#1083;&#1077;&#1082;&#1090;&#1088;&#1086;-&#1084;&#1072;&#1088;&#1082;&#1077;&#1090;.&#1088;&#1092;/product/142009/kovrik-kompyuternyy-igrovoy-dialog-pgk-07-plane-gan-kata/" TargetMode="External"/><Relationship Id="rId_hyperlink_2035" Type="http://schemas.openxmlformats.org/officeDocument/2006/relationships/hyperlink" Target="http://&#1101;&#1083;&#1077;&#1082;&#1090;&#1088;&#1086;-&#1084;&#1072;&#1088;&#1082;&#1077;&#1090;.&#1088;&#1092;/product/230872/kovrik-kompyuternyy-igrovoy-smartbuy-rush-allure-sbmp-18g-al/" TargetMode="External"/><Relationship Id="rId_hyperlink_2036" Type="http://schemas.openxmlformats.org/officeDocument/2006/relationships/hyperlink" Target="http://&#1101;&#1083;&#1077;&#1082;&#1090;&#1088;&#1086;-&#1084;&#1072;&#1088;&#1082;&#1077;&#1090;.&#1088;&#1092;/product/238710/kovrik-kompyuternyy-igrovoy-smartbuy-rush-blackout-sbmp-01g-k/" TargetMode="External"/><Relationship Id="rId_hyperlink_2037" Type="http://schemas.openxmlformats.org/officeDocument/2006/relationships/hyperlink" Target="http://&#1101;&#1083;&#1077;&#1082;&#1090;&#1088;&#1086;-&#1084;&#1072;&#1088;&#1082;&#1077;&#1090;.&#1088;&#1092;/product/226769/kovrik-kompyuternyy-igrovoy-smartbuy-rush-cyborg-sbmp-04g-cb/" TargetMode="External"/><Relationship Id="rId_hyperlink_2038" Type="http://schemas.openxmlformats.org/officeDocument/2006/relationships/hyperlink" Target="http://&#1101;&#1083;&#1077;&#1082;&#1090;&#1088;&#1086;-&#1084;&#1072;&#1088;&#1082;&#1077;&#1090;.&#1088;&#1092;/product/231461/kovrik-kompyuternyy-igrovoy-smartbuy-rush-draco-sbmp-05g-dr/" TargetMode="External"/><Relationship Id="rId_hyperlink_2039" Type="http://schemas.openxmlformats.org/officeDocument/2006/relationships/hyperlink" Target="http://&#1101;&#1083;&#1077;&#1082;&#1090;&#1088;&#1086;-&#1084;&#1072;&#1088;&#1082;&#1077;&#1090;.&#1088;&#1092;/product/230873/kovrik-kompyuternyy-igrovoy-smartbuy-rush-earth-sbmp-17g-ea/" TargetMode="External"/><Relationship Id="rId_hyperlink_2040" Type="http://schemas.openxmlformats.org/officeDocument/2006/relationships/hyperlink" Target="http://&#1101;&#1083;&#1077;&#1082;&#1090;&#1088;&#1086;-&#1084;&#1072;&#1088;&#1082;&#1077;&#1090;.&#1088;&#1092;/product/230876/kovrik-kompyuternyy-igrovoy-smartbuy-rush-florena-sbmp-12g-fl/" TargetMode="External"/><Relationship Id="rId_hyperlink_2041" Type="http://schemas.openxmlformats.org/officeDocument/2006/relationships/hyperlink" Target="http://&#1101;&#1083;&#1077;&#1082;&#1090;&#1088;&#1086;-&#1084;&#1072;&#1088;&#1082;&#1077;&#1090;.&#1088;&#1092;/product/230060/kovrik-kompyuternyy-igrovoy-smartbuy-rush-gargo-sbmp-16g-ga/" TargetMode="External"/><Relationship Id="rId_hyperlink_2042" Type="http://schemas.openxmlformats.org/officeDocument/2006/relationships/hyperlink" Target="http://&#1101;&#1083;&#1077;&#1082;&#1090;&#1088;&#1086;-&#1084;&#1072;&#1088;&#1082;&#1077;&#1090;.&#1088;&#1092;/product/230877/kovrik-kompyuternyy-igrovoy-smartbuy-rush-inspire-sbmp-15g-ip/" TargetMode="External"/><Relationship Id="rId_hyperlink_2043" Type="http://schemas.openxmlformats.org/officeDocument/2006/relationships/hyperlink" Target="http://&#1101;&#1083;&#1077;&#1082;&#1090;&#1088;&#1086;-&#1084;&#1072;&#1088;&#1082;&#1077;&#1090;.&#1088;&#1092;/product/230878/kovrik-kompyuternyy-igrovoy-smartbuy-rush-tomoe-sbmp-13g-tm/" TargetMode="External"/><Relationship Id="rId_hyperlink_2044" Type="http://schemas.openxmlformats.org/officeDocument/2006/relationships/hyperlink" Target="http://&#1101;&#1083;&#1077;&#1082;&#1090;&#1088;&#1086;-&#1084;&#1072;&#1088;&#1082;&#1077;&#1090;.&#1088;&#1092;/product/230879/kovrik-kompyuternyy-igrovoy-smartbuy-rush-yeti-sbmp-19g-ye/" TargetMode="External"/><Relationship Id="rId_hyperlink_2045" Type="http://schemas.openxmlformats.org/officeDocument/2006/relationships/hyperlink" Target="http://&#1101;&#1083;&#1077;&#1082;&#1090;&#1088;&#1086;-&#1084;&#1072;&#1088;&#1082;&#1077;&#1090;.&#1088;&#1092;/product/235862/kovrik-kompyuternyy-igrovoy-smartbuy-rush-zombyzzz-sbmp-11g-zm/" TargetMode="External"/><Relationship Id="rId_hyperlink_2046" Type="http://schemas.openxmlformats.org/officeDocument/2006/relationships/hyperlink" Target="http://&#1101;&#1083;&#1077;&#1082;&#1090;&#1088;&#1086;-&#1084;&#1072;&#1088;&#1082;&#1077;&#1090;.&#1088;&#1092;/product/222043/kovrik-ritmix-mpd-020-english-220x180x3/" TargetMode="External"/><Relationship Id="rId_hyperlink_2047" Type="http://schemas.openxmlformats.org/officeDocument/2006/relationships/hyperlink" Target="http://&#1101;&#1083;&#1077;&#1082;&#1090;&#1088;&#1086;-&#1084;&#1072;&#1088;&#1082;&#1077;&#1090;.&#1088;&#1092;/product/135009/kovrik-kompyuternyy-defender-ergo-plastikovyy-opti-laser-goluboy/" TargetMode="External"/><Relationship Id="rId_hyperlink_2048" Type="http://schemas.openxmlformats.org/officeDocument/2006/relationships/hyperlink" Target="http://&#1101;&#1083;&#1077;&#1082;&#1090;&#1088;&#1086;-&#1084;&#1072;&#1088;&#1082;&#1077;&#1090;.&#1088;&#1092;/product/135008/kovrik-kompyuternyy-defender-ergo-plastikovyy-opti-laser-chernyy/" TargetMode="External"/><Relationship Id="rId_hyperlink_2049" Type="http://schemas.openxmlformats.org/officeDocument/2006/relationships/hyperlink" Target="http://&#1101;&#1083;&#1077;&#1082;&#1090;&#1088;&#1086;-&#1084;&#1072;&#1088;&#1082;&#1077;&#1090;.&#1088;&#1092;/product/129096/kovrik-kompyuternyy-defender-juicy-sticker-plastikovyy-assortiment-220h180h04mm/" TargetMode="External"/><Relationship Id="rId_hyperlink_2050" Type="http://schemas.openxmlformats.org/officeDocument/2006/relationships/hyperlink" Target="http://&#1101;&#1083;&#1077;&#1082;&#1090;&#1088;&#1086;-&#1084;&#1072;&#1088;&#1082;&#1077;&#1090;.&#1088;&#1092;/product/129094/kovrik-kompyuternyy-defender-sticker-plastikovyy-assortiment-220h180h04mm/" TargetMode="External"/><Relationship Id="rId_hyperlink_2051" Type="http://schemas.openxmlformats.org/officeDocument/2006/relationships/hyperlink" Target="http://&#1101;&#1083;&#1077;&#1082;&#1090;&#1088;&#1086;-&#1084;&#1072;&#1088;&#1082;&#1077;&#1090;.&#1088;&#1092;/product/236339/kovrik-kompyuternyy-f2-20x24sm-ferrari/" TargetMode="External"/><Relationship Id="rId_hyperlink_2052" Type="http://schemas.openxmlformats.org/officeDocument/2006/relationships/hyperlink" Target="http://&#1101;&#1083;&#1077;&#1082;&#1090;&#1088;&#1086;-&#1084;&#1072;&#1088;&#1082;&#1077;&#1090;.&#1088;&#1092;/product/238216/kovrik-kompyuternyy-f2-20x24sm-lamborghini/" TargetMode="External"/><Relationship Id="rId_hyperlink_2053" Type="http://schemas.openxmlformats.org/officeDocument/2006/relationships/hyperlink" Target="http://&#1101;&#1083;&#1077;&#1082;&#1090;&#1088;&#1086;-&#1084;&#1072;&#1088;&#1082;&#1077;&#1090;.&#1088;&#1092;/product/238219/kovrik-kompyuternyy-f2-20x24sm-lamborghini-kv22/" TargetMode="External"/><Relationship Id="rId_hyperlink_2054" Type="http://schemas.openxmlformats.org/officeDocument/2006/relationships/hyperlink" Target="http://&#1101;&#1083;&#1077;&#1082;&#1090;&#1088;&#1086;-&#1084;&#1072;&#1088;&#1082;&#1077;&#1090;.&#1088;&#1092;/product/238217/kovrik-kompyuternyy-f2-20x24sm-mig-35/" TargetMode="External"/><Relationship Id="rId_hyperlink_2055" Type="http://schemas.openxmlformats.org/officeDocument/2006/relationships/hyperlink" Target="http://&#1101;&#1083;&#1077;&#1082;&#1090;&#1088;&#1086;-&#1084;&#1072;&#1088;&#1082;&#1077;&#1090;.&#1088;&#1092;/product/238218/kovrik-kompyuternyy-f2-20x24sm-pubg-gidrocikl/" TargetMode="External"/><Relationship Id="rId_hyperlink_2056" Type="http://schemas.openxmlformats.org/officeDocument/2006/relationships/hyperlink" Target="http://&#1101;&#1083;&#1077;&#1082;&#1090;&#1088;&#1086;-&#1084;&#1072;&#1088;&#1082;&#1077;&#1090;.&#1088;&#1092;/product/245204/kovrik-kompyuternyy-f2-20x24sm-vetrogenerator/" TargetMode="External"/><Relationship Id="rId_hyperlink_2057" Type="http://schemas.openxmlformats.org/officeDocument/2006/relationships/hyperlink" Target="http://&#1101;&#1083;&#1077;&#1082;&#1090;&#1088;&#1086;-&#1084;&#1072;&#1088;&#1082;&#1077;&#1090;.&#1088;&#1092;/product/236352/kovrik-kompyuternyy-g5-30x40sm-dota-victor/" TargetMode="External"/><Relationship Id="rId_hyperlink_2058" Type="http://schemas.openxmlformats.org/officeDocument/2006/relationships/hyperlink" Target="http://&#1101;&#1083;&#1077;&#1082;&#1090;&#1088;&#1086;-&#1084;&#1072;&#1088;&#1082;&#1077;&#1090;.&#1088;&#1092;/product/238229/kovrik-kompyuternyy-g5-30x40sm-vrt/" TargetMode="External"/><Relationship Id="rId_hyperlink_2059" Type="http://schemas.openxmlformats.org/officeDocument/2006/relationships/hyperlink" Target="http://&#1101;&#1083;&#1077;&#1082;&#1090;&#1088;&#1086;-&#1084;&#1072;&#1088;&#1082;&#1077;&#1090;.&#1088;&#1092;/product/228810/kovrik-kompyuternyy-h8-25x29-lion/" TargetMode="External"/><Relationship Id="rId_hyperlink_2060" Type="http://schemas.openxmlformats.org/officeDocument/2006/relationships/hyperlink" Target="http://&#1101;&#1083;&#1077;&#1082;&#1090;&#1088;&#1086;-&#1084;&#1072;&#1088;&#1082;&#1077;&#1090;.&#1088;&#1092;/product/238239/kovrik-kompyuternyy-h8-25x29-pubg-girl/" TargetMode="External"/><Relationship Id="rId_hyperlink_2061" Type="http://schemas.openxmlformats.org/officeDocument/2006/relationships/hyperlink" Target="http://&#1101;&#1083;&#1077;&#1082;&#1090;&#1088;&#1086;-&#1084;&#1072;&#1088;&#1082;&#1077;&#1090;.&#1088;&#1092;/product/228806/kovrik-kompyuternyy-h8-25x29-pubg-slem/" TargetMode="External"/><Relationship Id="rId_hyperlink_2062" Type="http://schemas.openxmlformats.org/officeDocument/2006/relationships/hyperlink" Target="http://&#1101;&#1083;&#1077;&#1082;&#1090;&#1088;&#1086;-&#1084;&#1072;&#1088;&#1082;&#1077;&#1090;.&#1088;&#1092;/product/236359/kovrik-kompyuternyy-h8-25x29-pubg-bayk/" TargetMode="External"/><Relationship Id="rId_hyperlink_2063" Type="http://schemas.openxmlformats.org/officeDocument/2006/relationships/hyperlink" Target="http://&#1101;&#1083;&#1077;&#1082;&#1090;&#1088;&#1086;-&#1084;&#1072;&#1088;&#1082;&#1077;&#1090;.&#1088;&#1092;/product/245208/kovrik-kompyuternyy-h8-25x29sm-leto-3/" TargetMode="External"/><Relationship Id="rId_hyperlink_2064" Type="http://schemas.openxmlformats.org/officeDocument/2006/relationships/hyperlink" Target="http://&#1101;&#1083;&#1077;&#1082;&#1090;&#1088;&#1086;-&#1084;&#1072;&#1088;&#1082;&#1077;&#1090;.&#1088;&#1092;/product/222998/kovrik-kompyuternyy-perfeo-plyazh-1-1802202/" TargetMode="External"/><Relationship Id="rId_hyperlink_2065" Type="http://schemas.openxmlformats.org/officeDocument/2006/relationships/hyperlink" Target="http://&#1101;&#1083;&#1077;&#1082;&#1090;&#1088;&#1086;-&#1084;&#1072;&#1088;&#1082;&#1077;&#1090;.&#1088;&#1092;/product/222999/kovrik-kompyuternyy-perfeo-plyazh-2-1802202/" TargetMode="External"/><Relationship Id="rId_hyperlink_2066" Type="http://schemas.openxmlformats.org/officeDocument/2006/relationships/hyperlink" Target="http://&#1101;&#1083;&#1077;&#1082;&#1090;&#1088;&#1086;-&#1084;&#1072;&#1088;&#1082;&#1077;&#1090;.&#1088;&#1092;/product/223000/kovrik-kompyuternyy-perfeo-plyazh-3-1802202/" TargetMode="External"/><Relationship Id="rId_hyperlink_2067" Type="http://schemas.openxmlformats.org/officeDocument/2006/relationships/hyperlink" Target="http://&#1101;&#1083;&#1077;&#1082;&#1090;&#1088;&#1086;-&#1084;&#1072;&#1088;&#1082;&#1077;&#1090;.&#1088;&#1092;/product/223001/kovrik-kompyuternyy-perfeo-plyazh-4-1802202/" TargetMode="External"/><Relationship Id="rId_hyperlink_2068" Type="http://schemas.openxmlformats.org/officeDocument/2006/relationships/hyperlink" Target="http://&#1101;&#1083;&#1077;&#1082;&#1090;&#1088;&#1086;-&#1084;&#1072;&#1088;&#1082;&#1077;&#1090;.&#1088;&#1092;/product/224034/kovrik-kompyuternyy-vs-slon-1942333/" TargetMode="External"/><Relationship Id="rId_hyperlink_2069" Type="http://schemas.openxmlformats.org/officeDocument/2006/relationships/hyperlink" Target="http://&#1101;&#1083;&#1077;&#1082;&#1090;&#1088;&#1086;-&#1084;&#1072;&#1088;&#1082;&#1077;&#1090;.&#1088;&#1092;/product/227183/kovrik-kompyuternyy-vs-tanki-ris5-1942333/" TargetMode="External"/><Relationship Id="rId_hyperlink_2070" Type="http://schemas.openxmlformats.org/officeDocument/2006/relationships/hyperlink" Target="http://&#1101;&#1083;&#1077;&#1082;&#1090;&#1088;&#1086;-&#1084;&#1072;&#1088;&#1082;&#1077;&#1090;.&#1088;&#1092;/product/227184/kovrik-kompyuternyy-vs-tanki-ris6-1942333/" TargetMode="External"/><Relationship Id="rId_hyperlink_2071" Type="http://schemas.openxmlformats.org/officeDocument/2006/relationships/hyperlink" Target="http://&#1101;&#1083;&#1077;&#1082;&#1090;&#1088;&#1086;-&#1084;&#1072;&#1088;&#1082;&#1077;&#1090;.&#1088;&#1092;/product/227185/kovrik-kompyuternyy-vs-tanki-ris7-1942333/" TargetMode="External"/><Relationship Id="rId_hyperlink_2072" Type="http://schemas.openxmlformats.org/officeDocument/2006/relationships/hyperlink" Target="http://&#1101;&#1083;&#1077;&#1082;&#1090;&#1088;&#1086;-&#1084;&#1072;&#1088;&#1082;&#1077;&#1090;.&#1088;&#1092;/product/226334/mysh-provodnaya-dialog-comfort-moc-10u/" TargetMode="External"/><Relationship Id="rId_hyperlink_2073" Type="http://schemas.openxmlformats.org/officeDocument/2006/relationships/hyperlink" Target="http://&#1101;&#1083;&#1077;&#1082;&#1090;&#1088;&#1086;-&#1084;&#1072;&#1088;&#1082;&#1077;&#1090;.&#1088;&#1092;/product/124350/mysh-provodnaya-nakatomi-navigator-mon-03u-usb-chernaya/" TargetMode="External"/><Relationship Id="rId_hyperlink_2074" Type="http://schemas.openxmlformats.org/officeDocument/2006/relationships/hyperlink" Target="http://&#1101;&#1083;&#1077;&#1082;&#1090;&#1088;&#1086;-&#1084;&#1072;&#1088;&#1082;&#1077;&#1090;.&#1088;&#1092;/product/241814/mysh-provodnaya-smartbuy-288g-usb-seryy-metallik-s-podsvetkoy-bezzvuchnaya/" TargetMode="External"/><Relationship Id="rId_hyperlink_2075" Type="http://schemas.openxmlformats.org/officeDocument/2006/relationships/hyperlink" Target="http://&#1101;&#1083;&#1077;&#1082;&#1090;&#1088;&#1086;-&#1084;&#1072;&#1088;&#1082;&#1077;&#1090;.&#1088;&#1092;/product/244322/mysh-provodnaya-smartbuy-288k-usb-zelenaya-s-podsvetkoy-bezzvuchnaya/" TargetMode="External"/><Relationship Id="rId_hyperlink_2076" Type="http://schemas.openxmlformats.org/officeDocument/2006/relationships/hyperlink" Target="http://&#1101;&#1083;&#1077;&#1082;&#1090;&#1088;&#1086;-&#1084;&#1072;&#1088;&#1082;&#1077;&#1090;.&#1088;&#1092;/product/244323/mysh-provodnaya-smartbuy-288k-usb-rozovaya-s-podsvetkoy-bezzvuchnaya/" TargetMode="External"/><Relationship Id="rId_hyperlink_2077" Type="http://schemas.openxmlformats.org/officeDocument/2006/relationships/hyperlink" Target="http://&#1101;&#1083;&#1077;&#1082;&#1090;&#1088;&#1086;-&#1084;&#1072;&#1088;&#1082;&#1077;&#1090;.&#1088;&#1092;/product/244324/mysh-provodnaya-smartbuy-288k-usb-sirenevaya-s-podsvetkoy-bezzvuchnaya/" TargetMode="External"/><Relationship Id="rId_hyperlink_2078" Type="http://schemas.openxmlformats.org/officeDocument/2006/relationships/hyperlink" Target="http://&#1101;&#1083;&#1077;&#1082;&#1090;&#1088;&#1086;-&#1084;&#1072;&#1088;&#1082;&#1077;&#1090;.&#1088;&#1092;/product/173409/mysh-provodnaya-smartbuy-325-usb-black/" TargetMode="External"/><Relationship Id="rId_hyperlink_2079" Type="http://schemas.openxmlformats.org/officeDocument/2006/relationships/hyperlink" Target="http://&#1101;&#1083;&#1077;&#1082;&#1090;&#1088;&#1086;-&#1084;&#1072;&#1088;&#1082;&#1077;&#1090;.&#1088;&#1092;/product/173410/mysh-provodnaya-smartbuy-325-usb-red/" TargetMode="External"/><Relationship Id="rId_hyperlink_2080" Type="http://schemas.openxmlformats.org/officeDocument/2006/relationships/hyperlink" Target="http://&#1101;&#1083;&#1077;&#1082;&#1090;&#1088;&#1086;-&#1084;&#1072;&#1088;&#1082;&#1077;&#1090;.&#1088;&#1092;/product/246752/mysh-provodnaya-smartbuy-328g-usb-seryy-metallik-s-podsvetkoy-bezzvuchnaya-sbm328g/" TargetMode="External"/><Relationship Id="rId_hyperlink_2081" Type="http://schemas.openxmlformats.org/officeDocument/2006/relationships/hyperlink" Target="http://&#1101;&#1083;&#1077;&#1082;&#1090;&#1088;&#1086;-&#1084;&#1072;&#1088;&#1082;&#1077;&#1090;.&#1088;&#1092;/product/165381/mysh-provodnaya-smartbuy-338-one-usb-black-s-podsvetkoy/" TargetMode="External"/><Relationship Id="rId_hyperlink_2082" Type="http://schemas.openxmlformats.org/officeDocument/2006/relationships/hyperlink" Target="http://&#1101;&#1083;&#1077;&#1082;&#1090;&#1088;&#1086;-&#1084;&#1072;&#1088;&#1082;&#1077;&#1090;.&#1088;&#1092;/product/165380/mysh-provodnaya-smartbuy-338-one-usb-belaya-s-podsvetkoy/" TargetMode="External"/><Relationship Id="rId_hyperlink_2083" Type="http://schemas.openxmlformats.org/officeDocument/2006/relationships/hyperlink" Target="http://&#1101;&#1083;&#1077;&#1082;&#1090;&#1088;&#1086;-&#1084;&#1072;&#1088;&#1082;&#1077;&#1090;.&#1088;&#1092;/product/233338/mysh-provodnaya-smartbuy-one-216-k-usb-chernaya/" TargetMode="External"/><Relationship Id="rId_hyperlink_2084" Type="http://schemas.openxmlformats.org/officeDocument/2006/relationships/hyperlink" Target="http://&#1101;&#1083;&#1077;&#1082;&#1090;&#1088;&#1086;-&#1084;&#1072;&#1088;&#1082;&#1077;&#1090;.&#1088;&#1092;/product/226782/mysh-provodnaya-smartbuy-one-265-k-usb-krasnaya-bezzvuchnaya/" TargetMode="External"/><Relationship Id="rId_hyperlink_2085" Type="http://schemas.openxmlformats.org/officeDocument/2006/relationships/hyperlink" Target="http://&#1101;&#1083;&#1077;&#1082;&#1090;&#1088;&#1086;-&#1084;&#1072;&#1088;&#1082;&#1077;&#1090;.&#1088;&#1092;/product/126784/mysh-provodnaya-smartbuy-one-329-usb-cherno-sinyaya/" TargetMode="External"/><Relationship Id="rId_hyperlink_2086" Type="http://schemas.openxmlformats.org/officeDocument/2006/relationships/hyperlink" Target="http://&#1101;&#1083;&#1077;&#1082;&#1090;&#1088;&#1086;-&#1084;&#1072;&#1088;&#1082;&#1077;&#1090;.&#1088;&#1092;/product/246522/mysh-provodnaya-opticheskaya-defender-azora-mb-2413d1200dpi18m-belaya/" TargetMode="External"/><Relationship Id="rId_hyperlink_2087" Type="http://schemas.openxmlformats.org/officeDocument/2006/relationships/hyperlink" Target="http://&#1101;&#1083;&#1077;&#1082;&#1090;&#1088;&#1086;-&#1084;&#1072;&#1088;&#1082;&#1077;&#1090;.&#1088;&#1092;/product/245066/ventilyator-usb-fs-21-na-podstavke/" TargetMode="External"/><Relationship Id="rId_hyperlink_2088" Type="http://schemas.openxmlformats.org/officeDocument/2006/relationships/hyperlink" Target="http://&#1101;&#1083;&#1077;&#1082;&#1090;&#1088;&#1086;-&#1084;&#1072;&#1088;&#1082;&#1077;&#1090;.&#1088;&#1092;/product/243026/svetilnik-usb-dream-c5-cena-za-sht/" TargetMode="External"/><Relationship Id="rId_hyperlink_2089" Type="http://schemas.openxmlformats.org/officeDocument/2006/relationships/hyperlink" Target="http://&#1101;&#1083;&#1077;&#1082;&#1090;&#1088;&#1086;-&#1084;&#1072;&#1088;&#1082;&#1077;&#1090;.&#1088;&#1092;/product/132475/svetilnik-usb-led-upak-paket/" TargetMode="External"/><Relationship Id="rId_hyperlink_2090" Type="http://schemas.openxmlformats.org/officeDocument/2006/relationships/hyperlink" Target="http://&#1101;&#1083;&#1077;&#1082;&#1090;&#1088;&#1086;-&#1084;&#1072;&#1088;&#1082;&#1077;&#1090;.&#1088;&#1092;/product/240566/svetodiodnyy-usb-svetilnik-24-led-5v-12vt-180mm/" TargetMode="External"/><Relationship Id="rId_hyperlink_2091" Type="http://schemas.openxmlformats.org/officeDocument/2006/relationships/hyperlink" Target="http://&#1101;&#1083;&#1077;&#1082;&#1090;&#1088;&#1086;-&#1084;&#1072;&#1088;&#1082;&#1077;&#1090;.&#1088;&#1092;/product/240565/svetodiodnyy-usb-svetilnik-3-led-5v-15-vt-60mm/" TargetMode="External"/><Relationship Id="rId_hyperlink_2092" Type="http://schemas.openxmlformats.org/officeDocument/2006/relationships/hyperlink" Target="http://&#1101;&#1083;&#1077;&#1082;&#1090;&#1088;&#1086;-&#1084;&#1072;&#1088;&#1082;&#1077;&#1090;.&#1088;&#1092;/product/245236/svetodiodnyy-usb-svetilnik-3-led-cool-poly-bag-2-pcs-style-c6/" TargetMode="External"/><Relationship Id="rId_hyperlink_2093" Type="http://schemas.openxmlformats.org/officeDocument/2006/relationships/hyperlink" Target="http://&#1101;&#1083;&#1077;&#1082;&#1090;&#1088;&#1086;-&#1084;&#1072;&#1088;&#1082;&#1077;&#1090;.&#1088;&#1092;/product/240564/svetodiodnyy-usb-svetilnik-8-led-5v-25vt-100mm/" TargetMode="External"/><Relationship Id="rId_hyperlink_2094" Type="http://schemas.openxmlformats.org/officeDocument/2006/relationships/hyperlink" Target="http://&#1101;&#1083;&#1077;&#1082;&#1090;&#1088;&#1086;-&#1084;&#1072;&#1088;&#1082;&#1077;&#1090;.&#1088;&#1092;/product/242708/svetodiodnyy-usb-svetilnik-8-led-cool-holodnyy-svet-dream-c6/" TargetMode="External"/><Relationship Id="rId_hyperlink_2095" Type="http://schemas.openxmlformats.org/officeDocument/2006/relationships/hyperlink" Target="http://&#1101;&#1083;&#1077;&#1082;&#1090;&#1088;&#1086;-&#1084;&#1072;&#1088;&#1082;&#1077;&#1090;.&#1088;&#1092;/product/244222/svetodiodnyy-usb-svetilnik-c6-3-led-cool-teplyy-svet-dream/" TargetMode="External"/><Relationship Id="rId_hyperlink_2096" Type="http://schemas.openxmlformats.org/officeDocument/2006/relationships/hyperlink" Target="http://&#1101;&#1083;&#1077;&#1082;&#1090;&#1088;&#1086;-&#1084;&#1072;&#1088;&#1082;&#1077;&#1090;.&#1088;&#1092;/product/242703/svetodiodnyy-usb-svetilnik-c6-3-led-cool-holodnyy-svet-dream/" TargetMode="External"/><Relationship Id="rId_hyperlink_2097" Type="http://schemas.openxmlformats.org/officeDocument/2006/relationships/hyperlink" Target="http://&#1101;&#1083;&#1077;&#1082;&#1090;&#1088;&#1086;-&#1084;&#1072;&#1088;&#1082;&#1077;&#1090;.&#1088;&#1092;/product/244426/svetodiodnyy-usb-svetilnik-c6-8-led-cool-teplyy-svet-dream/" TargetMode="External"/><Relationship Id="rId_hyperlink_2098" Type="http://schemas.openxmlformats.org/officeDocument/2006/relationships/hyperlink" Target="http://&#1101;&#1083;&#1077;&#1082;&#1090;&#1088;&#1086;-&#1084;&#1072;&#1088;&#1082;&#1077;&#1090;.&#1088;&#1092;/product/250186/kabel-type-c-lightning-borofone-bx116-1m-3a-tkan-seryy/" TargetMode="External"/><Relationship Id="rId_hyperlink_2099" Type="http://schemas.openxmlformats.org/officeDocument/2006/relationships/hyperlink" Target="http://&#1101;&#1083;&#1077;&#1082;&#1090;&#1088;&#1086;-&#1084;&#1072;&#1088;&#1082;&#1077;&#1090;.&#1088;&#1092;/product/246431/kabel-type-c-lightning-borofone-bx111-feliz-10m-30a-pd27vt-belyy/" TargetMode="External"/><Relationship Id="rId_hyperlink_2100" Type="http://schemas.openxmlformats.org/officeDocument/2006/relationships/hyperlink" Target="http://&#1101;&#1083;&#1077;&#1082;&#1090;&#1088;&#1086;-&#1084;&#1072;&#1088;&#1082;&#1077;&#1090;.&#1088;&#1092;/product/246430/kabel-type-c-lightning-borofone-bx111-feliz-10m-30a-pd27vt-chernyy/" TargetMode="External"/><Relationship Id="rId_hyperlink_2101" Type="http://schemas.openxmlformats.org/officeDocument/2006/relationships/hyperlink" Target="http://&#1101;&#1083;&#1077;&#1082;&#1090;&#1088;&#1086;-&#1084;&#1072;&#1088;&#1082;&#1077;&#1090;.&#1088;&#1092;/product/246429/kabel-type-c-lightning-borofone-bx113-10m-30a-pd27vt-silikon-belyy/" TargetMode="External"/><Relationship Id="rId_hyperlink_2102" Type="http://schemas.openxmlformats.org/officeDocument/2006/relationships/hyperlink" Target="http://&#1101;&#1083;&#1077;&#1082;&#1090;&#1088;&#1086;-&#1084;&#1072;&#1088;&#1082;&#1077;&#1090;.&#1088;&#1092;/product/250188/kabel-type-c-lightning-borofone-bx121-1mchernyy/" TargetMode="External"/><Relationship Id="rId_hyperlink_2103" Type="http://schemas.openxmlformats.org/officeDocument/2006/relationships/hyperlink" Target="http://&#1101;&#1083;&#1077;&#1082;&#1090;&#1088;&#1086;-&#1084;&#1072;&#1088;&#1082;&#1077;&#1090;.&#1088;&#1092;/product/250747/kabel-type-c-lightning-hoco-dx21-silikon-1m/" TargetMode="External"/><Relationship Id="rId_hyperlink_2104" Type="http://schemas.openxmlformats.org/officeDocument/2006/relationships/hyperlink" Target="http://&#1101;&#1083;&#1077;&#1082;&#1090;&#1088;&#1086;-&#1084;&#1072;&#1088;&#1082;&#1077;&#1090;.&#1088;&#1092;/product/247735/kabel-type-c-lightning-hoco-x109-20m-30a-pd27vt-silikon-chernyy/" TargetMode="External"/><Relationship Id="rId_hyperlink_2105" Type="http://schemas.openxmlformats.org/officeDocument/2006/relationships/hyperlink" Target="http://&#1101;&#1083;&#1077;&#1082;&#1090;&#1088;&#1086;-&#1084;&#1072;&#1088;&#1082;&#1077;&#1090;.&#1088;&#1092;/product/248832/kabel-type-c-lightning-hoco-x109-30m-30a-pd27vt-silikon-chernyy/" TargetMode="External"/><Relationship Id="rId_hyperlink_2106" Type="http://schemas.openxmlformats.org/officeDocument/2006/relationships/hyperlink" Target="http://&#1101;&#1083;&#1077;&#1082;&#1090;&#1088;&#1086;-&#1084;&#1072;&#1088;&#1082;&#1077;&#1090;.&#1088;&#1092;/product/245883/kabel-type-c-lightning-hoco-x59-2m-3a-krasnyy/" TargetMode="External"/><Relationship Id="rId_hyperlink_2107" Type="http://schemas.openxmlformats.org/officeDocument/2006/relationships/hyperlink" Target="http://&#1101;&#1083;&#1077;&#1082;&#1090;&#1088;&#1086;-&#1084;&#1072;&#1088;&#1082;&#1077;&#1090;.&#1088;&#1092;/product/245884/kabel-type-c-lightning-hoco-x59-2m-3a-siniy/" TargetMode="External"/><Relationship Id="rId_hyperlink_2108" Type="http://schemas.openxmlformats.org/officeDocument/2006/relationships/hyperlink" Target="http://&#1101;&#1083;&#1077;&#1082;&#1090;&#1088;&#1086;-&#1084;&#1072;&#1088;&#1082;&#1077;&#1090;.&#1088;&#1092;/product/239550/kabel-type-c-lightning-hoco-x88-chernyy/" TargetMode="External"/><Relationship Id="rId_hyperlink_2109" Type="http://schemas.openxmlformats.org/officeDocument/2006/relationships/hyperlink" Target="http://&#1101;&#1083;&#1077;&#1082;&#1090;&#1088;&#1086;-&#1084;&#1072;&#1088;&#1082;&#1077;&#1090;.&#1088;&#1092;/product/250746/kabel-type-c-lightning-hoco-x89-chernyy-2m/" TargetMode="External"/><Relationship Id="rId_hyperlink_2110" Type="http://schemas.openxmlformats.org/officeDocument/2006/relationships/hyperlink" Target="http://&#1101;&#1083;&#1077;&#1082;&#1090;&#1088;&#1086;-&#1084;&#1072;&#1088;&#1082;&#1077;&#1090;.&#1088;&#1092;/product/244580/kabel-type-c-lightning-hoco-x91-3m-chernyy/" TargetMode="External"/><Relationship Id="rId_hyperlink_2111" Type="http://schemas.openxmlformats.org/officeDocument/2006/relationships/hyperlink" Target="http://&#1101;&#1083;&#1077;&#1082;&#1090;&#1088;&#1086;-&#1084;&#1072;&#1088;&#1082;&#1077;&#1090;.&#1088;&#1092;/product/248772/kabel-type-c-type-c-hoco-x114-1m-belyy/" TargetMode="External"/><Relationship Id="rId_hyperlink_2112" Type="http://schemas.openxmlformats.org/officeDocument/2006/relationships/hyperlink" Target="http://&#1101;&#1083;&#1077;&#1082;&#1090;&#1088;&#1086;-&#1084;&#1072;&#1088;&#1082;&#1077;&#1090;.&#1088;&#1092;/product/244934/kabel-type-c-type-c-60w-6a-1000mm-rezinovyy-ds51t-chernyy/" TargetMode="External"/><Relationship Id="rId_hyperlink_2113" Type="http://schemas.openxmlformats.org/officeDocument/2006/relationships/hyperlink" Target="http://&#1101;&#1083;&#1077;&#1082;&#1090;&#1088;&#1086;-&#1084;&#1072;&#1088;&#1082;&#1077;&#1090;.&#1088;&#1092;/product/244929/kabel-type-c-type-c-60w-6a-1000mm-rezinovyy-ds88t-chernyy/" TargetMode="External"/><Relationship Id="rId_hyperlink_2114" Type="http://schemas.openxmlformats.org/officeDocument/2006/relationships/hyperlink" Target="http://&#1101;&#1083;&#1077;&#1082;&#1090;&#1088;&#1086;-&#1084;&#1072;&#1088;&#1082;&#1077;&#1090;.&#1088;&#1092;/product/245508/kabel-type-c-type-c-borofone-bx103-1m-60w-belyy/" TargetMode="External"/><Relationship Id="rId_hyperlink_2115" Type="http://schemas.openxmlformats.org/officeDocument/2006/relationships/hyperlink" Target="http://&#1101;&#1083;&#1077;&#1082;&#1090;&#1088;&#1086;-&#1084;&#1072;&#1088;&#1082;&#1077;&#1090;.&#1088;&#1092;/product/246386/kabel-type-c-type-c-borofone-bx109-1m-30a-belyy/" TargetMode="External"/><Relationship Id="rId_hyperlink_2116" Type="http://schemas.openxmlformats.org/officeDocument/2006/relationships/hyperlink" Target="http://&#1101;&#1083;&#1077;&#1082;&#1090;&#1088;&#1086;-&#1084;&#1072;&#1088;&#1082;&#1077;&#1090;.&#1088;&#1092;/product/246383/kabel-type-c-type-c-borofone-bx113-1m-silikon-30a-belyy/" TargetMode="External"/><Relationship Id="rId_hyperlink_2117" Type="http://schemas.openxmlformats.org/officeDocument/2006/relationships/hyperlink" Target="http://&#1101;&#1083;&#1077;&#1082;&#1090;&#1088;&#1086;-&#1084;&#1072;&#1088;&#1082;&#1077;&#1090;.&#1088;&#1092;/product/246382/kabel-type-c-type-c-borofone-bx113-2m-silikon-30a-chernyy/" TargetMode="External"/><Relationship Id="rId_hyperlink_2118" Type="http://schemas.openxmlformats.org/officeDocument/2006/relationships/hyperlink" Target="http://&#1101;&#1083;&#1077;&#1082;&#1090;&#1088;&#1086;-&#1084;&#1072;&#1088;&#1082;&#1077;&#1090;.&#1088;&#1092;/product/249757/kabel-type-c-type-c-borofone-bx117-1m-30a-belyy/" TargetMode="External"/><Relationship Id="rId_hyperlink_2119" Type="http://schemas.openxmlformats.org/officeDocument/2006/relationships/hyperlink" Target="http://&#1101;&#1083;&#1077;&#1082;&#1090;&#1088;&#1086;-&#1084;&#1072;&#1088;&#1082;&#1077;&#1090;.&#1088;&#1092;/product/249759/kabel-type-c-type-c-borofone-bx121-1m-chernyy/" TargetMode="External"/><Relationship Id="rId_hyperlink_2120" Type="http://schemas.openxmlformats.org/officeDocument/2006/relationships/hyperlink" Target="http://&#1101;&#1083;&#1077;&#1082;&#1090;&#1088;&#1086;-&#1084;&#1072;&#1088;&#1082;&#1077;&#1090;.&#1088;&#1092;/product/229773/kabel-type-c-type-c-borofone-bx44-2m-high-energy-100w-belyy/" TargetMode="External"/><Relationship Id="rId_hyperlink_2121" Type="http://schemas.openxmlformats.org/officeDocument/2006/relationships/hyperlink" Target="http://&#1101;&#1083;&#1077;&#1082;&#1090;&#1088;&#1086;-&#1084;&#1072;&#1088;&#1082;&#1077;&#1090;.&#1088;&#1092;/product/234009/kabel-type-c-type-c-borofone-bx51-1m-60w-belyy/" TargetMode="External"/><Relationship Id="rId_hyperlink_2122" Type="http://schemas.openxmlformats.org/officeDocument/2006/relationships/hyperlink" Target="http://&#1101;&#1083;&#1077;&#1082;&#1090;&#1088;&#1086;-&#1084;&#1072;&#1088;&#1082;&#1077;&#1090;.&#1088;&#1092;/product/243318/kabel-type-c-type-c-borofone-bx91-1m-belyy-30a-pd60w/" TargetMode="External"/><Relationship Id="rId_hyperlink_2123" Type="http://schemas.openxmlformats.org/officeDocument/2006/relationships/hyperlink" Target="http://&#1101;&#1083;&#1077;&#1082;&#1090;&#1088;&#1086;-&#1084;&#1072;&#1088;&#1082;&#1077;&#1090;.&#1088;&#1092;/product/245720/kabel-type-c-type-c-deespi-pd82t-31a-60vt-silikonovyy-belyy/" TargetMode="External"/><Relationship Id="rId_hyperlink_2124" Type="http://schemas.openxmlformats.org/officeDocument/2006/relationships/hyperlink" Target="http://&#1101;&#1083;&#1077;&#1082;&#1090;&#1088;&#1086;-&#1084;&#1072;&#1088;&#1082;&#1077;&#1090;.&#1088;&#1092;/product/245719/kabel-type-c-type-c-deespi-pd82t-31a-60vt-silikonovyy-chernyy/" TargetMode="External"/><Relationship Id="rId_hyperlink_2125" Type="http://schemas.openxmlformats.org/officeDocument/2006/relationships/hyperlink" Target="http://&#1101;&#1083;&#1077;&#1082;&#1090;&#1088;&#1086;-&#1084;&#1072;&#1088;&#1082;&#1077;&#1090;.&#1088;&#1092;/product/250926/kabel-type-c-type-c-hoco-dx21-silikon-1m/" TargetMode="External"/><Relationship Id="rId_hyperlink_2126" Type="http://schemas.openxmlformats.org/officeDocument/2006/relationships/hyperlink" Target="http://&#1101;&#1083;&#1077;&#1082;&#1090;&#1088;&#1086;-&#1084;&#1072;&#1088;&#1082;&#1077;&#1090;.&#1088;&#1092;/product/243938/kabel-type-c-type-c-hoco-x102-chernyy/" TargetMode="External"/><Relationship Id="rId_hyperlink_2127" Type="http://schemas.openxmlformats.org/officeDocument/2006/relationships/hyperlink" Target="http://&#1101;&#1083;&#1077;&#1082;&#1090;&#1088;&#1086;-&#1084;&#1072;&#1088;&#1082;&#1077;&#1090;.&#1088;&#1092;/product/250198/kabel-type-c-type-c-hoco-x109-1m-30a-belyy/" TargetMode="External"/><Relationship Id="rId_hyperlink_2128" Type="http://schemas.openxmlformats.org/officeDocument/2006/relationships/hyperlink" Target="http://&#1101;&#1083;&#1077;&#1082;&#1090;&#1088;&#1086;-&#1084;&#1072;&#1088;&#1082;&#1077;&#1090;.&#1088;&#1092;/product/251286/kabel-type-c-type-c-hoco-x93-1m-pd100w-belyy/" TargetMode="External"/><Relationship Id="rId_hyperlink_2129" Type="http://schemas.openxmlformats.org/officeDocument/2006/relationships/hyperlink" Target="http://&#1101;&#1083;&#1077;&#1082;&#1090;&#1088;&#1086;-&#1084;&#1072;&#1088;&#1082;&#1077;&#1090;.&#1088;&#1092;/product/244905/kabel-type-c-type-c-hoco-x93-2m-pd100w-belyy/" TargetMode="External"/><Relationship Id="rId_hyperlink_2130" Type="http://schemas.openxmlformats.org/officeDocument/2006/relationships/hyperlink" Target="http://&#1101;&#1083;&#1077;&#1082;&#1090;&#1088;&#1086;-&#1084;&#1072;&#1088;&#1082;&#1077;&#1090;.&#1088;&#1092;/product/237620/kabel-type-c-type-c-usb-cusb-c-1m-12w/" TargetMode="External"/><Relationship Id="rId_hyperlink_2131" Type="http://schemas.openxmlformats.org/officeDocument/2006/relationships/hyperlink" Target="http://&#1101;&#1083;&#1077;&#1082;&#1090;&#1088;&#1086;-&#1084;&#1072;&#1088;&#1082;&#1077;&#1090;.&#1088;&#1092;/product/237621/kabel-type-c-type-c-usb-cusb-c-1m-25w/" TargetMode="External"/><Relationship Id="rId_hyperlink_2132" Type="http://schemas.openxmlformats.org/officeDocument/2006/relationships/hyperlink" Target="http://&#1101;&#1083;&#1077;&#1082;&#1090;&#1088;&#1086;-&#1084;&#1072;&#1088;&#1082;&#1077;&#1090;.&#1088;&#1092;/product/237622/kabel-type-c-type-c-usb-cusb-c-2m-12w/" TargetMode="External"/><Relationship Id="rId_hyperlink_2133" Type="http://schemas.openxmlformats.org/officeDocument/2006/relationships/hyperlink" Target="http://&#1101;&#1083;&#1077;&#1082;&#1090;&#1088;&#1086;-&#1084;&#1072;&#1088;&#1082;&#1077;&#1090;.&#1088;&#1092;/product/237623/kabel-type-c-type-c-usb-cusb-c-2m-25w/" TargetMode="External"/><Relationship Id="rId_hyperlink_2134" Type="http://schemas.openxmlformats.org/officeDocument/2006/relationships/hyperlink" Target="http://&#1101;&#1083;&#1077;&#1082;&#1090;&#1088;&#1086;-&#1084;&#1072;&#1088;&#1082;&#1077;&#1090;.&#1088;&#1092;/product/245753/kabel-usb-microusb-15m-g6-silikonovyy-belyy/" TargetMode="External"/><Relationship Id="rId_hyperlink_2135" Type="http://schemas.openxmlformats.org/officeDocument/2006/relationships/hyperlink" Target="http://&#1101;&#1083;&#1077;&#1082;&#1090;&#1088;&#1086;-&#1084;&#1072;&#1088;&#1082;&#1077;&#1090;.&#1088;&#1092;/product/176972/kabel-usb-microusb-1m-6a-chernyy-rc60-10/" TargetMode="External"/><Relationship Id="rId_hyperlink_2136" Type="http://schemas.openxmlformats.org/officeDocument/2006/relationships/hyperlink" Target="http://&#1101;&#1083;&#1077;&#1082;&#1090;&#1088;&#1086;-&#1084;&#1072;&#1088;&#1082;&#1077;&#1090;.&#1088;&#1092;/product/242314/kabel-usb-microusb-1m-6a-chernyy-rc70-10/" TargetMode="External"/><Relationship Id="rId_hyperlink_2137" Type="http://schemas.openxmlformats.org/officeDocument/2006/relationships/hyperlink" Target="http://&#1101;&#1083;&#1077;&#1082;&#1090;&#1088;&#1086;-&#1084;&#1072;&#1088;&#1082;&#1077;&#1090;.&#1088;&#1092;/product/244930/kabel-usb-microusb-1m-rezinovyy-chernyy-ds51/" TargetMode="External"/><Relationship Id="rId_hyperlink_2138" Type="http://schemas.openxmlformats.org/officeDocument/2006/relationships/hyperlink" Target="http://&#1101;&#1083;&#1077;&#1082;&#1090;&#1088;&#1086;-&#1084;&#1072;&#1088;&#1082;&#1077;&#1090;.&#1088;&#1092;/product/244935/kabel-usb-microusb-1m-rezinovyy-chernyy-ds89/" TargetMode="External"/><Relationship Id="rId_hyperlink_2139" Type="http://schemas.openxmlformats.org/officeDocument/2006/relationships/hyperlink" Target="http://&#1101;&#1083;&#1077;&#1082;&#1090;&#1088;&#1086;-&#1084;&#1072;&#1088;&#1082;&#1077;&#1090;.&#1088;&#1092;/product/222479/kabel-usb-microusb-borofone-bx14-2m-belyy/" TargetMode="External"/><Relationship Id="rId_hyperlink_2140" Type="http://schemas.openxmlformats.org/officeDocument/2006/relationships/hyperlink" Target="http://&#1101;&#1083;&#1077;&#1082;&#1090;&#1088;&#1086;-&#1084;&#1072;&#1088;&#1082;&#1077;&#1090;.&#1088;&#1092;/product/223861/kabel-usb-microusb-borofone-bx17-belyy/" TargetMode="External"/><Relationship Id="rId_hyperlink_2141" Type="http://schemas.openxmlformats.org/officeDocument/2006/relationships/hyperlink" Target="http://&#1101;&#1083;&#1077;&#1082;&#1090;&#1088;&#1086;-&#1084;&#1072;&#1088;&#1082;&#1077;&#1090;.&#1088;&#1092;/product/221239/kabel-usb-microusb-borofone-bx17-chernyy/" TargetMode="External"/><Relationship Id="rId_hyperlink_2142" Type="http://schemas.openxmlformats.org/officeDocument/2006/relationships/hyperlink" Target="http://&#1101;&#1083;&#1077;&#1082;&#1090;&#1088;&#1086;-&#1084;&#1072;&#1088;&#1082;&#1077;&#1090;.&#1088;&#1092;/product/222480/kabel-usb-microusb-borofone-bx18-2m-belyy/" TargetMode="External"/><Relationship Id="rId_hyperlink_2143" Type="http://schemas.openxmlformats.org/officeDocument/2006/relationships/hyperlink" Target="http://&#1101;&#1083;&#1077;&#1082;&#1090;&#1088;&#1086;-&#1084;&#1072;&#1088;&#1082;&#1077;&#1090;.&#1088;&#1092;/product/230537/kabel-usb-microusb-borofone-bx42-silikon-belyy/" TargetMode="External"/><Relationship Id="rId_hyperlink_2144" Type="http://schemas.openxmlformats.org/officeDocument/2006/relationships/hyperlink" Target="http://&#1101;&#1083;&#1077;&#1082;&#1090;&#1088;&#1086;-&#1084;&#1072;&#1088;&#1082;&#1077;&#1090;.&#1088;&#1092;/product/235622/kabel-usb-microusb-borofone-bx52-belyy/" TargetMode="External"/><Relationship Id="rId_hyperlink_2145" Type="http://schemas.openxmlformats.org/officeDocument/2006/relationships/hyperlink" Target="http://&#1101;&#1083;&#1077;&#1082;&#1090;&#1088;&#1086;-&#1084;&#1072;&#1088;&#1082;&#1077;&#1090;.&#1088;&#1092;/product/231508/kabel-usb-microusb-borofone-bx60-opletka-neylon-krasnyy/" TargetMode="External"/><Relationship Id="rId_hyperlink_2146" Type="http://schemas.openxmlformats.org/officeDocument/2006/relationships/hyperlink" Target="http://&#1101;&#1083;&#1077;&#1082;&#1090;&#1088;&#1086;-&#1084;&#1072;&#1088;&#1082;&#1077;&#1090;.&#1088;&#1092;/product/226245/kabel-usb-microusb-dream-u40-magnitnyy-1m-chernyy/" TargetMode="External"/><Relationship Id="rId_hyperlink_2147" Type="http://schemas.openxmlformats.org/officeDocument/2006/relationships/hyperlink" Target="http://&#1101;&#1083;&#1077;&#1082;&#1090;&#1088;&#1086;-&#1084;&#1072;&#1088;&#1082;&#1077;&#1090;.&#1088;&#1092;/product/223022/kabel-usb-microusb-dream-u40-magnitnyy-serebro/" TargetMode="External"/><Relationship Id="rId_hyperlink_2148" Type="http://schemas.openxmlformats.org/officeDocument/2006/relationships/hyperlink" Target="http://&#1101;&#1083;&#1077;&#1082;&#1090;&#1088;&#1086;-&#1084;&#1072;&#1088;&#1082;&#1077;&#1090;.&#1088;&#1092;/product/227254/kabel-usb-microusb-dream-u50-magnitnyy-uglovoy-chernyy-tehpak/" TargetMode="External"/><Relationship Id="rId_hyperlink_2149" Type="http://schemas.openxmlformats.org/officeDocument/2006/relationships/hyperlink" Target="http://&#1101;&#1083;&#1077;&#1082;&#1090;&#1088;&#1086;-&#1084;&#1072;&#1088;&#1082;&#1077;&#1090;.&#1088;&#1092;/product/217730/kabel-usb-microusb-hoco-kx2-kikibelief-kabel-brelok-belyy/" TargetMode="External"/><Relationship Id="rId_hyperlink_2150" Type="http://schemas.openxmlformats.org/officeDocument/2006/relationships/hyperlink" Target="http://&#1101;&#1083;&#1077;&#1082;&#1090;&#1088;&#1086;-&#1084;&#1072;&#1088;&#1082;&#1077;&#1090;.&#1088;&#1092;/product/226419/kabel-usb-microusb-hoco-s4-displey-chernyy/" TargetMode="External"/><Relationship Id="rId_hyperlink_2151" Type="http://schemas.openxmlformats.org/officeDocument/2006/relationships/hyperlink" Target="http://&#1101;&#1083;&#1077;&#1082;&#1090;&#1088;&#1086;-&#1084;&#1072;&#1088;&#1082;&#1077;&#1090;.&#1088;&#1092;/product/168222/kabel-usb-microusb-hoco-u22-u-bei-1m-21a-silikon-s-vneshakkumulyatorom-2000mah-plastik-belyy/" TargetMode="External"/><Relationship Id="rId_hyperlink_2152" Type="http://schemas.openxmlformats.org/officeDocument/2006/relationships/hyperlink" Target="http://&#1101;&#1083;&#1077;&#1082;&#1090;&#1088;&#1086;-&#1084;&#1072;&#1088;&#1082;&#1077;&#1090;.&#1088;&#1092;/product/168223/kabel-usb-microusb-hoco-u22-u-bei-1m-21a-silikon-s-vneshakkumulyatorom-2000mah-plastik-krasnyy/" TargetMode="External"/><Relationship Id="rId_hyperlink_2153" Type="http://schemas.openxmlformats.org/officeDocument/2006/relationships/hyperlink" Target="http://&#1101;&#1083;&#1077;&#1082;&#1090;&#1088;&#1086;-&#1084;&#1072;&#1088;&#1082;&#1077;&#1090;.&#1088;&#1092;/product/217130/kabel-usb-microusb-hoco-u23-avtosmotka-zoloto/" TargetMode="External"/><Relationship Id="rId_hyperlink_2154" Type="http://schemas.openxmlformats.org/officeDocument/2006/relationships/hyperlink" Target="http://&#1101;&#1083;&#1077;&#1082;&#1090;&#1088;&#1086;-&#1084;&#1072;&#1088;&#1082;&#1077;&#1090;.&#1088;&#1092;/product/220112/kabel-usb-microusb-hoco-u23-chernyy/" TargetMode="External"/><Relationship Id="rId_hyperlink_2155" Type="http://schemas.openxmlformats.org/officeDocument/2006/relationships/hyperlink" Target="http://&#1101;&#1083;&#1077;&#1082;&#1090;&#1088;&#1086;-&#1084;&#1072;&#1088;&#1082;&#1077;&#1090;.&#1088;&#1092;/product/168231/kabel-usb-microusb-hoco-u33-avtosmotka-chernyy/" TargetMode="External"/><Relationship Id="rId_hyperlink_2156" Type="http://schemas.openxmlformats.org/officeDocument/2006/relationships/hyperlink" Target="http://&#1101;&#1083;&#1077;&#1082;&#1090;&#1088;&#1086;-&#1084;&#1072;&#1088;&#1082;&#1077;&#1090;.&#1088;&#1092;/product/247417/kabel-usb-microusb-hoco-x109-24a-2m-silikon-chernyy/" TargetMode="External"/><Relationship Id="rId_hyperlink_2157" Type="http://schemas.openxmlformats.org/officeDocument/2006/relationships/hyperlink" Target="http://&#1101;&#1083;&#1077;&#1082;&#1090;&#1088;&#1086;-&#1084;&#1072;&#1088;&#1082;&#1077;&#1090;.&#1088;&#1092;/product/248787/kabel-usb-microusb-hoco-x113-10m-24a-seryy/" TargetMode="External"/><Relationship Id="rId_hyperlink_2158" Type="http://schemas.openxmlformats.org/officeDocument/2006/relationships/hyperlink" Target="http://&#1101;&#1083;&#1077;&#1082;&#1090;&#1088;&#1086;-&#1084;&#1072;&#1088;&#1082;&#1077;&#1090;.&#1088;&#1092;/product/169876/kabel-usb-microusb-hoco-x14-2m-chernyy/" TargetMode="External"/><Relationship Id="rId_hyperlink_2159" Type="http://schemas.openxmlformats.org/officeDocument/2006/relationships/hyperlink" Target="http://&#1101;&#1083;&#1077;&#1082;&#1090;&#1088;&#1086;-&#1084;&#1072;&#1088;&#1082;&#1077;&#1090;.&#1088;&#1092;/product/171908/kabel-usb-microusb-hoco-x20-1m-chernyy/" TargetMode="External"/><Relationship Id="rId_hyperlink_2160" Type="http://schemas.openxmlformats.org/officeDocument/2006/relationships/hyperlink" Target="http://&#1101;&#1083;&#1077;&#1082;&#1090;&#1088;&#1086;-&#1084;&#1072;&#1088;&#1082;&#1077;&#1090;.&#1088;&#1092;/product/171909/kabel-usb-microusb-hoco-x20-2m-belyy/" TargetMode="External"/><Relationship Id="rId_hyperlink_2161" Type="http://schemas.openxmlformats.org/officeDocument/2006/relationships/hyperlink" Target="http://&#1101;&#1083;&#1077;&#1082;&#1090;&#1088;&#1086;-&#1084;&#1072;&#1088;&#1082;&#1077;&#1090;.&#1088;&#1092;/product/178269/kabel-usb-microusb-hoco-x20-2m-chernyy/" TargetMode="External"/><Relationship Id="rId_hyperlink_2162" Type="http://schemas.openxmlformats.org/officeDocument/2006/relationships/hyperlink" Target="http://&#1101;&#1083;&#1077;&#1082;&#1090;&#1088;&#1086;-&#1084;&#1072;&#1088;&#1082;&#1077;&#1090;.&#1088;&#1092;/product/178270/kabel-usb-microusb-hoco-x20-3m-belyy/" TargetMode="External"/><Relationship Id="rId_hyperlink_2163" Type="http://schemas.openxmlformats.org/officeDocument/2006/relationships/hyperlink" Target="http://&#1101;&#1083;&#1077;&#1082;&#1090;&#1088;&#1086;-&#1084;&#1072;&#1088;&#1082;&#1077;&#1090;.&#1088;&#1092;/product/178271/kabel-usb-microusb-hoco-x20-3m-chernyy/" TargetMode="External"/><Relationship Id="rId_hyperlink_2164" Type="http://schemas.openxmlformats.org/officeDocument/2006/relationships/hyperlink" Target="http://&#1101;&#1083;&#1077;&#1082;&#1090;&#1088;&#1086;-&#1084;&#1072;&#1088;&#1082;&#1077;&#1090;.&#1088;&#1092;/product/243935/kabel-usb-microusb-hoco-x37-05m-belyy/" TargetMode="External"/><Relationship Id="rId_hyperlink_2165" Type="http://schemas.openxmlformats.org/officeDocument/2006/relationships/hyperlink" Target="http://&#1101;&#1083;&#1077;&#1082;&#1090;&#1088;&#1086;-&#1084;&#1072;&#1088;&#1082;&#1077;&#1090;.&#1088;&#1092;/product/217738/kabel-usb-microusb-hoco-x4-belyy/" TargetMode="External"/><Relationship Id="rId_hyperlink_2166" Type="http://schemas.openxmlformats.org/officeDocument/2006/relationships/hyperlink" Target="http://&#1101;&#1083;&#1077;&#1082;&#1090;&#1088;&#1086;-&#1084;&#1072;&#1088;&#1082;&#1077;&#1090;.&#1088;&#1092;/product/125165/kabel-usb-microusb-hoco-x5-belyy/" TargetMode="External"/><Relationship Id="rId_hyperlink_2167" Type="http://schemas.openxmlformats.org/officeDocument/2006/relationships/hyperlink" Target="http://&#1101;&#1083;&#1077;&#1082;&#1090;&#1088;&#1086;-&#1084;&#1072;&#1088;&#1082;&#1077;&#1090;.&#1088;&#1092;/product/233102/kabel-usb-microusb-hoco-x53-belyy/" TargetMode="External"/><Relationship Id="rId_hyperlink_2168" Type="http://schemas.openxmlformats.org/officeDocument/2006/relationships/hyperlink" Target="http://&#1101;&#1083;&#1077;&#1082;&#1090;&#1088;&#1086;-&#1084;&#1072;&#1088;&#1082;&#1077;&#1090;.&#1088;&#1092;/product/242530/kabel-usb-microusb-hoco-x59-20m-3a-siniy/" TargetMode="External"/><Relationship Id="rId_hyperlink_2169" Type="http://schemas.openxmlformats.org/officeDocument/2006/relationships/hyperlink" Target="http://&#1101;&#1083;&#1077;&#1082;&#1090;&#1088;&#1086;-&#1084;&#1072;&#1088;&#1082;&#1077;&#1090;.&#1088;&#1092;/product/235696/kabel-usb-microusb-qc30-dream-dc01-1m-chernyy/" TargetMode="External"/><Relationship Id="rId_hyperlink_2170" Type="http://schemas.openxmlformats.org/officeDocument/2006/relationships/hyperlink" Target="http://&#1101;&#1083;&#1077;&#1082;&#1090;&#1088;&#1086;-&#1084;&#1072;&#1088;&#1082;&#1077;&#1090;.&#1088;&#1092;/product/249367/kabel-usb-type-c-hoco-x114-1m-belyy/" TargetMode="External"/><Relationship Id="rId_hyperlink_2171" Type="http://schemas.openxmlformats.org/officeDocument/2006/relationships/hyperlink" Target="http://&#1101;&#1083;&#1077;&#1082;&#1090;&#1088;&#1086;-&#1084;&#1072;&#1088;&#1082;&#1077;&#1090;.&#1088;&#1092;/product/250204/kabel-usb-type-c-hoco-x114-1m-rozovyy/" TargetMode="External"/><Relationship Id="rId_hyperlink_2172" Type="http://schemas.openxmlformats.org/officeDocument/2006/relationships/hyperlink" Target="http://&#1101;&#1083;&#1077;&#1082;&#1090;&#1088;&#1086;-&#1084;&#1072;&#1088;&#1082;&#1077;&#1090;.&#1088;&#1092;/product/242316/kabel-usb-type-c-1m-6a-chernyy-rc70-10/" TargetMode="External"/><Relationship Id="rId_hyperlink_2173" Type="http://schemas.openxmlformats.org/officeDocument/2006/relationships/hyperlink" Target="http://&#1101;&#1083;&#1077;&#1082;&#1090;&#1088;&#1086;-&#1084;&#1072;&#1088;&#1082;&#1077;&#1090;.&#1088;&#1092;/product/248770/kabel-usb-type-c-borofone-bx112-1m-30a-belyy/" TargetMode="External"/><Relationship Id="rId_hyperlink_2174" Type="http://schemas.openxmlformats.org/officeDocument/2006/relationships/hyperlink" Target="http://&#1101;&#1083;&#1077;&#1082;&#1090;&#1088;&#1086;-&#1084;&#1072;&#1088;&#1082;&#1077;&#1090;.&#1088;&#1092;/product/247410/kabel-usb-type-c-borofone-bx113-2m-silikon-30a-chernyy/" TargetMode="External"/><Relationship Id="rId_hyperlink_2175" Type="http://schemas.openxmlformats.org/officeDocument/2006/relationships/hyperlink" Target="http://&#1101;&#1083;&#1077;&#1082;&#1090;&#1088;&#1086;-&#1084;&#1072;&#1088;&#1082;&#1077;&#1090;.&#1088;&#1092;/product/251872/kabel-usb-type-c-borofone-bx118-1m-30a-chernyy/" TargetMode="External"/><Relationship Id="rId_hyperlink_2176" Type="http://schemas.openxmlformats.org/officeDocument/2006/relationships/hyperlink" Target="http://&#1101;&#1083;&#1077;&#1082;&#1090;&#1088;&#1086;-&#1084;&#1072;&#1088;&#1082;&#1077;&#1090;.&#1088;&#1092;/product/223748/kabel-usb-type-c-borofone-bx30-belyy/" TargetMode="External"/><Relationship Id="rId_hyperlink_2177" Type="http://schemas.openxmlformats.org/officeDocument/2006/relationships/hyperlink" Target="http://&#1101;&#1083;&#1077;&#1082;&#1090;&#1088;&#1086;-&#1084;&#1072;&#1088;&#1082;&#1077;&#1090;.&#1088;&#1092;/product/229747/kabel-usb-type-c-borofone-bx37-1m-3a-chernyy/" TargetMode="External"/><Relationship Id="rId_hyperlink_2178" Type="http://schemas.openxmlformats.org/officeDocument/2006/relationships/hyperlink" Target="http://&#1101;&#1083;&#1077;&#1082;&#1090;&#1088;&#1086;-&#1084;&#1072;&#1088;&#1082;&#1077;&#1090;.&#1088;&#1092;/product/245369/kabel-usb-type-c-borofone-bx79-belyy/" TargetMode="External"/><Relationship Id="rId_hyperlink_2179" Type="http://schemas.openxmlformats.org/officeDocument/2006/relationships/hyperlink" Target="http://&#1101;&#1083;&#1077;&#1082;&#1090;&#1088;&#1086;-&#1084;&#1072;&#1088;&#1082;&#1077;&#1090;.&#1088;&#1092;/product/243944/kabel-usb-type-c-borofone-bx93-025m-3a100w-belyy/" TargetMode="External"/><Relationship Id="rId_hyperlink_2180" Type="http://schemas.openxmlformats.org/officeDocument/2006/relationships/hyperlink" Target="http://&#1101;&#1083;&#1077;&#1082;&#1090;&#1088;&#1086;-&#1084;&#1072;&#1088;&#1082;&#1077;&#1090;.&#1088;&#1092;/product/235698/kabel-usb-type-c-dream-bx14-chernyy/" TargetMode="External"/><Relationship Id="rId_hyperlink_2181" Type="http://schemas.openxmlformats.org/officeDocument/2006/relationships/hyperlink" Target="http://&#1101;&#1083;&#1077;&#1082;&#1090;&#1088;&#1086;-&#1084;&#1072;&#1088;&#1082;&#1077;&#1090;.&#1088;&#1092;/product/235699/kabel-usb-type-c-dream-c50-qc30-chernyy/" TargetMode="External"/><Relationship Id="rId_hyperlink_2182" Type="http://schemas.openxmlformats.org/officeDocument/2006/relationships/hyperlink" Target="http://&#1101;&#1083;&#1077;&#1082;&#1090;&#1088;&#1086;-&#1084;&#1072;&#1088;&#1082;&#1077;&#1090;.&#1088;&#1092;/product/222677/kabel-usb-type-c-dream-u40-magnitnyy-serebro/" TargetMode="External"/><Relationship Id="rId_hyperlink_2183" Type="http://schemas.openxmlformats.org/officeDocument/2006/relationships/hyperlink" Target="http://&#1101;&#1083;&#1077;&#1082;&#1090;&#1088;&#1086;-&#1084;&#1072;&#1088;&#1082;&#1077;&#1090;.&#1088;&#1092;/product/251288/kabel-usb-type-c-hoco-x109-3m-30a-silikon-chernyy/" TargetMode="External"/><Relationship Id="rId_hyperlink_2184" Type="http://schemas.openxmlformats.org/officeDocument/2006/relationships/hyperlink" Target="http://&#1101;&#1083;&#1077;&#1082;&#1090;&#1088;&#1086;-&#1084;&#1072;&#1088;&#1082;&#1077;&#1090;.&#1088;&#1092;/product/249369/kabel-usb-type-c-hoco-x113-1m-neylon-30a-belyy/" TargetMode="External"/><Relationship Id="rId_hyperlink_2185" Type="http://schemas.openxmlformats.org/officeDocument/2006/relationships/hyperlink" Target="http://&#1101;&#1083;&#1077;&#1082;&#1090;&#1088;&#1086;-&#1084;&#1072;&#1088;&#1082;&#1077;&#1090;.&#1088;&#1092;/product/249368/kabel-usb-type-c-hoco-x113-1m-neylon-30a-seryy/" TargetMode="External"/><Relationship Id="rId_hyperlink_2186" Type="http://schemas.openxmlformats.org/officeDocument/2006/relationships/hyperlink" Target="http://&#1101;&#1083;&#1077;&#1082;&#1090;&#1088;&#1086;-&#1084;&#1072;&#1088;&#1082;&#1077;&#1090;.&#1088;&#1092;/product/250203/kabel-usb-type-c-hoco-x113-1m-neylon-30a-chernyy/" TargetMode="External"/><Relationship Id="rId_hyperlink_2187" Type="http://schemas.openxmlformats.org/officeDocument/2006/relationships/hyperlink" Target="http://&#1101;&#1083;&#1077;&#1082;&#1090;&#1088;&#1086;-&#1084;&#1072;&#1088;&#1082;&#1077;&#1090;.&#1088;&#1092;/product/250205/kabel-usb-type-c-hoco-x120-1m-belyy/" TargetMode="External"/><Relationship Id="rId_hyperlink_2188" Type="http://schemas.openxmlformats.org/officeDocument/2006/relationships/hyperlink" Target="http://&#1101;&#1083;&#1077;&#1082;&#1090;&#1088;&#1086;-&#1084;&#1072;&#1088;&#1082;&#1077;&#1090;.&#1088;&#1092;/product/218135/kabel-usb-type-c-hoco-x20-3m-chernyy-30a/" TargetMode="External"/><Relationship Id="rId_hyperlink_2189" Type="http://schemas.openxmlformats.org/officeDocument/2006/relationships/hyperlink" Target="http://&#1101;&#1083;&#1077;&#1082;&#1090;&#1088;&#1086;-&#1084;&#1072;&#1088;&#1082;&#1077;&#1090;.&#1088;&#1092;/product/220110/kabel-usb-type-c-hoco-x35-chernyy-025m/" TargetMode="External"/><Relationship Id="rId_hyperlink_2190" Type="http://schemas.openxmlformats.org/officeDocument/2006/relationships/hyperlink" Target="http://&#1101;&#1083;&#1077;&#1082;&#1090;&#1088;&#1086;-&#1084;&#1072;&#1088;&#1082;&#1077;&#1090;.&#1088;&#1092;/product/241880/kabel-usb-type-c-hoco-x90-1m-3a-chernyy/" TargetMode="External"/><Relationship Id="rId_hyperlink_2191" Type="http://schemas.openxmlformats.org/officeDocument/2006/relationships/hyperlink" Target="http://&#1101;&#1083;&#1077;&#1082;&#1090;&#1088;&#1086;-&#1084;&#1072;&#1088;&#1082;&#1077;&#1090;.&#1088;&#1092;/product/243954/kabel-usb-type-c-hoco-x96-3a-025m-pd27vt-belyy/" TargetMode="External"/><Relationship Id="rId_hyperlink_2192" Type="http://schemas.openxmlformats.org/officeDocument/2006/relationships/hyperlink" Target="http://&#1101;&#1083;&#1077;&#1082;&#1090;&#1088;&#1086;-&#1084;&#1072;&#1088;&#1082;&#1077;&#1090;.&#1088;&#1092;/product/243952/kabel-usb-type-c-hoco-x96-6a-025m-pd100vt-belyy/" TargetMode="External"/><Relationship Id="rId_hyperlink_2193" Type="http://schemas.openxmlformats.org/officeDocument/2006/relationships/hyperlink" Target="http://&#1101;&#1083;&#1077;&#1082;&#1090;&#1088;&#1086;-&#1084;&#1072;&#1088;&#1082;&#1077;&#1090;.&#1088;&#1092;/product/240468/kabel-usb-type-c-hoco-x96-pd100vt-belyy/" TargetMode="External"/><Relationship Id="rId_hyperlink_2194" Type="http://schemas.openxmlformats.org/officeDocument/2006/relationships/hyperlink" Target="http://&#1101;&#1083;&#1077;&#1082;&#1090;&#1088;&#1086;-&#1084;&#1072;&#1088;&#1082;&#1077;&#1090;.&#1088;&#1092;/product/251294/kabel-usb-type-c-hoco-x99-silikon-seryy/" TargetMode="External"/><Relationship Id="rId_hyperlink_2195" Type="http://schemas.openxmlformats.org/officeDocument/2006/relationships/hyperlink" Target="http://&#1101;&#1083;&#1077;&#1082;&#1090;&#1088;&#1086;-&#1084;&#1072;&#1088;&#1082;&#1077;&#1090;.&#1088;&#1092;/product/228920/konnektor-lightning-dlya-magnitnogo-kabelya/" TargetMode="External"/><Relationship Id="rId_hyperlink_2196" Type="http://schemas.openxmlformats.org/officeDocument/2006/relationships/hyperlink" Target="http://&#1101;&#1083;&#1077;&#1082;&#1090;&#1088;&#1086;-&#1084;&#1072;&#1088;&#1082;&#1077;&#1090;.&#1088;&#1092;/product/233835/konnektor-lightning-dlya-magnitnogo-kabelya/" TargetMode="External"/><Relationship Id="rId_hyperlink_2197" Type="http://schemas.openxmlformats.org/officeDocument/2006/relationships/hyperlink" Target="http://&#1101;&#1083;&#1077;&#1082;&#1090;&#1088;&#1086;-&#1084;&#1072;&#1088;&#1082;&#1077;&#1090;.&#1088;&#1092;/product/227218/konnektor-microusb-type-c-lightning-dlya-magnitnogo-kabelya-dream-n6/" TargetMode="External"/><Relationship Id="rId_hyperlink_2198" Type="http://schemas.openxmlformats.org/officeDocument/2006/relationships/hyperlink" Target="http://&#1101;&#1083;&#1077;&#1082;&#1090;&#1088;&#1086;-&#1084;&#1072;&#1088;&#1082;&#1077;&#1090;.&#1088;&#1092;/product/226571/konnektor-microusb-dlya-magnitnogo-kabelya-dream-n6/" TargetMode="External"/><Relationship Id="rId_hyperlink_2199" Type="http://schemas.openxmlformats.org/officeDocument/2006/relationships/hyperlink" Target="http://&#1101;&#1083;&#1077;&#1082;&#1090;&#1088;&#1086;-&#1084;&#1072;&#1088;&#1082;&#1077;&#1090;.&#1088;&#1092;/product/226578/konnektor-type-c-dlya-magnitnogo-kabelya-dream/" TargetMode="External"/><Relationship Id="rId_hyperlink_2200" Type="http://schemas.openxmlformats.org/officeDocument/2006/relationships/hyperlink" Target="http://&#1101;&#1083;&#1077;&#1082;&#1090;&#1088;&#1086;-&#1084;&#1072;&#1088;&#1082;&#1077;&#1090;.&#1088;&#1092;/product/242617/kabel-usb-apple-8pin-microusb-type-c-borofone-bx72-10m-20a-cvet-chernyy/" TargetMode="External"/><Relationship Id="rId_hyperlink_2201" Type="http://schemas.openxmlformats.org/officeDocument/2006/relationships/hyperlink" Target="http://&#1101;&#1083;&#1077;&#1082;&#1090;&#1088;&#1086;-&#1084;&#1072;&#1088;&#1082;&#1077;&#1090;.&#1088;&#1092;/product/125801/kabel-dlya-zaryadki-nokia-6101/" TargetMode="External"/><Relationship Id="rId_hyperlink_2202" Type="http://schemas.openxmlformats.org/officeDocument/2006/relationships/hyperlink" Target="http://&#1101;&#1083;&#1077;&#1082;&#1090;&#1088;&#1086;-&#1084;&#1072;&#1088;&#1082;&#1077;&#1090;.&#1088;&#1092;/product/150211/perehodnik-usb-dlya-zaryadki-sottelefonov-4-razema-ploskiy-kabel-svetyaschiysya-cvetnye-upakpaket/" TargetMode="External"/><Relationship Id="rId_hyperlink_2203" Type="http://schemas.openxmlformats.org/officeDocument/2006/relationships/hyperlink" Target="http://&#1101;&#1083;&#1077;&#1082;&#1090;&#1088;&#1086;-&#1084;&#1072;&#1088;&#1082;&#1077;&#1090;.&#1088;&#1092;/product/246893/adapter-h83-type-c-to-hdmiusb30type-c-4k/" TargetMode="External"/><Relationship Id="rId_hyperlink_2204" Type="http://schemas.openxmlformats.org/officeDocument/2006/relationships/hyperlink" Target="http://&#1101;&#1083;&#1077;&#1082;&#1090;&#1088;&#1086;-&#1084;&#1072;&#1088;&#1082;&#1077;&#1090;.&#1088;&#1092;/product/243454/kabel-audiovideo-shteker-hdmi-shteker-lightning-2m-ot-avw49/" TargetMode="External"/><Relationship Id="rId_hyperlink_2205" Type="http://schemas.openxmlformats.org/officeDocument/2006/relationships/hyperlink" Target="http://&#1101;&#1083;&#1077;&#1082;&#1090;&#1088;&#1086;-&#1084;&#1072;&#1088;&#1082;&#1077;&#1090;.&#1088;&#1092;/product/243455/kabel-audiovideo-shteker-hdmi-shteker-type-c-2m-ot-avw49/" TargetMode="External"/><Relationship Id="rId_hyperlink_2206" Type="http://schemas.openxmlformats.org/officeDocument/2006/relationships/hyperlink" Target="http://&#1101;&#1083;&#1077;&#1082;&#1090;&#1088;&#1086;-&#1084;&#1072;&#1088;&#1082;&#1077;&#1090;.&#1088;&#1092;/product/251890/perehodnik-hdm-gnezdousb-type-c-gnezdo/" TargetMode="External"/><Relationship Id="rId_hyperlink_2207" Type="http://schemas.openxmlformats.org/officeDocument/2006/relationships/hyperlink" Target="http://&#1101;&#1083;&#1077;&#1082;&#1090;&#1088;&#1086;-&#1084;&#1072;&#1088;&#1082;&#1077;&#1090;.&#1088;&#1092;/product/243428/kabel-lightning-aux-1m-silikon-m12/" TargetMode="External"/><Relationship Id="rId_hyperlink_2208" Type="http://schemas.openxmlformats.org/officeDocument/2006/relationships/hyperlink" Target="http://&#1101;&#1083;&#1077;&#1082;&#1090;&#1088;&#1086;-&#1084;&#1072;&#1088;&#1082;&#1077;&#1090;.&#1088;&#1092;/product/228989/perehodnik-lightning-shteker-2-lightning-gnezdo-ezra-ad02/" TargetMode="External"/><Relationship Id="rId_hyperlink_2209" Type="http://schemas.openxmlformats.org/officeDocument/2006/relationships/hyperlink" Target="http://&#1101;&#1083;&#1077;&#1082;&#1090;&#1088;&#1086;-&#1084;&#1072;&#1088;&#1082;&#1077;&#1090;.&#1088;&#1092;/product/223890/perehodnik-lightning-shteker-2-x-lightning-gnezda-dlya-zaryadki-i-naushnikov-km-111/" TargetMode="External"/><Relationship Id="rId_hyperlink_2210" Type="http://schemas.openxmlformats.org/officeDocument/2006/relationships/hyperlink" Target="http://&#1101;&#1083;&#1077;&#1082;&#1090;&#1088;&#1086;-&#1084;&#1072;&#1088;&#1082;&#1077;&#1090;.&#1088;&#1092;/product/223762/perehodnik-lightning-shteker-2-x-lightning-gnezdo-borofone-bv6-chernyy/" TargetMode="External"/><Relationship Id="rId_hyperlink_2211" Type="http://schemas.openxmlformats.org/officeDocument/2006/relationships/hyperlink" Target="http://&#1101;&#1083;&#1077;&#1082;&#1090;&#1088;&#1086;-&#1084;&#1072;&#1088;&#1082;&#1077;&#1090;.&#1088;&#1092;/product/223825/perehodnik-lightning-shteker-2-x-lightning-gnezdo-ot-sma12/" TargetMode="External"/><Relationship Id="rId_hyperlink_2212" Type="http://schemas.openxmlformats.org/officeDocument/2006/relationships/hyperlink" Target="http://&#1101;&#1083;&#1077;&#1082;&#1090;&#1088;&#1086;-&#1084;&#1072;&#1088;&#1082;&#1077;&#1090;.&#1088;&#1092;/product/223532/perehodnik-lightning-shteker-2xlightning-gnezdo-kin-160/" TargetMode="External"/><Relationship Id="rId_hyperlink_2213" Type="http://schemas.openxmlformats.org/officeDocument/2006/relationships/hyperlink" Target="http://&#1101;&#1083;&#1077;&#1082;&#1090;&#1088;&#1086;-&#1084;&#1072;&#1088;&#1082;&#1077;&#1090;.&#1088;&#1092;/product/245084/perehodnik-lightning-shteker-35-jack-gnezdo-10sm/" TargetMode="External"/><Relationship Id="rId_hyperlink_2214" Type="http://schemas.openxmlformats.org/officeDocument/2006/relationships/hyperlink" Target="http://&#1101;&#1083;&#1077;&#1082;&#1090;&#1088;&#1086;-&#1084;&#1072;&#1088;&#1082;&#1077;&#1090;.&#1088;&#1092;/product/230892/perehodnik-lightning-shteker-35-jack-gnezdo-kin-179/" TargetMode="External"/><Relationship Id="rId_hyperlink_2215" Type="http://schemas.openxmlformats.org/officeDocument/2006/relationships/hyperlink" Target="http://&#1101;&#1083;&#1077;&#1082;&#1090;&#1088;&#1086;-&#1084;&#1072;&#1088;&#1082;&#1077;&#1090;.&#1088;&#1092;/product/232637/perehodnik-lightning-shteker-35-jack-gnezdo-m30/" TargetMode="External"/><Relationship Id="rId_hyperlink_2216" Type="http://schemas.openxmlformats.org/officeDocument/2006/relationships/hyperlink" Target="http://&#1101;&#1083;&#1077;&#1082;&#1090;&#1088;&#1086;-&#1084;&#1072;&#1088;&#1082;&#1077;&#1090;.&#1088;&#1092;/product/232636/perehodnik-lightning-shteker-35-jack-shteker-kabel-1m-cq003-belyy/" TargetMode="External"/><Relationship Id="rId_hyperlink_2217" Type="http://schemas.openxmlformats.org/officeDocument/2006/relationships/hyperlink" Target="http://&#1101;&#1083;&#1077;&#1082;&#1090;&#1088;&#1086;-&#1084;&#1072;&#1088;&#1082;&#1077;&#1090;.&#1088;&#1092;/product/240960/perehodnik-lightning-shteker-35-jack-shteker-kabel-1m-cq003-chernyy/" TargetMode="External"/><Relationship Id="rId_hyperlink_2218" Type="http://schemas.openxmlformats.org/officeDocument/2006/relationships/hyperlink" Target="http://&#1101;&#1083;&#1077;&#1082;&#1090;&#1088;&#1086;-&#1084;&#1072;&#1088;&#1082;&#1077;&#1090;.&#1088;&#1092;/product/226913/perehodnik-lightning-shteker-lightning-gnezdo-35-jack-gnezdo-dream-ac2-serebro/" TargetMode="External"/><Relationship Id="rId_hyperlink_2219" Type="http://schemas.openxmlformats.org/officeDocument/2006/relationships/hyperlink" Target="http://&#1101;&#1083;&#1077;&#1082;&#1090;&#1088;&#1086;-&#1084;&#1072;&#1088;&#1082;&#1077;&#1090;.&#1088;&#1092;/product/236154/perehodnik-lightning-shteker-lightning-gnezdo-35-jack-gnezdo-dream-c6-bluetooth/" TargetMode="External"/><Relationship Id="rId_hyperlink_2220" Type="http://schemas.openxmlformats.org/officeDocument/2006/relationships/hyperlink" Target="http://&#1101;&#1083;&#1077;&#1082;&#1090;&#1088;&#1086;-&#1084;&#1072;&#1088;&#1082;&#1077;&#1090;.&#1088;&#1092;/product/237915/perehodnik-lightning-shteker-lightning-gnezdo-35-jack-gnezdo-dream-c7/" TargetMode="External"/><Relationship Id="rId_hyperlink_2221" Type="http://schemas.openxmlformats.org/officeDocument/2006/relationships/hyperlink" Target="http://&#1101;&#1083;&#1077;&#1082;&#1090;&#1088;&#1086;-&#1084;&#1072;&#1088;&#1082;&#1077;&#1090;.&#1088;&#1092;/product/235683/perehodnik-lightning-shteker-microusb-gnezdo-dream-al1/" TargetMode="External"/><Relationship Id="rId_hyperlink_2222" Type="http://schemas.openxmlformats.org/officeDocument/2006/relationships/hyperlink" Target="http://&#1101;&#1083;&#1077;&#1082;&#1090;&#1088;&#1086;-&#1084;&#1072;&#1088;&#1082;&#1077;&#1090;.&#1088;&#1092;/product/249876/perehodnik-kabel-lightning-35-jack-ugetus-ug05-1m-chernyy/" TargetMode="External"/><Relationship Id="rId_hyperlink_2223" Type="http://schemas.openxmlformats.org/officeDocument/2006/relationships/hyperlink" Target="http://&#1101;&#1083;&#1077;&#1082;&#1090;&#1088;&#1086;-&#1084;&#1072;&#1088;&#1082;&#1077;&#1090;.&#1088;&#1092;/product/242635/perehodnik-35-jack-type-c-3pin-shteker-shteker-ky226-chernyy-dream-style/" TargetMode="External"/><Relationship Id="rId_hyperlink_2224" Type="http://schemas.openxmlformats.org/officeDocument/2006/relationships/hyperlink" Target="http://&#1101;&#1083;&#1077;&#1082;&#1090;&#1088;&#1086;-&#1084;&#1072;&#1088;&#1082;&#1077;&#1090;.&#1088;&#1092;/product/223534/perehodnik-type-c-shteker-2-x-type-c-gnezdo-ky-187/" TargetMode="External"/><Relationship Id="rId_hyperlink_2225" Type="http://schemas.openxmlformats.org/officeDocument/2006/relationships/hyperlink" Target="http://&#1101;&#1083;&#1077;&#1082;&#1090;&#1088;&#1086;-&#1084;&#1072;&#1088;&#1082;&#1077;&#1090;.&#1088;&#1092;/product/245083/perehodnik-type-c-shteker-35-jack-gnezdo/" TargetMode="External"/><Relationship Id="rId_hyperlink_2226" Type="http://schemas.openxmlformats.org/officeDocument/2006/relationships/hyperlink" Target="http://&#1101;&#1083;&#1077;&#1082;&#1090;&#1088;&#1086;-&#1084;&#1072;&#1088;&#1082;&#1077;&#1090;.&#1088;&#1092;/product/234658/perehodnik-type-c-shteker-35-jack-gnezdo-ky104-belyy-upak5-sht/" TargetMode="External"/><Relationship Id="rId_hyperlink_2227" Type="http://schemas.openxmlformats.org/officeDocument/2006/relationships/hyperlink" Target="http://&#1101;&#1083;&#1077;&#1082;&#1090;&#1088;&#1086;-&#1084;&#1072;&#1088;&#1082;&#1077;&#1090;.&#1088;&#1092;/product/243429/perehodnik-type-c-shteker-35-jack-gnezdo-m40-rabotaet-s-telefonom-samsung/" TargetMode="External"/><Relationship Id="rId_hyperlink_2228" Type="http://schemas.openxmlformats.org/officeDocument/2006/relationships/hyperlink" Target="http://&#1101;&#1083;&#1077;&#1082;&#1090;&#1088;&#1086;-&#1084;&#1072;&#1088;&#1082;&#1077;&#1090;.&#1088;&#1092;/product/171535/perehodnik-type-c-shteker-35-jack-gnezdo-ot-sma21/" TargetMode="External"/><Relationship Id="rId_hyperlink_2229" Type="http://schemas.openxmlformats.org/officeDocument/2006/relationships/hyperlink" Target="http://&#1101;&#1083;&#1077;&#1082;&#1090;&#1088;&#1086;-&#1084;&#1072;&#1088;&#1082;&#1077;&#1090;.&#1088;&#1092;/product/237013/perehodnik-type-c-shteker-35-jack-gnezdo-belyy-ky100/" TargetMode="External"/><Relationship Id="rId_hyperlink_2230" Type="http://schemas.openxmlformats.org/officeDocument/2006/relationships/hyperlink" Target="http://&#1101;&#1083;&#1077;&#1082;&#1090;&#1088;&#1086;-&#1084;&#1072;&#1088;&#1082;&#1077;&#1090;.&#1088;&#1092;/product/223535/perehodnik-type-c-shteker-35-jack-shteker-type-c-gnezdo/" TargetMode="External"/><Relationship Id="rId_hyperlink_2231" Type="http://schemas.openxmlformats.org/officeDocument/2006/relationships/hyperlink" Target="http://&#1101;&#1083;&#1077;&#1082;&#1090;&#1088;&#1086;-&#1084;&#1072;&#1088;&#1082;&#1077;&#1090;.&#1088;&#1092;/product/232633/perehodnik-lightning-shteker-microusb-gnezdo/" TargetMode="External"/><Relationship Id="rId_hyperlink_2232" Type="http://schemas.openxmlformats.org/officeDocument/2006/relationships/hyperlink" Target="http://&#1101;&#1083;&#1077;&#1082;&#1090;&#1088;&#1086;-&#1084;&#1072;&#1088;&#1082;&#1077;&#1090;.&#1088;&#1092;/product/124887/perehodnik-lightning-shteker-microusb-gnezdo-upak-5-sht/" TargetMode="External"/><Relationship Id="rId_hyperlink_2233" Type="http://schemas.openxmlformats.org/officeDocument/2006/relationships/hyperlink" Target="http://&#1101;&#1083;&#1077;&#1082;&#1090;&#1088;&#1086;-&#1084;&#1072;&#1088;&#1082;&#1077;&#1090;.&#1088;&#1092;/product/243696/perehodnik-lightning-shteker-microusb-gnezdo-borofone-bv5/" TargetMode="External"/><Relationship Id="rId_hyperlink_2234" Type="http://schemas.openxmlformats.org/officeDocument/2006/relationships/hyperlink" Target="http://&#1101;&#1083;&#1077;&#1082;&#1090;&#1088;&#1086;-&#1084;&#1072;&#1088;&#1082;&#1077;&#1090;.&#1088;&#1092;/product/226065/perehodnik-lightning-shteker-microusb-gnezdo-kxs001/" TargetMode="External"/><Relationship Id="rId_hyperlink_2235" Type="http://schemas.openxmlformats.org/officeDocument/2006/relationships/hyperlink" Target="http://&#1101;&#1083;&#1077;&#1082;&#1090;&#1088;&#1086;-&#1084;&#1072;&#1088;&#1082;&#1077;&#1090;.&#1088;&#1092;/product/216930/perehodnik-lightning-shteker-microusb-gnezdo-blast-bmc-606-belyy/" TargetMode="External"/><Relationship Id="rId_hyperlink_2236" Type="http://schemas.openxmlformats.org/officeDocument/2006/relationships/hyperlink" Target="http://&#1101;&#1083;&#1077;&#1082;&#1090;&#1088;&#1086;-&#1084;&#1072;&#1088;&#1082;&#1077;&#1090;.&#1088;&#1092;/product/216931/perehodnik-lightning-shteker-microusb-gnezdo-blast-bmc-606-chernyy/" TargetMode="External"/><Relationship Id="rId_hyperlink_2237" Type="http://schemas.openxmlformats.org/officeDocument/2006/relationships/hyperlink" Target="http://&#1101;&#1083;&#1077;&#1082;&#1090;&#1088;&#1086;-&#1084;&#1072;&#1088;&#1082;&#1077;&#1090;.&#1088;&#1092;/product/144585/perehodnik-lightning-shteker-microusb-gnezdo-ot-sma06/" TargetMode="External"/><Relationship Id="rId_hyperlink_2238" Type="http://schemas.openxmlformats.org/officeDocument/2006/relationships/hyperlink" Target="http://&#1101;&#1083;&#1077;&#1082;&#1090;&#1088;&#1086;-&#1084;&#1072;&#1088;&#1082;&#1077;&#1090;.&#1088;&#1092;/product/220962/perehodnik-lightning-shteker-microusb-gnezdo-remaks/" TargetMode="External"/><Relationship Id="rId_hyperlink_2239" Type="http://schemas.openxmlformats.org/officeDocument/2006/relationships/hyperlink" Target="http://&#1101;&#1083;&#1077;&#1082;&#1090;&#1088;&#1086;-&#1084;&#1072;&#1088;&#1082;&#1077;&#1090;.&#1088;&#1092;/product/222457/perehodnik-lightning-shteker-microusb-gnezdo-paket-belyy-ci-0001-dialog/" TargetMode="External"/><Relationship Id="rId_hyperlink_2240" Type="http://schemas.openxmlformats.org/officeDocument/2006/relationships/hyperlink" Target="http://&#1101;&#1083;&#1077;&#1082;&#1090;&#1088;&#1086;-&#1084;&#1072;&#1088;&#1082;&#1077;&#1090;.&#1088;&#1092;/product/222458/perehodnik-lightning-shteker-microusb-gnezdo-paket-chernyy-ci-0001-dialog/" TargetMode="External"/><Relationship Id="rId_hyperlink_2241" Type="http://schemas.openxmlformats.org/officeDocument/2006/relationships/hyperlink" Target="http://&#1101;&#1083;&#1077;&#1082;&#1090;&#1088;&#1086;-&#1084;&#1072;&#1088;&#1082;&#1077;&#1090;.&#1088;&#1092;/product/231427/perehodnik-otg-lightning-shteker-usb-gnezdo/" TargetMode="External"/><Relationship Id="rId_hyperlink_2242" Type="http://schemas.openxmlformats.org/officeDocument/2006/relationships/hyperlink" Target="http://&#1101;&#1083;&#1077;&#1082;&#1090;&#1088;&#1086;-&#1084;&#1072;&#1088;&#1082;&#1077;&#1090;.&#1088;&#1092;/product/244313/perehodnik-otg-lightning-shteker-usb-gnezdo-mf/" TargetMode="External"/><Relationship Id="rId_hyperlink_2243" Type="http://schemas.openxmlformats.org/officeDocument/2006/relationships/hyperlink" Target="http://&#1101;&#1083;&#1077;&#1082;&#1090;&#1088;&#1086;-&#1084;&#1072;&#1088;&#1082;&#1077;&#1090;.&#1088;&#1092;/product/245377/perehodnik-otg-lightning-shteker-usb-30-gnezdo-faizfull-fp15/" TargetMode="External"/><Relationship Id="rId_hyperlink_2244" Type="http://schemas.openxmlformats.org/officeDocument/2006/relationships/hyperlink" Target="http://&#1101;&#1083;&#1077;&#1082;&#1090;&#1088;&#1086;-&#1084;&#1072;&#1088;&#1082;&#1077;&#1090;.&#1088;&#1092;/product/232634/perehodnik-microusb-shteker-type-c-gnezdo/" TargetMode="External"/><Relationship Id="rId_hyperlink_2245" Type="http://schemas.openxmlformats.org/officeDocument/2006/relationships/hyperlink" Target="http://&#1101;&#1083;&#1077;&#1082;&#1090;&#1088;&#1086;-&#1084;&#1072;&#1088;&#1082;&#1077;&#1090;.&#1088;&#1092;/product/158845/perehodnik-otg-micro-usb-30-shteker-usb-20-gnezdo-provod-015m-paket-cu-1001-dialog/" TargetMode="External"/><Relationship Id="rId_hyperlink_2246" Type="http://schemas.openxmlformats.org/officeDocument/2006/relationships/hyperlink" Target="http://&#1101;&#1083;&#1077;&#1082;&#1090;&#1088;&#1086;-&#1084;&#1072;&#1088;&#1082;&#1077;&#1090;.&#1088;&#1092;/product/222454/perehodnik-otg-micro-usb-30-shteker-usb-30-gnezdo-provod-01m-paket-cu-0901-dialog/" TargetMode="External"/><Relationship Id="rId_hyperlink_2247" Type="http://schemas.openxmlformats.org/officeDocument/2006/relationships/hyperlink" Target="http://&#1101;&#1083;&#1077;&#1082;&#1090;&#1088;&#1086;-&#1084;&#1072;&#1088;&#1082;&#1077;&#1090;.&#1088;&#1092;/product/227396/perehodnik-otg-micro-usb-shteker-microsd-gnezdo-ot-sma25/" TargetMode="External"/><Relationship Id="rId_hyperlink_2248" Type="http://schemas.openxmlformats.org/officeDocument/2006/relationships/hyperlink" Target="http://&#1101;&#1083;&#1077;&#1082;&#1090;&#1088;&#1086;-&#1084;&#1072;&#1088;&#1082;&#1077;&#1090;.&#1088;&#1092;/product/144896/perehodnik-otg-micro-usb-shteker-usb-20-gnezdo/" TargetMode="External"/><Relationship Id="rId_hyperlink_2249" Type="http://schemas.openxmlformats.org/officeDocument/2006/relationships/hyperlink" Target="http://&#1101;&#1083;&#1077;&#1082;&#1090;&#1088;&#1086;-&#1084;&#1072;&#1088;&#1082;&#1077;&#1090;.&#1088;&#1092;/product/219297/perehodnik-otg-micro-usb-shteker-usb-20-gnezdo-remax-chernyy/" TargetMode="External"/><Relationship Id="rId_hyperlink_2250" Type="http://schemas.openxmlformats.org/officeDocument/2006/relationships/hyperlink" Target="http://&#1101;&#1083;&#1077;&#1082;&#1090;&#1088;&#1086;-&#1084;&#1072;&#1088;&#1082;&#1077;&#1090;.&#1088;&#1092;/product/167919/perehodnik-otg-micro-usb-shteker-usb-20-gnezdo-belyy/" TargetMode="External"/><Relationship Id="rId_hyperlink_2251" Type="http://schemas.openxmlformats.org/officeDocument/2006/relationships/hyperlink" Target="http://&#1101;&#1083;&#1077;&#1082;&#1090;&#1088;&#1086;-&#1084;&#1072;&#1088;&#1082;&#1077;&#1090;.&#1088;&#1092;/product/145919/perehodnik-otg-micro-usb-shteker-usb-20-gnezdo-provod-010m-u4202/" TargetMode="External"/><Relationship Id="rId_hyperlink_2252" Type="http://schemas.openxmlformats.org/officeDocument/2006/relationships/hyperlink" Target="http://&#1101;&#1083;&#1077;&#1082;&#1090;&#1088;&#1086;-&#1084;&#1072;&#1088;&#1082;&#1077;&#1090;.&#1088;&#1092;/product/241324/perehodnik-otg-microusb-shteker-usb-20-gnezdo/" TargetMode="External"/><Relationship Id="rId_hyperlink_2253" Type="http://schemas.openxmlformats.org/officeDocument/2006/relationships/hyperlink" Target="http://&#1101;&#1083;&#1077;&#1082;&#1090;&#1088;&#1086;-&#1084;&#1072;&#1088;&#1082;&#1077;&#1090;.&#1088;&#1092;/product/238268/perehodnik-otg-usb-micro-usb-ky-168-belyy/" TargetMode="External"/><Relationship Id="rId_hyperlink_2254" Type="http://schemas.openxmlformats.org/officeDocument/2006/relationships/hyperlink" Target="http://&#1101;&#1083;&#1077;&#1082;&#1090;&#1088;&#1086;-&#1084;&#1072;&#1088;&#1082;&#1077;&#1090;.&#1088;&#1092;/product/238081/perehodnik-otg-gnezdo-usbtf-shteker-microusb-ezra-oc02/" TargetMode="External"/><Relationship Id="rId_hyperlink_2255" Type="http://schemas.openxmlformats.org/officeDocument/2006/relationships/hyperlink" Target="http://&#1101;&#1083;&#1077;&#1082;&#1090;&#1088;&#1086;-&#1084;&#1072;&#1088;&#1082;&#1077;&#1090;.&#1088;&#1092;/product/124404/perehodnik-usb-otg-microusb-provod-010m-upak-5sht/" TargetMode="External"/><Relationship Id="rId_hyperlink_2256" Type="http://schemas.openxmlformats.org/officeDocument/2006/relationships/hyperlink" Target="http://&#1101;&#1083;&#1077;&#1082;&#1090;&#1088;&#1086;-&#1084;&#1072;&#1088;&#1082;&#1077;&#1090;.&#1088;&#1092;/product/217496/kabel-perehodnik-usb-otg-miniusb-gnezdo-shteker-provod-1m-perfeo-u4203/" TargetMode="External"/><Relationship Id="rId_hyperlink_2257" Type="http://schemas.openxmlformats.org/officeDocument/2006/relationships/hyperlink" Target="http://&#1101;&#1083;&#1077;&#1082;&#1090;&#1088;&#1086;-&#1084;&#1072;&#1088;&#1082;&#1077;&#1090;.&#1088;&#1092;/product/238964/kabel-perehodnik-usb-otg-miniusb-gnezdo-shteker-provod-1m-vs-u210/" TargetMode="External"/><Relationship Id="rId_hyperlink_2258" Type="http://schemas.openxmlformats.org/officeDocument/2006/relationships/hyperlink" Target="http://&#1101;&#1083;&#1077;&#1082;&#1090;&#1088;&#1086;-&#1084;&#1072;&#1088;&#1082;&#1077;&#1090;.&#1088;&#1092;/product/173045/perehodnik-miniusb-bm-4p-shteker-usb-shteker-s-itech-sa-522/" TargetMode="External"/><Relationship Id="rId_hyperlink_2259" Type="http://schemas.openxmlformats.org/officeDocument/2006/relationships/hyperlink" Target="http://&#1101;&#1083;&#1077;&#1082;&#1090;&#1088;&#1086;-&#1084;&#1072;&#1088;&#1082;&#1077;&#1090;.&#1088;&#1092;/product/131047/perehodnik-otg-miniusb-shteker-usb-20-gnezdo/" TargetMode="External"/><Relationship Id="rId_hyperlink_2260" Type="http://schemas.openxmlformats.org/officeDocument/2006/relationships/hyperlink" Target="http://&#1101;&#1083;&#1077;&#1082;&#1090;&#1088;&#1086;-&#1084;&#1072;&#1088;&#1082;&#1077;&#1090;.&#1088;&#1092;/product/241325/perehodnik-otg-miniusb-shteker-usb-20-shteker/" TargetMode="External"/><Relationship Id="rId_hyperlink_2261" Type="http://schemas.openxmlformats.org/officeDocument/2006/relationships/hyperlink" Target="http://&#1101;&#1083;&#1077;&#1082;&#1090;&#1088;&#1086;-&#1084;&#1072;&#1088;&#1082;&#1077;&#1090;.&#1088;&#1092;/product/173044/perehodnik-usb-shteker-miniusb-shteker-s-itech-sa-521/" TargetMode="External"/><Relationship Id="rId_hyperlink_2262" Type="http://schemas.openxmlformats.org/officeDocument/2006/relationships/hyperlink" Target="http://&#1101;&#1083;&#1077;&#1082;&#1090;&#1088;&#1086;-&#1084;&#1072;&#1088;&#1082;&#1077;&#1090;.&#1088;&#1092;/product/235682/adapter-type-c-type-c-gnezdo-gnezdo-dlya-udlineniya-kabelya-dream-b8/" TargetMode="External"/><Relationship Id="rId_hyperlink_2263" Type="http://schemas.openxmlformats.org/officeDocument/2006/relationships/hyperlink" Target="http://&#1101;&#1083;&#1077;&#1082;&#1090;&#1088;&#1086;-&#1084;&#1072;&#1088;&#1082;&#1077;&#1090;.&#1088;&#1092;/product/235289/perehodnik-otg-type-c-gnezdo-usb-20-shteker-dream-c3/" TargetMode="External"/><Relationship Id="rId_hyperlink_2264" Type="http://schemas.openxmlformats.org/officeDocument/2006/relationships/hyperlink" Target="http://&#1101;&#1083;&#1077;&#1082;&#1090;&#1088;&#1086;-&#1084;&#1072;&#1088;&#1082;&#1077;&#1090;.&#1088;&#1092;/product/249840/perehodnik-otg-type-c-shteker-usb-gnezdo-deespi-t01-serebro/" TargetMode="External"/><Relationship Id="rId_hyperlink_2265" Type="http://schemas.openxmlformats.org/officeDocument/2006/relationships/hyperlink" Target="http://&#1101;&#1083;&#1077;&#1082;&#1090;&#1088;&#1086;-&#1084;&#1072;&#1088;&#1082;&#1077;&#1090;.&#1088;&#1092;/product/244422/perehodnik-otg-type-c-shteker-usb-gnezdo-dream-style-z27/" TargetMode="External"/><Relationship Id="rId_hyperlink_2266" Type="http://schemas.openxmlformats.org/officeDocument/2006/relationships/hyperlink" Target="http://&#1101;&#1083;&#1077;&#1082;&#1090;&#1088;&#1086;-&#1084;&#1072;&#1088;&#1082;&#1077;&#1090;.&#1088;&#1092;/product/238241/perehodnik-otg-usb-type-c-ky105-belyy-up-5-shtuk/" TargetMode="External"/><Relationship Id="rId_hyperlink_2267" Type="http://schemas.openxmlformats.org/officeDocument/2006/relationships/hyperlink" Target="http://&#1101;&#1083;&#1077;&#1082;&#1090;&#1088;&#1086;-&#1084;&#1072;&#1088;&#1082;&#1077;&#1090;.&#1088;&#1092;/product/251863/perehodnik-otg-usb-20-3in1-lightning-8-pin-type-c-micro-usb-na-usb-borofone-bv26d/" TargetMode="External"/><Relationship Id="rId_hyperlink_2268" Type="http://schemas.openxmlformats.org/officeDocument/2006/relationships/hyperlink" Target="http://&#1101;&#1083;&#1077;&#1082;&#1090;&#1088;&#1086;-&#1084;&#1072;&#1088;&#1082;&#1077;&#1090;.&#1088;&#1092;/product/251864/perehodnik-otg-usb-30-dlya-type-c-borofone-bv18-black/" TargetMode="External"/><Relationship Id="rId_hyperlink_2269" Type="http://schemas.openxmlformats.org/officeDocument/2006/relationships/hyperlink" Target="http://&#1101;&#1083;&#1077;&#1082;&#1090;&#1088;&#1086;-&#1084;&#1072;&#1088;&#1082;&#1077;&#1090;.&#1088;&#1092;/product/251686/perehodnik-type-c-shteker-microusb-gnezdo/" TargetMode="External"/><Relationship Id="rId_hyperlink_2270" Type="http://schemas.openxmlformats.org/officeDocument/2006/relationships/hyperlink" Target="http://&#1101;&#1083;&#1077;&#1082;&#1090;&#1088;&#1086;-&#1084;&#1072;&#1088;&#1082;&#1077;&#1090;.&#1088;&#1092;/product/232864/perehodnik-type-c-shteker-microusb-gnezdo-ot-sma09/" TargetMode="External"/><Relationship Id="rId_hyperlink_2271" Type="http://schemas.openxmlformats.org/officeDocument/2006/relationships/hyperlink" Target="http://&#1101;&#1083;&#1077;&#1082;&#1090;&#1088;&#1086;-&#1084;&#1072;&#1088;&#1082;&#1077;&#1090;.&#1088;&#1092;/product/225001/perehodnik-type-c-shteker-microusb-gnezdo-dream-ac06/" TargetMode="External"/><Relationship Id="rId_hyperlink_2272" Type="http://schemas.openxmlformats.org/officeDocument/2006/relationships/hyperlink" Target="http://&#1101;&#1083;&#1077;&#1082;&#1090;&#1088;&#1086;-&#1084;&#1072;&#1088;&#1082;&#1077;&#1090;.&#1088;&#1092;/product/232632/perehodnik-type-c-shteker-microusb-gnezdo-blister-t02/" TargetMode="External"/><Relationship Id="rId_hyperlink_2273" Type="http://schemas.openxmlformats.org/officeDocument/2006/relationships/hyperlink" Target="http://&#1101;&#1083;&#1077;&#1082;&#1090;&#1088;&#1086;-&#1084;&#1072;&#1088;&#1082;&#1077;&#1090;.&#1088;&#1092;/product/245673/perehodnik-type-c-shteker-microusb-gnezdo-metall-paket/" TargetMode="External"/><Relationship Id="rId_hyperlink_2274" Type="http://schemas.openxmlformats.org/officeDocument/2006/relationships/hyperlink" Target="http://&#1101;&#1083;&#1077;&#1082;&#1090;&#1088;&#1086;-&#1084;&#1072;&#1088;&#1082;&#1077;&#1090;.&#1088;&#1092;/product/171995/perehodnik-type-c-shteker-microusb-gnezdo-metall-upak-5-sht/" TargetMode="External"/><Relationship Id="rId_hyperlink_2275" Type="http://schemas.openxmlformats.org/officeDocument/2006/relationships/hyperlink" Target="http://&#1101;&#1083;&#1077;&#1082;&#1090;&#1088;&#1086;-&#1084;&#1072;&#1088;&#1082;&#1077;&#1090;.&#1088;&#1092;/product/235285/perehodnik-type-c-shteker-type-c-gnezdo-dream-b5/" TargetMode="External"/><Relationship Id="rId_hyperlink_2276" Type="http://schemas.openxmlformats.org/officeDocument/2006/relationships/hyperlink" Target="http://&#1101;&#1083;&#1077;&#1082;&#1090;&#1088;&#1086;-&#1084;&#1072;&#1088;&#1082;&#1077;&#1090;.&#1088;&#1092;/product/235287/perehodnik-type-c-shteker-type-c-shteker-dream-b9/" TargetMode="External"/><Relationship Id="rId_hyperlink_2277" Type="http://schemas.openxmlformats.org/officeDocument/2006/relationships/hyperlink" Target="http://&#1101;&#1083;&#1077;&#1082;&#1090;&#1088;&#1086;-&#1084;&#1072;&#1088;&#1082;&#1077;&#1090;.&#1088;&#1092;/product/135382/kabel-usb-otg-samsung-galaxy-na-usb-015m-rexant-18-1183/" TargetMode="External"/><Relationship Id="rId_hyperlink_2278" Type="http://schemas.openxmlformats.org/officeDocument/2006/relationships/hyperlink" Target="http://&#1101;&#1083;&#1077;&#1082;&#1090;&#1088;&#1086;-&#1084;&#1072;&#1088;&#1082;&#1077;&#1090;.&#1088;&#1092;/product/167121/kabel-usb-dlya-samsung-tab-1m-vitoy-chernyy-paket/" TargetMode="External"/><Relationship Id="rId_hyperlink_2279" Type="http://schemas.openxmlformats.org/officeDocument/2006/relationships/hyperlink" Target="http://&#1101;&#1083;&#1077;&#1082;&#1090;&#1088;&#1086;-&#1084;&#1072;&#1088;&#1082;&#1077;&#1090;.&#1088;&#1092;/product/140665/perehodnik-samsung-galaxy-tab-na-usb/" TargetMode="External"/><Relationship Id="rId_hyperlink_2280" Type="http://schemas.openxmlformats.org/officeDocument/2006/relationships/hyperlink" Target="http://&#1101;&#1083;&#1077;&#1082;&#1090;&#1088;&#1086;-&#1084;&#1072;&#1088;&#1082;&#1077;&#1090;.&#1088;&#1092;/product/229494/detskie-smart-chasy-jet-kid-friend-gps-treker-glonass-akkum-600-mach-shagomer-razreshdispl128128-chernyy-seryy/" TargetMode="External"/><Relationship Id="rId_hyperlink_2281" Type="http://schemas.openxmlformats.org/officeDocument/2006/relationships/hyperlink" Target="http://&#1101;&#1083;&#1077;&#1082;&#1090;&#1088;&#1086;-&#1084;&#1072;&#1088;&#1082;&#1077;&#1090;.&#1088;&#1092;/product/231219/smart-chasy-termometr-jet-health-hb-1-kontrol-temperatury-tela-v-realnom-vremeni-chernyy/" TargetMode="External"/><Relationship Id="rId_hyperlink_2282" Type="http://schemas.openxmlformats.org/officeDocument/2006/relationships/hyperlink" Target="http://&#1101;&#1083;&#1077;&#1082;&#1090;&#1088;&#1086;-&#1084;&#1072;&#1088;&#1082;&#1077;&#1090;.&#1088;&#1092;/product/228918/akkumulyator-dlya-smart-chasov-lq-s1-380-mach-li-ion-chernyy/" TargetMode="External"/><Relationship Id="rId_hyperlink_2283" Type="http://schemas.openxmlformats.org/officeDocument/2006/relationships/hyperlink" Target="http://&#1101;&#1083;&#1077;&#1082;&#1090;&#1088;&#1086;-&#1084;&#1072;&#1088;&#1082;&#1077;&#1090;.&#1088;&#1092;/product/228919/akkumulyator-dlya-smart-chasov-lq-s3/" TargetMode="External"/><Relationship Id="rId_hyperlink_2284" Type="http://schemas.openxmlformats.org/officeDocument/2006/relationships/hyperlink" Target="http://&#1101;&#1083;&#1077;&#1082;&#1090;&#1088;&#1086;-&#1084;&#1072;&#1088;&#1082;&#1077;&#1090;.&#1088;&#1092;/product/222668/kabel-dlya-zaryadki-fitnes-brasleta-mi-band-2-dream/" TargetMode="External"/><Relationship Id="rId_hyperlink_2285" Type="http://schemas.openxmlformats.org/officeDocument/2006/relationships/hyperlink" Target="http://&#1101;&#1083;&#1077;&#1082;&#1090;&#1088;&#1086;-&#1084;&#1072;&#1088;&#1082;&#1077;&#1090;.&#1088;&#1092;/product/222669/kabel-dlya-zaryadki-fitnes-brasleta-mi-band-3-dream/" TargetMode="External"/><Relationship Id="rId_hyperlink_2286" Type="http://schemas.openxmlformats.org/officeDocument/2006/relationships/hyperlink" Target="http://&#1101;&#1083;&#1077;&#1082;&#1090;&#1088;&#1086;-&#1084;&#1072;&#1088;&#1082;&#1077;&#1090;.&#1088;&#1092;/product/222670/kabel-dlya-zaryadki-fitnes-brasleta-mi-band-4-dream/" TargetMode="External"/><Relationship Id="rId_hyperlink_2287" Type="http://schemas.openxmlformats.org/officeDocument/2006/relationships/hyperlink" Target="http://&#1101;&#1083;&#1077;&#1082;&#1090;&#1088;&#1086;-&#1084;&#1072;&#1088;&#1082;&#1077;&#1090;.&#1088;&#1092;/product/232664/kabel-dlya-zaryadki-fitnes-brasleta-mi-band-5-dream/" TargetMode="External"/><Relationship Id="rId_hyperlink_2288" Type="http://schemas.openxmlformats.org/officeDocument/2006/relationships/hyperlink" Target="http://&#1101;&#1083;&#1077;&#1082;&#1090;&#1088;&#1086;-&#1084;&#1072;&#1088;&#1082;&#1077;&#1090;.&#1088;&#1092;/product/219322/kabel-dlya-zaryadki-fitnes-brasleta-xiaomi-mi-band-2/" TargetMode="External"/><Relationship Id="rId_hyperlink_2289" Type="http://schemas.openxmlformats.org/officeDocument/2006/relationships/hyperlink" Target="http://&#1101;&#1083;&#1077;&#1082;&#1090;&#1088;&#1086;-&#1084;&#1072;&#1088;&#1082;&#1077;&#1090;.&#1088;&#1092;/product/226321/kabel-dlya-zaryadki-fitnes-brasleta-xiaomi-mi-band-5/" TargetMode="External"/><Relationship Id="rId_hyperlink_2290" Type="http://schemas.openxmlformats.org/officeDocument/2006/relationships/hyperlink" Target="http://&#1101;&#1083;&#1077;&#1082;&#1090;&#1088;&#1086;-&#1084;&#1072;&#1088;&#1082;&#1077;&#1090;.&#1088;&#1092;/product/226125/remeshok-dlya-xiaomi-mi-band-3-milanskaya-petlya-zhenskiy/" TargetMode="External"/><Relationship Id="rId_hyperlink_2291" Type="http://schemas.openxmlformats.org/officeDocument/2006/relationships/hyperlink" Target="http://&#1101;&#1083;&#1077;&#1082;&#1090;&#1088;&#1086;-&#1084;&#1072;&#1088;&#1082;&#1077;&#1090;.&#1088;&#1092;/product/229515/remeshok-dlya-xiaomi-mi-band-5-cveta-v-assortimente/" TargetMode="External"/><Relationship Id="rId_hyperlink_2292" Type="http://schemas.openxmlformats.org/officeDocument/2006/relationships/hyperlink" Target="http://&#1101;&#1083;&#1077;&#1082;&#1090;&#1088;&#1086;-&#1084;&#1072;&#1088;&#1082;&#1077;&#1090;.&#1088;&#1092;/product/221418/fitnes-braslet-ot-sms02/" TargetMode="External"/><Relationship Id="rId_hyperlink_2293" Type="http://schemas.openxmlformats.org/officeDocument/2006/relationships/hyperlink" Target="http://&#1101;&#1083;&#1077;&#1082;&#1090;&#1088;&#1086;-&#1084;&#1072;&#1088;&#1082;&#1077;&#1090;.&#1088;&#1092;/product/221411/fitnes-braslet-q1-ot-sms05/" TargetMode="External"/><Relationship Id="rId_hyperlink_2294" Type="http://schemas.openxmlformats.org/officeDocument/2006/relationships/hyperlink" Target="http://&#1101;&#1083;&#1077;&#1082;&#1090;&#1088;&#1086;-&#1084;&#1072;&#1088;&#1082;&#1077;&#1090;.&#1088;&#1092;/product/239144/bluetooth-aux-adapter-bt-350-chernyy/" TargetMode="External"/><Relationship Id="rId_hyperlink_2295" Type="http://schemas.openxmlformats.org/officeDocument/2006/relationships/hyperlink" Target="http://&#1101;&#1083;&#1077;&#1082;&#1090;&#1088;&#1086;-&#1084;&#1072;&#1088;&#1082;&#1077;&#1090;.&#1088;&#1092;/product/230681/bluetooth-aux-adapter-bt-500-chernyy/" TargetMode="External"/><Relationship Id="rId_hyperlink_2296" Type="http://schemas.openxmlformats.org/officeDocument/2006/relationships/hyperlink" Target="http://&#1101;&#1083;&#1077;&#1082;&#1090;&#1088;&#1086;-&#1084;&#1072;&#1088;&#1082;&#1077;&#1090;.&#1088;&#1092;/product/230683/bluetooth-aux-adapter-bt-620-chernyy/" TargetMode="External"/><Relationship Id="rId_hyperlink_2297" Type="http://schemas.openxmlformats.org/officeDocument/2006/relationships/hyperlink" Target="http://&#1101;&#1083;&#1077;&#1082;&#1090;&#1088;&#1086;-&#1084;&#1072;&#1088;&#1082;&#1077;&#1090;.&#1088;&#1092;/product/227677/bluetooth-aux-adapter-bt450-30495-/" TargetMode="External"/><Relationship Id="rId_hyperlink_2298" Type="http://schemas.openxmlformats.org/officeDocument/2006/relationships/hyperlink" Target="http://&#1101;&#1083;&#1077;&#1082;&#1090;&#1088;&#1086;-&#1084;&#1072;&#1088;&#1082;&#1077;&#1090;.&#1088;&#1092;/product/230664/bluetooth-aux-adapter-bt490-bluetooth/" TargetMode="External"/><Relationship Id="rId_hyperlink_2299" Type="http://schemas.openxmlformats.org/officeDocument/2006/relationships/hyperlink" Target="http://&#1101;&#1083;&#1077;&#1082;&#1090;&#1088;&#1086;-&#1084;&#1072;&#1088;&#1082;&#1077;&#1090;.&#1088;&#1092;/product/237010/bluetooth-aux-adapter-carlive-bt350/" TargetMode="External"/><Relationship Id="rId_hyperlink_2300" Type="http://schemas.openxmlformats.org/officeDocument/2006/relationships/hyperlink" Target="http://&#1101;&#1083;&#1077;&#1082;&#1090;&#1088;&#1086;-&#1084;&#1072;&#1088;&#1082;&#1077;&#1090;.&#1088;&#1092;/product/220696/bluetooth-aux-adapter-dream-b01-chernyy/" TargetMode="External"/><Relationship Id="rId_hyperlink_2301" Type="http://schemas.openxmlformats.org/officeDocument/2006/relationships/hyperlink" Target="http://&#1101;&#1083;&#1077;&#1082;&#1090;&#1088;&#1086;-&#1084;&#1072;&#1088;&#1082;&#1077;&#1090;.&#1088;&#1092;/product/222575/bluetooth-aux-adapter-dream-b02-chernyy/" TargetMode="External"/><Relationship Id="rId_hyperlink_2302" Type="http://schemas.openxmlformats.org/officeDocument/2006/relationships/hyperlink" Target="http://&#1101;&#1083;&#1077;&#1082;&#1090;&#1088;&#1086;-&#1084;&#1072;&#1088;&#1082;&#1077;&#1090;.&#1088;&#1092;/product/235706/bluetooth-aux-adapter-dream-bt-530/" TargetMode="External"/><Relationship Id="rId_hyperlink_2303" Type="http://schemas.openxmlformats.org/officeDocument/2006/relationships/hyperlink" Target="http://&#1101;&#1083;&#1077;&#1082;&#1090;&#1088;&#1086;-&#1084;&#1072;&#1088;&#1082;&#1077;&#1090;.&#1088;&#1092;/product/247291/bluetooth-aux-adapter-l3-ep-v-korobke/" TargetMode="External"/><Relationship Id="rId_hyperlink_2304" Type="http://schemas.openxmlformats.org/officeDocument/2006/relationships/hyperlink" Target="http://&#1101;&#1083;&#1077;&#1082;&#1090;&#1088;&#1086;-&#1084;&#1072;&#1088;&#1082;&#1077;&#1090;.&#1088;&#1092;/product/247292/bluetooth-aux-adapter-l4-ep-v-korobke/" TargetMode="External"/><Relationship Id="rId_hyperlink_2305" Type="http://schemas.openxmlformats.org/officeDocument/2006/relationships/hyperlink" Target="http://&#1101;&#1083;&#1077;&#1082;&#1090;&#1088;&#1086;-&#1084;&#1072;&#1088;&#1082;&#1077;&#1090;.&#1088;&#1092;/product/247293/bluetooth-aux-adapter-l5-x6-ep-v-korobke/" TargetMode="External"/><Relationship Id="rId_hyperlink_2306" Type="http://schemas.openxmlformats.org/officeDocument/2006/relationships/hyperlink" Target="http://&#1101;&#1083;&#1077;&#1082;&#1090;&#1088;&#1086;-&#1084;&#1072;&#1088;&#1082;&#1077;&#1090;.&#1088;&#1092;/product/247290/bluetooth-usb-adapter-l2-ep-v-korobke/" TargetMode="External"/><Relationship Id="rId_hyperlink_2307" Type="http://schemas.openxmlformats.org/officeDocument/2006/relationships/hyperlink" Target="http://&#1101;&#1083;&#1077;&#1082;&#1090;&#1088;&#1086;-&#1084;&#1072;&#1088;&#1082;&#1077;&#1090;.&#1088;&#1092;/product/248443/adapter-bluetooth-xh-6/" TargetMode="External"/><Relationship Id="rId_hyperlink_2308" Type="http://schemas.openxmlformats.org/officeDocument/2006/relationships/hyperlink" Target="http://&#1101;&#1083;&#1077;&#1082;&#1090;&#1088;&#1086;-&#1084;&#1072;&#1088;&#1082;&#1077;&#1090;.&#1088;&#1092;/product/247295/bluetooth-usb-bt-750-ep-na-blistere/" TargetMode="External"/><Relationship Id="rId_hyperlink_2309" Type="http://schemas.openxmlformats.org/officeDocument/2006/relationships/hyperlink" Target="http://&#1101;&#1083;&#1077;&#1082;&#1090;&#1088;&#1086;-&#1084;&#1072;&#1088;&#1082;&#1077;&#1090;.&#1088;&#1092;/product/247294/bluetooth-usb-adapter-50-ep-na-blistere/" TargetMode="External"/><Relationship Id="rId_hyperlink_2310" Type="http://schemas.openxmlformats.org/officeDocument/2006/relationships/hyperlink" Target="http://&#1101;&#1083;&#1077;&#1082;&#1090;&#1088;&#1086;-&#1084;&#1072;&#1088;&#1082;&#1077;&#1090;.&#1088;&#1092;/product/240958/bluetooth-usb-adapter-w22/" TargetMode="External"/><Relationship Id="rId_hyperlink_2311" Type="http://schemas.openxmlformats.org/officeDocument/2006/relationships/hyperlink" Target="http://&#1101;&#1083;&#1077;&#1082;&#1090;&#1088;&#1086;-&#1084;&#1072;&#1088;&#1082;&#1077;&#1090;.&#1088;&#1092;/product/234830/bluetooth-adapter-usb-bt-550bt-610-bt50/" TargetMode="External"/><Relationship Id="rId_hyperlink_2312" Type="http://schemas.openxmlformats.org/officeDocument/2006/relationships/hyperlink" Target="http://&#1101;&#1083;&#1077;&#1082;&#1090;&#1088;&#1086;-&#1084;&#1072;&#1088;&#1082;&#1077;&#1090;.&#1088;&#1092;/product/246987/bluetooth-adapter-usb-dream-b15-v53/" TargetMode="External"/><Relationship Id="rId_hyperlink_2313" Type="http://schemas.openxmlformats.org/officeDocument/2006/relationships/hyperlink" Target="http://&#1101;&#1083;&#1077;&#1082;&#1090;&#1088;&#1086;-&#1084;&#1072;&#1088;&#1082;&#1077;&#1090;.&#1088;&#1092;/product/243198/bluetooth-adapter-usb-dream-b16-s-kabelem-aux/" TargetMode="External"/><Relationship Id="rId_hyperlink_2314" Type="http://schemas.openxmlformats.org/officeDocument/2006/relationships/hyperlink" Target="http://&#1101;&#1083;&#1077;&#1082;&#1090;&#1088;&#1086;-&#1084;&#1072;&#1088;&#1082;&#1077;&#1090;.&#1088;&#1092;/product/232665/bluetooth-adapter-usb-dream-bt-560-chernyy-belyy/" TargetMode="External"/><Relationship Id="rId_hyperlink_2315" Type="http://schemas.openxmlformats.org/officeDocument/2006/relationships/hyperlink" Target="http://&#1101;&#1083;&#1077;&#1082;&#1090;&#1088;&#1086;-&#1084;&#1072;&#1088;&#1082;&#1077;&#1090;.&#1088;&#1092;/product/230270/bluetooth-adapter-usb-dream-bt12-belyy-/" TargetMode="External"/><Relationship Id="rId_hyperlink_2316" Type="http://schemas.openxmlformats.org/officeDocument/2006/relationships/hyperlink" Target="http://&#1101;&#1083;&#1077;&#1082;&#1090;&#1088;&#1086;-&#1084;&#1072;&#1088;&#1082;&#1077;&#1090;.&#1088;&#1092;/product/221394/bluetooth-adapter-usb-ot-bta01-ot-pcb09/" TargetMode="External"/><Relationship Id="rId_hyperlink_2317" Type="http://schemas.openxmlformats.org/officeDocument/2006/relationships/hyperlink" Target="http://&#1101;&#1083;&#1077;&#1082;&#1090;&#1088;&#1086;-&#1084;&#1072;&#1088;&#1082;&#1077;&#1090;.&#1088;&#1092;/product/221396/bluetooth-adapter-usb-ot-bta03-ot-pcb11/" TargetMode="External"/><Relationship Id="rId_hyperlink_2318" Type="http://schemas.openxmlformats.org/officeDocument/2006/relationships/hyperlink" Target="http://&#1101;&#1083;&#1077;&#1082;&#1090;&#1088;&#1086;-&#1084;&#1072;&#1088;&#1082;&#1077;&#1090;.&#1088;&#1092;/product/221397/bluetooth-adapter-usb-ot-bta04-ot-pcb12/" TargetMode="External"/><Relationship Id="rId_hyperlink_2319" Type="http://schemas.openxmlformats.org/officeDocument/2006/relationships/hyperlink" Target="http://&#1101;&#1083;&#1077;&#1082;&#1090;&#1088;&#1086;-&#1084;&#1072;&#1088;&#1082;&#1077;&#1090;.&#1088;&#1092;/product/225455/bluetooth-adapter-usb-ot-bta05-ot-pcb13/" TargetMode="External"/><Relationship Id="rId_hyperlink_2320" Type="http://schemas.openxmlformats.org/officeDocument/2006/relationships/hyperlink" Target="http://&#1101;&#1083;&#1077;&#1082;&#1090;&#1088;&#1086;-&#1084;&#1072;&#1088;&#1082;&#1077;&#1090;.&#1088;&#1092;/product/146268/bluetooth-adapter-usb-ot-pcb04/" TargetMode="External"/><Relationship Id="rId_hyperlink_2321" Type="http://schemas.openxmlformats.org/officeDocument/2006/relationships/hyperlink" Target="http://&#1101;&#1083;&#1077;&#1082;&#1090;&#1088;&#1086;-&#1084;&#1072;&#1088;&#1082;&#1077;&#1090;.&#1088;&#1092;/product/221395/bluetooth-adapter-usb-ot-pcb10/" TargetMode="External"/><Relationship Id="rId_hyperlink_2322" Type="http://schemas.openxmlformats.org/officeDocument/2006/relationships/hyperlink" Target="http://&#1101;&#1083;&#1077;&#1082;&#1090;&#1088;&#1086;-&#1084;&#1072;&#1088;&#1082;&#1077;&#1090;.&#1088;&#1092;/product/241729/bluetooth-adapter-usb-ot-pcb18/" TargetMode="External"/><Relationship Id="rId_hyperlink_2323" Type="http://schemas.openxmlformats.org/officeDocument/2006/relationships/hyperlink" Target="http://&#1101;&#1083;&#1077;&#1082;&#1090;&#1088;&#1086;-&#1084;&#1072;&#1088;&#1082;&#1077;&#1090;.&#1088;&#1092;/product/242115/priemnik-bluetooth-52-audio-resiver-mp3-proigryvatel-konventer-toslink-2rca-aux-usb-bls-b35/" TargetMode="External"/><Relationship Id="rId_hyperlink_2324" Type="http://schemas.openxmlformats.org/officeDocument/2006/relationships/hyperlink" Target="http://&#1101;&#1083;&#1077;&#1082;&#1090;&#1088;&#1086;-&#1084;&#1072;&#1088;&#1082;&#1077;&#1090;.&#1088;&#1092;/product/248634/priemnik-peredatchik-bluetooth-50-displey-spdif-coaxial-aux-out-aux-in-micro-sd-c41s/" TargetMode="External"/><Relationship Id="rId_hyperlink_2325" Type="http://schemas.openxmlformats.org/officeDocument/2006/relationships/hyperlink" Target="http://&#1101;&#1083;&#1077;&#1082;&#1090;&#1088;&#1086;-&#1084;&#1072;&#1088;&#1082;&#1077;&#1090;.&#1088;&#1092;/product/247078/priemnik-peredatchik-bluetooth-52-displey-aux-2rca-micro-sd-kodeki-sbcacc-br05/" TargetMode="External"/><Relationship Id="rId_hyperlink_2326" Type="http://schemas.openxmlformats.org/officeDocument/2006/relationships/hyperlink" Target="http://&#1101;&#1083;&#1077;&#1082;&#1090;&#1088;&#1086;-&#1084;&#1072;&#1088;&#1082;&#1077;&#1090;.&#1088;&#1092;/product/242116/priemnik-peredatchik-bluetooth-53-audio-resivertransmitter-podklyuchenie-do-2h-ustroystv-aux-2rca-usb-b39/" TargetMode="External"/><Relationship Id="rId_hyperlink_2327" Type="http://schemas.openxmlformats.org/officeDocument/2006/relationships/hyperlink" Target="http://&#1101;&#1083;&#1077;&#1082;&#1090;&#1088;&#1086;-&#1084;&#1072;&#1088;&#1082;&#1077;&#1090;.&#1088;&#1092;/product/249664/priemnik-peredatchik-bluetooth-53-displey-aux-2rca-micro-sd-kodeki-sbcaccaptxhdll-d600/" TargetMode="External"/><Relationship Id="rId_hyperlink_2328" Type="http://schemas.openxmlformats.org/officeDocument/2006/relationships/hyperlink" Target="http://&#1101;&#1083;&#1077;&#1082;&#1090;&#1088;&#1086;-&#1084;&#1072;&#1088;&#1082;&#1077;&#1090;.&#1088;&#1092;/product/133074/akkumulyator-bl-4c-890-mah/" TargetMode="External"/><Relationship Id="rId_hyperlink_2329" Type="http://schemas.openxmlformats.org/officeDocument/2006/relationships/hyperlink" Target="http://&#1101;&#1083;&#1077;&#1082;&#1090;&#1088;&#1086;-&#1084;&#1072;&#1088;&#1082;&#1077;&#1090;.&#1088;&#1092;/product/153491/akkumulyator-bl-5c-1020-mah-600mah/" TargetMode="External"/><Relationship Id="rId_hyperlink_2330" Type="http://schemas.openxmlformats.org/officeDocument/2006/relationships/hyperlink" Target="http://&#1101;&#1083;&#1077;&#1082;&#1090;&#1088;&#1086;-&#1084;&#1072;&#1088;&#1082;&#1077;&#1090;.&#1088;&#1092;/product/173227/akkumulyator-bl-5c-1200-mah-900mah/" TargetMode="External"/><Relationship Id="rId_hyperlink_2331" Type="http://schemas.openxmlformats.org/officeDocument/2006/relationships/hyperlink" Target="http://&#1101;&#1083;&#1077;&#1082;&#1090;&#1088;&#1086;-&#1084;&#1072;&#1088;&#1082;&#1077;&#1090;.&#1088;&#1092;/product/228154/akkumulyator-bl-5ct-1000mah-union/" TargetMode="External"/><Relationship Id="rId_hyperlink_2332" Type="http://schemas.openxmlformats.org/officeDocument/2006/relationships/hyperlink" Target="http://&#1101;&#1083;&#1077;&#1082;&#1090;&#1088;&#1086;-&#1084;&#1072;&#1088;&#1082;&#1077;&#1090;.&#1088;&#1092;/product/168179/akkumulyator-bl-e250-1000mah-union/" TargetMode="External"/><Relationship Id="rId_hyperlink_2333" Type="http://schemas.openxmlformats.org/officeDocument/2006/relationships/hyperlink" Target="http://&#1101;&#1083;&#1077;&#1082;&#1090;&#1088;&#1086;-&#1084;&#1072;&#1088;&#1082;&#1077;&#1090;.&#1088;&#1092;/product/245220/vneshniy-akb-power-bank-deespi-dp30-30000mah-chernyy/" TargetMode="External"/><Relationship Id="rId_hyperlink_2334" Type="http://schemas.openxmlformats.org/officeDocument/2006/relationships/hyperlink" Target="http://&#1101;&#1083;&#1077;&#1082;&#1090;&#1088;&#1086;-&#1084;&#1072;&#1088;&#1082;&#1077;&#1090;.&#1088;&#1092;/product/249891/vneshniy-akkumulyator-power-bank-deespi-dp22-10000ma-chernyy/" TargetMode="External"/><Relationship Id="rId_hyperlink_2335" Type="http://schemas.openxmlformats.org/officeDocument/2006/relationships/hyperlink" Target="http://&#1101;&#1083;&#1077;&#1082;&#1090;&#1088;&#1086;-&#1084;&#1072;&#1088;&#1082;&#1077;&#1090;.&#1088;&#1092;/product/245533/vneshniy-akkumulyator-borofone-10000mah-bj55-chernyy/" TargetMode="External"/><Relationship Id="rId_hyperlink_2336" Type="http://schemas.openxmlformats.org/officeDocument/2006/relationships/hyperlink" Target="http://&#1101;&#1083;&#1077;&#1082;&#1090;&#1088;&#1086;-&#1084;&#1072;&#1088;&#1082;&#1077;&#1090;.&#1088;&#1092;/product/251791/vneshniy-akkumulyator-borofone-10000mah-bj78-2usb1type-c1micro-usb-20a-belyy/" TargetMode="External"/><Relationship Id="rId_hyperlink_2337" Type="http://schemas.openxmlformats.org/officeDocument/2006/relationships/hyperlink" Target="http://&#1101;&#1083;&#1077;&#1082;&#1090;&#1088;&#1086;-&#1084;&#1072;&#1088;&#1082;&#1077;&#1090;.&#1088;&#1092;/product/251794/vneshniy-akkumulyator-borofone-20000mah-bj79a-1usb1type-c-20a-chernyy/" TargetMode="External"/><Relationship Id="rId_hyperlink_2338" Type="http://schemas.openxmlformats.org/officeDocument/2006/relationships/hyperlink" Target="http://&#1101;&#1083;&#1077;&#1082;&#1090;&#1088;&#1086;-&#1084;&#1072;&#1088;&#1082;&#1077;&#1090;.&#1088;&#1092;/product/246486/vneshniy-akkumulyator-borofone-30000mah-bj55b-belyy/" TargetMode="External"/><Relationship Id="rId_hyperlink_2339" Type="http://schemas.openxmlformats.org/officeDocument/2006/relationships/hyperlink" Target="http://&#1101;&#1083;&#1077;&#1082;&#1090;&#1088;&#1086;-&#1084;&#1072;&#1088;&#1082;&#1077;&#1090;.&#1088;&#1092;/product/247749/vneshniy-akkumulyator-borofone-50000mah-bj66a-2usb-chernyy/" TargetMode="External"/><Relationship Id="rId_hyperlink_2340" Type="http://schemas.openxmlformats.org/officeDocument/2006/relationships/hyperlink" Target="http://&#1101;&#1083;&#1077;&#1082;&#1090;&#1088;&#1086;-&#1084;&#1072;&#1088;&#1082;&#1077;&#1090;.&#1088;&#1092;/product/237260/vneshniy-akkumulyator-borofone-bj24a-20000mah-chernyy/" TargetMode="External"/><Relationship Id="rId_hyperlink_2341" Type="http://schemas.openxmlformats.org/officeDocument/2006/relationships/hyperlink" Target="http://&#1101;&#1083;&#1077;&#1082;&#1090;&#1088;&#1086;-&#1084;&#1072;&#1088;&#1082;&#1077;&#1090;.&#1088;&#1092;/product/241823/vneshniy-akkumulyator-borofone-bj27-10000mah-belyy/" TargetMode="External"/><Relationship Id="rId_hyperlink_2342" Type="http://schemas.openxmlformats.org/officeDocument/2006/relationships/hyperlink" Target="http://&#1101;&#1083;&#1077;&#1082;&#1090;&#1088;&#1086;-&#1084;&#1072;&#1088;&#1082;&#1077;&#1090;.&#1088;&#1092;/product/238467/vneshniy-akkumulyator-borofone-bj27b-30000mah-2usb-microusbtype-c-chernyy/" TargetMode="External"/><Relationship Id="rId_hyperlink_2343" Type="http://schemas.openxmlformats.org/officeDocument/2006/relationships/hyperlink" Target="http://&#1101;&#1083;&#1077;&#1082;&#1090;&#1088;&#1086;-&#1084;&#1072;&#1088;&#1082;&#1077;&#1090;.&#1088;&#1092;/product/240869/vneshniy-akkumulyator-borofone-bj33c-40000mah-pd30vt-usbtype-c-belyy/" TargetMode="External"/><Relationship Id="rId_hyperlink_2344" Type="http://schemas.openxmlformats.org/officeDocument/2006/relationships/hyperlink" Target="http://&#1101;&#1083;&#1077;&#1082;&#1090;&#1088;&#1086;-&#1084;&#1072;&#1088;&#1082;&#1077;&#1090;.&#1088;&#1092;/product/240871/vneshniy-akkumulyator-borofone-bj33d-50000mah-pd30vt-usbtype-c-belyy/" TargetMode="External"/><Relationship Id="rId_hyperlink_2345" Type="http://schemas.openxmlformats.org/officeDocument/2006/relationships/hyperlink" Target="http://&#1101;&#1083;&#1077;&#1082;&#1090;&#1088;&#1086;-&#1084;&#1072;&#1088;&#1082;&#1077;&#1090;.&#1088;&#1092;/product/244540/vneshniy-akkumulyator-borofone-bj37-high-10000mah-pd20vt-3a-belyy/" TargetMode="External"/><Relationship Id="rId_hyperlink_2346" Type="http://schemas.openxmlformats.org/officeDocument/2006/relationships/hyperlink" Target="http://&#1101;&#1083;&#1077;&#1082;&#1090;&#1088;&#1086;-&#1084;&#1072;&#1088;&#1082;&#1077;&#1090;.&#1088;&#1092;/product/248034/vneshniy-akkumulyator-borofone-bj38b-30000mah-3a-2usb-type-cchernyy/" TargetMode="External"/><Relationship Id="rId_hyperlink_2347" Type="http://schemas.openxmlformats.org/officeDocument/2006/relationships/hyperlink" Target="http://&#1101;&#1083;&#1077;&#1082;&#1090;&#1088;&#1086;-&#1084;&#1072;&#1088;&#1082;&#1077;&#1090;.&#1088;&#1092;/product/234990/vneshniy-akkumulyator-borofone-bj3a-20000mah-belyy/" TargetMode="External"/><Relationship Id="rId_hyperlink_2348" Type="http://schemas.openxmlformats.org/officeDocument/2006/relationships/hyperlink" Target="http://&#1101;&#1083;&#1077;&#1082;&#1090;&#1088;&#1086;-&#1084;&#1072;&#1088;&#1082;&#1077;&#1090;.&#1088;&#1092;/product/233964/vneshniy-akkumulyator-borofone-bj3a-20000mah-chernyy/" TargetMode="External"/><Relationship Id="rId_hyperlink_2349" Type="http://schemas.openxmlformats.org/officeDocument/2006/relationships/hyperlink" Target="http://&#1101;&#1083;&#1077;&#1082;&#1090;&#1088;&#1086;-&#1084;&#1072;&#1088;&#1082;&#1077;&#1090;.&#1088;&#1092;/product/251793/vneshniy-akkumulyator-hoco-10000mah-j165-2usb1type-c1micro-usb-20a-chernyy/" TargetMode="External"/><Relationship Id="rId_hyperlink_2350" Type="http://schemas.openxmlformats.org/officeDocument/2006/relationships/hyperlink" Target="http://&#1101;&#1083;&#1077;&#1082;&#1090;&#1088;&#1086;-&#1084;&#1072;&#1088;&#1082;&#1077;&#1090;.&#1088;&#1092;/product/240163/vneshniy-akkumulyator-hoco-10000mah-j100-2xusb-indikator-input-microusb-type-c-belyy/" TargetMode="External"/><Relationship Id="rId_hyperlink_2351" Type="http://schemas.openxmlformats.org/officeDocument/2006/relationships/hyperlink" Target="http://&#1101;&#1083;&#1077;&#1082;&#1090;&#1088;&#1086;-&#1084;&#1072;&#1088;&#1082;&#1077;&#1090;.&#1088;&#1092;/product/240876/vneshniy-akkumulyator-hoco-10000mah-j103-pd-qc30-seryy/" TargetMode="External"/><Relationship Id="rId_hyperlink_2352" Type="http://schemas.openxmlformats.org/officeDocument/2006/relationships/hyperlink" Target="http://&#1101;&#1083;&#1077;&#1082;&#1090;&#1088;&#1086;-&#1084;&#1072;&#1088;&#1082;&#1077;&#1090;.&#1088;&#1092;/product/246364/vneshniy-akkumulyator-hoco-10000mah-j123-2usb-chernyy/" TargetMode="External"/><Relationship Id="rId_hyperlink_2353" Type="http://schemas.openxmlformats.org/officeDocument/2006/relationships/hyperlink" Target="http://&#1101;&#1083;&#1077;&#1082;&#1090;&#1088;&#1086;-&#1084;&#1072;&#1088;&#1082;&#1077;&#1090;.&#1088;&#1092;/product/249994/vneshniy-akkumulyator-hoco-10000mah-j134a-usb-kabel-lightning-belyy/" TargetMode="External"/><Relationship Id="rId_hyperlink_2354" Type="http://schemas.openxmlformats.org/officeDocument/2006/relationships/hyperlink" Target="http://&#1101;&#1083;&#1077;&#1082;&#1090;&#1088;&#1086;-&#1084;&#1072;&#1088;&#1082;&#1077;&#1090;.&#1088;&#1092;/product/247436/vneshniy-akkumulyator-hoco-10000mah-j135-pd20vt-qc30-belyy/" TargetMode="External"/><Relationship Id="rId_hyperlink_2355" Type="http://schemas.openxmlformats.org/officeDocument/2006/relationships/hyperlink" Target="http://&#1101;&#1083;&#1077;&#1082;&#1090;&#1088;&#1086;-&#1084;&#1072;&#1088;&#1082;&#1077;&#1090;.&#1088;&#1092;/product/246479/vneshniy-akkumulyator-hoco-10000mah-j136-2xusb-pd-belyy/" TargetMode="External"/><Relationship Id="rId_hyperlink_2356" Type="http://schemas.openxmlformats.org/officeDocument/2006/relationships/hyperlink" Target="http://&#1101;&#1083;&#1077;&#1082;&#1090;&#1088;&#1086;-&#1084;&#1072;&#1088;&#1082;&#1077;&#1090;.&#1088;&#1092;/product/222371/vneshniy-akkumulyator-hoco-10000mah-j41-2xusb-indikator-input-microusb-type-c-lightning-belyy/" TargetMode="External"/><Relationship Id="rId_hyperlink_2357" Type="http://schemas.openxmlformats.org/officeDocument/2006/relationships/hyperlink" Target="http://&#1101;&#1083;&#1077;&#1082;&#1090;&#1088;&#1086;-&#1084;&#1072;&#1088;&#1082;&#1077;&#1090;.&#1088;&#1092;/product/235325/vneshniy-akkumulyator-hoco-10000mah-j68-2xusb-indikator-input-microusb-type-c-seryy/" TargetMode="External"/><Relationship Id="rId_hyperlink_2358" Type="http://schemas.openxmlformats.org/officeDocument/2006/relationships/hyperlink" Target="http://&#1101;&#1083;&#1077;&#1082;&#1090;&#1088;&#1086;-&#1084;&#1072;&#1088;&#1082;&#1077;&#1090;.&#1088;&#1092;/product/231604/vneshniy-akkumulyator-hoco-10000mah-j71-1xusb-vstroennye-lightningtype-c-belyy/" TargetMode="External"/><Relationship Id="rId_hyperlink_2359" Type="http://schemas.openxmlformats.org/officeDocument/2006/relationships/hyperlink" Target="http://&#1101;&#1083;&#1077;&#1082;&#1090;&#1088;&#1086;-&#1084;&#1072;&#1088;&#1082;&#1077;&#1090;.&#1088;&#1092;/product/251798/vneshniy-akkumulyator-hoco-20000mah-j87a-2usb-pd-20wqc30-bystraya-zaryadka-s-led-indikatorom-chernyy/" TargetMode="External"/><Relationship Id="rId_hyperlink_2360" Type="http://schemas.openxmlformats.org/officeDocument/2006/relationships/hyperlink" Target="http://&#1101;&#1083;&#1077;&#1082;&#1090;&#1088;&#1086;-&#1084;&#1072;&#1088;&#1082;&#1077;&#1090;.&#1088;&#1092;/product/240409/vneshniy-akkumulyator-hoco-20000mah-j101a-qc30-pd-30-chernyy/" TargetMode="External"/><Relationship Id="rId_hyperlink_2361" Type="http://schemas.openxmlformats.org/officeDocument/2006/relationships/hyperlink" Target="http://&#1101;&#1083;&#1077;&#1082;&#1090;&#1088;&#1086;-&#1084;&#1072;&#1088;&#1082;&#1077;&#1090;.&#1088;&#1092;/product/244885/vneshniy-akkumulyator-hoco-20000mah-j123a-pd-qc30-2usb-chernyy/" TargetMode="External"/><Relationship Id="rId_hyperlink_2362" Type="http://schemas.openxmlformats.org/officeDocument/2006/relationships/hyperlink" Target="http://&#1101;&#1083;&#1077;&#1082;&#1090;&#1088;&#1086;-&#1084;&#1072;&#1088;&#1082;&#1077;&#1090;.&#1088;&#1092;/product/246480/vneshniy-akkumulyator-hoco-20000mah-j129a-2xusb-belyy/" TargetMode="External"/><Relationship Id="rId_hyperlink_2363" Type="http://schemas.openxmlformats.org/officeDocument/2006/relationships/hyperlink" Target="http://&#1101;&#1083;&#1077;&#1082;&#1090;&#1088;&#1086;-&#1084;&#1072;&#1088;&#1082;&#1077;&#1090;.&#1088;&#1092;/product/251806/vneshniy-akkumulyator-hoco-30000mah-j165b-2usb1type-c1micro-usb-20a-chernyy/" TargetMode="External"/><Relationship Id="rId_hyperlink_2364" Type="http://schemas.openxmlformats.org/officeDocument/2006/relationships/hyperlink" Target="http://&#1101;&#1083;&#1077;&#1082;&#1090;&#1088;&#1086;-&#1084;&#1072;&#1088;&#1082;&#1077;&#1090;.&#1088;&#1092;/product/240320/vneshniy-akkumulyator-mrm-gp13m-30000-mah-3usb-type-c-belyy/" TargetMode="External"/><Relationship Id="rId_hyperlink_2365" Type="http://schemas.openxmlformats.org/officeDocument/2006/relationships/hyperlink" Target="http://&#1101;&#1083;&#1077;&#1082;&#1090;&#1088;&#1086;-&#1084;&#1072;&#1088;&#1082;&#1077;&#1090;.&#1088;&#1092;/product/240318/vneshniy-akkumulyator-mrm-gp60b-30000-mah-3usb-type-c-qc30-belyy/" TargetMode="External"/><Relationship Id="rId_hyperlink_2366" Type="http://schemas.openxmlformats.org/officeDocument/2006/relationships/hyperlink" Target="http://&#1101;&#1083;&#1077;&#1082;&#1090;&#1088;&#1086;-&#1084;&#1072;&#1088;&#1082;&#1077;&#1090;.&#1088;&#1092;/product/230523/vneshniy-akkumulyator-perfeo-10000mah-micro-usb-in-micro-usb-out-usb-1a-21a-black/" TargetMode="External"/><Relationship Id="rId_hyperlink_2367" Type="http://schemas.openxmlformats.org/officeDocument/2006/relationships/hyperlink" Target="http://&#1101;&#1083;&#1077;&#1082;&#1090;&#1088;&#1086;-&#1084;&#1072;&#1088;&#1082;&#1077;&#1090;.&#1088;&#1092;/product/247244/vneshniy-akkumulyator-perfeo-10000mah-absolute-in-micro-usbusb-out-usbmicro-usbtype-clightning-21a-white/" TargetMode="External"/><Relationship Id="rId_hyperlink_2368" Type="http://schemas.openxmlformats.org/officeDocument/2006/relationships/hyperlink" Target="http://&#1101;&#1083;&#1077;&#1082;&#1090;&#1088;&#1086;-&#1084;&#1072;&#1088;&#1082;&#1077;&#1090;.&#1088;&#1092;/product/230524/vneshniy-akkumulyator-perfeo-20000mah-micro-usb-in-micro-usb-out-usb-1a-21a-black/" TargetMode="External"/><Relationship Id="rId_hyperlink_2369" Type="http://schemas.openxmlformats.org/officeDocument/2006/relationships/hyperlink" Target="http://&#1101;&#1083;&#1077;&#1082;&#1090;&#1088;&#1086;-&#1084;&#1072;&#1088;&#1082;&#1077;&#1090;.&#1088;&#1092;/product/239167/garnitura-hands-free-dream-mb10/" TargetMode="External"/><Relationship Id="rId_hyperlink_2370" Type="http://schemas.openxmlformats.org/officeDocument/2006/relationships/hyperlink" Target="http://&#1101;&#1083;&#1077;&#1082;&#1090;&#1088;&#1086;-&#1084;&#1072;&#1088;&#1082;&#1077;&#1090;.&#1088;&#1092;/product/222474/garnitura-besprovodnaya-hands-free-borofone-bc21-belyy/" TargetMode="External"/><Relationship Id="rId_hyperlink_2371" Type="http://schemas.openxmlformats.org/officeDocument/2006/relationships/hyperlink" Target="http://&#1101;&#1083;&#1077;&#1082;&#1090;&#1088;&#1086;-&#1084;&#1072;&#1088;&#1082;&#1077;&#1090;.&#1088;&#1092;/product/234854/garnitura-besprovodnaya-hands-free-borofone-bc28-shiny-mini-bluetooth-belyy/" TargetMode="External"/><Relationship Id="rId_hyperlink_2372" Type="http://schemas.openxmlformats.org/officeDocument/2006/relationships/hyperlink" Target="http://&#1101;&#1083;&#1077;&#1082;&#1090;&#1088;&#1086;-&#1084;&#1072;&#1088;&#1082;&#1077;&#1090;.&#1088;&#1092;/product/231995/garnitura-besprovodnaya-hands-free-borofone-bc34-bluetooth-belyy/" TargetMode="External"/><Relationship Id="rId_hyperlink_2373" Type="http://schemas.openxmlformats.org/officeDocument/2006/relationships/hyperlink" Target="http://&#1101;&#1083;&#1077;&#1082;&#1090;&#1088;&#1086;-&#1084;&#1072;&#1088;&#1082;&#1077;&#1090;.&#1088;&#1092;/product/235928/garnitura-besprovodnaya-hands-free-borofone-bc36-bluetooth-belyy/" TargetMode="External"/><Relationship Id="rId_hyperlink_2374" Type="http://schemas.openxmlformats.org/officeDocument/2006/relationships/hyperlink" Target="http://&#1101;&#1083;&#1077;&#1082;&#1090;&#1088;&#1086;-&#1084;&#1072;&#1088;&#1082;&#1077;&#1090;.&#1088;&#1092;/product/239118/garnitura-besprovodnaya-hands-free-carlive-cr14-fm-transmitter/" TargetMode="External"/><Relationship Id="rId_hyperlink_2375" Type="http://schemas.openxmlformats.org/officeDocument/2006/relationships/hyperlink" Target="http://&#1101;&#1083;&#1077;&#1082;&#1090;&#1088;&#1086;-&#1084;&#1072;&#1088;&#1082;&#1077;&#1090;.&#1088;&#1092;/product/239117/garnitura-besprovodnaya-hands-free-carlive-cr15-fm-transmitter/" TargetMode="External"/><Relationship Id="rId_hyperlink_2376" Type="http://schemas.openxmlformats.org/officeDocument/2006/relationships/hyperlink" Target="http://&#1101;&#1083;&#1077;&#1082;&#1090;&#1088;&#1086;-&#1084;&#1072;&#1088;&#1082;&#1077;&#1090;.&#1088;&#1092;/product/229466/garnitura-besprovodnaya-hands-free-ezra-be03/" TargetMode="External"/><Relationship Id="rId_hyperlink_2377" Type="http://schemas.openxmlformats.org/officeDocument/2006/relationships/hyperlink" Target="http://&#1101;&#1083;&#1077;&#1082;&#1090;&#1088;&#1086;-&#1084;&#1072;&#1088;&#1082;&#1077;&#1090;.&#1088;&#1092;/product/235326/garnitura-besprovodnaya-hands-free-hoco-e64-belyy/" TargetMode="External"/><Relationship Id="rId_hyperlink_2378" Type="http://schemas.openxmlformats.org/officeDocument/2006/relationships/hyperlink" Target="http://&#1101;&#1083;&#1077;&#1082;&#1090;&#1088;&#1086;-&#1084;&#1072;&#1088;&#1082;&#1077;&#1090;.&#1088;&#1092;/product/235327/garnitura-besprovodnaya-hands-free-hoco-e64-chernyy/" TargetMode="External"/><Relationship Id="rId_hyperlink_2379" Type="http://schemas.openxmlformats.org/officeDocument/2006/relationships/hyperlink" Target="http://&#1101;&#1083;&#1077;&#1082;&#1090;&#1088;&#1086;-&#1084;&#1072;&#1088;&#1082;&#1077;&#1090;.&#1088;&#1092;/product/232980/garnitura-besprovodnaya-hands-free-stark-g11-bluetooth/" TargetMode="External"/><Relationship Id="rId_hyperlink_2380" Type="http://schemas.openxmlformats.org/officeDocument/2006/relationships/hyperlink" Target="http://&#1101;&#1083;&#1077;&#1082;&#1090;&#1088;&#1086;-&#1084;&#1072;&#1088;&#1082;&#1077;&#1090;.&#1088;&#1092;/product/229738/garnitura-besprovodnaya-vakuumnaya-hoco-e39l-chernyy-hands-free/" TargetMode="External"/><Relationship Id="rId_hyperlink_2381" Type="http://schemas.openxmlformats.org/officeDocument/2006/relationships/hyperlink" Target="http://&#1101;&#1083;&#1077;&#1082;&#1090;&#1088;&#1086;-&#1084;&#1072;&#1088;&#1082;&#1077;&#1090;.&#1088;&#1092;/product/228609/mikrofon-petlichnyy-gl-120-razem-lightning-3m/" TargetMode="External"/><Relationship Id="rId_hyperlink_2382" Type="http://schemas.openxmlformats.org/officeDocument/2006/relationships/hyperlink" Target="http://&#1101;&#1083;&#1077;&#1082;&#1090;&#1088;&#1086;-&#1084;&#1072;&#1088;&#1082;&#1077;&#1090;.&#1088;&#1092;/product/228607/mikrofon-petlichnyy-gl-121-razem-type-c-3m/" TargetMode="External"/><Relationship Id="rId_hyperlink_2383" Type="http://schemas.openxmlformats.org/officeDocument/2006/relationships/hyperlink" Target="http://&#1101;&#1083;&#1077;&#1082;&#1090;&#1088;&#1086;-&#1084;&#1072;&#1088;&#1082;&#1077;&#1090;.&#1088;&#1092;/product/228608/mikrofon-petlichnyy-gl-121-razem-type-c-6m/" TargetMode="External"/><Relationship Id="rId_hyperlink_2384" Type="http://schemas.openxmlformats.org/officeDocument/2006/relationships/hyperlink" Target="http://&#1101;&#1083;&#1077;&#1082;&#1090;&#1088;&#1086;-&#1084;&#1072;&#1088;&#1082;&#1077;&#1090;.&#1088;&#1092;/product/244220/mikrofon-petlichnyy-besprovodnoy-telefona-bluetooth-k11-type-c/" TargetMode="External"/><Relationship Id="rId_hyperlink_2385" Type="http://schemas.openxmlformats.org/officeDocument/2006/relationships/hyperlink" Target="http://&#1101;&#1083;&#1077;&#1082;&#1090;&#1088;&#1086;-&#1084;&#1072;&#1088;&#1082;&#1077;&#1090;.&#1088;&#1092;/product/242126/mikrofon-petlichnyy-besprovodnoy-telefona-bluetooth-k11-type-c-2-v-1/" TargetMode="External"/><Relationship Id="rId_hyperlink_2386" Type="http://schemas.openxmlformats.org/officeDocument/2006/relationships/hyperlink" Target="http://&#1101;&#1083;&#1077;&#1082;&#1090;&#1088;&#1086;-&#1084;&#1072;&#1088;&#1082;&#1077;&#1090;.&#1088;&#1092;/product/244233/mikrofon-petlichnyy-besprovodnoy-telefona-bluetooth-k9-type-c/" TargetMode="External"/><Relationship Id="rId_hyperlink_2387" Type="http://schemas.openxmlformats.org/officeDocument/2006/relationships/hyperlink" Target="http://&#1101;&#1083;&#1077;&#1082;&#1090;&#1088;&#1086;-&#1084;&#1072;&#1088;&#1082;&#1077;&#1090;.&#1088;&#1092;/product/244234/mikrofon-petlichnyy-besprovodnoy-telefona-bluetooth-k9-type-c-2-v-1/" TargetMode="External"/><Relationship Id="rId_hyperlink_2388" Type="http://schemas.openxmlformats.org/officeDocument/2006/relationships/hyperlink" Target="http://&#1101;&#1083;&#1077;&#1082;&#1090;&#1088;&#1086;-&#1084;&#1072;&#1088;&#1082;&#1077;&#1090;.&#1088;&#1092;/product/242418/mikrofon-petlichnyy-besprovodnoy-razem-lighnting-ot-sml02/" TargetMode="External"/><Relationship Id="rId_hyperlink_2389" Type="http://schemas.openxmlformats.org/officeDocument/2006/relationships/hyperlink" Target="http://&#1101;&#1083;&#1077;&#1082;&#1090;&#1088;&#1086;-&#1084;&#1072;&#1088;&#1082;&#1077;&#1090;.&#1088;&#1092;/product/242419/mikrofon-petlichnyy-besprovodnoy-razem-type-c-ot-sml02/" TargetMode="External"/><Relationship Id="rId_hyperlink_2390" Type="http://schemas.openxmlformats.org/officeDocument/2006/relationships/hyperlink" Target="http://&#1101;&#1083;&#1077;&#1082;&#1090;&#1088;&#1086;-&#1084;&#1072;&#1088;&#1082;&#1077;&#1090;.&#1088;&#1092;/product/242416/mikrofon-petlichnyy-razem-lighnting-15m-ot-sml01/" TargetMode="External"/><Relationship Id="rId_hyperlink_2391" Type="http://schemas.openxmlformats.org/officeDocument/2006/relationships/hyperlink" Target="http://&#1101;&#1083;&#1077;&#1082;&#1090;&#1088;&#1086;-&#1084;&#1072;&#1088;&#1082;&#1077;&#1090;.&#1088;&#1092;/product/242417/mikrofon-petlichnyy-razem-type-c-15m-ot-sml01/" TargetMode="External"/><Relationship Id="rId_hyperlink_2392" Type="http://schemas.openxmlformats.org/officeDocument/2006/relationships/hyperlink" Target="http://&#1101;&#1083;&#1077;&#1082;&#1090;&#1088;&#1086;-&#1084;&#1072;&#1088;&#1082;&#1077;&#1090;.&#1088;&#1092;/product/233810/mikrofon-petlichnyy-dlya-smartfona-shteker-jack-35-mm-4-pin-dlina-15-m-kreplenie-na-odezhdu/" TargetMode="External"/><Relationship Id="rId_hyperlink_2393" Type="http://schemas.openxmlformats.org/officeDocument/2006/relationships/hyperlink" Target="http://&#1101;&#1083;&#1077;&#1082;&#1090;&#1088;&#1086;-&#1084;&#1072;&#1088;&#1082;&#1077;&#1090;.&#1088;&#1092;/product/233807/mikrofon-petlichnyy-kondensatornyy-jack-35-mm-dlina-15-m-kreplenie-na-odezhdu/" TargetMode="External"/><Relationship Id="rId_hyperlink_2394" Type="http://schemas.openxmlformats.org/officeDocument/2006/relationships/hyperlink" Target="http://&#1101;&#1083;&#1077;&#1082;&#1090;&#1088;&#1086;-&#1084;&#1072;&#1088;&#1082;&#1077;&#1090;.&#1088;&#1092;/product/233808/mikrofon-petlichnyy-kondensatornyy-shteker-lightning-dlina-15-m-kreplenie-na-odezhdu/" TargetMode="External"/><Relationship Id="rId_hyperlink_2395" Type="http://schemas.openxmlformats.org/officeDocument/2006/relationships/hyperlink" Target="http://&#1101;&#1083;&#1077;&#1082;&#1090;&#1088;&#1086;-&#1084;&#1072;&#1088;&#1082;&#1077;&#1090;.&#1088;&#1092;/product/233809/mikrofon-petlichnyy-kondensatornyy-shteker-type-c-dlina-15-m-kreplenie-na-odezhdu/" TargetMode="External"/><Relationship Id="rId_hyperlink_2396" Type="http://schemas.openxmlformats.org/officeDocument/2006/relationships/hyperlink" Target="http://&#1101;&#1083;&#1077;&#1082;&#1090;&#1088;&#1086;-&#1084;&#1072;&#1088;&#1082;&#1077;&#1090;.&#1088;&#1092;/product/245537/azu-na-2-pd-borofone-bz29b-qc30-pd36vt-fioletovyy/" TargetMode="External"/><Relationship Id="rId_hyperlink_2397" Type="http://schemas.openxmlformats.org/officeDocument/2006/relationships/hyperlink" Target="http://&#1101;&#1083;&#1077;&#1082;&#1090;&#1088;&#1086;-&#1084;&#1072;&#1088;&#1082;&#1077;&#1090;.&#1088;&#1092;/product/251843/azu-na-2pdusb-hoco-z61a-qc30-bystraya-zaryadka-s-cifrovym-displeem-chernyy/" TargetMode="External"/><Relationship Id="rId_hyperlink_2398" Type="http://schemas.openxmlformats.org/officeDocument/2006/relationships/hyperlink" Target="http://&#1101;&#1083;&#1077;&#1082;&#1090;&#1088;&#1086;-&#1084;&#1072;&#1088;&#1082;&#1077;&#1090;.&#1088;&#1092;/product/251842/azu-na-pdusb-borofone-bz20a-qc30-chernyy/" TargetMode="External"/><Relationship Id="rId_hyperlink_2399" Type="http://schemas.openxmlformats.org/officeDocument/2006/relationships/hyperlink" Target="http://&#1101;&#1083;&#1077;&#1082;&#1090;&#1088;&#1086;-&#1084;&#1072;&#1088;&#1082;&#1077;&#1090;.&#1088;&#1092;/product/248858/azu-na-pdusb-hoco-z52-qc30-kabel-usb-micro-usb-fioletovyy/" TargetMode="External"/><Relationship Id="rId_hyperlink_2400" Type="http://schemas.openxmlformats.org/officeDocument/2006/relationships/hyperlink" Target="http://&#1101;&#1083;&#1077;&#1082;&#1090;&#1088;&#1086;-&#1084;&#1072;&#1088;&#1082;&#1077;&#1090;.&#1088;&#1092;/product/229881/azu-na-2-usb-dream-hm01-chernyy/" TargetMode="External"/><Relationship Id="rId_hyperlink_2401" Type="http://schemas.openxmlformats.org/officeDocument/2006/relationships/hyperlink" Target="http://&#1101;&#1083;&#1077;&#1082;&#1090;&#1088;&#1086;-&#1084;&#1072;&#1088;&#1082;&#1077;&#1090;.&#1088;&#1092;/product/225107/azu-na-2-usb-dream-s39-led-displey-chernyy/" TargetMode="External"/><Relationship Id="rId_hyperlink_2402" Type="http://schemas.openxmlformats.org/officeDocument/2006/relationships/hyperlink" Target="http://&#1101;&#1083;&#1077;&#1082;&#1090;&#1088;&#1086;-&#1084;&#1072;&#1088;&#1082;&#1077;&#1090;.&#1088;&#1092;/product/226249/azu-na-2-usb-dream-sm07-belyy/" TargetMode="External"/><Relationship Id="rId_hyperlink_2403" Type="http://schemas.openxmlformats.org/officeDocument/2006/relationships/hyperlink" Target="http://&#1101;&#1083;&#1077;&#1082;&#1090;&#1088;&#1086;-&#1084;&#1072;&#1088;&#1082;&#1077;&#1090;.&#1088;&#1092;/product/221160/azu-na-usb-dream-ch15-qc30/" TargetMode="External"/><Relationship Id="rId_hyperlink_2404" Type="http://schemas.openxmlformats.org/officeDocument/2006/relationships/hyperlink" Target="http://&#1101;&#1083;&#1077;&#1082;&#1090;&#1088;&#1086;-&#1084;&#1072;&#1088;&#1082;&#1077;&#1090;.&#1088;&#1092;/product/240400/azu-na-usb-hoco-z43-qc30-chernyy/" TargetMode="External"/><Relationship Id="rId_hyperlink_2405" Type="http://schemas.openxmlformats.org/officeDocument/2006/relationships/hyperlink" Target="http://&#1101;&#1083;&#1077;&#1082;&#1090;&#1088;&#1086;-&#1084;&#1072;&#1088;&#1082;&#1077;&#1090;.&#1088;&#1092;/product/150156/azu-glossar-dlya-nokia-6101-1200/" TargetMode="External"/><Relationship Id="rId_hyperlink_2406" Type="http://schemas.openxmlformats.org/officeDocument/2006/relationships/hyperlink" Target="http://&#1101;&#1083;&#1077;&#1082;&#1090;&#1088;&#1086;-&#1084;&#1072;&#1088;&#1082;&#1077;&#1090;.&#1088;&#1092;/product/179241/azu-vertex-nokia-6101/" TargetMode="External"/><Relationship Id="rId_hyperlink_2407" Type="http://schemas.openxmlformats.org/officeDocument/2006/relationships/hyperlink" Target="http://&#1101;&#1083;&#1077;&#1082;&#1090;&#1088;&#1086;-&#1084;&#1072;&#1088;&#1082;&#1077;&#1090;.&#1088;&#1092;/product/132084/azu-s-usb-portom-2-h-usb-v-15-krugloe-osnovanie/" TargetMode="External"/><Relationship Id="rId_hyperlink_2408" Type="http://schemas.openxmlformats.org/officeDocument/2006/relationships/hyperlink" Target="http://&#1101;&#1083;&#1077;&#1082;&#1090;&#1088;&#1086;-&#1084;&#1072;&#1088;&#1082;&#1077;&#1090;.&#1088;&#1092;/product/250171/azu-na-2-pd-hoco-nz16b-qc30-kabel-type-c-lightning-seryy/" TargetMode="External"/><Relationship Id="rId_hyperlink_2409" Type="http://schemas.openxmlformats.org/officeDocument/2006/relationships/hyperlink" Target="http://&#1101;&#1083;&#1077;&#1082;&#1090;&#1088;&#1086;-&#1084;&#1072;&#1088;&#1082;&#1077;&#1090;.&#1088;&#1092;/product/245539/azu-na-2-usb-borofone-bz31d-solid-pd60vt-kabel-type-c-lightning-chernyy/" TargetMode="External"/><Relationship Id="rId_hyperlink_2410" Type="http://schemas.openxmlformats.org/officeDocument/2006/relationships/hyperlink" Target="http://&#1101;&#1083;&#1077;&#1082;&#1090;&#1088;&#1086;-&#1084;&#1072;&#1088;&#1082;&#1077;&#1090;.&#1088;&#1092;/product/247444/azu-na-pd-hoco-z57-qc30-kabel-type-c-lightning-zoloto/" TargetMode="External"/><Relationship Id="rId_hyperlink_2411" Type="http://schemas.openxmlformats.org/officeDocument/2006/relationships/hyperlink" Target="http://&#1101;&#1083;&#1077;&#1082;&#1090;&#1088;&#1086;-&#1084;&#1072;&#1088;&#1082;&#1077;&#1090;.&#1088;&#1092;/product/245546/azu-na-2-pd-borofone-bz31d-pd60vt-kabel-type-c-type-c-chernyy/" TargetMode="External"/><Relationship Id="rId_hyperlink_2412" Type="http://schemas.openxmlformats.org/officeDocument/2006/relationships/hyperlink" Target="http://&#1101;&#1083;&#1077;&#1082;&#1090;&#1088;&#1086;-&#1084;&#1072;&#1088;&#1082;&#1077;&#1090;.&#1088;&#1092;/product/243890/azu-na-2-pd-hoco-z48-qc30-pd40w-kabel-type-c-lightning-seryy/" TargetMode="External"/><Relationship Id="rId_hyperlink_2413" Type="http://schemas.openxmlformats.org/officeDocument/2006/relationships/hyperlink" Target="http://&#1101;&#1083;&#1077;&#1082;&#1090;&#1088;&#1086;-&#1084;&#1072;&#1088;&#1082;&#1077;&#1090;.&#1088;&#1092;/product/249404/azu-na-2-pd-hoco-z54b-3000ma-qc30-pd60w-kabel-type-c-type-c-zoloto/" TargetMode="External"/><Relationship Id="rId_hyperlink_2414" Type="http://schemas.openxmlformats.org/officeDocument/2006/relationships/hyperlink" Target="http://&#1101;&#1083;&#1077;&#1082;&#1090;&#1088;&#1086;-&#1084;&#1072;&#1088;&#1082;&#1077;&#1090;.&#1088;&#1092;/product/251874/azu-na-pd-hoco-z62a-30w-bystraya-zaryadka-kabel-type-c-type-c-metal-grey/" TargetMode="External"/><Relationship Id="rId_hyperlink_2415" Type="http://schemas.openxmlformats.org/officeDocument/2006/relationships/hyperlink" Target="http://&#1101;&#1083;&#1077;&#1082;&#1090;&#1088;&#1086;-&#1084;&#1072;&#1088;&#1082;&#1077;&#1090;.&#1088;&#1092;/product/243885/azu-na-pdusb-borofone-bz25-38w-qc30-kabel-type-c-type-c-chernyy/" TargetMode="External"/><Relationship Id="rId_hyperlink_2416" Type="http://schemas.openxmlformats.org/officeDocument/2006/relationships/hyperlink" Target="http://&#1101;&#1083;&#1077;&#1082;&#1090;&#1088;&#1086;-&#1084;&#1072;&#1088;&#1082;&#1077;&#1090;.&#1088;&#1092;/product/177703/azu-na-lightning-2-x-usb-sy-11-2100ma/" TargetMode="External"/><Relationship Id="rId_hyperlink_2417" Type="http://schemas.openxmlformats.org/officeDocument/2006/relationships/hyperlink" Target="http://&#1101;&#1083;&#1077;&#1082;&#1090;&#1088;&#1086;-&#1084;&#1072;&#1088;&#1082;&#1077;&#1090;.&#1088;&#1092;/product/150153/azu-na-lightning-glossar/" TargetMode="External"/><Relationship Id="rId_hyperlink_2418" Type="http://schemas.openxmlformats.org/officeDocument/2006/relationships/hyperlink" Target="http://&#1101;&#1083;&#1077;&#1082;&#1090;&#1088;&#1086;-&#1084;&#1072;&#1088;&#1082;&#1077;&#1090;.&#1088;&#1092;/product/231702/azu-na-2-usb-borofone-bz14-kabel-lightning-belyy/" TargetMode="External"/><Relationship Id="rId_hyperlink_2419" Type="http://schemas.openxmlformats.org/officeDocument/2006/relationships/hyperlink" Target="http://&#1101;&#1083;&#1077;&#1082;&#1090;&#1088;&#1086;-&#1084;&#1072;&#1088;&#1082;&#1077;&#1090;.&#1088;&#1092;/product/231703/azu-na-2-usb-borofone-bz14-kabel-lightning-chernyy/" TargetMode="External"/><Relationship Id="rId_hyperlink_2420" Type="http://schemas.openxmlformats.org/officeDocument/2006/relationships/hyperlink" Target="http://&#1101;&#1083;&#1077;&#1082;&#1090;&#1088;&#1086;-&#1084;&#1072;&#1088;&#1082;&#1077;&#1090;.&#1088;&#1092;/product/240398/azu-na-2-usb-hoco-nz4-4800ma-qc-30-kabel-lightning-seryy/" TargetMode="External"/><Relationship Id="rId_hyperlink_2421" Type="http://schemas.openxmlformats.org/officeDocument/2006/relationships/hyperlink" Target="http://&#1101;&#1083;&#1077;&#1082;&#1090;&#1088;&#1086;-&#1084;&#1072;&#1088;&#1082;&#1077;&#1090;.&#1088;&#1092;/product/232575/azu-na-2-usb-hoco-nz4-4800ma-qc-30-kabel-lightning-chernyy/" TargetMode="External"/><Relationship Id="rId_hyperlink_2422" Type="http://schemas.openxmlformats.org/officeDocument/2006/relationships/hyperlink" Target="http://&#1101;&#1083;&#1077;&#1082;&#1090;&#1088;&#1086;-&#1084;&#1072;&#1088;&#1082;&#1077;&#1090;.&#1088;&#1092;/product/218982/azu-na-2-usb-hoco-z1-2400ma-kabel-lightning-chernyy/" TargetMode="External"/><Relationship Id="rId_hyperlink_2423" Type="http://schemas.openxmlformats.org/officeDocument/2006/relationships/hyperlink" Target="http://&#1101;&#1083;&#1077;&#1082;&#1090;&#1088;&#1086;-&#1084;&#1072;&#1088;&#1082;&#1077;&#1090;.&#1088;&#1092;/product/222377/azu-na-2-usb-hoco-z23-2400ma-kabel-lightning-belyy/" TargetMode="External"/><Relationship Id="rId_hyperlink_2424" Type="http://schemas.openxmlformats.org/officeDocument/2006/relationships/hyperlink" Target="http://&#1101;&#1083;&#1077;&#1082;&#1090;&#1088;&#1086;-&#1084;&#1072;&#1088;&#1082;&#1077;&#1090;.&#1088;&#1092;/product/222378/azu-na-2-usb-hoco-z27-2400ma-kabel-lightning-belyy/" TargetMode="External"/><Relationship Id="rId_hyperlink_2425" Type="http://schemas.openxmlformats.org/officeDocument/2006/relationships/hyperlink" Target="http://&#1101;&#1083;&#1077;&#1082;&#1090;&#1088;&#1086;-&#1084;&#1072;&#1088;&#1082;&#1077;&#1090;.&#1088;&#1092;/product/231993/azu-na-lightning-hoco-z14-3400ma-usb-port-chernyy/" TargetMode="External"/><Relationship Id="rId_hyperlink_2426" Type="http://schemas.openxmlformats.org/officeDocument/2006/relationships/hyperlink" Target="http://&#1101;&#1083;&#1077;&#1082;&#1090;&#1088;&#1086;-&#1084;&#1072;&#1088;&#1082;&#1077;&#1090;.&#1088;&#1092;/product/245540/azu-na-usb-borofone-bz31e-solid-pd30vt-kabel-lightning-chernyy/" TargetMode="External"/><Relationship Id="rId_hyperlink_2427" Type="http://schemas.openxmlformats.org/officeDocument/2006/relationships/hyperlink" Target="http://&#1101;&#1083;&#1077;&#1082;&#1090;&#1088;&#1086;-&#1084;&#1072;&#1088;&#1082;&#1077;&#1090;.&#1088;&#1092;/product/132106/azu-smartbuy-nitro-usb-1a-kabel-microusb-sbp-1501mc/" TargetMode="External"/><Relationship Id="rId_hyperlink_2428" Type="http://schemas.openxmlformats.org/officeDocument/2006/relationships/hyperlink" Target="http://&#1101;&#1083;&#1077;&#1082;&#1090;&#1088;&#1086;-&#1084;&#1072;&#1088;&#1082;&#1077;&#1090;.&#1088;&#1092;/product/171988/azu-na-2-usb-belkin-kabel-vitoy-microusb-belyy/" TargetMode="External"/><Relationship Id="rId_hyperlink_2429" Type="http://schemas.openxmlformats.org/officeDocument/2006/relationships/hyperlink" Target="http://&#1101;&#1083;&#1077;&#1082;&#1090;&#1088;&#1086;-&#1084;&#1072;&#1088;&#1082;&#1077;&#1090;.&#1088;&#1092;/product/224681/azu-na-2-usb-borofone-bz12-kabel-microusb-belyy/" TargetMode="External"/><Relationship Id="rId_hyperlink_2430" Type="http://schemas.openxmlformats.org/officeDocument/2006/relationships/hyperlink" Target="http://&#1101;&#1083;&#1077;&#1082;&#1090;&#1088;&#1086;-&#1084;&#1072;&#1088;&#1082;&#1077;&#1090;.&#1088;&#1092;/product/233992/azu-na-2-usb-borofone-bz14-kabel-micro-chernyy/" TargetMode="External"/><Relationship Id="rId_hyperlink_2431" Type="http://schemas.openxmlformats.org/officeDocument/2006/relationships/hyperlink" Target="http://&#1101;&#1083;&#1077;&#1082;&#1090;&#1088;&#1086;-&#1084;&#1072;&#1088;&#1082;&#1077;&#1090;.&#1088;&#1092;/product/243881/azu-na-2-usb-borofone-bz17-kabel-micro-chernyy/" TargetMode="External"/><Relationship Id="rId_hyperlink_2432" Type="http://schemas.openxmlformats.org/officeDocument/2006/relationships/hyperlink" Target="http://&#1101;&#1083;&#1077;&#1082;&#1090;&#1088;&#1086;-&#1084;&#1072;&#1088;&#1082;&#1077;&#1090;.&#1088;&#1092;/product/242461/azu-na-2-usb-borofone-bz21a-qc30-kabel-microusb-36w-chernyy/" TargetMode="External"/><Relationship Id="rId_hyperlink_2433" Type="http://schemas.openxmlformats.org/officeDocument/2006/relationships/hyperlink" Target="http://&#1101;&#1083;&#1077;&#1082;&#1090;&#1088;&#1086;-&#1084;&#1072;&#1088;&#1082;&#1077;&#1090;.&#1088;&#1092;/product/245855/azu-na-2-usb-borofone-bz31a-kabel-micro-usb-chernyy/" TargetMode="External"/><Relationship Id="rId_hyperlink_2434" Type="http://schemas.openxmlformats.org/officeDocument/2006/relationships/hyperlink" Target="http://&#1101;&#1083;&#1077;&#1082;&#1090;&#1088;&#1086;-&#1084;&#1072;&#1088;&#1082;&#1077;&#1090;.&#1088;&#1092;/product/233508/azu-na-2-usb-hoco-nz4-4800ma-qc-30-kabel-microusb-seryy/" TargetMode="External"/><Relationship Id="rId_hyperlink_2435" Type="http://schemas.openxmlformats.org/officeDocument/2006/relationships/hyperlink" Target="http://&#1101;&#1083;&#1077;&#1082;&#1090;&#1088;&#1086;-&#1084;&#1072;&#1088;&#1082;&#1077;&#1090;.&#1088;&#1092;/product/235588/azu-na-2-usb-hoco-nz4-4800ma-qc-30-kabel-microusb-chernyy/" TargetMode="External"/><Relationship Id="rId_hyperlink_2436" Type="http://schemas.openxmlformats.org/officeDocument/2006/relationships/hyperlink" Target="http://&#1101;&#1083;&#1077;&#1082;&#1090;&#1088;&#1086;-&#1084;&#1072;&#1088;&#1082;&#1077;&#1090;.&#1088;&#1092;/product/218536/azu-na-2-usb-hoco-z1-2400ma-kabel-microusb-belyy/" TargetMode="External"/><Relationship Id="rId_hyperlink_2437" Type="http://schemas.openxmlformats.org/officeDocument/2006/relationships/hyperlink" Target="http://&#1101;&#1083;&#1077;&#1082;&#1090;&#1088;&#1086;-&#1084;&#1072;&#1088;&#1082;&#1077;&#1090;.&#1088;&#1092;/product/218572/azu-na-2-usb-hoco-z27-2400ma-kabel-microusb-belyy/" TargetMode="External"/><Relationship Id="rId_hyperlink_2438" Type="http://schemas.openxmlformats.org/officeDocument/2006/relationships/hyperlink" Target="http://&#1101;&#1083;&#1077;&#1082;&#1090;&#1088;&#1086;-&#1084;&#1072;&#1088;&#1082;&#1077;&#1090;.&#1088;&#1092;/product/225332/azu-na-2-usb-hoco-z31-3400ma-qc-30-kabel-microusb-chernyy/" TargetMode="External"/><Relationship Id="rId_hyperlink_2439" Type="http://schemas.openxmlformats.org/officeDocument/2006/relationships/hyperlink" Target="http://&#1101;&#1083;&#1077;&#1082;&#1090;&#1088;&#1086;-&#1084;&#1072;&#1088;&#1082;&#1077;&#1090;.&#1088;&#1092;/product/230418/azu-na-2-usb-hoco-z36-2400ma-kabel-microusb-belyy/" TargetMode="External"/><Relationship Id="rId_hyperlink_2440" Type="http://schemas.openxmlformats.org/officeDocument/2006/relationships/hyperlink" Target="http://&#1101;&#1083;&#1077;&#1082;&#1090;&#1088;&#1086;-&#1084;&#1072;&#1088;&#1082;&#1077;&#1090;.&#1088;&#1092;/product/226143/azu-na-2-usb-hoco-z36-2400ma-kabel-microusb-chernyy/" TargetMode="External"/><Relationship Id="rId_hyperlink_2441" Type="http://schemas.openxmlformats.org/officeDocument/2006/relationships/hyperlink" Target="http://&#1101;&#1083;&#1077;&#1082;&#1090;&#1088;&#1086;-&#1084;&#1072;&#1088;&#1082;&#1077;&#1090;.&#1088;&#1092;/product/231590/azu-na-2-usb-hoco-z40-2400ma-kabel-microusb-chernyy/" TargetMode="External"/><Relationship Id="rId_hyperlink_2442" Type="http://schemas.openxmlformats.org/officeDocument/2006/relationships/hyperlink" Target="http://&#1101;&#1083;&#1077;&#1082;&#1090;&#1088;&#1086;-&#1084;&#1072;&#1088;&#1082;&#1077;&#1090;.&#1088;&#1092;/product/251215/azu-na-2usb-hoco-nz1-30a-qc30-36w-kabel-micro-usb-metal-grey/" TargetMode="External"/><Relationship Id="rId_hyperlink_2443" Type="http://schemas.openxmlformats.org/officeDocument/2006/relationships/hyperlink" Target="http://&#1101;&#1083;&#1077;&#1082;&#1090;&#1088;&#1086;-&#1084;&#1072;&#1088;&#1082;&#1077;&#1090;.&#1088;&#1092;/product/222662/azu-na-microusb-dream-ch14/" TargetMode="External"/><Relationship Id="rId_hyperlink_2444" Type="http://schemas.openxmlformats.org/officeDocument/2006/relationships/hyperlink" Target="http://&#1101;&#1083;&#1077;&#1082;&#1090;&#1088;&#1086;-&#1084;&#1072;&#1088;&#1082;&#1077;&#1090;.&#1088;&#1092;/product/231070/azu-na-microusb-mrm-power-mr-86-gnezdo-usb-vitoy-belyy/" TargetMode="External"/><Relationship Id="rId_hyperlink_2445" Type="http://schemas.openxmlformats.org/officeDocument/2006/relationships/hyperlink" Target="http://&#1101;&#1083;&#1077;&#1082;&#1090;&#1088;&#1086;-&#1084;&#1072;&#1088;&#1082;&#1077;&#1090;.&#1088;&#1092;/product/231069/azu-na-microusb-mrm-power-mr-86-gnezdo-usb-vitoy-chernyy/" TargetMode="External"/><Relationship Id="rId_hyperlink_2446" Type="http://schemas.openxmlformats.org/officeDocument/2006/relationships/hyperlink" Target="http://&#1101;&#1083;&#1077;&#1082;&#1090;&#1088;&#1086;-&#1084;&#1072;&#1088;&#1082;&#1077;&#1090;.&#1088;&#1092;/product/228790/azu-na-microusb-mrm-power-mr-87-gnezdo-usb-vitoy-belyy/" TargetMode="External"/><Relationship Id="rId_hyperlink_2447" Type="http://schemas.openxmlformats.org/officeDocument/2006/relationships/hyperlink" Target="http://&#1101;&#1083;&#1077;&#1082;&#1090;&#1088;&#1086;-&#1084;&#1072;&#1088;&#1082;&#1077;&#1090;.&#1088;&#1092;/product/217335/azu-na-usb-hoco-z2-kabel-microusb-belyy/" TargetMode="External"/><Relationship Id="rId_hyperlink_2448" Type="http://schemas.openxmlformats.org/officeDocument/2006/relationships/hyperlink" Target="http://&#1101;&#1083;&#1077;&#1082;&#1090;&#1088;&#1086;-&#1084;&#1072;&#1088;&#1082;&#1077;&#1090;.&#1088;&#1092;/product/171986/azu-s-usb-belkin-kabel-microusb-belyy/" TargetMode="External"/><Relationship Id="rId_hyperlink_2449" Type="http://schemas.openxmlformats.org/officeDocument/2006/relationships/hyperlink" Target="http://&#1101;&#1083;&#1077;&#1082;&#1090;&#1088;&#1086;-&#1084;&#1072;&#1088;&#1082;&#1077;&#1090;.&#1088;&#1092;/product/237624/szu-na-2-pd-h4-20w/" TargetMode="External"/><Relationship Id="rId_hyperlink_2450" Type="http://schemas.openxmlformats.org/officeDocument/2006/relationships/hyperlink" Target="http://&#1101;&#1083;&#1077;&#1082;&#1090;&#1088;&#1086;-&#1084;&#1072;&#1088;&#1082;&#1077;&#1090;.&#1088;&#1092;/product/243779/szu-na-2-pd-gnezdo-type-c-borofone-ba76a-qc30-belyy/" TargetMode="External"/><Relationship Id="rId_hyperlink_2451" Type="http://schemas.openxmlformats.org/officeDocument/2006/relationships/hyperlink" Target="http://&#1101;&#1083;&#1077;&#1082;&#1090;&#1088;&#1086;-&#1084;&#1072;&#1088;&#1082;&#1077;&#1090;.&#1088;&#1092;/product/247694/szu-na-2-pd-borofone-bas33a-treasure-pd45vt-belyy/" TargetMode="External"/><Relationship Id="rId_hyperlink_2452" Type="http://schemas.openxmlformats.org/officeDocument/2006/relationships/hyperlink" Target="http://&#1101;&#1083;&#1077;&#1082;&#1090;&#1088;&#1086;-&#1084;&#1072;&#1088;&#1082;&#1077;&#1090;.&#1088;&#1092;/product/247693/szu-na-2-pd-borofone-bas33a-treasure-pd45vt-chernyy/" TargetMode="External"/><Relationship Id="rId_hyperlink_2453" Type="http://schemas.openxmlformats.org/officeDocument/2006/relationships/hyperlink" Target="http://&#1101;&#1083;&#1077;&#1082;&#1090;&#1088;&#1086;-&#1084;&#1072;&#1088;&#1082;&#1077;&#1090;.&#1088;&#1092;/product/251243/szu-na-2pd-2usb-more-choice-nc95-pd65w-chernyy/" TargetMode="External"/><Relationship Id="rId_hyperlink_2454" Type="http://schemas.openxmlformats.org/officeDocument/2006/relationships/hyperlink" Target="http://&#1101;&#1083;&#1077;&#1082;&#1090;&#1088;&#1086;-&#1084;&#1072;&#1088;&#1082;&#1077;&#1090;.&#1088;&#1092;/product/251238/szu-na-2pd-usb-hoco-cs75a-pd70w-chernyy/" TargetMode="External"/><Relationship Id="rId_hyperlink_2455" Type="http://schemas.openxmlformats.org/officeDocument/2006/relationships/hyperlink" Target="http://&#1101;&#1083;&#1077;&#1082;&#1090;&#1088;&#1086;-&#1084;&#1072;&#1088;&#1082;&#1077;&#1090;.&#1088;&#1092;/product/251239/szu-na-2pd-usb-hoco-cs76a-pd70w-s-setevym-shtekerom-chernyy/" TargetMode="External"/><Relationship Id="rId_hyperlink_2456" Type="http://schemas.openxmlformats.org/officeDocument/2006/relationships/hyperlink" Target="http://&#1101;&#1083;&#1077;&#1082;&#1090;&#1088;&#1086;-&#1084;&#1072;&#1088;&#1082;&#1077;&#1090;.&#1088;&#1092;/product/251241/szu-na-2pd-usb-more-choice-nc79-pd65w-chernyy/" TargetMode="External"/><Relationship Id="rId_hyperlink_2457" Type="http://schemas.openxmlformats.org/officeDocument/2006/relationships/hyperlink" Target="http://&#1101;&#1083;&#1077;&#1082;&#1090;&#1088;&#1086;-&#1084;&#1072;&#1088;&#1082;&#1077;&#1090;.&#1088;&#1092;/product/251242/szu-na-3-pdusb-hoco-cs27a-pd67vt-qc30-chernyy/" TargetMode="External"/><Relationship Id="rId_hyperlink_2458" Type="http://schemas.openxmlformats.org/officeDocument/2006/relationships/hyperlink" Target="http://&#1101;&#1083;&#1077;&#1082;&#1090;&#1088;&#1086;-&#1084;&#1072;&#1088;&#1082;&#1077;&#1090;.&#1088;&#1092;/product/244424/szu-na-pd-2-gnezda-type-c-dream-pd5-20w-skorostnaya-zaryadka/" TargetMode="External"/><Relationship Id="rId_hyperlink_2459" Type="http://schemas.openxmlformats.org/officeDocument/2006/relationships/hyperlink" Target="http://&#1101;&#1083;&#1077;&#1082;&#1090;&#1088;&#1086;-&#1084;&#1072;&#1088;&#1082;&#1077;&#1090;.&#1088;&#1092;/product/244682/szu-na-pd-gnezdo-type-c-q50w-pd50w-belyy/" TargetMode="External"/><Relationship Id="rId_hyperlink_2460" Type="http://schemas.openxmlformats.org/officeDocument/2006/relationships/hyperlink" Target="http://&#1101;&#1083;&#1077;&#1082;&#1090;&#1088;&#1086;-&#1084;&#1072;&#1088;&#1082;&#1077;&#1090;.&#1088;&#1092;/product/237331/szu-na-pd-gnezdo-type-c-usb-borofone-ba46a-pd30-belyy/" TargetMode="External"/><Relationship Id="rId_hyperlink_2461" Type="http://schemas.openxmlformats.org/officeDocument/2006/relationships/hyperlink" Target="http://&#1101;&#1083;&#1077;&#1082;&#1090;&#1088;&#1086;-&#1084;&#1072;&#1088;&#1082;&#1077;&#1090;.&#1088;&#1092;/product/248724/szu-na-pd-gnezdo-type-c-usb-borofone-ba93a-3a-belyy/" TargetMode="External"/><Relationship Id="rId_hyperlink_2462" Type="http://schemas.openxmlformats.org/officeDocument/2006/relationships/hyperlink" Target="http://&#1101;&#1083;&#1077;&#1082;&#1090;&#1088;&#1086;-&#1084;&#1072;&#1088;&#1082;&#1077;&#1090;.&#1088;&#1092;/product/249798/szu-na-pd-gnezdo-type-c-usb-hoco-n65-pd20vt-qc30a-chernyy/" TargetMode="External"/><Relationship Id="rId_hyperlink_2463" Type="http://schemas.openxmlformats.org/officeDocument/2006/relationships/hyperlink" Target="http://&#1101;&#1083;&#1077;&#1082;&#1090;&#1088;&#1086;-&#1084;&#1072;&#1088;&#1082;&#1077;&#1090;.&#1088;&#1092;/product/243332/szu-na-pd-gnezdo-type-c-borofone-bas15a-qc30-pd30vt-chernyy/" TargetMode="External"/><Relationship Id="rId_hyperlink_2464" Type="http://schemas.openxmlformats.org/officeDocument/2006/relationships/hyperlink" Target="http://&#1101;&#1083;&#1077;&#1082;&#1090;&#1088;&#1086;-&#1084;&#1072;&#1088;&#1082;&#1077;&#1090;.&#1088;&#1092;/product/241163/szu-na-pd-gnezdo-type-c-dream-pd10-50w-skorostnaya-zaryadka/" TargetMode="External"/><Relationship Id="rId_hyperlink_2465" Type="http://schemas.openxmlformats.org/officeDocument/2006/relationships/hyperlink" Target="http://&#1101;&#1083;&#1077;&#1082;&#1090;&#1088;&#1086;-&#1084;&#1072;&#1088;&#1082;&#1077;&#1090;.&#1088;&#1092;/product/237059/szu-na-pd-gnezdo-type-c-hoco-n10-20w-belyy/" TargetMode="External"/><Relationship Id="rId_hyperlink_2466" Type="http://schemas.openxmlformats.org/officeDocument/2006/relationships/hyperlink" Target="http://&#1101;&#1083;&#1077;&#1082;&#1090;&#1088;&#1086;-&#1084;&#1072;&#1088;&#1082;&#1077;&#1090;.&#1088;&#1092;/product/247697/szu-na-pd-gnezdo-type-c-hoco-n44-qc30-belyy/" TargetMode="External"/><Relationship Id="rId_hyperlink_2467" Type="http://schemas.openxmlformats.org/officeDocument/2006/relationships/hyperlink" Target="http://&#1101;&#1083;&#1077;&#1082;&#1090;&#1088;&#1086;-&#1084;&#1072;&#1088;&#1082;&#1077;&#1090;.&#1088;&#1092;/product/243438/szu-na-pd-gnezdo-type-c-lp-xq35-pd20w-1usb-white/" TargetMode="External"/><Relationship Id="rId_hyperlink_2468" Type="http://schemas.openxmlformats.org/officeDocument/2006/relationships/hyperlink" Target="http://&#1101;&#1083;&#1077;&#1082;&#1090;&#1088;&#1086;-&#1084;&#1072;&#1088;&#1082;&#1077;&#1090;.&#1088;&#1092;/product/243229/szu-na-pd-lp-xq35-pd20w-1usb-black/" TargetMode="External"/><Relationship Id="rId_hyperlink_2469" Type="http://schemas.openxmlformats.org/officeDocument/2006/relationships/hyperlink" Target="http://&#1101;&#1083;&#1077;&#1082;&#1090;&#1088;&#1086;-&#1084;&#1072;&#1088;&#1082;&#1077;&#1090;.&#1088;&#1092;/product/251223/szu-na-pd-more-choice-nc68-pd35w-belyy/" TargetMode="External"/><Relationship Id="rId_hyperlink_2470" Type="http://schemas.openxmlformats.org/officeDocument/2006/relationships/hyperlink" Target="http://&#1101;&#1083;&#1077;&#1082;&#1090;&#1088;&#1086;-&#1084;&#1072;&#1088;&#1082;&#1077;&#1090;.&#1088;&#1092;/product/251222/szu-na-pd-more-choice-nc68-pd35w-chernyy/" TargetMode="External"/><Relationship Id="rId_hyperlink_2471" Type="http://schemas.openxmlformats.org/officeDocument/2006/relationships/hyperlink" Target="http://&#1101;&#1083;&#1077;&#1082;&#1090;&#1088;&#1086;-&#1084;&#1072;&#1088;&#1082;&#1077;&#1090;.&#1088;&#1092;/product/251233/szu-na-pd-usb-borofone-bas76a-pd30w-belyy/" TargetMode="External"/><Relationship Id="rId_hyperlink_2472" Type="http://schemas.openxmlformats.org/officeDocument/2006/relationships/hyperlink" Target="http://&#1101;&#1083;&#1077;&#1082;&#1090;&#1088;&#1086;-&#1084;&#1072;&#1088;&#1082;&#1077;&#1090;.&#1088;&#1092;/product/251234/szu-na-pdusb-hoco-c149a-pd30w-belyy/" TargetMode="External"/><Relationship Id="rId_hyperlink_2473" Type="http://schemas.openxmlformats.org/officeDocument/2006/relationships/hyperlink" Target="http://&#1101;&#1083;&#1077;&#1082;&#1090;&#1088;&#1086;-&#1084;&#1072;&#1088;&#1082;&#1077;&#1090;.&#1088;&#1092;/product/247144/szu-na-pdusb-hoco-cs55a-qc30-30w-belyy/" TargetMode="External"/><Relationship Id="rId_hyperlink_2474" Type="http://schemas.openxmlformats.org/officeDocument/2006/relationships/hyperlink" Target="http://&#1101;&#1083;&#1077;&#1082;&#1090;&#1088;&#1086;-&#1084;&#1072;&#1088;&#1082;&#1077;&#1090;.&#1088;&#1092;/product/251357/szu-na-pdusb-hoco-cs74a-qc30-45w-chernyy/" TargetMode="External"/><Relationship Id="rId_hyperlink_2475" Type="http://schemas.openxmlformats.org/officeDocument/2006/relationships/hyperlink" Target="http://&#1101;&#1083;&#1077;&#1082;&#1090;&#1088;&#1086;-&#1084;&#1072;&#1088;&#1082;&#1077;&#1090;.&#1088;&#1092;/product/244694/szu-mrm-xq40-pd-20w-s-kabelem-type-c-to-lightning-belyy/" TargetMode="External"/><Relationship Id="rId_hyperlink_2476" Type="http://schemas.openxmlformats.org/officeDocument/2006/relationships/hyperlink" Target="http://&#1101;&#1083;&#1077;&#1082;&#1090;&#1088;&#1086;-&#1084;&#1072;&#1088;&#1082;&#1077;&#1090;.&#1088;&#1092;/product/243328/szu-na-pd-gnezdo-type-c-usb-borofone-bas14a-pd30-kabel-type-c-lightning-chernyy/" TargetMode="External"/><Relationship Id="rId_hyperlink_2477" Type="http://schemas.openxmlformats.org/officeDocument/2006/relationships/hyperlink" Target="http://&#1101;&#1083;&#1077;&#1082;&#1090;&#1088;&#1086;-&#1084;&#1072;&#1088;&#1082;&#1077;&#1090;.&#1088;&#1092;/product/247137/szu-na-pd-hoco-cs53a-qc30-pd25vt-kabel-type-c-lightning-belyy/" TargetMode="External"/><Relationship Id="rId_hyperlink_2478" Type="http://schemas.openxmlformats.org/officeDocument/2006/relationships/hyperlink" Target="http://&#1101;&#1083;&#1077;&#1082;&#1090;&#1088;&#1086;-&#1084;&#1072;&#1088;&#1082;&#1077;&#1090;.&#1088;&#1092;/product/243329/szu-na-pdusb-hoco-cs14a-qc30-20w-kabel-type-c-lightning-chernyy/" TargetMode="External"/><Relationship Id="rId_hyperlink_2479" Type="http://schemas.openxmlformats.org/officeDocument/2006/relationships/hyperlink" Target="http://&#1101;&#1083;&#1077;&#1082;&#1090;&#1088;&#1086;-&#1084;&#1072;&#1088;&#1082;&#1077;&#1090;.&#1088;&#1092;/product/246372/szu-na-pdusb-hoco-cs54a-qc30-pd20vt-kabel-type-c-lightning-belyy/" TargetMode="External"/><Relationship Id="rId_hyperlink_2480" Type="http://schemas.openxmlformats.org/officeDocument/2006/relationships/hyperlink" Target="http://&#1101;&#1083;&#1077;&#1082;&#1090;&#1088;&#1086;-&#1084;&#1072;&#1088;&#1082;&#1077;&#1090;.&#1088;&#1092;/product/241147/szu-na-2-pd-gnezdo-type-c-hoco-c108a-qc30-35w-type-c-belyy/" TargetMode="External"/><Relationship Id="rId_hyperlink_2481" Type="http://schemas.openxmlformats.org/officeDocument/2006/relationships/hyperlink" Target="http://&#1101;&#1083;&#1077;&#1082;&#1090;&#1088;&#1086;-&#1084;&#1072;&#1088;&#1082;&#1077;&#1090;.&#1088;&#1092;/product/251266/szu-na-pd-gnezdo-type-c-usb-hoco-c109a-pd20vt-qc30a-kabel-type-c-type-c-belyy/" TargetMode="External"/><Relationship Id="rId_hyperlink_2482" Type="http://schemas.openxmlformats.org/officeDocument/2006/relationships/hyperlink" Target="http://&#1101;&#1083;&#1077;&#1082;&#1090;&#1088;&#1086;-&#1084;&#1072;&#1088;&#1082;&#1077;&#1090;.&#1088;&#1092;/product/251257/szu-na-pd-gnezdo-type-c-hoco-cs13a-3000ma-pd20vt-kabel-type-c-type-c-belyy/" TargetMode="External"/><Relationship Id="rId_hyperlink_2483" Type="http://schemas.openxmlformats.org/officeDocument/2006/relationships/hyperlink" Target="http://&#1101;&#1083;&#1077;&#1082;&#1090;&#1088;&#1086;-&#1084;&#1072;&#1088;&#1082;&#1077;&#1090;.&#1088;&#1092;/product/245325/szu-na-pd-borofone-bas43a-kabel-type-c-belyy/" TargetMode="External"/><Relationship Id="rId_hyperlink_2484" Type="http://schemas.openxmlformats.org/officeDocument/2006/relationships/hyperlink" Target="http://&#1101;&#1083;&#1077;&#1082;&#1090;&#1088;&#1086;-&#1084;&#1072;&#1088;&#1082;&#1077;&#1090;.&#1088;&#1092;/product/247136/szu-na-pd-borofone-bas53a-kabel-type-c-type-c-chernyy/" TargetMode="External"/><Relationship Id="rId_hyperlink_2485" Type="http://schemas.openxmlformats.org/officeDocument/2006/relationships/hyperlink" Target="http://&#1101;&#1083;&#1077;&#1082;&#1090;&#1088;&#1086;-&#1084;&#1072;&#1088;&#1082;&#1077;&#1090;.&#1088;&#1092;/product/251267/szu-na-pdusb-borofone-bas32a-qc30-pd30vt-kabel-type-c-type-c-chernyy/" TargetMode="External"/><Relationship Id="rId_hyperlink_2486" Type="http://schemas.openxmlformats.org/officeDocument/2006/relationships/hyperlink" Target="http://&#1101;&#1083;&#1077;&#1082;&#1090;&#1088;&#1086;-&#1084;&#1072;&#1088;&#1082;&#1077;&#1090;.&#1088;&#1092;/product/247710/szu-na-pdusb-hoco-cs54a-qc30-pd20vt-kabel-type-c-type-c-belyy/" TargetMode="External"/><Relationship Id="rId_hyperlink_2487" Type="http://schemas.openxmlformats.org/officeDocument/2006/relationships/hyperlink" Target="http://&#1101;&#1083;&#1077;&#1082;&#1090;&#1088;&#1086;-&#1084;&#1072;&#1088;&#1082;&#1077;&#1090;.&#1088;&#1092;/product/244683/szu-lp-xq30-pd25w-1usb-chernyy/" TargetMode="External"/><Relationship Id="rId_hyperlink_2488" Type="http://schemas.openxmlformats.org/officeDocument/2006/relationships/hyperlink" Target="http://&#1101;&#1083;&#1077;&#1082;&#1090;&#1088;&#1086;-&#1084;&#1072;&#1088;&#1082;&#1077;&#1090;.&#1088;&#1092;/product/250473/szu-na-2-usb-borofone-bas51a-chernyy/" TargetMode="External"/><Relationship Id="rId_hyperlink_2489" Type="http://schemas.openxmlformats.org/officeDocument/2006/relationships/hyperlink" Target="http://&#1101;&#1083;&#1077;&#1082;&#1090;&#1088;&#1086;-&#1084;&#1072;&#1088;&#1082;&#1077;&#1090;.&#1088;&#1092;/product/183407/szu-na-usb-blast-bha-231-travel-kit-2xusb-3000ma-tip-a-c-g-blister-beloe/" TargetMode="External"/><Relationship Id="rId_hyperlink_2490" Type="http://schemas.openxmlformats.org/officeDocument/2006/relationships/hyperlink" Target="http://&#1101;&#1083;&#1077;&#1082;&#1090;&#1088;&#1086;-&#1084;&#1072;&#1088;&#1082;&#1077;&#1090;.&#1088;&#1092;/product/229751/szu-na-usb-borofone-ba36a-qc30-chernyy/" TargetMode="External"/><Relationship Id="rId_hyperlink_2491" Type="http://schemas.openxmlformats.org/officeDocument/2006/relationships/hyperlink" Target="http://&#1101;&#1083;&#1077;&#1082;&#1090;&#1088;&#1086;-&#1084;&#1072;&#1088;&#1082;&#1077;&#1090;.&#1088;&#1092;/product/237320/szu-na-usb-borofone-ba64a-chernyy/" TargetMode="External"/><Relationship Id="rId_hyperlink_2492" Type="http://schemas.openxmlformats.org/officeDocument/2006/relationships/hyperlink" Target="http://&#1101;&#1083;&#1077;&#1082;&#1090;&#1088;&#1086;-&#1084;&#1072;&#1088;&#1082;&#1077;&#1090;.&#1088;&#1092;/product/240498/szu-na-usb-borofone-ba72a-qc30-18w-chernyy/" TargetMode="External"/><Relationship Id="rId_hyperlink_2493" Type="http://schemas.openxmlformats.org/officeDocument/2006/relationships/hyperlink" Target="http://&#1101;&#1083;&#1077;&#1082;&#1090;&#1088;&#1086;-&#1084;&#1072;&#1088;&#1082;&#1077;&#1090;.&#1088;&#1092;/product/250908/szu-na-usb-borofone-ba80a-pd20w-chernyy/" TargetMode="External"/><Relationship Id="rId_hyperlink_2494" Type="http://schemas.openxmlformats.org/officeDocument/2006/relationships/hyperlink" Target="http://&#1101;&#1083;&#1077;&#1082;&#1090;&#1088;&#1086;-&#1084;&#1072;&#1088;&#1082;&#1077;&#1090;.&#1088;&#1092;/product/247140/szu-na-usb-borofone-bas12a-qc30-chernyy/" TargetMode="External"/><Relationship Id="rId_hyperlink_2495" Type="http://schemas.openxmlformats.org/officeDocument/2006/relationships/hyperlink" Target="http://&#1101;&#1083;&#1077;&#1082;&#1090;&#1088;&#1086;-&#1084;&#1072;&#1088;&#1082;&#1077;&#1090;.&#1088;&#1092;/product/244915/szu-na-usb-hoco-cs12a-qc30-18w-belyy/" TargetMode="External"/><Relationship Id="rId_hyperlink_2496" Type="http://schemas.openxmlformats.org/officeDocument/2006/relationships/hyperlink" Target="http://&#1101;&#1083;&#1077;&#1082;&#1090;&#1088;&#1086;-&#1084;&#1072;&#1088;&#1082;&#1077;&#1090;.&#1088;&#1092;/product/247696/szu-na-usb-hoco-cs52a-30a-pd18vt-belyy/" TargetMode="External"/><Relationship Id="rId_hyperlink_2497" Type="http://schemas.openxmlformats.org/officeDocument/2006/relationships/hyperlink" Target="http://&#1101;&#1083;&#1077;&#1082;&#1090;&#1088;&#1086;-&#1084;&#1072;&#1088;&#1082;&#1077;&#1090;.&#1088;&#1092;/product/228158/szu-na-usb-ipade-10w-caution/" TargetMode="External"/><Relationship Id="rId_hyperlink_2498" Type="http://schemas.openxmlformats.org/officeDocument/2006/relationships/hyperlink" Target="http://&#1101;&#1083;&#1077;&#1082;&#1090;&#1088;&#1086;-&#1084;&#1072;&#1088;&#1082;&#1077;&#1090;.&#1088;&#1092;/product/244691/szu-na-usb-mrm-xq40-pd-pd-20w-chernyy/" TargetMode="External"/><Relationship Id="rId_hyperlink_2499" Type="http://schemas.openxmlformats.org/officeDocument/2006/relationships/hyperlink" Target="http://&#1101;&#1083;&#1077;&#1082;&#1090;&#1088;&#1086;-&#1084;&#1072;&#1088;&#1082;&#1077;&#1090;.&#1088;&#1092;/product/232742/szu-na-usb-ot-apu59-qc30-3000ma-chernyy/" TargetMode="External"/><Relationship Id="rId_hyperlink_2500" Type="http://schemas.openxmlformats.org/officeDocument/2006/relationships/hyperlink" Target="http://&#1101;&#1083;&#1077;&#1082;&#1090;&#1088;&#1086;-&#1084;&#1072;&#1088;&#1082;&#1077;&#1090;.&#1088;&#1092;/product/128998/szu-na-usb-td-1001-1000ma-chernoe-o/" TargetMode="External"/><Relationship Id="rId_hyperlink_2501" Type="http://schemas.openxmlformats.org/officeDocument/2006/relationships/hyperlink" Target="http://&#1101;&#1083;&#1077;&#1082;&#1090;&#1088;&#1086;-&#1084;&#1072;&#1088;&#1082;&#1077;&#1090;.&#1088;&#1092;/product/149080/szu-na-lightning-remaks-af-733-gnezdo-usb-1500ma-/" TargetMode="External"/><Relationship Id="rId_hyperlink_2502" Type="http://schemas.openxmlformats.org/officeDocument/2006/relationships/hyperlink" Target="http://&#1101;&#1083;&#1077;&#1082;&#1090;&#1088;&#1086;-&#1084;&#1072;&#1088;&#1082;&#1077;&#1090;.&#1088;&#1092;/product/149079/szu-na-lightning-remaks-9188-gnezdo-usb-2100ma-/" TargetMode="External"/><Relationship Id="rId_hyperlink_2503" Type="http://schemas.openxmlformats.org/officeDocument/2006/relationships/hyperlink" Target="http://&#1101;&#1083;&#1077;&#1082;&#1090;&#1088;&#1086;-&#1084;&#1072;&#1088;&#1082;&#1077;&#1090;.&#1088;&#1092;/product/223729/szu-na-2-usb-borofone-ba24a-kabel-lightning-belyy/" TargetMode="External"/><Relationship Id="rId_hyperlink_2504" Type="http://schemas.openxmlformats.org/officeDocument/2006/relationships/hyperlink" Target="http://&#1101;&#1083;&#1077;&#1082;&#1090;&#1088;&#1086;-&#1084;&#1072;&#1088;&#1082;&#1077;&#1090;.&#1088;&#1092;/product/223732/szu-na-2-usb-borofone-ba25a-kabel-lightning-chernyy/" TargetMode="External"/><Relationship Id="rId_hyperlink_2505" Type="http://schemas.openxmlformats.org/officeDocument/2006/relationships/hyperlink" Target="http://&#1101;&#1083;&#1077;&#1082;&#1090;&#1088;&#1086;-&#1084;&#1072;&#1088;&#1082;&#1077;&#1090;.&#1088;&#1092;/product/225315/szu-na-2-usb-borofone-ba34a-lightning-2100ma-belyy/" TargetMode="External"/><Relationship Id="rId_hyperlink_2506" Type="http://schemas.openxmlformats.org/officeDocument/2006/relationships/hyperlink" Target="http://&#1101;&#1083;&#1077;&#1082;&#1090;&#1088;&#1086;-&#1084;&#1072;&#1088;&#1082;&#1077;&#1090;.&#1088;&#1092;/product/230530/szu-na-2-usb-borofone-ba53a-kabel-lightning-belyy/" TargetMode="External"/><Relationship Id="rId_hyperlink_2507" Type="http://schemas.openxmlformats.org/officeDocument/2006/relationships/hyperlink" Target="http://&#1101;&#1083;&#1077;&#1082;&#1090;&#1088;&#1086;-&#1084;&#1072;&#1088;&#1082;&#1077;&#1090;.&#1088;&#1092;/product/230531/szu-na-2-usb-borofone-ba53a-kabel-lightning-chernyy/" TargetMode="External"/><Relationship Id="rId_hyperlink_2508" Type="http://schemas.openxmlformats.org/officeDocument/2006/relationships/hyperlink" Target="http://&#1101;&#1083;&#1077;&#1082;&#1090;&#1088;&#1086;-&#1084;&#1072;&#1088;&#1082;&#1077;&#1090;.&#1088;&#1092;/product/161011/szu-na-2-usb-remaks-rm7189-kabel-8pin-2000ma-/" TargetMode="External"/><Relationship Id="rId_hyperlink_2509" Type="http://schemas.openxmlformats.org/officeDocument/2006/relationships/hyperlink" Target="http://&#1101;&#1083;&#1077;&#1082;&#1090;&#1088;&#1086;-&#1084;&#1072;&#1088;&#1082;&#1077;&#1090;.&#1088;&#1092;/product/223725/szu-na-usb-borofone-ba20a-kabel-lightning-belyy/" TargetMode="External"/><Relationship Id="rId_hyperlink_2510" Type="http://schemas.openxmlformats.org/officeDocument/2006/relationships/hyperlink" Target="http://&#1101;&#1083;&#1077;&#1082;&#1090;&#1088;&#1086;-&#1084;&#1072;&#1088;&#1082;&#1077;&#1090;.&#1088;&#1092;/product/229750/szu-na-usb-borofone-ba20a-kabel-lightning-chernyy/" TargetMode="External"/><Relationship Id="rId_hyperlink_2511" Type="http://schemas.openxmlformats.org/officeDocument/2006/relationships/hyperlink" Target="http://&#1101;&#1083;&#1077;&#1082;&#1090;&#1088;&#1086;-&#1084;&#1072;&#1088;&#1082;&#1077;&#1090;.&#1088;&#1092;/product/237170/szu-na-usb-borofone-ba52a-kabel-lightning-belyy/" TargetMode="External"/><Relationship Id="rId_hyperlink_2512" Type="http://schemas.openxmlformats.org/officeDocument/2006/relationships/hyperlink" Target="http://&#1101;&#1083;&#1077;&#1082;&#1090;&#1088;&#1086;-&#1084;&#1072;&#1088;&#1082;&#1077;&#1090;.&#1088;&#1092;/product/238570/szu-na-usb-borofone-ba68a-kabel-lightning-belyy/" TargetMode="External"/><Relationship Id="rId_hyperlink_2513" Type="http://schemas.openxmlformats.org/officeDocument/2006/relationships/hyperlink" Target="http://&#1101;&#1083;&#1077;&#1082;&#1090;&#1088;&#1086;-&#1084;&#1072;&#1088;&#1082;&#1077;&#1090;.&#1088;&#1092;/product/238571/szu-na-usb-borofone-ba68a-kabel-lightning-chernyy/" TargetMode="External"/><Relationship Id="rId_hyperlink_2514" Type="http://schemas.openxmlformats.org/officeDocument/2006/relationships/hyperlink" Target="http://&#1101;&#1083;&#1077;&#1082;&#1090;&#1088;&#1086;-&#1084;&#1072;&#1088;&#1082;&#1077;&#1090;.&#1088;&#1092;/product/240902/szu-na-usb-hoco-c96a-kabel-lightning-chernyy/" TargetMode="External"/><Relationship Id="rId_hyperlink_2515" Type="http://schemas.openxmlformats.org/officeDocument/2006/relationships/hyperlink" Target="http://&#1101;&#1083;&#1077;&#1082;&#1090;&#1088;&#1086;-&#1084;&#1072;&#1088;&#1082;&#1077;&#1090;.&#1088;&#1092;/product/243326/szu-na-usb-hoco-cs11a-21a-kabel-lightning-chernyy/" TargetMode="External"/><Relationship Id="rId_hyperlink_2516" Type="http://schemas.openxmlformats.org/officeDocument/2006/relationships/hyperlink" Target="http://&#1101;&#1083;&#1077;&#1082;&#1090;&#1088;&#1086;-&#1084;&#1072;&#1088;&#1082;&#1077;&#1090;.&#1088;&#1092;/product/228159/szu-na-usb-ipade-10w-kabel-ipad-caution/" TargetMode="External"/><Relationship Id="rId_hyperlink_2517" Type="http://schemas.openxmlformats.org/officeDocument/2006/relationships/hyperlink" Target="http://&#1101;&#1083;&#1077;&#1082;&#1090;&#1088;&#1086;-&#1084;&#1072;&#1088;&#1082;&#1077;&#1090;.&#1088;&#1092;/product/225566/szu-na-2-usb-borofone-ba37a-kabel-microusb-belyy/" TargetMode="External"/><Relationship Id="rId_hyperlink_2518" Type="http://schemas.openxmlformats.org/officeDocument/2006/relationships/hyperlink" Target="http://&#1101;&#1083;&#1077;&#1082;&#1090;&#1088;&#1086;-&#1084;&#1072;&#1088;&#1082;&#1077;&#1090;.&#1088;&#1092;/product/245494/szu-na-2-usb-hoco-cs34a-kabel-microusb-chernyy/" TargetMode="External"/><Relationship Id="rId_hyperlink_2519" Type="http://schemas.openxmlformats.org/officeDocument/2006/relationships/hyperlink" Target="http://&#1101;&#1083;&#1077;&#1082;&#1090;&#1088;&#1086;-&#1084;&#1072;&#1088;&#1082;&#1077;&#1090;.&#1088;&#1092;/product/238572/szu-na-usb-borofone-ba36a-qc30-kabel-microusb-belyy/" TargetMode="External"/><Relationship Id="rId_hyperlink_2520" Type="http://schemas.openxmlformats.org/officeDocument/2006/relationships/hyperlink" Target="http://&#1101;&#1083;&#1077;&#1082;&#1090;&#1088;&#1086;-&#1084;&#1072;&#1088;&#1082;&#1077;&#1090;.&#1088;&#1092;/product/229748/szu-na-usb-borofone-ba36a-qc30-kabel-microusb-chernyy/" TargetMode="External"/><Relationship Id="rId_hyperlink_2521" Type="http://schemas.openxmlformats.org/officeDocument/2006/relationships/hyperlink" Target="http://&#1101;&#1083;&#1077;&#1082;&#1090;&#1088;&#1086;-&#1084;&#1072;&#1088;&#1082;&#1077;&#1090;.&#1088;&#1092;/product/234013/szu-na-usb-borofone-ba59a-qc30-kabel-microusb-belyy/" TargetMode="External"/><Relationship Id="rId_hyperlink_2522" Type="http://schemas.openxmlformats.org/officeDocument/2006/relationships/hyperlink" Target="http://&#1101;&#1083;&#1077;&#1082;&#1090;&#1088;&#1086;-&#1084;&#1072;&#1088;&#1082;&#1077;&#1090;.&#1088;&#1092;/product/243168/szu-na-usb-hoco-cs12a-qc30-18w-kabel-microusb-belyy/" TargetMode="External"/><Relationship Id="rId_hyperlink_2523" Type="http://schemas.openxmlformats.org/officeDocument/2006/relationships/hyperlink" Target="http://&#1101;&#1083;&#1077;&#1082;&#1090;&#1088;&#1086;-&#1084;&#1072;&#1088;&#1082;&#1077;&#1090;.&#1088;&#1092;/product/243957/szu-na-usb-hoco-cs12a-qc30-18w-kabel-microusb-chernyy/" TargetMode="External"/><Relationship Id="rId_hyperlink_2524" Type="http://schemas.openxmlformats.org/officeDocument/2006/relationships/hyperlink" Target="http://&#1101;&#1083;&#1077;&#1082;&#1090;&#1088;&#1086;-&#1084;&#1072;&#1088;&#1082;&#1077;&#1090;.&#1088;&#1092;/product/228157/szu-na-usb-tab-p1000-kabel-microusb/" TargetMode="External"/><Relationship Id="rId_hyperlink_2525" Type="http://schemas.openxmlformats.org/officeDocument/2006/relationships/hyperlink" Target="http://&#1101;&#1083;&#1077;&#1082;&#1090;&#1088;&#1086;-&#1084;&#1072;&#1088;&#1082;&#1077;&#1090;.&#1088;&#1092;/product/251273/szu-na-3-pdusb-borofone-bas57a-pd67w-qc30-kabel-type-c-type-c-chernyy/" TargetMode="External"/><Relationship Id="rId_hyperlink_2526" Type="http://schemas.openxmlformats.org/officeDocument/2006/relationships/hyperlink" Target="http://&#1101;&#1083;&#1077;&#1082;&#1090;&#1088;&#1086;-&#1084;&#1072;&#1088;&#1082;&#1077;&#1090;.&#1088;&#1092;/product/223727/szu-na-usb-borofone-ba20a-kabel-type-c-chernyy/" TargetMode="External"/><Relationship Id="rId_hyperlink_2527" Type="http://schemas.openxmlformats.org/officeDocument/2006/relationships/hyperlink" Target="http://&#1101;&#1083;&#1077;&#1082;&#1090;&#1088;&#1086;-&#1084;&#1072;&#1088;&#1082;&#1077;&#1090;.&#1088;&#1092;/product/234017/szu-na-usb-borofone-ba49a-kabel-type-c-belyy/" TargetMode="External"/><Relationship Id="rId_hyperlink_2528" Type="http://schemas.openxmlformats.org/officeDocument/2006/relationships/hyperlink" Target="http://&#1101;&#1083;&#1077;&#1082;&#1090;&#1088;&#1086;-&#1084;&#1072;&#1088;&#1082;&#1077;&#1090;.&#1088;&#1092;/product/240478/szu-na-usb-borofone-ba64a-kabel-type-c-chernyy/" TargetMode="External"/><Relationship Id="rId_hyperlink_2529" Type="http://schemas.openxmlformats.org/officeDocument/2006/relationships/hyperlink" Target="http://&#1101;&#1083;&#1077;&#1082;&#1090;&#1088;&#1086;-&#1084;&#1072;&#1088;&#1082;&#1077;&#1090;.&#1088;&#1092;/product/247715/szu-na-usb-hoco-c134a-solid-kabel-type-c-3000mahbelyy/" TargetMode="External"/><Relationship Id="rId_hyperlink_2530" Type="http://schemas.openxmlformats.org/officeDocument/2006/relationships/hyperlink" Target="http://&#1101;&#1083;&#1077;&#1082;&#1090;&#1088;&#1086;-&#1084;&#1072;&#1088;&#1082;&#1077;&#1090;.&#1088;&#1092;/product/248761/szu-na-usb-hoco-cs52a-qc30-18vt-kabel-usb-type-c-belyy/" TargetMode="External"/><Relationship Id="rId_hyperlink_2531" Type="http://schemas.openxmlformats.org/officeDocument/2006/relationships/hyperlink" Target="http://&#1101;&#1083;&#1077;&#1082;&#1090;&#1088;&#1086;-&#1084;&#1072;&#1088;&#1082;&#1077;&#1090;.&#1088;&#1092;/product/242800/szu-na-usb-mi-120-wkabel-type-c-belyy/" TargetMode="External"/><Relationship Id="rId_hyperlink_2532" Type="http://schemas.openxmlformats.org/officeDocument/2006/relationships/hyperlink" Target="http://&#1101;&#1083;&#1077;&#1082;&#1090;&#1088;&#1086;-&#1084;&#1072;&#1088;&#1082;&#1077;&#1090;.&#1088;&#1092;/product/223292/derzhatel-dlya-telefona-popsocket-v-assortimente-5/" TargetMode="External"/><Relationship Id="rId_hyperlink_2533" Type="http://schemas.openxmlformats.org/officeDocument/2006/relationships/hyperlink" Target="http://&#1101;&#1083;&#1077;&#1082;&#1090;&#1088;&#1086;-&#1084;&#1072;&#1088;&#1082;&#1077;&#1090;.&#1088;&#1092;/product/237068/derzhatel-dlya-kabeley-dream-c8/" TargetMode="External"/><Relationship Id="rId_hyperlink_2534" Type="http://schemas.openxmlformats.org/officeDocument/2006/relationships/hyperlink" Target="http://&#1101;&#1083;&#1077;&#1082;&#1090;&#1088;&#1086;-&#1084;&#1072;&#1088;&#1082;&#1077;&#1090;.&#1088;&#1092;/product/242067/derzhatel-mobilnogo-telefona-nastolnyy-g9/" TargetMode="External"/><Relationship Id="rId_hyperlink_2535" Type="http://schemas.openxmlformats.org/officeDocument/2006/relationships/hyperlink" Target="http://&#1101;&#1083;&#1077;&#1082;&#1090;&#1088;&#1086;-&#1084;&#1072;&#1088;&#1082;&#1077;&#1090;.&#1088;&#1092;/product/238477/derzhatel-nastolnyy-dlya-telefona-borofone-bh75-belyy/" TargetMode="External"/><Relationship Id="rId_hyperlink_2536" Type="http://schemas.openxmlformats.org/officeDocument/2006/relationships/hyperlink" Target="http://&#1101;&#1083;&#1077;&#1082;&#1090;&#1088;&#1086;-&#1084;&#1072;&#1088;&#1082;&#1077;&#1090;.&#1088;&#1092;/product/236306/podstavka-dlya-telefona-v1000-belyy/" TargetMode="External"/><Relationship Id="rId_hyperlink_2537" Type="http://schemas.openxmlformats.org/officeDocument/2006/relationships/hyperlink" Target="http://&#1101;&#1083;&#1077;&#1082;&#1090;&#1088;&#1086;-&#1084;&#1072;&#1088;&#1082;&#1077;&#1090;.&#1088;&#1092;/product/244643/podstavka-dlya-telefona-v1000-zheltyy/" TargetMode="External"/><Relationship Id="rId_hyperlink_2538" Type="http://schemas.openxmlformats.org/officeDocument/2006/relationships/hyperlink" Target="http://&#1101;&#1083;&#1077;&#1082;&#1090;&#1088;&#1086;-&#1084;&#1072;&#1088;&#1082;&#1077;&#1090;.&#1088;&#1092;/product/243424/podstavka-dlya-telefona-v1000-krasnyy/" TargetMode="External"/><Relationship Id="rId_hyperlink_2539" Type="http://schemas.openxmlformats.org/officeDocument/2006/relationships/hyperlink" Target="http://&#1101;&#1083;&#1077;&#1082;&#1090;&#1088;&#1086;-&#1084;&#1072;&#1088;&#1082;&#1077;&#1090;.&#1088;&#1092;/product/244642/podstavka-dlya-telefona-v1000-siniy/" TargetMode="External"/><Relationship Id="rId_hyperlink_2540" Type="http://schemas.openxmlformats.org/officeDocument/2006/relationships/hyperlink" Target="http://&#1101;&#1083;&#1077;&#1082;&#1090;&#1088;&#1086;-&#1084;&#1072;&#1088;&#1082;&#1077;&#1090;.&#1088;&#1092;/product/236305/podstavka-dlya-telefona-v1000-chernyy/" TargetMode="External"/><Relationship Id="rId_hyperlink_2541" Type="http://schemas.openxmlformats.org/officeDocument/2006/relationships/hyperlink" Target="http://&#1101;&#1083;&#1077;&#1082;&#1090;&#1088;&#1086;-&#1084;&#1072;&#1088;&#1082;&#1077;&#1090;.&#1088;&#1092;/product/141749/data-kabel-lg/" TargetMode="External"/><Relationship Id="rId_hyperlink_2542" Type="http://schemas.openxmlformats.org/officeDocument/2006/relationships/hyperlink" Target="http://&#1101;&#1083;&#1077;&#1082;&#1090;&#1088;&#1086;-&#1084;&#1072;&#1088;&#1082;&#1077;&#1090;.&#1088;&#1092;/product/141750/data-kabel-nokia-n70/" TargetMode="External"/><Relationship Id="rId_hyperlink_2543" Type="http://schemas.openxmlformats.org/officeDocument/2006/relationships/hyperlink" Target="http://&#1101;&#1083;&#1077;&#1082;&#1090;&#1088;&#1086;-&#1084;&#1072;&#1088;&#1082;&#1077;&#1090;.&#1088;&#1092;/product/141753/data-kabel-sony-ericsson-k750/" TargetMode="External"/><Relationship Id="rId_hyperlink_2544" Type="http://schemas.openxmlformats.org/officeDocument/2006/relationships/hyperlink" Target="http://&#1101;&#1083;&#1077;&#1082;&#1090;&#1088;&#1086;-&#1084;&#1072;&#1088;&#1082;&#1077;&#1090;.&#1088;&#1092;/product/141751/data-kabel-dlya-samsung-d808/" TargetMode="External"/><Relationship Id="rId_hyperlink_2545" Type="http://schemas.openxmlformats.org/officeDocument/2006/relationships/hyperlink" Target="http://&#1101;&#1083;&#1077;&#1082;&#1090;&#1088;&#1086;-&#1084;&#1072;&#1088;&#1082;&#1077;&#1090;.&#1088;&#1092;/product/230447/igly-dlya-snyatiya-sim-kart-upak-5sht/" TargetMode="External"/><Relationship Id="rId_hyperlink_2546" Type="http://schemas.openxmlformats.org/officeDocument/2006/relationships/hyperlink" Target="http://&#1101;&#1083;&#1077;&#1082;&#1090;&#1088;&#1086;-&#1084;&#1072;&#1088;&#1082;&#1077;&#1090;.&#1088;&#1092;/product/248936/nabor-dlya-remonta-telefonov-13v1-jm-op15/" TargetMode="External"/><Relationship Id="rId_hyperlink_2547" Type="http://schemas.openxmlformats.org/officeDocument/2006/relationships/hyperlink" Target="http://&#1101;&#1083;&#1077;&#1082;&#1090;&#1088;&#1086;-&#1084;&#1072;&#1088;&#1082;&#1077;&#1090;.&#1088;&#1092;/product/248762/nabor-instrumentov-dlya-vskrytiya-korpusov-mobilnoy-tehniki-10sht-jm-op11/" TargetMode="External"/><Relationship Id="rId_hyperlink_2548" Type="http://schemas.openxmlformats.org/officeDocument/2006/relationships/hyperlink" Target="http://&#1101;&#1083;&#1077;&#1082;&#1090;&#1088;&#1086;-&#1084;&#1072;&#1088;&#1082;&#1077;&#1090;.&#1088;&#1092;/product/249145/nabor-instrumentov-dlya-vskrytiya-korpusov-mobilnoy-tehniki-6sht-jm-op16/" TargetMode="External"/><Relationship Id="rId_hyperlink_2549" Type="http://schemas.openxmlformats.org/officeDocument/2006/relationships/hyperlink" Target="http://&#1101;&#1083;&#1077;&#1082;&#1090;&#1088;&#1086;-&#1084;&#1072;&#1088;&#1082;&#1077;&#1090;.&#1088;&#1092;/product/224739/svetovoe-kolco-dlya-selfi-led-16-sm-cxb-160/" TargetMode="External"/><Relationship Id="rId_hyperlink_2550" Type="http://schemas.openxmlformats.org/officeDocument/2006/relationships/hyperlink" Target="http://&#1101;&#1083;&#1077;&#1082;&#1090;&#1088;&#1086;-&#1084;&#1072;&#1088;&#1082;&#1077;&#1090;.&#1088;&#1092;/product/222674/svetovoe-kolco-dlya-selfi-led-16-sm-l16-2/" TargetMode="External"/><Relationship Id="rId_hyperlink_2551" Type="http://schemas.openxmlformats.org/officeDocument/2006/relationships/hyperlink" Target="http://&#1101;&#1083;&#1077;&#1082;&#1090;&#1088;&#1086;-&#1084;&#1072;&#1088;&#1082;&#1077;&#1090;.&#1088;&#1092;/product/228930/svetovoe-kolco-dlya-selfi-led-16-sm-m08/" TargetMode="External"/><Relationship Id="rId_hyperlink_2552" Type="http://schemas.openxmlformats.org/officeDocument/2006/relationships/hyperlink" Target="http://&#1101;&#1083;&#1077;&#1082;&#1090;&#1088;&#1086;-&#1084;&#1072;&#1088;&#1082;&#1077;&#1090;.&#1088;&#1092;/product/242270/svetovoe-kolco-dlya-selfi-led-16-sm-s-derzhatelem-dlya-telefona-dlya-fotovideo-semki-sbl-ttl-6/" TargetMode="External"/><Relationship Id="rId_hyperlink_2553" Type="http://schemas.openxmlformats.org/officeDocument/2006/relationships/hyperlink" Target="http://&#1101;&#1083;&#1077;&#1082;&#1090;&#1088;&#1086;-&#1084;&#1072;&#1088;&#1082;&#1077;&#1090;.&#1088;&#1092;/product/226818/svetovoe-kolco-dlya-selfi-led-26-sm-cxb-260/" TargetMode="External"/><Relationship Id="rId_hyperlink_2554" Type="http://schemas.openxmlformats.org/officeDocument/2006/relationships/hyperlink" Target="http://&#1101;&#1083;&#1077;&#1082;&#1090;&#1088;&#1086;-&#1084;&#1072;&#1088;&#1082;&#1077;&#1090;.&#1088;&#1092;/product/244412/svetovoe-kolco-dlya-selfi-led-26-sm-og-smh01-s-tripodom/" TargetMode="External"/><Relationship Id="rId_hyperlink_2555" Type="http://schemas.openxmlformats.org/officeDocument/2006/relationships/hyperlink" Target="http://&#1101;&#1083;&#1077;&#1082;&#1090;&#1088;&#1086;-&#1084;&#1072;&#1088;&#1082;&#1077;&#1090;.&#1088;&#1092;/product/226827/svetovoe-kolco-dlya-selfi-led-26-sm-ot-smh02-shtativselfi-palkapult/" TargetMode="External"/><Relationship Id="rId_hyperlink_2556" Type="http://schemas.openxmlformats.org/officeDocument/2006/relationships/hyperlink" Target="http://&#1101;&#1083;&#1077;&#1082;&#1090;&#1088;&#1086;-&#1084;&#1072;&#1088;&#1082;&#1077;&#1090;.&#1088;&#1092;/product/244413/svetovoe-kolco-dlya-selfi-led-26-sm-ot-smh06-rgb-s-tripodom/" TargetMode="External"/><Relationship Id="rId_hyperlink_2557" Type="http://schemas.openxmlformats.org/officeDocument/2006/relationships/hyperlink" Target="http://&#1101;&#1083;&#1077;&#1082;&#1090;&#1088;&#1086;-&#1084;&#1072;&#1088;&#1082;&#1077;&#1090;.&#1088;&#1092;/product/241789/svetovoe-kolco-dlya-selfi-led-36-sm-rl-14/" TargetMode="External"/><Relationship Id="rId_hyperlink_2558" Type="http://schemas.openxmlformats.org/officeDocument/2006/relationships/hyperlink" Target="http://&#1101;&#1083;&#1077;&#1082;&#1090;&#1088;&#1086;-&#1084;&#1072;&#1088;&#1082;&#1077;&#1090;.&#1088;&#1092;/product/228398/svetovoe-kolco-dlya-selfi-led-45-sm-yq-460-pult/" TargetMode="External"/><Relationship Id="rId_hyperlink_2559" Type="http://schemas.openxmlformats.org/officeDocument/2006/relationships/hyperlink" Target="http://&#1101;&#1083;&#1077;&#1082;&#1090;&#1088;&#1086;-&#1084;&#1072;&#1088;&#1082;&#1077;&#1090;.&#1088;&#1092;/product/229210/svetovoe-kolco-dlya-selfi-rk-12-prischepka-na-telefon-led-belyy/" TargetMode="External"/><Relationship Id="rId_hyperlink_2560" Type="http://schemas.openxmlformats.org/officeDocument/2006/relationships/hyperlink" Target="http://&#1101;&#1083;&#1077;&#1082;&#1090;&#1088;&#1086;-&#1084;&#1072;&#1088;&#1082;&#1077;&#1090;.&#1088;&#1092;/product/221062/svetovoe-kolco-dlya-selfi-xj-01-prischepka-na-telefon-led-siniy/" TargetMode="External"/><Relationship Id="rId_hyperlink_2561" Type="http://schemas.openxmlformats.org/officeDocument/2006/relationships/hyperlink" Target="http://&#1101;&#1083;&#1077;&#1082;&#1090;&#1088;&#1086;-&#1084;&#1072;&#1088;&#1082;&#1077;&#1090;.&#1088;&#1092;/product/245459/monopod-dlya-selfi-s-knopkoy-na-ruchke-m-57-78sm/" TargetMode="External"/><Relationship Id="rId_hyperlink_2562" Type="http://schemas.openxmlformats.org/officeDocument/2006/relationships/hyperlink" Target="http://&#1101;&#1083;&#1077;&#1082;&#1090;&#1088;&#1086;-&#1084;&#1072;&#1088;&#1082;&#1077;&#1090;.&#1088;&#1092;/product/243004/selfi-shtativ-monopod-borofone-by11/" TargetMode="External"/><Relationship Id="rId_hyperlink_2563" Type="http://schemas.openxmlformats.org/officeDocument/2006/relationships/hyperlink" Target="http://&#1101;&#1083;&#1077;&#1082;&#1090;&#1088;&#1086;-&#1084;&#1072;&#1088;&#1082;&#1077;&#1090;.&#1088;&#1092;/product/234012/selfi-shtativ-monopod-hoco-k17-bluetooth-chernyy/" TargetMode="External"/><Relationship Id="rId_hyperlink_2564" Type="http://schemas.openxmlformats.org/officeDocument/2006/relationships/hyperlink" Target="http://&#1101;&#1083;&#1077;&#1082;&#1090;&#1088;&#1086;-&#1084;&#1072;&#1088;&#1082;&#1077;&#1090;.&#1088;&#1092;/product/244587/selfi-shtativ-monopod-tripod-hoco-k20-prior-bluetooth-pult-chernyy/" TargetMode="External"/><Relationship Id="rId_hyperlink_2565" Type="http://schemas.openxmlformats.org/officeDocument/2006/relationships/hyperlink" Target="http://&#1101;&#1083;&#1077;&#1082;&#1090;&#1088;&#1086;-&#1084;&#1072;&#1088;&#1082;&#1077;&#1090;.&#1088;&#1092;/product/149842/obektiv-dlya-mobilnyh-u-v-defender-lens-x2-obektiv-priblizhaet-v-2-raza/" TargetMode="External"/><Relationship Id="rId_hyperlink_2566" Type="http://schemas.openxmlformats.org/officeDocument/2006/relationships/hyperlink" Target="http://&#1101;&#1083;&#1077;&#1082;&#1090;&#1088;&#1086;-&#1084;&#1072;&#1088;&#1082;&#1077;&#1090;.&#1088;&#1092;/product/251888/vraschayuschayasya-panoramnaya-golovka-apai-genie-zoloto/" TargetMode="External"/><Relationship Id="rId_hyperlink_2567" Type="http://schemas.openxmlformats.org/officeDocument/2006/relationships/hyperlink" Target="http://&#1101;&#1083;&#1077;&#1082;&#1090;&#1088;&#1086;-&#1084;&#1072;&#1088;&#1082;&#1077;&#1090;.&#1088;&#1092;/product/251889/vraschayuschayasya-panoramnaya-golovka-apai-genie-chernaya/" TargetMode="External"/><Relationship Id="rId_hyperlink_2568" Type="http://schemas.openxmlformats.org/officeDocument/2006/relationships/hyperlink" Target="http://&#1101;&#1083;&#1077;&#1082;&#1090;&#1088;&#1086;-&#1084;&#1072;&#1088;&#1082;&#1077;&#1090;.&#1088;&#1092;/product/234736/gibkiy-shtativ-dlya-telefona-ili-fotoapparata/" TargetMode="External"/><Relationship Id="rId_hyperlink_2569" Type="http://schemas.openxmlformats.org/officeDocument/2006/relationships/hyperlink" Target="http://&#1101;&#1083;&#1077;&#1082;&#1090;&#1088;&#1086;-&#1084;&#1072;&#1088;&#1082;&#1077;&#1090;.&#1088;&#1092;/product/223307/derzhatel-klipsa-dlya-monopodov-i-tripodov-dream-hh1/" TargetMode="External"/><Relationship Id="rId_hyperlink_2570" Type="http://schemas.openxmlformats.org/officeDocument/2006/relationships/hyperlink" Target="http://&#1101;&#1083;&#1077;&#1082;&#1090;&#1088;&#1086;-&#1084;&#1072;&#1088;&#1082;&#1077;&#1090;.&#1088;&#1092;/product/223311/kronshteyn-derzhatel-dlya-krepleniya-telefonov-i-planshetov-na-shtativ-d6-55-85sm11-18sm/" TargetMode="External"/><Relationship Id="rId_hyperlink_2571" Type="http://schemas.openxmlformats.org/officeDocument/2006/relationships/hyperlink" Target="http://&#1101;&#1083;&#1077;&#1082;&#1090;&#1088;&#1086;-&#1084;&#1072;&#1088;&#1082;&#1077;&#1090;.&#1088;&#1092;/product/223312/kronshteyn-derzhatel-dlya-foto-kamery-povorotnyy/" TargetMode="External"/><Relationship Id="rId_hyperlink_2572" Type="http://schemas.openxmlformats.org/officeDocument/2006/relationships/hyperlink" Target="http://&#1101;&#1083;&#1077;&#1082;&#1090;&#1088;&#1086;-&#1084;&#1072;&#1088;&#1082;&#1077;&#1090;.&#1088;&#1092;/product/233482/kronshteyn-derzhatel-dlya-foto-kamery-povorotnyy-2/" TargetMode="External"/><Relationship Id="rId_hyperlink_2573" Type="http://schemas.openxmlformats.org/officeDocument/2006/relationships/hyperlink" Target="http://&#1101;&#1083;&#1077;&#1082;&#1090;&#1088;&#1086;-&#1084;&#1072;&#1088;&#1082;&#1077;&#1090;.&#1088;&#1092;/product/235967/selfi-shtativ-monopod-borofone-by9-chernyy/" TargetMode="External"/><Relationship Id="rId_hyperlink_2574" Type="http://schemas.openxmlformats.org/officeDocument/2006/relationships/hyperlink" Target="http://&#1101;&#1083;&#1077;&#1082;&#1090;&#1088;&#1086;-&#1084;&#1072;&#1088;&#1082;&#1077;&#1090;.&#1088;&#1092;/product/243956/selfi-shtativ-monopod-borofone-by7-magic-bluetooth-tripod-s-pultom-upravleniya-led-podsvetka-cvet-chernyy/" TargetMode="External"/><Relationship Id="rId_hyperlink_2575" Type="http://schemas.openxmlformats.org/officeDocument/2006/relationships/hyperlink" Target="http://&#1101;&#1083;&#1077;&#1082;&#1090;&#1088;&#1086;-&#1084;&#1072;&#1088;&#1082;&#1077;&#1090;.&#1088;&#1092;/product/244416/selfi-shtativ-monopod-ot-smh20-tripod-pult-bluetooth-led-194-1045mm/" TargetMode="External"/><Relationship Id="rId_hyperlink_2576" Type="http://schemas.openxmlformats.org/officeDocument/2006/relationships/hyperlink" Target="http://&#1101;&#1083;&#1077;&#1082;&#1090;&#1088;&#1086;-&#1084;&#1072;&#1088;&#1082;&#1077;&#1090;.&#1088;&#1092;/product/250093/selfi-shtativ-monopod-ot-smh21-tripod-pult-bluetooth-led-194-1010mm/" TargetMode="External"/><Relationship Id="rId_hyperlink_2577" Type="http://schemas.openxmlformats.org/officeDocument/2006/relationships/hyperlink" Target="http://&#1101;&#1083;&#1077;&#1082;&#1090;&#1088;&#1086;-&#1084;&#1072;&#1088;&#1082;&#1077;&#1090;.&#1088;&#1092;/product/236140/stoyka-shtativ-ot-spf16/" TargetMode="External"/><Relationship Id="rId_hyperlink_2578" Type="http://schemas.openxmlformats.org/officeDocument/2006/relationships/hyperlink" Target="http://&#1101;&#1083;&#1077;&#1082;&#1090;&#1088;&#1086;-&#1084;&#1072;&#1088;&#1082;&#1077;&#1090;.&#1088;&#1092;/product/240107/shtativ-eltronic-dlya-audiokolonki-600-1138mm/" TargetMode="External"/><Relationship Id="rId_hyperlink_2579" Type="http://schemas.openxmlformats.org/officeDocument/2006/relationships/hyperlink" Target="http://&#1101;&#1083;&#1077;&#1082;&#1090;&#1088;&#1086;-&#1084;&#1072;&#1088;&#1082;&#1077;&#1090;.&#1088;&#1092;/product/251401/shtativ-gibkiy-dlya-telefona-fotoapparata/" TargetMode="External"/><Relationship Id="rId_hyperlink_2580" Type="http://schemas.openxmlformats.org/officeDocument/2006/relationships/hyperlink" Target="http://&#1101;&#1083;&#1077;&#1082;&#1090;&#1088;&#1086;-&#1084;&#1072;&#1088;&#1082;&#1077;&#1090;.&#1088;&#1092;/product/222005/shtativ-stoyka-21m-chernyy-horoshee-kachestvo/" TargetMode="External"/><Relationship Id="rId_hyperlink_2581" Type="http://schemas.openxmlformats.org/officeDocument/2006/relationships/hyperlink" Target="http://&#1101;&#1083;&#1077;&#1082;&#1090;&#1088;&#1086;-&#1084;&#1072;&#1088;&#1082;&#1077;&#1090;.&#1088;&#1092;/product/226050/shtativ-tripod-106sm-ot-smh09/" TargetMode="External"/><Relationship Id="rId_hyperlink_2582" Type="http://schemas.openxmlformats.org/officeDocument/2006/relationships/hyperlink" Target="http://&#1101;&#1083;&#1077;&#1082;&#1090;&#1088;&#1086;-&#1084;&#1072;&#1088;&#1082;&#1077;&#1090;.&#1088;&#1092;/product/226049/shtativ-tripod-65sm-ot-smh08/" TargetMode="External"/><Relationship Id="rId_hyperlink_2583" Type="http://schemas.openxmlformats.org/officeDocument/2006/relationships/hyperlink" Target="http://&#1101;&#1083;&#1077;&#1082;&#1090;&#1088;&#1086;-&#1084;&#1072;&#1088;&#1082;&#1077;&#1090;.&#1088;&#1092;/product/165647/shtativ-tripod-3110-uroven-poverhnosti-vozmozhnost-ustanovki-telefona/" TargetMode="External"/><Relationship Id="rId_hyperlink_2584" Type="http://schemas.openxmlformats.org/officeDocument/2006/relationships/hyperlink" Target="http://&#1101;&#1083;&#1077;&#1082;&#1090;&#1088;&#1086;-&#1084;&#1072;&#1088;&#1082;&#1077;&#1090;.&#1088;&#1092;/product/243203/shtativ-tripod-dream-tr21-chernyy/" TargetMode="External"/><Relationship Id="rId_hyperlink_2585" Type="http://schemas.openxmlformats.org/officeDocument/2006/relationships/hyperlink" Target="http://&#1101;&#1083;&#1077;&#1082;&#1090;&#1088;&#1086;-&#1084;&#1072;&#1088;&#1082;&#1077;&#1090;.&#1088;&#1092;/product/244232/shtativ-tripod-dlya-smartfonov-dream-d7-chernyy/" TargetMode="External"/><Relationship Id="rId_hyperlink_2586" Type="http://schemas.openxmlformats.org/officeDocument/2006/relationships/hyperlink" Target="http://&#1101;&#1083;&#1077;&#1082;&#1090;&#1088;&#1086;-&#1084;&#1072;&#1088;&#1082;&#1077;&#1090;.&#1088;&#1092;/product/218674/shtativ-tripod-dlya-smartfonov-dream-fp1-chernyy/" TargetMode="External"/><Relationship Id="rId_hyperlink_2587" Type="http://schemas.openxmlformats.org/officeDocument/2006/relationships/hyperlink" Target="http://&#1101;&#1083;&#1077;&#1082;&#1090;&#1088;&#1086;-&#1084;&#1072;&#1088;&#1082;&#1077;&#1090;.&#1088;&#1092;/product/251153/vesy-dlya-nastroyki-tonarmov-tochnost-0005gr-girya-20gr-v-komplekte/" TargetMode="External"/><Relationship Id="rId_hyperlink_2588" Type="http://schemas.openxmlformats.org/officeDocument/2006/relationships/hyperlink" Target="http://&#1101;&#1083;&#1077;&#1082;&#1090;&#1088;&#1086;-&#1084;&#1072;&#1088;&#1082;&#1077;&#1090;.&#1088;&#1092;/product/245916/vneshniy-konvert-s-klapanom-dlya-vinilovogo-diska-lp-12-10sht-cena-za-shtuku/" TargetMode="External"/><Relationship Id="rId_hyperlink_2589" Type="http://schemas.openxmlformats.org/officeDocument/2006/relationships/hyperlink" Target="http://&#1101;&#1083;&#1077;&#1082;&#1090;&#1088;&#1086;-&#1084;&#1072;&#1088;&#1082;&#1077;&#1090;.&#1088;&#1092;/product/245912/vneshniy-konvert-s-kleyaschey-lentoy-dlya-vinilovogo-diska-lp-12-100sht-cena-za-shtuku/" TargetMode="External"/><Relationship Id="rId_hyperlink_2590" Type="http://schemas.openxmlformats.org/officeDocument/2006/relationships/hyperlink" Target="http://&#1101;&#1083;&#1077;&#1082;&#1090;&#1088;&#1086;-&#1084;&#1072;&#1088;&#1082;&#1077;&#1090;.&#1088;&#1092;/product/247178/golovka-zvukosnimatelya-pezokeramicheskaya-provoda-podklyucheniya-komplekt/" TargetMode="External"/><Relationship Id="rId_hyperlink_2591" Type="http://schemas.openxmlformats.org/officeDocument/2006/relationships/hyperlink" Target="http://&#1101;&#1083;&#1077;&#1082;&#1090;&#1088;&#1086;-&#1084;&#1072;&#1088;&#1082;&#1077;&#1090;.&#1088;&#1092;/product/245180/golovka-zvukosnimatelya-kartridzh-mm-at91-at-3600l/" TargetMode="External"/><Relationship Id="rId_hyperlink_2592" Type="http://schemas.openxmlformats.org/officeDocument/2006/relationships/hyperlink" Target="http://&#1101;&#1083;&#1077;&#1082;&#1090;&#1088;&#1086;-&#1084;&#1072;&#1088;&#1082;&#1077;&#1090;.&#1088;&#1092;/product/243393/golovka-zvukosnimatelya-kartridzh-mm-modifiaciya-at91-at-3600l/" TargetMode="External"/><Relationship Id="rId_hyperlink_2593" Type="http://schemas.openxmlformats.org/officeDocument/2006/relationships/hyperlink" Target="http://&#1101;&#1083;&#1077;&#1082;&#1090;&#1088;&#1086;-&#1084;&#1072;&#1088;&#1082;&#1077;&#1090;.&#1088;&#1092;/product/247184/golovka-zvukosnimatelya-kartridzh-mm-cherno-krasnyy/" TargetMode="External"/><Relationship Id="rId_hyperlink_2594" Type="http://schemas.openxmlformats.org/officeDocument/2006/relationships/hyperlink" Target="http://&#1101;&#1083;&#1077;&#1082;&#1090;&#1088;&#1086;-&#1084;&#1072;&#1088;&#1082;&#1077;&#1090;.&#1088;&#1092;/product/243374/klemp-s-urovenem-prizhim-stabilizator-razmetka-dlya-stroboskoma-280gr-rozovoe-zoloto/" TargetMode="External"/><Relationship Id="rId_hyperlink_2595" Type="http://schemas.openxmlformats.org/officeDocument/2006/relationships/hyperlink" Target="http://&#1101;&#1083;&#1077;&#1082;&#1090;&#1088;&#1086;-&#1084;&#1072;&#1088;&#1082;&#1077;&#1090;.&#1088;&#1092;/product/243375/klemp-s-urovenem-prizhim-stabilizator-razmetka-dlya-stroboskoma-280gr-chernyy/" TargetMode="External"/><Relationship Id="rId_hyperlink_2596" Type="http://schemas.openxmlformats.org/officeDocument/2006/relationships/hyperlink" Target="http://&#1101;&#1083;&#1077;&#1082;&#1090;&#1088;&#1086;-&#1084;&#1072;&#1088;&#1082;&#1077;&#1090;.&#1088;&#1092;/product/248350/klipsa-krepleniya-tonarma/" TargetMode="External"/><Relationship Id="rId_hyperlink_2597" Type="http://schemas.openxmlformats.org/officeDocument/2006/relationships/hyperlink" Target="http://&#1101;&#1083;&#1077;&#1082;&#1090;&#1088;&#1086;-&#1084;&#1072;&#1088;&#1082;&#1077;&#1090;.&#1088;&#1092;/product/247484/komplekt-vintov-dlya-krepleniya-golovki-zvukosnimatelya-katridzha-m25x045-dlina-7mm/" TargetMode="External"/><Relationship Id="rId_hyperlink_2598" Type="http://schemas.openxmlformats.org/officeDocument/2006/relationships/hyperlink" Target="http://&#1101;&#1083;&#1077;&#1082;&#1090;&#1088;&#1086;-&#1084;&#1072;&#1088;&#1082;&#1077;&#1090;.&#1088;&#1092;/product/247485/komplekt-vintov-dlya-krepleniya-golovki-zvukosnimatelya-katridzha-m25x045-dlina-9mm/" TargetMode="External"/><Relationship Id="rId_hyperlink_2599" Type="http://schemas.openxmlformats.org/officeDocument/2006/relationships/hyperlink" Target="http://&#1101;&#1083;&#1077;&#1082;&#1090;&#1088;&#1086;-&#1084;&#1072;&#1088;&#1082;&#1077;&#1090;.&#1088;&#1092;/product/245915/rychag-dlya-shella-zvukosnimatelya/" TargetMode="External"/><Relationship Id="rId_hyperlink_2600" Type="http://schemas.openxmlformats.org/officeDocument/2006/relationships/hyperlink" Target="http://&#1101;&#1083;&#1077;&#1082;&#1090;&#1088;&#1086;-&#1084;&#1072;&#1088;&#1082;&#1077;&#1090;.&#1088;&#1092;/product/248355/slipmat-silikonovyy-12-dyuymov-3mm/" TargetMode="External"/><Relationship Id="rId_hyperlink_2601" Type="http://schemas.openxmlformats.org/officeDocument/2006/relationships/hyperlink" Target="http://&#1101;&#1083;&#1077;&#1082;&#1090;&#1088;&#1086;-&#1084;&#1072;&#1088;&#1082;&#1077;&#1090;.&#1088;&#1092;/product/248354/slipmat-fetrovyy-12-dyuymov-3mm/" TargetMode="External"/><Relationship Id="rId_hyperlink_2602" Type="http://schemas.openxmlformats.org/officeDocument/2006/relationships/hyperlink" Target="http://&#1101;&#1083;&#1077;&#1082;&#1090;&#1088;&#1086;-&#1084;&#1072;&#1088;&#1082;&#1077;&#1090;.&#1088;&#1092;/product/248345/shell-zvukosnimatelya-s-komplektom-provodov-vinty-derzhatel-kartridzhaves-11gr-serebro/" TargetMode="External"/><Relationship Id="rId_hyperlink_2603" Type="http://schemas.openxmlformats.org/officeDocument/2006/relationships/hyperlink" Target="http://&#1101;&#1083;&#1077;&#1082;&#1090;&#1088;&#1086;-&#1084;&#1072;&#1088;&#1082;&#1077;&#1090;.&#1088;&#1092;/product/248344/shell-zvukosnimatelya-s-komplektom-provodov-vinty-derzhatel-kartridzhaves-11gr-chernyy/" TargetMode="External"/><Relationship Id="rId_hyperlink_2604" Type="http://schemas.openxmlformats.org/officeDocument/2006/relationships/hyperlink" Target="http://&#1101;&#1083;&#1077;&#1082;&#1090;&#1088;&#1086;-&#1084;&#1072;&#1088;&#1082;&#1077;&#1090;.&#1088;&#1092;/product/248351/shell-zvukosnimatelya-s-komplektom-provodov-derzhatel-kartridzhaves-11gr-chernyy/" TargetMode="External"/><Relationship Id="rId_hyperlink_2605" Type="http://schemas.openxmlformats.org/officeDocument/2006/relationships/hyperlink" Target="http://&#1101;&#1083;&#1077;&#1082;&#1090;&#1088;&#1086;-&#1084;&#1072;&#1088;&#1082;&#1077;&#1090;.&#1088;&#1092;/product/243390/schetka-dlya-chistki-vinilovyh-plastinok-antistaticheskaya-karbon/" TargetMode="External"/><Relationship Id="rId_hyperlink_2606" Type="http://schemas.openxmlformats.org/officeDocument/2006/relationships/hyperlink" Target="http://&#1101;&#1083;&#1077;&#1082;&#1090;&#1088;&#1086;-&#1084;&#1072;&#1088;&#1082;&#1077;&#1090;.&#1088;&#1092;/product/248348/schetka-dlya-chistki-vinilovyh-plastinok-antistaticheskaya-myagkaya/" TargetMode="External"/><Relationship Id="rId_hyperlink_2607" Type="http://schemas.openxmlformats.org/officeDocument/2006/relationships/hyperlink" Target="http://&#1101;&#1083;&#1077;&#1082;&#1090;&#1088;&#1086;-&#1084;&#1072;&#1088;&#1082;&#1077;&#1090;.&#1088;&#1092;/product/243389/schetki-dlya-chistki-vinilovyh-plastinok-velyur-komplekt-3sht/" TargetMode="External"/><Relationship Id="rId_hyperlink_2608" Type="http://schemas.openxmlformats.org/officeDocument/2006/relationships/hyperlink" Target="http://&#1101;&#1083;&#1077;&#1082;&#1090;&#1088;&#1086;-&#1084;&#1072;&#1088;&#1082;&#1077;&#1090;.&#1088;&#1092;/product/249142/aktivnaya-akustika-polochnaya-radiotehnika-s-20na-belyy/" TargetMode="External"/><Relationship Id="rId_hyperlink_2609" Type="http://schemas.openxmlformats.org/officeDocument/2006/relationships/hyperlink" Target="http://&#1101;&#1083;&#1077;&#1082;&#1090;&#1088;&#1086;-&#1084;&#1072;&#1088;&#1082;&#1077;&#1090;.&#1088;&#1092;/product/249141/aktivnaya-akustika-polochnaya-radiotehnika-s-20na-oreh/" TargetMode="External"/><Relationship Id="rId_hyperlink_2610" Type="http://schemas.openxmlformats.org/officeDocument/2006/relationships/hyperlink" Target="http://&#1101;&#1083;&#1077;&#1082;&#1090;&#1088;&#1086;-&#1084;&#1072;&#1088;&#1082;&#1077;&#1090;.&#1088;&#1092;/product/244950/aktivnaya-akustika-polochnaya-radiotehnika-s-20na-chernyy-pepel/" TargetMode="External"/><Relationship Id="rId_hyperlink_2611" Type="http://schemas.openxmlformats.org/officeDocument/2006/relationships/hyperlink" Target="http://&#1101;&#1083;&#1077;&#1082;&#1090;&#1088;&#1086;-&#1084;&#1072;&#1088;&#1082;&#1077;&#1090;.&#1088;&#1092;/product/149459/akustika-polochnaya-radiotehnika-alfa-101-mkii-chernaya-ash/" TargetMode="External"/><Relationship Id="rId_hyperlink_2612" Type="http://schemas.openxmlformats.org/officeDocument/2006/relationships/hyperlink" Target="http://&#1101;&#1083;&#1077;&#1082;&#1090;&#1088;&#1086;-&#1084;&#1072;&#1088;&#1082;&#1077;&#1090;.&#1088;&#1092;/product/247115/akusticheskoe-vch-zveno-supertviter-2kgc-24kgc-89db-6-om-shelkovyy-kupol-25mm-zaschitnye-setki-serebro/" TargetMode="External"/><Relationship Id="rId_hyperlink_2613" Type="http://schemas.openxmlformats.org/officeDocument/2006/relationships/hyperlink" Target="http://&#1101;&#1083;&#1077;&#1082;&#1090;&#1088;&#1086;-&#1084;&#1072;&#1088;&#1082;&#1077;&#1090;.&#1088;&#1092;/product/248614/akusticheskoe-vch-zveno-supertviter-2kgc-24kgc-89db-6-om-shelkovyy-kupol-25mm-serebro/" TargetMode="External"/><Relationship Id="rId_hyperlink_2614" Type="http://schemas.openxmlformats.org/officeDocument/2006/relationships/hyperlink" Target="http://&#1101;&#1083;&#1077;&#1082;&#1090;&#1088;&#1086;-&#1084;&#1072;&#1088;&#1082;&#1077;&#1090;.&#1088;&#1092;/product/248613/akusticheskoe-vch-zveno-supertviter-2kgc-24kgc-89db-6-om-shelkovyy-kupol-25mm-chernyy/" TargetMode="External"/><Relationship Id="rId_hyperlink_2615" Type="http://schemas.openxmlformats.org/officeDocument/2006/relationships/hyperlink" Target="http://&#1101;&#1083;&#1077;&#1082;&#1090;&#1088;&#1086;-&#1084;&#1072;&#1088;&#1082;&#1077;&#1090;.&#1088;&#1092;/product/244286/kabel-akusticheskiy-med-ofc-999-shteker-banan-banan-pozolochenye-razemy-15m/" TargetMode="External"/><Relationship Id="rId_hyperlink_2616" Type="http://schemas.openxmlformats.org/officeDocument/2006/relationships/hyperlink" Target="http://&#1101;&#1083;&#1077;&#1082;&#1090;&#1088;&#1086;-&#1084;&#1072;&#1088;&#1082;&#1077;&#1090;.&#1088;&#1092;/product/251784/kabel-akusticheskiy-razem-tochka-tire-215mm-med-ofc-999-3m-komplekt-2sht/" TargetMode="External"/><Relationship Id="rId_hyperlink_2617" Type="http://schemas.openxmlformats.org/officeDocument/2006/relationships/hyperlink" Target="http://&#1101;&#1083;&#1077;&#1082;&#1090;&#1088;&#1086;-&#1084;&#1072;&#1088;&#1082;&#1077;&#1090;.&#1088;&#1092;/product/248206/kabel-akusticheskiy-shteker-banana-pero-215mm-med-ofc-999-2m-komplekt-2sht/" TargetMode="External"/><Relationship Id="rId_hyperlink_2618" Type="http://schemas.openxmlformats.org/officeDocument/2006/relationships/hyperlink" Target="http://&#1101;&#1083;&#1077;&#1082;&#1090;&#1088;&#1086;-&#1084;&#1072;&#1088;&#1082;&#1077;&#1090;.&#1088;&#1092;/product/248208/kabel-akusticheskiy-shteker-banana-pero-21mm-med-ofc-999-2m-komplekt-2sht/" TargetMode="External"/><Relationship Id="rId_hyperlink_2619" Type="http://schemas.openxmlformats.org/officeDocument/2006/relationships/hyperlink" Target="http://&#1101;&#1083;&#1077;&#1082;&#1090;&#1088;&#1086;-&#1084;&#1072;&#1088;&#1082;&#1077;&#1090;.&#1088;&#1092;/product/248207/kabel-akusticheskiy-shteker-banana-pero-225mm-med-ofc-999-2m-komplekt-2sht/" TargetMode="External"/><Relationship Id="rId_hyperlink_2620" Type="http://schemas.openxmlformats.org/officeDocument/2006/relationships/hyperlink" Target="http://&#1101;&#1083;&#1077;&#1082;&#1090;&#1088;&#1086;-&#1084;&#1072;&#1088;&#1082;&#1077;&#1090;.&#1088;&#1092;/product/248187/kabel-akusticheskiy-shteker-banana-215mm-med-ofc-999-2m-komplekt-2sht/" TargetMode="External"/><Relationship Id="rId_hyperlink_2621" Type="http://schemas.openxmlformats.org/officeDocument/2006/relationships/hyperlink" Target="http://&#1101;&#1083;&#1077;&#1082;&#1090;&#1088;&#1086;-&#1084;&#1072;&#1088;&#1082;&#1077;&#1090;.&#1088;&#1092;/product/251095/kabel-akusticheskiy-shteker-banana-24mm-med-ofc-999-2m-komplekt-2sht/" TargetMode="External"/><Relationship Id="rId_hyperlink_2622" Type="http://schemas.openxmlformats.org/officeDocument/2006/relationships/hyperlink" Target="http://&#1101;&#1083;&#1077;&#1082;&#1090;&#1088;&#1086;-&#1084;&#1072;&#1088;&#1082;&#1077;&#1090;.&#1088;&#1092;/product/249124/kabel-rca-2m-odinarnyy-ekran-uglovoy-razem-90-mrca-22c-mystery/" TargetMode="External"/><Relationship Id="rId_hyperlink_2623" Type="http://schemas.openxmlformats.org/officeDocument/2006/relationships/hyperlink" Target="http://&#1101;&#1083;&#1077;&#1082;&#1090;&#1088;&#1086;-&#1084;&#1072;&#1088;&#1082;&#1077;&#1090;.&#1088;&#1092;/product/249125/kabel-rca-5m-dvoynoy-ekran-mpro-52c-mystery/" TargetMode="External"/><Relationship Id="rId_hyperlink_2624" Type="http://schemas.openxmlformats.org/officeDocument/2006/relationships/hyperlink" Target="http://&#1101;&#1083;&#1077;&#1082;&#1090;&#1088;&#1086;-&#1084;&#1072;&#1088;&#1082;&#1077;&#1090;.&#1088;&#1092;/product/249126/kabel-rca-5m-dvoynoy-ekran-vitaya-para-mpef-52c-mystery/" TargetMode="External"/><Relationship Id="rId_hyperlink_2625" Type="http://schemas.openxmlformats.org/officeDocument/2006/relationships/hyperlink" Target="http://&#1101;&#1083;&#1077;&#1082;&#1090;&#1088;&#1086;-&#1084;&#1072;&#1088;&#1082;&#1077;&#1090;.&#1088;&#1092;/product/244077/kabel-audio-2rca-to-lightning-1800mm-premium-h266/" TargetMode="External"/><Relationship Id="rId_hyperlink_2626" Type="http://schemas.openxmlformats.org/officeDocument/2006/relationships/hyperlink" Target="http://&#1101;&#1083;&#1077;&#1082;&#1090;&#1088;&#1086;-&#1084;&#1072;&#1088;&#1082;&#1077;&#1090;.&#1088;&#1092;/product/245721/kabel-audio-2rca-2rca-shteker-gnezdo-18-metra-premium-h249/" TargetMode="External"/><Relationship Id="rId_hyperlink_2627" Type="http://schemas.openxmlformats.org/officeDocument/2006/relationships/hyperlink" Target="http://&#1101;&#1083;&#1077;&#1082;&#1090;&#1088;&#1086;-&#1084;&#1072;&#1088;&#1082;&#1077;&#1090;.&#1088;&#1092;/product/248534/kabel-audio-din-5-pin-2rca-gnezdo-2-gnezda-025m/" TargetMode="External"/><Relationship Id="rId_hyperlink_2628" Type="http://schemas.openxmlformats.org/officeDocument/2006/relationships/hyperlink" Target="http://&#1101;&#1083;&#1077;&#1082;&#1090;&#1088;&#1086;-&#1084;&#1072;&#1088;&#1082;&#1077;&#1090;.&#1088;&#1092;/product/247201/kabel-audio-din-5-pin-2rca-shteker-2-gnezda-1m/" TargetMode="External"/><Relationship Id="rId_hyperlink_2629" Type="http://schemas.openxmlformats.org/officeDocument/2006/relationships/hyperlink" Target="http://&#1101;&#1083;&#1077;&#1082;&#1090;&#1088;&#1086;-&#1084;&#1072;&#1088;&#1082;&#1077;&#1090;.&#1088;&#1092;/product/250757/kabel-audio-din-5-pin-2rca-shteker-2-shteker-075m-temno-siniy-serye-shtekery-art-02/" TargetMode="External"/><Relationship Id="rId_hyperlink_2630" Type="http://schemas.openxmlformats.org/officeDocument/2006/relationships/hyperlink" Target="http://&#1101;&#1083;&#1077;&#1082;&#1090;&#1088;&#1086;-&#1084;&#1072;&#1088;&#1082;&#1077;&#1090;.&#1088;&#1092;/product/250827/kabel-audio-din-5-pin-2rca-shteker-2-shteker-15m-siniy-serye-shtekery-art-02/" TargetMode="External"/><Relationship Id="rId_hyperlink_2631" Type="http://schemas.openxmlformats.org/officeDocument/2006/relationships/hyperlink" Target="http://&#1101;&#1083;&#1077;&#1082;&#1090;&#1088;&#1086;-&#1084;&#1072;&#1088;&#1082;&#1077;&#1090;.&#1088;&#1092;/product/250885/kabel-audio-din-5-pin-2rca-shteker-2-shteker-1m-seryy-shtekery-antizalom-art-02/" TargetMode="External"/><Relationship Id="rId_hyperlink_2632" Type="http://schemas.openxmlformats.org/officeDocument/2006/relationships/hyperlink" Target="http://&#1101;&#1083;&#1077;&#1082;&#1090;&#1088;&#1086;-&#1084;&#1072;&#1088;&#1082;&#1077;&#1090;.&#1088;&#1092;/product/247787/kabel-audio-din-5-pin-2rca-shteker-2-gnezda-03m/" TargetMode="External"/><Relationship Id="rId_hyperlink_2633" Type="http://schemas.openxmlformats.org/officeDocument/2006/relationships/hyperlink" Target="http://&#1101;&#1083;&#1077;&#1082;&#1090;&#1088;&#1086;-&#1084;&#1072;&#1088;&#1082;&#1077;&#1090;.&#1088;&#1092;/product/243646/kabel-audio-din-5-pin-2rca-shteker-2-gnezda-3m-enc-222-3/" TargetMode="External"/><Relationship Id="rId_hyperlink_2634" Type="http://schemas.openxmlformats.org/officeDocument/2006/relationships/hyperlink" Target="http://&#1101;&#1083;&#1077;&#1082;&#1090;&#1088;&#1086;-&#1084;&#1072;&#1088;&#1082;&#1077;&#1090;.&#1088;&#1092;/product/249215/kabel-audio-din-5-pin-2rca-shteker-2-shteker-15m-siniy-art-02/" TargetMode="External"/><Relationship Id="rId_hyperlink_2635" Type="http://schemas.openxmlformats.org/officeDocument/2006/relationships/hyperlink" Target="http://&#1101;&#1083;&#1077;&#1082;&#1090;&#1088;&#1086;-&#1084;&#1072;&#1088;&#1082;&#1077;&#1090;.&#1088;&#1092;/product/247761/kabel-audio-din-5-pin-2rca-shteker-2-shteker-chernyy-lcm-20-bk-1m/" TargetMode="External"/><Relationship Id="rId_hyperlink_2636" Type="http://schemas.openxmlformats.org/officeDocument/2006/relationships/hyperlink" Target="http://&#1101;&#1083;&#1077;&#1082;&#1090;&#1088;&#1086;-&#1084;&#1072;&#1088;&#1082;&#1077;&#1090;.&#1088;&#1092;/product/250758/kabel-audio-din-5-pin-2rca-gnezdo-2-shtekera-025m-pruzhina-antizalom-art-09/" TargetMode="External"/><Relationship Id="rId_hyperlink_2637" Type="http://schemas.openxmlformats.org/officeDocument/2006/relationships/hyperlink" Target="http://&#1101;&#1083;&#1077;&#1082;&#1090;&#1088;&#1086;-&#1084;&#1072;&#1088;&#1082;&#1077;&#1090;.&#1088;&#1092;/product/251730/kabel-audio-din-5-pin-2rca-shteker-2-gnezda-025m-pruzhina-antizalom-art-09/" TargetMode="External"/><Relationship Id="rId_hyperlink_2638" Type="http://schemas.openxmlformats.org/officeDocument/2006/relationships/hyperlink" Target="http://&#1101;&#1083;&#1077;&#1082;&#1090;&#1088;&#1086;-&#1084;&#1072;&#1088;&#1082;&#1077;&#1090;.&#1088;&#1092;/product/249216/kabel-audio-din-5-pin-35-jack-3-pin-shteker-shteker-siniy-15m/" TargetMode="External"/><Relationship Id="rId_hyperlink_2639" Type="http://schemas.openxmlformats.org/officeDocument/2006/relationships/hyperlink" Target="http://&#1101;&#1083;&#1077;&#1082;&#1090;&#1088;&#1086;-&#1084;&#1072;&#1088;&#1082;&#1077;&#1090;.&#1088;&#1092;/product/251680/kabel-audio-din-5-pin-35-jack-3-pin-shteker-shteker-chernyy-15m-art-19/" TargetMode="External"/><Relationship Id="rId_hyperlink_2640" Type="http://schemas.openxmlformats.org/officeDocument/2006/relationships/hyperlink" Target="http://&#1101;&#1083;&#1077;&#1082;&#1090;&#1088;&#1086;-&#1084;&#1072;&#1088;&#1082;&#1077;&#1090;.&#1088;&#1092;/product/251679/kabel-audio-din-5-pin-35-jack-3-pin-shteker-shteker-chernyy-1m-art-19/" TargetMode="External"/><Relationship Id="rId_hyperlink_2641" Type="http://schemas.openxmlformats.org/officeDocument/2006/relationships/hyperlink" Target="http://&#1101;&#1083;&#1077;&#1082;&#1090;&#1088;&#1086;-&#1084;&#1072;&#1088;&#1082;&#1077;&#1090;.&#1088;&#1092;/product/251684/kabel-audio-din-5-pin-63-jack-3-pin-shteker-shteker-chernyy-2m-art-20/" TargetMode="External"/><Relationship Id="rId_hyperlink_2642" Type="http://schemas.openxmlformats.org/officeDocument/2006/relationships/hyperlink" Target="http://&#1101;&#1083;&#1077;&#1082;&#1090;&#1088;&#1086;-&#1084;&#1072;&#1088;&#1082;&#1077;&#1090;.&#1088;&#1092;/product/248381/kabel-audio-din-5-pin-din-5-pin-shteker-shteker-15m-art-17/" TargetMode="External"/><Relationship Id="rId_hyperlink_2643" Type="http://schemas.openxmlformats.org/officeDocument/2006/relationships/hyperlink" Target="http://&#1101;&#1083;&#1077;&#1082;&#1090;&#1088;&#1086;-&#1084;&#1072;&#1088;&#1082;&#1077;&#1090;.&#1088;&#1092;/product/250435/kabel-audio-din-5-pin-din-5-pin-shteker-shteker-1m-art-17/" TargetMode="External"/><Relationship Id="rId_hyperlink_2644" Type="http://schemas.openxmlformats.org/officeDocument/2006/relationships/hyperlink" Target="http://&#1101;&#1083;&#1077;&#1082;&#1090;&#1088;&#1086;-&#1084;&#1072;&#1088;&#1082;&#1077;&#1090;.&#1088;&#1092;/product/243641/kabel-audio-xlr-xlr-shteker-gnezdo-3pin-20m/" TargetMode="External"/><Relationship Id="rId_hyperlink_2645" Type="http://schemas.openxmlformats.org/officeDocument/2006/relationships/hyperlink" Target="http://&#1101;&#1083;&#1077;&#1082;&#1090;&#1088;&#1086;-&#1084;&#1072;&#1088;&#1082;&#1077;&#1090;.&#1088;&#1092;/product/248384/kabel-audio-xlr-xlr-shteker-gnezdo-3pin-2m/" TargetMode="External"/><Relationship Id="rId_hyperlink_2646" Type="http://schemas.openxmlformats.org/officeDocument/2006/relationships/hyperlink" Target="http://&#1101;&#1083;&#1077;&#1082;&#1090;&#1088;&#1086;-&#1084;&#1072;&#1088;&#1082;&#1077;&#1090;.&#1088;&#1092;/product/247814/kabel-audiovideo-1rca-2rca-shteker-gnezdo-poserebrennyy-015m/" TargetMode="External"/><Relationship Id="rId_hyperlink_2647" Type="http://schemas.openxmlformats.org/officeDocument/2006/relationships/hyperlink" Target="http://&#1101;&#1083;&#1077;&#1082;&#1090;&#1088;&#1086;-&#1084;&#1072;&#1088;&#1082;&#1077;&#1090;.&#1088;&#1092;/product/243876/kabel-audiovideo-35-jack-2h63-shteker-shteker-15m/" TargetMode="External"/><Relationship Id="rId_hyperlink_2648" Type="http://schemas.openxmlformats.org/officeDocument/2006/relationships/hyperlink" Target="http://&#1101;&#1083;&#1077;&#1082;&#1090;&#1088;&#1086;-&#1084;&#1072;&#1088;&#1082;&#1077;&#1090;.&#1088;&#1092;/product/245655/kabel-audiovideo-63-jack-63-jackshteker-shteker-075m/" TargetMode="External"/><Relationship Id="rId_hyperlink_2649" Type="http://schemas.openxmlformats.org/officeDocument/2006/relationships/hyperlink" Target="http://&#1101;&#1083;&#1077;&#1082;&#1090;&#1088;&#1086;-&#1084;&#1072;&#1088;&#1082;&#1077;&#1090;.&#1088;&#1092;/product/245126/kabel-mezhblochnyy-2rca-1rca-ofc-999-dlina-075m/" TargetMode="External"/><Relationship Id="rId_hyperlink_2650" Type="http://schemas.openxmlformats.org/officeDocument/2006/relationships/hyperlink" Target="http://&#1101;&#1083;&#1077;&#1082;&#1090;&#1088;&#1086;-&#1084;&#1072;&#1088;&#1082;&#1077;&#1090;.&#1088;&#1092;/product/249178/kabel-mezhblochnyy-2rca-1rca-ofc-999-dlina-1m-dlya-sabvufera/" TargetMode="External"/><Relationship Id="rId_hyperlink_2651" Type="http://schemas.openxmlformats.org/officeDocument/2006/relationships/hyperlink" Target="http://&#1101;&#1083;&#1077;&#1082;&#1090;&#1088;&#1086;-&#1084;&#1072;&#1088;&#1082;&#1077;&#1090;.&#1088;&#1092;/product/245819/kabel-mezhblochnyy-2rca-2rca-shges-2-ekranirovannyy-dlina-05m-gr1103/" TargetMode="External"/><Relationship Id="rId_hyperlink_2652" Type="http://schemas.openxmlformats.org/officeDocument/2006/relationships/hyperlink" Target="http://&#1101;&#1083;&#1077;&#1082;&#1090;&#1088;&#1086;-&#1084;&#1072;&#1088;&#1082;&#1077;&#1090;.&#1088;&#1092;/product/245659/kabel-mezhblochnyy-2rca-2rca-shges-2-ekranirovannyy-dlina-05m-s1102/" TargetMode="External"/><Relationship Id="rId_hyperlink_2653" Type="http://schemas.openxmlformats.org/officeDocument/2006/relationships/hyperlink" Target="http://&#1101;&#1083;&#1077;&#1082;&#1090;&#1088;&#1086;-&#1084;&#1072;&#1088;&#1082;&#1077;&#1090;.&#1088;&#1092;/product/244712/kabel-mezhblochnyy-2rca-2rca-shges-2-ekranirovannyy-dlina-075m-g1107/" TargetMode="External"/><Relationship Id="rId_hyperlink_2654" Type="http://schemas.openxmlformats.org/officeDocument/2006/relationships/hyperlink" Target="http://&#1101;&#1083;&#1077;&#1082;&#1090;&#1088;&#1086;-&#1084;&#1072;&#1088;&#1082;&#1077;&#1090;.&#1088;&#1092;/product/245820/kabel-mezhblochnyy-2rca-2rca-shges-2-ekranirovannyy-dlina-075m-gr1109/" TargetMode="External"/><Relationship Id="rId_hyperlink_2655" Type="http://schemas.openxmlformats.org/officeDocument/2006/relationships/hyperlink" Target="http://&#1101;&#1083;&#1077;&#1082;&#1090;&#1088;&#1086;-&#1084;&#1072;&#1088;&#1082;&#1077;&#1090;.&#1088;&#1092;/product/245401/kabel-mezhblochnyy-2rca-2rca-shges-2-ekranirovannyy-dlina-075m-nk1112/" TargetMode="External"/><Relationship Id="rId_hyperlink_2656" Type="http://schemas.openxmlformats.org/officeDocument/2006/relationships/hyperlink" Target="http://&#1101;&#1083;&#1077;&#1082;&#1090;&#1088;&#1086;-&#1084;&#1072;&#1088;&#1082;&#1077;&#1090;.&#1088;&#1092;/product/244713/kabel-mezhblochnyy-2rca-2rca-shges-2-ekranirovannyy-dlina-1m-g1118/" TargetMode="External"/><Relationship Id="rId_hyperlink_2657" Type="http://schemas.openxmlformats.org/officeDocument/2006/relationships/hyperlink" Target="http://&#1101;&#1083;&#1077;&#1082;&#1090;&#1088;&#1086;-&#1084;&#1072;&#1088;&#1082;&#1077;&#1090;.&#1088;&#1092;/product/245607/kabel-mezhblochnyy-2rca-2rca-shges-2-ekranirovannyy-dlina-1m-gr1120/" TargetMode="External"/><Relationship Id="rId_hyperlink_2658" Type="http://schemas.openxmlformats.org/officeDocument/2006/relationships/hyperlink" Target="http://&#1101;&#1083;&#1077;&#1082;&#1090;&#1088;&#1086;-&#1084;&#1072;&#1088;&#1082;&#1077;&#1090;.&#1088;&#1092;/product/248189/kabel-mezhblochnyy-2rca-2rca-shges-2-ekranirovannyy-dlina-1m-tn1122/" TargetMode="External"/><Relationship Id="rId_hyperlink_2659" Type="http://schemas.openxmlformats.org/officeDocument/2006/relationships/hyperlink" Target="http://&#1101;&#1083;&#1077;&#1082;&#1090;&#1088;&#1086;-&#1084;&#1072;&#1088;&#1082;&#1077;&#1090;.&#1088;&#1092;/product/245833/kabel-mezhblochnyy-2rca-2rca-shges-2-ekranirovannyy-dlina-2m-s1126/" TargetMode="External"/><Relationship Id="rId_hyperlink_2660" Type="http://schemas.openxmlformats.org/officeDocument/2006/relationships/hyperlink" Target="http://&#1101;&#1083;&#1077;&#1082;&#1090;&#1088;&#1086;-&#1084;&#1072;&#1088;&#1082;&#1077;&#1090;.&#1088;&#1092;/product/247202/kabel-mezhblochnyy-2rca-2rca-shges-2-ekranirovannyy-siniy-dlina-15m-s1140/" TargetMode="External"/><Relationship Id="rId_hyperlink_2661" Type="http://schemas.openxmlformats.org/officeDocument/2006/relationships/hyperlink" Target="http://&#1101;&#1083;&#1077;&#1082;&#1090;&#1088;&#1086;-&#1084;&#1072;&#1088;&#1082;&#1077;&#1090;.&#1088;&#1092;/product/247203/kabel-mezhblochnyy-2rca-2rca-shges-2-ekranirovannyy-siniy-dlina-1m-s1143/" TargetMode="External"/><Relationship Id="rId_hyperlink_2662" Type="http://schemas.openxmlformats.org/officeDocument/2006/relationships/hyperlink" Target="http://&#1101;&#1083;&#1077;&#1082;&#1090;&#1088;&#1086;-&#1084;&#1072;&#1088;&#1082;&#1077;&#1090;.&#1088;&#1092;/product/247468/kabel-mezhblochnyy-2rca-2rca-shges-2-ekranirovannyy-siniy-dlina-2m-s1145/" TargetMode="External"/><Relationship Id="rId_hyperlink_2663" Type="http://schemas.openxmlformats.org/officeDocument/2006/relationships/hyperlink" Target="http://&#1101;&#1083;&#1077;&#1082;&#1090;&#1088;&#1086;-&#1084;&#1072;&#1088;&#1082;&#1077;&#1090;.&#1088;&#1092;/product/245917/kabel-mezhblochnyy-2rca-2rca-beskislorodnaya-ofc-med-dlina-2m/" TargetMode="External"/><Relationship Id="rId_hyperlink_2664" Type="http://schemas.openxmlformats.org/officeDocument/2006/relationships/hyperlink" Target="http://&#1101;&#1083;&#1077;&#1082;&#1090;&#1088;&#1086;-&#1084;&#1072;&#1088;&#1082;&#1077;&#1090;.&#1088;&#1092;/product/248536/kabel-mezhblochnyy-2rca-2rca-poserebrennyy-ekranirovannyy-dlina-1m-siniy/" TargetMode="External"/><Relationship Id="rId_hyperlink_2665" Type="http://schemas.openxmlformats.org/officeDocument/2006/relationships/hyperlink" Target="http://&#1101;&#1083;&#1077;&#1082;&#1090;&#1088;&#1086;-&#1084;&#1072;&#1088;&#1082;&#1077;&#1090;.&#1088;&#1092;/product/250718/kabel-mezhblochnyy-2rca-2rca-pruzhina-antizalom-shges-2-ekranirovannyy-siniy-dlina-05m/" TargetMode="External"/><Relationship Id="rId_hyperlink_2666" Type="http://schemas.openxmlformats.org/officeDocument/2006/relationships/hyperlink" Target="http://&#1101;&#1083;&#1077;&#1082;&#1090;&#1088;&#1086;-&#1084;&#1072;&#1088;&#1082;&#1077;&#1090;.&#1088;&#1092;/product/250790/kabel-mezhblochnyy-2rca-2rca-pruzhina-antizalom-shges-2-ekranirovannyy-siniy-dlina-075m/" TargetMode="External"/><Relationship Id="rId_hyperlink_2667" Type="http://schemas.openxmlformats.org/officeDocument/2006/relationships/hyperlink" Target="http://&#1101;&#1083;&#1077;&#1082;&#1090;&#1088;&#1086;-&#1084;&#1072;&#1088;&#1082;&#1077;&#1090;.&#1088;&#1092;/product/250791/kabel-mezhblochnyy-2rca-2rca-pruzhina-antizalom-shges-2-ekranirovannyy-siniy-dlina-1m/" TargetMode="External"/><Relationship Id="rId_hyperlink_2668" Type="http://schemas.openxmlformats.org/officeDocument/2006/relationships/hyperlink" Target="http://&#1101;&#1083;&#1077;&#1082;&#1090;&#1088;&#1086;-&#1084;&#1072;&#1088;&#1082;&#1077;&#1090;.&#1088;&#1092;/product/250984/kabel-mezhblochnyy-2rca-2rca-pruzhina-antizalom-shges-2-ekranirovannyy-chernyy-dlina-075m/" TargetMode="External"/><Relationship Id="rId_hyperlink_2669" Type="http://schemas.openxmlformats.org/officeDocument/2006/relationships/hyperlink" Target="http://&#1101;&#1083;&#1077;&#1082;&#1090;&#1088;&#1086;-&#1084;&#1072;&#1088;&#1082;&#1077;&#1090;.&#1088;&#1092;/product/245918/kabel-mezhblochnyy-2rca-35-jack-3pin-beskiclorodnaya-ofc-med-2m/" TargetMode="External"/><Relationship Id="rId_hyperlink_2670" Type="http://schemas.openxmlformats.org/officeDocument/2006/relationships/hyperlink" Target="http://&#1101;&#1083;&#1077;&#1082;&#1090;&#1088;&#1086;-&#1084;&#1072;&#1088;&#1082;&#1077;&#1090;.&#1088;&#1092;/product/246622/kabel-mezhblochnyy-audio-1-rca-1-rca-1m-chernyy-xangsane/" TargetMode="External"/><Relationship Id="rId_hyperlink_2671" Type="http://schemas.openxmlformats.org/officeDocument/2006/relationships/hyperlink" Target="http://&#1101;&#1083;&#1077;&#1082;&#1090;&#1088;&#1086;-&#1084;&#1072;&#1088;&#1082;&#1077;&#1090;.&#1088;&#1092;/product/244285/kabel-mezhblochnyy-referensnyy-2rca-2rca-monokristallicheskaya-med-8nx-cangovye-razemy-05m/" TargetMode="External"/><Relationship Id="rId_hyperlink_2672" Type="http://schemas.openxmlformats.org/officeDocument/2006/relationships/hyperlink" Target="http://&#1101;&#1083;&#1077;&#1082;&#1090;&#1088;&#1086;-&#1084;&#1072;&#1088;&#1082;&#1077;&#1090;.&#1088;&#1092;/product/242932/kabel-mezhblochnyy-referensnyy-2rca-2rca-monokristallicheskaya-med-8nx-cangovye-razemy-075m/" TargetMode="External"/><Relationship Id="rId_hyperlink_2673" Type="http://schemas.openxmlformats.org/officeDocument/2006/relationships/hyperlink" Target="http://&#1101;&#1083;&#1077;&#1082;&#1090;&#1088;&#1086;-&#1084;&#1072;&#1088;&#1082;&#1077;&#1090;.&#1088;&#1092;/product/245406/kabel-mezhblochnyy-referensnyy-2rca-2rca-monokristallicheskaya-med-8nx-cangovye-razemy-1m/" TargetMode="External"/><Relationship Id="rId_hyperlink_2674" Type="http://schemas.openxmlformats.org/officeDocument/2006/relationships/hyperlink" Target="http://&#1101;&#1083;&#1077;&#1082;&#1090;&#1088;&#1086;-&#1084;&#1072;&#1088;&#1082;&#1077;&#1090;.&#1088;&#1092;/product/249555/kabel-mezhblochnyy-referensnyy-2rca-2rca-poserebryannyy-provod-6ag-pletennyy-05m/" TargetMode="External"/><Relationship Id="rId_hyperlink_2675" Type="http://schemas.openxmlformats.org/officeDocument/2006/relationships/hyperlink" Target="http://&#1101;&#1083;&#1077;&#1082;&#1090;&#1088;&#1086;-&#1084;&#1072;&#1088;&#1082;&#1077;&#1090;.&#1088;&#1092;/product/249556/kabel-mezhblochnyy-referensnyy-2rca-2rca-monokristallicheskaya-med-8nx-vdh-d102mk-zheltyy-05m/" TargetMode="External"/><Relationship Id="rId_hyperlink_2676" Type="http://schemas.openxmlformats.org/officeDocument/2006/relationships/hyperlink" Target="http://&#1101;&#1083;&#1077;&#1082;&#1090;&#1088;&#1086;-&#1084;&#1072;&#1088;&#1082;&#1077;&#1090;.&#1088;&#1092;/product/248339/kabel-mezhblochnyy-referensnyy-2rca-2rca-poserebryannyy-provod-05m-xangsane/" TargetMode="External"/><Relationship Id="rId_hyperlink_2677" Type="http://schemas.openxmlformats.org/officeDocument/2006/relationships/hyperlink" Target="http://&#1101;&#1083;&#1077;&#1082;&#1090;&#1088;&#1086;-&#1084;&#1072;&#1088;&#1082;&#1077;&#1090;.&#1088;&#1092;/product/246624/kabel-mezhblochnyy-referensnyy-2rca-2rca-poserebryannyy-provod-075m-xangsane/" TargetMode="External"/><Relationship Id="rId_hyperlink_2678" Type="http://schemas.openxmlformats.org/officeDocument/2006/relationships/hyperlink" Target="http://&#1101;&#1083;&#1077;&#1082;&#1090;&#1088;&#1086;-&#1084;&#1072;&#1088;&#1082;&#1077;&#1090;.&#1088;&#1092;/product/246626/kabel-mezhblochnyy-referensnyy-2rca-2rca-poserebryannyy-provod-15m-xangsane/" TargetMode="External"/><Relationship Id="rId_hyperlink_2679" Type="http://schemas.openxmlformats.org/officeDocument/2006/relationships/hyperlink" Target="http://&#1101;&#1083;&#1077;&#1082;&#1090;&#1088;&#1086;-&#1084;&#1072;&#1088;&#1082;&#1077;&#1090;.&#1088;&#1092;/product/244462/kabel-audio-opticheskiy-toslink-toslink-spdif-neylonovaya-obolochka-diametr-6mm-dlina-15m/" TargetMode="External"/><Relationship Id="rId_hyperlink_2680" Type="http://schemas.openxmlformats.org/officeDocument/2006/relationships/hyperlink" Target="http://&#1101;&#1083;&#1077;&#1082;&#1090;&#1088;&#1086;-&#1084;&#1072;&#1088;&#1082;&#1077;&#1090;.&#1088;&#1092;/product/244461/kabel-audio-opticheskiy-toslink-toslink-spdif-neylonovaya-obolochka-diametr-6mm-dlina-1m/" TargetMode="External"/><Relationship Id="rId_hyperlink_2681" Type="http://schemas.openxmlformats.org/officeDocument/2006/relationships/hyperlink" Target="http://&#1101;&#1083;&#1077;&#1082;&#1090;&#1088;&#1086;-&#1084;&#1072;&#1088;&#1082;&#1077;&#1090;.&#1088;&#1092;/product/244464/kabel-audio-opticheskiy-toslink-toslink-spdif-neylonovaya-obolochka-diametr-7mm-dlina-15m/" TargetMode="External"/><Relationship Id="rId_hyperlink_2682" Type="http://schemas.openxmlformats.org/officeDocument/2006/relationships/hyperlink" Target="http://&#1101;&#1083;&#1077;&#1082;&#1090;&#1088;&#1086;-&#1084;&#1072;&#1088;&#1082;&#1077;&#1090;.&#1088;&#1092;/product/244463/kabel-audio-opticheskiy-toslink-toslink-spdif-neylonovaya-obolochka-diametr-7mm-dlina-1m/" TargetMode="External"/><Relationship Id="rId_hyperlink_2683" Type="http://schemas.openxmlformats.org/officeDocument/2006/relationships/hyperlink" Target="http://&#1101;&#1083;&#1077;&#1082;&#1090;&#1088;&#1086;-&#1084;&#1072;&#1088;&#1082;&#1077;&#1090;.&#1088;&#1092;/product/245402/kabel-dlya-podklyucheniya-cap-dac-usb-am-bm-05m/" TargetMode="External"/><Relationship Id="rId_hyperlink_2684" Type="http://schemas.openxmlformats.org/officeDocument/2006/relationships/hyperlink" Target="http://&#1101;&#1083;&#1077;&#1082;&#1090;&#1088;&#1086;-&#1084;&#1072;&#1088;&#1082;&#1077;&#1090;.&#1088;&#1092;/product/245403/kabel-dlya-podklyucheniya-cap-dac-usb-am-bm-1m/" TargetMode="External"/><Relationship Id="rId_hyperlink_2685" Type="http://schemas.openxmlformats.org/officeDocument/2006/relationships/hyperlink" Target="http://&#1101;&#1083;&#1077;&#1082;&#1090;&#1088;&#1086;-&#1084;&#1072;&#1088;&#1082;&#1077;&#1090;.&#1088;&#1092;/product/245415/plata-fonokorrektora-mmmc/" TargetMode="External"/><Relationship Id="rId_hyperlink_2686" Type="http://schemas.openxmlformats.org/officeDocument/2006/relationships/hyperlink" Target="http://&#1101;&#1083;&#1077;&#1082;&#1090;&#1088;&#1086;-&#1084;&#1072;&#1088;&#1082;&#1077;&#1090;.&#1088;&#1092;/product/247179/provoda-dlya-shella-komplekt-4sht-med-l60mm/" TargetMode="External"/><Relationship Id="rId_hyperlink_2687" Type="http://schemas.openxmlformats.org/officeDocument/2006/relationships/hyperlink" Target="http://&#1101;&#1083;&#1077;&#1082;&#1090;&#1088;&#1086;-&#1084;&#1072;&#1088;&#1082;&#1077;&#1090;.&#1088;&#1092;/product/247083/provoda-dlya-shella-komplekt-4sht-serebro-l47mm/" TargetMode="External"/><Relationship Id="rId_hyperlink_2688" Type="http://schemas.openxmlformats.org/officeDocument/2006/relationships/hyperlink" Target="http://&#1101;&#1083;&#1077;&#1082;&#1090;&#1088;&#1086;-&#1084;&#1072;&#1088;&#1082;&#1077;&#1090;.&#1088;&#1092;/product/250956/fonokabel-dlya-podklyucheniya-tonarma-2rca-2rca-zazemlyayuschiy-kabel-v-opletke-dlina-05m-art-06/" TargetMode="External"/><Relationship Id="rId_hyperlink_2689" Type="http://schemas.openxmlformats.org/officeDocument/2006/relationships/hyperlink" Target="http://&#1101;&#1083;&#1077;&#1082;&#1090;&#1088;&#1086;-&#1084;&#1072;&#1088;&#1082;&#1077;&#1090;.&#1088;&#1092;/product/244789/fonokabel-dlya-podklyucheniya-tonarma-2rca-2rcazazemlyayuschiy-dlina-15m/" TargetMode="External"/><Relationship Id="rId_hyperlink_2690" Type="http://schemas.openxmlformats.org/officeDocument/2006/relationships/hyperlink" Target="http://&#1101;&#1083;&#1077;&#1082;&#1090;&#1088;&#1086;-&#1084;&#1072;&#1088;&#1082;&#1077;&#1090;.&#1088;&#1092;/product/244788/fonokabel-dlya-podklyucheniya-tonarma-2rca-2rcazazemlyayuschiy-dlina-1m/" TargetMode="External"/><Relationship Id="rId_hyperlink_2691" Type="http://schemas.openxmlformats.org/officeDocument/2006/relationships/hyperlink" Target="http://&#1101;&#1083;&#1077;&#1082;&#1090;&#1088;&#1086;-&#1084;&#1072;&#1088;&#1082;&#1077;&#1090;.&#1088;&#1092;/product/244787/fonokabel-dlya-podklyucheniya-tonarma-rca-5dinzazemlyayuschiy-dlina-075m/" TargetMode="External"/><Relationship Id="rId_hyperlink_2692" Type="http://schemas.openxmlformats.org/officeDocument/2006/relationships/hyperlink" Target="http://&#1101;&#1083;&#1077;&#1082;&#1090;&#1088;&#1086;-&#1084;&#1072;&#1088;&#1082;&#1077;&#1090;.&#1088;&#1092;/product/244786/fonokabel-dlya-podklyucheniya-tonarma-rca-5dinzazemlyayuschiy-dlina-1m/" TargetMode="External"/><Relationship Id="rId_hyperlink_2693" Type="http://schemas.openxmlformats.org/officeDocument/2006/relationships/hyperlink" Target="http://&#1101;&#1083;&#1077;&#1082;&#1090;&#1088;&#1086;-&#1084;&#1072;&#1088;&#1082;&#1077;&#1090;.&#1088;&#1092;/product/245919/fonokorrektor-dlya-mm-katridzha-zvukosnimatelya-lampovyy/" TargetMode="External"/><Relationship Id="rId_hyperlink_2694" Type="http://schemas.openxmlformats.org/officeDocument/2006/relationships/hyperlink" Target="http://&#1101;&#1083;&#1077;&#1082;&#1090;&#1088;&#1086;-&#1084;&#1072;&#1088;&#1082;&#1077;&#1090;.&#1088;&#1092;/product/247483/karkas-katushki-induktivnosti-vysota-17mm-diametr-22mm-5/" TargetMode="External"/><Relationship Id="rId_hyperlink_2695" Type="http://schemas.openxmlformats.org/officeDocument/2006/relationships/hyperlink" Target="http://&#1101;&#1083;&#1077;&#1082;&#1090;&#1088;&#1086;-&#1084;&#1072;&#1088;&#1082;&#1077;&#1090;.&#1088;&#1092;/product/247666/rezistor-bevenbi-keramicheskiy-033-ohm-10w5-sqp/" TargetMode="External"/><Relationship Id="rId_hyperlink_2696" Type="http://schemas.openxmlformats.org/officeDocument/2006/relationships/hyperlink" Target="http://&#1101;&#1083;&#1077;&#1082;&#1090;&#1088;&#1086;-&#1084;&#1072;&#1088;&#1082;&#1077;&#1090;.&#1088;&#1092;/product/247667/rezistor-bevenbi-keramicheskiy-051-ohm-10w5-sqp/" TargetMode="External"/><Relationship Id="rId_hyperlink_2697" Type="http://schemas.openxmlformats.org/officeDocument/2006/relationships/hyperlink" Target="http://&#1101;&#1083;&#1077;&#1082;&#1090;&#1088;&#1086;-&#1084;&#1072;&#1088;&#1082;&#1077;&#1090;.&#1088;&#1092;/product/247668/rezistor-bevenbi-keramicheskiy-082-ohm-10w5-sqp/" TargetMode="External"/><Relationship Id="rId_hyperlink_2698" Type="http://schemas.openxmlformats.org/officeDocument/2006/relationships/hyperlink" Target="http://&#1101;&#1083;&#1077;&#1082;&#1090;&#1088;&#1086;-&#1084;&#1072;&#1088;&#1082;&#1077;&#1090;.&#1088;&#1092;/product/247669/rezistor-bevenbi-keramicheskiy-1-ohm-10w5-sqp/" TargetMode="External"/><Relationship Id="rId_hyperlink_2699" Type="http://schemas.openxmlformats.org/officeDocument/2006/relationships/hyperlink" Target="http://&#1101;&#1083;&#1077;&#1082;&#1090;&#1088;&#1086;-&#1084;&#1072;&#1088;&#1082;&#1077;&#1090;.&#1088;&#1092;/product/247671/rezistor-bevenbi-keramicheskiy-12-ohm-10w5-sqp/" TargetMode="External"/><Relationship Id="rId_hyperlink_2700" Type="http://schemas.openxmlformats.org/officeDocument/2006/relationships/hyperlink" Target="http://&#1101;&#1083;&#1077;&#1082;&#1090;&#1088;&#1086;-&#1084;&#1072;&#1088;&#1082;&#1077;&#1090;.&#1088;&#1092;/product/247672/rezistor-bevenbi-keramicheskiy-15-ohm-10w5-sqp/" TargetMode="External"/><Relationship Id="rId_hyperlink_2701" Type="http://schemas.openxmlformats.org/officeDocument/2006/relationships/hyperlink" Target="http://&#1101;&#1083;&#1077;&#1082;&#1090;&#1088;&#1086;-&#1084;&#1072;&#1088;&#1082;&#1077;&#1090;.&#1088;&#1092;/product/247670/rezistor-bevenbi-keramicheskiy-10-ohm-10w5-sqp/" TargetMode="External"/><Relationship Id="rId_hyperlink_2702" Type="http://schemas.openxmlformats.org/officeDocument/2006/relationships/hyperlink" Target="http://&#1101;&#1083;&#1077;&#1082;&#1090;&#1088;&#1086;-&#1084;&#1072;&#1088;&#1082;&#1077;&#1090;.&#1088;&#1092;/product/247654/rezistor-bevenbi-keramicheskiy-2-ohm-10w5-sqp/" TargetMode="External"/><Relationship Id="rId_hyperlink_2703" Type="http://schemas.openxmlformats.org/officeDocument/2006/relationships/hyperlink" Target="http://&#1101;&#1083;&#1077;&#1082;&#1090;&#1088;&#1086;-&#1084;&#1072;&#1088;&#1082;&#1077;&#1090;.&#1088;&#1092;/product/247655/rezistor-bevenbi-keramicheskiy-24-ohm-10w5-sqp/" TargetMode="External"/><Relationship Id="rId_hyperlink_2704" Type="http://schemas.openxmlformats.org/officeDocument/2006/relationships/hyperlink" Target="http://&#1101;&#1083;&#1077;&#1082;&#1090;&#1088;&#1086;-&#1084;&#1072;&#1088;&#1082;&#1077;&#1090;.&#1088;&#1092;/product/247673/rezistor-bevenbi-keramicheskiy-27-ohm-10w5-sqp/" TargetMode="External"/><Relationship Id="rId_hyperlink_2705" Type="http://schemas.openxmlformats.org/officeDocument/2006/relationships/hyperlink" Target="http://&#1101;&#1083;&#1077;&#1082;&#1090;&#1088;&#1086;-&#1084;&#1072;&#1088;&#1082;&#1077;&#1090;.&#1088;&#1092;/product/247653/rezistor-bevenbi-keramicheskiy-3-ohm-10w5-sqp/" TargetMode="External"/><Relationship Id="rId_hyperlink_2706" Type="http://schemas.openxmlformats.org/officeDocument/2006/relationships/hyperlink" Target="http://&#1101;&#1083;&#1077;&#1082;&#1090;&#1088;&#1086;-&#1084;&#1072;&#1088;&#1082;&#1077;&#1090;.&#1088;&#1092;/product/247656/rezistor-bevenbi-keramicheskiy-33-ohm-10w5-sqp/" TargetMode="External"/><Relationship Id="rId_hyperlink_2707" Type="http://schemas.openxmlformats.org/officeDocument/2006/relationships/hyperlink" Target="http://&#1101;&#1083;&#1077;&#1082;&#1090;&#1088;&#1086;-&#1084;&#1072;&#1088;&#1082;&#1077;&#1090;.&#1088;&#1092;/product/247657/rezistor-bevenbi-keramicheskiy-37-ohm-10w5-sqp/" TargetMode="External"/><Relationship Id="rId_hyperlink_2708" Type="http://schemas.openxmlformats.org/officeDocument/2006/relationships/hyperlink" Target="http://&#1101;&#1083;&#1077;&#1082;&#1090;&#1088;&#1086;-&#1084;&#1072;&#1088;&#1082;&#1077;&#1090;.&#1088;&#1092;/product/247658/rezistor-bevenbi-keramicheskiy-39-ohm-10w5-sqp/" TargetMode="External"/><Relationship Id="rId_hyperlink_2709" Type="http://schemas.openxmlformats.org/officeDocument/2006/relationships/hyperlink" Target="http://&#1101;&#1083;&#1077;&#1082;&#1090;&#1088;&#1086;-&#1084;&#1072;&#1088;&#1082;&#1077;&#1090;.&#1088;&#1092;/product/247659/rezistor-bevenbi-keramicheskiy-43-ohm-10w5-sqp/" TargetMode="External"/><Relationship Id="rId_hyperlink_2710" Type="http://schemas.openxmlformats.org/officeDocument/2006/relationships/hyperlink" Target="http://&#1101;&#1083;&#1077;&#1082;&#1090;&#1088;&#1086;-&#1084;&#1072;&#1088;&#1082;&#1077;&#1090;.&#1088;&#1092;/product/247660/rezistor-bevenbi-keramicheskiy-51-ohm-10w5-sqp/" TargetMode="External"/><Relationship Id="rId_hyperlink_2711" Type="http://schemas.openxmlformats.org/officeDocument/2006/relationships/hyperlink" Target="http://&#1101;&#1083;&#1077;&#1082;&#1090;&#1088;&#1086;-&#1084;&#1072;&#1088;&#1082;&#1077;&#1090;.&#1088;&#1092;/product/247661/rezistor-bevenbi-keramicheskiy-6-ohm-10w5-sqp/" TargetMode="External"/><Relationship Id="rId_hyperlink_2712" Type="http://schemas.openxmlformats.org/officeDocument/2006/relationships/hyperlink" Target="http://&#1101;&#1083;&#1077;&#1082;&#1090;&#1088;&#1086;-&#1084;&#1072;&#1088;&#1082;&#1077;&#1090;.&#1088;&#1092;/product/247662/rezistor-bevenbi-keramicheskiy-65-ohm-10w5-sqp/" TargetMode="External"/><Relationship Id="rId_hyperlink_2713" Type="http://schemas.openxmlformats.org/officeDocument/2006/relationships/hyperlink" Target="http://&#1101;&#1083;&#1077;&#1082;&#1090;&#1088;&#1086;-&#1084;&#1072;&#1088;&#1082;&#1077;&#1090;.&#1088;&#1092;/product/247663/rezistor-bevenbi-keramicheskiy-75-ohm-10w5-sqp/" TargetMode="External"/><Relationship Id="rId_hyperlink_2714" Type="http://schemas.openxmlformats.org/officeDocument/2006/relationships/hyperlink" Target="http://&#1101;&#1083;&#1077;&#1082;&#1090;&#1088;&#1086;-&#1084;&#1072;&#1088;&#1082;&#1077;&#1090;.&#1088;&#1092;/product/247664/rezistor-bevenbi-keramicheskiy-8-ohm-10w5-sqp/" TargetMode="External"/><Relationship Id="rId_hyperlink_2715" Type="http://schemas.openxmlformats.org/officeDocument/2006/relationships/hyperlink" Target="http://&#1101;&#1083;&#1077;&#1082;&#1090;&#1088;&#1086;-&#1084;&#1072;&#1088;&#1082;&#1077;&#1090;.&#1088;&#1092;/product/247665/rezistor-bevenbi-keramicheskiy-9-ohm-10w5-sqp/" TargetMode="External"/><Relationship Id="rId_hyperlink_2716" Type="http://schemas.openxmlformats.org/officeDocument/2006/relationships/hyperlink" Target="http://&#1101;&#1083;&#1077;&#1082;&#1090;&#1088;&#1086;-&#1084;&#1072;&#1088;&#1082;&#1077;&#1090;.&#1088;&#1092;/product/246342/kondensator-xpp-10mkf250v400v-5/" TargetMode="External"/><Relationship Id="rId_hyperlink_2717" Type="http://schemas.openxmlformats.org/officeDocument/2006/relationships/hyperlink" Target="http://&#1101;&#1083;&#1077;&#1082;&#1090;&#1088;&#1086;-&#1084;&#1072;&#1088;&#1082;&#1077;&#1090;.&#1088;&#1092;/product/246343/kondensator-xpp-15mkf250v400v-5/" TargetMode="External"/><Relationship Id="rId_hyperlink_2718" Type="http://schemas.openxmlformats.org/officeDocument/2006/relationships/hyperlink" Target="http://&#1101;&#1083;&#1077;&#1082;&#1090;&#1088;&#1086;-&#1084;&#1072;&#1088;&#1082;&#1077;&#1090;.&#1088;&#1092;/product/246350/kondensator-xpp-10mkf250v400v-5/" TargetMode="External"/><Relationship Id="rId_hyperlink_2719" Type="http://schemas.openxmlformats.org/officeDocument/2006/relationships/hyperlink" Target="http://&#1101;&#1083;&#1077;&#1082;&#1090;&#1088;&#1086;-&#1084;&#1072;&#1088;&#1082;&#1077;&#1090;.&#1088;&#1092;/product/246351/kondensator-xpp-12mkf250v400v-5/" TargetMode="External"/><Relationship Id="rId_hyperlink_2720" Type="http://schemas.openxmlformats.org/officeDocument/2006/relationships/hyperlink" Target="http://&#1101;&#1083;&#1077;&#1082;&#1090;&#1088;&#1086;-&#1084;&#1072;&#1088;&#1082;&#1077;&#1090;.&#1088;&#1092;/product/246352/kondensator-xpp-15mkf250v400v-5/" TargetMode="External"/><Relationship Id="rId_hyperlink_2721" Type="http://schemas.openxmlformats.org/officeDocument/2006/relationships/hyperlink" Target="http://&#1101;&#1083;&#1077;&#1082;&#1090;&#1088;&#1086;-&#1084;&#1072;&#1088;&#1082;&#1077;&#1090;.&#1088;&#1092;/product/246344/kondensator-xpp-22mkf250v400v-5/" TargetMode="External"/><Relationship Id="rId_hyperlink_2722" Type="http://schemas.openxmlformats.org/officeDocument/2006/relationships/hyperlink" Target="http://&#1101;&#1083;&#1077;&#1082;&#1090;&#1088;&#1086;-&#1084;&#1072;&#1088;&#1082;&#1077;&#1090;.&#1088;&#1092;/product/246345/kondensator-xpp-33mkf250v400v-5/" TargetMode="External"/><Relationship Id="rId_hyperlink_2723" Type="http://schemas.openxmlformats.org/officeDocument/2006/relationships/hyperlink" Target="http://&#1101;&#1083;&#1077;&#1082;&#1090;&#1088;&#1086;-&#1084;&#1072;&#1088;&#1082;&#1077;&#1090;.&#1088;&#1092;/product/246346/kondensator-xpp-47mkf250v400v-5/" TargetMode="External"/><Relationship Id="rId_hyperlink_2724" Type="http://schemas.openxmlformats.org/officeDocument/2006/relationships/hyperlink" Target="http://&#1101;&#1083;&#1077;&#1082;&#1090;&#1088;&#1086;-&#1084;&#1072;&#1088;&#1082;&#1077;&#1090;.&#1088;&#1092;/product/246347/kondensator-xpp-56mkf250v400v-5/" TargetMode="External"/><Relationship Id="rId_hyperlink_2725" Type="http://schemas.openxmlformats.org/officeDocument/2006/relationships/hyperlink" Target="http://&#1101;&#1083;&#1077;&#1082;&#1090;&#1088;&#1086;-&#1084;&#1072;&#1088;&#1082;&#1077;&#1090;.&#1088;&#1092;/product/246348/kondensator-xpp-68mkf250v400v-5/" TargetMode="External"/><Relationship Id="rId_hyperlink_2726" Type="http://schemas.openxmlformats.org/officeDocument/2006/relationships/hyperlink" Target="http://&#1101;&#1083;&#1077;&#1082;&#1090;&#1088;&#1086;-&#1084;&#1072;&#1088;&#1082;&#1077;&#1090;.&#1088;&#1092;/product/246349/kondensator-xpp-82mkf250v400v-5/" TargetMode="External"/><Relationship Id="rId_hyperlink_2727" Type="http://schemas.openxmlformats.org/officeDocument/2006/relationships/hyperlink" Target="http://&#1101;&#1083;&#1077;&#1082;&#1090;&#1088;&#1086;-&#1084;&#1072;&#1088;&#1082;&#1077;&#1090;.&#1088;&#1092;/product/247642/kondensator-bevenbi-plenochnyy-polipropilenovyy-010uf-250v5-4085c-185h10mm-mkpa-c/" TargetMode="External"/><Relationship Id="rId_hyperlink_2728" Type="http://schemas.openxmlformats.org/officeDocument/2006/relationships/hyperlink" Target="http://&#1101;&#1083;&#1077;&#1082;&#1090;&#1088;&#1086;-&#1084;&#1072;&#1088;&#1082;&#1077;&#1090;.&#1088;&#1092;/product/247641/kondensator-bevenbi-plenochnyy-polipropilenovyy-033uf-250v5-4085c-185h115mm-mkpa-c/" TargetMode="External"/><Relationship Id="rId_hyperlink_2729" Type="http://schemas.openxmlformats.org/officeDocument/2006/relationships/hyperlink" Target="http://&#1101;&#1083;&#1077;&#1082;&#1090;&#1088;&#1086;-&#1084;&#1072;&#1088;&#1082;&#1077;&#1090;.&#1088;&#1092;/product/247640/kondensator-bevenbi-plenochnyy-polipropilenovyy-047uf-250v5-4085c-185h115mm-mkpa-c/" TargetMode="External"/><Relationship Id="rId_hyperlink_2730" Type="http://schemas.openxmlformats.org/officeDocument/2006/relationships/hyperlink" Target="http://&#1101;&#1083;&#1077;&#1082;&#1090;&#1088;&#1086;-&#1084;&#1072;&#1088;&#1082;&#1077;&#1090;.&#1088;&#1092;/product/247643/kondensator-bevenbi-plenochnyy-polipropilenovyy-12uf-250v5-4085c-185h115mm-mkpa-c/" TargetMode="External"/><Relationship Id="rId_hyperlink_2731" Type="http://schemas.openxmlformats.org/officeDocument/2006/relationships/hyperlink" Target="http://&#1101;&#1083;&#1077;&#1082;&#1090;&#1088;&#1086;-&#1084;&#1072;&#1088;&#1082;&#1077;&#1090;.&#1088;&#1092;/product/247634/kondensator-bevenbi-plenochnyy-polipropilenovyy-15uf-250v5-4085c-25h13mm-mkpa-c/" TargetMode="External"/><Relationship Id="rId_hyperlink_2732" Type="http://schemas.openxmlformats.org/officeDocument/2006/relationships/hyperlink" Target="http://&#1101;&#1083;&#1077;&#1082;&#1090;&#1088;&#1086;-&#1084;&#1072;&#1088;&#1082;&#1077;&#1090;.&#1088;&#1092;/product/247645/kondensator-bevenbi-plenochnyy-polipropilenovyy-18uf-250v5-4085c-185h115mm-mkpa-c/" TargetMode="External"/><Relationship Id="rId_hyperlink_2733" Type="http://schemas.openxmlformats.org/officeDocument/2006/relationships/hyperlink" Target="http://&#1101;&#1083;&#1077;&#1082;&#1090;&#1088;&#1086;-&#1084;&#1072;&#1088;&#1082;&#1077;&#1090;.&#1088;&#1092;/product/247639/kondensator-bevenbi-plenochnyy-polipropilenovyy-10uf-250v5-4085c-185h115mm-mkpa-c/" TargetMode="External"/><Relationship Id="rId_hyperlink_2734" Type="http://schemas.openxmlformats.org/officeDocument/2006/relationships/hyperlink" Target="http://&#1101;&#1083;&#1077;&#1082;&#1090;&#1088;&#1086;-&#1084;&#1072;&#1088;&#1082;&#1077;&#1090;.&#1088;&#1092;/product/247633/kondensator-bevenbi-plenochnyy-polipropilenovyy-12uf-250v5-4085c-45h24mm-mkpa-c/" TargetMode="External"/><Relationship Id="rId_hyperlink_2735" Type="http://schemas.openxmlformats.org/officeDocument/2006/relationships/hyperlink" Target="http://&#1101;&#1083;&#1077;&#1082;&#1090;&#1088;&#1086;-&#1084;&#1072;&#1088;&#1082;&#1077;&#1090;.&#1088;&#1092;/product/247635/kondensator-bevenbi-plenochnyy-polipropilenovyy-15uf-250v5-4085c-185h115mm-mkpa-c/" TargetMode="External"/><Relationship Id="rId_hyperlink_2736" Type="http://schemas.openxmlformats.org/officeDocument/2006/relationships/hyperlink" Target="http://&#1101;&#1083;&#1077;&#1082;&#1090;&#1088;&#1086;-&#1084;&#1072;&#1088;&#1082;&#1077;&#1090;.&#1088;&#1092;/product/247644/kondensator-bevenbi-plenochnyy-polipropilenovyy-18uf-250v5-4085c-45h295mm-mkpa-c/" TargetMode="External"/><Relationship Id="rId_hyperlink_2737" Type="http://schemas.openxmlformats.org/officeDocument/2006/relationships/hyperlink" Target="http://&#1101;&#1083;&#1077;&#1082;&#1090;&#1088;&#1086;-&#1084;&#1072;&#1088;&#1082;&#1077;&#1090;.&#1088;&#1092;/product/249168/montazhnaya-plata-krossovera-12-2a/" TargetMode="External"/><Relationship Id="rId_hyperlink_2738" Type="http://schemas.openxmlformats.org/officeDocument/2006/relationships/hyperlink" Target="http://&#1101;&#1083;&#1077;&#1082;&#1090;&#1088;&#1086;-&#1084;&#1072;&#1088;&#1082;&#1077;&#1090;.&#1088;&#1092;/product/249164/montazhnaya-plata-krossovera-by-6t/" TargetMode="External"/><Relationship Id="rId_hyperlink_2739" Type="http://schemas.openxmlformats.org/officeDocument/2006/relationships/hyperlink" Target="http://&#1101;&#1083;&#1077;&#1082;&#1090;&#1088;&#1086;-&#1084;&#1072;&#1088;&#1082;&#1077;&#1090;.&#1088;&#1092;/product/248980/montazhnaya-plata-krossovera-by-6w/" TargetMode="External"/><Relationship Id="rId_hyperlink_2740" Type="http://schemas.openxmlformats.org/officeDocument/2006/relationships/hyperlink" Target="http://&#1101;&#1083;&#1077;&#1082;&#1090;&#1088;&#1086;-&#1084;&#1072;&#1088;&#1082;&#1077;&#1090;.&#1088;&#1092;/product/249167/montazhnaya-plata-krossovera-es-80/" TargetMode="External"/><Relationship Id="rId_hyperlink_2741" Type="http://schemas.openxmlformats.org/officeDocument/2006/relationships/hyperlink" Target="http://&#1101;&#1083;&#1077;&#1082;&#1090;&#1088;&#1086;-&#1084;&#1072;&#1088;&#1082;&#1077;&#1090;.&#1088;&#1092;/product/249166/montazhnaya-plata-krossovera-es302/" TargetMode="External"/><Relationship Id="rId_hyperlink_2742" Type="http://schemas.openxmlformats.org/officeDocument/2006/relationships/hyperlink" Target="http://&#1101;&#1083;&#1077;&#1082;&#1090;&#1088;&#1086;-&#1084;&#1072;&#1088;&#1082;&#1077;&#1090;.&#1088;&#1092;/product/249165/montazhnaya-plata-krossovera-es60s/" TargetMode="External"/><Relationship Id="rId_hyperlink_2743" Type="http://schemas.openxmlformats.org/officeDocument/2006/relationships/hyperlink" Target="http://&#1101;&#1083;&#1077;&#1082;&#1090;&#1088;&#1086;-&#1084;&#1072;&#1088;&#1082;&#1077;&#1090;.&#1088;&#1092;/product/249169/montazhnaya-plata-krossovera-es90t/" TargetMode="External"/><Relationship Id="rId_hyperlink_2744" Type="http://schemas.openxmlformats.org/officeDocument/2006/relationships/hyperlink" Target="http://&#1101;&#1083;&#1077;&#1082;&#1090;&#1088;&#1086;-&#1084;&#1072;&#1088;&#1082;&#1077;&#1090;.&#1088;&#1092;/product/249170/montazhnaya-plata-krossovera-es90w/" TargetMode="External"/><Relationship Id="rId_hyperlink_2745" Type="http://schemas.openxmlformats.org/officeDocument/2006/relationships/hyperlink" Target="http://&#1101;&#1083;&#1077;&#1082;&#1090;&#1088;&#1086;-&#1084;&#1072;&#1088;&#1082;&#1077;&#1090;.&#1088;&#1092;/product/249147/dinamik-vch-lentochnyy-15-vt-r-5-om-94db-4-to-30khz-hivi-rt1c-a/" TargetMode="External"/><Relationship Id="rId_hyperlink_2746" Type="http://schemas.openxmlformats.org/officeDocument/2006/relationships/hyperlink" Target="http://&#1101;&#1083;&#1077;&#1082;&#1090;&#1088;&#1086;-&#1084;&#1072;&#1088;&#1082;&#1077;&#1090;.&#1088;&#1092;/product/246798/dinamik-vch-lentochnyy-12vt-r-5-om-2-40khz-90db-fountek-neocd10/" TargetMode="External"/><Relationship Id="rId_hyperlink_2747" Type="http://schemas.openxmlformats.org/officeDocument/2006/relationships/hyperlink" Target="http://&#1101;&#1083;&#1077;&#1082;&#1090;&#1088;&#1086;-&#1084;&#1072;&#1088;&#1082;&#1077;&#1090;.&#1088;&#1092;/product/246797/dinamik-vch-lentochnyy-17vt-r-7-om-14-40khz-93db-fountek-neocd30/" TargetMode="External"/><Relationship Id="rId_hyperlink_2748" Type="http://schemas.openxmlformats.org/officeDocument/2006/relationships/hyperlink" Target="http://&#1101;&#1083;&#1077;&#1082;&#1090;&#1088;&#1086;-&#1084;&#1072;&#1088;&#1082;&#1077;&#1090;.&#1088;&#1092;/product/246651/dinamik-vch-lentochnyy-218-56mm-35kgc-40kgc-89db-15vt30vt-4om-cena-za-komplekt-2sht/" TargetMode="External"/><Relationship Id="rId_hyperlink_2749" Type="http://schemas.openxmlformats.org/officeDocument/2006/relationships/hyperlink" Target="http://&#1101;&#1083;&#1077;&#1082;&#1090;&#1088;&#1086;-&#1084;&#1072;&#1088;&#1082;&#1077;&#1090;.&#1088;&#1092;/product/246652/dinamik-vch-lentochnyy-218-56mm-35kgc-40kgc-89db-15vt30vt-8om-cena-za-komplekt-2sht/" TargetMode="External"/><Relationship Id="rId_hyperlink_2750" Type="http://schemas.openxmlformats.org/officeDocument/2006/relationships/hyperlink" Target="http://&#1101;&#1083;&#1077;&#1082;&#1090;&#1088;&#1086;-&#1084;&#1072;&#1088;&#1082;&#1077;&#1090;.&#1088;&#1092;/product/246650/dinamik-vch-lentochnyy-26-65mm-3kgc-40kgc-89db-15vt30vt-4om-cena-za-komplekt-2sht/" TargetMode="External"/><Relationship Id="rId_hyperlink_2751" Type="http://schemas.openxmlformats.org/officeDocument/2006/relationships/hyperlink" Target="http://&#1101;&#1083;&#1077;&#1082;&#1090;&#1088;&#1086;-&#1084;&#1072;&#1088;&#1082;&#1077;&#1090;.&#1088;&#1092;/product/249653/dinamik-vch-lentochnyy-20vt-r-6-om-12-40khz-92db-fountek-s10/" TargetMode="External"/><Relationship Id="rId_hyperlink_2752" Type="http://schemas.openxmlformats.org/officeDocument/2006/relationships/hyperlink" Target="http://&#1101;&#1083;&#1077;&#1082;&#1090;&#1088;&#1086;-&#1084;&#1072;&#1088;&#1082;&#1077;&#1090;.&#1088;&#1092;/product/248689/dinamik-vch-lentochnyy-20vt-r-8-om-12-40khz-92db-fountek-neox-10/" TargetMode="External"/><Relationship Id="rId_hyperlink_2753" Type="http://schemas.openxmlformats.org/officeDocument/2006/relationships/hyperlink" Target="http://&#1101;&#1083;&#1077;&#1082;&#1090;&#1088;&#1086;-&#1084;&#1072;&#1088;&#1082;&#1077;&#1090;.&#1088;&#1092;/product/247117/dinamik-vch-shelkovyy-kupol-218-56mm-razmer-6565mm-15-20kgc-89db-20vt-6-om/" TargetMode="External"/><Relationship Id="rId_hyperlink_2754" Type="http://schemas.openxmlformats.org/officeDocument/2006/relationships/hyperlink" Target="http://&#1101;&#1083;&#1077;&#1082;&#1090;&#1088;&#1086;-&#1084;&#1072;&#1088;&#1082;&#1077;&#1090;.&#1088;&#1092;/product/249149/dinamik-vch-shelkovyy-kupol-25mm-10vt-r-4-om-83db-15-to-20khz-xdex-52y04-j21nd12/" TargetMode="External"/><Relationship Id="rId_hyperlink_2755" Type="http://schemas.openxmlformats.org/officeDocument/2006/relationships/hyperlink" Target="http://&#1101;&#1083;&#1077;&#1082;&#1090;&#1088;&#1086;-&#1084;&#1072;&#1088;&#1082;&#1077;&#1090;.&#1088;&#1092;/product/249148/dinamik-vch-shelkovyy-kupol-25mm-15-vt-r-6-om-89db-15-to-20khz-hivi-q1r/" TargetMode="External"/><Relationship Id="rId_hyperlink_2756" Type="http://schemas.openxmlformats.org/officeDocument/2006/relationships/hyperlink" Target="http://&#1101;&#1083;&#1077;&#1082;&#1090;&#1088;&#1086;-&#1084;&#1072;&#1088;&#1082;&#1077;&#1090;.&#1088;&#1092;/product/244781/dinamik-vch-shelkovyy-kupol-25mm-6-om-d64mm-89-db-20-w-b37/" TargetMode="External"/><Relationship Id="rId_hyperlink_2757" Type="http://schemas.openxmlformats.org/officeDocument/2006/relationships/hyperlink" Target="http://&#1101;&#1083;&#1077;&#1082;&#1090;&#1088;&#1086;-&#1084;&#1072;&#1088;&#1082;&#1077;&#1090;.&#1088;&#1092;/product/244782/dinamik-vch-shelkovyy-kupol-25mm-6-om-d74mm-89-db-20-w-w5-chernyy-flanec/" TargetMode="External"/><Relationship Id="rId_hyperlink_2758" Type="http://schemas.openxmlformats.org/officeDocument/2006/relationships/hyperlink" Target="http://&#1101;&#1083;&#1077;&#1082;&#1090;&#1088;&#1086;-&#1084;&#1072;&#1088;&#1082;&#1077;&#1090;.&#1088;&#1092;/product/249544/dinamik-vch-shelkovyy-kupol-25mm-6-om-d74mm-89-db-20-w-zaschitnaya-setka-chernyy-flanec/" TargetMode="External"/><Relationship Id="rId_hyperlink_2759" Type="http://schemas.openxmlformats.org/officeDocument/2006/relationships/hyperlink" Target="http://&#1101;&#1083;&#1077;&#1082;&#1090;&#1088;&#1086;-&#1084;&#1072;&#1088;&#1082;&#1077;&#1090;.&#1088;&#1092;/product/248363/drayver-kompressionnyy-na-vint-12-20kgc-108db-120vt-8-om-pro-de446/" TargetMode="External"/><Relationship Id="rId_hyperlink_2760" Type="http://schemas.openxmlformats.org/officeDocument/2006/relationships/hyperlink" Target="http://&#1101;&#1083;&#1077;&#1082;&#1090;&#1088;&#1086;-&#1084;&#1072;&#1088;&#1082;&#1077;&#1090;.&#1088;&#1092;/product/247113/rupor-akustichekskiy-138mmh138mm-na-flanec-gorlovina-d-26mm/" TargetMode="External"/><Relationship Id="rId_hyperlink_2761" Type="http://schemas.openxmlformats.org/officeDocument/2006/relationships/hyperlink" Target="http://&#1101;&#1083;&#1077;&#1082;&#1090;&#1088;&#1086;-&#1084;&#1072;&#1088;&#1082;&#1077;&#1090;.&#1088;&#1092;/product/248266/rupor-akustichekskiy-d127mm-na-vint-gorlovina-d-26mm/" TargetMode="External"/><Relationship Id="rId_hyperlink_2762" Type="http://schemas.openxmlformats.org/officeDocument/2006/relationships/hyperlink" Target="http://&#1101;&#1083;&#1077;&#1082;&#1090;&#1088;&#1086;-&#1084;&#1072;&#1088;&#1082;&#1077;&#1090;.&#1088;&#1092;/product/248267/rupor-akustichekskiy-d80mm-na-vint-gorlovina-d-26mm/" TargetMode="External"/><Relationship Id="rId_hyperlink_2763" Type="http://schemas.openxmlformats.org/officeDocument/2006/relationships/hyperlink" Target="http://&#1101;&#1083;&#1077;&#1082;&#1090;&#1088;&#1086;-&#1084;&#1072;&#1088;&#1082;&#1077;&#1090;.&#1088;&#1092;/product/248265/rupor-akustichekskiy-d95mm-na-vint-gorlovina-d-26mm/" TargetMode="External"/><Relationship Id="rId_hyperlink_2764" Type="http://schemas.openxmlformats.org/officeDocument/2006/relationships/hyperlink" Target="http://&#1101;&#1083;&#1077;&#1082;&#1090;&#1088;&#1086;-&#1084;&#1072;&#1088;&#1082;&#1077;&#1090;.&#1088;&#1092;/product/248981/tviter-vch-rupornyy-neodimovyy-magnit-12-20kgc-98db-60vt-4-om-bez-rupora/" TargetMode="External"/><Relationship Id="rId_hyperlink_2765" Type="http://schemas.openxmlformats.org/officeDocument/2006/relationships/hyperlink" Target="http://&#1101;&#1083;&#1077;&#1082;&#1090;&#1088;&#1086;-&#1084;&#1072;&#1088;&#1082;&#1077;&#1090;.&#1088;&#1092;/product/249171/tviter-vch-rupornyy-neodimovyy-magnit-12-20kgc-98db-60vt-4-om-rupor-585585mm/" TargetMode="External"/><Relationship Id="rId_hyperlink_2766" Type="http://schemas.openxmlformats.org/officeDocument/2006/relationships/hyperlink" Target="http://&#1101;&#1083;&#1077;&#1082;&#1090;&#1088;&#1086;-&#1084;&#1072;&#1088;&#1082;&#1077;&#1090;.&#1088;&#1092;/product/246510/kley-interbond-cianoakrilatnyy-dvuhkomponentnyy-20050ml/" TargetMode="External"/><Relationship Id="rId_hyperlink_2767" Type="http://schemas.openxmlformats.org/officeDocument/2006/relationships/hyperlink" Target="http://&#1101;&#1083;&#1077;&#1082;&#1090;&#1088;&#1086;-&#1084;&#1072;&#1088;&#1082;&#1077;&#1090;.&#1088;&#1092;/product/246509/kley-sodobond-cianoakrilatnyy-40gr/" TargetMode="External"/><Relationship Id="rId_hyperlink_2768" Type="http://schemas.openxmlformats.org/officeDocument/2006/relationships/hyperlink" Target="http://&#1101;&#1083;&#1077;&#1082;&#1090;&#1088;&#1086;-&#1084;&#1072;&#1088;&#1082;&#1077;&#1090;.&#1088;&#1092;/product/246673/kreplenie-dlya-akusticheskih-griley-model-29/" TargetMode="External"/><Relationship Id="rId_hyperlink_2769" Type="http://schemas.openxmlformats.org/officeDocument/2006/relationships/hyperlink" Target="http://&#1101;&#1083;&#1077;&#1082;&#1090;&#1088;&#1086;-&#1084;&#1072;&#1088;&#1082;&#1077;&#1090;.&#1088;&#1092;/product/245959/kreplenie-dlya-akusticheskih-griley-model-35/" TargetMode="External"/><Relationship Id="rId_hyperlink_2770" Type="http://schemas.openxmlformats.org/officeDocument/2006/relationships/hyperlink" Target="http://&#1101;&#1083;&#1077;&#1082;&#1090;&#1088;&#1086;-&#1084;&#1072;&#1088;&#1082;&#1077;&#1090;.&#1088;&#1092;/product/246661/kreplenie-dlya-akusticheskih-griley-model-36/" TargetMode="External"/><Relationship Id="rId_hyperlink_2771" Type="http://schemas.openxmlformats.org/officeDocument/2006/relationships/hyperlink" Target="http://&#1101;&#1083;&#1077;&#1082;&#1090;&#1088;&#1086;-&#1084;&#1072;&#1088;&#1082;&#1077;&#1090;.&#1088;&#1092;/product/246674/kreplenie-dlya-akusticheskih-griley-model-37/" TargetMode="External"/><Relationship Id="rId_hyperlink_2772" Type="http://schemas.openxmlformats.org/officeDocument/2006/relationships/hyperlink" Target="http://&#1101;&#1083;&#1077;&#1082;&#1090;&#1088;&#1086;-&#1084;&#1072;&#1088;&#1082;&#1077;&#1090;.&#1088;&#1092;/product/246675/kreplenie-dlya-akusticheskih-griley-model-39/" TargetMode="External"/><Relationship Id="rId_hyperlink_2773" Type="http://schemas.openxmlformats.org/officeDocument/2006/relationships/hyperlink" Target="http://&#1101;&#1083;&#1077;&#1082;&#1090;&#1088;&#1086;-&#1084;&#1072;&#1088;&#1082;&#1077;&#1090;.&#1088;&#1092;/product/246662/kreplenie-dlya-akusticheskih-griley-model-42/" TargetMode="External"/><Relationship Id="rId_hyperlink_2774" Type="http://schemas.openxmlformats.org/officeDocument/2006/relationships/hyperlink" Target="http://&#1101;&#1083;&#1077;&#1082;&#1090;&#1088;&#1086;-&#1084;&#1072;&#1088;&#1082;&#1077;&#1090;.&#1088;&#1092;/product/246666/kreplenie-dlya-akusticheskih-griley-model-43/" TargetMode="External"/><Relationship Id="rId_hyperlink_2775" Type="http://schemas.openxmlformats.org/officeDocument/2006/relationships/hyperlink" Target="http://&#1101;&#1083;&#1077;&#1082;&#1090;&#1088;&#1086;-&#1084;&#1072;&#1088;&#1082;&#1077;&#1090;.&#1088;&#1092;/product/246663/kreplenie-dlya-akusticheskih-griley-model-44/" TargetMode="External"/><Relationship Id="rId_hyperlink_2776" Type="http://schemas.openxmlformats.org/officeDocument/2006/relationships/hyperlink" Target="http://&#1101;&#1083;&#1077;&#1082;&#1090;&#1088;&#1086;-&#1084;&#1072;&#1088;&#1082;&#1077;&#1090;.&#1088;&#1092;/product/246664/kreplenie-dlya-akusticheskih-griley-model-45/" TargetMode="External"/><Relationship Id="rId_hyperlink_2777" Type="http://schemas.openxmlformats.org/officeDocument/2006/relationships/hyperlink" Target="http://&#1101;&#1083;&#1077;&#1082;&#1090;&#1088;&#1086;-&#1084;&#1072;&#1088;&#1082;&#1077;&#1090;.&#1088;&#1092;/product/246676/kreplenie-dlya-akusticheskih-griley-model-46/" TargetMode="External"/><Relationship Id="rId_hyperlink_2778" Type="http://schemas.openxmlformats.org/officeDocument/2006/relationships/hyperlink" Target="http://&#1101;&#1083;&#1077;&#1082;&#1090;&#1088;&#1086;-&#1084;&#1072;&#1088;&#1082;&#1077;&#1090;.&#1088;&#1092;/product/246667/kreplenie-dlya-akusticheskih-griley-model-50/" TargetMode="External"/><Relationship Id="rId_hyperlink_2779" Type="http://schemas.openxmlformats.org/officeDocument/2006/relationships/hyperlink" Target="http://&#1101;&#1083;&#1077;&#1082;&#1090;&#1088;&#1086;-&#1084;&#1072;&#1088;&#1082;&#1077;&#1090;.&#1088;&#1092;/product/246677/kreplenie-dlya-akusticheskih-griley-model-52/" TargetMode="External"/><Relationship Id="rId_hyperlink_2780" Type="http://schemas.openxmlformats.org/officeDocument/2006/relationships/hyperlink" Target="http://&#1101;&#1083;&#1077;&#1082;&#1090;&#1088;&#1086;-&#1084;&#1072;&#1088;&#1082;&#1077;&#1090;.&#1088;&#1092;/product/246668/kreplenie-dlya-akusticheskih-griley-model-55/" TargetMode="External"/><Relationship Id="rId_hyperlink_2781" Type="http://schemas.openxmlformats.org/officeDocument/2006/relationships/hyperlink" Target="http://&#1101;&#1083;&#1077;&#1082;&#1090;&#1088;&#1086;-&#1084;&#1072;&#1088;&#1082;&#1077;&#1090;.&#1088;&#1092;/product/246678/kreplenie-dlya-akusticheskih-griley-model-56/" TargetMode="External"/><Relationship Id="rId_hyperlink_2782" Type="http://schemas.openxmlformats.org/officeDocument/2006/relationships/hyperlink" Target="http://&#1101;&#1083;&#1077;&#1082;&#1090;&#1088;&#1086;-&#1084;&#1072;&#1088;&#1082;&#1077;&#1090;.&#1088;&#1092;/product/246669/kreplenie-dlya-akusticheskih-griley-model-57/" TargetMode="External"/><Relationship Id="rId_hyperlink_2783" Type="http://schemas.openxmlformats.org/officeDocument/2006/relationships/hyperlink" Target="http://&#1101;&#1083;&#1077;&#1082;&#1090;&#1088;&#1086;-&#1084;&#1072;&#1088;&#1082;&#1077;&#1090;.&#1088;&#1092;/product/246670/kreplenie-dlya-akusticheskih-griley-model-58-4/" TargetMode="External"/><Relationship Id="rId_hyperlink_2784" Type="http://schemas.openxmlformats.org/officeDocument/2006/relationships/hyperlink" Target="http://&#1101;&#1083;&#1077;&#1082;&#1090;&#1088;&#1086;-&#1084;&#1072;&#1088;&#1082;&#1077;&#1090;.&#1088;&#1092;/product/246679/kreplenie-dlya-akusticheskih-griley-model-59/" TargetMode="External"/><Relationship Id="rId_hyperlink_2785" Type="http://schemas.openxmlformats.org/officeDocument/2006/relationships/hyperlink" Target="http://&#1101;&#1083;&#1077;&#1082;&#1090;&#1088;&#1086;-&#1084;&#1072;&#1088;&#1082;&#1077;&#1090;.&#1088;&#1092;/product/246671/kreplenie-dlya-akusticheskih-griley-model-60/" TargetMode="External"/><Relationship Id="rId_hyperlink_2786" Type="http://schemas.openxmlformats.org/officeDocument/2006/relationships/hyperlink" Target="http://&#1101;&#1083;&#1077;&#1082;&#1090;&#1088;&#1086;-&#1084;&#1072;&#1088;&#1082;&#1077;&#1090;.&#1088;&#1092;/product/246665/kreplenie-dlya-akusticheskih-griley-model-62/" TargetMode="External"/><Relationship Id="rId_hyperlink_2787" Type="http://schemas.openxmlformats.org/officeDocument/2006/relationships/hyperlink" Target="http://&#1101;&#1083;&#1077;&#1082;&#1090;&#1088;&#1086;-&#1084;&#1072;&#1088;&#1082;&#1077;&#1090;.&#1088;&#1092;/product/244186/tkan-dlya-remonta-akusticheskih-sistem-griley-kolonok-14-h-05-m-korichnevaya/" TargetMode="External"/><Relationship Id="rId_hyperlink_2788" Type="http://schemas.openxmlformats.org/officeDocument/2006/relationships/hyperlink" Target="http://&#1101;&#1083;&#1077;&#1082;&#1090;&#1088;&#1086;-&#1084;&#1072;&#1088;&#1082;&#1077;&#1090;.&#1088;&#1092;/product/244185/tkan-dlya-remonta-akusticheskih-sistem-griley-kolonok-14-h-05-m-chernaya/" TargetMode="External"/><Relationship Id="rId_hyperlink_2789" Type="http://schemas.openxmlformats.org/officeDocument/2006/relationships/hyperlink" Target="http://&#1101;&#1083;&#1077;&#1082;&#1090;&#1088;&#1086;-&#1084;&#1072;&#1088;&#1082;&#1077;&#1090;.&#1088;&#1092;/product/247112/tkan-dlya-remonta-akusticheskih-sistem-griley-kolonok-bezhevyy-017/" TargetMode="External"/><Relationship Id="rId_hyperlink_2790" Type="http://schemas.openxmlformats.org/officeDocument/2006/relationships/hyperlink" Target="http://&#1101;&#1083;&#1077;&#1082;&#1090;&#1088;&#1086;-&#1084;&#1072;&#1088;&#1082;&#1077;&#1090;.&#1088;&#1092;/product/247111/tkan-dlya-remonta-akusticheskih-sistem-griley-kolonok-korichnevyy-018/" TargetMode="External"/><Relationship Id="rId_hyperlink_2791" Type="http://schemas.openxmlformats.org/officeDocument/2006/relationships/hyperlink" Target="http://&#1101;&#1083;&#1077;&#1082;&#1090;&#1088;&#1086;-&#1084;&#1072;&#1088;&#1082;&#1077;&#1090;.&#1088;&#1092;/product/247110/tkan-dlya-remonta-akusticheskih-sistem-griley-kolonok-seryy-016/" TargetMode="External"/><Relationship Id="rId_hyperlink_2792" Type="http://schemas.openxmlformats.org/officeDocument/2006/relationships/hyperlink" Target="http://&#1101;&#1083;&#1077;&#1082;&#1090;&#1088;&#1086;-&#1084;&#1072;&#1088;&#1082;&#1077;&#1090;.&#1088;&#1092;/product/248264/dekorativnoe-kolco-dlya-dinamika-4-dvn120mm-dvnt94mm/" TargetMode="External"/><Relationship Id="rId_hyperlink_2793" Type="http://schemas.openxmlformats.org/officeDocument/2006/relationships/hyperlink" Target="http://&#1101;&#1083;&#1077;&#1082;&#1090;&#1088;&#1086;-&#1084;&#1072;&#1088;&#1082;&#1077;&#1090;.&#1088;&#1092;/product/248268/dekorativnoe-kolco-dlya-dinamika-5-dvn147mm-dvnt119mm/" TargetMode="External"/><Relationship Id="rId_hyperlink_2794" Type="http://schemas.openxmlformats.org/officeDocument/2006/relationships/hyperlink" Target="http://&#1101;&#1083;&#1077;&#1082;&#1090;&#1088;&#1086;-&#1084;&#1072;&#1088;&#1082;&#1077;&#1090;.&#1088;&#1092;/product/248269/dekorativnoe-kolco-dlya-dinamika-6-dvn177mm-dvnt145mm/" TargetMode="External"/><Relationship Id="rId_hyperlink_2795" Type="http://schemas.openxmlformats.org/officeDocument/2006/relationships/hyperlink" Target="http://&#1101;&#1083;&#1077;&#1082;&#1090;&#1088;&#1086;-&#1084;&#1072;&#1088;&#1082;&#1077;&#1090;.&#1088;&#1092;/product/248270/dekorativnoe-kolco-dlya-dinamika-8-dvn220mm-dvnt185mm/" TargetMode="External"/><Relationship Id="rId_hyperlink_2796" Type="http://schemas.openxmlformats.org/officeDocument/2006/relationships/hyperlink" Target="http://&#1101;&#1083;&#1077;&#1082;&#1090;&#1088;&#1086;-&#1084;&#1072;&#1088;&#1082;&#1077;&#1090;.&#1088;&#1092;/product/244779/katushka-zvukovaya-dlya-dinamikov-1952035-4-om/" TargetMode="External"/><Relationship Id="rId_hyperlink_2797" Type="http://schemas.openxmlformats.org/officeDocument/2006/relationships/hyperlink" Target="http://&#1101;&#1083;&#1077;&#1082;&#1090;&#1088;&#1086;-&#1084;&#1072;&#1088;&#1082;&#1077;&#1090;.&#1088;&#1092;/product/244780/katushka-zvukovaya-dlya-dinamikov-1952072-8-om/" TargetMode="External"/><Relationship Id="rId_hyperlink_2798" Type="http://schemas.openxmlformats.org/officeDocument/2006/relationships/hyperlink" Target="http://&#1101;&#1083;&#1077;&#1082;&#1090;&#1088;&#1086;-&#1084;&#1072;&#1088;&#1082;&#1077;&#1090;.&#1088;&#1092;/product/244775/katushka-zvukovaya-dlya-dinamikov-2553235-4-om/" TargetMode="External"/><Relationship Id="rId_hyperlink_2799" Type="http://schemas.openxmlformats.org/officeDocument/2006/relationships/hyperlink" Target="http://&#1101;&#1083;&#1077;&#1082;&#1090;&#1088;&#1086;-&#1084;&#1072;&#1088;&#1082;&#1077;&#1090;.&#1088;&#1092;/product/244778/katushka-zvukovaya-dlya-dinamikov-2553272-8-om/" TargetMode="External"/><Relationship Id="rId_hyperlink_2800" Type="http://schemas.openxmlformats.org/officeDocument/2006/relationships/hyperlink" Target="http://&#1101;&#1083;&#1077;&#1082;&#1090;&#1088;&#1086;-&#1084;&#1072;&#1088;&#1082;&#1077;&#1090;.&#1088;&#1092;/product/244777/katushka-zvukovaya-dlya-dinamikov-2553735-4-om/" TargetMode="External"/><Relationship Id="rId_hyperlink_2801" Type="http://schemas.openxmlformats.org/officeDocument/2006/relationships/hyperlink" Target="http://&#1101;&#1083;&#1077;&#1082;&#1090;&#1088;&#1086;-&#1084;&#1072;&#1088;&#1082;&#1077;&#1090;.&#1088;&#1092;/product/247975/kolpachok-pylezaschitnyy-dlya-akusticheskogo-dinamika-polipropelen-d35mm-h8mm/" TargetMode="External"/><Relationship Id="rId_hyperlink_2802" Type="http://schemas.openxmlformats.org/officeDocument/2006/relationships/hyperlink" Target="http://&#1101;&#1083;&#1077;&#1082;&#1090;&#1088;&#1086;-&#1084;&#1072;&#1088;&#1082;&#1077;&#1090;.&#1088;&#1092;/product/244174/podves-dlya-dinamikov-penopoliuretana-ppu-10-245180mm/" TargetMode="External"/><Relationship Id="rId_hyperlink_2803" Type="http://schemas.openxmlformats.org/officeDocument/2006/relationships/hyperlink" Target="http://&#1101;&#1083;&#1077;&#1082;&#1090;&#1088;&#1086;-&#1084;&#1072;&#1088;&#1082;&#1077;&#1090;.&#1088;&#1092;/product/244175/podves-dlya-dinamikov-penopoliuretana-ppu-12-295220mm/" TargetMode="External"/><Relationship Id="rId_hyperlink_2804" Type="http://schemas.openxmlformats.org/officeDocument/2006/relationships/hyperlink" Target="http://&#1101;&#1083;&#1077;&#1082;&#1090;&#1088;&#1086;-&#1084;&#1072;&#1088;&#1082;&#1077;&#1090;.&#1088;&#1092;/product/244170/podves-dlya-dinamikov-penopoliuretana-ppu-4-10065mm/" TargetMode="External"/><Relationship Id="rId_hyperlink_2805" Type="http://schemas.openxmlformats.org/officeDocument/2006/relationships/hyperlink" Target="http://&#1101;&#1083;&#1077;&#1082;&#1090;&#1088;&#1086;-&#1084;&#1072;&#1088;&#1082;&#1077;&#1090;.&#1088;&#1092;/product/244171/podves-dlya-dinamikov-penopoliuretana-ppu-5-12585mm/" TargetMode="External"/><Relationship Id="rId_hyperlink_2806" Type="http://schemas.openxmlformats.org/officeDocument/2006/relationships/hyperlink" Target="http://&#1101;&#1083;&#1077;&#1082;&#1090;&#1088;&#1086;-&#1084;&#1072;&#1088;&#1082;&#1077;&#1090;.&#1088;&#1092;/product/244172/podves-dlya-dinamikov-penopoliuretana-ppu-65-155105mm/" TargetMode="External"/><Relationship Id="rId_hyperlink_2807" Type="http://schemas.openxmlformats.org/officeDocument/2006/relationships/hyperlink" Target="http://&#1101;&#1083;&#1077;&#1082;&#1090;&#1088;&#1086;-&#1084;&#1072;&#1088;&#1082;&#1077;&#1090;.&#1088;&#1092;/product/244173/podves-dlya-dinamikov-penopoliuretana-ppu-8-195135mm/" TargetMode="External"/><Relationship Id="rId_hyperlink_2808" Type="http://schemas.openxmlformats.org/officeDocument/2006/relationships/hyperlink" Target="http://&#1101;&#1083;&#1077;&#1082;&#1090;&#1088;&#1086;-&#1084;&#1072;&#1088;&#1082;&#1077;&#1090;.&#1088;&#1092;/product/246362/podves-dlya-dinamikov-rezinovyy-s-vyemkoy-pod-4-vinta-10-tolschina-1mm/" TargetMode="External"/><Relationship Id="rId_hyperlink_2809" Type="http://schemas.openxmlformats.org/officeDocument/2006/relationships/hyperlink" Target="http://&#1101;&#1083;&#1077;&#1082;&#1090;&#1088;&#1086;-&#1084;&#1072;&#1088;&#1082;&#1077;&#1090;.&#1088;&#1092;/product/246363/podves-dlya-dinamikov-rezinovyy-s-vyemkoy-pod-8-vintov-10-tolschina-15mm/" TargetMode="External"/><Relationship Id="rId_hyperlink_2810" Type="http://schemas.openxmlformats.org/officeDocument/2006/relationships/hyperlink" Target="http://&#1101;&#1083;&#1077;&#1082;&#1090;&#1088;&#1086;-&#1084;&#1072;&#1088;&#1082;&#1077;&#1090;.&#1088;&#1092;/product/246293/podves-dlya-dinamikov-rezinovyy-3/" TargetMode="External"/><Relationship Id="rId_hyperlink_2811" Type="http://schemas.openxmlformats.org/officeDocument/2006/relationships/hyperlink" Target="http://&#1101;&#1083;&#1077;&#1082;&#1090;&#1088;&#1086;-&#1084;&#1072;&#1088;&#1082;&#1077;&#1090;.&#1088;&#1092;/product/249545/podves-dlya-dinamikov-rezinovyy-4/" TargetMode="External"/><Relationship Id="rId_hyperlink_2812" Type="http://schemas.openxmlformats.org/officeDocument/2006/relationships/hyperlink" Target="http://&#1101;&#1083;&#1077;&#1082;&#1090;&#1088;&#1086;-&#1084;&#1072;&#1088;&#1082;&#1077;&#1090;.&#1088;&#1092;/product/249546/podves-dlya-dinamikov-rezinovyy-45/" TargetMode="External"/><Relationship Id="rId_hyperlink_2813" Type="http://schemas.openxmlformats.org/officeDocument/2006/relationships/hyperlink" Target="http://&#1101;&#1083;&#1077;&#1082;&#1090;&#1088;&#1086;-&#1084;&#1072;&#1088;&#1082;&#1077;&#1090;.&#1088;&#1092;/product/246294/podves-dlya-dinamikov-rezinovyy-5/" TargetMode="External"/><Relationship Id="rId_hyperlink_2814" Type="http://schemas.openxmlformats.org/officeDocument/2006/relationships/hyperlink" Target="http://&#1101;&#1083;&#1077;&#1082;&#1090;&#1088;&#1086;-&#1084;&#1072;&#1088;&#1082;&#1077;&#1090;.&#1088;&#1092;/product/246295/podves-dlya-dinamikov-rezinovyy-65/" TargetMode="External"/><Relationship Id="rId_hyperlink_2815" Type="http://schemas.openxmlformats.org/officeDocument/2006/relationships/hyperlink" Target="http://&#1101;&#1083;&#1077;&#1082;&#1090;&#1088;&#1086;-&#1084;&#1072;&#1088;&#1082;&#1077;&#1090;.&#1088;&#1092;/product/249547/podves-dlya-dinamikov-rezinovyy-7/" TargetMode="External"/><Relationship Id="rId_hyperlink_2816" Type="http://schemas.openxmlformats.org/officeDocument/2006/relationships/hyperlink" Target="http://&#1101;&#1083;&#1077;&#1082;&#1090;&#1088;&#1086;-&#1084;&#1072;&#1088;&#1082;&#1077;&#1090;.&#1088;&#1092;/product/249548/podves-dlya-dinamikov-rezinovyy-8/" TargetMode="External"/><Relationship Id="rId_hyperlink_2817" Type="http://schemas.openxmlformats.org/officeDocument/2006/relationships/hyperlink" Target="http://&#1101;&#1083;&#1077;&#1082;&#1090;&#1088;&#1086;-&#1084;&#1072;&#1088;&#1082;&#1077;&#1090;.&#1088;&#1092;/product/246296/podves-dlya-dinamikov-rezinovyy-10/" TargetMode="External"/><Relationship Id="rId_hyperlink_2818" Type="http://schemas.openxmlformats.org/officeDocument/2006/relationships/hyperlink" Target="http://&#1101;&#1083;&#1077;&#1082;&#1090;&#1088;&#1086;-&#1084;&#1072;&#1088;&#1082;&#1077;&#1090;.&#1088;&#1092;/product/246297/podves-dlya-dinamikov-rezinovyy-12/" TargetMode="External"/><Relationship Id="rId_hyperlink_2819" Type="http://schemas.openxmlformats.org/officeDocument/2006/relationships/hyperlink" Target="http://&#1101;&#1083;&#1077;&#1082;&#1090;&#1088;&#1086;-&#1084;&#1072;&#1088;&#1082;&#1077;&#1090;.&#1088;&#1092;/product/249693/podves-dlya-dinamikov-rezinovyy-12-220-275mm/" TargetMode="External"/><Relationship Id="rId_hyperlink_2820" Type="http://schemas.openxmlformats.org/officeDocument/2006/relationships/hyperlink" Target="http://&#1101;&#1083;&#1077;&#1082;&#1090;&#1088;&#1086;-&#1084;&#1072;&#1088;&#1082;&#1077;&#1090;.&#1088;&#1092;/product/246361/podves-dlya-dinamikov-rezinovyy-6h9/" TargetMode="External"/><Relationship Id="rId_hyperlink_2821" Type="http://schemas.openxmlformats.org/officeDocument/2006/relationships/hyperlink" Target="http://&#1101;&#1083;&#1077;&#1082;&#1090;&#1088;&#1086;-&#1084;&#1072;&#1088;&#1082;&#1077;&#1090;.&#1088;&#1092;/product/249695/podves-dlya-dinamikov-rezinovyy-8-150-175mm/" TargetMode="External"/><Relationship Id="rId_hyperlink_2822" Type="http://schemas.openxmlformats.org/officeDocument/2006/relationships/hyperlink" Target="http://&#1101;&#1083;&#1077;&#1082;&#1090;&#1088;&#1086;-&#1084;&#1072;&#1088;&#1082;&#1077;&#1090;.&#1088;&#1092;/product/246239/prokladka-dempfernaya-dlya-akusticheskogo-dinamika-10082mm/" TargetMode="External"/><Relationship Id="rId_hyperlink_2823" Type="http://schemas.openxmlformats.org/officeDocument/2006/relationships/hyperlink" Target="http://&#1101;&#1083;&#1077;&#1082;&#1090;&#1088;&#1086;-&#1084;&#1072;&#1088;&#1082;&#1077;&#1090;.&#1088;&#1092;/product/246240/prokladka-dempfernaya-dlya-akusticheskogo-dinamika-10494mm/" TargetMode="External"/><Relationship Id="rId_hyperlink_2824" Type="http://schemas.openxmlformats.org/officeDocument/2006/relationships/hyperlink" Target="http://&#1101;&#1083;&#1077;&#1082;&#1090;&#1088;&#1086;-&#1084;&#1072;&#1088;&#1082;&#1077;&#1090;.&#1088;&#1092;/product/246238/prokladka-dempfernaya-dlya-akusticheskogo-dinamika-10888mm/" TargetMode="External"/><Relationship Id="rId_hyperlink_2825" Type="http://schemas.openxmlformats.org/officeDocument/2006/relationships/hyperlink" Target="http://&#1101;&#1083;&#1077;&#1082;&#1090;&#1088;&#1086;-&#1084;&#1072;&#1088;&#1082;&#1077;&#1090;.&#1088;&#1092;/product/245960/prokladka-dempfernaya-dlya-akusticheskogo-dinamika-11797mm/" TargetMode="External"/><Relationship Id="rId_hyperlink_2826" Type="http://schemas.openxmlformats.org/officeDocument/2006/relationships/hyperlink" Target="http://&#1101;&#1083;&#1077;&#1082;&#1090;&#1088;&#1086;-&#1084;&#1072;&#1088;&#1082;&#1077;&#1090;.&#1088;&#1092;/product/246237/prokladka-dempfernaya-dlya-akusticheskogo-dinamika-120100mm/" TargetMode="External"/><Relationship Id="rId_hyperlink_2827" Type="http://schemas.openxmlformats.org/officeDocument/2006/relationships/hyperlink" Target="http://&#1101;&#1083;&#1077;&#1082;&#1090;&#1088;&#1086;-&#1084;&#1072;&#1088;&#1082;&#1077;&#1090;.&#1088;&#1092;/product/246236/prokladka-dempfernaya-dlya-akusticheskogo-dinamika-127105mm/" TargetMode="External"/><Relationship Id="rId_hyperlink_2828" Type="http://schemas.openxmlformats.org/officeDocument/2006/relationships/hyperlink" Target="http://&#1101;&#1083;&#1077;&#1082;&#1090;&#1088;&#1086;-&#1084;&#1072;&#1088;&#1082;&#1077;&#1090;.&#1088;&#1092;/product/246234/prokladka-dempfernaya-dlya-akusticheskogo-dinamika-148128mm/" TargetMode="External"/><Relationship Id="rId_hyperlink_2829" Type="http://schemas.openxmlformats.org/officeDocument/2006/relationships/hyperlink" Target="http://&#1101;&#1083;&#1077;&#1082;&#1090;&#1088;&#1086;-&#1084;&#1072;&#1088;&#1082;&#1077;&#1090;.&#1088;&#1092;/product/246232/prokladka-dempfernaya-dlya-akusticheskogo-dinamika-178158mm/" TargetMode="External"/><Relationship Id="rId_hyperlink_2830" Type="http://schemas.openxmlformats.org/officeDocument/2006/relationships/hyperlink" Target="http://&#1101;&#1083;&#1077;&#1082;&#1090;&#1088;&#1086;-&#1084;&#1072;&#1088;&#1082;&#1077;&#1090;.&#1088;&#1092;/product/246231/prokladka-dempfernaya-dlya-akusticheskogo-dinamika-190170mm/" TargetMode="External"/><Relationship Id="rId_hyperlink_2831" Type="http://schemas.openxmlformats.org/officeDocument/2006/relationships/hyperlink" Target="http://&#1101;&#1083;&#1077;&#1082;&#1090;&#1088;&#1086;-&#1084;&#1072;&#1088;&#1082;&#1077;&#1090;.&#1088;&#1092;/product/246229/prokladka-dempfernaya-dlya-akusticheskogo-dinamika-245219mm/" TargetMode="External"/><Relationship Id="rId_hyperlink_2832" Type="http://schemas.openxmlformats.org/officeDocument/2006/relationships/hyperlink" Target="http://&#1101;&#1083;&#1077;&#1082;&#1090;&#1088;&#1086;-&#1084;&#1072;&#1088;&#1082;&#1077;&#1090;.&#1088;&#1092;/product/246228/prokladka-dempfernaya-dlya-akusticheskogo-dinamika-255235mm/" TargetMode="External"/><Relationship Id="rId_hyperlink_2833" Type="http://schemas.openxmlformats.org/officeDocument/2006/relationships/hyperlink" Target="http://&#1101;&#1083;&#1077;&#1082;&#1090;&#1088;&#1086;-&#1084;&#1072;&#1088;&#1082;&#1077;&#1090;.&#1088;&#1092;/product/246227/prokladka-dempfernaya-dlya-akusticheskogo-dinamika-265235mm/" TargetMode="External"/><Relationship Id="rId_hyperlink_2834" Type="http://schemas.openxmlformats.org/officeDocument/2006/relationships/hyperlink" Target="http://&#1101;&#1083;&#1077;&#1082;&#1090;&#1088;&#1086;-&#1084;&#1072;&#1088;&#1082;&#1077;&#1090;.&#1088;&#1092;/product/246226/prokladka-dempfernaya-dlya-akusticheskogo-dinamika-267245mm/" TargetMode="External"/><Relationship Id="rId_hyperlink_2835" Type="http://schemas.openxmlformats.org/officeDocument/2006/relationships/hyperlink" Target="http://&#1101;&#1083;&#1077;&#1082;&#1090;&#1088;&#1086;-&#1084;&#1072;&#1088;&#1082;&#1077;&#1090;.&#1088;&#1092;/product/246241/prokladka-dempfernaya-dlya-akusticheskogo-dinamika-7442mm/" TargetMode="External"/><Relationship Id="rId_hyperlink_2836" Type="http://schemas.openxmlformats.org/officeDocument/2006/relationships/hyperlink" Target="http://&#1101;&#1083;&#1077;&#1082;&#1090;&#1088;&#1086;-&#1084;&#1072;&#1088;&#1082;&#1077;&#1090;.&#1088;&#1092;/product/246242/prokladka-dempfernaya-dlya-akusticheskogo-dinamika-7647mm/" TargetMode="External"/><Relationship Id="rId_hyperlink_2837" Type="http://schemas.openxmlformats.org/officeDocument/2006/relationships/hyperlink" Target="http://&#1101;&#1083;&#1077;&#1082;&#1090;&#1088;&#1086;-&#1084;&#1072;&#1088;&#1082;&#1077;&#1090;.&#1088;&#1092;/product/246225/prokladka-dempfernaya-dlya-akusticheskogo-dinamika-8969mm/" TargetMode="External"/><Relationship Id="rId_hyperlink_2838" Type="http://schemas.openxmlformats.org/officeDocument/2006/relationships/hyperlink" Target="http://&#1101;&#1083;&#1077;&#1082;&#1090;&#1088;&#1086;-&#1084;&#1072;&#1088;&#1082;&#1077;&#1090;.&#1088;&#1092;/product/248349/zaschitnyy-kolpachok-dlya-rca-gnezd-zolotistyy/" TargetMode="External"/><Relationship Id="rId_hyperlink_2839" Type="http://schemas.openxmlformats.org/officeDocument/2006/relationships/hyperlink" Target="http://&#1101;&#1083;&#1077;&#1082;&#1090;&#1088;&#1086;-&#1084;&#1072;&#1088;&#1082;&#1077;&#1090;.&#1088;&#1092;/product/243108/klemma-akusticheskaya-28mm-s-izolyatorom-pozolochennaya-chernaya-10/" TargetMode="External"/><Relationship Id="rId_hyperlink_2840" Type="http://schemas.openxmlformats.org/officeDocument/2006/relationships/hyperlink" Target="http://&#1101;&#1083;&#1077;&#1082;&#1090;&#1088;&#1086;-&#1084;&#1072;&#1088;&#1082;&#1077;&#1090;.&#1088;&#1092;/product/243109/klemma-akusticheskaya-48mm-s-izolyatorom-pozolochennaya-krasnaya-10/" TargetMode="External"/><Relationship Id="rId_hyperlink_2841" Type="http://schemas.openxmlformats.org/officeDocument/2006/relationships/hyperlink" Target="http://&#1101;&#1083;&#1077;&#1082;&#1090;&#1088;&#1086;-&#1084;&#1072;&#1088;&#1082;&#1077;&#1090;.&#1088;&#1092;/product/243110/klemma-akusticheskaya-635mm-s-izolyatorom-pozolochennaya-krasnayachernaya-10/" TargetMode="External"/><Relationship Id="rId_hyperlink_2842" Type="http://schemas.openxmlformats.org/officeDocument/2006/relationships/hyperlink" Target="http://&#1101;&#1083;&#1077;&#1082;&#1090;&#1088;&#1086;-&#1084;&#1072;&#1088;&#1082;&#1077;&#1090;.&#1088;&#1092;/product/247479/klemma-vilochnaya-akusticheskaya-l30mm-s-izolyatorom-paykaobzhim-krchern-komplekt/" TargetMode="External"/><Relationship Id="rId_hyperlink_2843" Type="http://schemas.openxmlformats.org/officeDocument/2006/relationships/hyperlink" Target="http://&#1101;&#1083;&#1077;&#1082;&#1090;&#1088;&#1086;-&#1084;&#1072;&#1088;&#1082;&#1077;&#1090;.&#1088;&#1092;/product/247480/klemma-vilochnaya-akusticheskaya-l415mm-s-izolyatorom-vint-krchern-komplekt-2sht/" TargetMode="External"/><Relationship Id="rId_hyperlink_2844" Type="http://schemas.openxmlformats.org/officeDocument/2006/relationships/hyperlink" Target="http://&#1101;&#1083;&#1077;&#1082;&#1090;&#1088;&#1086;-&#1084;&#1072;&#1088;&#1082;&#1077;&#1090;.&#1088;&#1092;/product/248109/klemma-vilochnaya-akusticheskaya-dlya-provoda-15-25mm2-16ga-krasnyy/" TargetMode="External"/><Relationship Id="rId_hyperlink_2845" Type="http://schemas.openxmlformats.org/officeDocument/2006/relationships/hyperlink" Target="http://&#1101;&#1083;&#1077;&#1082;&#1090;&#1088;&#1086;-&#1084;&#1072;&#1088;&#1082;&#1077;&#1090;.&#1088;&#1092;/product/247886/klemma-vilochnaya-akusticheskaya-dlya-provoda-15-25mm2-16ga-chernyy/" TargetMode="External"/><Relationship Id="rId_hyperlink_2846" Type="http://schemas.openxmlformats.org/officeDocument/2006/relationships/hyperlink" Target="http://&#1101;&#1083;&#1077;&#1082;&#1090;&#1088;&#1086;-&#1084;&#1072;&#1088;&#1082;&#1077;&#1090;.&#1088;&#1092;/product/248108/klemma-vilochnaya-akusticheskaya-dlya-provoda-10mm2-8ga-krasnyy/" TargetMode="External"/><Relationship Id="rId_hyperlink_2847" Type="http://schemas.openxmlformats.org/officeDocument/2006/relationships/hyperlink" Target="http://&#1101;&#1083;&#1077;&#1082;&#1090;&#1088;&#1086;-&#1084;&#1072;&#1088;&#1082;&#1077;&#1090;.&#1088;&#1092;/product/247885/klemma-vilochnaya-akusticheskaya-dlya-provoda-10mm2-8ga-chernyy/" TargetMode="External"/><Relationship Id="rId_hyperlink_2848" Type="http://schemas.openxmlformats.org/officeDocument/2006/relationships/hyperlink" Target="http://&#1101;&#1083;&#1077;&#1082;&#1090;&#1088;&#1086;-&#1084;&#1072;&#1088;&#1082;&#1077;&#1090;.&#1088;&#1092;/product/247883/klemma-vilochnaya-akusticheskaya-dlya-provoda-4mm2-12ga-krasnyy/" TargetMode="External"/><Relationship Id="rId_hyperlink_2849" Type="http://schemas.openxmlformats.org/officeDocument/2006/relationships/hyperlink" Target="http://&#1101;&#1083;&#1077;&#1082;&#1090;&#1088;&#1086;-&#1084;&#1072;&#1088;&#1082;&#1077;&#1090;.&#1088;&#1092;/product/248106/klemma-vilochnaya-akusticheskaya-dlya-provoda-4mm2-12ga-chernyy/" TargetMode="External"/><Relationship Id="rId_hyperlink_2850" Type="http://schemas.openxmlformats.org/officeDocument/2006/relationships/hyperlink" Target="http://&#1101;&#1083;&#1077;&#1082;&#1090;&#1088;&#1086;-&#1084;&#1072;&#1088;&#1082;&#1077;&#1090;.&#1088;&#1092;/product/248107/klemma-vilochnaya-akusticheskaya-dlya-provoda-6-mm2-10ga-krasnyy/" TargetMode="External"/><Relationship Id="rId_hyperlink_2851" Type="http://schemas.openxmlformats.org/officeDocument/2006/relationships/hyperlink" Target="http://&#1101;&#1083;&#1077;&#1082;&#1090;&#1088;&#1086;-&#1084;&#1072;&#1088;&#1082;&#1077;&#1090;.&#1088;&#1092;/product/247884/klemma-vilochnaya-akusticheskaya-dlya-provoda-6-mm2-10ga-chernyy/" TargetMode="External"/><Relationship Id="rId_hyperlink_2852" Type="http://schemas.openxmlformats.org/officeDocument/2006/relationships/hyperlink" Target="http://&#1101;&#1083;&#1077;&#1082;&#1090;&#1088;&#1086;-&#1084;&#1072;&#1088;&#1082;&#1077;&#1090;.&#1088;&#1092;/product/242938/klemma-vilochnaya-akusticheskaya-kreplenie-na-vint-med-do-6-kvmm/" TargetMode="External"/><Relationship Id="rId_hyperlink_2853" Type="http://schemas.openxmlformats.org/officeDocument/2006/relationships/hyperlink" Target="http://&#1101;&#1083;&#1077;&#1082;&#1090;&#1088;&#1086;-&#1084;&#1072;&#1088;&#1082;&#1077;&#1090;.&#1088;&#1092;/product/247181/klemma-vilochnaya-akusticheskaya-kreplenie-na-vint-pozolochennye-do-6-kvmm/" TargetMode="External"/><Relationship Id="rId_hyperlink_2854" Type="http://schemas.openxmlformats.org/officeDocument/2006/relationships/hyperlink" Target="http://&#1101;&#1083;&#1077;&#1082;&#1090;&#1088;&#1086;-&#1084;&#1072;&#1088;&#1082;&#1077;&#1090;.&#1088;&#1092;/product/248195/vtulka-zakladnaya-pod-vint-m4-l10mm-latun-skvoznaya/" TargetMode="External"/><Relationship Id="rId_hyperlink_2855" Type="http://schemas.openxmlformats.org/officeDocument/2006/relationships/hyperlink" Target="http://&#1101;&#1083;&#1077;&#1082;&#1090;&#1088;&#1086;-&#1084;&#1072;&#1088;&#1082;&#1077;&#1090;.&#1088;&#1092;/product/248196/vtulka-zakladnaya-pod-vint-m5-l12mm-latun-skvoznaya/" TargetMode="External"/><Relationship Id="rId_hyperlink_2856" Type="http://schemas.openxmlformats.org/officeDocument/2006/relationships/hyperlink" Target="http://&#1101;&#1083;&#1077;&#1082;&#1090;&#1088;&#1086;-&#1084;&#1072;&#1088;&#1082;&#1077;&#1090;.&#1088;&#1092;/product/248197/vtulka-zakladnaya-pod-vint-m6-l102mm-latun-skvoznaya/" TargetMode="External"/><Relationship Id="rId_hyperlink_2857" Type="http://schemas.openxmlformats.org/officeDocument/2006/relationships/hyperlink" Target="http://&#1101;&#1083;&#1077;&#1082;&#1090;&#1088;&#1086;-&#1084;&#1072;&#1088;&#1082;&#1077;&#1090;.&#1088;&#1092;/product/248221/nabor-shurupov-dlya-dinamika-fut-1205-n-m4x25-hex-nickel/" TargetMode="External"/><Relationship Id="rId_hyperlink_2858" Type="http://schemas.openxmlformats.org/officeDocument/2006/relationships/hyperlink" Target="http://&#1101;&#1083;&#1077;&#1082;&#1090;&#1088;&#1086;-&#1084;&#1072;&#1088;&#1082;&#1077;&#1090;.&#1088;&#1092;/product/220033/nabor-shurupov-dlya-dinamika-fut-1206-m-m4x25-hex-black-zinc/" TargetMode="External"/><Relationship Id="rId_hyperlink_2859" Type="http://schemas.openxmlformats.org/officeDocument/2006/relationships/hyperlink" Target="http://&#1101;&#1083;&#1077;&#1082;&#1090;&#1088;&#1086;-&#1084;&#1072;&#1088;&#1082;&#1077;&#1090;.&#1088;&#1092;/product/247116/samorezy-dlya-montazha-akusticheskih-dinamikov-m3-12mm/" TargetMode="External"/><Relationship Id="rId_hyperlink_2860" Type="http://schemas.openxmlformats.org/officeDocument/2006/relationships/hyperlink" Target="http://&#1101;&#1083;&#1077;&#1082;&#1090;&#1088;&#1086;-&#1084;&#1072;&#1088;&#1082;&#1077;&#1090;.&#1088;&#1092;/product/247770/samorezy-dlya-montazha-akusticheskih-dinamikov-m3-16mm/" TargetMode="External"/><Relationship Id="rId_hyperlink_2861" Type="http://schemas.openxmlformats.org/officeDocument/2006/relationships/hyperlink" Target="http://&#1101;&#1083;&#1077;&#1082;&#1090;&#1088;&#1086;-&#1084;&#1072;&#1088;&#1082;&#1077;&#1090;.&#1088;&#1092;/product/247771/samorezy-dlya-montazha-akusticheskih-dinamikov-m35-12mm/" TargetMode="External"/><Relationship Id="rId_hyperlink_2862" Type="http://schemas.openxmlformats.org/officeDocument/2006/relationships/hyperlink" Target="http://&#1101;&#1083;&#1077;&#1082;&#1090;&#1088;&#1086;-&#1084;&#1072;&#1088;&#1082;&#1077;&#1090;.&#1088;&#1092;/product/247772/samorezy-dlya-montazha-akusticheskih-dinamikov-m35-16mm/" TargetMode="External"/><Relationship Id="rId_hyperlink_2863" Type="http://schemas.openxmlformats.org/officeDocument/2006/relationships/hyperlink" Target="http://&#1101;&#1083;&#1077;&#1082;&#1090;&#1088;&#1086;-&#1084;&#1072;&#1088;&#1082;&#1077;&#1090;.&#1088;&#1092;/product/247773/samorezy-dlya-montazha-akusticheskih-dinamikov-m35-20mm/" TargetMode="External"/><Relationship Id="rId_hyperlink_2864" Type="http://schemas.openxmlformats.org/officeDocument/2006/relationships/hyperlink" Target="http://&#1101;&#1083;&#1077;&#1082;&#1090;&#1088;&#1086;-&#1084;&#1072;&#1088;&#1082;&#1077;&#1090;.&#1088;&#1092;/product/247774/samorezy-dlya-montazha-akusticheskih-dinamikov-m4-12mm/" TargetMode="External"/><Relationship Id="rId_hyperlink_2865" Type="http://schemas.openxmlformats.org/officeDocument/2006/relationships/hyperlink" Target="http://&#1101;&#1083;&#1077;&#1082;&#1090;&#1088;&#1086;-&#1084;&#1072;&#1088;&#1082;&#1077;&#1090;.&#1088;&#1092;/product/247775/samorezy-dlya-montazha-akusticheskih-dinamikov-m4-16mm/" TargetMode="External"/><Relationship Id="rId_hyperlink_2866" Type="http://schemas.openxmlformats.org/officeDocument/2006/relationships/hyperlink" Target="http://&#1101;&#1083;&#1077;&#1082;&#1090;&#1088;&#1086;-&#1084;&#1072;&#1088;&#1082;&#1077;&#1090;.&#1088;&#1092;/product/247776/samorezy-dlya-montazha-akusticheskih-dinamikov-m4-20mm/" TargetMode="External"/><Relationship Id="rId_hyperlink_2867" Type="http://schemas.openxmlformats.org/officeDocument/2006/relationships/hyperlink" Target="http://&#1101;&#1083;&#1077;&#1082;&#1090;&#1088;&#1086;-&#1084;&#1072;&#1088;&#1082;&#1077;&#1090;.&#1088;&#1092;/product/247777/samorezy-dlya-montazha-akusticheskih-dinamikov-m4-25mm/" TargetMode="External"/><Relationship Id="rId_hyperlink_2868" Type="http://schemas.openxmlformats.org/officeDocument/2006/relationships/hyperlink" Target="http://&#1101;&#1083;&#1077;&#1082;&#1090;&#1088;&#1086;-&#1084;&#1072;&#1088;&#1082;&#1077;&#1090;.&#1088;&#1092;/product/247778/samorezy-dlya-montazha-akusticheskih-dinamikov-m4-30mm/" TargetMode="External"/><Relationship Id="rId_hyperlink_2869" Type="http://schemas.openxmlformats.org/officeDocument/2006/relationships/hyperlink" Target="http://&#1101;&#1083;&#1077;&#1082;&#1090;&#1088;&#1086;-&#1084;&#1072;&#1088;&#1082;&#1077;&#1090;.&#1088;&#1092;/product/247779/samorezy-dlya-montazha-akusticheskih-dinamikov-m5-25mm/" TargetMode="External"/><Relationship Id="rId_hyperlink_2870" Type="http://schemas.openxmlformats.org/officeDocument/2006/relationships/hyperlink" Target="http://&#1101;&#1083;&#1077;&#1082;&#1090;&#1088;&#1086;-&#1084;&#1072;&#1088;&#1082;&#1077;&#1090;.&#1088;&#1092;/product/248618/truba-fazoinvertora-tip-pryamoy-tonel-97-dlina-115mm-127/" TargetMode="External"/><Relationship Id="rId_hyperlink_2871" Type="http://schemas.openxmlformats.org/officeDocument/2006/relationships/hyperlink" Target="http://&#1101;&#1083;&#1077;&#1082;&#1090;&#1088;&#1086;-&#1084;&#1072;&#1088;&#1082;&#1077;&#1090;.&#1088;&#1092;/product/247800/truba-fazoinvertora-tip-konus-76mm-dlina-153mm-22/" TargetMode="External"/><Relationship Id="rId_hyperlink_2872" Type="http://schemas.openxmlformats.org/officeDocument/2006/relationships/hyperlink" Target="http://&#1101;&#1083;&#1077;&#1082;&#1090;&#1088;&#1086;-&#1084;&#1072;&#1088;&#1082;&#1077;&#1090;.&#1088;&#1092;/product/248115/kabelnyy-filtr-vysokochastotnyh-pomeh-ferrit-3mm/" TargetMode="External"/><Relationship Id="rId_hyperlink_2873" Type="http://schemas.openxmlformats.org/officeDocument/2006/relationships/hyperlink" Target="http://&#1101;&#1083;&#1077;&#1082;&#1090;&#1088;&#1086;-&#1084;&#1072;&#1088;&#1082;&#1077;&#1090;.&#1088;&#1092;/product/248116/kabelnyy-filtr-vysokochastotnyh-pomeh-ferrit-4mm/" TargetMode="External"/><Relationship Id="rId_hyperlink_2874" Type="http://schemas.openxmlformats.org/officeDocument/2006/relationships/hyperlink" Target="http://&#1101;&#1083;&#1077;&#1082;&#1090;&#1088;&#1086;-&#1084;&#1072;&#1088;&#1082;&#1077;&#1090;.&#1088;&#1092;/product/245425/kabelnyy-filtr-vysokochastotnyh-pomeh-ferrit-5mm/" TargetMode="External"/><Relationship Id="rId_hyperlink_2875" Type="http://schemas.openxmlformats.org/officeDocument/2006/relationships/hyperlink" Target="http://&#1101;&#1083;&#1077;&#1082;&#1090;&#1088;&#1086;-&#1084;&#1072;&#1088;&#1082;&#1077;&#1090;.&#1088;&#1092;/product/247868/kabelnyy-filtr-vysokochastotnyh-pomeh-ferrit-6mm/" TargetMode="External"/><Relationship Id="rId_hyperlink_2876" Type="http://schemas.openxmlformats.org/officeDocument/2006/relationships/hyperlink" Target="http://&#1101;&#1083;&#1077;&#1082;&#1090;&#1088;&#1086;-&#1084;&#1072;&#1088;&#1082;&#1077;&#1090;.&#1088;&#1092;/product/245426/kabelnyy-filtr-vysokochastotnyh-pomeh-ferrit-7mm/" TargetMode="External"/><Relationship Id="rId_hyperlink_2877" Type="http://schemas.openxmlformats.org/officeDocument/2006/relationships/hyperlink" Target="http://&#1101;&#1083;&#1077;&#1082;&#1090;&#1088;&#1086;-&#1084;&#1072;&#1088;&#1082;&#1077;&#1090;.&#1088;&#1092;/product/247870/kabelnyy-filtr-vysokochastotnyh-pomeh-ferrit-8mm/" TargetMode="External"/><Relationship Id="rId_hyperlink_2878" Type="http://schemas.openxmlformats.org/officeDocument/2006/relationships/hyperlink" Target="http://&#1101;&#1083;&#1077;&#1082;&#1090;&#1088;&#1086;-&#1084;&#1072;&#1088;&#1082;&#1077;&#1090;.&#1088;&#1092;/product/247726/opletka-kabelnaya-ekraniruyuschaya-mednaya-10mm/" TargetMode="External"/><Relationship Id="rId_hyperlink_2879" Type="http://schemas.openxmlformats.org/officeDocument/2006/relationships/hyperlink" Target="http://&#1101;&#1083;&#1077;&#1082;&#1090;&#1088;&#1086;-&#1084;&#1072;&#1088;&#1082;&#1077;&#1090;.&#1088;&#1092;/product/247727/opletka-kabelnaya-ekraniruyuschaya-mednaya-12mm/" TargetMode="External"/><Relationship Id="rId_hyperlink_2880" Type="http://schemas.openxmlformats.org/officeDocument/2006/relationships/hyperlink" Target="http://&#1101;&#1083;&#1077;&#1082;&#1090;&#1088;&#1086;-&#1084;&#1072;&#1088;&#1082;&#1077;&#1090;.&#1088;&#1092;/product/247722/opletka-kabelnaya-ekraniruyuschaya-mednaya-3mm/" TargetMode="External"/><Relationship Id="rId_hyperlink_2881" Type="http://schemas.openxmlformats.org/officeDocument/2006/relationships/hyperlink" Target="http://&#1101;&#1083;&#1077;&#1082;&#1090;&#1088;&#1086;-&#1084;&#1072;&#1088;&#1082;&#1077;&#1090;.&#1088;&#1092;/product/247723/opletka-kabelnaya-ekraniruyuschaya-mednaya-4mm/" TargetMode="External"/><Relationship Id="rId_hyperlink_2882" Type="http://schemas.openxmlformats.org/officeDocument/2006/relationships/hyperlink" Target="http://&#1101;&#1083;&#1077;&#1082;&#1090;&#1088;&#1086;-&#1084;&#1072;&#1088;&#1082;&#1077;&#1090;.&#1088;&#1092;/product/247724/opletka-kabelnaya-ekraniruyuschaya-mednaya-6mm/" TargetMode="External"/><Relationship Id="rId_hyperlink_2883" Type="http://schemas.openxmlformats.org/officeDocument/2006/relationships/hyperlink" Target="http://&#1101;&#1083;&#1077;&#1082;&#1090;&#1088;&#1086;-&#1084;&#1072;&#1088;&#1082;&#1077;&#1090;.&#1088;&#1092;/product/247725/opletka-kabelnaya-ekraniruyuschaya-mednaya-8mm/" TargetMode="External"/><Relationship Id="rId_hyperlink_2884" Type="http://schemas.openxmlformats.org/officeDocument/2006/relationships/hyperlink" Target="http://&#1101;&#1083;&#1077;&#1082;&#1090;&#1088;&#1086;-&#1084;&#1072;&#1088;&#1082;&#1077;&#1090;.&#1088;&#1092;/product/244473/terminal-akusticheskiy-8686-mm-4-gnezda-banan-alyuminievoe-osnovanie/" TargetMode="External"/><Relationship Id="rId_hyperlink_2885" Type="http://schemas.openxmlformats.org/officeDocument/2006/relationships/hyperlink" Target="http://&#1101;&#1083;&#1077;&#1082;&#1090;&#1088;&#1086;-&#1084;&#1072;&#1088;&#1082;&#1077;&#1090;.&#1088;&#1092;/product/243461/modul-upravleniya-strelochnymi-indikatorami-urovnya/" TargetMode="External"/><Relationship Id="rId_hyperlink_2886" Type="http://schemas.openxmlformats.org/officeDocument/2006/relationships/hyperlink" Target="http://&#1101;&#1083;&#1077;&#1082;&#1090;&#1088;&#1086;-&#1084;&#1072;&#1088;&#1082;&#1077;&#1090;.&#1088;&#1092;/product/243462/strelochnyy-indikator-urovnya-dvoynoy-115h54mm-podsvetka-vstroennyy-modul-upravleniya-chernyy/" TargetMode="External"/><Relationship Id="rId_hyperlink_2887" Type="http://schemas.openxmlformats.org/officeDocument/2006/relationships/hyperlink" Target="http://&#1101;&#1083;&#1077;&#1082;&#1090;&#1088;&#1086;-&#1084;&#1072;&#1088;&#1082;&#1077;&#1090;.&#1088;&#1092;/product/243464/strelochnyy-indikator-urovnya-dvoynoy-153h48mm-podsvetka-30-32v-20ma-p-78wtc-bgb-s0338-b/" TargetMode="External"/><Relationship Id="rId_hyperlink_2888" Type="http://schemas.openxmlformats.org/officeDocument/2006/relationships/hyperlink" Target="http://&#1101;&#1083;&#1077;&#1082;&#1090;&#1088;&#1086;-&#1084;&#1072;&#1088;&#1082;&#1077;&#1090;.&#1088;&#1092;/product/243466/strelochnyy-indikator-urovnya-105h70-mm-podsvetka-28-33v-80ma-tn-105-s0518/" TargetMode="External"/><Relationship Id="rId_hyperlink_2889" Type="http://schemas.openxmlformats.org/officeDocument/2006/relationships/hyperlink" Target="http://&#1101;&#1083;&#1077;&#1082;&#1090;&#1088;&#1086;-&#1084;&#1072;&#1088;&#1082;&#1077;&#1090;.&#1088;&#1092;/product/243467/strelochnyy-indikator-urovnya-136h94mm-podsvetka-30-32v-80ma-chernoe-tablo-p-134-bgb-s0561-w/" TargetMode="External"/><Relationship Id="rId_hyperlink_2890" Type="http://schemas.openxmlformats.org/officeDocument/2006/relationships/hyperlink" Target="http://&#1101;&#1083;&#1077;&#1082;&#1090;&#1088;&#1086;-&#1084;&#1072;&#1088;&#1082;&#1077;&#1090;.&#1088;&#1092;/product/248621/strelochnyy-indikator-urovnya-35h35mm-podsvetka-28-33v-20ma-tr-35-s0169/" TargetMode="External"/><Relationship Id="rId_hyperlink_2891" Type="http://schemas.openxmlformats.org/officeDocument/2006/relationships/hyperlink" Target="http://&#1101;&#1083;&#1077;&#1082;&#1090;&#1088;&#1086;-&#1084;&#1072;&#1088;&#1082;&#1077;&#1090;.&#1088;&#1092;/product/248622/strelochnyy-indikator-urovnya-47h47mm-podsvetka-12v-20ma-belyy-ciferblat-ts-45/" TargetMode="External"/><Relationship Id="rId_hyperlink_2892" Type="http://schemas.openxmlformats.org/officeDocument/2006/relationships/hyperlink" Target="http://&#1101;&#1083;&#1077;&#1082;&#1090;&#1088;&#1086;-&#1084;&#1072;&#1088;&#1082;&#1077;&#1090;.&#1088;&#1092;/product/248623/strelochnyy-indikator-urovnya-47h47mm-podsvetka-12v-20ma-zheltyy-ciferblat-ts-45/" TargetMode="External"/><Relationship Id="rId_hyperlink_2893" Type="http://schemas.openxmlformats.org/officeDocument/2006/relationships/hyperlink" Target="http://&#1101;&#1083;&#1077;&#1082;&#1090;&#1088;&#1086;-&#1084;&#1072;&#1088;&#1082;&#1077;&#1090;.&#1088;&#1092;/product/243465/strelochnyy-indikator-urovnya-90h70-mm-podsvetka-28-38v-20ma-tn-90a-bgb-s0466/" TargetMode="External"/><Relationship Id="rId_hyperlink_2894" Type="http://schemas.openxmlformats.org/officeDocument/2006/relationships/hyperlink" Target="http://&#1101;&#1083;&#1077;&#1082;&#1090;&#1088;&#1086;-&#1084;&#1072;&#1088;&#1082;&#1077;&#1090;.&#1088;&#1092;/product/248365/distribyuter-pitaniya-na-6-rozetok-eur/" TargetMode="External"/><Relationship Id="rId_hyperlink_2895" Type="http://schemas.openxmlformats.org/officeDocument/2006/relationships/hyperlink" Target="http://&#1101;&#1083;&#1077;&#1082;&#1090;&#1088;&#1086;-&#1084;&#1072;&#1088;&#1082;&#1077;&#1090;.&#1088;&#1092;/product/248366/distribyuter-pitaniya-na-6-rozetok-japan/" TargetMode="External"/><Relationship Id="rId_hyperlink_2896" Type="http://schemas.openxmlformats.org/officeDocument/2006/relationships/hyperlink" Target="http://&#1101;&#1083;&#1077;&#1082;&#1090;&#1088;&#1086;-&#1084;&#1072;&#1088;&#1082;&#1077;&#1090;.&#1088;&#1092;/product/244281/kolodka-setevaya-2-gnezda-pitaniya-standart-yaponiya-ssha-125v-20a/" TargetMode="External"/><Relationship Id="rId_hyperlink_2897" Type="http://schemas.openxmlformats.org/officeDocument/2006/relationships/hyperlink" Target="http://&#1101;&#1083;&#1077;&#1082;&#1090;&#1088;&#1086;-&#1084;&#1072;&#1088;&#1082;&#1077;&#1090;.&#1088;&#1092;/product/248369/kolodka-setevaya-gnezdo-pitaniya-3636mm-standart-yaponiya-ssha-125v-13a-chernaya/" TargetMode="External"/><Relationship Id="rId_hyperlink_2898" Type="http://schemas.openxmlformats.org/officeDocument/2006/relationships/hyperlink" Target="http://&#1101;&#1083;&#1077;&#1082;&#1090;&#1088;&#1086;-&#1084;&#1072;&#1088;&#1082;&#1077;&#1090;.&#1088;&#1092;/product/248368/kolodka-setevaya-gnezdo-pitaniya-3636mm-standart-yaponiya-ssha-125v-13a-belaya/" TargetMode="External"/><Relationship Id="rId_hyperlink_2899" Type="http://schemas.openxmlformats.org/officeDocument/2006/relationships/hyperlink" Target="http://&#1101;&#1083;&#1077;&#1082;&#1090;&#1088;&#1086;-&#1084;&#1072;&#1088;&#1082;&#1077;&#1090;.&#1088;&#1092;/product/248402/preobrazovatel-napryazheniya-ac-ac-220-110v-10a-600w-adapter-pitaniya/" TargetMode="External"/><Relationship Id="rId_hyperlink_2900" Type="http://schemas.openxmlformats.org/officeDocument/2006/relationships/hyperlink" Target="http://&#1101;&#1083;&#1077;&#1082;&#1090;&#1088;&#1086;-&#1084;&#1072;&#1088;&#1082;&#1077;&#1090;.&#1088;&#1092;/product/245155/rozetka-setevaya-na-korpus-250v-16a-zolotye-kontakty/" TargetMode="External"/><Relationship Id="rId_hyperlink_2901" Type="http://schemas.openxmlformats.org/officeDocument/2006/relationships/hyperlink" Target="http://&#1101;&#1083;&#1077;&#1082;&#1090;&#1088;&#1086;-&#1084;&#1072;&#1088;&#1082;&#1077;&#1090;.&#1088;&#1092;/product/248371/rozetka-setevaya-na-korpus-2-gnezda-standart-yaponiya-ssha-125v-10a/" TargetMode="External"/><Relationship Id="rId_hyperlink_2902" Type="http://schemas.openxmlformats.org/officeDocument/2006/relationships/hyperlink" Target="http://&#1101;&#1083;&#1077;&#1082;&#1090;&#1088;&#1086;-&#1084;&#1072;&#1088;&#1082;&#1077;&#1090;.&#1088;&#1092;/product/248370/rozetka-setevaya-na-korpus-standart-yaponiya-ssha-125v-10a/" TargetMode="External"/><Relationship Id="rId_hyperlink_2903" Type="http://schemas.openxmlformats.org/officeDocument/2006/relationships/hyperlink" Target="http://&#1101;&#1083;&#1077;&#1082;&#1090;&#1088;&#1086;-&#1084;&#1072;&#1088;&#1082;&#1077;&#1090;.&#1088;&#1092;/product/249464/setevoy-shnur-3pin-s13-15m-vilka-usa-jpn/" TargetMode="External"/><Relationship Id="rId_hyperlink_2904" Type="http://schemas.openxmlformats.org/officeDocument/2006/relationships/hyperlink" Target="http://&#1101;&#1083;&#1077;&#1082;&#1090;&#1088;&#1086;-&#1084;&#1072;&#1088;&#1082;&#1077;&#1090;.&#1088;&#1092;/product/244361/silovaya-vilka-pitaniya-dlya-audio-apparatury-p-079-china/" TargetMode="External"/><Relationship Id="rId_hyperlink_2905" Type="http://schemas.openxmlformats.org/officeDocument/2006/relationships/hyperlink" Target="http://&#1101;&#1083;&#1077;&#1082;&#1090;&#1088;&#1086;-&#1084;&#1072;&#1088;&#1082;&#1077;&#1090;.&#1088;&#1092;/product/244165/silovaya-vilka-pitaniya-dlya-audio-apparatury-p-079e-evrovilka/" TargetMode="External"/><Relationship Id="rId_hyperlink_2906" Type="http://schemas.openxmlformats.org/officeDocument/2006/relationships/hyperlink" Target="http://&#1101;&#1083;&#1077;&#1082;&#1090;&#1088;&#1086;-&#1084;&#1072;&#1088;&#1082;&#1077;&#1090;.&#1088;&#1092;/product/248459/silovoy-kabel-pitaniya-ekranirovannyy-smeshannye-zhily-34mm-preffair-d502/" TargetMode="External"/><Relationship Id="rId_hyperlink_2907" Type="http://schemas.openxmlformats.org/officeDocument/2006/relationships/hyperlink" Target="http://&#1101;&#1083;&#1077;&#1082;&#1090;&#1088;&#1086;-&#1084;&#1072;&#1088;&#1082;&#1077;&#1090;.&#1088;&#1092;/product/248956/silovoy-razem-pitaniya-c15-dlya-audio-apparatury-s-079-chernyy/" TargetMode="External"/><Relationship Id="rId_hyperlink_2908" Type="http://schemas.openxmlformats.org/officeDocument/2006/relationships/hyperlink" Target="http://&#1101;&#1083;&#1077;&#1082;&#1090;&#1088;&#1086;-&#1084;&#1072;&#1088;&#1082;&#1077;&#1090;.&#1088;&#1092;/product/247087/komplekt-nozhek-dlya-vibro-razvyazki-audio-tehniki-d40mm-bolt-m8-serebro/" TargetMode="External"/><Relationship Id="rId_hyperlink_2909" Type="http://schemas.openxmlformats.org/officeDocument/2006/relationships/hyperlink" Target="http://&#1101;&#1083;&#1077;&#1082;&#1090;&#1088;&#1086;-&#1084;&#1072;&#1088;&#1082;&#1077;&#1090;.&#1088;&#1092;/product/247086/komplekt-nozhek-dlya-vibro-razvyazki-audio-tehniki-d40mm-bolt-m8-chernyy/" TargetMode="External"/><Relationship Id="rId_hyperlink_2910" Type="http://schemas.openxmlformats.org/officeDocument/2006/relationships/hyperlink" Target="http://&#1101;&#1083;&#1077;&#1082;&#1090;&#1088;&#1086;-&#1084;&#1072;&#1088;&#1082;&#1077;&#1090;.&#1088;&#1092;/product/247089/komplekt-nozhek-dlya-vibro-razvyazki-audio-tehniki-d50mm-bolt-m8-serebro/" TargetMode="External"/><Relationship Id="rId_hyperlink_2911" Type="http://schemas.openxmlformats.org/officeDocument/2006/relationships/hyperlink" Target="http://&#1101;&#1083;&#1077;&#1082;&#1090;&#1088;&#1086;-&#1084;&#1072;&#1088;&#1082;&#1077;&#1090;.&#1088;&#1092;/product/247092/komplekt-nozhek-osnovanie-dlya-konusov-d50mm-h34mm-dopustimyy-ves-90kg-serebro/" TargetMode="External"/><Relationship Id="rId_hyperlink_2912" Type="http://schemas.openxmlformats.org/officeDocument/2006/relationships/hyperlink" Target="http://&#1101;&#1083;&#1077;&#1082;&#1090;&#1088;&#1086;-&#1084;&#1072;&#1088;&#1082;&#1077;&#1090;.&#1088;&#1092;/product/244178/nozhka-dlya-audio-tehniki-306mm-zoloto-8/" TargetMode="External"/><Relationship Id="rId_hyperlink_2913" Type="http://schemas.openxmlformats.org/officeDocument/2006/relationships/hyperlink" Target="http://&#1101;&#1083;&#1077;&#1082;&#1090;&#1088;&#1086;-&#1084;&#1072;&#1088;&#1082;&#1077;&#1090;.&#1088;&#1092;/product/244177/nozhka-dlya-audio-tehniki-306mm-serebro-8/" TargetMode="External"/><Relationship Id="rId_hyperlink_2914" Type="http://schemas.openxmlformats.org/officeDocument/2006/relationships/hyperlink" Target="http://&#1101;&#1083;&#1077;&#1082;&#1090;&#1088;&#1086;-&#1084;&#1072;&#1088;&#1082;&#1077;&#1090;.&#1088;&#1092;/product/244176/nozhka-dlya-audio-tehniki-306mm-chernye-8/" TargetMode="External"/><Relationship Id="rId_hyperlink_2915" Type="http://schemas.openxmlformats.org/officeDocument/2006/relationships/hyperlink" Target="http://&#1101;&#1083;&#1077;&#1082;&#1090;&#1088;&#1086;-&#1084;&#1072;&#1088;&#1082;&#1077;&#1090;.&#1088;&#1092;/product/244181/nozhka-dlya-audio-tehniki-408mm-zoloto-4/" TargetMode="External"/><Relationship Id="rId_hyperlink_2916" Type="http://schemas.openxmlformats.org/officeDocument/2006/relationships/hyperlink" Target="http://&#1101;&#1083;&#1077;&#1082;&#1090;&#1088;&#1086;-&#1084;&#1072;&#1088;&#1082;&#1077;&#1090;.&#1088;&#1092;/product/244180/nozhka-dlya-audio-tehniki-408mm-serebro-4/" TargetMode="External"/><Relationship Id="rId_hyperlink_2917" Type="http://schemas.openxmlformats.org/officeDocument/2006/relationships/hyperlink" Target="http://&#1101;&#1083;&#1077;&#1082;&#1090;&#1088;&#1086;-&#1084;&#1072;&#1088;&#1082;&#1077;&#1090;.&#1088;&#1092;/product/244183/nozhka-dlya-audio-tehniki-4713mm-serebro-8/" TargetMode="External"/><Relationship Id="rId_hyperlink_2918" Type="http://schemas.openxmlformats.org/officeDocument/2006/relationships/hyperlink" Target="http://&#1101;&#1083;&#1077;&#1082;&#1090;&#1088;&#1086;-&#1084;&#1072;&#1088;&#1082;&#1077;&#1090;.&#1088;&#1092;/product/244182/nozhka-dlya-audio-tehniki-4713mm-chernye-8/" TargetMode="External"/><Relationship Id="rId_hyperlink_2919" Type="http://schemas.openxmlformats.org/officeDocument/2006/relationships/hyperlink" Target="http://&#1101;&#1083;&#1077;&#1082;&#1090;&#1088;&#1086;-&#1084;&#1072;&#1088;&#1082;&#1077;&#1090;.&#1088;&#1092;/product/248303/nozhka-dlya-audio-tehniki-rezinovye-3815mm/" TargetMode="External"/><Relationship Id="rId_hyperlink_2920" Type="http://schemas.openxmlformats.org/officeDocument/2006/relationships/hyperlink" Target="http://&#1101;&#1083;&#1077;&#1082;&#1090;&#1088;&#1086;-&#1084;&#1072;&#1088;&#1082;&#1077;&#1090;.&#1088;&#1092;/product/248296/nozhka-dlya-audio-tehniki-rezinovye-3819mm/" TargetMode="External"/><Relationship Id="rId_hyperlink_2921" Type="http://schemas.openxmlformats.org/officeDocument/2006/relationships/hyperlink" Target="http://&#1101;&#1083;&#1077;&#1082;&#1090;&#1088;&#1086;-&#1084;&#1072;&#1088;&#1082;&#1077;&#1090;.&#1088;&#1092;/product/248299/nozhka-dlya-audio-tehniki-rezinovye-4010mm/" TargetMode="External"/><Relationship Id="rId_hyperlink_2922" Type="http://schemas.openxmlformats.org/officeDocument/2006/relationships/hyperlink" Target="http://&#1101;&#1083;&#1077;&#1082;&#1090;&#1088;&#1086;-&#1084;&#1072;&#1088;&#1082;&#1077;&#1090;.&#1088;&#1092;/product/248305/nozhka-dlya-audio-tehniki-rezinovye-4515mm/" TargetMode="External"/><Relationship Id="rId_hyperlink_2923" Type="http://schemas.openxmlformats.org/officeDocument/2006/relationships/hyperlink" Target="http://&#1101;&#1083;&#1077;&#1082;&#1090;&#1088;&#1086;-&#1084;&#1072;&#1088;&#1082;&#1077;&#1090;.&#1088;&#1092;/product/248301/nozhka-dlya-audio-tehniki-rezinovye-konus-d1823mm-h15mm/" TargetMode="External"/><Relationship Id="rId_hyperlink_2924" Type="http://schemas.openxmlformats.org/officeDocument/2006/relationships/hyperlink" Target="http://&#1101;&#1083;&#1077;&#1082;&#1090;&#1088;&#1086;-&#1084;&#1072;&#1088;&#1082;&#1077;&#1090;.&#1088;&#1092;/product/248304/nozhka-dlya-audio-tehniki-rezinovye-konus-d2438mm-h40mm/" TargetMode="External"/><Relationship Id="rId_hyperlink_2925" Type="http://schemas.openxmlformats.org/officeDocument/2006/relationships/hyperlink" Target="http://&#1101;&#1083;&#1077;&#1082;&#1090;&#1088;&#1086;-&#1084;&#1072;&#1088;&#1082;&#1077;&#1090;.&#1088;&#1092;/product/248297/nozhka-dlya-audio-tehniki-rezinovye-konus-d2735mm-h28mm/" TargetMode="External"/><Relationship Id="rId_hyperlink_2926" Type="http://schemas.openxmlformats.org/officeDocument/2006/relationships/hyperlink" Target="http://&#1101;&#1083;&#1077;&#1082;&#1090;&#1088;&#1086;-&#1084;&#1072;&#1088;&#1082;&#1077;&#1090;.&#1088;&#1092;/product/248295/nozhka-dlya-audio-tehniki-rezinovye-konus-d2745mm-h49mm/" TargetMode="External"/><Relationship Id="rId_hyperlink_2927" Type="http://schemas.openxmlformats.org/officeDocument/2006/relationships/hyperlink" Target="http://&#1101;&#1083;&#1077;&#1082;&#1090;&#1088;&#1086;-&#1084;&#1072;&#1088;&#1082;&#1077;&#1090;.&#1088;&#1092;/product/248298/nozhka-dlya-audio-tehniki-rezinovye-konus-d2832mm-h19mm/" TargetMode="External"/><Relationship Id="rId_hyperlink_2928" Type="http://schemas.openxmlformats.org/officeDocument/2006/relationships/hyperlink" Target="http://&#1101;&#1083;&#1077;&#1082;&#1090;&#1088;&#1086;-&#1084;&#1072;&#1088;&#1082;&#1077;&#1090;.&#1088;&#1092;/product/242538/nozhki-konusy-pod-apparaturu-vibrorazvyazka-komplekt-4sht-zoloto/" TargetMode="External"/><Relationship Id="rId_hyperlink_2929" Type="http://schemas.openxmlformats.org/officeDocument/2006/relationships/hyperlink" Target="http://&#1101;&#1083;&#1077;&#1082;&#1090;&#1088;&#1086;-&#1084;&#1072;&#1088;&#1082;&#1077;&#1090;.&#1088;&#1092;/product/242539/nozhki-konusy-pod-apparaturu-vibrorazvyazka-komplekt-4sht-serebro/" TargetMode="External"/><Relationship Id="rId_hyperlink_2930" Type="http://schemas.openxmlformats.org/officeDocument/2006/relationships/hyperlink" Target="http://&#1101;&#1083;&#1077;&#1082;&#1090;&#1088;&#1086;-&#1084;&#1072;&#1088;&#1082;&#1077;&#1090;.&#1088;&#1092;/product/243377/nozhki-konusy-pod-apparaturu-regulirovka-vysoty-zoloto-titan-4sht/" TargetMode="External"/><Relationship Id="rId_hyperlink_2931" Type="http://schemas.openxmlformats.org/officeDocument/2006/relationships/hyperlink" Target="http://&#1101;&#1083;&#1077;&#1082;&#1090;&#1088;&#1086;-&#1084;&#1072;&#1088;&#1082;&#1077;&#1090;.&#1088;&#1092;/product/244471/nozhki-konusy-vibro-razvyazka-regulirovka-vysoty-gayka-18mm-bolt-m6/" TargetMode="External"/><Relationship Id="rId_hyperlink_2932" Type="http://schemas.openxmlformats.org/officeDocument/2006/relationships/hyperlink" Target="http://&#1101;&#1083;&#1077;&#1082;&#1090;&#1088;&#1086;-&#1084;&#1072;&#1088;&#1082;&#1077;&#1090;.&#1088;&#1092;/product/243376/nozhki-konusy-vibro-razvyazka-regulirovka-vysoty-gayka-18mm-bolt-m8/" TargetMode="External"/><Relationship Id="rId_hyperlink_2933" Type="http://schemas.openxmlformats.org/officeDocument/2006/relationships/hyperlink" Target="http://&#1101;&#1083;&#1077;&#1082;&#1090;&#1088;&#1086;-&#1084;&#1072;&#1088;&#1082;&#1077;&#1090;.&#1088;&#1092;/product/244470/nozhki-konusy-vibro-razvyazka-regulirovka-vysoty-gayka-27mm-bolt-m6/" TargetMode="External"/><Relationship Id="rId_hyperlink_2934" Type="http://schemas.openxmlformats.org/officeDocument/2006/relationships/hyperlink" Target="http://&#1101;&#1083;&#1077;&#1082;&#1090;&#1088;&#1086;-&#1084;&#1072;&#1088;&#1082;&#1077;&#1090;.&#1088;&#1092;/product/243531/nozhki-konusy-vibro-razvyazka-regulirovka-vysoty-gayka-27mm-bolt-m8/" TargetMode="External"/><Relationship Id="rId_hyperlink_2935" Type="http://schemas.openxmlformats.org/officeDocument/2006/relationships/hyperlink" Target="http://&#1101;&#1083;&#1077;&#1082;&#1090;&#1088;&#1086;-&#1084;&#1072;&#1088;&#1082;&#1077;&#1090;.&#1088;&#1092;/product/244155/shayba-podpyatnik-pod-konusy-vibrorazvyazki-diametr-25mm/" TargetMode="External"/><Relationship Id="rId_hyperlink_2936" Type="http://schemas.openxmlformats.org/officeDocument/2006/relationships/hyperlink" Target="http://&#1101;&#1083;&#1077;&#1082;&#1090;&#1088;&#1086;-&#1084;&#1072;&#1088;&#1082;&#1077;&#1090;.&#1088;&#1092;/product/245417/blok-pitaniya-dlya-usiliteley-klassa-d-uvyh36v-moschnost-350vt/" TargetMode="External"/><Relationship Id="rId_hyperlink_2937" Type="http://schemas.openxmlformats.org/officeDocument/2006/relationships/hyperlink" Target="http://&#1101;&#1083;&#1077;&#1082;&#1090;&#1088;&#1086;-&#1084;&#1072;&#1088;&#1082;&#1077;&#1090;.&#1088;&#1092;/product/245892/stereo-usilitel-20-s-bluetooth-50-qcc3034-tembr-blok-klass-d-chip-tpa3255-2100bt-upit-24v-48v-serebro/" TargetMode="External"/><Relationship Id="rId_hyperlink_2938" Type="http://schemas.openxmlformats.org/officeDocument/2006/relationships/hyperlink" Target="http://&#1101;&#1083;&#1077;&#1082;&#1090;&#1088;&#1086;-&#1084;&#1072;&#1088;&#1082;&#1077;&#1090;.&#1088;&#1092;/product/245893/stereo-usilitel-20-s-bluetooth-50-qcc3034-tembr-blok-klass-d-chip-tpa3255-2100bt-upit-24v-48v-chernyy/" TargetMode="External"/><Relationship Id="rId_hyperlink_2939" Type="http://schemas.openxmlformats.org/officeDocument/2006/relationships/hyperlink" Target="http://&#1101;&#1083;&#1077;&#1082;&#1090;&#1088;&#1086;-&#1084;&#1072;&#1088;&#1082;&#1077;&#1090;.&#1088;&#1092;/product/244619/stereo-usilitel-20-s-bluetooth-50-tembr-blok-klass-d-chip-tpa311620-2100bt-upit-12-24v-serebro/" TargetMode="External"/><Relationship Id="rId_hyperlink_2940" Type="http://schemas.openxmlformats.org/officeDocument/2006/relationships/hyperlink" Target="http://&#1101;&#1083;&#1077;&#1082;&#1090;&#1088;&#1086;-&#1084;&#1072;&#1088;&#1082;&#1077;&#1090;.&#1088;&#1092;/product/244638/stereo-usilitel-20-s-bluetooth-50-tembr-blok-klass-d-chip-tpa311620-2100bt-upit-12-24v-chernyy-bp-24v/" TargetMode="External"/><Relationship Id="rId_hyperlink_2941" Type="http://schemas.openxmlformats.org/officeDocument/2006/relationships/hyperlink" Target="http://&#1101;&#1083;&#1077;&#1082;&#1090;&#1088;&#1086;-&#1084;&#1072;&#1088;&#1082;&#1077;&#1090;.&#1088;&#1092;/product/244614/stereo-usilitel-20-s-bluetooth-50-tembr-blok-klass-d-chip-tpa3250-2100bt-upit-18-32v-chernyy/" TargetMode="External"/><Relationship Id="rId_hyperlink_2942" Type="http://schemas.openxmlformats.org/officeDocument/2006/relationships/hyperlink" Target="http://&#1101;&#1083;&#1077;&#1082;&#1090;&#1088;&#1086;-&#1084;&#1072;&#1088;&#1082;&#1077;&#1090;.&#1088;&#1092;/product/245895/stereo-usilitel-21-s-bluetooth-50-qcc3034-tembr-blok-klass-d-chip-tpa3255-21100bt-upit-24v-48v-serebro/" TargetMode="External"/><Relationship Id="rId_hyperlink_2943" Type="http://schemas.openxmlformats.org/officeDocument/2006/relationships/hyperlink" Target="http://&#1101;&#1083;&#1077;&#1082;&#1090;&#1088;&#1086;-&#1084;&#1072;&#1088;&#1082;&#1077;&#1090;.&#1088;&#1092;/product/244617/stereo-usilitel-moschnosti-20-klass-d-bluetooth-50-chip-tpa3255-upit-30-48v-2100bt-serebro/" TargetMode="External"/><Relationship Id="rId_hyperlink_2944" Type="http://schemas.openxmlformats.org/officeDocument/2006/relationships/hyperlink" Target="http://&#1101;&#1083;&#1077;&#1082;&#1090;&#1088;&#1086;-&#1084;&#1072;&#1088;&#1082;&#1077;&#1090;.&#1088;&#1092;/product/244616/stereo-usilitel-moschnosti-20-klass-d-bluetooth-50-chip-tpa3255-upit-30-48v-2100bt-chernyy/" TargetMode="External"/><Relationship Id="rId_hyperlink_2945" Type="http://schemas.openxmlformats.org/officeDocument/2006/relationships/hyperlink" Target="http://&#1101;&#1083;&#1077;&#1082;&#1090;&#1088;&#1086;-&#1084;&#1072;&#1088;&#1082;&#1077;&#1090;.&#1088;&#1092;/product/244607/stereo-usilitel-moschnosti-20-klass-d-chip-tpa3250-upit-30-48v-250bt-krasnyy/" TargetMode="External"/><Relationship Id="rId_hyperlink_2946" Type="http://schemas.openxmlformats.org/officeDocument/2006/relationships/hyperlink" Target="http://&#1101;&#1083;&#1077;&#1082;&#1090;&#1088;&#1086;-&#1084;&#1072;&#1088;&#1082;&#1077;&#1090;.&#1088;&#1092;/product/244606/stereo-usilitel-moschnosti-20-klass-d-chip-tpa3250-upit-30-48v-250bt-serebro/" TargetMode="External"/><Relationship Id="rId_hyperlink_2947" Type="http://schemas.openxmlformats.org/officeDocument/2006/relationships/hyperlink" Target="http://&#1101;&#1083;&#1077;&#1082;&#1090;&#1088;&#1086;-&#1084;&#1072;&#1088;&#1082;&#1077;&#1090;.&#1088;&#1092;/product/245416/usilitel-dlya-sabvufera-10-tembr-blok-klass-d-chip-tpa3255-200bt-upit-19-50v-chernyy/" TargetMode="External"/><Relationship Id="rId_hyperlink_2948" Type="http://schemas.openxmlformats.org/officeDocument/2006/relationships/hyperlink" Target="http://&#1101;&#1083;&#1077;&#1082;&#1090;&#1088;&#1086;-&#1084;&#1072;&#1088;&#1082;&#1077;&#1090;.&#1088;&#1092;/product/245901/lampovyy-stereo-usilitel-odnotaktnyy-klass-a-28vt-bluetooth-50-lampa-6p3s/" TargetMode="External"/><Relationship Id="rId_hyperlink_2949" Type="http://schemas.openxmlformats.org/officeDocument/2006/relationships/hyperlink" Target="http://&#1101;&#1083;&#1077;&#1082;&#1090;&#1088;&#1086;-&#1084;&#1072;&#1088;&#1082;&#1077;&#1090;.&#1088;&#1092;/product/245277/vneshniy-cap-audiodekoder-20-cif-vh-optika-spdif-coaxial-audio-vyh-2rca-35-jack-dlya-naushnikov-mini-dac-285c/" TargetMode="External"/><Relationship Id="rId_hyperlink_2950" Type="http://schemas.openxmlformats.org/officeDocument/2006/relationships/hyperlink" Target="http://&#1101;&#1083;&#1077;&#1082;&#1090;&#1088;&#1086;-&#1084;&#1072;&#1088;&#1082;&#1077;&#1090;.&#1088;&#1092;/product/247098/vneshniy-cap-audiodekoder-51-21-cifrvhoptika-spdifcoaxial-audio-vyh-6rca-dts-dolbyac-3/" TargetMode="External"/><Relationship Id="rId_hyperlink_2951" Type="http://schemas.openxmlformats.org/officeDocument/2006/relationships/hyperlink" Target="http://&#1101;&#1083;&#1077;&#1082;&#1090;&#1088;&#1086;-&#1084;&#1072;&#1088;&#1082;&#1077;&#1090;.&#1088;&#1092;/product/229794/aktivnaya-napolnaya-akustika-12/" TargetMode="External"/><Relationship Id="rId_hyperlink_2952" Type="http://schemas.openxmlformats.org/officeDocument/2006/relationships/hyperlink" Target="http://&#1101;&#1083;&#1077;&#1082;&#1090;&#1088;&#1086;-&#1084;&#1072;&#1088;&#1082;&#1077;&#1090;.&#1088;&#1092;/product/234426/aktivnaya-napolnaya-akustika-hoco-bs37/" TargetMode="External"/><Relationship Id="rId_hyperlink_2953" Type="http://schemas.openxmlformats.org/officeDocument/2006/relationships/hyperlink" Target="http://&#1101;&#1083;&#1077;&#1082;&#1090;&#1088;&#1086;-&#1084;&#1072;&#1088;&#1082;&#1077;&#1090;.&#1088;&#1092;/product/251808/aktivnaya-napolnaya-akustika-hoco-bs46/" TargetMode="External"/><Relationship Id="rId_hyperlink_2954" Type="http://schemas.openxmlformats.org/officeDocument/2006/relationships/hyperlink" Target="http://&#1101;&#1083;&#1077;&#1082;&#1090;&#1088;&#1086;-&#1084;&#1072;&#1088;&#1082;&#1077;&#1090;.&#1088;&#1092;/product/229795/aktivnaya-napolnaya-akustika-ot-spf13/" TargetMode="External"/><Relationship Id="rId_hyperlink_2955" Type="http://schemas.openxmlformats.org/officeDocument/2006/relationships/hyperlink" Target="http://&#1101;&#1083;&#1077;&#1082;&#1090;&#1088;&#1086;-&#1084;&#1072;&#1088;&#1082;&#1077;&#1090;.&#1088;&#1092;/product/230347/aktivnaya-napolnaya-akustika-ot-spf19/" TargetMode="External"/><Relationship Id="rId_hyperlink_2956" Type="http://schemas.openxmlformats.org/officeDocument/2006/relationships/hyperlink" Target="http://&#1101;&#1083;&#1077;&#1082;&#1090;&#1088;&#1086;-&#1084;&#1072;&#1088;&#1082;&#1077;&#1090;.&#1088;&#1092;/product/233489/aktivnaya-napolnaya-kolonka-ot-spf21/" TargetMode="External"/><Relationship Id="rId_hyperlink_2957" Type="http://schemas.openxmlformats.org/officeDocument/2006/relationships/hyperlink" Target="http://&#1101;&#1083;&#1077;&#1082;&#1090;&#1088;&#1086;-&#1084;&#1072;&#1088;&#1082;&#1077;&#1090;.&#1088;&#1092;/product/221374/akustika-jbk-8875-bluetooth/" TargetMode="External"/><Relationship Id="rId_hyperlink_2958" Type="http://schemas.openxmlformats.org/officeDocument/2006/relationships/hyperlink" Target="http://&#1101;&#1083;&#1077;&#1082;&#1090;&#1088;&#1086;-&#1084;&#1072;&#1088;&#1082;&#1077;&#1090;.&#1088;&#1092;/product/229469/akustika-jbk-8903-bluetooth-siniy/" TargetMode="External"/><Relationship Id="rId_hyperlink_2959" Type="http://schemas.openxmlformats.org/officeDocument/2006/relationships/hyperlink" Target="http://&#1101;&#1083;&#1077;&#1082;&#1090;&#1088;&#1086;-&#1084;&#1072;&#1088;&#1082;&#1077;&#1090;.&#1088;&#1092;/product/229470/akustika-jbk-8903-bluetooth-chernyy/" TargetMode="External"/><Relationship Id="rId_hyperlink_2960" Type="http://schemas.openxmlformats.org/officeDocument/2006/relationships/hyperlink" Target="http://&#1101;&#1083;&#1077;&#1082;&#1090;&#1088;&#1086;-&#1084;&#1072;&#1088;&#1082;&#1077;&#1090;.&#1088;&#1092;/product/219381/akusticheskaya-sistema-dialog-oscar-ao-12-30w-rms-mikrofon-provodnoy-bluetooth-fmusbsd/" TargetMode="External"/><Relationship Id="rId_hyperlink_2961" Type="http://schemas.openxmlformats.org/officeDocument/2006/relationships/hyperlink" Target="http://&#1101;&#1083;&#1077;&#1082;&#1090;&#1088;&#1086;-&#1084;&#1072;&#1088;&#1082;&#1077;&#1090;.&#1088;&#1092;/product/238884/akusticheskaya-sistema-dialog-oscar-ao-150-40w-rms-mikrofon-besprovodnoy-bluetooth-fmusbsdled/" TargetMode="External"/><Relationship Id="rId_hyperlink_2962" Type="http://schemas.openxmlformats.org/officeDocument/2006/relationships/hyperlink" Target="http://&#1101;&#1083;&#1077;&#1082;&#1090;&#1088;&#1086;-&#1084;&#1072;&#1088;&#1082;&#1077;&#1090;.&#1088;&#1092;/product/224834/akusticheskaya-sistema-dialog-oscar-ao-20-30w-rms-mikrofon-besprovodnoy-bluetooth-fmusbsd/" TargetMode="External"/><Relationship Id="rId_hyperlink_2963" Type="http://schemas.openxmlformats.org/officeDocument/2006/relationships/hyperlink" Target="http://&#1101;&#1083;&#1077;&#1082;&#1090;&#1088;&#1086;-&#1084;&#1072;&#1088;&#1082;&#1077;&#1090;.&#1088;&#1092;/product/229083/akusticheskaya-sistema-dialog-oscar-ao-200-45w-rms-mikrofon-besprovodnoy-bluetooth-fmusbsd/" TargetMode="External"/><Relationship Id="rId_hyperlink_2964" Type="http://schemas.openxmlformats.org/officeDocument/2006/relationships/hyperlink" Target="http://&#1101;&#1083;&#1077;&#1082;&#1090;&#1088;&#1086;-&#1084;&#1072;&#1088;&#1082;&#1077;&#1090;.&#1088;&#1092;/product/240111/akusticheskaya-sistema-eltronic-20-40-crazy-box-120-bluetooth-fmusbsd/" TargetMode="External"/><Relationship Id="rId_hyperlink_2965" Type="http://schemas.openxmlformats.org/officeDocument/2006/relationships/hyperlink" Target="http://&#1101;&#1083;&#1077;&#1082;&#1090;&#1088;&#1086;-&#1084;&#1072;&#1088;&#1082;&#1077;&#1090;.&#1088;&#1092;/product/240108/akusticheskaya-sistema-eltronic-20-43-crazy-box-100-bluetooth-fmusbsd/" TargetMode="External"/><Relationship Id="rId_hyperlink_2966" Type="http://schemas.openxmlformats.org/officeDocument/2006/relationships/hyperlink" Target="http://&#1101;&#1083;&#1077;&#1082;&#1090;&#1088;&#1086;-&#1084;&#1072;&#1088;&#1082;&#1077;&#1090;.&#1088;&#1092;/product/240109/akusticheskaya-sistema-eltronic-20-44-crazy-box-100-bluetooth-fmusbsd/" TargetMode="External"/><Relationship Id="rId_hyperlink_2967" Type="http://schemas.openxmlformats.org/officeDocument/2006/relationships/hyperlink" Target="http://&#1101;&#1083;&#1077;&#1082;&#1090;&#1088;&#1086;-&#1084;&#1072;&#1088;&#1082;&#1077;&#1090;.&#1088;&#1092;/product/240116/akusticheskaya-sistema-eltronic-20-82-home-sound-2-dinamika-48w-mikrofon-pult-bluetooth-fmusbsd-chernaya/" TargetMode="External"/><Relationship Id="rId_hyperlink_2968" Type="http://schemas.openxmlformats.org/officeDocument/2006/relationships/hyperlink" Target="http://&#1101;&#1083;&#1077;&#1082;&#1090;&#1088;&#1086;-&#1084;&#1072;&#1088;&#1082;&#1077;&#1090;.&#1088;&#1092;/product/249351/akusticheskaya-sistema-smartbuy-arisaka-2-24vt-sbs-5780/" TargetMode="External"/><Relationship Id="rId_hyperlink_2969" Type="http://schemas.openxmlformats.org/officeDocument/2006/relationships/hyperlink" Target="http://&#1101;&#1083;&#1077;&#1082;&#1090;&#1088;&#1086;-&#1084;&#1072;&#1088;&#1082;&#1077;&#1090;.&#1088;&#1092;/product/230516/akusticheskaya-sistema-smartbuy-arisaka-20vt-sbs-570/" TargetMode="External"/><Relationship Id="rId_hyperlink_2970" Type="http://schemas.openxmlformats.org/officeDocument/2006/relationships/hyperlink" Target="http://&#1101;&#1083;&#1077;&#1082;&#1090;&#1088;&#1086;-&#1084;&#1072;&#1088;&#1082;&#1077;&#1090;.&#1088;&#1092;/product/239790/akusticheskaya-sistema-smartbuy-my-disco-50w-mikrofon-provodnoy-bluetooth-fmusbsd-sbs-5350/" TargetMode="External"/><Relationship Id="rId_hyperlink_2971" Type="http://schemas.openxmlformats.org/officeDocument/2006/relationships/hyperlink" Target="http://&#1101;&#1083;&#1077;&#1082;&#1090;&#1088;&#1086;-&#1084;&#1072;&#1088;&#1082;&#1077;&#1090;.&#1088;&#1092;/product/249352/akusticheskaya-sistema-smartbuy-reaver-2-24vt-sbs-5770/" TargetMode="External"/><Relationship Id="rId_hyperlink_2972" Type="http://schemas.openxmlformats.org/officeDocument/2006/relationships/hyperlink" Target="http://&#1101;&#1083;&#1077;&#1082;&#1090;&#1088;&#1086;-&#1084;&#1072;&#1088;&#1082;&#1077;&#1090;.&#1088;&#1092;/product/230517/akusticheskaya-sistema-smartbuy-reaver-20vt-sbs-560/" TargetMode="External"/><Relationship Id="rId_hyperlink_2973" Type="http://schemas.openxmlformats.org/officeDocument/2006/relationships/hyperlink" Target="http://&#1101;&#1083;&#1077;&#1082;&#1090;&#1088;&#1086;-&#1084;&#1072;&#1088;&#1082;&#1077;&#1090;.&#1088;&#1092;/product/249326/akusticheskaya-sistema-smartbuy-sirin-16vt-bluetooth-mp3-fm-radio-mikrofon-sbs-5480/" TargetMode="External"/><Relationship Id="rId_hyperlink_2974" Type="http://schemas.openxmlformats.org/officeDocument/2006/relationships/hyperlink" Target="http://&#1101;&#1083;&#1077;&#1082;&#1090;&#1088;&#1086;-&#1084;&#1072;&#1088;&#1082;&#1077;&#1090;.&#1088;&#1092;/product/228331/akusticheskaya-sistema-volume-man-pma-212awb-250vt-rms-bluetooth-mp3-proigryvatel-usb-vhod-2-besprovodnyh-mikrofona-vstroennyy-akkumulyator/" TargetMode="External"/><Relationship Id="rId_hyperlink_2975" Type="http://schemas.openxmlformats.org/officeDocument/2006/relationships/hyperlink" Target="http://&#1101;&#1083;&#1077;&#1082;&#1090;&#1088;&#1086;-&#1084;&#1072;&#1088;&#1082;&#1077;&#1090;.&#1088;&#1092;/product/251812/kolonka-bluetooth-50-210w-2200mah-s-provodnym-mikrofonom-hoco-bs52-black/" TargetMode="External"/><Relationship Id="rId_hyperlink_2976" Type="http://schemas.openxmlformats.org/officeDocument/2006/relationships/hyperlink" Target="http://&#1101;&#1083;&#1077;&#1082;&#1090;&#1088;&#1086;-&#1084;&#1072;&#1088;&#1082;&#1077;&#1090;.&#1088;&#1092;/product/235734/kolonka-portativnaya-nakatomi-gs-40-50vt-fm-usb-reader/" TargetMode="External"/><Relationship Id="rId_hyperlink_2977" Type="http://schemas.openxmlformats.org/officeDocument/2006/relationships/hyperlink" Target="http://&#1101;&#1083;&#1077;&#1082;&#1090;&#1088;&#1086;-&#1084;&#1072;&#1088;&#1082;&#1077;&#1090;.&#1088;&#1092;/product/238025/kolonka-portativnaya-nakatomi-gs-50-90vt-fm-usb-reader/" TargetMode="External"/><Relationship Id="rId_hyperlink_2978" Type="http://schemas.openxmlformats.org/officeDocument/2006/relationships/hyperlink" Target="http://&#1101;&#1083;&#1077;&#1082;&#1090;&#1088;&#1086;-&#1084;&#1072;&#1088;&#1082;&#1077;&#1090;.&#1088;&#1092;/product/237230/kolonka-portativnaya-smartbuy-lava-bluetooth-48w-fm-radio-sbs-5240/" TargetMode="External"/><Relationship Id="rId_hyperlink_2979" Type="http://schemas.openxmlformats.org/officeDocument/2006/relationships/hyperlink" Target="http://&#1101;&#1083;&#1077;&#1082;&#1090;&#1088;&#1086;-&#1084;&#1072;&#1088;&#1082;&#1077;&#1090;.&#1088;&#1092;/product/231786/kolonka-portativnaya-smartbuy-z1-bluetooth-karaoke-sbs-970/" TargetMode="External"/><Relationship Id="rId_hyperlink_2980" Type="http://schemas.openxmlformats.org/officeDocument/2006/relationships/hyperlink" Target="http://&#1101;&#1083;&#1077;&#1082;&#1090;&#1088;&#1086;-&#1084;&#1072;&#1088;&#1082;&#1077;&#1090;.&#1088;&#1092;/product/228581/stoyka-pod-akusticheskuyu-sistemu-man-ss-10-vysota-do-180sm-vyderzhivaet-oborudovanie-do-50-kg/" TargetMode="External"/><Relationship Id="rId_hyperlink_2981" Type="http://schemas.openxmlformats.org/officeDocument/2006/relationships/hyperlink" Target="http://&#1101;&#1083;&#1077;&#1082;&#1090;&#1088;&#1086;-&#1084;&#1072;&#1088;&#1082;&#1077;&#1090;.&#1088;&#1092;/product/238253/kolonka-portativnaya-borofone-br14-bluetooth-aux-microsd-siniy/" TargetMode="External"/><Relationship Id="rId_hyperlink_2982" Type="http://schemas.openxmlformats.org/officeDocument/2006/relationships/hyperlink" Target="http://&#1101;&#1083;&#1077;&#1082;&#1090;&#1088;&#1086;-&#1084;&#1072;&#1088;&#1082;&#1077;&#1090;.&#1088;&#1092;/product/235353/kolonka-portativnaya-borofone-br15-bluetooth-aux-microsd-krasnyy/" TargetMode="External"/><Relationship Id="rId_hyperlink_2983" Type="http://schemas.openxmlformats.org/officeDocument/2006/relationships/hyperlink" Target="http://&#1101;&#1083;&#1077;&#1082;&#1090;&#1088;&#1086;-&#1084;&#1072;&#1088;&#1082;&#1077;&#1090;.&#1088;&#1092;/product/244627/kolonka-portativnaya-borofone-br17-bluetooth-aux-microsd-krasnyy/" TargetMode="External"/><Relationship Id="rId_hyperlink_2984" Type="http://schemas.openxmlformats.org/officeDocument/2006/relationships/hyperlink" Target="http://&#1101;&#1083;&#1077;&#1082;&#1090;&#1088;&#1086;-&#1084;&#1072;&#1088;&#1082;&#1077;&#1090;.&#1088;&#1092;/product/244624/kolonka-portativnaya-borofone-br17-bluetooth-aux-microsd-siniy/" TargetMode="External"/><Relationship Id="rId_hyperlink_2985" Type="http://schemas.openxmlformats.org/officeDocument/2006/relationships/hyperlink" Target="http://&#1101;&#1083;&#1077;&#1082;&#1090;&#1088;&#1086;-&#1084;&#1072;&#1088;&#1082;&#1077;&#1090;.&#1088;&#1092;/product/235646/kolonka-portativnaya-borofone-br19-bluetooth-aux-microsd-krasnyy/" TargetMode="External"/><Relationship Id="rId_hyperlink_2986" Type="http://schemas.openxmlformats.org/officeDocument/2006/relationships/hyperlink" Target="http://&#1101;&#1083;&#1077;&#1082;&#1090;&#1088;&#1086;-&#1084;&#1072;&#1088;&#1082;&#1077;&#1090;.&#1088;&#1092;/product/235648/kolonka-portativnaya-borofone-br19-bluetooth-aux-microsd-siniy/" TargetMode="External"/><Relationship Id="rId_hyperlink_2987" Type="http://schemas.openxmlformats.org/officeDocument/2006/relationships/hyperlink" Target="http://&#1101;&#1083;&#1077;&#1082;&#1090;&#1088;&#1086;-&#1084;&#1072;&#1088;&#1082;&#1077;&#1090;.&#1088;&#1092;/product/235991/kolonka-portativnaya-borofone-br21-bluetooth-aux-microsd-krasnyy/" TargetMode="External"/><Relationship Id="rId_hyperlink_2988" Type="http://schemas.openxmlformats.org/officeDocument/2006/relationships/hyperlink" Target="http://&#1101;&#1083;&#1077;&#1082;&#1090;&#1088;&#1086;-&#1084;&#1072;&#1088;&#1082;&#1077;&#1090;.&#1088;&#1092;/product/238254/kolonka-portativnaya-borofone-br22-bluetooth-aux-microsd-temno-zelenyy/" TargetMode="External"/><Relationship Id="rId_hyperlink_2989" Type="http://schemas.openxmlformats.org/officeDocument/2006/relationships/hyperlink" Target="http://&#1101;&#1083;&#1077;&#1082;&#1090;&#1088;&#1086;-&#1084;&#1072;&#1088;&#1082;&#1077;&#1090;.&#1088;&#1092;/product/238546/kolonka-portativnaya-borofone-br24-bluetooth-aux-microsd-biryuzovyy/" TargetMode="External"/><Relationship Id="rId_hyperlink_2990" Type="http://schemas.openxmlformats.org/officeDocument/2006/relationships/hyperlink" Target="http://&#1101;&#1083;&#1077;&#1082;&#1090;&#1088;&#1086;-&#1084;&#1072;&#1088;&#1082;&#1077;&#1090;.&#1088;&#1092;/product/238547/kolonka-portativnaya-borofone-br24-bluetooth-aux-microsd-krasnyy/" TargetMode="External"/><Relationship Id="rId_hyperlink_2991" Type="http://schemas.openxmlformats.org/officeDocument/2006/relationships/hyperlink" Target="http://&#1101;&#1083;&#1077;&#1082;&#1090;&#1088;&#1086;-&#1084;&#1072;&#1088;&#1082;&#1077;&#1090;.&#1088;&#1092;/product/238550/kolonka-portativnaya-borofone-br24-bluetooth-aux-microsd-temno-zelenyy/" TargetMode="External"/><Relationship Id="rId_hyperlink_2992" Type="http://schemas.openxmlformats.org/officeDocument/2006/relationships/hyperlink" Target="http://&#1101;&#1083;&#1077;&#1082;&#1090;&#1088;&#1086;-&#1084;&#1072;&#1088;&#1082;&#1077;&#1090;.&#1088;&#1092;/product/242996/kolonka-portativnaya-borofone-br28-bluetooth-aux-microsd-chernyy/" TargetMode="External"/><Relationship Id="rId_hyperlink_2993" Type="http://schemas.openxmlformats.org/officeDocument/2006/relationships/hyperlink" Target="http://&#1101;&#1083;&#1077;&#1082;&#1090;&#1088;&#1086;-&#1084;&#1072;&#1088;&#1082;&#1077;&#1090;.&#1088;&#1092;/product/242998/kolonka-portativnaya-borofone-br29-bluetooth-aux-microsd-krasnyy/" TargetMode="External"/><Relationship Id="rId_hyperlink_2994" Type="http://schemas.openxmlformats.org/officeDocument/2006/relationships/hyperlink" Target="http://&#1101;&#1083;&#1077;&#1082;&#1090;&#1088;&#1086;-&#1084;&#1072;&#1088;&#1082;&#1077;&#1090;.&#1088;&#1092;/product/236474/kolonka-portativnaya-borofone-br3-bluetooth-aux-microsd-seryy/" TargetMode="External"/><Relationship Id="rId_hyperlink_2995" Type="http://schemas.openxmlformats.org/officeDocument/2006/relationships/hyperlink" Target="http://&#1101;&#1083;&#1077;&#1082;&#1090;&#1088;&#1086;-&#1084;&#1072;&#1088;&#1082;&#1077;&#1090;.&#1088;&#1092;/product/235365/kolonka-portativnaya-borofone-br3-bluetooth-aux-microsd-siniy/" TargetMode="External"/><Relationship Id="rId_hyperlink_2996" Type="http://schemas.openxmlformats.org/officeDocument/2006/relationships/hyperlink" Target="http://&#1101;&#1083;&#1077;&#1082;&#1090;&#1088;&#1086;-&#1084;&#1072;&#1088;&#1082;&#1077;&#1090;.&#1088;&#1092;/product/235996/kolonka-portativnaya-borofone-br4-bluetooth-aux-microsd-goluboy/" TargetMode="External"/><Relationship Id="rId_hyperlink_2997" Type="http://schemas.openxmlformats.org/officeDocument/2006/relationships/hyperlink" Target="http://&#1101;&#1083;&#1077;&#1082;&#1090;&#1088;&#1086;-&#1084;&#1072;&#1088;&#1082;&#1077;&#1090;.&#1088;&#1092;/product/225321/kolonka-portativnaya-borofone-br6-bluetooth-aux-microsd-kamuflyazh/" TargetMode="External"/><Relationship Id="rId_hyperlink_2998" Type="http://schemas.openxmlformats.org/officeDocument/2006/relationships/hyperlink" Target="http://&#1101;&#1083;&#1077;&#1082;&#1090;&#1088;&#1086;-&#1084;&#1072;&#1088;&#1082;&#1077;&#1090;.&#1088;&#1092;/product/225323/kolonka-portativnaya-borofone-br6-bluetooth-aux-microsd-siniy/" TargetMode="External"/><Relationship Id="rId_hyperlink_2999" Type="http://schemas.openxmlformats.org/officeDocument/2006/relationships/hyperlink" Target="http://&#1101;&#1083;&#1077;&#1082;&#1090;&#1088;&#1086;-&#1084;&#1072;&#1088;&#1082;&#1077;&#1090;.&#1088;&#1092;/product/231516/kolonka-portativnaya-borofone-br7-bluetooth-aux-microsd-krasnyy/" TargetMode="External"/><Relationship Id="rId_hyperlink_3000" Type="http://schemas.openxmlformats.org/officeDocument/2006/relationships/hyperlink" Target="http://&#1101;&#1083;&#1077;&#1082;&#1090;&#1088;&#1086;-&#1084;&#1072;&#1088;&#1082;&#1077;&#1090;.&#1088;&#1092;/product/231518/kolonka-portativnaya-borofone-br7-bluetooth-aux-microsd-siniy/" TargetMode="External"/><Relationship Id="rId_hyperlink_3001" Type="http://schemas.openxmlformats.org/officeDocument/2006/relationships/hyperlink" Target="http://&#1101;&#1083;&#1077;&#1082;&#1090;&#1088;&#1086;-&#1084;&#1072;&#1088;&#1082;&#1077;&#1090;.&#1088;&#1092;/product/238238/kolonka-portativnaya-bt366-bluetooth-aux-microsd-usb-rgb-podsvetka-zelenyy/" TargetMode="External"/><Relationship Id="rId_hyperlink_3002" Type="http://schemas.openxmlformats.org/officeDocument/2006/relationships/hyperlink" Target="http://&#1101;&#1083;&#1077;&#1082;&#1090;&#1088;&#1086;-&#1084;&#1072;&#1088;&#1082;&#1077;&#1090;.&#1088;&#1092;/product/239740/kolonka-portativnaya-bt366-bluetooth-aux-microsd-usb-rgb-podsvetka-krasnyy/" TargetMode="External"/><Relationship Id="rId_hyperlink_3003" Type="http://schemas.openxmlformats.org/officeDocument/2006/relationships/hyperlink" Target="http://&#1101;&#1083;&#1077;&#1082;&#1090;&#1088;&#1086;-&#1084;&#1072;&#1088;&#1082;&#1077;&#1090;.&#1088;&#1092;/product/242041/kolonka-portativnaya-bt366-bluetooth-aux-microsd-usb-rgb-podsvetka-serebro/" TargetMode="External"/><Relationship Id="rId_hyperlink_3004" Type="http://schemas.openxmlformats.org/officeDocument/2006/relationships/hyperlink" Target="http://&#1101;&#1083;&#1077;&#1082;&#1090;&#1088;&#1086;-&#1084;&#1072;&#1088;&#1082;&#1077;&#1090;.&#1088;&#1092;/product/239294/kolonka-portativnaya-bt366-bluetooth-aux-microsd-usb-rgb-podsvetka-siniy/" TargetMode="External"/><Relationship Id="rId_hyperlink_3005" Type="http://schemas.openxmlformats.org/officeDocument/2006/relationships/hyperlink" Target="http://&#1101;&#1083;&#1077;&#1082;&#1090;&#1088;&#1086;-&#1084;&#1072;&#1088;&#1082;&#1077;&#1090;.&#1088;&#1092;/product/242093/kolonka-portativnaya-bt366-bluetooth-aux-microsd-usb-rgb-podsvetka-chernyy/" TargetMode="External"/><Relationship Id="rId_hyperlink_3006" Type="http://schemas.openxmlformats.org/officeDocument/2006/relationships/hyperlink" Target="http://&#1101;&#1083;&#1077;&#1082;&#1090;&#1088;&#1086;-&#1084;&#1072;&#1088;&#1082;&#1077;&#1090;.&#1088;&#1092;/product/240841/kolonka-portativnaya-defender-beatbox-20-bluetooth-20vt-light-mic-tf-usb-tws/" TargetMode="External"/><Relationship Id="rId_hyperlink_3007" Type="http://schemas.openxmlformats.org/officeDocument/2006/relationships/hyperlink" Target="http://&#1101;&#1083;&#1077;&#1082;&#1090;&#1088;&#1086;-&#1084;&#1072;&#1088;&#1082;&#1077;&#1090;.&#1088;&#1092;/product/225006/kolonka-portativnaya-defender-g104-bluetooth-light-12vt-aux-usb-tf/" TargetMode="External"/><Relationship Id="rId_hyperlink_3008" Type="http://schemas.openxmlformats.org/officeDocument/2006/relationships/hyperlink" Target="http://&#1101;&#1083;&#1077;&#1082;&#1090;&#1088;&#1086;-&#1084;&#1072;&#1088;&#1082;&#1077;&#1090;.&#1088;&#1092;/product/236665/kolonka-portativnaya-defender-g98-bluetooth-5vt-aux-usb-tf/" TargetMode="External"/><Relationship Id="rId_hyperlink_3009" Type="http://schemas.openxmlformats.org/officeDocument/2006/relationships/hyperlink" Target="http://&#1101;&#1083;&#1077;&#1082;&#1090;&#1088;&#1086;-&#1084;&#1072;&#1088;&#1082;&#1077;&#1090;.&#1088;&#1092;/product/158589/kolonka-portativnaya-dialog-progressive-ap-1000-truba-16w-rms-bluetooth-fmusb-reader/" TargetMode="External"/><Relationship Id="rId_hyperlink_3010" Type="http://schemas.openxmlformats.org/officeDocument/2006/relationships/hyperlink" Target="http://&#1101;&#1083;&#1077;&#1082;&#1090;&#1088;&#1086;-&#1084;&#1072;&#1088;&#1082;&#1077;&#1090;.&#1088;&#1092;/product/238023/kolonka-portativnaya-dialog-progressive-ap-20-truba-25w-rms-bluetooth-fmusb-reader/" TargetMode="External"/><Relationship Id="rId_hyperlink_3011" Type="http://schemas.openxmlformats.org/officeDocument/2006/relationships/hyperlink" Target="http://&#1101;&#1083;&#1077;&#1082;&#1090;&#1088;&#1086;-&#1084;&#1072;&#1088;&#1082;&#1077;&#1090;.&#1088;&#1092;/product/235356/kolonka-portativnaya-hoco-hc1-bluetooth-aux-microsd-krasnyy/" TargetMode="External"/><Relationship Id="rId_hyperlink_3012" Type="http://schemas.openxmlformats.org/officeDocument/2006/relationships/hyperlink" Target="http://&#1101;&#1083;&#1077;&#1082;&#1090;&#1088;&#1086;-&#1084;&#1072;&#1088;&#1082;&#1077;&#1090;.&#1088;&#1092;/product/240524/kolonka-portativnaya-hoco-hc11-bluetooth-aux-microsd-krasnyy/" TargetMode="External"/><Relationship Id="rId_hyperlink_3013" Type="http://schemas.openxmlformats.org/officeDocument/2006/relationships/hyperlink" Target="http://&#1101;&#1083;&#1077;&#1082;&#1090;&#1088;&#1086;-&#1084;&#1072;&#1088;&#1082;&#1077;&#1090;.&#1088;&#1092;/product/237271/kolonka-portativnaya-hoco-hc12-bluetooth-aux-microsd-zelenyy/" TargetMode="External"/><Relationship Id="rId_hyperlink_3014" Type="http://schemas.openxmlformats.org/officeDocument/2006/relationships/hyperlink" Target="http://&#1101;&#1083;&#1077;&#1082;&#1090;&#1088;&#1086;-&#1084;&#1072;&#1088;&#1082;&#1077;&#1090;.&#1088;&#1092;/product/237269/kolonka-portativnaya-hoco-hc12-bluetooth-aux-microsd-siniy/" TargetMode="External"/><Relationship Id="rId_hyperlink_3015" Type="http://schemas.openxmlformats.org/officeDocument/2006/relationships/hyperlink" Target="http://&#1101;&#1083;&#1077;&#1082;&#1090;&#1088;&#1086;-&#1084;&#1072;&#1088;&#1082;&#1077;&#1090;.&#1088;&#1092;/product/235359/kolonka-portativnaya-hoco-hc2-bluetooth-aux-microsd-zelenyy-kamuflyazh/" TargetMode="External"/><Relationship Id="rId_hyperlink_3016" Type="http://schemas.openxmlformats.org/officeDocument/2006/relationships/hyperlink" Target="http://&#1101;&#1083;&#1077;&#1082;&#1090;&#1088;&#1086;-&#1084;&#1072;&#1088;&#1082;&#1077;&#1090;.&#1088;&#1092;/product/235360/kolonka-portativnaya-hoco-hc2-bluetooth-aux-microsd-krasnyy/" TargetMode="External"/><Relationship Id="rId_hyperlink_3017" Type="http://schemas.openxmlformats.org/officeDocument/2006/relationships/hyperlink" Target="http://&#1101;&#1083;&#1077;&#1082;&#1090;&#1088;&#1086;-&#1084;&#1072;&#1088;&#1082;&#1077;&#1090;.&#1088;&#1092;/product/240527/kolonka-portativnaya-hoco-hc4-bluetooth-aux-microsd-zelenyy/" TargetMode="External"/><Relationship Id="rId_hyperlink_3018" Type="http://schemas.openxmlformats.org/officeDocument/2006/relationships/hyperlink" Target="http://&#1101;&#1083;&#1077;&#1082;&#1090;&#1088;&#1086;-&#1084;&#1072;&#1088;&#1082;&#1077;&#1090;.&#1088;&#1092;/product/230048/kolonka-portativnaya-smartbuy-blink-5vt-bluetooth-sbs-5070/" TargetMode="External"/><Relationship Id="rId_hyperlink_3019" Type="http://schemas.openxmlformats.org/officeDocument/2006/relationships/hyperlink" Target="http://&#1101;&#1083;&#1077;&#1082;&#1090;&#1088;&#1086;-&#1084;&#1072;&#1088;&#1082;&#1077;&#1090;.&#1088;&#1092;/product/132510/kolonka-portativnaya-smartbuy-tuber-bluetooth-mp3-pleer-fm-radio-cherno-zheltyy-sbs-4200/" TargetMode="External"/><Relationship Id="rId_hyperlink_3020" Type="http://schemas.openxmlformats.org/officeDocument/2006/relationships/hyperlink" Target="http://&#1101;&#1083;&#1077;&#1082;&#1090;&#1088;&#1086;-&#1084;&#1072;&#1088;&#1082;&#1077;&#1090;.&#1088;&#1092;/product/132514/kolonka-portativnaya-smartbuy-tuber-bluetooth-mp3-pleer-fm-radio-cherno-krasnaya-sbs-4300/" TargetMode="External"/><Relationship Id="rId_hyperlink_3021" Type="http://schemas.openxmlformats.org/officeDocument/2006/relationships/hyperlink" Target="http://&#1101;&#1083;&#1077;&#1082;&#1090;&#1088;&#1086;-&#1084;&#1072;&#1088;&#1082;&#1077;&#1090;.&#1088;&#1092;/product/230055/kolonka-portativnaya-smartbuy-way-5vt-bluetooth-sbs-5020/" TargetMode="External"/><Relationship Id="rId_hyperlink_3022" Type="http://schemas.openxmlformats.org/officeDocument/2006/relationships/hyperlink" Target="http://&#1101;&#1083;&#1077;&#1082;&#1090;&#1088;&#1086;-&#1084;&#1072;&#1088;&#1082;&#1077;&#1090;.&#1088;&#1092;/product/230056/kolonka-portativnaya-smartbuy-yoga-2-5vt-bluetooth-sbs-5040/" TargetMode="External"/><Relationship Id="rId_hyperlink_3023" Type="http://schemas.openxmlformats.org/officeDocument/2006/relationships/hyperlink" Target="http://&#1101;&#1083;&#1077;&#1082;&#1090;&#1088;&#1086;-&#1084;&#1072;&#1088;&#1082;&#1077;&#1090;.&#1088;&#1092;/product/229919/kronshteyn-polka-dlya-pristavok-q08-240x340/" TargetMode="External"/><Relationship Id="rId_hyperlink_3024" Type="http://schemas.openxmlformats.org/officeDocument/2006/relationships/hyperlink" Target="http://&#1101;&#1083;&#1077;&#1082;&#1090;&#1088;&#1086;-&#1084;&#1072;&#1088;&#1082;&#1077;&#1090;.&#1088;&#1092;/product/238654/kronshteyn-svch-konsol-trone-c-3-belyy/" TargetMode="External"/><Relationship Id="rId_hyperlink_3025" Type="http://schemas.openxmlformats.org/officeDocument/2006/relationships/hyperlink" Target="http://&#1101;&#1083;&#1077;&#1082;&#1090;&#1088;&#1086;-&#1084;&#1072;&#1088;&#1082;&#1077;&#1090;.&#1088;&#1092;/product/238653/kronshteyn-svch-konsol-trone-c-5-belyy/" TargetMode="External"/><Relationship Id="rId_hyperlink_3026" Type="http://schemas.openxmlformats.org/officeDocument/2006/relationships/hyperlink" Target="http://&#1101;&#1083;&#1077;&#1082;&#1090;&#1088;&#1086;-&#1084;&#1072;&#1088;&#1082;&#1077;&#1090;.&#1088;&#1092;/product/238656/kronshteyn-svch-konsol-trone-c-5-seryy/" TargetMode="External"/><Relationship Id="rId_hyperlink_3027" Type="http://schemas.openxmlformats.org/officeDocument/2006/relationships/hyperlink" Target="http://&#1101;&#1083;&#1077;&#1082;&#1090;&#1088;&#1086;-&#1084;&#1072;&#1088;&#1082;&#1077;&#1090;.&#1088;&#1092;/product/232411/podstavka-podvesnaya-universalnaya-remo-uni-tv-plus-chernaya/" TargetMode="External"/><Relationship Id="rId_hyperlink_3028" Type="http://schemas.openxmlformats.org/officeDocument/2006/relationships/hyperlink" Target="http://&#1101;&#1083;&#1077;&#1082;&#1090;&#1088;&#1086;-&#1084;&#1072;&#1088;&#1082;&#1077;&#1090;.&#1088;&#1092;/product/240732/polka-dlya-aksessuarov-podstavka-tv-30125sm/" TargetMode="External"/><Relationship Id="rId_hyperlink_3029" Type="http://schemas.openxmlformats.org/officeDocument/2006/relationships/hyperlink" Target="http://&#1101;&#1083;&#1077;&#1082;&#1090;&#1088;&#1086;-&#1084;&#1072;&#1088;&#1082;&#1077;&#1090;.&#1088;&#1092;/product/222784/kronshteyn-dlya-ledlcd-televizorov-kaloc-x-1-nastennyy-povorotno-naklonnyy-23-55-chernyy/" TargetMode="External"/><Relationship Id="rId_hyperlink_3030" Type="http://schemas.openxmlformats.org/officeDocument/2006/relationships/hyperlink" Target="http://&#1101;&#1083;&#1077;&#1082;&#1090;&#1088;&#1086;-&#1084;&#1072;&#1088;&#1082;&#1077;&#1090;.&#1088;&#1092;/product/229630/kronshteyn-dlya-ledlcd-televizorov-v-5-nastennyy-naklonnyy-26-55chernyy/" TargetMode="External"/><Relationship Id="rId_hyperlink_3031" Type="http://schemas.openxmlformats.org/officeDocument/2006/relationships/hyperlink" Target="http://&#1101;&#1083;&#1077;&#1082;&#1090;&#1088;&#1086;-&#1084;&#1072;&#1088;&#1082;&#1077;&#1090;.&#1088;&#1092;/product/227391/kronshteyn-dlya-monitorov-26-55-66-140sm-vobix-vx5532b-naklonno-povorotnyy-do-35kg/" TargetMode="External"/><Relationship Id="rId_hyperlink_3032" Type="http://schemas.openxmlformats.org/officeDocument/2006/relationships/hyperlink" Target="http://&#1101;&#1083;&#1077;&#1082;&#1090;&#1088;&#1086;-&#1084;&#1072;&#1088;&#1082;&#1077;&#1090;.&#1088;&#1092;/product/227383/kronshteyn-dlya-monitorov-26-55-66-140sm-vobix-vx5533b-naklonno-povorotnyy-do-35kg/" TargetMode="External"/><Relationship Id="rId_hyperlink_3033" Type="http://schemas.openxmlformats.org/officeDocument/2006/relationships/hyperlink" Target="http://&#1101;&#1083;&#1077;&#1082;&#1090;&#1088;&#1086;-&#1084;&#1072;&#1088;&#1082;&#1077;&#1090;.&#1088;&#1092;/product/234089/kronshteyn-dlya-monitorov-ultramounts-um700-naklonno-povorotnyy-na-strubcine-13-27-33-68sm-do-65kg/" TargetMode="External"/><Relationship Id="rId_hyperlink_3034" Type="http://schemas.openxmlformats.org/officeDocument/2006/relationships/hyperlink" Target="http://&#1101;&#1083;&#1077;&#1082;&#1090;&#1088;&#1086;-&#1084;&#1072;&#1088;&#1082;&#1077;&#1090;.&#1088;&#1092;/product/229869/kronshteyn-dlya-proektora-potolochnyy-nb718-4/" TargetMode="External"/><Relationship Id="rId_hyperlink_3035" Type="http://schemas.openxmlformats.org/officeDocument/2006/relationships/hyperlink" Target="http://&#1101;&#1083;&#1077;&#1082;&#1090;&#1088;&#1086;-&#1084;&#1072;&#1088;&#1082;&#1077;&#1090;.&#1088;&#1092;/product/224874/kronshteyn-dlya-televizora-14-40-ot-hod09/" TargetMode="External"/><Relationship Id="rId_hyperlink_3036" Type="http://schemas.openxmlformats.org/officeDocument/2006/relationships/hyperlink" Target="http://&#1101;&#1083;&#1077;&#1082;&#1090;&#1088;&#1086;-&#1084;&#1072;&#1088;&#1082;&#1077;&#1090;.&#1088;&#1092;/product/224875/kronshteyn-dlya-televizora-14-42-ot-hod10/" TargetMode="External"/><Relationship Id="rId_hyperlink_3037" Type="http://schemas.openxmlformats.org/officeDocument/2006/relationships/hyperlink" Target="http://&#1101;&#1083;&#1077;&#1082;&#1090;&#1088;&#1086;-&#1084;&#1072;&#1088;&#1082;&#1077;&#1090;.&#1088;&#1092;/product/224877/kronshteyn-dlya-televizora-14-42-ot-hod12/" TargetMode="External"/><Relationship Id="rId_hyperlink_3038" Type="http://schemas.openxmlformats.org/officeDocument/2006/relationships/hyperlink" Target="http://&#1101;&#1083;&#1077;&#1082;&#1090;&#1088;&#1086;-&#1084;&#1072;&#1088;&#1082;&#1077;&#1090;.&#1088;&#1092;/product/224873/kronshteyn-dlya-televizora-15-40-ot-hod08/" TargetMode="External"/><Relationship Id="rId_hyperlink_3039" Type="http://schemas.openxmlformats.org/officeDocument/2006/relationships/hyperlink" Target="http://&#1101;&#1083;&#1077;&#1082;&#1090;&#1088;&#1086;-&#1084;&#1072;&#1088;&#1082;&#1077;&#1090;.&#1088;&#1092;/product/230725/kronshteyn-dlya-televizora-17-27-nb-f120/" TargetMode="External"/><Relationship Id="rId_hyperlink_3040" Type="http://schemas.openxmlformats.org/officeDocument/2006/relationships/hyperlink" Target="http://&#1101;&#1083;&#1077;&#1082;&#1090;&#1088;&#1086;-&#1084;&#1072;&#1088;&#1082;&#1077;&#1090;.&#1088;&#1092;/product/241480/kronshteyn-dlya-televizora-17-42-yx-z200/" TargetMode="External"/><Relationship Id="rId_hyperlink_3041" Type="http://schemas.openxmlformats.org/officeDocument/2006/relationships/hyperlink" Target="http://&#1101;&#1083;&#1077;&#1082;&#1090;&#1088;&#1086;-&#1084;&#1072;&#1088;&#1082;&#1077;&#1090;.&#1088;&#1092;/product/224878/kronshteyn-dlya-televizora-26-55-ot-hod13/" TargetMode="External"/><Relationship Id="rId_hyperlink_3042" Type="http://schemas.openxmlformats.org/officeDocument/2006/relationships/hyperlink" Target="http://&#1101;&#1083;&#1077;&#1082;&#1090;&#1088;&#1086;-&#1084;&#1072;&#1088;&#1082;&#1077;&#1090;.&#1088;&#1092;/product/228389/kronshteyn-dlya-televizora-27-45-nb-f425/" TargetMode="External"/><Relationship Id="rId_hyperlink_3043" Type="http://schemas.openxmlformats.org/officeDocument/2006/relationships/hyperlink" Target="http://&#1101;&#1083;&#1077;&#1082;&#1090;&#1088;&#1086;-&#1084;&#1072;&#1088;&#1082;&#1077;&#1090;.&#1088;&#1092;/product/230726/kronshteyn-dlya-televizora-30-40-nb-f200/" TargetMode="External"/><Relationship Id="rId_hyperlink_3044" Type="http://schemas.openxmlformats.org/officeDocument/2006/relationships/hyperlink" Target="http://&#1101;&#1083;&#1077;&#1082;&#1090;&#1088;&#1086;-&#1084;&#1072;&#1088;&#1082;&#1077;&#1090;.&#1088;&#1092;/product/233814/kronshteyn-dlya-televizora-32-55-live-power-t4-povorotno-naklonnyy/" TargetMode="External"/><Relationship Id="rId_hyperlink_3045" Type="http://schemas.openxmlformats.org/officeDocument/2006/relationships/hyperlink" Target="http://&#1101;&#1083;&#1077;&#1082;&#1090;&#1088;&#1086;-&#1084;&#1072;&#1088;&#1082;&#1077;&#1090;.&#1088;&#1092;/product/224876/kronshteyn-dlya-televizora-32-55-ot-hod11/" TargetMode="External"/><Relationship Id="rId_hyperlink_3046" Type="http://schemas.openxmlformats.org/officeDocument/2006/relationships/hyperlink" Target="http://&#1101;&#1083;&#1077;&#1082;&#1090;&#1088;&#1086;-&#1084;&#1072;&#1088;&#1082;&#1077;&#1090;.&#1088;&#1092;/product/226995/kronshteyn-dlya-televizora-32-60-kaloc-x-5-povorotno-naklonnyy/" TargetMode="External"/><Relationship Id="rId_hyperlink_3047" Type="http://schemas.openxmlformats.org/officeDocument/2006/relationships/hyperlink" Target="http://&#1101;&#1083;&#1077;&#1082;&#1090;&#1088;&#1086;-&#1084;&#1072;&#1088;&#1082;&#1077;&#1090;.&#1088;&#1092;/product/226134/kronshteyn-dlya-televizora-32-60-nb-p5/" TargetMode="External"/><Relationship Id="rId_hyperlink_3048" Type="http://schemas.openxmlformats.org/officeDocument/2006/relationships/hyperlink" Target="http://&#1101;&#1083;&#1077;&#1082;&#1090;&#1088;&#1086;-&#1084;&#1072;&#1088;&#1082;&#1077;&#1090;.&#1088;&#1092;/product/250252/kronshteyn-dlya-televizora-32-65-zerro-p-4-povorotno-naklonnyy/" TargetMode="External"/><Relationship Id="rId_hyperlink_3049" Type="http://schemas.openxmlformats.org/officeDocument/2006/relationships/hyperlink" Target="http://&#1101;&#1083;&#1077;&#1082;&#1090;&#1088;&#1086;-&#1084;&#1072;&#1088;&#1082;&#1077;&#1090;.&#1088;&#1092;/product/230353/kronshteyn-dlya-televizora-40-70-nb-757-l400/" TargetMode="External"/><Relationship Id="rId_hyperlink_3050" Type="http://schemas.openxmlformats.org/officeDocument/2006/relationships/hyperlink" Target="http://&#1101;&#1083;&#1077;&#1082;&#1090;&#1088;&#1086;-&#1084;&#1072;&#1088;&#1082;&#1077;&#1090;.&#1088;&#1092;/product/234539/kronshteyn-dlya-televizora-40-75-nb-787-l600/" TargetMode="External"/><Relationship Id="rId_hyperlink_3051" Type="http://schemas.openxmlformats.org/officeDocument/2006/relationships/hyperlink" Target="http://&#1101;&#1083;&#1077;&#1082;&#1090;&#1088;&#1086;-&#1084;&#1072;&#1088;&#1082;&#1077;&#1090;.&#1088;&#1092;/product/246834/kronshteyn-dlya-televizora-40-80-db-440-povorotno-vydvizhnoy/" TargetMode="External"/><Relationship Id="rId_hyperlink_3052" Type="http://schemas.openxmlformats.org/officeDocument/2006/relationships/hyperlink" Target="http://&#1101;&#1083;&#1077;&#1082;&#1090;&#1088;&#1086;-&#1084;&#1072;&#1088;&#1082;&#1077;&#1090;.&#1088;&#1092;/product/231616/kronshteyn-dlya-televizora-nb-df-5-nastennyy-povorotno-naklonnyy-chernyy/" TargetMode="External"/><Relationship Id="rId_hyperlink_3053" Type="http://schemas.openxmlformats.org/officeDocument/2006/relationships/hyperlink" Target="http://&#1101;&#1083;&#1077;&#1082;&#1090;&#1088;&#1086;-&#1084;&#1072;&#1088;&#1082;&#1077;&#1090;.&#1088;&#1092;/product/134471/kronshteyn-dlya-televizora-ultramounts-um860-naklonno-povorotnyy-13-27-33-68sm-do-20kg/" TargetMode="External"/><Relationship Id="rId_hyperlink_3054" Type="http://schemas.openxmlformats.org/officeDocument/2006/relationships/hyperlink" Target="http://&#1101;&#1083;&#1077;&#1082;&#1090;&#1088;&#1086;-&#1084;&#1072;&#1088;&#1082;&#1077;&#1090;.&#1088;&#1092;/product/134472/kronshteyn-dlya-televizora-ultramounts-um861-naklonno-povorotnyy-13-27-33-68sm-do-20kg/" TargetMode="External"/><Relationship Id="rId_hyperlink_3055" Type="http://schemas.openxmlformats.org/officeDocument/2006/relationships/hyperlink" Target="http://&#1101;&#1083;&#1077;&#1082;&#1090;&#1088;&#1086;-&#1084;&#1072;&#1088;&#1082;&#1077;&#1090;.&#1088;&#1092;/product/135337/kronshteyn-dlya-televizora-ultramounts-um868-naklonno-povorotnyy-23-55-59-139sm-do-30kg/" TargetMode="External"/><Relationship Id="rId_hyperlink_3056" Type="http://schemas.openxmlformats.org/officeDocument/2006/relationships/hyperlink" Target="http://&#1101;&#1083;&#1077;&#1082;&#1090;&#1088;&#1086;-&#1084;&#1072;&#1088;&#1082;&#1077;&#1090;.&#1088;&#1092;/product/227393/kronshteyn-dlya-televizora-ultramounts-um869-naklonno-povorotnyy-23-55-58-140sm-do-35kg/" TargetMode="External"/><Relationship Id="rId_hyperlink_3057" Type="http://schemas.openxmlformats.org/officeDocument/2006/relationships/hyperlink" Target="http://&#1101;&#1083;&#1077;&#1082;&#1090;&#1088;&#1086;-&#1084;&#1072;&#1088;&#1082;&#1077;&#1090;.&#1088;&#1092;/product/227394/kronshteyn-dlya-televizora-ultramounts-um871-naklonno-povorotnyy-23-55-58-140sm-do-35kg/" TargetMode="External"/><Relationship Id="rId_hyperlink_3058" Type="http://schemas.openxmlformats.org/officeDocument/2006/relationships/hyperlink" Target="http://&#1101;&#1083;&#1077;&#1082;&#1090;&#1088;&#1086;-&#1084;&#1072;&#1088;&#1082;&#1077;&#1090;.&#1088;&#1092;/product/221095/kronshteyn-dlya-televizora-ultramounts-um878-naklonno-povorotnyy-32-55-82-139sm-do-35kg/" TargetMode="External"/><Relationship Id="rId_hyperlink_3059" Type="http://schemas.openxmlformats.org/officeDocument/2006/relationships/hyperlink" Target="http://&#1101;&#1083;&#1077;&#1082;&#1090;&#1088;&#1086;-&#1084;&#1072;&#1088;&#1082;&#1077;&#1090;.&#1088;&#1092;/product/225897/kronshteyn-dlya-televizora-ultramounts-um890-potolochnyy-23-42-59-106sm-do-30kg/" TargetMode="External"/><Relationship Id="rId_hyperlink_3060" Type="http://schemas.openxmlformats.org/officeDocument/2006/relationships/hyperlink" Target="http://&#1101;&#1083;&#1077;&#1082;&#1090;&#1088;&#1086;-&#1084;&#1072;&#1088;&#1082;&#1077;&#1090;.&#1088;&#1092;/product/231680/kronshteyn-dlya-televizora-ultramounts-um894-naklonno-povorotnyy-13-27-33-68sm-do-20kg/" TargetMode="External"/><Relationship Id="rId_hyperlink_3061" Type="http://schemas.openxmlformats.org/officeDocument/2006/relationships/hyperlink" Target="http://&#1101;&#1083;&#1077;&#1082;&#1090;&#1088;&#1086;-&#1084;&#1072;&#1088;&#1082;&#1077;&#1090;.&#1088;&#1092;/product/231678/kronshteyn-dlya-televizora-ultramounts-um895-naklonno-povorotnyy-13-27-33-68sm-do-15kg/" TargetMode="External"/><Relationship Id="rId_hyperlink_3062" Type="http://schemas.openxmlformats.org/officeDocument/2006/relationships/hyperlink" Target="http://&#1101;&#1083;&#1077;&#1082;&#1090;&#1088;&#1086;-&#1084;&#1072;&#1088;&#1082;&#1077;&#1090;.&#1088;&#1092;/product/231682/kronshteyn-dlya-televizora-ultramounts-um896-naklonno-povorotnyy-13-27-33-68sm-do-30kg/" TargetMode="External"/><Relationship Id="rId_hyperlink_3063" Type="http://schemas.openxmlformats.org/officeDocument/2006/relationships/hyperlink" Target="http://&#1101;&#1083;&#1077;&#1082;&#1090;&#1088;&#1086;-&#1084;&#1072;&#1088;&#1082;&#1077;&#1090;.&#1088;&#1092;/product/233654/kronshteyn-dlya-televizora-ultramounts-um897-naklonno-povorotnyy-23-43-59-109sm-do-30kg/" TargetMode="External"/><Relationship Id="rId_hyperlink_3064" Type="http://schemas.openxmlformats.org/officeDocument/2006/relationships/hyperlink" Target="http://&#1101;&#1083;&#1077;&#1082;&#1090;&#1088;&#1086;-&#1084;&#1072;&#1088;&#1082;&#1077;&#1090;.&#1088;&#1092;/product/231688/kronshteyn-dlya-televizora-ultramounts-um901-naklonno-povorotnyy-32-55-82-139sm-do-30kg/" TargetMode="External"/><Relationship Id="rId_hyperlink_3065" Type="http://schemas.openxmlformats.org/officeDocument/2006/relationships/hyperlink" Target="http://&#1101;&#1083;&#1077;&#1082;&#1090;&#1088;&#1086;-&#1084;&#1072;&#1088;&#1082;&#1077;&#1090;.&#1088;&#1092;/product/231692/kronshteyn-dlya-televizora-ultramounts-um909-naklonno-povorotnyy-37-75-94-190sm-do-35kg/" TargetMode="External"/><Relationship Id="rId_hyperlink_3066" Type="http://schemas.openxmlformats.org/officeDocument/2006/relationships/hyperlink" Target="http://&#1101;&#1083;&#1077;&#1082;&#1090;&#1088;&#1086;-&#1084;&#1072;&#1088;&#1082;&#1077;&#1090;.&#1088;&#1092;/product/249903/kronshteyn-naklonno-povorotnyy-dlya-tv-lp-p60-26-70/" TargetMode="External"/><Relationship Id="rId_hyperlink_3067" Type="http://schemas.openxmlformats.org/officeDocument/2006/relationships/hyperlink" Target="http://&#1101;&#1083;&#1077;&#1082;&#1090;&#1088;&#1086;-&#1084;&#1072;&#1088;&#1082;&#1077;&#1090;.&#1088;&#1092;/product/249904/kronshteyn-naklonno-povorotnyy-dlya-tv-lp-p70-19-49/" TargetMode="External"/><Relationship Id="rId_hyperlink_3068" Type="http://schemas.openxmlformats.org/officeDocument/2006/relationships/hyperlink" Target="http://&#1101;&#1083;&#1077;&#1082;&#1090;&#1088;&#1086;-&#1084;&#1072;&#1088;&#1082;&#1077;&#1090;.&#1088;&#1092;/product/249905/kronshteyn-naklonno-povorotnyy-dlya-tv-lp-t40-14-49/" TargetMode="External"/><Relationship Id="rId_hyperlink_3069" Type="http://schemas.openxmlformats.org/officeDocument/2006/relationships/hyperlink" Target="http://&#1101;&#1083;&#1077;&#1082;&#1090;&#1088;&#1086;-&#1084;&#1072;&#1088;&#1082;&#1077;&#1090;.&#1088;&#1092;/product/226379/kronshteyn-dlya-ledlcd-televizorov-kaloc-e1-t-17-42-nastennyy-naklonnyy-chernyy/" TargetMode="External"/><Relationship Id="rId_hyperlink_3070" Type="http://schemas.openxmlformats.org/officeDocument/2006/relationships/hyperlink" Target="http://&#1101;&#1083;&#1077;&#1082;&#1090;&#1088;&#1086;-&#1084;&#1072;&#1088;&#1082;&#1077;&#1090;.&#1088;&#1092;/product/227443/kronshteyn-dlya-ledlcd-televizorov-kaloc-e10-t-32-65-nastennyy-naklonnyy-chernyy/" TargetMode="External"/><Relationship Id="rId_hyperlink_3071" Type="http://schemas.openxmlformats.org/officeDocument/2006/relationships/hyperlink" Target="http://&#1101;&#1083;&#1077;&#1082;&#1090;&#1088;&#1086;-&#1084;&#1072;&#1088;&#1082;&#1077;&#1090;.&#1088;&#1092;/product/222786/kronshteyn-dlya-ledlcd-televizorov-kaloc-e2-t-32-65-nastennyy-naklonnyy-chernyy/" TargetMode="External"/><Relationship Id="rId_hyperlink_3072" Type="http://schemas.openxmlformats.org/officeDocument/2006/relationships/hyperlink" Target="http://&#1101;&#1083;&#1077;&#1082;&#1090;&#1088;&#1086;-&#1084;&#1072;&#1088;&#1082;&#1077;&#1090;.&#1088;&#1092;/product/246403/kronshteyn-dlya-ledlcd-televizorov-kaloc-e3-t-32-75-nastennyy-naklonnyy-chernyy/" TargetMode="External"/><Relationship Id="rId_hyperlink_3073" Type="http://schemas.openxmlformats.org/officeDocument/2006/relationships/hyperlink" Target="http://&#1101;&#1083;&#1077;&#1082;&#1090;&#1088;&#1086;-&#1084;&#1072;&#1088;&#1082;&#1077;&#1090;.&#1088;&#1092;/product/227044/kronshteyn-dlya-ledlcd-televizorov-kaloc-e3-t-40-65-nastennyy-naklonnyy-chernyy/" TargetMode="External"/><Relationship Id="rId_hyperlink_3074" Type="http://schemas.openxmlformats.org/officeDocument/2006/relationships/hyperlink" Target="http://&#1101;&#1083;&#1077;&#1082;&#1090;&#1088;&#1086;-&#1084;&#1072;&#1088;&#1082;&#1077;&#1090;.&#1088;&#1092;/product/226378/kronshteyn-dlya-ledlcd-televizorov-kyd698s-23-60-nastennyy-naklonnyy-chernyy/" TargetMode="External"/><Relationship Id="rId_hyperlink_3075" Type="http://schemas.openxmlformats.org/officeDocument/2006/relationships/hyperlink" Target="http://&#1101;&#1083;&#1077;&#1082;&#1090;&#1088;&#1086;-&#1084;&#1072;&#1088;&#1082;&#1077;&#1090;.&#1088;&#1092;/product/250253/kronshteyn-dlya-ledlcd-televizorov-zerro-c3t-40-70-chernyy-nastennyy-naklonnyy/" TargetMode="External"/><Relationship Id="rId_hyperlink_3076" Type="http://schemas.openxmlformats.org/officeDocument/2006/relationships/hyperlink" Target="http://&#1101;&#1083;&#1077;&#1082;&#1090;&#1088;&#1086;-&#1084;&#1072;&#1088;&#1082;&#1077;&#1090;.&#1088;&#1092;/product/224880/kronshteyn-dlya-televizora-26-55-ot-hod15/" TargetMode="External"/><Relationship Id="rId_hyperlink_3077" Type="http://schemas.openxmlformats.org/officeDocument/2006/relationships/hyperlink" Target="http://&#1101;&#1083;&#1077;&#1082;&#1090;&#1088;&#1086;-&#1084;&#1072;&#1088;&#1082;&#1077;&#1090;.&#1088;&#1092;/product/224869/kronshteyn-dlya-televizora-32-65-ot-hod03/" TargetMode="External"/><Relationship Id="rId_hyperlink_3078" Type="http://schemas.openxmlformats.org/officeDocument/2006/relationships/hyperlink" Target="http://&#1101;&#1083;&#1077;&#1082;&#1090;&#1088;&#1086;-&#1084;&#1072;&#1088;&#1082;&#1077;&#1090;.&#1088;&#1092;/product/224870/kronshteyn-dlya-televizora-32-65-ot-hod04/" TargetMode="External"/><Relationship Id="rId_hyperlink_3079" Type="http://schemas.openxmlformats.org/officeDocument/2006/relationships/hyperlink" Target="http://&#1101;&#1083;&#1077;&#1082;&#1090;&#1088;&#1086;-&#1084;&#1072;&#1088;&#1082;&#1077;&#1090;.&#1088;&#1092;/product/224882/kronshteyn-dlya-televizora-32-71-ot-hod17/" TargetMode="External"/><Relationship Id="rId_hyperlink_3080" Type="http://schemas.openxmlformats.org/officeDocument/2006/relationships/hyperlink" Target="http://&#1101;&#1083;&#1077;&#1082;&#1090;&#1088;&#1086;-&#1084;&#1072;&#1088;&#1082;&#1077;&#1090;.&#1088;&#1092;/product/224883/kronshteyn-dlya-televizora-42-80-ot-hod18/" TargetMode="External"/><Relationship Id="rId_hyperlink_3081" Type="http://schemas.openxmlformats.org/officeDocument/2006/relationships/hyperlink" Target="http://&#1101;&#1083;&#1077;&#1082;&#1090;&#1088;&#1086;-&#1084;&#1072;&#1088;&#1082;&#1077;&#1090;.&#1088;&#1092;/product/233034/kronshteyn-dlya-televizora-55-85-nb-df-70t-nastennyy-naklonnyy-chernyy/" TargetMode="External"/><Relationship Id="rId_hyperlink_3082" Type="http://schemas.openxmlformats.org/officeDocument/2006/relationships/hyperlink" Target="http://&#1101;&#1083;&#1077;&#1082;&#1090;&#1088;&#1086;-&#1084;&#1072;&#1088;&#1082;&#1077;&#1090;.&#1088;&#1092;/product/230724/kronshteyn-dlya-televizora-nb-c1-t-naklonnyy-17-42/" TargetMode="External"/><Relationship Id="rId_hyperlink_3083" Type="http://schemas.openxmlformats.org/officeDocument/2006/relationships/hyperlink" Target="http://&#1101;&#1083;&#1077;&#1082;&#1090;&#1088;&#1086;-&#1084;&#1072;&#1088;&#1082;&#1077;&#1090;.&#1088;&#1092;/product/220721/kronshteyn-dlya-televizora-nbc3-f-40-65/" TargetMode="External"/><Relationship Id="rId_hyperlink_3084" Type="http://schemas.openxmlformats.org/officeDocument/2006/relationships/hyperlink" Target="http://&#1101;&#1083;&#1077;&#1082;&#1090;&#1088;&#1086;-&#1084;&#1072;&#1088;&#1082;&#1077;&#1090;.&#1088;&#1092;/product/177861/kronshteyn-dlya-televizora-nbc3-t-naklonnyy-40-65/" TargetMode="External"/><Relationship Id="rId_hyperlink_3085" Type="http://schemas.openxmlformats.org/officeDocument/2006/relationships/hyperlink" Target="http://&#1101;&#1083;&#1077;&#1082;&#1090;&#1088;&#1086;-&#1084;&#1072;&#1088;&#1082;&#1077;&#1090;.&#1088;&#1092;/product/135338/kronshteyn-dlya-televizora-ultramounts-um830t-naklonnyy-13-27-33-68sm-do-25kg/" TargetMode="External"/><Relationship Id="rId_hyperlink_3086" Type="http://schemas.openxmlformats.org/officeDocument/2006/relationships/hyperlink" Target="http://&#1101;&#1083;&#1077;&#1082;&#1090;&#1088;&#1086;-&#1084;&#1072;&#1088;&#1082;&#1077;&#1090;.&#1088;&#1092;/product/231693/kronshteyn-dlya-televizora-ultramounts-um840t-naklonnyy-43-90-109-229sm-do-70kg/" TargetMode="External"/><Relationship Id="rId_hyperlink_3087" Type="http://schemas.openxmlformats.org/officeDocument/2006/relationships/hyperlink" Target="http://&#1101;&#1083;&#1077;&#1082;&#1090;&#1088;&#1086;-&#1084;&#1072;&#1088;&#1082;&#1077;&#1090;.&#1088;&#1092;/product/149240/kronshteyn-dlya-televizora-naklonnyy-26-55-ot-hod06/" TargetMode="External"/><Relationship Id="rId_hyperlink_3088" Type="http://schemas.openxmlformats.org/officeDocument/2006/relationships/hyperlink" Target="http://&#1101;&#1083;&#1077;&#1082;&#1090;&#1088;&#1086;-&#1084;&#1072;&#1088;&#1082;&#1077;&#1090;.&#1088;&#1092;/product/224879/kronshteyn-dlya-televizora-14-42-ot-hod14/" TargetMode="External"/><Relationship Id="rId_hyperlink_3089" Type="http://schemas.openxmlformats.org/officeDocument/2006/relationships/hyperlink" Target="http://&#1101;&#1083;&#1077;&#1082;&#1090;&#1088;&#1086;-&#1084;&#1072;&#1088;&#1082;&#1077;&#1090;.&#1088;&#1092;/product/177865/kronshteyn-dlya-televizora-26-55-ot-hod02-fiksirovannyy-chernyy/" TargetMode="External"/><Relationship Id="rId_hyperlink_3090" Type="http://schemas.openxmlformats.org/officeDocument/2006/relationships/hyperlink" Target="http://&#1101;&#1083;&#1077;&#1082;&#1090;&#1088;&#1086;-&#1084;&#1072;&#1088;&#1082;&#1077;&#1090;.&#1088;&#1092;/product/228605/kronshteyn-dlya-televizora-26-55-fiksirovannyy/" TargetMode="External"/><Relationship Id="rId_hyperlink_3091" Type="http://schemas.openxmlformats.org/officeDocument/2006/relationships/hyperlink" Target="http://&#1101;&#1083;&#1077;&#1082;&#1090;&#1088;&#1086;-&#1084;&#1072;&#1088;&#1082;&#1077;&#1090;.&#1088;&#1092;/product/219024/kronshteyn-dlya-televizora-h-03-40-70-nastennyy/" TargetMode="External"/><Relationship Id="rId_hyperlink_3092" Type="http://schemas.openxmlformats.org/officeDocument/2006/relationships/hyperlink" Target="http://&#1101;&#1083;&#1077;&#1082;&#1090;&#1088;&#1086;-&#1084;&#1072;&#1088;&#1082;&#1077;&#1090;.&#1088;&#1092;/product/239820/kronshteyn-dlya-televizora-fiksirovannyy-energy-power-26-65/" TargetMode="External"/><Relationship Id="rId_hyperlink_3093" Type="http://schemas.openxmlformats.org/officeDocument/2006/relationships/hyperlink" Target="http://&#1101;&#1083;&#1077;&#1082;&#1090;&#1088;&#1086;-&#1084;&#1072;&#1088;&#1082;&#1077;&#1090;.&#1088;&#1092;/product/231354/mikrofon-dlya-karaoke-c-besprovodnoy-kolonkoy-ot-erm04-bluetooth-microsd-usb-serebro/" TargetMode="External"/><Relationship Id="rId_hyperlink_3094" Type="http://schemas.openxmlformats.org/officeDocument/2006/relationships/hyperlink" Target="http://&#1101;&#1083;&#1077;&#1082;&#1090;&#1088;&#1086;-&#1084;&#1072;&#1088;&#1082;&#1077;&#1090;.&#1088;&#1092;/product/231355/mikrofon-dlya-karaoke-c-besprovodnoy-kolonkoy-ot-erm04-bluetooth-microsd-usb-chernyy/" TargetMode="External"/><Relationship Id="rId_hyperlink_3095" Type="http://schemas.openxmlformats.org/officeDocument/2006/relationships/hyperlink" Target="http://&#1101;&#1083;&#1077;&#1082;&#1090;&#1088;&#1086;-&#1084;&#1072;&#1088;&#1082;&#1077;&#1090;.&#1088;&#1092;/product/237724/mikrofon-dlya-karaoke-c-besprovodnoy-kolonkoy-s-088-bluetooth-microsd-usb-chernyy/" TargetMode="External"/><Relationship Id="rId_hyperlink_3096" Type="http://schemas.openxmlformats.org/officeDocument/2006/relationships/hyperlink" Target="http://&#1101;&#1083;&#1077;&#1082;&#1090;&#1088;&#1086;-&#1084;&#1072;&#1088;&#1082;&#1077;&#1090;.&#1088;&#1092;/product/228614/mikrofon-dlya-karaoke-c-besprovodnoy-kolonkoy-v-8-bluetooth-microsd-usb-rozovoe-zoloto/" TargetMode="External"/><Relationship Id="rId_hyperlink_3097" Type="http://schemas.openxmlformats.org/officeDocument/2006/relationships/hyperlink" Target="http://&#1101;&#1083;&#1077;&#1082;&#1090;&#1088;&#1086;-&#1084;&#1072;&#1088;&#1082;&#1077;&#1090;.&#1088;&#1092;/product/237539/mikrofon-dlya-karaoke-c-besprovodnoy-kolonkoy-wster-ws-898-bluetooth-microsd-usb-rozovyy/" TargetMode="External"/><Relationship Id="rId_hyperlink_3098" Type="http://schemas.openxmlformats.org/officeDocument/2006/relationships/hyperlink" Target="http://&#1101;&#1083;&#1077;&#1082;&#1090;&#1088;&#1086;-&#1084;&#1072;&#1088;&#1082;&#1077;&#1090;.&#1088;&#1092;/product/233493/mikrofon-dlya-karaoke-c-besprovodnoy-kolonkoy-wster-ws-900-bluetooth-microsd-usb-kamuflyazh/" TargetMode="External"/><Relationship Id="rId_hyperlink_3099" Type="http://schemas.openxmlformats.org/officeDocument/2006/relationships/hyperlink" Target="http://&#1101;&#1083;&#1077;&#1082;&#1090;&#1088;&#1086;-&#1084;&#1072;&#1088;&#1082;&#1077;&#1090;.&#1088;&#1092;/product/233494/mikrofon-dlya-karaoke-c-besprovodnoy-kolonkoy-wster-ws-900-bluetooth-microsd-usb-krasnyy/" TargetMode="External"/><Relationship Id="rId_hyperlink_3100" Type="http://schemas.openxmlformats.org/officeDocument/2006/relationships/hyperlink" Target="http://&#1101;&#1083;&#1077;&#1082;&#1090;&#1088;&#1086;-&#1084;&#1072;&#1088;&#1082;&#1077;&#1090;.&#1088;&#1092;/product/233496/mikrofon-dlya-karaoke-c-besprovodnoy-kolonkoy-wster-ws-900-bluetooth-microsd-usb-chernyy/" TargetMode="External"/><Relationship Id="rId_hyperlink_3101" Type="http://schemas.openxmlformats.org/officeDocument/2006/relationships/hyperlink" Target="http://&#1101;&#1083;&#1077;&#1082;&#1090;&#1088;&#1086;-&#1084;&#1072;&#1088;&#1082;&#1077;&#1090;.&#1088;&#1092;/product/237631/mikrofon-dlya-karaoke-c-besprovodnoy-kolonkoy-ys-09-bluetooth-microsd-usb-zoloto/" TargetMode="External"/><Relationship Id="rId_hyperlink_3102" Type="http://schemas.openxmlformats.org/officeDocument/2006/relationships/hyperlink" Target="http://&#1101;&#1083;&#1077;&#1082;&#1090;&#1088;&#1086;-&#1084;&#1072;&#1088;&#1082;&#1077;&#1090;.&#1088;&#1092;/product/129115/mikrofon-dlya-karaoke-defender-mic-140-besprovodnoy-metall/" TargetMode="External"/><Relationship Id="rId_hyperlink_3103" Type="http://schemas.openxmlformats.org/officeDocument/2006/relationships/hyperlink" Target="http://&#1101;&#1083;&#1077;&#1082;&#1090;&#1088;&#1086;-&#1084;&#1072;&#1088;&#1082;&#1077;&#1090;.&#1088;&#1092;/product/239218/mikrofon-dlya-karaoke-elmm-501-2-mikrofona-besprovodnoy/" TargetMode="External"/><Relationship Id="rId_hyperlink_3104" Type="http://schemas.openxmlformats.org/officeDocument/2006/relationships/hyperlink" Target="http://&#1101;&#1083;&#1077;&#1082;&#1090;&#1088;&#1086;-&#1084;&#1072;&#1088;&#1082;&#1077;&#1090;.&#1088;&#1092;/product/178075/mikrofon-dlya-karaoke-ritmix-rwm-100-black-besprovodnoy/" TargetMode="External"/><Relationship Id="rId_hyperlink_3105" Type="http://schemas.openxmlformats.org/officeDocument/2006/relationships/hyperlink" Target="http://&#1101;&#1083;&#1077;&#1082;&#1090;&#1088;&#1086;-&#1084;&#1072;&#1088;&#1082;&#1077;&#1090;.&#1088;&#1092;/product/141977/mikrofon-dlya-karaoke-ritmix-rwm-101-black-besprovodnoy/" TargetMode="External"/><Relationship Id="rId_hyperlink_3106" Type="http://schemas.openxmlformats.org/officeDocument/2006/relationships/hyperlink" Target="http://&#1101;&#1083;&#1077;&#1082;&#1090;&#1088;&#1086;-&#1084;&#1072;&#1088;&#1082;&#1077;&#1090;.&#1088;&#1092;/product/250858/mikrofon-vokalnyy-provodnoy-ritmix-rdm-155-black-dinamicheskiy-odnonapravlennyy-50-gc-10-kgc-jack-63-mm-chernyy/" TargetMode="External"/><Relationship Id="rId_hyperlink_3107" Type="http://schemas.openxmlformats.org/officeDocument/2006/relationships/hyperlink" Target="http://&#1101;&#1083;&#1077;&#1082;&#1090;&#1088;&#1086;-&#1084;&#1072;&#1088;&#1082;&#1077;&#1090;.&#1088;&#1092;/product/141971/mikrofon-dlya-karaoke-ritmix-rdm-130-black/" TargetMode="External"/><Relationship Id="rId_hyperlink_3108" Type="http://schemas.openxmlformats.org/officeDocument/2006/relationships/hyperlink" Target="http://&#1101;&#1083;&#1077;&#1082;&#1090;&#1088;&#1086;-&#1084;&#1072;&#1088;&#1082;&#1077;&#1090;.&#1088;&#1092;/product/141973/mikrofon-dlya-karaoke-ritmix-rdm-131-black/" TargetMode="External"/><Relationship Id="rId_hyperlink_3109" Type="http://schemas.openxmlformats.org/officeDocument/2006/relationships/hyperlink" Target="http://&#1101;&#1083;&#1077;&#1082;&#1090;&#1088;&#1086;-&#1084;&#1072;&#1088;&#1082;&#1077;&#1090;.&#1088;&#1092;/product/239213/mikrofon-dlya-karaoke-razemnyy-provod-3m-shteker-63-elmm-01/" TargetMode="External"/><Relationship Id="rId_hyperlink_3110" Type="http://schemas.openxmlformats.org/officeDocument/2006/relationships/hyperlink" Target="http://&#1101;&#1083;&#1077;&#1082;&#1090;&#1088;&#1086;-&#1084;&#1072;&#1088;&#1082;&#1077;&#1090;.&#1088;&#1092;/product/239214/mikrofon-dlya-karaoke-razemnyy-provod-3m-shteker-63-elmm-226/" TargetMode="External"/><Relationship Id="rId_hyperlink_3111" Type="http://schemas.openxmlformats.org/officeDocument/2006/relationships/hyperlink" Target="http://&#1101;&#1083;&#1077;&#1082;&#1090;&#1088;&#1086;-&#1084;&#1072;&#1088;&#1082;&#1077;&#1090;.&#1088;&#1092;/product/169565/mikrofon-orbita-mk-02-provodnoy/" TargetMode="External"/><Relationship Id="rId_hyperlink_3112" Type="http://schemas.openxmlformats.org/officeDocument/2006/relationships/hyperlink" Target="http://&#1101;&#1083;&#1077;&#1082;&#1090;&#1088;&#1086;-&#1084;&#1072;&#1088;&#1082;&#1077;&#1090;.&#1088;&#1092;/product/130005/pult-dlya-akai-dv4311684263426840-dvd/" TargetMode="External"/><Relationship Id="rId_hyperlink_3113" Type="http://schemas.openxmlformats.org/officeDocument/2006/relationships/hyperlink" Target="http://&#1101;&#1083;&#1077;&#1082;&#1090;&#1088;&#1086;-&#1084;&#1072;&#1088;&#1082;&#1077;&#1090;.&#1088;&#1092;/product/130004/pult-dlya-akaineumann-km-1205-dvd/" TargetMode="External"/><Relationship Id="rId_hyperlink_3114" Type="http://schemas.openxmlformats.org/officeDocument/2006/relationships/hyperlink" Target="http://&#1101;&#1083;&#1077;&#1082;&#1090;&#1088;&#1086;-&#1084;&#1072;&#1088;&#1082;&#1077;&#1090;.&#1088;&#1092;/product/241085/pult-dlya-akaitclvitek-kt-6222-dvd4003-dvd/" TargetMode="External"/><Relationship Id="rId_hyperlink_3115" Type="http://schemas.openxmlformats.org/officeDocument/2006/relationships/hyperlink" Target="http://&#1101;&#1083;&#1077;&#1082;&#1090;&#1088;&#1086;-&#1084;&#1072;&#1088;&#1082;&#1077;&#1090;.&#1088;&#1092;/product/130006/pult-dlya-atlanta-jx8602b-k-atx5500-dvd/" TargetMode="External"/><Relationship Id="rId_hyperlink_3116" Type="http://schemas.openxmlformats.org/officeDocument/2006/relationships/hyperlink" Target="http://&#1101;&#1083;&#1077;&#1082;&#1090;&#1088;&#1086;-&#1084;&#1072;&#1088;&#1082;&#1077;&#1090;.&#1088;&#1092;/product/130007/pult-dlya-bbk-rc-15-dvd/" TargetMode="External"/><Relationship Id="rId_hyperlink_3117" Type="http://schemas.openxmlformats.org/officeDocument/2006/relationships/hyperlink" Target="http://&#1101;&#1083;&#1077;&#1082;&#1090;&#1088;&#1086;-&#1084;&#1072;&#1088;&#1082;&#1077;&#1090;.&#1088;&#1092;/product/128318/pult-dlya-bbk-rc019-01r-dvd-player/" TargetMode="External"/><Relationship Id="rId_hyperlink_3118" Type="http://schemas.openxmlformats.org/officeDocument/2006/relationships/hyperlink" Target="http://&#1101;&#1083;&#1077;&#1082;&#1090;&#1088;&#1086;-&#1084;&#1072;&#1088;&#1082;&#1077;&#1090;.&#1088;&#1092;/product/169081/pult-dlya-bbk-rc019-19r-dvd-player/" TargetMode="External"/><Relationship Id="rId_hyperlink_3119" Type="http://schemas.openxmlformats.org/officeDocument/2006/relationships/hyperlink" Target="http://&#1101;&#1083;&#1077;&#1082;&#1090;&#1088;&#1086;-&#1084;&#1072;&#1088;&#1082;&#1077;&#1090;.&#1088;&#1092;/product/169082/pult-dlya-bbk-rc026-02r-dvdusbkaraoke/" TargetMode="External"/><Relationship Id="rId_hyperlink_3120" Type="http://schemas.openxmlformats.org/officeDocument/2006/relationships/hyperlink" Target="http://&#1101;&#1083;&#1077;&#1082;&#1090;&#1088;&#1086;-&#1084;&#1072;&#1088;&#1082;&#1077;&#1090;.&#1088;&#1092;/product/130011/pult-dlya-bork-dv-vkm1440si-dvd/" TargetMode="External"/><Relationship Id="rId_hyperlink_3121" Type="http://schemas.openxmlformats.org/officeDocument/2006/relationships/hyperlink" Target="http://&#1101;&#1083;&#1077;&#1082;&#1090;&#1088;&#1086;-&#1084;&#1072;&#1088;&#1082;&#1077;&#1090;.&#1088;&#1092;/product/130965/pult-dlya-elenberg-dvd-r-302e/" TargetMode="External"/><Relationship Id="rId_hyperlink_3122" Type="http://schemas.openxmlformats.org/officeDocument/2006/relationships/hyperlink" Target="http://&#1101;&#1083;&#1077;&#1082;&#1090;&#1088;&#1086;-&#1084;&#1072;&#1088;&#1082;&#1077;&#1090;.&#1088;&#1092;/product/128322/pult-dlya-elenberg-dvd-r-404e/" TargetMode="External"/><Relationship Id="rId_hyperlink_3123" Type="http://schemas.openxmlformats.org/officeDocument/2006/relationships/hyperlink" Target="http://&#1101;&#1083;&#1077;&#1082;&#1090;&#1088;&#1086;-&#1084;&#1072;&#1088;&#1082;&#1077;&#1090;.&#1088;&#1092;/product/142294/pult-dlya-elenberg-dvd-rc-d010e/" TargetMode="External"/><Relationship Id="rId_hyperlink_3124" Type="http://schemas.openxmlformats.org/officeDocument/2006/relationships/hyperlink" Target="http://&#1101;&#1083;&#1077;&#1082;&#1090;&#1088;&#1086;-&#1084;&#1072;&#1088;&#1082;&#1077;&#1090;.&#1088;&#1092;/product/130585/pult-dlya-elenberg-p-24022403-dvd/" TargetMode="External"/><Relationship Id="rId_hyperlink_3125" Type="http://schemas.openxmlformats.org/officeDocument/2006/relationships/hyperlink" Target="http://&#1101;&#1083;&#1077;&#1082;&#1090;&#1088;&#1086;-&#1084;&#1072;&#1088;&#1082;&#1077;&#1090;.&#1088;&#1092;/product/131977/pult-dlya-elenberg-p-2407-dvd/" TargetMode="External"/><Relationship Id="rId_hyperlink_3126" Type="http://schemas.openxmlformats.org/officeDocument/2006/relationships/hyperlink" Target="http://&#1101;&#1083;&#1077;&#1082;&#1090;&#1088;&#1086;-&#1084;&#1072;&#1088;&#1082;&#1077;&#1090;.&#1088;&#1092;/product/128323/pult-dlya-elenberg-p-241724202450-dvd/" TargetMode="External"/><Relationship Id="rId_hyperlink_3127" Type="http://schemas.openxmlformats.org/officeDocument/2006/relationships/hyperlink" Target="http://&#1101;&#1083;&#1077;&#1082;&#1090;&#1088;&#1086;-&#1084;&#1072;&#1088;&#1082;&#1077;&#1090;.&#1088;&#1092;/product/154337/pult-dlya-elenberg-r-601e2-dvd/" TargetMode="External"/><Relationship Id="rId_hyperlink_3128" Type="http://schemas.openxmlformats.org/officeDocument/2006/relationships/hyperlink" Target="http://&#1101;&#1083;&#1077;&#1082;&#1090;&#1088;&#1086;-&#1084;&#1072;&#1088;&#1082;&#1077;&#1090;.&#1088;&#1092;/product/141775/pult-dlya-elenberg-universalnyy-akai-rekord-rm-084b-dvd/" TargetMode="External"/><Relationship Id="rId_hyperlink_3129" Type="http://schemas.openxmlformats.org/officeDocument/2006/relationships/hyperlink" Target="http://&#1101;&#1083;&#1077;&#1082;&#1090;&#1088;&#1086;-&#1084;&#1072;&#1088;&#1082;&#1077;&#1090;.&#1088;&#1092;/product/176719/pult-dlya-elenberg-universalnyy-rm-d699-dvd/" TargetMode="External"/><Relationship Id="rId_hyperlink_3130" Type="http://schemas.openxmlformats.org/officeDocument/2006/relationships/hyperlink" Target="http://&#1101;&#1083;&#1077;&#1082;&#1090;&#1088;&#1086;-&#1084;&#1072;&#1088;&#1082;&#1077;&#1090;.&#1088;&#1092;/product/137179/pult-dlya-elenberg-universalnyy-rm-d739-dvd/" TargetMode="External"/><Relationship Id="rId_hyperlink_3131" Type="http://schemas.openxmlformats.org/officeDocument/2006/relationships/hyperlink" Target="http://&#1101;&#1083;&#1077;&#1082;&#1090;&#1088;&#1086;-&#1084;&#1072;&#1088;&#1082;&#1077;&#1090;.&#1088;&#1092;/product/130013/pult-dlya-general-jx-2008erisson-1130-dvd/" TargetMode="External"/><Relationship Id="rId_hyperlink_3132" Type="http://schemas.openxmlformats.org/officeDocument/2006/relationships/hyperlink" Target="http://&#1101;&#1083;&#1077;&#1082;&#1090;&#1088;&#1086;-&#1084;&#1072;&#1088;&#1082;&#1077;&#1090;.&#1088;&#1092;/product/130014/pult-dlya-grundig-tp-92v-dvd/" TargetMode="External"/><Relationship Id="rId_hyperlink_3133" Type="http://schemas.openxmlformats.org/officeDocument/2006/relationships/hyperlink" Target="http://&#1101;&#1083;&#1077;&#1082;&#1090;&#1088;&#1086;-&#1084;&#1072;&#1088;&#1082;&#1077;&#1090;.&#1088;&#1092;/product/130015/pult-dlya-hyundai-h-dvd5049-nh-dvd5050/" TargetMode="External"/><Relationship Id="rId_hyperlink_3134" Type="http://schemas.openxmlformats.org/officeDocument/2006/relationships/hyperlink" Target="http://&#1101;&#1083;&#1077;&#1082;&#1090;&#1088;&#1086;-&#1084;&#1072;&#1088;&#1082;&#1077;&#1090;.&#1088;&#1092;/product/169137/pult-dlya-lg-6710cdag04a-dvd/" TargetMode="External"/><Relationship Id="rId_hyperlink_3135" Type="http://schemas.openxmlformats.org/officeDocument/2006/relationships/hyperlink" Target="http://&#1101;&#1083;&#1077;&#1082;&#1090;&#1088;&#1086;-&#1084;&#1072;&#1088;&#1082;&#1077;&#1090;.&#1088;&#1092;/product/124717/pult-dlya-lg-6711r1p070c-dvd/" TargetMode="External"/><Relationship Id="rId_hyperlink_3136" Type="http://schemas.openxmlformats.org/officeDocument/2006/relationships/hyperlink" Target="http://&#1101;&#1083;&#1077;&#1082;&#1090;&#1088;&#1086;-&#1084;&#1072;&#1088;&#1082;&#1077;&#1090;.&#1088;&#1092;/product/131154/pult-dlya-lg-6711r1p070c-dvd/" TargetMode="External"/><Relationship Id="rId_hyperlink_3137" Type="http://schemas.openxmlformats.org/officeDocument/2006/relationships/hyperlink" Target="http://&#1101;&#1083;&#1077;&#1082;&#1090;&#1088;&#1086;-&#1084;&#1072;&#1088;&#1082;&#1077;&#1090;.&#1088;&#1092;/product/141023/pult-dlya-lg-6711r1p089a-dvd/" TargetMode="External"/><Relationship Id="rId_hyperlink_3138" Type="http://schemas.openxmlformats.org/officeDocument/2006/relationships/hyperlink" Target="http://&#1101;&#1083;&#1077;&#1082;&#1090;&#1088;&#1086;-&#1084;&#1072;&#1088;&#1082;&#1077;&#1090;.&#1088;&#1092;/product/130020/pult-dlya-lg-6711r1p098a-dvd/" TargetMode="External"/><Relationship Id="rId_hyperlink_3139" Type="http://schemas.openxmlformats.org/officeDocument/2006/relationships/hyperlink" Target="http://&#1101;&#1083;&#1077;&#1082;&#1090;&#1088;&#1086;-&#1084;&#1072;&#1088;&#1082;&#1077;&#1090;.&#1088;&#1092;/product/173013/pult-dlya-lg-universalnyy-rm-646-dvd/" TargetMode="External"/><Relationship Id="rId_hyperlink_3140" Type="http://schemas.openxmlformats.org/officeDocument/2006/relationships/hyperlink" Target="http://&#1101;&#1083;&#1077;&#1082;&#1090;&#1088;&#1086;-&#1084;&#1072;&#1088;&#1082;&#1077;&#1090;.&#1088;&#1092;/product/130021/pult-dlya-philips-2422-5490-0903-dvd-rewritable/" TargetMode="External"/><Relationship Id="rId_hyperlink_3141" Type="http://schemas.openxmlformats.org/officeDocument/2006/relationships/hyperlink" Target="http://&#1101;&#1083;&#1077;&#1082;&#1090;&#1088;&#1086;-&#1084;&#1072;&#1088;&#1082;&#1077;&#1090;.&#1088;&#1092;/product/169153/pult-dlya-pioneer-vxx2808-dvd/" TargetMode="External"/><Relationship Id="rId_hyperlink_3142" Type="http://schemas.openxmlformats.org/officeDocument/2006/relationships/hyperlink" Target="http://&#1101;&#1083;&#1077;&#1082;&#1090;&#1088;&#1086;-&#1084;&#1072;&#1088;&#1082;&#1077;&#1090;.&#1088;&#1092;/product/169154/pult-dlya-pioneer-vxx2913-dv-370sk-470k-575ak-380k-dvd/" TargetMode="External"/><Relationship Id="rId_hyperlink_3143" Type="http://schemas.openxmlformats.org/officeDocument/2006/relationships/hyperlink" Target="http://&#1101;&#1083;&#1077;&#1082;&#1090;&#1088;&#1086;-&#1084;&#1072;&#1088;&#1082;&#1077;&#1090;.&#1088;&#1092;/product/169217/pult-dlya-pioneer-universalnyy-rm-d761-dvd/" TargetMode="External"/><Relationship Id="rId_hyperlink_3144" Type="http://schemas.openxmlformats.org/officeDocument/2006/relationships/hyperlink" Target="http://&#1101;&#1083;&#1077;&#1082;&#1090;&#1088;&#1086;-&#1084;&#1072;&#1088;&#1082;&#1077;&#1090;.&#1088;&#1092;/product/130027/pult-dlya-rolsen-e6900-x032a-dvd/" TargetMode="External"/><Relationship Id="rId_hyperlink_3145" Type="http://schemas.openxmlformats.org/officeDocument/2006/relationships/hyperlink" Target="http://&#1101;&#1083;&#1077;&#1082;&#1090;&#1088;&#1086;-&#1084;&#1072;&#1088;&#1082;&#1077;&#1090;.&#1088;&#1092;/product/130026/pult-dlya-rolsen-rc-p03a-dvd/" TargetMode="External"/><Relationship Id="rId_hyperlink_3146" Type="http://schemas.openxmlformats.org/officeDocument/2006/relationships/hyperlink" Target="http://&#1101;&#1083;&#1077;&#1082;&#1090;&#1088;&#1086;-&#1084;&#1072;&#1088;&#1082;&#1077;&#1090;.&#1088;&#1092;/product/130028/pult-dlya-rolsen-rdv-920-dvd/" TargetMode="External"/><Relationship Id="rId_hyperlink_3147" Type="http://schemas.openxmlformats.org/officeDocument/2006/relationships/hyperlink" Target="http://&#1101;&#1083;&#1077;&#1082;&#1090;&#1088;&#1086;-&#1084;&#1072;&#1088;&#1082;&#1077;&#1090;.&#1088;&#1092;/product/177476/pult-dlya-rubinrolsen-sg-102m50s-dvd/" TargetMode="External"/><Relationship Id="rId_hyperlink_3148" Type="http://schemas.openxmlformats.org/officeDocument/2006/relationships/hyperlink" Target="http://&#1101;&#1083;&#1077;&#1082;&#1090;&#1088;&#1086;-&#1084;&#1072;&#1088;&#1082;&#1077;&#1090;.&#1088;&#1092;/product/130029/pult-dlya-samsung-00071q-dvd/" TargetMode="External"/><Relationship Id="rId_hyperlink_3149" Type="http://schemas.openxmlformats.org/officeDocument/2006/relationships/hyperlink" Target="http://&#1101;&#1083;&#1077;&#1082;&#1090;&#1088;&#1086;-&#1084;&#1072;&#1088;&#1082;&#1077;&#1090;.&#1088;&#1092;/product/138181/pult-dlya-samsung-ah59-01778t-domashniy-kinoteatr/" TargetMode="External"/><Relationship Id="rId_hyperlink_3150" Type="http://schemas.openxmlformats.org/officeDocument/2006/relationships/hyperlink" Target="http://&#1101;&#1083;&#1077;&#1082;&#1090;&#1088;&#1086;-&#1084;&#1072;&#1088;&#1082;&#1077;&#1090;.&#1088;&#1092;/product/169160/pult-dlya-samsung-ah59-01867e-domashniy-kinoteatr/" TargetMode="External"/><Relationship Id="rId_hyperlink_3151" Type="http://schemas.openxmlformats.org/officeDocument/2006/relationships/hyperlink" Target="http://&#1101;&#1083;&#1077;&#1082;&#1090;&#1088;&#1086;-&#1084;&#1072;&#1088;&#1082;&#1077;&#1090;.&#1088;&#1092;/product/138150/pult-dlya-samsung-ah59-01907d-dvd/" TargetMode="External"/><Relationship Id="rId_hyperlink_3152" Type="http://schemas.openxmlformats.org/officeDocument/2006/relationships/hyperlink" Target="http://&#1101;&#1083;&#1077;&#1082;&#1090;&#1088;&#1086;-&#1084;&#1072;&#1088;&#1082;&#1077;&#1090;.&#1088;&#1092;/product/169162/pult-dlya-samsung-ah59-02147k-muzykalnyy-centr/" TargetMode="External"/><Relationship Id="rId_hyperlink_3153" Type="http://schemas.openxmlformats.org/officeDocument/2006/relationships/hyperlink" Target="http://&#1101;&#1083;&#1077;&#1082;&#1090;&#1088;&#1086;-&#1084;&#1072;&#1088;&#1082;&#1077;&#1090;.&#1088;&#1092;/product/136797/pult-dlya-samsung-universalnyy-rm-d673-dvd/" TargetMode="External"/><Relationship Id="rId_hyperlink_3154" Type="http://schemas.openxmlformats.org/officeDocument/2006/relationships/hyperlink" Target="http://&#1101;&#1083;&#1077;&#1082;&#1090;&#1088;&#1086;-&#1084;&#1072;&#1088;&#1082;&#1077;&#1090;.&#1088;&#1092;/product/130030/pult-dlya-shinco-rc-382h-dvd/" TargetMode="External"/><Relationship Id="rId_hyperlink_3155" Type="http://schemas.openxmlformats.org/officeDocument/2006/relationships/hyperlink" Target="http://&#1101;&#1083;&#1077;&#1082;&#1090;&#1088;&#1086;-&#1084;&#1072;&#1088;&#1082;&#1077;&#1090;.&#1088;&#1092;/product/130156/pult-dlya-sony-rm-aap013-domashniy-kinoteatr/" TargetMode="External"/><Relationship Id="rId_hyperlink_3156" Type="http://schemas.openxmlformats.org/officeDocument/2006/relationships/hyperlink" Target="http://&#1101;&#1083;&#1077;&#1082;&#1090;&#1088;&#1086;-&#1084;&#1072;&#1088;&#1082;&#1077;&#1090;.&#1088;&#1092;/product/130157/pult-dlya-sony-rm-aau002-domashniy-kinoteatr/" TargetMode="External"/><Relationship Id="rId_hyperlink_3157" Type="http://schemas.openxmlformats.org/officeDocument/2006/relationships/hyperlink" Target="http://&#1101;&#1083;&#1077;&#1082;&#1090;&#1088;&#1086;-&#1084;&#1072;&#1088;&#1082;&#1077;&#1090;.&#1088;&#1092;/product/130158/pult-dlya-sony-rm-aau013-domashniy-kinoteatr/" TargetMode="External"/><Relationship Id="rId_hyperlink_3158" Type="http://schemas.openxmlformats.org/officeDocument/2006/relationships/hyperlink" Target="http://&#1101;&#1083;&#1077;&#1082;&#1090;&#1088;&#1086;-&#1084;&#1072;&#1088;&#1082;&#1077;&#1090;.&#1088;&#1092;/product/174119/pult-dlya-sony-rm-adp054-ic-aux/" TargetMode="External"/><Relationship Id="rId_hyperlink_3159" Type="http://schemas.openxmlformats.org/officeDocument/2006/relationships/hyperlink" Target="http://&#1101;&#1083;&#1077;&#1082;&#1090;&#1088;&#1086;-&#1084;&#1072;&#1088;&#1082;&#1077;&#1090;.&#1088;&#1092;/product/142194/pult-dlya-sony-rm-adp058-domashniy-kinoteatr/" TargetMode="External"/><Relationship Id="rId_hyperlink_3160" Type="http://schemas.openxmlformats.org/officeDocument/2006/relationships/hyperlink" Target="http://&#1101;&#1083;&#1077;&#1082;&#1090;&#1088;&#1086;-&#1084;&#1072;&#1088;&#1082;&#1077;&#1090;.&#1088;&#1092;/product/174196/pult-dlya-sony-rm-adu002-domashniy-kinoteatr/" TargetMode="External"/><Relationship Id="rId_hyperlink_3161" Type="http://schemas.openxmlformats.org/officeDocument/2006/relationships/hyperlink" Target="http://&#1101;&#1083;&#1077;&#1082;&#1090;&#1088;&#1086;-&#1084;&#1072;&#1088;&#1082;&#1077;&#1090;.&#1088;&#1092;/product/130160/pult-dlya-sony-rm-adu004-domashniy-kinoteatr/" TargetMode="External"/><Relationship Id="rId_hyperlink_3162" Type="http://schemas.openxmlformats.org/officeDocument/2006/relationships/hyperlink" Target="http://&#1101;&#1083;&#1077;&#1082;&#1090;&#1088;&#1086;-&#1084;&#1072;&#1088;&#1082;&#1077;&#1090;.&#1088;&#1092;/product/174195/pult-dlya-sony-rm-adu047-domashniy-kinoteatr/" TargetMode="External"/><Relationship Id="rId_hyperlink_3163" Type="http://schemas.openxmlformats.org/officeDocument/2006/relationships/hyperlink" Target="http://&#1101;&#1083;&#1077;&#1082;&#1090;&#1088;&#1086;-&#1084;&#1072;&#1088;&#1082;&#1077;&#1090;.&#1088;&#1092;/product/130161/pult-dlya-sony-rm-amu001-muzykalnyy-centr/" TargetMode="External"/><Relationship Id="rId_hyperlink_3164" Type="http://schemas.openxmlformats.org/officeDocument/2006/relationships/hyperlink" Target="http://&#1101;&#1083;&#1077;&#1082;&#1090;&#1088;&#1086;-&#1084;&#1072;&#1088;&#1082;&#1077;&#1090;.&#1088;&#1092;/product/130162/pult-dlya-sony-rm-amu053-muzykalnyy-centr/" TargetMode="External"/><Relationship Id="rId_hyperlink_3165" Type="http://schemas.openxmlformats.org/officeDocument/2006/relationships/hyperlink" Target="http://&#1101;&#1083;&#1077;&#1082;&#1090;&#1088;&#1086;-&#1084;&#1072;&#1088;&#1082;&#1077;&#1090;.&#1088;&#1092;/product/174122/pult-dlya-supra-sht-204xkiisht-405xkii-dvd/" TargetMode="External"/><Relationship Id="rId_hyperlink_3166" Type="http://schemas.openxmlformats.org/officeDocument/2006/relationships/hyperlink" Target="http://&#1101;&#1083;&#1077;&#1082;&#1090;&#1088;&#1086;-&#1084;&#1072;&#1088;&#1082;&#1077;&#1090;.&#1088;&#1092;/product/132970/pult-dlya-toshiba-se-r0301-dvd/" TargetMode="External"/><Relationship Id="rId_hyperlink_3167" Type="http://schemas.openxmlformats.org/officeDocument/2006/relationships/hyperlink" Target="http://&#1101;&#1083;&#1077;&#1082;&#1090;&#1088;&#1086;-&#1084;&#1072;&#1088;&#1082;&#1077;&#1090;.&#1088;&#1092;/product/130031/pult-dlya-sokol-jx-2002a-dvd/" TargetMode="External"/><Relationship Id="rId_hyperlink_3168" Type="http://schemas.openxmlformats.org/officeDocument/2006/relationships/hyperlink" Target="http://&#1101;&#1083;&#1077;&#1082;&#1090;&#1088;&#1086;-&#1084;&#1072;&#1088;&#1082;&#1077;&#1090;.&#1088;&#1092;/product/148705/pult-universalnyy-dlya-dvd-hr-330e/" TargetMode="External"/><Relationship Id="rId_hyperlink_3169" Type="http://schemas.openxmlformats.org/officeDocument/2006/relationships/hyperlink" Target="http://&#1101;&#1083;&#1077;&#1082;&#1090;&#1088;&#1086;-&#1084;&#1072;&#1088;&#1082;&#1077;&#1090;.&#1088;&#1092;/product/242640/pult-dlya-kondicionerov-gree-universalnyy-k-gr1582-huayu/" TargetMode="External"/><Relationship Id="rId_hyperlink_3170" Type="http://schemas.openxmlformats.org/officeDocument/2006/relationships/hyperlink" Target="http://&#1101;&#1083;&#1077;&#1082;&#1090;&#1088;&#1086;-&#1084;&#1072;&#1088;&#1082;&#1077;&#1090;.&#1088;&#1092;/product/232042/pult-dlya-kondicionerov-haier-i-sharp-universalnyy-k-he1528-huayu/" TargetMode="External"/><Relationship Id="rId_hyperlink_3171" Type="http://schemas.openxmlformats.org/officeDocument/2006/relationships/hyperlink" Target="http://&#1101;&#1083;&#1077;&#1082;&#1090;&#1088;&#1086;-&#1084;&#1072;&#1088;&#1082;&#1077;&#1090;.&#1088;&#1092;/product/232043/pult-dlya-kondicionerov-hitachi-universalnyy-k-ht676-huayu/" TargetMode="External"/><Relationship Id="rId_hyperlink_3172" Type="http://schemas.openxmlformats.org/officeDocument/2006/relationships/hyperlink" Target="http://&#1101;&#1083;&#1077;&#1082;&#1090;&#1088;&#1086;-&#1084;&#1072;&#1088;&#1082;&#1077;&#1090;.&#1088;&#1092;/product/244973/pult-dlya-kondicionerov-panasonic-universalnyy-k-pn1851-huayu/" TargetMode="External"/><Relationship Id="rId_hyperlink_3173" Type="http://schemas.openxmlformats.org/officeDocument/2006/relationships/hyperlink" Target="http://&#1101;&#1083;&#1077;&#1082;&#1090;&#1088;&#1086;-&#1084;&#1072;&#1088;&#1082;&#1077;&#1090;.&#1088;&#1092;/product/227676/pult-dlya-kondicionerov-universalnyy-dream-kt-e08-belyy/" TargetMode="External"/><Relationship Id="rId_hyperlink_3174" Type="http://schemas.openxmlformats.org/officeDocument/2006/relationships/hyperlink" Target="http://&#1101;&#1083;&#1077;&#1082;&#1090;&#1088;&#1086;-&#1084;&#1072;&#1088;&#1082;&#1077;&#1090;.&#1088;&#1092;/product/238657/pult-dlya-kondicionerov-universalnyy-k-1028e-1000-v-1/" TargetMode="External"/><Relationship Id="rId_hyperlink_3175" Type="http://schemas.openxmlformats.org/officeDocument/2006/relationships/hyperlink" Target="http://&#1101;&#1083;&#1077;&#1082;&#1090;&#1088;&#1086;-&#1084;&#1072;&#1088;&#1082;&#1077;&#1090;.&#1088;&#1092;/product/238659/pult-dlya-kondicionerov-universalnyy-k-1036el-1000-v-1-vozmozhnost-upravleniya-na-2-kond-huayu/" TargetMode="External"/><Relationship Id="rId_hyperlink_3176" Type="http://schemas.openxmlformats.org/officeDocument/2006/relationships/hyperlink" Target="http://&#1101;&#1083;&#1077;&#1082;&#1090;&#1088;&#1086;-&#1084;&#1072;&#1088;&#1082;&#1077;&#1090;.&#1088;&#1092;/product/244159/pult-dlya-kondicionerov-universalnyy-k-1303e-6000-v-1-clickpdu/" TargetMode="External"/><Relationship Id="rId_hyperlink_3177" Type="http://schemas.openxmlformats.org/officeDocument/2006/relationships/hyperlink" Target="http://&#1101;&#1083;&#1077;&#1082;&#1090;&#1088;&#1086;-&#1084;&#1072;&#1088;&#1082;&#1077;&#1090;.&#1088;&#1092;/product/239603/pult-dlya-kondicionerov-universalnyy-k-1303e-7000-v-1-huayu/" TargetMode="External"/><Relationship Id="rId_hyperlink_3178" Type="http://schemas.openxmlformats.org/officeDocument/2006/relationships/hyperlink" Target="http://&#1101;&#1083;&#1077;&#1082;&#1090;&#1088;&#1086;-&#1084;&#1072;&#1088;&#1082;&#1077;&#1090;.&#1088;&#1092;/product/245383/pult-dlya-kondicionerov-universalnyy-k-1758e-6000-v-1-new-dobavleny-novye-kody-populyarnyh-marok-clickpdu/" TargetMode="External"/><Relationship Id="rId_hyperlink_3179" Type="http://schemas.openxmlformats.org/officeDocument/2006/relationships/hyperlink" Target="http://&#1101;&#1083;&#1077;&#1082;&#1090;&#1088;&#1086;-&#1084;&#1072;&#1088;&#1082;&#1077;&#1090;.&#1088;&#1092;/product/244969/pult-dlya-kondicionerov-universalnyy-k-3e-5000-v-1-huayu/" TargetMode="External"/><Relationship Id="rId_hyperlink_3180" Type="http://schemas.openxmlformats.org/officeDocument/2006/relationships/hyperlink" Target="http://&#1101;&#1083;&#1077;&#1082;&#1090;&#1088;&#1086;-&#1084;&#1072;&#1088;&#1082;&#1077;&#1090;.&#1088;&#1092;/product/241784/vneshniy-infrakrasnyy-priemnik-dlya-resiverov-trikolor-lf-dx8/" TargetMode="External"/><Relationship Id="rId_hyperlink_3181" Type="http://schemas.openxmlformats.org/officeDocument/2006/relationships/hyperlink" Target="http://&#1101;&#1083;&#1077;&#1082;&#1090;&#1088;&#1086;-&#1084;&#1072;&#1088;&#1082;&#1077;&#1090;.&#1088;&#1092;/product/130032/pult-dlya-pristavki-akado-rc-632-rc-635-sat/" TargetMode="External"/><Relationship Id="rId_hyperlink_3182" Type="http://schemas.openxmlformats.org/officeDocument/2006/relationships/hyperlink" Target="http://&#1101;&#1083;&#1077;&#1082;&#1090;&#1088;&#1086;-&#1084;&#1072;&#1088;&#1082;&#1077;&#1090;.&#1088;&#1092;/product/227674/pult-dlya-pristavki-beeline-mxv3-dream-cisco-tatung-motorola/" TargetMode="External"/><Relationship Id="rId_hyperlink_3183" Type="http://schemas.openxmlformats.org/officeDocument/2006/relationships/hyperlink" Target="http://&#1101;&#1083;&#1077;&#1082;&#1090;&#1088;&#1086;-&#1084;&#1072;&#1088;&#1082;&#1077;&#1090;.&#1088;&#1092;/product/239574/pult-dlya-pristavki-domru-hd-5000-kaon-hd5000-kabelnoe-tv/" TargetMode="External"/><Relationship Id="rId_hyperlink_3184" Type="http://schemas.openxmlformats.org/officeDocument/2006/relationships/hyperlink" Target="http://&#1101;&#1083;&#1077;&#1082;&#1090;&#1088;&#1086;-&#1084;&#1072;&#1088;&#1082;&#1077;&#1090;.&#1088;&#1092;/product/240246/pult-dlya-pristavki-domruonlime-rm-e12-kabelnoe-tv/" TargetMode="External"/><Relationship Id="rId_hyperlink_3185" Type="http://schemas.openxmlformats.org/officeDocument/2006/relationships/hyperlink" Target="http://&#1101;&#1083;&#1077;&#1082;&#1090;&#1088;&#1086;-&#1084;&#1072;&#1088;&#1082;&#1077;&#1090;.&#1088;&#1092;/product/130035/pult-dlya-pristavki-galaxy-innovations-gi-hof12e148gpd5-sat/" TargetMode="External"/><Relationship Id="rId_hyperlink_3186" Type="http://schemas.openxmlformats.org/officeDocument/2006/relationships/hyperlink" Target="http://&#1101;&#1083;&#1077;&#1082;&#1090;&#1088;&#1086;-&#1084;&#1072;&#1088;&#1082;&#1077;&#1090;.&#1088;&#1092;/product/160858/pult-dlya-pristavki-globo-e-rcu-015-telekarta-hd-x8-sat/" TargetMode="External"/><Relationship Id="rId_hyperlink_3187" Type="http://schemas.openxmlformats.org/officeDocument/2006/relationships/hyperlink" Target="http://&#1101;&#1083;&#1077;&#1082;&#1090;&#1088;&#1086;-&#1084;&#1072;&#1088;&#1082;&#1077;&#1090;.&#1088;&#1092;/product/130037/pult-dlya-pristavki-goldeninterstar-kor-4619c-dsr-8005-7800-sat/" TargetMode="External"/><Relationship Id="rId_hyperlink_3188" Type="http://schemas.openxmlformats.org/officeDocument/2006/relationships/hyperlink" Target="http://&#1101;&#1083;&#1077;&#1082;&#1090;&#1088;&#1086;-&#1084;&#1072;&#1088;&#1082;&#1077;&#1090;.&#1088;&#1092;/product/130039/pult-dlya-pristavki-humax-rs-591k/" TargetMode="External"/><Relationship Id="rId_hyperlink_3189" Type="http://schemas.openxmlformats.org/officeDocument/2006/relationships/hyperlink" Target="http://&#1101;&#1083;&#1077;&#1082;&#1090;&#1088;&#1086;-&#1084;&#1072;&#1088;&#1082;&#1077;&#1090;.&#1088;&#1092;/product/130040/pult-dlya-pristavki-motorolla-mxv3-vip2262e-ip-televidenie/" TargetMode="External"/><Relationship Id="rId_hyperlink_3190" Type="http://schemas.openxmlformats.org/officeDocument/2006/relationships/hyperlink" Target="http://&#1101;&#1083;&#1077;&#1082;&#1090;&#1088;&#1086;-&#1084;&#1072;&#1088;&#1082;&#1077;&#1090;.&#1088;&#1092;/product/240248/pult-dlya-pristavki-redbox-atlant-telekom-minifokus-layf-ip-tv/" TargetMode="External"/><Relationship Id="rId_hyperlink_3191" Type="http://schemas.openxmlformats.org/officeDocument/2006/relationships/hyperlink" Target="http://&#1101;&#1083;&#1077;&#1082;&#1090;&#1088;&#1086;-&#1084;&#1072;&#1088;&#1082;&#1077;&#1090;.&#1088;&#1092;/product/239455/pult-dlya-pristavki-sagemcom-dsi87-hd-promsvyaz-sat-uni/" TargetMode="External"/><Relationship Id="rId_hyperlink_3192" Type="http://schemas.openxmlformats.org/officeDocument/2006/relationships/hyperlink" Target="http://&#1101;&#1083;&#1077;&#1082;&#1090;&#1088;&#1086;-&#1084;&#1072;&#1088;&#1082;&#1077;&#1090;.&#1088;&#1092;/product/130042/pult-dlya-pristavki-samsung-mf59-00242a-mini-sat/" TargetMode="External"/><Relationship Id="rId_hyperlink_3193" Type="http://schemas.openxmlformats.org/officeDocument/2006/relationships/hyperlink" Target="http://&#1101;&#1083;&#1077;&#1082;&#1090;&#1088;&#1086;-&#1084;&#1072;&#1088;&#1082;&#1077;&#1090;.&#1088;&#1092;/product/123401/pult-dlya-pristavki-topfield-tf5000-sat/" TargetMode="External"/><Relationship Id="rId_hyperlink_3194" Type="http://schemas.openxmlformats.org/officeDocument/2006/relationships/hyperlink" Target="http://&#1101;&#1083;&#1077;&#1082;&#1090;&#1088;&#1086;-&#1084;&#1072;&#1088;&#1082;&#1077;&#1090;.&#1088;&#1092;/product/131158/pult-dlya-pristavki-topfield-tf60006100-sat/" TargetMode="External"/><Relationship Id="rId_hyperlink_3195" Type="http://schemas.openxmlformats.org/officeDocument/2006/relationships/hyperlink" Target="http://&#1101;&#1083;&#1077;&#1082;&#1090;&#1088;&#1086;-&#1084;&#1072;&#1088;&#1082;&#1077;&#1090;.&#1088;&#1092;/product/247498/pult-dlya-pristavki-vermax-uhd300x-smart-tv/" TargetMode="External"/><Relationship Id="rId_hyperlink_3196" Type="http://schemas.openxmlformats.org/officeDocument/2006/relationships/hyperlink" Target="http://&#1101;&#1083;&#1077;&#1082;&#1090;&#1088;&#1086;-&#1084;&#1072;&#1088;&#1082;&#1077;&#1090;.&#1088;&#1092;/product/241202/pult-dlya-pristavki-mts-dn300-ds300a-dc300a-iptv-dream/" TargetMode="External"/><Relationship Id="rId_hyperlink_3197" Type="http://schemas.openxmlformats.org/officeDocument/2006/relationships/hyperlink" Target="http://&#1101;&#1083;&#1077;&#1082;&#1090;&#1088;&#1086;-&#1084;&#1072;&#1088;&#1082;&#1077;&#1090;.&#1088;&#1092;/product/249982/pult-dlya-pristavki-mts-dn300-ds300a-dc300a-iptv-uni/" TargetMode="External"/><Relationship Id="rId_hyperlink_3198" Type="http://schemas.openxmlformats.org/officeDocument/2006/relationships/hyperlink" Target="http://&#1101;&#1083;&#1077;&#1082;&#1090;&#1088;&#1086;-&#1084;&#1072;&#1088;&#1082;&#1077;&#1090;.&#1088;&#1092;/product/130588/pult-dlya-pristavki-ntv-rs-101p/" TargetMode="External"/><Relationship Id="rId_hyperlink_3199" Type="http://schemas.openxmlformats.org/officeDocument/2006/relationships/hyperlink" Target="http://&#1101;&#1083;&#1077;&#1082;&#1090;&#1088;&#1086;-&#1084;&#1072;&#1088;&#1082;&#1077;&#1090;.&#1088;&#1092;/product/132973/pult-dlya-pristavki-raduga-tv-world-vision-s517ir-sat/" TargetMode="External"/><Relationship Id="rId_hyperlink_3200" Type="http://schemas.openxmlformats.org/officeDocument/2006/relationships/hyperlink" Target="http://&#1101;&#1083;&#1077;&#1082;&#1090;&#1088;&#1086;-&#1084;&#1072;&#1088;&#1082;&#1077;&#1090;.&#1088;&#1092;/product/132972/pult-dlya-pristavki-rostelekom-mag-250-hd-iptv/" TargetMode="External"/><Relationship Id="rId_hyperlink_3201" Type="http://schemas.openxmlformats.org/officeDocument/2006/relationships/hyperlink" Target="http://&#1101;&#1083;&#1077;&#1082;&#1090;&#1088;&#1086;-&#1084;&#1072;&#1088;&#1082;&#1077;&#1090;.&#1088;&#1092;/product/241066/pult-dlya-pristavki-rostelekom-mag-250-hd-iptv-huayu/" TargetMode="External"/><Relationship Id="rId_hyperlink_3202" Type="http://schemas.openxmlformats.org/officeDocument/2006/relationships/hyperlink" Target="http://&#1101;&#1083;&#1077;&#1082;&#1090;&#1088;&#1086;-&#1084;&#1072;&#1088;&#1082;&#1077;&#1090;.&#1088;&#1092;/product/233596/pult-dlya-pristavki-rostelekom-mag-255-hd-iptv/" TargetMode="External"/><Relationship Id="rId_hyperlink_3203" Type="http://schemas.openxmlformats.org/officeDocument/2006/relationships/hyperlink" Target="http://&#1101;&#1083;&#1077;&#1082;&#1090;&#1088;&#1086;-&#1084;&#1072;&#1088;&#1082;&#1077;&#1090;.&#1088;&#1092;/product/238744/pult-dlya-pristavki-rostelekom-mag-255-hd-iptv-huayu/" TargetMode="External"/><Relationship Id="rId_hyperlink_3204" Type="http://schemas.openxmlformats.org/officeDocument/2006/relationships/hyperlink" Target="http://&#1101;&#1083;&#1077;&#1082;&#1090;&#1088;&#1086;-&#1084;&#1072;&#1088;&#1082;&#1077;&#1090;.&#1088;&#1092;/product/246333/pult-dlya-pristavki-rostelekom-sml-282-hd-base-urc177500-uni/" TargetMode="External"/><Relationship Id="rId_hyperlink_3205" Type="http://schemas.openxmlformats.org/officeDocument/2006/relationships/hyperlink" Target="http://&#1101;&#1083;&#1077;&#1082;&#1090;&#1088;&#1086;-&#1084;&#1072;&#1088;&#1082;&#1077;&#1090;.&#1088;&#1092;/product/246252/pult-dlya-pristavki-rostelekom-dlya-wink-stb122a-android-iptv-sml-282-urc177500-huayu/" TargetMode="External"/><Relationship Id="rId_hyperlink_3206" Type="http://schemas.openxmlformats.org/officeDocument/2006/relationships/hyperlink" Target="http://&#1101;&#1083;&#1077;&#1082;&#1090;&#1088;&#1086;-&#1084;&#1072;&#1088;&#1082;&#1077;&#1090;.&#1088;&#1092;/product/239906/pult-dlya-pristavki-telekarta-chd-04ir-continent-sat-huayu/" TargetMode="External"/><Relationship Id="rId_hyperlink_3207" Type="http://schemas.openxmlformats.org/officeDocument/2006/relationships/hyperlink" Target="http://&#1101;&#1083;&#1077;&#1082;&#1090;&#1088;&#1086;-&#1084;&#1072;&#1088;&#1082;&#1077;&#1090;.&#1088;&#1092;/product/239907/pult-dlya-pristavki-telekarta-evo-01-new-evo-07-hd-evo-08-hd-evo-09-hd-energy-huayu/" TargetMode="External"/><Relationship Id="rId_hyperlink_3208" Type="http://schemas.openxmlformats.org/officeDocument/2006/relationships/hyperlink" Target="http://&#1101;&#1083;&#1077;&#1082;&#1090;&#1088;&#1086;-&#1084;&#1072;&#1088;&#1082;&#1077;&#1090;.&#1088;&#1092;/product/239908/pult-dlya-pristavki-telekarta-evo-02-evo-sat-huayu/" TargetMode="External"/><Relationship Id="rId_hyperlink_3209" Type="http://schemas.openxmlformats.org/officeDocument/2006/relationships/hyperlink" Target="http://&#1101;&#1083;&#1077;&#1082;&#1090;&#1088;&#1086;-&#1084;&#1072;&#1088;&#1082;&#1077;&#1090;.&#1088;&#1092;/product/239909/pult-dlya-pristavki-telekarta-evo-05-pvr-sat-huayu/" TargetMode="External"/><Relationship Id="rId_hyperlink_3210" Type="http://schemas.openxmlformats.org/officeDocument/2006/relationships/hyperlink" Target="http://&#1101;&#1083;&#1077;&#1082;&#1090;&#1088;&#1086;-&#1084;&#1072;&#1088;&#1082;&#1077;&#1090;.&#1088;&#1092;/product/228092/pult-dlya-pristavki-trikolor-dts53-dts54/" TargetMode="External"/><Relationship Id="rId_hyperlink_3211" Type="http://schemas.openxmlformats.org/officeDocument/2006/relationships/hyperlink" Target="http://&#1101;&#1083;&#1077;&#1082;&#1090;&#1088;&#1086;-&#1084;&#1072;&#1088;&#1082;&#1077;&#1090;.&#1088;&#1092;/product/246326/pult-dlya-pristavki-trikolor-general-gs-b212-gs-b211-sat-uni/" TargetMode="External"/><Relationship Id="rId_hyperlink_3212" Type="http://schemas.openxmlformats.org/officeDocument/2006/relationships/hyperlink" Target="http://&#1101;&#1083;&#1077;&#1082;&#1090;&#1088;&#1086;-&#1084;&#1072;&#1088;&#1082;&#1077;&#1090;.&#1088;&#1092;/product/233829/pult-dlya-pristavki-trikolor-general-gs-b212-gs-b211-sat-live-power/" TargetMode="External"/><Relationship Id="rId_hyperlink_3213" Type="http://schemas.openxmlformats.org/officeDocument/2006/relationships/hyperlink" Target="http://&#1101;&#1083;&#1077;&#1082;&#1090;&#1088;&#1086;-&#1084;&#1072;&#1088;&#1082;&#1077;&#1090;.&#1088;&#1092;/product/130044/pult-dlya-pristavki-trikolor-gs8300m/" TargetMode="External"/><Relationship Id="rId_hyperlink_3214" Type="http://schemas.openxmlformats.org/officeDocument/2006/relationships/hyperlink" Target="http://&#1101;&#1083;&#1077;&#1082;&#1090;&#1088;&#1086;-&#1084;&#1072;&#1088;&#1082;&#1077;&#1090;.&#1088;&#1092;/product/130043/pult-dlya-pristavki-trikolor-gs8300m-new/" TargetMode="External"/><Relationship Id="rId_hyperlink_3215" Type="http://schemas.openxmlformats.org/officeDocument/2006/relationships/hyperlink" Target="http://&#1101;&#1083;&#1077;&#1082;&#1090;&#1088;&#1086;-&#1084;&#1072;&#1088;&#1082;&#1077;&#1090;.&#1088;&#1092;/product/153994/pult-dlya-pristavki-trikolor-gs8300m-original/" TargetMode="External"/><Relationship Id="rId_hyperlink_3216" Type="http://schemas.openxmlformats.org/officeDocument/2006/relationships/hyperlink" Target="http://&#1101;&#1083;&#1077;&#1082;&#1090;&#1088;&#1086;-&#1084;&#1072;&#1088;&#1082;&#1077;&#1090;.&#1088;&#1092;/product/191097/pult-dlya-pristavki-trikolor-gs8300n-live-power/" TargetMode="External"/><Relationship Id="rId_hyperlink_3217" Type="http://schemas.openxmlformats.org/officeDocument/2006/relationships/hyperlink" Target="http://&#1101;&#1083;&#1077;&#1082;&#1090;&#1088;&#1086;-&#1084;&#1072;&#1088;&#1082;&#1077;&#1090;.&#1088;&#1092;/product/249302/pult-dlya-pristavki-trikolor-gs8306-tv-c-vozmozhnostyu-upravleniya-tv-razlichnyh-brendov-live-power/" TargetMode="External"/><Relationship Id="rId_hyperlink_3218" Type="http://schemas.openxmlformats.org/officeDocument/2006/relationships/hyperlink" Target="http://&#1101;&#1083;&#1077;&#1082;&#1090;&#1088;&#1086;-&#1084;&#1072;&#1088;&#1082;&#1077;&#1090;.&#1088;&#1092;/product/234666/pult-dlya-pristavki-trikolor-gs8306-tv-c-vozmozhnostyu-upravleniya-tv-razlichnyh-brendov-huayu/" TargetMode="External"/><Relationship Id="rId_hyperlink_3219" Type="http://schemas.openxmlformats.org/officeDocument/2006/relationships/hyperlink" Target="http://&#1101;&#1083;&#1077;&#1082;&#1090;&#1088;&#1086;-&#1084;&#1072;&#1088;&#1082;&#1077;&#1090;.&#1088;&#1092;/product/224449/pult-dlya-pristavki-trikolor-gs8306-tv-c-vozmozhnostyu-upravleniya-tv-razlichnyh-brendov-sat-chernyy-dream/" TargetMode="External"/><Relationship Id="rId_hyperlink_3220" Type="http://schemas.openxmlformats.org/officeDocument/2006/relationships/hyperlink" Target="http://&#1101;&#1083;&#1077;&#1082;&#1090;&#1088;&#1086;-&#1084;&#1072;&#1088;&#1082;&#1077;&#1090;.&#1088;&#1092;/product/246259/pult-dlya-pristavki-trikolor-gs8306-tv-c-vozmozhnostyu-upravleniya-tv-razlichnyh-brendov-uni/" TargetMode="External"/><Relationship Id="rId_hyperlink_3221" Type="http://schemas.openxmlformats.org/officeDocument/2006/relationships/hyperlink" Target="http://&#1101;&#1083;&#1077;&#1082;&#1090;&#1088;&#1086;-&#1084;&#1072;&#1088;&#1082;&#1077;&#1090;.&#1088;&#1092;/product/234665/pult-dlya-pristavki-trikolor-gs8306-live-power/" TargetMode="External"/><Relationship Id="rId_hyperlink_3222" Type="http://schemas.openxmlformats.org/officeDocument/2006/relationships/hyperlink" Target="http://&#1101;&#1083;&#1077;&#1082;&#1090;&#1088;&#1086;-&#1084;&#1072;&#1088;&#1082;&#1077;&#1090;.&#1088;&#1092;/product/130045/pult-dlya-pristavki-trikolor-gs8306-s-knopkoy-kinozal-sat-huayu/" TargetMode="External"/><Relationship Id="rId_hyperlink_3223" Type="http://schemas.openxmlformats.org/officeDocument/2006/relationships/hyperlink" Target="http://&#1101;&#1083;&#1077;&#1082;&#1090;&#1088;&#1086;-&#1084;&#1072;&#1088;&#1082;&#1077;&#1090;.&#1088;&#1092;/product/130046/pult-dlya-pristavki-trikolor-hd9300hd-gs9305b/" TargetMode="External"/><Relationship Id="rId_hyperlink_3224" Type="http://schemas.openxmlformats.org/officeDocument/2006/relationships/hyperlink" Target="http://&#1101;&#1083;&#1077;&#1082;&#1090;&#1088;&#1086;-&#1084;&#1072;&#1088;&#1082;&#1077;&#1090;.&#1088;&#1092;/product/124731/pult-dlya-pristavki-yamal-bk3b-c24-sat/" TargetMode="External"/><Relationship Id="rId_hyperlink_3225" Type="http://schemas.openxmlformats.org/officeDocument/2006/relationships/hyperlink" Target="http://&#1101;&#1083;&#1077;&#1082;&#1090;&#1088;&#1086;-&#1084;&#1072;&#1088;&#1082;&#1077;&#1090;.&#1088;&#1092;/product/173634/pult-universalnyy-dlya-car-rc-820j/" TargetMode="External"/><Relationship Id="rId_hyperlink_3226" Type="http://schemas.openxmlformats.org/officeDocument/2006/relationships/hyperlink" Target="http://&#1101;&#1083;&#1077;&#1082;&#1090;&#1088;&#1086;-&#1084;&#1072;&#1088;&#1082;&#1077;&#1090;.&#1088;&#1092;/product/128223/pult-universalnyy-dlya-pristavok-sat-rm-3335-dlya-sputnikovogo-tv/" TargetMode="External"/><Relationship Id="rId_hyperlink_3227" Type="http://schemas.openxmlformats.org/officeDocument/2006/relationships/hyperlink" Target="http://&#1101;&#1083;&#1077;&#1082;&#1090;&#1088;&#1086;-&#1084;&#1072;&#1088;&#1082;&#1077;&#1090;.&#1088;&#1092;/product/243044/pult-dlya-cifrovyh-pristavok-dvb-t2-barton-th-561-huayu/" TargetMode="External"/><Relationship Id="rId_hyperlink_3228" Type="http://schemas.openxmlformats.org/officeDocument/2006/relationships/hyperlink" Target="http://&#1101;&#1083;&#1077;&#1082;&#1090;&#1088;&#1086;-&#1084;&#1072;&#1088;&#1082;&#1077;&#1090;.&#1088;&#1092;/product/238737/pult-dlya-cifrovyh-pristavok-dvb-t2-barton-th-562/" TargetMode="External"/><Relationship Id="rId_hyperlink_3229" Type="http://schemas.openxmlformats.org/officeDocument/2006/relationships/hyperlink" Target="http://&#1101;&#1083;&#1077;&#1082;&#1090;&#1088;&#1086;-&#1084;&#1072;&#1088;&#1082;&#1077;&#1090;.&#1088;&#1092;/product/236740/pult-dlya-cifrovyh-pristavok-dvb-t2-cadena-ht-1110-goldmaster-t-707hd/" TargetMode="External"/><Relationship Id="rId_hyperlink_3230" Type="http://schemas.openxmlformats.org/officeDocument/2006/relationships/hyperlink" Target="http://&#1101;&#1083;&#1077;&#1082;&#1090;&#1088;&#1086;-&#1084;&#1072;&#1088;&#1082;&#1077;&#1090;.&#1088;&#1092;/product/241786/pult-dlya-cifrovyh-pristavok-dvb-t2-cadena-rc100ir/" TargetMode="External"/><Relationship Id="rId_hyperlink_3231" Type="http://schemas.openxmlformats.org/officeDocument/2006/relationships/hyperlink" Target="http://&#1101;&#1083;&#1077;&#1082;&#1090;&#1088;&#1086;-&#1084;&#1072;&#1088;&#1082;&#1077;&#1090;.&#1088;&#1092;/product/236741/pult-dlya-cifrovyh-pristavok-dvb-t2-cadena-rc1631ir-1811-var1-cdt-1652s-huayu/" TargetMode="External"/><Relationship Id="rId_hyperlink_3232" Type="http://schemas.openxmlformats.org/officeDocument/2006/relationships/hyperlink" Target="http://&#1101;&#1083;&#1077;&#1082;&#1090;&#1088;&#1086;-&#1084;&#1072;&#1088;&#1082;&#1077;&#1090;.&#1088;&#1092;/product/236742/pult-dlya-cifrovyh-pristavok-dvb-t2-cadena-rc1632ir-hob1435-kod-212/" TargetMode="External"/><Relationship Id="rId_hyperlink_3233" Type="http://schemas.openxmlformats.org/officeDocument/2006/relationships/hyperlink" Target="http://&#1101;&#1083;&#1077;&#1082;&#1090;&#1088;&#1086;-&#1084;&#1072;&#1088;&#1082;&#1077;&#1090;.&#1088;&#1092;/product/238738/pult-dlya-cifrovyh-pristavok-dvb-t2-d-color-dc711hd-selenga-kaskadmasterdexp-va2102hd-harpercadena-cdt-1711sbrc100ir-cdt-100-huayu/" TargetMode="External"/><Relationship Id="rId_hyperlink_3234" Type="http://schemas.openxmlformats.org/officeDocument/2006/relationships/hyperlink" Target="http://&#1101;&#1083;&#1077;&#1082;&#1090;&#1088;&#1086;-&#1084;&#1072;&#1088;&#1082;&#1077;&#1090;.&#1088;&#1092;/product/238739/pult-dlya-cifrovyh-pristavok-dvb-t2-divisat-hobbit-uno-huayu/" TargetMode="External"/><Relationship Id="rId_hyperlink_3235" Type="http://schemas.openxmlformats.org/officeDocument/2006/relationships/hyperlink" Target="http://&#1101;&#1083;&#1077;&#1082;&#1090;&#1088;&#1086;-&#1084;&#1072;&#1088;&#1082;&#1077;&#1090;.&#1088;&#1092;/product/246327/pult-dlya-cifrovyh-pristavok-dvb-t2-goldmaster-t-707hdhdi-uni/" TargetMode="External"/><Relationship Id="rId_hyperlink_3236" Type="http://schemas.openxmlformats.org/officeDocument/2006/relationships/hyperlink" Target="http://&#1101;&#1083;&#1077;&#1082;&#1090;&#1088;&#1086;-&#1084;&#1072;&#1088;&#1082;&#1077;&#1090;.&#1088;&#1092;/product/240244/pult-dlya-cifrovyh-pristavok-dvb-t2-hyundai-h-dvb03t2-dvb-t2-d-colordc921hdwv-t37supra-sdt-95rolsendigilineghb-898eplutusmystery-mmp-70dt2/" TargetMode="External"/><Relationship Id="rId_hyperlink_3237" Type="http://schemas.openxmlformats.org/officeDocument/2006/relationships/hyperlink" Target="http://&#1101;&#1083;&#1077;&#1082;&#1090;&#1088;&#1086;-&#1084;&#1072;&#1088;&#1082;&#1077;&#1090;.&#1088;&#1092;/product/238742/pult-dlya-cifrovyh-pristavok-dvb-t2-lumax-dv-2118hd-dv-3201hd-telefunken-tf-dvbt221-divisat-unitgx-huayu/" TargetMode="External"/><Relationship Id="rId_hyperlink_3238" Type="http://schemas.openxmlformats.org/officeDocument/2006/relationships/hyperlink" Target="http://&#1101;&#1083;&#1077;&#1082;&#1090;&#1088;&#1086;-&#1084;&#1072;&#1088;&#1082;&#1077;&#1090;.&#1088;&#1092;/product/240245/pult-dlya-cifrovyh-pristavok-dvb-t2-oriel-6-dlya-oriel-312-dvb-t2/" TargetMode="External"/><Relationship Id="rId_hyperlink_3239" Type="http://schemas.openxmlformats.org/officeDocument/2006/relationships/hyperlink" Target="http://&#1101;&#1083;&#1077;&#1082;&#1090;&#1088;&#1086;-&#1084;&#1072;&#1088;&#1082;&#1077;&#1090;.&#1088;&#1092;/product/240247/pult-dlya-cifrovyh-pristavok-dvb-t2-rexant-rx-511-cadena-ht-1110cdt-1791harper-hdt2-1110-godigital-1306dofflerreflectbarton-ta-561-huayu/" TargetMode="External"/><Relationship Id="rId_hyperlink_3240" Type="http://schemas.openxmlformats.org/officeDocument/2006/relationships/hyperlink" Target="http://&#1101;&#1083;&#1077;&#1082;&#1090;&#1088;&#1086;-&#1084;&#1072;&#1088;&#1082;&#1077;&#1090;.&#1088;&#1092;/product/174175/pult-dlya-cifrovyh-pristavok-dvb-t2-supra-std-92/" TargetMode="External"/><Relationship Id="rId_hyperlink_3241" Type="http://schemas.openxmlformats.org/officeDocument/2006/relationships/hyperlink" Target="http://&#1101;&#1083;&#1077;&#1082;&#1090;&#1088;&#1086;-&#1084;&#1072;&#1088;&#1082;&#1077;&#1090;.&#1088;&#1092;/product/247919/pult-dlya-cifrovyh-pristavok-i-ip-tv-universalnyy-dvb-t22-ver2025-g-live-power/" TargetMode="External"/><Relationship Id="rId_hyperlink_3242" Type="http://schemas.openxmlformats.org/officeDocument/2006/relationships/hyperlink" Target="http://&#1101;&#1083;&#1077;&#1082;&#1090;&#1088;&#1086;-&#1084;&#1072;&#1088;&#1082;&#1077;&#1090;.&#1088;&#1092;/product/238741/pult-dlya-cifrovyh-pristavok-i-ip-tv-universalnyy-dvb-t23-ver2022-g-zamenyaet-99-pultov/" TargetMode="External"/><Relationship Id="rId_hyperlink_3243" Type="http://schemas.openxmlformats.org/officeDocument/2006/relationships/hyperlink" Target="http://&#1101;&#1083;&#1077;&#1082;&#1090;&#1088;&#1086;-&#1084;&#1072;&#1088;&#1082;&#1077;&#1090;.&#1088;&#1092;/product/247497/pult-dlya-cifrovyh-pristavok-i-ip-tv-universalnyy-dvb-t23-ver2024-g-zamenyaet-99-pultov-huayu/" TargetMode="External"/><Relationship Id="rId_hyperlink_3244" Type="http://schemas.openxmlformats.org/officeDocument/2006/relationships/hyperlink" Target="http://&#1101;&#1083;&#1077;&#1082;&#1090;&#1088;&#1086;-&#1084;&#1072;&#1088;&#1082;&#1077;&#1090;.&#1088;&#1092;/product/246260/pult-dlya-cifrovyh-pristavok-universalnyy-dvb-t22-ver2022-uni/" TargetMode="External"/><Relationship Id="rId_hyperlink_3245" Type="http://schemas.openxmlformats.org/officeDocument/2006/relationships/hyperlink" Target="http://&#1101;&#1083;&#1077;&#1082;&#1090;&#1088;&#1086;-&#1084;&#1072;&#1088;&#1082;&#1077;&#1090;.&#1088;&#1092;/product/238740/pult-dlya-cifrovyh-pristavok-universalnyy-dvb-t22-ver2023-g-huayu/" TargetMode="External"/><Relationship Id="rId_hyperlink_3246" Type="http://schemas.openxmlformats.org/officeDocument/2006/relationships/hyperlink" Target="http://&#1101;&#1083;&#1077;&#1082;&#1090;&#1088;&#1086;-&#1084;&#1072;&#1088;&#1082;&#1077;&#1090;.&#1088;&#1092;/product/240969/pult-dlya-cifrovyh-pristavok-universalnyy-dvb-t22-ver2023-live-power/" TargetMode="External"/><Relationship Id="rId_hyperlink_3247" Type="http://schemas.openxmlformats.org/officeDocument/2006/relationships/hyperlink" Target="http://&#1101;&#1083;&#1077;&#1082;&#1090;&#1088;&#1086;-&#1084;&#1072;&#1088;&#1082;&#1077;&#1090;.&#1088;&#1092;/product/224448/pult-dlya-cifrovyh-pristavok-universalnyy-dvb-t2tv-dream/" TargetMode="External"/><Relationship Id="rId_hyperlink_3248" Type="http://schemas.openxmlformats.org/officeDocument/2006/relationships/hyperlink" Target="http://&#1101;&#1083;&#1077;&#1082;&#1090;&#1088;&#1086;-&#1084;&#1072;&#1088;&#1082;&#1077;&#1090;.&#1088;&#1092;/product/228224/pult-dlya-cifrovyh-pristavok-universalnyy-openbox-820/" TargetMode="External"/><Relationship Id="rId_hyperlink_3249" Type="http://schemas.openxmlformats.org/officeDocument/2006/relationships/hyperlink" Target="http://&#1101;&#1083;&#1077;&#1082;&#1090;&#1088;&#1086;-&#1084;&#1072;&#1088;&#1082;&#1077;&#1090;.&#1088;&#1092;/product/236960/pult-dlya-cifrovyh-pristavok-universalnyy-openboxyasin-chernyy/" TargetMode="External"/><Relationship Id="rId_hyperlink_3250" Type="http://schemas.openxmlformats.org/officeDocument/2006/relationships/hyperlink" Target="http://&#1101;&#1083;&#1077;&#1082;&#1090;&#1088;&#1086;-&#1084;&#1072;&#1088;&#1082;&#1077;&#1090;.&#1088;&#1092;/product/231930/pult-dlya-cifrovyh-pristavok-universalnyy-ot-dvc03/" TargetMode="External"/><Relationship Id="rId_hyperlink_3251" Type="http://schemas.openxmlformats.org/officeDocument/2006/relationships/hyperlink" Target="http://&#1101;&#1083;&#1077;&#1082;&#1090;&#1088;&#1086;-&#1084;&#1072;&#1088;&#1082;&#1077;&#1090;.&#1088;&#1092;/product/228223/pult-dlya-cifrovyh-pristavok-universalnyy-otau-record/" TargetMode="External"/><Relationship Id="rId_hyperlink_3252" Type="http://schemas.openxmlformats.org/officeDocument/2006/relationships/hyperlink" Target="http://&#1101;&#1083;&#1077;&#1082;&#1090;&#1088;&#1086;-&#1084;&#1072;&#1088;&#1082;&#1077;&#1090;.&#1088;&#1092;/product/221307/pult-dlya-cifrovyh-pristavok-universalnyy-rc-rm-11555/" TargetMode="External"/><Relationship Id="rId_hyperlink_3253" Type="http://schemas.openxmlformats.org/officeDocument/2006/relationships/hyperlink" Target="http://&#1101;&#1083;&#1077;&#1082;&#1090;&#1088;&#1086;-&#1084;&#1072;&#1088;&#1082;&#1077;&#1090;.&#1088;&#1092;/product/230082/pult-dlya-cifrovyh-pristavok-universalnyy-rm-u1911-dream/" TargetMode="External"/><Relationship Id="rId_hyperlink_3254" Type="http://schemas.openxmlformats.org/officeDocument/2006/relationships/hyperlink" Target="http://&#1101;&#1083;&#1077;&#1082;&#1090;&#1088;&#1086;-&#1084;&#1072;&#1088;&#1082;&#1077;&#1090;.&#1088;&#1092;/product/228222/pult-dlya-cifrovyh-pristavok-universalnyy-sparrow/" TargetMode="External"/><Relationship Id="rId_hyperlink_3255" Type="http://schemas.openxmlformats.org/officeDocument/2006/relationships/hyperlink" Target="http://&#1101;&#1083;&#1077;&#1082;&#1090;&#1088;&#1086;-&#1084;&#1072;&#1088;&#1082;&#1077;&#1090;.&#1088;&#1092;/product/228221/pult-dlya-cifrovyh-pristavok-universalnyy-svec-a8/" TargetMode="External"/><Relationship Id="rId_hyperlink_3256" Type="http://schemas.openxmlformats.org/officeDocument/2006/relationships/hyperlink" Target="http://&#1101;&#1083;&#1077;&#1082;&#1090;&#1088;&#1086;-&#1084;&#1072;&#1088;&#1082;&#1077;&#1090;.&#1088;&#1092;/product/228220/pult-dlya-cifrovyh-pristavok-universalnyy-svec-a9/" TargetMode="External"/><Relationship Id="rId_hyperlink_3257" Type="http://schemas.openxmlformats.org/officeDocument/2006/relationships/hyperlink" Target="http://&#1101;&#1083;&#1077;&#1082;&#1090;&#1088;&#1086;-&#1084;&#1072;&#1088;&#1082;&#1077;&#1090;.&#1088;&#1092;/product/240243/pult-du-d-color-dc1201hd-dc910hddc921hd-dvb-t2/" TargetMode="External"/><Relationship Id="rId_hyperlink_3258" Type="http://schemas.openxmlformats.org/officeDocument/2006/relationships/hyperlink" Target="http://&#1101;&#1083;&#1077;&#1082;&#1090;&#1088;&#1086;-&#1084;&#1072;&#1088;&#1082;&#1077;&#1090;.&#1088;&#1092;/product/233824/pult-universalnyy-dlya-resiverov-dvb-t23-ver2022/" TargetMode="External"/><Relationship Id="rId_hyperlink_3259" Type="http://schemas.openxmlformats.org/officeDocument/2006/relationships/hyperlink" Target="http://&#1101;&#1083;&#1077;&#1082;&#1090;&#1088;&#1086;-&#1084;&#1072;&#1088;&#1082;&#1077;&#1090;.&#1088;&#1092;/product/233825/pult-universalnyy-dlya-resiverov-dvb-t2tv-ver2022/" TargetMode="External"/><Relationship Id="rId_hyperlink_3260" Type="http://schemas.openxmlformats.org/officeDocument/2006/relationships/hyperlink" Target="http://&#1101;&#1083;&#1077;&#1082;&#1090;&#1088;&#1086;-&#1084;&#1072;&#1088;&#1082;&#1077;&#1090;.&#1088;&#1092;/product/244156/pult-programmiruemyy-delly-changer-usb3-4v1/" TargetMode="External"/><Relationship Id="rId_hyperlink_3261" Type="http://schemas.openxmlformats.org/officeDocument/2006/relationships/hyperlink" Target="http://&#1101;&#1083;&#1077;&#1082;&#1090;&#1088;&#1086;-&#1084;&#1072;&#1088;&#1082;&#1077;&#1090;.&#1088;&#1092;/product/244158/pult-programmiruemyy-delly-changer-usb3-tv/" TargetMode="External"/><Relationship Id="rId_hyperlink_3262" Type="http://schemas.openxmlformats.org/officeDocument/2006/relationships/hyperlink" Target="http://&#1101;&#1083;&#1077;&#1082;&#1090;&#1088;&#1086;-&#1084;&#1072;&#1088;&#1082;&#1077;&#1090;.&#1088;&#1092;/product/239825/pult-dlya-proektorov-universalnyy-rm-p1375-huayu/" TargetMode="External"/><Relationship Id="rId_hyperlink_3263" Type="http://schemas.openxmlformats.org/officeDocument/2006/relationships/hyperlink" Target="http://&#1101;&#1083;&#1077;&#1082;&#1090;&#1088;&#1086;-&#1084;&#1072;&#1088;&#1082;&#1077;&#1090;.&#1088;&#1092;/product/232684/pult-dlya-televizora-universalnyy-100-v-1-lr-lcd-707e-programmiruemyy-dream-tehpak/" TargetMode="External"/><Relationship Id="rId_hyperlink_3264" Type="http://schemas.openxmlformats.org/officeDocument/2006/relationships/hyperlink" Target="http://&#1101;&#1083;&#1077;&#1082;&#1090;&#1088;&#1086;-&#1084;&#1072;&#1088;&#1082;&#1077;&#1090;.&#1088;&#1092;/product/130564/pult-dlya-televizora-universalnyy-f-188-tv/" TargetMode="External"/><Relationship Id="rId_hyperlink_3265" Type="http://schemas.openxmlformats.org/officeDocument/2006/relationships/hyperlink" Target="http://&#1101;&#1083;&#1077;&#1082;&#1090;&#1088;&#1086;-&#1084;&#1072;&#1088;&#1082;&#1077;&#1090;.&#1088;&#1092;/product/234540/pult-dlya-televizora-universalnyy-hy-098/" TargetMode="External"/><Relationship Id="rId_hyperlink_3266" Type="http://schemas.openxmlformats.org/officeDocument/2006/relationships/hyperlink" Target="http://&#1101;&#1083;&#1077;&#1082;&#1090;&#1088;&#1086;-&#1084;&#1072;&#1088;&#1082;&#1077;&#1090;.&#1088;&#1092;/product/219332/pult-dlya-televizora-universalnyy-r-tv2-dream/" TargetMode="External"/><Relationship Id="rId_hyperlink_3267" Type="http://schemas.openxmlformats.org/officeDocument/2006/relationships/hyperlink" Target="http://&#1101;&#1083;&#1077;&#1082;&#1090;&#1088;&#1086;-&#1084;&#1072;&#1088;&#1082;&#1077;&#1090;.&#1088;&#1092;/product/169944/pult-dlya-televizora-universalnyy-rm-d11956/" TargetMode="External"/><Relationship Id="rId_hyperlink_3268" Type="http://schemas.openxmlformats.org/officeDocument/2006/relationships/hyperlink" Target="http://&#1101;&#1083;&#1077;&#1082;&#1090;&#1088;&#1086;-&#1084;&#1072;&#1088;&#1082;&#1077;&#1090;.&#1088;&#1092;/product/248420/pult-dlya-televizora-universalnyy-rm-l109815-ver2025-korpus-er-31607r-lcd-led-3d-programmiruemyy-huayu/" TargetMode="External"/><Relationship Id="rId_hyperlink_3269" Type="http://schemas.openxmlformats.org/officeDocument/2006/relationships/hyperlink" Target="http://&#1101;&#1083;&#1077;&#1082;&#1090;&#1088;&#1086;-&#1084;&#1072;&#1088;&#1082;&#1077;&#1090;.&#1088;&#1092;/product/169928/pult-dlya-televizora-universalnyy-rm-l10988-lcdled3d-programmiruemyy-huayu/" TargetMode="External"/><Relationship Id="rId_hyperlink_3270" Type="http://schemas.openxmlformats.org/officeDocument/2006/relationships/hyperlink" Target="http://&#1101;&#1083;&#1077;&#1082;&#1090;&#1088;&#1086;-&#1084;&#1072;&#1088;&#1082;&#1077;&#1090;.&#1088;&#1092;/product/220722/pult-dlya-televizora-universalnyy-rm-l11208-bolee-1000-kodov/" TargetMode="External"/><Relationship Id="rId_hyperlink_3271" Type="http://schemas.openxmlformats.org/officeDocument/2006/relationships/hyperlink" Target="http://&#1101;&#1083;&#1077;&#1082;&#1090;&#1088;&#1086;-&#1084;&#1072;&#1088;&#1082;&#1077;&#1090;.&#1088;&#1092;/product/248421/pult-dlya-televizora-universalnyy-rm-l113015-ver2024-lcd-led-3d-programmiruemyy-huayu/" TargetMode="External"/><Relationship Id="rId_hyperlink_3272" Type="http://schemas.openxmlformats.org/officeDocument/2006/relationships/hyperlink" Target="http://&#1101;&#1083;&#1077;&#1082;&#1090;&#1088;&#1086;-&#1084;&#1072;&#1088;&#1082;&#1077;&#1090;.&#1088;&#1092;/product/240282/pult-dlya-televizora-universalnyy-rm-l1130x-lcdled3d-programmiruemyy-huayu/" TargetMode="External"/><Relationship Id="rId_hyperlink_3273" Type="http://schemas.openxmlformats.org/officeDocument/2006/relationships/hyperlink" Target="http://&#1101;&#1083;&#1077;&#1082;&#1090;&#1088;&#1086;-&#1084;&#1072;&#1088;&#1082;&#1077;&#1090;.&#1088;&#1092;/product/248422/pult-dlya-televizora-universalnyy-rm-l119515-ver2024-lcd-led-3d-programmiruemyy-huayu/" TargetMode="External"/><Relationship Id="rId_hyperlink_3274" Type="http://schemas.openxmlformats.org/officeDocument/2006/relationships/hyperlink" Target="http://&#1101;&#1083;&#1077;&#1082;&#1090;&#1088;&#1086;-&#1084;&#1072;&#1088;&#1082;&#1077;&#1090;.&#1088;&#1092;/product/125930/pult-dlya-televizora-universalnyy-rm-l11958-lcdled3d-programmiruemyy-live-power/" TargetMode="External"/><Relationship Id="rId_hyperlink_3275" Type="http://schemas.openxmlformats.org/officeDocument/2006/relationships/hyperlink" Target="http://&#1101;&#1083;&#1077;&#1082;&#1090;&#1088;&#1086;-&#1084;&#1072;&#1088;&#1082;&#1077;&#1090;.&#1088;&#1092;/product/240269/pult-dlya-televizora-universalnyy-rm-l1195x-plus-ver2023-lcdled3d-programmiruemyy-huayu/" TargetMode="External"/><Relationship Id="rId_hyperlink_3276" Type="http://schemas.openxmlformats.org/officeDocument/2006/relationships/hyperlink" Target="http://&#1101;&#1083;&#1077;&#1082;&#1090;&#1088;&#1086;-&#1084;&#1072;&#1088;&#1082;&#1077;&#1090;.&#1088;&#1092;/product/241241/pult-dlya-televizora-universalnyy-rm-l1376m-dlya-bolshinstva-tv-staryh-i-novyh-modeley/" TargetMode="External"/><Relationship Id="rId_hyperlink_3277" Type="http://schemas.openxmlformats.org/officeDocument/2006/relationships/hyperlink" Target="http://&#1101;&#1083;&#1077;&#1082;&#1090;&#1088;&#1086;-&#1084;&#1072;&#1088;&#1082;&#1077;&#1090;.&#1088;&#1092;/product/169208/pult-dlya-televizora-universalnyy-rm-l900/" TargetMode="External"/><Relationship Id="rId_hyperlink_3278" Type="http://schemas.openxmlformats.org/officeDocument/2006/relationships/hyperlink" Target="http://&#1101;&#1083;&#1077;&#1082;&#1090;&#1088;&#1086;-&#1084;&#1072;&#1088;&#1082;&#1077;&#1090;.&#1088;&#1092;/product/158570/pult-dlya-televizora-universalnyy-urc-707e-dream/" TargetMode="External"/><Relationship Id="rId_hyperlink_3279" Type="http://schemas.openxmlformats.org/officeDocument/2006/relationships/hyperlink" Target="http://&#1101;&#1083;&#1077;&#1082;&#1090;&#1088;&#1086;-&#1084;&#1072;&#1088;&#1082;&#1077;&#1090;.&#1088;&#1092;/product/130795/pult-du-js-9198d-tvdvdsatvcr-4v1/" TargetMode="External"/><Relationship Id="rId_hyperlink_3280" Type="http://schemas.openxmlformats.org/officeDocument/2006/relationships/hyperlink" Target="http://&#1101;&#1083;&#1077;&#1082;&#1090;&#1088;&#1086;-&#1084;&#1072;&#1088;&#1082;&#1077;&#1090;.&#1088;&#1092;/product/145010/pult-du-rc-iset-007/" TargetMode="External"/><Relationship Id="rId_hyperlink_3281" Type="http://schemas.openxmlformats.org/officeDocument/2006/relationships/hyperlink" Target="http://&#1101;&#1083;&#1077;&#1082;&#1090;&#1088;&#1086;-&#1084;&#1072;&#1088;&#1082;&#1077;&#1090;.&#1088;&#1092;/product/173640/pult-du-rc-rm-36e/" TargetMode="External"/><Relationship Id="rId_hyperlink_3282" Type="http://schemas.openxmlformats.org/officeDocument/2006/relationships/hyperlink" Target="http://&#1101;&#1083;&#1077;&#1082;&#1090;&#1088;&#1086;-&#1084;&#1072;&#1088;&#1082;&#1077;&#1090;.&#1088;&#1092;/product/169071/pult-dlya-televizora-akai-14ctn50bg-zd3279/" TargetMode="External"/><Relationship Id="rId_hyperlink_3283" Type="http://schemas.openxmlformats.org/officeDocument/2006/relationships/hyperlink" Target="http://&#1101;&#1083;&#1077;&#1082;&#1090;&#1088;&#1086;-&#1084;&#1072;&#1088;&#1082;&#1077;&#1090;.&#1088;&#1092;/product/239575/pult-dlya-televizora-akai-2200-edr0akai-2200edroakaisamtron-chernyy-tv-huayu/" TargetMode="External"/><Relationship Id="rId_hyperlink_3284" Type="http://schemas.openxmlformats.org/officeDocument/2006/relationships/hyperlink" Target="http://&#1101;&#1083;&#1077;&#1082;&#1090;&#1088;&#1086;-&#1084;&#1072;&#1088;&#1082;&#1077;&#1090;.&#1088;&#1092;/product/130048/pult-dlya-televizora-akai-a00010121113-tv/" TargetMode="External"/><Relationship Id="rId_hyperlink_3285" Type="http://schemas.openxmlformats.org/officeDocument/2006/relationships/hyperlink" Target="http://&#1101;&#1083;&#1077;&#1082;&#1090;&#1088;&#1086;-&#1084;&#1072;&#1088;&#1082;&#1077;&#1090;.&#1088;&#1092;/product/248932/pult-dlya-televizora-akai-aki-v1-ta32bh500-s-golosovym-upr-smart-tv/" TargetMode="External"/><Relationship Id="rId_hyperlink_3286" Type="http://schemas.openxmlformats.org/officeDocument/2006/relationships/hyperlink" Target="http://&#1101;&#1083;&#1077;&#1082;&#1090;&#1088;&#1086;-&#1084;&#1072;&#1088;&#1082;&#1077;&#1090;.&#1088;&#1092;/product/130049/pult-dlya-televizora-akai-lea-19v07p/" TargetMode="External"/><Relationship Id="rId_hyperlink_3287" Type="http://schemas.openxmlformats.org/officeDocument/2006/relationships/hyperlink" Target="http://&#1101;&#1083;&#1077;&#1082;&#1090;&#1088;&#1086;-&#1084;&#1072;&#1088;&#1082;&#1077;&#1090;.&#1088;&#1092;/product/247499/pult-dlya-televizora-akai-lta-15a15m-le-19a08g-rolsen-polar-erisson-lentel/" TargetMode="External"/><Relationship Id="rId_hyperlink_3288" Type="http://schemas.openxmlformats.org/officeDocument/2006/relationships/hyperlink" Target="http://&#1101;&#1083;&#1077;&#1082;&#1090;&#1088;&#1086;-&#1084;&#1072;&#1088;&#1082;&#1077;&#1090;.&#1088;&#1092;/product/169066/pult-dlya-televizora-akai-lta-15e302-zd-rc28/" TargetMode="External"/><Relationship Id="rId_hyperlink_3289" Type="http://schemas.openxmlformats.org/officeDocument/2006/relationships/hyperlink" Target="http://&#1101;&#1083;&#1077;&#1082;&#1090;&#1088;&#1086;-&#1084;&#1072;&#1088;&#1082;&#1077;&#1090;.&#1088;&#1092;/product/154181/pult-dlya-televizora-akai-m-105/" TargetMode="External"/><Relationship Id="rId_hyperlink_3290" Type="http://schemas.openxmlformats.org/officeDocument/2006/relationships/hyperlink" Target="http://&#1101;&#1083;&#1077;&#1082;&#1090;&#1088;&#1086;-&#1084;&#1072;&#1088;&#1082;&#1077;&#1090;.&#1088;&#1092;/product/128317/pult-dlya-televizora-akai-rc-51a-tv/" TargetMode="External"/><Relationship Id="rId_hyperlink_3291" Type="http://schemas.openxmlformats.org/officeDocument/2006/relationships/hyperlink" Target="http://&#1101;&#1083;&#1077;&#1082;&#1090;&#1088;&#1086;-&#1084;&#1072;&#1088;&#1082;&#1077;&#1090;.&#1088;&#1092;/product/169067/pult-dlya-televizora-akai-rc-51a-tv/" TargetMode="External"/><Relationship Id="rId_hyperlink_3292" Type="http://schemas.openxmlformats.org/officeDocument/2006/relationships/hyperlink" Target="http://&#1101;&#1083;&#1077;&#1082;&#1090;&#1088;&#1086;-&#1084;&#1072;&#1088;&#1082;&#1077;&#1090;.&#1088;&#1092;/product/130050/pult-dlya-televizora-akai-rc-611/" TargetMode="External"/><Relationship Id="rId_hyperlink_3293" Type="http://schemas.openxmlformats.org/officeDocument/2006/relationships/hyperlink" Target="http://&#1101;&#1083;&#1077;&#1082;&#1090;&#1088;&#1086;-&#1084;&#1072;&#1088;&#1082;&#1077;&#1090;.&#1088;&#1092;/product/150048/pult-dlya-televizora-akai-rc-61a-tv/" TargetMode="External"/><Relationship Id="rId_hyperlink_3294" Type="http://schemas.openxmlformats.org/officeDocument/2006/relationships/hyperlink" Target="http://&#1101;&#1083;&#1077;&#1082;&#1090;&#1088;&#1086;-&#1084;&#1072;&#1088;&#1082;&#1077;&#1090;.&#1088;&#1092;/product/169068/pult-dlya-televizora-akai-rc-n1an2a-tv/" TargetMode="External"/><Relationship Id="rId_hyperlink_3295" Type="http://schemas.openxmlformats.org/officeDocument/2006/relationships/hyperlink" Target="http://&#1101;&#1083;&#1077;&#1082;&#1090;&#1088;&#1086;-&#1084;&#1072;&#1088;&#1082;&#1077;&#1090;.&#1088;&#1092;/product/123387/pult-dlya-televizora-akai-rc-w001-polar-tcl/" TargetMode="External"/><Relationship Id="rId_hyperlink_3296" Type="http://schemas.openxmlformats.org/officeDocument/2006/relationships/hyperlink" Target="http://&#1101;&#1083;&#1077;&#1082;&#1090;&#1088;&#1086;-&#1084;&#1072;&#1088;&#1082;&#1077;&#1090;.&#1088;&#1092;/product/169069/pult-dlya-televizora-akai-rm-610611-led/" TargetMode="External"/><Relationship Id="rId_hyperlink_3297" Type="http://schemas.openxmlformats.org/officeDocument/2006/relationships/hyperlink" Target="http://&#1101;&#1083;&#1077;&#1082;&#1090;&#1088;&#1086;-&#1084;&#1072;&#1088;&#1082;&#1077;&#1090;.&#1088;&#1092;/product/169070/pult-dlya-televizora-akai-slp-006p-lcd/" TargetMode="External"/><Relationship Id="rId_hyperlink_3298" Type="http://schemas.openxmlformats.org/officeDocument/2006/relationships/hyperlink" Target="http://&#1101;&#1083;&#1077;&#1082;&#1090;&#1088;&#1086;-&#1084;&#1072;&#1088;&#1082;&#1077;&#1090;.&#1088;&#1092;/product/176730/pult-dlya-televizora-akai-tvd-3/" TargetMode="External"/><Relationship Id="rId_hyperlink_3299" Type="http://schemas.openxmlformats.org/officeDocument/2006/relationships/hyperlink" Target="http://&#1101;&#1083;&#1077;&#1082;&#1090;&#1088;&#1086;-&#1084;&#1072;&#1088;&#1082;&#1077;&#1090;.&#1088;&#1092;/product/124709/pult-dlya-televizora-akai-vt-0360a-lcd/" TargetMode="External"/><Relationship Id="rId_hyperlink_3300" Type="http://schemas.openxmlformats.org/officeDocument/2006/relationships/hyperlink" Target="http://&#1101;&#1083;&#1077;&#1082;&#1090;&#1088;&#1086;-&#1084;&#1072;&#1088;&#1082;&#1077;&#1090;.&#1088;&#1092;/product/124710/pult-dlya-televizora-akai-vt-0384a/" TargetMode="External"/><Relationship Id="rId_hyperlink_3301" Type="http://schemas.openxmlformats.org/officeDocument/2006/relationships/hyperlink" Target="http://&#1101;&#1083;&#1077;&#1082;&#1090;&#1088;&#1086;-&#1084;&#1072;&#1088;&#1082;&#1077;&#1090;.&#1088;&#1092;/product/238746/pult-dlya-televizora-akai-universalnyy-rm-l1602-clickpdu/" TargetMode="External"/><Relationship Id="rId_hyperlink_3302" Type="http://schemas.openxmlformats.org/officeDocument/2006/relationships/hyperlink" Target="http://&#1101;&#1083;&#1077;&#1082;&#1090;&#1088;&#1086;-&#1084;&#1072;&#1088;&#1082;&#1077;&#1090;.&#1088;&#1092;/product/131040/pult-dlya-televizora-akira-tclvitek-kt-6222-dvd/" TargetMode="External"/><Relationship Id="rId_hyperlink_3303" Type="http://schemas.openxmlformats.org/officeDocument/2006/relationships/hyperlink" Target="http://&#1101;&#1083;&#1077;&#1082;&#1090;&#1088;&#1086;-&#1084;&#1072;&#1088;&#1082;&#1077;&#1090;.&#1088;&#1092;/product/142293/pult-dlya-televizora-akira-abl-15/" TargetMode="External"/><Relationship Id="rId_hyperlink_3304" Type="http://schemas.openxmlformats.org/officeDocument/2006/relationships/hyperlink" Target="http://&#1101;&#1083;&#1077;&#1082;&#1090;&#1088;&#1086;-&#1084;&#1072;&#1088;&#1082;&#1077;&#1090;.&#1088;&#1092;/product/169072/pult-dlya-televizora-akira-ach-p-2/" TargetMode="External"/><Relationship Id="rId_hyperlink_3305" Type="http://schemas.openxmlformats.org/officeDocument/2006/relationships/hyperlink" Target="http://&#1101;&#1083;&#1077;&#1082;&#1090;&#1088;&#1086;-&#1084;&#1072;&#1088;&#1082;&#1077;&#1090;.&#1088;&#1092;/product/131039/pult-dlya-televizora-akira-ach-t-1/" TargetMode="External"/><Relationship Id="rId_hyperlink_3306" Type="http://schemas.openxmlformats.org/officeDocument/2006/relationships/hyperlink" Target="http://&#1101;&#1083;&#1077;&#1082;&#1090;&#1088;&#1086;-&#1084;&#1072;&#1088;&#1082;&#1077;&#1090;.&#1088;&#1092;/product/123388/pult-dlya-televizora-akira-cld-04-01/" TargetMode="External"/><Relationship Id="rId_hyperlink_3307" Type="http://schemas.openxmlformats.org/officeDocument/2006/relationships/hyperlink" Target="http://&#1101;&#1083;&#1077;&#1082;&#1090;&#1088;&#1086;-&#1084;&#1072;&#1088;&#1082;&#1077;&#1090;.&#1088;&#1092;/product/169073/pult-dlya-televizora-akira-lct-19v82st-ir-03b/" TargetMode="External"/><Relationship Id="rId_hyperlink_3308" Type="http://schemas.openxmlformats.org/officeDocument/2006/relationships/hyperlink" Target="http://&#1101;&#1083;&#1077;&#1082;&#1090;&#1088;&#1086;-&#1084;&#1072;&#1088;&#1082;&#1077;&#1090;.&#1088;&#1092;/product/169074/pult-dlya-televizora-akira-new/" TargetMode="External"/><Relationship Id="rId_hyperlink_3309" Type="http://schemas.openxmlformats.org/officeDocument/2006/relationships/hyperlink" Target="http://&#1101;&#1083;&#1077;&#1082;&#1090;&#1088;&#1086;-&#1084;&#1072;&#1088;&#1082;&#1077;&#1090;.&#1088;&#1092;/product/239576/pult-dlya-televizora-akira-rs41-dcg-32lec05t2s-akai-amcvfusionorionsupramysterydexploviewnovex-huayu/" TargetMode="External"/><Relationship Id="rId_hyperlink_3310" Type="http://schemas.openxmlformats.org/officeDocument/2006/relationships/hyperlink" Target="http://&#1101;&#1083;&#1077;&#1082;&#1090;&#1088;&#1086;-&#1084;&#1072;&#1088;&#1082;&#1077;&#1090;.&#1088;&#1092;/product/246324/pult-dlya-televizora-akira-rs41-dcg-akai-amcvfusionorionsupramysterydexploviewnovex-uni/" TargetMode="External"/><Relationship Id="rId_hyperlink_3311" Type="http://schemas.openxmlformats.org/officeDocument/2006/relationships/hyperlink" Target="http://&#1101;&#1083;&#1077;&#1082;&#1090;&#1088;&#1086;-&#1084;&#1072;&#1088;&#1082;&#1077;&#1090;.&#1088;&#1092;/product/239913/pult-dlya-televizora-akira-rs41-dcg-akai-amcvfusionorionsupramysterydexploviewnovex-dream-tehpak/" TargetMode="External"/><Relationship Id="rId_hyperlink_3312" Type="http://schemas.openxmlformats.org/officeDocument/2006/relationships/hyperlink" Target="http://&#1101;&#1083;&#1077;&#1082;&#1090;&#1088;&#1086;-&#1084;&#1072;&#1088;&#1082;&#1077;&#1090;.&#1088;&#1092;/product/169075/pult-dlya-televizora-akira-ry-2002-belyy/" TargetMode="External"/><Relationship Id="rId_hyperlink_3313" Type="http://schemas.openxmlformats.org/officeDocument/2006/relationships/hyperlink" Target="http://&#1101;&#1083;&#1077;&#1082;&#1090;&#1088;&#1086;-&#1084;&#1072;&#1088;&#1082;&#1077;&#1090;.&#1088;&#1092;/product/132975/pult-dlya-televizora-akira-ry-2002-chernyy/" TargetMode="External"/><Relationship Id="rId_hyperlink_3314" Type="http://schemas.openxmlformats.org/officeDocument/2006/relationships/hyperlink" Target="http://&#1101;&#1083;&#1077;&#1082;&#1090;&#1088;&#1086;-&#1084;&#1072;&#1088;&#1082;&#1077;&#1090;.&#1088;&#1092;/product/169076/pult-dlya-televizora-akira-sy-002001/" TargetMode="External"/><Relationship Id="rId_hyperlink_3315" Type="http://schemas.openxmlformats.org/officeDocument/2006/relationships/hyperlink" Target="http://&#1101;&#1083;&#1077;&#1082;&#1090;&#1088;&#1086;-&#1084;&#1072;&#1088;&#1082;&#1077;&#1090;.&#1088;&#1092;/product/151601/pult-dlya-televizora-akira-zd-rc30/" TargetMode="External"/><Relationship Id="rId_hyperlink_3316" Type="http://schemas.openxmlformats.org/officeDocument/2006/relationships/hyperlink" Target="http://&#1101;&#1083;&#1077;&#1082;&#1090;&#1088;&#1086;-&#1084;&#1072;&#1088;&#1082;&#1077;&#1090;.&#1088;&#1092;/product/173633/pult-dlya-televizora-akira-universalnyy-rm-577b/" TargetMode="External"/><Relationship Id="rId_hyperlink_3317" Type="http://schemas.openxmlformats.org/officeDocument/2006/relationships/hyperlink" Target="http://&#1101;&#1083;&#1077;&#1082;&#1090;&#1088;&#1086;-&#1084;&#1072;&#1088;&#1082;&#1077;&#1090;.&#1088;&#1092;/product/123390/pult-dlya-televizora-elenberg-kk-y261a/" TargetMode="External"/><Relationship Id="rId_hyperlink_3318" Type="http://schemas.openxmlformats.org/officeDocument/2006/relationships/hyperlink" Target="http://&#1101;&#1083;&#1077;&#1082;&#1090;&#1088;&#1086;-&#1084;&#1072;&#1088;&#1082;&#1077;&#1090;.&#1088;&#1092;/product/130077/pult-dlya-televizora-elenberg-ltv-2231supra-stv-lc1995wl/" TargetMode="External"/><Relationship Id="rId_hyperlink_3319" Type="http://schemas.openxmlformats.org/officeDocument/2006/relationships/hyperlink" Target="http://&#1101;&#1083;&#1077;&#1082;&#1090;&#1088;&#1086;-&#1084;&#1072;&#1088;&#1082;&#1077;&#1090;.&#1088;&#1092;/product/173617/pult-dlya-televizora-elenberg-rc-40-rm-40/" TargetMode="External"/><Relationship Id="rId_hyperlink_3320" Type="http://schemas.openxmlformats.org/officeDocument/2006/relationships/hyperlink" Target="http://&#1101;&#1083;&#1077;&#1082;&#1090;&#1088;&#1086;-&#1084;&#1072;&#1088;&#1082;&#1077;&#1090;.&#1088;&#1092;/product/147462/pult-dlya-televizora-erisson-21uf30/" TargetMode="External"/><Relationship Id="rId_hyperlink_3321" Type="http://schemas.openxmlformats.org/officeDocument/2006/relationships/hyperlink" Target="http://&#1101;&#1083;&#1077;&#1082;&#1090;&#1088;&#1086;-&#1084;&#1072;&#1088;&#1082;&#1077;&#1090;.&#1088;&#1092;/product/130079/pult-dlya-televizora-erisson-ct-21hs726t-1/" TargetMode="External"/><Relationship Id="rId_hyperlink_3322" Type="http://schemas.openxmlformats.org/officeDocument/2006/relationships/hyperlink" Target="http://&#1101;&#1083;&#1077;&#1082;&#1090;&#1088;&#1086;-&#1084;&#1072;&#1088;&#1082;&#1077;&#1090;.&#1088;&#1092;/product/136798/pult-dlya-televizora-erisson-f3ss510-tv/" TargetMode="External"/><Relationship Id="rId_hyperlink_3323" Type="http://schemas.openxmlformats.org/officeDocument/2006/relationships/hyperlink" Target="http://&#1101;&#1083;&#1077;&#1082;&#1090;&#1088;&#1086;-&#1084;&#1072;&#1088;&#1082;&#1077;&#1090;.&#1088;&#1092;/product/130080/pult-dlya-televizora-erisson-f4s028fhs083/" TargetMode="External"/><Relationship Id="rId_hyperlink_3324" Type="http://schemas.openxmlformats.org/officeDocument/2006/relationships/hyperlink" Target="http://&#1101;&#1083;&#1077;&#1082;&#1090;&#1088;&#1086;-&#1084;&#1072;&#1088;&#1082;&#1077;&#1090;.&#1088;&#1092;/product/131042/pult-dlya-televizora-erisson-fas4s028-tv/" TargetMode="External"/><Relationship Id="rId_hyperlink_3325" Type="http://schemas.openxmlformats.org/officeDocument/2006/relationships/hyperlink" Target="http://&#1101;&#1083;&#1077;&#1082;&#1090;&#1088;&#1086;-&#1084;&#1072;&#1088;&#1082;&#1077;&#1090;.&#1088;&#1092;/product/132639/pult-dlya-televizora-erisson-fhs081/" TargetMode="External"/><Relationship Id="rId_hyperlink_3326" Type="http://schemas.openxmlformats.org/officeDocument/2006/relationships/hyperlink" Target="http://&#1101;&#1083;&#1077;&#1082;&#1090;&#1088;&#1086;-&#1084;&#1072;&#1088;&#1082;&#1077;&#1090;.&#1088;&#1092;/product/174219/pult-dlya-televizora-erisson-fhs083/" TargetMode="External"/><Relationship Id="rId_hyperlink_3327" Type="http://schemas.openxmlformats.org/officeDocument/2006/relationships/hyperlink" Target="http://&#1101;&#1083;&#1077;&#1082;&#1090;&#1088;&#1086;-&#1084;&#1072;&#1088;&#1082;&#1077;&#1090;.&#1088;&#1092;/product/147479/pult-dlya-televizora-erisson-fhs085/" TargetMode="External"/><Relationship Id="rId_hyperlink_3328" Type="http://schemas.openxmlformats.org/officeDocument/2006/relationships/hyperlink" Target="http://&#1101;&#1083;&#1077;&#1082;&#1090;&#1088;&#1086;-&#1084;&#1072;&#1088;&#1082;&#1077;&#1090;.&#1088;&#1092;/product/147464/pult-dlya-televizora-erisson-hof-08b311h-tv1410140614071408-hdf07a590/" TargetMode="External"/><Relationship Id="rId_hyperlink_3329" Type="http://schemas.openxmlformats.org/officeDocument/2006/relationships/hyperlink" Target="http://&#1101;&#1083;&#1077;&#1082;&#1090;&#1088;&#1086;-&#1084;&#1072;&#1088;&#1082;&#1077;&#1090;.&#1088;&#1092;/product/130081/pult-dlya-televizora-erisson-hof45a1-2rolsen-rp-50h10/" TargetMode="External"/><Relationship Id="rId_hyperlink_3330" Type="http://schemas.openxmlformats.org/officeDocument/2006/relationships/hyperlink" Target="http://&#1101;&#1083;&#1077;&#1082;&#1090;&#1088;&#1086;-&#1084;&#1072;&#1088;&#1082;&#1077;&#1090;.&#1088;&#1092;/product/191091/pult-dlya-televizora-erisson-kzg-103/" TargetMode="External"/><Relationship Id="rId_hyperlink_3331" Type="http://schemas.openxmlformats.org/officeDocument/2006/relationships/hyperlink" Target="http://&#1101;&#1083;&#1077;&#1082;&#1090;&#1088;&#1086;-&#1084;&#1072;&#1088;&#1082;&#1077;&#1090;.&#1088;&#1092;/product/123392/pult-dlya-televizora-erisson-rc-15d/" TargetMode="External"/><Relationship Id="rId_hyperlink_3332" Type="http://schemas.openxmlformats.org/officeDocument/2006/relationships/hyperlink" Target="http://&#1101;&#1083;&#1077;&#1082;&#1090;&#1088;&#1086;-&#1084;&#1072;&#1088;&#1082;&#1077;&#1090;.&#1088;&#1092;/product/131153/pult-dlya-televizora-erisson-rc-63301a/" TargetMode="External"/><Relationship Id="rId_hyperlink_3333" Type="http://schemas.openxmlformats.org/officeDocument/2006/relationships/hyperlink" Target="http://&#1101;&#1083;&#1077;&#1082;&#1090;&#1088;&#1086;-&#1084;&#1072;&#1088;&#1082;&#1077;&#1090;.&#1088;&#1092;/product/151602/pult-dlya-televizora-erisson-rc-e23/" TargetMode="External"/><Relationship Id="rId_hyperlink_3334" Type="http://schemas.openxmlformats.org/officeDocument/2006/relationships/hyperlink" Target="http://&#1101;&#1083;&#1077;&#1082;&#1090;&#1088;&#1086;-&#1084;&#1072;&#1088;&#1082;&#1077;&#1090;.&#1088;&#1092;/product/247500/pult-dlya-televizora-erisson-rc200-timeshift-rc3000e02-fusion-thomson-telefunken-lcd/" TargetMode="External"/><Relationship Id="rId_hyperlink_3335" Type="http://schemas.openxmlformats.org/officeDocument/2006/relationships/hyperlink" Target="http://&#1101;&#1083;&#1077;&#1082;&#1090;&#1088;&#1086;-&#1084;&#1072;&#1088;&#1082;&#1077;&#1090;.&#1088;&#1092;/product/239914/pult-dlya-televizora-erisson-rs41c0-shivakiakirafusionsupravityazvektasuzukiorfey-dream-tehpak/" TargetMode="External"/><Relationship Id="rId_hyperlink_3336" Type="http://schemas.openxmlformats.org/officeDocument/2006/relationships/hyperlink" Target="http://&#1101;&#1083;&#1077;&#1082;&#1090;&#1088;&#1086;-&#1084;&#1072;&#1088;&#1082;&#1077;&#1090;.&#1088;&#1092;/product/243015/pult-dlya-televizora-erisson-rs41c0-shivakiakirafusionsupravityazvektasuzukiorfey-dream-tehpak/" TargetMode="External"/><Relationship Id="rId_hyperlink_3337" Type="http://schemas.openxmlformats.org/officeDocument/2006/relationships/hyperlink" Target="http://&#1101;&#1083;&#1077;&#1082;&#1090;&#1088;&#1086;-&#1084;&#1072;&#1088;&#1082;&#1077;&#1090;.&#1088;&#1092;/product/243046/pult-dlya-televizora-erisson-rs41c0-timeshiftakiradexpfusionoriontelefunkendigmadoflerharperecon-huayu/" TargetMode="External"/><Relationship Id="rId_hyperlink_3338" Type="http://schemas.openxmlformats.org/officeDocument/2006/relationships/hyperlink" Target="http://&#1101;&#1083;&#1077;&#1082;&#1090;&#1088;&#1086;-&#1084;&#1072;&#1088;&#1082;&#1077;&#1090;.&#1088;&#1092;/product/148717/pult-dlya-televizora-erisson-ws-237/" TargetMode="External"/><Relationship Id="rId_hyperlink_3339" Type="http://schemas.openxmlformats.org/officeDocument/2006/relationships/hyperlink" Target="http://&#1101;&#1083;&#1077;&#1082;&#1090;&#1088;&#1086;-&#1084;&#1072;&#1088;&#1082;&#1077;&#1090;.&#1088;&#1092;/product/124715/pult-dlya-televizora-hyundai-braun-h-lcd2200/" TargetMode="External"/><Relationship Id="rId_hyperlink_3340" Type="http://schemas.openxmlformats.org/officeDocument/2006/relationships/hyperlink" Target="http://&#1101;&#1083;&#1077;&#1082;&#1090;&#1088;&#1086;-&#1084;&#1072;&#1088;&#1082;&#1077;&#1090;.&#1088;&#1092;/product/124714/pult-dlya-televizora-hyundai-h-tv1403polar-kk-y261q/" TargetMode="External"/><Relationship Id="rId_hyperlink_3341" Type="http://schemas.openxmlformats.org/officeDocument/2006/relationships/hyperlink" Target="http://&#1101;&#1083;&#1077;&#1082;&#1090;&#1088;&#1086;-&#1084;&#1072;&#1088;&#1082;&#1077;&#1090;.&#1088;&#1092;/product/174959/pult-dlya-televizora-hyundai-rc-3901-tv/" TargetMode="External"/><Relationship Id="rId_hyperlink_3342" Type="http://schemas.openxmlformats.org/officeDocument/2006/relationships/hyperlink" Target="http://&#1101;&#1083;&#1077;&#1082;&#1090;&#1088;&#1086;-&#1084;&#1072;&#1088;&#1082;&#1077;&#1090;.&#1088;&#1092;/product/244965/pult-dlya-televizora-hyundai-rs53dcgh-led50f452bs2digma-starwind-erisson-sunwind-lcd-smart-tv/" TargetMode="External"/><Relationship Id="rId_hyperlink_3343" Type="http://schemas.openxmlformats.org/officeDocument/2006/relationships/hyperlink" Target="http://&#1101;&#1083;&#1077;&#1082;&#1090;&#1088;&#1086;-&#1084;&#1072;&#1088;&#1082;&#1077;&#1090;.&#1088;&#1092;/product/240254/pult-dlya-televizora-hyundai-ydx-107-h-led49f502bs2s-supradexpecon-lcd-smart-tv/" TargetMode="External"/><Relationship Id="rId_hyperlink_3344" Type="http://schemas.openxmlformats.org/officeDocument/2006/relationships/hyperlink" Target="http://&#1101;&#1083;&#1077;&#1082;&#1090;&#1088;&#1086;-&#1084;&#1072;&#1088;&#1082;&#1077;&#1090;.&#1088;&#1092;/product/130059/pult-dlya-televizora-bbk-en-31907/" TargetMode="External"/><Relationship Id="rId_hyperlink_3345" Type="http://schemas.openxmlformats.org/officeDocument/2006/relationships/hyperlink" Target="http://&#1101;&#1083;&#1077;&#1082;&#1090;&#1088;&#1086;-&#1084;&#1072;&#1088;&#1082;&#1077;&#1090;.&#1088;&#1092;/product/130061/pult-dlya-televizora-bbk-lt117-lcd/" TargetMode="External"/><Relationship Id="rId_hyperlink_3346" Type="http://schemas.openxmlformats.org/officeDocument/2006/relationships/hyperlink" Target="http://&#1101;&#1083;&#1077;&#1082;&#1090;&#1088;&#1086;-&#1084;&#1072;&#1088;&#1082;&#1077;&#1090;.&#1088;&#1092;/product/130066/pult-dlya-televizora-bbk-lt1703s/" TargetMode="External"/><Relationship Id="rId_hyperlink_3347" Type="http://schemas.openxmlformats.org/officeDocument/2006/relationships/hyperlink" Target="http://&#1101;&#1083;&#1077;&#1082;&#1090;&#1088;&#1086;-&#1084;&#1072;&#1088;&#1082;&#1077;&#1090;.&#1088;&#1092;/product/130067/pult-dlya-televizora-bbk-lt2008s/" TargetMode="External"/><Relationship Id="rId_hyperlink_3348" Type="http://schemas.openxmlformats.org/officeDocument/2006/relationships/hyperlink" Target="http://&#1101;&#1083;&#1077;&#1082;&#1090;&#1088;&#1086;-&#1084;&#1072;&#1088;&#1082;&#1077;&#1090;.&#1088;&#1092;/product/130070/pult-dlya-televizora-bbk-rc-60021/" TargetMode="External"/><Relationship Id="rId_hyperlink_3349" Type="http://schemas.openxmlformats.org/officeDocument/2006/relationships/hyperlink" Target="http://&#1101;&#1083;&#1077;&#1082;&#1090;&#1088;&#1086;-&#1084;&#1072;&#1088;&#1082;&#1077;&#1090;.&#1088;&#1092;/product/245382/pult-dlya-televizora-bbk-rc-lex2020-s-golosovym-upravleniem-smart-voice-huayu/" TargetMode="External"/><Relationship Id="rId_hyperlink_3350" Type="http://schemas.openxmlformats.org/officeDocument/2006/relationships/hyperlink" Target="http://&#1101;&#1083;&#1077;&#1082;&#1090;&#1088;&#1086;-&#1084;&#1072;&#1088;&#1082;&#1077;&#1090;.&#1088;&#1092;/product/129338/pult-dlya-televizora-bbk-universalnyy-rm-d1177-live-power/" TargetMode="External"/><Relationship Id="rId_hyperlink_3351" Type="http://schemas.openxmlformats.org/officeDocument/2006/relationships/hyperlink" Target="http://&#1101;&#1083;&#1077;&#1082;&#1090;&#1088;&#1086;-&#1084;&#1072;&#1088;&#1082;&#1077;&#1090;.&#1088;&#1092;/product/247456/pult-dlya-televizora-bbk-universalnyy-rm-d1177-uni/" TargetMode="External"/><Relationship Id="rId_hyperlink_3352" Type="http://schemas.openxmlformats.org/officeDocument/2006/relationships/hyperlink" Target="http://&#1101;&#1083;&#1077;&#1082;&#1090;&#1088;&#1086;-&#1084;&#1072;&#1088;&#1082;&#1077;&#1090;.&#1088;&#1092;/product/239553/pult-dlya-televizora-bbk-universalnyy-rm-d1177-vklyuchaet-vse-universalnye-pulty-bbk-huayu/" TargetMode="External"/><Relationship Id="rId_hyperlink_3353" Type="http://schemas.openxmlformats.org/officeDocument/2006/relationships/hyperlink" Target="http://&#1101;&#1083;&#1077;&#1082;&#1090;&#1088;&#1086;-&#1084;&#1072;&#1088;&#1082;&#1077;&#1090;.&#1088;&#1092;/product/239552/pult-dlya-televizora-mystery-19secap-mtv-4228lta-var2/" TargetMode="External"/><Relationship Id="rId_hyperlink_3354" Type="http://schemas.openxmlformats.org/officeDocument/2006/relationships/hyperlink" Target="http://&#1101;&#1083;&#1077;&#1082;&#1090;&#1088;&#1086;-&#1084;&#1072;&#1088;&#1082;&#1077;&#1090;.&#1088;&#1092;/product/233599/pult-dlya-televizora-mystery-mtv-2622lw-huayu/" TargetMode="External"/><Relationship Id="rId_hyperlink_3355" Type="http://schemas.openxmlformats.org/officeDocument/2006/relationships/hyperlink" Target="http://&#1101;&#1083;&#1077;&#1082;&#1090;&#1088;&#1086;-&#1084;&#1072;&#1088;&#1082;&#1077;&#1090;.&#1088;&#1092;/product/246331/pult-dlya-televizora-mystery-mtv-3224lt2-rectelefunken-tf-led32s37t2-uni/" TargetMode="External"/><Relationship Id="rId_hyperlink_3356" Type="http://schemas.openxmlformats.org/officeDocument/2006/relationships/hyperlink" Target="http://&#1101;&#1083;&#1077;&#1082;&#1090;&#1088;&#1086;-&#1084;&#1072;&#1088;&#1082;&#1077;&#1090;.&#1088;&#1092;/product/233600/pult-dlya-televizora-mystery-mtv-3224lt2-rectelefunken-tf-led32s37t2-huayu/" TargetMode="External"/><Relationship Id="rId_hyperlink_3357" Type="http://schemas.openxmlformats.org/officeDocument/2006/relationships/hyperlink" Target="http://&#1101;&#1083;&#1077;&#1082;&#1090;&#1088;&#1086;-&#1084;&#1072;&#1088;&#1082;&#1077;&#1090;.&#1088;&#1092;/product/238749/pult-dlya-televizora-mystery-universalnyy-mtv-2622lw-korpus-kt1045-dlya-vseh-tv-mystery-clickpdu/" TargetMode="External"/><Relationship Id="rId_hyperlink_3358" Type="http://schemas.openxmlformats.org/officeDocument/2006/relationships/hyperlink" Target="http://&#1101;&#1083;&#1077;&#1082;&#1090;&#1088;&#1086;-&#1084;&#1072;&#1088;&#1082;&#1077;&#1090;.&#1088;&#1092;/product/246306/pult-dlya-televizora-mystery-universalnyy-mtv-2622lw-korpus-kt1045-dlya-vseh-tv-mystery-uni/" TargetMode="External"/><Relationship Id="rId_hyperlink_3359" Type="http://schemas.openxmlformats.org/officeDocument/2006/relationships/hyperlink" Target="http://&#1101;&#1083;&#1077;&#1082;&#1090;&#1088;&#1086;-&#1084;&#1072;&#1088;&#1082;&#1077;&#1090;.&#1088;&#1092;/product/169085/pult-dlya-televizora-daewoo-hydfsr-0048uocd-tv/" TargetMode="External"/><Relationship Id="rId_hyperlink_3360" Type="http://schemas.openxmlformats.org/officeDocument/2006/relationships/hyperlink" Target="http://&#1101;&#1083;&#1077;&#1082;&#1090;&#1088;&#1086;-&#1084;&#1072;&#1088;&#1082;&#1077;&#1090;.&#1088;&#1092;/product/128320/pult-dlya-televizora-daewoo-r-18a071414/" TargetMode="External"/><Relationship Id="rId_hyperlink_3361" Type="http://schemas.openxmlformats.org/officeDocument/2006/relationships/hyperlink" Target="http://&#1101;&#1083;&#1077;&#1082;&#1090;&#1088;&#1086;-&#1084;&#1072;&#1088;&#1082;&#1077;&#1090;.&#1088;&#1092;/product/148713/pult-dlya-televizora-daewoo-r-18h43/" TargetMode="External"/><Relationship Id="rId_hyperlink_3362" Type="http://schemas.openxmlformats.org/officeDocument/2006/relationships/hyperlink" Target="http://&#1101;&#1083;&#1077;&#1082;&#1090;&#1088;&#1086;-&#1084;&#1072;&#1088;&#1082;&#1077;&#1090;.&#1088;&#1092;/product/131041/pult-dlya-televizora-daewoo-r-22-tv/" TargetMode="External"/><Relationship Id="rId_hyperlink_3363" Type="http://schemas.openxmlformats.org/officeDocument/2006/relationships/hyperlink" Target="http://&#1101;&#1083;&#1077;&#1082;&#1090;&#1088;&#1086;-&#1084;&#1072;&#1088;&#1082;&#1077;&#1090;.&#1088;&#1092;/product/148714/pult-dlya-televizora-daewoo-r-25/" TargetMode="External"/><Relationship Id="rId_hyperlink_3364" Type="http://schemas.openxmlformats.org/officeDocument/2006/relationships/hyperlink" Target="http://&#1101;&#1083;&#1077;&#1082;&#1090;&#1088;&#1086;-&#1084;&#1072;&#1088;&#1082;&#1077;&#1090;.&#1088;&#1092;/product/148715/pult-dlya-televizora-daewoo-r-28b03r-28b04/" TargetMode="External"/><Relationship Id="rId_hyperlink_3365" Type="http://schemas.openxmlformats.org/officeDocument/2006/relationships/hyperlink" Target="http://&#1101;&#1083;&#1077;&#1082;&#1090;&#1088;&#1086;-&#1084;&#1072;&#1088;&#1082;&#1077;&#1090;.&#1088;&#1092;/product/169084/pult-dlya-televizora-daewoo-r-31906d-lcd-tv/" TargetMode="External"/><Relationship Id="rId_hyperlink_3366" Type="http://schemas.openxmlformats.org/officeDocument/2006/relationships/hyperlink" Target="http://&#1101;&#1083;&#1077;&#1082;&#1090;&#1088;&#1086;-&#1084;&#1072;&#1088;&#1082;&#1077;&#1090;.&#1088;&#1092;/product/169086/pult-dlya-televizora-daewoo-r-40b02-tv/" TargetMode="External"/><Relationship Id="rId_hyperlink_3367" Type="http://schemas.openxmlformats.org/officeDocument/2006/relationships/hyperlink" Target="http://&#1101;&#1083;&#1077;&#1082;&#1090;&#1088;&#1086;-&#1084;&#1072;&#1088;&#1082;&#1077;&#1090;.&#1088;&#1092;/product/169087/pult-dlya-televizora-daewoo-r-40b02-tv/" TargetMode="External"/><Relationship Id="rId_hyperlink_3368" Type="http://schemas.openxmlformats.org/officeDocument/2006/relationships/hyperlink" Target="http://&#1101;&#1083;&#1077;&#1082;&#1090;&#1088;&#1086;-&#1084;&#1072;&#1088;&#1082;&#1077;&#1090;.&#1088;&#1092;/product/169088/pult-dlya-televizora-daewoo-r-44c07-tv/" TargetMode="External"/><Relationship Id="rId_hyperlink_3369" Type="http://schemas.openxmlformats.org/officeDocument/2006/relationships/hyperlink" Target="http://&#1101;&#1083;&#1077;&#1082;&#1090;&#1088;&#1086;-&#1084;&#1072;&#1088;&#1082;&#1077;&#1090;.&#1088;&#1092;/product/173984/pult-dlya-televizora-daewoo-r-44c07-tv/" TargetMode="External"/><Relationship Id="rId_hyperlink_3370" Type="http://schemas.openxmlformats.org/officeDocument/2006/relationships/hyperlink" Target="http://&#1101;&#1083;&#1077;&#1082;&#1090;&#1088;&#1086;-&#1084;&#1072;&#1088;&#1082;&#1077;&#1090;.&#1088;&#1092;/product/130073/pult-dlya-televizora-daewoo-r-47b04/" TargetMode="External"/><Relationship Id="rId_hyperlink_3371" Type="http://schemas.openxmlformats.org/officeDocument/2006/relationships/hyperlink" Target="http://&#1101;&#1083;&#1077;&#1082;&#1090;&#1088;&#1086;-&#1084;&#1072;&#1088;&#1082;&#1077;&#1090;.&#1088;&#1092;/product/147465/pult-dlya-televizora-daewoo-r-49a01/" TargetMode="External"/><Relationship Id="rId_hyperlink_3372" Type="http://schemas.openxmlformats.org/officeDocument/2006/relationships/hyperlink" Target="http://&#1101;&#1083;&#1077;&#1082;&#1090;&#1088;&#1086;-&#1084;&#1072;&#1088;&#1082;&#1077;&#1090;.&#1088;&#1092;/product/147458/pult-dlya-televizora-daewoo-r-49c05/" TargetMode="External"/><Relationship Id="rId_hyperlink_3373" Type="http://schemas.openxmlformats.org/officeDocument/2006/relationships/hyperlink" Target="http://&#1101;&#1083;&#1077;&#1082;&#1090;&#1088;&#1086;-&#1084;&#1072;&#1088;&#1082;&#1077;&#1090;.&#1088;&#1092;/product/174965/pult-dlya-televizora-daewoo-r-49c07/" TargetMode="External"/><Relationship Id="rId_hyperlink_3374" Type="http://schemas.openxmlformats.org/officeDocument/2006/relationships/hyperlink" Target="http://&#1101;&#1083;&#1077;&#1082;&#1090;&#1088;&#1086;-&#1084;&#1072;&#1088;&#1082;&#1077;&#1090;.&#1088;&#1092;/product/169116/pult-dlya-televizora-daewoo-r-49c10/" TargetMode="External"/><Relationship Id="rId_hyperlink_3375" Type="http://schemas.openxmlformats.org/officeDocument/2006/relationships/hyperlink" Target="http://&#1101;&#1083;&#1077;&#1082;&#1090;&#1088;&#1086;-&#1084;&#1072;&#1088;&#1082;&#1077;&#1090;.&#1088;&#1092;/product/169089/pult-dlya-televizora-daewoo-r-55g10/" TargetMode="External"/><Relationship Id="rId_hyperlink_3376" Type="http://schemas.openxmlformats.org/officeDocument/2006/relationships/hyperlink" Target="http://&#1101;&#1083;&#1077;&#1082;&#1090;&#1088;&#1086;-&#1084;&#1072;&#1088;&#1082;&#1077;&#1090;.&#1088;&#1092;/product/169090/pult-dlya-televizora-daewoo-r-55h11/" TargetMode="External"/><Relationship Id="rId_hyperlink_3377" Type="http://schemas.openxmlformats.org/officeDocument/2006/relationships/hyperlink" Target="http://&#1101;&#1083;&#1077;&#1082;&#1090;&#1088;&#1086;-&#1084;&#1072;&#1088;&#1082;&#1077;&#1090;.&#1088;&#1092;/product/147457/pult-dlya-televizora-daewoo-r-55h11/" TargetMode="External"/><Relationship Id="rId_hyperlink_3378" Type="http://schemas.openxmlformats.org/officeDocument/2006/relationships/hyperlink" Target="http://&#1101;&#1083;&#1077;&#1082;&#1090;&#1088;&#1086;-&#1084;&#1072;&#1088;&#1082;&#1077;&#1090;.&#1088;&#1092;/product/147469/pult-dlya-televizora-daewoo-r-59a01/" TargetMode="External"/><Relationship Id="rId_hyperlink_3379" Type="http://schemas.openxmlformats.org/officeDocument/2006/relationships/hyperlink" Target="http://&#1101;&#1083;&#1077;&#1082;&#1090;&#1088;&#1086;-&#1084;&#1072;&#1088;&#1082;&#1077;&#1090;.&#1088;&#1092;/product/130074/pult-dlya-televizora-daewoo-t21l08-lcd/" TargetMode="External"/><Relationship Id="rId_hyperlink_3380" Type="http://schemas.openxmlformats.org/officeDocument/2006/relationships/hyperlink" Target="http://&#1101;&#1083;&#1077;&#1082;&#1090;&#1088;&#1086;-&#1084;&#1072;&#1088;&#1082;&#1077;&#1090;.&#1088;&#1092;/product/136700/pult-dlya-televizora-daewoo-universalnyy-rm-3317/" TargetMode="External"/><Relationship Id="rId_hyperlink_3381" Type="http://schemas.openxmlformats.org/officeDocument/2006/relationships/hyperlink" Target="http://&#1101;&#1083;&#1077;&#1082;&#1090;&#1088;&#1086;-&#1084;&#1072;&#1088;&#1082;&#1077;&#1090;.&#1088;&#1092;/product/142291/pult-dlya-televizora-daewoo-universalnyy-rm-515d-uni/" TargetMode="External"/><Relationship Id="rId_hyperlink_3382" Type="http://schemas.openxmlformats.org/officeDocument/2006/relationships/hyperlink" Target="http://&#1101;&#1083;&#1077;&#1082;&#1090;&#1088;&#1086;-&#1084;&#1072;&#1088;&#1082;&#1077;&#1090;.&#1088;&#1092;/product/148704/pult-dlya-televizora-daewoo-universalnyy-rm-675dc/" TargetMode="External"/><Relationship Id="rId_hyperlink_3383" Type="http://schemas.openxmlformats.org/officeDocument/2006/relationships/hyperlink" Target="http://&#1101;&#1083;&#1077;&#1082;&#1090;&#1088;&#1086;-&#1084;&#1072;&#1088;&#1082;&#1077;&#1090;.&#1088;&#1092;/product/232045/pult-dlya-televizora-dexp-16a3000-cx509-dtv-s-funkciey-rec-huayu/" TargetMode="External"/><Relationship Id="rId_hyperlink_3384" Type="http://schemas.openxmlformats.org/officeDocument/2006/relationships/hyperlink" Target="http://&#1101;&#1083;&#1077;&#1082;&#1090;&#1088;&#1086;-&#1084;&#1072;&#1088;&#1082;&#1077;&#1090;.&#1088;&#1092;/product/240253/pult-dlya-televizora-dexp-34018478b-lcd-smart-tv/" TargetMode="External"/><Relationship Id="rId_hyperlink_3385" Type="http://schemas.openxmlformats.org/officeDocument/2006/relationships/hyperlink" Target="http://&#1101;&#1083;&#1077;&#1082;&#1090;&#1088;&#1086;-&#1084;&#1072;&#1088;&#1082;&#1077;&#1090;.&#1088;&#1092;/product/233598/pult-dlya-televizora-dexp-en2b27d-lcd-smart-tv-huayu/" TargetMode="External"/><Relationship Id="rId_hyperlink_3386" Type="http://schemas.openxmlformats.org/officeDocument/2006/relationships/hyperlink" Target="http://&#1101;&#1083;&#1077;&#1082;&#1090;&#1088;&#1086;-&#1084;&#1072;&#1088;&#1082;&#1077;&#1090;.&#1088;&#1092;/product/232046/pult-dlya-televizora-dexp-er-22601a-hisense-supra-doffler-huayu/" TargetMode="External"/><Relationship Id="rId_hyperlink_3387" Type="http://schemas.openxmlformats.org/officeDocument/2006/relationships/hyperlink" Target="http://&#1101;&#1083;&#1077;&#1082;&#1090;&#1088;&#1086;-&#1084;&#1072;&#1088;&#1082;&#1077;&#1090;.&#1088;&#1092;/product/241069/pult-dlya-televizora-dexp-ver10-h32d7300k-lcd-tv-huayu/" TargetMode="External"/><Relationship Id="rId_hyperlink_3388" Type="http://schemas.openxmlformats.org/officeDocument/2006/relationships/hyperlink" Target="http://&#1101;&#1083;&#1077;&#1082;&#1090;&#1088;&#1086;-&#1084;&#1072;&#1088;&#1082;&#1077;&#1090;.&#1088;&#1092;/product/246313/pult-dlya-televizora-dexp-universalnyy-dns-hisense-rolsen-rm-l1365-uni/" TargetMode="External"/><Relationship Id="rId_hyperlink_3389" Type="http://schemas.openxmlformats.org/officeDocument/2006/relationships/hyperlink" Target="http://&#1101;&#1083;&#1077;&#1082;&#1090;&#1088;&#1086;-&#1084;&#1072;&#1088;&#1082;&#1077;&#1090;.&#1088;&#1092;/product/238761/pult-dlya-televizora-dexp-universalnyy-dns-hisense-rolsen-rm-l1365-huayu/" TargetMode="External"/><Relationship Id="rId_hyperlink_3390" Type="http://schemas.openxmlformats.org/officeDocument/2006/relationships/hyperlink" Target="http://&#1101;&#1083;&#1077;&#1082;&#1090;&#1088;&#1086;-&#1084;&#1072;&#1088;&#1082;&#1077;&#1090;.&#1088;&#1092;/product/250398/pult-dlya-televizora-dexp-universalnyy-dnsdoffler-rm-l1325-live-power/" TargetMode="External"/><Relationship Id="rId_hyperlink_3391" Type="http://schemas.openxmlformats.org/officeDocument/2006/relationships/hyperlink" Target="http://&#1101;&#1083;&#1077;&#1082;&#1090;&#1088;&#1086;-&#1084;&#1072;&#1088;&#1082;&#1077;&#1090;.&#1088;&#1092;/product/169117/pult-dlya-televizora-dns-c39dc2000c28dc2000/" TargetMode="External"/><Relationship Id="rId_hyperlink_3392" Type="http://schemas.openxmlformats.org/officeDocument/2006/relationships/hyperlink" Target="http://&#1101;&#1083;&#1077;&#1082;&#1090;&#1088;&#1086;-&#1084;&#1072;&#1088;&#1082;&#1077;&#1090;.&#1088;&#1092;/product/138087/pult-dlya-televizora-dns-m26dmm32dms-tv/" TargetMode="External"/><Relationship Id="rId_hyperlink_3393" Type="http://schemas.openxmlformats.org/officeDocument/2006/relationships/hyperlink" Target="http://&#1101;&#1083;&#1077;&#1082;&#1090;&#1088;&#1086;-&#1084;&#1072;&#1088;&#1082;&#1077;&#1090;.&#1088;&#1092;/product/236743/pult-dlya-televizora-doffler-en2b27df-lcd-tv-netflix-youtube-en2b27d/" TargetMode="External"/><Relationship Id="rId_hyperlink_3394" Type="http://schemas.openxmlformats.org/officeDocument/2006/relationships/hyperlink" Target="http://&#1101;&#1083;&#1077;&#1082;&#1090;&#1088;&#1086;-&#1084;&#1072;&#1088;&#1082;&#1077;&#1090;.&#1088;&#1092;/product/239611/pult-dlya-televizora-haier-htr-u27e-he-v1-s-upravlgolosom-lcd-tv/" TargetMode="External"/><Relationship Id="rId_hyperlink_3395" Type="http://schemas.openxmlformats.org/officeDocument/2006/relationships/hyperlink" Target="http://&#1101;&#1083;&#1077;&#1082;&#1090;&#1088;&#1086;-&#1084;&#1072;&#1088;&#1082;&#1077;&#1090;.&#1088;&#1092;/product/246253/pult-dlya-televizora-haier-htr-u29a-he-v5-s-upravlgolosom-lcd-tv/" TargetMode="External"/><Relationship Id="rId_hyperlink_3396" Type="http://schemas.openxmlformats.org/officeDocument/2006/relationships/hyperlink" Target="http://&#1101;&#1083;&#1077;&#1082;&#1090;&#1088;&#1086;-&#1084;&#1072;&#1088;&#1082;&#1077;&#1090;.&#1088;&#1092;/product/246254/pult-dlya-televizora-haier-htr-u29r-he-v6-candy-hec-s-upravlgolosom-lcd-tv/" TargetMode="External"/><Relationship Id="rId_hyperlink_3397" Type="http://schemas.openxmlformats.org/officeDocument/2006/relationships/hyperlink" Target="http://&#1101;&#1083;&#1077;&#1082;&#1090;&#1088;&#1086;-&#1084;&#1072;&#1088;&#1082;&#1077;&#1090;.&#1088;&#1092;/product/247501/pult-dlya-televizora-haier-htr-u32r-kinopoisk-netflix-s-upravlgolosom-lcd-tv/" TargetMode="External"/><Relationship Id="rId_hyperlink_3398" Type="http://schemas.openxmlformats.org/officeDocument/2006/relationships/hyperlink" Target="http://&#1101;&#1083;&#1077;&#1082;&#1090;&#1088;&#1086;-&#1084;&#1072;&#1088;&#1082;&#1077;&#1090;.&#1088;&#1092;/product/247502/pult-dlya-televizora-haier-htr-u32rc-k6-wink-okko-netflix-s-upravlgolosom-lcd-tv/" TargetMode="External"/><Relationship Id="rId_hyperlink_3399" Type="http://schemas.openxmlformats.org/officeDocument/2006/relationships/hyperlink" Target="http://&#1101;&#1083;&#1077;&#1082;&#1090;&#1088;&#1086;-&#1084;&#1072;&#1088;&#1082;&#1077;&#1090;.&#1088;&#1092;/product/247457/pult-dlya-televizora-haier-universalnyy-rm-l1313-uni/" TargetMode="External"/><Relationship Id="rId_hyperlink_3400" Type="http://schemas.openxmlformats.org/officeDocument/2006/relationships/hyperlink" Target="http://&#1101;&#1083;&#1077;&#1082;&#1090;&#1088;&#1086;-&#1084;&#1072;&#1088;&#1082;&#1077;&#1090;.&#1088;&#1092;/product/145008/pult-dlya-televizora-haier-universalnyy-rm-l1313-huayu/" TargetMode="External"/><Relationship Id="rId_hyperlink_3401" Type="http://schemas.openxmlformats.org/officeDocument/2006/relationships/hyperlink" Target="http://&#1101;&#1083;&#1077;&#1082;&#1090;&#1088;&#1086;-&#1084;&#1072;&#1088;&#1082;&#1077;&#1090;.&#1088;&#1092;/product/240260/pult-dlya-televizora-haier-universalnyy-rm-l1535-huayu/" TargetMode="External"/><Relationship Id="rId_hyperlink_3402" Type="http://schemas.openxmlformats.org/officeDocument/2006/relationships/hyperlink" Target="http://&#1101;&#1083;&#1077;&#1082;&#1090;&#1088;&#1086;-&#1084;&#1072;&#1088;&#1082;&#1077;&#1090;.&#1088;&#1092;/product/241242/pult-dlya-televizora-haier-universalnyy-rm-l1657-korpus-htr-a27-huayu/" TargetMode="External"/><Relationship Id="rId_hyperlink_3403" Type="http://schemas.openxmlformats.org/officeDocument/2006/relationships/hyperlink" Target="http://&#1101;&#1083;&#1077;&#1082;&#1090;&#1088;&#1086;-&#1084;&#1072;&#1088;&#1082;&#1077;&#1090;.&#1088;&#1092;/product/222686/pult-dlya-televizora-hisense-en2f30hen2f30den2aj30h-dofflerdexp-lcd-smart-tv-huayu/" TargetMode="External"/><Relationship Id="rId_hyperlink_3404" Type="http://schemas.openxmlformats.org/officeDocument/2006/relationships/hyperlink" Target="http://&#1101;&#1083;&#1077;&#1082;&#1090;&#1088;&#1086;-&#1084;&#1072;&#1088;&#1082;&#1077;&#1090;.&#1088;&#1092;/product/239824/pult-dlya-televizora-hisense-er-22655hs-huayu/" TargetMode="External"/><Relationship Id="rId_hyperlink_3405" Type="http://schemas.openxmlformats.org/officeDocument/2006/relationships/hyperlink" Target="http://&#1101;&#1083;&#1077;&#1082;&#1090;&#1088;&#1086;-&#1084;&#1072;&#1088;&#1082;&#1077;&#1090;.&#1088;&#1092;/product/145317/pult-dlya-televizora-hisense-universalnyy-rm-l1335-dexp-dns/" TargetMode="External"/><Relationship Id="rId_hyperlink_3406" Type="http://schemas.openxmlformats.org/officeDocument/2006/relationships/hyperlink" Target="http://&#1101;&#1083;&#1077;&#1082;&#1090;&#1088;&#1086;-&#1084;&#1072;&#1088;&#1082;&#1077;&#1090;.&#1088;&#1092;/product/247504/pult-dlya-televizora-hisense-universalnyy-rm-l1365-plus-dlya-vseh-modeley-lcd-smart-tv-huayu/" TargetMode="External"/><Relationship Id="rId_hyperlink_3407" Type="http://schemas.openxmlformats.org/officeDocument/2006/relationships/hyperlink" Target="http://&#1101;&#1083;&#1077;&#1082;&#1090;&#1088;&#1086;-&#1084;&#1072;&#1088;&#1082;&#1077;&#1090;.&#1088;&#1092;/product/245384/pult-dlya-televizora-hisense-universalnyy-rm-l1736-ru-dexp-dns-clickpdu/" TargetMode="External"/><Relationship Id="rId_hyperlink_3408" Type="http://schemas.openxmlformats.org/officeDocument/2006/relationships/hyperlink" Target="http://&#1101;&#1083;&#1077;&#1082;&#1090;&#1088;&#1086;-&#1084;&#1072;&#1088;&#1082;&#1077;&#1090;.&#1088;&#1092;/product/248417/pult-dlya-televizora-sber-an2410251-an2401231-hyundai-asano-bbk-leff-blackton-bq-hartens-starwind-sunwind-dexp-prestigio-irbis-razz-harper-national-maunfeld-hi-digma-topdevice-vityaz-vityaz-novex-econ-aceline-vekta-olto-bq-skyline-supra/" TargetMode="External"/><Relationship Id="rId_hyperlink_3409" Type="http://schemas.openxmlformats.org/officeDocument/2006/relationships/hyperlink" Target="http://&#1101;&#1083;&#1077;&#1082;&#1090;&#1088;&#1086;-&#1084;&#1072;&#1088;&#1082;&#1077;&#1090;.&#1088;&#1092;/product/239612/pult-yandeks-alisa-tv-s-upravl-golosom-rcr60bt-dexp-irbis-bbk-hi-novex-vityazvityaz-hyundai-leff-starwind-telefunken-yuno-econ-skyline-vekta-asano-hartens-hiper-tuvio-huayu/" TargetMode="External"/><Relationship Id="rId_hyperlink_3410" Type="http://schemas.openxmlformats.org/officeDocument/2006/relationships/hyperlink" Target="http://&#1101;&#1083;&#1077;&#1082;&#1090;&#1088;&#1086;-&#1084;&#1072;&#1088;&#1082;&#1077;&#1090;.&#1088;&#1092;/product/153969/pult-dlya-televizora-hitachi-cle-865a-tv/" TargetMode="External"/><Relationship Id="rId_hyperlink_3411" Type="http://schemas.openxmlformats.org/officeDocument/2006/relationships/hyperlink" Target="http://&#1101;&#1083;&#1077;&#1082;&#1090;&#1088;&#1086;-&#1084;&#1072;&#1088;&#1082;&#1077;&#1090;.&#1088;&#1092;/product/142295/pult-dlya-televizora-hitachi-cle-878a-tv/" TargetMode="External"/><Relationship Id="rId_hyperlink_3412" Type="http://schemas.openxmlformats.org/officeDocument/2006/relationships/hyperlink" Target="http://&#1101;&#1083;&#1077;&#1082;&#1090;&#1088;&#1086;-&#1084;&#1072;&#1088;&#1082;&#1077;&#1090;.&#1088;&#1092;/product/165445/pult-dlya-televizora-hitachi-cle-900-tv/" TargetMode="External"/><Relationship Id="rId_hyperlink_3413" Type="http://schemas.openxmlformats.org/officeDocument/2006/relationships/hyperlink" Target="http://&#1101;&#1083;&#1077;&#1082;&#1090;&#1088;&#1086;-&#1084;&#1072;&#1088;&#1082;&#1077;&#1090;.&#1088;&#1092;/product/130084/pult-dlya-televizora-hitachi-cle-925-tv/" TargetMode="External"/><Relationship Id="rId_hyperlink_3414" Type="http://schemas.openxmlformats.org/officeDocument/2006/relationships/hyperlink" Target="http://&#1101;&#1083;&#1077;&#1082;&#1090;&#1088;&#1086;-&#1084;&#1072;&#1088;&#1082;&#1077;&#1090;.&#1088;&#1092;/product/124712/pult-dlya-televizora-hitachi-cle-938-tv/" TargetMode="External"/><Relationship Id="rId_hyperlink_3415" Type="http://schemas.openxmlformats.org/officeDocument/2006/relationships/hyperlink" Target="http://&#1101;&#1083;&#1077;&#1082;&#1090;&#1088;&#1086;-&#1084;&#1072;&#1088;&#1082;&#1077;&#1090;.&#1088;&#1092;/product/141774/pult-dlya-televizora-hitachi-cle-947942-tv/" TargetMode="External"/><Relationship Id="rId_hyperlink_3416" Type="http://schemas.openxmlformats.org/officeDocument/2006/relationships/hyperlink" Target="http://&#1101;&#1083;&#1077;&#1082;&#1090;&#1088;&#1086;-&#1084;&#1072;&#1088;&#1082;&#1077;&#1090;.&#1088;&#1092;/product/141056/pult-dlya-televizora-hitachi-cle-963964/" TargetMode="External"/><Relationship Id="rId_hyperlink_3417" Type="http://schemas.openxmlformats.org/officeDocument/2006/relationships/hyperlink" Target="http://&#1101;&#1083;&#1077;&#1082;&#1090;&#1088;&#1086;-&#1084;&#1072;&#1088;&#1082;&#1077;&#1090;.&#1088;&#1092;/product/130086/pult-dlya-televizora-hitachi-cle-989-tv/" TargetMode="External"/><Relationship Id="rId_hyperlink_3418" Type="http://schemas.openxmlformats.org/officeDocument/2006/relationships/hyperlink" Target="http://&#1101;&#1083;&#1077;&#1082;&#1090;&#1088;&#1086;-&#1084;&#1072;&#1088;&#1082;&#1077;&#1090;.&#1088;&#1092;/product/130934/pult-dlya-televizora-hitachi-v2-u2/" TargetMode="External"/><Relationship Id="rId_hyperlink_3419" Type="http://schemas.openxmlformats.org/officeDocument/2006/relationships/hyperlink" Target="http://&#1101;&#1083;&#1077;&#1082;&#1090;&#1088;&#1086;-&#1084;&#1072;&#1088;&#1082;&#1077;&#1090;.&#1088;&#1092;/product/147473/pult-dlya-televizora-hitachi-vm-222/" TargetMode="External"/><Relationship Id="rId_hyperlink_3420" Type="http://schemas.openxmlformats.org/officeDocument/2006/relationships/hyperlink" Target="http://&#1101;&#1083;&#1077;&#1082;&#1090;&#1088;&#1086;-&#1084;&#1072;&#1088;&#1082;&#1077;&#1090;.&#1088;&#1092;/product/148706/pult-dlya-televizora-hitachi-universalnyy-rm-300b/" TargetMode="External"/><Relationship Id="rId_hyperlink_3421" Type="http://schemas.openxmlformats.org/officeDocument/2006/relationships/hyperlink" Target="http://&#1101;&#1083;&#1077;&#1082;&#1090;&#1088;&#1086;-&#1084;&#1072;&#1088;&#1082;&#1077;&#1090;.&#1088;&#1092;/product/176720/pult-dlya-televizora-hitachi-universalnyy-rm-791b/" TargetMode="External"/><Relationship Id="rId_hyperlink_3422" Type="http://schemas.openxmlformats.org/officeDocument/2006/relationships/hyperlink" Target="http://&#1101;&#1083;&#1077;&#1082;&#1090;&#1088;&#1086;-&#1084;&#1072;&#1088;&#1082;&#1077;&#1090;.&#1088;&#1092;/product/247465/pult-dlya-televizora-jvc-kt1157-sx-doffler-lcd-uni/" TargetMode="External"/><Relationship Id="rId_hyperlink_3423" Type="http://schemas.openxmlformats.org/officeDocument/2006/relationships/hyperlink" Target="http://&#1101;&#1083;&#1077;&#1082;&#1090;&#1088;&#1086;-&#1084;&#1072;&#1088;&#1082;&#1077;&#1090;.&#1088;&#1092;/product/165436/pult-dlya-televizora-jvc-rm-495-tv/" TargetMode="External"/><Relationship Id="rId_hyperlink_3424" Type="http://schemas.openxmlformats.org/officeDocument/2006/relationships/hyperlink" Target="http://&#1101;&#1083;&#1077;&#1082;&#1090;&#1088;&#1086;-&#1084;&#1072;&#1088;&#1082;&#1077;&#1090;.&#1088;&#1092;/product/147455/pult-dlya-televizora-jvc-rm-c1120/" TargetMode="External"/><Relationship Id="rId_hyperlink_3425" Type="http://schemas.openxmlformats.org/officeDocument/2006/relationships/hyperlink" Target="http://&#1101;&#1083;&#1077;&#1082;&#1090;&#1088;&#1086;-&#1084;&#1072;&#1088;&#1082;&#1077;&#1090;.&#1088;&#1092;/product/169130/pult-dlya-televizora-jvc-rm-c1280/" TargetMode="External"/><Relationship Id="rId_hyperlink_3426" Type="http://schemas.openxmlformats.org/officeDocument/2006/relationships/hyperlink" Target="http://&#1101;&#1083;&#1077;&#1082;&#1090;&#1088;&#1086;-&#1084;&#1072;&#1088;&#1082;&#1077;&#1090;.&#1088;&#1092;/product/150051/pult-dlya-televizora-jvc-rm-c220-tv/" TargetMode="External"/><Relationship Id="rId_hyperlink_3427" Type="http://schemas.openxmlformats.org/officeDocument/2006/relationships/hyperlink" Target="http://&#1101;&#1083;&#1077;&#1082;&#1090;&#1088;&#1086;-&#1084;&#1072;&#1088;&#1082;&#1077;&#1090;.&#1088;&#1092;/product/169135/pult-dlya-televizora-jvc-rm-c333334-tv/" TargetMode="External"/><Relationship Id="rId_hyperlink_3428" Type="http://schemas.openxmlformats.org/officeDocument/2006/relationships/hyperlink" Target="http://&#1101;&#1083;&#1077;&#1082;&#1090;&#1088;&#1086;-&#1084;&#1072;&#1088;&#1082;&#1077;&#1090;.&#1088;&#1092;/product/148720/pult-dlya-televizora-jvc-rm-c470-h-tv/" TargetMode="External"/><Relationship Id="rId_hyperlink_3429" Type="http://schemas.openxmlformats.org/officeDocument/2006/relationships/hyperlink" Target="http://&#1101;&#1083;&#1077;&#1082;&#1090;&#1088;&#1086;-&#1084;&#1072;&#1088;&#1082;&#1077;&#1090;.&#1088;&#1092;/product/169136/pult-dlya-televizora-jvc-rm-c530c531-tv/" TargetMode="External"/><Relationship Id="rId_hyperlink_3430" Type="http://schemas.openxmlformats.org/officeDocument/2006/relationships/hyperlink" Target="http://&#1101;&#1083;&#1077;&#1082;&#1090;&#1088;&#1086;-&#1084;&#1072;&#1088;&#1082;&#1077;&#1090;.&#1088;&#1092;/product/128332/pult-dlya-televizora-jvc-rm-c530f-tv/" TargetMode="External"/><Relationship Id="rId_hyperlink_3431" Type="http://schemas.openxmlformats.org/officeDocument/2006/relationships/hyperlink" Target="http://&#1101;&#1083;&#1077;&#1082;&#1090;&#1088;&#1086;-&#1084;&#1072;&#1088;&#1082;&#1077;&#1090;.&#1088;&#1092;/product/147463/pult-dlya-televizora-jvc-rm-c548-tv/" TargetMode="External"/><Relationship Id="rId_hyperlink_3432" Type="http://schemas.openxmlformats.org/officeDocument/2006/relationships/hyperlink" Target="http://&#1101;&#1083;&#1077;&#1082;&#1090;&#1088;&#1086;-&#1084;&#1072;&#1088;&#1082;&#1077;&#1090;.&#1088;&#1092;/product/173012/pult-dlya-televizora-jvc-universalnyy-rm-1011r-huayu/" TargetMode="External"/><Relationship Id="rId_hyperlink_3433" Type="http://schemas.openxmlformats.org/officeDocument/2006/relationships/hyperlink" Target="http://&#1101;&#1083;&#1077;&#1082;&#1090;&#1088;&#1086;-&#1084;&#1072;&#1088;&#1082;&#1077;&#1090;.&#1088;&#1092;/product/246261/pult-dlya-televizora-jvc-universalnyy-rm-1011r-uni/" TargetMode="External"/><Relationship Id="rId_hyperlink_3434" Type="http://schemas.openxmlformats.org/officeDocument/2006/relationships/hyperlink" Target="http://&#1101;&#1083;&#1077;&#1082;&#1090;&#1088;&#1086;-&#1084;&#1072;&#1088;&#1082;&#1077;&#1090;.&#1088;&#1092;/product/136701/pult-dlya-televizora-jvc-universalnyy-rm-530f/" TargetMode="External"/><Relationship Id="rId_hyperlink_3435" Type="http://schemas.openxmlformats.org/officeDocument/2006/relationships/hyperlink" Target="http://&#1101;&#1083;&#1077;&#1082;&#1090;&#1088;&#1086;-&#1084;&#1072;&#1088;&#1082;&#1077;&#1090;.&#1088;&#1092;/product/176722/pult-dlya-televizora-jvc-universalnyy-rm-710r-lcd/" TargetMode="External"/><Relationship Id="rId_hyperlink_3436" Type="http://schemas.openxmlformats.org/officeDocument/2006/relationships/hyperlink" Target="http://&#1101;&#1083;&#1077;&#1082;&#1090;&#1088;&#1086;-&#1084;&#1072;&#1088;&#1082;&#1077;&#1090;.&#1088;&#1092;/product/239642/pult-dlya-televizora-jvc-universalnyy-rm-l1552-huayu/" TargetMode="External"/><Relationship Id="rId_hyperlink_3437" Type="http://schemas.openxmlformats.org/officeDocument/2006/relationships/hyperlink" Target="http://&#1101;&#1083;&#1077;&#1082;&#1090;&#1088;&#1086;-&#1084;&#1072;&#1088;&#1082;&#1077;&#1090;.&#1088;&#1092;/product/147466/pult-dlya-televizora-goldstar-105-188h-tv/" TargetMode="External"/><Relationship Id="rId_hyperlink_3438" Type="http://schemas.openxmlformats.org/officeDocument/2006/relationships/hyperlink" Target="http://&#1101;&#1083;&#1077;&#1082;&#1090;&#1088;&#1086;-&#1084;&#1072;&#1088;&#1082;&#1077;&#1090;.&#1088;&#1092;/product/147478/pult-dlya-televizora-goldstar-lt-19a310r/" TargetMode="External"/><Relationship Id="rId_hyperlink_3439" Type="http://schemas.openxmlformats.org/officeDocument/2006/relationships/hyperlink" Target="http://&#1101;&#1083;&#1077;&#1082;&#1090;&#1088;&#1086;-&#1084;&#1072;&#1088;&#1082;&#1077;&#1090;.&#1088;&#1092;/product/169122/pult-dlya-televizora-goldstar-rc-200hyundai-rc-2000c-huayu/" TargetMode="External"/><Relationship Id="rId_hyperlink_3440" Type="http://schemas.openxmlformats.org/officeDocument/2006/relationships/hyperlink" Target="http://&#1101;&#1083;&#1077;&#1082;&#1090;&#1088;&#1086;-&#1084;&#1072;&#1088;&#1082;&#1077;&#1090;.&#1088;&#1092;/product/148718/pult-dlya-televizora-goldstar-vs-068a-tv/" TargetMode="External"/><Relationship Id="rId_hyperlink_3441" Type="http://schemas.openxmlformats.org/officeDocument/2006/relationships/hyperlink" Target="http://&#1101;&#1083;&#1077;&#1082;&#1090;&#1088;&#1086;-&#1084;&#1072;&#1088;&#1082;&#1077;&#1090;.&#1088;&#1092;/product/169123/pult-dlya-televizora-goldstar-vs-068a-original-tv/" TargetMode="External"/><Relationship Id="rId_hyperlink_3442" Type="http://schemas.openxmlformats.org/officeDocument/2006/relationships/hyperlink" Target="http://&#1101;&#1083;&#1077;&#1082;&#1090;&#1088;&#1086;-&#1084;&#1072;&#1088;&#1082;&#1077;&#1090;.&#1088;&#1092;/product/165446/pult-dlya-televizora-lg-105-224p-tv/" TargetMode="External"/><Relationship Id="rId_hyperlink_3443" Type="http://schemas.openxmlformats.org/officeDocument/2006/relationships/hyperlink" Target="http://&#1101;&#1083;&#1077;&#1082;&#1090;&#1088;&#1086;-&#1084;&#1072;&#1088;&#1082;&#1077;&#1090;.&#1088;&#1092;/product/138088/pult-dlya-televizora-lg-6710900010e/" TargetMode="External"/><Relationship Id="rId_hyperlink_3444" Type="http://schemas.openxmlformats.org/officeDocument/2006/relationships/hyperlink" Target="http://&#1101;&#1083;&#1077;&#1082;&#1090;&#1088;&#1086;-&#1084;&#1072;&#1088;&#1082;&#1077;&#1090;.&#1088;&#1092;/product/138081/pult-dlya-televizora-lg-6710900010g-lcd-tv/" TargetMode="External"/><Relationship Id="rId_hyperlink_3445" Type="http://schemas.openxmlformats.org/officeDocument/2006/relationships/hyperlink" Target="http://&#1101;&#1083;&#1077;&#1082;&#1090;&#1088;&#1086;-&#1084;&#1072;&#1088;&#1082;&#1077;&#1090;.&#1088;&#1092;/product/169138/pult-dlya-televizora-lg-6710v00032u-tv/" TargetMode="External"/><Relationship Id="rId_hyperlink_3446" Type="http://schemas.openxmlformats.org/officeDocument/2006/relationships/hyperlink" Target="http://&#1101;&#1083;&#1077;&#1082;&#1090;&#1088;&#1086;-&#1084;&#1072;&#1088;&#1082;&#1077;&#1090;.&#1088;&#1092;/product/130091/pult-dlya-televizora-lg-6710v00091g-lcd-tv/" TargetMode="External"/><Relationship Id="rId_hyperlink_3447" Type="http://schemas.openxmlformats.org/officeDocument/2006/relationships/hyperlink" Target="http://&#1101;&#1083;&#1077;&#1082;&#1090;&#1088;&#1086;-&#1084;&#1072;&#1088;&#1082;&#1077;&#1090;.&#1088;&#1092;/product/145831/pult-dlya-televizora-lg-6710v00138-tv/" TargetMode="External"/><Relationship Id="rId_hyperlink_3448" Type="http://schemas.openxmlformats.org/officeDocument/2006/relationships/hyperlink" Target="http://&#1101;&#1083;&#1077;&#1082;&#1090;&#1088;&#1086;-&#1084;&#1072;&#1088;&#1082;&#1077;&#1090;.&#1088;&#1092;/product/130092/pult-dlya-televizora-lg-6710v00141d-tv/" TargetMode="External"/><Relationship Id="rId_hyperlink_3449" Type="http://schemas.openxmlformats.org/officeDocument/2006/relationships/hyperlink" Target="http://&#1101;&#1083;&#1077;&#1082;&#1090;&#1088;&#1086;-&#1084;&#1072;&#1088;&#1082;&#1077;&#1090;.&#1088;&#1092;/product/130093/pult-dlya-televizora-lg-akb34907202-tv/" TargetMode="External"/><Relationship Id="rId_hyperlink_3450" Type="http://schemas.openxmlformats.org/officeDocument/2006/relationships/hyperlink" Target="http://&#1101;&#1083;&#1077;&#1082;&#1090;&#1088;&#1086;-&#1084;&#1072;&#1088;&#1082;&#1077;&#1090;.&#1088;&#1092;/product/173618/pult-dlya-televizora-lg-akb69680403/" TargetMode="External"/><Relationship Id="rId_hyperlink_3451" Type="http://schemas.openxmlformats.org/officeDocument/2006/relationships/hyperlink" Target="http://&#1101;&#1083;&#1077;&#1082;&#1090;&#1088;&#1086;-&#1084;&#1072;&#1088;&#1082;&#1077;&#1090;.&#1088;&#1092;/product/240291/pult-dlya-televizora-lg-akb73615303-akb73615302-3d-led-lcd/" TargetMode="External"/><Relationship Id="rId_hyperlink_3452" Type="http://schemas.openxmlformats.org/officeDocument/2006/relationships/hyperlink" Target="http://&#1101;&#1083;&#1077;&#1082;&#1090;&#1088;&#1086;-&#1084;&#1072;&#1088;&#1082;&#1077;&#1090;.&#1088;&#1092;/product/138103/pult-dlya-televizora-lg-akb73615303-lcd-3d-huayu/" TargetMode="External"/><Relationship Id="rId_hyperlink_3453" Type="http://schemas.openxmlformats.org/officeDocument/2006/relationships/hyperlink" Target="http://&#1101;&#1083;&#1077;&#1082;&#1090;&#1088;&#1086;-&#1084;&#1072;&#1088;&#1082;&#1077;&#1090;.&#1088;&#1092;/product/165431/pult-dlya-televizora-lg-akb73655802/" TargetMode="External"/><Relationship Id="rId_hyperlink_3454" Type="http://schemas.openxmlformats.org/officeDocument/2006/relationships/hyperlink" Target="http://&#1101;&#1083;&#1077;&#1082;&#1090;&#1088;&#1086;-&#1084;&#1072;&#1088;&#1082;&#1077;&#1090;.&#1088;&#1092;/product/240255/pult-dlya-televizora-lg-akb73715601-huayu/" TargetMode="External"/><Relationship Id="rId_hyperlink_3455" Type="http://schemas.openxmlformats.org/officeDocument/2006/relationships/hyperlink" Target="http://&#1101;&#1083;&#1077;&#1082;&#1090;&#1088;&#1086;-&#1084;&#1072;&#1088;&#1082;&#1077;&#1090;.&#1088;&#1092;/product/138155/pult-dlya-televizora-lg-akb73975729-lcd-smart-3d-malenkiy-korpus-tv/" TargetMode="External"/><Relationship Id="rId_hyperlink_3456" Type="http://schemas.openxmlformats.org/officeDocument/2006/relationships/hyperlink" Target="http://&#1101;&#1083;&#1077;&#1082;&#1090;&#1088;&#1086;-&#1084;&#1072;&#1088;&#1082;&#1077;&#1090;.&#1088;&#1092;/product/240257/pult-dlya-televizora-lg-akb74475403-lcd-malenkiy-korpus/" TargetMode="External"/><Relationship Id="rId_hyperlink_3457" Type="http://schemas.openxmlformats.org/officeDocument/2006/relationships/hyperlink" Target="http://&#1101;&#1083;&#1077;&#1082;&#1090;&#1088;&#1086;-&#1084;&#1072;&#1088;&#1082;&#1077;&#1090;.&#1088;&#1092;/product/169897/pult-dlya-televizora-lg-akb74475490-lcd-smart-tv-malenkiy-korpus/" TargetMode="External"/><Relationship Id="rId_hyperlink_3458" Type="http://schemas.openxmlformats.org/officeDocument/2006/relationships/hyperlink" Target="http://&#1101;&#1083;&#1077;&#1082;&#1090;&#1088;&#1086;-&#1084;&#1072;&#1088;&#1082;&#1077;&#1090;.&#1088;&#1092;/product/169896/pult-dlya-televizora-lg-akb74915325-lcd-smart-tv-malenkiy-c-domikom-po-centru-/" TargetMode="External"/><Relationship Id="rId_hyperlink_3459" Type="http://schemas.openxmlformats.org/officeDocument/2006/relationships/hyperlink" Target="http://&#1101;&#1083;&#1077;&#1082;&#1090;&#1088;&#1086;-&#1084;&#1072;&#1088;&#1082;&#1077;&#1090;.&#1088;&#1092;/product/169898/pult-dlya-televizora-lg-akb74915330-lcd-smart-tv-malenkiy-c-domikom-po-centru-huayu/" TargetMode="External"/><Relationship Id="rId_hyperlink_3460" Type="http://schemas.openxmlformats.org/officeDocument/2006/relationships/hyperlink" Target="http://&#1101;&#1083;&#1077;&#1082;&#1090;&#1088;&#1086;-&#1084;&#1072;&#1088;&#1082;&#1077;&#1090;.&#1088;&#1092;/product/240289/pult-dlya-televizora-lg-akb7509531275375611-lcd-s-knopkoy-ivi-tv-malenkiy-korpus/" TargetMode="External"/><Relationship Id="rId_hyperlink_3461" Type="http://schemas.openxmlformats.org/officeDocument/2006/relationships/hyperlink" Target="http://&#1101;&#1083;&#1077;&#1082;&#1090;&#1088;&#1086;-&#1084;&#1072;&#1088;&#1082;&#1077;&#1090;.&#1088;&#1092;/product/130102/pult-dlya-televizora-lg-mkj32816601-tv/" TargetMode="External"/><Relationship Id="rId_hyperlink_3462" Type="http://schemas.openxmlformats.org/officeDocument/2006/relationships/hyperlink" Target="http://&#1101;&#1083;&#1077;&#1082;&#1090;&#1088;&#1086;-&#1084;&#1072;&#1088;&#1082;&#1077;&#1090;.&#1088;&#1092;/product/130105/pult-dlya-televizora-lg-mkj61611321-tv/" TargetMode="External"/><Relationship Id="rId_hyperlink_3463" Type="http://schemas.openxmlformats.org/officeDocument/2006/relationships/hyperlink" Target="http://&#1101;&#1083;&#1077;&#1082;&#1090;&#1088;&#1086;-&#1084;&#1072;&#1088;&#1082;&#1077;&#1090;.&#1088;&#1092;/product/248952/pult-dlya-televizora-lg-mr20ga-akb75855501-netflix-s-uprgolosom-i-myshyu-smart-tv/" TargetMode="External"/><Relationship Id="rId_hyperlink_3464" Type="http://schemas.openxmlformats.org/officeDocument/2006/relationships/hyperlink" Target="http://&#1101;&#1083;&#1077;&#1082;&#1090;&#1088;&#1086;-&#1084;&#1072;&#1088;&#1082;&#1077;&#1090;.&#1088;&#1092;/product/138161/pult-dlya-televizora-lg-mr20ga-akb76036901-s-uprgolosom-i-myshyu-yasin-ergo-bahun-bauhn-kogan-smart-tv/" TargetMode="External"/><Relationship Id="rId_hyperlink_3465" Type="http://schemas.openxmlformats.org/officeDocument/2006/relationships/hyperlink" Target="http://&#1101;&#1083;&#1077;&#1082;&#1090;&#1088;&#1086;-&#1084;&#1072;&#1088;&#1082;&#1077;&#1090;.&#1088;&#1092;/product/136794/pult-dlya-televizora-lg-mr21ga-akb76036208-s-uprgolosom-i-ukazkoy-smart-tv-huayu/" TargetMode="External"/><Relationship Id="rId_hyperlink_3466" Type="http://schemas.openxmlformats.org/officeDocument/2006/relationships/hyperlink" Target="http://&#1101;&#1083;&#1077;&#1082;&#1090;&#1088;&#1086;-&#1084;&#1072;&#1088;&#1082;&#1077;&#1090;.&#1088;&#1092;/product/240267/pult-dlya-televizora-lg-mr21ga-ir-ru-huayu-s-kolesom-prokrutki-bez-golosa/" TargetMode="External"/><Relationship Id="rId_hyperlink_3467" Type="http://schemas.openxmlformats.org/officeDocument/2006/relationships/hyperlink" Target="http://&#1101;&#1083;&#1077;&#1082;&#1090;&#1088;&#1086;-&#1084;&#1072;&#1088;&#1082;&#1077;&#1090;.&#1088;&#1092;/product/150264/pult-dlya-televizora-lg-universalnyy-lr-lcd-707e/" TargetMode="External"/><Relationship Id="rId_hyperlink_3468" Type="http://schemas.openxmlformats.org/officeDocument/2006/relationships/hyperlink" Target="http://&#1101;&#1083;&#1077;&#1082;&#1090;&#1088;&#1086;-&#1084;&#1072;&#1088;&#1082;&#1077;&#1090;.&#1088;&#1092;/product/238754/pult-dlya-televizora-lg-universalnyy-rm-002cb-huayu/" TargetMode="External"/><Relationship Id="rId_hyperlink_3469" Type="http://schemas.openxmlformats.org/officeDocument/2006/relationships/hyperlink" Target="http://&#1101;&#1083;&#1077;&#1082;&#1090;&#1088;&#1086;-&#1084;&#1072;&#1088;&#1082;&#1077;&#1090;.&#1088;&#1092;/product/128388/pult-dlya-televizora-lg-universalnyy-rm-158cb-kitay/" TargetMode="External"/><Relationship Id="rId_hyperlink_3470" Type="http://schemas.openxmlformats.org/officeDocument/2006/relationships/hyperlink" Target="http://&#1101;&#1083;&#1077;&#1082;&#1090;&#1088;&#1086;-&#1084;&#1072;&#1088;&#1082;&#1077;&#1090;.&#1088;&#1092;/product/128389/pult-dlya-televizora-lg-universalnyy-rm-609cb/" TargetMode="External"/><Relationship Id="rId_hyperlink_3471" Type="http://schemas.openxmlformats.org/officeDocument/2006/relationships/hyperlink" Target="http://&#1101;&#1083;&#1077;&#1082;&#1090;&#1088;&#1086;-&#1084;&#1072;&#1088;&#1082;&#1077;&#1090;.&#1088;&#1092;/product/176723/pult-dlya-televizora-lg-universalnyy-rm-752cb-lcd/" TargetMode="External"/><Relationship Id="rId_hyperlink_3472" Type="http://schemas.openxmlformats.org/officeDocument/2006/relationships/hyperlink" Target="http://&#1101;&#1083;&#1077;&#1082;&#1090;&#1088;&#1086;-&#1084;&#1072;&#1088;&#1082;&#1077;&#1090;.&#1088;&#1092;/product/246262/pult-dlya-televizora-lg-universalnyy-rm-752cb-lcd-uni/" TargetMode="External"/><Relationship Id="rId_hyperlink_3473" Type="http://schemas.openxmlformats.org/officeDocument/2006/relationships/hyperlink" Target="http://&#1101;&#1083;&#1077;&#1082;&#1090;&#1088;&#1086;-&#1084;&#1072;&#1088;&#1082;&#1077;&#1090;.&#1088;&#1092;/product/132957/pult-dlya-televizora-lg-universalnyy-rm-d657-lcd/" TargetMode="External"/><Relationship Id="rId_hyperlink_3474" Type="http://schemas.openxmlformats.org/officeDocument/2006/relationships/hyperlink" Target="http://&#1101;&#1083;&#1077;&#1082;&#1090;&#1088;&#1086;-&#1084;&#1072;&#1088;&#1082;&#1077;&#1090;.&#1088;&#1092;/product/132956/pult-dlya-televizora-lg-universalnyy-rm-d757-lcd/" TargetMode="External"/><Relationship Id="rId_hyperlink_3475" Type="http://schemas.openxmlformats.org/officeDocument/2006/relationships/hyperlink" Target="http://&#1101;&#1083;&#1077;&#1082;&#1090;&#1088;&#1086;-&#1084;&#1072;&#1088;&#1082;&#1077;&#1090;.&#1088;&#1092;/product/244970/pult-dlya-televizora-lg-universalnyy-rm-g3900-v2-magic-motion-dlya-serii-mr-600-sr-600-an-mr18ba-an-mr19ba-an-mr20a-mr21/" TargetMode="External"/><Relationship Id="rId_hyperlink_3476" Type="http://schemas.openxmlformats.org/officeDocument/2006/relationships/hyperlink" Target="http://&#1101;&#1083;&#1077;&#1082;&#1090;&#1088;&#1086;-&#1084;&#1072;&#1088;&#1082;&#1077;&#1090;.&#1088;&#1092;/product/246302/pult-dlya-televizora-lg-universalnyy-rm-l1162-uni/" TargetMode="External"/><Relationship Id="rId_hyperlink_3477" Type="http://schemas.openxmlformats.org/officeDocument/2006/relationships/hyperlink" Target="http://&#1101;&#1083;&#1077;&#1082;&#1090;&#1088;&#1086;-&#1084;&#1072;&#1088;&#1082;&#1077;&#1090;.&#1088;&#1092;/product/238755/pult-dlya-televizora-lg-universalnyy-rm-l1162-s-funkciey-smart-3d-led-tv-korpus-akb73715603-huayu/" TargetMode="External"/><Relationship Id="rId_hyperlink_3478" Type="http://schemas.openxmlformats.org/officeDocument/2006/relationships/hyperlink" Target="http://&#1101;&#1083;&#1077;&#1082;&#1090;&#1088;&#1086;-&#1084;&#1072;&#1088;&#1082;&#1077;&#1090;.&#1088;&#1092;/product/238747/pult-dlya-televizora-lg-universalnyy-rm-l1163-s-knopkoy-ivi-tv-korpus-akb75095312-clickpdu/" TargetMode="External"/><Relationship Id="rId_hyperlink_3479" Type="http://schemas.openxmlformats.org/officeDocument/2006/relationships/hyperlink" Target="http://&#1101;&#1083;&#1077;&#1082;&#1090;&#1088;&#1086;-&#1084;&#1072;&#1088;&#1082;&#1077;&#1090;.&#1088;&#1092;/product/246303/pult-dlya-televizora-lg-universalnyy-rm-l1379-uni/" TargetMode="External"/><Relationship Id="rId_hyperlink_3480" Type="http://schemas.openxmlformats.org/officeDocument/2006/relationships/hyperlink" Target="http://&#1101;&#1083;&#1077;&#1082;&#1090;&#1088;&#1086;-&#1084;&#1072;&#1088;&#1082;&#1077;&#1090;.&#1088;&#1092;/product/169891/pult-dlya-televizora-lg-universalnyy-rm-l1379-ver2-live-power/" TargetMode="External"/><Relationship Id="rId_hyperlink_3481" Type="http://schemas.openxmlformats.org/officeDocument/2006/relationships/hyperlink" Target="http://&#1101;&#1083;&#1077;&#1082;&#1090;&#1088;&#1086;-&#1084;&#1072;&#1088;&#1082;&#1077;&#1090;.&#1088;&#1092;/product/230086/pult-dlya-televizora-lg-universalnyy-rm-l1616-dream/" TargetMode="External"/><Relationship Id="rId_hyperlink_3482" Type="http://schemas.openxmlformats.org/officeDocument/2006/relationships/hyperlink" Target="http://&#1101;&#1083;&#1077;&#1082;&#1090;&#1088;&#1086;-&#1084;&#1072;&#1088;&#1082;&#1077;&#1090;.&#1088;&#1092;/product/238756/pult-dlya-televizora-lg-universalnyy-rm-l1726-dlya-vseh-modeley-lg-tv-ivi-netflix-prime-video-huayu/" TargetMode="External"/><Relationship Id="rId_hyperlink_3483" Type="http://schemas.openxmlformats.org/officeDocument/2006/relationships/hyperlink" Target="http://&#1101;&#1083;&#1077;&#1082;&#1090;&#1088;&#1086;-&#1084;&#1072;&#1088;&#1082;&#1077;&#1090;.&#1088;&#1092;/product/247765/pult-dlya-televizora-lg-universalnyy-rm-l1726-dlya-vseh-modeley-lg-tv-ivi-netflix-prime-video-uni/" TargetMode="External"/><Relationship Id="rId_hyperlink_3484" Type="http://schemas.openxmlformats.org/officeDocument/2006/relationships/hyperlink" Target="http://&#1101;&#1083;&#1077;&#1082;&#1090;&#1088;&#1086;-&#1084;&#1072;&#1088;&#1082;&#1077;&#1090;.&#1088;&#1092;/product/239606/pult-dlya-televizora-lg-universalnyy-rm-l2022-iviokkohd-kinopoisk-korpus-akb76037608-clickpdu/" TargetMode="External"/><Relationship Id="rId_hyperlink_3485" Type="http://schemas.openxmlformats.org/officeDocument/2006/relationships/hyperlink" Target="http://&#1101;&#1083;&#1077;&#1082;&#1090;&#1088;&#1086;-&#1084;&#1072;&#1088;&#1082;&#1077;&#1090;.&#1088;&#1092;/product/138193/pult-dlya-televizora-lg-universalnyy-rm-l810-live-power/" TargetMode="External"/><Relationship Id="rId_hyperlink_3486" Type="http://schemas.openxmlformats.org/officeDocument/2006/relationships/hyperlink" Target="http://&#1101;&#1083;&#1077;&#1082;&#1090;&#1088;&#1086;-&#1084;&#1072;&#1088;&#1082;&#1077;&#1090;.&#1088;&#1092;/product/173014/pult-dlya-televizora-lg-universalnyy-rm-l859-korpus-akb69680403-lcd-huayu/" TargetMode="External"/><Relationship Id="rId_hyperlink_3487" Type="http://schemas.openxmlformats.org/officeDocument/2006/relationships/hyperlink" Target="http://&#1101;&#1083;&#1077;&#1082;&#1090;&#1088;&#1086;-&#1084;&#1072;&#1088;&#1082;&#1077;&#1090;.&#1088;&#1092;/product/240970/pult-dlya-televizora-lg-universalnyy-rm-l915-live-powe/" TargetMode="External"/><Relationship Id="rId_hyperlink_3488" Type="http://schemas.openxmlformats.org/officeDocument/2006/relationships/hyperlink" Target="http://&#1101;&#1083;&#1077;&#1082;&#1090;&#1088;&#1086;-&#1084;&#1072;&#1088;&#1082;&#1077;&#1090;.&#1088;&#1092;/product/238758/pult-dlya-televizora-lg-universalnyy-rm-l915ru-dlya-vseh-modeley-lg-tv-korpus-akb72915207-huayu/" TargetMode="External"/><Relationship Id="rId_hyperlink_3489" Type="http://schemas.openxmlformats.org/officeDocument/2006/relationships/hyperlink" Target="http://&#1101;&#1083;&#1077;&#1082;&#1090;&#1088;&#1086;-&#1084;&#1072;&#1088;&#1082;&#1077;&#1090;.&#1088;&#1092;/product/238748/pult-dlya-televizora-lg-universalnyy-rm-l931-lcd-smart-tv-huayu/" TargetMode="External"/><Relationship Id="rId_hyperlink_3490" Type="http://schemas.openxmlformats.org/officeDocument/2006/relationships/hyperlink" Target="http://&#1101;&#1083;&#1077;&#1082;&#1090;&#1088;&#1086;-&#1084;&#1072;&#1088;&#1082;&#1077;&#1090;.&#1088;&#1092;/product/246304/pult-dlya-televizora-lg-universalnyy-rm-l931-lcd-smart-tv-uni/" TargetMode="External"/><Relationship Id="rId_hyperlink_3491" Type="http://schemas.openxmlformats.org/officeDocument/2006/relationships/hyperlink" Target="http://&#1101;&#1083;&#1077;&#1082;&#1090;&#1088;&#1086;-&#1084;&#1072;&#1088;&#1082;&#1077;&#1090;.&#1088;&#1092;/product/246305/pult-dlya-televizora-lg-universalnyy-rm-l9991-uni/" TargetMode="External"/><Relationship Id="rId_hyperlink_3492" Type="http://schemas.openxmlformats.org/officeDocument/2006/relationships/hyperlink" Target="http://&#1101;&#1083;&#1077;&#1082;&#1090;&#1088;&#1086;-&#1084;&#1072;&#1088;&#1082;&#1077;&#1090;.&#1088;&#1092;/product/130108/pult-dlya-televizora-panasonic-eur50700/" TargetMode="External"/><Relationship Id="rId_hyperlink_3493" Type="http://schemas.openxmlformats.org/officeDocument/2006/relationships/hyperlink" Target="http://&#1101;&#1083;&#1077;&#1082;&#1090;&#1088;&#1086;-&#1084;&#1072;&#1088;&#1082;&#1077;&#1090;.&#1088;&#1092;/product/169140/pult-dlya-televizora-panasonic-eur571110-tv/" TargetMode="External"/><Relationship Id="rId_hyperlink_3494" Type="http://schemas.openxmlformats.org/officeDocument/2006/relationships/hyperlink" Target="http://&#1101;&#1083;&#1077;&#1082;&#1090;&#1088;&#1086;-&#1084;&#1072;&#1088;&#1082;&#1077;&#1090;.&#1088;&#1092;/product/169141/pult-dlya-televizora-panasonic-eur644660661/" TargetMode="External"/><Relationship Id="rId_hyperlink_3495" Type="http://schemas.openxmlformats.org/officeDocument/2006/relationships/hyperlink" Target="http://&#1101;&#1083;&#1077;&#1082;&#1090;&#1088;&#1086;-&#1084;&#1072;&#1088;&#1082;&#1077;&#1090;.&#1088;&#1092;/product/136506/pult-dlya-televizora-panasonic-eur644666-vcr/" TargetMode="External"/><Relationship Id="rId_hyperlink_3496" Type="http://schemas.openxmlformats.org/officeDocument/2006/relationships/hyperlink" Target="http://&#1101;&#1083;&#1077;&#1082;&#1090;&#1088;&#1086;-&#1084;&#1072;&#1088;&#1082;&#1077;&#1090;.&#1088;&#1092;/product/165427/pult-dlya-televizora-panasonic-eur646925/" TargetMode="External"/><Relationship Id="rId_hyperlink_3497" Type="http://schemas.openxmlformats.org/officeDocument/2006/relationships/hyperlink" Target="http://&#1101;&#1083;&#1077;&#1082;&#1090;&#1088;&#1086;-&#1084;&#1072;&#1088;&#1082;&#1077;&#1090;.&#1088;&#1092;/product/169139/pult-dlya-televizora-panasonic-eur646932/" TargetMode="External"/><Relationship Id="rId_hyperlink_3498" Type="http://schemas.openxmlformats.org/officeDocument/2006/relationships/hyperlink" Target="http://&#1101;&#1083;&#1077;&#1082;&#1090;&#1088;&#1086;-&#1084;&#1072;&#1088;&#1082;&#1077;&#1090;.&#1088;&#1092;/product/142157/pult-dlya-televizora-panasonic-n2qayb000803-led-lcd-tv/" TargetMode="External"/><Relationship Id="rId_hyperlink_3499" Type="http://schemas.openxmlformats.org/officeDocument/2006/relationships/hyperlink" Target="http://&#1101;&#1083;&#1077;&#1082;&#1090;&#1088;&#1086;-&#1084;&#1072;&#1088;&#1082;&#1077;&#1090;.&#1088;&#1092;/product/142158/pult-dlya-televizora-panasonic-n2qayb000815-led-lcd-tv-viera-tools/" TargetMode="External"/><Relationship Id="rId_hyperlink_3500" Type="http://schemas.openxmlformats.org/officeDocument/2006/relationships/hyperlink" Target="http://&#1101;&#1083;&#1077;&#1082;&#1090;&#1088;&#1086;-&#1084;&#1072;&#1088;&#1082;&#1077;&#1090;.&#1088;&#1092;/product/128345/pult-dlya-televizora-panasonic-sbar20026a-tvvcr/" TargetMode="External"/><Relationship Id="rId_hyperlink_3501" Type="http://schemas.openxmlformats.org/officeDocument/2006/relationships/hyperlink" Target="http://&#1101;&#1083;&#1077;&#1082;&#1090;&#1088;&#1086;-&#1084;&#1072;&#1088;&#1082;&#1077;&#1090;.&#1088;&#1092;/product/153556/pult-dlya-televizora-panasonic-tnq2640-tvvcr/" TargetMode="External"/><Relationship Id="rId_hyperlink_3502" Type="http://schemas.openxmlformats.org/officeDocument/2006/relationships/hyperlink" Target="http://&#1101;&#1083;&#1077;&#1082;&#1090;&#1088;&#1086;-&#1084;&#1072;&#1088;&#1082;&#1077;&#1090;.&#1088;&#1092;/product/141024/pult-dlya-televizora-panasonic-tnq4g0403-tv/" TargetMode="External"/><Relationship Id="rId_hyperlink_3503" Type="http://schemas.openxmlformats.org/officeDocument/2006/relationships/hyperlink" Target="http://&#1101;&#1083;&#1077;&#1082;&#1090;&#1088;&#1086;-&#1084;&#1072;&#1088;&#1082;&#1077;&#1090;.&#1088;&#1092;/product/138153/pult-dlya-televizora-panasonic-tzz00000006a-lcd-tv/" TargetMode="External"/><Relationship Id="rId_hyperlink_3504" Type="http://schemas.openxmlformats.org/officeDocument/2006/relationships/hyperlink" Target="http://&#1101;&#1083;&#1077;&#1082;&#1090;&#1088;&#1086;-&#1084;&#1072;&#1088;&#1082;&#1077;&#1090;.&#1088;&#1092;/product/145325/pult-dlya-televizora-panasonic-universalnyy-rm-d630-lcdled-tv/" TargetMode="External"/><Relationship Id="rId_hyperlink_3505" Type="http://schemas.openxmlformats.org/officeDocument/2006/relationships/hyperlink" Target="http://&#1101;&#1083;&#1077;&#1082;&#1090;&#1088;&#1086;-&#1084;&#1072;&#1088;&#1082;&#1077;&#1090;.&#1088;&#1092;/product/174948/pult-dlya-televizora-panasonic-universalnyy-rm-d720-lcd/" TargetMode="External"/><Relationship Id="rId_hyperlink_3506" Type="http://schemas.openxmlformats.org/officeDocument/2006/relationships/hyperlink" Target="http://&#1101;&#1083;&#1077;&#1082;&#1090;&#1088;&#1086;-&#1084;&#1072;&#1088;&#1082;&#1077;&#1090;.&#1088;&#1092;/product/129336/pult-dlya-televizora-panasonic-universalnyy-rm-d920-lcd-huayu/" TargetMode="External"/><Relationship Id="rId_hyperlink_3507" Type="http://schemas.openxmlformats.org/officeDocument/2006/relationships/hyperlink" Target="http://&#1101;&#1083;&#1077;&#1082;&#1090;&#1088;&#1086;-&#1084;&#1072;&#1088;&#1082;&#1077;&#1090;.&#1088;&#1092;/product/249306/pult-dlya-televizora-panasonic-universalnyy-rm-d920-lcd-live-power/" TargetMode="External"/><Relationship Id="rId_hyperlink_3508" Type="http://schemas.openxmlformats.org/officeDocument/2006/relationships/hyperlink" Target="http://&#1101;&#1083;&#1077;&#1082;&#1090;&#1088;&#1086;-&#1084;&#1072;&#1088;&#1082;&#1077;&#1090;.&#1088;&#1092;/product/246307/pult-dlya-televizora-panasonic-universalnyy-rm-d920-lcd-uni/" TargetMode="External"/><Relationship Id="rId_hyperlink_3509" Type="http://schemas.openxmlformats.org/officeDocument/2006/relationships/hyperlink" Target="http://&#1101;&#1083;&#1077;&#1082;&#1090;&#1088;&#1086;-&#1084;&#1072;&#1088;&#1082;&#1077;&#1090;.&#1088;&#1092;/product/145355/pult-dlya-televizora-panasonic-universalnyy-rm-l1268-s-knopkoy-netflix-huayu/" TargetMode="External"/><Relationship Id="rId_hyperlink_3510" Type="http://schemas.openxmlformats.org/officeDocument/2006/relationships/hyperlink" Target="http://&#1101;&#1083;&#1077;&#1082;&#1090;&#1088;&#1086;-&#1084;&#1072;&#1088;&#1082;&#1077;&#1090;.&#1088;&#1092;/product/248934/pult-dlya-televizora-panasonic-universalnyy-rm-l1268-s-knopkoy-netflix-uni/" TargetMode="External"/><Relationship Id="rId_hyperlink_3511" Type="http://schemas.openxmlformats.org/officeDocument/2006/relationships/hyperlink" Target="http://&#1101;&#1083;&#1077;&#1082;&#1090;&#1088;&#1086;-&#1084;&#1072;&#1088;&#1082;&#1077;&#1090;.&#1088;&#1092;/product/224455/pult-dlya-televizora-panasonic-universalnyy-urc-97-dream/" TargetMode="External"/><Relationship Id="rId_hyperlink_3512" Type="http://schemas.openxmlformats.org/officeDocument/2006/relationships/hyperlink" Target="http://&#1101;&#1083;&#1077;&#1082;&#1090;&#1088;&#1086;-&#1084;&#1072;&#1088;&#1082;&#1077;&#1090;.&#1088;&#1092;/product/174198/pult-dlya-televizora-philips-2422-549-90467-ykf309-001/" TargetMode="External"/><Relationship Id="rId_hyperlink_3513" Type="http://schemas.openxmlformats.org/officeDocument/2006/relationships/hyperlink" Target="http://&#1101;&#1083;&#1077;&#1082;&#1090;&#1088;&#1086;-&#1084;&#1072;&#1088;&#1082;&#1077;&#1090;.&#1088;&#1092;/product/138175/pult-dlya-televizora-philips-2422-549-90477-3d-led-lcd-tv/" TargetMode="External"/><Relationship Id="rId_hyperlink_3514" Type="http://schemas.openxmlformats.org/officeDocument/2006/relationships/hyperlink" Target="http://&#1101;&#1083;&#1077;&#1082;&#1090;&#1088;&#1086;-&#1084;&#1072;&#1088;&#1082;&#1077;&#1090;.&#1088;&#1092;/product/177459/pult-dlya-televizora-philips-2422-5490-0901/" TargetMode="External"/><Relationship Id="rId_hyperlink_3515" Type="http://schemas.openxmlformats.org/officeDocument/2006/relationships/hyperlink" Target="http://&#1101;&#1083;&#1077;&#1082;&#1090;&#1088;&#1086;-&#1084;&#1072;&#1088;&#1082;&#1077;&#1090;.&#1088;&#1092;/product/169144/pult-dlya-televizora-philips-31925870101-lx3900/" TargetMode="External"/><Relationship Id="rId_hyperlink_3516" Type="http://schemas.openxmlformats.org/officeDocument/2006/relationships/hyperlink" Target="http://&#1101;&#1083;&#1077;&#1082;&#1090;&#1088;&#1086;-&#1084;&#1072;&#1088;&#1082;&#1077;&#1090;.&#1088;&#1092;/product/174042/pult-dlya-televizora-philips-9965-900-00449-ykf308-001-tv/" TargetMode="External"/><Relationship Id="rId_hyperlink_3517" Type="http://schemas.openxmlformats.org/officeDocument/2006/relationships/hyperlink" Target="http://&#1101;&#1083;&#1077;&#1082;&#1090;&#1088;&#1086;-&#1084;&#1072;&#1088;&#1082;&#1077;&#1090;.&#1088;&#1092;/product/142165/pult-dlya-televizora-philips-9965-900-09748-lcd-tv/" TargetMode="External"/><Relationship Id="rId_hyperlink_3518" Type="http://schemas.openxmlformats.org/officeDocument/2006/relationships/hyperlink" Target="http://&#1101;&#1083;&#1077;&#1082;&#1090;&#1088;&#1086;-&#1084;&#1072;&#1088;&#1082;&#1077;&#1090;.&#1088;&#1092;/product/130112/pult-dlya-televizora-philips-rc-1904201101-1904200301/" TargetMode="External"/><Relationship Id="rId_hyperlink_3519" Type="http://schemas.openxmlformats.org/officeDocument/2006/relationships/hyperlink" Target="http://&#1101;&#1083;&#1077;&#1082;&#1090;&#1088;&#1086;-&#1084;&#1072;&#1088;&#1082;&#1077;&#1090;.&#1088;&#1092;/product/169147/pult-dlya-televizora-philips-rc-1933502301h/" TargetMode="External"/><Relationship Id="rId_hyperlink_3520" Type="http://schemas.openxmlformats.org/officeDocument/2006/relationships/hyperlink" Target="http://&#1101;&#1083;&#1077;&#1082;&#1090;&#1088;&#1086;-&#1084;&#1072;&#1088;&#1082;&#1077;&#1090;.&#1088;&#1092;/product/246332/pult-dlya-televizora-philips-rc-202360101-tv-uni/" TargetMode="External"/><Relationship Id="rId_hyperlink_3521" Type="http://schemas.openxmlformats.org/officeDocument/2006/relationships/hyperlink" Target="http://&#1101;&#1083;&#1077;&#1082;&#1090;&#1088;&#1086;-&#1084;&#1072;&#1088;&#1082;&#1077;&#1090;.&#1088;&#1092;/product/130118/pult-dlya-televizora-philips-rc-2023617/" TargetMode="External"/><Relationship Id="rId_hyperlink_3522" Type="http://schemas.openxmlformats.org/officeDocument/2006/relationships/hyperlink" Target="http://&#1101;&#1083;&#1077;&#1082;&#1090;&#1088;&#1086;-&#1084;&#1072;&#1088;&#1082;&#1077;&#1090;.&#1088;&#1092;/product/174217/pult-dlya-televizora-philips-rc-31925870101/" TargetMode="External"/><Relationship Id="rId_hyperlink_3523" Type="http://schemas.openxmlformats.org/officeDocument/2006/relationships/hyperlink" Target="http://&#1101;&#1083;&#1077;&#1082;&#1090;&#1088;&#1086;-&#1084;&#1072;&#1088;&#1082;&#1077;&#1090;.&#1088;&#1092;/product/130589/pult-dlya-televizora-philips-rc030101-tv/" TargetMode="External"/><Relationship Id="rId_hyperlink_3524" Type="http://schemas.openxmlformats.org/officeDocument/2006/relationships/hyperlink" Target="http://&#1101;&#1083;&#1077;&#1082;&#1090;&#1088;&#1086;-&#1084;&#1072;&#1088;&#1082;&#1077;&#1090;.&#1088;&#1092;/product/165429/pult-dlya-televizora-philips-rc076401-077001/" TargetMode="External"/><Relationship Id="rId_hyperlink_3525" Type="http://schemas.openxmlformats.org/officeDocument/2006/relationships/hyperlink" Target="http://&#1101;&#1083;&#1077;&#1082;&#1090;&#1088;&#1086;-&#1084;&#1072;&#1088;&#1082;&#1077;&#1090;.&#1088;&#1092;/product/169145/pult-dlya-televizora-philips-rc07640770/" TargetMode="External"/><Relationship Id="rId_hyperlink_3526" Type="http://schemas.openxmlformats.org/officeDocument/2006/relationships/hyperlink" Target="http://&#1101;&#1083;&#1077;&#1082;&#1090;&#1088;&#1086;-&#1084;&#1072;&#1088;&#1082;&#1077;&#1090;.&#1088;&#1092;/product/128346/pult-dlya-televizora-philips-rc077001-tv/" TargetMode="External"/><Relationship Id="rId_hyperlink_3527" Type="http://schemas.openxmlformats.org/officeDocument/2006/relationships/hyperlink" Target="http://&#1101;&#1083;&#1077;&#1082;&#1090;&#1088;&#1086;-&#1084;&#1072;&#1088;&#1082;&#1077;&#1090;.&#1088;&#1092;/product/169148/pult-dlya-televizora-philips-rc7802-tv/" TargetMode="External"/><Relationship Id="rId_hyperlink_3528" Type="http://schemas.openxmlformats.org/officeDocument/2006/relationships/hyperlink" Target="http://&#1101;&#1083;&#1077;&#1082;&#1090;&#1088;&#1086;-&#1084;&#1072;&#1088;&#1082;&#1077;&#1090;.&#1088;&#1092;/product/130935/pult-dlya-televizora-philips-rc7805-tv/" TargetMode="External"/><Relationship Id="rId_hyperlink_3529" Type="http://schemas.openxmlformats.org/officeDocument/2006/relationships/hyperlink" Target="http://&#1101;&#1083;&#1077;&#1082;&#1090;&#1088;&#1086;-&#1084;&#1072;&#1088;&#1082;&#1077;&#1090;.&#1088;&#1092;/product/123397/pult-dlya-televizora-philips-rc7812-tv/" TargetMode="External"/><Relationship Id="rId_hyperlink_3530" Type="http://schemas.openxmlformats.org/officeDocument/2006/relationships/hyperlink" Target="http://&#1101;&#1083;&#1077;&#1082;&#1090;&#1088;&#1086;-&#1084;&#1072;&#1088;&#1082;&#1077;&#1090;.&#1088;&#1092;/product/169149/pult-dlya-televizora-philips-rc7959-tv/" TargetMode="External"/><Relationship Id="rId_hyperlink_3531" Type="http://schemas.openxmlformats.org/officeDocument/2006/relationships/hyperlink" Target="http://&#1101;&#1083;&#1077;&#1082;&#1090;&#1088;&#1086;-&#1084;&#1072;&#1088;&#1082;&#1077;&#1090;.&#1088;&#1092;/product/240273/pult-dlya-televizora-philips-universalnyy-rm-022c-1-dlya-staryh-modeley-korpus-rc283501-huayu/" TargetMode="External"/><Relationship Id="rId_hyperlink_3532" Type="http://schemas.openxmlformats.org/officeDocument/2006/relationships/hyperlink" Target="http://&#1101;&#1083;&#1077;&#1082;&#1090;&#1088;&#1086;-&#1084;&#1072;&#1088;&#1082;&#1077;&#1090;.&#1088;&#1092;/product/246308/pult-dlya-televizora-philips-universalnyy-rm-120c-uni/" TargetMode="External"/><Relationship Id="rId_hyperlink_3533" Type="http://schemas.openxmlformats.org/officeDocument/2006/relationships/hyperlink" Target="http://&#1101;&#1083;&#1077;&#1082;&#1090;&#1088;&#1086;-&#1084;&#1072;&#1088;&#1082;&#1077;&#1090;.&#1088;&#1092;/product/228225/pult-dlya-televizora-philips-universalnyy-rm-670c-uni/" TargetMode="External"/><Relationship Id="rId_hyperlink_3534" Type="http://schemas.openxmlformats.org/officeDocument/2006/relationships/hyperlink" Target="http://&#1101;&#1083;&#1077;&#1082;&#1090;&#1088;&#1086;-&#1084;&#1072;&#1088;&#1082;&#1077;&#1090;.&#1088;&#1092;/product/138185/pult-dlya-televizora-philips-universalnyy-rm-670c-lcd-led-tv-huayu/" TargetMode="External"/><Relationship Id="rId_hyperlink_3535" Type="http://schemas.openxmlformats.org/officeDocument/2006/relationships/hyperlink" Target="http://&#1101;&#1083;&#1077;&#1082;&#1090;&#1088;&#1086;-&#1084;&#1072;&#1088;&#1082;&#1077;&#1090;.&#1088;&#1092;/product/246309/pult-dlya-televizora-philips-universalnyy-rm-d1110-lcd-uni/" TargetMode="External"/><Relationship Id="rId_hyperlink_3536" Type="http://schemas.openxmlformats.org/officeDocument/2006/relationships/hyperlink" Target="http://&#1101;&#1083;&#1077;&#1082;&#1090;&#1088;&#1086;-&#1084;&#1072;&#1088;&#1082;&#1077;&#1090;.&#1088;&#1092;/product/177430/pult-dlya-televizora-philips-universalnyy-rm-d627c-uni/" TargetMode="External"/><Relationship Id="rId_hyperlink_3537" Type="http://schemas.openxmlformats.org/officeDocument/2006/relationships/hyperlink" Target="http://&#1101;&#1083;&#1077;&#1082;&#1090;&#1088;&#1086;-&#1084;&#1072;&#1088;&#1082;&#1077;&#1090;.&#1088;&#1092;/product/177429/pult-dlya-televizora-philips-universalnyy-rm-l1030-korpus-rc-242254902543-oval-huayu/" TargetMode="External"/><Relationship Id="rId_hyperlink_3538" Type="http://schemas.openxmlformats.org/officeDocument/2006/relationships/hyperlink" Target="http://&#1101;&#1083;&#1077;&#1082;&#1090;&#1088;&#1086;-&#1084;&#1072;&#1088;&#1082;&#1077;&#1090;.&#1088;&#1092;/product/247766/pult-dlya-televizora-philips-universalnyy-rm-l1030-oval-uni/" TargetMode="External"/><Relationship Id="rId_hyperlink_3539" Type="http://schemas.openxmlformats.org/officeDocument/2006/relationships/hyperlink" Target="http://&#1101;&#1083;&#1077;&#1082;&#1090;&#1088;&#1086;-&#1084;&#1072;&#1088;&#1082;&#1077;&#1090;.&#1088;&#1092;/product/246310/pult-dlya-televizora-philips-universalnyy-rm-l1125-uni/" TargetMode="External"/><Relationship Id="rId_hyperlink_3540" Type="http://schemas.openxmlformats.org/officeDocument/2006/relationships/hyperlink" Target="http://&#1101;&#1083;&#1077;&#1082;&#1090;&#1088;&#1086;-&#1084;&#1072;&#1088;&#1082;&#1077;&#1090;.&#1088;&#1092;/product/227219/pult-dlya-televizora-philips-universalnyy-rm-l1128-dream/" TargetMode="External"/><Relationship Id="rId_hyperlink_3541" Type="http://schemas.openxmlformats.org/officeDocument/2006/relationships/hyperlink" Target="http://&#1101;&#1083;&#1077;&#1082;&#1090;&#1088;&#1086;-&#1084;&#1072;&#1088;&#1082;&#1077;&#1090;.&#1088;&#1092;/product/227675/pult-dlya-televizora-philips-universalnyy-rm-l1220-dream/" TargetMode="External"/><Relationship Id="rId_hyperlink_3542" Type="http://schemas.openxmlformats.org/officeDocument/2006/relationships/hyperlink" Target="http://&#1101;&#1083;&#1077;&#1082;&#1090;&#1088;&#1086;-&#1084;&#1072;&#1088;&#1082;&#1077;&#1090;.&#1088;&#1092;/product/240275/pult-dlya-televizora-philips-universalnyy-rm-l1220-lcd-korpus-9965-900-09748-huayu/" TargetMode="External"/><Relationship Id="rId_hyperlink_3543" Type="http://schemas.openxmlformats.org/officeDocument/2006/relationships/hyperlink" Target="http://&#1101;&#1083;&#1077;&#1082;&#1090;&#1088;&#1086;-&#1084;&#1072;&#1088;&#1082;&#1077;&#1090;.&#1088;&#1092;/product/240276/pult-dlya-televizora-philips-universalnyy-rm-l1225-lcd-new-korpus-996590009443-huayu/" TargetMode="External"/><Relationship Id="rId_hyperlink_3544" Type="http://schemas.openxmlformats.org/officeDocument/2006/relationships/hyperlink" Target="http://&#1101;&#1083;&#1077;&#1082;&#1090;&#1088;&#1086;-&#1084;&#1072;&#1088;&#1082;&#1077;&#1090;.&#1088;&#1092;/product/240277/pult-dlya-televizora-philips-universalnyy-rm-l1285-netflix-korpus-hof16h303gpd24-huayu/" TargetMode="External"/><Relationship Id="rId_hyperlink_3545" Type="http://schemas.openxmlformats.org/officeDocument/2006/relationships/hyperlink" Target="http://&#1101;&#1083;&#1077;&#1082;&#1090;&#1088;&#1086;-&#1084;&#1072;&#1088;&#1082;&#1077;&#1090;.&#1088;&#1092;/product/247460/pult-dlya-televizora-philips-universalnyy-rm-l1285-uni/" TargetMode="External"/><Relationship Id="rId_hyperlink_3546" Type="http://schemas.openxmlformats.org/officeDocument/2006/relationships/hyperlink" Target="http://&#1101;&#1083;&#1077;&#1082;&#1090;&#1088;&#1086;-&#1084;&#1072;&#1088;&#1082;&#1077;&#1090;.&#1088;&#1092;/product/247461/pult-dlya-televizora-philips-universalnyy-rm-l1660-lcd-uni/" TargetMode="External"/><Relationship Id="rId_hyperlink_3547" Type="http://schemas.openxmlformats.org/officeDocument/2006/relationships/hyperlink" Target="http://&#1101;&#1083;&#1077;&#1082;&#1090;&#1088;&#1086;-&#1084;&#1072;&#1088;&#1082;&#1077;&#1090;.&#1088;&#1092;/product/244971/pult-dlya-televizora-philips-universalnyy-rm-l1660-lcd-smart-tv-huayu/" TargetMode="External"/><Relationship Id="rId_hyperlink_3548" Type="http://schemas.openxmlformats.org/officeDocument/2006/relationships/hyperlink" Target="http://&#1101;&#1083;&#1077;&#1082;&#1090;&#1088;&#1086;-&#1084;&#1072;&#1088;&#1082;&#1077;&#1090;.&#1088;&#1092;/product/233827/pult-universalnyy-dlya-philips-rm-l1220/" TargetMode="External"/><Relationship Id="rId_hyperlink_3549" Type="http://schemas.openxmlformats.org/officeDocument/2006/relationships/hyperlink" Target="http://&#1101;&#1083;&#1077;&#1082;&#1090;&#1088;&#1086;-&#1084;&#1072;&#1088;&#1082;&#1077;&#1090;.&#1088;&#1092;/product/138188/pult-universalnyy-dlya-philips-rm-l1225/" TargetMode="External"/><Relationship Id="rId_hyperlink_3550" Type="http://schemas.openxmlformats.org/officeDocument/2006/relationships/hyperlink" Target="http://&#1101;&#1083;&#1077;&#1082;&#1090;&#1088;&#1086;-&#1084;&#1072;&#1088;&#1082;&#1077;&#1090;.&#1088;&#1092;/product/169892/pult-universalnyy-dlya-philips-rm-l1285/" TargetMode="External"/><Relationship Id="rId_hyperlink_3551" Type="http://schemas.openxmlformats.org/officeDocument/2006/relationships/hyperlink" Target="http://&#1101;&#1083;&#1077;&#1082;&#1090;&#1088;&#1086;-&#1084;&#1072;&#1088;&#1082;&#1077;&#1090;.&#1088;&#1092;/product/165428/pult-dlya-televizora-polar-48ltv310181ltv3101-tv/" TargetMode="External"/><Relationship Id="rId_hyperlink_3552" Type="http://schemas.openxmlformats.org/officeDocument/2006/relationships/hyperlink" Target="http://&#1101;&#1083;&#1077;&#1082;&#1090;&#1088;&#1086;-&#1084;&#1072;&#1088;&#1082;&#1077;&#1090;.&#1088;&#1092;/product/147482/pult-dlya-televizora-polar-55ltv6002/" TargetMode="External"/><Relationship Id="rId_hyperlink_3553" Type="http://schemas.openxmlformats.org/officeDocument/2006/relationships/hyperlink" Target="http://&#1101;&#1083;&#1077;&#1082;&#1090;&#1088;&#1086;-&#1084;&#1072;&#1088;&#1082;&#1077;&#1090;.&#1088;&#1092;/product/169156/pult-dlya-televizora-polar-94ltv6004/" TargetMode="External"/><Relationship Id="rId_hyperlink_3554" Type="http://schemas.openxmlformats.org/officeDocument/2006/relationships/hyperlink" Target="http://&#1101;&#1083;&#1077;&#1082;&#1090;&#1088;&#1086;-&#1084;&#1072;&#1088;&#1082;&#1077;&#1090;.&#1088;&#1092;/product/147467/pult-dlya-televizora-polar-hx-p12/" TargetMode="External"/><Relationship Id="rId_hyperlink_3555" Type="http://schemas.openxmlformats.org/officeDocument/2006/relationships/hyperlink" Target="http://&#1101;&#1083;&#1077;&#1082;&#1090;&#1088;&#1086;-&#1084;&#1072;&#1088;&#1082;&#1077;&#1090;.&#1088;&#1092;/product/148722/pult-dlya-televizora-polar-rc-2201f-tv/" TargetMode="External"/><Relationship Id="rId_hyperlink_3556" Type="http://schemas.openxmlformats.org/officeDocument/2006/relationships/hyperlink" Target="http://&#1101;&#1083;&#1077;&#1082;&#1090;&#1088;&#1086;-&#1084;&#1072;&#1088;&#1082;&#1077;&#1090;.&#1088;&#1092;/product/130120/pult-dlya-televizora-polar-rc-6eg1-4bc-rc-45/" TargetMode="External"/><Relationship Id="rId_hyperlink_3557" Type="http://schemas.openxmlformats.org/officeDocument/2006/relationships/hyperlink" Target="http://&#1101;&#1083;&#1077;&#1082;&#1090;&#1088;&#1086;-&#1084;&#1072;&#1088;&#1082;&#1077;&#1090;.&#1088;&#1092;/product/147451/pult-dlya-televizora-polar-tv2-1ce3-tv/" TargetMode="External"/><Relationship Id="rId_hyperlink_3558" Type="http://schemas.openxmlformats.org/officeDocument/2006/relationships/hyperlink" Target="http://&#1101;&#1083;&#1077;&#1082;&#1090;&#1088;&#1086;-&#1084;&#1072;&#1088;&#1082;&#1077;&#1090;.&#1088;&#1092;/product/165422/pult-dlya-televizora-polar-yc-53/" TargetMode="External"/><Relationship Id="rId_hyperlink_3559" Type="http://schemas.openxmlformats.org/officeDocument/2006/relationships/hyperlink" Target="http://&#1101;&#1083;&#1077;&#1082;&#1090;&#1088;&#1086;-&#1084;&#1072;&#1088;&#1082;&#1077;&#1090;.&#1088;&#1092;/product/137442/pult-dlya-televizora-polar-universalnyy-rm-909-erisson-akira-orion-tv/" TargetMode="External"/><Relationship Id="rId_hyperlink_3560" Type="http://schemas.openxmlformats.org/officeDocument/2006/relationships/hyperlink" Target="http://&#1101;&#1083;&#1077;&#1082;&#1090;&#1088;&#1086;-&#1084;&#1072;&#1088;&#1082;&#1077;&#1090;.&#1088;&#1092;/product/246312/pult-dlya-televizora-polar-universalnyy-rm-l1057-shivaki-izumi-dns-orion-akira-supra-rolsen-bbk-saturn-uni/" TargetMode="External"/><Relationship Id="rId_hyperlink_3561" Type="http://schemas.openxmlformats.org/officeDocument/2006/relationships/hyperlink" Target="http://&#1101;&#1083;&#1077;&#1082;&#1090;&#1088;&#1086;-&#1084;&#1072;&#1088;&#1082;&#1077;&#1090;.&#1088;&#1092;/product/238750/pult-dlya-televizora-polar-universalnyy-rm-l1057-shivaki-izumi-dns-orion-akira-supra-rolsen-bbk-saturn-clickpdu/" TargetMode="External"/><Relationship Id="rId_hyperlink_3562" Type="http://schemas.openxmlformats.org/officeDocument/2006/relationships/hyperlink" Target="http://&#1101;&#1083;&#1077;&#1082;&#1090;&#1088;&#1086;-&#1084;&#1072;&#1088;&#1082;&#1077;&#1090;.&#1088;&#1092;/product/239912/pult-dlya-televizora-polar-universalnyy-rm-l11533-dream-akai-aoc-dexp-dns-doffler-elenberg-erisson-fusion-harper-hyundai-skyline-telefunken-vityaz-vekta/" TargetMode="External"/><Relationship Id="rId_hyperlink_3563" Type="http://schemas.openxmlformats.org/officeDocument/2006/relationships/hyperlink" Target="http://&#1101;&#1083;&#1077;&#1082;&#1090;&#1088;&#1086;-&#1084;&#1072;&#1088;&#1082;&#1077;&#1090;.&#1088;&#1092;/product/238745/pult-dlya-televizora-polar-universalnyy-rm-l11533-huayu-akai-aoc-dexp-dns-doffler-elenberg-erisson-fusion-harper-hyundai-skyline-telefunken-vityaz-vekta/" TargetMode="External"/><Relationship Id="rId_hyperlink_3564" Type="http://schemas.openxmlformats.org/officeDocument/2006/relationships/hyperlink" Target="http://&#1101;&#1083;&#1077;&#1082;&#1090;&#1088;&#1086;-&#1084;&#1072;&#1088;&#1082;&#1077;&#1090;.&#1088;&#1092;/product/249978/pult-dlya-televizora-polar-universalnyy-rm-l11533-uni-akai-aoc-dexp-dns-doffler-elenberg-erisson-fusion-harper-hyundai-skyline-telefunken-vityaz-vekta/" TargetMode="External"/><Relationship Id="rId_hyperlink_3565" Type="http://schemas.openxmlformats.org/officeDocument/2006/relationships/hyperlink" Target="http://&#1101;&#1083;&#1077;&#1082;&#1090;&#1088;&#1086;-&#1084;&#1072;&#1088;&#1082;&#1077;&#1090;.&#1088;&#1092;/product/244968/pult-dlya-televizora-polar-universalnyy-rm-l11533-ver2024-huayu-akai-aoc-dexp-dns-doffler-elenberg-erisson-fusion-harper-hyundai-skyline-telefunken-vityaz-vekta/" TargetMode="External"/><Relationship Id="rId_hyperlink_3566" Type="http://schemas.openxmlformats.org/officeDocument/2006/relationships/hyperlink" Target="http://&#1101;&#1083;&#1077;&#1082;&#1090;&#1088;&#1086;-&#1084;&#1072;&#1088;&#1082;&#1077;&#1090;.&#1088;&#1092;/product/148725/pult-dlya-televizora-rolsen-k10b-c1k10j-c1-tv/" TargetMode="External"/><Relationship Id="rId_hyperlink_3567" Type="http://schemas.openxmlformats.org/officeDocument/2006/relationships/hyperlink" Target="http://&#1101;&#1083;&#1077;&#1082;&#1090;&#1088;&#1086;-&#1084;&#1072;&#1088;&#1082;&#1077;&#1090;.&#1088;&#1092;/product/174123/pult-dlya-televizora-rolsen-k10j-c1-tv/" TargetMode="External"/><Relationship Id="rId_hyperlink_3568" Type="http://schemas.openxmlformats.org/officeDocument/2006/relationships/hyperlink" Target="http://&#1101;&#1083;&#1077;&#1082;&#1090;&#1088;&#1086;-&#1084;&#1072;&#1088;&#1082;&#1077;&#1090;.&#1088;&#1092;/product/132674/pult-dlya-televizora-rolsen-k16r-c3/" TargetMode="External"/><Relationship Id="rId_hyperlink_3569" Type="http://schemas.openxmlformats.org/officeDocument/2006/relationships/hyperlink" Target="http://&#1101;&#1083;&#1077;&#1082;&#1090;&#1088;&#1086;-&#1084;&#1072;&#1088;&#1082;&#1077;&#1090;.&#1088;&#1092;/product/130128/pult-dlya-televizora-rolsen-lc01-ar011a-tvdvd/" TargetMode="External"/><Relationship Id="rId_hyperlink_3570" Type="http://schemas.openxmlformats.org/officeDocument/2006/relationships/hyperlink" Target="http://&#1101;&#1083;&#1077;&#1082;&#1090;&#1088;&#1086;-&#1084;&#1072;&#1088;&#1082;&#1077;&#1090;.&#1088;&#1092;/product/130129/pult-dlya-televizora-rolsen-lc02-ar022a-tvdvd/" TargetMode="External"/><Relationship Id="rId_hyperlink_3571" Type="http://schemas.openxmlformats.org/officeDocument/2006/relationships/hyperlink" Target="http://&#1101;&#1083;&#1077;&#1082;&#1090;&#1088;&#1086;-&#1084;&#1072;&#1088;&#1082;&#1077;&#1090;.&#1088;&#1092;/product/240259/pult-dlya-televizora-rolsen-rc-a06-rl-32b05frb-32k101uirbis-t24q44hal-tv-huayu/" TargetMode="External"/><Relationship Id="rId_hyperlink_3572" Type="http://schemas.openxmlformats.org/officeDocument/2006/relationships/hyperlink" Target="http://&#1101;&#1083;&#1077;&#1082;&#1090;&#1088;&#1086;-&#1084;&#1072;&#1088;&#1082;&#1077;&#1090;.&#1088;&#1092;/product/174049/pult-dlya-televizora-rolsen-rl-24e1303-lcd-tv/" TargetMode="External"/><Relationship Id="rId_hyperlink_3573" Type="http://schemas.openxmlformats.org/officeDocument/2006/relationships/hyperlink" Target="http://&#1101;&#1083;&#1077;&#1082;&#1090;&#1088;&#1086;-&#1084;&#1072;&#1088;&#1082;&#1077;&#1090;.&#1088;&#1092;/product/130126/pult-dlya-televizora-rolsen-rmb1x2-h-tv1405/" TargetMode="External"/><Relationship Id="rId_hyperlink_3574" Type="http://schemas.openxmlformats.org/officeDocument/2006/relationships/hyperlink" Target="http://&#1101;&#1083;&#1077;&#1082;&#1090;&#1088;&#1086;-&#1084;&#1072;&#1088;&#1082;&#1077;&#1090;.&#1088;&#1092;/product/136699/pult-dlya-televizora-rolsen-universalnyy-rm-563bfc-live-power/" TargetMode="External"/><Relationship Id="rId_hyperlink_3575" Type="http://schemas.openxmlformats.org/officeDocument/2006/relationships/hyperlink" Target="http://&#1101;&#1083;&#1077;&#1082;&#1090;&#1088;&#1086;-&#1084;&#1072;&#1088;&#1082;&#1077;&#1090;.&#1088;&#1092;/product/176727/pult-dlya-televizora-rolsen-universalnyy-rm-754b-lcd/" TargetMode="External"/><Relationship Id="rId_hyperlink_3576" Type="http://schemas.openxmlformats.org/officeDocument/2006/relationships/hyperlink" Target="http://&#1101;&#1083;&#1077;&#1082;&#1090;&#1088;&#1086;-&#1084;&#1072;&#1088;&#1082;&#1077;&#1090;.&#1088;&#1092;/product/130936/pult-dlya-televizora-rubin-11uv19-2/" TargetMode="External"/><Relationship Id="rId_hyperlink_3577" Type="http://schemas.openxmlformats.org/officeDocument/2006/relationships/hyperlink" Target="http://&#1101;&#1083;&#1077;&#1082;&#1090;&#1088;&#1086;-&#1084;&#1072;&#1088;&#1082;&#1077;&#1090;.&#1088;&#1092;/product/177478/pult-dlya-televizora-rubin-rb-19se1/" TargetMode="External"/><Relationship Id="rId_hyperlink_3578" Type="http://schemas.openxmlformats.org/officeDocument/2006/relationships/hyperlink" Target="http://&#1101;&#1083;&#1077;&#1082;&#1090;&#1088;&#1086;-&#1084;&#1072;&#1088;&#1082;&#1077;&#1090;.&#1088;&#1092;/product/165430/pult-dlya-televizora-rubin-rb-19sl2u/" TargetMode="External"/><Relationship Id="rId_hyperlink_3579" Type="http://schemas.openxmlformats.org/officeDocument/2006/relationships/hyperlink" Target="http://&#1101;&#1083;&#1077;&#1082;&#1090;&#1088;&#1086;-&#1084;&#1072;&#1088;&#1082;&#1077;&#1090;.&#1088;&#1092;/product/177477/pult-dlya-televizora-rubin-rb-28d7t2ccx509/" TargetMode="External"/><Relationship Id="rId_hyperlink_3580" Type="http://schemas.openxmlformats.org/officeDocument/2006/relationships/hyperlink" Target="http://&#1101;&#1083;&#1077;&#1082;&#1090;&#1088;&#1086;-&#1084;&#1072;&#1088;&#1082;&#1077;&#1090;.&#1088;&#1092;/product/148727/pult-dlya-televizora-rubin-rc-500-tv/" TargetMode="External"/><Relationship Id="rId_hyperlink_3581" Type="http://schemas.openxmlformats.org/officeDocument/2006/relationships/hyperlink" Target="http://&#1101;&#1083;&#1077;&#1082;&#1090;&#1088;&#1086;-&#1084;&#1072;&#1088;&#1082;&#1077;&#1090;.&#1088;&#1092;/product/128361/pult-dlya-televizora-rubin-rc-500-txt-siniy/" TargetMode="External"/><Relationship Id="rId_hyperlink_3582" Type="http://schemas.openxmlformats.org/officeDocument/2006/relationships/hyperlink" Target="http://&#1101;&#1083;&#1077;&#1082;&#1090;&#1088;&#1086;-&#1084;&#1072;&#1088;&#1082;&#1077;&#1090;.&#1088;&#1092;/product/128360/pult-dlya-televizora-rubin-rc-7-belyy-tv/" TargetMode="External"/><Relationship Id="rId_hyperlink_3583" Type="http://schemas.openxmlformats.org/officeDocument/2006/relationships/hyperlink" Target="http://&#1101;&#1083;&#1077;&#1082;&#1090;&#1088;&#1086;-&#1084;&#1072;&#1088;&#1082;&#1077;&#1090;.&#1088;&#1092;/product/169191/pult-dlya-televizora-rubin-rc-7-chernyy-tv/" TargetMode="External"/><Relationship Id="rId_hyperlink_3584" Type="http://schemas.openxmlformats.org/officeDocument/2006/relationships/hyperlink" Target="http://&#1101;&#1083;&#1077;&#1082;&#1090;&#1088;&#1086;-&#1084;&#1072;&#1088;&#1082;&#1077;&#1090;.&#1088;&#1092;/product/246334/pult-dlya-televizora-rubin-rc-7-chernyy-tv-uni/" TargetMode="External"/><Relationship Id="rId_hyperlink_3585" Type="http://schemas.openxmlformats.org/officeDocument/2006/relationships/hyperlink" Target="http://&#1101;&#1083;&#1077;&#1082;&#1090;&#1088;&#1086;-&#1084;&#1072;&#1088;&#1082;&#1077;&#1090;.&#1088;&#1092;/product/124720/pult-dlya-televizora-rubinizumirolsenhyndai-37m10-c148new7461/" TargetMode="External"/><Relationship Id="rId_hyperlink_3586" Type="http://schemas.openxmlformats.org/officeDocument/2006/relationships/hyperlink" Target="http://&#1101;&#1083;&#1077;&#1082;&#1090;&#1088;&#1086;-&#1084;&#1072;&#1088;&#1082;&#1077;&#1090;.&#1088;&#1092;/product/250461/pult-samsung-bp59-00149-xy-020-voice-bluetooth-s-upravlgolosom/" TargetMode="External"/><Relationship Id="rId_hyperlink_3587" Type="http://schemas.openxmlformats.org/officeDocument/2006/relationships/hyperlink" Target="http://&#1101;&#1083;&#1077;&#1082;&#1090;&#1088;&#1086;-&#1084;&#1072;&#1088;&#1082;&#1077;&#1090;.&#1088;&#1092;/product/174033/pult-dlya-televizora-samsung-aa59-00602a-led-tv/" TargetMode="External"/><Relationship Id="rId_hyperlink_3588" Type="http://schemas.openxmlformats.org/officeDocument/2006/relationships/hyperlink" Target="http://&#1101;&#1083;&#1077;&#1082;&#1090;&#1088;&#1086;-&#1084;&#1072;&#1088;&#1082;&#1077;&#1090;.&#1088;&#1092;/product/130134/pult-dlya-televizora-samsung-aa59-00603a-led-tv/" TargetMode="External"/><Relationship Id="rId_hyperlink_3589" Type="http://schemas.openxmlformats.org/officeDocument/2006/relationships/hyperlink" Target="http://&#1101;&#1083;&#1077;&#1082;&#1090;&#1088;&#1086;-&#1084;&#1072;&#1088;&#1082;&#1077;&#1090;.&#1088;&#1092;/product/240261/pult-dlya-televizora-samsung-aa59-00741a-led-tv/" TargetMode="External"/><Relationship Id="rId_hyperlink_3590" Type="http://schemas.openxmlformats.org/officeDocument/2006/relationships/hyperlink" Target="http://&#1101;&#1083;&#1077;&#1082;&#1090;&#1088;&#1086;-&#1084;&#1072;&#1088;&#1082;&#1077;&#1090;.&#1088;&#1092;/product/142170/pult-dlya-televizora-samsung-aa59-00818a-3d-lcd-malenkiy-korpus/" TargetMode="External"/><Relationship Id="rId_hyperlink_3591" Type="http://schemas.openxmlformats.org/officeDocument/2006/relationships/hyperlink" Target="http://&#1101;&#1083;&#1077;&#1082;&#1090;&#1088;&#1086;-&#1084;&#1072;&#1088;&#1082;&#1077;&#1090;.&#1088;&#1092;/product/142171/pult-dlya-televizora-samsung-aa59-10075k/" TargetMode="External"/><Relationship Id="rId_hyperlink_3592" Type="http://schemas.openxmlformats.org/officeDocument/2006/relationships/hyperlink" Target="http://&#1101;&#1083;&#1077;&#1082;&#1090;&#1088;&#1086;-&#1084;&#1072;&#1088;&#1082;&#1077;&#1090;.&#1088;&#1092;/product/138180/pult-dlya-televizora-samsung-bn59-01178b-stb-led-smart-tv/" TargetMode="External"/><Relationship Id="rId_hyperlink_3593" Type="http://schemas.openxmlformats.org/officeDocument/2006/relationships/hyperlink" Target="http://&#1101;&#1083;&#1077;&#1082;&#1090;&#1088;&#1086;-&#1084;&#1072;&#1088;&#1082;&#1077;&#1090;.&#1088;&#1092;/product/240262/pult-dlya-televizora-samsung-bn59-01198c-lcd-led-tv/" TargetMode="External"/><Relationship Id="rId_hyperlink_3594" Type="http://schemas.openxmlformats.org/officeDocument/2006/relationships/hyperlink" Target="http://&#1101;&#1083;&#1077;&#1082;&#1090;&#1088;&#1086;-&#1084;&#1072;&#1088;&#1082;&#1077;&#1090;.&#1088;&#1092;/product/149724/pult-dlya-televizora-samsung-bn59-01199g-led-smart-tv/" TargetMode="External"/><Relationship Id="rId_hyperlink_3595" Type="http://schemas.openxmlformats.org/officeDocument/2006/relationships/hyperlink" Target="http://&#1101;&#1083;&#1077;&#1082;&#1090;&#1088;&#1086;-&#1084;&#1072;&#1088;&#1082;&#1077;&#1090;.&#1088;&#1092;/product/241070/pult-dlya-televizora-samsung-bn59-01312b-bn59-01274a-bn59-01242a-smart-control-s-upravlgolosom-huayu/" TargetMode="External"/><Relationship Id="rId_hyperlink_3596" Type="http://schemas.openxmlformats.org/officeDocument/2006/relationships/hyperlink" Target="http://&#1101;&#1083;&#1077;&#1082;&#1090;&#1088;&#1086;-&#1084;&#1072;&#1088;&#1082;&#1077;&#1090;.&#1088;&#1092;/product/241071/pult-dlya-televizora-samsung-bn59-01350j-bn59-01357c-bn59-01357h-bn59-01357b-smart-control-s-upravlgolosom-huayu/" TargetMode="External"/><Relationship Id="rId_hyperlink_3597" Type="http://schemas.openxmlformats.org/officeDocument/2006/relationships/hyperlink" Target="http://&#1101;&#1083;&#1077;&#1082;&#1090;&#1088;&#1086;-&#1084;&#1072;&#1088;&#1082;&#1077;&#1090;.&#1088;&#1092;/product/241072/pult-dlya-televizora-samsung-bn59-01363a-smart-control-qled-8k-s-upravlgolosom-huayu/" TargetMode="External"/><Relationship Id="rId_hyperlink_3598" Type="http://schemas.openxmlformats.org/officeDocument/2006/relationships/hyperlink" Target="http://&#1101;&#1083;&#1077;&#1082;&#1090;&#1088;&#1086;-&#1084;&#1072;&#1088;&#1082;&#1077;&#1090;.&#1088;&#1092;/product/244250/pult-dlya-televizora-samsung-bn59-01363g-smart-tv-s-upravlgolosom-dream/" TargetMode="External"/><Relationship Id="rId_hyperlink_3599" Type="http://schemas.openxmlformats.org/officeDocument/2006/relationships/hyperlink" Target="http://&#1101;&#1083;&#1077;&#1082;&#1090;&#1088;&#1086;-&#1084;&#1072;&#1088;&#1082;&#1077;&#1090;.&#1088;&#1092;/product/240251/pult-dlya-televizora-samsung-bn59-01363g-smart-tv-s-upravlgolosom-huayu/" TargetMode="External"/><Relationship Id="rId_hyperlink_3600" Type="http://schemas.openxmlformats.org/officeDocument/2006/relationships/hyperlink" Target="http://&#1101;&#1083;&#1077;&#1082;&#1090;&#1088;&#1086;-&#1084;&#1072;&#1088;&#1082;&#1077;&#1090;.&#1088;&#1092;/product/130116/pult-dlya-televizora-samsung-bn59-01363j-smart-tv-s-upravlgolosom-huayu/" TargetMode="External"/><Relationship Id="rId_hyperlink_3601" Type="http://schemas.openxmlformats.org/officeDocument/2006/relationships/hyperlink" Target="http://&#1101;&#1083;&#1077;&#1082;&#1090;&#1088;&#1086;-&#1084;&#1072;&#1088;&#1082;&#1077;&#1090;.&#1088;&#1092;/product/238753/pult-dlya-televizora-samsung-universalnyy-rm-016fc-1-dlya-staryh-modeley-huayu/" TargetMode="External"/><Relationship Id="rId_hyperlink_3602" Type="http://schemas.openxmlformats.org/officeDocument/2006/relationships/hyperlink" Target="http://&#1101;&#1083;&#1077;&#1082;&#1090;&#1088;&#1086;-&#1084;&#1072;&#1088;&#1082;&#1077;&#1090;.&#1088;&#1092;/product/137178/pult-dlya-televizora-samsung-universalnyy-rm-016fs-tv/" TargetMode="External"/><Relationship Id="rId_hyperlink_3603" Type="http://schemas.openxmlformats.org/officeDocument/2006/relationships/hyperlink" Target="http://&#1101;&#1083;&#1077;&#1082;&#1090;&#1088;&#1086;-&#1084;&#1072;&#1088;&#1082;&#1077;&#1090;.&#1088;&#1092;/product/239607/pult-dlya-televizora-samsung-universalnyy-rm-179fc-1-dlya-staryh-modeleyuniversalnyy-samsung-huayu/" TargetMode="External"/><Relationship Id="rId_hyperlink_3604" Type="http://schemas.openxmlformats.org/officeDocument/2006/relationships/hyperlink" Target="http://&#1101;&#1083;&#1077;&#1082;&#1090;&#1088;&#1086;-&#1084;&#1072;&#1088;&#1082;&#1077;&#1090;.&#1088;&#1092;/product/128397/pult-dlya-televizora-samsung-universalnyy-rm-552fc-korpus-aa59-00370a-uni/" TargetMode="External"/><Relationship Id="rId_hyperlink_3605" Type="http://schemas.openxmlformats.org/officeDocument/2006/relationships/hyperlink" Target="http://&#1101;&#1083;&#1077;&#1082;&#1090;&#1088;&#1086;-&#1084;&#1072;&#1088;&#1082;&#1077;&#1090;.&#1088;&#1092;/product/240279/pult-dlya-televizora-samsung-universalnyy-rm-552fc-korpus-aa59-00370a-dlya-staryh-modeley-samsung-huayu/" TargetMode="External"/><Relationship Id="rId_hyperlink_3606" Type="http://schemas.openxmlformats.org/officeDocument/2006/relationships/hyperlink" Target="http://&#1101;&#1083;&#1077;&#1082;&#1090;&#1088;&#1086;-&#1084;&#1072;&#1088;&#1082;&#1077;&#1090;.&#1088;&#1092;/product/250399/pult-dlya-televizora-samsung-universalnyy-rm-625f-korpus-bn59-00507a-lcd-uni/" TargetMode="External"/><Relationship Id="rId_hyperlink_3607" Type="http://schemas.openxmlformats.org/officeDocument/2006/relationships/hyperlink" Target="http://&#1101;&#1083;&#1077;&#1082;&#1090;&#1088;&#1086;-&#1084;&#1072;&#1088;&#1082;&#1077;&#1090;.&#1088;&#1092;/product/122717/pult-dlya-televizora-samsung-universalnyy-rm-625f-korpus-bn59-00507a-lcd-huayu/" TargetMode="External"/><Relationship Id="rId_hyperlink_3608" Type="http://schemas.openxmlformats.org/officeDocument/2006/relationships/hyperlink" Target="http://&#1101;&#1083;&#1077;&#1082;&#1090;&#1088;&#1086;-&#1084;&#1072;&#1088;&#1082;&#1077;&#1090;.&#1088;&#1092;/product/128395/pult-dlya-televizora-samsung-universalnyy-rm-658f-korpus-aa59-00401b-huayu/" TargetMode="External"/><Relationship Id="rId_hyperlink_3609" Type="http://schemas.openxmlformats.org/officeDocument/2006/relationships/hyperlink" Target="http://&#1101;&#1083;&#1077;&#1082;&#1090;&#1088;&#1086;-&#1084;&#1072;&#1088;&#1082;&#1077;&#1090;.&#1088;&#1092;/product/138192/pult-dlya-televizora-samsung-universalnyy-rm-766b-lcdled-tv/" TargetMode="External"/><Relationship Id="rId_hyperlink_3610" Type="http://schemas.openxmlformats.org/officeDocument/2006/relationships/hyperlink" Target="http://&#1101;&#1083;&#1077;&#1082;&#1090;&#1088;&#1086;-&#1084;&#1072;&#1088;&#1082;&#1077;&#1090;.&#1088;&#1092;/product/246314/pult-dlya-televizora-samsung-universalnyy-rm-d1078-uni/" TargetMode="External"/><Relationship Id="rId_hyperlink_3611" Type="http://schemas.openxmlformats.org/officeDocument/2006/relationships/hyperlink" Target="http://&#1101;&#1083;&#1077;&#1082;&#1090;&#1088;&#1086;-&#1084;&#1072;&#1088;&#1082;&#1077;&#1090;.&#1088;&#1092;/product/240280/pult-dlya-televizora-samsung-universalnyy-rm-d10782-netflix-prime-video-korpus-aa59-00582a-huayu/" TargetMode="External"/><Relationship Id="rId_hyperlink_3612" Type="http://schemas.openxmlformats.org/officeDocument/2006/relationships/hyperlink" Target="http://&#1101;&#1083;&#1077;&#1082;&#1090;&#1088;&#1086;-&#1084;&#1072;&#1088;&#1082;&#1077;&#1090;.&#1088;&#1092;/product/240268/pult-dlya-televizora-samsung-universalnyy-rm-g2500-v4-smart-tv-s-upr-golosom-korpus-bn59-01350j/" TargetMode="External"/><Relationship Id="rId_hyperlink_3613" Type="http://schemas.openxmlformats.org/officeDocument/2006/relationships/hyperlink" Target="http://&#1101;&#1083;&#1077;&#1082;&#1090;&#1088;&#1086;-&#1084;&#1072;&#1088;&#1082;&#1077;&#1090;.&#1088;&#1092;/product/145316/pult-dlya-televizora-samsung-universalnyy-rm-l1080-4v1-lcdled-tv/" TargetMode="External"/><Relationship Id="rId_hyperlink_3614" Type="http://schemas.openxmlformats.org/officeDocument/2006/relationships/hyperlink" Target="http://&#1101;&#1083;&#1077;&#1082;&#1090;&#1088;&#1086;-&#1084;&#1072;&#1088;&#1082;&#1077;&#1090;.&#1088;&#1092;/product/243022/pult-dlya-televizora-samsung-universalnyy-rm-l1080-dream-tehpak/" TargetMode="External"/><Relationship Id="rId_hyperlink_3615" Type="http://schemas.openxmlformats.org/officeDocument/2006/relationships/hyperlink" Target="http://&#1101;&#1083;&#1077;&#1082;&#1090;&#1088;&#1086;-&#1084;&#1072;&#1088;&#1082;&#1077;&#1090;.&#1088;&#1092;/product/246316/pult-dlya-televizora-samsung-universalnyy-rm-l1088-c-knopkoy-smart-hub-uni/" TargetMode="External"/><Relationship Id="rId_hyperlink_3616" Type="http://schemas.openxmlformats.org/officeDocument/2006/relationships/hyperlink" Target="http://&#1101;&#1083;&#1077;&#1082;&#1090;&#1088;&#1086;-&#1084;&#1072;&#1088;&#1082;&#1077;&#1090;.&#1088;&#1092;/product/233820/pult-dlya-televizora-samsung-universalnyy-rm-l10881-live-power/" TargetMode="External"/><Relationship Id="rId_hyperlink_3617" Type="http://schemas.openxmlformats.org/officeDocument/2006/relationships/hyperlink" Target="http://&#1101;&#1083;&#1077;&#1082;&#1090;&#1088;&#1086;-&#1084;&#1072;&#1088;&#1082;&#1077;&#1090;.&#1088;&#1092;/product/247463/pult-dlya-televizora-samsung-universalnyy-rm-l1089-uni/" TargetMode="External"/><Relationship Id="rId_hyperlink_3618" Type="http://schemas.openxmlformats.org/officeDocument/2006/relationships/hyperlink" Target="http://&#1101;&#1083;&#1077;&#1082;&#1090;&#1088;&#1086;-&#1084;&#1072;&#1088;&#1082;&#1077;&#1090;.&#1088;&#1092;/product/240278/pult-dlya-televizora-samsung-universalnyy-rm-l1089-korpus-bn59-01268d-prime-video-netflix3dsmart-hub-lcd-clickpdu/" TargetMode="External"/><Relationship Id="rId_hyperlink_3619" Type="http://schemas.openxmlformats.org/officeDocument/2006/relationships/hyperlink" Target="http://&#1101;&#1083;&#1077;&#1082;&#1090;&#1088;&#1086;-&#1084;&#1072;&#1088;&#1082;&#1077;&#1090;.&#1088;&#1092;/product/246317/pult-dlya-televizora-samsung-universalnyy-rm-l1593-korpus-bn59-01259b-ik-signal-lcd-smart-tv-uni/" TargetMode="External"/><Relationship Id="rId_hyperlink_3620" Type="http://schemas.openxmlformats.org/officeDocument/2006/relationships/hyperlink" Target="http://&#1101;&#1083;&#1077;&#1082;&#1090;&#1088;&#1086;-&#1084;&#1072;&#1088;&#1082;&#1077;&#1090;.&#1088;&#1092;/product/147811/pult-dlya-televizora-samsung-universalnyy-rm-l1593-korpus-bn59-01259b-ik-signal-lcd-smart-tv-huayu/" TargetMode="External"/><Relationship Id="rId_hyperlink_3621" Type="http://schemas.openxmlformats.org/officeDocument/2006/relationships/hyperlink" Target="http://&#1101;&#1083;&#1077;&#1082;&#1090;&#1088;&#1086;-&#1084;&#1072;&#1088;&#1082;&#1077;&#1090;.&#1088;&#1092;/product/240265/pult-dlya-televizora-samsung-universalnyy-rm-l1598-lcd-smart-tv-clickpdu/" TargetMode="External"/><Relationship Id="rId_hyperlink_3622" Type="http://schemas.openxmlformats.org/officeDocument/2006/relationships/hyperlink" Target="http://&#1101;&#1083;&#1077;&#1082;&#1090;&#1088;&#1086;-&#1084;&#1072;&#1088;&#1082;&#1077;&#1090;.&#1088;&#1092;/product/242240/pult-dlya-televizora-samsung-universalnyy-rm-l1598-lcd-smart-tv-livepower/" TargetMode="External"/><Relationship Id="rId_hyperlink_3623" Type="http://schemas.openxmlformats.org/officeDocument/2006/relationships/hyperlink" Target="http://&#1101;&#1083;&#1077;&#1082;&#1090;&#1088;&#1086;-&#1084;&#1072;&#1088;&#1082;&#1077;&#1090;.&#1088;&#1092;/product/241076/pult-dlya-televizora-samsung-universalnyy-rm-l1611-na-ik-signale-korpus-bn59-01312b-huayu/" TargetMode="External"/><Relationship Id="rId_hyperlink_3624" Type="http://schemas.openxmlformats.org/officeDocument/2006/relationships/hyperlink" Target="http://&#1101;&#1083;&#1077;&#1082;&#1090;&#1088;&#1086;-&#1084;&#1072;&#1088;&#1082;&#1077;&#1090;.&#1088;&#1092;/product/230088/pult-dlya-televizora-samsung-universalnyy-rm-l1618-dream/" TargetMode="External"/><Relationship Id="rId_hyperlink_3625" Type="http://schemas.openxmlformats.org/officeDocument/2006/relationships/hyperlink" Target="http://&#1101;&#1083;&#1077;&#1082;&#1090;&#1088;&#1086;-&#1084;&#1072;&#1088;&#1082;&#1077;&#1090;.&#1088;&#1092;/product/238762/pult-dlya-televizora-samsung-universalnyy-rm-l1618-korpus-bn59-01315b-huayu/" TargetMode="External"/><Relationship Id="rId_hyperlink_3626" Type="http://schemas.openxmlformats.org/officeDocument/2006/relationships/hyperlink" Target="http://&#1101;&#1083;&#1077;&#1082;&#1090;&#1088;&#1086;-&#1084;&#1072;&#1088;&#1082;&#1077;&#1090;.&#1088;&#1092;/product/246255/pult-dlya-televizora-samsung-universalnyy-rm-l1729-ru-korpus-bn59-01358f-huayu/" TargetMode="External"/><Relationship Id="rId_hyperlink_3627" Type="http://schemas.openxmlformats.org/officeDocument/2006/relationships/hyperlink" Target="http://&#1101;&#1083;&#1077;&#1082;&#1090;&#1088;&#1086;-&#1084;&#1072;&#1088;&#1082;&#1077;&#1090;.&#1088;&#1092;/product/169903/pult-dlya-televizora-samsung-universalnyy-rm-l919-uni/" TargetMode="External"/><Relationship Id="rId_hyperlink_3628" Type="http://schemas.openxmlformats.org/officeDocument/2006/relationships/hyperlink" Target="http://&#1101;&#1083;&#1077;&#1082;&#1090;&#1088;&#1086;-&#1084;&#1072;&#1088;&#1082;&#1077;&#1090;.&#1088;&#1092;/product/142177/pult-dlya-televizora-sanyo-4aa4u1t0064/" TargetMode="External"/><Relationship Id="rId_hyperlink_3629" Type="http://schemas.openxmlformats.org/officeDocument/2006/relationships/hyperlink" Target="http://&#1101;&#1083;&#1077;&#1082;&#1090;&#1088;&#1086;-&#1084;&#1072;&#1088;&#1082;&#1077;&#1090;.&#1088;&#1092;/product/142178/pult-dlya-televizora-sanyo-rc-700/" TargetMode="External"/><Relationship Id="rId_hyperlink_3630" Type="http://schemas.openxmlformats.org/officeDocument/2006/relationships/hyperlink" Target="http://&#1101;&#1083;&#1077;&#1082;&#1090;&#1088;&#1086;-&#1084;&#1072;&#1088;&#1082;&#1077;&#1090;.&#1088;&#1092;/product/148711/pult-dlya-televizora-sanyo-universalnyy-rm-108b/" TargetMode="External"/><Relationship Id="rId_hyperlink_3631" Type="http://schemas.openxmlformats.org/officeDocument/2006/relationships/hyperlink" Target="http://&#1101;&#1083;&#1077;&#1082;&#1090;&#1088;&#1086;-&#1084;&#1072;&#1088;&#1082;&#1077;&#1090;.&#1088;&#1092;/product/239577/pult-dlya-televizora-shivaki-2200-ed00sh2200-ed00shivpolar-2200-ed00polaerisson-2200-ed00erislcd-tv/" TargetMode="External"/><Relationship Id="rId_hyperlink_3632" Type="http://schemas.openxmlformats.org/officeDocument/2006/relationships/hyperlink" Target="http://&#1101;&#1083;&#1077;&#1082;&#1090;&#1088;&#1086;-&#1084;&#1072;&#1088;&#1082;&#1077;&#1090;.&#1088;&#1092;/product/130670/pult-dlya-televizora-shivaki-rc-811810/" TargetMode="External"/><Relationship Id="rId_hyperlink_3633" Type="http://schemas.openxmlformats.org/officeDocument/2006/relationships/hyperlink" Target="http://&#1101;&#1083;&#1077;&#1082;&#1090;&#1088;&#1086;-&#1084;&#1072;&#1088;&#1082;&#1077;&#1090;.&#1088;&#1092;/product/141026/pult-dlya-televizora-shivaki-rc-812813/" TargetMode="External"/><Relationship Id="rId_hyperlink_3634" Type="http://schemas.openxmlformats.org/officeDocument/2006/relationships/hyperlink" Target="http://&#1101;&#1083;&#1077;&#1082;&#1090;&#1088;&#1086;-&#1084;&#1072;&#1088;&#1082;&#1077;&#1090;.&#1088;&#1092;/product/147532/pult-dlya-televizora-shivaki-rc-820/" TargetMode="External"/><Relationship Id="rId_hyperlink_3635" Type="http://schemas.openxmlformats.org/officeDocument/2006/relationships/hyperlink" Target="http://&#1101;&#1083;&#1077;&#1082;&#1090;&#1088;&#1086;-&#1084;&#1072;&#1088;&#1082;&#1077;&#1090;.&#1088;&#1092;/product/147484/pult-dlya-televizora-shivaki-rc-830/" TargetMode="External"/><Relationship Id="rId_hyperlink_3636" Type="http://schemas.openxmlformats.org/officeDocument/2006/relationships/hyperlink" Target="http://&#1101;&#1083;&#1077;&#1082;&#1090;&#1088;&#1086;-&#1084;&#1072;&#1088;&#1082;&#1077;&#1090;.&#1088;&#1092;/product/169169/pult-dlya-televizora-shivaki-rc-915/" TargetMode="External"/><Relationship Id="rId_hyperlink_3637" Type="http://schemas.openxmlformats.org/officeDocument/2006/relationships/hyperlink" Target="http://&#1101;&#1083;&#1077;&#1082;&#1090;&#1088;&#1086;-&#1084;&#1072;&#1088;&#1082;&#1077;&#1090;.&#1088;&#1092;/product/173628/pult-dlya-televizora-shivaki-rc-916/" TargetMode="External"/><Relationship Id="rId_hyperlink_3638" Type="http://schemas.openxmlformats.org/officeDocument/2006/relationships/hyperlink" Target="http://&#1101;&#1083;&#1077;&#1082;&#1090;&#1088;&#1086;-&#1084;&#1072;&#1088;&#1082;&#1077;&#1090;.&#1088;&#1092;/product/123398/pult-dlya-televizora-shivaki-rc-930/" TargetMode="External"/><Relationship Id="rId_hyperlink_3639" Type="http://schemas.openxmlformats.org/officeDocument/2006/relationships/hyperlink" Target="http://&#1101;&#1083;&#1077;&#1082;&#1090;&#1088;&#1086;-&#1084;&#1072;&#1088;&#1082;&#1077;&#1090;.&#1088;&#1092;/product/147485/pult-dlya-televizora-shivaki-rc-9820/" TargetMode="External"/><Relationship Id="rId_hyperlink_3640" Type="http://schemas.openxmlformats.org/officeDocument/2006/relationships/hyperlink" Target="http://&#1101;&#1083;&#1077;&#1082;&#1090;&#1088;&#1086;-&#1084;&#1072;&#1088;&#1082;&#1077;&#1090;.&#1088;&#1092;/product/123399/pult-dlya-televizora-shivaki-stv-208-hi-vision/" TargetMode="External"/><Relationship Id="rId_hyperlink_3641" Type="http://schemas.openxmlformats.org/officeDocument/2006/relationships/hyperlink" Target="http://&#1101;&#1083;&#1077;&#1082;&#1090;&#1088;&#1086;-&#1084;&#1072;&#1088;&#1082;&#1077;&#1090;.&#1088;&#1092;/product/176728/pult-dlya-televizora-shivaki-universalnyy-rm-643f/" TargetMode="External"/><Relationship Id="rId_hyperlink_3642" Type="http://schemas.openxmlformats.org/officeDocument/2006/relationships/hyperlink" Target="http://&#1101;&#1083;&#1077;&#1082;&#1090;&#1088;&#1086;-&#1084;&#1072;&#1088;&#1082;&#1077;&#1090;.&#1088;&#1092;/product/124725/pult-dlya-televizora-shivakinovexerisson-bt0419b/" TargetMode="External"/><Relationship Id="rId_hyperlink_3643" Type="http://schemas.openxmlformats.org/officeDocument/2006/relationships/hyperlink" Target="http://&#1101;&#1083;&#1077;&#1082;&#1090;&#1088;&#1086;-&#1084;&#1072;&#1088;&#1082;&#1077;&#1090;.&#1088;&#1092;/product/124726/pult-dlya-televizora-shivakitechno-bt0451c/" TargetMode="External"/><Relationship Id="rId_hyperlink_3644" Type="http://schemas.openxmlformats.org/officeDocument/2006/relationships/hyperlink" Target="http://&#1101;&#1083;&#1077;&#1082;&#1090;&#1088;&#1086;-&#1084;&#1072;&#1088;&#1082;&#1077;&#1090;.&#1088;&#1092;/product/124727/pult-dlya-televizora-shivakitrony-rc-820/" TargetMode="External"/><Relationship Id="rId_hyperlink_3645" Type="http://schemas.openxmlformats.org/officeDocument/2006/relationships/hyperlink" Target="http://&#1101;&#1083;&#1077;&#1082;&#1090;&#1088;&#1086;-&#1084;&#1072;&#1088;&#1082;&#1077;&#1090;.&#1088;&#1092;/product/150398/pult-universalnyy-dlya-rm-l905-lcdledsanyo/" TargetMode="External"/><Relationship Id="rId_hyperlink_3646" Type="http://schemas.openxmlformats.org/officeDocument/2006/relationships/hyperlink" Target="http://&#1101;&#1083;&#1077;&#1082;&#1090;&#1088;&#1086;-&#1084;&#1072;&#1088;&#1082;&#1077;&#1090;.&#1088;&#1092;/product/130143/pult-dlya-televizora-sharp-g0756ce/" TargetMode="External"/><Relationship Id="rId_hyperlink_3647" Type="http://schemas.openxmlformats.org/officeDocument/2006/relationships/hyperlink" Target="http://&#1101;&#1083;&#1077;&#1082;&#1090;&#1088;&#1086;-&#1084;&#1072;&#1088;&#1082;&#1077;&#1090;.&#1088;&#1092;/product/169166/pult-dlya-televizora-sharp-g0764pesa/" TargetMode="External"/><Relationship Id="rId_hyperlink_3648" Type="http://schemas.openxmlformats.org/officeDocument/2006/relationships/hyperlink" Target="http://&#1101;&#1083;&#1077;&#1082;&#1090;&#1088;&#1086;-&#1084;&#1072;&#1088;&#1082;&#1077;&#1090;.&#1088;&#1092;/product/176735/pult-dlya-televizora-sharp-g0933pesa/" TargetMode="External"/><Relationship Id="rId_hyperlink_3649" Type="http://schemas.openxmlformats.org/officeDocument/2006/relationships/hyperlink" Target="http://&#1101;&#1083;&#1077;&#1082;&#1090;&#1088;&#1086;-&#1084;&#1072;&#1088;&#1082;&#1077;&#1090;.&#1088;&#1092;/product/130145/pult-dlya-televizora-sharp-g1031bmsa/" TargetMode="External"/><Relationship Id="rId_hyperlink_3650" Type="http://schemas.openxmlformats.org/officeDocument/2006/relationships/hyperlink" Target="http://&#1101;&#1083;&#1077;&#1082;&#1090;&#1088;&#1086;-&#1084;&#1072;&#1088;&#1082;&#1077;&#1090;.&#1088;&#1092;/product/130146/pult-dlya-televizora-sharp-g1031ge-vcr1063/" TargetMode="External"/><Relationship Id="rId_hyperlink_3651" Type="http://schemas.openxmlformats.org/officeDocument/2006/relationships/hyperlink" Target="http://&#1101;&#1083;&#1077;&#1082;&#1090;&#1088;&#1086;-&#1084;&#1072;&#1088;&#1082;&#1077;&#1090;.&#1088;&#1092;/product/130147/pult-dlya-televizora-sharp-g1061sa/" TargetMode="External"/><Relationship Id="rId_hyperlink_3652" Type="http://schemas.openxmlformats.org/officeDocument/2006/relationships/hyperlink" Target="http://&#1101;&#1083;&#1077;&#1082;&#1090;&#1088;&#1086;-&#1084;&#1072;&#1088;&#1082;&#1077;&#1090;.&#1088;&#1092;/product/130148/pult-dlya-televizora-sharp-g1071sa/" TargetMode="External"/><Relationship Id="rId_hyperlink_3653" Type="http://schemas.openxmlformats.org/officeDocument/2006/relationships/hyperlink" Target="http://&#1101;&#1083;&#1077;&#1082;&#1090;&#1088;&#1086;-&#1084;&#1072;&#1088;&#1082;&#1077;&#1090;.&#1088;&#1092;/product/130591/pult-dlya-televizora-sharp-g1077pesa/" TargetMode="External"/><Relationship Id="rId_hyperlink_3654" Type="http://schemas.openxmlformats.org/officeDocument/2006/relationships/hyperlink" Target="http://&#1101;&#1083;&#1077;&#1082;&#1090;&#1088;&#1086;-&#1084;&#1072;&#1088;&#1082;&#1077;&#1090;.&#1088;&#1092;/product/191096/pult-dlya-televizora-sharp-g10851084pesa/" TargetMode="External"/><Relationship Id="rId_hyperlink_3655" Type="http://schemas.openxmlformats.org/officeDocument/2006/relationships/hyperlink" Target="http://&#1101;&#1083;&#1077;&#1082;&#1090;&#1088;&#1086;-&#1084;&#1072;&#1088;&#1082;&#1077;&#1090;.&#1088;&#1092;/product/169167/pult-dlya-televizora-sharp-g1606sb/" TargetMode="External"/><Relationship Id="rId_hyperlink_3656" Type="http://schemas.openxmlformats.org/officeDocument/2006/relationships/hyperlink" Target="http://&#1101;&#1083;&#1077;&#1082;&#1090;&#1088;&#1086;-&#1084;&#1072;&#1088;&#1082;&#1077;&#1090;.&#1088;&#1092;/product/130149/pult-dlya-televizora-sharp-ga031wjsa-lcd/" TargetMode="External"/><Relationship Id="rId_hyperlink_3657" Type="http://schemas.openxmlformats.org/officeDocument/2006/relationships/hyperlink" Target="http://&#1101;&#1083;&#1077;&#1082;&#1090;&#1088;&#1086;-&#1084;&#1072;&#1088;&#1082;&#1077;&#1090;.&#1088;&#1092;/product/142180/pult-dlya-televizora-sharp-ga074wjsa-lcd/" TargetMode="External"/><Relationship Id="rId_hyperlink_3658" Type="http://schemas.openxmlformats.org/officeDocument/2006/relationships/hyperlink" Target="http://&#1101;&#1083;&#1077;&#1082;&#1090;&#1088;&#1086;-&#1084;&#1072;&#1088;&#1082;&#1077;&#1090;.&#1088;&#1092;/product/142181/pult-dlya-televizora-sharp-ga169wjsa-lcd/" TargetMode="External"/><Relationship Id="rId_hyperlink_3659" Type="http://schemas.openxmlformats.org/officeDocument/2006/relationships/hyperlink" Target="http://&#1101;&#1083;&#1077;&#1082;&#1090;&#1088;&#1086;-&#1084;&#1072;&#1088;&#1082;&#1077;&#1090;.&#1088;&#1092;/product/169168/pult-dlya-televizora-sharp-ga339wjsa-lc-13h1elc-20sh1e/" TargetMode="External"/><Relationship Id="rId_hyperlink_3660" Type="http://schemas.openxmlformats.org/officeDocument/2006/relationships/hyperlink" Target="http://&#1101;&#1083;&#1077;&#1082;&#1090;&#1088;&#1086;-&#1084;&#1072;&#1088;&#1082;&#1077;&#1090;.&#1088;&#1092;/product/142183/pult-dlya-televizora-sharp-ga372sa-seryy/" TargetMode="External"/><Relationship Id="rId_hyperlink_3661" Type="http://schemas.openxmlformats.org/officeDocument/2006/relationships/hyperlink" Target="http://&#1101;&#1083;&#1077;&#1082;&#1090;&#1088;&#1086;-&#1084;&#1072;&#1088;&#1082;&#1077;&#1090;.&#1088;&#1092;/product/142184/pult-dlya-televizora-sharp-ga387wjsa-lcd/" TargetMode="External"/><Relationship Id="rId_hyperlink_3662" Type="http://schemas.openxmlformats.org/officeDocument/2006/relationships/hyperlink" Target="http://&#1101;&#1083;&#1077;&#1082;&#1090;&#1088;&#1086;-&#1084;&#1072;&#1088;&#1082;&#1077;&#1090;.&#1088;&#1092;/product/142186/pult-dlya-televizora-sharp-ga610wjsa/" TargetMode="External"/><Relationship Id="rId_hyperlink_3663" Type="http://schemas.openxmlformats.org/officeDocument/2006/relationships/hyperlink" Target="http://&#1101;&#1083;&#1077;&#1082;&#1090;&#1088;&#1086;-&#1084;&#1072;&#1088;&#1082;&#1077;&#1090;.&#1088;&#1092;/product/142187/pult-dlya-televizora-sharp-ga779wjsa/" TargetMode="External"/><Relationship Id="rId_hyperlink_3664" Type="http://schemas.openxmlformats.org/officeDocument/2006/relationships/hyperlink" Target="http://&#1101;&#1083;&#1077;&#1082;&#1090;&#1088;&#1086;-&#1084;&#1072;&#1088;&#1082;&#1077;&#1090;.&#1088;&#1092;/product/142190/pult-dlya-televizora-sharp-gb042wjsa-tv/" TargetMode="External"/><Relationship Id="rId_hyperlink_3665" Type="http://schemas.openxmlformats.org/officeDocument/2006/relationships/hyperlink" Target="http://&#1101;&#1083;&#1077;&#1082;&#1090;&#1088;&#1086;-&#1084;&#1072;&#1088;&#1082;&#1077;&#1090;.&#1088;&#1092;/product/142191/pult-dlya-televizora-sharp-gb067wjsa-3d-led-lcd-tv/" TargetMode="External"/><Relationship Id="rId_hyperlink_3666" Type="http://schemas.openxmlformats.org/officeDocument/2006/relationships/hyperlink" Target="http://&#1101;&#1083;&#1077;&#1082;&#1090;&#1088;&#1086;-&#1084;&#1072;&#1088;&#1082;&#1077;&#1090;.&#1088;&#1092;/product/142189/pult-dlya-televizora-sharp-gb12wjsa-3d-led-lcd-tv/" TargetMode="External"/><Relationship Id="rId_hyperlink_3667" Type="http://schemas.openxmlformats.org/officeDocument/2006/relationships/hyperlink" Target="http://&#1101;&#1083;&#1077;&#1082;&#1090;&#1088;&#1086;-&#1084;&#1072;&#1088;&#1082;&#1077;&#1090;.&#1088;&#1092;/product/240263/pult-dlya-televizora-sharp-gj210haier-lt-19a1-lcd-tv-huayu/" TargetMode="External"/><Relationship Id="rId_hyperlink_3668" Type="http://schemas.openxmlformats.org/officeDocument/2006/relationships/hyperlink" Target="http://&#1101;&#1083;&#1077;&#1082;&#1090;&#1088;&#1086;-&#1084;&#1072;&#1088;&#1082;&#1077;&#1090;.&#1088;&#1092;/product/240264/pult-dlya-televizora-sharp-gj220-lcd-tv/" TargetMode="External"/><Relationship Id="rId_hyperlink_3669" Type="http://schemas.openxmlformats.org/officeDocument/2006/relationships/hyperlink" Target="http://&#1101;&#1083;&#1077;&#1082;&#1090;&#1088;&#1086;-&#1084;&#1072;&#1088;&#1082;&#1077;&#1090;.&#1088;&#1092;/product/239454/pult-dlya-televizora-sharp-lc-32hi3222e-lcdtv/" TargetMode="External"/><Relationship Id="rId_hyperlink_3670" Type="http://schemas.openxmlformats.org/officeDocument/2006/relationships/hyperlink" Target="http://&#1101;&#1083;&#1077;&#1082;&#1090;&#1088;&#1086;-&#1084;&#1072;&#1088;&#1082;&#1077;&#1090;.&#1088;&#1092;/product/174199/pult-dlya-televizora-sharp-rl57sic-lcd-tv/" TargetMode="External"/><Relationship Id="rId_hyperlink_3671" Type="http://schemas.openxmlformats.org/officeDocument/2006/relationships/hyperlink" Target="http://&#1101;&#1083;&#1077;&#1082;&#1090;&#1088;&#1086;-&#1084;&#1072;&#1088;&#1082;&#1077;&#1090;.&#1088;&#1092;/product/174048/pult-dlya-televizora-sharp-rrmc-ga411wjsb-lcd-tv/" TargetMode="External"/><Relationship Id="rId_hyperlink_3672" Type="http://schemas.openxmlformats.org/officeDocument/2006/relationships/hyperlink" Target="http://&#1101;&#1083;&#1077;&#1082;&#1090;&#1088;&#1086;-&#1084;&#1072;&#1088;&#1082;&#1077;&#1090;.&#1088;&#1092;/product/148712/pult-dlya-televizora-sharp-universalnyy-rm-026g-tv/" TargetMode="External"/><Relationship Id="rId_hyperlink_3673" Type="http://schemas.openxmlformats.org/officeDocument/2006/relationships/hyperlink" Target="http://&#1101;&#1083;&#1077;&#1082;&#1090;&#1088;&#1086;-&#1084;&#1072;&#1088;&#1082;&#1077;&#1090;.&#1088;&#1092;/product/174212/pult-dlya-televizora-sharp-universalnyy-rm-689g/" TargetMode="External"/><Relationship Id="rId_hyperlink_3674" Type="http://schemas.openxmlformats.org/officeDocument/2006/relationships/hyperlink" Target="http://&#1101;&#1083;&#1077;&#1082;&#1090;&#1088;&#1086;-&#1084;&#1072;&#1088;&#1082;&#1077;&#1090;.&#1088;&#1092;/product/147506/pult-dlya-televizora-rm-857-tv/" TargetMode="External"/><Relationship Id="rId_hyperlink_3675" Type="http://schemas.openxmlformats.org/officeDocument/2006/relationships/hyperlink" Target="http://&#1101;&#1083;&#1077;&#1082;&#1090;&#1088;&#1086;-&#1084;&#1072;&#1088;&#1082;&#1077;&#1090;.&#1088;&#1092;/product/130154/pult-dlya-televizora-sony-rm-687c-tv/" TargetMode="External"/><Relationship Id="rId_hyperlink_3676" Type="http://schemas.openxmlformats.org/officeDocument/2006/relationships/hyperlink" Target="http://&#1101;&#1083;&#1077;&#1082;&#1090;&#1088;&#1086;-&#1084;&#1072;&#1088;&#1082;&#1077;&#1090;.&#1088;&#1092;/product/130155/pult-dlya-televizora-sony-rm-816/" TargetMode="External"/><Relationship Id="rId_hyperlink_3677" Type="http://schemas.openxmlformats.org/officeDocument/2006/relationships/hyperlink" Target="http://&#1101;&#1083;&#1077;&#1082;&#1090;&#1088;&#1086;-&#1084;&#1072;&#1088;&#1082;&#1077;&#1090;.&#1088;&#1092;/product/128374/pult-dlya-televizora-sony-rm-827s-tv/" TargetMode="External"/><Relationship Id="rId_hyperlink_3678" Type="http://schemas.openxmlformats.org/officeDocument/2006/relationships/hyperlink" Target="http://&#1101;&#1083;&#1077;&#1082;&#1090;&#1088;&#1086;-&#1084;&#1072;&#1088;&#1082;&#1077;&#1090;.&#1088;&#1092;/product/147531/pult-dlya-televizora-sony-rm-833-tv/" TargetMode="External"/><Relationship Id="rId_hyperlink_3679" Type="http://schemas.openxmlformats.org/officeDocument/2006/relationships/hyperlink" Target="http://&#1101;&#1083;&#1077;&#1082;&#1090;&#1088;&#1086;-&#1084;&#1072;&#1088;&#1082;&#1077;&#1090;.&#1088;&#1092;/product/128375/pult-dlya-televizora-sony-rm-834-tv/" TargetMode="External"/><Relationship Id="rId_hyperlink_3680" Type="http://schemas.openxmlformats.org/officeDocument/2006/relationships/hyperlink" Target="http://&#1101;&#1083;&#1077;&#1082;&#1090;&#1088;&#1086;-&#1084;&#1072;&#1088;&#1082;&#1077;&#1090;.&#1088;&#1092;/product/148731/pult-dlya-televizora-sony-rm-841-tv/" TargetMode="External"/><Relationship Id="rId_hyperlink_3681" Type="http://schemas.openxmlformats.org/officeDocument/2006/relationships/hyperlink" Target="http://&#1101;&#1083;&#1077;&#1082;&#1090;&#1088;&#1086;-&#1084;&#1072;&#1088;&#1082;&#1077;&#1090;.&#1088;&#1092;/product/147504/pult-dlya-televizora-sony-rm-845p/" TargetMode="External"/><Relationship Id="rId_hyperlink_3682" Type="http://schemas.openxmlformats.org/officeDocument/2006/relationships/hyperlink" Target="http://&#1101;&#1083;&#1077;&#1082;&#1090;&#1088;&#1086;-&#1084;&#1072;&#1088;&#1082;&#1077;&#1090;.&#1088;&#1092;/product/147528/pult-dlya-televizora-sony-rm-947-tv/" TargetMode="External"/><Relationship Id="rId_hyperlink_3683" Type="http://schemas.openxmlformats.org/officeDocument/2006/relationships/hyperlink" Target="http://&#1101;&#1083;&#1077;&#1082;&#1090;&#1088;&#1086;-&#1084;&#1072;&#1088;&#1082;&#1077;&#1090;.&#1088;&#1092;/product/142193/pult-dlya-televizora-sony-rm-952-tv/" TargetMode="External"/><Relationship Id="rId_hyperlink_3684" Type="http://schemas.openxmlformats.org/officeDocument/2006/relationships/hyperlink" Target="http://&#1101;&#1083;&#1077;&#1082;&#1090;&#1088;&#1086;-&#1084;&#1072;&#1088;&#1082;&#1077;&#1090;.&#1088;&#1092;/product/147534/pult-dlya-televizora-sony-rm-ed009/" TargetMode="External"/><Relationship Id="rId_hyperlink_3685" Type="http://schemas.openxmlformats.org/officeDocument/2006/relationships/hyperlink" Target="http://&#1101;&#1083;&#1077;&#1082;&#1090;&#1088;&#1086;-&#1084;&#1072;&#1088;&#1082;&#1077;&#1090;.&#1088;&#1092;/product/147509/pult-dlya-televizora-sony-rm-ed014/" TargetMode="External"/><Relationship Id="rId_hyperlink_3686" Type="http://schemas.openxmlformats.org/officeDocument/2006/relationships/hyperlink" Target="http://&#1101;&#1083;&#1077;&#1082;&#1090;&#1088;&#1086;-&#1084;&#1072;&#1088;&#1082;&#1077;&#1090;.&#1088;&#1092;/product/142195/pult-dlya-televizora-sony-rm-ed016/" TargetMode="External"/><Relationship Id="rId_hyperlink_3687" Type="http://schemas.openxmlformats.org/officeDocument/2006/relationships/hyperlink" Target="http://&#1101;&#1083;&#1077;&#1082;&#1090;&#1088;&#1086;-&#1084;&#1072;&#1088;&#1082;&#1077;&#1090;.&#1088;&#1092;/product/147517/pult-dlya-televizora-sony-rm-ed020/" TargetMode="External"/><Relationship Id="rId_hyperlink_3688" Type="http://schemas.openxmlformats.org/officeDocument/2006/relationships/hyperlink" Target="http://&#1101;&#1083;&#1077;&#1082;&#1090;&#1088;&#1086;-&#1084;&#1072;&#1088;&#1082;&#1077;&#1090;.&#1088;&#1092;/product/147519/pult-dlya-televizora-sony-rm-ed029/" TargetMode="External"/><Relationship Id="rId_hyperlink_3689" Type="http://schemas.openxmlformats.org/officeDocument/2006/relationships/hyperlink" Target="http://&#1101;&#1083;&#1077;&#1082;&#1090;&#1088;&#1086;-&#1084;&#1072;&#1088;&#1082;&#1077;&#1090;.&#1088;&#1092;/product/142198/pult-dlya-televizora-sony-rm-ed030-lcd/" TargetMode="External"/><Relationship Id="rId_hyperlink_3690" Type="http://schemas.openxmlformats.org/officeDocument/2006/relationships/hyperlink" Target="http://&#1101;&#1083;&#1077;&#1082;&#1090;&#1088;&#1086;-&#1084;&#1072;&#1088;&#1082;&#1077;&#1090;.&#1088;&#1092;/product/169170/pult-dlya-televizora-sony-rm-ed031-lcd/" TargetMode="External"/><Relationship Id="rId_hyperlink_3691" Type="http://schemas.openxmlformats.org/officeDocument/2006/relationships/hyperlink" Target="http://&#1101;&#1083;&#1077;&#1082;&#1090;&#1088;&#1086;-&#1084;&#1072;&#1088;&#1082;&#1077;&#1090;.&#1088;&#1092;/product/142199/pult-dlya-televizora-sony-rm-ed032-3d-lcdtv/" TargetMode="External"/><Relationship Id="rId_hyperlink_3692" Type="http://schemas.openxmlformats.org/officeDocument/2006/relationships/hyperlink" Target="http://&#1101;&#1083;&#1077;&#1082;&#1090;&#1088;&#1086;-&#1084;&#1072;&#1088;&#1082;&#1077;&#1090;.&#1088;&#1092;/product/174120/pult-dlya-televizora-sony-rm-ed033/" TargetMode="External"/><Relationship Id="rId_hyperlink_3693" Type="http://schemas.openxmlformats.org/officeDocument/2006/relationships/hyperlink" Target="http://&#1101;&#1083;&#1077;&#1082;&#1090;&#1088;&#1086;-&#1084;&#1072;&#1088;&#1082;&#1077;&#1090;.&#1088;&#1092;/product/169171/pult-dlya-televizora-sony-rm-ed034-3d-lcd-tv/" TargetMode="External"/><Relationship Id="rId_hyperlink_3694" Type="http://schemas.openxmlformats.org/officeDocument/2006/relationships/hyperlink" Target="http://&#1101;&#1083;&#1077;&#1082;&#1090;&#1088;&#1086;-&#1084;&#1072;&#1088;&#1082;&#1077;&#1090;.&#1088;&#1092;/product/142200/pult-dlya-televizora-sony-rm-ed035/" TargetMode="External"/><Relationship Id="rId_hyperlink_3695" Type="http://schemas.openxmlformats.org/officeDocument/2006/relationships/hyperlink" Target="http://&#1101;&#1083;&#1077;&#1082;&#1090;&#1088;&#1086;-&#1084;&#1072;&#1088;&#1082;&#1077;&#1090;.&#1088;&#1092;/product/169172/pult-dlya-televizora-sony-rm-ed036/" TargetMode="External"/><Relationship Id="rId_hyperlink_3696" Type="http://schemas.openxmlformats.org/officeDocument/2006/relationships/hyperlink" Target="http://&#1101;&#1083;&#1077;&#1082;&#1090;&#1088;&#1086;-&#1084;&#1072;&#1088;&#1082;&#1077;&#1090;.&#1088;&#1092;/product/169173/pult-dlya-televizora-sony-rm-ed037/" TargetMode="External"/><Relationship Id="rId_hyperlink_3697" Type="http://schemas.openxmlformats.org/officeDocument/2006/relationships/hyperlink" Target="http://&#1101;&#1083;&#1077;&#1082;&#1090;&#1088;&#1086;-&#1084;&#1072;&#1088;&#1082;&#1077;&#1090;.&#1088;&#1092;/product/142201/pult-dlya-televizora-sony-rm-ed041-3d-lcd-led-tv/" TargetMode="External"/><Relationship Id="rId_hyperlink_3698" Type="http://schemas.openxmlformats.org/officeDocument/2006/relationships/hyperlink" Target="http://&#1101;&#1083;&#1077;&#1082;&#1090;&#1088;&#1086;-&#1084;&#1072;&#1088;&#1082;&#1077;&#1090;.&#1088;&#1092;/product/174043/pult-dlya-televizora-sony-rm-ed045/" TargetMode="External"/><Relationship Id="rId_hyperlink_3699" Type="http://schemas.openxmlformats.org/officeDocument/2006/relationships/hyperlink" Target="http://&#1101;&#1083;&#1077;&#1082;&#1090;&#1088;&#1086;-&#1084;&#1072;&#1088;&#1082;&#1077;&#1090;.&#1088;&#1092;/product/142207/pult-dlya-televizora-sony-rm-ed047-3dtvdvd/" TargetMode="External"/><Relationship Id="rId_hyperlink_3700" Type="http://schemas.openxmlformats.org/officeDocument/2006/relationships/hyperlink" Target="http://&#1101;&#1083;&#1077;&#1082;&#1090;&#1088;&#1086;-&#1084;&#1072;&#1088;&#1082;&#1077;&#1090;.&#1088;&#1092;/product/174200/pult-dlya-televizora-sony-rm-ed050-tv/" TargetMode="External"/><Relationship Id="rId_hyperlink_3701" Type="http://schemas.openxmlformats.org/officeDocument/2006/relationships/hyperlink" Target="http://&#1101;&#1083;&#1077;&#1082;&#1090;&#1088;&#1086;-&#1084;&#1072;&#1088;&#1082;&#1077;&#1090;.&#1088;&#1092;/product/142202/pult-dlya-televizora-sony-rm-ed052-3d-lcd-led-tv/" TargetMode="External"/><Relationship Id="rId_hyperlink_3702" Type="http://schemas.openxmlformats.org/officeDocument/2006/relationships/hyperlink" Target="http://&#1101;&#1083;&#1077;&#1082;&#1090;&#1088;&#1086;-&#1084;&#1072;&#1088;&#1082;&#1077;&#1090;.&#1088;&#1092;/product/174183/pult-dlya-televizora-sony-rm-ed054/" TargetMode="External"/><Relationship Id="rId_hyperlink_3703" Type="http://schemas.openxmlformats.org/officeDocument/2006/relationships/hyperlink" Target="http://&#1101;&#1083;&#1077;&#1082;&#1090;&#1088;&#1086;-&#1084;&#1072;&#1088;&#1082;&#1077;&#1090;.&#1088;&#1092;/product/246336/pult-dlya-televizora-sony-rm-ed062-lcd-tv-uni/" TargetMode="External"/><Relationship Id="rId_hyperlink_3704" Type="http://schemas.openxmlformats.org/officeDocument/2006/relationships/hyperlink" Target="http://&#1101;&#1083;&#1077;&#1082;&#1090;&#1088;&#1086;-&#1084;&#1072;&#1088;&#1082;&#1077;&#1090;.&#1088;&#1092;/product/174045/pult-dlya-televizora-sony-rm-ga009/" TargetMode="External"/><Relationship Id="rId_hyperlink_3705" Type="http://schemas.openxmlformats.org/officeDocument/2006/relationships/hyperlink" Target="http://&#1101;&#1083;&#1077;&#1082;&#1090;&#1088;&#1086;-&#1084;&#1072;&#1088;&#1082;&#1077;&#1090;.&#1088;&#1092;/product/142205/pult-dlya-televizora-sony-rm-ga015-tv/" TargetMode="External"/><Relationship Id="rId_hyperlink_3706" Type="http://schemas.openxmlformats.org/officeDocument/2006/relationships/hyperlink" Target="http://&#1101;&#1083;&#1077;&#1082;&#1090;&#1088;&#1086;-&#1084;&#1072;&#1088;&#1082;&#1077;&#1090;.&#1088;&#1092;/product/142206/pult-dlya-televizora-sony-rm-ga018-tv/" TargetMode="External"/><Relationship Id="rId_hyperlink_3707" Type="http://schemas.openxmlformats.org/officeDocument/2006/relationships/hyperlink" Target="http://&#1101;&#1083;&#1077;&#1082;&#1090;&#1088;&#1086;-&#1084;&#1072;&#1088;&#1082;&#1077;&#1090;.&#1088;&#1092;/product/174157/pult-dlya-televizora-sony-rm-ga0194-tv/" TargetMode="External"/><Relationship Id="rId_hyperlink_3708" Type="http://schemas.openxmlformats.org/officeDocument/2006/relationships/hyperlink" Target="http://&#1101;&#1083;&#1077;&#1082;&#1090;&#1088;&#1086;-&#1084;&#1072;&#1088;&#1082;&#1077;&#1090;.&#1088;&#1092;/product/169175/pult-dlya-televizora-sony-rm-w109/" TargetMode="External"/><Relationship Id="rId_hyperlink_3709" Type="http://schemas.openxmlformats.org/officeDocument/2006/relationships/hyperlink" Target="http://&#1101;&#1083;&#1077;&#1082;&#1090;&#1088;&#1086;-&#1084;&#1072;&#1088;&#1082;&#1077;&#1090;.&#1088;&#1092;/product/169224/pult-dlya-televizora-sony-universalnyy-rm-1025a-korpus-rm-ed017-huayu/" TargetMode="External"/><Relationship Id="rId_hyperlink_3710" Type="http://schemas.openxmlformats.org/officeDocument/2006/relationships/hyperlink" Target="http://&#1101;&#1083;&#1077;&#1082;&#1090;&#1088;&#1086;-&#1084;&#1072;&#1088;&#1082;&#1077;&#1090;.&#1088;&#1092;/product/150064/pult-dlya-televizora-sony-universalnyy-rm-d637-lcd/" TargetMode="External"/><Relationship Id="rId_hyperlink_3711" Type="http://schemas.openxmlformats.org/officeDocument/2006/relationships/hyperlink" Target="http://&#1101;&#1083;&#1077;&#1082;&#1090;&#1088;&#1086;-&#1084;&#1072;&#1088;&#1082;&#1077;&#1090;.&#1088;&#1092;/product/174954/pult-dlya-televizora-sony-universalnyy-rm-d734-lcd/" TargetMode="External"/><Relationship Id="rId_hyperlink_3712" Type="http://schemas.openxmlformats.org/officeDocument/2006/relationships/hyperlink" Target="http://&#1101;&#1083;&#1077;&#1082;&#1090;&#1088;&#1086;-&#1084;&#1072;&#1088;&#1082;&#1077;&#1090;.&#1088;&#1092;/product/234663/pult-dlya-televizora-sony-universalnyy-rm-d959-live-power/" TargetMode="External"/><Relationship Id="rId_hyperlink_3713" Type="http://schemas.openxmlformats.org/officeDocument/2006/relationships/hyperlink" Target="http://&#1101;&#1083;&#1077;&#1082;&#1090;&#1088;&#1086;-&#1084;&#1072;&#1088;&#1082;&#1077;&#1090;.&#1088;&#1092;/product/174205/pult-dlya-televizora-sony-universalnyy-rm-d998-live-power/" TargetMode="External"/><Relationship Id="rId_hyperlink_3714" Type="http://schemas.openxmlformats.org/officeDocument/2006/relationships/hyperlink" Target="http://&#1101;&#1083;&#1077;&#1082;&#1090;&#1088;&#1086;-&#1084;&#1072;&#1088;&#1082;&#1077;&#1090;.&#1088;&#1092;/product/138195/pult-dlya-televizora-sony-universalnyy-rm-l1165-3d-lcdled-huayu/" TargetMode="External"/><Relationship Id="rId_hyperlink_3715" Type="http://schemas.openxmlformats.org/officeDocument/2006/relationships/hyperlink" Target="http://&#1101;&#1083;&#1077;&#1082;&#1090;&#1088;&#1086;-&#1084;&#1072;&#1088;&#1082;&#1077;&#1090;.&#1088;&#1092;/product/246319/pult-dlya-televizora-sony-universalnyy-rm-l1165-netflix-uni/" TargetMode="External"/><Relationship Id="rId_hyperlink_3716" Type="http://schemas.openxmlformats.org/officeDocument/2006/relationships/hyperlink" Target="http://&#1101;&#1083;&#1077;&#1082;&#1090;&#1088;&#1086;-&#1084;&#1072;&#1088;&#1082;&#1077;&#1090;.&#1088;&#1092;/product/236327/pult-dlya-televizora-sony-universalnyy-rm-l1165-live-power/" TargetMode="External"/><Relationship Id="rId_hyperlink_3717" Type="http://schemas.openxmlformats.org/officeDocument/2006/relationships/hyperlink" Target="http://&#1101;&#1083;&#1077;&#1082;&#1090;&#1088;&#1086;-&#1084;&#1072;&#1088;&#1082;&#1077;&#1090;.&#1088;&#1092;/product/240249/pult-dlya-televizora-sony-universalnyy-rm-l1275-korpus-rmt-tx101d-huayu/" TargetMode="External"/><Relationship Id="rId_hyperlink_3718" Type="http://schemas.openxmlformats.org/officeDocument/2006/relationships/hyperlink" Target="http://&#1101;&#1083;&#1077;&#1082;&#1090;&#1088;&#1086;-&#1084;&#1072;&#1088;&#1082;&#1077;&#1090;.&#1088;&#1092;/product/169905/pult-dlya-televizora-sony-universalnyy-rm-l1370-korpus-rmt-tx102d-netflix-youtube-huayu/" TargetMode="External"/><Relationship Id="rId_hyperlink_3719" Type="http://schemas.openxmlformats.org/officeDocument/2006/relationships/hyperlink" Target="http://&#1101;&#1083;&#1077;&#1082;&#1090;&#1088;&#1086;-&#1084;&#1072;&#1088;&#1082;&#1077;&#1090;.&#1088;&#1092;/product/243048/pult-dlya-televizora-sony-universalnyy-rm-l1690-korpus-rmf-tx520e-huayu/" TargetMode="External"/><Relationship Id="rId_hyperlink_3720" Type="http://schemas.openxmlformats.org/officeDocument/2006/relationships/hyperlink" Target="http://&#1101;&#1083;&#1077;&#1082;&#1090;&#1088;&#1086;-&#1084;&#1072;&#1088;&#1082;&#1077;&#1090;.&#1088;&#1092;/product/247767/pult-dlya-televizora-sony-universalnyy-rm-l1690-korpus-rmf-tx520e-uni/" TargetMode="External"/><Relationship Id="rId_hyperlink_3721" Type="http://schemas.openxmlformats.org/officeDocument/2006/relationships/hyperlink" Target="http://&#1101;&#1083;&#1077;&#1082;&#1090;&#1088;&#1086;-&#1084;&#1072;&#1088;&#1082;&#1077;&#1090;.&#1088;&#1092;/product/250403/pult-dlya-televizora-sony-universalnyy-rm-l1715-youtube-netflix-korpus-rm-ed062-uni/" TargetMode="External"/><Relationship Id="rId_hyperlink_3722" Type="http://schemas.openxmlformats.org/officeDocument/2006/relationships/hyperlink" Target="http://&#1101;&#1083;&#1077;&#1082;&#1090;&#1088;&#1086;-&#1084;&#1072;&#1088;&#1082;&#1077;&#1090;.&#1088;&#1092;/product/243049/pult-dlya-televizora-sony-universalnyy-rm-l1770-korpus-rmf-tx520-huayu/" TargetMode="External"/><Relationship Id="rId_hyperlink_3723" Type="http://schemas.openxmlformats.org/officeDocument/2006/relationships/hyperlink" Target="http://&#1101;&#1083;&#1077;&#1082;&#1090;&#1088;&#1086;-&#1084;&#1072;&#1088;&#1082;&#1077;&#1090;.&#1088;&#1092;/product/145361/pult-universalnyy-dlya-sony-rm-l1275/" TargetMode="External"/><Relationship Id="rId_hyperlink_3724" Type="http://schemas.openxmlformats.org/officeDocument/2006/relationships/hyperlink" Target="http://&#1101;&#1083;&#1077;&#1082;&#1090;&#1088;&#1086;-&#1084;&#1072;&#1088;&#1082;&#1077;&#1090;.&#1088;&#1092;/product/130166/pult-dlya-televizora-supra-vr-lcd/" TargetMode="External"/><Relationship Id="rId_hyperlink_3725" Type="http://schemas.openxmlformats.org/officeDocument/2006/relationships/hyperlink" Target="http://&#1101;&#1083;&#1077;&#1082;&#1090;&#1088;&#1086;-&#1084;&#1072;&#1088;&#1082;&#1077;&#1090;.&#1088;&#1092;/product/239597/pult-dlya-televizora-supra-al52d-b-rc19-stv-lc24lt0010weconorionerissonfusionbqharperkraftokeandexpdns/" TargetMode="External"/><Relationship Id="rId_hyperlink_3726" Type="http://schemas.openxmlformats.org/officeDocument/2006/relationships/hyperlink" Target="http://&#1101;&#1083;&#1077;&#1082;&#1090;&#1088;&#1086;-&#1084;&#1072;&#1088;&#1082;&#1077;&#1090;.&#1088;&#1092;/product/249304/pult-dlya-televizora-supra-al52d-b-rc19-stv-lc24lt0010weconorionerissonfusionbqharperkraftokeandexpdns-live-power/" TargetMode="External"/><Relationship Id="rId_hyperlink_3727" Type="http://schemas.openxmlformats.org/officeDocument/2006/relationships/hyperlink" Target="http://&#1101;&#1083;&#1077;&#1082;&#1090;&#1088;&#1086;-&#1084;&#1072;&#1088;&#1082;&#1077;&#1090;.&#1088;&#1092;/product/248960/pult-dlya-televizora-supra-h-lcdvd3200s-hyundai-akai-tvdvd/" TargetMode="External"/><Relationship Id="rId_hyperlink_3728" Type="http://schemas.openxmlformats.org/officeDocument/2006/relationships/hyperlink" Target="http://&#1101;&#1083;&#1077;&#1082;&#1090;&#1088;&#1086;-&#1084;&#1072;&#1088;&#1082;&#1077;&#1090;.&#1088;&#1092;/product/147511/pult-dlya-televizora-supra-hof10g705gpd9-lcd/" TargetMode="External"/><Relationship Id="rId_hyperlink_3729" Type="http://schemas.openxmlformats.org/officeDocument/2006/relationships/hyperlink" Target="http://&#1101;&#1083;&#1077;&#1082;&#1090;&#1088;&#1086;-&#1084;&#1072;&#1088;&#1082;&#1077;&#1090;.&#1088;&#1092;/product/240998/pult-dlya-televizora-supra-hof14j016gpd10-hof14h536gpd5aiwagoldstarerissontelefunken-lcd-tv/" TargetMode="External"/><Relationship Id="rId_hyperlink_3730" Type="http://schemas.openxmlformats.org/officeDocument/2006/relationships/hyperlink" Target="http://&#1101;&#1083;&#1077;&#1082;&#1090;&#1088;&#1086;-&#1084;&#1072;&#1088;&#1082;&#1077;&#1090;.&#1088;&#1092;/product/147487/pult-dlya-televizora-supra-rc-02-ch-tv/" TargetMode="External"/><Relationship Id="rId_hyperlink_3731" Type="http://schemas.openxmlformats.org/officeDocument/2006/relationships/hyperlink" Target="http://&#1101;&#1083;&#1077;&#1082;&#1090;&#1088;&#1086;-&#1084;&#1072;&#1088;&#1082;&#1077;&#1090;.&#1088;&#1092;/product/241166/pult-dlya-televizora-supra-rc-19-supra-erisson-harper-hiberg-okean-orion-kraft-fusion-akai-hartens-bq-econ-blackton-skyline-telefunken-dream/" TargetMode="External"/><Relationship Id="rId_hyperlink_3732" Type="http://schemas.openxmlformats.org/officeDocument/2006/relationships/hyperlink" Target="http://&#1101;&#1083;&#1077;&#1082;&#1090;&#1088;&#1086;-&#1084;&#1072;&#1088;&#1082;&#1077;&#1090;.&#1088;&#1092;/product/174181/pult-dlya-televizora-supra-rc-21b-tv/" TargetMode="External"/><Relationship Id="rId_hyperlink_3733" Type="http://schemas.openxmlformats.org/officeDocument/2006/relationships/hyperlink" Target="http://&#1101;&#1083;&#1077;&#1082;&#1090;&#1088;&#1086;-&#1084;&#1072;&#1088;&#1082;&#1077;&#1090;.&#1088;&#1092;/product/248961/pult-dlya-televizora-supra-rc02-t338-stv-lc32lt0060f-dexp-f32d7000c-lcd-tv/" TargetMode="External"/><Relationship Id="rId_hyperlink_3734" Type="http://schemas.openxmlformats.org/officeDocument/2006/relationships/hyperlink" Target="http://&#1101;&#1083;&#1077;&#1082;&#1090;&#1088;&#1086;-&#1084;&#1072;&#1088;&#1082;&#1077;&#1090;.&#1088;&#1092;/product/147529/pult-dlya-televizora-supra-rc10w-rc4w-stv15a15-tv/" TargetMode="External"/><Relationship Id="rId_hyperlink_3735" Type="http://schemas.openxmlformats.org/officeDocument/2006/relationships/hyperlink" Target="http://&#1101;&#1083;&#1077;&#1082;&#1090;&#1088;&#1086;-&#1084;&#1072;&#1088;&#1082;&#1077;&#1090;.&#1088;&#1092;/product/239596/pult-dlya-televizora-supra-rc2000e02stv-lc32t850wl-mystery-mtv-3027lt2-lcdthomsonhyundaitelefunkenfusio/" TargetMode="External"/><Relationship Id="rId_hyperlink_3736" Type="http://schemas.openxmlformats.org/officeDocument/2006/relationships/hyperlink" Target="http://&#1101;&#1083;&#1077;&#1082;&#1090;&#1088;&#1086;-&#1084;&#1072;&#1088;&#1082;&#1077;&#1090;.&#1088;&#1092;/product/173629/pult-dlya-televizora-supra-rc3b-lcd-tv/" TargetMode="External"/><Relationship Id="rId_hyperlink_3737" Type="http://schemas.openxmlformats.org/officeDocument/2006/relationships/hyperlink" Target="http://&#1101;&#1083;&#1077;&#1082;&#1090;&#1088;&#1086;-&#1084;&#1072;&#1088;&#1082;&#1077;&#1090;.&#1088;&#1092;/product/147510/pult-dlya-televizora-supra-rc3brc6db/" TargetMode="External"/><Relationship Id="rId_hyperlink_3738" Type="http://schemas.openxmlformats.org/officeDocument/2006/relationships/hyperlink" Target="http://&#1101;&#1083;&#1077;&#1082;&#1090;&#1088;&#1086;-&#1084;&#1072;&#1088;&#1082;&#1077;&#1090;.&#1088;&#1092;/product/147515/pult-dlya-televizora-supra-rcf23b-tv/" TargetMode="External"/><Relationship Id="rId_hyperlink_3739" Type="http://schemas.openxmlformats.org/officeDocument/2006/relationships/hyperlink" Target="http://&#1101;&#1083;&#1077;&#1082;&#1090;&#1088;&#1086;-&#1084;&#1072;&#1088;&#1082;&#1077;&#1090;.&#1088;&#1092;/product/241073/pult-dlya-televizora-supra-rcf3brc5brcf2brc7brcf8b-rc9brc17b-ic-lcd-tv-huayu/" TargetMode="External"/><Relationship Id="rId_hyperlink_3740" Type="http://schemas.openxmlformats.org/officeDocument/2006/relationships/hyperlink" Target="http://&#1101;&#1083;&#1077;&#1082;&#1090;&#1088;&#1086;-&#1084;&#1072;&#1088;&#1082;&#1077;&#1090;.&#1088;&#1092;/product/243014/pult-dlya-televizora-supra-rs41-mouse-dream-stv-lc32st3001fakira39les04t2pamcvdexpleben-lcd-tv/" TargetMode="External"/><Relationship Id="rId_hyperlink_3741" Type="http://schemas.openxmlformats.org/officeDocument/2006/relationships/hyperlink" Target="http://&#1101;&#1083;&#1077;&#1082;&#1090;&#1088;&#1086;-&#1084;&#1072;&#1088;&#1082;&#1077;&#1090;.&#1088;&#1092;/product/239598/pult-dlya-televizora-supra-rs41-mouse-huayu-stv-lc32st3001fakira39les04t2pamcvdexpleben-lcd-tv/" TargetMode="External"/><Relationship Id="rId_hyperlink_3742" Type="http://schemas.openxmlformats.org/officeDocument/2006/relationships/hyperlink" Target="http://&#1101;&#1083;&#1077;&#1082;&#1090;&#1088;&#1086;-&#1084;&#1072;&#1088;&#1082;&#1077;&#1090;.&#1088;&#1092;/product/169177/pult-dlya-televizora-supra-s-26l2a-bc3801-10/" TargetMode="External"/><Relationship Id="rId_hyperlink_3743" Type="http://schemas.openxmlformats.org/officeDocument/2006/relationships/hyperlink" Target="http://&#1101;&#1083;&#1077;&#1082;&#1090;&#1088;&#1086;-&#1084;&#1072;&#1088;&#1082;&#1077;&#1090;.&#1088;&#1092;/product/239599/pult-dlya-televizora-supra-y-72cy-72c1-fusion-aiwa-huayu/" TargetMode="External"/><Relationship Id="rId_hyperlink_3744" Type="http://schemas.openxmlformats.org/officeDocument/2006/relationships/hyperlink" Target="http://&#1101;&#1083;&#1077;&#1082;&#1090;&#1088;&#1086;-&#1084;&#1072;&#1088;&#1082;&#1077;&#1090;.&#1088;&#1092;/product/248938/pult-dlya-televizora-supra-y-72cy-72c1-fusion-aiwa-uni/" TargetMode="External"/><Relationship Id="rId_hyperlink_3745" Type="http://schemas.openxmlformats.org/officeDocument/2006/relationships/hyperlink" Target="http://&#1101;&#1083;&#1077;&#1082;&#1090;&#1088;&#1086;-&#1084;&#1072;&#1088;&#1082;&#1077;&#1090;.&#1088;&#1092;/product/249974/pult-dlya-televizora-supra-y-72c2-fusiongoldstar-huayu/" TargetMode="External"/><Relationship Id="rId_hyperlink_3746" Type="http://schemas.openxmlformats.org/officeDocument/2006/relationships/hyperlink" Target="http://&#1101;&#1083;&#1077;&#1082;&#1090;&#1088;&#1086;-&#1084;&#1072;&#1088;&#1082;&#1077;&#1090;.&#1088;&#1092;/product/143970/pult-dlya-televizora-supra-y-72c2-timeshift-lcd/" TargetMode="External"/><Relationship Id="rId_hyperlink_3747" Type="http://schemas.openxmlformats.org/officeDocument/2006/relationships/hyperlink" Target="http://&#1101;&#1083;&#1077;&#1082;&#1090;&#1088;&#1086;-&#1084;&#1072;&#1088;&#1082;&#1077;&#1090;.&#1088;&#1092;/product/239600/pult-dlya-televizora-supra-y-72c3-stv-lc19t410wl-goldstar-aiwa-orion-huayu/" TargetMode="External"/><Relationship Id="rId_hyperlink_3748" Type="http://schemas.openxmlformats.org/officeDocument/2006/relationships/hyperlink" Target="http://&#1101;&#1083;&#1077;&#1082;&#1090;&#1088;&#1086;-&#1084;&#1072;&#1088;&#1082;&#1077;&#1090;.&#1088;&#1092;/product/238751/pult-dlya-televizora-supra-universalnyy-rm-l10422-mystery-hyundai-fusion-shivaki-general-izumi-huayu/" TargetMode="External"/><Relationship Id="rId_hyperlink_3749" Type="http://schemas.openxmlformats.org/officeDocument/2006/relationships/hyperlink" Target="http://&#1101;&#1083;&#1077;&#1082;&#1090;&#1088;&#1086;-&#1084;&#1072;&#1088;&#1082;&#1077;&#1090;.&#1088;&#1092;/product/174215/pult-dlya-televizora-supra-universalnyy-rm-l10422-uni/" TargetMode="External"/><Relationship Id="rId_hyperlink_3750" Type="http://schemas.openxmlformats.org/officeDocument/2006/relationships/hyperlink" Target="http://&#1101;&#1083;&#1077;&#1082;&#1090;&#1088;&#1086;-&#1084;&#1072;&#1088;&#1082;&#1077;&#1090;.&#1088;&#1092;/product/246321/pult-dlya-televizora-supra-universalnyy-rm-l1097-uni/" TargetMode="External"/><Relationship Id="rId_hyperlink_3751" Type="http://schemas.openxmlformats.org/officeDocument/2006/relationships/hyperlink" Target="http://&#1101;&#1083;&#1077;&#1082;&#1090;&#1088;&#1086;-&#1084;&#1072;&#1088;&#1082;&#1077;&#1090;.&#1088;&#1092;/product/132980/pult-dlya-televizora-supra-universalnyy-rm-l1097-clickpdu/" TargetMode="External"/><Relationship Id="rId_hyperlink_3752" Type="http://schemas.openxmlformats.org/officeDocument/2006/relationships/hyperlink" Target="http://&#1101;&#1083;&#1077;&#1082;&#1090;&#1088;&#1086;-&#1084;&#1072;&#1088;&#1082;&#1077;&#1090;.&#1088;&#1092;/product/243047/pult-dlya-televizora-supra-universalnyy-rm-l1211-akai-dexp-dns-rolsen-vityaz-huayu/" TargetMode="External"/><Relationship Id="rId_hyperlink_3753" Type="http://schemas.openxmlformats.org/officeDocument/2006/relationships/hyperlink" Target="http://&#1101;&#1083;&#1077;&#1082;&#1090;&#1088;&#1086;-&#1084;&#1072;&#1088;&#1082;&#1077;&#1090;.&#1088;&#1092;/product/248962/pult-dlya-televizora-tcl-rc802v-fmr1-s-upravgolosom-google-assistantnetflix/" TargetMode="External"/><Relationship Id="rId_hyperlink_3754" Type="http://schemas.openxmlformats.org/officeDocument/2006/relationships/hyperlink" Target="http://&#1101;&#1083;&#1077;&#1082;&#1090;&#1088;&#1086;-&#1084;&#1072;&#1088;&#1082;&#1077;&#1090;.&#1088;&#1092;/product/248963/pult-dlya-televizora-tcl-rc802v-fnr1-smart-tv-s-upravgolosom-netflixyoutube/" TargetMode="External"/><Relationship Id="rId_hyperlink_3755" Type="http://schemas.openxmlformats.org/officeDocument/2006/relationships/hyperlink" Target="http://&#1101;&#1083;&#1077;&#1082;&#1090;&#1088;&#1086;-&#1084;&#1072;&#1088;&#1082;&#1077;&#1090;.&#1088;&#1092;/product/248964/pult-dlya-televizora-tcl-rc901v-fmr8-s-upravgolosom-okko-netflix-kinopoisk-youtube/" TargetMode="External"/><Relationship Id="rId_hyperlink_3756" Type="http://schemas.openxmlformats.org/officeDocument/2006/relationships/hyperlink" Target="http://&#1101;&#1083;&#1077;&#1082;&#1090;&#1088;&#1086;-&#1084;&#1072;&#1088;&#1082;&#1077;&#1090;.&#1088;&#1092;/product/248965/pult-dlya-televizora-tcl-rc901v-fmrd-s-upravgolosom-okkonetflix/" TargetMode="External"/><Relationship Id="rId_hyperlink_3757" Type="http://schemas.openxmlformats.org/officeDocument/2006/relationships/hyperlink" Target="http://&#1101;&#1083;&#1077;&#1082;&#1090;&#1088;&#1086;-&#1084;&#1072;&#1088;&#1082;&#1077;&#1090;.&#1088;&#1092;/product/248967/pult-dlya-televizora-tcl-rc902v-fmb5-rc813-s-upravgolosom-ivi-okko-kinopoisk-wink/" TargetMode="External"/><Relationship Id="rId_hyperlink_3758" Type="http://schemas.openxmlformats.org/officeDocument/2006/relationships/hyperlink" Target="http://&#1101;&#1083;&#1077;&#1082;&#1090;&#1088;&#1086;-&#1084;&#1072;&#1088;&#1082;&#1077;&#1090;.&#1088;&#1092;/product/248969/pult-dlya-televizora-tcl-rc902v-fmr5-s-upravgolosom-ivi-netflix-okko-megogo/" TargetMode="External"/><Relationship Id="rId_hyperlink_3759" Type="http://schemas.openxmlformats.org/officeDocument/2006/relationships/hyperlink" Target="http://&#1101;&#1083;&#1077;&#1082;&#1090;&#1088;&#1086;-&#1084;&#1072;&#1088;&#1082;&#1077;&#1090;.&#1088;&#1092;/product/248968/pult-dlya-televizora-tcl-rc902v-fmrm-s-upravgolosom-ivi-wink-okko-kinopoisk/" TargetMode="External"/><Relationship Id="rId_hyperlink_3760" Type="http://schemas.openxmlformats.org/officeDocument/2006/relationships/hyperlink" Target="http://&#1101;&#1083;&#1077;&#1082;&#1090;&#1088;&#1086;-&#1084;&#1072;&#1088;&#1082;&#1077;&#1090;.&#1088;&#1092;/product/244967/pult-dlya-televizora-tcl-universalnyy-rc802v-korpus-rc802v-fmr1-bez-golosovogo-upr-clickpdu/" TargetMode="External"/><Relationship Id="rId_hyperlink_3761" Type="http://schemas.openxmlformats.org/officeDocument/2006/relationships/hyperlink" Target="http://&#1101;&#1083;&#1077;&#1082;&#1090;&#1088;&#1086;-&#1084;&#1072;&#1088;&#1082;&#1077;&#1090;.&#1088;&#1092;/product/246322/pult-dlya-televizora-tcl-universalnyy-rm-l1508-netflix-uni/" TargetMode="External"/><Relationship Id="rId_hyperlink_3762" Type="http://schemas.openxmlformats.org/officeDocument/2006/relationships/hyperlink" Target="http://&#1101;&#1083;&#1077;&#1082;&#1090;&#1088;&#1086;-&#1084;&#1072;&#1088;&#1082;&#1077;&#1090;.&#1088;&#1092;/product/244972/pult-dlya-televizora-tcl-universalnyy-rm-l1508-korpus-rc802n-huayu/" TargetMode="External"/><Relationship Id="rId_hyperlink_3763" Type="http://schemas.openxmlformats.org/officeDocument/2006/relationships/hyperlink" Target="http://&#1101;&#1083;&#1077;&#1082;&#1090;&#1088;&#1086;-&#1084;&#1072;&#1088;&#1082;&#1077;&#1090;.&#1088;&#1092;/product/228635/pult-dlya-televizora-tcl-universalnyy-tc-97e/" TargetMode="External"/><Relationship Id="rId_hyperlink_3764" Type="http://schemas.openxmlformats.org/officeDocument/2006/relationships/hyperlink" Target="http://&#1101;&#1083;&#1077;&#1082;&#1090;&#1088;&#1086;-&#1084;&#1072;&#1088;&#1082;&#1077;&#1090;.&#1088;&#1092;/product/246257/pult-dlya-televizora-tcl-universalnyy-tc-97e-plus-smart-tv-huayu/" TargetMode="External"/><Relationship Id="rId_hyperlink_3765" Type="http://schemas.openxmlformats.org/officeDocument/2006/relationships/hyperlink" Target="http://&#1101;&#1083;&#1077;&#1082;&#1090;&#1088;&#1086;-&#1084;&#1072;&#1088;&#1082;&#1077;&#1090;.&#1088;&#1092;/product/247466/pult-dlya-televizora-telefunken-507dtv-uni/" TargetMode="External"/><Relationship Id="rId_hyperlink_3766" Type="http://schemas.openxmlformats.org/officeDocument/2006/relationships/hyperlink" Target="http://&#1101;&#1083;&#1077;&#1082;&#1090;&#1088;&#1086;-&#1084;&#1072;&#1088;&#1082;&#1077;&#1090;.&#1088;&#1092;/product/239601/pult-dlya-televizora-telefunken-507dtv-tf-led28s9t2mysterydexpdnsdofflererissonizumihelixsoundmax-huayu/" TargetMode="External"/><Relationship Id="rId_hyperlink_3767" Type="http://schemas.openxmlformats.org/officeDocument/2006/relationships/hyperlink" Target="http://&#1101;&#1083;&#1077;&#1082;&#1090;&#1088;&#1086;-&#1084;&#1072;&#1088;&#1082;&#1077;&#1090;.&#1088;&#1092;/product/247464/pult-dlya-televizora-telefunken-universalnyy-rm-l1595-ver2020-uni/" TargetMode="External"/><Relationship Id="rId_hyperlink_3768" Type="http://schemas.openxmlformats.org/officeDocument/2006/relationships/hyperlink" Target="http://&#1101;&#1083;&#1077;&#1082;&#1090;&#1088;&#1086;-&#1084;&#1072;&#1088;&#1082;&#1077;&#1090;.&#1088;&#1092;/product/147502/pult-dlya-televizora-thomson-r-166d-lcd/" TargetMode="External"/><Relationship Id="rId_hyperlink_3769" Type="http://schemas.openxmlformats.org/officeDocument/2006/relationships/hyperlink" Target="http://&#1101;&#1083;&#1077;&#1082;&#1090;&#1088;&#1086;-&#1084;&#1072;&#1088;&#1082;&#1077;&#1090;.&#1088;&#1092;/product/132968/pult-dlya-televizora-thomson-rc-116ta1g-jawa/" TargetMode="External"/><Relationship Id="rId_hyperlink_3770" Type="http://schemas.openxmlformats.org/officeDocument/2006/relationships/hyperlink" Target="http://&#1101;&#1083;&#1077;&#1082;&#1090;&#1088;&#1086;-&#1084;&#1072;&#1088;&#1082;&#1077;&#1090;.&#1088;&#1092;/product/147501/pult-dlya-televizora-thomson-rc-1994301/" TargetMode="External"/><Relationship Id="rId_hyperlink_3771" Type="http://schemas.openxmlformats.org/officeDocument/2006/relationships/hyperlink" Target="http://&#1101;&#1083;&#1077;&#1082;&#1090;&#1088;&#1086;-&#1084;&#1072;&#1088;&#1082;&#1077;&#1090;.&#1088;&#1092;/product/174044/pult-dlya-televizora-thomson-rc17-11106-015/" TargetMode="External"/><Relationship Id="rId_hyperlink_3772" Type="http://schemas.openxmlformats.org/officeDocument/2006/relationships/hyperlink" Target="http://&#1101;&#1083;&#1077;&#1082;&#1090;&#1088;&#1086;-&#1084;&#1072;&#1088;&#1082;&#1077;&#1090;.&#1088;&#1092;/product/128381/pult-dlya-televizora-thomson-rct-3003-tv/" TargetMode="External"/><Relationship Id="rId_hyperlink_3773" Type="http://schemas.openxmlformats.org/officeDocument/2006/relationships/hyperlink" Target="http://&#1101;&#1083;&#1077;&#1082;&#1090;&#1088;&#1086;-&#1084;&#1072;&#1088;&#1082;&#1077;&#1090;.&#1088;&#1092;/product/130592/pult-dlya-televizora-thomson-rct-3004-tv/" TargetMode="External"/><Relationship Id="rId_hyperlink_3774" Type="http://schemas.openxmlformats.org/officeDocument/2006/relationships/hyperlink" Target="http://&#1101;&#1083;&#1077;&#1082;&#1090;&#1088;&#1086;-&#1084;&#1072;&#1088;&#1082;&#1077;&#1090;.&#1088;&#1092;/product/169927/pult-dlya-televizora-thomson-universalnyy-rm-l13302-tcl-huayu/" TargetMode="External"/><Relationship Id="rId_hyperlink_3775" Type="http://schemas.openxmlformats.org/officeDocument/2006/relationships/hyperlink" Target="http://&#1101;&#1083;&#1077;&#1082;&#1090;&#1088;&#1086;-&#1084;&#1072;&#1088;&#1082;&#1077;&#1090;.&#1088;&#1092;/product/169229/pult-dlya-televizora-thomson-universalnyy-rm-th100-uni/" TargetMode="External"/><Relationship Id="rId_hyperlink_3776" Type="http://schemas.openxmlformats.org/officeDocument/2006/relationships/hyperlink" Target="http://&#1101;&#1083;&#1077;&#1082;&#1090;&#1088;&#1086;-&#1084;&#1072;&#1088;&#1082;&#1077;&#1090;.&#1088;&#1092;/product/169179/pult-dlya-televizora-toshiba-ct-8006/" TargetMode="External"/><Relationship Id="rId_hyperlink_3777" Type="http://schemas.openxmlformats.org/officeDocument/2006/relationships/hyperlink" Target="http://&#1101;&#1083;&#1077;&#1082;&#1090;&#1088;&#1086;-&#1084;&#1072;&#1088;&#1082;&#1077;&#1090;.&#1088;&#1092;/product/169180/pult-dlya-televizora-toshiba-ct-8007ct-90281/" TargetMode="External"/><Relationship Id="rId_hyperlink_3778" Type="http://schemas.openxmlformats.org/officeDocument/2006/relationships/hyperlink" Target="http://&#1101;&#1083;&#1077;&#1082;&#1090;&#1088;&#1086;-&#1084;&#1072;&#1088;&#1082;&#1077;&#1090;.&#1088;&#1092;/product/174039/pult-dlya-televizora-toshiba-ct-8013/" TargetMode="External"/><Relationship Id="rId_hyperlink_3779" Type="http://schemas.openxmlformats.org/officeDocument/2006/relationships/hyperlink" Target="http://&#1101;&#1083;&#1077;&#1082;&#1090;&#1088;&#1086;-&#1084;&#1072;&#1088;&#1082;&#1077;&#1090;.&#1088;&#1092;/product/174041/pult-dlya-televizora-toshiba-ct-841/" TargetMode="External"/><Relationship Id="rId_hyperlink_3780" Type="http://schemas.openxmlformats.org/officeDocument/2006/relationships/hyperlink" Target="http://&#1101;&#1083;&#1077;&#1082;&#1090;&#1088;&#1086;-&#1084;&#1072;&#1088;&#1082;&#1077;&#1090;.&#1088;&#1092;/product/169185/pult-dlya-televizora-toshiba-ct-90126/" TargetMode="External"/><Relationship Id="rId_hyperlink_3781" Type="http://schemas.openxmlformats.org/officeDocument/2006/relationships/hyperlink" Target="http://&#1101;&#1083;&#1077;&#1082;&#1090;&#1088;&#1086;-&#1084;&#1072;&#1088;&#1082;&#1077;&#1090;.&#1088;&#1092;/product/169186/pult-dlya-televizora-toshiba-ct-90128/" TargetMode="External"/><Relationship Id="rId_hyperlink_3782" Type="http://schemas.openxmlformats.org/officeDocument/2006/relationships/hyperlink" Target="http://&#1101;&#1083;&#1077;&#1082;&#1090;&#1088;&#1086;-&#1084;&#1072;&#1088;&#1082;&#1077;&#1090;.&#1088;&#1092;/product/130173/pult-dlya-televizora-toshiba-ct-90210/" TargetMode="External"/><Relationship Id="rId_hyperlink_3783" Type="http://schemas.openxmlformats.org/officeDocument/2006/relationships/hyperlink" Target="http://&#1101;&#1083;&#1077;&#1082;&#1090;&#1088;&#1086;-&#1084;&#1072;&#1088;&#1082;&#1077;&#1090;.&#1088;&#1092;/product/169188/pult-dlya-televizora-toshiba-ct-90241/" TargetMode="External"/><Relationship Id="rId_hyperlink_3784" Type="http://schemas.openxmlformats.org/officeDocument/2006/relationships/hyperlink" Target="http://&#1101;&#1083;&#1077;&#1082;&#1090;&#1088;&#1086;-&#1084;&#1072;&#1088;&#1082;&#1077;&#1090;.&#1088;&#1092;/product/130175/pult-dlya-televizora-toshiba-ct-90279893889/" TargetMode="External"/><Relationship Id="rId_hyperlink_3785" Type="http://schemas.openxmlformats.org/officeDocument/2006/relationships/hyperlink" Target="http://&#1101;&#1083;&#1077;&#1082;&#1090;&#1088;&#1086;-&#1084;&#1072;&#1088;&#1082;&#1077;&#1090;.&#1088;&#1092;/product/130176/pult-dlya-televizora-toshiba-ct-9199/" TargetMode="External"/><Relationship Id="rId_hyperlink_3786" Type="http://schemas.openxmlformats.org/officeDocument/2006/relationships/hyperlink" Target="http://&#1101;&#1083;&#1077;&#1082;&#1090;&#1088;&#1086;-&#1084;&#1072;&#1088;&#1082;&#1077;&#1090;.&#1088;&#1092;/product/128384/pult-dlya-televizora-toshiba-ct-9507/" TargetMode="External"/><Relationship Id="rId_hyperlink_3787" Type="http://schemas.openxmlformats.org/officeDocument/2006/relationships/hyperlink" Target="http://&#1101;&#1083;&#1077;&#1082;&#1090;&#1088;&#1086;-&#1084;&#1072;&#1088;&#1082;&#1077;&#1090;.&#1088;&#1092;/product/128385/pult-dlya-televizora-toshiba-ct-9782/" TargetMode="External"/><Relationship Id="rId_hyperlink_3788" Type="http://schemas.openxmlformats.org/officeDocument/2006/relationships/hyperlink" Target="http://&#1101;&#1083;&#1077;&#1082;&#1090;&#1088;&#1086;-&#1084;&#1072;&#1088;&#1082;&#1077;&#1090;.&#1088;&#1092;/product/173982/pult-dlya-televizora-toshiba-ct-9879/" TargetMode="External"/><Relationship Id="rId_hyperlink_3789" Type="http://schemas.openxmlformats.org/officeDocument/2006/relationships/hyperlink" Target="http://&#1101;&#1083;&#1077;&#1082;&#1090;&#1088;&#1086;-&#1084;&#1072;&#1088;&#1082;&#1077;&#1090;.&#1088;&#1092;/product/132965/pult-dlya-televizora-toshiba-ct-9880/" TargetMode="External"/><Relationship Id="rId_hyperlink_3790" Type="http://schemas.openxmlformats.org/officeDocument/2006/relationships/hyperlink" Target="http://&#1101;&#1083;&#1077;&#1082;&#1090;&#1088;&#1086;-&#1084;&#1072;&#1088;&#1082;&#1077;&#1090;.&#1088;&#1092;/product/165426/pult-dlya-televizora-toshiba-ct-9881/" TargetMode="External"/><Relationship Id="rId_hyperlink_3791" Type="http://schemas.openxmlformats.org/officeDocument/2006/relationships/hyperlink" Target="http://&#1101;&#1083;&#1077;&#1082;&#1090;&#1088;&#1086;-&#1084;&#1072;&#1088;&#1082;&#1077;&#1090;.&#1088;&#1092;/product/128403/pult-dlya-televizora-toshiba-universalnyy-rm-162b/" TargetMode="External"/><Relationship Id="rId_hyperlink_3792" Type="http://schemas.openxmlformats.org/officeDocument/2006/relationships/hyperlink" Target="http://&#1101;&#1083;&#1077;&#1082;&#1090;&#1088;&#1086;-&#1084;&#1072;&#1088;&#1082;&#1077;&#1090;.&#1088;&#1092;/product/129341/pult-dlya-televizora-toshiba-universalnyy-rm-l890-dream/" TargetMode="External"/><Relationship Id="rId_hyperlink_3793" Type="http://schemas.openxmlformats.org/officeDocument/2006/relationships/hyperlink" Target="http://&#1101;&#1083;&#1077;&#1082;&#1090;&#1088;&#1086;-&#1084;&#1072;&#1088;&#1082;&#1077;&#1090;.&#1088;&#1092;/product/239096/pult-dlya-televizora-toshiba-universalnyy-rm-l890-uni/" TargetMode="External"/><Relationship Id="rId_hyperlink_3794" Type="http://schemas.openxmlformats.org/officeDocument/2006/relationships/hyperlink" Target="http://&#1101;&#1083;&#1077;&#1082;&#1090;&#1088;&#1086;-&#1084;&#1072;&#1088;&#1082;&#1077;&#1090;.&#1088;&#1092;/product/130963/pult-dlya-televizora-aiwa-rc-6vt06/" TargetMode="External"/><Relationship Id="rId_hyperlink_3795" Type="http://schemas.openxmlformats.org/officeDocument/2006/relationships/hyperlink" Target="http://&#1101;&#1083;&#1077;&#1082;&#1090;&#1088;&#1086;-&#1084;&#1072;&#1088;&#1082;&#1077;&#1090;.&#1088;&#1092;/product/150047/pult-dlya-televizora-aiwa-rc-t1400keae-tvvcr/" TargetMode="External"/><Relationship Id="rId_hyperlink_3796" Type="http://schemas.openxmlformats.org/officeDocument/2006/relationships/hyperlink" Target="http://&#1101;&#1083;&#1077;&#1082;&#1090;&#1088;&#1086;-&#1084;&#1072;&#1088;&#1082;&#1077;&#1090;.&#1088;&#1092;/product/128316/pult-dlya-televizora-aiwa-rc-tc141ke-tv/" TargetMode="External"/><Relationship Id="rId_hyperlink_3797" Type="http://schemas.openxmlformats.org/officeDocument/2006/relationships/hyperlink" Target="http://&#1101;&#1083;&#1077;&#1082;&#1090;&#1088;&#1086;-&#1084;&#1072;&#1088;&#1082;&#1077;&#1090;.&#1088;&#1092;/product/130962/pult-dlya-televizora-aiwa-rc-tt-1420ker-tvvcr/" TargetMode="External"/><Relationship Id="rId_hyperlink_3798" Type="http://schemas.openxmlformats.org/officeDocument/2006/relationships/hyperlink" Target="http://&#1101;&#1083;&#1077;&#1082;&#1090;&#1088;&#1086;-&#1084;&#1072;&#1088;&#1082;&#1077;&#1090;.&#1088;&#1092;/product/148703/pult-dlya-televizora-aiwa-universalnyy-rm-053n/" TargetMode="External"/><Relationship Id="rId_hyperlink_3799" Type="http://schemas.openxmlformats.org/officeDocument/2006/relationships/hyperlink" Target="http://&#1101;&#1083;&#1077;&#1082;&#1090;&#1088;&#1086;-&#1084;&#1072;&#1088;&#1082;&#1077;&#1090;.&#1088;&#1092;/product/239605/pult-dlya-televizora-asano-universalnyy-rs41-smart-clickpdu-akaibqbrightquickdaewoodexpeconerissonfusionharperhihyundailumusmystery/" TargetMode="External"/><Relationship Id="rId_hyperlink_3800" Type="http://schemas.openxmlformats.org/officeDocument/2006/relationships/hyperlink" Target="http://&#1101;&#1083;&#1077;&#1082;&#1090;&#1088;&#1086;-&#1084;&#1072;&#1088;&#1082;&#1077;&#1090;.&#1088;&#1092;/product/247462/pult-dlya-televizora-asano-universalnyy-rs41-smart-uni-akaibqbrightquickdaewoodexpeconerissonfusionharperhihyundailumusmystery/" TargetMode="External"/><Relationship Id="rId_hyperlink_3801" Type="http://schemas.openxmlformats.org/officeDocument/2006/relationships/hyperlink" Target="http://&#1101;&#1083;&#1077;&#1082;&#1090;&#1088;&#1086;-&#1084;&#1072;&#1088;&#1082;&#1077;&#1090;.&#1088;&#1092;/product/169079/pult-dlya-televizora-avest-0048rag-7461-103/" TargetMode="External"/><Relationship Id="rId_hyperlink_3802" Type="http://schemas.openxmlformats.org/officeDocument/2006/relationships/hyperlink" Target="http://&#1101;&#1083;&#1077;&#1082;&#1090;&#1088;&#1086;-&#1084;&#1072;&#1088;&#1082;&#1077;&#1090;.&#1088;&#1092;/product/151604/pult-dlya-televizora-avest-hydfsr-0048hd/" TargetMode="External"/><Relationship Id="rId_hyperlink_3803" Type="http://schemas.openxmlformats.org/officeDocument/2006/relationships/hyperlink" Target="http://&#1101;&#1083;&#1077;&#1082;&#1090;&#1088;&#1086;-&#1084;&#1072;&#1088;&#1082;&#1077;&#1090;.&#1088;&#1092;/product/130054/pult-dlya-televizora-avest-hydfsr-a02hdsupra-hydfsr-a021as/" TargetMode="External"/><Relationship Id="rId_hyperlink_3804" Type="http://schemas.openxmlformats.org/officeDocument/2006/relationships/hyperlink" Target="http://&#1101;&#1083;&#1077;&#1082;&#1090;&#1088;&#1086;-&#1084;&#1072;&#1088;&#1082;&#1077;&#1090;.&#1088;&#1092;/product/169080/pult-dlya-televizora-avest-hyf-08/" TargetMode="External"/><Relationship Id="rId_hyperlink_3805" Type="http://schemas.openxmlformats.org/officeDocument/2006/relationships/hyperlink" Target="http://&#1101;&#1083;&#1077;&#1082;&#1090;&#1088;&#1086;-&#1084;&#1072;&#1088;&#1082;&#1077;&#1090;.&#1088;&#1092;/product/130056/pult-dlya-televizora-avest-rc-297-54tc-02/" TargetMode="External"/><Relationship Id="rId_hyperlink_3806" Type="http://schemas.openxmlformats.org/officeDocument/2006/relationships/hyperlink" Target="http://&#1101;&#1083;&#1077;&#1082;&#1090;&#1088;&#1086;-&#1084;&#1072;&#1088;&#1082;&#1077;&#1090;.&#1088;&#1092;/product/169077/pult-dlya-televizora-avestelect-edr-7819-dvb-t2/" TargetMode="External"/><Relationship Id="rId_hyperlink_3807" Type="http://schemas.openxmlformats.org/officeDocument/2006/relationships/hyperlink" Target="http://&#1101;&#1083;&#1077;&#1082;&#1090;&#1088;&#1086;-&#1084;&#1072;&#1088;&#1082;&#1077;&#1090;.&#1088;&#1092;/product/169078/pult-dlya-televizora-avestsitronics-hydfsr-0076ws/" TargetMode="External"/><Relationship Id="rId_hyperlink_3808" Type="http://schemas.openxmlformats.org/officeDocument/2006/relationships/hyperlink" Target="http://&#1101;&#1083;&#1077;&#1082;&#1090;&#1088;&#1086;-&#1084;&#1072;&#1088;&#1082;&#1077;&#1090;.&#1088;&#1092;/product/174955/pult-dlya-televizora-beko-7sz206-smart-controls-rc-6-7-5t/" TargetMode="External"/><Relationship Id="rId_hyperlink_3809" Type="http://schemas.openxmlformats.org/officeDocument/2006/relationships/hyperlink" Target="http://&#1101;&#1083;&#1077;&#1082;&#1090;&#1088;&#1086;-&#1084;&#1072;&#1088;&#1082;&#1077;&#1090;.&#1088;&#1092;/product/165447/pult-dlya-televizora-beko-rc-14272tds-tv/" TargetMode="External"/><Relationship Id="rId_hyperlink_3810" Type="http://schemas.openxmlformats.org/officeDocument/2006/relationships/hyperlink" Target="http://&#1101;&#1083;&#1077;&#1082;&#1090;&#1088;&#1086;-&#1084;&#1072;&#1088;&#1082;&#1077;&#1090;.&#1088;&#1092;/product/147472/pult-dlya-televizora-beko-rc-51321-tv/" TargetMode="External"/><Relationship Id="rId_hyperlink_3811" Type="http://schemas.openxmlformats.org/officeDocument/2006/relationships/hyperlink" Target="http://&#1101;&#1083;&#1077;&#1082;&#1090;&#1088;&#1086;-&#1084;&#1072;&#1088;&#1082;&#1077;&#1090;.&#1088;&#1092;/product/147474/pult-dlya-televizora-beko-rc-5b718f/" TargetMode="External"/><Relationship Id="rId_hyperlink_3812" Type="http://schemas.openxmlformats.org/officeDocument/2006/relationships/hyperlink" Target="http://&#1101;&#1083;&#1077;&#1082;&#1090;&#1088;&#1086;-&#1084;&#1072;&#1088;&#1082;&#1077;&#1090;.&#1088;&#1092;/product/165437/pult-dlya-televizora-beko-rc-613311-tv/" TargetMode="External"/><Relationship Id="rId_hyperlink_3813" Type="http://schemas.openxmlformats.org/officeDocument/2006/relationships/hyperlink" Target="http://&#1101;&#1083;&#1077;&#1082;&#1090;&#1088;&#1086;-&#1084;&#1072;&#1088;&#1082;&#1077;&#1090;.&#1088;&#1092;/product/145303/pult-dlya-televizora-beko-universalnyy-rm-283c-korpus-rc-7sz206/" TargetMode="External"/><Relationship Id="rId_hyperlink_3814" Type="http://schemas.openxmlformats.org/officeDocument/2006/relationships/hyperlink" Target="http://&#1101;&#1083;&#1077;&#1082;&#1090;&#1088;&#1086;-&#1084;&#1072;&#1088;&#1082;&#1077;&#1090;.&#1088;&#1092;/product/130083/pult-dlya-televizora-funai-kv-sx21hd/" TargetMode="External"/><Relationship Id="rId_hyperlink_3815" Type="http://schemas.openxmlformats.org/officeDocument/2006/relationships/hyperlink" Target="http://&#1101;&#1083;&#1077;&#1082;&#1090;&#1088;&#1086;-&#1084;&#1072;&#1088;&#1082;&#1077;&#1090;.&#1088;&#1092;/product/130150/pult-dlya-televizora-fusion-fltv-32h17/" TargetMode="External"/><Relationship Id="rId_hyperlink_3816" Type="http://schemas.openxmlformats.org/officeDocument/2006/relationships/hyperlink" Target="http://&#1101;&#1083;&#1077;&#1082;&#1090;&#1088;&#1086;-&#1084;&#1072;&#1088;&#1082;&#1077;&#1090;.&#1088;&#1092;/product/169124/pult-dlya-televizora-grundig-davi015-5710-ne-originalnyy-korpus/" TargetMode="External"/><Relationship Id="rId_hyperlink_3817" Type="http://schemas.openxmlformats.org/officeDocument/2006/relationships/hyperlink" Target="http://&#1101;&#1083;&#1077;&#1082;&#1090;&#1088;&#1086;-&#1084;&#1072;&#1088;&#1082;&#1077;&#1090;.&#1088;&#1092;/product/169125/pult-dlya-televizora-grundig-davi015-5710-originalnyy-korpus/" TargetMode="External"/><Relationship Id="rId_hyperlink_3818" Type="http://schemas.openxmlformats.org/officeDocument/2006/relationships/hyperlink" Target="http://&#1101;&#1083;&#1077;&#1082;&#1090;&#1088;&#1086;-&#1084;&#1072;&#1088;&#1082;&#1077;&#1090;.&#1088;&#1092;/product/169126/pult-dlya-televizora-grundig-pilot-tp81d/" TargetMode="External"/><Relationship Id="rId_hyperlink_3819" Type="http://schemas.openxmlformats.org/officeDocument/2006/relationships/hyperlink" Target="http://&#1101;&#1083;&#1077;&#1082;&#1090;&#1088;&#1086;-&#1084;&#1072;&#1088;&#1082;&#1077;&#1090;.&#1088;&#1092;/product/169127/pult-dlya-televizora-grundig-tp-100c/" TargetMode="External"/><Relationship Id="rId_hyperlink_3820" Type="http://schemas.openxmlformats.org/officeDocument/2006/relationships/hyperlink" Target="http://&#1101;&#1083;&#1077;&#1082;&#1090;&#1088;&#1086;-&#1084;&#1072;&#1088;&#1082;&#1077;&#1090;.&#1088;&#1092;/product/147453/pult-dlya-televizora-grundig-tp-711/" TargetMode="External"/><Relationship Id="rId_hyperlink_3821" Type="http://schemas.openxmlformats.org/officeDocument/2006/relationships/hyperlink" Target="http://&#1101;&#1083;&#1077;&#1082;&#1090;&#1088;&#1086;-&#1084;&#1072;&#1088;&#1082;&#1077;&#1090;.&#1088;&#1092;/product/147471/pult-dlya-televizora-grundig-tp-715/" TargetMode="External"/><Relationship Id="rId_hyperlink_3822" Type="http://schemas.openxmlformats.org/officeDocument/2006/relationships/hyperlink" Target="http://&#1101;&#1083;&#1077;&#1082;&#1090;&#1088;&#1086;-&#1084;&#1072;&#1088;&#1082;&#1077;&#1090;.&#1088;&#1092;/product/169128/pult-dlya-televizora-grundig-tp-720/" TargetMode="External"/><Relationship Id="rId_hyperlink_3823" Type="http://schemas.openxmlformats.org/officeDocument/2006/relationships/hyperlink" Target="http://&#1101;&#1083;&#1077;&#1082;&#1090;&#1088;&#1086;-&#1084;&#1072;&#1088;&#1082;&#1077;&#1090;.&#1088;&#1092;/product/147461/pult-dlya-televizora-grundig-tp-741/" TargetMode="External"/><Relationship Id="rId_hyperlink_3824" Type="http://schemas.openxmlformats.org/officeDocument/2006/relationships/hyperlink" Target="http://&#1101;&#1083;&#1077;&#1082;&#1090;&#1088;&#1086;-&#1084;&#1072;&#1088;&#1082;&#1077;&#1090;.&#1088;&#1092;/product/147470/pult-dlya-televizora-grundig-tp-750c/" TargetMode="External"/><Relationship Id="rId_hyperlink_3825" Type="http://schemas.openxmlformats.org/officeDocument/2006/relationships/hyperlink" Target="http://&#1101;&#1083;&#1077;&#1082;&#1090;&#1088;&#1086;-&#1084;&#1072;&#1088;&#1082;&#1077;&#1090;.&#1088;&#1092;/product/147481/pult-dlya-televizora-grundig-tp-751/" TargetMode="External"/><Relationship Id="rId_hyperlink_3826" Type="http://schemas.openxmlformats.org/officeDocument/2006/relationships/hyperlink" Target="http://&#1101;&#1083;&#1077;&#1082;&#1090;&#1088;&#1086;-&#1084;&#1072;&#1088;&#1082;&#1077;&#1090;.&#1088;&#1092;/product/136790/pult-dlya-televizora-grundig-universalnyy-rm-4280/" TargetMode="External"/><Relationship Id="rId_hyperlink_3827" Type="http://schemas.openxmlformats.org/officeDocument/2006/relationships/hyperlink" Target="http://&#1101;&#1083;&#1077;&#1082;&#1090;&#1088;&#1086;-&#1084;&#1072;&#1088;&#1082;&#1077;&#1090;.&#1088;&#1092;/product/173020/pult-dlya-televizora-grundig-universalnyy-rm-7080/" TargetMode="External"/><Relationship Id="rId_hyperlink_3828" Type="http://schemas.openxmlformats.org/officeDocument/2006/relationships/hyperlink" Target="http://&#1101;&#1083;&#1077;&#1082;&#1090;&#1088;&#1086;-&#1084;&#1072;&#1088;&#1082;&#1077;&#1090;.&#1088;&#1092;/product/173636/pult-dlya-televizora-mitsubishi-universalnyy-rm-011s/" TargetMode="External"/><Relationship Id="rId_hyperlink_3829" Type="http://schemas.openxmlformats.org/officeDocument/2006/relationships/hyperlink" Target="http://&#1101;&#1083;&#1077;&#1082;&#1090;&#1088;&#1086;-&#1084;&#1072;&#1088;&#1082;&#1077;&#1090;.&#1088;&#1092;/product/128339/pult-dlya-televizora-orion-076l052040-tv/" TargetMode="External"/><Relationship Id="rId_hyperlink_3830" Type="http://schemas.openxmlformats.org/officeDocument/2006/relationships/hyperlink" Target="http://&#1101;&#1083;&#1077;&#1082;&#1090;&#1088;&#1086;-&#1084;&#1072;&#1088;&#1082;&#1077;&#1090;.&#1088;&#1092;/product/128340/pult-dlya-televizora-orion-076l078030-tv/" TargetMode="External"/><Relationship Id="rId_hyperlink_3831" Type="http://schemas.openxmlformats.org/officeDocument/2006/relationships/hyperlink" Target="http://&#1101;&#1083;&#1077;&#1082;&#1090;&#1088;&#1086;-&#1084;&#1072;&#1088;&#1082;&#1077;&#1090;.&#1088;&#1092;/product/169152/pult-dlya-televizora-pioneer-axd1552/" TargetMode="External"/><Relationship Id="rId_hyperlink_3832" Type="http://schemas.openxmlformats.org/officeDocument/2006/relationships/hyperlink" Target="http://&#1101;&#1083;&#1077;&#1082;&#1090;&#1088;&#1086;-&#1084;&#1072;&#1088;&#1082;&#1077;&#1090;.&#1088;&#1092;/product/169216/pult-dlya-televizora-pioneer-universalnyy-rm-d2014-tvdvddvd-rec/" TargetMode="External"/><Relationship Id="rId_hyperlink_3833" Type="http://schemas.openxmlformats.org/officeDocument/2006/relationships/hyperlink" Target="http://&#1101;&#1083;&#1077;&#1082;&#1090;&#1088;&#1086;-&#1084;&#1072;&#1088;&#1082;&#1077;&#1090;.&#1088;&#1092;/product/173639/pult-dlya-televizora-pioneer-universalnyy-rm-d975/" TargetMode="External"/><Relationship Id="rId_hyperlink_3834" Type="http://schemas.openxmlformats.org/officeDocument/2006/relationships/hyperlink" Target="http://&#1101;&#1083;&#1077;&#1082;&#1090;&#1088;&#1086;-&#1084;&#1072;&#1088;&#1082;&#1077;&#1090;.&#1088;&#1092;/product/130122/pult-dlya-televizora-record-ew-10c/" TargetMode="External"/><Relationship Id="rId_hyperlink_3835" Type="http://schemas.openxmlformats.org/officeDocument/2006/relationships/hyperlink" Target="http://&#1101;&#1083;&#1077;&#1082;&#1090;&#1088;&#1086;-&#1084;&#1072;&#1088;&#1082;&#1077;&#1090;.&#1088;&#1092;/product/130123/pult-dlya-televizora-record-g1/" TargetMode="External"/><Relationship Id="rId_hyperlink_3836" Type="http://schemas.openxmlformats.org/officeDocument/2006/relationships/hyperlink" Target="http://&#1101;&#1083;&#1077;&#1082;&#1090;&#1088;&#1086;-&#1084;&#1072;&#1088;&#1082;&#1077;&#1090;.&#1088;&#1092;/product/147475/pult-dlya-televizora-record-r-28/" TargetMode="External"/><Relationship Id="rId_hyperlink_3837" Type="http://schemas.openxmlformats.org/officeDocument/2006/relationships/hyperlink" Target="http://&#1101;&#1083;&#1077;&#1082;&#1090;&#1088;&#1086;-&#1084;&#1072;&#1088;&#1082;&#1077;&#1090;.&#1088;&#1092;/product/132978/pult-dlya-televizora-record-rc-600-3026mini/" TargetMode="External"/><Relationship Id="rId_hyperlink_3838" Type="http://schemas.openxmlformats.org/officeDocument/2006/relationships/hyperlink" Target="http://&#1101;&#1083;&#1077;&#1082;&#1090;&#1088;&#1086;-&#1084;&#1072;&#1088;&#1082;&#1077;&#1090;.&#1088;&#1092;/product/130124/pult-dlya-televizora-recordavestshivaki-kc-24a/" TargetMode="External"/><Relationship Id="rId_hyperlink_3839" Type="http://schemas.openxmlformats.org/officeDocument/2006/relationships/hyperlink" Target="http://&#1101;&#1083;&#1077;&#1082;&#1090;&#1088;&#1086;-&#1084;&#1072;&#1088;&#1082;&#1077;&#1090;.&#1088;&#1092;/product/124719/pult-dlya-televizora-recordgeneralelektratrony-rc-02-51/" TargetMode="External"/><Relationship Id="rId_hyperlink_3840" Type="http://schemas.openxmlformats.org/officeDocument/2006/relationships/hyperlink" Target="http://&#1101;&#1083;&#1077;&#1082;&#1090;&#1088;&#1086;-&#1084;&#1072;&#1088;&#1082;&#1077;&#1090;.&#1088;&#1092;/product/128373/pult-dlya-televizora-sitronics-abl-105/" TargetMode="External"/><Relationship Id="rId_hyperlink_3841" Type="http://schemas.openxmlformats.org/officeDocument/2006/relationships/hyperlink" Target="http://&#1101;&#1083;&#1077;&#1082;&#1090;&#1088;&#1086;-&#1084;&#1072;&#1088;&#1082;&#1077;&#1090;.&#1088;&#1092;/product/154344/pult-dlya-televizora-sitronics-k16r-c3/" TargetMode="External"/><Relationship Id="rId_hyperlink_3842" Type="http://schemas.openxmlformats.org/officeDocument/2006/relationships/hyperlink" Target="http://&#1101;&#1083;&#1077;&#1082;&#1090;&#1088;&#1086;-&#1084;&#1072;&#1088;&#1082;&#1077;&#1090;.&#1088;&#1092;/product/130153/pult-dlya-televizora-sitronics-rc-l-03-lcd/" TargetMode="External"/><Relationship Id="rId_hyperlink_3843" Type="http://schemas.openxmlformats.org/officeDocument/2006/relationships/hyperlink" Target="http://&#1101;&#1083;&#1077;&#1082;&#1090;&#1088;&#1086;-&#1084;&#1072;&#1088;&#1082;&#1077;&#1090;.&#1088;&#1092;/product/154345/pult-dlya-televizora-sitronics-stv-2103/" TargetMode="External"/><Relationship Id="rId_hyperlink_3844" Type="http://schemas.openxmlformats.org/officeDocument/2006/relationships/hyperlink" Target="http://&#1101;&#1083;&#1077;&#1082;&#1090;&#1088;&#1086;-&#1084;&#1072;&#1088;&#1082;&#1077;&#1090;.&#1088;&#1092;/product/124728/pult-dlya-televizora-strong-hof3d88d4/" TargetMode="External"/><Relationship Id="rId_hyperlink_3845" Type="http://schemas.openxmlformats.org/officeDocument/2006/relationships/hyperlink" Target="http://&#1101;&#1083;&#1077;&#1082;&#1090;&#1088;&#1086;-&#1084;&#1072;&#1088;&#1082;&#1077;&#1090;.&#1088;&#1092;/product/173631/pult-dlya-televizora-vestel-fh-07/" TargetMode="External"/><Relationship Id="rId_hyperlink_3846" Type="http://schemas.openxmlformats.org/officeDocument/2006/relationships/hyperlink" Target="http://&#1101;&#1083;&#1077;&#1082;&#1090;&#1088;&#1086;-&#1084;&#1072;&#1088;&#1082;&#1077;&#1090;.&#1088;&#1092;/product/238764/pult-dlya-televizora-vestel-universalnyy-dlya-vseh-modeley-tv-rm-l1200-huayu/" TargetMode="External"/><Relationship Id="rId_hyperlink_3847" Type="http://schemas.openxmlformats.org/officeDocument/2006/relationships/hyperlink" Target="http://&#1101;&#1083;&#1077;&#1082;&#1090;&#1088;&#1086;-&#1084;&#1072;&#1088;&#1082;&#1077;&#1090;.&#1088;&#1092;/product/128355/pult-dlya-televizora-gorizont-rc-6-7-5-tv/" TargetMode="External"/><Relationship Id="rId_hyperlink_3848" Type="http://schemas.openxmlformats.org/officeDocument/2006/relationships/hyperlink" Target="http://&#1101;&#1083;&#1077;&#1082;&#1090;&#1088;&#1086;-&#1084;&#1072;&#1088;&#1082;&#1077;&#1090;.&#1088;&#1092;/product/169925/pult-dlya-televizora-gorizont-rc-e23-lcd-tv/" TargetMode="External"/><Relationship Id="rId_hyperlink_3849" Type="http://schemas.openxmlformats.org/officeDocument/2006/relationships/hyperlink" Target="http://&#1101;&#1083;&#1077;&#1082;&#1090;&#1088;&#1086;-&#1084;&#1072;&#1088;&#1082;&#1077;&#1090;.&#1088;&#1092;/product/132677/pult-dlya-televizora-sokol-rc-fx41/" TargetMode="External"/><Relationship Id="rId_hyperlink_3850" Type="http://schemas.openxmlformats.org/officeDocument/2006/relationships/hyperlink" Target="http://&#1101;&#1083;&#1077;&#1082;&#1090;&#1088;&#1086;-&#1084;&#1072;&#1088;&#1082;&#1077;&#1090;.&#1088;&#1092;/product/169193/pult-dlya-televizora-spektr-tv54tc6107-if-03-10725/" TargetMode="External"/><Relationship Id="rId_hyperlink_3851" Type="http://schemas.openxmlformats.org/officeDocument/2006/relationships/hyperlink" Target="http://&#1101;&#1083;&#1077;&#1082;&#1090;&#1088;&#1086;-&#1084;&#1072;&#1088;&#1082;&#1077;&#1090;.&#1088;&#1092;/product/247455/remkomplekt-dlya-pultov-rezinki-kley/" TargetMode="External"/><Relationship Id="rId_hyperlink_3852" Type="http://schemas.openxmlformats.org/officeDocument/2006/relationships/hyperlink" Target="http://&#1101;&#1083;&#1077;&#1082;&#1090;&#1088;&#1086;-&#1084;&#1072;&#1088;&#1082;&#1077;&#1090;.&#1088;&#1092;/product/177491/chehol-dlya-pulta-du-50h210/" TargetMode="External"/><Relationship Id="rId_hyperlink_3853" Type="http://schemas.openxmlformats.org/officeDocument/2006/relationships/hyperlink" Target="http://&#1101;&#1083;&#1077;&#1082;&#1090;&#1088;&#1086;-&#1084;&#1072;&#1088;&#1082;&#1077;&#1090;.&#1088;&#1092;/product/239714/chehol-dlya-pulta-du-50h230/" TargetMode="External"/><Relationship Id="rId_hyperlink_3854" Type="http://schemas.openxmlformats.org/officeDocument/2006/relationships/hyperlink" Target="http://&#1101;&#1083;&#1077;&#1082;&#1090;&#1088;&#1086;-&#1084;&#1072;&#1088;&#1082;&#1077;&#1090;.&#1088;&#1092;/product/177496/chehol-dlya-pulta-du-60h130/" TargetMode="External"/><Relationship Id="rId_hyperlink_3855" Type="http://schemas.openxmlformats.org/officeDocument/2006/relationships/hyperlink" Target="http://&#1101;&#1083;&#1077;&#1082;&#1090;&#1088;&#1086;-&#1084;&#1072;&#1088;&#1082;&#1077;&#1090;.&#1088;&#1092;/product/177497/chehol-dlya-pulta-du-60h150/" TargetMode="External"/><Relationship Id="rId_hyperlink_3856" Type="http://schemas.openxmlformats.org/officeDocument/2006/relationships/hyperlink" Target="http://&#1101;&#1083;&#1077;&#1082;&#1090;&#1088;&#1086;-&#1084;&#1072;&#1088;&#1082;&#1077;&#1090;.&#1088;&#1092;/product/247452/chehol-dlya-pulta-du-60h190/" TargetMode="External"/><Relationship Id="rId_hyperlink_3857" Type="http://schemas.openxmlformats.org/officeDocument/2006/relationships/hyperlink" Target="http://&#1101;&#1083;&#1077;&#1082;&#1090;&#1088;&#1086;-&#1084;&#1072;&#1088;&#1082;&#1077;&#1090;.&#1088;&#1092;/product/247454/chehol-dlya-pulta-du-60h250/" TargetMode="External"/><Relationship Id="rId_hyperlink_3858" Type="http://schemas.openxmlformats.org/officeDocument/2006/relationships/hyperlink" Target="http://&#1101;&#1083;&#1077;&#1082;&#1090;&#1088;&#1086;-&#1084;&#1072;&#1088;&#1082;&#1077;&#1090;.&#1088;&#1092;/product/244975/chehol-dlya-pulta-du-lg-s-kolesom-prokrutki-wimax/" TargetMode="External"/><Relationship Id="rId_hyperlink_3859" Type="http://schemas.openxmlformats.org/officeDocument/2006/relationships/hyperlink" Target="http://&#1101;&#1083;&#1077;&#1082;&#1090;&#1088;&#1086;-&#1084;&#1072;&#1088;&#1082;&#1077;&#1090;.&#1088;&#1092;/product/244978/chehol-dlya-pulta-du-samsung-serii-j-wimax/" TargetMode="External"/><Relationship Id="rId_hyperlink_3860" Type="http://schemas.openxmlformats.org/officeDocument/2006/relationships/hyperlink" Target="http://&#1101;&#1083;&#1077;&#1082;&#1090;&#1088;&#1086;-&#1084;&#1072;&#1088;&#1082;&#1077;&#1090;.&#1088;&#1092;/product/244977/chehol-dlya-pulta-du-samsung-serii-q-2023-wimax/" TargetMode="External"/><Relationship Id="rId_hyperlink_3861" Type="http://schemas.openxmlformats.org/officeDocument/2006/relationships/hyperlink" Target="http://&#1101;&#1083;&#1077;&#1082;&#1090;&#1088;&#1086;-&#1084;&#1072;&#1088;&#1082;&#1077;&#1090;.&#1088;&#1092;/product/244976/chehol-dlya-pulta-du-samsung-serii-q-wimax/" TargetMode="External"/><Relationship Id="rId_hyperlink_3862" Type="http://schemas.openxmlformats.org/officeDocument/2006/relationships/hyperlink" Target="http://&#1101;&#1083;&#1077;&#1082;&#1090;&#1088;&#1086;-&#1084;&#1072;&#1088;&#1082;&#1077;&#1090;.&#1088;&#1092;/product/246258/chehol-dlya-pulta-du-tcl-23-wimax/" TargetMode="External"/><Relationship Id="rId_hyperlink_3863" Type="http://schemas.openxmlformats.org/officeDocument/2006/relationships/hyperlink" Target="http://&#1101;&#1083;&#1077;&#1082;&#1090;&#1088;&#1086;-&#1084;&#1072;&#1088;&#1082;&#1077;&#1090;.&#1088;&#1092;/product/239711/chehol-dlya-pulta-du-tricolor-general-gs-b212-gs-b211/" TargetMode="External"/><Relationship Id="rId_hyperlink_3864" Type="http://schemas.openxmlformats.org/officeDocument/2006/relationships/hyperlink" Target="http://&#1101;&#1083;&#1077;&#1082;&#1090;&#1088;&#1086;-&#1084;&#1072;&#1088;&#1082;&#1077;&#1090;.&#1088;&#1092;/product/241080/chehol-dlya-pulta-du-wimax-45h150/" TargetMode="External"/><Relationship Id="rId_hyperlink_3865" Type="http://schemas.openxmlformats.org/officeDocument/2006/relationships/hyperlink" Target="http://&#1101;&#1083;&#1077;&#1082;&#1090;&#1088;&#1086;-&#1084;&#1072;&#1088;&#1082;&#1077;&#1090;.&#1088;&#1092;/product/239710/chehol-dlya-pulta-du-wimax-45h170/" TargetMode="External"/><Relationship Id="rId_hyperlink_3866" Type="http://schemas.openxmlformats.org/officeDocument/2006/relationships/hyperlink" Target="http://&#1101;&#1083;&#1077;&#1082;&#1090;&#1088;&#1086;-&#1084;&#1072;&#1088;&#1082;&#1077;&#1090;.&#1088;&#1092;/product/177484/chehol-dlya-pulta-du-wimax-50h130/" TargetMode="External"/><Relationship Id="rId_hyperlink_3867" Type="http://schemas.openxmlformats.org/officeDocument/2006/relationships/hyperlink" Target="http://&#1101;&#1083;&#1077;&#1082;&#1090;&#1088;&#1086;-&#1084;&#1072;&#1088;&#1082;&#1077;&#1090;.&#1088;&#1092;/product/177485/chehol-dlya-pulta-du-wimax-50h150/" TargetMode="External"/><Relationship Id="rId_hyperlink_3868" Type="http://schemas.openxmlformats.org/officeDocument/2006/relationships/hyperlink" Target="http://&#1101;&#1083;&#1077;&#1082;&#1090;&#1088;&#1086;-&#1084;&#1072;&#1088;&#1082;&#1077;&#1090;.&#1088;&#1092;/product/177489/chehol-dlya-pulta-du-wimax-50h190/" TargetMode="External"/><Relationship Id="rId_hyperlink_3869" Type="http://schemas.openxmlformats.org/officeDocument/2006/relationships/hyperlink" Target="http://&#1101;&#1083;&#1077;&#1082;&#1090;&#1088;&#1086;-&#1084;&#1072;&#1088;&#1082;&#1077;&#1090;.&#1088;&#1092;/product/234091/chehol-dlya-pulta-du-wimax-50h210/" TargetMode="External"/><Relationship Id="rId_hyperlink_3870" Type="http://schemas.openxmlformats.org/officeDocument/2006/relationships/hyperlink" Target="http://&#1101;&#1083;&#1077;&#1082;&#1090;&#1088;&#1086;-&#1084;&#1072;&#1088;&#1082;&#1077;&#1090;.&#1088;&#1092;/product/177493/chehol-dlya-pulta-du-wimax-50h230/" TargetMode="External"/><Relationship Id="rId_hyperlink_3871" Type="http://schemas.openxmlformats.org/officeDocument/2006/relationships/hyperlink" Target="http://&#1101;&#1083;&#1077;&#1082;&#1090;&#1088;&#1086;-&#1084;&#1072;&#1088;&#1082;&#1077;&#1090;.&#1088;&#1092;/product/177495/chehol-dlya-pulta-du-wimax-50h250/" TargetMode="External"/><Relationship Id="rId_hyperlink_3872" Type="http://schemas.openxmlformats.org/officeDocument/2006/relationships/hyperlink" Target="http://&#1101;&#1083;&#1077;&#1082;&#1090;&#1088;&#1086;-&#1084;&#1072;&#1088;&#1082;&#1077;&#1090;.&#1088;&#1092;/product/241079/chehol-dlya-pulta-du-wimax-60h130/" TargetMode="External"/><Relationship Id="rId_hyperlink_3873" Type="http://schemas.openxmlformats.org/officeDocument/2006/relationships/hyperlink" Target="http://&#1101;&#1083;&#1077;&#1082;&#1090;&#1088;&#1086;-&#1084;&#1072;&#1088;&#1082;&#1077;&#1090;.&#1088;&#1092;/product/241081/chehol-dlya-pulta-du-wimax-60h150/" TargetMode="External"/><Relationship Id="rId_hyperlink_3874" Type="http://schemas.openxmlformats.org/officeDocument/2006/relationships/hyperlink" Target="http://&#1101;&#1083;&#1077;&#1082;&#1090;&#1088;&#1086;-&#1084;&#1072;&#1088;&#1082;&#1077;&#1090;.&#1088;&#1092;/product/177498/chehol-dlya-pulta-du-wimax-60h170/" TargetMode="External"/><Relationship Id="rId_hyperlink_3875" Type="http://schemas.openxmlformats.org/officeDocument/2006/relationships/hyperlink" Target="http://&#1101;&#1083;&#1077;&#1082;&#1090;&#1088;&#1086;-&#1084;&#1072;&#1088;&#1082;&#1077;&#1090;.&#1088;&#1092;/product/177499/chehol-dlya-pulta-du-wimax-60h190/" TargetMode="External"/><Relationship Id="rId_hyperlink_3876" Type="http://schemas.openxmlformats.org/officeDocument/2006/relationships/hyperlink" Target="http://&#1101;&#1083;&#1077;&#1082;&#1090;&#1088;&#1086;-&#1084;&#1072;&#1088;&#1082;&#1077;&#1090;.&#1088;&#1092;/product/177501/chehol-dlya-pulta-du-wimax-60h210/" TargetMode="External"/><Relationship Id="rId_hyperlink_3877" Type="http://schemas.openxmlformats.org/officeDocument/2006/relationships/hyperlink" Target="http://&#1101;&#1083;&#1077;&#1082;&#1090;&#1088;&#1086;-&#1084;&#1072;&#1088;&#1082;&#1077;&#1090;.&#1088;&#1092;/product/177502/chehol-dlya-pulta-du-wimax-60h230/" TargetMode="External"/><Relationship Id="rId_hyperlink_3878" Type="http://schemas.openxmlformats.org/officeDocument/2006/relationships/hyperlink" Target="http://&#1101;&#1083;&#1077;&#1082;&#1090;&#1088;&#1086;-&#1084;&#1072;&#1088;&#1082;&#1077;&#1090;.&#1088;&#1092;/product/248468/radiopriemnik-bs-047u/" TargetMode="External"/><Relationship Id="rId_hyperlink_3879" Type="http://schemas.openxmlformats.org/officeDocument/2006/relationships/hyperlink" Target="http://&#1101;&#1083;&#1077;&#1082;&#1090;&#1088;&#1086;-&#1084;&#1072;&#1088;&#1082;&#1077;&#1090;.&#1088;&#1092;/product/251172/radiopriemnik-deespi-retro-stil-re-01b-btamfmswusbauxmicrosd/" TargetMode="External"/><Relationship Id="rId_hyperlink_3880" Type="http://schemas.openxmlformats.org/officeDocument/2006/relationships/hyperlink" Target="http://&#1101;&#1083;&#1077;&#1082;&#1090;&#1088;&#1086;-&#1084;&#1072;&#1088;&#1082;&#1077;&#1090;.&#1088;&#1092;/product/251173/radiopriemnik-deespi-retro-stil-re-01r-btamfmswusbauxmicrosd/" TargetMode="External"/><Relationship Id="rId_hyperlink_3881" Type="http://schemas.openxmlformats.org/officeDocument/2006/relationships/hyperlink" Target="http://&#1101;&#1083;&#1077;&#1082;&#1090;&#1088;&#1086;-&#1084;&#1072;&#1088;&#1082;&#1077;&#1090;.&#1088;&#1092;/product/251174/radiopriemnik-deespi-retro-stil-re-02-btamfmswusbauxmicrosd/" TargetMode="External"/><Relationship Id="rId_hyperlink_3882" Type="http://schemas.openxmlformats.org/officeDocument/2006/relationships/hyperlink" Target="http://&#1101;&#1083;&#1077;&#1082;&#1090;&#1088;&#1086;-&#1084;&#1072;&#1088;&#1082;&#1077;&#1090;.&#1088;&#1092;/product/251175/radiopriemnik-deespi-retro-stil-re-03-btamfmswusbauxmicrosd/" TargetMode="External"/><Relationship Id="rId_hyperlink_3883" Type="http://schemas.openxmlformats.org/officeDocument/2006/relationships/hyperlink" Target="http://&#1101;&#1083;&#1077;&#1082;&#1090;&#1088;&#1086;-&#1084;&#1072;&#1088;&#1082;&#1077;&#1090;.&#1088;&#1092;/product/251176/radiopriemnik-deespi-retro-stil-re-04-btamfmswusbauxmicrosd/" TargetMode="External"/><Relationship Id="rId_hyperlink_3884" Type="http://schemas.openxmlformats.org/officeDocument/2006/relationships/hyperlink" Target="http://&#1101;&#1083;&#1077;&#1082;&#1090;&#1088;&#1086;-&#1084;&#1072;&#1088;&#1082;&#1077;&#1090;.&#1088;&#1092;/product/251177/radiopriemnik-deespi-retro-stil-re-05-btamfmswusbauxmicrosd/" TargetMode="External"/><Relationship Id="rId_hyperlink_3885" Type="http://schemas.openxmlformats.org/officeDocument/2006/relationships/hyperlink" Target="http://&#1101;&#1083;&#1077;&#1082;&#1090;&#1088;&#1086;-&#1084;&#1072;&#1088;&#1082;&#1077;&#1090;.&#1088;&#1092;/product/251178/radiopriemnik-deespi-retro-stil-re-06-btamfmswusbauxmicrosd/" TargetMode="External"/><Relationship Id="rId_hyperlink_3886" Type="http://schemas.openxmlformats.org/officeDocument/2006/relationships/hyperlink" Target="http://&#1101;&#1083;&#1077;&#1082;&#1090;&#1088;&#1086;-&#1084;&#1072;&#1088;&#1082;&#1077;&#1090;.&#1088;&#1092;/product/251179/radiopriemnik-deespi-retro-stil-re-07-btamfmswusbauxmicrosd/" TargetMode="External"/><Relationship Id="rId_hyperlink_3887" Type="http://schemas.openxmlformats.org/officeDocument/2006/relationships/hyperlink" Target="http://&#1101;&#1083;&#1077;&#1082;&#1090;&#1088;&#1086;-&#1084;&#1072;&#1088;&#1082;&#1077;&#1090;.&#1088;&#1092;/product/251180/radiopriemnik-deespi-retro-stil-re-08-btamfmswusbauxmicrosd/" TargetMode="External"/><Relationship Id="rId_hyperlink_3888" Type="http://schemas.openxmlformats.org/officeDocument/2006/relationships/hyperlink" Target="http://&#1101;&#1083;&#1077;&#1082;&#1090;&#1088;&#1086;-&#1084;&#1072;&#1088;&#1082;&#1077;&#1090;.&#1088;&#1092;/product/251181/radiopriemnik-deespi-retro-stil-re-09-btamfmswusbauxmicrosd/" TargetMode="External"/><Relationship Id="rId_hyperlink_3889" Type="http://schemas.openxmlformats.org/officeDocument/2006/relationships/hyperlink" Target="http://&#1101;&#1083;&#1077;&#1082;&#1090;&#1088;&#1086;-&#1084;&#1072;&#1088;&#1082;&#1077;&#1090;.&#1088;&#1092;/product/167859/radiopriemnik-fepe-fp-1821u-analogovyy-strelochnyy-displey-fm-am-sv-pitsetevoy-220vbatareyki-2hr20/" TargetMode="External"/><Relationship Id="rId_hyperlink_3890" Type="http://schemas.openxmlformats.org/officeDocument/2006/relationships/hyperlink" Target="http://&#1101;&#1083;&#1077;&#1082;&#1090;&#1088;&#1086;-&#1084;&#1072;&#1088;&#1082;&#1077;&#1090;.&#1088;&#1092;/product/247282/radiopriemnik-waxiba-xb-901rec/" TargetMode="External"/><Relationship Id="rId_hyperlink_3891" Type="http://schemas.openxmlformats.org/officeDocument/2006/relationships/hyperlink" Target="http://&#1101;&#1083;&#1077;&#1082;&#1090;&#1088;&#1086;-&#1084;&#1072;&#1088;&#1082;&#1077;&#1090;.&#1088;&#1092;/product/169103/radiopriemnik-portativnyy-bzrp-rp-319-ukv-64-108mgc-akb-220v-usb-sd-microsd-bluetooth-chasy/" TargetMode="External"/><Relationship Id="rId_hyperlink_3892" Type="http://schemas.openxmlformats.org/officeDocument/2006/relationships/hyperlink" Target="http://&#1101;&#1083;&#1077;&#1082;&#1090;&#1088;&#1086;-&#1084;&#1072;&#1088;&#1082;&#1077;&#1090;.&#1088;&#1092;/product/138209/radiopriemnik-portativnyy-efir-10-bat-2r20-ne-v-komplekte-220v-akb900mach-usb-sd-micro-sd-2-svetodfon/" TargetMode="External"/><Relationship Id="rId_hyperlink_3893" Type="http://schemas.openxmlformats.org/officeDocument/2006/relationships/hyperlink" Target="http://&#1101;&#1083;&#1077;&#1082;&#1090;&#1088;&#1086;-&#1084;&#1072;&#1088;&#1082;&#1077;&#1090;.&#1088;&#1092;/product/226677/radiopriemnik-portativnyy-efir-13-fm-64-108mgc-bat-4r20-220v-usbsdmicrosdaux/" TargetMode="External"/><Relationship Id="rId_hyperlink_3894" Type="http://schemas.openxmlformats.org/officeDocument/2006/relationships/hyperlink" Target="http://&#1101;&#1083;&#1077;&#1082;&#1090;&#1088;&#1086;-&#1084;&#1072;&#1088;&#1082;&#1077;&#1090;.&#1088;&#1092;/product/239630/radiopriemnik-portativnyy-deespi-re-16-mr-606ac/" TargetMode="External"/><Relationship Id="rId_hyperlink_3895" Type="http://schemas.openxmlformats.org/officeDocument/2006/relationships/hyperlink" Target="http://&#1101;&#1083;&#1077;&#1082;&#1090;&#1088;&#1086;-&#1084;&#1072;&#1088;&#1082;&#1077;&#1090;.&#1088;&#1092;/product/239631/radiopriemnik-portativnyy-deespi-re-17-mr-607ac/" TargetMode="External"/><Relationship Id="rId_hyperlink_3896" Type="http://schemas.openxmlformats.org/officeDocument/2006/relationships/hyperlink" Target="http://&#1101;&#1083;&#1077;&#1082;&#1090;&#1088;&#1086;-&#1084;&#1072;&#1088;&#1082;&#1077;&#1090;.&#1088;&#1092;/product/239632/radiopriemnik-portativnyy-deespi-re-18-mr-608ac/" TargetMode="External"/><Relationship Id="rId_hyperlink_3897" Type="http://schemas.openxmlformats.org/officeDocument/2006/relationships/hyperlink" Target="http://&#1101;&#1083;&#1077;&#1082;&#1090;&#1088;&#1086;-&#1084;&#1072;&#1088;&#1082;&#1077;&#1090;.&#1088;&#1092;/product/239633/radiopriemnik-portativnyy-deespi-re-19-mr-609ac/" TargetMode="External"/><Relationship Id="rId_hyperlink_3898" Type="http://schemas.openxmlformats.org/officeDocument/2006/relationships/hyperlink" Target="http://&#1101;&#1083;&#1077;&#1082;&#1090;&#1088;&#1086;-&#1084;&#1072;&#1088;&#1082;&#1077;&#1090;.&#1088;&#1092;/product/174257/radiopriemnik-portativnyy-fepe-fp-1360u-analogovyy-fm-am-sv-displstrelochnyy-pitsetevoy2hr20-usb-sd-tf-fonarik-aux-razem-dlya-mikr-svetomuzyka-o/" TargetMode="External"/><Relationship Id="rId_hyperlink_3899" Type="http://schemas.openxmlformats.org/officeDocument/2006/relationships/hyperlink" Target="http://&#1101;&#1083;&#1077;&#1082;&#1090;&#1088;&#1086;-&#1084;&#1072;&#1088;&#1082;&#1077;&#1090;.&#1088;&#1092;/product/142227/radiopriemnik-portativnyy-fepe-fp-1372u-cifrovoy-fm-am-sv-svetomuzrgb-pitsetevoy2hr20-usb-sd-aux/" TargetMode="External"/><Relationship Id="rId_hyperlink_3900" Type="http://schemas.openxmlformats.org/officeDocument/2006/relationships/hyperlink" Target="http://&#1101;&#1083;&#1077;&#1082;&#1090;&#1088;&#1086;-&#1084;&#1072;&#1088;&#1082;&#1077;&#1090;.&#1088;&#1092;/product/146257/radiopriemnik-portativnyy-fepe-fp-1775u-analogovyy-fm-am-sv-displstrelochnyy-pitsetevoy2hr20-chernyy-seryy/" TargetMode="External"/><Relationship Id="rId_hyperlink_3901" Type="http://schemas.openxmlformats.org/officeDocument/2006/relationships/hyperlink" Target="http://&#1101;&#1083;&#1077;&#1082;&#1090;&#1088;&#1086;-&#1084;&#1072;&#1088;&#1082;&#1077;&#1090;.&#1088;&#1092;/product/146259/radiopriemnik-portativnyy-fepe-fp-1781bt-analogovyy-fm-am-sv-displstrelochnyy-pitsetevoy2hr20-chernyy-seryy/" TargetMode="External"/><Relationship Id="rId_hyperlink_3902" Type="http://schemas.openxmlformats.org/officeDocument/2006/relationships/hyperlink" Target="http://&#1101;&#1083;&#1077;&#1082;&#1090;&#1088;&#1086;-&#1084;&#1072;&#1088;&#1082;&#1077;&#1090;.&#1088;&#1092;/product/167860/radiopriemnik-portativnyy-fepe-fp-1823u-analogovyy-fm-am-sv-displstrelochnyy-pitsetevoy2hr20-chernyy-seryy/" TargetMode="External"/><Relationship Id="rId_hyperlink_3903" Type="http://schemas.openxmlformats.org/officeDocument/2006/relationships/hyperlink" Target="http://&#1101;&#1083;&#1077;&#1082;&#1090;&#1088;&#1086;-&#1084;&#1072;&#1088;&#1082;&#1077;&#1090;.&#1088;&#1092;/product/229462/radiopriemnik-portativnyy-fepe-fp-252bt-s-solnechnaya-panel/" TargetMode="External"/><Relationship Id="rId_hyperlink_3904" Type="http://schemas.openxmlformats.org/officeDocument/2006/relationships/hyperlink" Target="http://&#1101;&#1083;&#1077;&#1082;&#1090;&#1088;&#1086;-&#1084;&#1072;&#1088;&#1082;&#1077;&#1090;.&#1088;&#1092;/product/229463/radiopriemnik-portativnyy-fepe-fp-256bt-s-solnechnaya-panel/" TargetMode="External"/><Relationship Id="rId_hyperlink_3905" Type="http://schemas.openxmlformats.org/officeDocument/2006/relationships/hyperlink" Target="http://&#1101;&#1083;&#1077;&#1082;&#1090;&#1088;&#1086;-&#1084;&#1072;&#1088;&#1082;&#1077;&#1090;.&#1088;&#1092;/product/243451/radiopriemnik-portativnyy-fepe-fp-285bt/" TargetMode="External"/><Relationship Id="rId_hyperlink_3906" Type="http://schemas.openxmlformats.org/officeDocument/2006/relationships/hyperlink" Target="http://&#1101;&#1083;&#1077;&#1082;&#1090;&#1088;&#1086;-&#1084;&#1072;&#1088;&#1082;&#1077;&#1090;.&#1088;&#1092;/product/183676/radiopriemnik-portativnyy-joc-h044u-cifrovoy-fm-displ-led-pitsetevoyakb-usb-sd-aux/" TargetMode="External"/><Relationship Id="rId_hyperlink_3907" Type="http://schemas.openxmlformats.org/officeDocument/2006/relationships/hyperlink" Target="http://&#1101;&#1083;&#1077;&#1082;&#1090;&#1088;&#1086;-&#1084;&#1072;&#1088;&#1082;&#1077;&#1090;.&#1088;&#1092;/product/135526/radiopriemnik-portativnyy-kipo-kb-308-v-rp-setev/" TargetMode="External"/><Relationship Id="rId_hyperlink_3908" Type="http://schemas.openxmlformats.org/officeDocument/2006/relationships/hyperlink" Target="http://&#1101;&#1083;&#1077;&#1082;&#1090;&#1088;&#1086;-&#1084;&#1072;&#1088;&#1082;&#1077;&#1090;.&#1088;&#1092;/product/132007/radiopriemnik-portativnyy-kipo-kb-409as-analogovyy-fm-sv-kv-displstrelochnyy-pitsetevoy3hr20-vyhnaush/" TargetMode="External"/><Relationship Id="rId_hyperlink_3909" Type="http://schemas.openxmlformats.org/officeDocument/2006/relationships/hyperlink" Target="http://&#1101;&#1083;&#1077;&#1082;&#1090;&#1088;&#1086;-&#1084;&#1072;&#1088;&#1082;&#1077;&#1090;.&#1088;&#1092;/product/235037/radiopriemnik-portativnyy-meier-m-35vt/" TargetMode="External"/><Relationship Id="rId_hyperlink_3910" Type="http://schemas.openxmlformats.org/officeDocument/2006/relationships/hyperlink" Target="http://&#1101;&#1083;&#1077;&#1082;&#1090;&#1088;&#1086;-&#1084;&#1072;&#1088;&#1082;&#1077;&#1090;.&#1088;&#1092;/product/245691/radiopriemnik-portativnyy-waxiba-xb-281ur/" TargetMode="External"/><Relationship Id="rId_hyperlink_3911" Type="http://schemas.openxmlformats.org/officeDocument/2006/relationships/hyperlink" Target="http://&#1101;&#1083;&#1077;&#1082;&#1090;&#1088;&#1086;-&#1084;&#1072;&#1088;&#1082;&#1077;&#1090;.&#1088;&#1092;/product/235035/radiopriemnik-portativnyy-waxiba-xb-701bt-s-fonarikom/" TargetMode="External"/><Relationship Id="rId_hyperlink_3912" Type="http://schemas.openxmlformats.org/officeDocument/2006/relationships/hyperlink" Target="http://&#1101;&#1083;&#1077;&#1082;&#1090;&#1088;&#1086;-&#1084;&#1072;&#1088;&#1082;&#1077;&#1090;.&#1088;&#1092;/product/249470/radiopriemnik-portativnyy-waxiba-xb-741s/" TargetMode="External"/><Relationship Id="rId_hyperlink_3913" Type="http://schemas.openxmlformats.org/officeDocument/2006/relationships/hyperlink" Target="http://&#1101;&#1083;&#1077;&#1082;&#1090;&#1088;&#1086;-&#1084;&#1072;&#1088;&#1082;&#1077;&#1090;.&#1088;&#1092;/product/235036/radiopriemnik-portativnyy-waxiba-xb-752urt/" TargetMode="External"/><Relationship Id="rId_hyperlink_3914" Type="http://schemas.openxmlformats.org/officeDocument/2006/relationships/hyperlink" Target="http://&#1101;&#1083;&#1077;&#1082;&#1090;&#1088;&#1086;-&#1084;&#1072;&#1088;&#1082;&#1077;&#1090;.&#1088;&#1092;/product/226800/radiopriemnik-portativnyy-waxiba-xb-772bt/" TargetMode="External"/><Relationship Id="rId_hyperlink_3915" Type="http://schemas.openxmlformats.org/officeDocument/2006/relationships/hyperlink" Target="http://&#1101;&#1083;&#1077;&#1082;&#1090;&#1088;&#1086;-&#1084;&#1072;&#1088;&#1082;&#1077;&#1090;.&#1088;&#1092;/product/250632/radiopriemnik-portativnyy-xbsontec-xb-1780urt/" TargetMode="External"/><Relationship Id="rId_hyperlink_3916" Type="http://schemas.openxmlformats.org/officeDocument/2006/relationships/hyperlink" Target="http://&#1101;&#1083;&#1077;&#1082;&#1090;&#1088;&#1086;-&#1084;&#1072;&#1088;&#1082;&#1077;&#1090;.&#1088;&#1092;/product/227366/radiopriemnik-portativnyy-efir-15-analogovyy-fm-am-pitanie-r20-tip-d-dc-3v/" TargetMode="External"/><Relationship Id="rId_hyperlink_3917" Type="http://schemas.openxmlformats.org/officeDocument/2006/relationships/hyperlink" Target="http://&#1101;&#1083;&#1077;&#1082;&#1090;&#1088;&#1086;-&#1084;&#1072;&#1088;&#1082;&#1077;&#1090;.&#1088;&#1092;/product/236946/akkumulyator-dlya-racii-36v-800mah-et-h-1795/" TargetMode="External"/><Relationship Id="rId_hyperlink_3918" Type="http://schemas.openxmlformats.org/officeDocument/2006/relationships/hyperlink" Target="http://&#1101;&#1083;&#1077;&#1082;&#1090;&#1088;&#1086;-&#1084;&#1072;&#1088;&#1082;&#1077;&#1090;.&#1088;&#1092;/product/236947/akkumulyator-dlya-racii-48v-600mah-ni-mh-4h-aaa600-et-rc-4806w/" TargetMode="External"/><Relationship Id="rId_hyperlink_3919" Type="http://schemas.openxmlformats.org/officeDocument/2006/relationships/hyperlink" Target="http://&#1101;&#1083;&#1077;&#1082;&#1090;&#1088;&#1086;-&#1084;&#1072;&#1088;&#1082;&#1077;&#1090;.&#1088;&#1092;/product/236949/akkumulyator-dlya-racii-48v-800mah-et-h-1792-pk1/" TargetMode="External"/><Relationship Id="rId_hyperlink_3920" Type="http://schemas.openxmlformats.org/officeDocument/2006/relationships/hyperlink" Target="http://&#1101;&#1083;&#1077;&#1082;&#1090;&#1088;&#1086;-&#1084;&#1072;&#1088;&#1082;&#1077;&#1090;.&#1088;&#1092;/product/236948/akkumulyator-dlya-racii-48v-800mah-4h-aaa800-ext-h-1798/" TargetMode="External"/><Relationship Id="rId_hyperlink_3921" Type="http://schemas.openxmlformats.org/officeDocument/2006/relationships/hyperlink" Target="http://&#1101;&#1083;&#1077;&#1082;&#1090;&#1088;&#1086;-&#1084;&#1072;&#1088;&#1082;&#1077;&#1090;.&#1088;&#1092;/product/125778/akkumulyator-dlya-racii-bf-11-baofeng-666777888/" TargetMode="External"/><Relationship Id="rId_hyperlink_3922" Type="http://schemas.openxmlformats.org/officeDocument/2006/relationships/hyperlink" Target="http://&#1101;&#1083;&#1077;&#1082;&#1090;&#1088;&#1086;-&#1084;&#1072;&#1088;&#1082;&#1077;&#1090;.&#1088;&#1092;/product/223076/akkumulyator-dlya-racii-bf-t1/" TargetMode="External"/><Relationship Id="rId_hyperlink_3923" Type="http://schemas.openxmlformats.org/officeDocument/2006/relationships/hyperlink" Target="http://&#1101;&#1083;&#1077;&#1082;&#1090;&#1088;&#1086;-&#1084;&#1072;&#1088;&#1082;&#1077;&#1090;.&#1088;&#1092;/product/223077/akkumulyator-dlya-racii-ot-rck01-bl-5th-f8uv-5r/" TargetMode="External"/><Relationship Id="rId_hyperlink_3924" Type="http://schemas.openxmlformats.org/officeDocument/2006/relationships/hyperlink" Target="http://&#1101;&#1083;&#1077;&#1082;&#1090;&#1088;&#1086;-&#1084;&#1072;&#1088;&#1082;&#1077;&#1090;.&#1088;&#1092;/product/238070/zaryadnoe-ustroystvo-usb-dlya-akb-racii-baofeng-uv-5r/" TargetMode="External"/><Relationship Id="rId_hyperlink_3925" Type="http://schemas.openxmlformats.org/officeDocument/2006/relationships/hyperlink" Target="http://&#1101;&#1083;&#1077;&#1082;&#1090;&#1088;&#1086;-&#1084;&#1072;&#1088;&#1082;&#1077;&#1090;.&#1088;&#1092;/product/237244/zaryadnoe-ustroystvo-dlya-akb-racii-baofeng-uv-5r-220v/" TargetMode="External"/><Relationship Id="rId_hyperlink_3926" Type="http://schemas.openxmlformats.org/officeDocument/2006/relationships/hyperlink" Target="http://&#1101;&#1083;&#1077;&#1082;&#1090;&#1088;&#1086;-&#1084;&#1072;&#1088;&#1082;&#1077;&#1090;.&#1088;&#1092;/product/235071/zaryadnoe-ustroystvo-dlya-racii-baofeng/" TargetMode="External"/><Relationship Id="rId_hyperlink_3927" Type="http://schemas.openxmlformats.org/officeDocument/2006/relationships/hyperlink" Target="http://&#1101;&#1083;&#1077;&#1082;&#1090;&#1088;&#1086;-&#1084;&#1072;&#1088;&#1082;&#1077;&#1090;.&#1088;&#1092;/product/236713/antenna-dlya-racii-sma-f-teleskopicheskaya-14-40-sm/" TargetMode="External"/><Relationship Id="rId_hyperlink_3928" Type="http://schemas.openxmlformats.org/officeDocument/2006/relationships/hyperlink" Target="http://&#1101;&#1083;&#1077;&#1082;&#1090;&#1088;&#1086;-&#1084;&#1072;&#1088;&#1082;&#1077;&#1090;.&#1088;&#1092;/product/224406/antenna-dlya-racii-sma-female-dvuhdiapazonnaya-144430mhz-21sm-nagoya-na-701/" TargetMode="External"/><Relationship Id="rId_hyperlink_3929" Type="http://schemas.openxmlformats.org/officeDocument/2006/relationships/hyperlink" Target="http://&#1101;&#1083;&#1077;&#1082;&#1090;&#1088;&#1086;-&#1084;&#1072;&#1088;&#1082;&#1077;&#1090;.&#1088;&#1092;/product/251911/antenna-dlya-racii-sma-female-sladnaya-dlina-124sm-144430mhz/" TargetMode="External"/><Relationship Id="rId_hyperlink_3930" Type="http://schemas.openxmlformats.org/officeDocument/2006/relationships/hyperlink" Target="http://&#1101;&#1083;&#1077;&#1082;&#1090;&#1088;&#1086;-&#1084;&#1072;&#1088;&#1082;&#1077;&#1090;.&#1088;&#1092;/product/251910/antenna-dlya-racii-sma-female-sladnaya-dlina-74sm-144430mhz/" TargetMode="External"/><Relationship Id="rId_hyperlink_3931" Type="http://schemas.openxmlformats.org/officeDocument/2006/relationships/hyperlink" Target="http://&#1101;&#1083;&#1077;&#1082;&#1090;&#1088;&#1086;-&#1084;&#1072;&#1088;&#1082;&#1077;&#1090;.&#1088;&#1092;/product/233283/antenna-dlya-racii-sma-female-usilenie-3db-dlina-14sm-400470mhz/" TargetMode="External"/><Relationship Id="rId_hyperlink_3932" Type="http://schemas.openxmlformats.org/officeDocument/2006/relationships/hyperlink" Target="http://&#1101;&#1083;&#1077;&#1082;&#1090;&#1088;&#1086;-&#1084;&#1072;&#1088;&#1082;&#1077;&#1090;.&#1088;&#1092;/product/242410/antenna-dlya-racii-sma-male-dlina-38sm-144437mhz-ot-rck09/" TargetMode="External"/><Relationship Id="rId_hyperlink_3933" Type="http://schemas.openxmlformats.org/officeDocument/2006/relationships/hyperlink" Target="http://&#1101;&#1083;&#1077;&#1082;&#1090;&#1088;&#1086;-&#1084;&#1072;&#1088;&#1082;&#1077;&#1090;.&#1088;&#1092;/product/236734/garnitura-dlya-racii-2pin-25-35mm-ushnoy-kryuchok-ptt/" TargetMode="External"/><Relationship Id="rId_hyperlink_3934" Type="http://schemas.openxmlformats.org/officeDocument/2006/relationships/hyperlink" Target="http://&#1101;&#1083;&#1077;&#1082;&#1090;&#1088;&#1086;-&#1084;&#1072;&#1088;&#1082;&#1077;&#1090;.&#1088;&#1092;/product/241536/raciya-baofeng-uv-10r-136-174400-520mgc-vhfuhf/" TargetMode="External"/><Relationship Id="rId_hyperlink_3935" Type="http://schemas.openxmlformats.org/officeDocument/2006/relationships/hyperlink" Target="http://&#1101;&#1083;&#1077;&#1082;&#1090;&#1088;&#1086;-&#1084;&#1072;&#1088;&#1082;&#1077;&#1090;.&#1088;&#1092;/product/241471/raciya-baofeng-uv-13-pro-v2-vhfuhf-chernaya/" TargetMode="External"/><Relationship Id="rId_hyperlink_3936" Type="http://schemas.openxmlformats.org/officeDocument/2006/relationships/hyperlink" Target="http://&#1101;&#1083;&#1077;&#1082;&#1090;&#1088;&#1086;-&#1084;&#1072;&#1088;&#1082;&#1077;&#1090;.&#1088;&#1092;/product/241537/raciya-baofeng-uv-16-plus-136-174400-520mgc-vhfuhf/" TargetMode="External"/><Relationship Id="rId_hyperlink_3937" Type="http://schemas.openxmlformats.org/officeDocument/2006/relationships/hyperlink" Target="http://&#1101;&#1083;&#1077;&#1082;&#1090;&#1088;&#1086;-&#1084;&#1072;&#1088;&#1082;&#1077;&#1090;.&#1088;&#1092;/product/241472/raciya-baofeng-uv-5r-5vt-136-174400-520mgc-vhfuhf-128-kanalov-komuflyazh/" TargetMode="External"/><Relationship Id="rId_hyperlink_3938" Type="http://schemas.openxmlformats.org/officeDocument/2006/relationships/hyperlink" Target="http://&#1101;&#1083;&#1077;&#1082;&#1090;&#1088;&#1086;-&#1084;&#1072;&#1088;&#1082;&#1077;&#1090;.&#1088;&#1092;/product/244314/raciya-baofeng-uv-5r-8vt-136-174400-520mgc-vhfuhf-128-kanalov-s-garnituroy/" TargetMode="External"/><Relationship Id="rId_hyperlink_3939" Type="http://schemas.openxmlformats.org/officeDocument/2006/relationships/hyperlink" Target="http://&#1101;&#1083;&#1077;&#1082;&#1090;&#1088;&#1086;-&#1084;&#1072;&#1088;&#1082;&#1077;&#1090;.&#1088;&#1092;/product/236142/raciya-baofeng-uv-82-5vt-136-174400-520mgc-vhfuhf-128-kanalov/" TargetMode="External"/><Relationship Id="rId_hyperlink_3940" Type="http://schemas.openxmlformats.org/officeDocument/2006/relationships/hyperlink" Target="http://&#1101;&#1083;&#1077;&#1082;&#1090;&#1088;&#1086;-&#1084;&#1072;&#1088;&#1082;&#1077;&#1090;.&#1088;&#1092;/product/244316/raciya-baofeng-uv-82-8vt-136-174400-520mgc-vhfuhf-128-kanalov-s-garnituroy/" TargetMode="External"/><Relationship Id="rId_hyperlink_3941" Type="http://schemas.openxmlformats.org/officeDocument/2006/relationships/hyperlink" Target="http://&#1101;&#1083;&#1077;&#1082;&#1090;&#1088;&#1086;-&#1084;&#1072;&#1088;&#1082;&#1077;&#1090;.&#1088;&#1092;/product/237007/raciya-baofeng-bf-600s-5vt-400-470mgc-uhf/" TargetMode="External"/><Relationship Id="rId_hyperlink_3942" Type="http://schemas.openxmlformats.org/officeDocument/2006/relationships/hyperlink" Target="http://&#1101;&#1083;&#1077;&#1082;&#1090;&#1088;&#1086;-&#1084;&#1072;&#1088;&#1082;&#1077;&#1090;.&#1088;&#1092;/product/128812/raciya-baofeng-bf-666s-5vt-400-470mgc-uhf-1sht-v-komplekte/" TargetMode="External"/><Relationship Id="rId_hyperlink_3943" Type="http://schemas.openxmlformats.org/officeDocument/2006/relationships/hyperlink" Target="http://&#1101;&#1083;&#1077;&#1082;&#1090;&#1088;&#1086;-&#1084;&#1072;&#1088;&#1082;&#1077;&#1090;.&#1088;&#1092;/product/161178/raciya-baofeng-bf-999s-5vt-400-470mgc-uhf/" TargetMode="External"/><Relationship Id="rId_hyperlink_3944" Type="http://schemas.openxmlformats.org/officeDocument/2006/relationships/hyperlink" Target="http://&#1101;&#1083;&#1077;&#1082;&#1090;&#1088;&#1086;-&#1084;&#1072;&#1088;&#1082;&#1077;&#1090;.&#1088;&#1092;/product/160573/raciya-baofeng-bf-t1-1vt-400-470mgc-uhf/" TargetMode="External"/><Relationship Id="rId_hyperlink_3945" Type="http://schemas.openxmlformats.org/officeDocument/2006/relationships/hyperlink" Target="http://&#1101;&#1083;&#1077;&#1082;&#1090;&#1088;&#1086;-&#1084;&#1072;&#1088;&#1082;&#1077;&#1090;.&#1088;&#1092;/product/235555/raciya-baofeng-bf-t3-22-kanala-2sht/" TargetMode="External"/><Relationship Id="rId_hyperlink_3946" Type="http://schemas.openxmlformats.org/officeDocument/2006/relationships/hyperlink" Target="http://&#1101;&#1083;&#1077;&#1082;&#1090;&#1088;&#1086;-&#1084;&#1072;&#1088;&#1082;&#1077;&#1090;.&#1088;&#1092;/product/235556/raciya-baofeng-t-388-haki-2sht/" TargetMode="External"/><Relationship Id="rId_hyperlink_3947" Type="http://schemas.openxmlformats.org/officeDocument/2006/relationships/hyperlink" Target="http://&#1101;&#1083;&#1077;&#1082;&#1090;&#1088;&#1086;-&#1084;&#1072;&#1088;&#1082;&#1077;&#1090;.&#1088;&#1092;/product/235557/raciya-baofeng-t-388-cvetnaya-2sht/" TargetMode="External"/><Relationship Id="rId_hyperlink_3948" Type="http://schemas.openxmlformats.org/officeDocument/2006/relationships/hyperlink" Target="http://&#1101;&#1083;&#1077;&#1082;&#1090;&#1088;&#1086;-&#1084;&#1072;&#1088;&#1082;&#1077;&#1090;.&#1088;&#1092;/product/176870/raciya-kenwood-tk-3107-uhf-akkumzu-do-10km/" TargetMode="External"/><Relationship Id="rId_hyperlink_3949" Type="http://schemas.openxmlformats.org/officeDocument/2006/relationships/hyperlink" Target="http://&#1101;&#1083;&#1077;&#1082;&#1090;&#1088;&#1086;-&#1084;&#1072;&#1088;&#1082;&#1077;&#1090;.&#1088;&#1092;/product/242335/ip-kamera-lampochka-2mp-vr-v13-b-rybiy-glaz-360-e27-1920x1080p-36mm-plastik/" TargetMode="External"/><Relationship Id="rId_hyperlink_3950" Type="http://schemas.openxmlformats.org/officeDocument/2006/relationships/hyperlink" Target="http://&#1101;&#1083;&#1077;&#1082;&#1090;&#1088;&#1086;-&#1084;&#1072;&#1088;&#1082;&#1077;&#1090;.&#1088;&#1092;/product/242334/ip-kamera-lampochka-2mp-vr-v9-c-rybiy-glaz-360-e27-1920x1080p-36mm-plastik/" TargetMode="External"/><Relationship Id="rId_hyperlink_3951" Type="http://schemas.openxmlformats.org/officeDocument/2006/relationships/hyperlink" Target="http://&#1101;&#1083;&#1077;&#1082;&#1090;&#1088;&#1086;-&#1084;&#1072;&#1088;&#1082;&#1077;&#1090;.&#1088;&#1092;/product/244215/videokamera-ip-wi-fi-2560h1440-4mpix-36mm-plastik-orbita-ot-vni56/" TargetMode="External"/><Relationship Id="rId_hyperlink_3952" Type="http://schemas.openxmlformats.org/officeDocument/2006/relationships/hyperlink" Target="http://&#1101;&#1083;&#1077;&#1082;&#1090;&#1088;&#1086;-&#1084;&#1072;&#1088;&#1082;&#1077;&#1090;.&#1088;&#1092;/product/244067/kamera-videonablyudeniya-besprovodnaya-ip-wi-fi-2mp-1920x1080p-36mm-plastik-ipc-v380-q5y-1-100w/" TargetMode="External"/><Relationship Id="rId_hyperlink_3953" Type="http://schemas.openxmlformats.org/officeDocument/2006/relationships/hyperlink" Target="http://&#1101;&#1083;&#1077;&#1082;&#1090;&#1088;&#1086;-&#1084;&#1072;&#1088;&#1082;&#1077;&#1090;.&#1088;&#1092;/product/229471/kamera-videonablyudeniya-besprovodnaya-ip-wi-fi-ot-vni20-upravlyaetsya-smartfonom-belyy/" TargetMode="External"/><Relationship Id="rId_hyperlink_3954" Type="http://schemas.openxmlformats.org/officeDocument/2006/relationships/hyperlink" Target="http://&#1101;&#1083;&#1077;&#1082;&#1090;&#1088;&#1086;-&#1084;&#1072;&#1088;&#1082;&#1077;&#1090;.&#1088;&#1092;/product/229472/kamera-videonablyudeniya-besprovodnaya-ip-wi-fi-ot-vni20-upravlyaetsya-smartfonom-chernyy/" TargetMode="External"/><Relationship Id="rId_hyperlink_3955" Type="http://schemas.openxmlformats.org/officeDocument/2006/relationships/hyperlink" Target="http://&#1101;&#1083;&#1077;&#1082;&#1090;&#1088;&#1086;-&#1084;&#1072;&#1088;&#1082;&#1077;&#1090;.&#1088;&#1092;/product/250092/kamera-videonablyudeniya-besprovodnaya-ip-wi-fi-ot-vni24-belyy/" TargetMode="External"/><Relationship Id="rId_hyperlink_3956" Type="http://schemas.openxmlformats.org/officeDocument/2006/relationships/hyperlink" Target="http://&#1101;&#1083;&#1077;&#1082;&#1090;&#1088;&#1086;-&#1084;&#1072;&#1088;&#1082;&#1077;&#1090;.&#1088;&#1092;/product/244160/kamera-videonablyudeniya-besprovodnaya-ip-wi-fi-q2-1920x1080-plastik/" TargetMode="External"/><Relationship Id="rId_hyperlink_3957" Type="http://schemas.openxmlformats.org/officeDocument/2006/relationships/hyperlink" Target="http://&#1101;&#1083;&#1077;&#1082;&#1090;&#1088;&#1086;-&#1084;&#1072;&#1088;&#1082;&#1077;&#1090;.&#1088;&#1092;/product/149063/videokamera-ot-vna20-30721728-28-12mm-metall/" TargetMode="External"/><Relationship Id="rId_hyperlink_3958" Type="http://schemas.openxmlformats.org/officeDocument/2006/relationships/hyperlink" Target="http://&#1101;&#1083;&#1077;&#1082;&#1090;&#1088;&#1086;-&#1084;&#1072;&#1088;&#1082;&#1077;&#1090;.&#1088;&#1092;/product/161176/videokamera-ulichnaya-ahd-718-25921520-28-12mm-metall/" TargetMode="External"/><Relationship Id="rId_hyperlink_3959" Type="http://schemas.openxmlformats.org/officeDocument/2006/relationships/hyperlink" Target="http://&#1101;&#1083;&#1077;&#1082;&#1090;&#1088;&#1086;-&#1084;&#1072;&#1088;&#1082;&#1077;&#1090;.&#1088;&#1092;/product/239147/kamera-videonablyudeniya-wi-fi-navigator-nsh-cam-03-ip65-wifi-vstrmikrofondinamikmicrosd-do-64gb/" TargetMode="External"/><Relationship Id="rId_hyperlink_3960" Type="http://schemas.openxmlformats.org/officeDocument/2006/relationships/hyperlink" Target="http://&#1101;&#1083;&#1077;&#1082;&#1090;&#1088;&#1086;-&#1084;&#1072;&#1088;&#1082;&#1077;&#1090;.&#1088;&#1092;/product/243447/videoshnur-dlya-sistem-videonablyudeniya-4pin-rs765m12-gnezdo-shteker-15m-ot-vnw05/" TargetMode="External"/><Relationship Id="rId_hyperlink_3961" Type="http://schemas.openxmlformats.org/officeDocument/2006/relationships/hyperlink" Target="http://&#1101;&#1083;&#1077;&#1082;&#1090;&#1088;&#1086;-&#1084;&#1072;&#1088;&#1082;&#1077;&#1090;.&#1088;&#1092;/product/231319/videoshnur-dlya-sistem-videonablyudeniya-rj45dc-55x25-10m/" TargetMode="External"/><Relationship Id="rId_hyperlink_3962" Type="http://schemas.openxmlformats.org/officeDocument/2006/relationships/hyperlink" Target="http://&#1101;&#1083;&#1077;&#1082;&#1090;&#1088;&#1086;-&#1084;&#1072;&#1088;&#1082;&#1077;&#1090;.&#1088;&#1092;/product/231320/videoshnur-dlya-sistem-videonablyudeniya-rj45dc-55x25-20m/" TargetMode="External"/><Relationship Id="rId_hyperlink_3963" Type="http://schemas.openxmlformats.org/officeDocument/2006/relationships/hyperlink" Target="http://&#1101;&#1083;&#1077;&#1082;&#1090;&#1088;&#1086;-&#1084;&#1072;&#1088;&#1082;&#1077;&#1090;.&#1088;&#1092;/product/232746/dublikator-domofonnyh-klyuchey-ot-vns07/" TargetMode="External"/><Relationship Id="rId_hyperlink_3964" Type="http://schemas.openxmlformats.org/officeDocument/2006/relationships/hyperlink" Target="http://&#1101;&#1083;&#1077;&#1082;&#1090;&#1088;&#1086;-&#1084;&#1072;&#1088;&#1082;&#1077;&#1090;.&#1088;&#1092;/product/243448/udlinitel-dlya-kamery-videonablyudeniya-shteker-gnezdo-5525mm-10m-ot-vnw09/" TargetMode="External"/><Relationship Id="rId_hyperlink_3965" Type="http://schemas.openxmlformats.org/officeDocument/2006/relationships/hyperlink" Target="http://&#1101;&#1083;&#1077;&#1082;&#1090;&#1088;&#1086;-&#1084;&#1072;&#1088;&#1082;&#1077;&#1090;.&#1088;&#1092;/product/243449/udlinitel-dlya-kamery-videonablyudeniya-shteker-gnezdo-5525mm-3m-ot-vnw09/" TargetMode="External"/><Relationship Id="rId_hyperlink_3966" Type="http://schemas.openxmlformats.org/officeDocument/2006/relationships/hyperlink" Target="http://&#1101;&#1083;&#1077;&#1082;&#1090;&#1088;&#1086;-&#1084;&#1072;&#1088;&#1082;&#1077;&#1090;.&#1088;&#1092;/product/243450/udlinitel-dlya-kamery-videonablyudeniya-shteker-gnezdo-5525mm-5m-ot-vnw09/" TargetMode="External"/><Relationship Id="rId_hyperlink_3967" Type="http://schemas.openxmlformats.org/officeDocument/2006/relationships/hyperlink" Target="http://&#1101;&#1083;&#1077;&#1082;&#1090;&#1088;&#1086;-&#1084;&#1072;&#1088;&#1082;&#1077;&#1090;.&#1088;&#1092;/product/241088/komplekt-videonablyudeniya-owler-ahd-ulichnyy-fullhd-2mp-2-cilindricheskie-kamery/" TargetMode="External"/><Relationship Id="rId_hyperlink_3968" Type="http://schemas.openxmlformats.org/officeDocument/2006/relationships/hyperlink" Target="http://&#1101;&#1083;&#1077;&#1082;&#1090;&#1088;&#1086;-&#1084;&#1072;&#1088;&#1082;&#1077;&#1090;.&#1088;&#1092;/product/241087/komplekt-videonablyudeniya-owler-ahd-ulichnyy-fullhd-2mp-4-cilindricheskie-kamery/" TargetMode="External"/><Relationship Id="rId_hyperlink_3969" Type="http://schemas.openxmlformats.org/officeDocument/2006/relationships/hyperlink" Target="http://&#1101;&#1083;&#1077;&#1082;&#1090;&#1088;&#1086;-&#1084;&#1072;&#1088;&#1082;&#1077;&#1090;.&#1088;&#1092;/product/174236/mulyazh-videokamery-kupolnoy-1led-migaet-pitanie-2aaa/" TargetMode="External"/><Relationship Id="rId_hyperlink_3970" Type="http://schemas.openxmlformats.org/officeDocument/2006/relationships/hyperlink" Target="http://&#1101;&#1083;&#1077;&#1082;&#1090;&#1088;&#1086;-&#1084;&#1072;&#1088;&#1082;&#1077;&#1090;.&#1088;&#1092;/product/226792/mulyazh-videokamery-1-krasnyy-led-migaet-belyy/" TargetMode="External"/><Relationship Id="rId_hyperlink_3971" Type="http://schemas.openxmlformats.org/officeDocument/2006/relationships/hyperlink" Target="http://&#1101;&#1083;&#1077;&#1082;&#1090;&#1088;&#1086;-&#1084;&#1072;&#1088;&#1082;&#1077;&#1090;.&#1088;&#1092;/product/226793/mulyazh-videokamery-1-krasnyy-led-migaet-pitanie-3aaa-belyy/" TargetMode="External"/><Relationship Id="rId_hyperlink_3972" Type="http://schemas.openxmlformats.org/officeDocument/2006/relationships/hyperlink" Target="http://&#1101;&#1083;&#1077;&#1082;&#1090;&#1088;&#1086;-&#1084;&#1072;&#1088;&#1082;&#1077;&#1090;.&#1088;&#1092;/product/174237/mulyazh-videokamery-1led-migaet-pitanie-2aaa/" TargetMode="External"/><Relationship Id="rId_hyperlink_3973" Type="http://schemas.openxmlformats.org/officeDocument/2006/relationships/hyperlink" Target="http://&#1101;&#1083;&#1077;&#1082;&#1090;&#1088;&#1086;-&#1084;&#1072;&#1088;&#1082;&#1077;&#1090;.&#1088;&#1092;/product/226794/mulyazh-videokamery-ot-vnp22-1-led-migaet-pitanie-3aaa-chernyy/" TargetMode="External"/><Relationship Id="rId_hyperlink_3974" Type="http://schemas.openxmlformats.org/officeDocument/2006/relationships/hyperlink" Target="http://&#1101;&#1083;&#1077;&#1082;&#1090;&#1088;&#1086;-&#1084;&#1072;&#1088;&#1082;&#1077;&#1090;.&#1088;&#1092;/product/236133/mulyazh-videokamery-ot-vnp34/" TargetMode="External"/><Relationship Id="rId_hyperlink_3975" Type="http://schemas.openxmlformats.org/officeDocument/2006/relationships/hyperlink" Target="http://&#1101;&#1083;&#1077;&#1082;&#1090;&#1088;&#1086;-&#1084;&#1072;&#1088;&#1082;&#1077;&#1090;.&#1088;&#1092;/product/174397/mulyazh-videokamery-kupolnaya-1-krasnyy-led-migaet-pitanie-3aa/" TargetMode="External"/><Relationship Id="rId_hyperlink_3976" Type="http://schemas.openxmlformats.org/officeDocument/2006/relationships/hyperlink" Target="http://&#1101;&#1083;&#1077;&#1082;&#1090;&#1088;&#1086;-&#1084;&#1072;&#1088;&#1082;&#1077;&#1090;.&#1088;&#1092;/product/174239/mulyazh-videokamery-kupolnaya-1led-migaet-pitanie-2aa/" TargetMode="External"/><Relationship Id="rId_hyperlink_3977" Type="http://schemas.openxmlformats.org/officeDocument/2006/relationships/hyperlink" Target="http://&#1101;&#1083;&#1077;&#1082;&#1090;&#1088;&#1086;-&#1084;&#1072;&#1088;&#1082;&#1077;&#1090;.&#1088;&#1092;/product/226038/mulyazh-videokamery-solnechnaya-panel-1-krasnyy-led-migaet-serebro/" TargetMode="External"/><Relationship Id="rId_hyperlink_3978" Type="http://schemas.openxmlformats.org/officeDocument/2006/relationships/hyperlink" Target="http://&#1101;&#1083;&#1077;&#1082;&#1090;&#1088;&#1086;-&#1084;&#1072;&#1088;&#1082;&#1077;&#1090;.&#1088;&#1092;/product/226039/mulyazh-videokamery-solnechnaya-panel-1-krasnyy-led-migaet-chernyy/" TargetMode="External"/><Relationship Id="rId_hyperlink_3979" Type="http://schemas.openxmlformats.org/officeDocument/2006/relationships/hyperlink" Target="http://&#1101;&#1083;&#1077;&#1082;&#1090;&#1088;&#1086;-&#1084;&#1072;&#1088;&#1082;&#1077;&#1090;.&#1088;&#1092;/product/233277/antenna-gsm-800-2500mgc-8db-ot-gsm08/" TargetMode="External"/><Relationship Id="rId_hyperlink_3980" Type="http://schemas.openxmlformats.org/officeDocument/2006/relationships/hyperlink" Target="http://&#1101;&#1083;&#1077;&#1082;&#1090;&#1088;&#1086;-&#1084;&#1072;&#1088;&#1082;&#1077;&#1090;.&#1088;&#1092;/product/233278/antenna-gsm-800-2700mgc-5db-ot-gsm09/" TargetMode="External"/><Relationship Id="rId_hyperlink_3981" Type="http://schemas.openxmlformats.org/officeDocument/2006/relationships/hyperlink" Target="http://&#1101;&#1083;&#1077;&#1082;&#1090;&#1088;&#1086;-&#1084;&#1072;&#1088;&#1082;&#1077;&#1090;.&#1088;&#1092;/product/231278/antenna-shirokopolosnaya-2g3g4g-15-db-kr15-7502900-razem-f-female/" TargetMode="External"/><Relationship Id="rId_hyperlink_3982" Type="http://schemas.openxmlformats.org/officeDocument/2006/relationships/hyperlink" Target="http://&#1101;&#1083;&#1077;&#1082;&#1090;&#1088;&#1086;-&#1084;&#1072;&#1088;&#1082;&#1077;&#1090;.&#1088;&#1092;/product/249386/komplekt-usilenie-sotovogo-signala-vegatel-pl-18002100/" TargetMode="External"/><Relationship Id="rId_hyperlink_3983" Type="http://schemas.openxmlformats.org/officeDocument/2006/relationships/hyperlink" Target="http://&#1101;&#1083;&#1077;&#1082;&#1090;&#1088;&#1086;-&#1084;&#1072;&#1088;&#1082;&#1077;&#1090;.&#1088;&#1092;/product/249387/komplekt-usilenie-sotovogo-signala-vegatel-pl-900/" TargetMode="External"/><Relationship Id="rId_hyperlink_3984" Type="http://schemas.openxmlformats.org/officeDocument/2006/relationships/hyperlink" Target="http://&#1101;&#1083;&#1077;&#1082;&#1090;&#1088;&#1086;-&#1084;&#1072;&#1088;&#1082;&#1077;&#1090;.&#1088;&#1092;/product/240575/komplekt-usileniya-sotovoy-svyazi-gsm90018002100-dlya-dachi-rcc092/" TargetMode="External"/><Relationship Id="rId_hyperlink_3985" Type="http://schemas.openxmlformats.org/officeDocument/2006/relationships/hyperlink" Target="http://&#1101;&#1083;&#1077;&#1082;&#1090;&#1088;&#1086;-&#1084;&#1072;&#1088;&#1082;&#1077;&#1090;.&#1088;&#1092;/product/170153/antenna-komnatnaya-dvb-t-i-dmvmv-aktivnaya-signal-sai-963-koef-usilenie-15-30-db/" TargetMode="External"/><Relationship Id="rId_hyperlink_3986" Type="http://schemas.openxmlformats.org/officeDocument/2006/relationships/hyperlink" Target="http://&#1101;&#1083;&#1077;&#1082;&#1090;&#1088;&#1086;-&#1084;&#1072;&#1088;&#1082;&#1077;&#1090;.&#1088;&#1092;/product/170154/antenna-komnatnaya-dvb-t-i-dmvmv-aktivnaya-signal-sai-975-koef-usilenie-15-30-db/" TargetMode="External"/><Relationship Id="rId_hyperlink_3987" Type="http://schemas.openxmlformats.org/officeDocument/2006/relationships/hyperlink" Target="http://&#1101;&#1083;&#1077;&#1082;&#1090;&#1088;&#1086;-&#1084;&#1072;&#1088;&#1082;&#1077;&#1090;.&#1088;&#1092;/product/170162/antenna-komnatnaya-dvb-t-i-dmvmv-aktivnaya-efir-se-225-koef-usilenie-20-28-db/" TargetMode="External"/><Relationship Id="rId_hyperlink_3988" Type="http://schemas.openxmlformats.org/officeDocument/2006/relationships/hyperlink" Target="http://&#1101;&#1083;&#1077;&#1082;&#1090;&#1088;&#1086;-&#1084;&#1072;&#1088;&#1082;&#1077;&#1090;.&#1088;&#1092;/product/251194/antenna-komnatnaya-dvb-t2-i-dmv-passivnaya-signal-spi-200-5db-kabel-3m-s-magnit-osnovaniem/" TargetMode="External"/><Relationship Id="rId_hyperlink_3989" Type="http://schemas.openxmlformats.org/officeDocument/2006/relationships/hyperlink" Target="http://&#1101;&#1083;&#1077;&#1082;&#1090;&#1088;&#1086;-&#1084;&#1072;&#1088;&#1082;&#1077;&#1090;.&#1088;&#1092;/product/251195/antenna-komnatnaya-dvb-t2-i-dmv-passivnaya-signal-sri-100-2db-kabel-3m-na-podstavke/" TargetMode="External"/><Relationship Id="rId_hyperlink_3990" Type="http://schemas.openxmlformats.org/officeDocument/2006/relationships/hyperlink" Target="http://&#1101;&#1083;&#1077;&#1082;&#1090;&#1088;&#1086;-&#1084;&#1072;&#1088;&#1082;&#1077;&#1090;.&#1088;&#1092;/product/251196/antenna-komnatnaya-dvb-t2-i-dmvmv-aktivnaya-signal-sai-450-25db-kabel-3m-belaya/" TargetMode="External"/><Relationship Id="rId_hyperlink_3991" Type="http://schemas.openxmlformats.org/officeDocument/2006/relationships/hyperlink" Target="http://&#1101;&#1083;&#1077;&#1082;&#1090;&#1088;&#1086;-&#1084;&#1072;&#1088;&#1082;&#1077;&#1090;.&#1088;&#1092;/product/145001/antenna-komnatnaya-dvb-t2-kayman-l94110-aktivnaya-koef-usilenie-11-18-db-locus-do-10-km/" TargetMode="External"/><Relationship Id="rId_hyperlink_3992" Type="http://schemas.openxmlformats.org/officeDocument/2006/relationships/hyperlink" Target="http://&#1101;&#1083;&#1077;&#1082;&#1090;&#1088;&#1086;-&#1084;&#1072;&#1088;&#1082;&#1077;&#1090;.&#1088;&#1092;/product/125255/antenna-komnatnaya-dvb-t2-kayman-l94210-aktivnaya-koef-usilenie-11-18-db-s-usb-adapterom-stal-locus-do-25-km/" TargetMode="External"/><Relationship Id="rId_hyperlink_3993" Type="http://schemas.openxmlformats.org/officeDocument/2006/relationships/hyperlink" Target="http://&#1101;&#1083;&#1077;&#1082;&#1090;&#1088;&#1086;-&#1084;&#1072;&#1088;&#1082;&#1077;&#1090;.&#1088;&#1092;/product/230395/antenna-komnatnaya-dlya-cifrovogo-tv-alfa-k12-a2-dvb-t-aktivnaya-s-kabelem-225m-usilenie-265db/" TargetMode="External"/><Relationship Id="rId_hyperlink_3994" Type="http://schemas.openxmlformats.org/officeDocument/2006/relationships/hyperlink" Target="http://&#1101;&#1083;&#1077;&#1082;&#1090;&#1088;&#1086;-&#1084;&#1072;&#1088;&#1082;&#1077;&#1090;.&#1088;&#1092;/product/167920/antenna-komnatnaya-teleskopicheskaya-mvdmv-rgb-618-tech-1063-3-kolca/" TargetMode="External"/><Relationship Id="rId_hyperlink_3995" Type="http://schemas.openxmlformats.org/officeDocument/2006/relationships/hyperlink" Target="http://&#1101;&#1083;&#1077;&#1082;&#1090;&#1088;&#1086;-&#1084;&#1072;&#1088;&#1082;&#1077;&#1090;.&#1088;&#1092;/product/245707/antenna-komnatnaya-teleskopicheskaya-mvdmv-rgb-ant08-2kolca/" TargetMode="External"/><Relationship Id="rId_hyperlink_3996" Type="http://schemas.openxmlformats.org/officeDocument/2006/relationships/hyperlink" Target="http://&#1101;&#1083;&#1077;&#1082;&#1090;&#1088;&#1086;-&#1084;&#1072;&#1088;&#1082;&#1077;&#1090;.&#1088;&#1092;/product/170155/antenna-komnatnaya-aktivnaya-dvb-t-i-dmvmv-signal-sai-119-koef-usilenie-24-28-db/" TargetMode="External"/><Relationship Id="rId_hyperlink_3997" Type="http://schemas.openxmlformats.org/officeDocument/2006/relationships/hyperlink" Target="http://&#1101;&#1083;&#1077;&#1082;&#1090;&#1088;&#1086;-&#1084;&#1072;&#1088;&#1082;&#1077;&#1090;.&#1088;&#1092;/product/170149/antenna-komnatnaya-aktivnaya-dvb-t-i-dmvmv-signal-sai-208-koef-usilenie-10-20-db/" TargetMode="External"/><Relationship Id="rId_hyperlink_3998" Type="http://schemas.openxmlformats.org/officeDocument/2006/relationships/hyperlink" Target="http://&#1101;&#1083;&#1077;&#1082;&#1090;&#1088;&#1086;-&#1084;&#1072;&#1088;&#1082;&#1077;&#1090;.&#1088;&#1092;/product/221085/antenna-komnatnaya-aktivnaya-dvb-t-i-dmvmv-signal-sai-213-koef-usilenie-14-25-db/" TargetMode="External"/><Relationship Id="rId_hyperlink_3999" Type="http://schemas.openxmlformats.org/officeDocument/2006/relationships/hyperlink" Target="http://&#1101;&#1083;&#1077;&#1082;&#1090;&#1088;&#1086;-&#1084;&#1072;&#1088;&#1082;&#1077;&#1090;.&#1088;&#1092;/product/170150/antenna-komnatnaya-aktivnaya-dvb-t-i-dmvmv-signal-sai-304-koef-usilenie-10-20-db/" TargetMode="External"/><Relationship Id="rId_hyperlink_4000" Type="http://schemas.openxmlformats.org/officeDocument/2006/relationships/hyperlink" Target="http://&#1101;&#1083;&#1077;&#1082;&#1090;&#1088;&#1086;-&#1084;&#1072;&#1088;&#1082;&#1077;&#1090;.&#1088;&#1092;/product/170152/antenna-komnatnaya-aktivnaya-dvb-t-i-dmvmv-signal-sai-615-koef-usilenie-18-32-db/" TargetMode="External"/><Relationship Id="rId_hyperlink_4001" Type="http://schemas.openxmlformats.org/officeDocument/2006/relationships/hyperlink" Target="http://&#1101;&#1083;&#1077;&#1082;&#1090;&#1088;&#1086;-&#1084;&#1072;&#1088;&#1082;&#1077;&#1090;.&#1088;&#1092;/product/170161/antenna-komnatnaya-aktivnaya-dvb-t-i-dmvmv-efir-se-220-koef-usilenie-20-28-db/" TargetMode="External"/><Relationship Id="rId_hyperlink_4002" Type="http://schemas.openxmlformats.org/officeDocument/2006/relationships/hyperlink" Target="http://&#1101;&#1083;&#1077;&#1082;&#1090;&#1088;&#1086;-&#1084;&#1072;&#1088;&#1082;&#1077;&#1090;.&#1088;&#1092;/product/247398/antenna-komnatnaya-aktivnaya-dmv-i-dvb-t-signal-sai-300/" TargetMode="External"/><Relationship Id="rId_hyperlink_4003" Type="http://schemas.openxmlformats.org/officeDocument/2006/relationships/hyperlink" Target="http://&#1101;&#1083;&#1077;&#1082;&#1090;&#1088;&#1086;-&#1084;&#1072;&#1088;&#1082;&#1077;&#1090;.&#1088;&#1092;/product/240357/antenna-komnatnaya-aktivnaya-dmv-i-dvb-t-signal-sai-655/" TargetMode="External"/><Relationship Id="rId_hyperlink_4004" Type="http://schemas.openxmlformats.org/officeDocument/2006/relationships/hyperlink" Target="http://&#1101;&#1083;&#1077;&#1082;&#1090;&#1088;&#1086;-&#1084;&#1072;&#1088;&#1082;&#1077;&#1090;.&#1088;&#1092;/product/240360/antenna-komnatnaya-pasivnaya-dmv-i-dvb-t-signal-spi-816/" TargetMode="External"/><Relationship Id="rId_hyperlink_4005" Type="http://schemas.openxmlformats.org/officeDocument/2006/relationships/hyperlink" Target="http://&#1101;&#1083;&#1077;&#1082;&#1090;&#1088;&#1086;-&#1084;&#1072;&#1088;&#1082;&#1077;&#1090;.&#1088;&#1092;/product/240359/antenna-komnatnaya-pasivnaya-dmv-i-dvb-t-signal-spi-120/" TargetMode="External"/><Relationship Id="rId_hyperlink_4006" Type="http://schemas.openxmlformats.org/officeDocument/2006/relationships/hyperlink" Target="http://&#1101;&#1083;&#1077;&#1082;&#1090;&#1088;&#1086;-&#1084;&#1072;&#1088;&#1082;&#1077;&#1090;.&#1088;&#1092;/product/242188/antenna-naruzhnaya-dvs-street-20-5v-aktivnaya-do-40-km/" TargetMode="External"/><Relationship Id="rId_hyperlink_4007" Type="http://schemas.openxmlformats.org/officeDocument/2006/relationships/hyperlink" Target="http://&#1101;&#1083;&#1077;&#1082;&#1090;&#1088;&#1086;-&#1084;&#1072;&#1088;&#1082;&#1077;&#1090;.&#1088;&#1092;/product/244420/antenna-naruzhnaya-dvs-street-20-p-passivnaya/" TargetMode="External"/><Relationship Id="rId_hyperlink_4008" Type="http://schemas.openxmlformats.org/officeDocument/2006/relationships/hyperlink" Target="http://&#1101;&#1083;&#1077;&#1082;&#1090;&#1088;&#1086;-&#1084;&#1072;&#1088;&#1082;&#1077;&#1090;.&#1088;&#1092;/product/234983/antenna-naruzhnaya-dlya-cifrovogo-tv-favorite-3-street-dvt-t2-passivnaya-s-kabelem/" TargetMode="External"/><Relationship Id="rId_hyperlink_4009" Type="http://schemas.openxmlformats.org/officeDocument/2006/relationships/hyperlink" Target="http://&#1101;&#1083;&#1077;&#1082;&#1090;&#1088;&#1086;-&#1084;&#1072;&#1088;&#1082;&#1077;&#1090;.&#1088;&#1092;/product/234986/antenna-naruzhnaya-dlya-cifrovogo-tv-favorite-4-street-a2-dvt-t2-aktivnaya/" TargetMode="External"/><Relationship Id="rId_hyperlink_4010" Type="http://schemas.openxmlformats.org/officeDocument/2006/relationships/hyperlink" Target="http://&#1101;&#1083;&#1077;&#1082;&#1090;&#1088;&#1086;-&#1084;&#1072;&#1088;&#1082;&#1077;&#1090;.&#1088;&#1092;/product/220947/antenna-naruzhnaya-dlya-cifrovogo-tv-alfa-h111-01-dvb-t-passivnaya-usilenie-85db/" TargetMode="External"/><Relationship Id="rId_hyperlink_4011" Type="http://schemas.openxmlformats.org/officeDocument/2006/relationships/hyperlink" Target="http://&#1101;&#1083;&#1077;&#1082;&#1090;&#1088;&#1086;-&#1084;&#1072;&#1088;&#1082;&#1077;&#1090;.&#1088;&#1092;/product/230383/antenna-naruzhnaya-dlya-cifrovogo-tv-alfa-h111mini-a2-dvb-t-5v-aktivnaya-usilenie-25db/" TargetMode="External"/><Relationship Id="rId_hyperlink_4012" Type="http://schemas.openxmlformats.org/officeDocument/2006/relationships/hyperlink" Target="http://&#1101;&#1083;&#1077;&#1082;&#1090;&#1088;&#1086;-&#1084;&#1072;&#1088;&#1082;&#1077;&#1090;.&#1088;&#1092;/product/125261/antenna-naruzhnaya-dmv-zenit-14af-l-01144-d-aktivnaya-usilenie-17-19-db-locus-do-35-km/" TargetMode="External"/><Relationship Id="rId_hyperlink_4013" Type="http://schemas.openxmlformats.org/officeDocument/2006/relationships/hyperlink" Target="http://&#1101;&#1083;&#1077;&#1082;&#1090;&#1088;&#1086;-&#1084;&#1072;&#1088;&#1082;&#1077;&#1090;.&#1088;&#1092;/product/170160/antenna-naruzhnaya-dmv-zenit-20af-l-01120d-aktivnaya-usilenie-18-20-db-locus-do-40-km/" TargetMode="External"/><Relationship Id="rId_hyperlink_4014" Type="http://schemas.openxmlformats.org/officeDocument/2006/relationships/hyperlink" Target="http://&#1101;&#1083;&#1077;&#1082;&#1090;&#1088;&#1086;-&#1084;&#1072;&#1088;&#1082;&#1077;&#1090;.&#1088;&#1092;/product/165961/antenna-naruzhnaya-dmv-zenit-20f-l-01020d-pasivnaya-usilenie-77-85-db-locus/" TargetMode="External"/><Relationship Id="rId_hyperlink_4015" Type="http://schemas.openxmlformats.org/officeDocument/2006/relationships/hyperlink" Target="http://&#1101;&#1083;&#1077;&#1082;&#1090;&#1088;&#1086;-&#1084;&#1072;&#1088;&#1082;&#1077;&#1090;.&#1088;&#1092;/product/125258/antenna-naruzhnaya-dmv-meridian-07-af-turbo-l-02507-dt-aktivnaya-usilenie-27-30-db-locus-do-70-km/" TargetMode="External"/><Relationship Id="rId_hyperlink_4016" Type="http://schemas.openxmlformats.org/officeDocument/2006/relationships/hyperlink" Target="http://&#1101;&#1083;&#1077;&#1082;&#1090;&#1088;&#1086;-&#1084;&#1072;&#1088;&#1082;&#1077;&#1090;.&#1088;&#1092;/product/242893/antenna-naruzhnaya-dmv-efir-08af-turbo-aktivnaya/" TargetMode="External"/><Relationship Id="rId_hyperlink_4017" Type="http://schemas.openxmlformats.org/officeDocument/2006/relationships/hyperlink" Target="http://&#1101;&#1083;&#1077;&#1082;&#1090;&#1088;&#1086;-&#1084;&#1072;&#1088;&#1082;&#1077;&#1090;.&#1088;&#1092;/product/220949/antenna-naruzhnaya-dmv-efir-18-af-turbo-l-03518-dt-aktivnaya-usilenie-27-30-db-locus-do-70-km/" TargetMode="External"/><Relationship Id="rId_hyperlink_4018" Type="http://schemas.openxmlformats.org/officeDocument/2006/relationships/hyperlink" Target="http://&#1101;&#1083;&#1077;&#1082;&#1090;&#1088;&#1086;-&#1084;&#1072;&#1088;&#1082;&#1077;&#1090;.&#1088;&#1092;/product/224160/antenna-naruzhnaya-dmv-efir-18-af-l-03518-df-aktivnaya-usilenie-28-33-db-locus-do-60-km/" TargetMode="External"/><Relationship Id="rId_hyperlink_4019" Type="http://schemas.openxmlformats.org/officeDocument/2006/relationships/hyperlink" Target="http://&#1101;&#1083;&#1077;&#1082;&#1090;&#1088;&#1086;-&#1084;&#1072;&#1088;&#1082;&#1077;&#1090;.&#1088;&#1092;/product/224158/antenna-naruzhnaya-dmv-efir-18-f-l-03118-d-passivnaya-usilenie-75-13-db-locus-do-20-km/" TargetMode="External"/><Relationship Id="rId_hyperlink_4020" Type="http://schemas.openxmlformats.org/officeDocument/2006/relationships/hyperlink" Target="http://&#1101;&#1083;&#1077;&#1082;&#1090;&#1088;&#1086;-&#1084;&#1072;&#1088;&#1082;&#1077;&#1090;.&#1088;&#1092;/product/236733/kronshteyn-antennyy-04-m/" TargetMode="External"/><Relationship Id="rId_hyperlink_4021" Type="http://schemas.openxmlformats.org/officeDocument/2006/relationships/hyperlink" Target="http://&#1101;&#1083;&#1077;&#1082;&#1090;&#1088;&#1086;-&#1084;&#1072;&#1088;&#1082;&#1077;&#1090;.&#1088;&#1092;/product/236732/kronshteyn-antennyy-15sm/" TargetMode="External"/><Relationship Id="rId_hyperlink_4022" Type="http://schemas.openxmlformats.org/officeDocument/2006/relationships/hyperlink" Target="http://&#1101;&#1083;&#1077;&#1082;&#1090;&#1088;&#1086;-&#1084;&#1072;&#1088;&#1082;&#1077;&#1090;.&#1088;&#1092;/product/248940/kronshteyn-antennyy-200mm/" TargetMode="External"/><Relationship Id="rId_hyperlink_4023" Type="http://schemas.openxmlformats.org/officeDocument/2006/relationships/hyperlink" Target="http://&#1101;&#1083;&#1077;&#1082;&#1090;&#1088;&#1086;-&#1084;&#1072;&#1088;&#1082;&#1077;&#1090;.&#1088;&#1092;/product/230408/kronshteyn-antennyy-200mm-4-otverstiya/" TargetMode="External"/><Relationship Id="rId_hyperlink_4024" Type="http://schemas.openxmlformats.org/officeDocument/2006/relationships/hyperlink" Target="http://&#1101;&#1083;&#1077;&#1082;&#1090;&#1088;&#1086;-&#1084;&#1072;&#1088;&#1082;&#1077;&#1090;.&#1088;&#1092;/product/248823/kronshteyn-antennyy-200mm-r-lk0580000-02/" TargetMode="External"/><Relationship Id="rId_hyperlink_4025" Type="http://schemas.openxmlformats.org/officeDocument/2006/relationships/hyperlink" Target="http://&#1101;&#1083;&#1077;&#1082;&#1090;&#1088;&#1086;-&#1084;&#1072;&#1088;&#1082;&#1077;&#1090;.&#1088;&#1092;/product/134467/kronshteyn-antennyy-295mm-k-01/" TargetMode="External"/><Relationship Id="rId_hyperlink_4026" Type="http://schemas.openxmlformats.org/officeDocument/2006/relationships/hyperlink" Target="http://&#1101;&#1083;&#1077;&#1082;&#1090;&#1088;&#1086;-&#1084;&#1072;&#1088;&#1082;&#1077;&#1090;.&#1088;&#1092;/product/227714/kronshteyn-antennyy-300mm-g-obraznyy/" TargetMode="External"/><Relationship Id="rId_hyperlink_4027" Type="http://schemas.openxmlformats.org/officeDocument/2006/relationships/hyperlink" Target="http://&#1101;&#1083;&#1077;&#1082;&#1090;&#1088;&#1086;-&#1084;&#1072;&#1088;&#1082;&#1077;&#1090;.&#1088;&#1092;/product/240003/kronshteyn-antennyy-300mm-g-obraznyy-ke-300/" TargetMode="External"/><Relationship Id="rId_hyperlink_4028" Type="http://schemas.openxmlformats.org/officeDocument/2006/relationships/hyperlink" Target="http://&#1101;&#1083;&#1077;&#1082;&#1090;&#1088;&#1086;-&#1084;&#1072;&#1088;&#1082;&#1077;&#1090;.&#1088;&#1092;/product/165964/kronshteyn-antennyy-600mm-kg-04-g-obraznyy/" TargetMode="External"/><Relationship Id="rId_hyperlink_4029" Type="http://schemas.openxmlformats.org/officeDocument/2006/relationships/hyperlink" Target="http://&#1101;&#1083;&#1077;&#1082;&#1090;&#1088;&#1086;-&#1084;&#1072;&#1088;&#1082;&#1077;&#1090;.&#1088;&#1092;/product/149942/antennyy-razvetvitel-nort-na-4-televizora-rts-4/" TargetMode="External"/><Relationship Id="rId_hyperlink_4030" Type="http://schemas.openxmlformats.org/officeDocument/2006/relationships/hyperlink" Target="http://&#1101;&#1083;&#1077;&#1082;&#1090;&#1088;&#1086;-&#1084;&#1072;&#1088;&#1082;&#1077;&#1090;.&#1088;&#1092;/product/149944/antennyy-summator-mvdmvdmv-ddm/" TargetMode="External"/><Relationship Id="rId_hyperlink_4031" Type="http://schemas.openxmlformats.org/officeDocument/2006/relationships/hyperlink" Target="http://&#1101;&#1083;&#1077;&#1082;&#1090;&#1088;&#1086;-&#1084;&#1072;&#1088;&#1082;&#1077;&#1090;.&#1088;&#1092;/product/149945/antennyy-summator-mvmvdmv-mmd/" TargetMode="External"/><Relationship Id="rId_hyperlink_4032" Type="http://schemas.openxmlformats.org/officeDocument/2006/relationships/hyperlink" Target="http://&#1101;&#1083;&#1077;&#1082;&#1090;&#1088;&#1086;-&#1084;&#1072;&#1088;&#1082;&#1077;&#1090;.&#1088;&#1092;/product/149949/antennyy-summator-nort-mv-mv-dmv-dmv-sts-2md/" TargetMode="External"/><Relationship Id="rId_hyperlink_4033" Type="http://schemas.openxmlformats.org/officeDocument/2006/relationships/hyperlink" Target="http://&#1101;&#1083;&#1077;&#1082;&#1090;&#1088;&#1086;-&#1084;&#1072;&#1088;&#1082;&#1077;&#1090;.&#1088;&#1092;/product/149950/antennyy-summator-nort-mv-mv-dmv-sts-2m/" TargetMode="External"/><Relationship Id="rId_hyperlink_4034" Type="http://schemas.openxmlformats.org/officeDocument/2006/relationships/hyperlink" Target="http://&#1101;&#1083;&#1077;&#1082;&#1090;&#1088;&#1086;-&#1084;&#1072;&#1088;&#1082;&#1077;&#1090;.&#1088;&#1092;/product/122471/splitter-delitel-tv-h-2-f-razem-5-1000mgc-cn-7071a/" TargetMode="External"/><Relationship Id="rId_hyperlink_4035" Type="http://schemas.openxmlformats.org/officeDocument/2006/relationships/hyperlink" Target="http://&#1101;&#1083;&#1077;&#1082;&#1090;&#1088;&#1086;-&#1084;&#1072;&#1088;&#1082;&#1077;&#1090;.&#1088;&#1092;/product/176822/splitter-delitel-tv-h-2-f-razem-5-2050-mgc-cn-7071b-04153/" TargetMode="External"/><Relationship Id="rId_hyperlink_4036" Type="http://schemas.openxmlformats.org/officeDocument/2006/relationships/hyperlink" Target="http://&#1101;&#1083;&#1077;&#1082;&#1090;&#1088;&#1086;-&#1084;&#1072;&#1088;&#1082;&#1077;&#1090;.&#1088;&#1092;/product/169056/splitter-delitel-tv-h-2-f-razem-5-2050mgc-s-prohodom-po-pitaniyu-signal/" TargetMode="External"/><Relationship Id="rId_hyperlink_4037" Type="http://schemas.openxmlformats.org/officeDocument/2006/relationships/hyperlink" Target="http://&#1101;&#1083;&#1077;&#1082;&#1090;&#1088;&#1086;-&#1084;&#1072;&#1088;&#1082;&#1077;&#1090;.&#1088;&#1092;/product/235513/splitter-delitel-tv-h-2-f-razem-5-2500mgc/" TargetMode="External"/><Relationship Id="rId_hyperlink_4038" Type="http://schemas.openxmlformats.org/officeDocument/2006/relationships/hyperlink" Target="http://&#1101;&#1083;&#1077;&#1082;&#1090;&#1088;&#1086;-&#1084;&#1072;&#1088;&#1082;&#1077;&#1090;.&#1088;&#1092;/product/232408/splitter-delitel-tv-h-2-f-razem-5-2500mgc-s-prohodom-po-pitaniyu-signal/" TargetMode="External"/><Relationship Id="rId_hyperlink_4039" Type="http://schemas.openxmlformats.org/officeDocument/2006/relationships/hyperlink" Target="http://&#1101;&#1083;&#1077;&#1082;&#1090;&#1088;&#1086;-&#1084;&#1072;&#1088;&#1082;&#1077;&#1090;.&#1088;&#1092;/product/243292/splitter-delitel-tv-h-2-f-razem-energy-power/" TargetMode="External"/><Relationship Id="rId_hyperlink_4040" Type="http://schemas.openxmlformats.org/officeDocument/2006/relationships/hyperlink" Target="http://&#1101;&#1083;&#1077;&#1082;&#1090;&#1088;&#1086;-&#1084;&#1072;&#1088;&#1082;&#1077;&#1090;.&#1088;&#1092;/product/149932/splitter-delitel-tv-h-3-f-razem-5-1000mgc-cm-7072a/" TargetMode="External"/><Relationship Id="rId_hyperlink_4041" Type="http://schemas.openxmlformats.org/officeDocument/2006/relationships/hyperlink" Target="http://&#1101;&#1083;&#1077;&#1082;&#1090;&#1088;&#1086;-&#1084;&#1072;&#1088;&#1082;&#1077;&#1090;.&#1088;&#1092;/product/149933/splitter-delitel-tv-h-3-f-razem-5-2050-mgc-cn-7072b-50139/" TargetMode="External"/><Relationship Id="rId_hyperlink_4042" Type="http://schemas.openxmlformats.org/officeDocument/2006/relationships/hyperlink" Target="http://&#1101;&#1083;&#1077;&#1082;&#1090;&#1088;&#1086;-&#1084;&#1072;&#1088;&#1082;&#1077;&#1090;.&#1088;&#1092;/product/235512/splitter-delitel-tv-h-3-f-razem-5-2050-mgc-metall-gold4-sht-f-razem/" TargetMode="External"/><Relationship Id="rId_hyperlink_4043" Type="http://schemas.openxmlformats.org/officeDocument/2006/relationships/hyperlink" Target="http://&#1101;&#1083;&#1077;&#1082;&#1090;&#1088;&#1086;-&#1084;&#1072;&#1088;&#1082;&#1077;&#1090;.&#1088;&#1092;/product/169058/splitter-delitel-tv-h-3-f-razem-5-2050mgc-s-prohodom-po-pitaniyu-signal/" TargetMode="External"/><Relationship Id="rId_hyperlink_4044" Type="http://schemas.openxmlformats.org/officeDocument/2006/relationships/hyperlink" Target="http://&#1101;&#1083;&#1077;&#1082;&#1090;&#1088;&#1086;-&#1084;&#1072;&#1088;&#1082;&#1077;&#1090;.&#1088;&#1092;/product/129824/splitter-delitel-tv-h-3-f-razem-5-2500-mgc/" TargetMode="External"/><Relationship Id="rId_hyperlink_4045" Type="http://schemas.openxmlformats.org/officeDocument/2006/relationships/hyperlink" Target="http://&#1101;&#1083;&#1077;&#1082;&#1090;&#1088;&#1086;-&#1084;&#1072;&#1088;&#1082;&#1077;&#1090;.&#1088;&#1092;/product/232409/splitter-delitel-tv-h-3-f-razem-5-2500mgc-s-prohodom-po-pitaniyu-signal/" TargetMode="External"/><Relationship Id="rId_hyperlink_4046" Type="http://schemas.openxmlformats.org/officeDocument/2006/relationships/hyperlink" Target="http://&#1101;&#1083;&#1077;&#1082;&#1090;&#1088;&#1086;-&#1084;&#1072;&#1088;&#1082;&#1077;&#1090;.&#1088;&#1092;/product/176823/splitter-delitel-tv-h-3-f-razem-5-900-mgc-proconnect-05-6032/" TargetMode="External"/><Relationship Id="rId_hyperlink_4047" Type="http://schemas.openxmlformats.org/officeDocument/2006/relationships/hyperlink" Target="http://&#1101;&#1083;&#1077;&#1082;&#1090;&#1088;&#1086;-&#1084;&#1072;&#1088;&#1082;&#1077;&#1090;.&#1088;&#1092;/product/127207/splitter-delitel-tv-h-3-f-razem-cn-7068/" TargetMode="External"/><Relationship Id="rId_hyperlink_4048" Type="http://schemas.openxmlformats.org/officeDocument/2006/relationships/hyperlink" Target="http://&#1101;&#1083;&#1077;&#1082;&#1090;&#1088;&#1086;-&#1084;&#1072;&#1088;&#1082;&#1077;&#1090;.&#1088;&#1092;/product/243293/splitter-delitel-tv-h-3-f-razem-energy-power/" TargetMode="External"/><Relationship Id="rId_hyperlink_4049" Type="http://schemas.openxmlformats.org/officeDocument/2006/relationships/hyperlink" Target="http://&#1101;&#1083;&#1077;&#1082;&#1090;&#1088;&#1086;-&#1084;&#1072;&#1088;&#1082;&#1077;&#1090;.&#1088;&#1092;/product/136208/splitter-delitel-tv-h-4-f-razem-5-1000mgc-cn-7073a/" TargetMode="External"/><Relationship Id="rId_hyperlink_4050" Type="http://schemas.openxmlformats.org/officeDocument/2006/relationships/hyperlink" Target="http://&#1101;&#1083;&#1077;&#1082;&#1090;&#1088;&#1086;-&#1084;&#1072;&#1088;&#1082;&#1077;&#1090;.&#1088;&#1092;/product/149935/splitter-delitel-tv-h-4-f-razem-5-2050-mgc-cn-7073b/" TargetMode="External"/><Relationship Id="rId_hyperlink_4051" Type="http://schemas.openxmlformats.org/officeDocument/2006/relationships/hyperlink" Target="http://&#1101;&#1083;&#1077;&#1082;&#1090;&#1088;&#1086;-&#1084;&#1072;&#1088;&#1082;&#1077;&#1090;.&#1088;&#1092;/product/122475/splitter-delitel-tv-h-7-f-razem-5-1000mgc/" TargetMode="External"/><Relationship Id="rId_hyperlink_4052" Type="http://schemas.openxmlformats.org/officeDocument/2006/relationships/hyperlink" Target="http://&#1101;&#1083;&#1077;&#1082;&#1090;&#1088;&#1086;-&#1084;&#1072;&#1088;&#1082;&#1077;&#1090;.&#1088;&#1092;/product/129822/splitter-delitel-tv-h-8-f-razem-5-2050-mgc-cn-7075b/" TargetMode="External"/><Relationship Id="rId_hyperlink_4053" Type="http://schemas.openxmlformats.org/officeDocument/2006/relationships/hyperlink" Target="http://&#1101;&#1083;&#1077;&#1082;&#1090;&#1088;&#1086;-&#1084;&#1072;&#1088;&#1082;&#1077;&#1090;.&#1088;&#1092;/product/225282/kabel-antennyy-smartbuy-m-f-k-tv235-50-5m/" TargetMode="External"/><Relationship Id="rId_hyperlink_4054" Type="http://schemas.openxmlformats.org/officeDocument/2006/relationships/hyperlink" Target="http://&#1101;&#1083;&#1077;&#1082;&#1090;&#1088;&#1086;-&#1084;&#1072;&#1088;&#1082;&#1077;&#1090;.&#1088;&#1092;/product/225285/kabel-antennyy-smartbuy-m-f-uglovoy-razem-k-tv125-5m/" TargetMode="External"/><Relationship Id="rId_hyperlink_4055" Type="http://schemas.openxmlformats.org/officeDocument/2006/relationships/hyperlink" Target="http://&#1101;&#1083;&#1077;&#1082;&#1090;&#1088;&#1086;-&#1084;&#1072;&#1088;&#1082;&#1077;&#1090;.&#1088;&#1092;/product/225278/kabel-antennyy-smartbuy-m-m-pryamoy-razem-k-tv111-18m/" TargetMode="External"/><Relationship Id="rId_hyperlink_4056" Type="http://schemas.openxmlformats.org/officeDocument/2006/relationships/hyperlink" Target="http://&#1101;&#1083;&#1077;&#1082;&#1090;&#1088;&#1086;-&#1084;&#1072;&#1088;&#1082;&#1077;&#1090;.&#1088;&#1092;/product/225279/kabel-antennyy-smartbuy-m-m-uglovoy-razem-k-tv113-3m/" TargetMode="External"/><Relationship Id="rId_hyperlink_4057" Type="http://schemas.openxmlformats.org/officeDocument/2006/relationships/hyperlink" Target="http://&#1101;&#1083;&#1077;&#1082;&#1090;&#1088;&#1086;-&#1084;&#1072;&#1088;&#1082;&#1077;&#1090;.&#1088;&#1092;/product/225280/kabel-antennyy-smartbuy-m-m-uglovoy-razem-k-tv115-5m/" TargetMode="External"/><Relationship Id="rId_hyperlink_4058" Type="http://schemas.openxmlformats.org/officeDocument/2006/relationships/hyperlink" Target="http://&#1101;&#1083;&#1077;&#1082;&#1090;&#1088;&#1086;-&#1084;&#1072;&#1088;&#1082;&#1077;&#1090;.&#1088;&#1092;/product/141646/kabel-vysokochastotnyy-antennyy-shteker-gnezdo-15m-chernyy-dzhett/" TargetMode="External"/><Relationship Id="rId_hyperlink_4059" Type="http://schemas.openxmlformats.org/officeDocument/2006/relationships/hyperlink" Target="http://&#1101;&#1083;&#1077;&#1082;&#1090;&#1088;&#1086;-&#1084;&#1072;&#1088;&#1082;&#1077;&#1090;.&#1088;&#1092;/product/159021/kabel-tv-vilka-tv-rozetka-dlina-2m-perfeo-t5002/" TargetMode="External"/><Relationship Id="rId_hyperlink_4060" Type="http://schemas.openxmlformats.org/officeDocument/2006/relationships/hyperlink" Target="http://&#1101;&#1083;&#1077;&#1082;&#1090;&#1088;&#1086;-&#1084;&#1072;&#1088;&#1082;&#1077;&#1090;.&#1088;&#1092;/product/249667/kabel-udlinitel-dlya-tv-antenny-shteker-shteker-15m-belyy/" TargetMode="External"/><Relationship Id="rId_hyperlink_4061" Type="http://schemas.openxmlformats.org/officeDocument/2006/relationships/hyperlink" Target="http://&#1101;&#1083;&#1077;&#1082;&#1090;&#1088;&#1086;-&#1084;&#1072;&#1088;&#1082;&#1077;&#1090;.&#1088;&#1092;/product/249666/kabel-udlinitel-dlya-tv-antenny-shteker-shteker-1m-belyy/" TargetMode="External"/><Relationship Id="rId_hyperlink_4062" Type="http://schemas.openxmlformats.org/officeDocument/2006/relationships/hyperlink" Target="http://&#1101;&#1083;&#1077;&#1082;&#1090;&#1088;&#1086;-&#1084;&#1072;&#1088;&#1082;&#1077;&#1090;.&#1088;&#1092;/product/249668/kabel-udlinitel-dlya-tv-antenny-shteker-shteker-3m-belyy/" TargetMode="External"/><Relationship Id="rId_hyperlink_4063" Type="http://schemas.openxmlformats.org/officeDocument/2006/relationships/hyperlink" Target="http://&#1101;&#1083;&#1077;&#1082;&#1090;&#1088;&#1086;-&#1084;&#1072;&#1088;&#1082;&#1077;&#1090;.&#1088;&#1092;/product/138208/f-razem-rg-6-46120-/" TargetMode="External"/><Relationship Id="rId_hyperlink_4064" Type="http://schemas.openxmlformats.org/officeDocument/2006/relationships/hyperlink" Target="http://&#1101;&#1083;&#1077;&#1082;&#1090;&#1088;&#1086;-&#1084;&#1072;&#1088;&#1082;&#1077;&#1090;.&#1088;&#1092;/product/241473/f-razem-rg-6-f-18-rezinovoe-kolco-50087/" TargetMode="External"/><Relationship Id="rId_hyperlink_4065" Type="http://schemas.openxmlformats.org/officeDocument/2006/relationships/hyperlink" Target="http://&#1101;&#1083;&#1077;&#1082;&#1090;&#1088;&#1086;-&#1084;&#1072;&#1088;&#1082;&#1077;&#1090;.&#1088;&#1092;/product/122301/f-razem-rg-6-proconnect-3003-205-4003-6/" TargetMode="External"/><Relationship Id="rId_hyperlink_4066" Type="http://schemas.openxmlformats.org/officeDocument/2006/relationships/hyperlink" Target="http://&#1101;&#1083;&#1077;&#1082;&#1090;&#1088;&#1086;-&#1084;&#1072;&#1088;&#1082;&#1077;&#1090;.&#1088;&#1092;/product/242420/f-razem-rg-6-kompressionnyy-obzhimnoy-rezinkolco-50/" TargetMode="External"/><Relationship Id="rId_hyperlink_4067" Type="http://schemas.openxmlformats.org/officeDocument/2006/relationships/hyperlink" Target="http://&#1101;&#1083;&#1077;&#1082;&#1090;&#1088;&#1086;-&#1084;&#1072;&#1088;&#1082;&#1077;&#1090;.&#1088;&#1092;/product/129331/perehodnik-gnezdo-f-2-gnezda-f-troynik-50/" TargetMode="External"/><Relationship Id="rId_hyperlink_4068" Type="http://schemas.openxmlformats.org/officeDocument/2006/relationships/hyperlink" Target="http://&#1101;&#1083;&#1077;&#1082;&#1090;&#1088;&#1086;-&#1084;&#1072;&#1088;&#1082;&#1077;&#1090;.&#1088;&#1092;/product/237716/perehodnik-gnezdo-f-3-gnezda-f-krest/" TargetMode="External"/><Relationship Id="rId_hyperlink_4069" Type="http://schemas.openxmlformats.org/officeDocument/2006/relationships/hyperlink" Target="http://&#1101;&#1083;&#1077;&#1082;&#1090;&#1088;&#1086;-&#1084;&#1072;&#1088;&#1082;&#1077;&#1090;.&#1088;&#1092;/product/149284/perehodnik-gnezdo-f-gnezdo-f-metallicheskiy-fj-fj-metall/" TargetMode="External"/><Relationship Id="rId_hyperlink_4070" Type="http://schemas.openxmlformats.org/officeDocument/2006/relationships/hyperlink" Target="http://&#1101;&#1083;&#1077;&#1082;&#1090;&#1088;&#1086;-&#1084;&#1072;&#1088;&#1082;&#1077;&#1090;.&#1088;&#1092;/product/131290/perehodnik-gnezdo-f-gnezdo-f-bochka-ep/" TargetMode="External"/><Relationship Id="rId_hyperlink_4071" Type="http://schemas.openxmlformats.org/officeDocument/2006/relationships/hyperlink" Target="http://&#1101;&#1083;&#1077;&#1082;&#1090;&#1088;&#1086;-&#1084;&#1072;&#1088;&#1082;&#1077;&#1090;.&#1088;&#1092;/product/222622/perehodnik-gnezdo-f-gnezdo-f-bochka-proconnect-05-4201-4/" TargetMode="External"/><Relationship Id="rId_hyperlink_4072" Type="http://schemas.openxmlformats.org/officeDocument/2006/relationships/hyperlink" Target="http://&#1101;&#1083;&#1077;&#1082;&#1090;&#1088;&#1086;-&#1084;&#1072;&#1088;&#1082;&#1077;&#1090;.&#1088;&#1092;/product/149283/perehodnik-gnezdo-f-gnezdo-f-bochka-rexant-05-4201/" TargetMode="External"/><Relationship Id="rId_hyperlink_4073" Type="http://schemas.openxmlformats.org/officeDocument/2006/relationships/hyperlink" Target="http://&#1101;&#1083;&#1077;&#1082;&#1090;&#1088;&#1086;-&#1084;&#1072;&#1088;&#1082;&#1077;&#1090;.&#1088;&#1092;/product/137266/perehodnik-gnezdo-f-gnezdo-f-bochka-dzhett-cn-7115b-20-4303/" TargetMode="External"/><Relationship Id="rId_hyperlink_4074" Type="http://schemas.openxmlformats.org/officeDocument/2006/relationships/hyperlink" Target="http://&#1101;&#1083;&#1077;&#1082;&#1090;&#1088;&#1086;-&#1084;&#1072;&#1088;&#1082;&#1077;&#1090;.&#1088;&#1092;/product/131292/perehodnik-gnezdo-f-gnezdo-tv-antennoe/" TargetMode="External"/><Relationship Id="rId_hyperlink_4075" Type="http://schemas.openxmlformats.org/officeDocument/2006/relationships/hyperlink" Target="http://&#1101;&#1083;&#1077;&#1082;&#1090;&#1088;&#1086;-&#1084;&#1072;&#1088;&#1082;&#1077;&#1090;.&#1088;&#1092;/product/145017/perehodnik-gnezdo-f-gnezdo-tv-antennoe-dzhett-50/" TargetMode="External"/><Relationship Id="rId_hyperlink_4076" Type="http://schemas.openxmlformats.org/officeDocument/2006/relationships/hyperlink" Target="http://&#1101;&#1083;&#1077;&#1082;&#1090;&#1088;&#1086;-&#1084;&#1072;&#1088;&#1082;&#1077;&#1090;.&#1088;&#1092;/product/176813/perehodnik-gnezdo-f-gnezdo-tv-antennoe-uglovoe-50/" TargetMode="External"/><Relationship Id="rId_hyperlink_4077" Type="http://schemas.openxmlformats.org/officeDocument/2006/relationships/hyperlink" Target="http://&#1101;&#1083;&#1077;&#1082;&#1090;&#1088;&#1086;-&#1084;&#1072;&#1088;&#1082;&#1077;&#1090;.&#1088;&#1092;/product/251476/perehodnik-gnezdo-f-gnezdo-tv-antennoe-s-kolcom/" TargetMode="External"/><Relationship Id="rId_hyperlink_4078" Type="http://schemas.openxmlformats.org/officeDocument/2006/relationships/hyperlink" Target="http://&#1101;&#1083;&#1077;&#1082;&#1090;&#1088;&#1086;-&#1084;&#1072;&#1088;&#1082;&#1077;&#1090;.&#1088;&#1092;/product/249175/perehodnik-gnezdo-f-shteker-f-uglovoy-dzhett/" TargetMode="External"/><Relationship Id="rId_hyperlink_4079" Type="http://schemas.openxmlformats.org/officeDocument/2006/relationships/hyperlink" Target="http://&#1101;&#1083;&#1077;&#1082;&#1090;&#1088;&#1086;-&#1084;&#1072;&#1088;&#1082;&#1077;&#1090;.&#1088;&#1092;/product/191123/perehodnik-gnezdo-f-shteker-rca-cn-7119/" TargetMode="External"/><Relationship Id="rId_hyperlink_4080" Type="http://schemas.openxmlformats.org/officeDocument/2006/relationships/hyperlink" Target="http://&#1101;&#1083;&#1077;&#1082;&#1090;&#1088;&#1086;-&#1084;&#1072;&#1088;&#1082;&#1077;&#1090;.&#1088;&#1092;/product/191125/perehodnik-gnezdo-f-shteker-tv-uglovoy-52606/" TargetMode="External"/><Relationship Id="rId_hyperlink_4081" Type="http://schemas.openxmlformats.org/officeDocument/2006/relationships/hyperlink" Target="http://&#1101;&#1083;&#1077;&#1082;&#1090;&#1088;&#1086;-&#1084;&#1072;&#1088;&#1082;&#1077;&#1090;.&#1088;&#1092;/product/237864/perehodnik-gnezdo-f-shteker-tv-uglovoy-dzhett/" TargetMode="External"/><Relationship Id="rId_hyperlink_4082" Type="http://schemas.openxmlformats.org/officeDocument/2006/relationships/hyperlink" Target="http://&#1101;&#1083;&#1077;&#1082;&#1090;&#1088;&#1086;-&#1084;&#1072;&#1088;&#1082;&#1077;&#1090;.&#1088;&#1092;/product/122308/perehodnik-gnezdo-f-shteker-tv-antennyy-dzhett-50/" TargetMode="External"/><Relationship Id="rId_hyperlink_4083" Type="http://schemas.openxmlformats.org/officeDocument/2006/relationships/hyperlink" Target="http://&#1101;&#1083;&#1077;&#1082;&#1090;&#1088;&#1086;-&#1084;&#1072;&#1088;&#1082;&#1077;&#1090;.&#1088;&#1092;/product/223357/perehodnik-gnezdo-f-shteker-tv-antennyy-uglovoy-proconnect-05-4311/" TargetMode="External"/><Relationship Id="rId_hyperlink_4084" Type="http://schemas.openxmlformats.org/officeDocument/2006/relationships/hyperlink" Target="http://&#1101;&#1083;&#1077;&#1082;&#1090;&#1088;&#1086;-&#1084;&#1072;&#1088;&#1082;&#1077;&#1090;.&#1088;&#1092;/product/191129/perehodnik-shteker-f-gnezdo-tv-antennoe-kolco-50/" TargetMode="External"/><Relationship Id="rId_hyperlink_4085" Type="http://schemas.openxmlformats.org/officeDocument/2006/relationships/hyperlink" Target="http://&#1101;&#1083;&#1077;&#1082;&#1090;&#1088;&#1086;-&#1084;&#1072;&#1088;&#1082;&#1077;&#1090;.&#1088;&#1092;/product/176814/perehodnik-shteker-f-shteker-tv-antennyy-dzhett-sn-7132-50/" TargetMode="External"/><Relationship Id="rId_hyperlink_4086" Type="http://schemas.openxmlformats.org/officeDocument/2006/relationships/hyperlink" Target="http://&#1101;&#1083;&#1077;&#1082;&#1090;&#1088;&#1086;-&#1084;&#1072;&#1088;&#1082;&#1077;&#1090;.&#1088;&#1092;/product/191120/gnezdo-f-ustanovochnoe-na-korpus-d12mm-s-gaykoy/" TargetMode="External"/><Relationship Id="rId_hyperlink_4087" Type="http://schemas.openxmlformats.org/officeDocument/2006/relationships/hyperlink" Target="http://&#1101;&#1083;&#1077;&#1082;&#1090;&#1088;&#1086;-&#1084;&#1072;&#1088;&#1082;&#1077;&#1090;.&#1088;&#1092;/product/122466/gnezdo-antennoe-na-kabel-metallicheskoe/" TargetMode="External"/><Relationship Id="rId_hyperlink_4088" Type="http://schemas.openxmlformats.org/officeDocument/2006/relationships/hyperlink" Target="http://&#1101;&#1083;&#1077;&#1082;&#1090;&#1088;&#1086;-&#1084;&#1072;&#1088;&#1082;&#1077;&#1090;.&#1088;&#1092;/product/220850/gnezdo-antennoe-na-kabel-nikel-c-pruzhinoy-rexant-05-2014/" TargetMode="External"/><Relationship Id="rId_hyperlink_4089" Type="http://schemas.openxmlformats.org/officeDocument/2006/relationships/hyperlink" Target="http://&#1101;&#1083;&#1077;&#1082;&#1090;&#1088;&#1086;-&#1084;&#1072;&#1088;&#1082;&#1077;&#1090;.&#1088;&#1092;/product/122468/gnezdo-antennoe-uglovoe-krugloe-japan-cn-7014/" TargetMode="External"/><Relationship Id="rId_hyperlink_4090" Type="http://schemas.openxmlformats.org/officeDocument/2006/relationships/hyperlink" Target="http://&#1101;&#1083;&#1077;&#1082;&#1090;&#1088;&#1086;-&#1084;&#1072;&#1088;&#1082;&#1077;&#1090;.&#1088;&#1092;/product/176820/perehodnik-shteker-antennyy-shteker-antennyy/" TargetMode="External"/><Relationship Id="rId_hyperlink_4091" Type="http://schemas.openxmlformats.org/officeDocument/2006/relationships/hyperlink" Target="http://&#1101;&#1083;&#1077;&#1082;&#1090;&#1088;&#1086;-&#1084;&#1072;&#1088;&#1082;&#1077;&#1090;.&#1088;&#1092;/product/191029/shteker-antennyy-belyy-japan-cn-7003a/" TargetMode="External"/><Relationship Id="rId_hyperlink_4092" Type="http://schemas.openxmlformats.org/officeDocument/2006/relationships/hyperlink" Target="http://&#1101;&#1083;&#1077;&#1082;&#1090;&#1088;&#1086;-&#1084;&#1072;&#1088;&#1082;&#1077;&#1090;.&#1088;&#1092;/product/131250/shteker-antennyy-nikel-s-pruzhinoy-proconnect-premium/" TargetMode="External"/><Relationship Id="rId_hyperlink_4093" Type="http://schemas.openxmlformats.org/officeDocument/2006/relationships/hyperlink" Target="http://&#1101;&#1083;&#1077;&#1082;&#1090;&#1088;&#1086;-&#1084;&#1072;&#1088;&#1082;&#1077;&#1090;.&#1088;&#1092;/product/236777/shteker-antennyy-nikel-s-pruzhinoy-03-151n-5/" TargetMode="External"/><Relationship Id="rId_hyperlink_4094" Type="http://schemas.openxmlformats.org/officeDocument/2006/relationships/hyperlink" Target="http://&#1101;&#1083;&#1077;&#1082;&#1090;&#1088;&#1086;-&#1084;&#1072;&#1088;&#1082;&#1077;&#1090;.&#1088;&#1092;/product/235272/shteker-antennyy-s-f-razemom/" TargetMode="External"/><Relationship Id="rId_hyperlink_4095" Type="http://schemas.openxmlformats.org/officeDocument/2006/relationships/hyperlink" Target="http://&#1101;&#1083;&#1077;&#1082;&#1090;&#1088;&#1086;-&#1084;&#1072;&#1088;&#1082;&#1077;&#1090;.&#1088;&#1092;/product/217382/shteker-antennyy-chernyy-japan-cn-7003/" TargetMode="External"/><Relationship Id="rId_hyperlink_4096" Type="http://schemas.openxmlformats.org/officeDocument/2006/relationships/hyperlink" Target="http://&#1101;&#1083;&#1077;&#1082;&#1090;&#1088;&#1086;-&#1084;&#1072;&#1088;&#1082;&#1077;&#1090;.&#1088;&#1092;/product/235271/shteker-antennyy-uglovoy-na-provod-fb-100/" TargetMode="External"/><Relationship Id="rId_hyperlink_4097" Type="http://schemas.openxmlformats.org/officeDocument/2006/relationships/hyperlink" Target="http://&#1101;&#1083;&#1077;&#1082;&#1090;&#1088;&#1086;-&#1084;&#1072;&#1088;&#1082;&#1077;&#1090;.&#1088;&#1092;/product/129828/antennyy-usilitel-kabelnyy-uat-49/" TargetMode="External"/><Relationship Id="rId_hyperlink_4098" Type="http://schemas.openxmlformats.org/officeDocument/2006/relationships/hyperlink" Target="http://&#1101;&#1083;&#1077;&#1082;&#1090;&#1088;&#1086;-&#1084;&#1072;&#1088;&#1082;&#1077;&#1090;.&#1088;&#1092;/product/177699/blok-pitaniya-antennyy-12v-01a-shteker-tv-bez-regulyatora-lp-75/" TargetMode="External"/><Relationship Id="rId_hyperlink_4099" Type="http://schemas.openxmlformats.org/officeDocument/2006/relationships/hyperlink" Target="http://&#1101;&#1083;&#1077;&#1082;&#1090;&#1088;&#1086;-&#1084;&#1072;&#1088;&#1082;&#1077;&#1090;.&#1088;&#1092;/product/235267/blok-pitaniya-antennyy-12v-01a-shteker-tv-s-f-razemom/" TargetMode="External"/><Relationship Id="rId_hyperlink_4100" Type="http://schemas.openxmlformats.org/officeDocument/2006/relationships/hyperlink" Target="http://&#1101;&#1083;&#1077;&#1082;&#1090;&#1088;&#1086;-&#1084;&#1072;&#1088;&#1082;&#1077;&#1090;.&#1088;&#1092;/product/177698/blok-pitaniya-antennyy-12v-01a-shteker-tv-s-regulyatorom/" TargetMode="External"/><Relationship Id="rId_hyperlink_4101" Type="http://schemas.openxmlformats.org/officeDocument/2006/relationships/hyperlink" Target="http://&#1101;&#1083;&#1077;&#1082;&#1090;&#1088;&#1086;-&#1084;&#1072;&#1088;&#1082;&#1077;&#1090;.&#1088;&#1092;/product/236168/blok-pitaniya-antennyy-5v-01a-shteker-tv-zs-belyy/" TargetMode="External"/><Relationship Id="rId_hyperlink_4102" Type="http://schemas.openxmlformats.org/officeDocument/2006/relationships/hyperlink" Target="http://&#1101;&#1083;&#1077;&#1082;&#1090;&#1088;&#1086;-&#1084;&#1072;&#1088;&#1082;&#1077;&#1090;.&#1088;&#1092;/product/224159/inzhektor-pitaniya-usb-antennyy-remo-bas-8001/" TargetMode="External"/><Relationship Id="rId_hyperlink_4103" Type="http://schemas.openxmlformats.org/officeDocument/2006/relationships/hyperlink" Target="http://&#1101;&#1083;&#1077;&#1082;&#1090;&#1088;&#1086;-&#1084;&#1072;&#1088;&#1082;&#1077;&#1090;.&#1088;&#1092;/product/240962/inzhektor-pitaniya-usb-dlya-aktivnyh-antenn-ant01/" TargetMode="External"/><Relationship Id="rId_hyperlink_4104" Type="http://schemas.openxmlformats.org/officeDocument/2006/relationships/hyperlink" Target="http://&#1101;&#1083;&#1077;&#1082;&#1090;&#1088;&#1086;-&#1084;&#1072;&#1088;&#1082;&#1077;&#1090;.&#1088;&#1092;/product/240963/inzhektor-pitaniya-usb-dlya-aktivnyh-antenn-indikator-pitaniya-antennyy-provod-200mm-ant02/" TargetMode="External"/><Relationship Id="rId_hyperlink_4105" Type="http://schemas.openxmlformats.org/officeDocument/2006/relationships/hyperlink" Target="http://&#1101;&#1083;&#1077;&#1082;&#1090;&#1088;&#1086;-&#1084;&#1072;&#1088;&#1082;&#1077;&#1090;.&#1088;&#1092;/product/241497/inzhektor-pitaniya-usb-dlya-aktivnyh-antenn-indikator-pitaniya-antennyy-provod-500mm-ant03/" TargetMode="External"/><Relationship Id="rId_hyperlink_4106" Type="http://schemas.openxmlformats.org/officeDocument/2006/relationships/hyperlink" Target="http://&#1101;&#1083;&#1077;&#1082;&#1090;&#1088;&#1086;-&#1084;&#1072;&#1088;&#1082;&#1077;&#1090;.&#1088;&#1092;/product/235270/inzhektor-pitaniya-usb-ui-01/" TargetMode="External"/><Relationship Id="rId_hyperlink_4107" Type="http://schemas.openxmlformats.org/officeDocument/2006/relationships/hyperlink" Target="http://&#1101;&#1083;&#1077;&#1082;&#1090;&#1088;&#1086;-&#1084;&#1072;&#1088;&#1082;&#1077;&#1090;.&#1088;&#1092;/product/130232/usilitel-antennyy-swa-2000-napryazhenie-pitaniya-12v-usilenie-37db-shumy-28db-100-130km/" TargetMode="External"/><Relationship Id="rId_hyperlink_4108" Type="http://schemas.openxmlformats.org/officeDocument/2006/relationships/hyperlink" Target="http://&#1101;&#1083;&#1077;&#1082;&#1090;&#1088;&#1086;-&#1084;&#1072;&#1088;&#1082;&#1077;&#1090;.&#1088;&#1092;/product/130234/usilitel-antennyy-swa-49-napryazhenie-pitaniya-12v-usilenie-26-36db-shumy-31db-30-50km/" TargetMode="External"/><Relationship Id="rId_hyperlink_4109" Type="http://schemas.openxmlformats.org/officeDocument/2006/relationships/hyperlink" Target="http://&#1101;&#1083;&#1077;&#1082;&#1090;&#1088;&#1086;-&#1084;&#1072;&#1088;&#1082;&#1077;&#1090;.&#1088;&#1092;/product/122314/usilitel-antennyy-swa-555-usilenie-28-34db-shumy-22db-50-100km/" TargetMode="External"/><Relationship Id="rId_hyperlink_4110" Type="http://schemas.openxmlformats.org/officeDocument/2006/relationships/hyperlink" Target="http://&#1101;&#1083;&#1077;&#1082;&#1090;&#1088;&#1086;-&#1084;&#1072;&#1088;&#1082;&#1077;&#1090;.&#1088;&#1092;/product/230857/usilitel-antennyy-swa-5555/" TargetMode="External"/><Relationship Id="rId_hyperlink_4111" Type="http://schemas.openxmlformats.org/officeDocument/2006/relationships/hyperlink" Target="http://&#1101;&#1083;&#1077;&#1082;&#1090;&#1088;&#1086;-&#1084;&#1072;&#1088;&#1082;&#1077;&#1090;.&#1088;&#1092;/product/246844/usilitel-antennyy-swa-65-usilenie-28db/" TargetMode="External"/><Relationship Id="rId_hyperlink_4112" Type="http://schemas.openxmlformats.org/officeDocument/2006/relationships/hyperlink" Target="http://&#1101;&#1083;&#1077;&#1082;&#1090;&#1088;&#1086;-&#1084;&#1072;&#1088;&#1082;&#1077;&#1090;.&#1088;&#1092;/product/234573/usilitel-antennyy-swa-69-10km/" TargetMode="External"/><Relationship Id="rId_hyperlink_4113" Type="http://schemas.openxmlformats.org/officeDocument/2006/relationships/hyperlink" Target="http://&#1101;&#1083;&#1077;&#1082;&#1090;&#1088;&#1086;-&#1084;&#1072;&#1088;&#1082;&#1077;&#1090;.&#1088;&#1092;/product/122315/usilitel-antennyy-swa-777/" TargetMode="External"/><Relationship Id="rId_hyperlink_4114" Type="http://schemas.openxmlformats.org/officeDocument/2006/relationships/hyperlink" Target="http://&#1101;&#1083;&#1077;&#1082;&#1090;&#1088;&#1086;-&#1084;&#1072;&#1088;&#1082;&#1077;&#1090;.&#1088;&#1092;/product/126877/usilitel-antennyy-swa-9000/" TargetMode="External"/><Relationship Id="rId_hyperlink_4115" Type="http://schemas.openxmlformats.org/officeDocument/2006/relationships/hyperlink" Target="http://&#1101;&#1083;&#1077;&#1082;&#1090;&#1088;&#1086;-&#1084;&#1072;&#1088;&#1082;&#1077;&#1090;.&#1088;&#1092;/product/244864/usilitel-antennyy-swa-9001c-usilitel-dlya-asp-8-koeff-usileniya-54db/" TargetMode="External"/><Relationship Id="rId_hyperlink_4116" Type="http://schemas.openxmlformats.org/officeDocument/2006/relationships/hyperlink" Target="http://&#1101;&#1083;&#1077;&#1082;&#1090;&#1088;&#1086;-&#1084;&#1072;&#1088;&#1082;&#1077;&#1090;.&#1088;&#1092;/product/126878/usilitel-antennyy-swa-999/" TargetMode="External"/><Relationship Id="rId_hyperlink_4117" Type="http://schemas.openxmlformats.org/officeDocument/2006/relationships/hyperlink" Target="http://&#1101;&#1083;&#1077;&#1082;&#1090;&#1088;&#1086;-&#1084;&#1072;&#1088;&#1082;&#1077;&#1090;.&#1088;&#1092;/product/241604/pristavka-dlya-cifrovogo-tv-resiver-dvb-t2-hd-beko-t5000c/" TargetMode="External"/><Relationship Id="rId_hyperlink_4118" Type="http://schemas.openxmlformats.org/officeDocument/2006/relationships/hyperlink" Target="http://&#1101;&#1083;&#1077;&#1082;&#1090;&#1088;&#1086;-&#1084;&#1072;&#1088;&#1082;&#1077;&#1090;.&#1088;&#1092;/product/167715/pristavka-dlya-cifrovogo-tv-resiver-dvb-t2-openbox-dvb-009-wi-fi/" TargetMode="External"/><Relationship Id="rId_hyperlink_4119" Type="http://schemas.openxmlformats.org/officeDocument/2006/relationships/hyperlink" Target="http://&#1101;&#1083;&#1077;&#1082;&#1090;&#1088;&#1086;-&#1084;&#1072;&#1088;&#1082;&#1077;&#1090;.&#1088;&#1092;/product/244908/pristavka-dlya-cifrovogo-tv-resiver-dvb-t2-openbox-gold-m5/" TargetMode="External"/><Relationship Id="rId_hyperlink_4120" Type="http://schemas.openxmlformats.org/officeDocument/2006/relationships/hyperlink" Target="http://&#1101;&#1083;&#1077;&#1082;&#1090;&#1088;&#1086;-&#1084;&#1072;&#1088;&#1082;&#1077;&#1090;.&#1088;&#1092;/product/247916/pristavka-dlya-cifrovogo-tv-resiver-dvb-t2-interaktiv-115-2/" TargetMode="External"/><Relationship Id="rId_hyperlink_4121" Type="http://schemas.openxmlformats.org/officeDocument/2006/relationships/hyperlink" Target="http://&#1101;&#1083;&#1077;&#1082;&#1090;&#1088;&#1086;-&#1084;&#1072;&#1088;&#1082;&#1077;&#1090;.&#1088;&#1092;/product/235318/pristavka-dlya-cifrovogo-tv-resiver-dvb-t2-interaktiv-t90/" TargetMode="External"/><Relationship Id="rId_hyperlink_4122" Type="http://schemas.openxmlformats.org/officeDocument/2006/relationships/hyperlink" Target="http://&#1101;&#1083;&#1077;&#1082;&#1090;&#1088;&#1086;-&#1084;&#1072;&#1088;&#1082;&#1077;&#1090;.&#1088;&#1092;/product/241603/pristavka-dlya-cifrovogo-tv-resiver-orbita-hd-999c/" TargetMode="External"/><Relationship Id="rId_hyperlink_4123" Type="http://schemas.openxmlformats.org/officeDocument/2006/relationships/hyperlink" Target="http://&#1101;&#1083;&#1077;&#1082;&#1090;&#1088;&#1086;-&#1084;&#1072;&#1088;&#1082;&#1077;&#1090;.&#1088;&#1092;/product/236800/telefon-bbk-bkt-105ru-belyy/" TargetMode="External"/><Relationship Id="rId_hyperlink_4124" Type="http://schemas.openxmlformats.org/officeDocument/2006/relationships/hyperlink" Target="http://&#1101;&#1083;&#1077;&#1082;&#1090;&#1088;&#1086;-&#1084;&#1072;&#1088;&#1082;&#1077;&#1090;.&#1088;&#1092;/product/236802/telefon-vektor-61104/" TargetMode="External"/><Relationship Id="rId_hyperlink_4125" Type="http://schemas.openxmlformats.org/officeDocument/2006/relationships/hyperlink" Target="http://&#1101;&#1083;&#1077;&#1082;&#1090;&#1088;&#1086;-&#1084;&#1072;&#1088;&#1082;&#1077;&#1090;.&#1088;&#1092;/product/141805/telefon-vektor-80401-slonovaya-kost/" TargetMode="External"/><Relationship Id="rId_hyperlink_4126" Type="http://schemas.openxmlformats.org/officeDocument/2006/relationships/hyperlink" Target="http://&#1101;&#1083;&#1077;&#1082;&#1090;&#1088;&#1086;-&#1084;&#1072;&#1088;&#1082;&#1077;&#1090;.&#1088;&#1092;/product/176520/telefon-vektor-81604-belyy/" TargetMode="External"/><Relationship Id="rId_hyperlink_4127" Type="http://schemas.openxmlformats.org/officeDocument/2006/relationships/hyperlink" Target="http://&#1101;&#1083;&#1077;&#1082;&#1090;&#1088;&#1086;-&#1084;&#1072;&#1088;&#1082;&#1077;&#1090;.&#1088;&#1092;/product/246264/telefon-vektor-st-31305-dark-grey-temno-seryy/" TargetMode="External"/><Relationship Id="rId_hyperlink_4128" Type="http://schemas.openxmlformats.org/officeDocument/2006/relationships/hyperlink" Target="http://&#1101;&#1083;&#1077;&#1082;&#1090;&#1088;&#1086;-&#1084;&#1072;&#1088;&#1082;&#1077;&#1090;.&#1088;&#1092;/product/246265/telefon-vektor-st-31305-ivory/" TargetMode="External"/><Relationship Id="rId_hyperlink_4129" Type="http://schemas.openxmlformats.org/officeDocument/2006/relationships/hyperlink" Target="http://&#1101;&#1083;&#1077;&#1082;&#1090;&#1088;&#1086;-&#1084;&#1072;&#1088;&#1082;&#1077;&#1090;.&#1088;&#1092;/product/246266/telefon-vektor-st-54503-dark-grey/" TargetMode="External"/><Relationship Id="rId_hyperlink_4130" Type="http://schemas.openxmlformats.org/officeDocument/2006/relationships/hyperlink" Target="http://&#1101;&#1083;&#1077;&#1082;&#1090;&#1088;&#1086;-&#1084;&#1072;&#1088;&#1082;&#1077;&#1090;.&#1088;&#1092;/product/246268/telefon-vektor-st-60201-maroon-bordovyy/" TargetMode="External"/><Relationship Id="rId_hyperlink_4131" Type="http://schemas.openxmlformats.org/officeDocument/2006/relationships/hyperlink" Target="http://&#1101;&#1083;&#1077;&#1082;&#1090;&#1088;&#1086;-&#1084;&#1072;&#1088;&#1082;&#1077;&#1090;.&#1088;&#1092;/product/246269/telefon-vektor-st-60301-maroon-bordovyy/" TargetMode="External"/><Relationship Id="rId_hyperlink_4132" Type="http://schemas.openxmlformats.org/officeDocument/2006/relationships/hyperlink" Target="http://&#1101;&#1083;&#1077;&#1082;&#1090;&#1088;&#1086;-&#1084;&#1072;&#1088;&#1082;&#1077;&#1090;.&#1088;&#1092;/product/251695/veb-kamera-wl-004/" TargetMode="External"/><Relationship Id="rId_hyperlink_4133" Type="http://schemas.openxmlformats.org/officeDocument/2006/relationships/hyperlink" Target="http://&#1101;&#1083;&#1077;&#1082;&#1090;&#1088;&#1086;-&#1084;&#1072;&#1088;&#1082;&#1077;&#1090;.&#1088;&#1092;/product/242796/ekshn-kamera-ot-vng05-1080p-orbita/" TargetMode="External"/><Relationship Id="rId_hyperlink_4134" Type="http://schemas.openxmlformats.org/officeDocument/2006/relationships/hyperlink" Target="http://&#1101;&#1083;&#1077;&#1082;&#1090;&#1088;&#1086;-&#1084;&#1072;&#1088;&#1082;&#1077;&#1090;.&#1088;&#1092;/product/242797/ekshn-kamera-ot-vng10-vga-orbita/" TargetMode="External"/><Relationship Id="rId_hyperlink_4135" Type="http://schemas.openxmlformats.org/officeDocument/2006/relationships/hyperlink" Target="http://&#1101;&#1083;&#1077;&#1082;&#1090;&#1088;&#1086;-&#1084;&#1072;&#1088;&#1082;&#1077;&#1090;.&#1088;&#1092;/product/231594/schipchiki-knipser-dlya-nogtey-ad-602-upak-3sht/" TargetMode="External"/><Relationship Id="rId_hyperlink_4136" Type="http://schemas.openxmlformats.org/officeDocument/2006/relationships/hyperlink" Target="http://&#1101;&#1083;&#1077;&#1082;&#1090;&#1088;&#1086;-&#1084;&#1072;&#1088;&#1082;&#1077;&#1090;.&#1088;&#1092;/product/235477/mashinka-dlya-strizhki-volos-afkas-nova-776/" TargetMode="External"/><Relationship Id="rId_hyperlink_4137" Type="http://schemas.openxmlformats.org/officeDocument/2006/relationships/hyperlink" Target="http://&#1101;&#1083;&#1077;&#1082;&#1090;&#1088;&#1086;-&#1084;&#1072;&#1088;&#1082;&#1077;&#1090;.&#1088;&#1092;/product/235478/mashinka-dlya-strizhki-volos-afkas-nova-779/" TargetMode="External"/><Relationship Id="rId_hyperlink_4138" Type="http://schemas.openxmlformats.org/officeDocument/2006/relationships/hyperlink" Target="http://&#1101;&#1083;&#1077;&#1082;&#1090;&#1088;&#1086;-&#1084;&#1072;&#1088;&#1082;&#1077;&#1090;.&#1088;&#1092;/product/223828/mashinka-dlya-strizhki-volos-enzo-en-519/" TargetMode="External"/><Relationship Id="rId_hyperlink_4139" Type="http://schemas.openxmlformats.org/officeDocument/2006/relationships/hyperlink" Target="http://&#1101;&#1083;&#1077;&#1082;&#1090;&#1088;&#1086;-&#1084;&#1072;&#1088;&#1082;&#1077;&#1090;.&#1088;&#1092;/product/244246/mashinka-dlya-strizhki-volos-ergolux-elx-hc01-c48/" TargetMode="External"/><Relationship Id="rId_hyperlink_4140" Type="http://schemas.openxmlformats.org/officeDocument/2006/relationships/hyperlink" Target="http://&#1101;&#1083;&#1077;&#1082;&#1090;&#1088;&#1086;-&#1084;&#1072;&#1088;&#1082;&#1077;&#1090;.&#1088;&#1092;/product/244248/mashinka-dlya-strizhki-volos-ergolux-elx-hc03-c42/" TargetMode="External"/><Relationship Id="rId_hyperlink_4141" Type="http://schemas.openxmlformats.org/officeDocument/2006/relationships/hyperlink" Target="http://&#1101;&#1083;&#1077;&#1082;&#1090;&#1088;&#1086;-&#1084;&#1072;&#1088;&#1082;&#1077;&#1090;.&#1088;&#1092;/product/245379/mashinka-dlya-strizhki-volos-geemy-gm-6053/" TargetMode="External"/><Relationship Id="rId_hyperlink_4142" Type="http://schemas.openxmlformats.org/officeDocument/2006/relationships/hyperlink" Target="http://&#1101;&#1083;&#1077;&#1082;&#1090;&#1088;&#1086;-&#1084;&#1072;&#1088;&#1082;&#1077;&#1090;.&#1088;&#1092;/product/236004/mashinka-dlya-strizhki-volos-geemy-gm-721/" TargetMode="External"/><Relationship Id="rId_hyperlink_4143" Type="http://schemas.openxmlformats.org/officeDocument/2006/relationships/hyperlink" Target="http://&#1101;&#1083;&#1077;&#1082;&#1090;&#1088;&#1086;-&#1084;&#1072;&#1088;&#1082;&#1077;&#1090;.&#1088;&#1092;/product/236005/mashinka-dlya-strizhki-volos-geemy-gm-736/" TargetMode="External"/><Relationship Id="rId_hyperlink_4144" Type="http://schemas.openxmlformats.org/officeDocument/2006/relationships/hyperlink" Target="http://&#1101;&#1083;&#1077;&#1082;&#1090;&#1088;&#1086;-&#1084;&#1072;&#1088;&#1082;&#1077;&#1090;.&#1088;&#1092;/product/226022/mashinka-dlya-strizhki-volos-geemy-gm-807/" TargetMode="External"/><Relationship Id="rId_hyperlink_4145" Type="http://schemas.openxmlformats.org/officeDocument/2006/relationships/hyperlink" Target="http://&#1101;&#1083;&#1077;&#1082;&#1090;&#1088;&#1086;-&#1084;&#1072;&#1088;&#1082;&#1077;&#1090;.&#1088;&#1092;/product/235083/mashinka-dlya-strizhki-volos-geemy-gm-813/" TargetMode="External"/><Relationship Id="rId_hyperlink_4146" Type="http://schemas.openxmlformats.org/officeDocument/2006/relationships/hyperlink" Target="http://&#1101;&#1083;&#1077;&#1082;&#1090;&#1088;&#1086;-&#1084;&#1072;&#1088;&#1082;&#1077;&#1090;.&#1088;&#1092;/product/245362/mashinka-dlya-strizhki-volos-hoco-dar05/" TargetMode="External"/><Relationship Id="rId_hyperlink_4147" Type="http://schemas.openxmlformats.org/officeDocument/2006/relationships/hyperlink" Target="http://&#1101;&#1083;&#1077;&#1082;&#1090;&#1088;&#1086;-&#1084;&#1072;&#1088;&#1082;&#1077;&#1090;.&#1088;&#1092;/product/245363/mashinka-dlya-strizhki-volos-hoco-dar09/" TargetMode="External"/><Relationship Id="rId_hyperlink_4148" Type="http://schemas.openxmlformats.org/officeDocument/2006/relationships/hyperlink" Target="http://&#1101;&#1083;&#1077;&#1082;&#1090;&#1088;&#1086;-&#1084;&#1072;&#1088;&#1082;&#1077;&#1090;.&#1088;&#1092;/product/244869/mashinka-dlya-strizhki-volos-hoco-dar17-zheltyy/" TargetMode="External"/><Relationship Id="rId_hyperlink_4149" Type="http://schemas.openxmlformats.org/officeDocument/2006/relationships/hyperlink" Target="http://&#1101;&#1083;&#1077;&#1082;&#1090;&#1088;&#1086;-&#1084;&#1072;&#1088;&#1082;&#1077;&#1090;.&#1088;&#1092;/product/244794/mashinka-dlya-strizhki-volos-hoco-dar19-zoloto/" TargetMode="External"/><Relationship Id="rId_hyperlink_4150" Type="http://schemas.openxmlformats.org/officeDocument/2006/relationships/hyperlink" Target="http://&#1101;&#1083;&#1077;&#1082;&#1090;&#1088;&#1086;-&#1084;&#1072;&#1088;&#1082;&#1077;&#1090;.&#1088;&#1092;/product/220734/mashinka-dlya-strizhki-volos-mrm-152/" TargetMode="External"/><Relationship Id="rId_hyperlink_4151" Type="http://schemas.openxmlformats.org/officeDocument/2006/relationships/hyperlink" Target="http://&#1101;&#1083;&#1077;&#1082;&#1090;&#1088;&#1086;-&#1084;&#1072;&#1088;&#1082;&#1077;&#1090;.&#1088;&#1092;/product/231178/mashinka-dlya-strizhki-volos-vgr-v-003/" TargetMode="External"/><Relationship Id="rId_hyperlink_4152" Type="http://schemas.openxmlformats.org/officeDocument/2006/relationships/hyperlink" Target="http://&#1101;&#1083;&#1077;&#1082;&#1090;&#1088;&#1086;-&#1084;&#1072;&#1088;&#1082;&#1077;&#1090;.&#1088;&#1092;/product/223845/mashinka-dlya-strizhki-volos-vgr-v-030/" TargetMode="External"/><Relationship Id="rId_hyperlink_4153" Type="http://schemas.openxmlformats.org/officeDocument/2006/relationships/hyperlink" Target="http://&#1101;&#1083;&#1077;&#1082;&#1090;&#1088;&#1086;-&#1084;&#1072;&#1088;&#1082;&#1077;&#1090;.&#1088;&#1092;/product/244121/mashinka-dlya-strizhki-volos-vgr-v-070/" TargetMode="External"/><Relationship Id="rId_hyperlink_4154" Type="http://schemas.openxmlformats.org/officeDocument/2006/relationships/hyperlink" Target="http://&#1101;&#1083;&#1077;&#1082;&#1090;&#1088;&#1086;-&#1084;&#1072;&#1088;&#1082;&#1077;&#1090;.&#1088;&#1092;/product/234138/mashinka-dlya-strizhki-volos-vgr-v-071/" TargetMode="External"/><Relationship Id="rId_hyperlink_4155" Type="http://schemas.openxmlformats.org/officeDocument/2006/relationships/hyperlink" Target="http://&#1101;&#1083;&#1077;&#1082;&#1090;&#1088;&#1086;-&#1084;&#1072;&#1088;&#1082;&#1077;&#1090;.&#1088;&#1092;/product/245612/mashinka-dlya-strizhki-volos-vgr-v-073/" TargetMode="External"/><Relationship Id="rId_hyperlink_4156" Type="http://schemas.openxmlformats.org/officeDocument/2006/relationships/hyperlink" Target="http://&#1101;&#1083;&#1077;&#1082;&#1090;&#1088;&#1086;-&#1084;&#1072;&#1088;&#1082;&#1077;&#1090;.&#1088;&#1092;/product/246039/mashinka-dlya-strizhki-volos-vgr-v-123-akkum/" TargetMode="External"/><Relationship Id="rId_hyperlink_4157" Type="http://schemas.openxmlformats.org/officeDocument/2006/relationships/hyperlink" Target="http://&#1101;&#1083;&#1077;&#1082;&#1090;&#1088;&#1086;-&#1084;&#1072;&#1088;&#1082;&#1077;&#1090;.&#1088;&#1092;/product/245102/mashinka-dlya-strizhki-volos-vgr-v-153-baby/" TargetMode="External"/><Relationship Id="rId_hyperlink_4158" Type="http://schemas.openxmlformats.org/officeDocument/2006/relationships/hyperlink" Target="http://&#1101;&#1083;&#1077;&#1082;&#1090;&#1088;&#1086;-&#1084;&#1072;&#1088;&#1082;&#1077;&#1090;.&#1088;&#1092;/product/251672/mashinka-dlya-strizhki-volos-vgr-v-291/" TargetMode="External"/><Relationship Id="rId_hyperlink_4159" Type="http://schemas.openxmlformats.org/officeDocument/2006/relationships/hyperlink" Target="http://&#1101;&#1083;&#1077;&#1082;&#1090;&#1088;&#1086;-&#1084;&#1072;&#1088;&#1082;&#1077;&#1090;.&#1088;&#1092;/product/251675/mashinka-dlya-strizhki-volos-vgr-v-949/" TargetMode="External"/><Relationship Id="rId_hyperlink_4160" Type="http://schemas.openxmlformats.org/officeDocument/2006/relationships/hyperlink" Target="http://&#1101;&#1083;&#1077;&#1082;&#1090;&#1088;&#1086;-&#1084;&#1072;&#1088;&#1082;&#1077;&#1090;.&#1088;&#1092;/product/251673/mashinka-dlya-strizhki-volos-vgr-v-956/" TargetMode="External"/><Relationship Id="rId_hyperlink_4161" Type="http://schemas.openxmlformats.org/officeDocument/2006/relationships/hyperlink" Target="http://&#1101;&#1083;&#1077;&#1082;&#1090;&#1088;&#1086;-&#1084;&#1072;&#1088;&#1082;&#1077;&#1090;.&#1088;&#1092;/product/251676/mashinka-dlya-strizhki-volos-vgr-v-964/" TargetMode="External"/><Relationship Id="rId_hyperlink_4162" Type="http://schemas.openxmlformats.org/officeDocument/2006/relationships/hyperlink" Target="http://&#1101;&#1083;&#1077;&#1082;&#1090;&#1088;&#1086;-&#1084;&#1072;&#1088;&#1082;&#1077;&#1090;.&#1088;&#1092;/product/251674/mashinka-dlya-strizhki-volos-vgr-v-971/" TargetMode="External"/><Relationship Id="rId_hyperlink_4163" Type="http://schemas.openxmlformats.org/officeDocument/2006/relationships/hyperlink" Target="http://&#1101;&#1083;&#1077;&#1082;&#1090;&#1088;&#1086;-&#1084;&#1072;&#1088;&#1082;&#1077;&#1090;.&#1088;&#1092;/product/237213/mashinka-dlya-strizhki-volos-vintage-t9/" TargetMode="External"/><Relationship Id="rId_hyperlink_4164" Type="http://schemas.openxmlformats.org/officeDocument/2006/relationships/hyperlink" Target="http://&#1101;&#1083;&#1077;&#1082;&#1090;&#1088;&#1086;-&#1084;&#1072;&#1088;&#1082;&#1077;&#1090;.&#1088;&#1092;/product/243233/mashinka-dlya-strizhki-trimmer-geemy-gm-573-3v1/" TargetMode="External"/><Relationship Id="rId_hyperlink_4165" Type="http://schemas.openxmlformats.org/officeDocument/2006/relationships/hyperlink" Target="http://&#1101;&#1083;&#1077;&#1082;&#1090;&#1088;&#1086;-&#1084;&#1072;&#1088;&#1082;&#1077;&#1090;.&#1088;&#1092;/product/229149/mashinka-dlya-strizhki-trimmer-geemy-gm-593-3v1/" TargetMode="External"/><Relationship Id="rId_hyperlink_4166" Type="http://schemas.openxmlformats.org/officeDocument/2006/relationships/hyperlink" Target="http://&#1101;&#1083;&#1077;&#1082;&#1090;&#1088;&#1086;-&#1084;&#1072;&#1088;&#1082;&#1077;&#1090;.&#1088;&#1092;/product/251678/mashinka-dlya-strizhki-trimmer-geemy-gm-595-3v1/" TargetMode="External"/><Relationship Id="rId_hyperlink_4167" Type="http://schemas.openxmlformats.org/officeDocument/2006/relationships/hyperlink" Target="http://&#1101;&#1083;&#1077;&#1082;&#1090;&#1088;&#1086;-&#1084;&#1072;&#1088;&#1082;&#1077;&#1090;.&#1088;&#1092;/product/243234/mashinka-dlya-strizhki-trimmer-promozer-mz-2030-3v1/" TargetMode="External"/><Relationship Id="rId_hyperlink_4168" Type="http://schemas.openxmlformats.org/officeDocument/2006/relationships/hyperlink" Target="http://&#1101;&#1083;&#1077;&#1082;&#1090;&#1088;&#1086;-&#1084;&#1072;&#1088;&#1082;&#1077;&#1090;.&#1088;&#1092;/product/244982/trimer-besprovodnoy-hoco-dar08-zelenyy/" TargetMode="External"/><Relationship Id="rId_hyperlink_4169" Type="http://schemas.openxmlformats.org/officeDocument/2006/relationships/hyperlink" Target="http://&#1101;&#1083;&#1077;&#1082;&#1090;&#1088;&#1086;-&#1084;&#1072;&#1088;&#1082;&#1077;&#1090;.&#1088;&#1092;/product/225948/trimmer-geemy-gm-3105/" TargetMode="External"/><Relationship Id="rId_hyperlink_4170" Type="http://schemas.openxmlformats.org/officeDocument/2006/relationships/hyperlink" Target="http://&#1101;&#1083;&#1077;&#1082;&#1090;&#1088;&#1086;-&#1084;&#1072;&#1088;&#1082;&#1077;&#1090;.&#1088;&#1092;/product/223834/trimmer-geemy-gm-3110/" TargetMode="External"/><Relationship Id="rId_hyperlink_4171" Type="http://schemas.openxmlformats.org/officeDocument/2006/relationships/hyperlink" Target="http://&#1101;&#1083;&#1077;&#1082;&#1090;&#1088;&#1086;-&#1084;&#1072;&#1088;&#1082;&#1077;&#1090;.&#1088;&#1092;/product/234546/trimmer-geemy-gm-3120/" TargetMode="External"/><Relationship Id="rId_hyperlink_4172" Type="http://schemas.openxmlformats.org/officeDocument/2006/relationships/hyperlink" Target="http://&#1101;&#1083;&#1077;&#1082;&#1090;&#1088;&#1086;-&#1084;&#1072;&#1088;&#1082;&#1077;&#1090;.&#1088;&#1092;/product/230576/trimmer-geemy-gm-3121/" TargetMode="External"/><Relationship Id="rId_hyperlink_4173" Type="http://schemas.openxmlformats.org/officeDocument/2006/relationships/hyperlink" Target="http://&#1101;&#1083;&#1077;&#1082;&#1090;&#1088;&#1086;-&#1084;&#1072;&#1088;&#1082;&#1077;&#1090;.&#1088;&#1092;/product/242010/trimmer-progeemy-gm-3112-2v1/" TargetMode="External"/><Relationship Id="rId_hyperlink_4174" Type="http://schemas.openxmlformats.org/officeDocument/2006/relationships/hyperlink" Target="http://&#1101;&#1083;&#1077;&#1082;&#1090;&#1088;&#1086;-&#1084;&#1072;&#1088;&#1082;&#1077;&#1090;.&#1088;&#1092;/product/231173/trimmer-berdsk-t-02/" TargetMode="External"/><Relationship Id="rId_hyperlink_4175" Type="http://schemas.openxmlformats.org/officeDocument/2006/relationships/hyperlink" Target="http://&#1101;&#1083;&#1077;&#1082;&#1090;&#1088;&#1086;-&#1084;&#1072;&#1088;&#1082;&#1077;&#1090;.&#1088;&#1092;/product/229147/trimmer-britva-4v1geemy-gm-3116/" TargetMode="External"/><Relationship Id="rId_hyperlink_4176" Type="http://schemas.openxmlformats.org/officeDocument/2006/relationships/hyperlink" Target="http://&#1101;&#1083;&#1077;&#1082;&#1090;&#1088;&#1086;-&#1084;&#1072;&#1088;&#1082;&#1077;&#1090;.&#1088;&#1092;/product/250267/epilyator-berdsk-nr-01a/" TargetMode="External"/><Relationship Id="rId_hyperlink_4177" Type="http://schemas.openxmlformats.org/officeDocument/2006/relationships/hyperlink" Target="http://&#1101;&#1083;&#1077;&#1082;&#1090;&#1088;&#1086;-&#1084;&#1072;&#1088;&#1082;&#1077;&#1090;.&#1088;&#1092;/product/250254/epilyator-berdsk-nr-02a/" TargetMode="External"/><Relationship Id="rId_hyperlink_4178" Type="http://schemas.openxmlformats.org/officeDocument/2006/relationships/hyperlink" Target="http://&#1101;&#1083;&#1077;&#1082;&#1090;&#1088;&#1086;-&#1084;&#1072;&#1088;&#1082;&#1077;&#1090;.&#1088;&#1092;/product/235542/derzhatel-dlya-fena-ryzhiy-kot-w3038-111122sm-kreplenie-shurup-5129/" TargetMode="External"/><Relationship Id="rId_hyperlink_4179" Type="http://schemas.openxmlformats.org/officeDocument/2006/relationships/hyperlink" Target="http://&#1101;&#1083;&#1077;&#1082;&#1090;&#1088;&#1086;-&#1084;&#1072;&#1088;&#1082;&#1077;&#1090;.&#1088;&#1092;/product/239038/fen-fa-kang-fk-9900/" TargetMode="External"/><Relationship Id="rId_hyperlink_4180" Type="http://schemas.openxmlformats.org/officeDocument/2006/relationships/hyperlink" Target="http://&#1101;&#1083;&#1077;&#1082;&#1090;&#1088;&#1086;-&#1084;&#1072;&#1088;&#1082;&#1077;&#1090;.&#1088;&#1092;/product/226029/fen-faba-3900/" TargetMode="External"/><Relationship Id="rId_hyperlink_4181" Type="http://schemas.openxmlformats.org/officeDocument/2006/relationships/hyperlink" Target="http://&#1101;&#1083;&#1077;&#1082;&#1090;&#1088;&#1086;-&#1084;&#1072;&#1088;&#1082;&#1077;&#1090;.&#1088;&#1092;/product/245099/fen-mrm-power-mrm-3058/" TargetMode="External"/><Relationship Id="rId_hyperlink_4182" Type="http://schemas.openxmlformats.org/officeDocument/2006/relationships/hyperlink" Target="http://&#1101;&#1083;&#1077;&#1082;&#1090;&#1088;&#1086;-&#1084;&#1072;&#1088;&#1082;&#1077;&#1090;.&#1088;&#1092;/product/245095/fen-mrm-power-mrm-3222/" TargetMode="External"/><Relationship Id="rId_hyperlink_4183" Type="http://schemas.openxmlformats.org/officeDocument/2006/relationships/hyperlink" Target="http://&#1101;&#1083;&#1077;&#1082;&#1090;&#1088;&#1086;-&#1084;&#1072;&#1088;&#1082;&#1077;&#1090;.&#1088;&#1092;/product/245098/fen-politun-pt-v3-2-e-nasadki/" TargetMode="External"/><Relationship Id="rId_hyperlink_4184" Type="http://schemas.openxmlformats.org/officeDocument/2006/relationships/hyperlink" Target="http://&#1101;&#1083;&#1077;&#1082;&#1090;&#1088;&#1086;-&#1084;&#1072;&#1088;&#1082;&#1077;&#1090;.&#1088;&#1092;/product/243810/fen-sakura-sa-4039wr-1400-vt-2-rezhima-skladnaya-ruchka/" TargetMode="External"/><Relationship Id="rId_hyperlink_4185" Type="http://schemas.openxmlformats.org/officeDocument/2006/relationships/hyperlink" Target="http://&#1101;&#1083;&#1077;&#1082;&#1090;&#1088;&#1086;-&#1084;&#1072;&#1088;&#1082;&#1077;&#1090;.&#1088;&#1092;/product/243816/fen-sakura-sa-4040w-16001800vt-2-rezhima-2-skorosti-koncentrator/" TargetMode="External"/><Relationship Id="rId_hyperlink_4186" Type="http://schemas.openxmlformats.org/officeDocument/2006/relationships/hyperlink" Target="http://&#1101;&#1083;&#1077;&#1082;&#1090;&#1088;&#1086;-&#1084;&#1072;&#1088;&#1082;&#1077;&#1090;.&#1088;&#1092;/product/248635/fen-sakura-sa-4047bk-2000vt-rezhima-2-skorosti-holsushka/" TargetMode="External"/><Relationship Id="rId_hyperlink_4187" Type="http://schemas.openxmlformats.org/officeDocument/2006/relationships/hyperlink" Target="http://&#1101;&#1083;&#1077;&#1082;&#1090;&#1088;&#1086;-&#1084;&#1072;&#1088;&#1082;&#1077;&#1090;.&#1088;&#1092;/product/243811/fen-sakura-sa-4048bk-2200-vt-2-skorosti-3-rezhima-chernyy/" TargetMode="External"/><Relationship Id="rId_hyperlink_4188" Type="http://schemas.openxmlformats.org/officeDocument/2006/relationships/hyperlink" Target="http://&#1101;&#1083;&#1077;&#1082;&#1090;&#1088;&#1086;-&#1084;&#1072;&#1088;&#1082;&#1077;&#1090;.&#1088;&#1092;/product/245942/fen-sakura-sa-4051v-1600vt-2-skorosti-3-rezhima-koncentrator-zelenyyseryy/" TargetMode="External"/><Relationship Id="rId_hyperlink_4189" Type="http://schemas.openxmlformats.org/officeDocument/2006/relationships/hyperlink" Target="http://&#1101;&#1083;&#1077;&#1082;&#1090;&#1088;&#1086;-&#1084;&#1072;&#1088;&#1082;&#1077;&#1090;.&#1088;&#1092;/product/243812/fen-sakura-sa-4052bk-2400-vt-2-skorosti-3-rezhima-chernyy/" TargetMode="External"/><Relationship Id="rId_hyperlink_4190" Type="http://schemas.openxmlformats.org/officeDocument/2006/relationships/hyperlink" Target="http://&#1101;&#1083;&#1077;&#1082;&#1090;&#1088;&#1086;-&#1084;&#1072;&#1088;&#1082;&#1077;&#1090;.&#1088;&#1092;/product/249822/fen-vitek-vt-1307-2000vt/" TargetMode="External"/><Relationship Id="rId_hyperlink_4191" Type="http://schemas.openxmlformats.org/officeDocument/2006/relationships/hyperlink" Target="http://&#1101;&#1083;&#1077;&#1082;&#1090;&#1088;&#1086;-&#1084;&#1072;&#1088;&#1082;&#1077;&#1090;.&#1088;&#1092;/product/249823/fen-vitek-vt-8226-2200vt-3rezh-2-skor/" TargetMode="External"/><Relationship Id="rId_hyperlink_4192" Type="http://schemas.openxmlformats.org/officeDocument/2006/relationships/hyperlink" Target="http://&#1101;&#1083;&#1077;&#1082;&#1090;&#1088;&#1086;-&#1084;&#1072;&#1088;&#1082;&#1077;&#1090;.&#1088;&#1092;/product/245568/fen-irit-750vt-2-skorosti-skladnaya-ruchka-ir-3138/" TargetMode="External"/><Relationship Id="rId_hyperlink_4193" Type="http://schemas.openxmlformats.org/officeDocument/2006/relationships/hyperlink" Target="http://&#1101;&#1083;&#1077;&#1082;&#1090;&#1088;&#1086;-&#1084;&#1072;&#1088;&#1082;&#1077;&#1090;.&#1088;&#1092;/product/245943/fen-saturn-3-2000vt-2-sk-3-rezh-rezhim-hol-vozduh-nasadka-koncentrator-chernyy-tdm/" TargetMode="External"/><Relationship Id="rId_hyperlink_4194" Type="http://schemas.openxmlformats.org/officeDocument/2006/relationships/hyperlink" Target="http://&#1101;&#1083;&#1077;&#1082;&#1090;&#1088;&#1086;-&#1084;&#1072;&#1088;&#1082;&#1077;&#1090;.&#1088;&#1092;/product/235798/vypryamitel-dlya-voloc-afkas-nova-2301/" TargetMode="External"/><Relationship Id="rId_hyperlink_4195" Type="http://schemas.openxmlformats.org/officeDocument/2006/relationships/hyperlink" Target="http://&#1101;&#1083;&#1077;&#1082;&#1090;&#1088;&#1086;-&#1084;&#1072;&#1088;&#1082;&#1077;&#1090;.&#1088;&#1092;/product/245685/vypryamitel-dlya-volos-mrm-v-670/" TargetMode="External"/><Relationship Id="rId_hyperlink_4196" Type="http://schemas.openxmlformats.org/officeDocument/2006/relationships/hyperlink" Target="http://&#1101;&#1083;&#1077;&#1082;&#1090;&#1088;&#1086;-&#1084;&#1072;&#1088;&#1082;&#1077;&#1090;.&#1088;&#1092;/product/227641/vypryamitel-dlya-volos-mrm-380/" TargetMode="External"/><Relationship Id="rId_hyperlink_4197" Type="http://schemas.openxmlformats.org/officeDocument/2006/relationships/hyperlink" Target="http://&#1101;&#1083;&#1077;&#1082;&#1090;&#1088;&#1086;-&#1084;&#1072;&#1088;&#1082;&#1077;&#1090;.&#1088;&#1092;/product/227642/vypryamitel-dlya-volos-mrm-381/" TargetMode="External"/><Relationship Id="rId_hyperlink_4198" Type="http://schemas.openxmlformats.org/officeDocument/2006/relationships/hyperlink" Target="http://&#1101;&#1083;&#1077;&#1082;&#1090;&#1088;&#1086;-&#1084;&#1072;&#1088;&#1082;&#1077;&#1090;.&#1088;&#1092;/product/239420/vypryamitel-dlya-volos-sakura-sa-4531m-40vt-keramicheskie-plastiny-myatnyy/" TargetMode="External"/><Relationship Id="rId_hyperlink_4199" Type="http://schemas.openxmlformats.org/officeDocument/2006/relationships/hyperlink" Target="http://&#1101;&#1083;&#1077;&#1082;&#1090;&#1088;&#1086;-&#1084;&#1072;&#1088;&#1082;&#1077;&#1090;.&#1088;&#1092;/product/218493/vypryamitel-dlya-volos-sonar-sn-823/" TargetMode="External"/><Relationship Id="rId_hyperlink_4200" Type="http://schemas.openxmlformats.org/officeDocument/2006/relationships/hyperlink" Target="http://&#1101;&#1083;&#1077;&#1082;&#1090;&#1088;&#1086;-&#1084;&#1072;&#1088;&#1082;&#1077;&#1090;.&#1088;&#1092;/product/245686/vypryamitel-dlya-volos-surker-ck-950/" TargetMode="External"/><Relationship Id="rId_hyperlink_4201" Type="http://schemas.openxmlformats.org/officeDocument/2006/relationships/hyperlink" Target="http://&#1101;&#1083;&#1077;&#1082;&#1090;&#1088;&#1086;-&#1084;&#1072;&#1088;&#1082;&#1077;&#1090;.&#1088;&#1092;/product/248406/vypryamitel-dlya-volos-tdm-venera-2-45vt-nagrev-150-230s-plavayuschie-keramicheskoe-pokrytie/" TargetMode="External"/><Relationship Id="rId_hyperlink_4202" Type="http://schemas.openxmlformats.org/officeDocument/2006/relationships/hyperlink" Target="http://&#1101;&#1083;&#1077;&#1082;&#1090;&#1088;&#1086;-&#1084;&#1072;&#1088;&#1082;&#1077;&#1090;.&#1088;&#1092;/product/246809/ployka-hoco-dar36-chernyy/" TargetMode="External"/><Relationship Id="rId_hyperlink_4203" Type="http://schemas.openxmlformats.org/officeDocument/2006/relationships/hyperlink" Target="http://&#1101;&#1083;&#1077;&#1082;&#1090;&#1088;&#1086;-&#1084;&#1072;&#1088;&#1082;&#1077;&#1090;.&#1088;&#1092;/product/235080/schipcy-gofre-afkas-nova-g671/" TargetMode="External"/><Relationship Id="rId_hyperlink_4204" Type="http://schemas.openxmlformats.org/officeDocument/2006/relationships/hyperlink" Target="http://&#1101;&#1083;&#1077;&#1082;&#1090;&#1088;&#1086;-&#1084;&#1072;&#1088;&#1082;&#1077;&#1090;.&#1088;&#1092;/product/245684/schipcy-gofre-fbt-ftb-g/" TargetMode="External"/><Relationship Id="rId_hyperlink_4205" Type="http://schemas.openxmlformats.org/officeDocument/2006/relationships/hyperlink" Target="http://&#1101;&#1083;&#1077;&#1082;&#1090;&#1088;&#1086;-&#1084;&#1072;&#1088;&#1082;&#1077;&#1090;.&#1088;&#1092;/product/250038/schipcy-gofre-pro-mozer-mz7085/" TargetMode="External"/><Relationship Id="rId_hyperlink_4206" Type="http://schemas.openxmlformats.org/officeDocument/2006/relationships/hyperlink" Target="http://&#1101;&#1083;&#1077;&#1082;&#1090;&#1088;&#1086;-&#1084;&#1072;&#1088;&#1082;&#1077;&#1090;.&#1088;&#1092;/product/235795/schipcy-gofre-re-2082/" TargetMode="External"/><Relationship Id="rId_hyperlink_4207" Type="http://schemas.openxmlformats.org/officeDocument/2006/relationships/hyperlink" Target="http://&#1101;&#1083;&#1077;&#1082;&#1090;&#1088;&#1086;-&#1084;&#1072;&#1088;&#1082;&#1077;&#1090;.&#1088;&#1092;/product/235797/schipcy-gofre-sonar-sn-8091/" TargetMode="External"/><Relationship Id="rId_hyperlink_4208" Type="http://schemas.openxmlformats.org/officeDocument/2006/relationships/hyperlink" Target="http://&#1101;&#1083;&#1077;&#1082;&#1090;&#1088;&#1086;-&#1084;&#1072;&#1088;&#1082;&#1077;&#1090;.&#1088;&#1092;/product/242370/schipcy-gofre-dlya-volos-mrm-381/" TargetMode="External"/><Relationship Id="rId_hyperlink_4209" Type="http://schemas.openxmlformats.org/officeDocument/2006/relationships/hyperlink" Target="http://&#1101;&#1083;&#1077;&#1082;&#1090;&#1088;&#1086;-&#1084;&#1072;&#1088;&#1082;&#1077;&#1090;.&#1088;&#1092;/product/231176/ployka-by-babyliss-nano-by-2012/" TargetMode="External"/><Relationship Id="rId_hyperlink_4210" Type="http://schemas.openxmlformats.org/officeDocument/2006/relationships/hyperlink" Target="http://&#1101;&#1083;&#1077;&#1082;&#1090;&#1088;&#1086;-&#1084;&#1072;&#1088;&#1082;&#1077;&#1090;.&#1088;&#1092;/product/225971/ployka-pbt-f-10/" TargetMode="External"/><Relationship Id="rId_hyperlink_4211" Type="http://schemas.openxmlformats.org/officeDocument/2006/relationships/hyperlink" Target="http://&#1101;&#1083;&#1077;&#1082;&#1090;&#1088;&#1086;-&#1084;&#1072;&#1088;&#1082;&#1077;&#1090;.&#1088;&#1092;/product/231177/ployka-promozer-mz-6611/" TargetMode="External"/><Relationship Id="rId_hyperlink_4212" Type="http://schemas.openxmlformats.org/officeDocument/2006/relationships/hyperlink" Target="http://&#1101;&#1083;&#1077;&#1082;&#1090;&#1088;&#1086;-&#1084;&#1072;&#1088;&#1082;&#1077;&#1090;.&#1088;&#1092;/product/236702/ployka-promozer-mz-6630/" TargetMode="External"/><Relationship Id="rId_hyperlink_4213" Type="http://schemas.openxmlformats.org/officeDocument/2006/relationships/hyperlink" Target="http://&#1101;&#1083;&#1077;&#1082;&#1090;&#1088;&#1086;-&#1084;&#1072;&#1088;&#1082;&#1077;&#1090;.&#1088;&#1092;/product/227045/ployka-waer-wa-3309/" TargetMode="External"/><Relationship Id="rId_hyperlink_4214" Type="http://schemas.openxmlformats.org/officeDocument/2006/relationships/hyperlink" Target="http://&#1101;&#1083;&#1077;&#1082;&#1090;&#1088;&#1086;-&#1084;&#1072;&#1088;&#1082;&#1077;&#1090;.&#1088;&#1092;/product/251972/ployka-dlya-volos-curl-secret-mz-2665u-ema-367/" TargetMode="External"/><Relationship Id="rId_hyperlink_4215" Type="http://schemas.openxmlformats.org/officeDocument/2006/relationships/hyperlink" Target="http://&#1101;&#1083;&#1077;&#1082;&#1090;&#1088;&#1086;-&#1084;&#1072;&#1088;&#1082;&#1077;&#1090;.&#1088;&#1092;/product/251970/ployka-dlya-volos-geemy-gm-2932-ema-2932/" TargetMode="External"/><Relationship Id="rId_hyperlink_4216" Type="http://schemas.openxmlformats.org/officeDocument/2006/relationships/hyperlink" Target="http://&#1101;&#1083;&#1077;&#1082;&#1090;&#1088;&#1086;-&#1084;&#1072;&#1088;&#1082;&#1077;&#1090;.&#1088;&#1092;/product/224511/schipcy-atlanta-ath-6646-d-16mm-25vt-krasnye/" TargetMode="External"/><Relationship Id="rId_hyperlink_4217" Type="http://schemas.openxmlformats.org/officeDocument/2006/relationships/hyperlink" Target="http://&#1101;&#1083;&#1077;&#1082;&#1090;&#1088;&#1086;-&#1084;&#1072;&#1088;&#1082;&#1077;&#1090;.&#1088;&#1092;/product/242035/schipcy-dvolos-hst8001-35vt-maks-t200-keramich-pokrytie-shnur-25m-6762-bq/" TargetMode="External"/><Relationship Id="rId_hyperlink_4218" Type="http://schemas.openxmlformats.org/officeDocument/2006/relationships/hyperlink" Target="http://&#1101;&#1083;&#1077;&#1082;&#1090;&#1088;&#1086;-&#1084;&#1072;&#1088;&#1082;&#1077;&#1090;.&#1088;&#1092;/product/245569/schipcy-dlya-volos-ployka-sakura-sa-4400w-19-25vt-19mm-keramicheskie/" TargetMode="External"/><Relationship Id="rId_hyperlink_4219" Type="http://schemas.openxmlformats.org/officeDocument/2006/relationships/hyperlink" Target="http://&#1101;&#1083;&#1077;&#1082;&#1090;&#1088;&#1086;-&#1084;&#1072;&#1088;&#1082;&#1077;&#1090;.&#1088;&#1092;/product/245570/schipcy-dlya-volos-ployka-sakura-sa-4413bs-19-37vt-19mm-keramicheskie/" TargetMode="External"/><Relationship Id="rId_hyperlink_4220" Type="http://schemas.openxmlformats.org/officeDocument/2006/relationships/hyperlink" Target="http://&#1101;&#1083;&#1077;&#1082;&#1090;&#1088;&#1086;-&#1084;&#1072;&#1088;&#1082;&#1077;&#1090;.&#1088;&#1092;/product/241723/schipcy-dlya-volos-ergolux-elx-cl02-c64-chernyy-zoloto-2060/" TargetMode="External"/><Relationship Id="rId_hyperlink_4221" Type="http://schemas.openxmlformats.org/officeDocument/2006/relationships/hyperlink" Target="http://&#1101;&#1083;&#1077;&#1082;&#1090;&#1088;&#1086;-&#1084;&#1072;&#1088;&#1082;&#1077;&#1090;.&#1088;&#1092;/product/241724/schipcy-dlya-volos-ergolux-elx-cl03-c64-chernyy-zoloto-d-32mm-2077/" TargetMode="External"/><Relationship Id="rId_hyperlink_4222" Type="http://schemas.openxmlformats.org/officeDocument/2006/relationships/hyperlink" Target="http://&#1101;&#1083;&#1077;&#1082;&#1090;&#1088;&#1086;-&#1084;&#1072;&#1088;&#1082;&#1077;&#1090;.&#1088;&#1092;/product/245148/schipcy-elena/" TargetMode="External"/><Relationship Id="rId_hyperlink_4223" Type="http://schemas.openxmlformats.org/officeDocument/2006/relationships/hyperlink" Target="http://&#1101;&#1083;&#1077;&#1082;&#1090;&#1088;&#1086;-&#1084;&#1072;&#1088;&#1082;&#1077;&#1090;.&#1088;&#1092;/product/235796/schipcy-gofre-afkas-nova-3393/" TargetMode="External"/><Relationship Id="rId_hyperlink_4224" Type="http://schemas.openxmlformats.org/officeDocument/2006/relationships/hyperlink" Target="http://&#1101;&#1083;&#1077;&#1082;&#1090;&#1088;&#1086;-&#1084;&#1072;&#1088;&#1082;&#1077;&#1090;.&#1088;&#1092;/product/238078/blok-pitaniya-dlya-britv-braun-12v-400ma-12m-orbita-ot-hbs04/" TargetMode="External"/><Relationship Id="rId_hyperlink_4225" Type="http://schemas.openxmlformats.org/officeDocument/2006/relationships/hyperlink" Target="http://&#1101;&#1083;&#1077;&#1082;&#1090;&#1088;&#1086;-&#1084;&#1072;&#1088;&#1082;&#1077;&#1090;.&#1088;&#1092;/product/233053/trimmer-berdsk-t-03/" TargetMode="External"/><Relationship Id="rId_hyperlink_4226" Type="http://schemas.openxmlformats.org/officeDocument/2006/relationships/hyperlink" Target="http://&#1101;&#1083;&#1077;&#1082;&#1090;&#1088;&#1086;-&#1084;&#1072;&#1088;&#1082;&#1077;&#1090;.&#1088;&#1092;/product/245622/elektrobritva-vgr-v-332/" TargetMode="External"/><Relationship Id="rId_hyperlink_4227" Type="http://schemas.openxmlformats.org/officeDocument/2006/relationships/hyperlink" Target="http://&#1101;&#1083;&#1077;&#1082;&#1090;&#1088;&#1086;-&#1084;&#1072;&#1088;&#1082;&#1077;&#1090;.&#1088;&#1092;/product/244126/elektrobritva-vgr-v-370/" TargetMode="External"/><Relationship Id="rId_hyperlink_4228" Type="http://schemas.openxmlformats.org/officeDocument/2006/relationships/hyperlink" Target="http://&#1101;&#1083;&#1077;&#1082;&#1090;&#1088;&#1086;-&#1084;&#1072;&#1088;&#1082;&#1077;&#1090;.&#1088;&#1092;/product/244127/elektrobritva-vgr-v-389/" TargetMode="External"/><Relationship Id="rId_hyperlink_4229" Type="http://schemas.openxmlformats.org/officeDocument/2006/relationships/hyperlink" Target="http://&#1101;&#1083;&#1077;&#1082;&#1090;&#1088;&#1086;-&#1084;&#1072;&#1088;&#1082;&#1077;&#1090;.&#1088;&#1092;/product/245619/elektrobritva-vgr-v-390/" TargetMode="External"/><Relationship Id="rId_hyperlink_4230" Type="http://schemas.openxmlformats.org/officeDocument/2006/relationships/hyperlink" Target="http://&#1101;&#1083;&#1077;&#1082;&#1090;&#1088;&#1086;-&#1084;&#1072;&#1088;&#1082;&#1077;&#1090;.&#1088;&#1092;/product/167964/elektrobritva-afka-tech-887/" TargetMode="External"/><Relationship Id="rId_hyperlink_4231" Type="http://schemas.openxmlformats.org/officeDocument/2006/relationships/hyperlink" Target="http://&#1101;&#1083;&#1077;&#1082;&#1090;&#1088;&#1086;-&#1084;&#1072;&#1088;&#1082;&#1077;&#1090;.&#1088;&#1092;/product/124500/elektrobritva-chaobo-rscw-9200/" TargetMode="External"/><Relationship Id="rId_hyperlink_4232" Type="http://schemas.openxmlformats.org/officeDocument/2006/relationships/hyperlink" Target="http://&#1101;&#1083;&#1077;&#1082;&#1090;&#1088;&#1086;-&#1084;&#1072;&#1088;&#1082;&#1077;&#1090;.&#1088;&#1092;/product/227649/elektrobritva-chaobo-rscx9600/" TargetMode="External"/><Relationship Id="rId_hyperlink_4233" Type="http://schemas.openxmlformats.org/officeDocument/2006/relationships/hyperlink" Target="http://&#1101;&#1083;&#1077;&#1082;&#1090;&#1088;&#1086;-&#1084;&#1072;&#1088;&#1082;&#1077;&#1090;.&#1088;&#1092;/product/236194/elektrobritva-geemy-gm-7719/" TargetMode="External"/><Relationship Id="rId_hyperlink_4234" Type="http://schemas.openxmlformats.org/officeDocument/2006/relationships/hyperlink" Target="http://&#1101;&#1083;&#1077;&#1082;&#1090;&#1088;&#1086;-&#1084;&#1072;&#1088;&#1082;&#1077;&#1090;.&#1088;&#1092;/product/236195/elektrobritva-geemy-gm-7728/" TargetMode="External"/><Relationship Id="rId_hyperlink_4235" Type="http://schemas.openxmlformats.org/officeDocument/2006/relationships/hyperlink" Target="http://&#1101;&#1083;&#1077;&#1082;&#1090;&#1088;&#1086;-&#1084;&#1072;&#1088;&#1082;&#1077;&#1090;.&#1088;&#1092;/product/240118/elektrobritva-geemy-gm-9001/" TargetMode="External"/><Relationship Id="rId_hyperlink_4236" Type="http://schemas.openxmlformats.org/officeDocument/2006/relationships/hyperlink" Target="http://&#1101;&#1083;&#1077;&#1082;&#1090;&#1088;&#1086;-&#1084;&#1072;&#1088;&#1082;&#1077;&#1090;.&#1088;&#1092;/product/233058/elektrobritva-gemei-gm-7720/" TargetMode="External"/><Relationship Id="rId_hyperlink_4237" Type="http://schemas.openxmlformats.org/officeDocument/2006/relationships/hyperlink" Target="http://&#1101;&#1083;&#1077;&#1082;&#1090;&#1088;&#1086;-&#1084;&#1072;&#1088;&#1082;&#1077;&#1090;.&#1088;&#1092;/product/236196/elektrobritva-shinon-sh-7098/" TargetMode="External"/><Relationship Id="rId_hyperlink_4238" Type="http://schemas.openxmlformats.org/officeDocument/2006/relationships/hyperlink" Target="http://&#1101;&#1083;&#1077;&#1082;&#1090;&#1088;&#1086;-&#1084;&#1072;&#1088;&#1082;&#1077;&#1090;.&#1088;&#1092;/product/125730/elektrobritva-sportsman-sm-517-akkum/" TargetMode="External"/><Relationship Id="rId_hyperlink_4239" Type="http://schemas.openxmlformats.org/officeDocument/2006/relationships/hyperlink" Target="http://&#1101;&#1083;&#1077;&#1082;&#1090;&#1088;&#1086;-&#1084;&#1072;&#1088;&#1082;&#1077;&#1090;.&#1088;&#1092;/product/239039/elektrobritva-surker-sk-3007/" TargetMode="External"/><Relationship Id="rId_hyperlink_4240" Type="http://schemas.openxmlformats.org/officeDocument/2006/relationships/hyperlink" Target="http://&#1101;&#1083;&#1077;&#1082;&#1090;&#1088;&#1086;-&#1084;&#1072;&#1088;&#1082;&#1077;&#1090;.&#1088;&#1092;/product/216932/elektrobritva-avitron-301ac-akkumulyatorno-setevaya-dlya-suhogo-britya/" TargetMode="External"/><Relationship Id="rId_hyperlink_4241" Type="http://schemas.openxmlformats.org/officeDocument/2006/relationships/hyperlink" Target="http://&#1101;&#1083;&#1077;&#1082;&#1090;&#1088;&#1086;-&#1084;&#1072;&#1088;&#1082;&#1077;&#1090;.&#1088;&#1092;/product/244451/elektrobritva-avitron-320ac-akkumulyatorno-setevaya/" TargetMode="External"/><Relationship Id="rId_hyperlink_4242" Type="http://schemas.openxmlformats.org/officeDocument/2006/relationships/hyperlink" Target="http://&#1101;&#1083;&#1077;&#1082;&#1090;&#1088;&#1086;-&#1084;&#1072;&#1088;&#1082;&#1077;&#1090;.&#1088;&#1092;/product/125751/elektrobritva-agidel-16as-akkumulyatorno-setevaya-dlya-suhogo-britya/" TargetMode="External"/><Relationship Id="rId_hyperlink_4243" Type="http://schemas.openxmlformats.org/officeDocument/2006/relationships/hyperlink" Target="http://&#1101;&#1083;&#1077;&#1082;&#1090;&#1088;&#1086;-&#1084;&#1072;&#1088;&#1082;&#1077;&#1090;.&#1088;&#1092;/product/216933/elektrobritva-agidel-17as-akkumulyatorno-setevaya-dlya-suhogo-britya/" TargetMode="External"/><Relationship Id="rId_hyperlink_4244" Type="http://schemas.openxmlformats.org/officeDocument/2006/relationships/hyperlink" Target="http://&#1101;&#1083;&#1077;&#1082;&#1090;&#1088;&#1086;-&#1084;&#1072;&#1088;&#1082;&#1077;&#1090;.&#1088;&#1092;/product/240935/elektrobritva-agidel-19as-akkumulyatorno-setevaya/" TargetMode="External"/><Relationship Id="rId_hyperlink_4245" Type="http://schemas.openxmlformats.org/officeDocument/2006/relationships/hyperlink" Target="http://&#1101;&#1083;&#1077;&#1082;&#1090;&#1088;&#1086;-&#1084;&#1072;&#1088;&#1082;&#1077;&#1090;.&#1088;&#1092;/product/177539/elektrobritva-agidel-21-setevaya-dlya-suhogo-britya/" TargetMode="External"/><Relationship Id="rId_hyperlink_4246" Type="http://schemas.openxmlformats.org/officeDocument/2006/relationships/hyperlink" Target="http://&#1101;&#1083;&#1077;&#1082;&#1090;&#1088;&#1086;-&#1084;&#1072;&#1088;&#1082;&#1077;&#1090;.&#1088;&#1092;/product/216935/elektrobritva-agidel-22a-akkumulyatornaya/" TargetMode="External"/><Relationship Id="rId_hyperlink_4247" Type="http://schemas.openxmlformats.org/officeDocument/2006/relationships/hyperlink" Target="http://&#1101;&#1083;&#1077;&#1082;&#1090;&#1088;&#1086;-&#1084;&#1072;&#1088;&#1082;&#1077;&#1090;.&#1088;&#1092;/product/220416/elektrobritva-agidel-318s-setevaya-dlya-suhogo-britya/" TargetMode="External"/><Relationship Id="rId_hyperlink_4248" Type="http://schemas.openxmlformats.org/officeDocument/2006/relationships/hyperlink" Target="http://&#1101;&#1083;&#1077;&#1082;&#1090;&#1088;&#1086;-&#1084;&#1072;&#1088;&#1082;&#1077;&#1090;.&#1088;&#1092;/product/230283/elektrobritva-zhenskaya-berdsk-3382a/" TargetMode="External"/><Relationship Id="rId_hyperlink_4249" Type="http://schemas.openxmlformats.org/officeDocument/2006/relationships/hyperlink" Target="http://&#1101;&#1083;&#1077;&#1082;&#1090;&#1088;&#1086;-&#1084;&#1072;&#1088;&#1082;&#1077;&#1090;.&#1088;&#1092;/product/225957/epilyator-brown-br-7679-s-britvennoy-nasadkoy/" TargetMode="External"/><Relationship Id="rId_hyperlink_4250" Type="http://schemas.openxmlformats.org/officeDocument/2006/relationships/hyperlink" Target="http://&#1101;&#1083;&#1077;&#1082;&#1090;&#1088;&#1086;-&#1084;&#1072;&#1088;&#1082;&#1077;&#1090;.&#1088;&#1092;/product/247688/epilyator-philips-6422/" TargetMode="External"/><Relationship Id="rId_hyperlink_4251" Type="http://schemas.openxmlformats.org/officeDocument/2006/relationships/hyperlink" Target="http://&#1101;&#1083;&#1077;&#1082;&#1090;&#1088;&#1086;-&#1084;&#1072;&#1088;&#1082;&#1077;&#1090;.&#1088;&#1092;/product/249467/epilyator-surker-sk-501/" TargetMode="External"/><Relationship Id="rId_hyperlink_4252" Type="http://schemas.openxmlformats.org/officeDocument/2006/relationships/hyperlink" Target="http://&#1101;&#1083;&#1077;&#1082;&#1090;&#1088;&#1086;-&#1084;&#1072;&#1088;&#1082;&#1077;&#1090;.&#1088;&#1092;/product/249468/epilyator-surker-sk-502-4-v-1/" TargetMode="External"/><Relationship Id="rId_hyperlink_4253" Type="http://schemas.openxmlformats.org/officeDocument/2006/relationships/hyperlink" Target="http://&#1101;&#1083;&#1077;&#1082;&#1090;&#1088;&#1086;-&#1084;&#1072;&#1088;&#1082;&#1077;&#1090;.&#1088;&#1092;/product/249469/epilyator-surker-sk-513/" TargetMode="External"/><Relationship Id="rId_hyperlink_4254" Type="http://schemas.openxmlformats.org/officeDocument/2006/relationships/hyperlink" Target="http://&#1101;&#1083;&#1077;&#1082;&#1090;&#1088;&#1086;-&#1084;&#1072;&#1088;&#1082;&#1077;&#1090;.&#1088;&#1092;/product/248878/ventilyator-energy-en-1635r-s-pultom-16/" TargetMode="External"/><Relationship Id="rId_hyperlink_4255" Type="http://schemas.openxmlformats.org/officeDocument/2006/relationships/hyperlink" Target="http://&#1101;&#1083;&#1077;&#1082;&#1090;&#1088;&#1086;-&#1084;&#1072;&#1088;&#1082;&#1077;&#1090;.&#1088;&#1092;/product/248879/ventilyator-leonord-le-1605/" TargetMode="External"/><Relationship Id="rId_hyperlink_4256" Type="http://schemas.openxmlformats.org/officeDocument/2006/relationships/hyperlink" Target="http://&#1101;&#1083;&#1077;&#1082;&#1090;&#1088;&#1086;-&#1084;&#1072;&#1088;&#1082;&#1077;&#1090;.&#1088;&#1092;/product/148900/ventilyator-napolnyy-energy-en-1659-40vtd40sm3-skorosti-vysota125-sm-belyy/" TargetMode="External"/><Relationship Id="rId_hyperlink_4257" Type="http://schemas.openxmlformats.org/officeDocument/2006/relationships/hyperlink" Target="http://&#1101;&#1083;&#1077;&#1082;&#1090;&#1088;&#1086;-&#1084;&#1072;&#1088;&#1082;&#1077;&#1090;.&#1088;&#1092;/product/244994/ventilyator-napolnyy-lira-lr-1101-belyy/" TargetMode="External"/><Relationship Id="rId_hyperlink_4258" Type="http://schemas.openxmlformats.org/officeDocument/2006/relationships/hyperlink" Target="http://&#1101;&#1083;&#1077;&#1082;&#1090;&#1088;&#1086;-&#1084;&#1072;&#1088;&#1082;&#1077;&#1090;.&#1088;&#1092;/product/240104/ventilyator-nastolnyy-usb-energy-en-0604-25vt1-skorost151510sm-naklon-belyy/" TargetMode="External"/><Relationship Id="rId_hyperlink_4259" Type="http://schemas.openxmlformats.org/officeDocument/2006/relationships/hyperlink" Target="http://&#1101;&#1083;&#1077;&#1082;&#1090;&#1088;&#1086;-&#1084;&#1072;&#1088;&#1082;&#1077;&#1090;.&#1088;&#1092;/product/248876/ventilyator-nastolnyy-usb-energy-en-0604-25vt1-skorost151510sm-naklon-chernyy/" TargetMode="External"/><Relationship Id="rId_hyperlink_4260" Type="http://schemas.openxmlformats.org/officeDocument/2006/relationships/hyperlink" Target="http://&#1101;&#1083;&#1077;&#1082;&#1090;&#1088;&#1086;-&#1084;&#1072;&#1088;&#1082;&#1077;&#1090;.&#1088;&#1092;/product/248877/ventilyator-nastolnyy-usb-energy-en-0606m-chernyy/" TargetMode="External"/><Relationship Id="rId_hyperlink_4261" Type="http://schemas.openxmlformats.org/officeDocument/2006/relationships/hyperlink" Target="http://&#1101;&#1083;&#1077;&#1082;&#1090;&#1088;&#1086;-&#1084;&#1072;&#1088;&#1082;&#1077;&#1090;.&#1088;&#1092;/product/245060/ventilyator-nastolnyy-25vt-7-178-sm-econ-eco-tbf701-belyy/" TargetMode="External"/><Relationship Id="rId_hyperlink_4262" Type="http://schemas.openxmlformats.org/officeDocument/2006/relationships/hyperlink" Target="http://&#1101;&#1083;&#1077;&#1082;&#1090;&#1088;&#1086;-&#1084;&#1072;&#1088;&#1082;&#1077;&#1090;.&#1088;&#1092;/product/245059/ventilyator-nastolnyy-25vt-7-178-sm-econ-eco-tbf701-chernyy/" TargetMode="External"/><Relationship Id="rId_hyperlink_4263" Type="http://schemas.openxmlformats.org/officeDocument/2006/relationships/hyperlink" Target="http://&#1101;&#1083;&#1077;&#1082;&#1090;&#1088;&#1086;-&#1084;&#1072;&#1088;&#1082;&#1077;&#1090;.&#1088;&#1092;/product/248540/ventilyator-nastolnyy-air-cooler-fan-s-uvlazhnitelem-belyy-usb-type-c/" TargetMode="External"/><Relationship Id="rId_hyperlink_4264" Type="http://schemas.openxmlformats.org/officeDocument/2006/relationships/hyperlink" Target="http://&#1101;&#1083;&#1077;&#1082;&#1090;&#1088;&#1086;-&#1084;&#1072;&#1088;&#1082;&#1077;&#1090;.&#1088;&#1092;/product/248541/ventilyator-nastolnyy-air-cooler-fan-s-uvlazhnitelem-chernyy-usb-type-c/" TargetMode="External"/><Relationship Id="rId_hyperlink_4265" Type="http://schemas.openxmlformats.org/officeDocument/2006/relationships/hyperlink" Target="http://&#1101;&#1083;&#1077;&#1082;&#1090;&#1088;&#1086;-&#1084;&#1072;&#1088;&#1082;&#1077;&#1090;.&#1088;&#1092;/product/239760/ventilyator-nastolnyy-energy-en-0601-15vtd15sm2-skorosti-na-prischepke-i-na-podstavke/" TargetMode="External"/><Relationship Id="rId_hyperlink_4266" Type="http://schemas.openxmlformats.org/officeDocument/2006/relationships/hyperlink" Target="http://&#1101;&#1083;&#1077;&#1082;&#1090;&#1088;&#1086;-&#1084;&#1072;&#1088;&#1082;&#1077;&#1090;.&#1088;&#1092;/product/148902/ventilyator-nastolnyy-energy-en-0602-15vtd15sm2-skorosti-na-prischepke/" TargetMode="External"/><Relationship Id="rId_hyperlink_4267" Type="http://schemas.openxmlformats.org/officeDocument/2006/relationships/hyperlink" Target="http://&#1101;&#1083;&#1077;&#1082;&#1090;&#1088;&#1086;-&#1084;&#1072;&#1088;&#1082;&#1077;&#1090;.&#1088;&#1092;/product/239762/ventilyator-nastolnyy-energy-en-0603-15vtd15sm2-skorosti-na-podstavke-chernyy/" TargetMode="External"/><Relationship Id="rId_hyperlink_4268" Type="http://schemas.openxmlformats.org/officeDocument/2006/relationships/hyperlink" Target="http://&#1101;&#1083;&#1077;&#1082;&#1090;&#1088;&#1086;-&#1084;&#1072;&#1088;&#1082;&#1077;&#1090;.&#1088;&#1092;/product/248674/ventilyator-nastolnyy-gentle-breeze-139-s-podsvetkoy-type-c/" TargetMode="External"/><Relationship Id="rId_hyperlink_4269" Type="http://schemas.openxmlformats.org/officeDocument/2006/relationships/hyperlink" Target="http://&#1101;&#1083;&#1077;&#1082;&#1090;&#1088;&#1086;-&#1084;&#1072;&#1088;&#1082;&#1077;&#1090;.&#1088;&#1092;/product/249123/ventilyator-nastolnyy-mini-fan-l02d/" TargetMode="External"/><Relationship Id="rId_hyperlink_4270" Type="http://schemas.openxmlformats.org/officeDocument/2006/relationships/hyperlink" Target="http://&#1101;&#1083;&#1077;&#1082;&#1090;&#1088;&#1086;-&#1084;&#1072;&#1088;&#1082;&#1077;&#1090;.&#1088;&#1092;/product/248485/ventilyator-nastolnyy-mini-fan-t01d/" TargetMode="External"/><Relationship Id="rId_hyperlink_4271" Type="http://schemas.openxmlformats.org/officeDocument/2006/relationships/hyperlink" Target="http://&#1101;&#1083;&#1077;&#1082;&#1090;&#1088;&#1086;-&#1084;&#1072;&#1088;&#1082;&#1077;&#1090;.&#1088;&#1092;/product/241352/ventilyator-ruchnoy-mini-mini-handheld-fan/" TargetMode="External"/><Relationship Id="rId_hyperlink_4272" Type="http://schemas.openxmlformats.org/officeDocument/2006/relationships/hyperlink" Target="http://&#1101;&#1083;&#1077;&#1082;&#1090;&#1088;&#1086;-&#1084;&#1072;&#1088;&#1082;&#1077;&#1090;.&#1088;&#1092;/product/244943/ventilyator-ruchnoy-mini-small-fan-1s-hk59/" TargetMode="External"/><Relationship Id="rId_hyperlink_4273" Type="http://schemas.openxmlformats.org/officeDocument/2006/relationships/hyperlink" Target="http://&#1101;&#1083;&#1077;&#1082;&#1090;&#1088;&#1086;-&#1084;&#1072;&#1088;&#1082;&#1077;&#1090;.&#1088;&#1092;/product/241615/obogrevatel-konvektornogo-tipa-remo-sb-10001-taksa-zelenyy-sdelano-v-rossii/" TargetMode="External"/><Relationship Id="rId_hyperlink_4274" Type="http://schemas.openxmlformats.org/officeDocument/2006/relationships/hyperlink" Target="http://&#1101;&#1083;&#1077;&#1082;&#1090;&#1088;&#1086;-&#1084;&#1072;&#1088;&#1082;&#1077;&#1090;.&#1088;&#1092;/product/241609/obogrevatel-konvektornogo-tipa-remo-sb-10001-w-sdelano-v-rossii/" TargetMode="External"/><Relationship Id="rId_hyperlink_4275" Type="http://schemas.openxmlformats.org/officeDocument/2006/relationships/hyperlink" Target="http://&#1101;&#1083;&#1077;&#1082;&#1090;&#1088;&#1086;-&#1084;&#1072;&#1088;&#1082;&#1077;&#1090;.&#1088;&#1092;/product/241616/obogrevatel-konvektornogo-tipa-remo-sb-15002-taksa-siniy-sdelano-v-rossii/" TargetMode="External"/><Relationship Id="rId_hyperlink_4276" Type="http://schemas.openxmlformats.org/officeDocument/2006/relationships/hyperlink" Target="http://&#1101;&#1083;&#1077;&#1082;&#1090;&#1088;&#1086;-&#1084;&#1072;&#1088;&#1082;&#1077;&#1090;.&#1088;&#1092;/product/241617/obogrevatel-konvektornogo-tipa-remo-sb-15002-taksa-zheltyy-sdelano-v-rossii/" TargetMode="External"/><Relationship Id="rId_hyperlink_4277" Type="http://schemas.openxmlformats.org/officeDocument/2006/relationships/hyperlink" Target="http://&#1101;&#1083;&#1077;&#1082;&#1090;&#1088;&#1086;-&#1084;&#1072;&#1088;&#1082;&#1077;&#1090;.&#1088;&#1092;/product/241613/obogrevatel-konvektornogo-tipa-remo-sb-15002-taksa-chernyy-sdelano-v-rossii/" TargetMode="External"/><Relationship Id="rId_hyperlink_4278" Type="http://schemas.openxmlformats.org/officeDocument/2006/relationships/hyperlink" Target="http://&#1101;&#1083;&#1077;&#1082;&#1090;&#1088;&#1086;-&#1084;&#1072;&#1088;&#1082;&#1077;&#1090;.&#1088;&#1092;/product/241621/obogrevatel-konvektornogo-tipa-remo-sb-15002-b-sdelano-v-rossii/" TargetMode="External"/><Relationship Id="rId_hyperlink_4279" Type="http://schemas.openxmlformats.org/officeDocument/2006/relationships/hyperlink" Target="http://&#1101;&#1083;&#1077;&#1082;&#1090;&#1088;&#1086;-&#1084;&#1072;&#1088;&#1082;&#1077;&#1090;.&#1088;&#1092;/product/236300/obogrevatel-masl-engy-en-2307-fusion-7-sekc-15kvt/" TargetMode="External"/><Relationship Id="rId_hyperlink_4280" Type="http://schemas.openxmlformats.org/officeDocument/2006/relationships/hyperlink" Target="http://&#1101;&#1083;&#1077;&#1082;&#1090;&#1088;&#1086;-&#1084;&#1072;&#1088;&#1082;&#1077;&#1090;.&#1088;&#1092;/product/241618/obogrevatel-elektricheskiy-konvektornogo-tipa-remo-sb-20002-taksa-rozovyy/" TargetMode="External"/><Relationship Id="rId_hyperlink_4281" Type="http://schemas.openxmlformats.org/officeDocument/2006/relationships/hyperlink" Target="http://&#1101;&#1083;&#1077;&#1082;&#1090;&#1088;&#1086;-&#1084;&#1072;&#1088;&#1082;&#1077;&#1090;.&#1088;&#1092;/product/243201/portativnyy-teploventilyator-dream-sc151-500vt-nastennyy-pult-taymer-2-skorosti/" TargetMode="External"/><Relationship Id="rId_hyperlink_4282" Type="http://schemas.openxmlformats.org/officeDocument/2006/relationships/hyperlink" Target="http://&#1101;&#1083;&#1077;&#1082;&#1090;&#1088;&#1086;-&#1084;&#1072;&#1088;&#1082;&#1077;&#1090;.&#1088;&#1092;/product/225782/radiator-maslyanyy-binatone-or-090/" TargetMode="External"/><Relationship Id="rId_hyperlink_4283" Type="http://schemas.openxmlformats.org/officeDocument/2006/relationships/hyperlink" Target="http://&#1101;&#1083;&#1077;&#1082;&#1090;&#1088;&#1086;-&#1084;&#1072;&#1088;&#1082;&#1077;&#1090;.&#1088;&#1092;/product/244719/radiator-maslyanyy-engy-en-2409-loft-9-sekc-2kvt/" TargetMode="External"/><Relationship Id="rId_hyperlink_4284" Type="http://schemas.openxmlformats.org/officeDocument/2006/relationships/hyperlink" Target="http://&#1101;&#1083;&#1077;&#1082;&#1090;&#1088;&#1086;-&#1084;&#1072;&#1088;&#1082;&#1077;&#1090;.&#1088;&#1092;/product/245859/teplovaya-pushka-energy-ptc-2000-10002000vt/" TargetMode="External"/><Relationship Id="rId_hyperlink_4285" Type="http://schemas.openxmlformats.org/officeDocument/2006/relationships/hyperlink" Target="http://&#1101;&#1083;&#1077;&#1082;&#1090;&#1088;&#1086;-&#1084;&#1072;&#1088;&#1082;&#1077;&#1090;.&#1088;&#1092;/product/244720/teplovaya-pushka-energy-ptc-3000r-15003000v-keram/" TargetMode="External"/><Relationship Id="rId_hyperlink_4286" Type="http://schemas.openxmlformats.org/officeDocument/2006/relationships/hyperlink" Target="http://&#1101;&#1083;&#1077;&#1082;&#1090;&#1088;&#1086;-&#1084;&#1072;&#1088;&#1082;&#1077;&#1090;.&#1088;&#1092;/product/244662/teplovaya-pushka-fest-tvs-5p-5kvtcilindr-spir3rezhim/" TargetMode="External"/><Relationship Id="rId_hyperlink_4287" Type="http://schemas.openxmlformats.org/officeDocument/2006/relationships/hyperlink" Target="http://&#1101;&#1083;&#1077;&#1082;&#1090;&#1088;&#1086;-&#1084;&#1072;&#1088;&#1082;&#1077;&#1090;.&#1088;&#1092;/product/246190/teplovaya-pushka-oazis-tpk-30-3kvt/" TargetMode="External"/><Relationship Id="rId_hyperlink_4288" Type="http://schemas.openxmlformats.org/officeDocument/2006/relationships/hyperlink" Target="http://&#1101;&#1083;&#1077;&#1082;&#1090;&#1088;&#1086;-&#1084;&#1072;&#1088;&#1082;&#1077;&#1090;.&#1088;&#1092;/product/232653/teplovaya-pushka-parma-tvk-2000-1m-220vt-1020kvt-keramika-cilindr/" TargetMode="External"/><Relationship Id="rId_hyperlink_4289" Type="http://schemas.openxmlformats.org/officeDocument/2006/relationships/hyperlink" Target="http://&#1101;&#1083;&#1077;&#1082;&#1090;&#1088;&#1086;-&#1084;&#1072;&#1088;&#1082;&#1077;&#1090;.&#1088;&#1092;/product/236261/teplovaya-pushka-parma-tvk-3000-220-v-153-kvt-keramika-cilindr/" TargetMode="External"/><Relationship Id="rId_hyperlink_4290" Type="http://schemas.openxmlformats.org/officeDocument/2006/relationships/hyperlink" Target="http://&#1101;&#1083;&#1077;&#1082;&#1090;&#1088;&#1086;-&#1084;&#1072;&#1088;&#1082;&#1077;&#1090;.&#1088;&#1092;/product/219886/teploventilyator-energy-krp-3-15kvt-keramicheskiy-nagrevatel-3-rezhima-otkl-pri-padenii-chernyy/" TargetMode="External"/><Relationship Id="rId_hyperlink_4291" Type="http://schemas.openxmlformats.org/officeDocument/2006/relationships/hyperlink" Target="http://&#1101;&#1083;&#1077;&#1082;&#1090;&#1088;&#1086;-&#1084;&#1072;&#1088;&#1082;&#1077;&#1090;.&#1088;&#1092;/product/245664/teploventilyator-energy-ptc-308a-1500vt/" TargetMode="External"/><Relationship Id="rId_hyperlink_4292" Type="http://schemas.openxmlformats.org/officeDocument/2006/relationships/hyperlink" Target="http://&#1101;&#1083;&#1077;&#1082;&#1090;&#1088;&#1086;-&#1084;&#1072;&#1088;&#1082;&#1077;&#1090;.&#1088;&#1092;/product/126620/teploventilyator-engy-en-514-2000-vt-spiral-3-rezhima/" TargetMode="External"/><Relationship Id="rId_hyperlink_4293" Type="http://schemas.openxmlformats.org/officeDocument/2006/relationships/hyperlink" Target="http://&#1101;&#1083;&#1077;&#1082;&#1090;&#1088;&#1086;-&#1084;&#1072;&#1088;&#1082;&#1077;&#1090;.&#1088;&#1092;/product/244458/teploventilyator-engy-en-514x-2000-vt-spiral-3-rezhima/" TargetMode="External"/><Relationship Id="rId_hyperlink_4294" Type="http://schemas.openxmlformats.org/officeDocument/2006/relationships/hyperlink" Target="http://&#1101;&#1083;&#1077;&#1082;&#1090;&#1088;&#1086;-&#1084;&#1072;&#1088;&#1082;&#1077;&#1090;.&#1088;&#1092;/product/245665/teploventilyator-parma-tvk-2000-2000vt-keramika/" TargetMode="External"/><Relationship Id="rId_hyperlink_4295" Type="http://schemas.openxmlformats.org/officeDocument/2006/relationships/hyperlink" Target="http://&#1101;&#1083;&#1077;&#1082;&#1090;&#1088;&#1086;-&#1084;&#1072;&#1088;&#1082;&#1077;&#1090;.&#1088;&#1092;/product/129959/sushilka-dlya-obuvi-elektricheskaya-21vt-gvelikie-luki/" TargetMode="External"/><Relationship Id="rId_hyperlink_4296" Type="http://schemas.openxmlformats.org/officeDocument/2006/relationships/hyperlink" Target="http://&#1101;&#1083;&#1077;&#1082;&#1090;&#1088;&#1086;-&#1084;&#1072;&#1088;&#1082;&#1077;&#1090;.&#1088;&#1092;/product/222015/sushilka-dlya-obuvi-elektricheskaya-engy-rj-45bplastik-miks-12vt-151555/" TargetMode="External"/><Relationship Id="rId_hyperlink_4297" Type="http://schemas.openxmlformats.org/officeDocument/2006/relationships/hyperlink" Target="http://&#1101;&#1083;&#1077;&#1082;&#1090;&#1088;&#1086;-&#1084;&#1072;&#1088;&#1082;&#1077;&#1090;.&#1088;&#1092;/product/158662/sushilka-dlya-obuvi-elektricheskaya-engy-rj-50c-krasnaya-12vt-640414/" TargetMode="External"/><Relationship Id="rId_hyperlink_4298" Type="http://schemas.openxmlformats.org/officeDocument/2006/relationships/hyperlink" Target="http://&#1101;&#1083;&#1077;&#1082;&#1090;&#1088;&#1086;-&#1084;&#1072;&#1088;&#1082;&#1077;&#1090;.&#1088;&#1092;/product/222016/sushilka-dlya-obuvi-elektricheskaya-engy-rj-51bplastik-12vt-151553/" TargetMode="External"/><Relationship Id="rId_hyperlink_4299" Type="http://schemas.openxmlformats.org/officeDocument/2006/relationships/hyperlink" Target="http://&#1101;&#1083;&#1077;&#1082;&#1090;&#1088;&#1086;-&#1084;&#1072;&#1088;&#1082;&#1077;&#1090;.&#1088;&#1092;/product/243861/sushilka-dlya-obuvi-elektricheskaya-homestar-hs-9030-12vt/" TargetMode="External"/><Relationship Id="rId_hyperlink_4300" Type="http://schemas.openxmlformats.org/officeDocument/2006/relationships/hyperlink" Target="http://&#1101;&#1083;&#1077;&#1082;&#1090;&#1088;&#1086;-&#1084;&#1072;&#1088;&#1082;&#1077;&#1090;.&#1088;&#1092;/product/243860/sushilka-dlya-obuvi-elektricheskaya-matrena-ma-196-12vt/" TargetMode="External"/><Relationship Id="rId_hyperlink_4301" Type="http://schemas.openxmlformats.org/officeDocument/2006/relationships/hyperlink" Target="http://&#1101;&#1083;&#1077;&#1082;&#1090;&#1088;&#1086;-&#1084;&#1072;&#1088;&#1082;&#1077;&#1090;.&#1088;&#1092;/product/237928/termometr-bannyy-ch-3-banka-derevyannyy-285621sm/" TargetMode="External"/><Relationship Id="rId_hyperlink_4302" Type="http://schemas.openxmlformats.org/officeDocument/2006/relationships/hyperlink" Target="http://&#1101;&#1083;&#1077;&#1082;&#1090;&#1088;&#1086;-&#1084;&#1072;&#1088;&#1082;&#1077;&#1090;.&#1088;&#1092;/product/231090/termometr-vodnyy-detskiy-tbv-3-utochka/" TargetMode="External"/><Relationship Id="rId_hyperlink_4303" Type="http://schemas.openxmlformats.org/officeDocument/2006/relationships/hyperlink" Target="http://&#1101;&#1083;&#1077;&#1082;&#1090;&#1088;&#1086;-&#1084;&#1072;&#1088;&#1082;&#1077;&#1090;.&#1088;&#1092;/product/236895/termometr-dlya-bani-i-sauny-bannyy-venik-082-3/" TargetMode="External"/><Relationship Id="rId_hyperlink_4304" Type="http://schemas.openxmlformats.org/officeDocument/2006/relationships/hyperlink" Target="http://&#1101;&#1083;&#1077;&#1082;&#1090;&#1088;&#1086;-&#1084;&#1072;&#1088;&#1082;&#1077;&#1090;.&#1088;&#1092;/product/171912/termometr-dlya-bani-i-sauny-malyy-tbs-41s-legkim-parom0160-v-pp-419277/" TargetMode="External"/><Relationship Id="rId_hyperlink_4305" Type="http://schemas.openxmlformats.org/officeDocument/2006/relationships/hyperlink" Target="http://&#1101;&#1083;&#1077;&#1082;&#1090;&#1088;&#1086;-&#1084;&#1072;&#1088;&#1082;&#1077;&#1090;.&#1088;&#1092;/product/240075/termometr-dlya-bani-i-sauny-sredniy-075-3/" TargetMode="External"/><Relationship Id="rId_hyperlink_4306" Type="http://schemas.openxmlformats.org/officeDocument/2006/relationships/hyperlink" Target="http://&#1101;&#1083;&#1077;&#1082;&#1090;&#1088;&#1086;-&#1084;&#1072;&#1088;&#1082;&#1077;&#1090;.&#1088;&#1092;/product/237926/termometr-dlya-vody-cy-18-zhiraf/" TargetMode="External"/><Relationship Id="rId_hyperlink_4307" Type="http://schemas.openxmlformats.org/officeDocument/2006/relationships/hyperlink" Target="http://&#1101;&#1083;&#1077;&#1082;&#1090;&#1088;&#1086;-&#1084;&#1072;&#1088;&#1082;&#1077;&#1090;.&#1088;&#1092;/product/237911/termometr-dlya-vody-businka-cy-15-utochka/" TargetMode="External"/><Relationship Id="rId_hyperlink_4308" Type="http://schemas.openxmlformats.org/officeDocument/2006/relationships/hyperlink" Target="http://&#1101;&#1083;&#1077;&#1082;&#1090;&#1088;&#1086;-&#1084;&#1072;&#1088;&#1082;&#1077;&#1090;.&#1088;&#1092;/product/237912/termometr-dlya-vody-businka-cy-16-delfin/" TargetMode="External"/><Relationship Id="rId_hyperlink_4309" Type="http://schemas.openxmlformats.org/officeDocument/2006/relationships/hyperlink" Target="http://&#1101;&#1083;&#1077;&#1082;&#1090;&#1088;&#1086;-&#1084;&#1072;&#1088;&#1082;&#1077;&#1090;.&#1088;&#1092;/product/237925/termometr-dlya-vody-businka-cy-17-delfin-siniy/" TargetMode="External"/><Relationship Id="rId_hyperlink_4310" Type="http://schemas.openxmlformats.org/officeDocument/2006/relationships/hyperlink" Target="http://&#1101;&#1083;&#1077;&#1082;&#1090;&#1088;&#1086;-&#1084;&#1072;&#1088;&#1082;&#1077;&#1090;.&#1088;&#1092;/product/154112/termometr-dlya-duhovki-tbd/" TargetMode="External"/><Relationship Id="rId_hyperlink_4311" Type="http://schemas.openxmlformats.org/officeDocument/2006/relationships/hyperlink" Target="http://&#1101;&#1083;&#1077;&#1082;&#1090;&#1088;&#1086;-&#1084;&#1072;&#1088;&#1082;&#1077;&#1090;.&#1088;&#1092;/product/154114/termometr-komnatnyy-modern-malyy-tb-189-147377/" TargetMode="External"/><Relationship Id="rId_hyperlink_4312" Type="http://schemas.openxmlformats.org/officeDocument/2006/relationships/hyperlink" Target="http://&#1101;&#1083;&#1077;&#1082;&#1090;&#1088;&#1086;-&#1084;&#1072;&#1088;&#1082;&#1077;&#1090;.&#1088;&#1092;/product/242339/termometr-komnatnyy-ch092-1-derevyannyy-232461smkitay/" TargetMode="External"/><Relationship Id="rId_hyperlink_4313" Type="http://schemas.openxmlformats.org/officeDocument/2006/relationships/hyperlink" Target="http://&#1101;&#1083;&#1077;&#1082;&#1090;&#1088;&#1086;-&#1084;&#1072;&#1088;&#1082;&#1077;&#1090;.&#1088;&#1092;/product/171913/termometr-okonnyy-babochka-na-prisoskah-tb-308-4050-pp/" TargetMode="External"/><Relationship Id="rId_hyperlink_4314" Type="http://schemas.openxmlformats.org/officeDocument/2006/relationships/hyperlink" Target="http://&#1101;&#1083;&#1077;&#1082;&#1090;&#1088;&#1086;-&#1084;&#1072;&#1088;&#1082;&#1077;&#1090;.&#1088;&#1092;/product/236396/termometr-okonnyy-bimetallicheskiy-kruglyy/" TargetMode="External"/><Relationship Id="rId_hyperlink_4315" Type="http://schemas.openxmlformats.org/officeDocument/2006/relationships/hyperlink" Target="http://&#1101;&#1083;&#1077;&#1082;&#1090;&#1088;&#1086;-&#1084;&#1072;&#1088;&#1082;&#1077;&#1090;.&#1088;&#1092;/product/154118/termometr-okonnyy-bimetallicheskiy-na-lipuchke-5050-tbb-228523/" TargetMode="External"/><Relationship Id="rId_hyperlink_4316" Type="http://schemas.openxmlformats.org/officeDocument/2006/relationships/hyperlink" Target="http://&#1101;&#1083;&#1077;&#1082;&#1090;&#1088;&#1086;-&#1084;&#1072;&#1088;&#1082;&#1077;&#1090;.&#1088;&#1092;/product/165063/termometr-okonnyy-premium-tb-209-bez-rtuti/" TargetMode="External"/><Relationship Id="rId_hyperlink_4317" Type="http://schemas.openxmlformats.org/officeDocument/2006/relationships/hyperlink" Target="http://&#1101;&#1083;&#1077;&#1082;&#1090;&#1088;&#1086;-&#1084;&#1072;&#1088;&#1082;&#1077;&#1090;.&#1088;&#1092;/product/154121/termometr-okonnyy-standart-tb-202-v-korobochke-147373/" TargetMode="External"/><Relationship Id="rId_hyperlink_4318" Type="http://schemas.openxmlformats.org/officeDocument/2006/relationships/hyperlink" Target="http://&#1101;&#1083;&#1077;&#1082;&#1090;&#1088;&#1086;-&#1084;&#1072;&#1088;&#1082;&#1077;&#1090;.&#1088;&#1092;/product/237811/termometr-okonnyy-ch-197a-565819/" TargetMode="External"/><Relationship Id="rId_hyperlink_4319" Type="http://schemas.openxmlformats.org/officeDocument/2006/relationships/hyperlink" Target="http://&#1101;&#1083;&#1077;&#1082;&#1090;&#1088;&#1086;-&#1084;&#1072;&#1088;&#1082;&#1077;&#1090;.&#1088;&#1092;/product/176641/termometr-okonnyy-ch1050s-na-lipuchke-267528sm/" TargetMode="External"/><Relationship Id="rId_hyperlink_4320" Type="http://schemas.openxmlformats.org/officeDocument/2006/relationships/hyperlink" Target="http://&#1101;&#1083;&#1077;&#1082;&#1090;&#1088;&#1086;-&#1084;&#1072;&#1088;&#1082;&#1077;&#1090;.&#1088;&#1092;/product/238986/termometr-okonnyy-ch3004-na-lipuchke-205x3x17sm/" TargetMode="External"/><Relationship Id="rId_hyperlink_4321" Type="http://schemas.openxmlformats.org/officeDocument/2006/relationships/hyperlink" Target="http://&#1101;&#1083;&#1077;&#1082;&#1090;&#1088;&#1086;-&#1084;&#1072;&#1088;&#1082;&#1077;&#1090;.&#1088;&#1092;/product/243281/termometr-okonnyy-ch3019-na-lipuchke-26x15x5/" TargetMode="External"/><Relationship Id="rId_hyperlink_4322" Type="http://schemas.openxmlformats.org/officeDocument/2006/relationships/hyperlink" Target="http://&#1101;&#1083;&#1077;&#1082;&#1090;&#1088;&#1086;-&#1084;&#1072;&#1088;&#1082;&#1077;&#1090;.&#1088;&#1092;/product/183145/termometr-okonnyy-cy-01-na-kryuchke075-2155208sm/" TargetMode="External"/><Relationship Id="rId_hyperlink_4323" Type="http://schemas.openxmlformats.org/officeDocument/2006/relationships/hyperlink" Target="http://&#1101;&#1083;&#1077;&#1082;&#1090;&#1088;&#1086;-&#1084;&#1072;&#1088;&#1082;&#1077;&#1090;.&#1088;&#1092;/product/246397/termometr-okonnyy-cy-14-derevyannyy090-2224808sm/" TargetMode="External"/><Relationship Id="rId_hyperlink_4324" Type="http://schemas.openxmlformats.org/officeDocument/2006/relationships/hyperlink" Target="http://&#1101;&#1083;&#1077;&#1082;&#1090;&#1088;&#1086;-&#1084;&#1072;&#1088;&#1082;&#1077;&#1090;.&#1088;&#1092;/product/242343/termometr-okonnyy-cy129-vosmiugolnyy-na-lipuchke-757515smkitay/" TargetMode="External"/><Relationship Id="rId_hyperlink_4325" Type="http://schemas.openxmlformats.org/officeDocument/2006/relationships/hyperlink" Target="http://&#1101;&#1083;&#1077;&#1082;&#1090;&#1088;&#1086;-&#1084;&#1072;&#1088;&#1082;&#1077;&#1090;.&#1088;&#1092;/product/237810/termometr-okonnyy-na-kryuchke-bimetallicheskiy-kruglyy-cy-22-7507/" TargetMode="External"/><Relationship Id="rId_hyperlink_4326" Type="http://schemas.openxmlformats.org/officeDocument/2006/relationships/hyperlink" Target="http://&#1101;&#1083;&#1077;&#1082;&#1090;&#1088;&#1086;-&#1084;&#1072;&#1088;&#1082;&#1077;&#1090;.&#1088;&#1092;/product/244080/termometr-strelochnyy-cy70-metallicheskiy-do-320-gradusov/" TargetMode="External"/><Relationship Id="rId_hyperlink_4327" Type="http://schemas.openxmlformats.org/officeDocument/2006/relationships/hyperlink" Target="http://&#1101;&#1083;&#1077;&#1082;&#1090;&#1088;&#1086;-&#1084;&#1072;&#1088;&#1082;&#1077;&#1090;.&#1088;&#1092;/product/245480/termometr-gigrometr-1001-strelochnyy-mednyy/" TargetMode="External"/><Relationship Id="rId_hyperlink_4328" Type="http://schemas.openxmlformats.org/officeDocument/2006/relationships/hyperlink" Target="http://&#1101;&#1083;&#1077;&#1082;&#1090;&#1088;&#1086;-&#1084;&#1072;&#1088;&#1082;&#1077;&#1090;.&#1088;&#1092;/product/242341/termometr-gigrometr-ch008-2256516smkitay/" TargetMode="External"/><Relationship Id="rId_hyperlink_4329" Type="http://schemas.openxmlformats.org/officeDocument/2006/relationships/hyperlink" Target="http://&#1101;&#1083;&#1077;&#1082;&#1090;&#1088;&#1086;-&#1084;&#1072;&#1088;&#1082;&#1077;&#1090;.&#1088;&#1092;/product/245668/termometr-gigrometr-th-201-strelochnyy-ot-3050c/" TargetMode="External"/><Relationship Id="rId_hyperlink_4330" Type="http://schemas.openxmlformats.org/officeDocument/2006/relationships/hyperlink" Target="http://&#1101;&#1083;&#1077;&#1082;&#1090;&#1088;&#1086;-&#1084;&#1072;&#1088;&#1082;&#1077;&#1090;.&#1088;&#1092;/product/245387/termometr-gigrometr-spirtovoy-g337ot-40c-do-50s-234h-55-sm/" TargetMode="External"/><Relationship Id="rId_hyperlink_4331" Type="http://schemas.openxmlformats.org/officeDocument/2006/relationships/hyperlink" Target="http://&#1101;&#1083;&#1077;&#1082;&#1090;&#1088;&#1086;-&#1084;&#1072;&#1088;&#1082;&#1077;&#1090;.&#1088;&#1092;/product/141407/meteostanciya-ews-100-electronic-weather-station-black/" TargetMode="External"/><Relationship Id="rId_hyperlink_4332" Type="http://schemas.openxmlformats.org/officeDocument/2006/relationships/hyperlink" Target="http://&#1101;&#1083;&#1077;&#1082;&#1090;&#1088;&#1086;-&#1084;&#1072;&#1088;&#1082;&#1077;&#1090;.&#1088;&#1092;/product/237626/meteostanciya-dlya-doma-mcm-ca0002-serebro/" TargetMode="External"/><Relationship Id="rId_hyperlink_4333" Type="http://schemas.openxmlformats.org/officeDocument/2006/relationships/hyperlink" Target="http://&#1101;&#1083;&#1077;&#1082;&#1090;&#1088;&#1086;-&#1084;&#1072;&#1088;&#1082;&#1077;&#1090;.&#1088;&#1092;/product/250745/termometr-cifrovoy-dc-803-s-vynosnym-datchikom-temperatury-1m-20110s145h8h24/" TargetMode="External"/><Relationship Id="rId_hyperlink_4334" Type="http://schemas.openxmlformats.org/officeDocument/2006/relationships/hyperlink" Target="http://&#1101;&#1083;&#1077;&#1082;&#1090;&#1088;&#1086;-&#1084;&#1072;&#1088;&#1082;&#1077;&#1090;.&#1088;&#1092;/product/240077/termometr-cifrovoy-kt-908-s-vynosnym-datchikom-temper-1m-20-110s9h58h15ag13x1/" TargetMode="External"/><Relationship Id="rId_hyperlink_4335" Type="http://schemas.openxmlformats.org/officeDocument/2006/relationships/hyperlink" Target="http://&#1101;&#1083;&#1077;&#1082;&#1090;&#1088;&#1086;-&#1084;&#1072;&#1088;&#1082;&#1077;&#1090;.&#1088;&#1092;/product/218506/termometr-cifrovoy-ot-hom18-ta338-domulica/" TargetMode="External"/><Relationship Id="rId_hyperlink_4336" Type="http://schemas.openxmlformats.org/officeDocument/2006/relationships/hyperlink" Target="http://&#1101;&#1083;&#1077;&#1082;&#1090;&#1088;&#1086;-&#1084;&#1072;&#1088;&#1082;&#1077;&#1090;.&#1088;&#1092;/product/149242/termometr-elektronnyy-ht-01-tpm-10-vynosnoy-datchik-dlina-provoda-1m/" TargetMode="External"/><Relationship Id="rId_hyperlink_4337" Type="http://schemas.openxmlformats.org/officeDocument/2006/relationships/hyperlink" Target="http://&#1101;&#1083;&#1077;&#1082;&#1090;&#1088;&#1086;-&#1084;&#1072;&#1088;&#1082;&#1077;&#1090;.&#1088;&#1092;/product/177955/termometr-elektronnyy-ht-01-black-dlina-provoda-3m-50110c1c-48x28x15mm/" TargetMode="External"/><Relationship Id="rId_hyperlink_4338" Type="http://schemas.openxmlformats.org/officeDocument/2006/relationships/hyperlink" Target="http://&#1101;&#1083;&#1077;&#1082;&#1090;&#1088;&#1086;-&#1084;&#1072;&#1088;&#1082;&#1077;&#1090;.&#1088;&#1092;/product/217372/termometr-elektronnyy-dlya-akvariumov-ot-hom09/" TargetMode="External"/><Relationship Id="rId_hyperlink_4339" Type="http://schemas.openxmlformats.org/officeDocument/2006/relationships/hyperlink" Target="http://&#1101;&#1083;&#1077;&#1082;&#1090;&#1088;&#1086;-&#1084;&#1072;&#1088;&#1082;&#1077;&#1090;.&#1088;&#1092;/product/244075/termometr-elektronnyy-dlya-akvariumov-0-37c-dc16/" TargetMode="External"/><Relationship Id="rId_hyperlink_4340" Type="http://schemas.openxmlformats.org/officeDocument/2006/relationships/hyperlink" Target="http://&#1101;&#1083;&#1077;&#1082;&#1090;&#1088;&#1086;-&#1084;&#1072;&#1088;&#1082;&#1077;&#1090;.&#1088;&#1092;/product/244076/termometr-elektronnyy-dlya-holodilnika-4070c-s-signalom-c605/" TargetMode="External"/><Relationship Id="rId_hyperlink_4341" Type="http://schemas.openxmlformats.org/officeDocument/2006/relationships/hyperlink" Target="http://&#1101;&#1083;&#1077;&#1082;&#1090;&#1088;&#1086;-&#1084;&#1072;&#1088;&#1082;&#1077;&#1090;.&#1088;&#1092;/product/239221/termometr-elektronnyy-dlya-holodilnika-podves-na-kryuchok-2060c-chernyy/" TargetMode="External"/><Relationship Id="rId_hyperlink_4342" Type="http://schemas.openxmlformats.org/officeDocument/2006/relationships/hyperlink" Target="http://&#1101;&#1083;&#1077;&#1082;&#1090;&#1088;&#1086;-&#1084;&#1072;&#1088;&#1082;&#1077;&#1090;.&#1088;&#1092;/product/242726/termometr-gigrometr-garin-tochnoe-izmerenie-th-2/" TargetMode="External"/><Relationship Id="rId_hyperlink_4343" Type="http://schemas.openxmlformats.org/officeDocument/2006/relationships/hyperlink" Target="http://&#1101;&#1083;&#1077;&#1082;&#1090;&#1088;&#1086;-&#1084;&#1072;&#1088;&#1082;&#1077;&#1090;.&#1088;&#1092;/product/248044/termometr-gigrometr-htc-2-komnatnyy-nastennyy-nastolnyy/" TargetMode="External"/><Relationship Id="rId_hyperlink_4344" Type="http://schemas.openxmlformats.org/officeDocument/2006/relationships/hyperlink" Target="http://&#1101;&#1083;&#1077;&#1082;&#1090;&#1088;&#1086;-&#1084;&#1072;&#1088;&#1082;&#1077;&#1090;.&#1088;&#1092;/product/170265/termometr-gigrometr-ot-hom12-htc-2-chasy-budilnik-vynosnoy-datchik/" TargetMode="External"/><Relationship Id="rId_hyperlink_4345" Type="http://schemas.openxmlformats.org/officeDocument/2006/relationships/hyperlink" Target="http://&#1101;&#1083;&#1077;&#1082;&#1090;&#1088;&#1086;-&#1084;&#1072;&#1088;&#1082;&#1077;&#1090;.&#1088;&#1092;/product/221427/termometr-gigrometr-th-021/" TargetMode="External"/><Relationship Id="rId_hyperlink_4346" Type="http://schemas.openxmlformats.org/officeDocument/2006/relationships/hyperlink" Target="http://&#1101;&#1083;&#1077;&#1082;&#1090;&#1088;&#1086;-&#1084;&#1072;&#1088;&#1082;&#1077;&#1090;.&#1088;&#1092;/product/247265/termometr-gigrometr-elektronnyy-s-dvumya-datchikami-ta298/" TargetMode="External"/><Relationship Id="rId_hyperlink_4347" Type="http://schemas.openxmlformats.org/officeDocument/2006/relationships/hyperlink" Target="http://&#1101;&#1083;&#1077;&#1082;&#1090;&#1088;&#1086;-&#1084;&#1072;&#1088;&#1082;&#1077;&#1090;.&#1088;&#1092;/product/221388/termometr-gigrometr-elektronnyy-ot-hom17-ta328/" TargetMode="External"/><Relationship Id="rId_hyperlink_4348" Type="http://schemas.openxmlformats.org/officeDocument/2006/relationships/hyperlink" Target="http://&#1101;&#1083;&#1077;&#1082;&#1090;&#1088;&#1086;-&#1084;&#1072;&#1088;&#1082;&#1077;&#1090;.&#1088;&#1092;/product/177959/termometr-gidrometr-elektronnyy-ht-02-white-15m-50110c1c-48x28x15mm/" TargetMode="External"/><Relationship Id="rId_hyperlink_4349" Type="http://schemas.openxmlformats.org/officeDocument/2006/relationships/hyperlink" Target="http://&#1101;&#1083;&#1077;&#1082;&#1090;&#1088;&#1086;-&#1084;&#1072;&#1088;&#1082;&#1077;&#1090;.&#1088;&#1092;/product/239190/termometr-schup-cifrovoy-garin-tochnoe-izmerenie-ft-02-bl1/" TargetMode="External"/><Relationship Id="rId_hyperlink_4350" Type="http://schemas.openxmlformats.org/officeDocument/2006/relationships/hyperlink" Target="http://&#1101;&#1083;&#1077;&#1082;&#1090;&#1088;&#1086;-&#1084;&#1072;&#1088;&#1082;&#1077;&#1090;.&#1088;&#1092;/product/222982/termometr-schup-cifrovoy-vlagozaschischennyy-zh-8/" TargetMode="External"/><Relationship Id="rId_hyperlink_4351" Type="http://schemas.openxmlformats.org/officeDocument/2006/relationships/hyperlink" Target="http://&#1101;&#1083;&#1077;&#1082;&#1090;&#1088;&#1086;-&#1084;&#1072;&#1088;&#1082;&#1077;&#1090;.&#1088;&#1092;/product/228390/chasy-meteostanciya-ot-hom03-budilnik-temperatura-data/" TargetMode="External"/><Relationship Id="rId_hyperlink_4352" Type="http://schemas.openxmlformats.org/officeDocument/2006/relationships/hyperlink" Target="http://&#1101;&#1083;&#1077;&#1082;&#1090;&#1088;&#1086;-&#1084;&#1072;&#1088;&#1082;&#1077;&#1090;.&#1088;&#1092;/product/228391/chasy-meteostanciya-ot-hom04-budilnik-temperatura-data/" TargetMode="External"/><Relationship Id="rId_hyperlink_4353" Type="http://schemas.openxmlformats.org/officeDocument/2006/relationships/hyperlink" Target="http://&#1101;&#1083;&#1077;&#1082;&#1090;&#1088;&#1086;-&#1084;&#1072;&#1088;&#1082;&#1077;&#1090;.&#1088;&#1092;/product/242968/chasy-meteostanciya-perfeo-pf-e0828-izel/" TargetMode="External"/><Relationship Id="rId_hyperlink_4354" Type="http://schemas.openxmlformats.org/officeDocument/2006/relationships/hyperlink" Target="http://&#1101;&#1083;&#1077;&#1082;&#1090;&#1088;&#1086;-&#1084;&#1072;&#1088;&#1082;&#1077;&#1090;.&#1088;&#1092;/product/231376/uvlazhnitel-vozduha-01-belyy/" TargetMode="External"/><Relationship Id="rId_hyperlink_4355" Type="http://schemas.openxmlformats.org/officeDocument/2006/relationships/hyperlink" Target="http://&#1101;&#1083;&#1077;&#1082;&#1090;&#1088;&#1086;-&#1084;&#1072;&#1088;&#1082;&#1077;&#1090;.&#1088;&#1092;/product/243280/uvlazhnitel-i-ochistitel-vozduha-humidifier-h2o-s-podsvetkoy/" TargetMode="External"/><Relationship Id="rId_hyperlink_4356" Type="http://schemas.openxmlformats.org/officeDocument/2006/relationships/hyperlink" Target="http://&#1101;&#1083;&#1077;&#1082;&#1090;&#1088;&#1086;-&#1084;&#1072;&#1088;&#1082;&#1077;&#1090;.&#1088;&#1092;/product/235234/filtr-dlya-uvlazhnitelya-vozduha-5sht/" TargetMode="External"/><Relationship Id="rId_hyperlink_4357" Type="http://schemas.openxmlformats.org/officeDocument/2006/relationships/hyperlink" Target="http://&#1101;&#1083;&#1077;&#1082;&#1090;&#1088;&#1086;-&#1084;&#1072;&#1088;&#1082;&#1077;&#1090;.&#1088;&#1092;/product/245243/verevka-belevaya-polipropilenovaya-cvetnaya-15m/" TargetMode="External"/><Relationship Id="rId_hyperlink_4358" Type="http://schemas.openxmlformats.org/officeDocument/2006/relationships/hyperlink" Target="http://&#1101;&#1083;&#1077;&#1082;&#1090;&#1088;&#1086;-&#1084;&#1072;&#1088;&#1082;&#1077;&#1090;.&#1088;&#1092;/product/245244/verevka-belevaya-polipropilenovaya-cvetnaya-20m/" TargetMode="External"/><Relationship Id="rId_hyperlink_4359" Type="http://schemas.openxmlformats.org/officeDocument/2006/relationships/hyperlink" Target="http://&#1101;&#1083;&#1077;&#1082;&#1090;&#1088;&#1086;-&#1084;&#1072;&#1088;&#1082;&#1077;&#1090;.&#1088;&#1092;/product/245245/verevka-belevaya-polipropilenovaya-cvetnaya-30m/" TargetMode="External"/><Relationship Id="rId_hyperlink_4360" Type="http://schemas.openxmlformats.org/officeDocument/2006/relationships/hyperlink" Target="http://&#1101;&#1083;&#1077;&#1082;&#1090;&#1088;&#1086;-&#1084;&#1072;&#1088;&#1082;&#1077;&#1090;.&#1088;&#1092;/product/236771/koleso-dlya-telezhki-povorotnoe-krasnoe-63-25/" TargetMode="External"/><Relationship Id="rId_hyperlink_4361" Type="http://schemas.openxmlformats.org/officeDocument/2006/relationships/hyperlink" Target="http://&#1101;&#1083;&#1077;&#1082;&#1090;&#1088;&#1086;-&#1084;&#1072;&#1088;&#1082;&#1077;&#1090;.&#1088;&#1092;/product/236772/koleso-dlya-telezhki-povorotnoe-krasnoe-78-3/" TargetMode="External"/><Relationship Id="rId_hyperlink_4362" Type="http://schemas.openxmlformats.org/officeDocument/2006/relationships/hyperlink" Target="http://&#1101;&#1083;&#1077;&#1082;&#1090;&#1088;&#1086;-&#1084;&#1072;&#1088;&#1082;&#1077;&#1090;.&#1088;&#1092;/product/251912/paket-mayka-pnd-300160x530-20-mkm-chernyy-zoloto-cena-za-1-shtuku-kratno-1000-art149/" TargetMode="External"/><Relationship Id="rId_hyperlink_4363" Type="http://schemas.openxmlformats.org/officeDocument/2006/relationships/hyperlink" Target="http://&#1101;&#1083;&#1077;&#1082;&#1090;&#1088;&#1086;-&#1084;&#1072;&#1088;&#1082;&#1077;&#1090;.&#1088;&#1092;/product/244870/petlya-dvernaya-37x28mm-1sht-38/" TargetMode="External"/><Relationship Id="rId_hyperlink_4364" Type="http://schemas.openxmlformats.org/officeDocument/2006/relationships/hyperlink" Target="http://&#1101;&#1083;&#1077;&#1082;&#1090;&#1088;&#1086;-&#1084;&#1072;&#1088;&#1082;&#1077;&#1090;.&#1088;&#1092;/product/244871/petlya-dvernaya-50h33mm-1sht-50/" TargetMode="External"/><Relationship Id="rId_hyperlink_4365" Type="http://schemas.openxmlformats.org/officeDocument/2006/relationships/hyperlink" Target="http://&#1101;&#1083;&#1077;&#1082;&#1090;&#1088;&#1086;-&#1084;&#1072;&#1088;&#1082;&#1077;&#1090;.&#1088;&#1092;/product/244872/petlya-dvernaya-73h43mm-1sht-75/" TargetMode="External"/><Relationship Id="rId_hyperlink_4366" Type="http://schemas.openxmlformats.org/officeDocument/2006/relationships/hyperlink" Target="http://&#1101;&#1083;&#1077;&#1082;&#1090;&#1088;&#1086;-&#1084;&#1072;&#1088;&#1082;&#1077;&#1090;.&#1088;&#1092;/product/246859/tros-kompozitnyy-metallicheskiy-s-prozrachnym-pvh-pokrytiem-15m-spark-lux/" TargetMode="External"/><Relationship Id="rId_hyperlink_4367" Type="http://schemas.openxmlformats.org/officeDocument/2006/relationships/hyperlink" Target="http://&#1101;&#1083;&#1077;&#1082;&#1090;&#1088;&#1086;-&#1084;&#1072;&#1088;&#1082;&#1077;&#1090;.&#1088;&#1092;/product/250525/tros-kompozitnyy-metallicheskiy-s-prozrachnym-pvh-pokrytiem-15m-x-pert/" TargetMode="External"/><Relationship Id="rId_hyperlink_4368" Type="http://schemas.openxmlformats.org/officeDocument/2006/relationships/hyperlink" Target="http://&#1101;&#1083;&#1077;&#1082;&#1090;&#1088;&#1086;-&#1084;&#1072;&#1088;&#1082;&#1077;&#1090;.&#1088;&#1092;/product/250524/tros-kompozitnyy-metallicheskiy-s-prozrachnym-pvh-pokrytiem-10m-x-pert/" TargetMode="External"/><Relationship Id="rId_hyperlink_4369" Type="http://schemas.openxmlformats.org/officeDocument/2006/relationships/hyperlink" Target="http://&#1101;&#1083;&#1077;&#1082;&#1090;&#1088;&#1086;-&#1084;&#1072;&#1088;&#1082;&#1077;&#1090;.&#1088;&#1092;/product/250527/tros-kompozitnyy-metallicheskiy-s-prozrachnym-pvh-pokrytiem-30m-x-pert/" TargetMode="External"/><Relationship Id="rId_hyperlink_4370" Type="http://schemas.openxmlformats.org/officeDocument/2006/relationships/hyperlink" Target="http://&#1101;&#1083;&#1077;&#1082;&#1090;&#1088;&#1086;-&#1084;&#1072;&#1088;&#1082;&#1077;&#1090;.&#1088;&#1092;/product/249800/bezmen-stolbik-mehanicheskiy-bpc-20-do-20kg-dlya-domashnego-polzovaniya-985967/" TargetMode="External"/><Relationship Id="rId_hyperlink_4371" Type="http://schemas.openxmlformats.org/officeDocument/2006/relationships/hyperlink" Target="http://&#1101;&#1083;&#1077;&#1082;&#1090;&#1088;&#1086;-&#1084;&#1072;&#1088;&#1082;&#1077;&#1090;.&#1088;&#1092;/product/249801/bezmen-stolbik-mehanicheskiy-br-10-do-10kg-dlya-domashnego-polzovaniya-4381/" TargetMode="External"/><Relationship Id="rId_hyperlink_4372" Type="http://schemas.openxmlformats.org/officeDocument/2006/relationships/hyperlink" Target="http://&#1101;&#1083;&#1077;&#1082;&#1090;&#1088;&#1086;-&#1084;&#1072;&#1088;&#1082;&#1077;&#1090;.&#1088;&#1092;/product/228979/bezmen-dlya-bagazha-ot-how09-50kg-tochnost-10gr/" TargetMode="External"/><Relationship Id="rId_hyperlink_4373" Type="http://schemas.openxmlformats.org/officeDocument/2006/relationships/hyperlink" Target="http://&#1101;&#1083;&#1077;&#1082;&#1090;&#1088;&#1086;-&#1084;&#1072;&#1088;&#1082;&#1077;&#1090;.&#1088;&#1092;/product/249802/bezmen-mehanicheskiy-homestar-hs-3009m-10kg-del-100gr-3953/" TargetMode="External"/><Relationship Id="rId_hyperlink_4374" Type="http://schemas.openxmlformats.org/officeDocument/2006/relationships/hyperlink" Target="http://&#1101;&#1083;&#1077;&#1082;&#1090;&#1088;&#1086;-&#1084;&#1072;&#1088;&#1082;&#1077;&#1090;.&#1088;&#1092;/product/249803/bezmen-mehanicheskiy-homestar-hs-3010m-22kg-del-100g-107313/" TargetMode="External"/><Relationship Id="rId_hyperlink_4375" Type="http://schemas.openxmlformats.org/officeDocument/2006/relationships/hyperlink" Target="http://&#1101;&#1083;&#1077;&#1082;&#1090;&#1088;&#1086;-&#1084;&#1072;&#1088;&#1082;&#1077;&#1090;.&#1088;&#1092;/product/247275/bezmen-mehanicheskiy-metall-do-10kg/" TargetMode="External"/><Relationship Id="rId_hyperlink_4376" Type="http://schemas.openxmlformats.org/officeDocument/2006/relationships/hyperlink" Target="http://&#1101;&#1083;&#1077;&#1082;&#1090;&#1088;&#1086;-&#1084;&#1072;&#1088;&#1082;&#1077;&#1090;.&#1088;&#1092;/product/228981/bezmen-ruchnoy-ot-how10-50kg-tochnost-1gr-chernyy/" TargetMode="External"/><Relationship Id="rId_hyperlink_4377" Type="http://schemas.openxmlformats.org/officeDocument/2006/relationships/hyperlink" Target="http://&#1101;&#1083;&#1077;&#1082;&#1090;&#1088;&#1086;-&#1084;&#1072;&#1088;&#1082;&#1077;&#1090;.&#1088;&#1092;/product/239915/bezmen-elektronnyy-electronic-luggage-scale-50-kg-dlya-bagazha/" TargetMode="External"/><Relationship Id="rId_hyperlink_4378" Type="http://schemas.openxmlformats.org/officeDocument/2006/relationships/hyperlink" Target="http://&#1101;&#1083;&#1077;&#1082;&#1090;&#1088;&#1086;-&#1084;&#1072;&#1088;&#1082;&#1077;&#1090;.&#1088;&#1092;/product/239895/bezmen-elektronnyy-electronic-luggage-scale-s-remeshkom-50-kg-dlya-bagazha/" TargetMode="External"/><Relationship Id="rId_hyperlink_4379" Type="http://schemas.openxmlformats.org/officeDocument/2006/relationships/hyperlink" Target="http://&#1101;&#1083;&#1077;&#1082;&#1090;&#1088;&#1086;-&#1084;&#1072;&#1088;&#1082;&#1077;&#1090;.&#1088;&#1092;/product/232259/bezmen-elektronnyy-garin-ds3/" TargetMode="External"/><Relationship Id="rId_hyperlink_4380" Type="http://schemas.openxmlformats.org/officeDocument/2006/relationships/hyperlink" Target="http://&#1101;&#1083;&#1077;&#1082;&#1090;&#1088;&#1086;-&#1084;&#1072;&#1088;&#1082;&#1077;&#1090;.&#1088;&#1092;/product/232260/bezmen-elektronnyy-garin-ds6/" TargetMode="External"/><Relationship Id="rId_hyperlink_4381" Type="http://schemas.openxmlformats.org/officeDocument/2006/relationships/hyperlink" Target="http://&#1101;&#1083;&#1077;&#1082;&#1090;&#1088;&#1086;-&#1084;&#1072;&#1088;&#1082;&#1077;&#1090;.&#1088;&#1092;/product/244568/bezmen-elektronnyy-garin-ds7/" TargetMode="External"/><Relationship Id="rId_hyperlink_4382" Type="http://schemas.openxmlformats.org/officeDocument/2006/relationships/hyperlink" Target="http://&#1101;&#1083;&#1077;&#1082;&#1090;&#1088;&#1086;-&#1084;&#1072;&#1088;&#1082;&#1077;&#1090;.&#1088;&#1092;/product/232257/bezmen-elektronnyy-garin-tochnyy-ves-ds1-bl1/" TargetMode="External"/><Relationship Id="rId_hyperlink_4383" Type="http://schemas.openxmlformats.org/officeDocument/2006/relationships/hyperlink" Target="http://&#1101;&#1083;&#1077;&#1082;&#1090;&#1088;&#1086;-&#1084;&#1072;&#1088;&#1082;&#1077;&#1090;.&#1088;&#1092;/product/231230/bezmen-elektronnyy-x-pert-xpr-603/" TargetMode="External"/><Relationship Id="rId_hyperlink_4384" Type="http://schemas.openxmlformats.org/officeDocument/2006/relationships/hyperlink" Target="http://&#1101;&#1083;&#1077;&#1082;&#1090;&#1088;&#1086;-&#1084;&#1072;&#1088;&#1082;&#1077;&#1090;.&#1088;&#1092;/product/242497/bezmen-elektronnyy-x-pert-602/" TargetMode="External"/><Relationship Id="rId_hyperlink_4385" Type="http://schemas.openxmlformats.org/officeDocument/2006/relationships/hyperlink" Target="http://&#1101;&#1083;&#1077;&#1082;&#1090;&#1088;&#1086;-&#1084;&#1072;&#1088;&#1082;&#1077;&#1090;.&#1088;&#1092;/product/245309/bezmen-elektronnyy-yd206-maksimves-50kg-ka-01/" TargetMode="External"/><Relationship Id="rId_hyperlink_4386" Type="http://schemas.openxmlformats.org/officeDocument/2006/relationships/hyperlink" Target="http://&#1101;&#1083;&#1077;&#1082;&#1090;&#1088;&#1086;-&#1084;&#1072;&#1088;&#1082;&#1077;&#1090;.&#1088;&#1092;/product/245310/bezmen-elektronnyy-yd208-maksimves-50kg-ka-02/" TargetMode="External"/><Relationship Id="rId_hyperlink_4387" Type="http://schemas.openxmlformats.org/officeDocument/2006/relationships/hyperlink" Target="http://&#1101;&#1083;&#1077;&#1082;&#1090;&#1088;&#1086;-&#1084;&#1072;&#1088;&#1082;&#1077;&#1090;.&#1088;&#1092;/product/246054/vesy-bezmen-vs5-10g50kg-chernye/" TargetMode="External"/><Relationship Id="rId_hyperlink_4388" Type="http://schemas.openxmlformats.org/officeDocument/2006/relationships/hyperlink" Target="http://&#1101;&#1083;&#1077;&#1082;&#1090;&#1088;&#1086;-&#1084;&#1072;&#1088;&#1082;&#1077;&#1090;.&#1088;&#1092;/product/230257/vesy-kuhonnye-dream-sf-400-1-10kg-belyy/" TargetMode="External"/><Relationship Id="rId_hyperlink_4389" Type="http://schemas.openxmlformats.org/officeDocument/2006/relationships/hyperlink" Target="http://&#1101;&#1083;&#1077;&#1082;&#1090;&#1088;&#1086;-&#1084;&#1072;&#1088;&#1082;&#1077;&#1090;.&#1088;&#1092;/product/242724/vesy-kuhonnye-kitchen-sf-400-1-10kg-belyy/" TargetMode="External"/><Relationship Id="rId_hyperlink_4390" Type="http://schemas.openxmlformats.org/officeDocument/2006/relationships/hyperlink" Target="http://&#1101;&#1083;&#1077;&#1082;&#1090;&#1088;&#1086;-&#1084;&#1072;&#1088;&#1082;&#1077;&#1090;.&#1088;&#1092;/product/228978/vesy-kuhonnye-nastolnye-ot-how08-5kg-tochnost-01gr/" TargetMode="External"/><Relationship Id="rId_hyperlink_4391" Type="http://schemas.openxmlformats.org/officeDocument/2006/relationships/hyperlink" Target="http://&#1101;&#1083;&#1077;&#1082;&#1090;&#1088;&#1086;-&#1084;&#1072;&#1088;&#1082;&#1077;&#1090;.&#1088;&#1092;/product/249719/vesy-kuhonnye-elektronnye-apelsin-steklo-delenie-1g-maks-5kgtdm/" TargetMode="External"/><Relationship Id="rId_hyperlink_4392" Type="http://schemas.openxmlformats.org/officeDocument/2006/relationships/hyperlink" Target="http://&#1101;&#1083;&#1077;&#1082;&#1090;&#1088;&#1086;-&#1084;&#1072;&#1088;&#1082;&#1077;&#1090;.&#1088;&#1092;/product/249718/vesy-kuhonnye-elektronnye-specii-steklo-delenie-1g-maks-5kg-tdm/" TargetMode="External"/><Relationship Id="rId_hyperlink_4393" Type="http://schemas.openxmlformats.org/officeDocument/2006/relationships/hyperlink" Target="http://&#1101;&#1083;&#1077;&#1082;&#1090;&#1088;&#1086;-&#1084;&#1072;&#1088;&#1082;&#1077;&#1090;.&#1088;&#1092;/product/249717/vesy-kuhonnye-elektronnye-yagody-steklo-delenie-1g-maks-5kg-tdm/" TargetMode="External"/><Relationship Id="rId_hyperlink_4394" Type="http://schemas.openxmlformats.org/officeDocument/2006/relationships/hyperlink" Target="http://&#1101;&#1083;&#1077;&#1082;&#1090;&#1088;&#1086;-&#1084;&#1072;&#1088;&#1082;&#1077;&#1090;.&#1088;&#1092;/product/236819/vesy-kuhonnye-elektronnye-electronic-compact-scale-sf-400a-10kg/" TargetMode="External"/><Relationship Id="rId_hyperlink_4395" Type="http://schemas.openxmlformats.org/officeDocument/2006/relationships/hyperlink" Target="http://&#1101;&#1083;&#1077;&#1082;&#1090;&#1088;&#1086;-&#1084;&#1072;&#1088;&#1082;&#1077;&#1090;.&#1088;&#1092;/product/242479/vesy-kuhonnye-elektronnye-electronic-kitchen-scale-x5-10kg/" TargetMode="External"/><Relationship Id="rId_hyperlink_4396" Type="http://schemas.openxmlformats.org/officeDocument/2006/relationships/hyperlink" Target="http://&#1101;&#1083;&#1077;&#1082;&#1090;&#1088;&#1086;-&#1084;&#1072;&#1088;&#1082;&#1077;&#1090;.&#1088;&#1092;/product/236206/vesy-kuhonnye-elektronnye-ergolux-elx-sk01-c11-yarkie-pripravy-do-5-kg1515sm-zhk-displey-1h-cr2032-1872/" TargetMode="External"/><Relationship Id="rId_hyperlink_4397" Type="http://schemas.openxmlformats.org/officeDocument/2006/relationships/hyperlink" Target="http://&#1101;&#1083;&#1077;&#1082;&#1090;&#1088;&#1086;-&#1084;&#1072;&#1088;&#1082;&#1077;&#1090;.&#1088;&#1092;/product/236208/vesy-kuhonnye-elektronnye-ergolux-elx-sk01-c36-pastatomaty-do-5-kg1515sm-zhk-displey-1h-cr2032-1865/" TargetMode="External"/><Relationship Id="rId_hyperlink_4398" Type="http://schemas.openxmlformats.org/officeDocument/2006/relationships/hyperlink" Target="http://&#1101;&#1083;&#1077;&#1082;&#1090;&#1088;&#1086;-&#1084;&#1072;&#1088;&#1082;&#1077;&#1090;.&#1088;&#1092;/product/239979/vesy-kuhonnye-elektronnye-ergolux-elx-sk02-s01-belye-frukty-do-5-kg/" TargetMode="External"/><Relationship Id="rId_hyperlink_4399" Type="http://schemas.openxmlformats.org/officeDocument/2006/relationships/hyperlink" Target="http://&#1101;&#1083;&#1077;&#1082;&#1090;&#1088;&#1086;-&#1084;&#1072;&#1088;&#1082;&#1077;&#1090;.&#1088;&#1092;/product/239980/vesy-kuhonnye-elektronnye-ergolux-elx-sk02-s02-chernye-specii-do-5-kg/" TargetMode="External"/><Relationship Id="rId_hyperlink_4400" Type="http://schemas.openxmlformats.org/officeDocument/2006/relationships/hyperlink" Target="http://&#1101;&#1083;&#1077;&#1082;&#1090;&#1088;&#1086;-&#1084;&#1072;&#1088;&#1082;&#1077;&#1090;.&#1088;&#1092;/product/238767/vesy-kuhonnye-elektronnye-ergolux-elx-sk02-s03-serye-do-5-kg-195142-mm/" TargetMode="External"/><Relationship Id="rId_hyperlink_4401" Type="http://schemas.openxmlformats.org/officeDocument/2006/relationships/hyperlink" Target="http://&#1101;&#1083;&#1077;&#1082;&#1090;&#1088;&#1086;-&#1084;&#1072;&#1088;&#1082;&#1077;&#1090;.&#1088;&#1092;/product/249721/vesy-kuhonnye-elektronnye-sakura-sa-6068a-7kg-semnaya-chasha-215sm-beloranzh-2aaa/" TargetMode="External"/><Relationship Id="rId_hyperlink_4402" Type="http://schemas.openxmlformats.org/officeDocument/2006/relationships/hyperlink" Target="http://&#1101;&#1083;&#1077;&#1082;&#1090;&#1088;&#1086;-&#1084;&#1072;&#1088;&#1082;&#1077;&#1090;.&#1088;&#1092;/product/244628/vesy-kuhonnye-elektronnye-sf-2012-s-metallicheskoy-platformoy-do-5-kg-ka-03/" TargetMode="External"/><Relationship Id="rId_hyperlink_4403" Type="http://schemas.openxmlformats.org/officeDocument/2006/relationships/hyperlink" Target="http://&#1101;&#1083;&#1077;&#1082;&#1090;&#1088;&#1086;-&#1084;&#1072;&#1088;&#1082;&#1077;&#1090;.&#1088;&#1092;/product/245571/vesy-kuhonnye-elektronnye-vs1-1g-10-kg-silver-white/" TargetMode="External"/><Relationship Id="rId_hyperlink_4404" Type="http://schemas.openxmlformats.org/officeDocument/2006/relationships/hyperlink" Target="http://&#1101;&#1083;&#1077;&#1082;&#1090;&#1088;&#1086;-&#1084;&#1072;&#1088;&#1082;&#1077;&#1090;.&#1088;&#1092;/product/228977/vesy-lozhka-ot-how07-500gr-tochnost-001gr/" TargetMode="External"/><Relationship Id="rId_hyperlink_4405" Type="http://schemas.openxmlformats.org/officeDocument/2006/relationships/hyperlink" Target="http://&#1101;&#1083;&#1077;&#1082;&#1090;&#1088;&#1086;-&#1084;&#1072;&#1088;&#1082;&#1077;&#1090;.&#1088;&#1092;/product/249119/vesy-lozhka-spoon-scale-807-elektronnaya-na-batareykah-1h2032ka-08/" TargetMode="External"/><Relationship Id="rId_hyperlink_4406" Type="http://schemas.openxmlformats.org/officeDocument/2006/relationships/hyperlink" Target="http://&#1101;&#1083;&#1077;&#1082;&#1090;&#1088;&#1086;-&#1084;&#1072;&#1088;&#1082;&#1077;&#1090;.&#1088;&#1092;/product/238970/vesy-napolnye-ergolux-elx-sb03-c45-do-180-kg-abstrakciya-sinyaya/" TargetMode="External"/><Relationship Id="rId_hyperlink_4407" Type="http://schemas.openxmlformats.org/officeDocument/2006/relationships/hyperlink" Target="http://&#1101;&#1083;&#1077;&#1082;&#1090;&#1088;&#1086;-&#1084;&#1072;&#1088;&#1082;&#1077;&#1090;.&#1088;&#1092;/product/233498/vesy-napolnye-ot-how11-bluetooth/" TargetMode="External"/><Relationship Id="rId_hyperlink_4408" Type="http://schemas.openxmlformats.org/officeDocument/2006/relationships/hyperlink" Target="http://&#1101;&#1083;&#1077;&#1082;&#1090;&#1088;&#1086;-&#1084;&#1072;&#1088;&#1082;&#1077;&#1090;.&#1088;&#1092;/product/234565/vesy-napolnye-matrena-ma-090-lebed/" TargetMode="External"/><Relationship Id="rId_hyperlink_4409" Type="http://schemas.openxmlformats.org/officeDocument/2006/relationships/hyperlink" Target="http://&#1101;&#1083;&#1077;&#1082;&#1090;&#1088;&#1086;-&#1084;&#1072;&#1088;&#1082;&#1077;&#1090;.&#1088;&#1092;/product/244085/vesy-napolnye-elektronnye-prozrachnye-kvadratnye-180kg-2003v/" TargetMode="External"/><Relationship Id="rId_hyperlink_4410" Type="http://schemas.openxmlformats.org/officeDocument/2006/relationships/hyperlink" Target="http://&#1101;&#1083;&#1077;&#1082;&#1090;&#1088;&#1086;-&#1084;&#1072;&#1088;&#1082;&#1077;&#1090;.&#1088;&#1092;/product/244086/vesy-napolnye-elektronnye-prozrachnye-kvadratnye-180kg-2005d/" TargetMode="External"/><Relationship Id="rId_hyperlink_4411" Type="http://schemas.openxmlformats.org/officeDocument/2006/relationships/hyperlink" Target="http://&#1101;&#1083;&#1077;&#1082;&#1090;&#1088;&#1086;-&#1084;&#1072;&#1088;&#1082;&#1077;&#1090;.&#1088;&#1092;/product/244084/vesy-napolnye-elektronnye-prozrachnye-kruglye-180kg-2003a/" TargetMode="External"/><Relationship Id="rId_hyperlink_4412" Type="http://schemas.openxmlformats.org/officeDocument/2006/relationships/hyperlink" Target="http://&#1101;&#1083;&#1077;&#1082;&#1090;&#1088;&#1086;-&#1084;&#1072;&#1088;&#1082;&#1077;&#1090;.&#1088;&#1092;/product/248257/vesy-portativnye-mh-300/" TargetMode="External"/><Relationship Id="rId_hyperlink_4413" Type="http://schemas.openxmlformats.org/officeDocument/2006/relationships/hyperlink" Target="http://&#1101;&#1083;&#1077;&#1082;&#1090;&#1088;&#1086;-&#1084;&#1072;&#1088;&#1082;&#1077;&#1090;.&#1088;&#1092;/product/228969/vesy-portativnye-el-ot-how04-100gr-tochnost-001gr/" TargetMode="External"/><Relationship Id="rId_hyperlink_4414" Type="http://schemas.openxmlformats.org/officeDocument/2006/relationships/hyperlink" Target="http://&#1101;&#1083;&#1077;&#1082;&#1090;&#1088;&#1086;-&#1084;&#1072;&#1088;&#1082;&#1077;&#1090;.&#1088;&#1092;/product/228970/vesy-portativnye-el-ot-how04-300gr-tochnost-001gr/" TargetMode="External"/><Relationship Id="rId_hyperlink_4415" Type="http://schemas.openxmlformats.org/officeDocument/2006/relationships/hyperlink" Target="http://&#1101;&#1083;&#1077;&#1082;&#1090;&#1088;&#1086;-&#1084;&#1072;&#1088;&#1082;&#1077;&#1090;.&#1088;&#1092;/product/228971/vesy-portativnye-el-ot-how04-500gr-tochnost-001gr/" TargetMode="External"/><Relationship Id="rId_hyperlink_4416" Type="http://schemas.openxmlformats.org/officeDocument/2006/relationships/hyperlink" Target="http://&#1101;&#1083;&#1077;&#1082;&#1090;&#1088;&#1086;-&#1084;&#1072;&#1088;&#1082;&#1077;&#1090;.&#1088;&#1092;/product/228972/vesy-portativnye-el-ot-how05-100gr-tochnost-001gr/" TargetMode="External"/><Relationship Id="rId_hyperlink_4417" Type="http://schemas.openxmlformats.org/officeDocument/2006/relationships/hyperlink" Target="http://&#1101;&#1083;&#1077;&#1082;&#1090;&#1088;&#1086;-&#1084;&#1072;&#1088;&#1082;&#1077;&#1090;.&#1088;&#1092;/product/228973/vesy-portativnye-el-ot-how05-300gr-tochnost-001gr/" TargetMode="External"/><Relationship Id="rId_hyperlink_4418" Type="http://schemas.openxmlformats.org/officeDocument/2006/relationships/hyperlink" Target="http://&#1101;&#1083;&#1077;&#1082;&#1090;&#1088;&#1086;-&#1084;&#1072;&#1088;&#1082;&#1077;&#1090;.&#1088;&#1092;/product/228974/vesy-portativnye-el-ot-how05-500gr-tochnost-001gr/" TargetMode="External"/><Relationship Id="rId_hyperlink_4419" Type="http://schemas.openxmlformats.org/officeDocument/2006/relationships/hyperlink" Target="http://&#1101;&#1083;&#1077;&#1082;&#1090;&#1088;&#1086;-&#1084;&#1072;&#1088;&#1082;&#1077;&#1090;.&#1088;&#1092;/product/227295/vesy-portativnye-el-ot-how06-100gr-tochnost-001gr/" TargetMode="External"/><Relationship Id="rId_hyperlink_4420" Type="http://schemas.openxmlformats.org/officeDocument/2006/relationships/hyperlink" Target="http://&#1101;&#1083;&#1077;&#1082;&#1090;&#1088;&#1086;-&#1084;&#1072;&#1088;&#1082;&#1077;&#1090;.&#1088;&#1092;/product/228975/vesy-portativnye-el-ot-how06-300gr-tochnost-001gr/" TargetMode="External"/><Relationship Id="rId_hyperlink_4421" Type="http://schemas.openxmlformats.org/officeDocument/2006/relationships/hyperlink" Target="http://&#1101;&#1083;&#1077;&#1082;&#1090;&#1088;&#1086;-&#1084;&#1072;&#1088;&#1082;&#1077;&#1090;.&#1088;&#1092;/product/228976/vesy-portativnye-el-ot-how06-500gr-tochnost-001gr/" TargetMode="External"/><Relationship Id="rId_hyperlink_4422" Type="http://schemas.openxmlformats.org/officeDocument/2006/relationships/hyperlink" Target="http://&#1101;&#1083;&#1077;&#1082;&#1090;&#1088;&#1086;-&#1084;&#1072;&#1088;&#1082;&#1077;&#1090;.&#1088;&#1092;/product/248255/vesy-yuvelirnye-cx-258300/" TargetMode="External"/><Relationship Id="rId_hyperlink_4423" Type="http://schemas.openxmlformats.org/officeDocument/2006/relationships/hyperlink" Target="http://&#1101;&#1083;&#1077;&#1082;&#1090;&#1088;&#1086;-&#1084;&#1072;&#1088;&#1082;&#1077;&#1090;.&#1088;&#1092;/product/144349/girka-dlya-kalibrovki-vesov-1kg/" TargetMode="External"/><Relationship Id="rId_hyperlink_4424" Type="http://schemas.openxmlformats.org/officeDocument/2006/relationships/hyperlink" Target="http://&#1101;&#1083;&#1077;&#1082;&#1090;&#1088;&#1086;-&#1084;&#1072;&#1088;&#1082;&#1077;&#1090;.&#1088;&#1092;/product/144351/girka-dlya-kalibrovki-vesov-500g/" TargetMode="External"/><Relationship Id="rId_hyperlink_4425" Type="http://schemas.openxmlformats.org/officeDocument/2006/relationships/hyperlink" Target="http://&#1101;&#1083;&#1077;&#1082;&#1090;&#1088;&#1086;-&#1084;&#1072;&#1088;&#1082;&#1077;&#1090;.&#1088;&#1092;/product/234974/vyklyuchatel-zvonkovyy-knopka-250v-a1-04-001/" TargetMode="External"/><Relationship Id="rId_hyperlink_4426" Type="http://schemas.openxmlformats.org/officeDocument/2006/relationships/hyperlink" Target="http://&#1101;&#1083;&#1077;&#1082;&#1090;&#1088;&#1086;-&#1084;&#1072;&#1088;&#1082;&#1077;&#1090;.&#1088;&#1092;/product/248120/datchik-otkrytiya-dverey-i-okon-avtonomnyy-lk-9805/" TargetMode="External"/><Relationship Id="rId_hyperlink_4427" Type="http://schemas.openxmlformats.org/officeDocument/2006/relationships/hyperlink" Target="http://&#1101;&#1083;&#1077;&#1082;&#1090;&#1088;&#1086;-&#1084;&#1072;&#1088;&#1082;&#1077;&#1090;.&#1088;&#1092;/product/235398/zvonok-besprovodnoy-garin-doorbell-bra-123a-12v-knopka-220v-dinamik/" TargetMode="External"/><Relationship Id="rId_hyperlink_4428" Type="http://schemas.openxmlformats.org/officeDocument/2006/relationships/hyperlink" Target="http://&#1101;&#1083;&#1077;&#1082;&#1090;&#1088;&#1086;-&#1084;&#1072;&#1088;&#1082;&#1077;&#1090;.&#1088;&#1092;/product/243459/zvonok-besprovodnoy-garin-doorbell-db1w220-belyy-bl1/" TargetMode="External"/><Relationship Id="rId_hyperlink_4429" Type="http://schemas.openxmlformats.org/officeDocument/2006/relationships/hyperlink" Target="http://&#1101;&#1083;&#1077;&#1082;&#1090;&#1088;&#1086;-&#1084;&#1072;&#1088;&#1082;&#1077;&#1090;.&#1088;&#1092;/product/235397/zvonok-besprovodnoy-garin-doorbell-ella-s-vlagozaschitnoy-knopkoy-123a-12v-knopka-2aa-15v-dinamik/" TargetMode="External"/><Relationship Id="rId_hyperlink_4430" Type="http://schemas.openxmlformats.org/officeDocument/2006/relationships/hyperlink" Target="http://&#1101;&#1083;&#1077;&#1082;&#1090;&#1088;&#1086;-&#1084;&#1072;&#1088;&#1082;&#1077;&#1090;.&#1088;&#1092;/product/235399/zvonok-besprovodnoy-garin-doorbell-rio-nochnik-vlagozaschitnaya-knopka-123a-12v-knopka-220v-dinamik/" TargetMode="External"/><Relationship Id="rId_hyperlink_4431" Type="http://schemas.openxmlformats.org/officeDocument/2006/relationships/hyperlink" Target="http://&#1101;&#1083;&#1077;&#1082;&#1090;&#1088;&#1086;-&#1084;&#1072;&#1088;&#1082;&#1077;&#1090;.&#1088;&#1092;/product/247850/zvonok-besprovodnoy-garin-doorbell-serena-bl1/" TargetMode="External"/><Relationship Id="rId_hyperlink_4432" Type="http://schemas.openxmlformats.org/officeDocument/2006/relationships/hyperlink" Target="http://&#1101;&#1083;&#1077;&#1082;&#1090;&#1088;&#1086;-&#1084;&#1072;&#1088;&#1082;&#1077;&#1090;.&#1088;&#1092;/product/247857/zvonok-besprovodnoy-dzhett-202-80m-24-melodii-2-knopki/" TargetMode="External"/><Relationship Id="rId_hyperlink_4433" Type="http://schemas.openxmlformats.org/officeDocument/2006/relationships/hyperlink" Target="http://&#1101;&#1083;&#1077;&#1082;&#1090;&#1088;&#1086;-&#1084;&#1072;&#1088;&#1082;&#1077;&#1090;.&#1088;&#1092;/product/247858/zvonok-besprovodnoy-dzhett-204-80m-24-melodii/" TargetMode="External"/><Relationship Id="rId_hyperlink_4434" Type="http://schemas.openxmlformats.org/officeDocument/2006/relationships/hyperlink" Target="http://&#1101;&#1083;&#1077;&#1082;&#1090;&#1088;&#1086;-&#1084;&#1072;&#1088;&#1082;&#1077;&#1090;.&#1088;&#1092;/product/244706/zvonok-besprovodnoy-dzhett-621-120m-36-melodiy-poolifonicheskaya-muzyka-2aa/" TargetMode="External"/><Relationship Id="rId_hyperlink_4435" Type="http://schemas.openxmlformats.org/officeDocument/2006/relationships/hyperlink" Target="http://&#1101;&#1083;&#1077;&#1082;&#1090;&#1088;&#1086;-&#1084;&#1072;&#1088;&#1082;&#1077;&#1090;.&#1088;&#1092;/product/243856/zvonok-besprovodnoy-dzhett-623-120m-36-melodiy-2aa/" TargetMode="External"/><Relationship Id="rId_hyperlink_4436" Type="http://schemas.openxmlformats.org/officeDocument/2006/relationships/hyperlink" Target="http://&#1101;&#1083;&#1077;&#1082;&#1090;&#1088;&#1086;-&#1084;&#1072;&#1088;&#1082;&#1077;&#1090;.&#1088;&#1092;/product/243857/zvonok-besprovodnoy-dzhett-624-120m-36-melodiy-2aa/" TargetMode="External"/><Relationship Id="rId_hyperlink_4437" Type="http://schemas.openxmlformats.org/officeDocument/2006/relationships/hyperlink" Target="http://&#1101;&#1083;&#1077;&#1082;&#1090;&#1088;&#1086;-&#1084;&#1072;&#1088;&#1082;&#1077;&#1090;.&#1088;&#1092;/product/224248/zvonok-besprovodnoy-s-vynosnym-datchikom-dvizheniya-rexant-gs-215-493940/" TargetMode="External"/><Relationship Id="rId_hyperlink_4438" Type="http://schemas.openxmlformats.org/officeDocument/2006/relationships/hyperlink" Target="http://&#1101;&#1083;&#1077;&#1082;&#1090;&#1088;&#1086;-&#1084;&#1072;&#1088;&#1082;&#1077;&#1090;.&#1088;&#1092;/product/248121/zvonok-besprovodnoy-signal-s09-ot-seti-knopka-rabotaet-bez-batareek-ip68-belyy/" TargetMode="External"/><Relationship Id="rId_hyperlink_4439" Type="http://schemas.openxmlformats.org/officeDocument/2006/relationships/hyperlink" Target="http://&#1101;&#1083;&#1077;&#1082;&#1090;&#1088;&#1086;-&#1084;&#1072;&#1088;&#1082;&#1077;&#1090;.&#1088;&#1092;/product/248122/zvonok-besprovodnoy-signal-s09-ot-seti-knopka-rabotaet-bez-batareek-ip68-chernyy/" TargetMode="External"/><Relationship Id="rId_hyperlink_4440" Type="http://schemas.openxmlformats.org/officeDocument/2006/relationships/hyperlink" Target="http://&#1101;&#1083;&#1077;&#1082;&#1090;&#1088;&#1086;-&#1084;&#1072;&#1088;&#1082;&#1077;&#1090;.&#1088;&#1092;/product/248125/zvonok-besprovodnoy-signal-s03-ot-seti-knopka-ot-batareyki-cr2032-belyy/" TargetMode="External"/><Relationship Id="rId_hyperlink_4441" Type="http://schemas.openxmlformats.org/officeDocument/2006/relationships/hyperlink" Target="http://&#1101;&#1083;&#1077;&#1082;&#1090;&#1088;&#1086;-&#1084;&#1072;&#1088;&#1082;&#1077;&#1090;.&#1088;&#1092;/product/248126/zvonok-besprovodnoy-signal-s03-ot-seti-knopka-ot-batarki-cr2032-chernyy/" TargetMode="External"/><Relationship Id="rId_hyperlink_4442" Type="http://schemas.openxmlformats.org/officeDocument/2006/relationships/hyperlink" Target="http://&#1101;&#1083;&#1077;&#1082;&#1090;&#1088;&#1086;-&#1084;&#1072;&#1088;&#1082;&#1077;&#1090;.&#1088;&#1092;/product/248416/zvonok-provodnoy-bim-bom-set-220v-elmeh-belyy-asdinhome-zp-3/" TargetMode="External"/><Relationship Id="rId_hyperlink_4443" Type="http://schemas.openxmlformats.org/officeDocument/2006/relationships/hyperlink" Target="http://&#1101;&#1083;&#1077;&#1082;&#1090;&#1088;&#1086;-&#1084;&#1072;&#1088;&#1082;&#1077;&#1090;.&#1088;&#1092;/product/248678/zvonok-provodnoy-solovey-set-220v-elmeh-trel-belyy-3983-asdinhome-zp-7/" TargetMode="External"/><Relationship Id="rId_hyperlink_4444" Type="http://schemas.openxmlformats.org/officeDocument/2006/relationships/hyperlink" Target="http://&#1101;&#1083;&#1077;&#1082;&#1090;&#1088;&#1086;-&#1084;&#1072;&#1088;&#1082;&#1077;&#1090;.&#1088;&#1092;/product/252040/zvonok-provodnoy-set-220v-domik-dbell-255765/" TargetMode="External"/><Relationship Id="rId_hyperlink_4445" Type="http://schemas.openxmlformats.org/officeDocument/2006/relationships/hyperlink" Target="http://&#1101;&#1083;&#1077;&#1082;&#1090;&#1088;&#1086;-&#1084;&#1072;&#1088;&#1082;&#1077;&#1090;.&#1088;&#1092;/product/248677/zvonok-provodnoy-set-220v-elektron-trel-belyy-3251-asdinhome-zp-2/" TargetMode="External"/><Relationship Id="rId_hyperlink_4446" Type="http://schemas.openxmlformats.org/officeDocument/2006/relationships/hyperlink" Target="http://&#1101;&#1083;&#1077;&#1082;&#1090;&#1088;&#1086;-&#1084;&#1072;&#1088;&#1082;&#1077;&#1090;.&#1088;&#1092;/product/144872/zvonok-elektricheskiy-triton-gotik-gz-05-220v-bez-knopki-chernyy-s-serebryannoy-vstavkoy/" TargetMode="External"/><Relationship Id="rId_hyperlink_4447" Type="http://schemas.openxmlformats.org/officeDocument/2006/relationships/hyperlink" Target="http://&#1101;&#1083;&#1077;&#1082;&#1090;&#1088;&#1086;-&#1084;&#1072;&#1088;&#1082;&#1077;&#1090;.&#1088;&#1092;/product/159419/zvonok-elektricheskiy-triton-gotik-solovey-gz-05-220v-bez-knopki-chernyy-s-zolotoy-vstavkoy/" TargetMode="External"/><Relationship Id="rId_hyperlink_4448" Type="http://schemas.openxmlformats.org/officeDocument/2006/relationships/hyperlink" Target="http://&#1101;&#1083;&#1077;&#1082;&#1090;&#1088;&#1086;-&#1084;&#1072;&#1088;&#1082;&#1077;&#1090;.&#1088;&#1092;/product/159422/zvonok-elektricheskiy-triton-sverchok-sv-05-220v-bez-knopki/" TargetMode="External"/><Relationship Id="rId_hyperlink_4449" Type="http://schemas.openxmlformats.org/officeDocument/2006/relationships/hyperlink" Target="http://&#1101;&#1083;&#1077;&#1082;&#1090;&#1088;&#1086;-&#1084;&#1072;&#1088;&#1082;&#1077;&#1090;.&#1088;&#1092;/product/159423/zvonok-elektricheskiy-triton-solo-sl-05-220v-bez-knopki-582586/" TargetMode="External"/><Relationship Id="rId_hyperlink_4450" Type="http://schemas.openxmlformats.org/officeDocument/2006/relationships/hyperlink" Target="http://&#1101;&#1083;&#1077;&#1082;&#1090;&#1088;&#1086;-&#1084;&#1072;&#1088;&#1082;&#1077;&#1090;.&#1088;&#1092;/product/244567/knopka-besprovodnogo-zvonoka-garin-doorbell-db1kbutton-belyy-bl1/" TargetMode="External"/><Relationship Id="rId_hyperlink_4451" Type="http://schemas.openxmlformats.org/officeDocument/2006/relationships/hyperlink" Target="http://&#1101;&#1083;&#1077;&#1082;&#1090;&#1088;&#1086;-&#1084;&#1072;&#1088;&#1082;&#1077;&#1090;.&#1088;&#1092;/product/244566/knopka-besprovodnogo-zvonoka-garin-doorbell-db1kbutton-chernyy-bl1/" TargetMode="External"/><Relationship Id="rId_hyperlink_4452" Type="http://schemas.openxmlformats.org/officeDocument/2006/relationships/hyperlink" Target="http://&#1101;&#1083;&#1077;&#1082;&#1090;&#1088;&#1086;-&#1084;&#1072;&#1088;&#1082;&#1077;&#1090;.&#1088;&#1092;/product/240763/knopka-zvonka-vykl-dlya-byt-zvonka-ou-1-kl-bel-kruglaya-abs-plastik-a1-02-hegel/" TargetMode="External"/><Relationship Id="rId_hyperlink_4453" Type="http://schemas.openxmlformats.org/officeDocument/2006/relationships/hyperlink" Target="http://&#1101;&#1083;&#1077;&#1082;&#1090;&#1088;&#1086;-&#1084;&#1072;&#1088;&#1082;&#1077;&#1090;.&#1088;&#1092;/product/235824/knopka-zvonka-vyklyuchatel-dlya-bytovyh-elek-zvonkov-b31-01-4/" TargetMode="External"/><Relationship Id="rId_hyperlink_4454" Type="http://schemas.openxmlformats.org/officeDocument/2006/relationships/hyperlink" Target="http://&#1101;&#1083;&#1077;&#1082;&#1090;&#1088;&#1086;-&#1084;&#1072;&#1088;&#1082;&#1077;&#1090;.&#1088;&#1092;/product/220461/knopka-zvonka-kp-n-02-tdm-sq1901-0113/" TargetMode="External"/><Relationship Id="rId_hyperlink_4455" Type="http://schemas.openxmlformats.org/officeDocument/2006/relationships/hyperlink" Target="http://&#1101;&#1083;&#1077;&#1082;&#1090;&#1088;&#1086;-&#1084;&#1072;&#1088;&#1082;&#1077;&#1090;.&#1088;&#1092;/product/128459/knopka-zvonka-sp-classic-s-simvolom-belyy-2026-kitay/" TargetMode="External"/><Relationship Id="rId_hyperlink_4456" Type="http://schemas.openxmlformats.org/officeDocument/2006/relationships/hyperlink" Target="http://&#1101;&#1083;&#1077;&#1082;&#1090;&#1088;&#1086;-&#1084;&#1072;&#1088;&#1082;&#1077;&#1090;.&#1088;&#1092;/product/221029/trubka-domofona-rexant-45-0349/" TargetMode="External"/><Relationship Id="rId_hyperlink_4457" Type="http://schemas.openxmlformats.org/officeDocument/2006/relationships/hyperlink" Target="http://&#1101;&#1083;&#1077;&#1082;&#1090;&#1088;&#1086;-&#1084;&#1072;&#1088;&#1082;&#1077;&#1090;.&#1088;&#1092;/product/247016/trubka-domofona-orbita-ot-vns09-cifral-vizit-metakom-eltis/" TargetMode="External"/><Relationship Id="rId_hyperlink_4458" Type="http://schemas.openxmlformats.org/officeDocument/2006/relationships/hyperlink" Target="http://&#1101;&#1083;&#1077;&#1082;&#1090;&#1088;&#1086;-&#1084;&#1072;&#1088;&#1082;&#1077;&#1090;.&#1088;&#1092;/product/221030/trubka-domofona-s-indikatorom-rexant-45-0347/" TargetMode="External"/><Relationship Id="rId_hyperlink_4459" Type="http://schemas.openxmlformats.org/officeDocument/2006/relationships/hyperlink" Target="http://&#1101;&#1083;&#1077;&#1082;&#1090;&#1088;&#1086;-&#1084;&#1072;&#1088;&#1082;&#1077;&#1090;.&#1088;&#1092;/product/221034/trubka-domofona-s-indikatorom-rexant-premium-45-0346/" TargetMode="External"/><Relationship Id="rId_hyperlink_4460" Type="http://schemas.openxmlformats.org/officeDocument/2006/relationships/hyperlink" Target="http://&#1101;&#1083;&#1077;&#1082;&#1090;&#1088;&#1086;-&#1084;&#1072;&#1088;&#1082;&#1077;&#1090;.&#1088;&#1092;/product/241525/trubka-domofona-s-indikatorom-i-regulirovkoy-gromkosti-rexant-rx-320-chernaya/" TargetMode="External"/><Relationship Id="rId_hyperlink_4461" Type="http://schemas.openxmlformats.org/officeDocument/2006/relationships/hyperlink" Target="http://&#1101;&#1083;&#1077;&#1082;&#1090;&#1088;&#1086;-&#1084;&#1072;&#1088;&#1082;&#1077;&#1090;.&#1088;&#1092;/product/241524/trubka-domofona-s-indikatorom-i-regulirovkoy-gromkosti-rexant-rx-321-seraya/" TargetMode="External"/><Relationship Id="rId_hyperlink_4462" Type="http://schemas.openxmlformats.org/officeDocument/2006/relationships/hyperlink" Target="http://&#1101;&#1083;&#1077;&#1082;&#1090;&#1088;&#1086;-&#1084;&#1072;&#1088;&#1082;&#1077;&#1090;.&#1088;&#1092;/product/241526/trubka-domofona-s-indikatorom-i-regulirovkoy-gromkosti-rexant-rx-322-zheltaya/" TargetMode="External"/><Relationship Id="rId_hyperlink_4463" Type="http://schemas.openxmlformats.org/officeDocument/2006/relationships/hyperlink" Target="http://&#1101;&#1083;&#1077;&#1082;&#1090;&#1088;&#1086;-&#1084;&#1072;&#1088;&#1082;&#1077;&#1090;.&#1088;&#1092;/product/225882/elzvonok-besprovodnoy-signal-d613-dc/" TargetMode="External"/><Relationship Id="rId_hyperlink_4464" Type="http://schemas.openxmlformats.org/officeDocument/2006/relationships/hyperlink" Target="http://&#1101;&#1083;&#1077;&#1082;&#1090;&#1088;&#1086;-&#1084;&#1072;&#1088;&#1082;&#1077;&#1090;.&#1088;&#1092;/product/225885/elzvonok-besprovodnoy-signal-d8512-dc-svetodiod/" TargetMode="External"/><Relationship Id="rId_hyperlink_4465" Type="http://schemas.openxmlformats.org/officeDocument/2006/relationships/hyperlink" Target="http://&#1101;&#1083;&#1077;&#1082;&#1090;&#1088;&#1086;-&#1084;&#1072;&#1088;&#1082;&#1077;&#1090;.&#1088;&#1092;/product/246766/elzvonok-dzhett-601-besprovodnoy-distanc-80m-220v-24-melodiy/" TargetMode="External"/><Relationship Id="rId_hyperlink_4466" Type="http://schemas.openxmlformats.org/officeDocument/2006/relationships/hyperlink" Target="http://&#1101;&#1083;&#1077;&#1082;&#1090;&#1088;&#1086;-&#1084;&#1072;&#1088;&#1082;&#1077;&#1090;.&#1088;&#1092;/product/246767/elzvonok-dzhett-604-besprovodnoy-distanc-80m-220v-24-melodiy/" TargetMode="External"/><Relationship Id="rId_hyperlink_4467" Type="http://schemas.openxmlformats.org/officeDocument/2006/relationships/hyperlink" Target="http://&#1101;&#1083;&#1077;&#1082;&#1090;&#1088;&#1086;-&#1084;&#1072;&#1088;&#1082;&#1077;&#1090;.&#1088;&#1092;/product/246768/elzvonok-dzhett-607-besprovodnoy-distanc-80m-220v-24-melodiy/" TargetMode="External"/><Relationship Id="rId_hyperlink_4468" Type="http://schemas.openxmlformats.org/officeDocument/2006/relationships/hyperlink" Target="http://&#1101;&#1083;&#1077;&#1082;&#1090;&#1088;&#1086;-&#1084;&#1072;&#1088;&#1082;&#1077;&#1090;.&#1088;&#1092;/product/246769/elzvonok-dzhett-608-besprovodnoy-distanc-80m-220v-24-melodiy/" TargetMode="External"/><Relationship Id="rId_hyperlink_4469" Type="http://schemas.openxmlformats.org/officeDocument/2006/relationships/hyperlink" Target="http://&#1101;&#1083;&#1077;&#1082;&#1090;&#1088;&#1086;-&#1084;&#1072;&#1088;&#1082;&#1077;&#1090;.&#1088;&#1092;/product/250225/serdcevina-zamka-ab80-3050-so-smeschennym-centrom-5-kl-perf-usilinnyy-latun-med-50428/" TargetMode="External"/><Relationship Id="rId_hyperlink_4470" Type="http://schemas.openxmlformats.org/officeDocument/2006/relationships/hyperlink" Target="http://&#1101;&#1083;&#1077;&#1082;&#1090;&#1088;&#1086;-&#1084;&#1072;&#1088;&#1082;&#1077;&#1090;.&#1088;&#1092;/product/250226/serdcevina-zamka-vanger-el-60-c-ni/" TargetMode="External"/><Relationship Id="rId_hyperlink_4471" Type="http://schemas.openxmlformats.org/officeDocument/2006/relationships/hyperlink" Target="http://&#1101;&#1083;&#1077;&#1082;&#1090;&#1088;&#1086;-&#1084;&#1072;&#1088;&#1082;&#1077;&#1090;.&#1088;&#1092;/product/250227/serdcevina-zamka-vanger-el-60-g-236115/" TargetMode="External"/><Relationship Id="rId_hyperlink_4472" Type="http://schemas.openxmlformats.org/officeDocument/2006/relationships/hyperlink" Target="http://&#1101;&#1083;&#1077;&#1082;&#1090;&#1088;&#1086;-&#1084;&#1072;&#1088;&#1082;&#1077;&#1090;.&#1088;&#1092;/product/250228/serdcevina-zamka-vanger-el-60-s-g-243549/" TargetMode="External"/><Relationship Id="rId_hyperlink_4473" Type="http://schemas.openxmlformats.org/officeDocument/2006/relationships/hyperlink" Target="http://&#1101;&#1083;&#1077;&#1082;&#1090;&#1088;&#1086;-&#1084;&#1072;&#1088;&#1082;&#1077;&#1090;.&#1088;&#1092;/product/250229/serdcevina-zamka-vanger-el-70-g-240243/" TargetMode="External"/><Relationship Id="rId_hyperlink_4474" Type="http://schemas.openxmlformats.org/officeDocument/2006/relationships/hyperlink" Target="http://&#1101;&#1083;&#1077;&#1082;&#1090;&#1088;&#1086;-&#1084;&#1072;&#1088;&#1082;&#1077;&#1090;.&#1088;&#1092;/product/250230/serdcevina-zamka-vanger-el-70-ni241150/" TargetMode="External"/><Relationship Id="rId_hyperlink_4475" Type="http://schemas.openxmlformats.org/officeDocument/2006/relationships/hyperlink" Target="http://&#1101;&#1083;&#1077;&#1082;&#1090;&#1088;&#1086;-&#1084;&#1072;&#1088;&#1082;&#1077;&#1090;.&#1088;&#1092;/product/250232/serdcevina-zamka-vanger-el-803545-ni-401120/" TargetMode="External"/><Relationship Id="rId_hyperlink_4476" Type="http://schemas.openxmlformats.org/officeDocument/2006/relationships/hyperlink" Target="http://&#1101;&#1083;&#1077;&#1082;&#1090;&#1088;&#1086;-&#1084;&#1072;&#1088;&#1082;&#1077;&#1090;.&#1088;&#1092;/product/250231/serdcevina-zamka-vanger-el-80-ni-240244/" TargetMode="External"/><Relationship Id="rId_hyperlink_4477" Type="http://schemas.openxmlformats.org/officeDocument/2006/relationships/hyperlink" Target="http://&#1101;&#1083;&#1077;&#1082;&#1090;&#1088;&#1086;-&#1084;&#1072;&#1088;&#1082;&#1077;&#1090;.&#1088;&#1092;/product/250234/serdcevina-zamka-vanger-yc-70-cr-401123/" TargetMode="External"/><Relationship Id="rId_hyperlink_4478" Type="http://schemas.openxmlformats.org/officeDocument/2006/relationships/hyperlink" Target="http://&#1101;&#1083;&#1077;&#1082;&#1090;&#1088;&#1086;-&#1084;&#1072;&#1088;&#1082;&#1077;&#1090;.&#1088;&#1092;/product/237956/cilindrovyy-mehanizm-serdcevina-furor-90mm-5-klyuchey-v-komplekte/" TargetMode="External"/><Relationship Id="rId_hyperlink_4479" Type="http://schemas.openxmlformats.org/officeDocument/2006/relationships/hyperlink" Target="http://&#1101;&#1083;&#1077;&#1082;&#1090;&#1088;&#1086;-&#1084;&#1072;&#1088;&#1082;&#1077;&#1090;.&#1088;&#1092;/product/248570/cilindrovyy-mehanizm-serdcevina-furor-s-vertushkoy-90mm-5-klyuchey-v-komplekte/" TargetMode="External"/><Relationship Id="rId_hyperlink_4480" Type="http://schemas.openxmlformats.org/officeDocument/2006/relationships/hyperlink" Target="http://&#1101;&#1083;&#1077;&#1082;&#1090;&#1088;&#1086;-&#1084;&#1072;&#1088;&#1082;&#1077;&#1090;.&#1088;&#1092;/product/232595/zamok-dlya-sumok-20mm-cena-za-1sht/" TargetMode="External"/><Relationship Id="rId_hyperlink_4481" Type="http://schemas.openxmlformats.org/officeDocument/2006/relationships/hyperlink" Target="http://&#1101;&#1083;&#1077;&#1082;&#1090;&#1088;&#1086;-&#1084;&#1072;&#1088;&#1082;&#1077;&#1090;.&#1088;&#1092;/product/240590/zamok-navesnoy-20mm-smartbuy-duzhka-d3mm-3-klyucha-sbt-lk-2003/" TargetMode="External"/><Relationship Id="rId_hyperlink_4482" Type="http://schemas.openxmlformats.org/officeDocument/2006/relationships/hyperlink" Target="http://&#1101;&#1083;&#1077;&#1082;&#1090;&#1088;&#1086;-&#1084;&#1072;&#1088;&#1082;&#1077;&#1090;.&#1088;&#1092;/product/240591/zamok-navesnoy-20mm-smartbuy-udlinennaya-duzhka-d3mm-3-klyucha-sbt-lk-2003l/" TargetMode="External"/><Relationship Id="rId_hyperlink_4483" Type="http://schemas.openxmlformats.org/officeDocument/2006/relationships/hyperlink" Target="http://&#1101;&#1083;&#1077;&#1082;&#1090;&#1088;&#1086;-&#1084;&#1072;&#1088;&#1082;&#1077;&#1090;.&#1088;&#1092;/product/240595/zamok-navesnoy-30mm-smartbuy-udlinennaya-duzhka-d5mm-4-klyucha-sbt-lk-3005l/" TargetMode="External"/><Relationship Id="rId_hyperlink_4484" Type="http://schemas.openxmlformats.org/officeDocument/2006/relationships/hyperlink" Target="http://&#1101;&#1083;&#1077;&#1082;&#1090;&#1088;&#1086;-&#1084;&#1072;&#1088;&#1082;&#1077;&#1090;.&#1088;&#1092;/product/244823/zamok-navesnoy-30h25mm-3-klyucha-vs-ekstra-tlan-30/" TargetMode="External"/><Relationship Id="rId_hyperlink_4485" Type="http://schemas.openxmlformats.org/officeDocument/2006/relationships/hyperlink" Target="http://&#1101;&#1083;&#1077;&#1082;&#1090;&#1088;&#1086;-&#1084;&#1072;&#1088;&#1082;&#1077;&#1090;.&#1088;&#1092;/product/245239/zamok-navesnoy-3230mm-smartbuy-duzhka-d5mm-3-klyucha/" TargetMode="External"/><Relationship Id="rId_hyperlink_4486" Type="http://schemas.openxmlformats.org/officeDocument/2006/relationships/hyperlink" Target="http://&#1101;&#1083;&#1077;&#1082;&#1090;&#1088;&#1086;-&#1084;&#1072;&#1088;&#1082;&#1077;&#1090;.&#1088;&#1092;/product/245240/zamok-navesnoy-3230mm-smartbuy-udlinennaya-duzhka-d5mm-3-klyucha/" TargetMode="External"/><Relationship Id="rId_hyperlink_4487" Type="http://schemas.openxmlformats.org/officeDocument/2006/relationships/hyperlink" Target="http://&#1101;&#1083;&#1077;&#1082;&#1090;&#1088;&#1086;-&#1084;&#1072;&#1088;&#1082;&#1077;&#1090;.&#1088;&#1092;/product/244824/zamok-navesnoy-33h25mm-3-klyucha-vs-ekstra-tlan-40/" TargetMode="External"/><Relationship Id="rId_hyperlink_4488" Type="http://schemas.openxmlformats.org/officeDocument/2006/relationships/hyperlink" Target="http://&#1101;&#1083;&#1077;&#1082;&#1090;&#1088;&#1086;-&#1084;&#1072;&#1088;&#1082;&#1077;&#1090;.&#1088;&#1092;/product/245255/zamok-navesnoy-3833mm-smartbuy-duzhka-d5mm-3-klyucha/" TargetMode="External"/><Relationship Id="rId_hyperlink_4489" Type="http://schemas.openxmlformats.org/officeDocument/2006/relationships/hyperlink" Target="http://&#1101;&#1083;&#1077;&#1082;&#1090;&#1088;&#1086;-&#1084;&#1072;&#1088;&#1082;&#1077;&#1090;.&#1088;&#1092;/product/245256/zamok-navesnoy-3833mm-smartbuy-udlinennaya-duzhka-d5mm-3-klyucha/" TargetMode="External"/><Relationship Id="rId_hyperlink_4490" Type="http://schemas.openxmlformats.org/officeDocument/2006/relationships/hyperlink" Target="http://&#1101;&#1083;&#1077;&#1082;&#1090;&#1088;&#1086;-&#1084;&#1072;&#1088;&#1082;&#1077;&#1090;.&#1088;&#1092;/product/245257/zamok-navesnoy-4337mm-smartbuy-duzhka-d7mm-3-klyucha/" TargetMode="External"/><Relationship Id="rId_hyperlink_4491" Type="http://schemas.openxmlformats.org/officeDocument/2006/relationships/hyperlink" Target="http://&#1101;&#1083;&#1077;&#1082;&#1090;&#1088;&#1086;-&#1084;&#1072;&#1088;&#1082;&#1077;&#1090;.&#1088;&#1092;/product/245259/zamok-navesnoy-4840mm-smartbuy-udlinennaya-duzhka-d75mm-3-klyucha/" TargetMode="External"/><Relationship Id="rId_hyperlink_4492" Type="http://schemas.openxmlformats.org/officeDocument/2006/relationships/hyperlink" Target="http://&#1101;&#1083;&#1077;&#1082;&#1090;&#1088;&#1086;-&#1084;&#1072;&#1088;&#1082;&#1077;&#1090;.&#1088;&#1092;/product/245260/zamok-navesnoy-5441mm-smartbuy-duzhka-d9mm-3-klyucha/" TargetMode="External"/><Relationship Id="rId_hyperlink_4493" Type="http://schemas.openxmlformats.org/officeDocument/2006/relationships/hyperlink" Target="http://&#1101;&#1083;&#1077;&#1082;&#1090;&#1088;&#1086;-&#1084;&#1072;&#1088;&#1082;&#1077;&#1090;.&#1088;&#1092;/product/245261/zamok-navesnoy-6048mm-smartbuy-duzhka-d85mm-3-klyucha/" TargetMode="External"/><Relationship Id="rId_hyperlink_4494" Type="http://schemas.openxmlformats.org/officeDocument/2006/relationships/hyperlink" Target="http://&#1101;&#1083;&#1077;&#1082;&#1090;&#1088;&#1086;-&#1084;&#1072;&#1088;&#1082;&#1077;&#1090;.&#1088;&#1092;/product/245262/zamok-navesnoy-6048mm-smartbuy-udlinennaya-duzhka-d85mm-3-klyucha/" TargetMode="External"/><Relationship Id="rId_hyperlink_4495" Type="http://schemas.openxmlformats.org/officeDocument/2006/relationships/hyperlink" Target="http://&#1101;&#1083;&#1077;&#1082;&#1090;&#1088;&#1086;-&#1084;&#1072;&#1088;&#1082;&#1077;&#1090;.&#1088;&#1092;/product/245263/zamok-navesnoy-6146mm-smartbuy-duzhka-d11mm-3-klyucha/" TargetMode="External"/><Relationship Id="rId_hyperlink_4496" Type="http://schemas.openxmlformats.org/officeDocument/2006/relationships/hyperlink" Target="http://&#1101;&#1083;&#1077;&#1082;&#1090;&#1088;&#1086;-&#1084;&#1072;&#1088;&#1082;&#1077;&#1090;.&#1088;&#1092;/product/245264/zamok-navesnoy-7047mm-smartbuy-duzhka-d123mm-3-klyucha/" TargetMode="External"/><Relationship Id="rId_hyperlink_4497" Type="http://schemas.openxmlformats.org/officeDocument/2006/relationships/hyperlink" Target="http://&#1101;&#1083;&#1077;&#1082;&#1090;&#1088;&#1086;-&#1084;&#1072;&#1088;&#1082;&#1077;&#1090;.&#1088;&#1092;/product/244828/zamok-navesnoy-85h70mm-3-klyucha-vs-ekstra-tlan-80/" TargetMode="External"/><Relationship Id="rId_hyperlink_4498" Type="http://schemas.openxmlformats.org/officeDocument/2006/relationships/hyperlink" Target="http://&#1101;&#1083;&#1077;&#1082;&#1090;&#1088;&#1086;-&#1084;&#1072;&#1088;&#1082;&#1077;&#1090;.&#1088;&#1092;/product/244829/zamok-navesnoy-90h83mm-3-klyucha-vs-ekstra-tlan-90/" TargetMode="External"/><Relationship Id="rId_hyperlink_4499" Type="http://schemas.openxmlformats.org/officeDocument/2006/relationships/hyperlink" Target="http://&#1101;&#1083;&#1077;&#1082;&#1090;&#1088;&#1086;-&#1084;&#1072;&#1088;&#1082;&#1077;&#1090;.&#1088;&#1092;/product/247373/zamok-navesnoy-binary-60mm-3-klyucha/" TargetMode="External"/><Relationship Id="rId_hyperlink_4500" Type="http://schemas.openxmlformats.org/officeDocument/2006/relationships/hyperlink" Target="http://&#1101;&#1083;&#1077;&#1082;&#1090;&#1088;&#1086;-&#1084;&#1072;&#1088;&#1082;&#1077;&#1090;.&#1088;&#1092;/product/229938/zamok-navesnoy-extra-30mm-3-klyucha/" TargetMode="External"/><Relationship Id="rId_hyperlink_4501" Type="http://schemas.openxmlformats.org/officeDocument/2006/relationships/hyperlink" Target="http://&#1101;&#1083;&#1077;&#1082;&#1090;&#1088;&#1086;-&#1084;&#1072;&#1088;&#1082;&#1077;&#1090;.&#1088;&#1092;/product/230318/zamok-navesnoy-extra-40mm-3-klyucha/" TargetMode="External"/><Relationship Id="rId_hyperlink_4502" Type="http://schemas.openxmlformats.org/officeDocument/2006/relationships/hyperlink" Target="http://&#1101;&#1083;&#1077;&#1082;&#1090;&#1088;&#1086;-&#1084;&#1072;&#1088;&#1082;&#1077;&#1090;.&#1088;&#1092;/product/229939/zamok-navesnoy-extra-50mm-3-klyucha/" TargetMode="External"/><Relationship Id="rId_hyperlink_4503" Type="http://schemas.openxmlformats.org/officeDocument/2006/relationships/hyperlink" Target="http://&#1101;&#1083;&#1077;&#1082;&#1090;&#1088;&#1086;-&#1084;&#1072;&#1088;&#1082;&#1077;&#1090;.&#1088;&#1092;/product/229940/zamok-navesnoy-extra-60mm-3-klyucha/" TargetMode="External"/><Relationship Id="rId_hyperlink_4504" Type="http://schemas.openxmlformats.org/officeDocument/2006/relationships/hyperlink" Target="http://&#1101;&#1083;&#1077;&#1082;&#1090;&#1088;&#1086;-&#1084;&#1072;&#1088;&#1082;&#1077;&#1090;.&#1088;&#1092;/product/247372/zamok-navesnoy-extra-80mm-3-klyucha/" TargetMode="External"/><Relationship Id="rId_hyperlink_4505" Type="http://schemas.openxmlformats.org/officeDocument/2006/relationships/hyperlink" Target="http://&#1101;&#1083;&#1077;&#1082;&#1090;&#1088;&#1086;-&#1084;&#1072;&#1088;&#1082;&#1077;&#1090;.&#1088;&#1092;/product/248409/zamok-navesnoy-p-0255-vsepogodnyy90h57h30mmdiamduzhki-84mmvnvyszakrduzhki-32mmblpark-288113/" TargetMode="External"/><Relationship Id="rId_hyperlink_4506" Type="http://schemas.openxmlformats.org/officeDocument/2006/relationships/hyperlink" Target="http://&#1101;&#1083;&#1077;&#1082;&#1090;&#1088;&#1086;-&#1084;&#1072;&#1088;&#1082;&#1077;&#1090;.&#1088;&#1092;/product/226681/zamok-navesnoy-park-vs3r32-shkorp32mm-latun-evropodves-288117/" TargetMode="External"/><Relationship Id="rId_hyperlink_4507" Type="http://schemas.openxmlformats.org/officeDocument/2006/relationships/hyperlink" Target="http://&#1101;&#1083;&#1077;&#1082;&#1090;&#1088;&#1086;-&#1084;&#1072;&#1088;&#1082;&#1077;&#1090;.&#1088;&#1092;/product/244523/zamok-navesnoy-park-vs3r50-01-shkorp50mm-stal-udlinennaya-duzhka/" TargetMode="External"/><Relationship Id="rId_hyperlink_4508" Type="http://schemas.openxmlformats.org/officeDocument/2006/relationships/hyperlink" Target="http://&#1101;&#1083;&#1077;&#1082;&#1090;&#1088;&#1086;-&#1084;&#1072;&#1088;&#1082;&#1077;&#1090;.&#1088;&#1092;/product/244525/zamok-navesnoy-park-ch60-288127/" TargetMode="External"/><Relationship Id="rId_hyperlink_4509" Type="http://schemas.openxmlformats.org/officeDocument/2006/relationships/hyperlink" Target="http://&#1101;&#1083;&#1077;&#1082;&#1090;&#1088;&#1086;-&#1084;&#1072;&#1088;&#1082;&#1077;&#1090;.&#1088;&#1092;/product/247376/zamok-navesnoy-spark-lux-cvetnoy-60mm-3-klyucha/" TargetMode="External"/><Relationship Id="rId_hyperlink_4510" Type="http://schemas.openxmlformats.org/officeDocument/2006/relationships/hyperlink" Target="http://&#1101;&#1083;&#1077;&#1082;&#1090;&#1088;&#1086;-&#1084;&#1072;&#1088;&#1082;&#1077;&#1090;.&#1088;&#1092;/product/243727/zamok-navesnoy-spark-lux-chernyy-60mm-3-klyucha/" TargetMode="External"/><Relationship Id="rId_hyperlink_4511" Type="http://schemas.openxmlformats.org/officeDocument/2006/relationships/hyperlink" Target="http://&#1101;&#1083;&#1077;&#1082;&#1090;&#1088;&#1086;-&#1084;&#1072;&#1088;&#1082;&#1077;&#1090;.&#1088;&#1092;/product/237958/zamok-navesnoy-x-pert-extra-xp-1403-chernyy-40mm-3-klyucha-v-komplekte/" TargetMode="External"/><Relationship Id="rId_hyperlink_4512" Type="http://schemas.openxmlformats.org/officeDocument/2006/relationships/hyperlink" Target="http://&#1101;&#1083;&#1077;&#1082;&#1090;&#1088;&#1086;-&#1084;&#1072;&#1088;&#1082;&#1077;&#1090;.&#1088;&#1092;/product/237960/zamok-navesnoy-x-pert-extra-xp-1603-chernyy-60mm-3-klyucha-v-komplekte/" TargetMode="External"/><Relationship Id="rId_hyperlink_4513" Type="http://schemas.openxmlformats.org/officeDocument/2006/relationships/hyperlink" Target="http://&#1101;&#1083;&#1077;&#1082;&#1090;&#1088;&#1086;-&#1084;&#1072;&#1088;&#1082;&#1077;&#1090;.&#1088;&#1092;/product/237961/zamok-navesnoy-x-pert-extra-xp-1703-chernyy-70mm-3-klyucha-v-komplekte/" TargetMode="External"/><Relationship Id="rId_hyperlink_4514" Type="http://schemas.openxmlformats.org/officeDocument/2006/relationships/hyperlink" Target="http://&#1101;&#1083;&#1077;&#1082;&#1090;&#1088;&#1086;-&#1084;&#1072;&#1088;&#1082;&#1077;&#1090;.&#1088;&#1092;/product/247367/zamok-navesnoy-x-pert-extra-metallicheskiy-70mm-2-klyucha-v-komplekte-blister/" TargetMode="External"/><Relationship Id="rId_hyperlink_4515" Type="http://schemas.openxmlformats.org/officeDocument/2006/relationships/hyperlink" Target="http://&#1101;&#1083;&#1077;&#1082;&#1090;&#1088;&#1086;-&#1084;&#1072;&#1088;&#1082;&#1077;&#1090;.&#1088;&#1092;/product/247369/zamok-navesnoy-x-pert-cvetnoy-50mm-3-klyucha-v-komplekte-v-korobke-tnp-365/" TargetMode="External"/><Relationship Id="rId_hyperlink_4516" Type="http://schemas.openxmlformats.org/officeDocument/2006/relationships/hyperlink" Target="http://&#1101;&#1083;&#1077;&#1082;&#1090;&#1088;&#1086;-&#1084;&#1072;&#1088;&#1082;&#1077;&#1090;.&#1088;&#1092;/product/247370/zamok-navesnoy-x-pert-cvetnoy-60mm-3-klyucha-v-komplekte-v-korobke-tnp-366/" TargetMode="External"/><Relationship Id="rId_hyperlink_4517" Type="http://schemas.openxmlformats.org/officeDocument/2006/relationships/hyperlink" Target="http://&#1101;&#1083;&#1077;&#1082;&#1090;&#1088;&#1086;-&#1084;&#1072;&#1088;&#1082;&#1077;&#1090;.&#1088;&#1092;/product/247371/zamok-navesnoy-x-pert-cvetnoy-70mm-3-klyucha-v-komplekte-v-korobke-tnp-367/" TargetMode="External"/><Relationship Id="rId_hyperlink_4518" Type="http://schemas.openxmlformats.org/officeDocument/2006/relationships/hyperlink" Target="http://&#1101;&#1083;&#1077;&#1082;&#1090;&#1088;&#1086;-&#1084;&#1072;&#1088;&#1082;&#1077;&#1090;.&#1088;&#1092;/product/249807/zamok-navesnoy-allyur-klassika-vs1ch-340-polimer-avtom-5kl-d5mm-shirina-37mm-vysota-32mm/" TargetMode="External"/><Relationship Id="rId_hyperlink_4519" Type="http://schemas.openxmlformats.org/officeDocument/2006/relationships/hyperlink" Target="http://&#1101;&#1083;&#1077;&#1082;&#1090;&#1088;&#1086;-&#1084;&#1072;&#1088;&#1082;&#1077;&#1090;.&#1088;&#1092;/product/249808/zamok-navesnoy-vs1ch-375p-vlagozasch-chernyy-6-kl-d83mm-allyur/" TargetMode="External"/><Relationship Id="rId_hyperlink_4520" Type="http://schemas.openxmlformats.org/officeDocument/2006/relationships/hyperlink" Target="http://&#1101;&#1083;&#1077;&#1082;&#1090;&#1088;&#1086;-&#1084;&#1072;&#1088;&#1082;&#1077;&#1090;.&#1088;&#1092;/product/244708/zamok-navesnoy-vs3p40-01-park-shkorp40mm-stal-evropodves-udlinen-duzhka-288122/" TargetMode="External"/><Relationship Id="rId_hyperlink_4521" Type="http://schemas.openxmlformats.org/officeDocument/2006/relationships/hyperlink" Target="http://&#1101;&#1083;&#1077;&#1082;&#1090;&#1088;&#1086;-&#1084;&#1072;&#1088;&#1082;&#1077;&#1090;.&#1088;&#1092;/product/249296/zamok-navesnoy-zoloto-kodovyy-d4mm-allyur-vs1k-354-ha806-cp/" TargetMode="External"/><Relationship Id="rId_hyperlink_4522" Type="http://schemas.openxmlformats.org/officeDocument/2006/relationships/hyperlink" Target="http://&#1101;&#1083;&#1077;&#1082;&#1090;&#1088;&#1086;-&#1084;&#1072;&#1088;&#1082;&#1077;&#1090;.&#1088;&#1092;/product/159267/zamok-navesnoy-krasnyy-kodovyy-d3mm-allyur-vs1k-223-ha816/" TargetMode="External"/><Relationship Id="rId_hyperlink_4523" Type="http://schemas.openxmlformats.org/officeDocument/2006/relationships/hyperlink" Target="http://&#1101;&#1083;&#1077;&#1082;&#1090;&#1088;&#1086;-&#1084;&#1072;&#1088;&#1082;&#1077;&#1090;.&#1088;&#1092;/product/246704/zamok-navesnoy-p-obraznyy-korpus-6853-mm-3-kl-smartbuy/" TargetMode="External"/><Relationship Id="rId_hyperlink_4524" Type="http://schemas.openxmlformats.org/officeDocument/2006/relationships/hyperlink" Target="http://&#1101;&#1083;&#1077;&#1082;&#1090;&#1088;&#1086;-&#1084;&#1072;&#1088;&#1082;&#1077;&#1090;.&#1088;&#1092;/product/246728/zamok-navesnoy-p-obraznyy-korpus-6875-mm-3-kl-smartbuy/" TargetMode="External"/><Relationship Id="rId_hyperlink_4525" Type="http://schemas.openxmlformats.org/officeDocument/2006/relationships/hyperlink" Target="http://&#1101;&#1083;&#1077;&#1082;&#1090;&#1088;&#1086;-&#1084;&#1072;&#1088;&#1082;&#1077;&#1090;.&#1088;&#1092;/product/249294/zamok-navesnoy-serebro-kodovyy-d4mm-allyur-vs1k-354-ha806-cp/" TargetMode="External"/><Relationship Id="rId_hyperlink_4526" Type="http://schemas.openxmlformats.org/officeDocument/2006/relationships/hyperlink" Target="http://&#1101;&#1083;&#1077;&#1082;&#1090;&#1088;&#1086;-&#1084;&#1072;&#1088;&#1082;&#1077;&#1090;.&#1088;&#1092;/product/249295/zamok-navesnoy-siniy-s-trosikom-kodovyy-d3mm-allyur-vs1kt-303-h2/" TargetMode="External"/><Relationship Id="rId_hyperlink_4527" Type="http://schemas.openxmlformats.org/officeDocument/2006/relationships/hyperlink" Target="http://&#1101;&#1083;&#1077;&#1082;&#1090;&#1088;&#1086;-&#1084;&#1072;&#1088;&#1082;&#1077;&#1090;.&#1088;&#1092;/product/247377/zamok-navesnoy-so-skrytoy-duzhkoycherepaha-chugun-90mm-3-klyucha-v-komplekte/" TargetMode="External"/><Relationship Id="rId_hyperlink_4528" Type="http://schemas.openxmlformats.org/officeDocument/2006/relationships/hyperlink" Target="http://&#1101;&#1083;&#1077;&#1082;&#1090;&#1088;&#1086;-&#1084;&#1072;&#1088;&#1082;&#1077;&#1090;.&#1088;&#1092;/product/249812/zamok-navesnoy-standart-hg-340l-dlduzhka-d55mm-evropaket/" TargetMode="External"/><Relationship Id="rId_hyperlink_4529" Type="http://schemas.openxmlformats.org/officeDocument/2006/relationships/hyperlink" Target="http://&#1101;&#1083;&#1077;&#1082;&#1090;&#1088;&#1086;-&#1084;&#1072;&#1088;&#1082;&#1077;&#1090;.&#1088;&#1092;/product/243725/zamok-navesnoy-chaz-bc2-4a-01-10mm-3-klyucha-kvadrat/" TargetMode="External"/><Relationship Id="rId_hyperlink_4530" Type="http://schemas.openxmlformats.org/officeDocument/2006/relationships/hyperlink" Target="http://&#1101;&#1083;&#1077;&#1082;&#1090;&#1088;&#1086;-&#1084;&#1072;&#1088;&#1082;&#1077;&#1090;.&#1088;&#1092;/product/243726/zamok-navesnoy-chaz-bc2-4a-01-10mm-3-klyucha-krug/" TargetMode="External"/><Relationship Id="rId_hyperlink_4531" Type="http://schemas.openxmlformats.org/officeDocument/2006/relationships/hyperlink" Target="http://&#1101;&#1083;&#1077;&#1082;&#1090;&#1088;&#1086;-&#1084;&#1072;&#1088;&#1082;&#1077;&#1090;.&#1088;&#1092;/product/220501/zamok-navesnoy-chaz-bc2-4a-01-8mm-3-klyucha-udlinennaya-duzhka/" TargetMode="External"/><Relationship Id="rId_hyperlink_4532" Type="http://schemas.openxmlformats.org/officeDocument/2006/relationships/hyperlink" Target="http://&#1101;&#1083;&#1077;&#1082;&#1090;&#1088;&#1086;-&#1084;&#1072;&#1088;&#1082;&#1077;&#1090;.&#1088;&#1092;/product/249293/zamok-navesnoy-chernyy-kodovyy-d3mm-allyur-vs1k-223-ha816/" TargetMode="External"/><Relationship Id="rId_hyperlink_4533" Type="http://schemas.openxmlformats.org/officeDocument/2006/relationships/hyperlink" Target="http://&#1101;&#1083;&#1077;&#1082;&#1090;&#1088;&#1086;-&#1084;&#1072;&#1088;&#1082;&#1077;&#1090;.&#1088;&#1092;/product/243211/zamok-navesnoy-pochtovyy-20mm-cena-za-1sht-bl-12/" TargetMode="External"/><Relationship Id="rId_hyperlink_4534" Type="http://schemas.openxmlformats.org/officeDocument/2006/relationships/hyperlink" Target="http://&#1101;&#1083;&#1077;&#1082;&#1090;&#1088;&#1086;-&#1084;&#1072;&#1088;&#1082;&#1077;&#1090;.&#1088;&#1092;/product/243212/zamok-navesnoy-pochtovyy-25mm-cena-za-1sht-bl-12/" TargetMode="External"/><Relationship Id="rId_hyperlink_4535" Type="http://schemas.openxmlformats.org/officeDocument/2006/relationships/hyperlink" Target="http://&#1101;&#1083;&#1077;&#1082;&#1090;&#1088;&#1086;-&#1084;&#1072;&#1088;&#1082;&#1077;&#1090;.&#1088;&#1092;/product/239618/zamok-park-velosipednyy-kodovyy-perekodiruemyy-dlina-80sm-d8mm-288159/" TargetMode="External"/><Relationship Id="rId_hyperlink_4536" Type="http://schemas.openxmlformats.org/officeDocument/2006/relationships/hyperlink" Target="http://&#1101;&#1083;&#1077;&#1082;&#1090;&#1088;&#1086;-&#1084;&#1072;&#1088;&#1082;&#1077;&#1090;.&#1088;&#1092;/product/247251/zamok-avangard-vs-t10-trosovyy-dlina-trosa-1000mm-d-10mm-goluboy/" TargetMode="External"/><Relationship Id="rId_hyperlink_4537" Type="http://schemas.openxmlformats.org/officeDocument/2006/relationships/hyperlink" Target="http://&#1101;&#1083;&#1077;&#1082;&#1090;&#1088;&#1086;-&#1084;&#1072;&#1088;&#1082;&#1077;&#1090;.&#1088;&#1092;/product/247254/zamok-avangard-vs-t10k-kodovyy-trosovyy-dlina-trosa-650mm-d-10mm-goluboy/" TargetMode="External"/><Relationship Id="rId_hyperlink_4538" Type="http://schemas.openxmlformats.org/officeDocument/2006/relationships/hyperlink" Target="http://&#1101;&#1083;&#1077;&#1082;&#1090;&#1088;&#1086;-&#1084;&#1072;&#1088;&#1082;&#1077;&#1090;.&#1088;&#1092;/product/247253/zamok-avangard-vs-t10k-kodovyy-trosovyy-dlina-trosa-650mm-d-10mm-rozovyy/" TargetMode="External"/><Relationship Id="rId_hyperlink_4539" Type="http://schemas.openxmlformats.org/officeDocument/2006/relationships/hyperlink" Target="http://&#1101;&#1083;&#1077;&#1082;&#1090;&#1088;&#1086;-&#1084;&#1072;&#1088;&#1082;&#1077;&#1090;.&#1088;&#1092;/product/247255/zamok-standart-vs-t8-trosovyy-dlina-trosa-800mm-krasnyy/" TargetMode="External"/><Relationship Id="rId_hyperlink_4540" Type="http://schemas.openxmlformats.org/officeDocument/2006/relationships/hyperlink" Target="http://&#1101;&#1083;&#1077;&#1082;&#1090;&#1088;&#1086;-&#1084;&#1072;&#1088;&#1082;&#1077;&#1090;.&#1088;&#1092;/product/247256/zamok-standart-vs-t8-trosovyy-dlina-trosa-800mm-chernyy/" TargetMode="External"/><Relationship Id="rId_hyperlink_4541" Type="http://schemas.openxmlformats.org/officeDocument/2006/relationships/hyperlink" Target="http://&#1101;&#1083;&#1077;&#1082;&#1090;&#1088;&#1086;-&#1084;&#1072;&#1088;&#1082;&#1077;&#1090;.&#1088;&#1092;/product/236575/stopper-magnitnyy-dlya-dveri-zoloto-forceberg/" TargetMode="External"/><Relationship Id="rId_hyperlink_4542" Type="http://schemas.openxmlformats.org/officeDocument/2006/relationships/hyperlink" Target="http://&#1101;&#1083;&#1077;&#1082;&#1090;&#1088;&#1086;-&#1084;&#1072;&#1088;&#1082;&#1077;&#1090;.&#1088;&#1092;/product/244989/shpingalet-dvernoy-65mm/" TargetMode="External"/><Relationship Id="rId_hyperlink_4543" Type="http://schemas.openxmlformats.org/officeDocument/2006/relationships/hyperlink" Target="http://&#1101;&#1083;&#1077;&#1082;&#1090;&#1088;&#1086;-&#1084;&#1072;&#1088;&#1082;&#1077;&#1090;.&#1088;&#1092;/product/244988/shpingalet-dvernoy-85mm/" TargetMode="External"/><Relationship Id="rId_hyperlink_4544" Type="http://schemas.openxmlformats.org/officeDocument/2006/relationships/hyperlink" Target="http://&#1101;&#1083;&#1077;&#1082;&#1090;&#1088;&#1086;-&#1084;&#1072;&#1088;&#1082;&#1077;&#1090;.&#1088;&#1092;/product/244990/shpingalet-dvernoy-spark-lux-ab-v2203/" TargetMode="External"/><Relationship Id="rId_hyperlink_4545" Type="http://schemas.openxmlformats.org/officeDocument/2006/relationships/hyperlink" Target="http://&#1101;&#1083;&#1077;&#1082;&#1090;&#1088;&#1086;-&#1084;&#1072;&#1088;&#1082;&#1077;&#1090;.&#1088;&#1092;/product/246060/shpingalet-dvernoy-spark-lux-ac-v2203/" TargetMode="External"/><Relationship Id="rId_hyperlink_4546" Type="http://schemas.openxmlformats.org/officeDocument/2006/relationships/hyperlink" Target="http://&#1101;&#1083;&#1077;&#1082;&#1090;&#1088;&#1086;-&#1084;&#1072;&#1088;&#1082;&#1077;&#1090;.&#1088;&#1092;/product/244991/shpingalet-dvernoy-s-pruzhinoy-60mm/" TargetMode="External"/><Relationship Id="rId_hyperlink_4547" Type="http://schemas.openxmlformats.org/officeDocument/2006/relationships/hyperlink" Target="http://&#1101;&#1083;&#1077;&#1082;&#1090;&#1088;&#1086;-&#1084;&#1072;&#1088;&#1082;&#1077;&#1090;.&#1088;&#1092;/product/244992/shpingalet-dvernoy-s-pruzhinoy-80mm/" TargetMode="External"/><Relationship Id="rId_hyperlink_4548" Type="http://schemas.openxmlformats.org/officeDocument/2006/relationships/hyperlink" Target="http://&#1101;&#1083;&#1077;&#1082;&#1090;&#1088;&#1086;-&#1084;&#1072;&#1088;&#1082;&#1077;&#1090;.&#1088;&#1092;/product/130441/kalkulyator-citizen-cdc-80vbl-nastolnyy-8-razr/" TargetMode="External"/><Relationship Id="rId_hyperlink_4549" Type="http://schemas.openxmlformats.org/officeDocument/2006/relationships/hyperlink" Target="http://&#1101;&#1083;&#1077;&#1082;&#1090;&#1088;&#1086;-&#1084;&#1072;&#1088;&#1082;&#1077;&#1090;.&#1088;&#1092;/product/130443/kalkulyator-citizen-cdc-80vrd-nastolnyy-8-razr/" TargetMode="External"/><Relationship Id="rId_hyperlink_4550" Type="http://schemas.openxmlformats.org/officeDocument/2006/relationships/hyperlink" Target="http://&#1101;&#1083;&#1077;&#1082;&#1090;&#1088;&#1086;-&#1084;&#1072;&#1088;&#1082;&#1077;&#1090;.&#1088;&#1092;/product/236122/kalkulyator-perfeo-c3702-8-razryadnyy/" TargetMode="External"/><Relationship Id="rId_hyperlink_4551" Type="http://schemas.openxmlformats.org/officeDocument/2006/relationships/hyperlink" Target="http://&#1101;&#1083;&#1077;&#1082;&#1090;&#1088;&#1086;-&#1084;&#1072;&#1088;&#1082;&#1077;&#1090;.&#1088;&#1092;/product/236123/kalkulyator-perfeo-c3703-8-razryadnyy/" TargetMode="External"/><Relationship Id="rId_hyperlink_4552" Type="http://schemas.openxmlformats.org/officeDocument/2006/relationships/hyperlink" Target="http://&#1101;&#1083;&#1077;&#1082;&#1090;&#1088;&#1086;-&#1084;&#1072;&#1088;&#1082;&#1077;&#1090;.&#1088;&#1092;/product/236125/kalkulyator-perfeo-c3709-8-razryadnyy/" TargetMode="External"/><Relationship Id="rId_hyperlink_4553" Type="http://schemas.openxmlformats.org/officeDocument/2006/relationships/hyperlink" Target="http://&#1101;&#1083;&#1077;&#1082;&#1090;&#1088;&#1086;-&#1084;&#1072;&#1088;&#1082;&#1077;&#1090;.&#1088;&#1092;/product/242440/kalkulyator-perfeo-pf_b4852-buhgalterskiy-12-razr-chernyy/" TargetMode="External"/><Relationship Id="rId_hyperlink_4554" Type="http://schemas.openxmlformats.org/officeDocument/2006/relationships/hyperlink" Target="http://&#1101;&#1083;&#1077;&#1082;&#1090;&#1088;&#1086;-&#1084;&#1072;&#1088;&#1082;&#1077;&#1090;.&#1088;&#1092;/product/232268/kalkulyator-perfeo-pf_b4853-12-razryadnyy/" TargetMode="External"/><Relationship Id="rId_hyperlink_4555" Type="http://schemas.openxmlformats.org/officeDocument/2006/relationships/hyperlink" Target="http://&#1101;&#1083;&#1077;&#1082;&#1090;&#1088;&#1086;-&#1084;&#1072;&#1088;&#1082;&#1077;&#1090;.&#1088;&#1092;/product/164953/kalkulyator-perfeo-sdc-837b-chernyy-buhgalterskiy-12-razryadnyy-displey-dvoynoe-pitanie-avtomaticheskoe-vyklyuchenie-nezavisimaya-pamyat-1-yacheyka-klavisha-udaleniya-posledney-otobrazhaemoy-cifry-klavisha-vvoda-00-klavisha-obschego-summirovaniya-gt/" TargetMode="External"/><Relationship Id="rId_hyperlink_4556" Type="http://schemas.openxmlformats.org/officeDocument/2006/relationships/hyperlink" Target="http://&#1101;&#1083;&#1077;&#1082;&#1090;&#1088;&#1086;-&#1084;&#1072;&#1088;&#1082;&#1077;&#1090;.&#1088;&#1092;/product/244630/kalkulyator-buhgalterskiy-perfeo-pf_a4028-12-razr-gt-serebristyy/" TargetMode="External"/><Relationship Id="rId_hyperlink_4557" Type="http://schemas.openxmlformats.org/officeDocument/2006/relationships/hyperlink" Target="http://&#1101;&#1083;&#1077;&#1082;&#1090;&#1088;&#1086;-&#1084;&#1072;&#1088;&#1082;&#1077;&#1090;.&#1088;&#1092;/product/239966/kalkulyator-karmannyy-perfeo-pf_e1226-12-razr-siniy/" TargetMode="External"/><Relationship Id="rId_hyperlink_4558" Type="http://schemas.openxmlformats.org/officeDocument/2006/relationships/hyperlink" Target="http://&#1101;&#1083;&#1077;&#1082;&#1090;&#1088;&#1086;-&#1084;&#1072;&#1088;&#1082;&#1077;&#1090;.&#1088;&#1092;/product/244339/kalkulyator-karmannyy-perfeo-pf_e1239-10-razr-siniy/" TargetMode="External"/><Relationship Id="rId_hyperlink_4559" Type="http://schemas.openxmlformats.org/officeDocument/2006/relationships/hyperlink" Target="http://&#1101;&#1083;&#1077;&#1082;&#1090;&#1088;&#1086;-&#1084;&#1072;&#1088;&#1082;&#1077;&#1090;.&#1088;&#1092;/product/219311/kalkulyator-karmannyy-perfeo-pf_e1293-8-razr-siniy/" TargetMode="External"/><Relationship Id="rId_hyperlink_4560" Type="http://schemas.openxmlformats.org/officeDocument/2006/relationships/hyperlink" Target="http://&#1101;&#1083;&#1077;&#1082;&#1090;&#1088;&#1086;-&#1084;&#1072;&#1088;&#1082;&#1077;&#1090;.&#1088;&#1092;/product/244477/kalkulyator-nauchnyy-planshet-dlya-zapisey-16080mm/" TargetMode="External"/><Relationship Id="rId_hyperlink_4561" Type="http://schemas.openxmlformats.org/officeDocument/2006/relationships/hyperlink" Target="http://&#1101;&#1083;&#1077;&#1082;&#1090;&#1088;&#1086;-&#1084;&#1072;&#1088;&#1082;&#1077;&#1090;.&#1088;&#1092;/product/124366/mashinka-dlya-udaleniya-katyshkov-hengda-hd-779-/" TargetMode="External"/><Relationship Id="rId_hyperlink_4562" Type="http://schemas.openxmlformats.org/officeDocument/2006/relationships/hyperlink" Target="http://&#1101;&#1083;&#1077;&#1082;&#1090;&#1088;&#1086;-&#1084;&#1072;&#1088;&#1082;&#1077;&#1090;.&#1088;&#1092;/product/226021/mashinka-dlya-udaleniya-katyshkov-hualing-hl-677/" TargetMode="External"/><Relationship Id="rId_hyperlink_4563" Type="http://schemas.openxmlformats.org/officeDocument/2006/relationships/hyperlink" Target="http://&#1101;&#1083;&#1077;&#1082;&#1090;&#1088;&#1086;-&#1084;&#1072;&#1088;&#1082;&#1077;&#1090;.&#1088;&#1092;/product/243077/mashinka-dlya-udaleniya-katyshkov-target-brown-br-1786/" TargetMode="External"/><Relationship Id="rId_hyperlink_4564" Type="http://schemas.openxmlformats.org/officeDocument/2006/relationships/hyperlink" Target="http://&#1101;&#1083;&#1077;&#1082;&#1090;&#1088;&#1086;-&#1084;&#1072;&#1088;&#1082;&#1077;&#1090;.&#1088;&#1092;/product/251971/nabor-rolikov-dlya-odezhdy-clear-line-3-sht-20-listov/" TargetMode="External"/><Relationship Id="rId_hyperlink_4565" Type="http://schemas.openxmlformats.org/officeDocument/2006/relationships/hyperlink" Target="http://&#1101;&#1083;&#1077;&#1082;&#1090;&#1088;&#1086;-&#1084;&#1072;&#1088;&#1082;&#1077;&#1090;.&#1088;&#1092;/product/219555/nasos-vibracionnyy-vn-04260-10n-oasis/" TargetMode="External"/><Relationship Id="rId_hyperlink_4566" Type="http://schemas.openxmlformats.org/officeDocument/2006/relationships/hyperlink" Target="http://&#1101;&#1083;&#1077;&#1082;&#1090;&#1088;&#1086;-&#1084;&#1072;&#1088;&#1082;&#1077;&#1090;.&#1088;&#1092;/product/239924/nasos-vibracionnyy-kachan-2060-10m-napor-60metrov-kabel-10-m-verhniy-zabor-tros-shnur-kapronovyy-10-m-1-sht-vyhodnoy-shtuce-s-nakidnoy-gaykoy/" TargetMode="External"/><Relationship Id="rId_hyperlink_4567" Type="http://schemas.openxmlformats.org/officeDocument/2006/relationships/hyperlink" Target="http://&#1101;&#1083;&#1077;&#1082;&#1090;&#1088;&#1086;-&#1084;&#1072;&#1088;&#1082;&#1077;&#1090;.&#1088;&#1092;/product/248172/nasos-drenazhnyy-dlya-gryaznoy-vody-dn-1506-oasis/" TargetMode="External"/><Relationship Id="rId_hyperlink_4568" Type="http://schemas.openxmlformats.org/officeDocument/2006/relationships/hyperlink" Target="http://&#1101;&#1083;&#1077;&#1082;&#1090;&#1088;&#1086;-&#1084;&#1072;&#1088;&#1082;&#1077;&#1090;.&#1088;&#1092;/product/248177/nasos-drenazhnyy-dlya-chistoy-vody-dn-1106-oasis/" TargetMode="External"/><Relationship Id="rId_hyperlink_4569" Type="http://schemas.openxmlformats.org/officeDocument/2006/relationships/hyperlink" Target="http://&#1101;&#1083;&#1077;&#1082;&#1090;&#1088;&#1086;-&#1084;&#1072;&#1088;&#1082;&#1077;&#1090;.&#1088;&#1092;/product/248278/elektronasos-pogruzhnoy-vintovik-3580-220v-750vt-35lmiin-rossiya/" TargetMode="External"/><Relationship Id="rId_hyperlink_4570" Type="http://schemas.openxmlformats.org/officeDocument/2006/relationships/hyperlink" Target="http://&#1101;&#1083;&#1077;&#1082;&#1090;&#1088;&#1086;-&#1084;&#1072;&#1088;&#1082;&#1077;&#1090;.&#1088;&#1092;/product/248277/elektronasos-pogruzhnoy-vintovik-3595-220v-950vt-35lmiin-rossiya/" TargetMode="External"/><Relationship Id="rId_hyperlink_4571" Type="http://schemas.openxmlformats.org/officeDocument/2006/relationships/hyperlink" Target="http://&#1101;&#1083;&#1077;&#1082;&#1090;&#1088;&#1086;-&#1084;&#1072;&#1088;&#1082;&#1077;&#1090;.&#1088;&#1092;/product/165728/elektronasos-pogruzhnoy-rucheek-1-220v-225vt-shnur-15m-verhniy-zabor-vody-rbelorus-031215/" TargetMode="External"/><Relationship Id="rId_hyperlink_4572" Type="http://schemas.openxmlformats.org/officeDocument/2006/relationships/hyperlink" Target="http://&#1101;&#1083;&#1077;&#1082;&#1090;&#1088;&#1086;-&#1084;&#1072;&#1088;&#1082;&#1077;&#1090;.&#1088;&#1092;/product/165729/elektronasos-pogruzhnoy-rucheek-1m-220v-225vt-shnur-10m-nizhniy-zabor-vody-rbelorus-021619/" TargetMode="External"/><Relationship Id="rId_hyperlink_4573" Type="http://schemas.openxmlformats.org/officeDocument/2006/relationships/hyperlink" Target="http://&#1101;&#1083;&#1077;&#1082;&#1090;&#1088;&#1086;-&#1084;&#1072;&#1088;&#1082;&#1077;&#1090;.&#1088;&#1092;/product/165730/elektronasos-pogruzhnoy-rucheek-1m-220v-225vt-shnur-15m-nizhniy-zabor-vody-rbelorus-032037/" TargetMode="External"/><Relationship Id="rId_hyperlink_4574" Type="http://schemas.openxmlformats.org/officeDocument/2006/relationships/hyperlink" Target="http://&#1101;&#1083;&#1077;&#1082;&#1090;&#1088;&#1086;-&#1084;&#1072;&#1088;&#1082;&#1077;&#1090;.&#1088;&#1092;/product/249259/mnogofunkcionalnyy-paroochistitel-deespi-dee-01w-12l1800w/" TargetMode="External"/><Relationship Id="rId_hyperlink_4575" Type="http://schemas.openxmlformats.org/officeDocument/2006/relationships/hyperlink" Target="http://&#1101;&#1083;&#1077;&#1082;&#1090;&#1088;&#1086;-&#1084;&#1072;&#1088;&#1082;&#1077;&#1090;.&#1088;&#1092;/product/249349/mnogofunkcionalnyy-paroochistitel-deespi-dee-02b-16l2500w/" TargetMode="External"/><Relationship Id="rId_hyperlink_4576" Type="http://schemas.openxmlformats.org/officeDocument/2006/relationships/hyperlink" Target="http://&#1101;&#1083;&#1077;&#1082;&#1090;&#1088;&#1086;-&#1084;&#1072;&#1088;&#1082;&#1077;&#1090;.&#1088;&#1092;/product/239983/utyug-homestar-hs-4003-2000vt-sero-goluboy-keramika/" TargetMode="External"/><Relationship Id="rId_hyperlink_4577" Type="http://schemas.openxmlformats.org/officeDocument/2006/relationships/hyperlink" Target="http://&#1101;&#1083;&#1077;&#1082;&#1090;&#1088;&#1086;-&#1084;&#1072;&#1088;&#1082;&#1077;&#1090;.&#1088;&#1092;/product/245283/utyug-matrena-ma-045-22kvt-podoshva-teflon-parovoy-udar-samoochistka-fioletovyy/" TargetMode="External"/><Relationship Id="rId_hyperlink_4578" Type="http://schemas.openxmlformats.org/officeDocument/2006/relationships/hyperlink" Target="http://&#1101;&#1083;&#1077;&#1082;&#1090;&#1088;&#1086;-&#1084;&#1072;&#1088;&#1082;&#1077;&#1090;.&#1088;&#1092;/product/226977/utyug-matrena-ma-046-2200vt-goluboy-par-teflon-samoochistka/" TargetMode="External"/><Relationship Id="rId_hyperlink_4579" Type="http://schemas.openxmlformats.org/officeDocument/2006/relationships/hyperlink" Target="http://&#1101;&#1083;&#1077;&#1082;&#1090;&#1088;&#1086;-&#1084;&#1072;&#1088;&#1082;&#1077;&#1090;.&#1088;&#1092;/product/225441/utyug-matrena-ma-047-2200vt-par-suhaya-glazhka-stal/" TargetMode="External"/><Relationship Id="rId_hyperlink_4580" Type="http://schemas.openxmlformats.org/officeDocument/2006/relationships/hyperlink" Target="http://&#1101;&#1083;&#1077;&#1082;&#1090;&#1088;&#1086;-&#1084;&#1072;&#1088;&#1082;&#1077;&#1090;.&#1088;&#1092;/product/234930/taymer-sekundomer-ot-hom21-belyy/" TargetMode="External"/><Relationship Id="rId_hyperlink_4581" Type="http://schemas.openxmlformats.org/officeDocument/2006/relationships/hyperlink" Target="http://&#1101;&#1083;&#1077;&#1082;&#1090;&#1088;&#1086;-&#1084;&#1072;&#1088;&#1082;&#1077;&#1090;.&#1088;&#1092;/product/236143/taymer-sekundomer-ot-hom21-krasnyy/" TargetMode="External"/><Relationship Id="rId_hyperlink_4582" Type="http://schemas.openxmlformats.org/officeDocument/2006/relationships/hyperlink" Target="http://&#1101;&#1083;&#1077;&#1082;&#1090;&#1088;&#1086;-&#1084;&#1072;&#1088;&#1082;&#1077;&#1090;.&#1088;&#1092;/product/234931/taymer-sekundomer-ot-hom21-serebro/" TargetMode="External"/><Relationship Id="rId_hyperlink_4583" Type="http://schemas.openxmlformats.org/officeDocument/2006/relationships/hyperlink" Target="http://&#1101;&#1083;&#1077;&#1082;&#1090;&#1088;&#1086;-&#1084;&#1072;&#1088;&#1082;&#1077;&#1090;.&#1088;&#1092;/product/236144/taymer-sekundomer-ot-hom21-siniy/" TargetMode="External"/><Relationship Id="rId_hyperlink_4584" Type="http://schemas.openxmlformats.org/officeDocument/2006/relationships/hyperlink" Target="http://&#1101;&#1083;&#1077;&#1082;&#1090;&#1088;&#1086;-&#1084;&#1072;&#1088;&#1082;&#1077;&#1090;.&#1088;&#1092;/product/234932/taymer-sekundomer-ot-hom21-chernyy/" TargetMode="External"/><Relationship Id="rId_hyperlink_4585" Type="http://schemas.openxmlformats.org/officeDocument/2006/relationships/hyperlink" Target="http://&#1101;&#1083;&#1077;&#1082;&#1090;&#1088;&#1086;-&#1084;&#1072;&#1088;&#1082;&#1077;&#1090;.&#1088;&#1092;/product/239977/taymer-garin-kt-02-elektronnyy/" TargetMode="External"/><Relationship Id="rId_hyperlink_4586" Type="http://schemas.openxmlformats.org/officeDocument/2006/relationships/hyperlink" Target="http://&#1101;&#1083;&#1077;&#1082;&#1090;&#1088;&#1086;-&#1084;&#1072;&#1088;&#1082;&#1077;&#1090;.&#1088;&#1092;/product/239978/taymer-garin-kt-03-mehanicheskiy/" TargetMode="External"/><Relationship Id="rId_hyperlink_4587" Type="http://schemas.openxmlformats.org/officeDocument/2006/relationships/hyperlink" Target="http://&#1101;&#1083;&#1077;&#1082;&#1090;&#1088;&#1086;-&#1084;&#1072;&#1088;&#1082;&#1077;&#1090;.&#1088;&#1092;/product/217934/taymer-kuhonnyy-sekundomer-prischepka-magnit/" TargetMode="External"/><Relationship Id="rId_hyperlink_4588" Type="http://schemas.openxmlformats.org/officeDocument/2006/relationships/hyperlink" Target="http://&#1101;&#1083;&#1077;&#1082;&#1090;&#1088;&#1086;-&#1084;&#1072;&#1088;&#1082;&#1077;&#1090;.&#1088;&#1092;/product/244244/taymer-mehanicheskiy-garin-kt-04/" TargetMode="External"/><Relationship Id="rId_hyperlink_4589" Type="http://schemas.openxmlformats.org/officeDocument/2006/relationships/hyperlink" Target="http://&#1101;&#1083;&#1077;&#1082;&#1090;&#1088;&#1086;-&#1084;&#1072;&#1088;&#1082;&#1077;&#1090;.&#1088;&#1092;/product/245992/taymer-mehanicheskiy-mallony-lemon-sp-04047/" TargetMode="External"/><Relationship Id="rId_hyperlink_4590" Type="http://schemas.openxmlformats.org/officeDocument/2006/relationships/hyperlink" Target="http://&#1101;&#1083;&#1077;&#1082;&#1090;&#1088;&#1086;-&#1084;&#1072;&#1088;&#1082;&#1077;&#1090;.&#1088;&#1092;/product/244241/taymer-elektronnyy-garin-kt-01/" TargetMode="External"/><Relationship Id="rId_hyperlink_4591" Type="http://schemas.openxmlformats.org/officeDocument/2006/relationships/hyperlink" Target="http://&#1101;&#1083;&#1077;&#1082;&#1090;&#1088;&#1086;-&#1084;&#1072;&#1088;&#1082;&#1077;&#1090;.&#1088;&#1092;/product/240561/chasy-nastennye-apeyron-pl200906-kvarcevye-kruglye/" TargetMode="External"/><Relationship Id="rId_hyperlink_4592" Type="http://schemas.openxmlformats.org/officeDocument/2006/relationships/hyperlink" Target="http://&#1101;&#1083;&#1077;&#1082;&#1090;&#1088;&#1086;-&#1084;&#1072;&#1088;&#1082;&#1077;&#1090;.&#1088;&#1092;/product/238423/chasy-nastennye-energy-ec-01-kvarcevye-kruglye/" TargetMode="External"/><Relationship Id="rId_hyperlink_4593" Type="http://schemas.openxmlformats.org/officeDocument/2006/relationships/hyperlink" Target="http://&#1101;&#1083;&#1077;&#1082;&#1090;&#1088;&#1086;-&#1084;&#1072;&#1088;&#1082;&#1077;&#1090;.&#1088;&#1092;/product/238427/chasy-nastennye-energy-ec-108-kvarcevye-kruglye/" TargetMode="External"/><Relationship Id="rId_hyperlink_4594" Type="http://schemas.openxmlformats.org/officeDocument/2006/relationships/hyperlink" Target="http://&#1101;&#1083;&#1077;&#1082;&#1090;&#1088;&#1086;-&#1084;&#1072;&#1088;&#1082;&#1077;&#1090;.&#1088;&#1092;/product/238429/chasy-nastennye-energy-ec-14-kvarcevye-kvadratnye/" TargetMode="External"/><Relationship Id="rId_hyperlink_4595" Type="http://schemas.openxmlformats.org/officeDocument/2006/relationships/hyperlink" Target="http://&#1101;&#1083;&#1077;&#1082;&#1090;&#1088;&#1086;-&#1084;&#1072;&#1088;&#1082;&#1077;&#1090;.&#1088;&#1092;/product/238431/chasy-nastennye-energy-ec-156-kvarcevye-kruglye/" TargetMode="External"/><Relationship Id="rId_hyperlink_4596" Type="http://schemas.openxmlformats.org/officeDocument/2006/relationships/hyperlink" Target="http://&#1101;&#1083;&#1077;&#1082;&#1090;&#1088;&#1086;-&#1084;&#1072;&#1088;&#1082;&#1077;&#1090;.&#1088;&#1092;/product/242930/chasy-nastennye-perfeo-pf-wc-001s1-kruglye-d-20-sm-belyy-korpusbelyy-ciferblat/" TargetMode="External"/><Relationship Id="rId_hyperlink_4597" Type="http://schemas.openxmlformats.org/officeDocument/2006/relationships/hyperlink" Target="http://&#1101;&#1083;&#1077;&#1082;&#1090;&#1088;&#1086;-&#1084;&#1072;&#1088;&#1082;&#1077;&#1090;.&#1088;&#1092;/product/242931/chasy-nastennye-perfeo-pf-wc-001s1-kruglye-d-20-sm-chernyy-korpusbelyy-ciferblat/" TargetMode="External"/><Relationship Id="rId_hyperlink_4598" Type="http://schemas.openxmlformats.org/officeDocument/2006/relationships/hyperlink" Target="http://&#1101;&#1083;&#1077;&#1082;&#1090;&#1088;&#1086;-&#1084;&#1072;&#1088;&#1082;&#1077;&#1090;.&#1088;&#1092;/product/242963/chasy-nastennye-perfeo-pf-wc-001s1-kruglye-d-20-sm-chernyy-korpuschernyy-ciferblat/" TargetMode="External"/><Relationship Id="rId_hyperlink_4599" Type="http://schemas.openxmlformats.org/officeDocument/2006/relationships/hyperlink" Target="http://&#1101;&#1083;&#1077;&#1082;&#1090;&#1088;&#1086;-&#1084;&#1072;&#1088;&#1082;&#1077;&#1090;.&#1088;&#1092;/product/244996/chasy-nastennye-perfeo-pf-wc-002s1-kruglye-d-25sm-chernyy-korpusbelyy-ciferblat/" TargetMode="External"/><Relationship Id="rId_hyperlink_4600" Type="http://schemas.openxmlformats.org/officeDocument/2006/relationships/hyperlink" Target="http://&#1101;&#1083;&#1077;&#1082;&#1090;&#1088;&#1086;-&#1084;&#1072;&#1088;&#1082;&#1077;&#1090;.&#1088;&#1092;/product/246605/chasy-nastennye-perfeo-pf-wc-002s1-kruglye-d-25sm-chernyy-korpuschernyy-ciferblat/" TargetMode="External"/><Relationship Id="rId_hyperlink_4601" Type="http://schemas.openxmlformats.org/officeDocument/2006/relationships/hyperlink" Target="http://&#1101;&#1083;&#1077;&#1082;&#1090;&#1088;&#1086;-&#1084;&#1072;&#1088;&#1082;&#1077;&#1090;.&#1088;&#1092;/product/242964/chasy-nastennye-perfeo-pf-wc-002s2-kruglye-d-25sm-belyy-korpusbelyy-ciferblat/" TargetMode="External"/><Relationship Id="rId_hyperlink_4602" Type="http://schemas.openxmlformats.org/officeDocument/2006/relationships/hyperlink" Target="http://&#1101;&#1083;&#1077;&#1082;&#1090;&#1088;&#1086;-&#1084;&#1072;&#1088;&#1082;&#1077;&#1090;.&#1088;&#1092;/product/242965/chasy-nastennye-perfeo-pf-wc-002s2-kruglye-d-25sm-chernyy-korpusbelyy-ciferblat/" TargetMode="External"/><Relationship Id="rId_hyperlink_4603" Type="http://schemas.openxmlformats.org/officeDocument/2006/relationships/hyperlink" Target="http://&#1101;&#1083;&#1077;&#1082;&#1090;&#1088;&#1086;-&#1084;&#1072;&#1088;&#1082;&#1077;&#1090;.&#1088;&#1092;/product/242966/chasy-nastennye-perfeo-pf-wc-002s2-kruglye-d-25sm-chernyy-korpuschernyy-ciferblat/" TargetMode="External"/><Relationship Id="rId_hyperlink_4604" Type="http://schemas.openxmlformats.org/officeDocument/2006/relationships/hyperlink" Target="http://&#1101;&#1083;&#1077;&#1082;&#1090;&#1088;&#1086;-&#1084;&#1072;&#1088;&#1082;&#1077;&#1090;.&#1088;&#1092;/product/246606/chasy-nastennye-perfeo-pf-wc-003s1-kruglye-d-30sm-belyy-korpusbelyy-ciferblat/" TargetMode="External"/><Relationship Id="rId_hyperlink_4605" Type="http://schemas.openxmlformats.org/officeDocument/2006/relationships/hyperlink" Target="http://&#1101;&#1083;&#1077;&#1082;&#1090;&#1088;&#1086;-&#1084;&#1072;&#1088;&#1082;&#1077;&#1090;.&#1088;&#1092;/product/244997/chasy-nastennye-perfeo-pf-wc-003s1-kruglye-d-30sm-chernyy-korpusbelyy-ciferblat/" TargetMode="External"/><Relationship Id="rId_hyperlink_4606" Type="http://schemas.openxmlformats.org/officeDocument/2006/relationships/hyperlink" Target="http://&#1101;&#1083;&#1077;&#1082;&#1090;&#1088;&#1086;-&#1084;&#1072;&#1088;&#1082;&#1077;&#1090;.&#1088;&#1092;/product/244998/chasy-nastennye-perfeo-pf-wc-003s1-kruglye-d-30sm-chernyy-korpuschernyy-ciferblat/" TargetMode="External"/><Relationship Id="rId_hyperlink_4607" Type="http://schemas.openxmlformats.org/officeDocument/2006/relationships/hyperlink" Target="http://&#1101;&#1083;&#1077;&#1082;&#1090;&#1088;&#1086;-&#1084;&#1072;&#1088;&#1082;&#1077;&#1090;.&#1088;&#1092;/product/246608/chasy-nastennye-perfeo-pf-wc-003s2-kruglye-d-30sm-chernyy-korpusbelyy-ciferblat/" TargetMode="External"/><Relationship Id="rId_hyperlink_4608" Type="http://schemas.openxmlformats.org/officeDocument/2006/relationships/hyperlink" Target="http://&#1101;&#1083;&#1077;&#1082;&#1090;&#1088;&#1086;-&#1084;&#1072;&#1088;&#1082;&#1077;&#1090;.&#1088;&#1092;/product/242967/chasy-nastennye-perfeo-pf-wc-003s2-kruglye-d-30sm-chernyy-korpuschernyy-ciferblat/" TargetMode="External"/><Relationship Id="rId_hyperlink_4609" Type="http://schemas.openxmlformats.org/officeDocument/2006/relationships/hyperlink" Target="http://&#1101;&#1083;&#1077;&#1082;&#1090;&#1088;&#1086;-&#1084;&#1072;&#1088;&#1082;&#1077;&#1090;.&#1088;&#1092;/product/244999/chasy-nastennye-perfeo-pf-wc-004-kvadratnye-2828sm-chernyy-korpusbelyy-ciferblat/" TargetMode="External"/><Relationship Id="rId_hyperlink_4610" Type="http://schemas.openxmlformats.org/officeDocument/2006/relationships/hyperlink" Target="http://&#1101;&#1083;&#1077;&#1082;&#1090;&#1088;&#1086;-&#1084;&#1072;&#1088;&#1082;&#1077;&#1090;.&#1088;&#1092;/product/251336/chasy-nastennye-perfeo-pf-wc-005-kvadratnye-2222-sm-belyy-korpus-belyy-ciferbla/" TargetMode="External"/><Relationship Id="rId_hyperlink_4611" Type="http://schemas.openxmlformats.org/officeDocument/2006/relationships/hyperlink" Target="http://&#1101;&#1083;&#1077;&#1082;&#1090;&#1088;&#1086;-&#1084;&#1072;&#1088;&#1082;&#1077;&#1090;.&#1088;&#1092;/product/244055/chasy-nastennye-perfeo-pf-wc-012-kruglye-d-30sm-zolotoy-korpusbelyy-ciferblat/" TargetMode="External"/><Relationship Id="rId_hyperlink_4612" Type="http://schemas.openxmlformats.org/officeDocument/2006/relationships/hyperlink" Target="http://&#1101;&#1083;&#1077;&#1082;&#1090;&#1088;&#1086;-&#1084;&#1072;&#1088;&#1082;&#1077;&#1090;.&#1088;&#1092;/product/245995/chasy-nastennye-klassika-2626-007-27sm-chernyy/" TargetMode="External"/><Relationship Id="rId_hyperlink_4613" Type="http://schemas.openxmlformats.org/officeDocument/2006/relationships/hyperlink" Target="http://&#1101;&#1083;&#1077;&#1082;&#1090;&#1088;&#1086;-&#1084;&#1072;&#1088;&#1082;&#1077;&#1090;.&#1088;&#1092;/product/123572/chasy-nastennye-kuhonnye-svezhaya-klubnichka589199/" TargetMode="External"/><Relationship Id="rId_hyperlink_4614" Type="http://schemas.openxmlformats.org/officeDocument/2006/relationships/hyperlink" Target="http://&#1101;&#1083;&#1077;&#1082;&#1090;&#1088;&#1086;-&#1084;&#1072;&#1088;&#1082;&#1077;&#1090;.&#1088;&#1092;/product/242433/chasy-budilnik-perfeo-quartz-pf-tc-009-kruglye-diam-153-sm-podves-na-stenu-rakushka/" TargetMode="External"/><Relationship Id="rId_hyperlink_4615" Type="http://schemas.openxmlformats.org/officeDocument/2006/relationships/hyperlink" Target="http://&#1101;&#1083;&#1077;&#1082;&#1090;&#1088;&#1086;-&#1084;&#1072;&#1088;&#1082;&#1077;&#1090;.&#1088;&#1092;/product/237561/chasy-nastennye-vst795s-1-elsetevye-krasnye-cifry-temperatura-vlazhnost/" TargetMode="External"/><Relationship Id="rId_hyperlink_4616" Type="http://schemas.openxmlformats.org/officeDocument/2006/relationships/hyperlink" Target="http://&#1101;&#1083;&#1077;&#1082;&#1090;&#1088;&#1086;-&#1084;&#1072;&#1088;&#1082;&#1077;&#1090;.&#1088;&#1092;/product/246005/chasy-elektronnye-dt-8590-belye-cifry-proekcionnye/" TargetMode="External"/><Relationship Id="rId_hyperlink_4617" Type="http://schemas.openxmlformats.org/officeDocument/2006/relationships/hyperlink" Target="http://&#1101;&#1083;&#1077;&#1082;&#1090;&#1088;&#1086;-&#1084;&#1072;&#1088;&#1082;&#1077;&#1090;.&#1088;&#1092;/product/246009/chasy-elektronnye-gh-8015-belyegolubye-cifry-temperatura/" TargetMode="External"/><Relationship Id="rId_hyperlink_4618" Type="http://schemas.openxmlformats.org/officeDocument/2006/relationships/hyperlink" Target="http://&#1101;&#1083;&#1077;&#1082;&#1090;&#1088;&#1086;-&#1084;&#1072;&#1088;&#1082;&#1077;&#1090;.&#1088;&#1092;/product/246001/chasy-budilnik-9376025/" TargetMode="External"/><Relationship Id="rId_hyperlink_4619" Type="http://schemas.openxmlformats.org/officeDocument/2006/relationships/hyperlink" Target="http://&#1101;&#1083;&#1077;&#1082;&#1090;&#1088;&#1086;-&#1084;&#1072;&#1088;&#1082;&#1077;&#1090;.&#1088;&#1092;/product/247242/chasy-budilnik-perfeo-bob-pf-f3616-vremya-temperatura-chernyy/" TargetMode="External"/><Relationship Id="rId_hyperlink_4620" Type="http://schemas.openxmlformats.org/officeDocument/2006/relationships/hyperlink" Target="http://&#1101;&#1083;&#1077;&#1082;&#1090;&#1088;&#1086;-&#1084;&#1072;&#1088;&#1082;&#1077;&#1090;.&#1088;&#1092;/product/233347/chasy-budilnik-perfeo-quartz-pf-tc-002-romb-belyy/" TargetMode="External"/><Relationship Id="rId_hyperlink_4621" Type="http://schemas.openxmlformats.org/officeDocument/2006/relationships/hyperlink" Target="http://&#1101;&#1083;&#1077;&#1082;&#1090;&#1088;&#1086;-&#1084;&#1072;&#1088;&#1082;&#1077;&#1090;.&#1088;&#1092;/product/233348/chasy-budilnik-perfeo-quartz-pf-tc-002-romb-zelenyy/" TargetMode="External"/><Relationship Id="rId_hyperlink_4622" Type="http://schemas.openxmlformats.org/officeDocument/2006/relationships/hyperlink" Target="http://&#1101;&#1083;&#1077;&#1082;&#1090;&#1088;&#1086;-&#1084;&#1072;&#1088;&#1082;&#1077;&#1090;.&#1088;&#1092;/product/233350/chasy-budilnik-perfeo-quartz-pf-tc-002-romb-siniy/" TargetMode="External"/><Relationship Id="rId_hyperlink_4623" Type="http://schemas.openxmlformats.org/officeDocument/2006/relationships/hyperlink" Target="http://&#1101;&#1083;&#1077;&#1082;&#1090;&#1088;&#1086;-&#1084;&#1072;&#1088;&#1082;&#1077;&#1090;.&#1088;&#1092;/product/236118/chasy-budilnik-perfeo-quartz-pf-tc-004-pryamougolnyy-siniy/" TargetMode="External"/><Relationship Id="rId_hyperlink_4624" Type="http://schemas.openxmlformats.org/officeDocument/2006/relationships/hyperlink" Target="http://&#1101;&#1083;&#1077;&#1082;&#1090;&#1088;&#1086;-&#1084;&#1072;&#1088;&#1082;&#1077;&#1090;.&#1088;&#1092;/product/229652/chasy-budilnik-perfeo-quartz-pf-tc-004-pryamougolnyy-chernyy/" TargetMode="External"/><Relationship Id="rId_hyperlink_4625" Type="http://schemas.openxmlformats.org/officeDocument/2006/relationships/hyperlink" Target="http://&#1101;&#1083;&#1077;&#1082;&#1090;&#1088;&#1086;-&#1084;&#1072;&#1088;&#1082;&#1077;&#1090;.&#1088;&#1092;/product/229654/chasy-budilnik-perfeo-quartz-pf-tc-005-pryamougolnyy-krasnyy/" TargetMode="External"/><Relationship Id="rId_hyperlink_4626" Type="http://schemas.openxmlformats.org/officeDocument/2006/relationships/hyperlink" Target="http://&#1101;&#1083;&#1077;&#1082;&#1090;&#1088;&#1086;-&#1084;&#1072;&#1088;&#1082;&#1077;&#1090;.&#1088;&#1092;/product/229655/chasy-budilnik-perfeo-quartz-pf-tc-005-pryamougolnyy-siniy/" TargetMode="External"/><Relationship Id="rId_hyperlink_4627" Type="http://schemas.openxmlformats.org/officeDocument/2006/relationships/hyperlink" Target="http://&#1101;&#1083;&#1077;&#1082;&#1090;&#1088;&#1086;-&#1084;&#1072;&#1088;&#1082;&#1077;&#1090;.&#1088;&#1092;/product/242925/chasy-budilnik-perfeo-quartz-pf-tc-013-kruglye-diam-105-sm-rakushka/" TargetMode="External"/><Relationship Id="rId_hyperlink_4628" Type="http://schemas.openxmlformats.org/officeDocument/2006/relationships/hyperlink" Target="http://&#1101;&#1083;&#1077;&#1082;&#1090;&#1088;&#1086;-&#1084;&#1072;&#1088;&#1082;&#1077;&#1090;.&#1088;&#1092;/product/233353/chasy-budilnik-perfeo-quartz-pf-tc-019-kvadratnye-zelenyy/" TargetMode="External"/><Relationship Id="rId_hyperlink_4629" Type="http://schemas.openxmlformats.org/officeDocument/2006/relationships/hyperlink" Target="http://&#1101;&#1083;&#1077;&#1082;&#1090;&#1088;&#1086;-&#1084;&#1072;&#1088;&#1082;&#1077;&#1090;.&#1088;&#1092;/product/233358/chasy-budilnik-perfeo-quartz-pf-tc-020-kruglye-chernyy/" TargetMode="External"/><Relationship Id="rId_hyperlink_4630" Type="http://schemas.openxmlformats.org/officeDocument/2006/relationships/hyperlink" Target="http://&#1101;&#1083;&#1077;&#1082;&#1090;&#1088;&#1086;-&#1084;&#1072;&#1088;&#1082;&#1077;&#1090;.&#1088;&#1092;/product/174538/chasy-vst711-2-elsetevye-zelenye-cifry/" TargetMode="External"/><Relationship Id="rId_hyperlink_4631" Type="http://schemas.openxmlformats.org/officeDocument/2006/relationships/hyperlink" Target="http://&#1101;&#1083;&#1077;&#1082;&#1090;&#1088;&#1086;-&#1084;&#1072;&#1088;&#1082;&#1077;&#1090;.&#1088;&#1092;/product/129897/chasy-vst712-1-elsetevye-krasnye-cifry/" TargetMode="External"/><Relationship Id="rId_hyperlink_4632" Type="http://schemas.openxmlformats.org/officeDocument/2006/relationships/hyperlink" Target="http://&#1101;&#1083;&#1077;&#1082;&#1090;&#1088;&#1086;-&#1084;&#1072;&#1088;&#1082;&#1077;&#1090;.&#1088;&#1092;/product/129898/chasy-vst712-2-elsetevye-zelenye-cifry/" TargetMode="External"/><Relationship Id="rId_hyperlink_4633" Type="http://schemas.openxmlformats.org/officeDocument/2006/relationships/hyperlink" Target="http://&#1101;&#1083;&#1077;&#1082;&#1090;&#1088;&#1086;-&#1084;&#1072;&#1088;&#1082;&#1077;&#1090;.&#1088;&#1092;/product/129900/chasy-vst712-5-elsetevye-sinie-cifry/" TargetMode="External"/><Relationship Id="rId_hyperlink_4634" Type="http://schemas.openxmlformats.org/officeDocument/2006/relationships/hyperlink" Target="http://&#1101;&#1083;&#1077;&#1082;&#1090;&#1088;&#1086;-&#1084;&#1072;&#1088;&#1082;&#1077;&#1090;.&#1088;&#1092;/product/221421/chasy-vst712-6-elsetevye-belye-cifry/" TargetMode="External"/><Relationship Id="rId_hyperlink_4635" Type="http://schemas.openxmlformats.org/officeDocument/2006/relationships/hyperlink" Target="http://&#1101;&#1083;&#1077;&#1082;&#1090;&#1088;&#1086;-&#1084;&#1072;&#1088;&#1082;&#1077;&#1090;.&#1088;&#1092;/product/227408/chasy-vst712y-4-elsetevye-zelenye-cifry/" TargetMode="External"/><Relationship Id="rId_hyperlink_4636" Type="http://schemas.openxmlformats.org/officeDocument/2006/relationships/hyperlink" Target="http://&#1101;&#1083;&#1077;&#1082;&#1090;&#1088;&#1086;-&#1084;&#1072;&#1088;&#1082;&#1077;&#1090;.&#1088;&#1092;/product/146301/chasy-vst715-6-elsetevye-belye-cifry/" TargetMode="External"/><Relationship Id="rId_hyperlink_4637" Type="http://schemas.openxmlformats.org/officeDocument/2006/relationships/hyperlink" Target="http://&#1101;&#1083;&#1077;&#1082;&#1090;&#1088;&#1086;-&#1084;&#1072;&#1088;&#1082;&#1077;&#1090;.&#1088;&#1092;/product/184237/chasy-vst716-2-elsetevye-zelenye-cifry/" TargetMode="External"/><Relationship Id="rId_hyperlink_4638" Type="http://schemas.openxmlformats.org/officeDocument/2006/relationships/hyperlink" Target="http://&#1101;&#1083;&#1077;&#1082;&#1090;&#1088;&#1086;-&#1084;&#1072;&#1088;&#1082;&#1077;&#1090;.&#1088;&#1092;/product/122343/chasy-vst716-5-elsetevye-sinie-cifry/" TargetMode="External"/><Relationship Id="rId_hyperlink_4639" Type="http://schemas.openxmlformats.org/officeDocument/2006/relationships/hyperlink" Target="http://&#1101;&#1083;&#1077;&#1082;&#1090;&#1088;&#1086;-&#1084;&#1072;&#1088;&#1082;&#1077;&#1090;.&#1088;&#1092;/product/146302/chasy-vst716-6-elsetevye-belye-cifry/" TargetMode="External"/><Relationship Id="rId_hyperlink_4640" Type="http://schemas.openxmlformats.org/officeDocument/2006/relationships/hyperlink" Target="http://&#1101;&#1083;&#1077;&#1082;&#1090;&#1088;&#1086;-&#1084;&#1072;&#1088;&#1082;&#1077;&#1090;.&#1088;&#1092;/product/176618/chasy-vst717-2-elsetevye-zelenye-cifry/" TargetMode="External"/><Relationship Id="rId_hyperlink_4641" Type="http://schemas.openxmlformats.org/officeDocument/2006/relationships/hyperlink" Target="http://&#1101;&#1083;&#1077;&#1082;&#1090;&#1088;&#1086;-&#1084;&#1072;&#1088;&#1082;&#1077;&#1090;.&#1088;&#1092;/product/146303/chasy-vst717-6-elsetevye-belye-cifry/" TargetMode="External"/><Relationship Id="rId_hyperlink_4642" Type="http://schemas.openxmlformats.org/officeDocument/2006/relationships/hyperlink" Target="http://&#1101;&#1083;&#1077;&#1082;&#1090;&#1088;&#1086;-&#1084;&#1072;&#1088;&#1082;&#1077;&#1090;.&#1088;&#1092;/product/184240/chasy-vst728-2-elsetevye-zelenye-cifry/" TargetMode="External"/><Relationship Id="rId_hyperlink_4643" Type="http://schemas.openxmlformats.org/officeDocument/2006/relationships/hyperlink" Target="http://&#1101;&#1083;&#1077;&#1082;&#1090;&#1088;&#1086;-&#1084;&#1072;&#1088;&#1082;&#1077;&#1090;.&#1088;&#1092;/product/141354/chasy-vst732-2-elsetevye-zelenye-cifry/" TargetMode="External"/><Relationship Id="rId_hyperlink_4644" Type="http://schemas.openxmlformats.org/officeDocument/2006/relationships/hyperlink" Target="http://&#1101;&#1083;&#1077;&#1082;&#1090;&#1088;&#1086;-&#1084;&#1072;&#1088;&#1082;&#1077;&#1090;.&#1088;&#1092;/product/218182/chasy-vst732-4-elsetevye-zelenye-cifry/" TargetMode="External"/><Relationship Id="rId_hyperlink_4645" Type="http://schemas.openxmlformats.org/officeDocument/2006/relationships/hyperlink" Target="http://&#1101;&#1083;&#1077;&#1082;&#1090;&#1088;&#1086;-&#1084;&#1072;&#1088;&#1082;&#1077;&#1090;.&#1088;&#1092;/product/146306/chasy-vst738-6-elsetevye-belye-cifry/" TargetMode="External"/><Relationship Id="rId_hyperlink_4646" Type="http://schemas.openxmlformats.org/officeDocument/2006/relationships/hyperlink" Target="http://&#1101;&#1083;&#1077;&#1082;&#1090;&#1088;&#1086;-&#1084;&#1072;&#1088;&#1082;&#1077;&#1090;.&#1088;&#1092;/product/146307/chasy-vst772-1-elsetevye-krasnye-cifry-bez-bloka/" TargetMode="External"/><Relationship Id="rId_hyperlink_4647" Type="http://schemas.openxmlformats.org/officeDocument/2006/relationships/hyperlink" Target="http://&#1101;&#1083;&#1077;&#1082;&#1090;&#1088;&#1086;-&#1084;&#1072;&#1088;&#1082;&#1077;&#1090;.&#1088;&#1092;/product/127675/chasy-vst869-1-elsetevye-krasnye-cifry-belye/" TargetMode="External"/><Relationship Id="rId_hyperlink_4648" Type="http://schemas.openxmlformats.org/officeDocument/2006/relationships/hyperlink" Target="http://&#1101;&#1083;&#1077;&#1082;&#1090;&#1088;&#1086;-&#1084;&#1072;&#1088;&#1082;&#1077;&#1090;.&#1088;&#1092;/product/127677/chasy-vst869-1-elsetevye-krasnye-cifry-chernye/" TargetMode="External"/><Relationship Id="rId_hyperlink_4649" Type="http://schemas.openxmlformats.org/officeDocument/2006/relationships/hyperlink" Target="http://&#1101;&#1083;&#1077;&#1082;&#1090;&#1088;&#1086;-&#1084;&#1072;&#1088;&#1082;&#1077;&#1090;.&#1088;&#1092;/product/237573/chasy-vst888-1-elsetevye-krasnye-cifry/" TargetMode="External"/><Relationship Id="rId_hyperlink_4650" Type="http://schemas.openxmlformats.org/officeDocument/2006/relationships/hyperlink" Target="http://&#1101;&#1083;&#1077;&#1082;&#1090;&#1088;&#1086;-&#1084;&#1072;&#1088;&#1082;&#1077;&#1090;.&#1088;&#1092;/product/129916/chasy-vst902-1-elsetevye-krasnye-cifry-radio/" TargetMode="External"/><Relationship Id="rId_hyperlink_4651" Type="http://schemas.openxmlformats.org/officeDocument/2006/relationships/hyperlink" Target="http://&#1101;&#1083;&#1077;&#1082;&#1090;&#1088;&#1086;-&#1084;&#1072;&#1088;&#1082;&#1077;&#1090;.&#1088;&#1092;/product/129917/chasy-vst902-2-elsetevye-zelenye-cifry-radio/" TargetMode="External"/><Relationship Id="rId_hyperlink_4652" Type="http://schemas.openxmlformats.org/officeDocument/2006/relationships/hyperlink" Target="http://&#1101;&#1083;&#1077;&#1082;&#1090;&#1088;&#1086;-&#1084;&#1072;&#1088;&#1082;&#1077;&#1090;.&#1088;&#1092;/product/174918/chasy-vst906-1-elsetevye-krasnye-cifry-radio/" TargetMode="External"/><Relationship Id="rId_hyperlink_4653" Type="http://schemas.openxmlformats.org/officeDocument/2006/relationships/hyperlink" Target="http://&#1101;&#1083;&#1077;&#1082;&#1090;&#1088;&#1086;-&#1084;&#1072;&#1088;&#1082;&#1077;&#1090;.&#1088;&#1092;/product/240089/chasy-nastolnye-proekcionnye-ds-618-temper-budilnik-3-aaa/" TargetMode="External"/><Relationship Id="rId_hyperlink_4654" Type="http://schemas.openxmlformats.org/officeDocument/2006/relationships/hyperlink" Target="http://&#1101;&#1083;&#1077;&#1082;&#1090;&#1088;&#1086;-&#1084;&#1072;&#1088;&#1082;&#1077;&#1090;.&#1088;&#1092;/product/246011/chasy-elektronnye-na-7816-6-belye-cifry/" TargetMode="External"/><Relationship Id="rId_hyperlink_4655" Type="http://schemas.openxmlformats.org/officeDocument/2006/relationships/hyperlink" Target="http://&#1101;&#1083;&#1077;&#1082;&#1090;&#1088;&#1086;-&#1084;&#1072;&#1088;&#1082;&#1077;&#1090;.&#1088;&#1092;/product/246014/chasy-elektronnye-vst-897y-6-belye-cifry/" TargetMode="External"/><Relationship Id="rId_hyperlink_4656" Type="http://schemas.openxmlformats.org/officeDocument/2006/relationships/hyperlink" Target="http://&#1101;&#1083;&#1077;&#1082;&#1090;&#1088;&#1086;-&#1084;&#1072;&#1088;&#1082;&#1077;&#1090;.&#1088;&#1092;/product/222527/chasy-budilnik-perfeo-glass-vremya-temperatura-data-belyy/" TargetMode="External"/><Relationship Id="rId_hyperlink_4657" Type="http://schemas.openxmlformats.org/officeDocument/2006/relationships/hyperlink" Target="http://&#1101;&#1083;&#1077;&#1082;&#1090;&#1088;&#1086;-&#1084;&#1072;&#1088;&#1082;&#1077;&#1090;.&#1088;&#1092;/product/222529/chasy-budilnik-perfeo-middle-vremya-temperatura-data/" TargetMode="External"/><Relationship Id="rId_hyperlink_4658" Type="http://schemas.openxmlformats.org/officeDocument/2006/relationships/hyperlink" Target="http://&#1101;&#1083;&#1077;&#1082;&#1090;&#1088;&#1086;-&#1084;&#1072;&#1088;&#1082;&#1077;&#1090;.&#1088;&#1092;/product/222533/chasy-radio-fotoramka-perfeo-foto-serebro/" TargetMode="External"/><Relationship Id="rId_hyperlink_4659" Type="http://schemas.openxmlformats.org/officeDocument/2006/relationships/hyperlink" Target="http://&#1101;&#1083;&#1077;&#1082;&#1090;&#1088;&#1086;-&#1084;&#1072;&#1088;&#1082;&#1077;&#1090;.&#1088;&#1092;/product/249806/chasy-pesochnye-nastolnye-chpn-3/" TargetMode="External"/><Relationship Id="rId_hyperlink_4660" Type="http://schemas.openxmlformats.org/officeDocument/2006/relationships/hyperlink" Target="http://&#1101;&#1083;&#1077;&#1082;&#1090;&#1088;&#1086;-&#1084;&#1072;&#1088;&#1082;&#1077;&#1090;.&#1088;&#1092;/product/250883/chasy-pesochnye-nastolnye-chpn-1/" TargetMode="External"/><Relationship Id="rId_hyperlink_4661" Type="http://schemas.openxmlformats.org/officeDocument/2006/relationships/hyperlink" Target="http://&#1101;&#1083;&#1077;&#1082;&#1090;&#1088;&#1086;-&#1084;&#1072;&#1088;&#1082;&#1077;&#1090;.&#1088;&#1092;/product/238774/chasy-pesochnye-nastolnye-chpn-10/" TargetMode="External"/><Relationship Id="rId_hyperlink_4662" Type="http://schemas.openxmlformats.org/officeDocument/2006/relationships/hyperlink" Target="http://&#1101;&#1083;&#1077;&#1082;&#1090;&#1088;&#1086;-&#1084;&#1072;&#1088;&#1082;&#1077;&#1090;.&#1088;&#1092;/product/238776/chasy-pesochnye-nastolnye-chpn-15/" TargetMode="External"/><Relationship Id="rId_hyperlink_4663" Type="http://schemas.openxmlformats.org/officeDocument/2006/relationships/hyperlink" Target="http://&#1101;&#1083;&#1077;&#1082;&#1090;&#1088;&#1086;-&#1084;&#1072;&#1088;&#1082;&#1077;&#1090;.&#1088;&#1092;/product/238775/chasy-pesochnye-nastolnye-chpn-20/" TargetMode="External"/><Relationship Id="rId_hyperlink_4664" Type="http://schemas.openxmlformats.org/officeDocument/2006/relationships/hyperlink" Target="http://&#1101;&#1083;&#1077;&#1082;&#1090;&#1088;&#1086;-&#1084;&#1072;&#1088;&#1082;&#1077;&#1090;.&#1088;&#1092;/product/173079/antikomar-cunami/" TargetMode="External"/><Relationship Id="rId_hyperlink_4665" Type="http://schemas.openxmlformats.org/officeDocument/2006/relationships/hyperlink" Target="http://&#1101;&#1083;&#1077;&#1082;&#1090;&#1088;&#1086;-&#1084;&#1072;&#1088;&#1082;&#1077;&#1090;.&#1088;&#1092;/product/242356/aerozol-150ml-ot-kleschey-komarov-prof-deta-extrime-4702/" TargetMode="External"/><Relationship Id="rId_hyperlink_4666" Type="http://schemas.openxmlformats.org/officeDocument/2006/relationships/hyperlink" Target="http://&#1101;&#1083;&#1077;&#1082;&#1090;&#1088;&#1086;-&#1084;&#1072;&#1088;&#1082;&#1077;&#1090;.&#1088;&#1092;/product/244804/aerozol-7v1-univers-150ml-ot-komarovklescheymoshekslepneymoskitov-reftamid-leshiy-532995/" TargetMode="External"/><Relationship Id="rId_hyperlink_4667" Type="http://schemas.openxmlformats.org/officeDocument/2006/relationships/hyperlink" Target="http://&#1101;&#1083;&#1077;&#1082;&#1090;&#1088;&#1086;-&#1084;&#1072;&#1088;&#1082;&#1077;&#1090;.&#1088;&#1092;/product/244803/aerozol-ot-kleschey-150ml-klesch-kaput-vashe-hozyaystvo/" TargetMode="External"/><Relationship Id="rId_hyperlink_4668" Type="http://schemas.openxmlformats.org/officeDocument/2006/relationships/hyperlink" Target="http://&#1101;&#1083;&#1077;&#1082;&#1090;&#1088;&#1086;-&#1084;&#1072;&#1088;&#1082;&#1077;&#1090;.&#1088;&#1092;/product/240208/braslet-spiral-ot-komarov-silikon-rezinka-brbio1-nadzor-botanic/" TargetMode="External"/><Relationship Id="rId_hyperlink_4669" Type="http://schemas.openxmlformats.org/officeDocument/2006/relationships/hyperlink" Target="http://&#1101;&#1083;&#1077;&#1082;&#1090;&#1088;&#1086;-&#1084;&#1072;&#1088;&#1082;&#1077;&#1090;.&#1088;&#1092;/product/229332/zhidkost-argus-ot-muh-moshek-komarov-30ml-bez-zapaha-ar-009/" TargetMode="External"/><Relationship Id="rId_hyperlink_4670" Type="http://schemas.openxmlformats.org/officeDocument/2006/relationships/hyperlink" Target="http://&#1101;&#1083;&#1077;&#1082;&#1090;&#1088;&#1086;-&#1084;&#1072;&#1088;&#1082;&#1077;&#1090;.&#1088;&#1092;/product/243878/zhidkost-ot-komarov-30ml-360-chasov-bzapaha-migan-artya-222/" TargetMode="External"/><Relationship Id="rId_hyperlink_4671" Type="http://schemas.openxmlformats.org/officeDocument/2006/relationships/hyperlink" Target="http://&#1101;&#1083;&#1077;&#1082;&#1090;&#1088;&#1086;-&#1084;&#1072;&#1088;&#1082;&#1077;&#1090;.&#1088;&#1092;/product/244810/zhidkost-ot-muh-i-komarov-30ml-430-chasov-bzapaha-migan-dvoynoy-effekt-artya-1782/" TargetMode="External"/><Relationship Id="rId_hyperlink_4672" Type="http://schemas.openxmlformats.org/officeDocument/2006/relationships/hyperlink" Target="http://&#1101;&#1083;&#1077;&#1082;&#1090;&#1088;&#1086;-&#1084;&#1072;&#1088;&#1082;&#1077;&#1090;.&#1088;&#1092;/product/244801/iksoder-50ml-cipermetrin-ot-klescheymuravevtarakanovblohklopov-obrab-territ-vashe-hozyaystvo/" TargetMode="External"/><Relationship Id="rId_hyperlink_4673" Type="http://schemas.openxmlformats.org/officeDocument/2006/relationships/hyperlink" Target="http://&#1101;&#1083;&#1077;&#1082;&#1090;&#1088;&#1086;-&#1084;&#1072;&#1088;&#1082;&#1077;&#1090;.&#1088;&#1092;/product/244802/komplekt-ot-komarov-fumigator-univers-anteyplyus-zhidkost-30ml-bzapaha-kaput-vashe-hozyaystvo/" TargetMode="External"/><Relationship Id="rId_hyperlink_4674" Type="http://schemas.openxmlformats.org/officeDocument/2006/relationships/hyperlink" Target="http://&#1101;&#1083;&#1077;&#1082;&#1090;&#1088;&#1086;-&#1084;&#1072;&#1088;&#1082;&#1077;&#1090;.&#1088;&#1092;/product/240202/komplekt-ot-komarov-fumigator-univers-libell-zhidkost-30ml-migan-artya-474/" TargetMode="External"/><Relationship Id="rId_hyperlink_4675" Type="http://schemas.openxmlformats.org/officeDocument/2006/relationships/hyperlink" Target="http://&#1101;&#1083;&#1077;&#1082;&#1090;&#1088;&#1086;-&#1084;&#1072;&#1088;&#1082;&#1077;&#1090;.&#1088;&#1092;/product/248680/komplekt-ot-komarov-30-nochey-fumigator-univers-s-indikatzhidk-30ml-bzapaha-koc_gh326-kosmos/" TargetMode="External"/><Relationship Id="rId_hyperlink_4676" Type="http://schemas.openxmlformats.org/officeDocument/2006/relationships/hyperlink" Target="http://&#1101;&#1083;&#1077;&#1082;&#1090;&#1088;&#1086;-&#1084;&#1072;&#1088;&#1082;&#1077;&#1090;.&#1088;&#1092;/product/248427/komplekt-ot-komarov-45-nochey-fumigator-univers-libell-zhidkost-30ml-bzapaha-ikl001h-nadzor/" TargetMode="External"/><Relationship Id="rId_hyperlink_4677" Type="http://schemas.openxmlformats.org/officeDocument/2006/relationships/hyperlink" Target="http://&#1101;&#1083;&#1077;&#1082;&#1090;&#1088;&#1086;-&#1084;&#1072;&#1088;&#1082;&#1077;&#1090;.&#1088;&#1092;/product/248424/komplekt-ot-komarov-45-nochey-fumigator-univers-anteyplyus-zhidkost-30ml-bzapaha-ar-3-argus/" TargetMode="External"/><Relationship Id="rId_hyperlink_4678" Type="http://schemas.openxmlformats.org/officeDocument/2006/relationships/hyperlink" Target="http://&#1101;&#1083;&#1077;&#1082;&#1090;&#1088;&#1086;-&#1084;&#1072;&#1088;&#1082;&#1077;&#1090;.&#1088;&#1092;/product/244636/otpugivatel-ot-gryzunov-i-nasekomyh-pest-reject-stop-s-vyklyuchatelem/" TargetMode="External"/><Relationship Id="rId_hyperlink_4679" Type="http://schemas.openxmlformats.org/officeDocument/2006/relationships/hyperlink" Target="http://&#1101;&#1083;&#1077;&#1082;&#1090;&#1088;&#1086;-&#1084;&#1072;&#1088;&#1082;&#1077;&#1090;.&#1088;&#1092;/product/242333/otpugivatel-ot-gryzunov-i-nasekomyh-pest-repelling-aid-s-vyklyuchatelem/" TargetMode="External"/><Relationship Id="rId_hyperlink_4680" Type="http://schemas.openxmlformats.org/officeDocument/2006/relationships/hyperlink" Target="http://&#1101;&#1083;&#1077;&#1082;&#1090;&#1088;&#1086;-&#1084;&#1072;&#1088;&#1082;&#1077;&#1090;.&#1088;&#1092;/product/224974/otpugivatel-paukov-rexant-71-0023/" TargetMode="External"/><Relationship Id="rId_hyperlink_4681" Type="http://schemas.openxmlformats.org/officeDocument/2006/relationships/hyperlink" Target="http://&#1101;&#1083;&#1077;&#1082;&#1090;&#1088;&#1086;-&#1084;&#1072;&#1088;&#1082;&#1077;&#1090;.&#1088;&#1092;/product/137283/perenosnoy-ulrazvukovoy-otpugivatel-gryzunov-cunami-4-pitanie-avtomobilnyy-akkum-do-100m2/" TargetMode="External"/><Relationship Id="rId_hyperlink_4682" Type="http://schemas.openxmlformats.org/officeDocument/2006/relationships/hyperlink" Target="http://&#1101;&#1083;&#1077;&#1082;&#1090;&#1088;&#1086;-&#1084;&#1072;&#1088;&#1082;&#1077;&#1090;.&#1088;&#1092;/product/131976/plastiny-argus-ot-komarov-zelenye-bzapaha-ar-001-cena-za-upakovku/" TargetMode="External"/><Relationship Id="rId_hyperlink_4683" Type="http://schemas.openxmlformats.org/officeDocument/2006/relationships/hyperlink" Target="http://&#1101;&#1083;&#1077;&#1082;&#1090;&#1088;&#1086;-&#1084;&#1072;&#1088;&#1082;&#1077;&#1090;.&#1088;&#1092;/product/239855/svetilnik-antimoskitnyy-svd-220v-asdinhome-nlm-01-mb-9139-siniy/" TargetMode="External"/><Relationship Id="rId_hyperlink_4684" Type="http://schemas.openxmlformats.org/officeDocument/2006/relationships/hyperlink" Target="http://&#1101;&#1083;&#1077;&#1082;&#1090;&#1088;&#1086;-&#1084;&#1072;&#1088;&#1082;&#1077;&#1090;.&#1088;&#1092;/product/239854/svetilnik-antimoskitnyy-svd-220v-asdinhome-nlm-01-mg-9146-zelenyy/" TargetMode="External"/><Relationship Id="rId_hyperlink_4685" Type="http://schemas.openxmlformats.org/officeDocument/2006/relationships/hyperlink" Target="http://&#1101;&#1083;&#1077;&#1082;&#1090;&#1088;&#1086;-&#1084;&#1072;&#1088;&#1082;&#1077;&#1090;.&#1088;&#1092;/product/244800/svetilnik-antimoskitnyy-svd-220v-asdinhome-nlm-01-mg-9160-rozovyy/" TargetMode="External"/><Relationship Id="rId_hyperlink_4686" Type="http://schemas.openxmlformats.org/officeDocument/2006/relationships/hyperlink" Target="http://&#1101;&#1083;&#1077;&#1082;&#1090;&#1088;&#1086;-&#1084;&#1072;&#1088;&#1082;&#1077;&#1090;.&#1088;&#1092;/product/248425/svecha-antimoskitnaya-ot-komarov-10g-6sht-gilzy-kor-s-citronelloy-kukina-raffinata/" TargetMode="External"/><Relationship Id="rId_hyperlink_4687" Type="http://schemas.openxmlformats.org/officeDocument/2006/relationships/hyperlink" Target="http://&#1101;&#1083;&#1077;&#1082;&#1090;&#1088;&#1086;-&#1084;&#1072;&#1088;&#1082;&#1077;&#1090;.&#1088;&#1092;/product/248426/svecha-antimoskitnaya-ot-komarov-10g-9sht-gilzy-spayka-s-citronelloy-kukina-raffinata/" TargetMode="External"/><Relationship Id="rId_hyperlink_4688" Type="http://schemas.openxmlformats.org/officeDocument/2006/relationships/hyperlink" Target="http://&#1101;&#1083;&#1077;&#1082;&#1090;&#1088;&#1086;-&#1084;&#1072;&#1088;&#1082;&#1077;&#1090;.&#1088;&#1092;/product/245932/svechi-chaynye-ot-komarov-c-aromatom-citronelly-6shtup-help/" TargetMode="External"/><Relationship Id="rId_hyperlink_4689" Type="http://schemas.openxmlformats.org/officeDocument/2006/relationships/hyperlink" Target="http://&#1101;&#1083;&#1077;&#1082;&#1090;&#1088;&#1086;-&#1084;&#1072;&#1088;&#1082;&#1077;&#1090;.&#1088;&#1092;/product/244986/spirali-ot-komarov-help/" TargetMode="External"/><Relationship Id="rId_hyperlink_4690" Type="http://schemas.openxmlformats.org/officeDocument/2006/relationships/hyperlink" Target="http://&#1101;&#1083;&#1077;&#1082;&#1090;&#1088;&#1086;-&#1084;&#1072;&#1088;&#1082;&#1077;&#1090;.&#1088;&#1092;/product/248428/spirali-ot-komarov-bzapaha-10shtup-cena-za-up-chernye-kitay-02-076-chistyy-dom/" TargetMode="External"/><Relationship Id="rId_hyperlink_4691" Type="http://schemas.openxmlformats.org/officeDocument/2006/relationships/hyperlink" Target="http://&#1101;&#1083;&#1077;&#1082;&#1090;&#1088;&#1086;-&#1084;&#1072;&#1088;&#1082;&#1077;&#1090;.&#1088;&#1092;/product/153889/spirali-ot-komarov-bzapaha-10shtup-cena-za-up-chernye-kitay-nadzor-22664/" TargetMode="External"/><Relationship Id="rId_hyperlink_4692" Type="http://schemas.openxmlformats.org/officeDocument/2006/relationships/hyperlink" Target="http://&#1101;&#1083;&#1077;&#1082;&#1090;&#1088;&#1086;-&#1084;&#1072;&#1088;&#1082;&#1077;&#1090;.&#1088;&#1092;/product/229331/fetil-moskitnyy-ot-komarov-metallplastina-maslofumigator-sginy/" TargetMode="External"/><Relationship Id="rId_hyperlink_4693" Type="http://schemas.openxmlformats.org/officeDocument/2006/relationships/hyperlink" Target="http://&#1101;&#1083;&#1077;&#1082;&#1090;&#1088;&#1086;-&#1084;&#1072;&#1088;&#1082;&#1077;&#1090;.&#1088;&#1092;/product/248679/fumigator-universalnyy-s-indikatorom-help/" TargetMode="External"/><Relationship Id="rId_hyperlink_4694" Type="http://schemas.openxmlformats.org/officeDocument/2006/relationships/hyperlink" Target="http://&#1101;&#1083;&#1077;&#1082;&#1090;&#1088;&#1086;-&#1084;&#1072;&#1088;&#1082;&#1077;&#1090;.&#1088;&#1092;/product/247289/elektrofumigator-usb-dzhidkosti-ot-komarov-nettrix-02-160/" TargetMode="External"/><Relationship Id="rId_hyperlink_4695" Type="http://schemas.openxmlformats.org/officeDocument/2006/relationships/hyperlink" Target="http://&#1101;&#1083;&#1077;&#1082;&#1090;&#1088;&#1086;-&#1084;&#1072;&#1088;&#1082;&#1077;&#1090;.&#1088;&#1092;/product/248423/elektrofumigator-univers-chistyy-dom-kitay-dzhidkosti-i-plastin-02-088/" TargetMode="External"/><Relationship Id="rId_hyperlink_4696" Type="http://schemas.openxmlformats.org/officeDocument/2006/relationships/hyperlink" Target="http://&#1101;&#1083;&#1077;&#1082;&#1090;&#1088;&#1086;-&#1084;&#1072;&#1088;&#1082;&#1077;&#1090;.&#1088;&#1092;/product/244808/elektrofumigator-universtayga-grinfild-libel-dzhidkosti-i-plastin-shtrih-kod-in-61in-74/" TargetMode="External"/><Relationship Id="rId_hyperlink_4697" Type="http://schemas.openxmlformats.org/officeDocument/2006/relationships/hyperlink" Target="http://&#1101;&#1083;&#1077;&#1082;&#1090;&#1088;&#1086;-&#1084;&#1072;&#1088;&#1082;&#1077;&#1090;.&#1088;&#1092;/product/247375/elektrofumigator-universal-dzhidkosti-i-plastin-ot-komarov-nettrix-20-5602/" TargetMode="External"/><Relationship Id="rId_hyperlink_4698" Type="http://schemas.openxmlformats.org/officeDocument/2006/relationships/hyperlink" Target="http://&#1101;&#1083;&#1077;&#1082;&#1090;&#1088;&#1086;-&#1084;&#1072;&#1088;&#1082;&#1077;&#1090;.&#1088;&#1092;/product/249514/kofemolka-delta-dl-087k-belaya/" TargetMode="External"/><Relationship Id="rId_hyperlink_4699" Type="http://schemas.openxmlformats.org/officeDocument/2006/relationships/hyperlink" Target="http://&#1101;&#1083;&#1077;&#1082;&#1090;&#1088;&#1086;-&#1084;&#1072;&#1088;&#1082;&#1077;&#1090;.&#1088;&#1092;/product/249420/kofemolka-energy-en-110-krasnaya-150vt-emkost-50g-8033/" TargetMode="External"/><Relationship Id="rId_hyperlink_4700" Type="http://schemas.openxmlformats.org/officeDocument/2006/relationships/hyperlink" Target="http://&#1101;&#1083;&#1077;&#1082;&#1090;&#1088;&#1086;-&#1084;&#1072;&#1088;&#1082;&#1077;&#1090;.&#1088;&#1092;/product/220034/kofemolka-hs-2035-200vt-200vt-emkost-50g-impulsnyy-rezhim-bezh-homestar-105765/" TargetMode="External"/><Relationship Id="rId_hyperlink_4701" Type="http://schemas.openxmlformats.org/officeDocument/2006/relationships/hyperlink" Target="http://&#1101;&#1083;&#1077;&#1082;&#1090;&#1088;&#1086;-&#1084;&#1072;&#1088;&#1082;&#1077;&#1090;.&#1088;&#1092;/product/249515/kofemolka-kelli-kl-5112-siniy/" TargetMode="External"/><Relationship Id="rId_hyperlink_4702" Type="http://schemas.openxmlformats.org/officeDocument/2006/relationships/hyperlink" Target="http://&#1101;&#1083;&#1077;&#1082;&#1090;&#1088;&#1086;-&#1084;&#1072;&#1088;&#1082;&#1077;&#1090;.&#1088;&#1092;/product/249804/mikser-energy-en-245-200vt-5skor-venchiki-kryuki-dlya-testa-7155/" TargetMode="External"/><Relationship Id="rId_hyperlink_4703" Type="http://schemas.openxmlformats.org/officeDocument/2006/relationships/hyperlink" Target="http://&#1101;&#1083;&#1077;&#1082;&#1090;&#1088;&#1086;-&#1084;&#1072;&#1088;&#1082;&#1077;&#1090;.&#1088;&#1092;/product/249805/mikser-homestar-hs-2005-7skor-150vt-venchiki-hrom-2687/" TargetMode="External"/><Relationship Id="rId_hyperlink_4704" Type="http://schemas.openxmlformats.org/officeDocument/2006/relationships/hyperlink" Target="http://&#1101;&#1083;&#1077;&#1082;&#1090;&#1088;&#1086;-&#1084;&#1072;&#1088;&#1082;&#1077;&#1090;.&#1088;&#1092;/product/249815/mikser-vitek-vt-1492-300vt-5-skorostey/" TargetMode="External"/><Relationship Id="rId_hyperlink_4705" Type="http://schemas.openxmlformats.org/officeDocument/2006/relationships/hyperlink" Target="http://&#1101;&#1083;&#1077;&#1082;&#1090;&#1088;&#1086;-&#1084;&#1072;&#1088;&#1082;&#1077;&#1090;.&#1088;&#1092;/product/238844/zazhigalka-gazovaya-djeep-3000-podzhigov-malenkaya-sinyaya/" TargetMode="External"/><Relationship Id="rId_hyperlink_4706" Type="http://schemas.openxmlformats.org/officeDocument/2006/relationships/hyperlink" Target="http://&#1101;&#1083;&#1077;&#1082;&#1090;&#1088;&#1086;-&#1084;&#1072;&#1088;&#1082;&#1077;&#1090;.&#1088;&#1092;/product/251953/zazhigalka-gazovaya-kremnevaya-tokyo-prozrachnaya-a6373/" TargetMode="External"/><Relationship Id="rId_hyperlink_4707" Type="http://schemas.openxmlformats.org/officeDocument/2006/relationships/hyperlink" Target="http://&#1101;&#1083;&#1077;&#1082;&#1090;&#1088;&#1086;-&#1084;&#1072;&#1088;&#1082;&#1077;&#1090;.&#1088;&#1092;/product/251687/zazhigalka-gazovaya-peza-a2-joker-zapravlyaetsya/" TargetMode="External"/><Relationship Id="rId_hyperlink_4708" Type="http://schemas.openxmlformats.org/officeDocument/2006/relationships/hyperlink" Target="http://&#1101;&#1083;&#1077;&#1082;&#1090;&#1088;&#1086;-&#1084;&#1072;&#1088;&#1082;&#1077;&#1090;.&#1088;&#1092;/product/251689/zazhigalka-gazovaya-peza-fithow-ftw-208-western-gold-zapravlyaetsya/" TargetMode="External"/><Relationship Id="rId_hyperlink_4709" Type="http://schemas.openxmlformats.org/officeDocument/2006/relationships/hyperlink" Target="http://&#1101;&#1083;&#1077;&#1082;&#1090;&#1088;&#1086;-&#1084;&#1072;&#1088;&#1082;&#1077;&#1090;.&#1088;&#1092;/product/251957/zazhigalka-gazovaya-peza-fitnow-ftw-211-gold-animal-zapravlyaetsya/" TargetMode="External"/><Relationship Id="rId_hyperlink_4710" Type="http://schemas.openxmlformats.org/officeDocument/2006/relationships/hyperlink" Target="http://&#1101;&#1083;&#1077;&#1082;&#1090;&#1088;&#1086;-&#1084;&#1072;&#1088;&#1082;&#1077;&#1090;.&#1088;&#1092;/product/251956/zazhigalka-gazovaya-peza-gold-g521-s-risunkami-zapravlyaetsya/" TargetMode="External"/><Relationship Id="rId_hyperlink_4711" Type="http://schemas.openxmlformats.org/officeDocument/2006/relationships/hyperlink" Target="http://&#1101;&#1083;&#1077;&#1082;&#1090;&#1088;&#1086;-&#1084;&#1072;&#1088;&#1082;&#1077;&#1090;.&#1088;&#1092;/product/251688/zazhigalka-gazovaya-peza-zunli-zl-307-gold-marki-avto-zapravlyaetsya/" TargetMode="External"/><Relationship Id="rId_hyperlink_4712" Type="http://schemas.openxmlformats.org/officeDocument/2006/relationships/hyperlink" Target="http://&#1101;&#1083;&#1077;&#1082;&#1090;&#1088;&#1086;-&#1084;&#1072;&#1088;&#1082;&#1077;&#1090;.&#1088;&#1092;/product/251954/zazhigalka-gazovaya-peza-marki-avto-t-02-zapravlyaetsya/" TargetMode="External"/><Relationship Id="rId_hyperlink_4713" Type="http://schemas.openxmlformats.org/officeDocument/2006/relationships/hyperlink" Target="http://&#1101;&#1083;&#1077;&#1082;&#1090;&#1088;&#1086;-&#1084;&#1072;&#1088;&#1082;&#1077;&#1090;.&#1088;&#1092;/product/251955/zazhigalka-gazovaya-peza-sssr-906-t-red-zapravlyaetsya/" TargetMode="External"/><Relationship Id="rId_hyperlink_4714" Type="http://schemas.openxmlformats.org/officeDocument/2006/relationships/hyperlink" Target="http://&#1101;&#1083;&#1077;&#1082;&#1090;&#1088;&#1086;-&#1084;&#1072;&#1088;&#1082;&#1077;&#1090;.&#1088;&#1092;/product/244275/zazhigalka-dlya-gazovyh-plit-i-rozzhiga-cvetyovoschi-pryamoy-malyy-sterzhen/" TargetMode="External"/><Relationship Id="rId_hyperlink_4715" Type="http://schemas.openxmlformats.org/officeDocument/2006/relationships/hyperlink" Target="http://&#1101;&#1083;&#1077;&#1082;&#1090;&#1088;&#1086;-&#1084;&#1072;&#1088;&#1082;&#1077;&#1090;.&#1088;&#1092;/product/246394/zazhigalka-gorelka-gazovaya-bu-007-7-prozrachnaya/" TargetMode="External"/><Relationship Id="rId_hyperlink_4716" Type="http://schemas.openxmlformats.org/officeDocument/2006/relationships/hyperlink" Target="http://&#1101;&#1083;&#1077;&#1082;&#1090;&#1088;&#1086;-&#1084;&#1072;&#1088;&#1082;&#1077;&#1090;.&#1088;&#1092;/product/250170/zazhigalka-gorelka-gazovaya-peza-969-matovaya-zapravlyaetsya/" TargetMode="External"/><Relationship Id="rId_hyperlink_4717" Type="http://schemas.openxmlformats.org/officeDocument/2006/relationships/hyperlink" Target="http://&#1101;&#1083;&#1077;&#1082;&#1090;&#1088;&#1086;-&#1084;&#1072;&#1088;&#1082;&#1077;&#1090;.&#1088;&#1092;/product/251691/zazhigalka-gorelka-gazovaya-peza-ql-050-prozrachnaya-zapravlyaetsya/" TargetMode="External"/><Relationship Id="rId_hyperlink_4718" Type="http://schemas.openxmlformats.org/officeDocument/2006/relationships/hyperlink" Target="http://&#1101;&#1083;&#1077;&#1082;&#1090;&#1088;&#1086;-&#1084;&#1072;&#1088;&#1082;&#1077;&#1090;.&#1088;&#1092;/product/239796/zazhigalka-gorelka-gazovaya-pezo-ql-001-matovaya/" TargetMode="External"/><Relationship Id="rId_hyperlink_4719" Type="http://schemas.openxmlformats.org/officeDocument/2006/relationships/hyperlink" Target="http://&#1101;&#1083;&#1077;&#1082;&#1090;&#1088;&#1086;-&#1084;&#1072;&#1088;&#1082;&#1077;&#1090;.&#1088;&#1092;/product/152026/zazhigalka-gorelka-gazovaya-pezo-ql-001-prozrachnaya/" TargetMode="External"/><Relationship Id="rId_hyperlink_4720" Type="http://schemas.openxmlformats.org/officeDocument/2006/relationships/hyperlink" Target="http://&#1101;&#1083;&#1077;&#1082;&#1090;&#1088;&#1086;-&#1084;&#1072;&#1088;&#1082;&#1077;&#1090;.&#1088;&#1092;/product/243494/zazhigalka-gorelka-gazovaya-pezo-prozrachnaya-013/" TargetMode="External"/><Relationship Id="rId_hyperlink_4721" Type="http://schemas.openxmlformats.org/officeDocument/2006/relationships/hyperlink" Target="http://&#1101;&#1083;&#1077;&#1082;&#1090;&#1088;&#1086;-&#1084;&#1072;&#1088;&#1082;&#1077;&#1090;.&#1088;&#1092;/product/178087/pezozazhigalka-energy-jzdd-21-bl-golubaya-157431/" TargetMode="External"/><Relationship Id="rId_hyperlink_4722" Type="http://schemas.openxmlformats.org/officeDocument/2006/relationships/hyperlink" Target="http://&#1101;&#1083;&#1077;&#1082;&#1090;&#1088;&#1086;-&#1084;&#1072;&#1088;&#1082;&#1077;&#1090;.&#1088;&#1092;/product/178088/pezozazhigalka-energy-jzdd-21-g-zelenaya-157423/" TargetMode="External"/><Relationship Id="rId_hyperlink_4723" Type="http://schemas.openxmlformats.org/officeDocument/2006/relationships/hyperlink" Target="http://&#1101;&#1083;&#1077;&#1082;&#1090;&#1088;&#1086;-&#1084;&#1072;&#1088;&#1082;&#1077;&#1090;.&#1088;&#1092;/product/178091/pezozazhigalka-energy-jzdd-25-g-zelenaya-157444/" TargetMode="External"/><Relationship Id="rId_hyperlink_4724" Type="http://schemas.openxmlformats.org/officeDocument/2006/relationships/hyperlink" Target="http://&#1101;&#1083;&#1077;&#1082;&#1090;&#1088;&#1086;-&#1084;&#1072;&#1088;&#1082;&#1077;&#1090;.&#1088;&#1092;/product/178090/pezozazhigalka-energy-jzdd-25-v-sinyaya-157445/" TargetMode="External"/><Relationship Id="rId_hyperlink_4725" Type="http://schemas.openxmlformats.org/officeDocument/2006/relationships/hyperlink" Target="http://&#1101;&#1083;&#1077;&#1082;&#1090;&#1088;&#1086;-&#1084;&#1072;&#1088;&#1082;&#1077;&#1090;.&#1088;&#1092;/product/235515/pezozazhigalka-energy-jzdd-25-vg-chernaya-157791/" TargetMode="External"/><Relationship Id="rId_hyperlink_4726" Type="http://schemas.openxmlformats.org/officeDocument/2006/relationships/hyperlink" Target="http://&#1101;&#1083;&#1077;&#1082;&#1090;&#1088;&#1086;-&#1084;&#1072;&#1088;&#1082;&#1077;&#1090;.&#1088;&#1092;/product/240993/pezozazhigalka-homestar-hs-1206/" TargetMode="External"/><Relationship Id="rId_hyperlink_4727" Type="http://schemas.openxmlformats.org/officeDocument/2006/relationships/hyperlink" Target="http://&#1101;&#1083;&#1077;&#1082;&#1090;&#1088;&#1086;-&#1084;&#1072;&#1088;&#1082;&#1077;&#1090;.&#1088;&#1092;/product/246153/elektrozazhigalka-vepsmann-vn-001-dlya-gazovyh-plit-220v-pr-vo-cheboksary/" TargetMode="External"/><Relationship Id="rId_hyperlink_4728" Type="http://schemas.openxmlformats.org/officeDocument/2006/relationships/hyperlink" Target="http://&#1101;&#1083;&#1077;&#1082;&#1090;&#1088;&#1086;-&#1084;&#1072;&#1088;&#1082;&#1077;&#1090;.&#1088;&#1092;/product/252024/kipyatilnik-05kvt-matrena-ma-034-alyuminiy-ten-10sm-6907/" TargetMode="External"/><Relationship Id="rId_hyperlink_4729" Type="http://schemas.openxmlformats.org/officeDocument/2006/relationships/hyperlink" Target="http://&#1101;&#1083;&#1077;&#1082;&#1090;&#1088;&#1086;-&#1084;&#1072;&#1088;&#1082;&#1077;&#1090;.&#1088;&#1092;/product/252025/kipyatilnik-12kvt-matrena-ma-035-alyuminiy-ten-14sm-6908/" TargetMode="External"/><Relationship Id="rId_hyperlink_4730" Type="http://schemas.openxmlformats.org/officeDocument/2006/relationships/hyperlink" Target="http://&#1101;&#1083;&#1077;&#1082;&#1090;&#1088;&#1086;-&#1084;&#1072;&#1088;&#1082;&#1077;&#1090;.&#1088;&#1092;/product/252026/kipyatilnik-15kvt-matrena-ma-036-alyuminiy-ten-16sm-6909/" TargetMode="External"/><Relationship Id="rId_hyperlink_4731" Type="http://schemas.openxmlformats.org/officeDocument/2006/relationships/hyperlink" Target="http://&#1101;&#1083;&#1077;&#1082;&#1090;&#1088;&#1086;-&#1084;&#1072;&#1088;&#1082;&#1077;&#1090;.&#1088;&#1092;/product/252027/kipyatilnik-2kvt-matrena-ma-252-nagrevatelement-21sm-shnur-85sm-103834/" TargetMode="External"/><Relationship Id="rId_hyperlink_4732" Type="http://schemas.openxmlformats.org/officeDocument/2006/relationships/hyperlink" Target="http://&#1101;&#1083;&#1077;&#1082;&#1090;&#1088;&#1086;-&#1084;&#1072;&#1088;&#1082;&#1077;&#1090;.&#1088;&#1092;/product/166971/kipyatilnik-elektricheskiy-05-kvt-hj-116/" TargetMode="External"/><Relationship Id="rId_hyperlink_4733" Type="http://schemas.openxmlformats.org/officeDocument/2006/relationships/hyperlink" Target="http://&#1101;&#1083;&#1077;&#1082;&#1090;&#1088;&#1086;-&#1084;&#1072;&#1088;&#1082;&#1077;&#1090;.&#1088;&#1092;/product/222743/kipyatilnik-elektricheskiy-05-kvt-hj-138-zheltyy/" TargetMode="External"/><Relationship Id="rId_hyperlink_4734" Type="http://schemas.openxmlformats.org/officeDocument/2006/relationships/hyperlink" Target="http://&#1101;&#1083;&#1077;&#1082;&#1090;&#1088;&#1086;-&#1084;&#1072;&#1088;&#1082;&#1077;&#1090;.&#1088;&#1092;/product/142388/kipyatilnik-elektricheskiy-1000-vt-gvelikie-luki/" TargetMode="External"/><Relationship Id="rId_hyperlink_4735" Type="http://schemas.openxmlformats.org/officeDocument/2006/relationships/hyperlink" Target="http://&#1101;&#1083;&#1077;&#1082;&#1090;&#1088;&#1086;-&#1084;&#1072;&#1088;&#1082;&#1077;&#1090;.&#1088;&#1092;/product/142389/kipyatilnik-elektricheskiy-1200-vt-gvelikie-luki/" TargetMode="External"/><Relationship Id="rId_hyperlink_4736" Type="http://schemas.openxmlformats.org/officeDocument/2006/relationships/hyperlink" Target="http://&#1101;&#1083;&#1077;&#1082;&#1090;&#1088;&#1086;-&#1084;&#1072;&#1088;&#1082;&#1077;&#1090;.&#1088;&#1092;/product/239894/kipyatilnik-elektricheskiy-1500-vt-hj-101/" TargetMode="External"/><Relationship Id="rId_hyperlink_4737" Type="http://schemas.openxmlformats.org/officeDocument/2006/relationships/hyperlink" Target="http://&#1101;&#1083;&#1077;&#1082;&#1090;&#1088;&#1086;-&#1084;&#1072;&#1088;&#1082;&#1077;&#1090;.&#1088;&#1092;/product/239806/kipyatilnik-elektricheskiy-1500-vt-hj-115/" TargetMode="External"/><Relationship Id="rId_hyperlink_4738" Type="http://schemas.openxmlformats.org/officeDocument/2006/relationships/hyperlink" Target="http://&#1101;&#1083;&#1077;&#1082;&#1090;&#1088;&#1086;-&#1084;&#1072;&#1088;&#1082;&#1077;&#1090;.&#1088;&#1092;/product/237617/kipyatilnik-elektricheskiy-1500-vt-hj-1515-siniy/" TargetMode="External"/><Relationship Id="rId_hyperlink_4739" Type="http://schemas.openxmlformats.org/officeDocument/2006/relationships/hyperlink" Target="http://&#1101;&#1083;&#1077;&#1082;&#1090;&#1088;&#1086;-&#1084;&#1072;&#1088;&#1082;&#1077;&#1090;.&#1088;&#1092;/product/237618/kipyatilnik-elektricheskiy-1500-vt-hj-1518/" TargetMode="External"/><Relationship Id="rId_hyperlink_4740" Type="http://schemas.openxmlformats.org/officeDocument/2006/relationships/hyperlink" Target="http://&#1101;&#1083;&#1077;&#1082;&#1090;&#1088;&#1086;-&#1084;&#1072;&#1088;&#1082;&#1077;&#1090;.&#1088;&#1092;/product/142387/kipyatilnik-elektricheskiy-500-vt-gvelikie-luki/" TargetMode="External"/><Relationship Id="rId_hyperlink_4741" Type="http://schemas.openxmlformats.org/officeDocument/2006/relationships/hyperlink" Target="http://&#1101;&#1083;&#1077;&#1082;&#1090;&#1088;&#1086;-&#1084;&#1072;&#1088;&#1082;&#1077;&#1090;.&#1088;&#1092;/product/137218/kipyatilnik-elektricheskiy-630-vt-gvelikie-luki/" TargetMode="External"/><Relationship Id="rId_hyperlink_4742" Type="http://schemas.openxmlformats.org/officeDocument/2006/relationships/hyperlink" Target="http://&#1101;&#1083;&#1077;&#1082;&#1090;&#1088;&#1086;-&#1084;&#1072;&#1088;&#1082;&#1077;&#1090;.&#1088;&#1092;/product/231932/lanch-boks-s-podogrevom-og-hog01-krasnyy/" TargetMode="External"/><Relationship Id="rId_hyperlink_4743" Type="http://schemas.openxmlformats.org/officeDocument/2006/relationships/hyperlink" Target="http://&#1101;&#1083;&#1077;&#1082;&#1090;&#1088;&#1086;-&#1084;&#1072;&#1088;&#1082;&#1077;&#1090;.&#1088;&#1092;/product/237813/vinomer-bytovoy-1651313-diapazon-0-25/" TargetMode="External"/><Relationship Id="rId_hyperlink_4744" Type="http://schemas.openxmlformats.org/officeDocument/2006/relationships/hyperlink" Target="http://&#1101;&#1083;&#1077;&#1082;&#1090;&#1088;&#1086;-&#1084;&#1072;&#1088;&#1082;&#1077;&#1090;.&#1088;&#1092;/product/241338/spirtometr-bytovoy-universalnyy-1551313sm-diapazon-0-96/" TargetMode="External"/><Relationship Id="rId_hyperlink_4745" Type="http://schemas.openxmlformats.org/officeDocument/2006/relationships/hyperlink" Target="http://&#1101;&#1083;&#1077;&#1082;&#1090;&#1088;&#1086;-&#1084;&#1072;&#1088;&#1082;&#1077;&#1090;.&#1088;&#1092;/product/218607/spirtometr-malyy/" TargetMode="External"/><Relationship Id="rId_hyperlink_4746" Type="http://schemas.openxmlformats.org/officeDocument/2006/relationships/hyperlink" Target="http://&#1101;&#1083;&#1077;&#1082;&#1090;&#1088;&#1086;-&#1084;&#1072;&#1088;&#1082;&#1077;&#1090;.&#1088;&#1092;/product/231835/chaynik-avtomobilnyy-12v-120vt-08l-seryy-airline-abk-12-01/" TargetMode="External"/><Relationship Id="rId_hyperlink_4747" Type="http://schemas.openxmlformats.org/officeDocument/2006/relationships/hyperlink" Target="http://&#1101;&#1083;&#1077;&#1082;&#1090;&#1088;&#1086;-&#1084;&#1072;&#1088;&#1082;&#1077;&#1090;.&#1088;&#1092;/product/239742/chaynik-elektr-energy-e-261-disk-18l-15kvt-dvoynoy-korpus-nerzhstalmetall-goluboy-164141/" TargetMode="External"/><Relationship Id="rId_hyperlink_4748" Type="http://schemas.openxmlformats.org/officeDocument/2006/relationships/hyperlink" Target="http://&#1101;&#1083;&#1077;&#1082;&#1090;&#1088;&#1086;-&#1084;&#1072;&#1088;&#1082;&#1077;&#1090;.&#1088;&#1092;/product/241690/chaynik-elektr-homestar-hs-1021-belyy-disk-17l-nerzhstal-102760/" TargetMode="External"/><Relationship Id="rId_hyperlink_4749" Type="http://schemas.openxmlformats.org/officeDocument/2006/relationships/hyperlink" Target="http://&#1101;&#1083;&#1077;&#1082;&#1090;&#1088;&#1086;-&#1084;&#1072;&#1088;&#1082;&#1077;&#1090;.&#1088;&#1092;/product/241691/chaynik-elektr-homestar-hs-1021-goluboy-disk-17l-nerzhstal-102761/" TargetMode="External"/><Relationship Id="rId_hyperlink_4750" Type="http://schemas.openxmlformats.org/officeDocument/2006/relationships/hyperlink" Target="http://&#1101;&#1083;&#1077;&#1082;&#1090;&#1088;&#1086;-&#1084;&#1072;&#1088;&#1082;&#1077;&#1090;.&#1088;&#1092;/product/251404/chaynik-elektr-homestar-hs-1043-disk-17l-15kvt-dvoynoy-korpus-nerzhstplastik-belyy-108855/" TargetMode="External"/><Relationship Id="rId_hyperlink_4751" Type="http://schemas.openxmlformats.org/officeDocument/2006/relationships/hyperlink" Target="http://&#1101;&#1083;&#1077;&#1082;&#1090;&#1088;&#1086;-&#1084;&#1072;&#1088;&#1082;&#1077;&#1090;.&#1088;&#1092;/product/250303/chaynik-elektricheskiy-deespi-de-w02-18l2000vt-steklo-metall-plastik/" TargetMode="External"/><Relationship Id="rId_hyperlink_4752" Type="http://schemas.openxmlformats.org/officeDocument/2006/relationships/hyperlink" Target="http://&#1101;&#1083;&#1077;&#1082;&#1090;&#1088;&#1086;-&#1084;&#1072;&#1088;&#1082;&#1077;&#1090;.&#1088;&#1092;/product/250305/chaynik-elektricheskiy-deespi-de-w04rg-18l2000vt-metall-plastik-seryy/" TargetMode="External"/><Relationship Id="rId_hyperlink_4753" Type="http://schemas.openxmlformats.org/officeDocument/2006/relationships/hyperlink" Target="http://&#1101;&#1083;&#1077;&#1082;&#1090;&#1088;&#1086;-&#1084;&#1072;&#1088;&#1082;&#1077;&#1090;.&#1088;&#1092;/product/250307/chaynik-elektricheskiy-deespi-de-w06rm-18l2000vt-plastik-metall-bezhevyy/" TargetMode="External"/><Relationship Id="rId_hyperlink_4754" Type="http://schemas.openxmlformats.org/officeDocument/2006/relationships/hyperlink" Target="http://&#1101;&#1083;&#1077;&#1082;&#1090;&#1088;&#1086;-&#1084;&#1072;&#1088;&#1082;&#1077;&#1090;.&#1088;&#1092;/product/233773/chaynik-elektricheskiy-energy-e-214-17l-disk-termoplastik-2kvt-fioletovyy/" TargetMode="External"/><Relationship Id="rId_hyperlink_4755" Type="http://schemas.openxmlformats.org/officeDocument/2006/relationships/hyperlink" Target="http://&#1101;&#1083;&#1077;&#1082;&#1090;&#1088;&#1086;-&#1084;&#1072;&#1088;&#1082;&#1077;&#1090;.&#1088;&#1092;/product/144768/chaynik-elektricheskiy-ergolux-elx-ks13-c05-pro-dvuhsloynyy-2kvt-16l-nerzhstalplastik-zelenyy/" TargetMode="External"/><Relationship Id="rId_hyperlink_4756" Type="http://schemas.openxmlformats.org/officeDocument/2006/relationships/hyperlink" Target="http://&#1101;&#1083;&#1077;&#1082;&#1090;&#1088;&#1086;-&#1084;&#1072;&#1088;&#1082;&#1077;&#1090;.&#1088;&#1092;/product/239487/chaynik-elektricheskiy-eurostek-eek-2022-disk-18l-15kvt-dvoynoy-korpus-plastiknerzhstal-chernyy/" TargetMode="External"/><Relationship Id="rId_hyperlink_4757" Type="http://schemas.openxmlformats.org/officeDocument/2006/relationships/hyperlink" Target="http://&#1101;&#1083;&#1077;&#1082;&#1090;&#1088;&#1086;-&#1084;&#1072;&#1088;&#1082;&#1077;&#1090;.&#1088;&#1092;/product/244632/chaynik-elektricheskiy-hoco-ha01a-steklo/" TargetMode="External"/><Relationship Id="rId_hyperlink_4758" Type="http://schemas.openxmlformats.org/officeDocument/2006/relationships/hyperlink" Target="http://&#1101;&#1083;&#1077;&#1082;&#1090;&#1088;&#1086;-&#1084;&#1072;&#1088;&#1082;&#1077;&#1090;.&#1088;&#1092;/product/244983/chaynik-elektricheskiy-hoco-hjd02a-nerzhaveyuschaya-stal/" TargetMode="External"/><Relationship Id="rId_hyperlink_4759" Type="http://schemas.openxmlformats.org/officeDocument/2006/relationships/hyperlink" Target="http://&#1101;&#1083;&#1077;&#1082;&#1090;&#1088;&#1086;-&#1084;&#1072;&#1088;&#1082;&#1077;&#1090;.&#1088;&#1092;/product/247260/chaynik-elektricheskiy-homestar-hs-1003-1500vt-18l-nerzh-stal-krasnyy/" TargetMode="External"/><Relationship Id="rId_hyperlink_4760" Type="http://schemas.openxmlformats.org/officeDocument/2006/relationships/hyperlink" Target="http://&#1101;&#1083;&#1077;&#1082;&#1090;&#1088;&#1086;-&#1084;&#1072;&#1088;&#1082;&#1077;&#1090;.&#1088;&#1092;/product/247259/chaynik-elektricheskiy-homestar-hs-1003-1500vt-18l-nerzh-stal-siniy/" TargetMode="External"/><Relationship Id="rId_hyperlink_4761" Type="http://schemas.openxmlformats.org/officeDocument/2006/relationships/hyperlink" Target="http://&#1101;&#1083;&#1077;&#1082;&#1090;&#1088;&#1086;-&#1084;&#1072;&#1088;&#1082;&#1077;&#1090;.&#1088;&#1092;/product/243747/chaynik-elektricheskiy-homestar-hs-1007-disk-17l-15kvt-zelenyystegannyy/" TargetMode="External"/><Relationship Id="rId_hyperlink_4762" Type="http://schemas.openxmlformats.org/officeDocument/2006/relationships/hyperlink" Target="http://&#1101;&#1083;&#1077;&#1082;&#1090;&#1088;&#1086;-&#1084;&#1072;&#1088;&#1082;&#1077;&#1090;.&#1088;&#1092;/product/243748/chaynik-elektricheskiy-homestar-hs-1007-disk-17l-15kvt-lilovyystegannyy/" TargetMode="External"/><Relationship Id="rId_hyperlink_4763" Type="http://schemas.openxmlformats.org/officeDocument/2006/relationships/hyperlink" Target="http://&#1101;&#1083;&#1077;&#1082;&#1090;&#1088;&#1086;-&#1084;&#1072;&#1088;&#1082;&#1077;&#1090;.&#1088;&#1092;/product/235401/chaynik-elektricheskiy-homestar-hs-1034-18l-15kvt-disk-nerzh-stal/" TargetMode="External"/><Relationship Id="rId_hyperlink_4764" Type="http://schemas.openxmlformats.org/officeDocument/2006/relationships/hyperlink" Target="http://&#1101;&#1083;&#1077;&#1082;&#1090;&#1088;&#1086;-&#1084;&#1072;&#1088;&#1082;&#1077;&#1090;.&#1088;&#1092;/product/243749/chaynik-elektricheskiy-homestar-hs-1053-disk-12l-15kvt-stekloplastik-belyy/" TargetMode="External"/><Relationship Id="rId_hyperlink_4765" Type="http://schemas.openxmlformats.org/officeDocument/2006/relationships/hyperlink" Target="http://&#1101;&#1083;&#1077;&#1082;&#1090;&#1088;&#1086;-&#1084;&#1072;&#1088;&#1082;&#1077;&#1090;.&#1088;&#1092;/product/232840/chaynik-elektricheskiy-kapelka-05l-600vt-zheltyy/" TargetMode="External"/><Relationship Id="rId_hyperlink_4766" Type="http://schemas.openxmlformats.org/officeDocument/2006/relationships/hyperlink" Target="http://&#1101;&#1083;&#1077;&#1082;&#1090;&#1088;&#1086;-&#1084;&#1072;&#1088;&#1082;&#1077;&#1090;.&#1088;&#1092;/product/232841/chaynik-elektricheskiy-kapelka-05l-600vt-zelenyy/" TargetMode="External"/><Relationship Id="rId_hyperlink_4767" Type="http://schemas.openxmlformats.org/officeDocument/2006/relationships/hyperlink" Target="http://&#1101;&#1083;&#1077;&#1082;&#1090;&#1088;&#1086;-&#1084;&#1072;&#1088;&#1082;&#1077;&#1090;.&#1088;&#1092;/product/232842/chaynik-elektricheskiy-kapelka-05l-600vt-krasnyy/" TargetMode="External"/><Relationship Id="rId_hyperlink_4768" Type="http://schemas.openxmlformats.org/officeDocument/2006/relationships/hyperlink" Target="http://&#1101;&#1083;&#1077;&#1082;&#1090;&#1088;&#1086;-&#1084;&#1072;&#1088;&#1082;&#1077;&#1090;.&#1088;&#1092;/product/219883/chaynik-elektricheskiy-kapelka-05l-600vt-siniy/" TargetMode="External"/><Relationship Id="rId_hyperlink_4769" Type="http://schemas.openxmlformats.org/officeDocument/2006/relationships/hyperlink" Target="http://&#1101;&#1083;&#1077;&#1082;&#1090;&#1088;&#1086;-&#1084;&#1072;&#1088;&#1082;&#1077;&#1090;.&#1088;&#1092;/product/219788/chaynik-elektricheskiy-matrena-ma-001-1500vt-18l-metall-krasnyy-51383/" TargetMode="External"/><Relationship Id="rId_hyperlink_4770" Type="http://schemas.openxmlformats.org/officeDocument/2006/relationships/hyperlink" Target="http://&#1101;&#1083;&#1077;&#1082;&#1090;&#1088;&#1086;-&#1084;&#1072;&#1088;&#1082;&#1077;&#1090;.&#1088;&#1092;/product/221031/chaynik-elektricheskiy-matrena-ma-002-1500vt-18l-metall-zheltyy-5407/" TargetMode="External"/><Relationship Id="rId_hyperlink_4771" Type="http://schemas.openxmlformats.org/officeDocument/2006/relationships/hyperlink" Target="http://&#1101;&#1083;&#1077;&#1082;&#1090;&#1088;&#1086;-&#1084;&#1072;&#1088;&#1082;&#1077;&#1090;.&#1088;&#1092;/product/224285/chaynik-elektricheskiy-matrena-ma-002-1500vt-18l-metall-zelenyy/" TargetMode="External"/><Relationship Id="rId_hyperlink_4772" Type="http://schemas.openxmlformats.org/officeDocument/2006/relationships/hyperlink" Target="http://&#1101;&#1083;&#1077;&#1082;&#1090;&#1088;&#1086;-&#1084;&#1072;&#1088;&#1082;&#1077;&#1090;.&#1088;&#1092;/product/221446/chaynik-elektricheskiy-matrena-ma-002-1500vt-18l-metall-siniy/" TargetMode="External"/><Relationship Id="rId_hyperlink_4773" Type="http://schemas.openxmlformats.org/officeDocument/2006/relationships/hyperlink" Target="http://&#1101;&#1083;&#1077;&#1082;&#1090;&#1088;&#1086;-&#1084;&#1072;&#1088;&#1082;&#1077;&#1090;.&#1088;&#1092;/product/233441/chaynik-elektricheskiy-matrena-ma-002-1500vt-18l-nerzh-stal-krasnyy/" TargetMode="External"/><Relationship Id="rId_hyperlink_4774" Type="http://schemas.openxmlformats.org/officeDocument/2006/relationships/hyperlink" Target="http://&#1101;&#1083;&#1077;&#1082;&#1090;&#1088;&#1086;-&#1084;&#1072;&#1088;&#1082;&#1077;&#1090;.&#1088;&#1092;/product/232430/chaynik-elektricheskiy-matrena-ma-006-1500vt-18l-stekloplastik-bezhevyy/" TargetMode="External"/><Relationship Id="rId_hyperlink_4775" Type="http://schemas.openxmlformats.org/officeDocument/2006/relationships/hyperlink" Target="http://&#1101;&#1083;&#1077;&#1082;&#1090;&#1088;&#1086;-&#1084;&#1072;&#1088;&#1082;&#1077;&#1090;.&#1088;&#1092;/product/251670/chaynik-elektricheskiy-matrena-ma-007-1500vt-18l-stekloplastik-vishnevyy/" TargetMode="External"/><Relationship Id="rId_hyperlink_4776" Type="http://schemas.openxmlformats.org/officeDocument/2006/relationships/hyperlink" Target="http://&#1101;&#1083;&#1077;&#1082;&#1090;&#1088;&#1086;-&#1084;&#1072;&#1088;&#1082;&#1077;&#1090;.&#1088;&#1092;/product/229333/chaynik-elektricheskiy-matrena-ma-008-1500vt-18l-steklo-chernyy/" TargetMode="External"/><Relationship Id="rId_hyperlink_4777" Type="http://schemas.openxmlformats.org/officeDocument/2006/relationships/hyperlink" Target="http://&#1101;&#1083;&#1077;&#1082;&#1090;&#1088;&#1086;-&#1084;&#1072;&#1088;&#1082;&#1077;&#1090;.&#1088;&#1092;/product/251671/chaynik-elektricheskiy-matrena-ma-153-1500vt-12l-nerzh-stal/" TargetMode="External"/><Relationship Id="rId_hyperlink_4778" Type="http://schemas.openxmlformats.org/officeDocument/2006/relationships/hyperlink" Target="http://&#1101;&#1083;&#1077;&#1082;&#1090;&#1088;&#1086;-&#1084;&#1072;&#1088;&#1082;&#1077;&#1090;.&#1088;&#1092;/product/229849/plita-indukcionnaya-en-919-6-rezhimov-2000vt/" TargetMode="External"/><Relationship Id="rId_hyperlink_4779" Type="http://schemas.openxmlformats.org/officeDocument/2006/relationships/hyperlink" Target="http://&#1101;&#1083;&#1077;&#1082;&#1090;&#1088;&#1086;-&#1084;&#1072;&#1088;&#1082;&#1077;&#1090;.&#1088;&#1092;/product/183522/plita-elektricheskaya-1-konforka-disk-1000vt-belaya-energy-en-901-158901/" TargetMode="External"/><Relationship Id="rId_hyperlink_4780" Type="http://schemas.openxmlformats.org/officeDocument/2006/relationships/hyperlink" Target="http://&#1101;&#1083;&#1077;&#1082;&#1090;&#1088;&#1086;-&#1084;&#1072;&#1088;&#1082;&#1077;&#1090;.&#1088;&#1092;/product/245284/plita-elektricheskaya-1-konforka-disk-1000vt-chernaya-chudesnica-elp-800/" TargetMode="External"/><Relationship Id="rId_hyperlink_4781" Type="http://schemas.openxmlformats.org/officeDocument/2006/relationships/hyperlink" Target="http://&#1101;&#1083;&#1077;&#1082;&#1090;&#1088;&#1086;-&#1084;&#1072;&#1088;&#1082;&#1077;&#1090;.&#1088;&#1092;/product/183524/plita-elektricheskaya-1-konforka-spiral-1000vt-chernaya-energy-en-902b-158966/" TargetMode="External"/><Relationship Id="rId_hyperlink_4782" Type="http://schemas.openxmlformats.org/officeDocument/2006/relationships/hyperlink" Target="http://&#1101;&#1083;&#1077;&#1082;&#1090;&#1088;&#1086;-&#1084;&#1072;&#1088;&#1082;&#1077;&#1090;.&#1088;&#1092;/product/232189/plita-elektricheskaya-2-konforki-disk-15001000vt-bezhevaya-energy-en-903e-159766/" TargetMode="External"/><Relationship Id="rId_hyperlink_4783" Type="http://schemas.openxmlformats.org/officeDocument/2006/relationships/hyperlink" Target="http://&#1101;&#1083;&#1077;&#1082;&#1090;&#1088;&#1086;-&#1084;&#1072;&#1088;&#1082;&#1077;&#1090;.&#1088;&#1092;/product/159428/plita-elektricheskaya-2-konforki-disk-15001000vt-belaya-energy-en-903-158903/" TargetMode="External"/><Relationship Id="rId_hyperlink_4784" Type="http://schemas.openxmlformats.org/officeDocument/2006/relationships/hyperlink" Target="http://&#1101;&#1083;&#1077;&#1082;&#1090;&#1088;&#1086;-&#1084;&#1072;&#1088;&#1082;&#1077;&#1090;.&#1088;&#1092;/product/161330/plita-elektricheskaya-2-konforki-disk-15001000vt-chernaya-energy-en-903-158957/" TargetMode="External"/><Relationship Id="rId_hyperlink_4785" Type="http://schemas.openxmlformats.org/officeDocument/2006/relationships/hyperlink" Target="http://&#1101;&#1083;&#1077;&#1082;&#1090;&#1088;&#1086;-&#1084;&#1072;&#1088;&#1082;&#1077;&#1090;.&#1088;&#1092;/product/159429/plita-elektricheskaya-2-konforki-spiral-10001000vt-belaya-energy-en-904/" TargetMode="External"/><Relationship Id="rId_hyperlink_4786" Type="http://schemas.openxmlformats.org/officeDocument/2006/relationships/hyperlink" Target="http://&#1101;&#1083;&#1077;&#1082;&#1090;&#1088;&#1086;-&#1084;&#1072;&#1088;&#1082;&#1077;&#1090;.&#1088;&#1092;/product/183525/plita-elektricheskaya-2-konforki-spiral-10001000vt-chernaya-energy-en-904b/" TargetMode="External"/><Relationship Id="rId_hyperlink_4787" Type="http://schemas.openxmlformats.org/officeDocument/2006/relationships/hyperlink" Target="http://&#1101;&#1083;&#1077;&#1082;&#1090;&#1088;&#1086;-&#1084;&#1072;&#1088;&#1082;&#1077;&#1090;.&#1088;&#1092;/product/166630/plitka-elektricheskaya-hot-plate-2konf-1000vt1000vt-spiral-2020b/" TargetMode="External"/><Relationship Id="rId_hyperlink_4788" Type="http://schemas.openxmlformats.org/officeDocument/2006/relationships/hyperlink" Target="http://&#1101;&#1083;&#1077;&#1082;&#1090;&#1088;&#1086;-&#1084;&#1072;&#1088;&#1082;&#1077;&#1090;.&#1088;&#1092;/product/183526/plitka-elektricheskaya-homestar-hs-1103-1-konf-spiral-1000vt/" TargetMode="External"/><Relationship Id="rId_hyperlink_4789" Type="http://schemas.openxmlformats.org/officeDocument/2006/relationships/hyperlink" Target="http://&#1101;&#1083;&#1077;&#1082;&#1090;&#1088;&#1086;-&#1084;&#1072;&#1088;&#1082;&#1077;&#1090;.&#1088;&#1092;/product/223298/doska-dlya-vyzhiganiya-karavella/" TargetMode="External"/><Relationship Id="rId_hyperlink_4790" Type="http://schemas.openxmlformats.org/officeDocument/2006/relationships/hyperlink" Target="http://&#1101;&#1083;&#1077;&#1082;&#1090;&#1088;&#1086;-&#1084;&#1072;&#1088;&#1082;&#1077;&#1090;.&#1088;&#1092;/product/247511/doska-dlya-vyzhiganiya-otkrytki-nabor-5sht/" TargetMode="External"/><Relationship Id="rId_hyperlink_4791" Type="http://schemas.openxmlformats.org/officeDocument/2006/relationships/hyperlink" Target="http://&#1101;&#1083;&#1077;&#1082;&#1090;&#1088;&#1086;-&#1084;&#1072;&#1088;&#1082;&#1077;&#1090;.&#1088;&#1092;/product/247509/doska-dlya-vyzhiganiya-parusnik/" TargetMode="External"/><Relationship Id="rId_hyperlink_4792" Type="http://schemas.openxmlformats.org/officeDocument/2006/relationships/hyperlink" Target="http://&#1101;&#1083;&#1077;&#1082;&#1090;&#1088;&#1086;-&#1084;&#1072;&#1088;&#1082;&#1077;&#1090;.&#1088;&#1092;/product/223303/doska-dlya-vyzhiganiya-pozdravlenie/" TargetMode="External"/><Relationship Id="rId_hyperlink_4793" Type="http://schemas.openxmlformats.org/officeDocument/2006/relationships/hyperlink" Target="http://&#1101;&#1083;&#1077;&#1082;&#1090;&#1088;&#1086;-&#1084;&#1072;&#1088;&#1082;&#1077;&#1090;.&#1088;&#1092;/product/223934/doska-dlya-vyzhiganiya-tigr-150150-rexant/" TargetMode="External"/><Relationship Id="rId_hyperlink_4794" Type="http://schemas.openxmlformats.org/officeDocument/2006/relationships/hyperlink" Target="http://&#1101;&#1083;&#1077;&#1082;&#1090;&#1088;&#1086;-&#1084;&#1072;&#1088;&#1082;&#1077;&#1090;.&#1088;&#1092;/product/250139/doska-dlya-vyzhiganiya-avtomobil-150h150-mm-1-sht-paket-tdm/" TargetMode="External"/><Relationship Id="rId_hyperlink_4795" Type="http://schemas.openxmlformats.org/officeDocument/2006/relationships/hyperlink" Target="http://&#1101;&#1083;&#1077;&#1082;&#1090;&#1088;&#1086;-&#1084;&#1072;&#1088;&#1082;&#1077;&#1090;.&#1088;&#1092;/product/250138/doska-dlya-vyzhiganiya-parovoz-150h150-mm-1-sht-paket-tdm/" TargetMode="External"/><Relationship Id="rId_hyperlink_4796" Type="http://schemas.openxmlformats.org/officeDocument/2006/relationships/hyperlink" Target="http://&#1101;&#1083;&#1077;&#1082;&#1090;&#1088;&#1086;-&#1084;&#1072;&#1088;&#1082;&#1077;&#1090;.&#1088;&#1092;/product/250137/doska-dlya-vyzhiganiya-samolet-150h150-mm-1-sht-paket-tdm/" TargetMode="External"/><Relationship Id="rId_hyperlink_4797" Type="http://schemas.openxmlformats.org/officeDocument/2006/relationships/hyperlink" Target="http://&#1101;&#1083;&#1077;&#1082;&#1090;&#1088;&#1086;-&#1084;&#1072;&#1088;&#1082;&#1077;&#1090;.&#1088;&#1092;/product/250815/nabor-dlya-vyzhiganiya-30vt-hle001-1/" TargetMode="External"/><Relationship Id="rId_hyperlink_4798" Type="http://schemas.openxmlformats.org/officeDocument/2006/relationships/hyperlink" Target="http://&#1101;&#1083;&#1077;&#1082;&#1090;&#1088;&#1086;-&#1084;&#1072;&#1088;&#1082;&#1077;&#1090;.&#1088;&#1092;/product/247514/nabor-dlya-vyzhiganiya-x-pert-zd-410a-30vt-5-nasadok/" TargetMode="External"/><Relationship Id="rId_hyperlink_4799" Type="http://schemas.openxmlformats.org/officeDocument/2006/relationships/hyperlink" Target="http://&#1101;&#1083;&#1077;&#1082;&#1090;&#1088;&#1086;-&#1084;&#1072;&#1088;&#1082;&#1077;&#1090;.&#1088;&#1092;/product/242754/nabor-dlya-vyzhiganiya-pomoschnik-pm-inp28-5-v-1/" TargetMode="External"/><Relationship Id="rId_hyperlink_4800" Type="http://schemas.openxmlformats.org/officeDocument/2006/relationships/hyperlink" Target="http://&#1101;&#1083;&#1077;&#1082;&#1090;&#1088;&#1086;-&#1084;&#1072;&#1088;&#1082;&#1077;&#1090;.&#1088;&#1092;/product/250090/nabor-dlya-vyzhiganiya-pomoschnik-pm-inp39-30vt-96-v-1/" TargetMode="External"/><Relationship Id="rId_hyperlink_4801" Type="http://schemas.openxmlformats.org/officeDocument/2006/relationships/hyperlink" Target="http://&#1101;&#1083;&#1077;&#1082;&#1090;&#1088;&#1086;-&#1084;&#1072;&#1088;&#1082;&#1077;&#1090;.&#1088;&#1092;/product/250809/payalnik-dlya-vyzhiganiya-po-derevu-25vt-yihua930-iii/" TargetMode="External"/><Relationship Id="rId_hyperlink_4802" Type="http://schemas.openxmlformats.org/officeDocument/2006/relationships/hyperlink" Target="http://&#1101;&#1083;&#1077;&#1082;&#1090;&#1088;&#1086;-&#1084;&#1072;&#1088;&#1082;&#1077;&#1090;.&#1088;&#1092;/product/230230/akkumulyator-holoda-ig-160-ml-myagkiy/" TargetMode="External"/><Relationship Id="rId_hyperlink_4803" Type="http://schemas.openxmlformats.org/officeDocument/2006/relationships/hyperlink" Target="http://&#1101;&#1083;&#1077;&#1082;&#1090;&#1088;&#1086;-&#1084;&#1072;&#1088;&#1082;&#1077;&#1090;.&#1088;&#1092;/product/244063/butylka-alyuminievaya-750ml-dlya-sporta-s-karabinom-cvetnaya-oregon-16405-27/" TargetMode="External"/><Relationship Id="rId_hyperlink_4804" Type="http://schemas.openxmlformats.org/officeDocument/2006/relationships/hyperlink" Target="http://&#1101;&#1083;&#1077;&#1082;&#1090;&#1088;&#1086;-&#1084;&#1072;&#1088;&#1082;&#1077;&#1090;.&#1088;&#1092;/product/242798/zhidkost-dlya-chistki-nagrevatelnogo-elementa-is-03/" TargetMode="External"/><Relationship Id="rId_hyperlink_4805" Type="http://schemas.openxmlformats.org/officeDocument/2006/relationships/hyperlink" Target="http://&#1101;&#1083;&#1077;&#1082;&#1090;&#1088;&#1086;-&#1084;&#1072;&#1088;&#1082;&#1077;&#1090;.&#1088;&#1092;/product/238086/nabor-dlya-vyzhivaniya-patriot-pt-trs01/" TargetMode="External"/><Relationship Id="rId_hyperlink_4806" Type="http://schemas.openxmlformats.org/officeDocument/2006/relationships/hyperlink" Target="http://&#1101;&#1083;&#1077;&#1082;&#1090;&#1088;&#1086;-&#1084;&#1072;&#1088;&#1082;&#1077;&#1090;.&#1088;&#1092;/product/243060/termobutylka-flyazhka-metallicheskaya-500ml-cvetnaya-16405-16/" TargetMode="External"/><Relationship Id="rId_hyperlink_4807" Type="http://schemas.openxmlformats.org/officeDocument/2006/relationships/hyperlink" Target="http://&#1101;&#1083;&#1077;&#1082;&#1090;&#1088;&#1086;-&#1084;&#1072;&#1088;&#1082;&#1077;&#1090;.&#1088;&#1092;/product/244060/termobutylka-flyazhka-nerzhaveyuschaya-stal-800ml-s-trubochkoy-na-remeshke-16405-15/" TargetMode="External"/><Relationship Id="rId_hyperlink_4808" Type="http://schemas.openxmlformats.org/officeDocument/2006/relationships/hyperlink" Target="http://&#1101;&#1083;&#1077;&#1082;&#1090;&#1088;&#1086;-&#1084;&#1072;&#1088;&#1082;&#1077;&#1090;.&#1088;&#1092;/product/243054/termokruzhka-metallicheskaya-450ml-s-metallicheskoy-kryshkoy-plastikovaya-ruchka-16405-31/" TargetMode="External"/><Relationship Id="rId_hyperlink_4809" Type="http://schemas.openxmlformats.org/officeDocument/2006/relationships/hyperlink" Target="http://&#1101;&#1083;&#1077;&#1082;&#1090;&#1088;&#1086;-&#1084;&#1072;&#1088;&#1082;&#1077;&#1090;.&#1088;&#1092;/product/243057/termokruzhka-metallicheskaya-450ml-s-plastikovoy-kryshkoy-cvetnaya-16405-29-classic/" TargetMode="External"/><Relationship Id="rId_hyperlink_4810" Type="http://schemas.openxmlformats.org/officeDocument/2006/relationships/hyperlink" Target="http://&#1101;&#1083;&#1077;&#1082;&#1090;&#1088;&#1086;-&#1084;&#1072;&#1088;&#1082;&#1077;&#1090;.&#1088;&#1092;/product/243055/termokruzhka-metallicheskaya-450ml-s-plastikovoy-kryshkoy16405-23/" TargetMode="External"/><Relationship Id="rId_hyperlink_4811" Type="http://schemas.openxmlformats.org/officeDocument/2006/relationships/hyperlink" Target="http://&#1101;&#1083;&#1077;&#1082;&#1090;&#1088;&#1086;-&#1084;&#1072;&#1088;&#1082;&#1077;&#1090;.&#1088;&#1092;/product/250744/termokruzhka-s-datchikom-temperatury-i-sitechkom-nb-17-500-ml-ema-6029/" TargetMode="External"/><Relationship Id="rId_hyperlink_4812" Type="http://schemas.openxmlformats.org/officeDocument/2006/relationships/hyperlink" Target="http://&#1101;&#1083;&#1077;&#1082;&#1090;&#1088;&#1086;-&#1084;&#1072;&#1088;&#1082;&#1077;&#1090;.&#1088;&#1092;/product/240449/termos-06l-600-sport-remeshokstakanchik/" TargetMode="External"/><Relationship Id="rId_hyperlink_4813" Type="http://schemas.openxmlformats.org/officeDocument/2006/relationships/hyperlink" Target="http://&#1101;&#1083;&#1077;&#1082;&#1090;&#1088;&#1086;-&#1084;&#1072;&#1088;&#1082;&#1077;&#1090;.&#1088;&#1092;/product/240451/termos-12l-njoy-your-life-otkidnaya-ruchkastakanchik/" TargetMode="External"/><Relationship Id="rId_hyperlink_4814" Type="http://schemas.openxmlformats.org/officeDocument/2006/relationships/hyperlink" Target="http://&#1101;&#1083;&#1077;&#1082;&#1090;&#1088;&#1086;-&#1084;&#1072;&#1088;&#1082;&#1077;&#1090;.&#1088;&#1092;/product/240452/termos-12l-starry-sky-otkidnaya-ruchkastakanchik/" TargetMode="External"/><Relationship Id="rId_hyperlink_4815" Type="http://schemas.openxmlformats.org/officeDocument/2006/relationships/hyperlink" Target="http://&#1101;&#1083;&#1077;&#1082;&#1090;&#1088;&#1086;-&#1084;&#1072;&#1088;&#1082;&#1077;&#1090;.&#1088;&#1092;/product/247191/termos-nerzhaveyuschaya-stal-golden-heat-500-mlcvetnoy-chashka-v-korobke/" TargetMode="External"/><Relationship Id="rId_hyperlink_4816" Type="http://schemas.openxmlformats.org/officeDocument/2006/relationships/hyperlink" Target="http://&#1101;&#1083;&#1077;&#1082;&#1090;&#1088;&#1086;-&#1084;&#1072;&#1088;&#1082;&#1077;&#1090;.&#1088;&#1092;/product/247233/termos-nerzhaveyuschaya-stal-szm-600-mlcvetnoy-chashka-v-korobke/" TargetMode="External"/><Relationship Id="rId_hyperlink_4817" Type="http://schemas.openxmlformats.org/officeDocument/2006/relationships/hyperlink" Target="http://&#1101;&#1083;&#1077;&#1082;&#1090;&#1088;&#1086;-&#1084;&#1072;&#1088;&#1082;&#1077;&#1090;.&#1088;&#1092;/product/243059/termos-nerzhaveyuschaya-stal-s-uzkim-gorlom-1000ml-kryshka-klapan-chashka-16405-20-travel/" TargetMode="External"/><Relationship Id="rId_hyperlink_4818" Type="http://schemas.openxmlformats.org/officeDocument/2006/relationships/hyperlink" Target="http://&#1101;&#1083;&#1077;&#1082;&#1090;&#1088;&#1086;-&#1084;&#1072;&#1088;&#1082;&#1077;&#1090;.&#1088;&#1092;/product/219727/termos-nerzhaveyuschaya-stal-s-uzkim-gorlom-1000ml-kryshka-klapan-chashka-bez-ruchki-16405-6/" TargetMode="External"/><Relationship Id="rId_hyperlink_4819" Type="http://schemas.openxmlformats.org/officeDocument/2006/relationships/hyperlink" Target="http://&#1101;&#1083;&#1077;&#1082;&#1090;&#1088;&#1086;-&#1084;&#1072;&#1088;&#1082;&#1077;&#1090;.&#1088;&#1092;/product/242211/termos-nerzhaveyuschaya-stal-s-uzkim-gorlom-500ml-kryshka-klapan-chashka-bez-ruchki-16405-4/" TargetMode="External"/><Relationship Id="rId_hyperlink_4820" Type="http://schemas.openxmlformats.org/officeDocument/2006/relationships/hyperlink" Target="http://&#1101;&#1083;&#1077;&#1082;&#1090;&#1088;&#1086;-&#1084;&#1072;&#1088;&#1082;&#1077;&#1090;.&#1088;&#1092;/product/242212/termos-nerzhaveyuschaya-stal-s-uzkim-gorlom-500ml-kryshka-klapan-chashka-v-chehle-16405-7/" TargetMode="External"/><Relationship Id="rId_hyperlink_4821" Type="http://schemas.openxmlformats.org/officeDocument/2006/relationships/hyperlink" Target="http://&#1101;&#1083;&#1077;&#1082;&#1090;&#1088;&#1086;-&#1084;&#1072;&#1088;&#1082;&#1077;&#1090;.&#1088;&#1092;/product/219726/termos-nerzhaveyuschaya-stal-s-uzkim-gorlom-750ml-kryshka-klapan-chashka-bez-ruchki-16405-5/" TargetMode="External"/><Relationship Id="rId_hyperlink_4822" Type="http://schemas.openxmlformats.org/officeDocument/2006/relationships/hyperlink" Target="http://&#1101;&#1083;&#1077;&#1082;&#1090;&#1088;&#1086;-&#1084;&#1072;&#1088;&#1082;&#1077;&#1090;.&#1088;&#1092;/product/171002/geympad-provodnoy-defender-game-master-g2-13-knopok-dlya-pc/" TargetMode="External"/><Relationship Id="rId_hyperlink_4823" Type="http://schemas.openxmlformats.org/officeDocument/2006/relationships/hyperlink" Target="http://&#1101;&#1083;&#1077;&#1082;&#1090;&#1088;&#1086;-&#1084;&#1072;&#1088;&#1082;&#1077;&#1090;.&#1088;&#1092;/product/142056/geympad-provodnoy-defender-vortex-13-knopok-usb-chernyy-dlya-pc/" TargetMode="External"/><Relationship Id="rId_hyperlink_4824" Type="http://schemas.openxmlformats.org/officeDocument/2006/relationships/hyperlink" Target="http://&#1101;&#1083;&#1077;&#1082;&#1090;&#1088;&#1086;-&#1084;&#1072;&#1088;&#1082;&#1077;&#1090;.&#1088;&#1092;/product/123739/geympad-provodnoy-dialog-gp-a01-action-10-knopok-usb-chernyy-dlya-pc/" TargetMode="External"/><Relationship Id="rId_hyperlink_4825" Type="http://schemas.openxmlformats.org/officeDocument/2006/relationships/hyperlink" Target="http://&#1101;&#1083;&#1077;&#1082;&#1090;&#1088;&#1086;-&#1084;&#1072;&#1088;&#1082;&#1077;&#1090;.&#1088;&#1092;/product/159116/geympad-provodnoy-dialog-gp-a13-action-vibraciya-12-knopok-usb-cherno-krasnyy-dlya-pc/" TargetMode="External"/><Relationship Id="rId_hyperlink_4826" Type="http://schemas.openxmlformats.org/officeDocument/2006/relationships/hyperlink" Target="http://&#1101;&#1083;&#1077;&#1082;&#1090;&#1088;&#1086;-&#1084;&#1072;&#1088;&#1082;&#1077;&#1090;.&#1088;&#1092;/product/159118/geympad-provodnoy-dialog-gp-a15-action-vibraciya-12-knopok-usb-cherno-krasnyy-dlya-pc/" TargetMode="External"/><Relationship Id="rId_hyperlink_4827" Type="http://schemas.openxmlformats.org/officeDocument/2006/relationships/hyperlink" Target="http://&#1101;&#1083;&#1077;&#1082;&#1090;&#1088;&#1086;-&#1084;&#1072;&#1088;&#1082;&#1077;&#1090;.&#1088;&#1092;/product/184031/geympad-provodnoy-genius-maxfire-grandias-usb-8-knopok-knopka-turbo-dlya-pc/" TargetMode="External"/><Relationship Id="rId_hyperlink_4828" Type="http://schemas.openxmlformats.org/officeDocument/2006/relationships/hyperlink" Target="http://&#1101;&#1083;&#1077;&#1082;&#1090;&#1088;&#1086;-&#1084;&#1072;&#1088;&#1082;&#1077;&#1090;.&#1088;&#1092;/product/230855/dzhoystik-dlya-dendi-forma-sega-9pin-seryy/" TargetMode="External"/><Relationship Id="rId_hyperlink_4829" Type="http://schemas.openxmlformats.org/officeDocument/2006/relationships/hyperlink" Target="http://&#1101;&#1083;&#1077;&#1082;&#1090;&#1088;&#1086;-&#1084;&#1072;&#1088;&#1082;&#1077;&#1090;.&#1088;&#1092;/product/217965/dzhoystik-dlya-dendi-steepler-15pin/" TargetMode="External"/><Relationship Id="rId_hyperlink_4830" Type="http://schemas.openxmlformats.org/officeDocument/2006/relationships/hyperlink" Target="http://&#1101;&#1083;&#1077;&#1082;&#1090;&#1088;&#1086;-&#1084;&#1072;&#1088;&#1082;&#1077;&#1090;.&#1088;&#1092;/product/169767/dzhoystik-dlya-dendi-klassicheskiy-9pin-g1/" TargetMode="External"/><Relationship Id="rId_hyperlink_4831" Type="http://schemas.openxmlformats.org/officeDocument/2006/relationships/hyperlink" Target="http://&#1101;&#1083;&#1077;&#1082;&#1090;&#1088;&#1086;-&#1084;&#1072;&#1088;&#1082;&#1077;&#1090;.&#1088;&#1092;/product/125952/dzhoystik-dlya-dendi-rogatyy-15pin/" TargetMode="External"/><Relationship Id="rId_hyperlink_4832" Type="http://schemas.openxmlformats.org/officeDocument/2006/relationships/hyperlink" Target="http://&#1101;&#1083;&#1077;&#1082;&#1090;&#1088;&#1086;-&#1084;&#1072;&#1088;&#1082;&#1077;&#1090;.&#1088;&#1092;/product/175472/kabel-antennyy-rf-dlya-dendi-15-metra/" TargetMode="External"/><Relationship Id="rId_hyperlink_4833" Type="http://schemas.openxmlformats.org/officeDocument/2006/relationships/hyperlink" Target="http://&#1101;&#1083;&#1077;&#1082;&#1090;&#1088;&#1086;-&#1084;&#1072;&#1088;&#1082;&#1077;&#1090;.&#1088;&#1092;/product/125953/pistolet-svetovoy-dlya-dendi-15pin/" TargetMode="External"/><Relationship Id="rId_hyperlink_4834" Type="http://schemas.openxmlformats.org/officeDocument/2006/relationships/hyperlink" Target="http://&#1101;&#1083;&#1077;&#1082;&#1090;&#1088;&#1086;-&#1084;&#1072;&#1088;&#1082;&#1077;&#1090;.&#1088;&#1092;/product/169770/pistolet-svetovoy-dlya-dendi-9pin/" TargetMode="External"/><Relationship Id="rId_hyperlink_4835" Type="http://schemas.openxmlformats.org/officeDocument/2006/relationships/hyperlink" Target="http://&#1101;&#1083;&#1077;&#1082;&#1090;&#1088;&#1086;-&#1084;&#1072;&#1088;&#1082;&#1077;&#1090;.&#1088;&#1092;/product/231271/akkumulyator-dlya-geympada-xbox-one-1400mah-pg-xb001-ipega/" TargetMode="External"/><Relationship Id="rId_hyperlink_4836" Type="http://schemas.openxmlformats.org/officeDocument/2006/relationships/hyperlink" Target="http://&#1101;&#1083;&#1077;&#1082;&#1090;&#1088;&#1086;-&#1084;&#1072;&#1088;&#1082;&#1077;&#1090;.&#1088;&#1092;/product/226559/zaryadnaya-stanciya-dlya-x-box-one-hbx-002-iplay/" TargetMode="External"/><Relationship Id="rId_hyperlink_4837" Type="http://schemas.openxmlformats.org/officeDocument/2006/relationships/hyperlink" Target="http://&#1101;&#1083;&#1077;&#1082;&#1090;&#1088;&#1086;-&#1084;&#1072;&#1088;&#1082;&#1077;&#1090;.&#1088;&#1092;/product/226558/zaryadnaya-stanciya-dlya-x-box-one-x1002-oivo/" TargetMode="External"/><Relationship Id="rId_hyperlink_4838" Type="http://schemas.openxmlformats.org/officeDocument/2006/relationships/hyperlink" Target="http://&#1101;&#1083;&#1077;&#1082;&#1090;&#1088;&#1086;-&#1084;&#1072;&#1088;&#1082;&#1077;&#1090;.&#1088;&#1092;/product/224006/zaryadnaya-stanciya-dlya-geympadov-x-box-dual-charging-dock-iv-x1002-oivo/" TargetMode="External"/><Relationship Id="rId_hyperlink_4839" Type="http://schemas.openxmlformats.org/officeDocument/2006/relationships/hyperlink" Target="http://&#1101;&#1083;&#1077;&#1082;&#1090;&#1088;&#1086;-&#1084;&#1072;&#1088;&#1082;&#1077;&#1090;.&#1088;&#1092;/product/229240/setevoy-adapter-dlya-xbox-360-ac-adapter-kinect/" TargetMode="External"/><Relationship Id="rId_hyperlink_4840" Type="http://schemas.openxmlformats.org/officeDocument/2006/relationships/hyperlink" Target="http://&#1101;&#1083;&#1077;&#1082;&#1090;&#1088;&#1086;-&#1084;&#1072;&#1088;&#1082;&#1077;&#1090;.&#1088;&#1092;/product/218962/setevoy-adapter-dlya-xbox-360-e/" TargetMode="External"/><Relationship Id="rId_hyperlink_4841" Type="http://schemas.openxmlformats.org/officeDocument/2006/relationships/hyperlink" Target="http://&#1101;&#1083;&#1077;&#1082;&#1090;&#1088;&#1086;-&#1084;&#1072;&#1088;&#1082;&#1077;&#1090;.&#1088;&#1092;/product/221544/setevoy-adapter-dlya-xbox-360-fat/" TargetMode="External"/><Relationship Id="rId_hyperlink_4842" Type="http://schemas.openxmlformats.org/officeDocument/2006/relationships/hyperlink" Target="http://&#1101;&#1083;&#1077;&#1082;&#1090;&#1088;&#1086;-&#1084;&#1072;&#1088;&#1082;&#1077;&#1090;.&#1088;&#1092;/product/228709/setevoy-adapter-dlya-xbox-360-one/" TargetMode="External"/><Relationship Id="rId_hyperlink_4843" Type="http://schemas.openxmlformats.org/officeDocument/2006/relationships/hyperlink" Target="http://&#1101;&#1083;&#1077;&#1082;&#1090;&#1088;&#1086;-&#1084;&#1072;&#1088;&#1082;&#1077;&#1090;.&#1088;&#1092;/product/177568/geympad-besprovodnoy-do-3-metrov-15-knopok-2-stika-dlya-xbox-360-chernyy/" TargetMode="External"/><Relationship Id="rId_hyperlink_4844" Type="http://schemas.openxmlformats.org/officeDocument/2006/relationships/hyperlink" Target="http://&#1101;&#1083;&#1077;&#1082;&#1090;&#1088;&#1086;-&#1084;&#1072;&#1088;&#1082;&#1077;&#1090;.&#1088;&#1092;/product/221289/geympad-provodnoy-17-metra-obratnaya-svyaz-15-knopok-2-stika-dlya-xbox-360-i-pc-chernyy-52a-00003-krasnaya-korobka/" TargetMode="External"/><Relationship Id="rId_hyperlink_4845" Type="http://schemas.openxmlformats.org/officeDocument/2006/relationships/hyperlink" Target="http://&#1101;&#1083;&#1077;&#1082;&#1090;&#1088;&#1086;-&#1084;&#1072;&#1088;&#1082;&#1077;&#1090;.&#1088;&#1092;/product/240743/geympad-provodnoy-dlya-xbox-360-chernyy-52a-00003-krasnaya-korobka/" TargetMode="External"/><Relationship Id="rId_hyperlink_4846" Type="http://schemas.openxmlformats.org/officeDocument/2006/relationships/hyperlink" Target="http://&#1101;&#1083;&#1077;&#1082;&#1090;&#1088;&#1086;-&#1084;&#1072;&#1088;&#1082;&#1077;&#1090;.&#1088;&#1092;/product/222599/akkumulyator-dlya-geympada-ps4-battery-pack-duaishock-2000mah-blister-shnur-v-komplekte/" TargetMode="External"/><Relationship Id="rId_hyperlink_4847" Type="http://schemas.openxmlformats.org/officeDocument/2006/relationships/hyperlink" Target="http://&#1101;&#1083;&#1077;&#1082;&#1090;&#1088;&#1086;-&#1084;&#1072;&#1088;&#1082;&#1077;&#1090;.&#1088;&#1092;/product/230027/zaryadnaya-stanciya-dlya-geympada-ps5-dobe-tp5-0537b/" TargetMode="External"/><Relationship Id="rId_hyperlink_4848" Type="http://schemas.openxmlformats.org/officeDocument/2006/relationships/hyperlink" Target="http://&#1101;&#1083;&#1077;&#1082;&#1090;&#1088;&#1086;-&#1084;&#1072;&#1088;&#1082;&#1077;&#1090;.&#1088;&#1092;/product/222554/zaryadnaya-stanciya-dlya-geympadov-ps4-dobe-tp4-002-chernaya/" TargetMode="External"/><Relationship Id="rId_hyperlink_4849" Type="http://schemas.openxmlformats.org/officeDocument/2006/relationships/hyperlink" Target="http://&#1101;&#1083;&#1077;&#1082;&#1090;&#1088;&#1086;-&#1084;&#1072;&#1088;&#1082;&#1077;&#1090;.&#1088;&#1092;/product/178098/kabel-komponentnyy-dlya-ps2ps3/" TargetMode="External"/><Relationship Id="rId_hyperlink_4850" Type="http://schemas.openxmlformats.org/officeDocument/2006/relationships/hyperlink" Target="http://&#1101;&#1083;&#1077;&#1082;&#1090;&#1088;&#1086;-&#1084;&#1072;&#1088;&#1082;&#1077;&#1090;.&#1088;&#1092;/product/229636/karta-pamyati-256mb-dlya-ps2-scph-10100/" TargetMode="External"/><Relationship Id="rId_hyperlink_4851" Type="http://schemas.openxmlformats.org/officeDocument/2006/relationships/hyperlink" Target="http://&#1101;&#1083;&#1077;&#1082;&#1090;&#1088;&#1086;-&#1084;&#1072;&#1088;&#1082;&#1077;&#1090;.&#1088;&#1092;/product/217957/perehodnik-dlya-geympada-ps2-pc/" TargetMode="External"/><Relationship Id="rId_hyperlink_4852" Type="http://schemas.openxmlformats.org/officeDocument/2006/relationships/hyperlink" Target="http://&#1101;&#1083;&#1077;&#1082;&#1090;&#1088;&#1086;-&#1084;&#1072;&#1088;&#1082;&#1077;&#1090;.&#1088;&#1092;/product/233681/geympad-besprovodnoy-dlya-pcps2-dvtech-js86-shock-laser/" TargetMode="External"/><Relationship Id="rId_hyperlink_4853" Type="http://schemas.openxmlformats.org/officeDocument/2006/relationships/hyperlink" Target="http://&#1101;&#1083;&#1077;&#1082;&#1090;&#1088;&#1086;-&#1084;&#1072;&#1088;&#1082;&#1077;&#1090;.&#1088;&#1092;/product/169740/geympad-besprovodnoy-s-resiverom-do-10-metrov-vibraciya-dlya-ps2/" TargetMode="External"/><Relationship Id="rId_hyperlink_4854" Type="http://schemas.openxmlformats.org/officeDocument/2006/relationships/hyperlink" Target="http://&#1101;&#1083;&#1077;&#1082;&#1090;&#1088;&#1086;-&#1084;&#1072;&#1088;&#1082;&#1077;&#1090;.&#1088;&#1092;/product/223179/geympad-besprovodnoy-dlya-ps3-krasnyy/" TargetMode="External"/><Relationship Id="rId_hyperlink_4855" Type="http://schemas.openxmlformats.org/officeDocument/2006/relationships/hyperlink" Target="http://&#1101;&#1083;&#1077;&#1082;&#1090;&#1088;&#1086;-&#1084;&#1072;&#1088;&#1082;&#1077;&#1090;.&#1088;&#1092;/product/240742/geympad-besprovodnoy-dlya-ps3-siniy/" TargetMode="External"/><Relationship Id="rId_hyperlink_4856" Type="http://schemas.openxmlformats.org/officeDocument/2006/relationships/hyperlink" Target="http://&#1101;&#1083;&#1077;&#1082;&#1090;&#1088;&#1086;-&#1084;&#1072;&#1088;&#1082;&#1077;&#1090;.&#1088;&#1092;/product/225457/geympad-besprovodnoy-orbita-169-bluetooth-15-knopok-2-stika-vibraciya-dlya-ps3-ot-pcg02-belyy/" TargetMode="External"/><Relationship Id="rId_hyperlink_4857" Type="http://schemas.openxmlformats.org/officeDocument/2006/relationships/hyperlink" Target="http://&#1101;&#1083;&#1077;&#1082;&#1090;&#1088;&#1086;-&#1084;&#1072;&#1088;&#1082;&#1077;&#1090;.&#1088;&#1092;/product/225459/geympad-besprovodnoy-orbita-169-bluetooth-15-knopok-2-stika-vibraciya-dlya-ps3-ot-pcg02-krasnyy/" TargetMode="External"/><Relationship Id="rId_hyperlink_4858" Type="http://schemas.openxmlformats.org/officeDocument/2006/relationships/hyperlink" Target="http://&#1101;&#1083;&#1077;&#1082;&#1090;&#1088;&#1086;-&#1084;&#1072;&#1088;&#1082;&#1077;&#1090;.&#1088;&#1092;/product/225461/geympad-besprovodnoy-orbita-169-bluetooth-15-knopok-2-stika-vibraciya-dlya-ps3-ot-pcg02-serebro/" TargetMode="External"/><Relationship Id="rId_hyperlink_4859" Type="http://schemas.openxmlformats.org/officeDocument/2006/relationships/hyperlink" Target="http://&#1101;&#1083;&#1077;&#1082;&#1090;&#1088;&#1086;-&#1084;&#1072;&#1088;&#1082;&#1077;&#1090;.&#1088;&#1092;/product/225462/geympad-besprovodnoy-orbita-169-bluetooth-15-knopok-2-stika-vibraciya-dlya-ps3-ot-pcg02-siniy/" TargetMode="External"/><Relationship Id="rId_hyperlink_4860" Type="http://schemas.openxmlformats.org/officeDocument/2006/relationships/hyperlink" Target="http://&#1101;&#1083;&#1077;&#1082;&#1090;&#1088;&#1086;-&#1084;&#1072;&#1088;&#1082;&#1077;&#1090;.&#1088;&#1092;/product/152267/geympad-besprovodnoy-orbita-169-bluetooth-15-knopok-2-stika-vibraciya-dlya-ps3-ot-pcg02-chernyy/" TargetMode="External"/><Relationship Id="rId_hyperlink_4861" Type="http://schemas.openxmlformats.org/officeDocument/2006/relationships/hyperlink" Target="http://&#1101;&#1083;&#1077;&#1082;&#1090;&#1088;&#1086;-&#1084;&#1072;&#1088;&#1082;&#1077;&#1090;.&#1088;&#1092;/product/232699/geympad-provodnoy-dlya-konsoli-ps3-i-pk-smartbuy-rush-buzzy-chernyy/" TargetMode="External"/><Relationship Id="rId_hyperlink_4862" Type="http://schemas.openxmlformats.org/officeDocument/2006/relationships/hyperlink" Target="http://&#1101;&#1083;&#1077;&#1082;&#1090;&#1088;&#1086;-&#1084;&#1072;&#1088;&#1082;&#1077;&#1090;.&#1088;&#1092;/product/245635/geympad-besprovodnoy-bluetooth-r4-dlya-pristavki-chernyy/" TargetMode="External"/><Relationship Id="rId_hyperlink_4863" Type="http://schemas.openxmlformats.org/officeDocument/2006/relationships/hyperlink" Target="http://&#1101;&#1083;&#1077;&#1082;&#1090;&#1088;&#1086;-&#1084;&#1072;&#1088;&#1082;&#1077;&#1090;.&#1088;&#1092;/product/239211/geympad-besprovodnoy-bluetooth-15-knopok-2-stika-vibraciya-dlya-ps4-pc-android-ios-ot-pcg12-krasnyy/" TargetMode="External"/><Relationship Id="rId_hyperlink_4864" Type="http://schemas.openxmlformats.org/officeDocument/2006/relationships/hyperlink" Target="http://&#1101;&#1083;&#1077;&#1082;&#1090;&#1088;&#1086;-&#1084;&#1072;&#1088;&#1082;&#1077;&#1090;.&#1088;&#1092;/product/239210/geympad-besprovodnoy-bluetooth-15-knopok-2-stika-vibraciya-dlya-ps4-pc-android-ios-ot-pcg12-siniy/" TargetMode="External"/><Relationship Id="rId_hyperlink_4865" Type="http://schemas.openxmlformats.org/officeDocument/2006/relationships/hyperlink" Target="http://&#1101;&#1083;&#1077;&#1082;&#1090;&#1088;&#1086;-&#1084;&#1072;&#1088;&#1082;&#1077;&#1090;.&#1088;&#1092;/product/232836/geympad-besprovodnoy-dlya-ps4-wireless-v2-barca/" TargetMode="External"/><Relationship Id="rId_hyperlink_4866" Type="http://schemas.openxmlformats.org/officeDocument/2006/relationships/hyperlink" Target="http://&#1101;&#1083;&#1077;&#1082;&#1090;&#1088;&#1086;-&#1084;&#1072;&#1088;&#1082;&#1077;&#1090;.&#1088;&#1092;/product/233230/geympad-besprovodnoy-dlya-ps4-wireless-v2-kamuflyazh-krasnyy-upakovka-paket/" TargetMode="External"/><Relationship Id="rId_hyperlink_4867" Type="http://schemas.openxmlformats.org/officeDocument/2006/relationships/hyperlink" Target="http://&#1101;&#1083;&#1077;&#1082;&#1090;&#1088;&#1086;-&#1084;&#1072;&#1088;&#1082;&#1077;&#1090;.&#1088;&#1092;/product/220929/geympad-besprovodnoy-dlya-ps4-wireless-v2-sinyaya-polnoch/" TargetMode="External"/><Relationship Id="rId_hyperlink_4868" Type="http://schemas.openxmlformats.org/officeDocument/2006/relationships/hyperlink" Target="http://&#1101;&#1083;&#1077;&#1082;&#1090;&#1088;&#1086;-&#1084;&#1072;&#1088;&#1082;&#1077;&#1090;.&#1088;&#1092;/product/241731/geympad-provodnoy-15-knopok-2-stika-vibraciya-dlya-ps4-pc-ot-pcg13-krasnyy/" TargetMode="External"/><Relationship Id="rId_hyperlink_4869" Type="http://schemas.openxmlformats.org/officeDocument/2006/relationships/hyperlink" Target="http://&#1101;&#1083;&#1077;&#1082;&#1090;&#1088;&#1086;-&#1084;&#1072;&#1088;&#1082;&#1077;&#1090;.&#1088;&#1092;/product/241732/geympad-provodnoy-15-knopok-2-stika-vibraciya-dlya-ps4-pc-ot-pcg13-siniy/" TargetMode="External"/><Relationship Id="rId_hyperlink_4870" Type="http://schemas.openxmlformats.org/officeDocument/2006/relationships/hyperlink" Target="http://&#1101;&#1083;&#1077;&#1082;&#1090;&#1088;&#1086;-&#1084;&#1072;&#1088;&#1082;&#1077;&#1090;.&#1088;&#1092;/product/171992/blok-pitaniya-10v-1000ma-dlya-dendi-i-segi-obratnaya-polyarnost-shteker-55x25mm-1010/" TargetMode="External"/><Relationship Id="rId_hyperlink_4871" Type="http://schemas.openxmlformats.org/officeDocument/2006/relationships/hyperlink" Target="http://&#1101;&#1083;&#1077;&#1082;&#1090;&#1088;&#1086;-&#1084;&#1072;&#1088;&#1082;&#1077;&#1090;.&#1088;&#1092;/product/169741/blok-pitaniya-5v-06a-dlya-dendi-i-segi-pryamaya-polyarnostyu/" TargetMode="External"/><Relationship Id="rId_hyperlink_4872" Type="http://schemas.openxmlformats.org/officeDocument/2006/relationships/hyperlink" Target="http://&#1101;&#1083;&#1077;&#1082;&#1090;&#1088;&#1086;-&#1084;&#1072;&#1088;&#1082;&#1077;&#1090;.&#1088;&#1092;/product/233656/blok-pitaniya-5v-dlya-dendi-i-segi-obratnaya-polyarnost-55h25mm/" TargetMode="External"/><Relationship Id="rId_hyperlink_4873" Type="http://schemas.openxmlformats.org/officeDocument/2006/relationships/hyperlink" Target="http://&#1101;&#1083;&#1077;&#1082;&#1090;&#1088;&#1086;-&#1084;&#1072;&#1088;&#1082;&#1077;&#1090;.&#1088;&#1092;/product/236804/blok-pitaniya-5v-dlya-segi-hamy-55h21mm/" TargetMode="External"/><Relationship Id="rId_hyperlink_4874" Type="http://schemas.openxmlformats.org/officeDocument/2006/relationships/hyperlink" Target="http://&#1101;&#1083;&#1077;&#1082;&#1090;&#1088;&#1086;-&#1084;&#1072;&#1088;&#1082;&#1077;&#1090;.&#1088;&#1092;/product/169742/blok-pitaniya-9v-dlya-dendi-i-segi-obratnaya-polyarnost-55h25mm/" TargetMode="External"/><Relationship Id="rId_hyperlink_4875" Type="http://schemas.openxmlformats.org/officeDocument/2006/relationships/hyperlink" Target="http://&#1101;&#1083;&#1077;&#1082;&#1090;&#1088;&#1086;-&#1084;&#1072;&#1088;&#1082;&#1077;&#1090;.&#1088;&#1092;/product/226064/blok-pitaniya-dlya-sega-1a-10v/" TargetMode="External"/><Relationship Id="rId_hyperlink_4876" Type="http://schemas.openxmlformats.org/officeDocument/2006/relationships/hyperlink" Target="http://&#1101;&#1083;&#1077;&#1082;&#1090;&#1088;&#1086;-&#1084;&#1072;&#1088;&#1082;&#1077;&#1090;.&#1088;&#1092;/product/219602/geympad-besprovodnoy-defender-h7-do-10-metrov-2-dzhoystika-12-knopok-dlya-android/" TargetMode="External"/><Relationship Id="rId_hyperlink_4877" Type="http://schemas.openxmlformats.org/officeDocument/2006/relationships/hyperlink" Target="http://&#1101;&#1083;&#1077;&#1082;&#1090;&#1088;&#1086;-&#1084;&#1072;&#1088;&#1082;&#1077;&#1090;.&#1088;&#1092;/product/125735/geympad-besprovodnoy-ipega-pg-9078/" TargetMode="External"/><Relationship Id="rId_hyperlink_4878" Type="http://schemas.openxmlformats.org/officeDocument/2006/relationships/hyperlink" Target="http://&#1101;&#1083;&#1077;&#1082;&#1090;&#1088;&#1086;-&#1084;&#1072;&#1088;&#1082;&#1077;&#1090;.&#1088;&#1092;/product/234743/geympad-besprovodnoy-ipega-pg-9217a/" TargetMode="External"/><Relationship Id="rId_hyperlink_4879" Type="http://schemas.openxmlformats.org/officeDocument/2006/relationships/hyperlink" Target="http://&#1101;&#1083;&#1077;&#1082;&#1090;&#1088;&#1086;-&#1084;&#1072;&#1088;&#1082;&#1077;&#1090;.&#1088;&#1092;/product/245634/geympad-besprovodnoy-bluetooth-ns21-dlya-ps3-i-ps4-cvetnye/" TargetMode="External"/><Relationship Id="rId_hyperlink_4880" Type="http://schemas.openxmlformats.org/officeDocument/2006/relationships/hyperlink" Target="http://&#1101;&#1083;&#1077;&#1082;&#1090;&#1088;&#1086;-&#1084;&#1072;&#1088;&#1082;&#1077;&#1090;.&#1088;&#1092;/product/234748/geympad-besprovodnoy-ipega-pg-sw018a-sovmestimost-ps3-pc-android/" TargetMode="External"/><Relationship Id="rId_hyperlink_4881" Type="http://schemas.openxmlformats.org/officeDocument/2006/relationships/hyperlink" Target="http://&#1101;&#1083;&#1077;&#1082;&#1090;&#1088;&#1086;-&#1084;&#1072;&#1088;&#1082;&#1077;&#1090;.&#1088;&#1092;/product/234749/geympad-besprovodnoy-ipega-pg-sw038a-sovmestimost-ps3-pc-android/" TargetMode="External"/><Relationship Id="rId_hyperlink_4882" Type="http://schemas.openxmlformats.org/officeDocument/2006/relationships/hyperlink" Target="http://&#1101;&#1083;&#1077;&#1082;&#1090;&#1088;&#1086;-&#1084;&#1072;&#1088;&#1082;&#1077;&#1090;.&#1088;&#1092;/product/242413/geympad-besprovodnoy-universalnyy-orbita-24-gc-ps2ps3pc-ot-pcg18/" TargetMode="External"/><Relationship Id="rId_hyperlink_4883" Type="http://schemas.openxmlformats.org/officeDocument/2006/relationships/hyperlink" Target="http://&#1101;&#1083;&#1077;&#1082;&#1090;&#1088;&#1086;-&#1084;&#1072;&#1088;&#1082;&#1077;&#1090;.&#1088;&#1092;/product/217232/igrovaya-pristavka-16-bit-ii-500-vstroennyh-igr-krasnaya/" TargetMode="External"/><Relationship Id="rId_hyperlink_4884" Type="http://schemas.openxmlformats.org/officeDocument/2006/relationships/hyperlink" Target="http://&#1101;&#1083;&#1077;&#1082;&#1090;&#1088;&#1086;-&#1084;&#1072;&#1088;&#1082;&#1077;&#1090;.&#1088;&#1092;/product/171993/igrovaya-pristavka-16-bit-ii-500-vstroennyh-igr-sinyaya/" TargetMode="External"/><Relationship Id="rId_hyperlink_4885" Type="http://schemas.openxmlformats.org/officeDocument/2006/relationships/hyperlink" Target="http://&#1101;&#1083;&#1077;&#1082;&#1090;&#1088;&#1086;-&#1084;&#1072;&#1088;&#1082;&#1077;&#1090;.&#1088;&#1092;/product/244097/igrovaya-pristavka-8-bit-tv-mini-8bit-gamps-620-chernaya/" TargetMode="External"/><Relationship Id="rId_hyperlink_4886" Type="http://schemas.openxmlformats.org/officeDocument/2006/relationships/hyperlink" Target="http://&#1101;&#1083;&#1077;&#1082;&#1090;&#1088;&#1086;-&#1084;&#1072;&#1088;&#1082;&#1077;&#1090;.&#1088;&#1092;/product/123617/anod-magnievyy-100d1420m4-100410/" TargetMode="External"/><Relationship Id="rId_hyperlink_4887" Type="http://schemas.openxmlformats.org/officeDocument/2006/relationships/hyperlink" Target="http://&#1101;&#1083;&#1077;&#1082;&#1090;&#1088;&#1086;-&#1084;&#1072;&#1088;&#1082;&#1077;&#1090;.&#1088;&#1092;/product/178238/anod-magnievyy-100d18180m6-100401/" TargetMode="External"/><Relationship Id="rId_hyperlink_4888" Type="http://schemas.openxmlformats.org/officeDocument/2006/relationships/hyperlink" Target="http://&#1101;&#1083;&#1077;&#1082;&#1090;&#1088;&#1086;-&#1084;&#1072;&#1088;&#1082;&#1077;&#1090;.&#1088;&#1092;/product/129216/anod-magnievyy-100d18230m6-100406/" TargetMode="External"/><Relationship Id="rId_hyperlink_4889" Type="http://schemas.openxmlformats.org/officeDocument/2006/relationships/hyperlink" Target="http://&#1101;&#1083;&#1077;&#1082;&#1090;&#1088;&#1086;-&#1084;&#1072;&#1088;&#1082;&#1077;&#1090;.&#1088;&#1092;/product/123615/anod-magnievyy-110d2210m5-100411/" TargetMode="External"/><Relationship Id="rId_hyperlink_4890" Type="http://schemas.openxmlformats.org/officeDocument/2006/relationships/hyperlink" Target="http://&#1101;&#1083;&#1077;&#1082;&#1090;&#1088;&#1086;-&#1084;&#1072;&#1088;&#1082;&#1077;&#1090;.&#1088;&#1092;/product/221991/anod-magnievyy-120d1610m4/" TargetMode="External"/><Relationship Id="rId_hyperlink_4891" Type="http://schemas.openxmlformats.org/officeDocument/2006/relationships/hyperlink" Target="http://&#1101;&#1083;&#1077;&#1082;&#1090;&#1088;&#1086;-&#1084;&#1072;&#1088;&#1082;&#1077;&#1090;.&#1088;&#1092;/product/123616/anod-magnievyy-120d1610m6-100405/" TargetMode="External"/><Relationship Id="rId_hyperlink_4892" Type="http://schemas.openxmlformats.org/officeDocument/2006/relationships/hyperlink" Target="http://&#1101;&#1083;&#1077;&#1082;&#1090;&#1088;&#1086;-&#1084;&#1072;&#1088;&#1082;&#1077;&#1090;.&#1088;&#1092;/product/129215/anod-magnievyy-140d1420m4-100403/" TargetMode="External"/><Relationship Id="rId_hyperlink_4893" Type="http://schemas.openxmlformats.org/officeDocument/2006/relationships/hyperlink" Target="http://&#1101;&#1083;&#1077;&#1082;&#1090;&#1088;&#1086;-&#1084;&#1072;&#1088;&#1082;&#1077;&#1090;.&#1088;&#1092;/product/243702/anod-magnievyy-140d1420m5/" TargetMode="External"/><Relationship Id="rId_hyperlink_4894" Type="http://schemas.openxmlformats.org/officeDocument/2006/relationships/hyperlink" Target="http://&#1101;&#1083;&#1077;&#1082;&#1090;&#1088;&#1086;-&#1084;&#1072;&#1088;&#1082;&#1077;&#1090;.&#1088;&#1092;/product/239313/anod-magnievyy-140d1625m4/" TargetMode="External"/><Relationship Id="rId_hyperlink_4895" Type="http://schemas.openxmlformats.org/officeDocument/2006/relationships/hyperlink" Target="http://&#1101;&#1083;&#1077;&#1082;&#1090;&#1088;&#1086;-&#1084;&#1072;&#1088;&#1082;&#1077;&#1090;.&#1088;&#1092;/product/147967/anod-magnievyy-140d2510m5-100421/" TargetMode="External"/><Relationship Id="rId_hyperlink_4896" Type="http://schemas.openxmlformats.org/officeDocument/2006/relationships/hyperlink" Target="http://&#1101;&#1083;&#1077;&#1082;&#1090;&#1088;&#1086;-&#1084;&#1072;&#1088;&#1082;&#1077;&#1090;.&#1088;&#1092;/product/230429/anod-magnievyy-160d1610m6/" TargetMode="External"/><Relationship Id="rId_hyperlink_4897" Type="http://schemas.openxmlformats.org/officeDocument/2006/relationships/hyperlink" Target="http://&#1101;&#1083;&#1077;&#1082;&#1090;&#1088;&#1086;-&#1084;&#1072;&#1088;&#1082;&#1077;&#1090;.&#1088;&#1092;/product/250448/anod-magnievyy-160d204m6/" TargetMode="External"/><Relationship Id="rId_hyperlink_4898" Type="http://schemas.openxmlformats.org/officeDocument/2006/relationships/hyperlink" Target="http://&#1101;&#1083;&#1077;&#1082;&#1090;&#1088;&#1086;-&#1084;&#1072;&#1088;&#1082;&#1077;&#1090;.&#1088;&#1092;/product/249101/anod-magnievyy-200d1610m6/" TargetMode="External"/><Relationship Id="rId_hyperlink_4899" Type="http://schemas.openxmlformats.org/officeDocument/2006/relationships/hyperlink" Target="http://&#1101;&#1083;&#1077;&#1082;&#1090;&#1088;&#1086;-&#1084;&#1072;&#1088;&#1082;&#1077;&#1090;.&#1088;&#1092;/product/147968/anod-magnievyy-200d1635m6-100420/" TargetMode="External"/><Relationship Id="rId_hyperlink_4900" Type="http://schemas.openxmlformats.org/officeDocument/2006/relationships/hyperlink" Target="http://&#1101;&#1083;&#1077;&#1082;&#1090;&#1088;&#1086;-&#1084;&#1072;&#1088;&#1082;&#1077;&#1090;.&#1088;&#1092;/product/218380/anod-magnievyy-200d1810m6/" TargetMode="External"/><Relationship Id="rId_hyperlink_4901" Type="http://schemas.openxmlformats.org/officeDocument/2006/relationships/hyperlink" Target="http://&#1101;&#1083;&#1077;&#1082;&#1090;&#1088;&#1086;-&#1084;&#1072;&#1088;&#1082;&#1077;&#1090;.&#1088;&#1092;/product/178239/anod-magnievyy-200d18180m6-100402/" TargetMode="External"/><Relationship Id="rId_hyperlink_4902" Type="http://schemas.openxmlformats.org/officeDocument/2006/relationships/hyperlink" Target="http://&#1101;&#1083;&#1077;&#1082;&#1090;&#1088;&#1086;-&#1084;&#1072;&#1088;&#1082;&#1077;&#1090;.&#1088;&#1092;/product/178236/anod-magnievyy-200d2010m5-100412/" TargetMode="External"/><Relationship Id="rId_hyperlink_4903" Type="http://schemas.openxmlformats.org/officeDocument/2006/relationships/hyperlink" Target="http://&#1101;&#1083;&#1077;&#1082;&#1090;&#1088;&#1086;-&#1084;&#1072;&#1088;&#1082;&#1077;&#1090;.&#1088;&#1092;/product/178235/anod-magnievyy-210d1810m4-100429/" TargetMode="External"/><Relationship Id="rId_hyperlink_4904" Type="http://schemas.openxmlformats.org/officeDocument/2006/relationships/hyperlink" Target="http://&#1101;&#1083;&#1077;&#1082;&#1090;&#1088;&#1086;-&#1084;&#1072;&#1088;&#1082;&#1077;&#1090;.&#1088;&#1092;/product/221987/anod-magnievyy-230d2010m5/" TargetMode="External"/><Relationship Id="rId_hyperlink_4905" Type="http://schemas.openxmlformats.org/officeDocument/2006/relationships/hyperlink" Target="http://&#1101;&#1083;&#1077;&#1082;&#1090;&#1088;&#1086;-&#1084;&#1072;&#1088;&#1082;&#1077;&#1090;.&#1088;&#1092;/product/242793/anod-magnievyy-230d2010m6/" TargetMode="External"/><Relationship Id="rId_hyperlink_4906" Type="http://schemas.openxmlformats.org/officeDocument/2006/relationships/hyperlink" Target="http://&#1101;&#1083;&#1077;&#1082;&#1090;&#1088;&#1086;-&#1084;&#1072;&#1088;&#1082;&#1077;&#1090;.&#1088;&#1092;/product/129217/anod-magnievyy-230d2210m5-100408/" TargetMode="External"/><Relationship Id="rId_hyperlink_4907" Type="http://schemas.openxmlformats.org/officeDocument/2006/relationships/hyperlink" Target="http://&#1101;&#1083;&#1077;&#1082;&#1090;&#1088;&#1086;-&#1084;&#1072;&#1088;&#1082;&#1077;&#1090;.&#1088;&#1092;/product/221988/anod-magnievyy-230d2210m6/" TargetMode="External"/><Relationship Id="rId_hyperlink_4908" Type="http://schemas.openxmlformats.org/officeDocument/2006/relationships/hyperlink" Target="http://&#1101;&#1083;&#1077;&#1082;&#1090;&#1088;&#1086;-&#1084;&#1072;&#1088;&#1082;&#1077;&#1090;.&#1088;&#1092;/product/178237/anod-magnievyy-500d2110m5-100416/" TargetMode="External"/><Relationship Id="rId_hyperlink_4909" Type="http://schemas.openxmlformats.org/officeDocument/2006/relationships/hyperlink" Target="http://&#1101;&#1083;&#1077;&#1082;&#1090;&#1088;&#1086;-&#1084;&#1072;&#1088;&#1082;&#1077;&#1090;.&#1088;&#1092;/product/232277/anod-magnievyy-90d1610m6/" TargetMode="External"/><Relationship Id="rId_hyperlink_4910" Type="http://schemas.openxmlformats.org/officeDocument/2006/relationships/hyperlink" Target="http://&#1101;&#1083;&#1077;&#1082;&#1090;&#1088;&#1086;-&#1084;&#1072;&#1088;&#1082;&#1077;&#1090;.&#1088;&#1092;/product/174091/blok-ten-ariston-v-sbore-dlya-vodonagrevateley-i-radiatorov-s-vyklyuchatelem-d021/" TargetMode="External"/><Relationship Id="rId_hyperlink_4911" Type="http://schemas.openxmlformats.org/officeDocument/2006/relationships/hyperlink" Target="http://&#1101;&#1083;&#1077;&#1082;&#1090;&#1088;&#1086;-&#1084;&#1072;&#1088;&#1082;&#1077;&#1090;.&#1088;&#1092;/product/147961/nagrev-element-pa-25kvt-m8-na-flance-70120mm-816098/" TargetMode="External"/><Relationship Id="rId_hyperlink_4912" Type="http://schemas.openxmlformats.org/officeDocument/2006/relationships/hyperlink" Target="http://&#1101;&#1083;&#1077;&#1082;&#1090;&#1088;&#1086;-&#1084;&#1072;&#1088;&#1082;&#1077;&#1090;.&#1088;&#1092;/product/238821/nagrev-element-rca-20kvt-m5-20026/" TargetMode="External"/><Relationship Id="rId_hyperlink_4913" Type="http://schemas.openxmlformats.org/officeDocument/2006/relationships/hyperlink" Target="http://&#1101;&#1083;&#1077;&#1082;&#1090;&#1088;&#1086;-&#1084;&#1072;&#1088;&#1082;&#1077;&#1090;.&#1088;&#1092;/product/165615/nagrev-element-rca-pa-12kvt-l-260mm-pod-anod-m6-flanec-48mm-mednyy-3401240/" TargetMode="External"/><Relationship Id="rId_hyperlink_4914" Type="http://schemas.openxmlformats.org/officeDocument/2006/relationships/hyperlink" Target="http://&#1101;&#1083;&#1077;&#1082;&#1090;&#1088;&#1086;-&#1084;&#1072;&#1088;&#1082;&#1077;&#1090;.&#1088;&#1092;/product/129214/nagrev-element-rca-pa-15kvt-m5-816644/" TargetMode="External"/><Relationship Id="rId_hyperlink_4915" Type="http://schemas.openxmlformats.org/officeDocument/2006/relationships/hyperlink" Target="http://&#1101;&#1083;&#1077;&#1082;&#1090;&#1088;&#1086;-&#1084;&#1072;&#1088;&#1082;&#1077;&#1090;.&#1088;&#1092;/product/165616/nagrev-element-rca-pa-15kvt-l-265mm-pod-anod-m6-flanec-48mm-mednyy-3401242/" TargetMode="External"/><Relationship Id="rId_hyperlink_4916" Type="http://schemas.openxmlformats.org/officeDocument/2006/relationships/hyperlink" Target="http://&#1101;&#1083;&#1077;&#1082;&#1090;&#1088;&#1086;-&#1084;&#1072;&#1088;&#1082;&#1077;&#1090;.&#1088;&#1092;/product/224260/nagrev-element-rca-pa-18kvt-l-260mm-pod-anod-m6-flanec-48mm-mednyy-34012603401878/" TargetMode="External"/><Relationship Id="rId_hyperlink_4917" Type="http://schemas.openxmlformats.org/officeDocument/2006/relationships/hyperlink" Target="http://&#1101;&#1083;&#1077;&#1082;&#1090;&#1088;&#1086;-&#1084;&#1072;&#1088;&#1082;&#1077;&#1090;.&#1088;&#1092;/product/224261/nagrev-element-rca-pa-20kvt-l-260mm-pod-anod-m6-flanec-48mm-mednyy-3401261/" TargetMode="External"/><Relationship Id="rId_hyperlink_4918" Type="http://schemas.openxmlformats.org/officeDocument/2006/relationships/hyperlink" Target="http://&#1101;&#1083;&#1077;&#1082;&#1090;&#1088;&#1086;-&#1084;&#1072;&#1088;&#1082;&#1077;&#1090;.&#1088;&#1092;/product/238820/nagrev-element-rcf-20-kvt-pod-anod-m6-20271/" TargetMode="External"/><Relationship Id="rId_hyperlink_4919" Type="http://schemas.openxmlformats.org/officeDocument/2006/relationships/hyperlink" Target="http://&#1101;&#1083;&#1077;&#1082;&#1090;&#1088;&#1086;-&#1084;&#1072;&#1088;&#1082;&#1077;&#1090;.&#1088;&#1092;/product/224821/nagrev-element-rcf-pa-48mm-12kvt-l-275mm-pod-anod-m6-mednyy-184279/" TargetMode="External"/><Relationship Id="rId_hyperlink_4920" Type="http://schemas.openxmlformats.org/officeDocument/2006/relationships/hyperlink" Target="http://&#1101;&#1083;&#1077;&#1082;&#1090;&#1088;&#1086;-&#1084;&#1072;&#1088;&#1082;&#1077;&#1090;.&#1088;&#1092;/product/165621/nagrev-element-rcf-pa-48mm-20kvt-l-270mm-pod-anod-m6-3401071/" TargetMode="External"/><Relationship Id="rId_hyperlink_4921" Type="http://schemas.openxmlformats.org/officeDocument/2006/relationships/hyperlink" Target="http://&#1101;&#1083;&#1077;&#1082;&#1090;&#1088;&#1086;-&#1084;&#1072;&#1088;&#1082;&#1077;&#1090;.&#1088;&#1092;/product/236059/nagrev-element-rct-20kvt-l-295mm-mednyy-182224/" TargetMode="External"/><Relationship Id="rId_hyperlink_4922" Type="http://schemas.openxmlformats.org/officeDocument/2006/relationships/hyperlink" Target="http://&#1101;&#1083;&#1077;&#1082;&#1090;&#1088;&#1086;-&#1084;&#1072;&#1088;&#1082;&#1077;&#1090;.&#1088;&#1092;/product/236060/nagrev-element-rct-25kvt-l-275mm-mednyy-182248/" TargetMode="External"/><Relationship Id="rId_hyperlink_4923" Type="http://schemas.openxmlformats.org/officeDocument/2006/relationships/hyperlink" Target="http://&#1101;&#1083;&#1077;&#1082;&#1090;&#1088;&#1086;-&#1084;&#1072;&#1088;&#1082;&#1077;&#1090;.&#1088;&#1092;/product/149134/nagrev-element-rct-30-dlya-kotla-20119/" TargetMode="External"/><Relationship Id="rId_hyperlink_4924" Type="http://schemas.openxmlformats.org/officeDocument/2006/relationships/hyperlink" Target="http://&#1101;&#1083;&#1077;&#1082;&#1090;&#1088;&#1086;-&#1084;&#1072;&#1088;&#1082;&#1077;&#1090;.&#1088;&#1092;/product/236061/nagrev-element-rct-30kvt-l-290mm-mednyy-182384/" TargetMode="External"/><Relationship Id="rId_hyperlink_4925" Type="http://schemas.openxmlformats.org/officeDocument/2006/relationships/hyperlink" Target="http://&#1101;&#1083;&#1077;&#1082;&#1090;&#1088;&#1086;-&#1084;&#1072;&#1088;&#1082;&#1077;&#1090;.&#1088;&#1092;/product/165619/nagrev-element-rct-pa-20kvt-l-285mm-pod-anod-m6-mednyy-182251/" TargetMode="External"/><Relationship Id="rId_hyperlink_4926" Type="http://schemas.openxmlformats.org/officeDocument/2006/relationships/hyperlink" Target="http://&#1101;&#1083;&#1077;&#1082;&#1090;&#1088;&#1086;-&#1084;&#1072;&#1088;&#1082;&#1077;&#1090;.&#1088;&#1092;/product/129195/nagrev-element-rct-pa-25kvt-l-285mm-pod-anod-m6-mednyy-182259/" TargetMode="External"/><Relationship Id="rId_hyperlink_4927" Type="http://schemas.openxmlformats.org/officeDocument/2006/relationships/hyperlink" Target="http://&#1101;&#1083;&#1077;&#1082;&#1090;&#1088;&#1086;-&#1084;&#1072;&#1088;&#1082;&#1077;&#1090;.&#1088;&#1092;/product/129193/nagrev-element-rct-tw3-pa-15kvt-m6-c-prokladkoy/" TargetMode="External"/><Relationship Id="rId_hyperlink_4928" Type="http://schemas.openxmlformats.org/officeDocument/2006/relationships/hyperlink" Target="http://&#1101;&#1083;&#1077;&#1082;&#1090;&#1088;&#1086;-&#1084;&#1072;&#1088;&#1082;&#1077;&#1090;.&#1088;&#1092;/product/165631/nagrev-element-rdt-25kvt-m6-s-anodom-i-prokladkoy/" TargetMode="External"/><Relationship Id="rId_hyperlink_4929" Type="http://schemas.openxmlformats.org/officeDocument/2006/relationships/hyperlink" Target="http://&#1101;&#1083;&#1077;&#1082;&#1090;&#1088;&#1086;-&#1084;&#1072;&#1088;&#1082;&#1077;&#1090;.&#1088;&#1092;/product/238822/nagrev-element-rdt-12kvt-pod-anod-m6-30290/" TargetMode="External"/><Relationship Id="rId_hyperlink_4930" Type="http://schemas.openxmlformats.org/officeDocument/2006/relationships/hyperlink" Target="http://&#1101;&#1083;&#1077;&#1082;&#1090;&#1088;&#1086;-&#1084;&#1072;&#1088;&#1082;&#1077;&#1090;.&#1088;&#1092;/product/165629/nagrev-element-rdt-15kvt-m6-s-anodom-i-prokladkoy-20791/" TargetMode="External"/><Relationship Id="rId_hyperlink_4931" Type="http://schemas.openxmlformats.org/officeDocument/2006/relationships/hyperlink" Target="http://&#1101;&#1083;&#1077;&#1082;&#1090;&#1088;&#1086;-&#1084;&#1072;&#1088;&#1082;&#1077;&#1090;.&#1088;&#1092;/product/165623/nagrev-element-rdt-15kvt-m6-r182200/" TargetMode="External"/><Relationship Id="rId_hyperlink_4932" Type="http://schemas.openxmlformats.org/officeDocument/2006/relationships/hyperlink" Target="http://&#1101;&#1083;&#1077;&#1082;&#1090;&#1088;&#1086;-&#1084;&#1072;&#1088;&#1082;&#1077;&#1090;.&#1088;&#1092;/product/138201/nagrev-element-rdt-20kvt-l-290mm-mednyy-182244/" TargetMode="External"/><Relationship Id="rId_hyperlink_4933" Type="http://schemas.openxmlformats.org/officeDocument/2006/relationships/hyperlink" Target="http://&#1101;&#1083;&#1077;&#1082;&#1090;&#1088;&#1086;-&#1084;&#1072;&#1088;&#1082;&#1077;&#1090;.&#1088;&#1092;/product/238819/nagrev-element-rdt-20kvt-pod-anod-m6-20220/" TargetMode="External"/><Relationship Id="rId_hyperlink_4934" Type="http://schemas.openxmlformats.org/officeDocument/2006/relationships/hyperlink" Target="http://&#1101;&#1083;&#1077;&#1082;&#1090;&#1088;&#1086;-&#1084;&#1072;&#1088;&#1082;&#1077;&#1090;.&#1088;&#1092;/product/160534/nagrev-element-rdt-30kvt310-d42mm-mednyy-68130/" TargetMode="External"/><Relationship Id="rId_hyperlink_4935" Type="http://schemas.openxmlformats.org/officeDocument/2006/relationships/hyperlink" Target="http://&#1101;&#1083;&#1077;&#1082;&#1090;&#1088;&#1086;-&#1084;&#1072;&#1088;&#1082;&#1077;&#1090;.&#1088;&#1092;/product/148179/nagrev-element-rdt-tw-15kvt-182222/" TargetMode="External"/><Relationship Id="rId_hyperlink_4936" Type="http://schemas.openxmlformats.org/officeDocument/2006/relationships/hyperlink" Target="http://&#1101;&#1083;&#1077;&#1082;&#1090;&#1088;&#1086;-&#1084;&#1072;&#1088;&#1082;&#1077;&#1090;.&#1088;&#1092;/product/129213/nagrev-element-rdt-tw3-pa-12kvt-m6-c-prokladkoy/" TargetMode="External"/><Relationship Id="rId_hyperlink_4937" Type="http://schemas.openxmlformats.org/officeDocument/2006/relationships/hyperlink" Target="http://&#1101;&#1083;&#1077;&#1082;&#1090;&#1088;&#1086;-&#1084;&#1072;&#1088;&#1082;&#1077;&#1090;.&#1088;&#1092;/product/148177/nagrev-element-rdt-tw3-pa-12kvt-m6-pod-anod/" TargetMode="External"/><Relationship Id="rId_hyperlink_4938" Type="http://schemas.openxmlformats.org/officeDocument/2006/relationships/hyperlink" Target="http://&#1101;&#1083;&#1077;&#1082;&#1090;&#1088;&#1086;-&#1084;&#1072;&#1088;&#1082;&#1077;&#1090;.&#1088;&#1092;/product/129187/nagrev-element-rdt-tw3-pa-15kvt-m6-c-prokladkoy/" TargetMode="External"/><Relationship Id="rId_hyperlink_4939" Type="http://schemas.openxmlformats.org/officeDocument/2006/relationships/hyperlink" Target="http://&#1101;&#1083;&#1077;&#1082;&#1090;&#1088;&#1086;-&#1084;&#1072;&#1088;&#1082;&#1077;&#1090;.&#1088;&#1092;/product/129190/nagrev-element-rf-07kvt-m4-pod-anod-s-prokladkoy-10056/" TargetMode="External"/><Relationship Id="rId_hyperlink_4940" Type="http://schemas.openxmlformats.org/officeDocument/2006/relationships/hyperlink" Target="http://&#1101;&#1083;&#1077;&#1082;&#1090;&#1088;&#1086;-&#1084;&#1072;&#1088;&#1082;&#1077;&#1090;.&#1088;&#1092;/product/129186/nagrev-element-rf-13kvt-medn-anod-m4-prokladka-u10097/" TargetMode="External"/><Relationship Id="rId_hyperlink_4941" Type="http://schemas.openxmlformats.org/officeDocument/2006/relationships/hyperlink" Target="http://&#1101;&#1083;&#1077;&#1082;&#1090;&#1088;&#1086;-&#1084;&#1072;&#1088;&#1082;&#1077;&#1090;.&#1088;&#1092;/product/129201/nagrev-element-rf-15kvt-sg-m6-pod-anod-10078/" TargetMode="External"/><Relationship Id="rId_hyperlink_4942" Type="http://schemas.openxmlformats.org/officeDocument/2006/relationships/hyperlink" Target="http://&#1101;&#1083;&#1077;&#1082;&#1090;&#1088;&#1086;-&#1084;&#1072;&#1088;&#1082;&#1077;&#1090;.&#1088;&#1092;/product/221612/nagrev-element-rf-20kvt-gorizontalnyy-m6-pod-anod-mednyy-3401478/" TargetMode="External"/><Relationship Id="rId_hyperlink_4943" Type="http://schemas.openxmlformats.org/officeDocument/2006/relationships/hyperlink" Target="http://&#1101;&#1083;&#1077;&#1082;&#1090;&#1088;&#1086;-&#1084;&#1072;&#1088;&#1082;&#1077;&#1090;.&#1088;&#1092;/product/123614/nagrev-element-rf64-07kvt-medn-pod-anod-m4-l-250mm-20056/" TargetMode="External"/><Relationship Id="rId_hyperlink_4944" Type="http://schemas.openxmlformats.org/officeDocument/2006/relationships/hyperlink" Target="http://&#1101;&#1083;&#1077;&#1082;&#1090;&#1088;&#1086;-&#1084;&#1072;&#1088;&#1082;&#1077;&#1090;.&#1088;&#1092;/product/124200/nagrev-element-rf64-07kvt-nerzh-pod-anod-m4-240mm-66056/" TargetMode="External"/><Relationship Id="rId_hyperlink_4945" Type="http://schemas.openxmlformats.org/officeDocument/2006/relationships/hyperlink" Target="http://&#1101;&#1083;&#1077;&#1082;&#1090;&#1088;&#1086;-&#1084;&#1072;&#1088;&#1082;&#1077;&#1090;.&#1088;&#1092;/product/123613/nagrev-element-rf64-07kvt-nerzh-pod-anod-m4-l-250mm-20046/" TargetMode="External"/><Relationship Id="rId_hyperlink_4946" Type="http://schemas.openxmlformats.org/officeDocument/2006/relationships/hyperlink" Target="http://&#1101;&#1083;&#1077;&#1082;&#1090;&#1088;&#1086;-&#1084;&#1072;&#1088;&#1082;&#1077;&#1090;.&#1088;&#1092;/product/225510/nagrev-element-rf82-15kvt-l-310mm-pod-anod-m6-nerzh-66079/" TargetMode="External"/><Relationship Id="rId_hyperlink_4947" Type="http://schemas.openxmlformats.org/officeDocument/2006/relationships/hyperlink" Target="http://&#1101;&#1083;&#1077;&#1082;&#1090;&#1088;&#1086;-&#1084;&#1072;&#1088;&#1082;&#1077;&#1090;.&#1088;&#1092;/product/126685/nagrev-element-rf82-15kvt-l-400mm-pod-anod-m6-nerzh-66080/" TargetMode="External"/><Relationship Id="rId_hyperlink_4948" Type="http://schemas.openxmlformats.org/officeDocument/2006/relationships/hyperlink" Target="http://&#1101;&#1083;&#1077;&#1082;&#1090;&#1088;&#1086;-&#1084;&#1072;&#1088;&#1082;&#1077;&#1090;.&#1088;&#1092;/product/225482/nagrev-element-rnsa-pa-12kvt-pod-anod-m4-ovalnyy-flanec-3401160/" TargetMode="External"/><Relationship Id="rId_hyperlink_4949" Type="http://schemas.openxmlformats.org/officeDocument/2006/relationships/hyperlink" Target="http://&#1101;&#1083;&#1077;&#1082;&#1090;&#1088;&#1086;-&#1084;&#1072;&#1088;&#1082;&#1077;&#1090;.&#1088;&#1092;/product/129200/nagrev-element-rnsa-pa-15kvt-pod-anod-m4-ovalnyy-flanec-nerzh/" TargetMode="External"/><Relationship Id="rId_hyperlink_4950" Type="http://schemas.openxmlformats.org/officeDocument/2006/relationships/hyperlink" Target="http://&#1101;&#1083;&#1077;&#1082;&#1090;&#1088;&#1086;-&#1084;&#1072;&#1088;&#1082;&#1077;&#1090;.&#1088;&#1092;/product/124582/nagrev-element-s-termoregulyatorom-rct-25kvt-mednyy-280mm/" TargetMode="External"/><Relationship Id="rId_hyperlink_4951" Type="http://schemas.openxmlformats.org/officeDocument/2006/relationships/hyperlink" Target="http://&#1101;&#1083;&#1077;&#1082;&#1090;&#1088;&#1086;-&#1084;&#1072;&#1088;&#1082;&#1077;&#1090;.&#1088;&#1092;/product/240994/nagrev-element-s-termoregulyatorom-rct-30kvt-mednyy-283mm/" TargetMode="External"/><Relationship Id="rId_hyperlink_4952" Type="http://schemas.openxmlformats.org/officeDocument/2006/relationships/hyperlink" Target="http://&#1101;&#1083;&#1077;&#1082;&#1090;&#1088;&#1086;-&#1084;&#1072;&#1088;&#1082;&#1077;&#1090;.&#1088;&#1092;/product/124580/nagrev-element-s-termoregulyatorom-rct-42-15kvt-70gr-60301/" TargetMode="External"/><Relationship Id="rId_hyperlink_4953" Type="http://schemas.openxmlformats.org/officeDocument/2006/relationships/hyperlink" Target="http://&#1101;&#1083;&#1077;&#1082;&#1090;&#1088;&#1086;-&#1084;&#1072;&#1088;&#1082;&#1077;&#1090;.&#1088;&#1092;/product/247107/nagrev-element-s-termoregulyatorom-rct-42-25kvt-0000570/" TargetMode="External"/><Relationship Id="rId_hyperlink_4954" Type="http://schemas.openxmlformats.org/officeDocument/2006/relationships/hyperlink" Target="http://&#1101;&#1083;&#1077;&#1082;&#1090;&#1088;&#1086;-&#1084;&#1072;&#1088;&#1082;&#1077;&#1090;.&#1088;&#1092;/product/245448/nagrev-element-s-termoregulyatorom-rct-42-35kvt/" TargetMode="External"/><Relationship Id="rId_hyperlink_4955" Type="http://schemas.openxmlformats.org/officeDocument/2006/relationships/hyperlink" Target="http://&#1101;&#1083;&#1077;&#1082;&#1090;&#1088;&#1086;-&#1084;&#1072;&#1088;&#1082;&#1077;&#1090;.&#1088;&#1092;/product/124210/nagrev-element-s-termoregulyatorom-rdt-12kvt-70gr-s-prokladkoy/" TargetMode="External"/><Relationship Id="rId_hyperlink_4956" Type="http://schemas.openxmlformats.org/officeDocument/2006/relationships/hyperlink" Target="http://&#1101;&#1083;&#1077;&#1082;&#1090;&#1088;&#1086;-&#1084;&#1072;&#1088;&#1082;&#1077;&#1090;.&#1088;&#1092;/product/147962/nagrev-element-s-termoregulyatorom-rdt-15kvt-70gr-s-prokladkoy/" TargetMode="External"/><Relationship Id="rId_hyperlink_4957" Type="http://schemas.openxmlformats.org/officeDocument/2006/relationships/hyperlink" Target="http://&#1101;&#1083;&#1077;&#1082;&#1090;&#1088;&#1086;-&#1084;&#1072;&#1088;&#1082;&#1077;&#1090;.&#1088;&#1092;/product/129191/nagrev-element-s-termoregulyatorom-rdt-15kvt-70gr83gr/" TargetMode="External"/><Relationship Id="rId_hyperlink_4958" Type="http://schemas.openxmlformats.org/officeDocument/2006/relationships/hyperlink" Target="http://&#1101;&#1083;&#1077;&#1082;&#1090;&#1088;&#1086;-&#1084;&#1072;&#1088;&#1082;&#1077;&#1090;.&#1088;&#1092;/product/147966/nagrev-element-s-termoregulyatorom-rdt-15kvt-l-295mm-mednyy/" TargetMode="External"/><Relationship Id="rId_hyperlink_4959" Type="http://schemas.openxmlformats.org/officeDocument/2006/relationships/hyperlink" Target="http://&#1101;&#1083;&#1077;&#1082;&#1090;&#1088;&#1086;-&#1084;&#1072;&#1088;&#1082;&#1077;&#1090;.&#1088;&#1092;/product/147963/nagrev-element-s-termoregulyatorom-rdt-20kvt-70gr-s-prokladkoy/" TargetMode="External"/><Relationship Id="rId_hyperlink_4960" Type="http://schemas.openxmlformats.org/officeDocument/2006/relationships/hyperlink" Target="http://&#1101;&#1083;&#1077;&#1082;&#1090;&#1088;&#1086;-&#1084;&#1072;&#1088;&#1082;&#1077;&#1090;.&#1088;&#1092;/product/227057/nagrev-element-s-termoregulyatorom-rdt-20kvt-l-295mm-mednyy/" TargetMode="External"/><Relationship Id="rId_hyperlink_4961" Type="http://schemas.openxmlformats.org/officeDocument/2006/relationships/hyperlink" Target="http://&#1101;&#1083;&#1077;&#1082;&#1090;&#1088;&#1086;-&#1084;&#1072;&#1088;&#1082;&#1077;&#1090;.&#1088;&#1092;/product/225508/nagrev-element-s-termoregulyatorom-rdt-25kvt-l-288mm-mednyy/" TargetMode="External"/><Relationship Id="rId_hyperlink_4962" Type="http://schemas.openxmlformats.org/officeDocument/2006/relationships/hyperlink" Target="http://&#1101;&#1083;&#1077;&#1082;&#1090;&#1088;&#1086;-&#1084;&#1072;&#1088;&#1082;&#1077;&#1090;.&#1088;&#1092;/product/240995/nagrev-element-s-termoregulyatorom-rdt-30kvt-l-283mm-mednyy/" TargetMode="External"/><Relationship Id="rId_hyperlink_4963" Type="http://schemas.openxmlformats.org/officeDocument/2006/relationships/hyperlink" Target="http://&#1101;&#1083;&#1077;&#1082;&#1090;&#1088;&#1086;-&#1084;&#1072;&#1088;&#1082;&#1077;&#1090;.&#1088;&#1092;/product/129211/nagrev-element-s-termoregulyatorom-rdt-40kvt-l-240mm-mednyy/" TargetMode="External"/><Relationship Id="rId_hyperlink_4964" Type="http://schemas.openxmlformats.org/officeDocument/2006/relationships/hyperlink" Target="http://&#1101;&#1083;&#1077;&#1082;&#1090;&#1088;&#1086;-&#1084;&#1072;&#1088;&#1082;&#1077;&#1090;.&#1088;&#1092;/product/227872/nagrevatelnyy-element-ten-ariston-tip-rtm-25kvt/" TargetMode="External"/><Relationship Id="rId_hyperlink_4965" Type="http://schemas.openxmlformats.org/officeDocument/2006/relationships/hyperlink" Target="http://&#1101;&#1083;&#1077;&#1082;&#1090;&#1088;&#1086;-&#1084;&#1072;&#1088;&#1082;&#1077;&#1090;.&#1088;&#1092;/product/166857/ten-b-120kvt-d-2-596mm/" TargetMode="External"/><Relationship Id="rId_hyperlink_4966" Type="http://schemas.openxmlformats.org/officeDocument/2006/relationships/hyperlink" Target="http://&#1101;&#1083;&#1077;&#1082;&#1090;&#1088;&#1086;-&#1084;&#1072;&#1088;&#1082;&#1077;&#1090;.&#1088;&#1092;/product/166855/ten-b-30kvt-d-2-12-75mm/" TargetMode="External"/><Relationship Id="rId_hyperlink_4967" Type="http://schemas.openxmlformats.org/officeDocument/2006/relationships/hyperlink" Target="http://&#1101;&#1083;&#1077;&#1082;&#1090;&#1088;&#1086;-&#1084;&#1072;&#1088;&#1082;&#1077;&#1090;.&#1088;&#1092;/product/166858/ten-b-30kvt-d-2-596mm/" TargetMode="External"/><Relationship Id="rId_hyperlink_4968" Type="http://schemas.openxmlformats.org/officeDocument/2006/relationships/hyperlink" Target="http://&#1101;&#1083;&#1077;&#1082;&#1090;&#1088;&#1086;-&#1084;&#1072;&#1088;&#1082;&#1077;&#1090;.&#1088;&#1092;/product/166861/ten-b-40kvt-d-1-14-42mm/" TargetMode="External"/><Relationship Id="rId_hyperlink_4969" Type="http://schemas.openxmlformats.org/officeDocument/2006/relationships/hyperlink" Target="http://&#1101;&#1083;&#1077;&#1082;&#1090;&#1088;&#1086;-&#1084;&#1072;&#1088;&#1082;&#1077;&#1090;.&#1088;&#1092;/product/166859/ten-b-60kvt-d-2-596mm/" TargetMode="External"/><Relationship Id="rId_hyperlink_4970" Type="http://schemas.openxmlformats.org/officeDocument/2006/relationships/hyperlink" Target="http://&#1101;&#1083;&#1077;&#1082;&#1090;&#1088;&#1086;-&#1084;&#1072;&#1088;&#1082;&#1077;&#1090;.&#1088;&#1092;/product/166860/ten-b-945kvt-d-2-596mm/" TargetMode="External"/><Relationship Id="rId_hyperlink_4971" Type="http://schemas.openxmlformats.org/officeDocument/2006/relationships/hyperlink" Target="http://&#1101;&#1083;&#1077;&#1082;&#1090;&#1088;&#1086;-&#1084;&#1072;&#1088;&#1082;&#1077;&#1090;.&#1088;&#1092;/product/239756/ten-dlya-vody-1000vt-l-210mm-nerzh/" TargetMode="External"/><Relationship Id="rId_hyperlink_4972" Type="http://schemas.openxmlformats.org/officeDocument/2006/relationships/hyperlink" Target="http://&#1101;&#1083;&#1077;&#1082;&#1090;&#1088;&#1086;-&#1084;&#1072;&#1088;&#1082;&#1077;&#1090;.&#1088;&#1092;/product/243649/ten-dlya-vody-1000vt-l-210mm-nerzhaveyuschaya-stal-54564/" TargetMode="External"/><Relationship Id="rId_hyperlink_4973" Type="http://schemas.openxmlformats.org/officeDocument/2006/relationships/hyperlink" Target="http://&#1101;&#1083;&#1077;&#1082;&#1090;&#1088;&#1086;-&#1084;&#1072;&#1088;&#1082;&#1077;&#1090;.&#1088;&#1092;/product/239755/ten-dlya-vody-1500vt-l-250mm-nerzh/" TargetMode="External"/><Relationship Id="rId_hyperlink_4974" Type="http://schemas.openxmlformats.org/officeDocument/2006/relationships/hyperlink" Target="http://&#1101;&#1083;&#1077;&#1082;&#1090;&#1088;&#1086;-&#1084;&#1072;&#1088;&#1082;&#1077;&#1090;.&#1088;&#1092;/product/129210/ten-dlya-vody-2000vt-l-240mm-med/" TargetMode="External"/><Relationship Id="rId_hyperlink_4975" Type="http://schemas.openxmlformats.org/officeDocument/2006/relationships/hyperlink" Target="http://&#1101;&#1083;&#1077;&#1082;&#1090;&#1088;&#1086;-&#1084;&#1072;&#1088;&#1082;&#1077;&#1090;.&#1088;&#1092;/product/239758/ten-dlya-vody-2000vt-l-270mm-nerzh/" TargetMode="External"/><Relationship Id="rId_hyperlink_4976" Type="http://schemas.openxmlformats.org/officeDocument/2006/relationships/hyperlink" Target="http://&#1101;&#1083;&#1077;&#1082;&#1090;&#1088;&#1086;-&#1084;&#1072;&#1088;&#1082;&#1077;&#1090;.&#1088;&#1092;/product/129212/ten-dlya-vody-3000vt-l-240mm-med/" TargetMode="External"/><Relationship Id="rId_hyperlink_4977" Type="http://schemas.openxmlformats.org/officeDocument/2006/relationships/hyperlink" Target="http://&#1101;&#1083;&#1077;&#1082;&#1090;&#1088;&#1086;-&#1084;&#1072;&#1088;&#1082;&#1077;&#1090;.&#1088;&#1092;/product/239759/ten-dlya-vody-3000vt-l-330mm-nerzh/" TargetMode="External"/><Relationship Id="rId_hyperlink_4978" Type="http://schemas.openxmlformats.org/officeDocument/2006/relationships/hyperlink" Target="http://&#1101;&#1083;&#1077;&#1082;&#1090;&#1088;&#1086;-&#1084;&#1072;&#1088;&#1082;&#1077;&#1090;.&#1088;&#1092;/product/224627/ten-dlya-vody-50-a-1325-r-2/" TargetMode="External"/><Relationship Id="rId_hyperlink_4979" Type="http://schemas.openxmlformats.org/officeDocument/2006/relationships/hyperlink" Target="http://&#1101;&#1083;&#1077;&#1082;&#1090;&#1088;&#1086;-&#1084;&#1072;&#1088;&#1082;&#1077;&#1090;.&#1088;&#1092;/product/224628/ten-dlya-vody-60-a-1320-r-2/" TargetMode="External"/><Relationship Id="rId_hyperlink_4980" Type="http://schemas.openxmlformats.org/officeDocument/2006/relationships/hyperlink" Target="http://&#1101;&#1083;&#1077;&#1082;&#1090;&#1088;&#1086;-&#1084;&#1072;&#1088;&#1082;&#1077;&#1090;.&#1088;&#1092;/product/224629/ten-dlya-vody-60-a-13315-r-2/" TargetMode="External"/><Relationship Id="rId_hyperlink_4981" Type="http://schemas.openxmlformats.org/officeDocument/2006/relationships/hyperlink" Target="http://&#1101;&#1083;&#1077;&#1082;&#1090;&#1088;&#1086;-&#1084;&#1072;&#1088;&#1082;&#1077;&#1090;.&#1088;&#1092;/product/224630/ten-dlya-vody-70-a-13315-r-7/" TargetMode="External"/><Relationship Id="rId_hyperlink_4982" Type="http://schemas.openxmlformats.org/officeDocument/2006/relationships/hyperlink" Target="http://&#1101;&#1083;&#1077;&#1082;&#1090;&#1088;&#1086;-&#1084;&#1072;&#1088;&#1082;&#1077;&#1090;.&#1088;&#1092;/product/224798/ten-dlya-vody-80-a-1340-r-2/" TargetMode="External"/><Relationship Id="rId_hyperlink_4983" Type="http://schemas.openxmlformats.org/officeDocument/2006/relationships/hyperlink" Target="http://&#1101;&#1083;&#1077;&#1082;&#1090;&#1088;&#1086;-&#1084;&#1072;&#1088;&#1082;&#1077;&#1090;.&#1088;&#1092;/product/224824/ten-dlya-vody-90-a-1350-r-2/" TargetMode="External"/><Relationship Id="rId_hyperlink_4984" Type="http://schemas.openxmlformats.org/officeDocument/2006/relationships/hyperlink" Target="http://&#1101;&#1083;&#1077;&#1082;&#1090;&#1088;&#1086;-&#1084;&#1072;&#1088;&#1082;&#1077;&#1090;.&#1088;&#1092;/product/224825/ten-dlya-vody-90-a-1350-r-7/" TargetMode="External"/><Relationship Id="rId_hyperlink_4985" Type="http://schemas.openxmlformats.org/officeDocument/2006/relationships/hyperlink" Target="http://&#1101;&#1083;&#1077;&#1082;&#1090;&#1088;&#1086;-&#1084;&#1072;&#1088;&#1082;&#1077;&#1090;.&#1088;&#1092;/product/124583/ten-dlya-vody-gibkiy-1500vt-d08mm-l650mm-nerzh-03415/" TargetMode="External"/><Relationship Id="rId_hyperlink_4986" Type="http://schemas.openxmlformats.org/officeDocument/2006/relationships/hyperlink" Target="http://&#1101;&#1083;&#1077;&#1082;&#1090;&#1088;&#1086;-&#1084;&#1072;&#1088;&#1082;&#1077;&#1090;.&#1088;&#1092;/product/221613/ten-dlya-evn-polaris-20kvt-m4-g-obraznyy-fd2-80-p2000/" TargetMode="External"/><Relationship Id="rId_hyperlink_4987" Type="http://schemas.openxmlformats.org/officeDocument/2006/relationships/hyperlink" Target="http://&#1101;&#1083;&#1077;&#1082;&#1090;&#1088;&#1086;-&#1084;&#1072;&#1088;&#1082;&#1077;&#1090;.&#1088;&#1092;/product/221823/ten-dlya-evn-polaris-fd-20kvt-gor-l-360/" TargetMode="External"/><Relationship Id="rId_hyperlink_4988" Type="http://schemas.openxmlformats.org/officeDocument/2006/relationships/hyperlink" Target="http://&#1101;&#1083;&#1077;&#1082;&#1090;&#1088;&#1086;-&#1084;&#1072;&#1088;&#1082;&#1077;&#1090;.&#1088;&#1092;/product/246843/antivibracionnye-rezinovye-podstavki-shock-pad-dlya-stiralnyh-mashin-4-shtnabor-v-korobke/" TargetMode="External"/><Relationship Id="rId_hyperlink_4989" Type="http://schemas.openxmlformats.org/officeDocument/2006/relationships/hyperlink" Target="http://&#1101;&#1083;&#1077;&#1082;&#1090;&#1088;&#1086;-&#1084;&#1072;&#1088;&#1082;&#1077;&#1090;.&#1088;&#1092;/product/235021/klapan-predohranitelnyy-12-85-bar-chernaya-ruchka/" TargetMode="External"/><Relationship Id="rId_hyperlink_4990" Type="http://schemas.openxmlformats.org/officeDocument/2006/relationships/hyperlink" Target="http://&#1101;&#1083;&#1077;&#1082;&#1090;&#1088;&#1086;-&#1084;&#1072;&#1088;&#1082;&#1077;&#1090;.&#1088;&#1092;/product/148201/kolpak-zaschitnyy-dlya-blokten-g15/" TargetMode="External"/><Relationship Id="rId_hyperlink_4991" Type="http://schemas.openxmlformats.org/officeDocument/2006/relationships/hyperlink" Target="http://&#1101;&#1083;&#1077;&#1082;&#1090;&#1088;&#1086;-&#1084;&#1072;&#1088;&#1082;&#1077;&#1090;.&#1088;&#1092;/product/148202/kolpak-zaschitnyy-dlya-blokten-g2/" TargetMode="External"/><Relationship Id="rId_hyperlink_4992" Type="http://schemas.openxmlformats.org/officeDocument/2006/relationships/hyperlink" Target="http://&#1101;&#1083;&#1077;&#1082;&#1090;&#1088;&#1086;-&#1084;&#1072;&#1088;&#1082;&#1077;&#1090;.&#1088;&#1092;/product/232557/kontrgayka-dlya-blok-tenov-d89mm-rezba-g2-stal-32044/" TargetMode="External"/><Relationship Id="rId_hyperlink_4993" Type="http://schemas.openxmlformats.org/officeDocument/2006/relationships/hyperlink" Target="http://&#1101;&#1083;&#1077;&#1082;&#1090;&#1088;&#1086;-&#1084;&#1072;&#1088;&#1082;&#1077;&#1090;.&#1088;&#1092;/product/232555/kontrgayka-du-15-rdt-rct-rezba-g12-15042/" TargetMode="External"/><Relationship Id="rId_hyperlink_4994" Type="http://schemas.openxmlformats.org/officeDocument/2006/relationships/hyperlink" Target="http://&#1101;&#1083;&#1077;&#1082;&#1090;&#1088;&#1086;-&#1084;&#1072;&#1088;&#1082;&#1077;&#1090;.&#1088;&#1092;/product/242730/kontrgayka-du-32-rdt-rct-rezba-g1-14-stal-s-faskoy/" TargetMode="External"/><Relationship Id="rId_hyperlink_4995" Type="http://schemas.openxmlformats.org/officeDocument/2006/relationships/hyperlink" Target="http://&#1101;&#1083;&#1077;&#1082;&#1090;&#1088;&#1086;-&#1084;&#1072;&#1088;&#1082;&#1077;&#1090;.&#1088;&#1092;/product/148195/fiksator-flanca/" TargetMode="External"/><Relationship Id="rId_hyperlink_4996" Type="http://schemas.openxmlformats.org/officeDocument/2006/relationships/hyperlink" Target="http://&#1101;&#1083;&#1077;&#1082;&#1090;&#1088;&#1086;-&#1084;&#1072;&#1088;&#1082;&#1077;&#1090;.&#1088;&#1092;/product/148193/flanec-kruglyy-eres-5-otverstiy-dlya-evn-termeks-teny-rcf-66825/" TargetMode="External"/><Relationship Id="rId_hyperlink_4997" Type="http://schemas.openxmlformats.org/officeDocument/2006/relationships/hyperlink" Target="http://&#1101;&#1083;&#1077;&#1082;&#1090;&#1088;&#1086;-&#1084;&#1072;&#1088;&#1082;&#1077;&#1090;.&#1088;&#1092;/product/165650/termometr-dlya-evn-16-26/" TargetMode="External"/><Relationship Id="rId_hyperlink_4998" Type="http://schemas.openxmlformats.org/officeDocument/2006/relationships/hyperlink" Target="http://&#1101;&#1083;&#1077;&#1082;&#1090;&#1088;&#1086;-&#1084;&#1072;&#1088;&#1082;&#1077;&#1090;.&#1088;&#1092;/product/165653/termometr-dlya-evn-30-40-66105/" TargetMode="External"/><Relationship Id="rId_hyperlink_4999" Type="http://schemas.openxmlformats.org/officeDocument/2006/relationships/hyperlink" Target="http://&#1101;&#1083;&#1077;&#1082;&#1090;&#1088;&#1086;-&#1084;&#1072;&#1088;&#1082;&#1077;&#1090;.&#1088;&#1092;/product/129228/termostat-dlya-evn-kapilyarnyy-zaschitnyy-spc-105gr100319100310/" TargetMode="External"/><Relationship Id="rId_hyperlink_5000" Type="http://schemas.openxmlformats.org/officeDocument/2006/relationships/hyperlink" Target="http://&#1101;&#1083;&#1077;&#1082;&#1090;&#1088;&#1086;-&#1084;&#1072;&#1088;&#1082;&#1077;&#1090;.&#1088;&#1092;/product/125412/termostat-dlya-evn-kapilyarnyy-zaschitnyy-spc-m-95gr-181419/" TargetMode="External"/><Relationship Id="rId_hyperlink_5001" Type="http://schemas.openxmlformats.org/officeDocument/2006/relationships/hyperlink" Target="http://&#1101;&#1083;&#1077;&#1082;&#1090;&#1088;&#1086;-&#1084;&#1072;&#1088;&#1082;&#1077;&#1090;.&#1088;&#1092;/product/147955/termostat-dlya-evn-kapilyarnyy-reguliruemyy-zaschitnyy-2-kapilyara-3-h-faznyy-7090s-stb-tr-h19/" TargetMode="External"/><Relationship Id="rId_hyperlink_5002" Type="http://schemas.openxmlformats.org/officeDocument/2006/relationships/hyperlink" Target="http://&#1101;&#1083;&#1077;&#1082;&#1090;&#1088;&#1086;-&#1084;&#1072;&#1088;&#1082;&#1077;&#1090;.&#1088;&#1092;/product/129194/termostat-dlya-evn-sterzhnevoy-16a-70gr83gr-200830/" TargetMode="External"/><Relationship Id="rId_hyperlink_5003" Type="http://schemas.openxmlformats.org/officeDocument/2006/relationships/hyperlink" Target="http://&#1101;&#1083;&#1077;&#1082;&#1090;&#1088;&#1086;-&#1084;&#1072;&#1088;&#1082;&#1077;&#1090;.&#1088;&#1092;/product/148183/termostat-dlya-evn-sterzhnevoy-16a-20-60gr95gr-l-2708mm/" TargetMode="External"/><Relationship Id="rId_hyperlink_5004" Type="http://schemas.openxmlformats.org/officeDocument/2006/relationships/hyperlink" Target="http://&#1101;&#1083;&#1077;&#1082;&#1090;&#1088;&#1086;-&#1084;&#1072;&#1088;&#1082;&#1077;&#1090;.&#1088;&#1092;/product/148184/termostat-dlya-evn-sterzhnevoy-bt-7-10-80gr-20a-l-1708mm/" TargetMode="External"/><Relationship Id="rId_hyperlink_5005" Type="http://schemas.openxmlformats.org/officeDocument/2006/relationships/hyperlink" Target="http://&#1101;&#1083;&#1077;&#1082;&#1090;&#1088;&#1086;-&#1084;&#1072;&#1088;&#1082;&#1077;&#1090;.&#1088;&#1092;/product/129181/termostat-dlya-evn-sterzhnevoy-rst-20a-70gr83gr-u181314/" TargetMode="External"/><Relationship Id="rId_hyperlink_5006" Type="http://schemas.openxmlformats.org/officeDocument/2006/relationships/hyperlink" Target="http://&#1101;&#1083;&#1077;&#1082;&#1090;&#1088;&#1086;-&#1084;&#1072;&#1088;&#1082;&#1077;&#1090;.&#1088;&#1092;/product/129182/termostat-dlya-evn-sterzhnevoy-rtm-15a-70gr-u3412105/" TargetMode="External"/><Relationship Id="rId_hyperlink_5007" Type="http://schemas.openxmlformats.org/officeDocument/2006/relationships/hyperlink" Target="http://&#1101;&#1083;&#1077;&#1082;&#1090;&#1088;&#1086;-&#1084;&#1072;&#1088;&#1082;&#1077;&#1090;.&#1088;&#1092;/product/224624/termostat-dlya-evn-sterzhnevoy-rtm-300-15a-73s-3412105/" TargetMode="External"/><Relationship Id="rId_hyperlink_5008" Type="http://schemas.openxmlformats.org/officeDocument/2006/relationships/hyperlink" Target="http://&#1101;&#1083;&#1077;&#1082;&#1090;&#1088;&#1086;-&#1084;&#1072;&#1088;&#1082;&#1077;&#1090;.&#1088;&#1092;/product/235265/termostat-dlya-evn-sterzhnevoy-rts-20a-7493s-s-ruchkoy-181395/" TargetMode="External"/><Relationship Id="rId_hyperlink_5009" Type="http://schemas.openxmlformats.org/officeDocument/2006/relationships/hyperlink" Target="http://&#1101;&#1083;&#1077;&#1082;&#1090;&#1088;&#1086;-&#1084;&#1072;&#1088;&#1082;&#1077;&#1090;.&#1088;&#1092;/product/225505/termostat-dlya-evn-sterzhnevoy-rts-300-16a-7083s-181385/" TargetMode="External"/><Relationship Id="rId_hyperlink_5010" Type="http://schemas.openxmlformats.org/officeDocument/2006/relationships/hyperlink" Target="http://&#1101;&#1083;&#1077;&#1082;&#1090;&#1088;&#1086;-&#1084;&#1072;&#1088;&#1082;&#1077;&#1090;.&#1088;&#1092;/product/148185/termostat-dlya-evn-sterzhnevoy-rts-450-20a-70gr90gr/" TargetMode="External"/><Relationship Id="rId_hyperlink_5011" Type="http://schemas.openxmlformats.org/officeDocument/2006/relationships/hyperlink" Target="http://&#1101;&#1083;&#1077;&#1082;&#1090;&#1088;&#1086;-&#1084;&#1072;&#1088;&#1082;&#1077;&#1090;.&#1088;&#1092;/product/148181/termostat-dlya-evn-sterzhnevoy-tms-20a-7090gr/" TargetMode="External"/><Relationship Id="rId_hyperlink_5012" Type="http://schemas.openxmlformats.org/officeDocument/2006/relationships/hyperlink" Target="http://&#1101;&#1083;&#1077;&#1082;&#1090;&#1088;&#1086;-&#1084;&#1072;&#1088;&#1082;&#1077;&#1090;.&#1088;&#1092;/product/231122/termostat-dlya-evn-sterzhnevoy-tms-300-20a-7090s-tw-3412005/" TargetMode="External"/><Relationship Id="rId_hyperlink_5013" Type="http://schemas.openxmlformats.org/officeDocument/2006/relationships/hyperlink" Target="http://&#1101;&#1083;&#1077;&#1082;&#1090;&#1088;&#1086;-&#1084;&#1072;&#1088;&#1082;&#1077;&#1090;.&#1088;&#1092;/product/148188/prokladka-rezinovaya-5-lepestkov-d-100mm-66483/" TargetMode="External"/><Relationship Id="rId_hyperlink_5014" Type="http://schemas.openxmlformats.org/officeDocument/2006/relationships/hyperlink" Target="http://&#1101;&#1083;&#1077;&#1082;&#1090;&#1088;&#1086;-&#1084;&#1072;&#1088;&#1082;&#1077;&#1090;.&#1088;&#1092;/product/148190/prokladka-rezinovaya-kruglaya-so-smescheniem-66823/" TargetMode="External"/><Relationship Id="rId_hyperlink_5015" Type="http://schemas.openxmlformats.org/officeDocument/2006/relationships/hyperlink" Target="http://&#1101;&#1083;&#1077;&#1082;&#1090;&#1088;&#1086;-&#1084;&#1072;&#1088;&#1082;&#1077;&#1090;.&#1088;&#1092;/product/148187/prokladka-rezinovaya-pod-5-boltov-d-125mm-66482/" TargetMode="External"/><Relationship Id="rId_hyperlink_5016" Type="http://schemas.openxmlformats.org/officeDocument/2006/relationships/hyperlink" Target="http://&#1101;&#1083;&#1077;&#1082;&#1090;&#1088;&#1086;-&#1084;&#1072;&#1088;&#1082;&#1077;&#1090;.&#1088;&#1092;/product/148189/prokladka-rezinovaya-pod-5-boltov-bolshaya-66491/" TargetMode="External"/><Relationship Id="rId_hyperlink_5017" Type="http://schemas.openxmlformats.org/officeDocument/2006/relationships/hyperlink" Target="http://&#1101;&#1083;&#1077;&#1082;&#1090;&#1088;&#1086;-&#1084;&#1072;&#1088;&#1082;&#1077;&#1090;.&#1088;&#1092;/product/226994/prokladka-rezinovaya-pod-6-boltov-125mm-round-66480/" TargetMode="External"/><Relationship Id="rId_hyperlink_5018" Type="http://schemas.openxmlformats.org/officeDocument/2006/relationships/hyperlink" Target="http://&#1101;&#1083;&#1077;&#1082;&#1090;&#1088;&#1086;-&#1084;&#1072;&#1088;&#1082;&#1077;&#1090;.&#1088;&#1092;/product/148191/prokladka-rezinovaya-pod-6-boltov-dlya-electrolux-66818/" TargetMode="External"/><Relationship Id="rId_hyperlink_5019" Type="http://schemas.openxmlformats.org/officeDocument/2006/relationships/hyperlink" Target="http://&#1101;&#1083;&#1077;&#1082;&#1090;&#1088;&#1086;-&#1084;&#1072;&#1088;&#1082;&#1077;&#1090;.&#1088;&#1092;/product/224049/prokladka-uplotnitelnaya-d165mm-fagor-gorenje/" TargetMode="External"/><Relationship Id="rId_hyperlink_5020" Type="http://schemas.openxmlformats.org/officeDocument/2006/relationships/hyperlink" Target="http://&#1101;&#1083;&#1077;&#1082;&#1090;&#1088;&#1086;-&#1084;&#1072;&#1088;&#1082;&#1077;&#1090;.&#1088;&#1092;/product/149135/prokladka-uplotnitelnaya-d67mm-66162/" TargetMode="External"/><Relationship Id="rId_hyperlink_5021" Type="http://schemas.openxmlformats.org/officeDocument/2006/relationships/hyperlink" Target="http://&#1101;&#1083;&#1077;&#1082;&#1090;&#1088;&#1086;-&#1084;&#1072;&#1088;&#1082;&#1077;&#1090;.&#1088;&#1092;/product/149137/prokladka-uplotnitelnaya-d75mm-arist-571312/" TargetMode="External"/><Relationship Id="rId_hyperlink_5022" Type="http://schemas.openxmlformats.org/officeDocument/2006/relationships/hyperlink" Target="http://&#1101;&#1083;&#1077;&#1082;&#1090;&#1088;&#1086;-&#1084;&#1072;&#1088;&#1082;&#1077;&#1090;.&#1088;&#1092;/product/249102/prokladka-uplotnitelnaya-d8836mm-vls-65111788/" TargetMode="External"/><Relationship Id="rId_hyperlink_5023" Type="http://schemas.openxmlformats.org/officeDocument/2006/relationships/hyperlink" Target="http://&#1101;&#1083;&#1077;&#1082;&#1090;&#1088;&#1086;-&#1084;&#1072;&#1088;&#1082;&#1077;&#1090;.&#1088;&#1092;/product/224048/prokladka-uplotnitelnaya-d92mm-66148/" TargetMode="External"/><Relationship Id="rId_hyperlink_5024" Type="http://schemas.openxmlformats.org/officeDocument/2006/relationships/hyperlink" Target="http://&#1101;&#1083;&#1077;&#1082;&#1090;&#1088;&#1086;-&#1084;&#1072;&#1088;&#1082;&#1077;&#1090;.&#1088;&#1092;/product/230024/prokladka-uplotnitelnaya-rcf-115mm/" TargetMode="External"/><Relationship Id="rId_hyperlink_5025" Type="http://schemas.openxmlformats.org/officeDocument/2006/relationships/hyperlink" Target="http://&#1101;&#1083;&#1077;&#1082;&#1090;&#1088;&#1086;-&#1084;&#1072;&#1088;&#1082;&#1077;&#1090;.&#1088;&#1092;/product/129224/prokladka-uplotnitelnaya-rcs-rnsa-oval/" TargetMode="External"/><Relationship Id="rId_hyperlink_5026" Type="http://schemas.openxmlformats.org/officeDocument/2006/relationships/hyperlink" Target="http://&#1101;&#1083;&#1077;&#1082;&#1090;&#1088;&#1086;-&#1084;&#1072;&#1088;&#1082;&#1077;&#1090;.&#1088;&#1092;/product/238818/prokladka-uplotnitelnaya-rf-d62x175mm/" TargetMode="External"/><Relationship Id="rId_hyperlink_5027" Type="http://schemas.openxmlformats.org/officeDocument/2006/relationships/hyperlink" Target="http://&#1101;&#1083;&#1077;&#1082;&#1090;&#1088;&#1086;-&#1084;&#1072;&#1088;&#1082;&#1077;&#1090;.&#1088;&#1092;/product/129222/prokladka-uplotnitelnaya-rf-d64x125mm-nizkaya-66125/" TargetMode="External"/><Relationship Id="rId_hyperlink_5028" Type="http://schemas.openxmlformats.org/officeDocument/2006/relationships/hyperlink" Target="http://&#1101;&#1083;&#1077;&#1082;&#1090;&#1088;&#1086;-&#1084;&#1072;&#1088;&#1082;&#1077;&#1090;.&#1088;&#1092;/product/224047/prokladka-uplotnitelnaya-rf48-04-d48mm-66125/" TargetMode="External"/><Relationship Id="rId_hyperlink_5029" Type="http://schemas.openxmlformats.org/officeDocument/2006/relationships/hyperlink" Target="http://&#1101;&#1083;&#1077;&#1082;&#1090;&#1088;&#1086;-&#1084;&#1072;&#1088;&#1082;&#1077;&#1090;.&#1088;&#1092;/product/249103/prokladka-uplotnitelnaya-dlya-tena-g12-21h31h2-paronit/" TargetMode="External"/><Relationship Id="rId_hyperlink_5030" Type="http://schemas.openxmlformats.org/officeDocument/2006/relationships/hyperlink" Target="http://&#1101;&#1083;&#1077;&#1082;&#1090;&#1088;&#1086;-&#1084;&#1072;&#1088;&#1082;&#1077;&#1090;.&#1088;&#1092;/product/226993/prokladka-uplotnitelnaya-oval-abc-50-80l/" TargetMode="External"/><Relationship Id="rId_hyperlink_5031" Type="http://schemas.openxmlformats.org/officeDocument/2006/relationships/hyperlink" Target="http://&#1101;&#1083;&#1077;&#1082;&#1090;&#1088;&#1086;-&#1084;&#1072;&#1088;&#1082;&#1077;&#1090;.&#1088;&#1092;/product/224052/prokladka-uplotnitelnaya-paronit-ariston/" TargetMode="External"/><Relationship Id="rId_hyperlink_5032" Type="http://schemas.openxmlformats.org/officeDocument/2006/relationships/hyperlink" Target="http://&#1101;&#1083;&#1077;&#1082;&#1090;&#1088;&#1086;-&#1084;&#1072;&#1088;&#1082;&#1077;&#1090;.&#1088;&#1092;/product/124589/prokladka-uplotnitelnaya-rezinovaya-kruglaya-so-smescheniem-66823/" TargetMode="External"/><Relationship Id="rId_hyperlink_5033" Type="http://schemas.openxmlformats.org/officeDocument/2006/relationships/hyperlink" Target="http://&#1101;&#1083;&#1077;&#1082;&#1090;&#1088;&#1086;-&#1084;&#1072;&#1088;&#1082;&#1077;&#1090;.&#1088;&#1092;/product/149139/prokladka-flanca-5-boltov-65151710/" TargetMode="External"/><Relationship Id="rId_hyperlink_5034" Type="http://schemas.openxmlformats.org/officeDocument/2006/relationships/hyperlink" Target="http://&#1101;&#1083;&#1077;&#1082;&#1090;&#1088;&#1086;-&#1084;&#1072;&#1088;&#1082;&#1077;&#1090;.&#1088;&#1092;/product/149138/prokladka-flanca-d126mm-5-otv-65865/" TargetMode="External"/><Relationship Id="rId_hyperlink_5035" Type="http://schemas.openxmlformats.org/officeDocument/2006/relationships/hyperlink" Target="http://&#1101;&#1083;&#1077;&#1082;&#1090;&#1088;&#1086;-&#1084;&#1072;&#1088;&#1082;&#1077;&#1090;.&#1088;&#1092;/product/148194/flanec-ovalnyy-rca-s-prokladkoy-993012/" TargetMode="External"/><Relationship Id="rId_hyperlink_5036" Type="http://schemas.openxmlformats.org/officeDocument/2006/relationships/hyperlink" Target="http://&#1101;&#1083;&#1077;&#1082;&#1090;&#1088;&#1086;-&#1084;&#1072;&#1088;&#1082;&#1077;&#1090;.&#1088;&#1092;/product/236032/kolco-dlya-ekch-180/" TargetMode="External"/><Relationship Id="rId_hyperlink_5037" Type="http://schemas.openxmlformats.org/officeDocument/2006/relationships/hyperlink" Target="http://&#1101;&#1083;&#1077;&#1082;&#1090;&#1088;&#1086;-&#1084;&#1072;&#1088;&#1082;&#1077;&#1090;.&#1088;&#1092;/product/236033/kolco-dlya-ekch-220/" TargetMode="External"/><Relationship Id="rId_hyperlink_5038" Type="http://schemas.openxmlformats.org/officeDocument/2006/relationships/hyperlink" Target="http://&#1101;&#1083;&#1077;&#1082;&#1090;&#1088;&#1086;-&#1084;&#1072;&#1088;&#1082;&#1077;&#1090;.&#1088;&#1092;/product/236034/konforka-ekch-145-10kvt-220v-s-obodom-webo/" TargetMode="External"/><Relationship Id="rId_hyperlink_5039" Type="http://schemas.openxmlformats.org/officeDocument/2006/relationships/hyperlink" Target="http://&#1101;&#1083;&#1077;&#1082;&#1090;&#1088;&#1086;-&#1084;&#1072;&#1088;&#1082;&#1077;&#1090;.&#1088;&#1092;/product/236037/konforka-ekch-180-15kvt-220v-s-obodom-webo/" TargetMode="External"/><Relationship Id="rId_hyperlink_5040" Type="http://schemas.openxmlformats.org/officeDocument/2006/relationships/hyperlink" Target="http://&#1101;&#1083;&#1077;&#1082;&#1090;&#1088;&#1086;-&#1084;&#1072;&#1088;&#1082;&#1077;&#1090;.&#1088;&#1092;/product/243700/konforka-ekche-145-15kvt-220v-s-obodom-webo/" TargetMode="External"/><Relationship Id="rId_hyperlink_5041" Type="http://schemas.openxmlformats.org/officeDocument/2006/relationships/hyperlink" Target="http://&#1101;&#1083;&#1077;&#1082;&#1090;&#1088;&#1086;-&#1084;&#1072;&#1088;&#1082;&#1077;&#1090;.&#1088;&#1092;/product/243701/konforka-ekche-180-20kvt-220v-s-obodom-webo/" TargetMode="External"/><Relationship Id="rId_hyperlink_5042" Type="http://schemas.openxmlformats.org/officeDocument/2006/relationships/hyperlink" Target="http://&#1101;&#1083;&#1077;&#1082;&#1090;&#1088;&#1086;-&#1084;&#1072;&#1088;&#1082;&#1077;&#1090;.&#1088;&#1092;/product/166778/krestovina-chashi-dlya-el-plity-mechta/" TargetMode="External"/><Relationship Id="rId_hyperlink_5043" Type="http://schemas.openxmlformats.org/officeDocument/2006/relationships/hyperlink" Target="http://&#1101;&#1083;&#1077;&#1082;&#1090;&#1088;&#1086;-&#1084;&#1072;&#1088;&#1082;&#1077;&#1090;.&#1088;&#1092;/product/232796/pezorozzhig-dlya-gazovoy-kolonki-010284c/" TargetMode="External"/><Relationship Id="rId_hyperlink_5044" Type="http://schemas.openxmlformats.org/officeDocument/2006/relationships/hyperlink" Target="http://&#1101;&#1083;&#1077;&#1082;&#1090;&#1088;&#1086;-&#1084;&#1072;&#1088;&#1082;&#1077;&#1090;.&#1088;&#1092;/product/236040/chasha-pod-ten-s-krestovinoy-dlya-eplity-mechta/" TargetMode="External"/><Relationship Id="rId_hyperlink_5045" Type="http://schemas.openxmlformats.org/officeDocument/2006/relationships/hyperlink" Target="http://&#1101;&#1083;&#1077;&#1082;&#1090;&#1088;&#1086;-&#1084;&#1072;&#1088;&#1082;&#1077;&#1090;.&#1088;&#1092;/product/165671/pereklyuchatel-konf-6kont5-pozego-4625866509-pm-16-5-19/" TargetMode="External"/><Relationship Id="rId_hyperlink_5046" Type="http://schemas.openxmlformats.org/officeDocument/2006/relationships/hyperlink" Target="http://&#1101;&#1083;&#1077;&#1082;&#1090;&#1088;&#1086;-&#1084;&#1072;&#1088;&#1082;&#1077;&#1090;.&#1088;&#1092;/product/166784/pereklyuchatel-moschnosti-dlya-ep-mechta-pm-16-23-52-30/" TargetMode="External"/><Relationship Id="rId_hyperlink_5047" Type="http://schemas.openxmlformats.org/officeDocument/2006/relationships/hyperlink" Target="http://&#1101;&#1083;&#1077;&#1082;&#1090;&#1088;&#1086;-&#1084;&#1072;&#1088;&#1082;&#1077;&#1090;.&#1088;&#1092;/product/184054/pereklyuchatel-moschnosti-dlya-ep-mechta-pm-16-5-01-16a-220v-konforka/" TargetMode="External"/><Relationship Id="rId_hyperlink_5048" Type="http://schemas.openxmlformats.org/officeDocument/2006/relationships/hyperlink" Target="http://&#1101;&#1083;&#1077;&#1082;&#1090;&#1088;&#1086;-&#1084;&#1072;&#1088;&#1082;&#1077;&#1090;.&#1088;&#1092;/product/184052/pereklyuchatel-moschnosti-dlya-ep-mechta-pm-16-5-05-16a-220v-duhovka/" TargetMode="External"/><Relationship Id="rId_hyperlink_5049" Type="http://schemas.openxmlformats.org/officeDocument/2006/relationships/hyperlink" Target="http://&#1101;&#1083;&#1077;&#1082;&#1090;&#1088;&#1086;-&#1084;&#1072;&#1088;&#1082;&#1077;&#1090;.&#1088;&#1092;/product/184053/pereklyuchatel-moschnosti-dlya-ep-mechta-pm-16-5-06-16a-220v-duhovka/" TargetMode="External"/><Relationship Id="rId_hyperlink_5050" Type="http://schemas.openxmlformats.org/officeDocument/2006/relationships/hyperlink" Target="http://&#1101;&#1083;&#1077;&#1082;&#1090;&#1088;&#1086;-&#1084;&#1072;&#1088;&#1082;&#1077;&#1090;.&#1088;&#1092;/product/218400/pereklyuchatel-moschnosti-dlya-ep-ardo-651067119-pm-4-ego-4623866834-duhovka/" TargetMode="External"/><Relationship Id="rId_hyperlink_5051" Type="http://schemas.openxmlformats.org/officeDocument/2006/relationships/hyperlink" Target="http://&#1101;&#1083;&#1077;&#1082;&#1090;&#1088;&#1086;-&#1084;&#1072;&#1088;&#1082;&#1077;&#1090;.&#1088;&#1092;/product/239124/pereklyuchatel-moschnosti-dlya-ep-beko-263100004-ego4202900027000-duhovka/" TargetMode="External"/><Relationship Id="rId_hyperlink_5052" Type="http://schemas.openxmlformats.org/officeDocument/2006/relationships/hyperlink" Target="http://&#1101;&#1083;&#1077;&#1082;&#1090;&#1088;&#1086;-&#1084;&#1072;&#1088;&#1082;&#1077;&#1090;.&#1088;&#1092;/product/239132/pereklyuchatel-moschnosti-dlya-ep-beko-263900054-gottak-7la870701k-duhovka/" TargetMode="External"/><Relationship Id="rId_hyperlink_5053" Type="http://schemas.openxmlformats.org/officeDocument/2006/relationships/hyperlink" Target="http://&#1101;&#1083;&#1077;&#1082;&#1090;&#1088;&#1086;-&#1084;&#1072;&#1088;&#1082;&#1077;&#1090;.&#1088;&#1092;/product/218406/pereklyuchatel-moschnosti-dlya-ep-bosch-424123-pm-8-dreefs-11he099-duhovka/" TargetMode="External"/><Relationship Id="rId_hyperlink_5054" Type="http://schemas.openxmlformats.org/officeDocument/2006/relationships/hyperlink" Target="http://&#1101;&#1083;&#1077;&#1082;&#1090;&#1088;&#1086;-&#1084;&#1072;&#1088;&#1082;&#1077;&#1090;.&#1088;&#1092;/product/239129/pereklyuchatel-moschnosti-dlya-ep-candy-42814656-41003026-ego-4625866521-duhovka/" TargetMode="External"/><Relationship Id="rId_hyperlink_5055" Type="http://schemas.openxmlformats.org/officeDocument/2006/relationships/hyperlink" Target="http://&#1101;&#1083;&#1077;&#1082;&#1090;&#1088;&#1086;-&#1084;&#1072;&#1088;&#1082;&#1077;&#1090;.&#1088;&#1092;/product/239134/pereklyuchatel-moschnosti-dlya-ep-falcon-hatko-inoksan-north-rada-4927215746000/" TargetMode="External"/><Relationship Id="rId_hyperlink_5056" Type="http://schemas.openxmlformats.org/officeDocument/2006/relationships/hyperlink" Target="http://&#1101;&#1083;&#1077;&#1082;&#1090;&#1088;&#1086;-&#1084;&#1072;&#1088;&#1082;&#1077;&#1090;.&#1088;&#1092;/product/218402/pereklyuchatel-moschnosti-dlya-ep-gefest-pm-5-4625866523-duhovka/" TargetMode="External"/><Relationship Id="rId_hyperlink_5057" Type="http://schemas.openxmlformats.org/officeDocument/2006/relationships/hyperlink" Target="http://&#1101;&#1083;&#1077;&#1082;&#1090;&#1088;&#1086;-&#1084;&#1072;&#1088;&#1082;&#1077;&#1090;.&#1088;&#1092;/product/177840/pereklyuchatel-moschnosti-dlya-ep-gefest-pm-7-4627266508-duh/" TargetMode="External"/><Relationship Id="rId_hyperlink_5058" Type="http://schemas.openxmlformats.org/officeDocument/2006/relationships/hyperlink" Target="http://&#1101;&#1083;&#1077;&#1082;&#1090;&#1088;&#1086;-&#1084;&#1072;&#1088;&#1082;&#1077;&#1090;.&#1088;&#1092;/product/218396/pereklyuchatel-moschnosti-dlya-ep-hansa-8001684-pm-10-dreefs-19he002-duhovka/" TargetMode="External"/><Relationship Id="rId_hyperlink_5059" Type="http://schemas.openxmlformats.org/officeDocument/2006/relationships/hyperlink" Target="http://&#1101;&#1083;&#1077;&#1082;&#1090;&#1088;&#1086;-&#1084;&#1072;&#1088;&#1082;&#1077;&#1090;.&#1088;&#1092;/product/239135/pereklyuchatel-moschnosti-dlya-ep-hansa-8002197-dreefs-5he066/" TargetMode="External"/><Relationship Id="rId_hyperlink_5060" Type="http://schemas.openxmlformats.org/officeDocument/2006/relationships/hyperlink" Target="http://&#1101;&#1083;&#1077;&#1082;&#1090;&#1088;&#1086;-&#1084;&#1072;&#1088;&#1082;&#1077;&#1090;.&#1088;&#1092;/product/218403/pereklyuchatel-moschnosti-dlya-ep-hansa-8002198-pm-5-ego-4623866650-duhovka/" TargetMode="External"/><Relationship Id="rId_hyperlink_5061" Type="http://schemas.openxmlformats.org/officeDocument/2006/relationships/hyperlink" Target="http://&#1101;&#1083;&#1077;&#1082;&#1090;&#1088;&#1086;-&#1084;&#1072;&#1088;&#1082;&#1077;&#1090;.&#1088;&#1092;/product/218404/pereklyuchatel-moschnosti-dlya-ep-hansa-8009532-pm-7-dreefs-5he070074-konforka/" TargetMode="External"/><Relationship Id="rId_hyperlink_5062" Type="http://schemas.openxmlformats.org/officeDocument/2006/relationships/hyperlink" Target="http://&#1101;&#1083;&#1077;&#1082;&#1090;&#1088;&#1086;-&#1084;&#1072;&#1088;&#1082;&#1077;&#1090;.&#1088;&#1092;/product/239130/pereklyuchatel-moschnosti-dlya-ep-hansa-8031478-pm-6-dreefs-11he149-duhovka/" TargetMode="External"/><Relationship Id="rId_hyperlink_5063" Type="http://schemas.openxmlformats.org/officeDocument/2006/relationships/hyperlink" Target="http://&#1101;&#1083;&#1077;&#1082;&#1090;&#1088;&#1086;-&#1084;&#1072;&#1088;&#1082;&#1077;&#1090;.&#1088;&#1092;/product/218398/pereklyuchatel-moschnosti-dlya-ep-hansa-8061790-pm-12-dreefs-19he099-duhovka/" TargetMode="External"/><Relationship Id="rId_hyperlink_5064" Type="http://schemas.openxmlformats.org/officeDocument/2006/relationships/hyperlink" Target="http://&#1101;&#1083;&#1077;&#1082;&#1090;&#1088;&#1086;-&#1084;&#1072;&#1088;&#1082;&#1077;&#1090;.&#1088;&#1092;/product/239122/pereklyuchatel-moschnosti-dlya-ep-hansa-8061791-pm-10-dreefs-11he242-800810-duhovka/" TargetMode="External"/><Relationship Id="rId_hyperlink_5065" Type="http://schemas.openxmlformats.org/officeDocument/2006/relationships/hyperlink" Target="http://&#1101;&#1083;&#1077;&#1082;&#1090;&#1088;&#1086;-&#1084;&#1072;&#1088;&#1082;&#1077;&#1090;.&#1088;&#1092;/product/239131/pereklyuchatel-moschnosti-dlya-ep-hansa-8062049-pm-6-dreefs-11he009-duhovka/" TargetMode="External"/><Relationship Id="rId_hyperlink_5066" Type="http://schemas.openxmlformats.org/officeDocument/2006/relationships/hyperlink" Target="http://&#1101;&#1083;&#1077;&#1082;&#1090;&#1088;&#1086;-&#1084;&#1072;&#1088;&#1082;&#1077;&#1090;.&#1088;&#1092;/product/218399/pereklyuchatel-moschnosti-dlya-ep-hansa-8062894-pm-12-gottak-7la821001k-duhovka/" TargetMode="External"/><Relationship Id="rId_hyperlink_5067" Type="http://schemas.openxmlformats.org/officeDocument/2006/relationships/hyperlink" Target="http://&#1101;&#1083;&#1077;&#1082;&#1090;&#1088;&#1086;-&#1084;&#1072;&#1088;&#1082;&#1077;&#1090;.&#1088;&#1092;/product/239127/pereklyuchatel-moschnosti-dlya-ep-hansa-amica-kaiser-8050043-gottak-7la820405-duhovka/" TargetMode="External"/><Relationship Id="rId_hyperlink_5068" Type="http://schemas.openxmlformats.org/officeDocument/2006/relationships/hyperlink" Target="http://&#1101;&#1083;&#1077;&#1082;&#1090;&#1088;&#1086;-&#1084;&#1072;&#1088;&#1082;&#1077;&#1090;.&#1088;&#1092;/product/239123/pereklyuchatel-moschnosti-dlya-ep-hansa-darina-800803-gottak-duhovka/" TargetMode="External"/><Relationship Id="rId_hyperlink_5069" Type="http://schemas.openxmlformats.org/officeDocument/2006/relationships/hyperlink" Target="http://&#1101;&#1083;&#1077;&#1082;&#1090;&#1088;&#1086;-&#1084;&#1072;&#1088;&#1082;&#1077;&#1090;.&#1088;&#1092;/product/239128/pereklyuchatel-moschnosti-dlya-ep-rika-880-pm-5-duhovka/" TargetMode="External"/><Relationship Id="rId_hyperlink_5070" Type="http://schemas.openxmlformats.org/officeDocument/2006/relationships/hyperlink" Target="http://&#1101;&#1083;&#1077;&#1082;&#1090;&#1088;&#1086;-&#1084;&#1072;&#1088;&#1082;&#1077;&#1090;.&#1088;&#1092;/product/218405/pereklyuchatel-moschnosti-dlya-ep-whirlpool-ariston-zanussi-049824-ego-4132723010-konforka/" TargetMode="External"/><Relationship Id="rId_hyperlink_5071" Type="http://schemas.openxmlformats.org/officeDocument/2006/relationships/hyperlink" Target="http://&#1101;&#1083;&#1077;&#1082;&#1090;&#1088;&#1086;-&#1084;&#1072;&#1088;&#1082;&#1077;&#1090;.&#1088;&#1092;/product/218397/pereklyuchatel-moschnosti-dlya-ep-whirlpool-fagor-481227528152-pm-10-dreefs-11he017-duhovka/" TargetMode="External"/><Relationship Id="rId_hyperlink_5072" Type="http://schemas.openxmlformats.org/officeDocument/2006/relationships/hyperlink" Target="http://&#1101;&#1083;&#1077;&#1082;&#1090;&#1088;&#1086;-&#1084;&#1072;&#1088;&#1082;&#1077;&#1090;.&#1088;&#1092;/product/239136/pereklyuchatel-moschnosti-dlya-ep-zanussi-electrolux-3303162006-dreefs-11he045-duhovka/" TargetMode="External"/><Relationship Id="rId_hyperlink_5073" Type="http://schemas.openxmlformats.org/officeDocument/2006/relationships/hyperlink" Target="http://&#1101;&#1083;&#1077;&#1082;&#1090;&#1088;&#1086;-&#1084;&#1072;&#1088;&#1082;&#1077;&#1090;.&#1088;&#1092;/product/166793/pereklyuchatel-moschnosti-dlya-ep-gorene-228637-pm-6-dreefs-11he175-duhovka/" TargetMode="External"/><Relationship Id="rId_hyperlink_5074" Type="http://schemas.openxmlformats.org/officeDocument/2006/relationships/hyperlink" Target="http://&#1101;&#1083;&#1077;&#1082;&#1090;&#1088;&#1086;-&#1084;&#1072;&#1088;&#1082;&#1077;&#1090;.&#1088;&#1092;/product/166791/pereklyuchatel-moschnosti-dlya-ep-gorene-228657-pm-5-dreefs-11he172-duhovka/" TargetMode="External"/><Relationship Id="rId_hyperlink_5075" Type="http://schemas.openxmlformats.org/officeDocument/2006/relationships/hyperlink" Target="http://&#1101;&#1083;&#1077;&#1082;&#1090;&#1088;&#1086;-&#1084;&#1072;&#1088;&#1082;&#1077;&#1090;.&#1088;&#1092;/product/166794/pereklyuchatel-moschnosti-dlya-ep-gorene-617740-pm-6-dreefs-11he023-duhovka/" TargetMode="External"/><Relationship Id="rId_hyperlink_5076" Type="http://schemas.openxmlformats.org/officeDocument/2006/relationships/hyperlink" Target="http://&#1101;&#1083;&#1077;&#1082;&#1090;&#1088;&#1086;-&#1084;&#1072;&#1088;&#1082;&#1077;&#1090;.&#1088;&#1092;/product/218360/pereklyuchatel-moschnosti-dlya-ep-gorene-617742-pm-8-dreefs-11he024-duhovka/" TargetMode="External"/><Relationship Id="rId_hyperlink_5077" Type="http://schemas.openxmlformats.org/officeDocument/2006/relationships/hyperlink" Target="http://&#1101;&#1083;&#1077;&#1082;&#1090;&#1088;&#1086;-&#1084;&#1072;&#1088;&#1082;&#1077;&#1090;.&#1088;&#1092;/product/218394/pereklyuchatel-moschnosti-dlya-ep-gorene-617743-296331-pm-10-dreefs-11he025-duhovka/" TargetMode="External"/><Relationship Id="rId_hyperlink_5078" Type="http://schemas.openxmlformats.org/officeDocument/2006/relationships/hyperlink" Target="http://&#1101;&#1083;&#1077;&#1082;&#1090;&#1088;&#1086;-&#1084;&#1072;&#1088;&#1082;&#1077;&#1090;.&#1088;&#1092;/product/177839/pereklyuchatel-moschnosti-dlya-ep-gorene-618126-pm-6-dreefs-11he033-duhovka/" TargetMode="External"/><Relationship Id="rId_hyperlink_5079" Type="http://schemas.openxmlformats.org/officeDocument/2006/relationships/hyperlink" Target="http://&#1101;&#1083;&#1077;&#1082;&#1090;&#1088;&#1086;-&#1084;&#1072;&#1088;&#1082;&#1077;&#1090;.&#1088;&#1092;/product/218395/pereklyuchatel-moschnosti-dlya-ep-gorene-618130-296288-pm-10-dreefs-11he035-duhovka/" TargetMode="External"/><Relationship Id="rId_hyperlink_5080" Type="http://schemas.openxmlformats.org/officeDocument/2006/relationships/hyperlink" Target="http://&#1101;&#1083;&#1077;&#1082;&#1090;&#1088;&#1086;-&#1084;&#1072;&#1088;&#1082;&#1077;&#1090;.&#1088;&#1092;/product/166789/pereklyuchatel-moschnosti-dlya-ep-gorene-pm-3-ego-4623866500/" TargetMode="External"/><Relationship Id="rId_hyperlink_5081" Type="http://schemas.openxmlformats.org/officeDocument/2006/relationships/hyperlink" Target="http://&#1101;&#1083;&#1077;&#1082;&#1090;&#1088;&#1086;-&#1084;&#1072;&#1088;&#1082;&#1077;&#1090;.&#1088;&#1092;/product/166796/pereklyuchatel-moschnosti-dlya-ep-gorene-pm-7-4627266500k/" TargetMode="External"/><Relationship Id="rId_hyperlink_5082" Type="http://schemas.openxmlformats.org/officeDocument/2006/relationships/hyperlink" Target="http://&#1101;&#1083;&#1077;&#1082;&#1090;&#1088;&#1086;-&#1084;&#1072;&#1088;&#1082;&#1077;&#1090;.&#1088;&#1092;/product/166797/pereklyuchatel-moschnosti-dlya-ep-gorene-pm-7-ego-4627266500/" TargetMode="External"/><Relationship Id="rId_hyperlink_5083" Type="http://schemas.openxmlformats.org/officeDocument/2006/relationships/hyperlink" Target="http://&#1101;&#1083;&#1077;&#1082;&#1090;&#1088;&#1086;-&#1084;&#1072;&#1088;&#1082;&#1077;&#1090;.&#1088;&#1092;/product/166792/pereklyuchatel-moschnosti-dlya-ep-gorene-hansa-amica-beko-8050044-pm-5-gottak-7la820510-duhovka/" TargetMode="External"/><Relationship Id="rId_hyperlink_5084" Type="http://schemas.openxmlformats.org/officeDocument/2006/relationships/hyperlink" Target="http://&#1101;&#1083;&#1077;&#1082;&#1090;&#1088;&#1086;-&#1084;&#1072;&#1088;&#1082;&#1077;&#1090;.&#1088;&#1092;/product/166798/pereklyuchatel-moschnosti-dlya-ep-lysva-pm-7-konforka-pod-tyagu/" TargetMode="External"/><Relationship Id="rId_hyperlink_5085" Type="http://schemas.openxmlformats.org/officeDocument/2006/relationships/hyperlink" Target="http://&#1101;&#1083;&#1077;&#1082;&#1090;&#1088;&#1086;-&#1084;&#1072;&#1088;&#1082;&#1077;&#1090;.&#1088;&#1092;/product/239137/pereklyuchatel-moschnosti-dlya-ep-lyseva-komfort-27-23711/" TargetMode="External"/><Relationship Id="rId_hyperlink_5086" Type="http://schemas.openxmlformats.org/officeDocument/2006/relationships/hyperlink" Target="http://&#1101;&#1083;&#1077;&#1082;&#1090;&#1088;&#1086;-&#1084;&#1072;&#1088;&#1082;&#1077;&#1090;.&#1088;&#1092;/product/166785/pereklyuchatel-moschnosti-dlya-ep-pm-16-3-21/" TargetMode="External"/><Relationship Id="rId_hyperlink_5087" Type="http://schemas.openxmlformats.org/officeDocument/2006/relationships/hyperlink" Target="http://&#1101;&#1083;&#1077;&#1082;&#1090;&#1088;&#1086;-&#1084;&#1072;&#1088;&#1082;&#1077;&#1090;.&#1088;&#1092;/product/166787/pereklyuchatel-moschnosti-dlya-ep-pm-16-7-03/" TargetMode="External"/><Relationship Id="rId_hyperlink_5088" Type="http://schemas.openxmlformats.org/officeDocument/2006/relationships/hyperlink" Target="http://&#1101;&#1083;&#1077;&#1082;&#1090;&#1088;&#1086;-&#1084;&#1072;&#1088;&#1082;&#1077;&#1090;.&#1088;&#1092;/product/166788/pereklyuchatel-moschnosti-dlya-ep-pm-16-7-03-03-zamena-2pm-16-7-03-02/" TargetMode="External"/><Relationship Id="rId_hyperlink_5089" Type="http://schemas.openxmlformats.org/officeDocument/2006/relationships/hyperlink" Target="http://&#1101;&#1083;&#1077;&#1082;&#1090;&#1088;&#1086;-&#1084;&#1072;&#1088;&#1082;&#1077;&#1090;.&#1088;&#1092;/product/166802/pereklyuchatel-moschnosti-dlya-ep-pm27-2353-k-5poz-duhovka/" TargetMode="External"/><Relationship Id="rId_hyperlink_5090" Type="http://schemas.openxmlformats.org/officeDocument/2006/relationships/hyperlink" Target="http://&#1101;&#1083;&#1077;&#1082;&#1090;&#1088;&#1086;-&#1084;&#1072;&#1088;&#1082;&#1077;&#1090;.&#1088;&#1092;/product/166805/pereklyuchatel-moschnosti-dlya-ep-pm27-2375p-7poz-konforka/" TargetMode="External"/><Relationship Id="rId_hyperlink_5091" Type="http://schemas.openxmlformats.org/officeDocument/2006/relationships/hyperlink" Target="http://&#1101;&#1083;&#1077;&#1082;&#1090;&#1088;&#1086;-&#1084;&#1072;&#1088;&#1082;&#1077;&#1090;.&#1088;&#1092;/product/166799/pereklyuchatel-moschnosti-dlya-ep-elektra-pm-7/" TargetMode="External"/><Relationship Id="rId_hyperlink_5092" Type="http://schemas.openxmlformats.org/officeDocument/2006/relationships/hyperlink" Target="http://&#1101;&#1083;&#1077;&#1082;&#1090;&#1088;&#1086;-&#1084;&#1072;&#1088;&#1082;&#1077;&#1090;.&#1088;&#1092;/product/239126/pereklyuchatel-moschnosti-dlya-ep-elektra-novovyatka-pm-3/" TargetMode="External"/><Relationship Id="rId_hyperlink_5093" Type="http://schemas.openxmlformats.org/officeDocument/2006/relationships/hyperlink" Target="http://&#1101;&#1083;&#1077;&#1082;&#1090;&#1088;&#1086;-&#1084;&#1072;&#1088;&#1082;&#1077;&#1090;.&#1088;&#1092;/product/239138/pereklyuchatel-moschnosti-dlya-ep-elektra-novovyatka-dlinnyy-pm-7/" TargetMode="External"/><Relationship Id="rId_hyperlink_5094" Type="http://schemas.openxmlformats.org/officeDocument/2006/relationships/hyperlink" Target="http://&#1101;&#1083;&#1077;&#1082;&#1090;&#1088;&#1086;-&#1084;&#1072;&#1088;&#1082;&#1077;&#1090;.&#1088;&#1092;/product/158456/taymer-duhovki-mehanicheskiy-dkj-y1-60min16a22mm/" TargetMode="External"/><Relationship Id="rId_hyperlink_5095" Type="http://schemas.openxmlformats.org/officeDocument/2006/relationships/hyperlink" Target="http://&#1101;&#1083;&#1077;&#1082;&#1090;&#1088;&#1086;-&#1084;&#1072;&#1088;&#1082;&#1077;&#1090;.&#1088;&#1092;/product/230022/termopara-universalnaya-1200mm-rrescg01komplgaek-9sht/" TargetMode="External"/><Relationship Id="rId_hyperlink_5096" Type="http://schemas.openxmlformats.org/officeDocument/2006/relationships/hyperlink" Target="http://&#1101;&#1083;&#1077;&#1082;&#1090;&#1088;&#1086;-&#1084;&#1072;&#1088;&#1082;&#1077;&#1090;.&#1088;&#1092;/product/230020/termopara-universalnaya-120sm-30mv-komplgaek-5sht/" TargetMode="External"/><Relationship Id="rId_hyperlink_5097" Type="http://schemas.openxmlformats.org/officeDocument/2006/relationships/hyperlink" Target="http://&#1101;&#1083;&#1077;&#1082;&#1090;&#1088;&#1086;-&#1084;&#1072;&#1088;&#1082;&#1077;&#1090;.&#1088;&#1092;/product/230023/termopara-universalnaya-1500mm-rrescg01komplgaek-9sht/" TargetMode="External"/><Relationship Id="rId_hyperlink_5098" Type="http://schemas.openxmlformats.org/officeDocument/2006/relationships/hyperlink" Target="http://&#1101;&#1083;&#1077;&#1082;&#1090;&#1088;&#1086;-&#1084;&#1072;&#1088;&#1082;&#1077;&#1090;.&#1088;&#1092;/product/230021/termopara-universalnaya-150sm-30mv-komplgaek-5sht/" TargetMode="External"/><Relationship Id="rId_hyperlink_5099" Type="http://schemas.openxmlformats.org/officeDocument/2006/relationships/hyperlink" Target="http://&#1101;&#1083;&#1077;&#1082;&#1090;&#1088;&#1086;-&#1084;&#1072;&#1088;&#1082;&#1077;&#1090;.&#1088;&#1092;/product/230634/termopara-universalnaya-dlya-gazovyh-plit-i-kotlov-30sm-30mv-komplgaek-5sht/" TargetMode="External"/><Relationship Id="rId_hyperlink_5100" Type="http://schemas.openxmlformats.org/officeDocument/2006/relationships/hyperlink" Target="http://&#1101;&#1083;&#1077;&#1082;&#1090;&#1088;&#1086;-&#1084;&#1072;&#1088;&#1082;&#1077;&#1090;.&#1088;&#1092;/product/230635/termopara-universalnaya-dlya-gazovyh-plit-i-kotlov-60sm-30mv-komplgaek-5sht/" TargetMode="External"/><Relationship Id="rId_hyperlink_5101" Type="http://schemas.openxmlformats.org/officeDocument/2006/relationships/hyperlink" Target="http://&#1101;&#1083;&#1077;&#1082;&#1090;&#1088;&#1086;-&#1084;&#1072;&#1088;&#1082;&#1077;&#1090;.&#1088;&#1092;/product/230636/termopara-universalnaya-dlya-gazovyh-plit-i-kotlov-90sm-30mv-komplgaek-5sht/" TargetMode="External"/><Relationship Id="rId_hyperlink_5102" Type="http://schemas.openxmlformats.org/officeDocument/2006/relationships/hyperlink" Target="http://&#1101;&#1083;&#1077;&#1082;&#1090;&#1088;&#1086;-&#1084;&#1072;&#1088;&#1082;&#1077;&#1090;.&#1088;&#1092;/product/231128/termoregulyator-duhovki-beko-114m55-285s-ego-5517053030-263100015/" TargetMode="External"/><Relationship Id="rId_hyperlink_5103" Type="http://schemas.openxmlformats.org/officeDocument/2006/relationships/hyperlink" Target="http://&#1101;&#1083;&#1077;&#1082;&#1090;&#1088;&#1086;-&#1084;&#1072;&#1088;&#1082;&#1077;&#1090;.&#1088;&#1092;/product/158458/termoregulyator-duhovki-hansa-fagor-16a24mm50-299s-ego-5517069140-8032828/" TargetMode="External"/><Relationship Id="rId_hyperlink_5104" Type="http://schemas.openxmlformats.org/officeDocument/2006/relationships/hyperlink" Target="http://&#1101;&#1083;&#1077;&#1082;&#1090;&#1088;&#1086;-&#1084;&#1072;&#1088;&#1082;&#1077;&#1090;.&#1088;&#1092;/product/245447/termoregulyator-duhovki-hansa-fagor-16a400v09m16mm50-320s-tecasa/" TargetMode="External"/><Relationship Id="rId_hyperlink_5105" Type="http://schemas.openxmlformats.org/officeDocument/2006/relationships/hyperlink" Target="http://&#1101;&#1083;&#1077;&#1082;&#1090;&#1088;&#1086;-&#1084;&#1072;&#1088;&#1082;&#1077;&#1090;.&#1088;&#1092;/product/247120/termoregulyator-duhovki-hansa-fagor-16a400v09m24mm50-300s-prodigy-tr741/" TargetMode="External"/><Relationship Id="rId_hyperlink_5106" Type="http://schemas.openxmlformats.org/officeDocument/2006/relationships/hyperlink" Target="http://&#1101;&#1083;&#1077;&#1082;&#1090;&#1088;&#1086;-&#1084;&#1072;&#1088;&#1082;&#1077;&#1090;.&#1088;&#1092;/product/239140/termoregulyator-duhovki-hansa-fagor-16a400v09m25mm50-320s-tecasa-cok200un/" TargetMode="External"/><Relationship Id="rId_hyperlink_5107" Type="http://schemas.openxmlformats.org/officeDocument/2006/relationships/hyperlink" Target="http://&#1101;&#1083;&#1077;&#1082;&#1090;&#1088;&#1086;-&#1084;&#1072;&#1088;&#1082;&#1077;&#1090;.&#1088;&#1092;/product/227101/termoregulyator-duhovki-zvi-deluxe-09m50-300s-analog-tam-124-14-caem/" TargetMode="External"/><Relationship Id="rId_hyperlink_5108" Type="http://schemas.openxmlformats.org/officeDocument/2006/relationships/hyperlink" Target="http://&#1101;&#1083;&#1077;&#1082;&#1090;&#1088;&#1086;-&#1084;&#1072;&#1088;&#1082;&#1077;&#1090;.&#1088;&#1092;/product/228571/termoregulyator-duhovki-mechta-gorene-50-320c-1m-23mm-16a-3-kontakta/" TargetMode="External"/><Relationship Id="rId_hyperlink_5109" Type="http://schemas.openxmlformats.org/officeDocument/2006/relationships/hyperlink" Target="http://&#1101;&#1083;&#1077;&#1082;&#1090;&#1088;&#1086;-&#1084;&#1072;&#1088;&#1082;&#1077;&#1090;.&#1088;&#1092;/product/247119/termoregulyator-duhovogo-shkafa-50-300c-20a-25m-wk20230920/" TargetMode="External"/><Relationship Id="rId_hyperlink_5110" Type="http://schemas.openxmlformats.org/officeDocument/2006/relationships/hyperlink" Target="http://&#1101;&#1083;&#1077;&#1082;&#1090;&#1088;&#1086;-&#1084;&#1072;&#1088;&#1082;&#1077;&#1090;.&#1088;&#1092;/product/166844/termoregulyator-duhovogo-shkafa-beko-4410101001-263900001-zaschitnyy/" TargetMode="External"/><Relationship Id="rId_hyperlink_5111" Type="http://schemas.openxmlformats.org/officeDocument/2006/relationships/hyperlink" Target="http://&#1101;&#1083;&#1077;&#1082;&#1090;&#1088;&#1086;-&#1084;&#1072;&#1088;&#1082;&#1077;&#1090;.&#1088;&#1092;/product/166848/termoregulyator-duhovogo-shkafa-gefest-brest-16a09m50-260c-81381791-eika/" TargetMode="External"/><Relationship Id="rId_hyperlink_5112" Type="http://schemas.openxmlformats.org/officeDocument/2006/relationships/hyperlink" Target="http://&#1101;&#1083;&#1077;&#1082;&#1090;&#1088;&#1086;-&#1084;&#1072;&#1088;&#1082;&#1077;&#1090;.&#1088;&#1092;/product/247118/termoregulyator-duhovogo-shkafa-gefest-brest-50-260c33mm-551704930-818731179/" TargetMode="External"/><Relationship Id="rId_hyperlink_5113" Type="http://schemas.openxmlformats.org/officeDocument/2006/relationships/hyperlink" Target="http://&#1101;&#1083;&#1077;&#1082;&#1090;&#1088;&#1086;-&#1084;&#1072;&#1088;&#1082;&#1077;&#1090;.&#1088;&#1092;/product/166846/termoregulyator-duhovogo-shkafa-indesit-arisron-280c-c00082365-tw/" TargetMode="External"/><Relationship Id="rId_hyperlink_5114" Type="http://schemas.openxmlformats.org/officeDocument/2006/relationships/hyperlink" Target="http://&#1101;&#1083;&#1077;&#1082;&#1090;&#1088;&#1086;-&#1084;&#1072;&#1088;&#1082;&#1077;&#1090;.&#1088;&#1092;/product/241548/termostat-duhovki-50-300-1090mm-shtok-17mm/" TargetMode="External"/><Relationship Id="rId_hyperlink_5115" Type="http://schemas.openxmlformats.org/officeDocument/2006/relationships/hyperlink" Target="http://&#1101;&#1083;&#1077;&#1082;&#1090;&#1088;&#1086;-&#1084;&#1072;&#1088;&#1082;&#1077;&#1090;.&#1088;&#1092;/product/166777/kreplenie-tena-dlya-el-plity-mechta/" TargetMode="External"/><Relationship Id="rId_hyperlink_5116" Type="http://schemas.openxmlformats.org/officeDocument/2006/relationships/hyperlink" Target="http://&#1101;&#1083;&#1077;&#1082;&#1090;&#1088;&#1086;-&#1084;&#1072;&#1088;&#1082;&#1077;&#1090;.&#1088;&#1092;/product/236041/svetosignalnaya-artmatura-dlya-eplity-mechta-novovyatka-rika/" TargetMode="External"/><Relationship Id="rId_hyperlink_5117" Type="http://schemas.openxmlformats.org/officeDocument/2006/relationships/hyperlink" Target="http://&#1101;&#1083;&#1077;&#1082;&#1090;&#1088;&#1086;-&#1084;&#1072;&#1088;&#1082;&#1077;&#1090;.&#1088;&#1092;/product/223139/spiral-dlya-ke-012-125kvt-s-busami/" TargetMode="External"/><Relationship Id="rId_hyperlink_5118" Type="http://schemas.openxmlformats.org/officeDocument/2006/relationships/hyperlink" Target="http://&#1101;&#1083;&#1077;&#1082;&#1090;&#1088;&#1086;-&#1084;&#1072;&#1088;&#1082;&#1077;&#1090;.&#1088;&#1092;/product/223140/spiral-dlya-ke-012-15kvt-s-bus-nihrom/" TargetMode="External"/><Relationship Id="rId_hyperlink_5119" Type="http://schemas.openxmlformats.org/officeDocument/2006/relationships/hyperlink" Target="http://&#1101;&#1083;&#1077;&#1082;&#1090;&#1088;&#1086;-&#1084;&#1072;&#1088;&#1082;&#1077;&#1090;.&#1088;&#1092;/product/223142/spiral-dlya-ke-015-175kvt-s-bus/" TargetMode="External"/><Relationship Id="rId_hyperlink_5120" Type="http://schemas.openxmlformats.org/officeDocument/2006/relationships/hyperlink" Target="http://&#1101;&#1083;&#1077;&#1082;&#1090;&#1088;&#1086;-&#1084;&#1072;&#1088;&#1082;&#1077;&#1090;.&#1088;&#1092;/product/223143/spiral-dlya-ke-015-175kvt-s-bus-nihrom/" TargetMode="External"/><Relationship Id="rId_hyperlink_5121" Type="http://schemas.openxmlformats.org/officeDocument/2006/relationships/hyperlink" Target="http://&#1101;&#1083;&#1077;&#1082;&#1090;&#1088;&#1086;-&#1084;&#1072;&#1088;&#1082;&#1077;&#1090;.&#1088;&#1092;/product/223145/spiral-dlya-ke-017-20kvt-s-bus/" TargetMode="External"/><Relationship Id="rId_hyperlink_5122" Type="http://schemas.openxmlformats.org/officeDocument/2006/relationships/hyperlink" Target="http://&#1101;&#1083;&#1077;&#1082;&#1090;&#1088;&#1086;-&#1084;&#1072;&#1088;&#1082;&#1077;&#1090;.&#1088;&#1092;/product/223144/spiral-dlya-ke-017-20kvt-s-bus-nihrom/" TargetMode="External"/><Relationship Id="rId_hyperlink_5123" Type="http://schemas.openxmlformats.org/officeDocument/2006/relationships/hyperlink" Target="http://&#1101;&#1083;&#1077;&#1082;&#1090;&#1088;&#1086;-&#1084;&#1072;&#1088;&#1082;&#1077;&#1090;.&#1088;&#1092;/product/217075/ten-dlya-duhovki-1200w-230v-395h425-301253/" TargetMode="External"/><Relationship Id="rId_hyperlink_5124" Type="http://schemas.openxmlformats.org/officeDocument/2006/relationships/hyperlink" Target="http://&#1101;&#1083;&#1077;&#1082;&#1090;&#1088;&#1086;-&#1084;&#1072;&#1088;&#1082;&#1077;&#1090;.&#1088;&#1092;/product/231125/ten-dlya-duhovki-1600w-kolcevoy-19225433mm/" TargetMode="External"/><Relationship Id="rId_hyperlink_5125" Type="http://schemas.openxmlformats.org/officeDocument/2006/relationships/hyperlink" Target="http://&#1101;&#1083;&#1077;&#1082;&#1090;&#1088;&#1086;-&#1084;&#1072;&#1088;&#1082;&#1077;&#1090;.&#1088;&#1092;/product/217090/ten-dlya-duhovki-2500w-kruglyy-d186mm-1120041/" TargetMode="External"/><Relationship Id="rId_hyperlink_5126" Type="http://schemas.openxmlformats.org/officeDocument/2006/relationships/hyperlink" Target="http://&#1101;&#1083;&#1077;&#1082;&#1090;&#1088;&#1086;-&#1084;&#1072;&#1088;&#1082;&#1077;&#1090;.&#1088;&#1092;/product/148200/ten-dlya-duhovki-2500w-230vt-365330-300271/" TargetMode="External"/><Relationship Id="rId_hyperlink_5127" Type="http://schemas.openxmlformats.org/officeDocument/2006/relationships/hyperlink" Target="http://&#1101;&#1083;&#1077;&#1082;&#1090;&#1088;&#1086;-&#1084;&#1072;&#1088;&#1082;&#1077;&#1090;.&#1088;&#1092;/product/231126/ten-dlya-duhovki-ardo-1400w-sh-obr524020800-524012200/" TargetMode="External"/><Relationship Id="rId_hyperlink_5128" Type="http://schemas.openxmlformats.org/officeDocument/2006/relationships/hyperlink" Target="http://&#1101;&#1083;&#1077;&#1082;&#1090;&#1088;&#1086;-&#1084;&#1072;&#1088;&#1082;&#1077;&#1090;.&#1088;&#1092;/product/148198/ten-dlya-duhovki-ardo-1600w-nizhniy-355346-3409018/" TargetMode="External"/><Relationship Id="rId_hyperlink_5129" Type="http://schemas.openxmlformats.org/officeDocument/2006/relationships/hyperlink" Target="http://&#1101;&#1083;&#1077;&#1082;&#1090;&#1088;&#1086;-&#1084;&#1072;&#1088;&#1082;&#1077;&#1090;.&#1088;&#1092;/product/218361/ten-dlya-duhovki-ardo-7001800w-sh-orbaznyy-52401300/" TargetMode="External"/><Relationship Id="rId_hyperlink_5130" Type="http://schemas.openxmlformats.org/officeDocument/2006/relationships/hyperlink" Target="http://&#1101;&#1083;&#1077;&#1082;&#1090;&#1088;&#1086;-&#1084;&#1072;&#1088;&#1082;&#1077;&#1090;.&#1088;&#1092;/product/231133/ten-dlya-duhovki-ariston-1200w-sh-obr-081590/" TargetMode="External"/><Relationship Id="rId_hyperlink_5131" Type="http://schemas.openxmlformats.org/officeDocument/2006/relationships/hyperlink" Target="http://&#1101;&#1083;&#1077;&#1082;&#1090;&#1088;&#1086;-&#1084;&#1072;&#1088;&#1082;&#1077;&#1090;.&#1088;&#1092;/product/231132/ten-dlya-duhovki-ariston-7501500w-052297/" TargetMode="External"/><Relationship Id="rId_hyperlink_5132" Type="http://schemas.openxmlformats.org/officeDocument/2006/relationships/hyperlink" Target="http://&#1101;&#1083;&#1077;&#1082;&#1090;&#1088;&#1086;-&#1084;&#1072;&#1088;&#1082;&#1077;&#1090;.&#1088;&#1092;/product/231123/ten-dlya-duhovki-beko-11kvt-p-obr-nizhniy-uzkiy-562900004/" TargetMode="External"/><Relationship Id="rId_hyperlink_5133" Type="http://schemas.openxmlformats.org/officeDocument/2006/relationships/hyperlink" Target="http://&#1101;&#1083;&#1077;&#1082;&#1090;&#1088;&#1086;-&#1084;&#1072;&#1088;&#1082;&#1077;&#1090;.&#1088;&#1092;/product/166863/ten-dlya-duhovki-beko-1300w-m-obr-nizhniy-shirokiy/" TargetMode="External"/><Relationship Id="rId_hyperlink_5134" Type="http://schemas.openxmlformats.org/officeDocument/2006/relationships/hyperlink" Target="http://&#1101;&#1083;&#1077;&#1082;&#1090;&#1088;&#1086;-&#1084;&#1072;&#1088;&#1082;&#1077;&#1090;.&#1088;&#1092;/product/218365/ten-dlya-duhovki-de-luxe-1200w-sh-obr-nizhniy-uzkiy/" TargetMode="External"/><Relationship Id="rId_hyperlink_5135" Type="http://schemas.openxmlformats.org/officeDocument/2006/relationships/hyperlink" Target="http://&#1101;&#1083;&#1077;&#1082;&#1090;&#1088;&#1086;-&#1084;&#1072;&#1088;&#1082;&#1077;&#1090;.&#1088;&#1092;/product/245449/ten-dlya-duhovki-de-luxe-8001800w-verhniy-uzkiy/" TargetMode="External"/><Relationship Id="rId_hyperlink_5136" Type="http://schemas.openxmlformats.org/officeDocument/2006/relationships/hyperlink" Target="http://&#1101;&#1083;&#1077;&#1082;&#1090;&#1088;&#1086;-&#1084;&#1072;&#1088;&#1082;&#1077;&#1090;.&#1088;&#1092;/product/218364/ten-dlya-duhovki-de-luxe-800w-p-obr-verhniy-shirokiy/" TargetMode="External"/><Relationship Id="rId_hyperlink_5137" Type="http://schemas.openxmlformats.org/officeDocument/2006/relationships/hyperlink" Target="http://&#1101;&#1083;&#1077;&#1082;&#1090;&#1088;&#1086;-&#1084;&#1072;&#1088;&#1082;&#1077;&#1090;.&#1088;&#1092;/product/218368/ten-dlya-duhovki-de-luxe-indezit-800w-p-obr-bok-kontakty-verhniy-shirokiy/" TargetMode="External"/><Relationship Id="rId_hyperlink_5138" Type="http://schemas.openxmlformats.org/officeDocument/2006/relationships/hyperlink" Target="http://&#1101;&#1083;&#1077;&#1082;&#1090;&#1088;&#1086;-&#1084;&#1072;&#1088;&#1082;&#1077;&#1090;.&#1088;&#1092;/product/231131/ten-dlya-duhovki-indesit-1000w-nizhniy-016435-082668/" TargetMode="External"/><Relationship Id="rId_hyperlink_5139" Type="http://schemas.openxmlformats.org/officeDocument/2006/relationships/hyperlink" Target="http://&#1101;&#1083;&#1077;&#1082;&#1090;&#1088;&#1086;-&#1084;&#1072;&#1088;&#1082;&#1077;&#1090;.&#1088;&#1092;/product/227085/ten-dlya-duhovki-gorene-10kvt-nizhniy-chelyabinsk/" TargetMode="External"/><Relationship Id="rId_hyperlink_5140" Type="http://schemas.openxmlformats.org/officeDocument/2006/relationships/hyperlink" Target="http://&#1101;&#1083;&#1077;&#1082;&#1090;&#1088;&#1086;-&#1084;&#1072;&#1088;&#1082;&#1077;&#1090;.&#1088;&#1092;/product/166867/ten-dlya-duhovki-gorene-11kvt-m-obr-nizhniy-360mm-616021/" TargetMode="External"/><Relationship Id="rId_hyperlink_5141" Type="http://schemas.openxmlformats.org/officeDocument/2006/relationships/hyperlink" Target="http://&#1101;&#1083;&#1077;&#1082;&#1090;&#1088;&#1086;-&#1084;&#1072;&#1088;&#1082;&#1077;&#1090;.&#1088;&#1092;/product/227086/ten-dlya-duhovki-darina-08kvt-p-obr-verhniy/" TargetMode="External"/><Relationship Id="rId_hyperlink_5142" Type="http://schemas.openxmlformats.org/officeDocument/2006/relationships/hyperlink" Target="http://&#1101;&#1083;&#1077;&#1082;&#1090;&#1088;&#1086;-&#1084;&#1072;&#1088;&#1082;&#1077;&#1090;.&#1088;&#1092;/product/227087/ten-dlya-duhovki-zvi-12kvt-m-obr-nizhniy/" TargetMode="External"/><Relationship Id="rId_hyperlink_5143" Type="http://schemas.openxmlformats.org/officeDocument/2006/relationships/hyperlink" Target="http://&#1101;&#1083;&#1077;&#1082;&#1090;&#1088;&#1086;-&#1084;&#1072;&#1088;&#1082;&#1077;&#1090;.&#1088;&#1092;/product/227089/ten-dlya-duhovki-zvi-darina-12kvt-sh-orbraznyy-nizhniy-shirokiy/" TargetMode="External"/><Relationship Id="rId_hyperlink_5144" Type="http://schemas.openxmlformats.org/officeDocument/2006/relationships/hyperlink" Target="http://&#1101;&#1083;&#1077;&#1082;&#1090;&#1088;&#1086;-&#1084;&#1072;&#1088;&#1082;&#1077;&#1090;.&#1088;&#1092;/product/245450/ten-dlya-duhovki-lysva-1200w-nizhniy/" TargetMode="External"/><Relationship Id="rId_hyperlink_5145" Type="http://schemas.openxmlformats.org/officeDocument/2006/relationships/hyperlink" Target="http://&#1101;&#1083;&#1077;&#1082;&#1090;&#1088;&#1086;-&#1084;&#1072;&#1088;&#1082;&#1077;&#1090;.&#1088;&#1092;/product/231127/ten-dlya-duhovki-elektra-8001500kvt-verhniy/" TargetMode="External"/><Relationship Id="rId_hyperlink_5146" Type="http://schemas.openxmlformats.org/officeDocument/2006/relationships/hyperlink" Target="http://&#1101;&#1083;&#1077;&#1082;&#1090;&#1088;&#1086;-&#1084;&#1072;&#1088;&#1082;&#1077;&#1090;.&#1088;&#1092;/product/231121/ten-dlya-duhovki-elektra-novovyatka-12kvt-nizhniy/" TargetMode="External"/><Relationship Id="rId_hyperlink_5147" Type="http://schemas.openxmlformats.org/officeDocument/2006/relationships/hyperlink" Target="http://&#1101;&#1083;&#1077;&#1082;&#1090;&#1088;&#1086;-&#1084;&#1072;&#1088;&#1082;&#1077;&#1090;.&#1088;&#1092;/product/191669/ten-dlya-pechi-shaurma-1500w-220v-kontakty-po-centru/" TargetMode="External"/><Relationship Id="rId_hyperlink_5148" Type="http://schemas.openxmlformats.org/officeDocument/2006/relationships/hyperlink" Target="http://&#1101;&#1083;&#1077;&#1082;&#1090;&#1088;&#1086;-&#1084;&#1072;&#1088;&#1082;&#1077;&#1090;.&#1088;&#1092;/product/243423/ten-dlya-eplity-1000vt-rusmaster-wy-02dwy-05/" TargetMode="External"/><Relationship Id="rId_hyperlink_5149" Type="http://schemas.openxmlformats.org/officeDocument/2006/relationships/hyperlink" Target="http://&#1101;&#1083;&#1077;&#1082;&#1090;&#1088;&#1086;-&#1084;&#1072;&#1088;&#1082;&#1077;&#1090;.&#1088;&#1092;/product/243422/ten-dlya-eplity-1000vt-150mm-bez-oboda-rusmaster-wy-01dwy-04b/" TargetMode="External"/><Relationship Id="rId_hyperlink_5150" Type="http://schemas.openxmlformats.org/officeDocument/2006/relationships/hyperlink" Target="http://&#1101;&#1083;&#1077;&#1082;&#1090;&#1088;&#1086;-&#1084;&#1072;&#1088;&#1082;&#1077;&#1090;.&#1088;&#1092;/product/178971/ten-dlya-eplity-mechta-1000vt-220v/" TargetMode="External"/><Relationship Id="rId_hyperlink_5151" Type="http://schemas.openxmlformats.org/officeDocument/2006/relationships/hyperlink" Target="http://&#1101;&#1083;&#1077;&#1082;&#1090;&#1088;&#1086;-&#1084;&#1072;&#1088;&#1082;&#1077;&#1090;.&#1088;&#1092;/product/166779/ten-dlya-eplity-mechta-1200vt-220v/" TargetMode="External"/><Relationship Id="rId_hyperlink_5152" Type="http://schemas.openxmlformats.org/officeDocument/2006/relationships/hyperlink" Target="http://&#1101;&#1083;&#1077;&#1082;&#1090;&#1088;&#1086;-&#1084;&#1072;&#1088;&#1082;&#1077;&#1090;.&#1088;&#1092;/product/238627/ten-dlya-eplity-mechta-rusmaster-wy-07a-wy-08-3kont-140mm/" TargetMode="External"/><Relationship Id="rId_hyperlink_5153" Type="http://schemas.openxmlformats.org/officeDocument/2006/relationships/hyperlink" Target="http://&#1101;&#1083;&#1077;&#1082;&#1090;&#1088;&#1086;-&#1084;&#1072;&#1088;&#1082;&#1077;&#1090;.&#1088;&#1092;/product/178972/ten-dlya-eplity-rossiyanka-1000w220v/" TargetMode="External"/><Relationship Id="rId_hyperlink_5154" Type="http://schemas.openxmlformats.org/officeDocument/2006/relationships/hyperlink" Target="http://&#1101;&#1083;&#1077;&#1082;&#1090;&#1088;&#1086;-&#1084;&#1072;&#1088;&#1082;&#1077;&#1090;.&#1088;&#1092;/product/147778/ten-dlya-eplity-feya-ploskaya-spiral-2-kontakta-d027-1000w220v/" TargetMode="External"/><Relationship Id="rId_hyperlink_5155" Type="http://schemas.openxmlformats.org/officeDocument/2006/relationships/hyperlink" Target="http://&#1101;&#1083;&#1077;&#1082;&#1090;&#1088;&#1086;-&#1084;&#1072;&#1088;&#1082;&#1077;&#1090;.&#1088;&#1092;/product/236063/ten-dlya-eplity-elektra-1000w220v-s-flancem/" TargetMode="External"/><Relationship Id="rId_hyperlink_5156" Type="http://schemas.openxmlformats.org/officeDocument/2006/relationships/hyperlink" Target="http://&#1101;&#1083;&#1077;&#1082;&#1090;&#1088;&#1086;-&#1084;&#1072;&#1088;&#1082;&#1077;&#1090;.&#1088;&#1092;/product/226938/vtulka-blendera-braun/" TargetMode="External"/><Relationship Id="rId_hyperlink_5157" Type="http://schemas.openxmlformats.org/officeDocument/2006/relationships/hyperlink" Target="http://&#1101;&#1083;&#1077;&#1082;&#1090;&#1088;&#1086;-&#1084;&#1072;&#1088;&#1082;&#1077;&#1090;.&#1088;&#1092;/product/244344/vtulka-dlya-myasorubki-philips-272710/" TargetMode="External"/><Relationship Id="rId_hyperlink_5158" Type="http://schemas.openxmlformats.org/officeDocument/2006/relationships/hyperlink" Target="http://&#1101;&#1083;&#1077;&#1082;&#1090;&#1088;&#1086;-&#1084;&#1072;&#1088;&#1082;&#1077;&#1090;.&#1088;&#1092;/product/244353/vtulka-dlya-myasorubki-philips-hr-2733-konus/" TargetMode="External"/><Relationship Id="rId_hyperlink_5159" Type="http://schemas.openxmlformats.org/officeDocument/2006/relationships/hyperlink" Target="http://&#1101;&#1083;&#1077;&#1082;&#1090;&#1088;&#1086;-&#1084;&#1072;&#1088;&#1082;&#1077;&#1090;.&#1088;&#1092;/product/241547/vtulka-polumufta-gamma-2/" TargetMode="External"/><Relationship Id="rId_hyperlink_5160" Type="http://schemas.openxmlformats.org/officeDocument/2006/relationships/hyperlink" Target="http://&#1101;&#1083;&#1077;&#1082;&#1090;&#1088;&#1086;-&#1084;&#1072;&#1088;&#1082;&#1077;&#1090;.&#1088;&#1092;/product/244352/vtulka-shneka-dlya-myasorubki-moulinex-grz174/" TargetMode="External"/><Relationship Id="rId_hyperlink_5161" Type="http://schemas.openxmlformats.org/officeDocument/2006/relationships/hyperlink" Target="http://&#1101;&#1083;&#1077;&#1082;&#1090;&#1088;&#1086;-&#1084;&#1072;&#1088;&#1082;&#1077;&#1090;.&#1088;&#1092;/product/147763/vtulka-shneka-dlya-myasorubok-bosch-nov-obrazca-vn-kvadrat-10mm/" TargetMode="External"/><Relationship Id="rId_hyperlink_5162" Type="http://schemas.openxmlformats.org/officeDocument/2006/relationships/hyperlink" Target="http://&#1101;&#1083;&#1077;&#1082;&#1090;&#1088;&#1086;-&#1084;&#1072;&#1088;&#1082;&#1077;&#1090;.&#1088;&#1092;/product/244298/vtulka-shneka-dlya-myasorubok-bosch-philips-zelmer-s-yubkoy-kvadrat-146mm/" TargetMode="External"/><Relationship Id="rId_hyperlink_5163" Type="http://schemas.openxmlformats.org/officeDocument/2006/relationships/hyperlink" Target="http://&#1101;&#1083;&#1077;&#1082;&#1090;&#1088;&#1086;-&#1084;&#1072;&#1088;&#1082;&#1077;&#1090;.&#1088;&#1092;/product/148783/vtulka-shneka-dlya-myasorubok-braun-chernaya/" TargetMode="External"/><Relationship Id="rId_hyperlink_5164" Type="http://schemas.openxmlformats.org/officeDocument/2006/relationships/hyperlink" Target="http://&#1101;&#1083;&#1077;&#1082;&#1090;&#1088;&#1086;-&#1084;&#1072;&#1088;&#1082;&#1077;&#1090;.&#1088;&#1092;/product/142064/vtulka-shneka-dlya-myasorubok-delta/" TargetMode="External"/><Relationship Id="rId_hyperlink_5165" Type="http://schemas.openxmlformats.org/officeDocument/2006/relationships/hyperlink" Target="http://&#1101;&#1083;&#1077;&#1082;&#1090;&#1088;&#1086;-&#1084;&#1072;&#1088;&#1082;&#1077;&#1090;.&#1088;&#1092;/product/148784/vtulka-shneka-dlya-myasorubok-kenwood/" TargetMode="External"/><Relationship Id="rId_hyperlink_5166" Type="http://schemas.openxmlformats.org/officeDocument/2006/relationships/hyperlink" Target="http://&#1101;&#1083;&#1077;&#1082;&#1090;&#1088;&#1086;-&#1084;&#1072;&#1088;&#1082;&#1077;&#1090;.&#1088;&#1092;/product/128141/vtulka-shneka-dlya-myasorubok-maxwell/" TargetMode="External"/><Relationship Id="rId_hyperlink_5167" Type="http://schemas.openxmlformats.org/officeDocument/2006/relationships/hyperlink" Target="http://&#1101;&#1083;&#1077;&#1082;&#1090;&#1088;&#1086;-&#1084;&#1072;&#1088;&#1082;&#1077;&#1090;.&#1088;&#1092;/product/148785/vtulka-shneka-dlya-myasorubok-moulinex/" TargetMode="External"/><Relationship Id="rId_hyperlink_5168" Type="http://schemas.openxmlformats.org/officeDocument/2006/relationships/hyperlink" Target="http://&#1101;&#1083;&#1077;&#1082;&#1090;&#1088;&#1086;-&#1084;&#1072;&#1088;&#1082;&#1077;&#1090;.&#1088;&#1092;/product/148786/vtulka-shneka-dlya-myasorubok-philips-novogo-obrazca-naruzh-kvadrat-17h17/" TargetMode="External"/><Relationship Id="rId_hyperlink_5169" Type="http://schemas.openxmlformats.org/officeDocument/2006/relationships/hyperlink" Target="http://&#1101;&#1083;&#1077;&#1082;&#1090;&#1088;&#1086;-&#1084;&#1072;&#1088;&#1082;&#1077;&#1090;.&#1088;&#1092;/product/160521/vtulka-shneka-dlya-myasorubok-philips-starogo-obrazca-naruzh-kvadrat-14h14-36511/" TargetMode="External"/><Relationship Id="rId_hyperlink_5170" Type="http://schemas.openxmlformats.org/officeDocument/2006/relationships/hyperlink" Target="http://&#1101;&#1083;&#1077;&#1082;&#1090;&#1088;&#1086;-&#1084;&#1072;&#1088;&#1082;&#1077;&#1090;.&#1088;&#1092;/product/147764/vtulka-shneka-dlya-myasorubok-philips-starogo-obrazca-naruzh-kvadrat-15h15-36512/" TargetMode="External"/><Relationship Id="rId_hyperlink_5171" Type="http://schemas.openxmlformats.org/officeDocument/2006/relationships/hyperlink" Target="http://&#1101;&#1083;&#1077;&#1082;&#1090;&#1088;&#1086;-&#1084;&#1072;&#1088;&#1082;&#1077;&#1090;.&#1088;&#1092;/product/146364/vtulka-shneka-dlya-myasorubok-philips-zelmer-420306564070/" TargetMode="External"/><Relationship Id="rId_hyperlink_5172" Type="http://schemas.openxmlformats.org/officeDocument/2006/relationships/hyperlink" Target="http://&#1101;&#1083;&#1077;&#1082;&#1090;&#1088;&#1086;-&#1084;&#1072;&#1088;&#1082;&#1077;&#1090;.&#1088;&#1092;/product/244299/vtulka-shneka-dlya-myasorubok-redmondvitek-s-yubkoy-53mm/" TargetMode="External"/><Relationship Id="rId_hyperlink_5173" Type="http://schemas.openxmlformats.org/officeDocument/2006/relationships/hyperlink" Target="http://&#1101;&#1083;&#1077;&#1082;&#1090;&#1088;&#1086;-&#1084;&#1072;&#1088;&#1082;&#1077;&#1090;.&#1088;&#1092;/product/148787/vtulka-shneka-dlya-myasorubok-tefal/" TargetMode="External"/><Relationship Id="rId_hyperlink_5174" Type="http://schemas.openxmlformats.org/officeDocument/2006/relationships/hyperlink" Target="http://&#1101;&#1083;&#1077;&#1082;&#1090;&#1088;&#1086;-&#1084;&#1072;&#1088;&#1082;&#1077;&#1090;.&#1088;&#1092;/product/147765/vtulka-shneka-dlya-myasorubok-vitek/" TargetMode="External"/><Relationship Id="rId_hyperlink_5175" Type="http://schemas.openxmlformats.org/officeDocument/2006/relationships/hyperlink" Target="http://&#1101;&#1083;&#1077;&#1082;&#1090;&#1088;&#1086;-&#1084;&#1072;&#1088;&#1082;&#1077;&#1090;.&#1088;&#1092;/product/147766/vtulka-shneka-dlya-myasorubok-vitek-scarlett-nov-obrazca-s-yubkoy-vn-kvadrat-10mm/" TargetMode="External"/><Relationship Id="rId_hyperlink_5176" Type="http://schemas.openxmlformats.org/officeDocument/2006/relationships/hyperlink" Target="http://&#1101;&#1083;&#1077;&#1082;&#1090;&#1088;&#1086;-&#1084;&#1072;&#1088;&#1082;&#1077;&#1090;.&#1088;&#1092;/product/244297/vtulka-shneka-dlya-myasorubok-vitek-scarlett-redmond-63350/" TargetMode="External"/><Relationship Id="rId_hyperlink_5177" Type="http://schemas.openxmlformats.org/officeDocument/2006/relationships/hyperlink" Target="http://&#1101;&#1083;&#1077;&#1082;&#1090;&#1088;&#1086;-&#1084;&#1072;&#1088;&#1082;&#1077;&#1090;.&#1088;&#1092;/product/175253/vtulka-shneka-dlya-myasorubok-aksion-yumgi713148004/" TargetMode="External"/><Relationship Id="rId_hyperlink_5178" Type="http://schemas.openxmlformats.org/officeDocument/2006/relationships/hyperlink" Target="http://&#1101;&#1083;&#1077;&#1082;&#1090;&#1088;&#1086;-&#1084;&#1072;&#1088;&#1082;&#1077;&#1090;.&#1088;&#1092;/product/175251/vtulka-shneka-dlya-myasorubok-aksion-yumgi713148005/" TargetMode="External"/><Relationship Id="rId_hyperlink_5179" Type="http://schemas.openxmlformats.org/officeDocument/2006/relationships/hyperlink" Target="http://&#1101;&#1083;&#1077;&#1082;&#1090;&#1088;&#1086;-&#1084;&#1072;&#1088;&#1082;&#1077;&#1090;.&#1088;&#1092;/product/175254/vtulka-shneka-dlya-myasorubok-briz-yumgi713325001-do-2011gv/" TargetMode="External"/><Relationship Id="rId_hyperlink_5180" Type="http://schemas.openxmlformats.org/officeDocument/2006/relationships/hyperlink" Target="http://&#1101;&#1083;&#1077;&#1082;&#1090;&#1088;&#1086;-&#1084;&#1072;&#1088;&#1082;&#1077;&#1090;.&#1088;&#1092;/product/175252/vtulka-shneka-dlya-myasorubok-briz-yumgi713325001-s-2011gv/" TargetMode="External"/><Relationship Id="rId_hyperlink_5181" Type="http://schemas.openxmlformats.org/officeDocument/2006/relationships/hyperlink" Target="http://&#1101;&#1083;&#1077;&#1082;&#1090;&#1088;&#1086;-&#1084;&#1072;&#1088;&#1082;&#1077;&#1090;.&#1088;&#1092;/product/226939/vtulka-shneka-dlya-myasorubok-briz-yumgi713325002/" TargetMode="External"/><Relationship Id="rId_hyperlink_5182" Type="http://schemas.openxmlformats.org/officeDocument/2006/relationships/hyperlink" Target="http://&#1101;&#1083;&#1077;&#1082;&#1090;&#1088;&#1086;-&#1084;&#1072;&#1088;&#1082;&#1077;&#1090;.&#1088;&#1092;/product/168013/vtulka-shneka-dlya-myasorubok-briz-aksion-s-otverstiyami-yumgi-713123001/" TargetMode="External"/><Relationship Id="rId_hyperlink_5183" Type="http://schemas.openxmlformats.org/officeDocument/2006/relationships/hyperlink" Target="http://&#1101;&#1083;&#1077;&#1082;&#1090;&#1088;&#1086;-&#1084;&#1072;&#1088;&#1082;&#1077;&#1090;.&#1088;&#1092;/product/184047/vtulka-shneka-dlya-myasorubok-gamma-dlinnaya-11300/" TargetMode="External"/><Relationship Id="rId_hyperlink_5184" Type="http://schemas.openxmlformats.org/officeDocument/2006/relationships/hyperlink" Target="http://&#1101;&#1083;&#1077;&#1082;&#1090;&#1088;&#1086;-&#1084;&#1072;&#1088;&#1082;&#1077;&#1090;.&#1088;&#1092;/product/147767/vtulka-shneka-dlya-myasorubok-gamma-korotkaya/" TargetMode="External"/><Relationship Id="rId_hyperlink_5185" Type="http://schemas.openxmlformats.org/officeDocument/2006/relationships/hyperlink" Target="http://&#1101;&#1083;&#1077;&#1082;&#1090;&#1088;&#1086;-&#1084;&#1072;&#1088;&#1082;&#1077;&#1090;.&#1088;&#1092;/product/167049/vtulka-shneka-dlya-myasorubok-kazan-ruchnaya/" TargetMode="External"/><Relationship Id="rId_hyperlink_5186" Type="http://schemas.openxmlformats.org/officeDocument/2006/relationships/hyperlink" Target="http://&#1101;&#1083;&#1077;&#1082;&#1090;&#1088;&#1086;-&#1084;&#1072;&#1088;&#1082;&#1077;&#1090;.&#1088;&#1092;/product/218221/vtulka-shneka-dlya-myasorubok-pomoschnica-dlinnaya-plastik/" TargetMode="External"/><Relationship Id="rId_hyperlink_5187" Type="http://schemas.openxmlformats.org/officeDocument/2006/relationships/hyperlink" Target="http://&#1101;&#1083;&#1077;&#1082;&#1090;&#1088;&#1086;-&#1084;&#1072;&#1088;&#1082;&#1077;&#1090;.&#1088;&#1092;/product/226940/vtulka-shneka-dlya-myasorubok-pomoschnica-malaya-plastik/" TargetMode="External"/><Relationship Id="rId_hyperlink_5188" Type="http://schemas.openxmlformats.org/officeDocument/2006/relationships/hyperlink" Target="http://&#1101;&#1083;&#1077;&#1082;&#1090;&#1088;&#1086;-&#1084;&#1072;&#1088;&#1082;&#1077;&#1090;.&#1088;&#1092;/product/177909/vtulka-shneka-dlya-myasorubok-rotor-diva/" TargetMode="External"/><Relationship Id="rId_hyperlink_5189" Type="http://schemas.openxmlformats.org/officeDocument/2006/relationships/hyperlink" Target="http://&#1101;&#1083;&#1077;&#1082;&#1090;&#1088;&#1086;-&#1084;&#1072;&#1088;&#1082;&#1077;&#1090;.&#1088;&#1092;/product/184049/vtulka-shneka-dlya-myasorubok-flora/" TargetMode="External"/><Relationship Id="rId_hyperlink_5190" Type="http://schemas.openxmlformats.org/officeDocument/2006/relationships/hyperlink" Target="http://&#1101;&#1083;&#1077;&#1082;&#1090;&#1088;&#1086;-&#1084;&#1072;&#1088;&#1082;&#1077;&#1090;.&#1088;&#1092;/product/132235/vtulka-shneka-dlya-myasorubok-elvo-ukraina/" TargetMode="External"/><Relationship Id="rId_hyperlink_5191" Type="http://schemas.openxmlformats.org/officeDocument/2006/relationships/hyperlink" Target="http://&#1101;&#1083;&#1077;&#1082;&#1090;&#1088;&#1086;-&#1084;&#1072;&#1088;&#1082;&#1077;&#1090;.&#1088;&#1092;/product/218222/vtulka-mufta-shestigrannoe-otverstie-49513/" TargetMode="External"/><Relationship Id="rId_hyperlink_5192" Type="http://schemas.openxmlformats.org/officeDocument/2006/relationships/hyperlink" Target="http://&#1101;&#1083;&#1077;&#1082;&#1090;&#1088;&#1086;-&#1084;&#1072;&#1088;&#1082;&#1077;&#1090;.&#1088;&#1092;/product/221696/korpus-vtulki-shneka-myasorubok-philips-2736/" TargetMode="External"/><Relationship Id="rId_hyperlink_5193" Type="http://schemas.openxmlformats.org/officeDocument/2006/relationships/hyperlink" Target="http://&#1101;&#1083;&#1077;&#1082;&#1090;&#1088;&#1086;-&#1084;&#1072;&#1088;&#1082;&#1077;&#1090;.&#1088;&#1092;/product/221697/korpus-vtulki-shneka-myasorubok-aksion-na-nozhke/" TargetMode="External"/><Relationship Id="rId_hyperlink_5194" Type="http://schemas.openxmlformats.org/officeDocument/2006/relationships/hyperlink" Target="http://&#1101;&#1083;&#1077;&#1082;&#1090;&#1088;&#1086;-&#1084;&#1072;&#1088;&#1082;&#1077;&#1090;.&#1088;&#1092;/product/221715/korpus-vtulki-shneka-myasorubok-briz/" TargetMode="External"/><Relationship Id="rId_hyperlink_5195" Type="http://schemas.openxmlformats.org/officeDocument/2006/relationships/hyperlink" Target="http://&#1101;&#1083;&#1077;&#1082;&#1090;&#1088;&#1086;-&#1084;&#1072;&#1088;&#1082;&#1077;&#1090;.&#1088;&#1092;/product/161098/shayba-shneka-briz-aksion/" TargetMode="External"/><Relationship Id="rId_hyperlink_5196" Type="http://schemas.openxmlformats.org/officeDocument/2006/relationships/hyperlink" Target="http://&#1101;&#1083;&#1077;&#1082;&#1090;&#1088;&#1086;-&#1084;&#1072;&#1088;&#1082;&#1077;&#1090;.&#1088;&#1092;/product/144786/shayba-shneka-rotor-ilkyu-711141020/" TargetMode="External"/><Relationship Id="rId_hyperlink_5197" Type="http://schemas.openxmlformats.org/officeDocument/2006/relationships/hyperlink" Target="http://&#1101;&#1083;&#1077;&#1082;&#1090;&#1088;&#1086;-&#1084;&#1072;&#1088;&#1082;&#1077;&#1090;.&#1088;&#1092;/product/161094/gayka-na-korpus-shneka-myasorubok-aez010312d3/" TargetMode="External"/><Relationship Id="rId_hyperlink_5198" Type="http://schemas.openxmlformats.org/officeDocument/2006/relationships/hyperlink" Target="http://&#1101;&#1083;&#1077;&#1082;&#1090;&#1088;&#1086;-&#1084;&#1072;&#1088;&#1082;&#1077;&#1090;.&#1088;&#1092;/product/161095/gayka-na-korpus-shneka-myasorubok-aez010312h/" TargetMode="External"/><Relationship Id="rId_hyperlink_5199" Type="http://schemas.openxmlformats.org/officeDocument/2006/relationships/hyperlink" Target="http://&#1101;&#1083;&#1077;&#1082;&#1090;&#1088;&#1086;-&#1084;&#1072;&#1088;&#1082;&#1077;&#1090;.&#1088;&#1092;/product/221687/gayka-na-korpus-shneka-myasorubok-bosch-bs011/" TargetMode="External"/><Relationship Id="rId_hyperlink_5200" Type="http://schemas.openxmlformats.org/officeDocument/2006/relationships/hyperlink" Target="http://&#1101;&#1083;&#1077;&#1082;&#1090;&#1088;&#1086;-&#1084;&#1072;&#1088;&#1082;&#1077;&#1090;.&#1088;&#1092;/product/177911/gayka-na-korpus-shneka-myasorubok-kenwood-kw715547/" TargetMode="External"/><Relationship Id="rId_hyperlink_5201" Type="http://schemas.openxmlformats.org/officeDocument/2006/relationships/hyperlink" Target="http://&#1101;&#1083;&#1077;&#1082;&#1090;&#1088;&#1086;-&#1084;&#1072;&#1088;&#1082;&#1077;&#1090;.&#1088;&#1092;/product/221688/gayka-na-korpus-shneka-myasorubok-vitek-vs013/" TargetMode="External"/><Relationship Id="rId_hyperlink_5202" Type="http://schemas.openxmlformats.org/officeDocument/2006/relationships/hyperlink" Target="http://&#1101;&#1083;&#1077;&#1082;&#1090;&#1088;&#1086;-&#1084;&#1072;&#1088;&#1082;&#1077;&#1090;.&#1088;&#1092;/product/221690/gayka-na-korpus-shneka-myasorubok-vitek-vs043/" TargetMode="External"/><Relationship Id="rId_hyperlink_5203" Type="http://schemas.openxmlformats.org/officeDocument/2006/relationships/hyperlink" Target="http://&#1101;&#1083;&#1077;&#1082;&#1090;&#1088;&#1086;-&#1084;&#1072;&#1088;&#1082;&#1077;&#1090;.&#1088;&#1092;/product/124435/gayka-na-korpus-shneka-myasorubok-braun-010312b/" TargetMode="External"/><Relationship Id="rId_hyperlink_5204" Type="http://schemas.openxmlformats.org/officeDocument/2006/relationships/hyperlink" Target="http://&#1101;&#1083;&#1077;&#1082;&#1090;&#1088;&#1086;-&#1084;&#1072;&#1088;&#1082;&#1077;&#1090;.&#1088;&#1092;/product/148650/gayka-na-korpus-shneka-myasorubok-briz-aksion-7584471004/" TargetMode="External"/><Relationship Id="rId_hyperlink_5205" Type="http://schemas.openxmlformats.org/officeDocument/2006/relationships/hyperlink" Target="http://&#1101;&#1083;&#1077;&#1082;&#1090;&#1088;&#1086;-&#1084;&#1072;&#1088;&#1082;&#1077;&#1090;.&#1088;&#1092;/product/147768/gayka-na-korpus-shneka-myasorubok-delta-010312d/" TargetMode="External"/><Relationship Id="rId_hyperlink_5206" Type="http://schemas.openxmlformats.org/officeDocument/2006/relationships/hyperlink" Target="http://&#1101;&#1083;&#1077;&#1082;&#1090;&#1088;&#1086;-&#1084;&#1072;&#1088;&#1082;&#1077;&#1090;.&#1088;&#1092;/product/161097/gayka-na-korpus-shneka-myasorubok-pomoschnica-philips-polaris-moulinex-redmond-rolsen-aez010312f/" TargetMode="External"/><Relationship Id="rId_hyperlink_5207" Type="http://schemas.openxmlformats.org/officeDocument/2006/relationships/hyperlink" Target="http://&#1101;&#1083;&#1077;&#1082;&#1090;&#1088;&#1086;-&#1084;&#1072;&#1088;&#1082;&#1077;&#1090;.&#1088;&#1092;/product/232794/dvigatel-dlya-myasorubki-010235f/" TargetMode="External"/><Relationship Id="rId_hyperlink_5208" Type="http://schemas.openxmlformats.org/officeDocument/2006/relationships/hyperlink" Target="http://&#1101;&#1083;&#1077;&#1082;&#1090;&#1088;&#1086;-&#1084;&#1072;&#1088;&#1082;&#1077;&#1090;.&#1088;&#1092;/product/232795/dvigatel-dlya-myasorubki-010235g/" TargetMode="External"/><Relationship Id="rId_hyperlink_5209" Type="http://schemas.openxmlformats.org/officeDocument/2006/relationships/hyperlink" Target="http://&#1101;&#1083;&#1077;&#1082;&#1090;&#1088;&#1086;-&#1084;&#1072;&#1088;&#1082;&#1077;&#1090;.&#1088;&#1092;/product/232786/dvigatel-dlya-myasorubki-010235h/" TargetMode="External"/><Relationship Id="rId_hyperlink_5210" Type="http://schemas.openxmlformats.org/officeDocument/2006/relationships/hyperlink" Target="http://&#1101;&#1083;&#1077;&#1082;&#1090;&#1088;&#1086;-&#1084;&#1072;&#1088;&#1082;&#1077;&#1090;.&#1088;&#1092;/product/232787/dvigatel-dlya-myasorubki-010235i/" TargetMode="External"/><Relationship Id="rId_hyperlink_5211" Type="http://schemas.openxmlformats.org/officeDocument/2006/relationships/hyperlink" Target="http://&#1101;&#1083;&#1077;&#1082;&#1090;&#1088;&#1086;-&#1084;&#1072;&#1088;&#1082;&#1077;&#1090;.&#1088;&#1092;/product/232788/dvigatel-dlya-myasorubki-010235j/" TargetMode="External"/><Relationship Id="rId_hyperlink_5212" Type="http://schemas.openxmlformats.org/officeDocument/2006/relationships/hyperlink" Target="http://&#1101;&#1083;&#1077;&#1082;&#1090;&#1088;&#1086;-&#1084;&#1072;&#1088;&#1082;&#1077;&#1090;.&#1088;&#1092;/product/232789/dvigatel-dlya-myasorubki-010235k/" TargetMode="External"/><Relationship Id="rId_hyperlink_5213" Type="http://schemas.openxmlformats.org/officeDocument/2006/relationships/hyperlink" Target="http://&#1101;&#1083;&#1077;&#1082;&#1090;&#1088;&#1086;-&#1084;&#1072;&#1088;&#1082;&#1077;&#1090;.&#1088;&#1092;/product/232790/dvigatel-dlya-myasorubki-010235n/" TargetMode="External"/><Relationship Id="rId_hyperlink_5214" Type="http://schemas.openxmlformats.org/officeDocument/2006/relationships/hyperlink" Target="http://&#1101;&#1083;&#1077;&#1082;&#1090;&#1088;&#1086;-&#1084;&#1072;&#1088;&#1082;&#1077;&#1090;.&#1088;&#1092;/product/232785/dvigatel-dlya-myasorubki-010235r/" TargetMode="External"/><Relationship Id="rId_hyperlink_5215" Type="http://schemas.openxmlformats.org/officeDocument/2006/relationships/hyperlink" Target="http://&#1101;&#1083;&#1077;&#1082;&#1090;&#1088;&#1086;-&#1084;&#1072;&#1088;&#1082;&#1077;&#1090;.&#1088;&#1092;/product/232793/dvigatel-dlya-myasorubki-aksion-revers-010235d/" TargetMode="External"/><Relationship Id="rId_hyperlink_5216" Type="http://schemas.openxmlformats.org/officeDocument/2006/relationships/hyperlink" Target="http://&#1101;&#1083;&#1077;&#1082;&#1090;&#1088;&#1086;-&#1084;&#1072;&#1088;&#1082;&#1077;&#1090;.&#1088;&#1092;/product/147771/nozh-dlya-myasorubok-889-193/" TargetMode="External"/><Relationship Id="rId_hyperlink_5217" Type="http://schemas.openxmlformats.org/officeDocument/2006/relationships/hyperlink" Target="http://&#1101;&#1083;&#1077;&#1082;&#1090;&#1088;&#1086;-&#1084;&#1072;&#1088;&#1082;&#1077;&#1090;.&#1088;&#1092;/product/129352/nozh-dlya-myasorubok-bosch-4gr-konus-010159d/" TargetMode="External"/><Relationship Id="rId_hyperlink_5218" Type="http://schemas.openxmlformats.org/officeDocument/2006/relationships/hyperlink" Target="http://&#1101;&#1083;&#1077;&#1082;&#1090;&#1088;&#1086;-&#1084;&#1072;&#1088;&#1082;&#1077;&#1090;.&#1088;&#1092;/product/247385/nozh-dlya-myasorubok-braun-vitek-gamma7-serpovidnyy-vnkvadrat-9mm-5-grz112/" TargetMode="External"/><Relationship Id="rId_hyperlink_5219" Type="http://schemas.openxmlformats.org/officeDocument/2006/relationships/hyperlink" Target="http://&#1101;&#1083;&#1077;&#1082;&#1090;&#1088;&#1086;-&#1084;&#1072;&#1088;&#1082;&#1077;&#1090;.&#1088;&#1092;/product/247386/nozh-dlya-myasorubok-kenwood-bosch-serpovidnyy-vn-kvadrat-10mm-8-grz111/" TargetMode="External"/><Relationship Id="rId_hyperlink_5220" Type="http://schemas.openxmlformats.org/officeDocument/2006/relationships/hyperlink" Target="http://&#1101;&#1083;&#1077;&#1082;&#1090;&#1088;&#1086;-&#1084;&#1072;&#1088;&#1082;&#1077;&#1090;.&#1088;&#1092;/product/148641/nozh-dlya-myasorubok-moulinex-chetyrehgran-010159a/" TargetMode="External"/><Relationship Id="rId_hyperlink_5221" Type="http://schemas.openxmlformats.org/officeDocument/2006/relationships/hyperlink" Target="http://&#1101;&#1083;&#1077;&#1082;&#1090;&#1088;&#1086;-&#1084;&#1072;&#1088;&#1082;&#1077;&#1090;.&#1088;&#1092;/product/148639/nozh-dlya-myasorubok-moulinex-shestigr-plosk-grz118/" TargetMode="External"/><Relationship Id="rId_hyperlink_5222" Type="http://schemas.openxmlformats.org/officeDocument/2006/relationships/hyperlink" Target="http://&#1101;&#1083;&#1077;&#1082;&#1090;&#1088;&#1086;-&#1084;&#1072;&#1088;&#1082;&#1077;&#1090;.&#1088;&#1092;/product/148640/nozh-dlya-myasorubok-moulinex-shestigr-010159b/" TargetMode="External"/><Relationship Id="rId_hyperlink_5223" Type="http://schemas.openxmlformats.org/officeDocument/2006/relationships/hyperlink" Target="http://&#1101;&#1083;&#1077;&#1082;&#1090;&#1088;&#1086;-&#1084;&#1072;&#1088;&#1082;&#1077;&#1090;.&#1088;&#1092;/product/247383/nozh-dlya-myasorubok-moulinex-shestigr-989495/" TargetMode="External"/><Relationship Id="rId_hyperlink_5224" Type="http://schemas.openxmlformats.org/officeDocument/2006/relationships/hyperlink" Target="http://&#1101;&#1083;&#1077;&#1082;&#1090;&#1088;&#1086;-&#1084;&#1072;&#1088;&#1082;&#1077;&#1090;.&#1088;&#1092;/product/129353/nozh-dlya-myasorubok-panasonic/" TargetMode="External"/><Relationship Id="rId_hyperlink_5225" Type="http://schemas.openxmlformats.org/officeDocument/2006/relationships/hyperlink" Target="http://&#1101;&#1083;&#1077;&#1082;&#1090;&#1088;&#1086;-&#1084;&#1072;&#1088;&#1082;&#1077;&#1090;.&#1088;&#1092;/product/160738/nozh-dlya-myasorubok-panasonic-aez-010159o/" TargetMode="External"/><Relationship Id="rId_hyperlink_5226" Type="http://schemas.openxmlformats.org/officeDocument/2006/relationships/hyperlink" Target="http://&#1101;&#1083;&#1077;&#1082;&#1090;&#1088;&#1086;-&#1084;&#1072;&#1088;&#1082;&#1077;&#1090;.&#1088;&#1092;/product/152313/nozh-dlya-myasorubok-panasonic-4-h-gran-pp-zip-41922/" TargetMode="External"/><Relationship Id="rId_hyperlink_5227" Type="http://schemas.openxmlformats.org/officeDocument/2006/relationships/hyperlink" Target="http://&#1101;&#1083;&#1077;&#1082;&#1090;&#1088;&#1086;-&#1084;&#1072;&#1088;&#1082;&#1077;&#1090;.&#1088;&#1092;/product/218226/nozh-dlya-myasorubok-panasonic-kenwood-lamark-mistery-horeca-ergo-grz098-serpovidnyy-vn-kvadrat-12mm/" TargetMode="External"/><Relationship Id="rId_hyperlink_5228" Type="http://schemas.openxmlformats.org/officeDocument/2006/relationships/hyperlink" Target="http://&#1101;&#1083;&#1077;&#1082;&#1090;&#1088;&#1086;-&#1084;&#1072;&#1088;&#1082;&#1077;&#1090;.&#1088;&#1092;/product/247387/nozh-dlya-myasorubok-panasonic-vn-kvadrat-85mm-8-grz213/" TargetMode="External"/><Relationship Id="rId_hyperlink_5229" Type="http://schemas.openxmlformats.org/officeDocument/2006/relationships/hyperlink" Target="http://&#1101;&#1083;&#1077;&#1082;&#1090;&#1088;&#1086;-&#1084;&#1072;&#1088;&#1082;&#1077;&#1090;.&#1088;&#1092;/product/148637/nozh-dlya-myasorubok-phillips/" TargetMode="External"/><Relationship Id="rId_hyperlink_5230" Type="http://schemas.openxmlformats.org/officeDocument/2006/relationships/hyperlink" Target="http://&#1101;&#1083;&#1077;&#1082;&#1090;&#1088;&#1086;-&#1084;&#1072;&#1088;&#1082;&#1077;&#1090;.&#1088;&#1092;/product/244301/nozh-dlya-myasorubok-redmond-kvadrat-105mm/" TargetMode="External"/><Relationship Id="rId_hyperlink_5231" Type="http://schemas.openxmlformats.org/officeDocument/2006/relationships/hyperlink" Target="http://&#1101;&#1083;&#1077;&#1082;&#1090;&#1088;&#1086;-&#1084;&#1072;&#1088;&#1082;&#1077;&#1090;.&#1088;&#1092;/product/127813/nozh-dlya-myasorubok-aksion-yumgi305646296255-sablevidnyy/" TargetMode="External"/><Relationship Id="rId_hyperlink_5232" Type="http://schemas.openxmlformats.org/officeDocument/2006/relationships/hyperlink" Target="http://&#1101;&#1083;&#1077;&#1082;&#1090;&#1088;&#1086;-&#1084;&#1072;&#1088;&#1082;&#1077;&#1090;.&#1088;&#1092;/product/247384/nozh-dlya-myasorubok-braun-komfort-delta-i-dr-vnutrkvadrat-85mm-analog-010159c1-grz140/" TargetMode="External"/><Relationship Id="rId_hyperlink_5233" Type="http://schemas.openxmlformats.org/officeDocument/2006/relationships/hyperlink" Target="http://&#1101;&#1083;&#1077;&#1082;&#1090;&#1088;&#1086;-&#1084;&#1072;&#1088;&#1082;&#1077;&#1090;.&#1088;&#1092;/product/218227/nozh-dlya-myasorubok-gamma-2-dvustoronniy/" TargetMode="External"/><Relationship Id="rId_hyperlink_5234" Type="http://schemas.openxmlformats.org/officeDocument/2006/relationships/hyperlink" Target="http://&#1101;&#1083;&#1077;&#1082;&#1090;&#1088;&#1086;-&#1084;&#1072;&#1088;&#1082;&#1077;&#1090;.&#1088;&#1092;/product/138264/nozh-dlya-myasorubok-gamma-7/" TargetMode="External"/><Relationship Id="rId_hyperlink_5235" Type="http://schemas.openxmlformats.org/officeDocument/2006/relationships/hyperlink" Target="http://&#1101;&#1083;&#1077;&#1082;&#1090;&#1088;&#1086;-&#1084;&#1072;&#1088;&#1082;&#1077;&#1090;.&#1088;&#1092;/product/152260/nozh-dlya-myasorubok-mim-300-bez-burta-010159v/" TargetMode="External"/><Relationship Id="rId_hyperlink_5236" Type="http://schemas.openxmlformats.org/officeDocument/2006/relationships/hyperlink" Target="http://&#1101;&#1083;&#1077;&#1082;&#1090;&#1088;&#1086;-&#1084;&#1072;&#1088;&#1082;&#1077;&#1090;.&#1088;&#1092;/product/152261/nozh-dlya-myasorubok-mim-300-s-burtom-010159v1/" TargetMode="External"/><Relationship Id="rId_hyperlink_5237" Type="http://schemas.openxmlformats.org/officeDocument/2006/relationships/hyperlink" Target="http://&#1101;&#1083;&#1077;&#1082;&#1090;&#1088;&#1086;-&#1084;&#1072;&#1088;&#1082;&#1077;&#1090;.&#1088;&#1092;/product/126589/nozh-dlya-myasorubok-pomoshnica-010159f/" TargetMode="External"/><Relationship Id="rId_hyperlink_5238" Type="http://schemas.openxmlformats.org/officeDocument/2006/relationships/hyperlink" Target="http://&#1101;&#1083;&#1077;&#1082;&#1090;&#1088;&#1086;-&#1084;&#1072;&#1088;&#1082;&#1077;&#1090;.&#1088;&#1092;/product/127814/nozh-dlya-myasorubok-ruchnyh-s-zazubrinami-010159h/" TargetMode="External"/><Relationship Id="rId_hyperlink_5239" Type="http://schemas.openxmlformats.org/officeDocument/2006/relationships/hyperlink" Target="http://&#1101;&#1083;&#1077;&#1082;&#1090;&#1088;&#1086;-&#1084;&#1072;&#1088;&#1082;&#1077;&#1090;.&#1088;&#1092;/product/238447/nozh-dlya-elektromyasorubki-krest-mallony-004383/" TargetMode="External"/><Relationship Id="rId_hyperlink_5240" Type="http://schemas.openxmlformats.org/officeDocument/2006/relationships/hyperlink" Target="http://&#1101;&#1083;&#1077;&#1082;&#1090;&#1088;&#1086;-&#1084;&#1072;&#1088;&#1082;&#1077;&#1090;.&#1088;&#1092;/product/218224/nozh-dlya-elektromyasorubki-hrom-50-litoy-032517/" TargetMode="External"/><Relationship Id="rId_hyperlink_5241" Type="http://schemas.openxmlformats.org/officeDocument/2006/relationships/hyperlink" Target="http://&#1101;&#1083;&#1077;&#1082;&#1090;&#1088;&#1086;-&#1084;&#1072;&#1088;&#1082;&#1077;&#1090;.&#1088;&#1092;/product/218225/nozh-dlya-elektromyasorubki-chudo-024023/" TargetMode="External"/><Relationship Id="rId_hyperlink_5242" Type="http://schemas.openxmlformats.org/officeDocument/2006/relationships/hyperlink" Target="http://&#1101;&#1083;&#1077;&#1082;&#1090;&#1088;&#1086;-&#1084;&#1072;&#1088;&#1082;&#1077;&#1090;.&#1088;&#1092;/product/138263/nozh-dlya-elektromyasorubki-dvuhstoronniy-universal-yaponskiy-010159j/" TargetMode="External"/><Relationship Id="rId_hyperlink_5243" Type="http://schemas.openxmlformats.org/officeDocument/2006/relationships/hyperlink" Target="http://&#1101;&#1083;&#1077;&#1082;&#1090;&#1088;&#1086;-&#1084;&#1072;&#1088;&#1082;&#1077;&#1090;.&#1088;&#1092;/product/152259/nozh-dlya-elektromyasorubki-universal-yaponskiy-bolshoy-4-h-lepestk-010159t/" TargetMode="External"/><Relationship Id="rId_hyperlink_5244" Type="http://schemas.openxmlformats.org/officeDocument/2006/relationships/hyperlink" Target="http://&#1101;&#1083;&#1077;&#1082;&#1090;&#1088;&#1086;-&#1084;&#1072;&#1088;&#1082;&#1077;&#1090;.&#1088;&#1092;/product/226895/korpus-reduktora-dlya-myasorubki-aksion-yumgi301121017/" TargetMode="External"/><Relationship Id="rId_hyperlink_5245" Type="http://schemas.openxmlformats.org/officeDocument/2006/relationships/hyperlink" Target="http://&#1101;&#1083;&#1077;&#1082;&#1090;&#1088;&#1086;-&#1084;&#1072;&#1088;&#1082;&#1077;&#1090;.&#1088;&#1092;/product/223343/korpus-reduktora-myasorubok-pomoshnica-1784/" TargetMode="External"/><Relationship Id="rId_hyperlink_5246" Type="http://schemas.openxmlformats.org/officeDocument/2006/relationships/hyperlink" Target="http://&#1101;&#1083;&#1077;&#1082;&#1090;&#1088;&#1086;-&#1084;&#1072;&#1088;&#1082;&#1077;&#1090;.&#1088;&#1092;/product/226099/reduktor-k-myasorubke-bosch-metall/" TargetMode="External"/><Relationship Id="rId_hyperlink_5247" Type="http://schemas.openxmlformats.org/officeDocument/2006/relationships/hyperlink" Target="http://&#1101;&#1083;&#1077;&#1082;&#1090;&#1088;&#1086;-&#1084;&#1072;&#1088;&#1082;&#1077;&#1090;.&#1088;&#1092;/product/226896/reduktor-k-myasorubke-kitay-010161p/" TargetMode="External"/><Relationship Id="rId_hyperlink_5248" Type="http://schemas.openxmlformats.org/officeDocument/2006/relationships/hyperlink" Target="http://&#1101;&#1083;&#1077;&#1082;&#1090;&#1088;&#1086;-&#1084;&#1072;&#1088;&#1082;&#1077;&#1090;.&#1088;&#1092;/product/226900/reduktor-k-myasorubke-rotor-ilkyu303131011/" TargetMode="External"/><Relationship Id="rId_hyperlink_5249" Type="http://schemas.openxmlformats.org/officeDocument/2006/relationships/hyperlink" Target="http://&#1101;&#1083;&#1077;&#1082;&#1090;&#1088;&#1086;-&#1084;&#1072;&#1088;&#1082;&#1077;&#1090;.&#1088;&#1092;/product/226898/reduktor-k-myasorubke-saturn-tip-1-010161c/" TargetMode="External"/><Relationship Id="rId_hyperlink_5250" Type="http://schemas.openxmlformats.org/officeDocument/2006/relationships/hyperlink" Target="http://&#1101;&#1083;&#1077;&#1082;&#1090;&#1088;&#1086;-&#1084;&#1072;&#1088;&#1082;&#1077;&#1090;.&#1088;&#1092;/product/226899/reduktor-k-myasorubke-saturn-tip-2-belyy-010161d/" TargetMode="External"/><Relationship Id="rId_hyperlink_5251" Type="http://schemas.openxmlformats.org/officeDocument/2006/relationships/hyperlink" Target="http://&#1101;&#1083;&#1077;&#1082;&#1090;&#1088;&#1086;-&#1084;&#1072;&#1088;&#1082;&#1077;&#1090;.&#1088;&#1092;/product/236889/reshetka-dlya-myasorubki-krupnaya-nozh-2h-lopastnoy/" TargetMode="External"/><Relationship Id="rId_hyperlink_5252" Type="http://schemas.openxmlformats.org/officeDocument/2006/relationships/hyperlink" Target="http://&#1101;&#1083;&#1077;&#1082;&#1090;&#1088;&#1086;-&#1084;&#1072;&#1088;&#1082;&#1077;&#1090;.&#1088;&#1092;/product/239477/reshetka-dlya-myasorubki-melkaya-nozh-2h-lopastnoy/" TargetMode="External"/><Relationship Id="rId_hyperlink_5253" Type="http://schemas.openxmlformats.org/officeDocument/2006/relationships/hyperlink" Target="http://&#1101;&#1083;&#1077;&#1082;&#1090;&#1088;&#1086;-&#1084;&#1072;&#1088;&#1082;&#1077;&#1090;.&#1088;&#1092;/product/226100/reshetka-dlya-myasorubok-nozh-4gr-moulinex-010248a/" TargetMode="External"/><Relationship Id="rId_hyperlink_5254" Type="http://schemas.openxmlformats.org/officeDocument/2006/relationships/hyperlink" Target="http://&#1101;&#1083;&#1077;&#1082;&#1090;&#1088;&#1086;-&#1084;&#1072;&#1088;&#1082;&#1077;&#1090;.&#1088;&#1092;/product/244302/reshetka-dlya-myasorubok-bosch-62mm-otv-43mm-posadochnoe-otv-9mm/" TargetMode="External"/><Relationship Id="rId_hyperlink_5255" Type="http://schemas.openxmlformats.org/officeDocument/2006/relationships/hyperlink" Target="http://&#1101;&#1083;&#1077;&#1082;&#1090;&#1088;&#1086;-&#1084;&#1072;&#1088;&#1082;&#1077;&#1090;.&#1088;&#1092;/product/167032/reshetka-dlya-myasorubok-bosch-braun-7mm/" TargetMode="External"/><Relationship Id="rId_hyperlink_5256" Type="http://schemas.openxmlformats.org/officeDocument/2006/relationships/hyperlink" Target="http://&#1101;&#1083;&#1077;&#1082;&#1090;&#1088;&#1086;-&#1084;&#1072;&#1088;&#1082;&#1077;&#1090;.&#1088;&#1092;/product/167087/reshetka-dlya-myasorubok-bosch-braun-siemens-philips-zelmer-3mm/" TargetMode="External"/><Relationship Id="rId_hyperlink_5257" Type="http://schemas.openxmlformats.org/officeDocument/2006/relationships/hyperlink" Target="http://&#1101;&#1083;&#1077;&#1082;&#1090;&#1088;&#1086;-&#1084;&#1072;&#1088;&#1082;&#1077;&#1090;.&#1088;&#1092;/product/138267/reshetka-dlya-myasorubok-braun-srednyaya-010237b/" TargetMode="External"/><Relationship Id="rId_hyperlink_5258" Type="http://schemas.openxmlformats.org/officeDocument/2006/relationships/hyperlink" Target="http://&#1101;&#1083;&#1077;&#1082;&#1090;&#1088;&#1086;-&#1084;&#1072;&#1088;&#1082;&#1077;&#1090;.&#1088;&#1092;/product/244303/reshetka-dlya-myasorubok-braun-46mm/" TargetMode="External"/><Relationship Id="rId_hyperlink_5259" Type="http://schemas.openxmlformats.org/officeDocument/2006/relationships/hyperlink" Target="http://&#1101;&#1083;&#1077;&#1082;&#1090;&#1088;&#1086;-&#1084;&#1072;&#1088;&#1082;&#1077;&#1090;.&#1088;&#1092;/product/142068/reshetka-dlya-myasorubok-kenwood-d-62-melkaya/" TargetMode="External"/><Relationship Id="rId_hyperlink_5260" Type="http://schemas.openxmlformats.org/officeDocument/2006/relationships/hyperlink" Target="http://&#1101;&#1083;&#1077;&#1082;&#1090;&#1088;&#1086;-&#1084;&#1072;&#1088;&#1082;&#1077;&#1090;.&#1088;&#1092;/product/142066/reshetka-dlya-myasorubok-kenwood-zelmer-moulinex-d-62-krupnaya-157mm/" TargetMode="External"/><Relationship Id="rId_hyperlink_5261" Type="http://schemas.openxmlformats.org/officeDocument/2006/relationships/hyperlink" Target="http://&#1101;&#1083;&#1077;&#1082;&#1090;&#1088;&#1086;-&#1084;&#1072;&#1088;&#1082;&#1077;&#1090;.&#1088;&#1092;/product/244305/reshetka-dlya-myasorubok-kenwood-zelmer-moulinex-d-62-krupnaya-79mm/" TargetMode="External"/><Relationship Id="rId_hyperlink_5262" Type="http://schemas.openxmlformats.org/officeDocument/2006/relationships/hyperlink" Target="http://&#1101;&#1083;&#1077;&#1082;&#1090;&#1088;&#1086;-&#1084;&#1072;&#1088;&#1082;&#1077;&#1090;.&#1088;&#1092;/product/244306/reshetka-dlya-myasorubok-kenwood-zelmer-moulinex-d-62-srednyaya-5mm/" TargetMode="External"/><Relationship Id="rId_hyperlink_5263" Type="http://schemas.openxmlformats.org/officeDocument/2006/relationships/hyperlink" Target="http://&#1101;&#1083;&#1077;&#1082;&#1090;&#1088;&#1086;-&#1084;&#1072;&#1088;&#1082;&#1077;&#1090;.&#1088;&#1092;/product/148644/reshetka-dlya-myasorubok-moulinex-tefal-krupnaya-010237c1/" TargetMode="External"/><Relationship Id="rId_hyperlink_5264" Type="http://schemas.openxmlformats.org/officeDocument/2006/relationships/hyperlink" Target="http://&#1101;&#1083;&#1077;&#1082;&#1090;&#1088;&#1086;-&#1084;&#1072;&#1088;&#1082;&#1077;&#1090;.&#1088;&#1092;/product/138266/reshetka-dlya-myasorubok-moulinex-tefal-melkaya-010237c3/" TargetMode="External"/><Relationship Id="rId_hyperlink_5265" Type="http://schemas.openxmlformats.org/officeDocument/2006/relationships/hyperlink" Target="http://&#1101;&#1083;&#1077;&#1082;&#1090;&#1088;&#1086;-&#1084;&#1072;&#1088;&#1082;&#1077;&#1090;.&#1088;&#1092;/product/167039/reshetka-dlya-myasorubok-panasonic-45mm/" TargetMode="External"/><Relationship Id="rId_hyperlink_5266" Type="http://schemas.openxmlformats.org/officeDocument/2006/relationships/hyperlink" Target="http://&#1101;&#1083;&#1077;&#1082;&#1090;&#1088;&#1086;-&#1084;&#1072;&#1088;&#1082;&#1077;&#1090;.&#1088;&#1092;/product/244307/reshetka-dlya-myasorubok-panasonic-krupnaya-grz116/" TargetMode="External"/><Relationship Id="rId_hyperlink_5267" Type="http://schemas.openxmlformats.org/officeDocument/2006/relationships/hyperlink" Target="http://&#1101;&#1083;&#1077;&#1082;&#1090;&#1088;&#1086;-&#1084;&#1072;&#1088;&#1082;&#1077;&#1090;.&#1088;&#1092;/product/222859/reshetka-dlya-myasorubok-aksion-nabor-2sht-melkaya-i-krupnaya-yumgi305646294-02/" TargetMode="External"/><Relationship Id="rId_hyperlink_5268" Type="http://schemas.openxmlformats.org/officeDocument/2006/relationships/hyperlink" Target="http://&#1101;&#1083;&#1077;&#1082;&#1090;&#1088;&#1086;-&#1084;&#1072;&#1088;&#1082;&#1077;&#1090;.&#1088;&#1092;/product/167040/reshetka-dlya-myasorubok-aksion-nabor-2sht-melkaya-i-krupnayanozh-yumgi305646294-04/" TargetMode="External"/><Relationship Id="rId_hyperlink_5269" Type="http://schemas.openxmlformats.org/officeDocument/2006/relationships/hyperlink" Target="http://&#1101;&#1083;&#1077;&#1082;&#1090;&#1088;&#1086;-&#1084;&#1072;&#1088;&#1082;&#1077;&#1090;.&#1088;&#1092;/product/138274/reshetka-dlya-myasorubok-aksion-i-briz-nabor-3sht-yumgi305646294-01/" TargetMode="External"/><Relationship Id="rId_hyperlink_5270" Type="http://schemas.openxmlformats.org/officeDocument/2006/relationships/hyperlink" Target="http://&#1101;&#1083;&#1077;&#1082;&#1090;&#1088;&#1086;-&#1084;&#1072;&#1088;&#1082;&#1077;&#1090;.&#1088;&#1092;/product/126562/reshetka-dlya-myasorubok-aksion-i-briz-melkaya-48mm-yumgi305646294/" TargetMode="External"/><Relationship Id="rId_hyperlink_5271" Type="http://schemas.openxmlformats.org/officeDocument/2006/relationships/hyperlink" Target="http://&#1101;&#1083;&#1077;&#1082;&#1090;&#1088;&#1086;-&#1084;&#1072;&#1088;&#1082;&#1077;&#1090;.&#1088;&#1092;/product/148643/reshetka-dlya-myasorubok-gamma-7-4mm/" TargetMode="External"/><Relationship Id="rId_hyperlink_5272" Type="http://schemas.openxmlformats.org/officeDocument/2006/relationships/hyperlink" Target="http://&#1101;&#1083;&#1077;&#1082;&#1090;&#1088;&#1086;-&#1084;&#1072;&#1088;&#1082;&#1077;&#1090;.&#1088;&#1092;/product/148642/reshetka-dlya-myasorubok-gamma-7-7mm/" TargetMode="External"/><Relationship Id="rId_hyperlink_5273" Type="http://schemas.openxmlformats.org/officeDocument/2006/relationships/hyperlink" Target="http://&#1101;&#1083;&#1077;&#1082;&#1090;&#1088;&#1086;-&#1084;&#1072;&#1088;&#1082;&#1077;&#1090;.&#1088;&#1092;/product/126563/reshetka-dlya-myasorubok-krupnaya-889-306-dlya-otechestvennyh-elektromeh-i-ruchnyh-myasorubok/" TargetMode="External"/><Relationship Id="rId_hyperlink_5274" Type="http://schemas.openxmlformats.org/officeDocument/2006/relationships/hyperlink" Target="http://&#1101;&#1083;&#1077;&#1082;&#1090;&#1088;&#1086;-&#1084;&#1072;&#1088;&#1082;&#1077;&#1090;.&#1088;&#1092;/product/242430/reshetka-dlya-myasorubok-melkaya-889-403-dlya-otechestvennyh-elektromeh-i-ruchnyh-myasorubok/" TargetMode="External"/><Relationship Id="rId_hyperlink_5275" Type="http://schemas.openxmlformats.org/officeDocument/2006/relationships/hyperlink" Target="http://&#1101;&#1083;&#1077;&#1082;&#1090;&#1088;&#1086;-&#1084;&#1072;&#1088;&#1082;&#1077;&#1090;.&#1088;&#1092;/product/240448/reshetka-dlya-myasorubok-melkaya-889-403-dlya-otechestvennyh-elektromeh-i-ruchnyh-myasorubok-bez-upakovki/" TargetMode="External"/><Relationship Id="rId_hyperlink_5276" Type="http://schemas.openxmlformats.org/officeDocument/2006/relationships/hyperlink" Target="http://&#1101;&#1083;&#1077;&#1082;&#1090;&#1088;&#1086;-&#1084;&#1072;&#1088;&#1082;&#1077;&#1090;.&#1088;&#1092;/product/167037/reshetka-dlya-myasorubok-hrom-54-45/" TargetMode="External"/><Relationship Id="rId_hyperlink_5277" Type="http://schemas.openxmlformats.org/officeDocument/2006/relationships/hyperlink" Target="http://&#1101;&#1083;&#1077;&#1082;&#1090;&#1088;&#1086;-&#1084;&#1072;&#1088;&#1082;&#1077;&#1090;.&#1088;&#1092;/product/167038/reshetka-dlya-myasorubok-hrom-54-7pp-zip-dlya-otechestvennyh-elektromeh-i-ruchnyh-myasorubok/" TargetMode="External"/><Relationship Id="rId_hyperlink_5278" Type="http://schemas.openxmlformats.org/officeDocument/2006/relationships/hyperlink" Target="http://&#1101;&#1083;&#1077;&#1082;&#1090;&#1088;&#1086;-&#1084;&#1072;&#1088;&#1082;&#1077;&#1090;.&#1088;&#1092;/product/128138/blok-shesterenok-dlya-myasorubok-kenwood-mg700-2sht-d7232-h5025-d16-d5827-h5025-d12/" TargetMode="External"/><Relationship Id="rId_hyperlink_5279" Type="http://schemas.openxmlformats.org/officeDocument/2006/relationships/hyperlink" Target="http://&#1101;&#1083;&#1077;&#1082;&#1090;&#1088;&#1086;-&#1084;&#1072;&#1088;&#1082;&#1077;&#1090;.&#1088;&#1092;/product/128139/blok-shesterenok-dlya-myasorubok-rolsen-2sht-d79-d28-h36-h1517-i-78-kos-zub-d80-h18-46kosoy-shtok-pod-6gr/" TargetMode="External"/><Relationship Id="rId_hyperlink_5280" Type="http://schemas.openxmlformats.org/officeDocument/2006/relationships/hyperlink" Target="http://&#1101;&#1083;&#1077;&#1082;&#1090;&#1088;&#1086;-&#1084;&#1072;&#1088;&#1082;&#1077;&#1090;.&#1088;&#1092;/product/128140/blok-shesterenok-dlya-myasorubok-vitek-h3-d82-h8214-46zub-d4633-h3612-d8-5415-zub-d6629-h3714-d8-3115-zub/" TargetMode="External"/><Relationship Id="rId_hyperlink_5281" Type="http://schemas.openxmlformats.org/officeDocument/2006/relationships/hyperlink" Target="http://&#1101;&#1083;&#1077;&#1082;&#1090;&#1088;&#1086;-&#1084;&#1072;&#1088;&#1082;&#1077;&#1090;.&#1088;&#1092;/product/124425/blok-shesterenok-dlya-myasorubok-ratep/" TargetMode="External"/><Relationship Id="rId_hyperlink_5282" Type="http://schemas.openxmlformats.org/officeDocument/2006/relationships/hyperlink" Target="http://&#1101;&#1083;&#1077;&#1082;&#1090;&#1088;&#1086;-&#1084;&#1072;&#1088;&#1082;&#1077;&#1090;.&#1088;&#1092;/product/218237/shesternya-dlya-myasorubok-bork-zelmer-i-dr-pryam-zub-44056/" TargetMode="External"/><Relationship Id="rId_hyperlink_5283" Type="http://schemas.openxmlformats.org/officeDocument/2006/relationships/hyperlink" Target="http://&#1101;&#1083;&#1077;&#1082;&#1090;&#1088;&#1086;-&#1084;&#1072;&#1088;&#1082;&#1077;&#1090;.&#1088;&#1092;/product/174108/shesternya-dlya-myasorubok-bosch-malaya-7mm/" TargetMode="External"/><Relationship Id="rId_hyperlink_5284" Type="http://schemas.openxmlformats.org/officeDocument/2006/relationships/hyperlink" Target="http://&#1101;&#1083;&#1077;&#1082;&#1090;&#1088;&#1086;-&#1084;&#1072;&#1088;&#1082;&#1077;&#1090;.&#1088;&#1092;/product/132243/shesternya-dlya-myasorubok-bosch-mfw-15011545155045020-malaya-8mm-otv-po-centru-43341/" TargetMode="External"/><Relationship Id="rId_hyperlink_5285" Type="http://schemas.openxmlformats.org/officeDocument/2006/relationships/hyperlink" Target="http://&#1101;&#1083;&#1077;&#1082;&#1090;&#1088;&#1086;-&#1084;&#1072;&#1088;&#1082;&#1077;&#1090;.&#1088;&#1092;/product/148778/shesternya-dlya-myasorubok-braun-malaya/" TargetMode="External"/><Relationship Id="rId_hyperlink_5286" Type="http://schemas.openxmlformats.org/officeDocument/2006/relationships/hyperlink" Target="http://&#1101;&#1083;&#1077;&#1082;&#1090;&#1088;&#1086;-&#1084;&#1072;&#1088;&#1082;&#1077;&#1090;.&#1088;&#1092;/product/142044/shesternya-dlya-myasorubok-braun-8320mm-1049zub-h32h12-d7-belaya-7000898/" TargetMode="External"/><Relationship Id="rId_hyperlink_5287" Type="http://schemas.openxmlformats.org/officeDocument/2006/relationships/hyperlink" Target="http://&#1101;&#1083;&#1077;&#1082;&#1090;&#1088;&#1086;-&#1084;&#1072;&#1088;&#1082;&#1077;&#1090;.&#1088;&#1092;/product/177913/shesternya-dlya-myasorubok-braun-pod-shnek-4195612/" TargetMode="External"/><Relationship Id="rId_hyperlink_5288" Type="http://schemas.openxmlformats.org/officeDocument/2006/relationships/hyperlink" Target="http://&#1101;&#1083;&#1077;&#1082;&#1090;&#1088;&#1086;-&#1084;&#1072;&#1088;&#1082;&#1077;&#1090;.&#1088;&#1092;/product/221714/shesternya-dlya-myasorubok-braun-srednyaya-d-5031mm-zub-2710sht/" TargetMode="External"/><Relationship Id="rId_hyperlink_5289" Type="http://schemas.openxmlformats.org/officeDocument/2006/relationships/hyperlink" Target="http://&#1101;&#1083;&#1077;&#1082;&#1090;&#1088;&#1086;-&#1084;&#1072;&#1088;&#1082;&#1077;&#1090;.&#1088;&#1092;/product/226941/shesternya-dlya-myasorubok-centek-ct-1602-bolshaya/" TargetMode="External"/><Relationship Id="rId_hyperlink_5290" Type="http://schemas.openxmlformats.org/officeDocument/2006/relationships/hyperlink" Target="http://&#1101;&#1083;&#1077;&#1082;&#1090;&#1088;&#1086;-&#1084;&#1072;&#1088;&#1082;&#1077;&#1090;.&#1088;&#1092;/product/244366/shesternya-dlya-myasorubok-delta-54-met-val-d-81mm-pryamye-zubya-38sht-vnutri-rezba-m4/" TargetMode="External"/><Relationship Id="rId_hyperlink_5291" Type="http://schemas.openxmlformats.org/officeDocument/2006/relationships/hyperlink" Target="http://&#1101;&#1083;&#1077;&#1082;&#1090;&#1088;&#1086;-&#1084;&#1072;&#1088;&#1082;&#1077;&#1090;.&#1088;&#1092;/product/226945/shesternya-dlya-myasorubok-delta-mg-250-71mm-34-zub/" TargetMode="External"/><Relationship Id="rId_hyperlink_5292" Type="http://schemas.openxmlformats.org/officeDocument/2006/relationships/hyperlink" Target="http://&#1101;&#1083;&#1077;&#1082;&#1090;&#1088;&#1086;-&#1084;&#1072;&#1088;&#1082;&#1077;&#1090;.&#1088;&#1092;/product/226944/shesternya-dlya-myasorubok-delta-82mm-paz/" TargetMode="External"/><Relationship Id="rId_hyperlink_5293" Type="http://schemas.openxmlformats.org/officeDocument/2006/relationships/hyperlink" Target="http://&#1101;&#1083;&#1077;&#1082;&#1090;&#1088;&#1086;-&#1084;&#1072;&#1088;&#1082;&#1077;&#1090;.&#1088;&#1092;/product/218238/shesternya-dlya-myasorubok-delta-saturn-met-val-d-81mm-pryamye-zubya-46sht-n-vala-82mm/" TargetMode="External"/><Relationship Id="rId_hyperlink_5294" Type="http://schemas.openxmlformats.org/officeDocument/2006/relationships/hyperlink" Target="http://&#1101;&#1083;&#1077;&#1082;&#1090;&#1088;&#1086;-&#1084;&#1072;&#1088;&#1082;&#1077;&#1090;.&#1088;&#1092;/product/226942/shesternya-dlya-myasorubok-delta-saturn-4625mm-11-zub/" TargetMode="External"/><Relationship Id="rId_hyperlink_5295" Type="http://schemas.openxmlformats.org/officeDocument/2006/relationships/hyperlink" Target="http://&#1101;&#1083;&#1077;&#1082;&#1090;&#1088;&#1086;-&#1084;&#1072;&#1088;&#1082;&#1077;&#1090;.&#1088;&#1092;/product/226943/shesternya-dlya-myasorubok-delta-saturn-4628mm-12-zub/" TargetMode="External"/><Relationship Id="rId_hyperlink_5296" Type="http://schemas.openxmlformats.org/officeDocument/2006/relationships/hyperlink" Target="http://&#1101;&#1083;&#1077;&#1082;&#1090;&#1088;&#1086;-&#1084;&#1072;&#1088;&#1082;&#1077;&#1090;.&#1088;&#1092;/product/226946/shesternya-dlya-myasorubok-elenberg-vitek-4528mm/" TargetMode="External"/><Relationship Id="rId_hyperlink_5297" Type="http://schemas.openxmlformats.org/officeDocument/2006/relationships/hyperlink" Target="http://&#1101;&#1083;&#1077;&#1082;&#1090;&#1088;&#1086;-&#1084;&#1072;&#1088;&#1082;&#1077;&#1090;.&#1088;&#1092;/product/221719/shesternya-dlya-myasorubok-kambrook-amg500-d-5920mm-zub-6212-kosoypryamoy-52051/" TargetMode="External"/><Relationship Id="rId_hyperlink_5298" Type="http://schemas.openxmlformats.org/officeDocument/2006/relationships/hyperlink" Target="http://&#1101;&#1083;&#1077;&#1082;&#1090;&#1088;&#1086;-&#1084;&#1072;&#1088;&#1082;&#1077;&#1090;.&#1088;&#1092;/product/221720/shesternya-dlya-myasorubok-kambrook-kmg-400-d-10220mm-zub-9310sht-kosoypryamoy-vysota-35mm/" TargetMode="External"/><Relationship Id="rId_hyperlink_5299" Type="http://schemas.openxmlformats.org/officeDocument/2006/relationships/hyperlink" Target="http://&#1101;&#1083;&#1077;&#1082;&#1090;&#1088;&#1086;-&#1084;&#1072;&#1088;&#1082;&#1077;&#1090;.&#1088;&#1092;/product/132247/shesternya-dlya-myasorubok-kenwood-d8220mm-mg-350-44067/" TargetMode="External"/><Relationship Id="rId_hyperlink_5300" Type="http://schemas.openxmlformats.org/officeDocument/2006/relationships/hyperlink" Target="http://&#1101;&#1083;&#1077;&#1082;&#1090;&#1088;&#1086;-&#1084;&#1072;&#1088;&#1082;&#1077;&#1090;.&#1088;&#1092;/product/168583/shesternya-dlya-myasorubok-kenwood-komplekt-mg-700/" TargetMode="External"/><Relationship Id="rId_hyperlink_5301" Type="http://schemas.openxmlformats.org/officeDocument/2006/relationships/hyperlink" Target="http://&#1101;&#1083;&#1077;&#1082;&#1090;&#1088;&#1086;-&#1084;&#1072;&#1088;&#1082;&#1077;&#1090;.&#1088;&#1092;/product/148774/shesternya-dlya-myasorubok-kenwood-malaya/" TargetMode="External"/><Relationship Id="rId_hyperlink_5302" Type="http://schemas.openxmlformats.org/officeDocument/2006/relationships/hyperlink" Target="http://&#1101;&#1083;&#1077;&#1082;&#1090;&#1088;&#1086;-&#1084;&#1072;&#1088;&#1082;&#1077;&#1090;.&#1088;&#1092;/product/132248/shesternya-dlya-myasorubok-kenwood-kw650738-4430mm-2610sht-h45h18-d12/" TargetMode="External"/><Relationship Id="rId_hyperlink_5303" Type="http://schemas.openxmlformats.org/officeDocument/2006/relationships/hyperlink" Target="http://&#1101;&#1083;&#1077;&#1082;&#1090;&#1088;&#1086;-&#1084;&#1072;&#1088;&#1082;&#1077;&#1090;.&#1088;&#1092;/product/158112/shesternya-dlya-myasorubok-kenwood-bolshaya-kw650740/" TargetMode="External"/><Relationship Id="rId_hyperlink_5304" Type="http://schemas.openxmlformats.org/officeDocument/2006/relationships/hyperlink" Target="http://&#1101;&#1083;&#1077;&#1082;&#1090;&#1088;&#1086;-&#1084;&#1072;&#1088;&#1082;&#1077;&#1090;.&#1088;&#1092;/product/221722/shesternya-dlya-myasorubok-lasko-korsar-d-6331kosoy-zub/" TargetMode="External"/><Relationship Id="rId_hyperlink_5305" Type="http://schemas.openxmlformats.org/officeDocument/2006/relationships/hyperlink" Target="http://&#1101;&#1083;&#1077;&#1082;&#1090;&#1088;&#1086;-&#1084;&#1072;&#1088;&#1082;&#1077;&#1090;.&#1088;&#1092;/product/221723/shesternya-dlya-myasorubok-lasko-korsar-d-6623kosoy-zub/" TargetMode="External"/><Relationship Id="rId_hyperlink_5306" Type="http://schemas.openxmlformats.org/officeDocument/2006/relationships/hyperlink" Target="http://&#1101;&#1083;&#1077;&#1082;&#1090;&#1088;&#1086;-&#1084;&#1072;&#1088;&#1082;&#1077;&#1090;.&#1088;&#1092;/product/221724/shesternya-dlya-myasorubok-maxwell-d-46195mm-zub-5418sht-kosoypryamoy/" TargetMode="External"/><Relationship Id="rId_hyperlink_5307" Type="http://schemas.openxmlformats.org/officeDocument/2006/relationships/hyperlink" Target="http://&#1101;&#1083;&#1077;&#1082;&#1090;&#1088;&#1086;-&#1084;&#1072;&#1088;&#1082;&#1077;&#1090;.&#1088;&#1092;/product/218241/shesternya-dlya-myasorubok-moulinex-d-82-46zub-so-smeschennym-6-grannikom-45611/" TargetMode="External"/><Relationship Id="rId_hyperlink_5308" Type="http://schemas.openxmlformats.org/officeDocument/2006/relationships/hyperlink" Target="http://&#1101;&#1083;&#1077;&#1082;&#1090;&#1088;&#1086;-&#1084;&#1072;&#1088;&#1082;&#1077;&#1090;.&#1088;&#1092;/product/175258/shesternya-dlya-myasorubok-moulinex-d-83-46zub-val-vnutri-6gr/" TargetMode="External"/><Relationship Id="rId_hyperlink_5309" Type="http://schemas.openxmlformats.org/officeDocument/2006/relationships/hyperlink" Target="http://&#1101;&#1083;&#1077;&#1082;&#1090;&#1088;&#1086;-&#1084;&#1072;&#1088;&#1082;&#1077;&#1090;.&#1088;&#1092;/product/218240/shesternya-dlya-myasorubok-moulinex-4217-0101605/" TargetMode="External"/><Relationship Id="rId_hyperlink_5310" Type="http://schemas.openxmlformats.org/officeDocument/2006/relationships/hyperlink" Target="http://&#1101;&#1083;&#1077;&#1082;&#1090;&#1088;&#1086;-&#1084;&#1072;&#1088;&#1082;&#1077;&#1090;.&#1088;&#1092;/product/152256/shesternya-dlya-myasorubok-moulinex-s-met-vstavkoy-010160z1/" TargetMode="External"/><Relationship Id="rId_hyperlink_5311" Type="http://schemas.openxmlformats.org/officeDocument/2006/relationships/hyperlink" Target="http://&#1101;&#1083;&#1077;&#1082;&#1090;&#1088;&#1086;-&#1084;&#1072;&#1088;&#1082;&#1077;&#1090;.&#1088;&#1092;/product/132249/shesternya-dlya-myasorubok-moulinex-tefal-d3316mm-zubya-4111sht-kosoypryamoy-44053/" TargetMode="External"/><Relationship Id="rId_hyperlink_5312" Type="http://schemas.openxmlformats.org/officeDocument/2006/relationships/hyperlink" Target="http://&#1101;&#1083;&#1077;&#1082;&#1090;&#1088;&#1086;-&#1084;&#1072;&#1088;&#1082;&#1077;&#1090;.&#1088;&#1092;/product/148770/shesternya-dlya-myasorubok-moulinex-tefal-hv-6-11-zubev-52-zubca-d-4220/" TargetMode="External"/><Relationship Id="rId_hyperlink_5313" Type="http://schemas.openxmlformats.org/officeDocument/2006/relationships/hyperlink" Target="http://&#1101;&#1083;&#1077;&#1082;&#1090;&#1088;&#1086;-&#1084;&#1072;&#1088;&#1082;&#1077;&#1090;.&#1088;&#1092;/product/142045/shesternya-dlya-myasorubok-moulinex-tefal-hv-8-11-zubev-d-3417-010160f-31349/" TargetMode="External"/><Relationship Id="rId_hyperlink_5314" Type="http://schemas.openxmlformats.org/officeDocument/2006/relationships/hyperlink" Target="http://&#1101;&#1083;&#1077;&#1082;&#1090;&#1088;&#1086;-&#1084;&#1072;&#1088;&#1082;&#1077;&#1090;.&#1088;&#1092;/product/223341/shesternya-dlya-myasorubok-moulinex-zheleznaya-v-seredine-ms-5564244/" TargetMode="External"/><Relationship Id="rId_hyperlink_5315" Type="http://schemas.openxmlformats.org/officeDocument/2006/relationships/hyperlink" Target="http://&#1101;&#1083;&#1077;&#1082;&#1090;&#1088;&#1086;-&#1084;&#1072;&#1088;&#1082;&#1077;&#1090;.&#1088;&#1092;/product/218242/shesternya-dlya-myasorubok-panasonic-polaris-d8024-010160-46746/" TargetMode="External"/><Relationship Id="rId_hyperlink_5316" Type="http://schemas.openxmlformats.org/officeDocument/2006/relationships/hyperlink" Target="http://&#1101;&#1083;&#1077;&#1082;&#1090;&#1088;&#1086;-&#1084;&#1072;&#1088;&#1082;&#1077;&#1090;.&#1088;&#1092;/product/218244/shesternya-dlya-myasorubok-panasonic-polaris-d81mm-pryamye-zubya-met-val-010160nz-46740/" TargetMode="External"/><Relationship Id="rId_hyperlink_5317" Type="http://schemas.openxmlformats.org/officeDocument/2006/relationships/hyperlink" Target="http://&#1101;&#1083;&#1077;&#1082;&#1090;&#1088;&#1086;-&#1084;&#1072;&#1088;&#1082;&#1077;&#1090;.&#1088;&#1092;/product/132253/shesternya-dlya-myasorubok-panasonic-polaris-d84mm-pryamye-zubya-met-val-44060/" TargetMode="External"/><Relationship Id="rId_hyperlink_5318" Type="http://schemas.openxmlformats.org/officeDocument/2006/relationships/hyperlink" Target="http://&#1101;&#1083;&#1077;&#1082;&#1090;&#1088;&#1086;-&#1084;&#1072;&#1088;&#1082;&#1077;&#1090;.&#1088;&#1092;/product/132254/shesternya-dlya-myasorubok-panasonic-polaris-d86mm-pryamye-zubya-met-val-44061/" TargetMode="External"/><Relationship Id="rId_hyperlink_5319" Type="http://schemas.openxmlformats.org/officeDocument/2006/relationships/hyperlink" Target="http://&#1101;&#1083;&#1077;&#1082;&#1090;&#1088;&#1086;-&#1084;&#1072;&#1088;&#1082;&#1077;&#1090;.&#1088;&#1092;/product/226947/shesternya-dlya-myasorubok-panasonic-polaris-7828mm-kosye-zubya-7814/" TargetMode="External"/><Relationship Id="rId_hyperlink_5320" Type="http://schemas.openxmlformats.org/officeDocument/2006/relationships/hyperlink" Target="http://&#1101;&#1083;&#1077;&#1082;&#1090;&#1088;&#1086;-&#1084;&#1072;&#1088;&#1082;&#1077;&#1090;.&#1088;&#1092;/product/226948/shesternya-dlya-myasorubok-phillips-hr2708-14-srednyaya-7625mm-kosye-zubya-4110/" TargetMode="External"/><Relationship Id="rId_hyperlink_5321" Type="http://schemas.openxmlformats.org/officeDocument/2006/relationships/hyperlink" Target="http://&#1101;&#1083;&#1077;&#1082;&#1090;&#1088;&#1086;-&#1084;&#1072;&#1088;&#1082;&#1077;&#1090;.&#1088;&#1092;/product/218246/shesternya-dlya-myasorubok-polaris-pmg1820-l-d-4735mm-zub-5618-pryamoykosoy/" TargetMode="External"/><Relationship Id="rId_hyperlink_5322" Type="http://schemas.openxmlformats.org/officeDocument/2006/relationships/hyperlink" Target="http://&#1101;&#1083;&#1077;&#1082;&#1090;&#1088;&#1086;-&#1084;&#1072;&#1088;&#1082;&#1077;&#1090;.&#1088;&#1092;/product/218247/shesternya-dlya-myasorubok-polaris-pmg1835-d-6423mm-zub-3010-pryamye/" TargetMode="External"/><Relationship Id="rId_hyperlink_5323" Type="http://schemas.openxmlformats.org/officeDocument/2006/relationships/hyperlink" Target="http://&#1101;&#1083;&#1077;&#1082;&#1090;&#1088;&#1086;-&#1084;&#1072;&#1088;&#1082;&#1077;&#1090;.&#1088;&#1092;/product/226101/shesternya-dlya-myasorubok-redmond-rmg-1201-4421mm-kosoypryamoy-zub/" TargetMode="External"/><Relationship Id="rId_hyperlink_5324" Type="http://schemas.openxmlformats.org/officeDocument/2006/relationships/hyperlink" Target="http://&#1101;&#1083;&#1077;&#1082;&#1090;&#1088;&#1086;-&#1084;&#1072;&#1088;&#1082;&#1077;&#1090;.&#1088;&#1092;/product/226949/shesternya-dlya-myasorubok-redmond-rmg-1201-7425mm-pryamoy-zub/" TargetMode="External"/><Relationship Id="rId_hyperlink_5325" Type="http://schemas.openxmlformats.org/officeDocument/2006/relationships/hyperlink" Target="http://&#1101;&#1083;&#1077;&#1082;&#1090;&#1088;&#1086;-&#1084;&#1072;&#1088;&#1082;&#1077;&#1090;.&#1088;&#1092;/product/226103/shesternya-dlya-myasorubok-redmond-rmg-1211-7-e-6733mm-pryamoy-zub-4315-h-37mm/" TargetMode="External"/><Relationship Id="rId_hyperlink_5326" Type="http://schemas.openxmlformats.org/officeDocument/2006/relationships/hyperlink" Target="http://&#1101;&#1083;&#1077;&#1082;&#1090;&#1088;&#1086;-&#1084;&#1072;&#1088;&#1082;&#1077;&#1090;.&#1088;&#1092;/product/226102/shesternya-dlya-myasorubok-redmond-rmg-1211-7-ermg-1211-5028mm-kosoypryamoy-zub-5917-h-29mm/" TargetMode="External"/><Relationship Id="rId_hyperlink_5327" Type="http://schemas.openxmlformats.org/officeDocument/2006/relationships/hyperlink" Target="http://&#1101;&#1083;&#1077;&#1082;&#1090;&#1088;&#1086;-&#1084;&#1072;&#1088;&#1082;&#1077;&#1090;.&#1088;&#1092;/product/128144/shesternya-dlya-myasorubok-rolsen-d-7929mm-zub-7814-kosye-zubya/" TargetMode="External"/><Relationship Id="rId_hyperlink_5328" Type="http://schemas.openxmlformats.org/officeDocument/2006/relationships/hyperlink" Target="http://&#1101;&#1083;&#1077;&#1082;&#1090;&#1088;&#1086;-&#1084;&#1072;&#1088;&#1082;&#1077;&#1090;.&#1088;&#1092;/product/128145/shesternya-dlya-myasorubok-rolsen-kosye-zubya-eeleznyy-shtok-pod-6gr/" TargetMode="External"/><Relationship Id="rId_hyperlink_5329" Type="http://schemas.openxmlformats.org/officeDocument/2006/relationships/hyperlink" Target="http://&#1101;&#1083;&#1077;&#1082;&#1090;&#1088;&#1086;-&#1084;&#1072;&#1088;&#1082;&#1077;&#1090;.&#1088;&#1092;/product/174107/shesternya-dlya-myasorubok-rolton-010160h-bolshaya-82-val-6-gr-kosoy-zub/" TargetMode="External"/><Relationship Id="rId_hyperlink_5330" Type="http://schemas.openxmlformats.org/officeDocument/2006/relationships/hyperlink" Target="http://&#1101;&#1083;&#1077;&#1082;&#1090;&#1088;&#1086;-&#1084;&#1072;&#1088;&#1082;&#1077;&#1090;.&#1088;&#1092;/product/218249/shesternya-dlya-myasorubok-vitek-d-95-s-prorezyu-osnovnaya-48321/" TargetMode="External"/><Relationship Id="rId_hyperlink_5331" Type="http://schemas.openxmlformats.org/officeDocument/2006/relationships/hyperlink" Target="http://&#1101;&#1083;&#1077;&#1082;&#1090;&#1088;&#1086;-&#1084;&#1072;&#1088;&#1082;&#1077;&#1090;.&#1088;&#1092;/product/132255/shesternya-dlya-myasorubok-vitek-d4517mm-5416-zubev-kosoypryamoy-met-vstavka-43344/" TargetMode="External"/><Relationship Id="rId_hyperlink_5332" Type="http://schemas.openxmlformats.org/officeDocument/2006/relationships/hyperlink" Target="http://&#1101;&#1083;&#1077;&#1082;&#1090;&#1088;&#1086;-&#1084;&#1072;&#1088;&#1082;&#1077;&#1090;.&#1088;&#1092;/product/175256/shesternya-dlya-myasorubok-vitek-d-6629mm-zubya-3115sht-pryamoypryamoy/" TargetMode="External"/><Relationship Id="rId_hyperlink_5333" Type="http://schemas.openxmlformats.org/officeDocument/2006/relationships/hyperlink" Target="http://&#1101;&#1083;&#1077;&#1082;&#1090;&#1088;&#1086;-&#1084;&#1072;&#1088;&#1082;&#1077;&#1090;.&#1088;&#1092;/product/132260/shesternya-dlya-myasorubok-vitek-delta-saturn-3545-010160o-42506/" TargetMode="External"/><Relationship Id="rId_hyperlink_5334" Type="http://schemas.openxmlformats.org/officeDocument/2006/relationships/hyperlink" Target="http://&#1101;&#1083;&#1077;&#1082;&#1090;&#1088;&#1086;-&#1084;&#1072;&#1088;&#1082;&#1077;&#1090;.&#1088;&#1092;/product/132259/shesternya-dlya-myasorubok-vitek-delta-saturn-srednyaya-d-66-010160142507/" TargetMode="External"/><Relationship Id="rId_hyperlink_5335" Type="http://schemas.openxmlformats.org/officeDocument/2006/relationships/hyperlink" Target="http://&#1101;&#1083;&#1077;&#1082;&#1090;&#1088;&#1086;-&#1084;&#1072;&#1088;&#1082;&#1077;&#1090;.&#1088;&#1092;/product/218250/shesternya-dlya-myasorubok-vitek-skarlett-d-7729mm-pryamye-zubya-46287/" TargetMode="External"/><Relationship Id="rId_hyperlink_5336" Type="http://schemas.openxmlformats.org/officeDocument/2006/relationships/hyperlink" Target="http://&#1101;&#1083;&#1077;&#1082;&#1090;&#1088;&#1086;-&#1084;&#1072;&#1088;&#1082;&#1077;&#1090;.&#1088;&#1092;/product/132261/shesternya-dlya-myasorubok-vitekpanasonic-15001800-d-5222mm-s-metallicheskoy-vtulkoy-42807/" TargetMode="External"/><Relationship Id="rId_hyperlink_5337" Type="http://schemas.openxmlformats.org/officeDocument/2006/relationships/hyperlink" Target="http://&#1101;&#1083;&#1077;&#1082;&#1090;&#1088;&#1086;-&#1084;&#1072;&#1088;&#1082;&#1077;&#1090;.&#1088;&#1092;/product/175263/shesternya-dlya-myasorubok-aksion-yumgi721146006/" TargetMode="External"/><Relationship Id="rId_hyperlink_5338" Type="http://schemas.openxmlformats.org/officeDocument/2006/relationships/hyperlink" Target="http://&#1101;&#1083;&#1077;&#1082;&#1090;&#1088;&#1086;-&#1084;&#1072;&#1088;&#1082;&#1077;&#1090;.&#1088;&#1092;/product/175262/shesternya-dlya-myasorubok-aksion-yumgi721146007/" TargetMode="External"/><Relationship Id="rId_hyperlink_5339" Type="http://schemas.openxmlformats.org/officeDocument/2006/relationships/hyperlink" Target="http://&#1101;&#1083;&#1077;&#1082;&#1090;&#1088;&#1086;-&#1084;&#1072;&#1088;&#1082;&#1077;&#1090;.&#1088;&#1092;/product/175261/shesternya-dlya-myasorubok-aksion-yumgi721146008/" TargetMode="External"/><Relationship Id="rId_hyperlink_5340" Type="http://schemas.openxmlformats.org/officeDocument/2006/relationships/hyperlink" Target="http://&#1101;&#1083;&#1077;&#1082;&#1090;&#1088;&#1086;-&#1084;&#1072;&#1088;&#1082;&#1077;&#1090;.&#1088;&#1092;/product/218338/shesternya-dlya-myasorubok-aksion-yumgi721146009/" TargetMode="External"/><Relationship Id="rId_hyperlink_5341" Type="http://schemas.openxmlformats.org/officeDocument/2006/relationships/hyperlink" Target="http://&#1101;&#1083;&#1077;&#1082;&#1090;&#1088;&#1086;-&#1084;&#1072;&#1088;&#1082;&#1077;&#1090;.&#1088;&#1092;/product/218339/shesternya-dlya-myasorubok-aksion-yumgi721146010/" TargetMode="External"/><Relationship Id="rId_hyperlink_5342" Type="http://schemas.openxmlformats.org/officeDocument/2006/relationships/hyperlink" Target="http://&#1101;&#1083;&#1077;&#1082;&#1090;&#1088;&#1086;-&#1084;&#1072;&#1088;&#1082;&#1077;&#1090;.&#1088;&#1092;/product/218340/shesternya-dlya-myasorubok-aksion-yumgi721442001/" TargetMode="External"/><Relationship Id="rId_hyperlink_5343" Type="http://schemas.openxmlformats.org/officeDocument/2006/relationships/hyperlink" Target="http://&#1101;&#1083;&#1077;&#1082;&#1090;&#1088;&#1086;-&#1084;&#1072;&#1088;&#1082;&#1077;&#1090;.&#1088;&#1092;/product/226950/shesternya-dlya-myasorubok-aksion-yumgi721442002/" TargetMode="External"/><Relationship Id="rId_hyperlink_5344" Type="http://schemas.openxmlformats.org/officeDocument/2006/relationships/hyperlink" Target="http://&#1101;&#1083;&#1077;&#1082;&#1090;&#1088;&#1086;-&#1084;&#1072;&#1088;&#1082;&#1077;&#1090;.&#1088;&#1092;/product/126587/shesternya-dlya-myasorubok-briz-veduschaya-yumgi721655001/" TargetMode="External"/><Relationship Id="rId_hyperlink_5345" Type="http://schemas.openxmlformats.org/officeDocument/2006/relationships/hyperlink" Target="http://&#1101;&#1083;&#1077;&#1082;&#1090;&#1088;&#1086;-&#1084;&#1072;&#1088;&#1082;&#1077;&#1090;.&#1088;&#1092;/product/152200/shesternya-dlya-myasorubok-briz-yumgi303721004/" TargetMode="External"/><Relationship Id="rId_hyperlink_5346" Type="http://schemas.openxmlformats.org/officeDocument/2006/relationships/hyperlink" Target="http://&#1101;&#1083;&#1077;&#1082;&#1090;&#1088;&#1086;-&#1084;&#1072;&#1088;&#1082;&#1077;&#1090;.&#1088;&#1092;/product/168582/shesternya-dlya-myasorubok-briz-yumgi303729001/" TargetMode="External"/><Relationship Id="rId_hyperlink_5347" Type="http://schemas.openxmlformats.org/officeDocument/2006/relationships/hyperlink" Target="http://&#1101;&#1083;&#1077;&#1082;&#1090;&#1088;&#1086;-&#1084;&#1072;&#1088;&#1082;&#1077;&#1090;.&#1088;&#1092;/product/152253/shesternya-dlya-myasorubok-gamma-bolshaya/" TargetMode="External"/><Relationship Id="rId_hyperlink_5348" Type="http://schemas.openxmlformats.org/officeDocument/2006/relationships/hyperlink" Target="http://&#1101;&#1083;&#1077;&#1082;&#1090;&#1088;&#1086;-&#1084;&#1072;&#1088;&#1082;&#1077;&#1090;.&#1088;&#1092;/product/152255/shesternya-dlya-myasorubok-gamma-malaya/" TargetMode="External"/><Relationship Id="rId_hyperlink_5349" Type="http://schemas.openxmlformats.org/officeDocument/2006/relationships/hyperlink" Target="http://&#1101;&#1083;&#1077;&#1082;&#1090;&#1088;&#1086;-&#1084;&#1072;&#1088;&#1082;&#1077;&#1090;.&#1088;&#1092;/product/148759/shesternya-dlya-myasorubok-gamma-7-12/" TargetMode="External"/><Relationship Id="rId_hyperlink_5350" Type="http://schemas.openxmlformats.org/officeDocument/2006/relationships/hyperlink" Target="http://&#1101;&#1083;&#1077;&#1082;&#1090;&#1088;&#1086;-&#1084;&#1072;&#1088;&#1082;&#1077;&#1090;.&#1088;&#1092;/product/221718/shesternya-dlya-myasorubok-delta-54-d-81vnutri-rezba-m4/" TargetMode="External"/><Relationship Id="rId_hyperlink_5351" Type="http://schemas.openxmlformats.org/officeDocument/2006/relationships/hyperlink" Target="http://&#1101;&#1083;&#1077;&#1082;&#1090;&#1088;&#1086;-&#1084;&#1072;&#1088;&#1082;&#1077;&#1090;.&#1088;&#1092;/product/221717/shesternya-dlya-myasorubok-delta-mg-250-i-drvnutri-vala-shestigrannik-d-71mm-zub-34sht/" TargetMode="External"/><Relationship Id="rId_hyperlink_5352" Type="http://schemas.openxmlformats.org/officeDocument/2006/relationships/hyperlink" Target="http://&#1101;&#1083;&#1077;&#1082;&#1090;&#1088;&#1086;-&#1084;&#1072;&#1088;&#1082;&#1077;&#1090;.&#1088;&#1092;/product/221721/shesternya-dlya-myasorubok-komfort/" TargetMode="External"/><Relationship Id="rId_hyperlink_5353" Type="http://schemas.openxmlformats.org/officeDocument/2006/relationships/hyperlink" Target="http://&#1101;&#1083;&#1077;&#1082;&#1090;&#1088;&#1086;-&#1084;&#1072;&#1088;&#1082;&#1077;&#1090;.&#1088;&#1092;/product/172005/shesternya-dlya-myasorubok-np-1/" TargetMode="External"/><Relationship Id="rId_hyperlink_5354" Type="http://schemas.openxmlformats.org/officeDocument/2006/relationships/hyperlink" Target="http://&#1101;&#1083;&#1077;&#1082;&#1090;&#1088;&#1086;-&#1084;&#1072;&#1088;&#1082;&#1077;&#1090;.&#1088;&#1092;/product/148761/shesternya-dlya-myasorubok-pomoschnica-d-8726mm-zubya-56-pryam-45609/" TargetMode="External"/><Relationship Id="rId_hyperlink_5355" Type="http://schemas.openxmlformats.org/officeDocument/2006/relationships/hyperlink" Target="http://&#1101;&#1083;&#1077;&#1082;&#1090;&#1088;&#1086;-&#1084;&#1072;&#1088;&#1082;&#1077;&#1090;.&#1088;&#1092;/product/142061/shesternya-dlya-myasorubok-pomoschnica-bolshaya/" TargetMode="External"/><Relationship Id="rId_hyperlink_5356" Type="http://schemas.openxmlformats.org/officeDocument/2006/relationships/hyperlink" Target="http://&#1101;&#1083;&#1077;&#1082;&#1090;&#1088;&#1086;-&#1084;&#1072;&#1088;&#1082;&#1077;&#1090;.&#1088;&#1092;/product/175259/shesternya-dlya-myasorubok-pomoschnica-nabor-2sht-malaya-srednyaya-024667/" TargetMode="External"/><Relationship Id="rId_hyperlink_5357" Type="http://schemas.openxmlformats.org/officeDocument/2006/relationships/hyperlink" Target="http://&#1101;&#1083;&#1077;&#1082;&#1090;&#1088;&#1086;-&#1084;&#1072;&#1088;&#1082;&#1077;&#1090;.&#1088;&#1092;/product/148762/shesternya-dlya-myasorubok-pomoschnica-bolshaya-met-vtulka-46801/" TargetMode="External"/><Relationship Id="rId_hyperlink_5358" Type="http://schemas.openxmlformats.org/officeDocument/2006/relationships/hyperlink" Target="http://&#1101;&#1083;&#1077;&#1082;&#1090;&#1088;&#1086;-&#1084;&#1072;&#1088;&#1082;&#1077;&#1090;.&#1088;&#1092;/product/218253/shesternya-dlya-myasorubok-pomoschnica-malaya-met-vtulka/" TargetMode="External"/><Relationship Id="rId_hyperlink_5359" Type="http://schemas.openxmlformats.org/officeDocument/2006/relationships/hyperlink" Target="http://&#1101;&#1083;&#1077;&#1082;&#1090;&#1088;&#1086;-&#1084;&#1072;&#1088;&#1082;&#1077;&#1090;.&#1088;&#1092;/product/221728/shesternya-dlya-myasorubok-ratep-bolshaya-d-7631mmzub-3512sht-pryamye-48309/" TargetMode="External"/><Relationship Id="rId_hyperlink_5360" Type="http://schemas.openxmlformats.org/officeDocument/2006/relationships/hyperlink" Target="http://&#1101;&#1083;&#1077;&#1082;&#1090;&#1088;&#1086;-&#1084;&#1072;&#1088;&#1082;&#1077;&#1090;.&#1088;&#1092;/product/221727/shesternya-dlya-myasorubok-ratep-srednyaya-d-6626mmzub-4411sht-pryamye-malaya-s-metshtokom-d-68mm-zub-6513sht-kosoypryamoy-komplekt/" TargetMode="External"/><Relationship Id="rId_hyperlink_5361" Type="http://schemas.openxmlformats.org/officeDocument/2006/relationships/hyperlink" Target="http://&#1101;&#1083;&#1077;&#1082;&#1090;&#1088;&#1086;-&#1084;&#1072;&#1088;&#1082;&#1077;&#1090;.&#1088;&#1092;/product/152198/shesternya-dlya-myasorubok-rolton-srednyaya-kosozubaya-010160i/" TargetMode="External"/><Relationship Id="rId_hyperlink_5362" Type="http://schemas.openxmlformats.org/officeDocument/2006/relationships/hyperlink" Target="http://&#1101;&#1083;&#1077;&#1082;&#1090;&#1088;&#1086;-&#1084;&#1072;&#1088;&#1082;&#1077;&#1090;.&#1088;&#1092;/product/144788/shesternya-dlya-myasorubok-rotor-blok-kolesstar-reduktor-ilkyu303838006/" TargetMode="External"/><Relationship Id="rId_hyperlink_5363" Type="http://schemas.openxmlformats.org/officeDocument/2006/relationships/hyperlink" Target="http://&#1101;&#1083;&#1077;&#1082;&#1090;&#1088;&#1086;-&#1084;&#1072;&#1088;&#1082;&#1077;&#1090;.&#1088;&#1092;/product/152252/shesternya-dlya-myasorubok-rotor-pod-shnek-29113/" TargetMode="External"/><Relationship Id="rId_hyperlink_5364" Type="http://schemas.openxmlformats.org/officeDocument/2006/relationships/hyperlink" Target="http://&#1101;&#1083;&#1077;&#1082;&#1090;&#1088;&#1086;-&#1084;&#1072;&#1088;&#1082;&#1077;&#1090;.&#1088;&#1092;/product/226104/shesternya-dlya-myasorubok-rotor-ilkyu721624003-8627mm/" TargetMode="External"/><Relationship Id="rId_hyperlink_5365" Type="http://schemas.openxmlformats.org/officeDocument/2006/relationships/hyperlink" Target="http://&#1101;&#1083;&#1077;&#1082;&#1090;&#1088;&#1086;-&#1084;&#1072;&#1088;&#1082;&#1077;&#1090;.&#1088;&#1092;/product/147783/shesternya-dlya-myasorubok-rotor-diva-010160l/" TargetMode="External"/><Relationship Id="rId_hyperlink_5366" Type="http://schemas.openxmlformats.org/officeDocument/2006/relationships/hyperlink" Target="http://&#1101;&#1083;&#1077;&#1082;&#1090;&#1088;&#1086;-&#1084;&#1072;&#1088;&#1082;&#1077;&#1090;.&#1088;&#1092;/product/126584/shesternya-dlya-myasorubok-rotor-diva-bolshaya-16zubev-010160d-33425/" TargetMode="External"/><Relationship Id="rId_hyperlink_5367" Type="http://schemas.openxmlformats.org/officeDocument/2006/relationships/hyperlink" Target="http://&#1101;&#1083;&#1077;&#1082;&#1090;&#1088;&#1086;-&#1084;&#1072;&#1088;&#1082;&#1077;&#1090;.&#1088;&#1092;/product/160742/shesternya-dlya-myasorubok-rotor-diva-s-plast-vtulkoy-14-zubev-bolshaya-010116c-31348/" TargetMode="External"/><Relationship Id="rId_hyperlink_5368" Type="http://schemas.openxmlformats.org/officeDocument/2006/relationships/hyperlink" Target="http://&#1101;&#1083;&#1077;&#1082;&#1090;&#1088;&#1086;-&#1084;&#1072;&#1088;&#1082;&#1077;&#1090;.&#1088;&#1092;/product/168584/shesternya-dlya-myasorubok-rotor-diva-s-bronz-vtulkoy-malaya-010160v2-35282/" TargetMode="External"/><Relationship Id="rId_hyperlink_5369" Type="http://schemas.openxmlformats.org/officeDocument/2006/relationships/hyperlink" Target="http://&#1101;&#1083;&#1077;&#1082;&#1090;&#1088;&#1086;-&#1084;&#1072;&#1088;&#1082;&#1077;&#1090;.&#1088;&#1092;/product/126586/shesternya-dlya-myasorubok-rotor-diva-s-plast-vtulkoy-malaya-010160v1-39410/" TargetMode="External"/><Relationship Id="rId_hyperlink_5370" Type="http://schemas.openxmlformats.org/officeDocument/2006/relationships/hyperlink" Target="http://&#1101;&#1083;&#1077;&#1082;&#1090;&#1088;&#1086;-&#1084;&#1072;&#1088;&#1082;&#1077;&#1090;.&#1088;&#1092;/product/226952/shesternya-dlya-myasorubok-rotor-diva-elenderg-d80-d32srednyaya/" TargetMode="External"/><Relationship Id="rId_hyperlink_5371" Type="http://schemas.openxmlformats.org/officeDocument/2006/relationships/hyperlink" Target="http://&#1101;&#1083;&#1077;&#1082;&#1090;&#1088;&#1086;-&#1084;&#1072;&#1088;&#1082;&#1077;&#1090;.&#1088;&#1092;/product/142050/shesternya-dlya-myasorubok-rotor-ekstra-malaya/" TargetMode="External"/><Relationship Id="rId_hyperlink_5372" Type="http://schemas.openxmlformats.org/officeDocument/2006/relationships/hyperlink" Target="http://&#1101;&#1083;&#1077;&#1082;&#1090;&#1088;&#1086;-&#1084;&#1072;&#1088;&#1082;&#1077;&#1090;.&#1088;&#1092;/product/142051/shesternya-dlya-myasorubok-rotor-ekstra-srednyaya/" TargetMode="External"/><Relationship Id="rId_hyperlink_5373" Type="http://schemas.openxmlformats.org/officeDocument/2006/relationships/hyperlink" Target="http://&#1101;&#1083;&#1077;&#1082;&#1090;&#1088;&#1086;-&#1084;&#1072;&#1088;&#1082;&#1077;&#1090;.&#1088;&#1092;/product/128151/shesternya-dlya-myasorubok-umelica-malaya-zubya-v-raznye-storony-1974-zub/" TargetMode="External"/><Relationship Id="rId_hyperlink_5374" Type="http://schemas.openxmlformats.org/officeDocument/2006/relationships/hyperlink" Target="http://&#1101;&#1083;&#1077;&#1082;&#1090;&#1088;&#1086;-&#1084;&#1072;&#1088;&#1082;&#1077;&#1090;.&#1088;&#1092;/product/128153/shesternya-dlya-myasorubok-umelica-srednyaya-zubya-v-raznye-storony-941-zub/" TargetMode="External"/><Relationship Id="rId_hyperlink_5375" Type="http://schemas.openxmlformats.org/officeDocument/2006/relationships/hyperlink" Target="http://&#1101;&#1083;&#1077;&#1082;&#1090;&#1088;&#1086;-&#1084;&#1072;&#1088;&#1082;&#1077;&#1090;.&#1088;&#1092;/product/148766/shesternya-dlya-myasorubok-flora/" TargetMode="External"/><Relationship Id="rId_hyperlink_5376" Type="http://schemas.openxmlformats.org/officeDocument/2006/relationships/hyperlink" Target="http://&#1101;&#1083;&#1077;&#1082;&#1090;&#1088;&#1086;-&#1084;&#1072;&#1088;&#1082;&#1077;&#1090;.&#1088;&#1092;/product/126567/shesternya-dlya-myasorubok-hozyayushka-veduschaya/" TargetMode="External"/><Relationship Id="rId_hyperlink_5377" Type="http://schemas.openxmlformats.org/officeDocument/2006/relationships/hyperlink" Target="http://&#1101;&#1083;&#1077;&#1082;&#1090;&#1088;&#1086;-&#1084;&#1072;&#1088;&#1082;&#1077;&#1090;.&#1088;&#1092;/product/126566/shesternya-dlya-myasorubok-hozyayushka-pod-shnekd-66/" TargetMode="External"/><Relationship Id="rId_hyperlink_5378" Type="http://schemas.openxmlformats.org/officeDocument/2006/relationships/hyperlink" Target="http://&#1101;&#1083;&#1077;&#1082;&#1090;&#1088;&#1086;-&#1084;&#1072;&#1088;&#1082;&#1077;&#1090;.&#1088;&#1092;/product/126565/shesternya-dlya-myasorubok-hozyayushka-pod-shnekd-72/" TargetMode="External"/><Relationship Id="rId_hyperlink_5379" Type="http://schemas.openxmlformats.org/officeDocument/2006/relationships/hyperlink" Target="http://&#1101;&#1083;&#1077;&#1082;&#1090;&#1088;&#1086;-&#1084;&#1072;&#1088;&#1082;&#1077;&#1090;.&#1088;&#1092;/product/171983/shesternya-dlya-myasorubok-hozyayushka-promezhutochnaya-d6620-s-podshipnikom-36516/" TargetMode="External"/><Relationship Id="rId_hyperlink_5380" Type="http://schemas.openxmlformats.org/officeDocument/2006/relationships/hyperlink" Target="http://&#1101;&#1083;&#1077;&#1082;&#1090;&#1088;&#1086;-&#1084;&#1072;&#1088;&#1082;&#1077;&#1090;.&#1088;&#1092;/product/148767/shesternya-dlya-myasorubok-hozyayushka-chernaya-d72-met-vtulka/" TargetMode="External"/><Relationship Id="rId_hyperlink_5381" Type="http://schemas.openxmlformats.org/officeDocument/2006/relationships/hyperlink" Target="http://&#1101;&#1083;&#1077;&#1082;&#1090;&#1088;&#1086;-&#1084;&#1072;&#1088;&#1082;&#1077;&#1090;.&#1088;&#1092;/product/148768/shesternya-dlya-myasorubok-hozyayushka-chernaya-malaya/" TargetMode="External"/><Relationship Id="rId_hyperlink_5382" Type="http://schemas.openxmlformats.org/officeDocument/2006/relationships/hyperlink" Target="http://&#1101;&#1083;&#1077;&#1082;&#1090;&#1088;&#1086;-&#1084;&#1072;&#1088;&#1082;&#1077;&#1090;.&#1088;&#1092;/product/146366/shesternya-dlya-myasorubok-chernaya-8-zubcov-h1099/" TargetMode="External"/><Relationship Id="rId_hyperlink_5383" Type="http://schemas.openxmlformats.org/officeDocument/2006/relationships/hyperlink" Target="http://&#1101;&#1083;&#1077;&#1082;&#1090;&#1088;&#1086;-&#1084;&#1072;&#1088;&#1082;&#1077;&#1090;.&#1088;&#1092;/product/126572/shesternya-dlya-myasorubok-elenberg-82mm/" TargetMode="External"/><Relationship Id="rId_hyperlink_5384" Type="http://schemas.openxmlformats.org/officeDocument/2006/relationships/hyperlink" Target="http://&#1101;&#1083;&#1077;&#1082;&#1090;&#1088;&#1086;-&#1084;&#1072;&#1088;&#1082;&#1077;&#1090;.&#1088;&#1092;/product/148779/shesternya-malaya-k-reduktoru-dlya-myasorubok-bosch-611988/" TargetMode="External"/><Relationship Id="rId_hyperlink_5385" Type="http://schemas.openxmlformats.org/officeDocument/2006/relationships/hyperlink" Target="http://&#1101;&#1083;&#1077;&#1082;&#1090;&#1088;&#1086;-&#1084;&#1072;&#1088;&#1082;&#1077;&#1090;.&#1088;&#1092;/product/221698/korpus-shneka-alyuminievyy-myasorubok-bosch-zelmer/" TargetMode="External"/><Relationship Id="rId_hyperlink_5386" Type="http://schemas.openxmlformats.org/officeDocument/2006/relationships/hyperlink" Target="http://&#1101;&#1083;&#1077;&#1082;&#1090;&#1088;&#1086;-&#1084;&#1072;&#1088;&#1082;&#1077;&#1090;.&#1088;&#1092;/product/218235/salnik-dlya-shneka-myasorubok-kenwood-mg-350-45080/" TargetMode="External"/><Relationship Id="rId_hyperlink_5387" Type="http://schemas.openxmlformats.org/officeDocument/2006/relationships/hyperlink" Target="http://&#1101;&#1083;&#1077;&#1082;&#1090;&#1088;&#1086;-&#1084;&#1072;&#1088;&#1082;&#1077;&#1090;.&#1088;&#1092;/product/218236/salnik-dlya-shneka-myasorubok-silikonovyy-48259/" TargetMode="External"/><Relationship Id="rId_hyperlink_5388" Type="http://schemas.openxmlformats.org/officeDocument/2006/relationships/hyperlink" Target="http://&#1101;&#1083;&#1077;&#1082;&#1090;&#1088;&#1086;-&#1084;&#1072;&#1088;&#1082;&#1077;&#1090;.&#1088;&#1092;/product/145897/shnek-dlya-myasorubok-010162c1/" TargetMode="External"/><Relationship Id="rId_hyperlink_5389" Type="http://schemas.openxmlformats.org/officeDocument/2006/relationships/hyperlink" Target="http://&#1101;&#1083;&#1077;&#1082;&#1090;&#1088;&#1086;-&#1084;&#1072;&#1088;&#1082;&#1077;&#1090;.&#1088;&#1092;/product/145900/shnek-dlya-myasorubok-010162g/" TargetMode="External"/><Relationship Id="rId_hyperlink_5390" Type="http://schemas.openxmlformats.org/officeDocument/2006/relationships/hyperlink" Target="http://&#1101;&#1083;&#1077;&#1082;&#1090;&#1088;&#1086;-&#1084;&#1072;&#1088;&#1082;&#1077;&#1090;.&#1088;&#1092;/product/145898/shnek-dlya-myasorubok-bosch-010162e-43947/" TargetMode="External"/><Relationship Id="rId_hyperlink_5391" Type="http://schemas.openxmlformats.org/officeDocument/2006/relationships/hyperlink" Target="http://&#1101;&#1083;&#1077;&#1082;&#1090;&#1088;&#1086;-&#1084;&#1072;&#1088;&#1082;&#1077;&#1090;.&#1088;&#1092;/product/148660/shnek-dlya-myasorubok-braun-vtulka/" TargetMode="External"/><Relationship Id="rId_hyperlink_5392" Type="http://schemas.openxmlformats.org/officeDocument/2006/relationships/hyperlink" Target="http://&#1101;&#1083;&#1077;&#1082;&#1090;&#1088;&#1086;-&#1084;&#1072;&#1088;&#1082;&#1077;&#1090;.&#1088;&#1092;/product/148655/shnek-dlya-myasorubok-kenwood-010162d-43946/" TargetMode="External"/><Relationship Id="rId_hyperlink_5393" Type="http://schemas.openxmlformats.org/officeDocument/2006/relationships/hyperlink" Target="http://&#1101;&#1083;&#1077;&#1082;&#1090;&#1088;&#1086;-&#1084;&#1072;&#1088;&#1082;&#1077;&#1090;.&#1088;&#1092;/product/218255/shnek-dlya-myasorubok-kenwood-pod-reshetku-d-62mm-38545/" TargetMode="External"/><Relationship Id="rId_hyperlink_5394" Type="http://schemas.openxmlformats.org/officeDocument/2006/relationships/hyperlink" Target="http://&#1101;&#1083;&#1077;&#1082;&#1090;&#1088;&#1086;-&#1084;&#1072;&#1088;&#1082;&#1077;&#1090;.&#1088;&#1092;/product/138275/shnek-dlya-myasorubok-moulinex-6gr-115sm-vitki-usilen-plastik/" TargetMode="External"/><Relationship Id="rId_hyperlink_5395" Type="http://schemas.openxmlformats.org/officeDocument/2006/relationships/hyperlink" Target="http://&#1101;&#1083;&#1077;&#1082;&#1090;&#1088;&#1086;-&#1084;&#1072;&#1088;&#1082;&#1077;&#1090;.&#1088;&#1092;/product/221730/shnek-dlya-myasorubok-moulinex-6gr-115sm-metall-vypusk-do-2007g-010162a2/" TargetMode="External"/><Relationship Id="rId_hyperlink_5396" Type="http://schemas.openxmlformats.org/officeDocument/2006/relationships/hyperlink" Target="http://&#1101;&#1083;&#1077;&#1082;&#1090;&#1088;&#1086;-&#1084;&#1072;&#1088;&#1082;&#1077;&#1090;.&#1088;&#1092;/product/175098/shnek-dlya-myasorubok-moulinex-ms004-6-gran-dlin-val/" TargetMode="External"/><Relationship Id="rId_hyperlink_5397" Type="http://schemas.openxmlformats.org/officeDocument/2006/relationships/hyperlink" Target="http://&#1101;&#1083;&#1077;&#1082;&#1090;&#1088;&#1086;-&#1084;&#1072;&#1088;&#1082;&#1077;&#1090;.&#1088;&#1092;/product/221676/shnek-dlya-myasorubok-moulinex-ss-0694706-korotkiy-shtok/" TargetMode="External"/><Relationship Id="rId_hyperlink_5398" Type="http://schemas.openxmlformats.org/officeDocument/2006/relationships/hyperlink" Target="http://&#1101;&#1083;&#1077;&#1082;&#1090;&#1088;&#1086;-&#1084;&#1072;&#1088;&#1082;&#1077;&#1090;.&#1088;&#1092;/product/221675/shnek-dlya-myasorubok-moulinex-ss-989843-dlinnyy-shtok-ne-original-52239/" TargetMode="External"/><Relationship Id="rId_hyperlink_5399" Type="http://schemas.openxmlformats.org/officeDocument/2006/relationships/hyperlink" Target="http://&#1101;&#1083;&#1077;&#1082;&#1090;&#1088;&#1086;-&#1084;&#1072;&#1088;&#1082;&#1077;&#1090;.&#1088;&#1092;/product/237799/shnek-dlya-myasorubok-moulinex-tefal-ss-989487-128mm-6-ti-gran8mm/" TargetMode="External"/><Relationship Id="rId_hyperlink_5400" Type="http://schemas.openxmlformats.org/officeDocument/2006/relationships/hyperlink" Target="http://&#1101;&#1083;&#1077;&#1082;&#1090;&#1088;&#1086;-&#1084;&#1072;&#1088;&#1082;&#1077;&#1090;.&#1088;&#1092;/product/148657/shnek-dlya-myasorubok-panasonic-mm04w07-js/" TargetMode="External"/><Relationship Id="rId_hyperlink_5401" Type="http://schemas.openxmlformats.org/officeDocument/2006/relationships/hyperlink" Target="http://&#1101;&#1083;&#1077;&#1082;&#1090;&#1088;&#1086;-&#1084;&#1072;&#1088;&#1082;&#1077;&#1090;.&#1088;&#1092;/product/218257/shnek-dlya-myasorubok-panasonic-polaris-stalnoy-val-plastik-vitki-shestigrannik-38546/" TargetMode="External"/><Relationship Id="rId_hyperlink_5402" Type="http://schemas.openxmlformats.org/officeDocument/2006/relationships/hyperlink" Target="http://&#1101;&#1083;&#1077;&#1082;&#1090;&#1088;&#1086;-&#1084;&#1072;&#1088;&#1082;&#1077;&#1090;.&#1088;&#1092;/product/238453/shnek-dlya-myasorubok-panasonic-polaris-mm04w07-grz102/" TargetMode="External"/><Relationship Id="rId_hyperlink_5403" Type="http://schemas.openxmlformats.org/officeDocument/2006/relationships/hyperlink" Target="http://&#1101;&#1083;&#1077;&#1082;&#1090;&#1088;&#1086;-&#1084;&#1072;&#1088;&#1082;&#1077;&#1090;.&#1088;&#1092;/product/145899/shnek-dlya-myasorubok-philips-010162f/" TargetMode="External"/><Relationship Id="rId_hyperlink_5404" Type="http://schemas.openxmlformats.org/officeDocument/2006/relationships/hyperlink" Target="http://&#1101;&#1083;&#1077;&#1082;&#1090;&#1088;&#1086;-&#1084;&#1072;&#1088;&#1082;&#1077;&#1090;.&#1088;&#1092;/product/239318/shnek-dlya-myasorubok-polaris-s-pruzhinoy/" TargetMode="External"/><Relationship Id="rId_hyperlink_5405" Type="http://schemas.openxmlformats.org/officeDocument/2006/relationships/hyperlink" Target="http://&#1101;&#1083;&#1077;&#1082;&#1090;&#1088;&#1086;-&#1084;&#1072;&#1088;&#1082;&#1077;&#1090;.&#1088;&#1092;/product/218259/shnek-dlya-myasorubok-tefal-plastik-vitki-41211/" TargetMode="External"/><Relationship Id="rId_hyperlink_5406" Type="http://schemas.openxmlformats.org/officeDocument/2006/relationships/hyperlink" Target="http://&#1101;&#1083;&#1077;&#1082;&#1090;&#1088;&#1086;-&#1084;&#1072;&#1088;&#1082;&#1077;&#1090;.&#1088;&#1092;/product/221708/shnek-dlya-myasorubok-tefal-me-710-plastik-vitki-40b/" TargetMode="External"/><Relationship Id="rId_hyperlink_5407" Type="http://schemas.openxmlformats.org/officeDocument/2006/relationships/hyperlink" Target="http://&#1101;&#1083;&#1077;&#1082;&#1090;&#1088;&#1086;-&#1084;&#1072;&#1088;&#1082;&#1077;&#1090;.&#1088;&#1092;/product/221704/shnek-dlya-myasorubok-vitek-vs021/" TargetMode="External"/><Relationship Id="rId_hyperlink_5408" Type="http://schemas.openxmlformats.org/officeDocument/2006/relationships/hyperlink" Target="http://&#1101;&#1083;&#1077;&#1082;&#1090;&#1088;&#1086;-&#1084;&#1072;&#1088;&#1082;&#1077;&#1090;.&#1088;&#1092;/product/160745/shnek-dlya-myasorubok-aksion-briz-yumgi-304525001/" TargetMode="External"/><Relationship Id="rId_hyperlink_5409" Type="http://schemas.openxmlformats.org/officeDocument/2006/relationships/hyperlink" Target="http://&#1101;&#1083;&#1077;&#1082;&#1090;&#1088;&#1086;-&#1084;&#1072;&#1088;&#1082;&#1077;&#1090;.&#1088;&#1092;/product/247395/shnek-dlya-myasorubok-briz-aksion-serii-m61-yumgi304525005/" TargetMode="External"/><Relationship Id="rId_hyperlink_5410" Type="http://schemas.openxmlformats.org/officeDocument/2006/relationships/hyperlink" Target="http://&#1101;&#1083;&#1077;&#1082;&#1090;&#1088;&#1086;-&#1084;&#1072;&#1088;&#1082;&#1077;&#1090;.&#1088;&#1092;/product/221707/shnek-dlya-myasorubok-gamma-2-290013/" TargetMode="External"/><Relationship Id="rId_hyperlink_5411" Type="http://schemas.openxmlformats.org/officeDocument/2006/relationships/hyperlink" Target="http://&#1101;&#1083;&#1077;&#1082;&#1090;&#1088;&#1086;-&#1084;&#1072;&#1088;&#1082;&#1077;&#1090;.&#1088;&#1092;/product/123579/shnek-dlya-myasorubok-gamma-7-125/" TargetMode="External"/><Relationship Id="rId_hyperlink_5412" Type="http://schemas.openxmlformats.org/officeDocument/2006/relationships/hyperlink" Target="http://&#1101;&#1083;&#1077;&#1082;&#1090;&#1088;&#1086;-&#1084;&#1072;&#1088;&#1082;&#1077;&#1090;.&#1088;&#1092;/product/144790/shnek-dlya-myasorubok-rotor-dlinnyy-ilkyu-304525007/" TargetMode="External"/><Relationship Id="rId_hyperlink_5413" Type="http://schemas.openxmlformats.org/officeDocument/2006/relationships/hyperlink" Target="http://&#1101;&#1083;&#1077;&#1082;&#1090;&#1088;&#1086;-&#1084;&#1072;&#1088;&#1082;&#1077;&#1090;.&#1088;&#1092;/product/144791/shnek-dlya-myasorubok-rotor-korotkiy-ilkyu-304525002/" TargetMode="External"/><Relationship Id="rId_hyperlink_5414" Type="http://schemas.openxmlformats.org/officeDocument/2006/relationships/hyperlink" Target="http://&#1101;&#1083;&#1077;&#1082;&#1090;&#1088;&#1086;-&#1084;&#1072;&#1088;&#1082;&#1077;&#1090;.&#1088;&#1092;/product/175096/shnek-dlya-myasorubok-rotor-diva-4gr-vitki-usilen-plastik/" TargetMode="External"/><Relationship Id="rId_hyperlink_5415" Type="http://schemas.openxmlformats.org/officeDocument/2006/relationships/hyperlink" Target="http://&#1101;&#1083;&#1077;&#1082;&#1090;&#1088;&#1086;-&#1084;&#1072;&#1088;&#1082;&#1077;&#1090;.&#1088;&#1092;/product/223951/pereklyuchatel-rezhima-dlya-obogrevateley-010290c/" TargetMode="External"/><Relationship Id="rId_hyperlink_5416" Type="http://schemas.openxmlformats.org/officeDocument/2006/relationships/hyperlink" Target="http://&#1101;&#1083;&#1077;&#1082;&#1090;&#1088;&#1086;-&#1084;&#1072;&#1088;&#1082;&#1077;&#1090;.&#1088;&#1092;/product/223952/pereklyuchatel-rezhima-dlya-obogrevateley-010290e/" TargetMode="External"/><Relationship Id="rId_hyperlink_5417" Type="http://schemas.openxmlformats.org/officeDocument/2006/relationships/hyperlink" Target="http://&#1101;&#1083;&#1077;&#1082;&#1090;&#1088;&#1086;-&#1084;&#1072;&#1088;&#1082;&#1077;&#1090;.&#1088;&#1092;/product/232751/pereklyuchatel-rezhima-dlya-obogrevateley-001/" TargetMode="External"/><Relationship Id="rId_hyperlink_5418" Type="http://schemas.openxmlformats.org/officeDocument/2006/relationships/hyperlink" Target="http://&#1101;&#1083;&#1077;&#1082;&#1090;&#1088;&#1086;-&#1084;&#1072;&#1088;&#1082;&#1077;&#1090;.&#1088;&#1092;/product/224800/ten-dlya-teplovoy-pushki-1000vt-185-kolco-spiral-planka-a110/" TargetMode="External"/><Relationship Id="rId_hyperlink_5419" Type="http://schemas.openxmlformats.org/officeDocument/2006/relationships/hyperlink" Target="http://&#1101;&#1083;&#1077;&#1082;&#1090;&#1088;&#1086;-&#1084;&#1072;&#1088;&#1082;&#1077;&#1090;.&#1088;&#1092;/product/224801/ten-dlya-teplovoy-pushki-1500vt-165-spiral-a119/" TargetMode="External"/><Relationship Id="rId_hyperlink_5420" Type="http://schemas.openxmlformats.org/officeDocument/2006/relationships/hyperlink" Target="http://&#1101;&#1083;&#1077;&#1082;&#1090;&#1088;&#1086;-&#1084;&#1072;&#1088;&#1082;&#1077;&#1090;.&#1088;&#1092;/product/224731/ten-dlya-teplovoy-pushki-1500vt-spiral-na-shtucerah/" TargetMode="External"/><Relationship Id="rId_hyperlink_5421" Type="http://schemas.openxmlformats.org/officeDocument/2006/relationships/hyperlink" Target="http://&#1101;&#1083;&#1077;&#1082;&#1090;&#1088;&#1086;-&#1084;&#1072;&#1088;&#1082;&#1077;&#1090;.&#1088;&#1092;/product/224732/ten-dlya-teplovoy-pushki-1650vt-kolco-spiral-planka/" TargetMode="External"/><Relationship Id="rId_hyperlink_5422" Type="http://schemas.openxmlformats.org/officeDocument/2006/relationships/hyperlink" Target="http://&#1101;&#1083;&#1077;&#1082;&#1090;&#1088;&#1086;-&#1084;&#1072;&#1088;&#1082;&#1077;&#1090;.&#1088;&#1092;/product/224802/ten-dlya-teplovoy-pushki-3000vt-kolco-spiral-planka-a125/" TargetMode="External"/><Relationship Id="rId_hyperlink_5423" Type="http://schemas.openxmlformats.org/officeDocument/2006/relationships/hyperlink" Target="http://&#1101;&#1083;&#1077;&#1082;&#1090;&#1088;&#1086;-&#1084;&#1072;&#1088;&#1082;&#1077;&#1090;.&#1088;&#1092;/product/227090/prokladka-kolco-uplotnitelnoe-dlya-nasosa-kama-3-5/" TargetMode="External"/><Relationship Id="rId_hyperlink_5424" Type="http://schemas.openxmlformats.org/officeDocument/2006/relationships/hyperlink" Target="http://&#1101;&#1083;&#1077;&#1082;&#1090;&#1088;&#1086;-&#1084;&#1072;&#1088;&#1082;&#1077;&#1090;.&#1088;&#1092;/product/227144/prokladka-kolco-uplotnitelnoe-sich-separator-dlya-nasosa-kama-10/" TargetMode="External"/><Relationship Id="rId_hyperlink_5425" Type="http://schemas.openxmlformats.org/officeDocument/2006/relationships/hyperlink" Target="http://&#1101;&#1083;&#1077;&#1082;&#1090;&#1088;&#1086;-&#1084;&#1072;&#1088;&#1082;&#1077;&#1090;.&#1088;&#1092;/product/226992/prokladka-rezinovaya-dlya-nasosa-agidel-f113/" TargetMode="External"/><Relationship Id="rId_hyperlink_5426" Type="http://schemas.openxmlformats.org/officeDocument/2006/relationships/hyperlink" Target="http://&#1101;&#1083;&#1077;&#1082;&#1090;&#1088;&#1086;-&#1084;&#1072;&#1088;&#1082;&#1077;&#1090;.&#1088;&#1092;/product/226932/rem-komplekt-nasosov-malysh-vodoley-rodnichek-rezina-uplotnitelnaya-4sht/" TargetMode="External"/><Relationship Id="rId_hyperlink_5427" Type="http://schemas.openxmlformats.org/officeDocument/2006/relationships/hyperlink" Target="http://&#1101;&#1083;&#1077;&#1082;&#1090;&#1088;&#1086;-&#1084;&#1072;&#1088;&#1082;&#1077;&#1090;.&#1088;&#1092;/product/232815/dvigatel-dlya-pylesosa-1200w-tipa-lg-i-ego-modifikaciy-ydk-01-12/" TargetMode="External"/><Relationship Id="rId_hyperlink_5428" Type="http://schemas.openxmlformats.org/officeDocument/2006/relationships/hyperlink" Target="http://&#1101;&#1083;&#1077;&#1082;&#1090;&#1088;&#1086;-&#1084;&#1072;&#1088;&#1082;&#1077;&#1090;.&#1088;&#1092;/product/174112/dvigatel-dlya-pylesosa-1400w-tipa-lg-i-ego-modifikaciy-ultra-pro-tip3-nizkaya-yubka0101423/" TargetMode="External"/><Relationship Id="rId_hyperlink_5429" Type="http://schemas.openxmlformats.org/officeDocument/2006/relationships/hyperlink" Target="http://&#1101;&#1083;&#1077;&#1082;&#1090;&#1088;&#1086;-&#1084;&#1072;&#1088;&#1082;&#1077;&#1090;.&#1088;&#1092;/product/174111/dvigatel-dlya-pylesosa-1400w-tipa-lg-i-ego-modifikaciy-tip-20101422/" TargetMode="External"/><Relationship Id="rId_hyperlink_5430" Type="http://schemas.openxmlformats.org/officeDocument/2006/relationships/hyperlink" Target="http://&#1101;&#1083;&#1077;&#1082;&#1090;&#1088;&#1086;-&#1084;&#1072;&#1088;&#1082;&#1077;&#1090;.&#1088;&#1092;/product/143450/dvigatel-dlya-pylesosa-1400w-tipa-samsung-nov-obr-i-ego-modif-ultra-pro-s-mednobmotk010141au/" TargetMode="External"/><Relationship Id="rId_hyperlink_5431" Type="http://schemas.openxmlformats.org/officeDocument/2006/relationships/hyperlink" Target="http://&#1101;&#1083;&#1077;&#1082;&#1090;&#1088;&#1086;-&#1084;&#1072;&#1088;&#1082;&#1077;&#1090;.&#1088;&#1092;/product/124577/dvigatel-dlya-pylesosa-1400vt-115mm-vac030un/" TargetMode="External"/><Relationship Id="rId_hyperlink_5432" Type="http://schemas.openxmlformats.org/officeDocument/2006/relationships/hyperlink" Target="http://&#1101;&#1083;&#1077;&#1082;&#1090;&#1088;&#1086;-&#1084;&#1072;&#1088;&#1082;&#1077;&#1090;.&#1088;&#1092;/product/221678/dvigatel-dlya-pylesosa-1400vt-samsung-d-135-h-1125-kont-vmeste/" TargetMode="External"/><Relationship Id="rId_hyperlink_5433" Type="http://schemas.openxmlformats.org/officeDocument/2006/relationships/hyperlink" Target="http://&#1101;&#1083;&#1077;&#1082;&#1090;&#1088;&#1086;-&#1084;&#1072;&#1088;&#1082;&#1077;&#1090;.&#1088;&#1092;/product/247123/dvigatel-dlya-pylesosa-1400vt-vcm-04l-h106-h23-d135mm/" TargetMode="External"/><Relationship Id="rId_hyperlink_5434" Type="http://schemas.openxmlformats.org/officeDocument/2006/relationships/hyperlink" Target="http://&#1101;&#1083;&#1077;&#1082;&#1090;&#1088;&#1086;-&#1084;&#1072;&#1088;&#1082;&#1077;&#1090;.&#1088;&#1092;/product/247124/dvigatel-dlya-pylesosa-1400vt-vcm-04s-h109-h35-d135mm/" TargetMode="External"/><Relationship Id="rId_hyperlink_5435" Type="http://schemas.openxmlformats.org/officeDocument/2006/relationships/hyperlink" Target="http://&#1101;&#1083;&#1077;&#1082;&#1090;&#1088;&#1086;-&#1084;&#1072;&#1088;&#1082;&#1077;&#1090;.&#1088;&#1092;/product/228572/dvigatel-dlya-pylesosa-1400vt-ydc09-vcm-09-moyuschiy/" TargetMode="External"/><Relationship Id="rId_hyperlink_5436" Type="http://schemas.openxmlformats.org/officeDocument/2006/relationships/hyperlink" Target="http://&#1101;&#1083;&#1077;&#1082;&#1090;&#1088;&#1086;-&#1084;&#1072;&#1088;&#1082;&#1077;&#1090;.&#1088;&#1092;/product/249445/dvigatel-dlya-pylesosa-1500vt-vcm-05-h115-h32-d134mm/" TargetMode="External"/><Relationship Id="rId_hyperlink_5437" Type="http://schemas.openxmlformats.org/officeDocument/2006/relationships/hyperlink" Target="http://&#1101;&#1083;&#1077;&#1082;&#1090;&#1088;&#1086;-&#1084;&#1072;&#1088;&#1082;&#1077;&#1090;.&#1088;&#1092;/product/166810/dvigatel-dlya-pylesosa-1500vt-ydc07-h115-h32-d133mm/" TargetMode="External"/><Relationship Id="rId_hyperlink_5438" Type="http://schemas.openxmlformats.org/officeDocument/2006/relationships/hyperlink" Target="http://&#1101;&#1083;&#1077;&#1082;&#1090;&#1088;&#1086;-&#1084;&#1072;&#1088;&#1082;&#1077;&#1090;.&#1088;&#1092;/product/228573/dvigatel-dlya-pylesosa-1600vt-hx-70l-h107-d110-vc07w112fq/" TargetMode="External"/><Relationship Id="rId_hyperlink_5439" Type="http://schemas.openxmlformats.org/officeDocument/2006/relationships/hyperlink" Target="http://&#1101;&#1083;&#1077;&#1082;&#1090;&#1088;&#1086;-&#1084;&#1072;&#1088;&#1082;&#1077;&#1090;.&#1088;&#1092;/product/234636/dvigatel-dlya-pylesosa-1600vt-hx-70xl-h110-d120/" TargetMode="External"/><Relationship Id="rId_hyperlink_5440" Type="http://schemas.openxmlformats.org/officeDocument/2006/relationships/hyperlink" Target="http://&#1101;&#1083;&#1077;&#1082;&#1090;&#1088;&#1086;-&#1084;&#1072;&#1088;&#1082;&#1077;&#1090;.&#1088;&#1092;/product/249446/dvigatel-dlya-pylesosa-1600vt-pt1600-h106-h255mm-d1045mm/" TargetMode="External"/><Relationship Id="rId_hyperlink_5441" Type="http://schemas.openxmlformats.org/officeDocument/2006/relationships/hyperlink" Target="http://&#1101;&#1083;&#1077;&#1082;&#1090;&#1088;&#1086;-&#1084;&#1072;&#1088;&#1082;&#1077;&#1090;.&#1088;&#1092;/product/245446/dvigatel-dlya-pylesosa-1600vt-vcm-06s-h118-h35-d135mm-s-yubkoy/" TargetMode="External"/><Relationship Id="rId_hyperlink_5442" Type="http://schemas.openxmlformats.org/officeDocument/2006/relationships/hyperlink" Target="http://&#1101;&#1083;&#1077;&#1082;&#1090;&#1088;&#1086;-&#1084;&#1072;&#1088;&#1082;&#1077;&#1090;.&#1088;&#1092;/product/249104/dvigatel-dlya-pylesosa-1600vt-vcm-hd112-h1125-h35-d134mm-s-yubkoy/" TargetMode="External"/><Relationship Id="rId_hyperlink_5443" Type="http://schemas.openxmlformats.org/officeDocument/2006/relationships/hyperlink" Target="http://&#1101;&#1083;&#1077;&#1082;&#1090;&#1088;&#1086;-&#1084;&#1072;&#1088;&#1082;&#1077;&#1090;.&#1088;&#1092;/product/166814/dvigatel-dlya-pylesosa-1600vt-ydc01-vcm-06-h115-h36-d130mm/" TargetMode="External"/><Relationship Id="rId_hyperlink_5444" Type="http://schemas.openxmlformats.org/officeDocument/2006/relationships/hyperlink" Target="http://&#1101;&#1083;&#1077;&#1082;&#1090;&#1088;&#1086;-&#1084;&#1072;&#1088;&#1082;&#1077;&#1090;.&#1088;&#1092;/product/230431/dvigatel-dlya-pylesosa-1670vt-samsung-vcm-k60eu-dj31-00120f-vc072672afw/" TargetMode="External"/><Relationship Id="rId_hyperlink_5445" Type="http://schemas.openxmlformats.org/officeDocument/2006/relationships/hyperlink" Target="http://&#1101;&#1083;&#1077;&#1082;&#1090;&#1088;&#1086;-&#1084;&#1072;&#1088;&#1082;&#1077;&#1090;.&#1088;&#1092;/product/234637/dvigatel-dlya-pylesosa-1800vt-samsung-vcm-k70guaa-dj31-00067p/" TargetMode="External"/><Relationship Id="rId_hyperlink_5446" Type="http://schemas.openxmlformats.org/officeDocument/2006/relationships/hyperlink" Target="http://&#1101;&#1083;&#1077;&#1082;&#1090;&#1088;&#1086;-&#1084;&#1072;&#1088;&#1082;&#1077;&#1090;.&#1088;&#1092;/product/225244/dvigatel-dlya-pylesosa-1800vt-vcm-08-h115-h36-d130mm/" TargetMode="External"/><Relationship Id="rId_hyperlink_5447" Type="http://schemas.openxmlformats.org/officeDocument/2006/relationships/hyperlink" Target="http://&#1101;&#1083;&#1077;&#1082;&#1090;&#1088;&#1086;-&#1084;&#1072;&#1088;&#1082;&#1077;&#1090;.&#1088;&#1092;/product/166813/dvigatel-dlya-pylesosa-1800vt-yd-ps-samsung-h119-h35-d135mm/" TargetMode="External"/><Relationship Id="rId_hyperlink_5448" Type="http://schemas.openxmlformats.org/officeDocument/2006/relationships/hyperlink" Target="http://&#1101;&#1083;&#1077;&#1082;&#1090;&#1088;&#1086;-&#1084;&#1072;&#1088;&#1082;&#1077;&#1090;.&#1088;&#1092;/product/177975/dvigatel-dlya-pylesosa-2000vt-v1159/" TargetMode="External"/><Relationship Id="rId_hyperlink_5449" Type="http://schemas.openxmlformats.org/officeDocument/2006/relationships/hyperlink" Target="http://&#1101;&#1083;&#1077;&#1082;&#1090;&#1088;&#1086;-&#1084;&#1072;&#1088;&#1082;&#1077;&#1090;.&#1088;&#1092;/product/177842/dvigatel-dlya-pylesosa-2200vt-vcm-22-h124-h27-d130mm-lg/" TargetMode="External"/><Relationship Id="rId_hyperlink_5450" Type="http://schemas.openxmlformats.org/officeDocument/2006/relationships/hyperlink" Target="http://&#1101;&#1083;&#1077;&#1082;&#1090;&#1088;&#1086;-&#1084;&#1072;&#1088;&#1082;&#1077;&#1090;.&#1088;&#1092;/product/249447/dvigatel-pylesosa-1600w-h114-h28-d100mm-s-yubkoy-bosch-vcm-b18-1ba4418-6nka-vc07w252u/" TargetMode="External"/><Relationship Id="rId_hyperlink_5451" Type="http://schemas.openxmlformats.org/officeDocument/2006/relationships/hyperlink" Target="http://&#1101;&#1083;&#1077;&#1082;&#1090;&#1088;&#1086;-&#1084;&#1072;&#1088;&#1082;&#1077;&#1090;.&#1088;&#1092;/product/224536/schetki-ugolnye-513530-k-pylesosu-431/" TargetMode="External"/><Relationship Id="rId_hyperlink_5452" Type="http://schemas.openxmlformats.org/officeDocument/2006/relationships/hyperlink" Target="http://&#1101;&#1083;&#1077;&#1082;&#1090;&#1088;&#1086;-&#1084;&#1072;&#1088;&#1082;&#1077;&#1090;.&#1088;&#1092;/product/224535/schetki-ugolnye-5h12h29-k-pylesosu-tayfun-426/" TargetMode="External"/><Relationship Id="rId_hyperlink_5453" Type="http://schemas.openxmlformats.org/officeDocument/2006/relationships/hyperlink" Target="http://&#1101;&#1083;&#1077;&#1082;&#1090;&#1088;&#1086;-&#1084;&#1072;&#1088;&#1082;&#1077;&#1090;.&#1088;&#1092;/product/224537/schetki-ugolnye-5h8h20-k-pylesosu-separatoru-421/" TargetMode="External"/><Relationship Id="rId_hyperlink_5454" Type="http://schemas.openxmlformats.org/officeDocument/2006/relationships/hyperlink" Target="http://&#1101;&#1083;&#1077;&#1082;&#1090;&#1088;&#1086;-&#1084;&#1072;&#1088;&#1082;&#1077;&#1090;.&#1088;&#1092;/product/224544/schetki-ugolnye-65h10h32-k-pylesosu-425/" TargetMode="External"/><Relationship Id="rId_hyperlink_5455" Type="http://schemas.openxmlformats.org/officeDocument/2006/relationships/hyperlink" Target="http://&#1101;&#1083;&#1077;&#1082;&#1090;&#1088;&#1086;-&#1084;&#1072;&#1088;&#1082;&#1077;&#1090;.&#1088;&#1092;/product/178232/predmotornyy-filtr-samsung-fsm-45-kompl-5-sht-chernyy-11125cm-belyy-11125cm-chernyy-105125cm-belyy-14989mm-siniy-15489mm-v1157/" TargetMode="External"/><Relationship Id="rId_hyperlink_5456" Type="http://schemas.openxmlformats.org/officeDocument/2006/relationships/hyperlink" Target="http://&#1101;&#1083;&#1077;&#1082;&#1090;&#1088;&#1086;-&#1084;&#1072;&#1088;&#1082;&#1077;&#1090;.&#1088;&#1092;/product/178230/filtr-hepa-pylesosa-lg-gofr-d67mm-h102mm-jl-54-v1092/" TargetMode="External"/><Relationship Id="rId_hyperlink_5457" Type="http://schemas.openxmlformats.org/officeDocument/2006/relationships/hyperlink" Target="http://&#1101;&#1083;&#1077;&#1082;&#1090;&#1088;&#1086;-&#1084;&#1072;&#1088;&#1082;&#1077;&#1090;.&#1088;&#1092;/product/224300/filtr-pylesosa-samsung-dj97-01040c-abd-145h90h20mm/" TargetMode="External"/><Relationship Id="rId_hyperlink_5458" Type="http://schemas.openxmlformats.org/officeDocument/2006/relationships/hyperlink" Target="http://&#1101;&#1083;&#1077;&#1082;&#1090;&#1088;&#1086;-&#1084;&#1072;&#1088;&#1082;&#1077;&#1090;.&#1088;&#1092;/product/224301/filtr-pylesosa-samsung-dj97-01159ab-dj97-00841ab/" TargetMode="External"/><Relationship Id="rId_hyperlink_5459" Type="http://schemas.openxmlformats.org/officeDocument/2006/relationships/hyperlink" Target="http://&#1101;&#1083;&#1077;&#1082;&#1090;&#1088;&#1086;-&#1084;&#1072;&#1088;&#1082;&#1077;&#1090;.&#1088;&#1092;/product/224298/filtr-pylesosa-vyhodnoy-boschsiemens-263506578733-153h106h18mm/" TargetMode="External"/><Relationship Id="rId_hyperlink_5460" Type="http://schemas.openxmlformats.org/officeDocument/2006/relationships/hyperlink" Target="http://&#1101;&#1083;&#1077;&#1082;&#1090;&#1088;&#1086;-&#1084;&#1072;&#1088;&#1082;&#1077;&#1090;.&#1088;&#1092;/product/224546/shlang-pylesosa-18m/" TargetMode="External"/><Relationship Id="rId_hyperlink_5461" Type="http://schemas.openxmlformats.org/officeDocument/2006/relationships/hyperlink" Target="http://&#1101;&#1083;&#1077;&#1082;&#1090;&#1088;&#1086;-&#1084;&#1072;&#1088;&#1082;&#1077;&#1090;.&#1088;&#1092;/product/221598/kolpachok-magnetrona-14mm-shestigran-otverstie/" TargetMode="External"/><Relationship Id="rId_hyperlink_5462" Type="http://schemas.openxmlformats.org/officeDocument/2006/relationships/hyperlink" Target="http://&#1101;&#1083;&#1077;&#1082;&#1090;&#1088;&#1086;-&#1084;&#1072;&#1088;&#1082;&#1077;&#1090;.&#1088;&#1092;/product/236031/kolpachok-magnetrona-14mm-treugolnoe-otverstie/" TargetMode="External"/><Relationship Id="rId_hyperlink_5463" Type="http://schemas.openxmlformats.org/officeDocument/2006/relationships/hyperlink" Target="http://&#1101;&#1083;&#1077;&#1082;&#1090;&#1088;&#1086;-&#1084;&#1072;&#1088;&#1082;&#1077;&#1090;.&#1088;&#1092;/product/221599/kolpachok-magnetrona-15mm-krugloe-otverstie/" TargetMode="External"/><Relationship Id="rId_hyperlink_5464" Type="http://schemas.openxmlformats.org/officeDocument/2006/relationships/hyperlink" Target="http://&#1101;&#1083;&#1077;&#1082;&#1090;&#1088;&#1086;-&#1084;&#1072;&#1088;&#1082;&#1077;&#1090;.&#1088;&#1092;/product/228574/kolpachok-magnetrona-15mm-shestigran-otverstie/" TargetMode="External"/><Relationship Id="rId_hyperlink_5465" Type="http://schemas.openxmlformats.org/officeDocument/2006/relationships/hyperlink" Target="http://&#1101;&#1083;&#1077;&#1082;&#1090;&#1088;&#1086;-&#1084;&#1072;&#1088;&#1082;&#1077;&#1090;.&#1088;&#1092;/product/224826/magnetron-svch-lg-2m210/" TargetMode="External"/><Relationship Id="rId_hyperlink_5466" Type="http://schemas.openxmlformats.org/officeDocument/2006/relationships/hyperlink" Target="http://&#1101;&#1083;&#1077;&#1082;&#1090;&#1088;&#1086;-&#1084;&#1072;&#1088;&#1082;&#1077;&#1090;.&#1088;&#1092;/product/146342/magnetron-svch-lg-2m213-21/" TargetMode="External"/><Relationship Id="rId_hyperlink_5467" Type="http://schemas.openxmlformats.org/officeDocument/2006/relationships/hyperlink" Target="http://&#1101;&#1083;&#1077;&#1082;&#1090;&#1088;&#1086;-&#1084;&#1072;&#1088;&#1082;&#1077;&#1090;.&#1088;&#1092;/product/146344/magnetron-svch-lg-2m214-21/" TargetMode="External"/><Relationship Id="rId_hyperlink_5468" Type="http://schemas.openxmlformats.org/officeDocument/2006/relationships/hyperlink" Target="http://&#1101;&#1083;&#1077;&#1082;&#1090;&#1088;&#1086;-&#1084;&#1072;&#1088;&#1082;&#1077;&#1090;.&#1088;&#1092;/product/236230/magnetron-svch-lg-2m214-240gp/" TargetMode="External"/><Relationship Id="rId_hyperlink_5469" Type="http://schemas.openxmlformats.org/officeDocument/2006/relationships/hyperlink" Target="http://&#1101;&#1083;&#1077;&#1082;&#1090;&#1088;&#1086;-&#1084;&#1072;&#1088;&#1082;&#1077;&#1090;.&#1088;&#1092;/product/224827/magnetron-svch-panasonic-2m210-apply/" TargetMode="External"/><Relationship Id="rId_hyperlink_5470" Type="http://schemas.openxmlformats.org/officeDocument/2006/relationships/hyperlink" Target="http://&#1101;&#1083;&#1077;&#1082;&#1090;&#1088;&#1086;-&#1084;&#1072;&#1088;&#1082;&#1077;&#1090;.&#1088;&#1092;/product/236231/magnetron-svch-samsung-j14d-0510p2/" TargetMode="External"/><Relationship Id="rId_hyperlink_5471" Type="http://schemas.openxmlformats.org/officeDocument/2006/relationships/hyperlink" Target="http://&#1101;&#1083;&#1077;&#1082;&#1090;&#1088;&#1086;-&#1084;&#1072;&#1088;&#1082;&#1077;&#1090;.&#1088;&#1092;/product/224291/magnetron-svch-samsung-om-75-p21/" TargetMode="External"/><Relationship Id="rId_hyperlink_5472" Type="http://schemas.openxmlformats.org/officeDocument/2006/relationships/hyperlink" Target="http://&#1101;&#1083;&#1077;&#1082;&#1090;&#1088;&#1086;-&#1084;&#1072;&#1088;&#1082;&#1077;&#1090;.&#1088;&#1092;/product/220483/magnetron-svch-samsung-om-75-p31/" TargetMode="External"/><Relationship Id="rId_hyperlink_5473" Type="http://schemas.openxmlformats.org/officeDocument/2006/relationships/hyperlink" Target="http://&#1101;&#1083;&#1077;&#1082;&#1090;&#1088;&#1086;-&#1084;&#1072;&#1088;&#1082;&#1077;&#1090;.&#1088;&#1092;/product/166823/magnetron-svch-samsung-om-75-s21-900vt/" TargetMode="External"/><Relationship Id="rId_hyperlink_5474" Type="http://schemas.openxmlformats.org/officeDocument/2006/relationships/hyperlink" Target="http://&#1101;&#1083;&#1077;&#1082;&#1090;&#1088;&#1086;-&#1084;&#1072;&#1088;&#1082;&#1077;&#1090;.&#1088;&#1092;/product/134434/predohranitel-svch-060a-5kv/" TargetMode="External"/><Relationship Id="rId_hyperlink_5475" Type="http://schemas.openxmlformats.org/officeDocument/2006/relationships/hyperlink" Target="http://&#1101;&#1083;&#1077;&#1082;&#1090;&#1088;&#1086;-&#1084;&#1072;&#1088;&#1082;&#1077;&#1090;.&#1088;&#1092;/product/134435/predohranitel-svch-070a-5kv/" TargetMode="External"/><Relationship Id="rId_hyperlink_5476" Type="http://schemas.openxmlformats.org/officeDocument/2006/relationships/hyperlink" Target="http://&#1101;&#1083;&#1077;&#1082;&#1090;&#1088;&#1086;-&#1084;&#1072;&#1088;&#1082;&#1077;&#1090;.&#1088;&#1092;/product/134436/predohranitel-svch-075a-5kv-10/" TargetMode="External"/><Relationship Id="rId_hyperlink_5477" Type="http://schemas.openxmlformats.org/officeDocument/2006/relationships/hyperlink" Target="http://&#1101;&#1083;&#1077;&#1082;&#1090;&#1088;&#1086;-&#1084;&#1072;&#1088;&#1082;&#1077;&#1090;.&#1088;&#1092;/product/134437/predohranitel-svch-08a-5kv/" TargetMode="External"/><Relationship Id="rId_hyperlink_5478" Type="http://schemas.openxmlformats.org/officeDocument/2006/relationships/hyperlink" Target="http://&#1101;&#1083;&#1077;&#1082;&#1090;&#1088;&#1086;-&#1084;&#1072;&#1088;&#1082;&#1077;&#1090;.&#1088;&#1092;/product/134439/predohranitel-svch-090a-5kv/" TargetMode="External"/><Relationship Id="rId_hyperlink_5479" Type="http://schemas.openxmlformats.org/officeDocument/2006/relationships/hyperlink" Target="http://&#1101;&#1083;&#1077;&#1082;&#1090;&#1088;&#1086;-&#1084;&#1072;&#1088;&#1082;&#1077;&#1090;.&#1088;&#1092;/product/177844/kolco-vrascheniya-tarelki-svch-d-18914mm/" TargetMode="External"/><Relationship Id="rId_hyperlink_5480" Type="http://schemas.openxmlformats.org/officeDocument/2006/relationships/hyperlink" Target="http://&#1101;&#1083;&#1077;&#1082;&#1090;&#1088;&#1086;-&#1084;&#1072;&#1088;&#1082;&#1077;&#1090;.&#1088;&#1092;/product/229169/kolco-vrascheniya-tarelki-svch-d-22015mm/" TargetMode="External"/><Relationship Id="rId_hyperlink_5481" Type="http://schemas.openxmlformats.org/officeDocument/2006/relationships/hyperlink" Target="http://&#1101;&#1083;&#1077;&#1082;&#1090;&#1088;&#1086;-&#1084;&#1072;&#1088;&#1082;&#1077;&#1090;.&#1088;&#1092;/product/224547/kolco-vrascheniya-tarelki-svch-d-22214mm/" TargetMode="External"/><Relationship Id="rId_hyperlink_5482" Type="http://schemas.openxmlformats.org/officeDocument/2006/relationships/hyperlink" Target="http://&#1101;&#1083;&#1077;&#1082;&#1090;&#1088;&#1086;-&#1084;&#1072;&#1088;&#1082;&#1077;&#1090;.&#1088;&#1092;/product/230427/koupler-d-34mm-h-21-23mm-d-5mm-h-17mm/" TargetMode="External"/><Relationship Id="rId_hyperlink_5483" Type="http://schemas.openxmlformats.org/officeDocument/2006/relationships/hyperlink" Target="http://&#1101;&#1083;&#1077;&#1082;&#1090;&#1088;&#1086;-&#1084;&#1072;&#1088;&#1082;&#1077;&#1090;.&#1088;&#1092;/product/249451/koupler-blendera-braun-de-longhi-br67050810-as00000037-mufta-scepleniya-elektrodvigatelya-s-nozhom/" TargetMode="External"/><Relationship Id="rId_hyperlink_5484" Type="http://schemas.openxmlformats.org/officeDocument/2006/relationships/hyperlink" Target="http://&#1101;&#1083;&#1077;&#1082;&#1090;&#1088;&#1086;-&#1084;&#1072;&#1088;&#1082;&#1077;&#1090;.&#1088;&#1092;/product/177846/krestovina-tarelki-svch-r-90mm-h-12mm-na-tarelku-245mm/" TargetMode="External"/><Relationship Id="rId_hyperlink_5485" Type="http://schemas.openxmlformats.org/officeDocument/2006/relationships/hyperlink" Target="http://&#1101;&#1083;&#1077;&#1082;&#1090;&#1088;&#1086;-&#1084;&#1072;&#1088;&#1082;&#1077;&#1090;.&#1088;&#1092;/product/132240/privod-tarelki-svch-dlya-lg-bolshoy-0103422/" TargetMode="External"/><Relationship Id="rId_hyperlink_5486" Type="http://schemas.openxmlformats.org/officeDocument/2006/relationships/hyperlink" Target="http://&#1101;&#1083;&#1077;&#1082;&#1090;&#1088;&#1086;-&#1084;&#1072;&#1088;&#1082;&#1077;&#1090;.&#1088;&#1092;/product/236235/privod-tarelki-svch-dlya-lg-bolshoy-0103425/" TargetMode="External"/><Relationship Id="rId_hyperlink_5487" Type="http://schemas.openxmlformats.org/officeDocument/2006/relationships/hyperlink" Target="http://&#1101;&#1083;&#1077;&#1082;&#1090;&#1088;&#1086;-&#1084;&#1072;&#1088;&#1082;&#1077;&#1090;.&#1088;&#1092;/product/132241/privod-tarelki-svch-dlya-lg-malyy-0103421/" TargetMode="External"/><Relationship Id="rId_hyperlink_5488" Type="http://schemas.openxmlformats.org/officeDocument/2006/relationships/hyperlink" Target="http://&#1101;&#1083;&#1077;&#1082;&#1090;&#1088;&#1086;-&#1084;&#1072;&#1088;&#1082;&#1077;&#1090;.&#1088;&#1092;/product/128154/slyuda-dlya-svch-150h150h04mm/" TargetMode="External"/><Relationship Id="rId_hyperlink_5489" Type="http://schemas.openxmlformats.org/officeDocument/2006/relationships/hyperlink" Target="http://&#1101;&#1083;&#1077;&#1082;&#1090;&#1088;&#1086;-&#1084;&#1072;&#1088;&#1082;&#1077;&#1090;.&#1088;&#1092;/product/128155/slyuda-dlya-svch-300h300h04mm/" TargetMode="External"/><Relationship Id="rId_hyperlink_5490" Type="http://schemas.openxmlformats.org/officeDocument/2006/relationships/hyperlink" Target="http://&#1101;&#1083;&#1077;&#1082;&#1090;&#1088;&#1086;-&#1084;&#1072;&#1088;&#1082;&#1077;&#1090;.&#1088;&#1092;/product/124094/slyuda-dlya-svch-500h300h04mm/" TargetMode="External"/><Relationship Id="rId_hyperlink_5491" Type="http://schemas.openxmlformats.org/officeDocument/2006/relationships/hyperlink" Target="http://&#1101;&#1083;&#1077;&#1082;&#1090;&#1088;&#1086;-&#1084;&#1072;&#1088;&#1082;&#1077;&#1090;.&#1088;&#1092;/product/178359/support-s-rolikami-tarelki-svch-podstavka-pod-tarelku-010455175/" TargetMode="External"/><Relationship Id="rId_hyperlink_5492" Type="http://schemas.openxmlformats.org/officeDocument/2006/relationships/hyperlink" Target="http://&#1101;&#1083;&#1077;&#1082;&#1090;&#1088;&#1086;-&#1084;&#1072;&#1088;&#1082;&#1077;&#1090;.&#1088;&#1092;/product/171976/support-s-rolikami-tarelki-svch-podstavka-pod-tarelku-010455180/" TargetMode="External"/><Relationship Id="rId_hyperlink_5493" Type="http://schemas.openxmlformats.org/officeDocument/2006/relationships/hyperlink" Target="http://&#1101;&#1083;&#1077;&#1082;&#1090;&#1088;&#1086;-&#1084;&#1072;&#1088;&#1082;&#1077;&#1090;.&#1088;&#1092;/product/178360/support-s-rolikami-tarelki-svch-podstavka-pod-tarelku-010455188/" TargetMode="External"/><Relationship Id="rId_hyperlink_5494" Type="http://schemas.openxmlformats.org/officeDocument/2006/relationships/hyperlink" Target="http://&#1101;&#1083;&#1077;&#1082;&#1090;&#1088;&#1086;-&#1084;&#1072;&#1088;&#1082;&#1077;&#1090;.&#1088;&#1092;/product/178225/tarelka-dlya-svch-d245mm-bez-krepleniya/" TargetMode="External"/><Relationship Id="rId_hyperlink_5495" Type="http://schemas.openxmlformats.org/officeDocument/2006/relationships/hyperlink" Target="http://&#1101;&#1083;&#1077;&#1082;&#1090;&#1088;&#1086;-&#1084;&#1072;&#1088;&#1082;&#1077;&#1090;.&#1088;&#1092;/product/171977/tarelka-dlya-svch-d245mm-ploskaya-0104521/" TargetMode="External"/><Relationship Id="rId_hyperlink_5496" Type="http://schemas.openxmlformats.org/officeDocument/2006/relationships/hyperlink" Target="http://&#1101;&#1083;&#1077;&#1082;&#1090;&#1088;&#1086;-&#1084;&#1072;&#1088;&#1082;&#1077;&#1090;.&#1088;&#1092;/product/218373/tarelka-dlya-svch-d245mm-s-krepleniem/" TargetMode="External"/><Relationship Id="rId_hyperlink_5497" Type="http://schemas.openxmlformats.org/officeDocument/2006/relationships/hyperlink" Target="http://&#1101;&#1083;&#1077;&#1082;&#1090;&#1088;&#1086;-&#1084;&#1072;&#1088;&#1082;&#1077;&#1090;.&#1088;&#1092;/product/171978/tarelka-dlya-svch-d245mm-s-treugolnymi-vystupami-0104522/" TargetMode="External"/><Relationship Id="rId_hyperlink_5498" Type="http://schemas.openxmlformats.org/officeDocument/2006/relationships/hyperlink" Target="http://&#1101;&#1083;&#1077;&#1082;&#1090;&#1088;&#1086;-&#1084;&#1072;&#1088;&#1082;&#1077;&#1090;.&#1088;&#1092;/product/218374/tarelka-dlya-svch-d255mm-daewoo-s-krepleniem/" TargetMode="External"/><Relationship Id="rId_hyperlink_5499" Type="http://schemas.openxmlformats.org/officeDocument/2006/relationships/hyperlink" Target="http://&#1101;&#1083;&#1077;&#1082;&#1090;&#1088;&#1086;-&#1084;&#1072;&#1088;&#1082;&#1077;&#1090;.&#1088;&#1092;/product/218375/tarelka-dlya-svch-d270mm-lg-s-krepleniem-i-nozhkami/" TargetMode="External"/><Relationship Id="rId_hyperlink_5500" Type="http://schemas.openxmlformats.org/officeDocument/2006/relationships/hyperlink" Target="http://&#1101;&#1083;&#1077;&#1082;&#1090;&#1088;&#1086;-&#1084;&#1072;&#1088;&#1082;&#1077;&#1090;.&#1088;&#1092;/product/218376/tarelka-dlya-svch-d284mm-lg-s-krepleniem-i-nozhkami/" TargetMode="External"/><Relationship Id="rId_hyperlink_5501" Type="http://schemas.openxmlformats.org/officeDocument/2006/relationships/hyperlink" Target="http://&#1101;&#1083;&#1077;&#1082;&#1090;&#1088;&#1086;-&#1084;&#1072;&#1088;&#1082;&#1077;&#1090;.&#1088;&#1092;/product/171979/tarelka-dlya-svch-d285mm-s-treugolnymi-vystupami-0104523/" TargetMode="External"/><Relationship Id="rId_hyperlink_5502" Type="http://schemas.openxmlformats.org/officeDocument/2006/relationships/hyperlink" Target="http://&#1101;&#1083;&#1077;&#1082;&#1090;&#1088;&#1086;-&#1084;&#1072;&#1088;&#1082;&#1077;&#1090;.&#1088;&#1092;/product/218377/tarelka-dlya-svch-d324mm-lg-s-krepleniem-ib71961a/" TargetMode="External"/><Relationship Id="rId_hyperlink_5503" Type="http://schemas.openxmlformats.org/officeDocument/2006/relationships/hyperlink" Target="http://&#1101;&#1083;&#1077;&#1082;&#1090;&#1088;&#1086;-&#1084;&#1072;&#1088;&#1082;&#1077;&#1090;.&#1088;&#1092;/product/177978/tarelka-mkv-pechi-d315mm/" TargetMode="External"/><Relationship Id="rId_hyperlink_5504" Type="http://schemas.openxmlformats.org/officeDocument/2006/relationships/hyperlink" Target="http://&#1101;&#1083;&#1077;&#1082;&#1090;&#1088;&#1086;-&#1084;&#1072;&#1088;&#1082;&#1077;&#1090;.&#1088;&#1092;/product/249444/elektrodvigatel-vrascheniya-poddona-svch-21v-4vt-45-obmin-shtok-h11mm-49tyz/" TargetMode="External"/><Relationship Id="rId_hyperlink_5505" Type="http://schemas.openxmlformats.org/officeDocument/2006/relationships/hyperlink" Target="http://&#1101;&#1083;&#1077;&#1082;&#1090;&#1088;&#1086;-&#1084;&#1072;&#1088;&#1082;&#1077;&#1090;.&#1088;&#1092;/product/245445/elektrodvigatel-vrascheniya-poddona-svch-21v-4vt-shtok-h14mm-49tyz/" TargetMode="External"/><Relationship Id="rId_hyperlink_5506" Type="http://schemas.openxmlformats.org/officeDocument/2006/relationships/hyperlink" Target="http://&#1101;&#1083;&#1077;&#1082;&#1090;&#1088;&#1086;-&#1084;&#1072;&#1088;&#1082;&#1077;&#1090;.&#1088;&#1092;/product/233787/kondensator-2100v-120mkf-dlya-svch/" TargetMode="External"/><Relationship Id="rId_hyperlink_5507" Type="http://schemas.openxmlformats.org/officeDocument/2006/relationships/hyperlink" Target="http://&#1101;&#1083;&#1077;&#1082;&#1090;&#1088;&#1086;-&#1084;&#1072;&#1088;&#1082;&#1077;&#1090;.&#1088;&#1092;/product/233778/kondensator-2100v-065mkf-dlya-svch/" TargetMode="External"/><Relationship Id="rId_hyperlink_5508" Type="http://schemas.openxmlformats.org/officeDocument/2006/relationships/hyperlink" Target="http://&#1101;&#1083;&#1077;&#1082;&#1090;&#1088;&#1086;-&#1084;&#1072;&#1088;&#1082;&#1077;&#1090;.&#1088;&#1092;/product/233779/kondensator-2100v-068mkf-dlya-svch/" TargetMode="External"/><Relationship Id="rId_hyperlink_5509" Type="http://schemas.openxmlformats.org/officeDocument/2006/relationships/hyperlink" Target="http://&#1101;&#1083;&#1077;&#1082;&#1090;&#1088;&#1086;-&#1084;&#1072;&#1088;&#1082;&#1077;&#1090;.&#1088;&#1092;/product/233780/kondensator-2100v-076mkf-dlya-svch/" TargetMode="External"/><Relationship Id="rId_hyperlink_5510" Type="http://schemas.openxmlformats.org/officeDocument/2006/relationships/hyperlink" Target="http://&#1101;&#1083;&#1077;&#1082;&#1090;&#1088;&#1086;-&#1084;&#1072;&#1088;&#1082;&#1077;&#1090;.&#1088;&#1092;/product/233781/kondensator-2100v-080mkf-dlya-svch/" TargetMode="External"/><Relationship Id="rId_hyperlink_5511" Type="http://schemas.openxmlformats.org/officeDocument/2006/relationships/hyperlink" Target="http://&#1101;&#1083;&#1077;&#1082;&#1090;&#1088;&#1086;-&#1084;&#1072;&#1088;&#1082;&#1077;&#1090;.&#1088;&#1092;/product/177845/kondensator-2100v-095mkf-dlya-svch/" TargetMode="External"/><Relationship Id="rId_hyperlink_5512" Type="http://schemas.openxmlformats.org/officeDocument/2006/relationships/hyperlink" Target="http://&#1101;&#1083;&#1077;&#1082;&#1090;&#1088;&#1086;-&#1084;&#1072;&#1088;&#1082;&#1077;&#1090;.&#1088;&#1092;/product/244728/kondensator-2100v-1mkf/" TargetMode="External"/><Relationship Id="rId_hyperlink_5513" Type="http://schemas.openxmlformats.org/officeDocument/2006/relationships/hyperlink" Target="http://&#1101;&#1083;&#1077;&#1082;&#1090;&#1088;&#1086;-&#1084;&#1072;&#1088;&#1082;&#1077;&#1090;.&#1088;&#1092;/product/242178/lampa-dlya-svch-20vt-230v-kontakty-uglovye/" TargetMode="External"/><Relationship Id="rId_hyperlink_5514" Type="http://schemas.openxmlformats.org/officeDocument/2006/relationships/hyperlink" Target="http://&#1101;&#1083;&#1077;&#1082;&#1090;&#1088;&#1086;-&#1084;&#1072;&#1088;&#1082;&#1077;&#1090;.&#1088;&#1092;/product/236030/amortizator-stiralnoy-mashiny-ardo-499006400-250n/" TargetMode="External"/><Relationship Id="rId_hyperlink_5515" Type="http://schemas.openxmlformats.org/officeDocument/2006/relationships/hyperlink" Target="http://&#1101;&#1083;&#1077;&#1082;&#1090;&#1088;&#1086;-&#1084;&#1072;&#1088;&#1082;&#1077;&#1090;.&#1088;&#1092;/product/242169/amortizator-stiralnoy-mashiny-ariston-050560-c00068466-c00030340-113800478-100n-korotkiy/" TargetMode="External"/><Relationship Id="rId_hyperlink_5516" Type="http://schemas.openxmlformats.org/officeDocument/2006/relationships/hyperlink" Target="http://&#1101;&#1083;&#1077;&#1082;&#1090;&#1088;&#1086;-&#1084;&#1072;&#1088;&#1082;&#1077;&#1090;.&#1088;&#1092;/product/242170/amortizator-stiralnoy-mashiny-beko-2816870600-110n/" TargetMode="External"/><Relationship Id="rId_hyperlink_5517" Type="http://schemas.openxmlformats.org/officeDocument/2006/relationships/hyperlink" Target="http://&#1101;&#1083;&#1077;&#1082;&#1090;&#1088;&#1086;-&#1084;&#1072;&#1088;&#1082;&#1077;&#1090;.&#1088;&#1092;/product/249432/amortizator-stiralnoy-mashiny-bosch-118869-90n-ansa/" TargetMode="External"/><Relationship Id="rId_hyperlink_5518" Type="http://schemas.openxmlformats.org/officeDocument/2006/relationships/hyperlink" Target="http://&#1101;&#1083;&#1077;&#1082;&#1090;&#1088;&#1086;-&#1084;&#1072;&#1088;&#1082;&#1077;&#1090;.&#1088;&#1092;/product/249433/amortizator-stiralnoy-mashiny-bosch-448032-433761-90n-ansa/" TargetMode="External"/><Relationship Id="rId_hyperlink_5519" Type="http://schemas.openxmlformats.org/officeDocument/2006/relationships/hyperlink" Target="http://&#1101;&#1083;&#1077;&#1082;&#1090;&#1088;&#1086;-&#1084;&#1072;&#1088;&#1082;&#1077;&#1090;.&#1088;&#1092;/product/249435/amortizator-stiralnoy-mashiny-indesit-c00055039-c00303587-c00196002-481246368035-482000032251-185-280mm-120n-cima/" TargetMode="External"/><Relationship Id="rId_hyperlink_5520" Type="http://schemas.openxmlformats.org/officeDocument/2006/relationships/hyperlink" Target="http://&#1101;&#1083;&#1077;&#1082;&#1090;&#1088;&#1086;-&#1084;&#1072;&#1088;&#1082;&#1077;&#1090;.&#1088;&#1092;/product/249436/amortizator-stiralnoy-mashiny-lg-4900fr2030hdj-4901er2001c-100n-suspa/" TargetMode="External"/><Relationship Id="rId_hyperlink_5521" Type="http://schemas.openxmlformats.org/officeDocument/2006/relationships/hyperlink" Target="http://&#1101;&#1083;&#1077;&#1082;&#1090;&#1088;&#1086;-&#1084;&#1072;&#1088;&#1082;&#1077;&#1090;.&#1088;&#1092;/product/249439/amortizator-stiralnoy-mashiny-samsung-dc66-00343a-40n-aks/" TargetMode="External"/><Relationship Id="rId_hyperlink_5522" Type="http://schemas.openxmlformats.org/officeDocument/2006/relationships/hyperlink" Target="http://&#1101;&#1083;&#1077;&#1082;&#1090;&#1088;&#1086;-&#1084;&#1072;&#1088;&#1082;&#1077;&#1090;.&#1088;&#1092;/product/249440/amortizator-stiralnoy-mashiny-samsung-dc66-00343cf-60n-aks/" TargetMode="External"/><Relationship Id="rId_hyperlink_5523" Type="http://schemas.openxmlformats.org/officeDocument/2006/relationships/hyperlink" Target="http://&#1101;&#1083;&#1077;&#1082;&#1090;&#1088;&#1086;-&#1084;&#1072;&#1088;&#1082;&#1077;&#1090;.&#1088;&#1092;/product/242173/amortizator-stiralnoy-mashiny-samsung-dc66-00343e-80n/" TargetMode="External"/><Relationship Id="rId_hyperlink_5524" Type="http://schemas.openxmlformats.org/officeDocument/2006/relationships/hyperlink" Target="http://&#1101;&#1083;&#1077;&#1082;&#1090;&#1088;&#1086;-&#1084;&#1072;&#1088;&#1082;&#1077;&#1090;.&#1088;&#1092;/product/242175/amortizator-stiralnoy-mashiny-samsung-dc66-00531c-80n/" TargetMode="External"/><Relationship Id="rId_hyperlink_5525" Type="http://schemas.openxmlformats.org/officeDocument/2006/relationships/hyperlink" Target="http://&#1101;&#1083;&#1077;&#1082;&#1090;&#1088;&#1086;-&#1084;&#1072;&#1088;&#1082;&#1077;&#1090;.&#1088;&#1092;/product/249441/amortizator-stiralnoy-mashiny-zanussi-4055211207-8996453289507-8996450506309-100n-suspa/" TargetMode="External"/><Relationship Id="rId_hyperlink_5526" Type="http://schemas.openxmlformats.org/officeDocument/2006/relationships/hyperlink" Target="http://&#1101;&#1083;&#1077;&#1082;&#1090;&#1088;&#1086;-&#1084;&#1072;&#1088;&#1082;&#1077;&#1090;.&#1088;&#1092;/product/249442/amortizator-stiralnoy-mashiny-zanussi-electrolux-1322553015-1240172104-80n/" TargetMode="External"/><Relationship Id="rId_hyperlink_5527" Type="http://schemas.openxmlformats.org/officeDocument/2006/relationships/hyperlink" Target="http://&#1101;&#1083;&#1077;&#1082;&#1090;&#1088;&#1086;-&#1084;&#1072;&#1088;&#1082;&#1077;&#1090;.&#1088;&#1092;/product/249449/blokirovka-lyuka-stm-atlant-km-at-908092001900-908092001907/" TargetMode="External"/><Relationship Id="rId_hyperlink_5528" Type="http://schemas.openxmlformats.org/officeDocument/2006/relationships/hyperlink" Target="http://&#1101;&#1083;&#1077;&#1082;&#1090;&#1088;&#1086;-&#1084;&#1072;&#1088;&#1082;&#1077;&#1090;.&#1088;&#1092;/product/179876/blokirovka-lyuka-stm-arcelik-veko-2805310400-metalflex-zv446t1/" TargetMode="External"/><Relationship Id="rId_hyperlink_5529" Type="http://schemas.openxmlformats.org/officeDocument/2006/relationships/hyperlink" Target="http://&#1101;&#1083;&#1077;&#1082;&#1090;&#1088;&#1086;-&#1084;&#1072;&#1088;&#1082;&#1077;&#1090;.&#1088;&#1092;/product/166830/blokirovka-lyuka-stm-ardo-14201211-57204/" TargetMode="External"/><Relationship Id="rId_hyperlink_5530" Type="http://schemas.openxmlformats.org/officeDocument/2006/relationships/hyperlink" Target="http://&#1101;&#1083;&#1077;&#1082;&#1090;&#1088;&#1086;-&#1084;&#1072;&#1088;&#1082;&#1077;&#1090;.&#1088;&#1092;/product/177769/blokirovka-lyuka-stm-ardo-481969017008-530000200/" TargetMode="External"/><Relationship Id="rId_hyperlink_5531" Type="http://schemas.openxmlformats.org/officeDocument/2006/relationships/hyperlink" Target="http://&#1101;&#1083;&#1077;&#1082;&#1090;&#1088;&#1086;-&#1084;&#1072;&#1088;&#1082;&#1077;&#1090;.&#1088;&#1092;/product/124215/blokirovka-lyuka-stm-ardo-651016770/" TargetMode="External"/><Relationship Id="rId_hyperlink_5532" Type="http://schemas.openxmlformats.org/officeDocument/2006/relationships/hyperlink" Target="http://&#1101;&#1083;&#1077;&#1082;&#1090;&#1088;&#1086;-&#1084;&#1072;&#1088;&#1082;&#1077;&#1090;.&#1088;&#1092;/product/179878/blokirovka-lyuka-stm-ardo-whirlpool-481969017008-530000200-bitron/" TargetMode="External"/><Relationship Id="rId_hyperlink_5533" Type="http://schemas.openxmlformats.org/officeDocument/2006/relationships/hyperlink" Target="http://&#1101;&#1083;&#1077;&#1082;&#1090;&#1088;&#1086;-&#1084;&#1072;&#1088;&#1082;&#1077;&#1090;.&#1088;&#1092;/product/166831/blokirovka-lyuka-stm-ariston-14201217-011140/" TargetMode="External"/><Relationship Id="rId_hyperlink_5534" Type="http://schemas.openxmlformats.org/officeDocument/2006/relationships/hyperlink" Target="http://&#1101;&#1083;&#1077;&#1082;&#1090;&#1088;&#1086;-&#1084;&#1072;&#1088;&#1082;&#1077;&#1090;.&#1088;&#1092;/product/166835/blokirovka-lyuka-stm-aristonindesit-051438/" TargetMode="External"/><Relationship Id="rId_hyperlink_5535" Type="http://schemas.openxmlformats.org/officeDocument/2006/relationships/hyperlink" Target="http://&#1101;&#1083;&#1077;&#1082;&#1090;&#1088;&#1086;-&#1084;&#1072;&#1088;&#1082;&#1077;&#1090;.&#1088;&#1092;/product/124596/blokirovka-lyuka-stm-aristonindesit-pod-zaschelki-293327/" TargetMode="External"/><Relationship Id="rId_hyperlink_5536" Type="http://schemas.openxmlformats.org/officeDocument/2006/relationships/hyperlink" Target="http://&#1101;&#1083;&#1077;&#1082;&#1090;&#1088;&#1086;-&#1084;&#1072;&#1088;&#1082;&#1077;&#1090;.&#1088;&#1092;/product/166829/blokirovka-lyuka-stm-bosch-14200301-0926001/" TargetMode="External"/><Relationship Id="rId_hyperlink_5537" Type="http://schemas.openxmlformats.org/officeDocument/2006/relationships/hyperlink" Target="http://&#1101;&#1083;&#1077;&#1082;&#1090;&#1088;&#1086;-&#1084;&#1072;&#1088;&#1082;&#1077;&#1090;.&#1088;&#1092;/product/177771/blokirovka-lyuka-stm-candy-41016879-da052036/" TargetMode="External"/><Relationship Id="rId_hyperlink_5538" Type="http://schemas.openxmlformats.org/officeDocument/2006/relationships/hyperlink" Target="http://&#1101;&#1083;&#1077;&#1082;&#1090;&#1088;&#1086;-&#1084;&#1072;&#1088;&#1082;&#1077;&#1090;.&#1088;&#1092;/product/177772/blokirovka-lyuka-stm-candy-46002826-da004666-80049349/" TargetMode="External"/><Relationship Id="rId_hyperlink_5539" Type="http://schemas.openxmlformats.org/officeDocument/2006/relationships/hyperlink" Target="http://&#1101;&#1083;&#1077;&#1082;&#1090;&#1088;&#1086;-&#1084;&#1072;&#1088;&#1082;&#1077;&#1090;.&#1088;&#1092;/product/179880/blokirovka-lyuka-stm-candy-90489300-da052725/" TargetMode="External"/><Relationship Id="rId_hyperlink_5540" Type="http://schemas.openxmlformats.org/officeDocument/2006/relationships/hyperlink" Target="http://&#1101;&#1083;&#1077;&#1082;&#1090;&#1088;&#1086;-&#1084;&#1072;&#1088;&#1082;&#1077;&#1090;.&#1088;&#1092;/product/126679/blokirovka-lyuka-stm-electrolux-124967514/" TargetMode="External"/><Relationship Id="rId_hyperlink_5541" Type="http://schemas.openxmlformats.org/officeDocument/2006/relationships/hyperlink" Target="http://&#1101;&#1083;&#1077;&#1082;&#1090;&#1088;&#1086;-&#1084;&#1072;&#1088;&#1082;&#1077;&#1090;.&#1088;&#1092;/product/158453/blokirovka-lyuka-stm-electrolux-zanuss-hansa-8010469-da060028-da058028-08bl04/" TargetMode="External"/><Relationship Id="rId_hyperlink_5542" Type="http://schemas.openxmlformats.org/officeDocument/2006/relationships/hyperlink" Target="http://&#1101;&#1083;&#1077;&#1082;&#1090;&#1088;&#1086;-&#1084;&#1072;&#1088;&#1082;&#1077;&#1090;.&#1088;&#1092;/product/166834/blokirovka-lyuka-stm-electrolux-zanussi-14202902-246823/" TargetMode="External"/><Relationship Id="rId_hyperlink_5543" Type="http://schemas.openxmlformats.org/officeDocument/2006/relationships/hyperlink" Target="http://&#1101;&#1083;&#1077;&#1082;&#1090;&#1088;&#1086;-&#1084;&#1072;&#1088;&#1082;&#1077;&#1090;.&#1088;&#1092;/product/166839/blokirovka-lyuka-stm-electrolux-zanussi-1246554008/" TargetMode="External"/><Relationship Id="rId_hyperlink_5544" Type="http://schemas.openxmlformats.org/officeDocument/2006/relationships/hyperlink" Target="http://&#1101;&#1083;&#1077;&#1082;&#1090;&#1088;&#1086;-&#1084;&#1072;&#1088;&#1082;&#1077;&#1090;.&#1088;&#1092;/product/166840/blokirovka-lyuka-stm-electrolux-zanussi-1249675131/" TargetMode="External"/><Relationship Id="rId_hyperlink_5545" Type="http://schemas.openxmlformats.org/officeDocument/2006/relationships/hyperlink" Target="http://&#1101;&#1083;&#1077;&#1082;&#1090;&#1088;&#1086;-&#1084;&#1072;&#1088;&#1082;&#1077;&#1090;.&#1088;&#1092;/product/166841/blokirovka-lyuka-stm-electrolux-zanussi-1461174045/" TargetMode="External"/><Relationship Id="rId_hyperlink_5546" Type="http://schemas.openxmlformats.org/officeDocument/2006/relationships/hyperlink" Target="http://&#1101;&#1083;&#1077;&#1082;&#1090;&#1088;&#1086;-&#1084;&#1072;&#1088;&#1082;&#1077;&#1090;.&#1088;&#1092;/product/166833/blokirovka-lyuka-stm-electrolux-zanussi-50226738008-da056513-da065510/" TargetMode="External"/><Relationship Id="rId_hyperlink_5547" Type="http://schemas.openxmlformats.org/officeDocument/2006/relationships/hyperlink" Target="http://&#1101;&#1083;&#1077;&#1082;&#1090;&#1088;&#1086;-&#1084;&#1072;&#1088;&#1082;&#1077;&#1090;.&#1088;&#1092;/product/177774/blokirovka-lyuka-stm-electrolux-zanussi-50652882007-bitron-626659/" TargetMode="External"/><Relationship Id="rId_hyperlink_5548" Type="http://schemas.openxmlformats.org/officeDocument/2006/relationships/hyperlink" Target="http://&#1101;&#1083;&#1077;&#1082;&#1090;&#1088;&#1086;-&#1084;&#1072;&#1088;&#1082;&#1077;&#1090;.&#1088;&#1092;/product/158454/blokirovka-lyuka-stm-lg-6601en1003d-concore-6601er1005ae/" TargetMode="External"/><Relationship Id="rId_hyperlink_5549" Type="http://schemas.openxmlformats.org/officeDocument/2006/relationships/hyperlink" Target="http://&#1101;&#1083;&#1077;&#1082;&#1090;&#1088;&#1086;-&#1084;&#1072;&#1088;&#1082;&#1077;&#1090;.&#1088;&#1092;/product/236681/blokirovka-lyuka-stm-lg-6601en1003d-rold-da081043-6601er1005ae/" TargetMode="External"/><Relationship Id="rId_hyperlink_5550" Type="http://schemas.openxmlformats.org/officeDocument/2006/relationships/hyperlink" Target="http://&#1101;&#1083;&#1077;&#1082;&#1090;&#1088;&#1086;-&#1084;&#1072;&#1088;&#1082;&#1077;&#1090;.&#1088;&#1092;/product/158455/blokirovka-lyuka-stm-lg-6601er1004d/" TargetMode="External"/><Relationship Id="rId_hyperlink_5551" Type="http://schemas.openxmlformats.org/officeDocument/2006/relationships/hyperlink" Target="http://&#1101;&#1083;&#1077;&#1082;&#1090;&#1088;&#1086;-&#1084;&#1072;&#1088;&#1082;&#1077;&#1090;.&#1088;&#1092;/product/177773/blokirovka-lyuka-stm-lg-6601er1005b-da081045-wf245-0919002/" TargetMode="External"/><Relationship Id="rId_hyperlink_5552" Type="http://schemas.openxmlformats.org/officeDocument/2006/relationships/hyperlink" Target="http://&#1101;&#1083;&#1077;&#1082;&#1090;&#1088;&#1086;-&#1084;&#1072;&#1088;&#1082;&#1077;&#1090;.&#1088;&#1092;/product/249107/blokirovka-lyuka-stm-lg-6601er1005b-rold-da081045/" TargetMode="External"/><Relationship Id="rId_hyperlink_5553" Type="http://schemas.openxmlformats.org/officeDocument/2006/relationships/hyperlink" Target="http://&#1101;&#1083;&#1077;&#1082;&#1090;&#1088;&#1086;-&#1084;&#1072;&#1088;&#1082;&#1077;&#1090;.&#1088;&#1092;/product/126681/blokirovka-lyuka-stm-samsung-dc64-00653b-da069445-da083446/" TargetMode="External"/><Relationship Id="rId_hyperlink_5554" Type="http://schemas.openxmlformats.org/officeDocument/2006/relationships/hyperlink" Target="http://&#1101;&#1083;&#1077;&#1082;&#1090;&#1088;&#1086;-&#1084;&#1072;&#1088;&#1082;&#1077;&#1090;.&#1088;&#1092;/product/249108/blokirovka-lyuka-stm-samsung-dc64-00653ace-concore-vz-zv446l/" TargetMode="External"/><Relationship Id="rId_hyperlink_5555" Type="http://schemas.openxmlformats.org/officeDocument/2006/relationships/hyperlink" Target="http://&#1101;&#1083;&#1077;&#1082;&#1090;&#1088;&#1086;-&#1084;&#1072;&#1088;&#1082;&#1077;&#1090;.&#1088;&#1092;/product/166837/blokirovka-lyuka-stm-wirlpool-461971093281-da069516/" TargetMode="External"/><Relationship Id="rId_hyperlink_5556" Type="http://schemas.openxmlformats.org/officeDocument/2006/relationships/hyperlink" Target="http://&#1101;&#1083;&#1077;&#1082;&#1090;&#1088;&#1086;-&#1084;&#1072;&#1088;&#1082;&#1077;&#1090;.&#1088;&#1092;/product/250680/klapan-vypusknoy-dlya-sm-ken-2-90-gradusov-indezit-11033-klemy-mini/" TargetMode="External"/><Relationship Id="rId_hyperlink_5557" Type="http://schemas.openxmlformats.org/officeDocument/2006/relationships/hyperlink" Target="http://&#1101;&#1083;&#1077;&#1082;&#1090;&#1088;&#1086;-&#1084;&#1072;&#1088;&#1082;&#1077;&#1090;.&#1088;&#1092;/product/250678/klapan-vypusknoy-dlya-sm-ken-3-180-gradusov-d12mm/" TargetMode="External"/><Relationship Id="rId_hyperlink_5558" Type="http://schemas.openxmlformats.org/officeDocument/2006/relationships/hyperlink" Target="http://&#1101;&#1083;&#1077;&#1082;&#1090;&#1088;&#1086;-&#1084;&#1072;&#1088;&#1082;&#1077;&#1090;.&#1088;&#1092;/product/147984/klapan-elektromagnitnyy-2wx90-universalnyy/" TargetMode="External"/><Relationship Id="rId_hyperlink_5559" Type="http://schemas.openxmlformats.org/officeDocument/2006/relationships/hyperlink" Target="http://&#1101;&#1083;&#1077;&#1082;&#1090;&#1088;&#1086;-&#1084;&#1072;&#1088;&#1082;&#1077;&#1090;.&#1088;&#1092;/product/177760/klapan-elektromagnitnyy-2wh90-12mm/" TargetMode="External"/><Relationship Id="rId_hyperlink_5560" Type="http://schemas.openxmlformats.org/officeDocument/2006/relationships/hyperlink" Target="http://&#1101;&#1083;&#1077;&#1082;&#1090;&#1088;&#1086;-&#1084;&#1072;&#1088;&#1082;&#1077;&#1090;.&#1088;&#1092;/product/126688/klapan-elektromagnitnyy-3wx90-universalnyy/" TargetMode="External"/><Relationship Id="rId_hyperlink_5561" Type="http://schemas.openxmlformats.org/officeDocument/2006/relationships/hyperlink" Target="http://&#1101;&#1083;&#1077;&#1082;&#1090;&#1088;&#1086;-&#1084;&#1072;&#1088;&#1082;&#1077;&#1090;.&#1088;&#1092;/product/177763/klapan-elektromagnitnyy-3wh90-12mm/" TargetMode="External"/><Relationship Id="rId_hyperlink_5562" Type="http://schemas.openxmlformats.org/officeDocument/2006/relationships/hyperlink" Target="http://&#1101;&#1083;&#1077;&#1082;&#1090;&#1088;&#1086;-&#1084;&#1072;&#1088;&#1082;&#1077;&#1090;.&#1088;&#1092;/product/223363/knopka-vklyuch-dlya-stir-mash-ariston-e0516-15201203/" TargetMode="External"/><Relationship Id="rId_hyperlink_5563" Type="http://schemas.openxmlformats.org/officeDocument/2006/relationships/hyperlink" Target="http://&#1101;&#1083;&#1077;&#1082;&#1090;&#1088;&#1086;-&#1084;&#1072;&#1088;&#1082;&#1077;&#1090;.&#1088;&#1092;/product/223365/knopka-vklyuch-dlya-stir-mash-ariston-bosch-balay-030035-e0040/" TargetMode="External"/><Relationship Id="rId_hyperlink_5564" Type="http://schemas.openxmlformats.org/officeDocument/2006/relationships/hyperlink" Target="http://&#1101;&#1083;&#1077;&#1082;&#1090;&#1088;&#1086;-&#1084;&#1072;&#1088;&#1082;&#1077;&#1090;.&#1088;&#1092;/product/223368/knopka-vklyuch-dlya-stir-mash-bosch-balay-siemens-160962/" TargetMode="External"/><Relationship Id="rId_hyperlink_5565" Type="http://schemas.openxmlformats.org/officeDocument/2006/relationships/hyperlink" Target="http://&#1101;&#1083;&#1077;&#1082;&#1090;&#1088;&#1086;-&#1084;&#1072;&#1088;&#1082;&#1077;&#1090;.&#1088;&#1092;/product/223369/knopka-vklyuch-dlya-stir-mash-electrolux-zanussi-aeg-sb0131161/" TargetMode="External"/><Relationship Id="rId_hyperlink_5566" Type="http://schemas.openxmlformats.org/officeDocument/2006/relationships/hyperlink" Target="http://&#1101;&#1083;&#1077;&#1082;&#1090;&#1088;&#1086;-&#1084;&#1072;&#1088;&#1082;&#1077;&#1090;.&#1088;&#1092;/product/223370/knopka-vklyuch-dlya-stir-mash-electrolux-zanussi-aeg-sba1d1171/" TargetMode="External"/><Relationship Id="rId_hyperlink_5567" Type="http://schemas.openxmlformats.org/officeDocument/2006/relationships/hyperlink" Target="http://&#1101;&#1083;&#1077;&#1082;&#1090;&#1088;&#1086;-&#1084;&#1072;&#1088;&#1082;&#1077;&#1090;.&#1088;&#1092;/product/221968/nasos-pompa-dlya-stmash-ardo-34w-8-zasch-klemmy-vmeste-nazad/" TargetMode="External"/><Relationship Id="rId_hyperlink_5568" Type="http://schemas.openxmlformats.org/officeDocument/2006/relationships/hyperlink" Target="http://&#1101;&#1083;&#1077;&#1082;&#1090;&#1088;&#1086;-&#1084;&#1072;&#1088;&#1082;&#1077;&#1090;.&#1088;&#1092;/product/221974/nasos-pompa-dlya-stmash-ardo-34w-c-ulit-na-zasch-klemmy-razd-nazad/" TargetMode="External"/><Relationship Id="rId_hyperlink_5569" Type="http://schemas.openxmlformats.org/officeDocument/2006/relationships/hyperlink" Target="http://&#1101;&#1083;&#1077;&#1082;&#1090;&#1088;&#1086;-&#1084;&#1072;&#1088;&#1082;&#1077;&#1090;.&#1088;&#1092;/product/234635/nasos-pompa-dlya-stmash-ardo-40w-al-c-ulit-na-vint-klemmy-razd-nazad/" TargetMode="External"/><Relationship Id="rId_hyperlink_5570" Type="http://schemas.openxmlformats.org/officeDocument/2006/relationships/hyperlink" Target="http://&#1101;&#1083;&#1077;&#1082;&#1090;&#1088;&#1086;-&#1084;&#1072;&#1088;&#1082;&#1077;&#1090;.&#1088;&#1092;/product/221967/nasos-pompa-dlya-stmash-ardo-hanyu-30w-bez-ulit-8-zasch-klemmy-razd-nazad/" TargetMode="External"/><Relationship Id="rId_hyperlink_5571" Type="http://schemas.openxmlformats.org/officeDocument/2006/relationships/hyperlink" Target="http://&#1101;&#1083;&#1077;&#1082;&#1090;&#1088;&#1086;-&#1084;&#1072;&#1088;&#1082;&#1077;&#1090;.&#1088;&#1092;/product/129230/nasos-pompa-dlya-stmash-askoll-30w-mod-m220-bez-ulit-na-zaschelk-3sht-klemmy-vmeste/" TargetMode="External"/><Relationship Id="rId_hyperlink_5572" Type="http://schemas.openxmlformats.org/officeDocument/2006/relationships/hyperlink" Target="http://&#1101;&#1083;&#1077;&#1082;&#1090;&#1088;&#1086;-&#1084;&#1072;&#1088;&#1082;&#1077;&#1090;.&#1088;&#1092;/product/221975/nasos-pompa-dlya-stmash-askoll-30w-bez-ulit-klemmy-fishka-szadi-14700115/" TargetMode="External"/><Relationship Id="rId_hyperlink_5573" Type="http://schemas.openxmlformats.org/officeDocument/2006/relationships/hyperlink" Target="http://&#1101;&#1083;&#1077;&#1082;&#1090;&#1088;&#1086;-&#1084;&#1072;&#1088;&#1082;&#1077;&#1090;.&#1088;&#1092;/product/221976/nasos-pompa-dlya-stmash-askoll-30w-bez-ulit-klemmy-fishka-speredi-14700114/" TargetMode="External"/><Relationship Id="rId_hyperlink_5574" Type="http://schemas.openxmlformats.org/officeDocument/2006/relationships/hyperlink" Target="http://&#1101;&#1083;&#1077;&#1082;&#1090;&#1088;&#1086;-&#1084;&#1072;&#1088;&#1082;&#1077;&#1090;.&#1088;&#1092;/product/124592/nasos-pompa-dlya-stmash-gre-33w-bez-ulit-na-vint-4sht-klemmy-vmeste-p021/" TargetMode="External"/><Relationship Id="rId_hyperlink_5575" Type="http://schemas.openxmlformats.org/officeDocument/2006/relationships/hyperlink" Target="http://&#1101;&#1083;&#1077;&#1082;&#1090;&#1088;&#1086;-&#1084;&#1072;&#1088;&#1082;&#1077;&#1090;.&#1088;&#1092;/product/250682/nasos-slivnoy-dlya-sm-bosch-askol-40vt-s-ulitkoy-kontakty-vmeste-vpered-142370141874141896144484/" TargetMode="External"/><Relationship Id="rId_hyperlink_5576" Type="http://schemas.openxmlformats.org/officeDocument/2006/relationships/hyperlink" Target="http://&#1101;&#1083;&#1077;&#1082;&#1090;&#1088;&#1086;-&#1084;&#1072;&#1088;&#1082;&#1077;&#1090;.&#1088;&#1092;/product/177902/ulitka-nasosa-v-sbore-bosch-d22mm/" TargetMode="External"/><Relationship Id="rId_hyperlink_5577" Type="http://schemas.openxmlformats.org/officeDocument/2006/relationships/hyperlink" Target="http://&#1101;&#1083;&#1077;&#1082;&#1090;&#1088;&#1086;-&#1084;&#1072;&#1088;&#1082;&#1077;&#1090;.&#1088;&#1092;/product/218346/ulitka-nasosa-v-sbore-bosch-d30mm/" TargetMode="External"/><Relationship Id="rId_hyperlink_5578" Type="http://schemas.openxmlformats.org/officeDocument/2006/relationships/hyperlink" Target="http://&#1101;&#1083;&#1077;&#1082;&#1090;&#1088;&#1086;-&#1084;&#1072;&#1088;&#1082;&#1077;&#1090;.&#1088;&#1092;/product/177904/ulitka-nasosa-v-sbore-samsung/" TargetMode="External"/><Relationship Id="rId_hyperlink_5579" Type="http://schemas.openxmlformats.org/officeDocument/2006/relationships/hyperlink" Target="http://&#1101;&#1083;&#1077;&#1082;&#1090;&#1088;&#1086;-&#1084;&#1072;&#1088;&#1082;&#1077;&#1090;.&#1088;&#1092;/product/228546/nozhka-dlya-stir-mash-m10/" TargetMode="External"/><Relationship Id="rId_hyperlink_5580" Type="http://schemas.openxmlformats.org/officeDocument/2006/relationships/hyperlink" Target="http://&#1101;&#1083;&#1077;&#1082;&#1090;&#1088;&#1086;-&#1084;&#1072;&#1088;&#1082;&#1077;&#1090;.&#1088;&#1092;/product/178357/podstavki-dlya-stiralnyh-mashin-antivibracionnyy-komplekt-filtero904-44580/" TargetMode="External"/><Relationship Id="rId_hyperlink_5581" Type="http://schemas.openxmlformats.org/officeDocument/2006/relationships/hyperlink" Target="http://&#1101;&#1083;&#1077;&#1082;&#1090;&#1088;&#1086;-&#1084;&#1072;&#1088;&#1082;&#1077;&#1090;.&#1088;&#1092;/product/146356/patrubok-sma-lg-4738en2003a/" TargetMode="External"/><Relationship Id="rId_hyperlink_5582" Type="http://schemas.openxmlformats.org/officeDocument/2006/relationships/hyperlink" Target="http://&#1101;&#1083;&#1077;&#1082;&#1090;&#1088;&#1086;-&#1084;&#1072;&#1088;&#1082;&#1077;&#1090;.&#1088;&#1092;/product/146362/patrubok-sma-lg-4738en3001a/" TargetMode="External"/><Relationship Id="rId_hyperlink_5583" Type="http://schemas.openxmlformats.org/officeDocument/2006/relationships/hyperlink" Target="http://&#1101;&#1083;&#1077;&#1082;&#1090;&#1088;&#1086;-&#1084;&#1072;&#1088;&#1082;&#1077;&#1090;.&#1088;&#1092;/product/146358/patrubok-sma-lg-4738er1002a/" TargetMode="External"/><Relationship Id="rId_hyperlink_5584" Type="http://schemas.openxmlformats.org/officeDocument/2006/relationships/hyperlink" Target="http://&#1101;&#1083;&#1077;&#1082;&#1090;&#1088;&#1086;-&#1084;&#1072;&#1088;&#1082;&#1077;&#1090;.&#1088;&#1092;/product/146357/patrubok-sma-lg-4738er1004b/" TargetMode="External"/><Relationship Id="rId_hyperlink_5585" Type="http://schemas.openxmlformats.org/officeDocument/2006/relationships/hyperlink" Target="http://&#1101;&#1083;&#1077;&#1082;&#1090;&#1088;&#1086;-&#1084;&#1072;&#1088;&#1082;&#1077;&#1090;.&#1088;&#1092;/product/146359/patrubok-sma-lg-4738er1008a/" TargetMode="External"/><Relationship Id="rId_hyperlink_5586" Type="http://schemas.openxmlformats.org/officeDocument/2006/relationships/hyperlink" Target="http://&#1101;&#1083;&#1077;&#1082;&#1090;&#1088;&#1086;-&#1084;&#1072;&#1088;&#1082;&#1077;&#1090;.&#1088;&#1092;/product/146360/patrubok-sma-lg-4738er2007a/" TargetMode="External"/><Relationship Id="rId_hyperlink_5587" Type="http://schemas.openxmlformats.org/officeDocument/2006/relationships/hyperlink" Target="http://&#1101;&#1083;&#1077;&#1082;&#1090;&#1088;&#1086;-&#1084;&#1072;&#1088;&#1082;&#1077;&#1090;.&#1088;&#1092;/product/146354/patrubok-sma-samsung-dc62-10303a-bolshoy-v-bak/" TargetMode="External"/><Relationship Id="rId_hyperlink_5588" Type="http://schemas.openxmlformats.org/officeDocument/2006/relationships/hyperlink" Target="http://&#1101;&#1083;&#1077;&#1082;&#1090;&#1088;&#1086;-&#1084;&#1072;&#1088;&#1082;&#1077;&#1090;.&#1088;&#1092;/product/146353/patrubok-sma-samsung-dc62-10305a-bolshoy-iz-baka/" TargetMode="External"/><Relationship Id="rId_hyperlink_5589" Type="http://schemas.openxmlformats.org/officeDocument/2006/relationships/hyperlink" Target="http://&#1101;&#1083;&#1077;&#1082;&#1090;&#1088;&#1086;-&#1084;&#1072;&#1088;&#1082;&#1077;&#1090;.&#1088;&#1092;/product/221978/patrubok-sma-samsung-dc67-00504a/" TargetMode="External"/><Relationship Id="rId_hyperlink_5590" Type="http://schemas.openxmlformats.org/officeDocument/2006/relationships/hyperlink" Target="http://&#1101;&#1083;&#1077;&#1082;&#1090;&#1088;&#1086;-&#1084;&#1072;&#1088;&#1082;&#1077;&#1090;.&#1088;&#1092;/product/221979/patrubok-sma-samsung-hansa-dc67-00515a/" TargetMode="External"/><Relationship Id="rId_hyperlink_5591" Type="http://schemas.openxmlformats.org/officeDocument/2006/relationships/hyperlink" Target="http://&#1101;&#1083;&#1077;&#1082;&#1090;&#1088;&#1086;-&#1084;&#1072;&#1088;&#1082;&#1077;&#1090;.&#1088;&#1092;/product/226844/remen-1023-h9-el/" TargetMode="External"/><Relationship Id="rId_hyperlink_5592" Type="http://schemas.openxmlformats.org/officeDocument/2006/relationships/hyperlink" Target="http://&#1101;&#1083;&#1077;&#1082;&#1090;&#1088;&#1086;-&#1084;&#1072;&#1088;&#1082;&#1077;&#1090;.&#1088;&#1092;/product/129231/remen-1023-n7-l-985mm-chernyy/" TargetMode="External"/><Relationship Id="rId_hyperlink_5593" Type="http://schemas.openxmlformats.org/officeDocument/2006/relationships/hyperlink" Target="http://&#1101;&#1083;&#1077;&#1082;&#1090;&#1088;&#1086;-&#1084;&#1072;&#1088;&#1082;&#1077;&#1090;.&#1088;&#1092;/product/226845/remen-1034-j5-el-beko/" TargetMode="External"/><Relationship Id="rId_hyperlink_5594" Type="http://schemas.openxmlformats.org/officeDocument/2006/relationships/hyperlink" Target="http://&#1101;&#1083;&#1077;&#1082;&#1090;&#1088;&#1086;-&#1084;&#1072;&#1088;&#1082;&#1077;&#1090;.&#1088;&#1092;/product/177776/remen-1036-j4-el/" TargetMode="External"/><Relationship Id="rId_hyperlink_5595" Type="http://schemas.openxmlformats.org/officeDocument/2006/relationships/hyperlink" Target="http://&#1101;&#1083;&#1077;&#1082;&#1090;&#1088;&#1086;-&#1084;&#1072;&#1088;&#1082;&#1077;&#1090;.&#1088;&#1092;/product/126672/remen-1046-h7-l-1000mm-chernyy-h025/" TargetMode="External"/><Relationship Id="rId_hyperlink_5596" Type="http://schemas.openxmlformats.org/officeDocument/2006/relationships/hyperlink" Target="http://&#1101;&#1083;&#1077;&#1082;&#1090;&#1088;&#1086;-&#1084;&#1072;&#1088;&#1082;&#1077;&#1090;.&#1088;&#1092;/product/129233/remen-1054-j4-l-1003mm-belyy/" TargetMode="External"/><Relationship Id="rId_hyperlink_5597" Type="http://schemas.openxmlformats.org/officeDocument/2006/relationships/hyperlink" Target="http://&#1101;&#1083;&#1077;&#1082;&#1090;&#1088;&#1086;-&#1084;&#1072;&#1088;&#1082;&#1077;&#1090;.&#1088;&#1092;/product/126653/remen-1061-j4-l-1071mm-j038/" TargetMode="External"/><Relationship Id="rId_hyperlink_5598" Type="http://schemas.openxmlformats.org/officeDocument/2006/relationships/hyperlink" Target="http://&#1101;&#1083;&#1077;&#1082;&#1090;&#1088;&#1086;-&#1084;&#1072;&#1088;&#1082;&#1077;&#1090;.&#1088;&#1092;/product/126668/remen-1067-h8-l-1000mm-chernyy-h029/" TargetMode="External"/><Relationship Id="rId_hyperlink_5599" Type="http://schemas.openxmlformats.org/officeDocument/2006/relationships/hyperlink" Target="http://&#1101;&#1083;&#1077;&#1082;&#1090;&#1088;&#1086;-&#1084;&#1072;&#1088;&#1082;&#1077;&#1090;.&#1088;&#1092;/product/126656/remen-1092-j4-l-1013mm-belyy-j049/" TargetMode="External"/><Relationship Id="rId_hyperlink_5600" Type="http://schemas.openxmlformats.org/officeDocument/2006/relationships/hyperlink" Target="http://&#1101;&#1083;&#1077;&#1082;&#1090;&#1088;&#1086;-&#1084;&#1072;&#1088;&#1082;&#1077;&#1090;.&#1088;&#1092;/product/226847/remen-1105-h8-el/" TargetMode="External"/><Relationship Id="rId_hyperlink_5601" Type="http://schemas.openxmlformats.org/officeDocument/2006/relationships/hyperlink" Target="http://&#1101;&#1083;&#1077;&#1082;&#1090;&#1088;&#1086;-&#1084;&#1072;&#1088;&#1082;&#1077;&#1090;.&#1088;&#1092;/product/126654/remen-1105-j4-l-1008mm-belyy-j104/" TargetMode="External"/><Relationship Id="rId_hyperlink_5602" Type="http://schemas.openxmlformats.org/officeDocument/2006/relationships/hyperlink" Target="http://&#1101;&#1083;&#1077;&#1082;&#1090;&#1088;&#1086;-&#1084;&#1072;&#1088;&#1082;&#1077;&#1090;.&#1088;&#1092;/product/226846/remen-1105-j5-1105/" TargetMode="External"/><Relationship Id="rId_hyperlink_5603" Type="http://schemas.openxmlformats.org/officeDocument/2006/relationships/hyperlink" Target="http://&#1101;&#1083;&#1077;&#1082;&#1090;&#1088;&#1086;-&#1084;&#1072;&#1088;&#1082;&#1077;&#1090;.&#1088;&#1092;/product/126640/remen-1108-j5-l-1067mm-chernyy-j108/" TargetMode="External"/><Relationship Id="rId_hyperlink_5604" Type="http://schemas.openxmlformats.org/officeDocument/2006/relationships/hyperlink" Target="http://&#1101;&#1083;&#1077;&#1082;&#1090;&#1088;&#1086;-&#1084;&#1072;&#1088;&#1082;&#1077;&#1090;.&#1088;&#1092;/product/126674/remen-1115-h7-l-1073mm-belyy-h104/" TargetMode="External"/><Relationship Id="rId_hyperlink_5605" Type="http://schemas.openxmlformats.org/officeDocument/2006/relationships/hyperlink" Target="http://&#1101;&#1083;&#1077;&#1082;&#1090;&#1088;&#1086;-&#1084;&#1072;&#1088;&#1082;&#1077;&#1090;.&#1088;&#1092;/product/226849/remen-1120-j5-el-1120-zanussi-electrolux/" TargetMode="External"/><Relationship Id="rId_hyperlink_5606" Type="http://schemas.openxmlformats.org/officeDocument/2006/relationships/hyperlink" Target="http://&#1101;&#1083;&#1077;&#1082;&#1090;&#1088;&#1086;-&#1084;&#1072;&#1088;&#1082;&#1077;&#1090;.&#1088;&#1092;/product/126655/remen-1122-j4-l-1075mm-belyy-j115/" TargetMode="External"/><Relationship Id="rId_hyperlink_5607" Type="http://schemas.openxmlformats.org/officeDocument/2006/relationships/hyperlink" Target="http://&#1101;&#1083;&#1077;&#1082;&#1090;&#1088;&#1086;-&#1084;&#1072;&#1088;&#1082;&#1077;&#1090;.&#1088;&#1092;/product/226850/remen-1123-j4-1123/" TargetMode="External"/><Relationship Id="rId_hyperlink_5608" Type="http://schemas.openxmlformats.org/officeDocument/2006/relationships/hyperlink" Target="http://&#1101;&#1083;&#1077;&#1082;&#1090;&#1088;&#1086;-&#1084;&#1072;&#1088;&#1082;&#1077;&#1090;.&#1088;&#1092;/product/126659/remen-1130-j4-l-1071mm-belyy-j124/" TargetMode="External"/><Relationship Id="rId_hyperlink_5609" Type="http://schemas.openxmlformats.org/officeDocument/2006/relationships/hyperlink" Target="http://&#1101;&#1083;&#1077;&#1082;&#1090;&#1088;&#1086;-&#1084;&#1072;&#1088;&#1082;&#1077;&#1090;.&#1088;&#1092;/product/226851/remen-1133-j4-el/" TargetMode="External"/><Relationship Id="rId_hyperlink_5610" Type="http://schemas.openxmlformats.org/officeDocument/2006/relationships/hyperlink" Target="http://&#1101;&#1083;&#1077;&#1082;&#1090;&#1088;&#1086;-&#1084;&#1072;&#1088;&#1082;&#1077;&#1090;.&#1088;&#1092;/product/126669/remen-1151-h7-l-1080mm-chernyy-h112/" TargetMode="External"/><Relationship Id="rId_hyperlink_5611" Type="http://schemas.openxmlformats.org/officeDocument/2006/relationships/hyperlink" Target="http://&#1101;&#1083;&#1077;&#1082;&#1090;&#1088;&#1086;-&#1084;&#1072;&#1088;&#1082;&#1077;&#1090;.&#1088;&#1092;/product/126646/remen-1161-j4-l-1108mm-chernyy-j138/" TargetMode="External"/><Relationship Id="rId_hyperlink_5612" Type="http://schemas.openxmlformats.org/officeDocument/2006/relationships/hyperlink" Target="http://&#1101;&#1083;&#1077;&#1082;&#1090;&#1088;&#1086;-&#1084;&#1072;&#1088;&#1082;&#1077;&#1090;.&#1088;&#1092;/product/126643/remen-1173-j5-l-1143mm-chernyy-j145/" TargetMode="External"/><Relationship Id="rId_hyperlink_5613" Type="http://schemas.openxmlformats.org/officeDocument/2006/relationships/hyperlink" Target="http://&#1101;&#1083;&#1077;&#1082;&#1090;&#1088;&#1086;-&#1084;&#1072;&#1088;&#1082;&#1077;&#1090;.&#1088;&#1092;/product/226852/remen-1181-h8-el/" TargetMode="External"/><Relationship Id="rId_hyperlink_5614" Type="http://schemas.openxmlformats.org/officeDocument/2006/relationships/hyperlink" Target="http://&#1101;&#1083;&#1077;&#1082;&#1090;&#1088;&#1086;-&#1084;&#1072;&#1088;&#1082;&#1077;&#1090;.&#1088;&#1092;/product/126652/remen-1183-j4-l-1111mm-belyy-j155/" TargetMode="External"/><Relationship Id="rId_hyperlink_5615" Type="http://schemas.openxmlformats.org/officeDocument/2006/relationships/hyperlink" Target="http://&#1101;&#1083;&#1077;&#1082;&#1090;&#1088;&#1086;-&#1084;&#1072;&#1088;&#1082;&#1077;&#1090;.&#1088;&#1092;/product/129232/remen-1185-n8-l-1145mm-chernyy/" TargetMode="External"/><Relationship Id="rId_hyperlink_5616" Type="http://schemas.openxmlformats.org/officeDocument/2006/relationships/hyperlink" Target="http://&#1101;&#1083;&#1077;&#1082;&#1090;&#1088;&#1086;-&#1084;&#1072;&#1088;&#1082;&#1077;&#1090;.&#1088;&#1092;/product/126670/remen-1192-h7-l-1127mm-chernyy-h123/" TargetMode="External"/><Relationship Id="rId_hyperlink_5617" Type="http://schemas.openxmlformats.org/officeDocument/2006/relationships/hyperlink" Target="http://&#1101;&#1083;&#1077;&#1082;&#1090;&#1088;&#1086;-&#1084;&#1072;&#1088;&#1082;&#1077;&#1090;.&#1088;&#1092;/product/126657/remen-1192-j3-l-1137mm-belyy-j165/" TargetMode="External"/><Relationship Id="rId_hyperlink_5618" Type="http://schemas.openxmlformats.org/officeDocument/2006/relationships/hyperlink" Target="http://&#1101;&#1083;&#1077;&#1082;&#1090;&#1088;&#1086;-&#1084;&#1072;&#1088;&#1082;&#1077;&#1090;.&#1088;&#1092;/product/226843/remen-1192-j5-el/" TargetMode="External"/><Relationship Id="rId_hyperlink_5619" Type="http://schemas.openxmlformats.org/officeDocument/2006/relationships/hyperlink" Target="http://&#1101;&#1083;&#1077;&#1082;&#1090;&#1088;&#1086;-&#1084;&#1072;&#1088;&#1082;&#1077;&#1090;.&#1088;&#1092;/product/226856/remen-1196-j5-el/" TargetMode="External"/><Relationship Id="rId_hyperlink_5620" Type="http://schemas.openxmlformats.org/officeDocument/2006/relationships/hyperlink" Target="http://&#1101;&#1083;&#1077;&#1082;&#1090;&#1088;&#1086;-&#1084;&#1072;&#1088;&#1082;&#1077;&#1090;.&#1088;&#1092;/product/126649/remen-1197-j5-l-1147mm-belyy-j180/" TargetMode="External"/><Relationship Id="rId_hyperlink_5621" Type="http://schemas.openxmlformats.org/officeDocument/2006/relationships/hyperlink" Target="http://&#1101;&#1083;&#1077;&#1082;&#1090;&#1088;&#1086;-&#1084;&#1072;&#1088;&#1082;&#1077;&#1090;.&#1088;&#1092;/product/221980/remen-1200-j4-1200/" TargetMode="External"/><Relationship Id="rId_hyperlink_5622" Type="http://schemas.openxmlformats.org/officeDocument/2006/relationships/hyperlink" Target="http://&#1101;&#1083;&#1077;&#1082;&#1090;&#1088;&#1086;-&#1084;&#1072;&#1088;&#1082;&#1077;&#1090;.&#1088;&#1092;/product/221982/remen-1204-h8/" TargetMode="External"/><Relationship Id="rId_hyperlink_5623" Type="http://schemas.openxmlformats.org/officeDocument/2006/relationships/hyperlink" Target="http://&#1101;&#1083;&#1077;&#1082;&#1090;&#1088;&#1086;-&#1084;&#1072;&#1088;&#1082;&#1077;&#1090;.&#1088;&#1092;/product/221983/remen-1207-j4/" TargetMode="External"/><Relationship Id="rId_hyperlink_5624" Type="http://schemas.openxmlformats.org/officeDocument/2006/relationships/hyperlink" Target="http://&#1101;&#1083;&#1077;&#1082;&#1090;&#1088;&#1086;-&#1084;&#1072;&#1088;&#1082;&#1077;&#1090;.&#1088;&#1092;/product/221984/remen-1208-j4/" TargetMode="External"/><Relationship Id="rId_hyperlink_5625" Type="http://schemas.openxmlformats.org/officeDocument/2006/relationships/hyperlink" Target="http://&#1101;&#1083;&#1077;&#1082;&#1090;&#1088;&#1086;-&#1084;&#1072;&#1088;&#1082;&#1077;&#1090;.&#1088;&#1092;/product/221985/remen-1210-j6-1210/" TargetMode="External"/><Relationship Id="rId_hyperlink_5626" Type="http://schemas.openxmlformats.org/officeDocument/2006/relationships/hyperlink" Target="http://&#1101;&#1083;&#1077;&#1082;&#1090;&#1088;&#1086;-&#1084;&#1072;&#1088;&#1082;&#1077;&#1090;.&#1088;&#1092;/product/126665/remen-1213-h8-el-chernyy/" TargetMode="External"/><Relationship Id="rId_hyperlink_5627" Type="http://schemas.openxmlformats.org/officeDocument/2006/relationships/hyperlink" Target="http://&#1101;&#1083;&#1077;&#1082;&#1090;&#1088;&#1086;-&#1084;&#1072;&#1088;&#1082;&#1077;&#1090;.&#1088;&#1092;/product/226858/remen-1221-h7-el-merloni/" TargetMode="External"/><Relationship Id="rId_hyperlink_5628" Type="http://schemas.openxmlformats.org/officeDocument/2006/relationships/hyperlink" Target="http://&#1101;&#1083;&#1077;&#1082;&#1090;&#1088;&#1086;-&#1084;&#1072;&#1088;&#1082;&#1077;&#1090;.&#1088;&#1092;/product/226859/remen-1221-h8-el-merloni/" TargetMode="External"/><Relationship Id="rId_hyperlink_5629" Type="http://schemas.openxmlformats.org/officeDocument/2006/relationships/hyperlink" Target="http://&#1101;&#1083;&#1077;&#1082;&#1090;&#1088;&#1086;-&#1084;&#1072;&#1088;&#1082;&#1077;&#1090;.&#1088;&#1092;/product/226860/remen-1225-h7-belyy-el/" TargetMode="External"/><Relationship Id="rId_hyperlink_5630" Type="http://schemas.openxmlformats.org/officeDocument/2006/relationships/hyperlink" Target="http://&#1101;&#1083;&#1077;&#1082;&#1090;&#1088;&#1086;-&#1084;&#1072;&#1088;&#1082;&#1077;&#1090;.&#1088;&#1092;/product/226863/remen-1230-j5-el/" TargetMode="External"/><Relationship Id="rId_hyperlink_5631" Type="http://schemas.openxmlformats.org/officeDocument/2006/relationships/hyperlink" Target="http://&#1101;&#1083;&#1077;&#1082;&#1090;&#1088;&#1086;-&#1084;&#1072;&#1088;&#1082;&#1077;&#1090;.&#1088;&#1092;/product/126664/remen-1233-h8-el/" TargetMode="External"/><Relationship Id="rId_hyperlink_5632" Type="http://schemas.openxmlformats.org/officeDocument/2006/relationships/hyperlink" Target="http://&#1101;&#1083;&#1077;&#1082;&#1090;&#1088;&#1086;-&#1084;&#1072;&#1088;&#1082;&#1077;&#1090;.&#1088;&#1092;/product/226864/remen-1233-j5-1233/" TargetMode="External"/><Relationship Id="rId_hyperlink_5633" Type="http://schemas.openxmlformats.org/officeDocument/2006/relationships/hyperlink" Target="http://&#1101;&#1083;&#1077;&#1082;&#1090;&#1088;&#1086;-&#1084;&#1072;&#1088;&#1082;&#1077;&#1090;.&#1088;&#1092;/product/177777/remen-1238-h7-el/" TargetMode="External"/><Relationship Id="rId_hyperlink_5634" Type="http://schemas.openxmlformats.org/officeDocument/2006/relationships/hyperlink" Target="http://&#1101;&#1083;&#1077;&#1082;&#1090;&#1088;&#1086;-&#1084;&#1072;&#1088;&#1082;&#1077;&#1090;.&#1088;&#1092;/product/226865/remen-1244-j5-whirpool-1244/" TargetMode="External"/><Relationship Id="rId_hyperlink_5635" Type="http://schemas.openxmlformats.org/officeDocument/2006/relationships/hyperlink" Target="http://&#1101;&#1083;&#1077;&#1082;&#1090;&#1088;&#1086;-&#1084;&#1072;&#1088;&#1082;&#1077;&#1090;.&#1088;&#1092;/product/221989/remen-1245-h5/" TargetMode="External"/><Relationship Id="rId_hyperlink_5636" Type="http://schemas.openxmlformats.org/officeDocument/2006/relationships/hyperlink" Target="http://&#1101;&#1083;&#1077;&#1082;&#1090;&#1088;&#1086;-&#1084;&#1072;&#1088;&#1082;&#1077;&#1090;.&#1088;&#1092;/product/126661/remen-1245-h8-l-1245mm-chernyy-h330/" TargetMode="External"/><Relationship Id="rId_hyperlink_5637" Type="http://schemas.openxmlformats.org/officeDocument/2006/relationships/hyperlink" Target="http://&#1101;&#1083;&#1077;&#1082;&#1090;&#1088;&#1086;-&#1084;&#1072;&#1088;&#1082;&#1077;&#1090;.&#1088;&#1092;/product/126622/remen-1245-j5-l-1192mm-chernyy-j460/" TargetMode="External"/><Relationship Id="rId_hyperlink_5638" Type="http://schemas.openxmlformats.org/officeDocument/2006/relationships/hyperlink" Target="http://&#1101;&#1083;&#1077;&#1082;&#1090;&#1088;&#1086;-&#1084;&#1072;&#1088;&#1082;&#1077;&#1090;.&#1088;&#1092;/product/226866/remen-1248-j4-el/" TargetMode="External"/><Relationship Id="rId_hyperlink_5639" Type="http://schemas.openxmlformats.org/officeDocument/2006/relationships/hyperlink" Target="http://&#1101;&#1083;&#1077;&#1082;&#1090;&#1088;&#1086;-&#1084;&#1072;&#1088;&#1082;&#1077;&#1090;.&#1088;&#1092;/product/126639/remen-1250-j5-chernyy-j466/" TargetMode="External"/><Relationship Id="rId_hyperlink_5640" Type="http://schemas.openxmlformats.org/officeDocument/2006/relationships/hyperlink" Target="http://&#1101;&#1083;&#1077;&#1082;&#1090;&#1088;&#1086;-&#1084;&#1072;&#1088;&#1082;&#1077;&#1090;.&#1088;&#1092;/product/226867/remen-1252-j5-el/" TargetMode="External"/><Relationship Id="rId_hyperlink_5641" Type="http://schemas.openxmlformats.org/officeDocument/2006/relationships/hyperlink" Target="http://&#1101;&#1083;&#1077;&#1082;&#1090;&#1088;&#1086;-&#1084;&#1072;&#1088;&#1082;&#1077;&#1090;.&#1088;&#1092;/product/126658/remen-1270-j3-l-1270mm-belyy-j484/" TargetMode="External"/><Relationship Id="rId_hyperlink_5642" Type="http://schemas.openxmlformats.org/officeDocument/2006/relationships/hyperlink" Target="http://&#1101;&#1083;&#1077;&#1082;&#1090;&#1088;&#1086;-&#1084;&#1072;&#1088;&#1082;&#1077;&#1090;.&#1088;&#1092;/product/223010/remen-1270-j4-belyy/" TargetMode="External"/><Relationship Id="rId_hyperlink_5643" Type="http://schemas.openxmlformats.org/officeDocument/2006/relationships/hyperlink" Target="http://&#1101;&#1083;&#1077;&#1082;&#1090;&#1088;&#1086;-&#1084;&#1072;&#1088;&#1082;&#1077;&#1090;.&#1088;&#1092;/product/126650/remen-1270-j5-belyy/" TargetMode="External"/><Relationship Id="rId_hyperlink_5644" Type="http://schemas.openxmlformats.org/officeDocument/2006/relationships/hyperlink" Target="http://&#1101;&#1083;&#1077;&#1082;&#1090;&#1088;&#1086;-&#1084;&#1072;&#1088;&#1082;&#1077;&#1090;.&#1088;&#1092;/product/226869/remen-1277-j4-belyy-el/" TargetMode="External"/><Relationship Id="rId_hyperlink_5645" Type="http://schemas.openxmlformats.org/officeDocument/2006/relationships/hyperlink" Target="http://&#1101;&#1083;&#1077;&#1082;&#1090;&#1088;&#1086;-&#1084;&#1072;&#1088;&#1082;&#1077;&#1090;.&#1088;&#1092;/product/226870/remen-1279-j4-el/" TargetMode="External"/><Relationship Id="rId_hyperlink_5646" Type="http://schemas.openxmlformats.org/officeDocument/2006/relationships/hyperlink" Target="http://&#1101;&#1083;&#1077;&#1082;&#1090;&#1088;&#1086;-&#1084;&#1072;&#1088;&#1082;&#1077;&#1090;.&#1088;&#1092;/product/226871/remen-1280-j5-1280/" TargetMode="External"/><Relationship Id="rId_hyperlink_5647" Type="http://schemas.openxmlformats.org/officeDocument/2006/relationships/hyperlink" Target="http://&#1101;&#1083;&#1077;&#1082;&#1090;&#1088;&#1086;-&#1084;&#1072;&#1088;&#1082;&#1077;&#1090;.&#1088;&#1092;/product/226872/remen-1280-j6-el/" TargetMode="External"/><Relationship Id="rId_hyperlink_5648" Type="http://schemas.openxmlformats.org/officeDocument/2006/relationships/hyperlink" Target="http://&#1101;&#1083;&#1077;&#1082;&#1090;&#1088;&#1086;-&#1084;&#1072;&#1088;&#1082;&#1077;&#1090;.&#1088;&#1092;/product/126675/remen-1287-h8-l-1222mm-belyy-h343/" TargetMode="External"/><Relationship Id="rId_hyperlink_5649" Type="http://schemas.openxmlformats.org/officeDocument/2006/relationships/hyperlink" Target="http://&#1101;&#1083;&#1077;&#1082;&#1090;&#1088;&#1086;-&#1084;&#1072;&#1088;&#1082;&#1077;&#1090;.&#1088;&#1092;/product/126641/remen-1308-j5-l-1318mm-chernyy-j802/" TargetMode="External"/><Relationship Id="rId_hyperlink_5650" Type="http://schemas.openxmlformats.org/officeDocument/2006/relationships/hyperlink" Target="http://&#1101;&#1083;&#1077;&#1082;&#1090;&#1088;&#1086;-&#1084;&#1072;&#1088;&#1082;&#1077;&#1090;.&#1088;&#1092;/product/226873/remen-1314-j5-1314/" TargetMode="External"/><Relationship Id="rId_hyperlink_5651" Type="http://schemas.openxmlformats.org/officeDocument/2006/relationships/hyperlink" Target="http://&#1101;&#1083;&#1077;&#1082;&#1090;&#1088;&#1086;-&#1084;&#1072;&#1088;&#1082;&#1077;&#1090;.&#1088;&#1092;/product/226874/remen-1315-h8-el-gorenje/" TargetMode="External"/><Relationship Id="rId_hyperlink_5652" Type="http://schemas.openxmlformats.org/officeDocument/2006/relationships/hyperlink" Target="http://&#1101;&#1083;&#1077;&#1082;&#1090;&#1088;&#1086;-&#1084;&#1072;&#1088;&#1082;&#1077;&#1090;.&#1088;&#1092;/product/226875/remen-1315-j5-1315/" TargetMode="External"/><Relationship Id="rId_hyperlink_5653" Type="http://schemas.openxmlformats.org/officeDocument/2006/relationships/hyperlink" Target="http://&#1101;&#1083;&#1077;&#1082;&#1090;&#1088;&#1086;-&#1084;&#1072;&#1088;&#1082;&#1077;&#1090;.&#1088;&#1092;/product/226876/remen-1930-h5-1930/" TargetMode="External"/><Relationship Id="rId_hyperlink_5654" Type="http://schemas.openxmlformats.org/officeDocument/2006/relationships/hyperlink" Target="http://&#1101;&#1083;&#1077;&#1082;&#1090;&#1088;&#1086;-&#1084;&#1072;&#1088;&#1082;&#1077;&#1090;.&#1088;&#1092;/product/226877/remen-3l480-ariston/" TargetMode="External"/><Relationship Id="rId_hyperlink_5655" Type="http://schemas.openxmlformats.org/officeDocument/2006/relationships/hyperlink" Target="http://&#1101;&#1083;&#1077;&#1082;&#1090;&#1088;&#1086;-&#1084;&#1072;&#1088;&#1082;&#1077;&#1090;.&#1088;&#1092;/product/226878/remen-3l481-ardo/" TargetMode="External"/><Relationship Id="rId_hyperlink_5656" Type="http://schemas.openxmlformats.org/officeDocument/2006/relationships/hyperlink" Target="http://&#1101;&#1083;&#1077;&#1082;&#1090;&#1088;&#1086;-&#1084;&#1072;&#1088;&#1082;&#1077;&#1090;.&#1088;&#1092;/product/226879/remen-3l497-ardo/" TargetMode="External"/><Relationship Id="rId_hyperlink_5657" Type="http://schemas.openxmlformats.org/officeDocument/2006/relationships/hyperlink" Target="http://&#1101;&#1083;&#1077;&#1082;&#1090;&#1088;&#1086;-&#1084;&#1072;&#1088;&#1082;&#1077;&#1090;.&#1088;&#1092;/product/226880/remen-3l5009mlr-1271/" TargetMode="External"/><Relationship Id="rId_hyperlink_5658" Type="http://schemas.openxmlformats.org/officeDocument/2006/relationships/hyperlink" Target="http://&#1101;&#1083;&#1077;&#1082;&#1090;&#1088;&#1086;-&#1084;&#1072;&#1088;&#1082;&#1077;&#1090;.&#1088;&#1092;/product/226881/remen-3l501-whirlpool/" TargetMode="External"/><Relationship Id="rId_hyperlink_5659" Type="http://schemas.openxmlformats.org/officeDocument/2006/relationships/hyperlink" Target="http://&#1101;&#1083;&#1077;&#1082;&#1090;&#1088;&#1086;-&#1084;&#1072;&#1088;&#1082;&#1077;&#1090;.&#1088;&#1092;/product/247122/remen-a-600/" TargetMode="External"/><Relationship Id="rId_hyperlink_5660" Type="http://schemas.openxmlformats.org/officeDocument/2006/relationships/hyperlink" Target="http://&#1101;&#1083;&#1077;&#1082;&#1090;&#1088;&#1086;-&#1084;&#1072;&#1088;&#1082;&#1077;&#1090;.&#1088;&#1092;/product/224256/rele-urovnya-sma-1ur-3-kontakta/" TargetMode="External"/><Relationship Id="rId_hyperlink_5661" Type="http://schemas.openxmlformats.org/officeDocument/2006/relationships/hyperlink" Target="http://&#1101;&#1083;&#1077;&#1082;&#1090;&#1088;&#1086;-&#1084;&#1072;&#1088;&#1082;&#1077;&#1090;.&#1088;&#1092;/product/224257/rele-urovnya-sma-1ur-4-kontakta-520000404/" TargetMode="External"/><Relationship Id="rId_hyperlink_5662" Type="http://schemas.openxmlformats.org/officeDocument/2006/relationships/hyperlink" Target="http://&#1101;&#1083;&#1077;&#1082;&#1090;&#1088;&#1086;-&#1084;&#1072;&#1088;&#1082;&#1077;&#1090;.&#1088;&#1092;/product/224258/rele-urovnya-sma-2ur-6-kontaktov-49559000/" TargetMode="External"/><Relationship Id="rId_hyperlink_5663" Type="http://schemas.openxmlformats.org/officeDocument/2006/relationships/hyperlink" Target="http://&#1101;&#1083;&#1077;&#1082;&#1090;&#1088;&#1086;-&#1084;&#1072;&#1088;&#1082;&#1077;&#1090;.&#1088;&#1092;/product/224259/rele-urovnya-sma-2ur-7-kontaktov/" TargetMode="External"/><Relationship Id="rId_hyperlink_5664" Type="http://schemas.openxmlformats.org/officeDocument/2006/relationships/hyperlink" Target="http://&#1101;&#1083;&#1077;&#1082;&#1090;&#1088;&#1086;-&#1084;&#1072;&#1088;&#1082;&#1077;&#1090;.&#1088;&#1092;/product/177779/salnik-baka-10x22x7-g/" TargetMode="External"/><Relationship Id="rId_hyperlink_5665" Type="http://schemas.openxmlformats.org/officeDocument/2006/relationships/hyperlink" Target="http://&#1101;&#1083;&#1077;&#1082;&#1090;&#1088;&#1086;-&#1084;&#1072;&#1088;&#1082;&#1077;&#1090;.&#1088;&#1092;/product/177780/salnik-baka-11x22x7/" TargetMode="External"/><Relationship Id="rId_hyperlink_5666" Type="http://schemas.openxmlformats.org/officeDocument/2006/relationships/hyperlink" Target="http://&#1101;&#1083;&#1077;&#1082;&#1090;&#1088;&#1086;-&#1084;&#1072;&#1088;&#1082;&#1077;&#1090;.&#1088;&#1092;/product/218347/salnik-baka-21h40h10-g/" TargetMode="External"/><Relationship Id="rId_hyperlink_5667" Type="http://schemas.openxmlformats.org/officeDocument/2006/relationships/hyperlink" Target="http://&#1101;&#1083;&#1077;&#1082;&#1090;&#1088;&#1086;-&#1084;&#1072;&#1088;&#1082;&#1077;&#1090;.&#1088;&#1092;/product/165657/salnik-baka-21h40h7-tip-gp/" TargetMode="External"/><Relationship Id="rId_hyperlink_5668" Type="http://schemas.openxmlformats.org/officeDocument/2006/relationships/hyperlink" Target="http://&#1101;&#1083;&#1077;&#1082;&#1090;&#1088;&#1086;-&#1084;&#1072;&#1088;&#1082;&#1077;&#1090;.&#1088;&#1092;/product/177781/salnik-baka-22h40h10-gp/" TargetMode="External"/><Relationship Id="rId_hyperlink_5669" Type="http://schemas.openxmlformats.org/officeDocument/2006/relationships/hyperlink" Target="http://&#1101;&#1083;&#1077;&#1082;&#1090;&#1088;&#1086;-&#1084;&#1072;&#1088;&#1082;&#1077;&#1090;.&#1088;&#1092;/product/165661/salnik-baka-22h40h10115-indesit/" TargetMode="External"/><Relationship Id="rId_hyperlink_5670" Type="http://schemas.openxmlformats.org/officeDocument/2006/relationships/hyperlink" Target="http://&#1101;&#1083;&#1077;&#1082;&#1090;&#1088;&#1086;-&#1084;&#1072;&#1088;&#1082;&#1077;&#1090;.&#1088;&#1092;/product/165659/salnik-baka-22h40h7-gp/" TargetMode="External"/><Relationship Id="rId_hyperlink_5671" Type="http://schemas.openxmlformats.org/officeDocument/2006/relationships/hyperlink" Target="http://&#1101;&#1083;&#1077;&#1082;&#1090;&#1088;&#1086;-&#1084;&#1072;&#1088;&#1082;&#1077;&#1090;.&#1088;&#1092;/product/165660/salnik-baka-22h40h85-tipg2-arts001ad/" TargetMode="External"/><Relationship Id="rId_hyperlink_5672" Type="http://schemas.openxmlformats.org/officeDocument/2006/relationships/hyperlink" Target="http://&#1101;&#1083;&#1077;&#1082;&#1090;&#1088;&#1086;-&#1084;&#1072;&#1088;&#1082;&#1077;&#1090;.&#1088;&#1092;/product/177782/salnik-baka-22h40h8115-gp/" TargetMode="External"/><Relationship Id="rId_hyperlink_5673" Type="http://schemas.openxmlformats.org/officeDocument/2006/relationships/hyperlink" Target="http://&#1101;&#1083;&#1077;&#1082;&#1090;&#1088;&#1086;-&#1084;&#1072;&#1088;&#1082;&#1077;&#1090;.&#1088;&#1092;/product/218348/salnik-baka-23x47x10-gp-candy/" TargetMode="External"/><Relationship Id="rId_hyperlink_5674" Type="http://schemas.openxmlformats.org/officeDocument/2006/relationships/hyperlink" Target="http://&#1101;&#1083;&#1077;&#1082;&#1090;&#1088;&#1086;-&#1084;&#1072;&#1088;&#1082;&#1077;&#1090;.&#1088;&#1092;/product/177783/salnik-baka-23x47x7/" TargetMode="External"/><Relationship Id="rId_hyperlink_5675" Type="http://schemas.openxmlformats.org/officeDocument/2006/relationships/hyperlink" Target="http://&#1101;&#1083;&#1077;&#1082;&#1090;&#1088;&#1086;-&#1084;&#1072;&#1088;&#1082;&#1077;&#1090;.&#1088;&#1092;/product/177784/salnik-baka-24x40x10-g/" TargetMode="External"/><Relationship Id="rId_hyperlink_5676" Type="http://schemas.openxmlformats.org/officeDocument/2006/relationships/hyperlink" Target="http://&#1101;&#1083;&#1077;&#1082;&#1090;&#1088;&#1086;-&#1084;&#1072;&#1088;&#1082;&#1077;&#1090;.&#1088;&#1092;/product/177785/salnik-baka-25x40x7/" TargetMode="External"/><Relationship Id="rId_hyperlink_5677" Type="http://schemas.openxmlformats.org/officeDocument/2006/relationships/hyperlink" Target="http://&#1101;&#1083;&#1077;&#1082;&#1090;&#1088;&#1086;-&#1084;&#1072;&#1088;&#1082;&#1077;&#1090;.&#1088;&#1092;/product/177786/salnik-baka-25x42x7/" TargetMode="External"/><Relationship Id="rId_hyperlink_5678" Type="http://schemas.openxmlformats.org/officeDocument/2006/relationships/hyperlink" Target="http://&#1101;&#1083;&#1077;&#1082;&#1090;&#1088;&#1086;-&#1084;&#1072;&#1088;&#1082;&#1077;&#1090;.&#1088;&#1092;/product/177787/salnik-baka-25x47x10-g2-2-h-storonniy/" TargetMode="External"/><Relationship Id="rId_hyperlink_5679" Type="http://schemas.openxmlformats.org/officeDocument/2006/relationships/hyperlink" Target="http://&#1101;&#1083;&#1077;&#1082;&#1090;&#1088;&#1086;-&#1084;&#1072;&#1088;&#1082;&#1077;&#1090;.&#1088;&#1092;/product/177788/salnik-baka-25x47x10-gp/" TargetMode="External"/><Relationship Id="rId_hyperlink_5680" Type="http://schemas.openxmlformats.org/officeDocument/2006/relationships/hyperlink" Target="http://&#1101;&#1083;&#1077;&#1082;&#1090;&#1088;&#1086;-&#1084;&#1072;&#1088;&#1082;&#1077;&#1090;.&#1088;&#1092;/product/177790/salnik-baka-25x47x1012-gp/" TargetMode="External"/><Relationship Id="rId_hyperlink_5681" Type="http://schemas.openxmlformats.org/officeDocument/2006/relationships/hyperlink" Target="http://&#1101;&#1083;&#1077;&#1082;&#1090;&#1088;&#1086;-&#1084;&#1072;&#1088;&#1082;&#1077;&#1090;.&#1088;&#1092;/product/177791/salnik-baka-25x47x10125/" TargetMode="External"/><Relationship Id="rId_hyperlink_5682" Type="http://schemas.openxmlformats.org/officeDocument/2006/relationships/hyperlink" Target="http://&#1101;&#1083;&#1077;&#1082;&#1090;&#1088;&#1086;-&#1084;&#1072;&#1088;&#1082;&#1077;&#1090;.&#1088;&#1092;/product/177792/salnik-baka-25x47x8-candy/" TargetMode="External"/><Relationship Id="rId_hyperlink_5683" Type="http://schemas.openxmlformats.org/officeDocument/2006/relationships/hyperlink" Target="http://&#1101;&#1083;&#1077;&#1082;&#1090;&#1088;&#1086;-&#1084;&#1072;&#1088;&#1082;&#1077;&#1090;.&#1088;&#1092;/product/177793/salnik-baka-25x47x87-gp/" TargetMode="External"/><Relationship Id="rId_hyperlink_5684" Type="http://schemas.openxmlformats.org/officeDocument/2006/relationships/hyperlink" Target="http://&#1101;&#1083;&#1077;&#1082;&#1090;&#1088;&#1086;-&#1084;&#1072;&#1088;&#1082;&#1077;&#1090;.&#1088;&#1092;/product/218349/salnik-baka-25x47x8115/" TargetMode="External"/><Relationship Id="rId_hyperlink_5685" Type="http://schemas.openxmlformats.org/officeDocument/2006/relationships/hyperlink" Target="http://&#1101;&#1083;&#1077;&#1082;&#1090;&#1088;&#1086;-&#1084;&#1072;&#1088;&#1082;&#1077;&#1090;.&#1088;&#1092;/product/177795/salnik-baka-25x5055x1012-samsung/" TargetMode="External"/><Relationship Id="rId_hyperlink_5686" Type="http://schemas.openxmlformats.org/officeDocument/2006/relationships/hyperlink" Target="http://&#1101;&#1083;&#1077;&#1082;&#1090;&#1088;&#1086;-&#1084;&#1072;&#1088;&#1082;&#1077;&#1090;.&#1088;&#1092;/product/177796/salnik-baka-25x50x10-gp/" TargetMode="External"/><Relationship Id="rId_hyperlink_5687" Type="http://schemas.openxmlformats.org/officeDocument/2006/relationships/hyperlink" Target="http://&#1101;&#1083;&#1077;&#1082;&#1090;&#1088;&#1086;-&#1084;&#1072;&#1088;&#1082;&#1077;&#1090;.&#1088;&#1092;/product/177797/salnik-baka-25x52x10-gp/" TargetMode="External"/><Relationship Id="rId_hyperlink_5688" Type="http://schemas.openxmlformats.org/officeDocument/2006/relationships/hyperlink" Target="http://&#1101;&#1083;&#1077;&#1082;&#1090;&#1088;&#1086;-&#1084;&#1072;&#1088;&#1082;&#1077;&#1090;.&#1088;&#1092;/product/125440/salnik-baka-25h4754h125-gp-s004go/" TargetMode="External"/><Relationship Id="rId_hyperlink_5689" Type="http://schemas.openxmlformats.org/officeDocument/2006/relationships/hyperlink" Target="http://&#1101;&#1083;&#1077;&#1082;&#1090;&#1088;&#1086;-&#1084;&#1072;&#1088;&#1082;&#1077;&#1090;.&#1088;&#1092;/product/165662/salnik-baka-25h4764h7105-tip-gpf-s000ar/" TargetMode="External"/><Relationship Id="rId_hyperlink_5690" Type="http://schemas.openxmlformats.org/officeDocument/2006/relationships/hyperlink" Target="http://&#1101;&#1083;&#1077;&#1082;&#1090;&#1088;&#1086;-&#1084;&#1072;&#1088;&#1082;&#1077;&#1090;.&#1088;&#1092;/product/125420/salnik-baka-25h47h7-tip-gp-arts051un/" TargetMode="External"/><Relationship Id="rId_hyperlink_5691" Type="http://schemas.openxmlformats.org/officeDocument/2006/relationships/hyperlink" Target="http://&#1101;&#1083;&#1077;&#1082;&#1090;&#1088;&#1086;-&#1084;&#1072;&#1088;&#1082;&#1077;&#1090;.&#1088;&#1092;/product/125423/salnik-baka-25h535h1014-gp-s001ph/" TargetMode="External"/><Relationship Id="rId_hyperlink_5692" Type="http://schemas.openxmlformats.org/officeDocument/2006/relationships/hyperlink" Target="http://&#1101;&#1083;&#1077;&#1082;&#1090;&#1088;&#1086;-&#1084;&#1072;&#1088;&#1082;&#1077;&#1090;.&#1088;&#1092;/product/177799/salnik-baka-27x47x1012-gp/" TargetMode="External"/><Relationship Id="rId_hyperlink_5693" Type="http://schemas.openxmlformats.org/officeDocument/2006/relationships/hyperlink" Target="http://&#1101;&#1083;&#1077;&#1082;&#1090;&#1088;&#1086;-&#1084;&#1072;&#1088;&#1082;&#1077;&#1090;.&#1088;&#1092;/product/177800/salnik-baka-28x52x10-gp/" TargetMode="External"/><Relationship Id="rId_hyperlink_5694" Type="http://schemas.openxmlformats.org/officeDocument/2006/relationships/hyperlink" Target="http://&#1101;&#1083;&#1077;&#1082;&#1090;&#1088;&#1086;-&#1084;&#1072;&#1088;&#1082;&#1077;&#1090;.&#1088;&#1092;/product/177801/salnik-baka-28x52x7-g/" TargetMode="External"/><Relationship Id="rId_hyperlink_5695" Type="http://schemas.openxmlformats.org/officeDocument/2006/relationships/hyperlink" Target="http://&#1101;&#1083;&#1077;&#1082;&#1090;&#1088;&#1086;-&#1084;&#1072;&#1088;&#1082;&#1077;&#1090;.&#1088;&#1092;/product/177802/salnik-baka-28x52x9115-gps/" TargetMode="External"/><Relationship Id="rId_hyperlink_5696" Type="http://schemas.openxmlformats.org/officeDocument/2006/relationships/hyperlink" Target="http://&#1101;&#1083;&#1077;&#1082;&#1090;&#1088;&#1086;-&#1084;&#1072;&#1088;&#1082;&#1077;&#1090;.&#1088;&#1092;/product/177803/salnik-baka-28x62x10-bosch/" TargetMode="External"/><Relationship Id="rId_hyperlink_5697" Type="http://schemas.openxmlformats.org/officeDocument/2006/relationships/hyperlink" Target="http://&#1101;&#1083;&#1077;&#1082;&#1090;&#1088;&#1086;-&#1084;&#1072;&#1088;&#1082;&#1077;&#1090;.&#1088;&#1092;/product/177804/salnik-baka-28x62x1012/" TargetMode="External"/><Relationship Id="rId_hyperlink_5698" Type="http://schemas.openxmlformats.org/officeDocument/2006/relationships/hyperlink" Target="http://&#1101;&#1083;&#1077;&#1082;&#1090;&#1088;&#1086;-&#1084;&#1072;&#1088;&#1082;&#1077;&#1090;.&#1088;&#1092;/product/177805/salnik-baka-30x50x10/" TargetMode="External"/><Relationship Id="rId_hyperlink_5699" Type="http://schemas.openxmlformats.org/officeDocument/2006/relationships/hyperlink" Target="http://&#1101;&#1083;&#1077;&#1082;&#1090;&#1088;&#1086;-&#1084;&#1072;&#1088;&#1082;&#1077;&#1090;.&#1088;&#1092;/product/177807/salnik-baka-30x5262x812/" TargetMode="External"/><Relationship Id="rId_hyperlink_5700" Type="http://schemas.openxmlformats.org/officeDocument/2006/relationships/hyperlink" Target="http://&#1101;&#1083;&#1077;&#1082;&#1090;&#1088;&#1086;-&#1084;&#1072;&#1088;&#1082;&#1077;&#1090;.&#1088;&#1092;/product/218387/salnik-baka-30x5265x710-gp/" TargetMode="External"/><Relationship Id="rId_hyperlink_5701" Type="http://schemas.openxmlformats.org/officeDocument/2006/relationships/hyperlink" Target="http://&#1101;&#1083;&#1077;&#1082;&#1090;&#1088;&#1086;-&#1084;&#1072;&#1088;&#1082;&#1077;&#1090;.&#1088;&#1092;/product/177806/salnik-baka-30x52x10-gp/" TargetMode="External"/><Relationship Id="rId_hyperlink_5702" Type="http://schemas.openxmlformats.org/officeDocument/2006/relationships/hyperlink" Target="http://&#1101;&#1083;&#1077;&#1082;&#1090;&#1088;&#1086;-&#1084;&#1072;&#1088;&#1082;&#1077;&#1090;.&#1088;&#1092;/product/218379/salnik-baka-30x52x1012-gp/" TargetMode="External"/><Relationship Id="rId_hyperlink_5703" Type="http://schemas.openxmlformats.org/officeDocument/2006/relationships/hyperlink" Target="http://&#1101;&#1083;&#1077;&#1082;&#1090;&#1088;&#1086;-&#1084;&#1072;&#1088;&#1082;&#1077;&#1090;.&#1088;&#1092;/product/218384/salnik-baka-30x52x8/" TargetMode="External"/><Relationship Id="rId_hyperlink_5704" Type="http://schemas.openxmlformats.org/officeDocument/2006/relationships/hyperlink" Target="http://&#1101;&#1083;&#1077;&#1082;&#1090;&#1088;&#1086;-&#1084;&#1072;&#1088;&#1082;&#1077;&#1090;.&#1088;&#1092;/product/218385/salnik-baka-30x52x85105-indesit-ariston/" TargetMode="External"/><Relationship Id="rId_hyperlink_5705" Type="http://schemas.openxmlformats.org/officeDocument/2006/relationships/hyperlink" Target="http://&#1101;&#1083;&#1077;&#1082;&#1090;&#1088;&#1086;-&#1084;&#1072;&#1088;&#1082;&#1077;&#1090;.&#1088;&#1092;/product/177810/salnik-baka-30x535x12175-gp/" TargetMode="External"/><Relationship Id="rId_hyperlink_5706" Type="http://schemas.openxmlformats.org/officeDocument/2006/relationships/hyperlink" Target="http://&#1101;&#1083;&#1077;&#1082;&#1090;&#1088;&#1086;-&#1084;&#1072;&#1088;&#1082;&#1077;&#1090;.&#1088;&#1092;/product/177811/salnik-baka-30x535x9145-gp/" TargetMode="External"/><Relationship Id="rId_hyperlink_5707" Type="http://schemas.openxmlformats.org/officeDocument/2006/relationships/hyperlink" Target="http://&#1101;&#1083;&#1077;&#1082;&#1090;&#1088;&#1086;-&#1084;&#1072;&#1088;&#1082;&#1077;&#1090;.&#1088;&#1092;/product/177812/salnik-baka-30x5360x1013-candy/" TargetMode="External"/><Relationship Id="rId_hyperlink_5708" Type="http://schemas.openxmlformats.org/officeDocument/2006/relationships/hyperlink" Target="http://&#1101;&#1083;&#1077;&#1082;&#1090;&#1088;&#1086;-&#1084;&#1072;&#1088;&#1082;&#1077;&#1090;.&#1088;&#1092;/product/178280/salnik-baka-30x5568x811-s001sl/" TargetMode="External"/><Relationship Id="rId_hyperlink_5709" Type="http://schemas.openxmlformats.org/officeDocument/2006/relationships/hyperlink" Target="http://&#1101;&#1083;&#1077;&#1082;&#1090;&#1088;&#1086;-&#1084;&#1072;&#1088;&#1082;&#1077;&#1090;.&#1088;&#1092;/product/177816/salnik-baka-30x5580x1013-gpf/" TargetMode="External"/><Relationship Id="rId_hyperlink_5710" Type="http://schemas.openxmlformats.org/officeDocument/2006/relationships/hyperlink" Target="http://&#1101;&#1083;&#1077;&#1082;&#1090;&#1088;&#1086;-&#1084;&#1072;&#1088;&#1082;&#1077;&#1090;.&#1088;&#1092;/product/177813/salnik-baka-30x55x10-gp-candy/" TargetMode="External"/><Relationship Id="rId_hyperlink_5711" Type="http://schemas.openxmlformats.org/officeDocument/2006/relationships/hyperlink" Target="http://&#1101;&#1083;&#1077;&#1082;&#1090;&#1088;&#1086;-&#1084;&#1072;&#1088;&#1082;&#1077;&#1090;.&#1088;&#1092;/product/177814/salnik-baka-30x55x1014-gp/" TargetMode="External"/><Relationship Id="rId_hyperlink_5712" Type="http://schemas.openxmlformats.org/officeDocument/2006/relationships/hyperlink" Target="http://&#1101;&#1083;&#1077;&#1082;&#1090;&#1088;&#1086;-&#1084;&#1072;&#1088;&#1082;&#1077;&#1090;.&#1088;&#1092;/product/177815/salnik-baka-30x55x7-g/" TargetMode="External"/><Relationship Id="rId_hyperlink_5713" Type="http://schemas.openxmlformats.org/officeDocument/2006/relationships/hyperlink" Target="http://&#1101;&#1083;&#1077;&#1082;&#1090;&#1088;&#1086;-&#1084;&#1072;&#1088;&#1082;&#1077;&#1090;.&#1088;&#1092;/product/177817/salnik-baka-30x62x7/" TargetMode="External"/><Relationship Id="rId_hyperlink_5714" Type="http://schemas.openxmlformats.org/officeDocument/2006/relationships/hyperlink" Target="http://&#1101;&#1083;&#1077;&#1082;&#1090;&#1088;&#1086;-&#1084;&#1072;&#1088;&#1082;&#1077;&#1090;.&#1088;&#1092;/product/125428/salnik-baka-30h535h1014-tip-gp-arts002go/" TargetMode="External"/><Relationship Id="rId_hyperlink_5715" Type="http://schemas.openxmlformats.org/officeDocument/2006/relationships/hyperlink" Target="http://&#1101;&#1083;&#1077;&#1082;&#1090;&#1088;&#1086;-&#1084;&#1072;&#1088;&#1082;&#1077;&#1090;.&#1088;&#1092;/product/125429/salnik-baka-30h5568h811-s001sl/" TargetMode="External"/><Relationship Id="rId_hyperlink_5716" Type="http://schemas.openxmlformats.org/officeDocument/2006/relationships/hyperlink" Target="http://&#1101;&#1083;&#1077;&#1082;&#1090;&#1088;&#1086;-&#1084;&#1072;&#1088;&#1082;&#1077;&#1090;.&#1088;&#1092;/product/125430/salnik-baka-30h6055h1012-samsung-dc62-00242a-skl-s004sa/" TargetMode="External"/><Relationship Id="rId_hyperlink_5717" Type="http://schemas.openxmlformats.org/officeDocument/2006/relationships/hyperlink" Target="http://&#1101;&#1083;&#1077;&#1082;&#1090;&#1088;&#1086;-&#1084;&#1072;&#1088;&#1082;&#1077;&#1090;.&#1088;&#1092;/product/177818/salnik-baka-32x52x7/" TargetMode="External"/><Relationship Id="rId_hyperlink_5718" Type="http://schemas.openxmlformats.org/officeDocument/2006/relationships/hyperlink" Target="http://&#1101;&#1083;&#1077;&#1082;&#1090;&#1088;&#1086;-&#1084;&#1072;&#1088;&#1082;&#1077;&#1090;.&#1088;&#1092;/product/125431/salnik-baka-32h5278h8148-skl-s002bo/" TargetMode="External"/><Relationship Id="rId_hyperlink_5719" Type="http://schemas.openxmlformats.org/officeDocument/2006/relationships/hyperlink" Target="http://&#1101;&#1083;&#1077;&#1082;&#1090;&#1088;&#1086;-&#1084;&#1072;&#1088;&#1082;&#1077;&#1090;.&#1088;&#1092;/product/125432/salnik-baka-34h5265h710-arts001ar/" TargetMode="External"/><Relationship Id="rId_hyperlink_5720" Type="http://schemas.openxmlformats.org/officeDocument/2006/relationships/hyperlink" Target="http://&#1101;&#1083;&#1077;&#1082;&#1090;&#1088;&#1086;-&#1084;&#1072;&#1088;&#1082;&#1077;&#1090;.&#1088;&#1092;/product/177821/salnik-baka-35x5265x710-gpf/" TargetMode="External"/><Relationship Id="rId_hyperlink_5721" Type="http://schemas.openxmlformats.org/officeDocument/2006/relationships/hyperlink" Target="http://&#1101;&#1083;&#1077;&#1082;&#1090;&#1088;&#1086;-&#1084;&#1072;&#1088;&#1082;&#1077;&#1090;.&#1088;&#1092;/product/177819/salnik-baka-35x52x12-g2-2-hstoronniy/" TargetMode="External"/><Relationship Id="rId_hyperlink_5722" Type="http://schemas.openxmlformats.org/officeDocument/2006/relationships/hyperlink" Target="http://&#1101;&#1083;&#1077;&#1082;&#1090;&#1088;&#1086;-&#1084;&#1072;&#1088;&#1082;&#1077;&#1090;.&#1088;&#1092;/product/177820/salnik-baka-35x52x7-g/" TargetMode="External"/><Relationship Id="rId_hyperlink_5723" Type="http://schemas.openxmlformats.org/officeDocument/2006/relationships/hyperlink" Target="http://&#1101;&#1083;&#1077;&#1082;&#1090;&#1088;&#1086;-&#1084;&#1072;&#1088;&#1082;&#1077;&#1090;.&#1088;&#1092;/product/218350/salnik-baka-35x6275x710/" TargetMode="External"/><Relationship Id="rId_hyperlink_5724" Type="http://schemas.openxmlformats.org/officeDocument/2006/relationships/hyperlink" Target="http://&#1101;&#1083;&#1077;&#1082;&#1090;&#1088;&#1086;-&#1084;&#1072;&#1088;&#1082;&#1077;&#1090;.&#1088;&#1092;/product/177824/salnik-baka-35x62x11125-gpf-zanussi/" TargetMode="External"/><Relationship Id="rId_hyperlink_5725" Type="http://schemas.openxmlformats.org/officeDocument/2006/relationships/hyperlink" Target="http://&#1101;&#1083;&#1077;&#1082;&#1090;&#1088;&#1086;-&#1084;&#1072;&#1088;&#1082;&#1077;&#1090;.&#1088;&#1092;/product/177825/salnik-baka-35x62x12/" TargetMode="External"/><Relationship Id="rId_hyperlink_5726" Type="http://schemas.openxmlformats.org/officeDocument/2006/relationships/hyperlink" Target="http://&#1101;&#1083;&#1077;&#1082;&#1090;&#1088;&#1086;-&#1084;&#1072;&#1088;&#1082;&#1077;&#1090;.&#1088;&#1092;/product/177826/salnik-baka-35x62x7/" TargetMode="External"/><Relationship Id="rId_hyperlink_5727" Type="http://schemas.openxmlformats.org/officeDocument/2006/relationships/hyperlink" Target="http://&#1101;&#1083;&#1077;&#1082;&#1090;&#1088;&#1086;-&#1084;&#1072;&#1088;&#1082;&#1077;&#1090;.&#1088;&#1092;/product/177827/salnik-baka-35x6574x105145/" TargetMode="External"/><Relationship Id="rId_hyperlink_5728" Type="http://schemas.openxmlformats.org/officeDocument/2006/relationships/hyperlink" Target="http://&#1101;&#1083;&#1077;&#1082;&#1090;&#1088;&#1086;-&#1084;&#1072;&#1088;&#1082;&#1077;&#1090;.&#1088;&#1092;/product/177828/salnik-baka-35x6576x13-gpf/" TargetMode="External"/><Relationship Id="rId_hyperlink_5729" Type="http://schemas.openxmlformats.org/officeDocument/2006/relationships/hyperlink" Target="http://&#1101;&#1083;&#1077;&#1082;&#1090;&#1088;&#1086;-&#1084;&#1072;&#1088;&#1082;&#1077;&#1090;.&#1088;&#1092;/product/218351/salnik-baka-35h6555h1012/" TargetMode="External"/><Relationship Id="rId_hyperlink_5730" Type="http://schemas.openxmlformats.org/officeDocument/2006/relationships/hyperlink" Target="http://&#1101;&#1083;&#1077;&#1082;&#1090;&#1088;&#1086;-&#1084;&#1072;&#1088;&#1082;&#1077;&#1090;.&#1088;&#1092;/product/125435/salnik-baka-35h65h10-g/" TargetMode="External"/><Relationship Id="rId_hyperlink_5731" Type="http://schemas.openxmlformats.org/officeDocument/2006/relationships/hyperlink" Target="http://&#1101;&#1083;&#1077;&#1082;&#1090;&#1088;&#1086;-&#1084;&#1072;&#1088;&#1082;&#1077;&#1090;.&#1088;&#1092;/product/125436/salnik-baka-35h7284h1118-gpf-s003by/" TargetMode="External"/><Relationship Id="rId_hyperlink_5732" Type="http://schemas.openxmlformats.org/officeDocument/2006/relationships/hyperlink" Target="http://&#1101;&#1083;&#1077;&#1082;&#1090;&#1088;&#1086;-&#1084;&#1072;&#1088;&#1082;&#1077;&#1090;.&#1088;&#1092;/product/125437/salnik-baka-35h72h1012-bosh/" TargetMode="External"/><Relationship Id="rId_hyperlink_5733" Type="http://schemas.openxmlformats.org/officeDocument/2006/relationships/hyperlink" Target="http://&#1101;&#1083;&#1077;&#1082;&#1090;&#1088;&#1086;-&#1084;&#1072;&#1088;&#1082;&#1077;&#1090;.&#1088;&#1092;/product/177829/salnik-baka-36x635x11165-gp/" TargetMode="External"/><Relationship Id="rId_hyperlink_5734" Type="http://schemas.openxmlformats.org/officeDocument/2006/relationships/hyperlink" Target="http://&#1101;&#1083;&#1077;&#1082;&#1090;&#1088;&#1086;-&#1084;&#1072;&#1088;&#1082;&#1077;&#1090;.&#1088;&#1092;/product/218352/salnik-baka-37x76x9512-gp-lg4036er2004a/" TargetMode="External"/><Relationship Id="rId_hyperlink_5735" Type="http://schemas.openxmlformats.org/officeDocument/2006/relationships/hyperlink" Target="http://&#1101;&#1083;&#1077;&#1082;&#1090;&#1088;&#1086;-&#1084;&#1072;&#1088;&#1082;&#1077;&#1090;.&#1088;&#1092;/product/218353/salnik-baka-402x72x10135-gp-zanussi-electrolux/" TargetMode="External"/><Relationship Id="rId_hyperlink_5736" Type="http://schemas.openxmlformats.org/officeDocument/2006/relationships/hyperlink" Target="http://&#1101;&#1083;&#1077;&#1082;&#1090;&#1088;&#1086;-&#1084;&#1072;&#1088;&#1082;&#1077;&#1090;.&#1088;&#1092;/product/177833/salnik-baka-40x6278x102155-gpf-bosch/" TargetMode="External"/><Relationship Id="rId_hyperlink_5737" Type="http://schemas.openxmlformats.org/officeDocument/2006/relationships/hyperlink" Target="http://&#1101;&#1083;&#1077;&#1082;&#1090;&#1088;&#1086;-&#1084;&#1072;&#1088;&#1082;&#1077;&#1090;.&#1088;&#1092;/product/177832/salnik-baka-40x62x10-g/" TargetMode="External"/><Relationship Id="rId_hyperlink_5738" Type="http://schemas.openxmlformats.org/officeDocument/2006/relationships/hyperlink" Target="http://&#1101;&#1083;&#1077;&#1082;&#1090;&#1088;&#1086;-&#1084;&#1072;&#1088;&#1082;&#1077;&#1090;.&#1088;&#1092;/product/218355/salnik-baka-40x66x10115-haier/" TargetMode="External"/><Relationship Id="rId_hyperlink_5739" Type="http://schemas.openxmlformats.org/officeDocument/2006/relationships/hyperlink" Target="http://&#1101;&#1083;&#1077;&#1082;&#1090;&#1088;&#1086;-&#1084;&#1072;&#1088;&#1082;&#1077;&#1090;.&#1088;&#1092;/product/177836/salnik-baka-40x7288x8148-gpf-bosch/" TargetMode="External"/><Relationship Id="rId_hyperlink_5740" Type="http://schemas.openxmlformats.org/officeDocument/2006/relationships/hyperlink" Target="http://&#1101;&#1083;&#1077;&#1082;&#1090;&#1088;&#1086;-&#1084;&#1072;&#1088;&#1082;&#1077;&#1090;.&#1088;&#1092;/product/218358/salnik-baka-418x6278x10155/" TargetMode="External"/><Relationship Id="rId_hyperlink_5741" Type="http://schemas.openxmlformats.org/officeDocument/2006/relationships/hyperlink" Target="http://&#1101;&#1083;&#1077;&#1082;&#1090;&#1088;&#1086;-&#1084;&#1072;&#1088;&#1082;&#1077;&#1090;.&#1088;&#1092;/product/177837/salnik-baka-45x60x7-gp/" TargetMode="External"/><Relationship Id="rId_hyperlink_5742" Type="http://schemas.openxmlformats.org/officeDocument/2006/relationships/hyperlink" Target="http://&#1101;&#1083;&#1077;&#1082;&#1090;&#1088;&#1086;-&#1084;&#1072;&#1088;&#1082;&#1077;&#1090;.&#1088;&#1092;/product/218359/salnik-baka-45x75x10-gp/" TargetMode="External"/><Relationship Id="rId_hyperlink_5743" Type="http://schemas.openxmlformats.org/officeDocument/2006/relationships/hyperlink" Target="http://&#1101;&#1083;&#1077;&#1082;&#1090;&#1088;&#1086;-&#1084;&#1072;&#1088;&#1082;&#1077;&#1090;.&#1088;&#1092;/product/125439/salnik-baka-47h80h1012-bosch-613084-skl-s012bo/" TargetMode="External"/><Relationship Id="rId_hyperlink_5744" Type="http://schemas.openxmlformats.org/officeDocument/2006/relationships/hyperlink" Target="http://&#1101;&#1083;&#1077;&#1082;&#1090;&#1088;&#1086;-&#1084;&#1072;&#1088;&#1082;&#1077;&#1090;.&#1088;&#1092;/product/177838/salnik-baka-50x75x10-gp/" TargetMode="External"/><Relationship Id="rId_hyperlink_5745" Type="http://schemas.openxmlformats.org/officeDocument/2006/relationships/hyperlink" Target="http://&#1101;&#1083;&#1077;&#1082;&#1090;&#1088;&#1086;-&#1084;&#1072;&#1088;&#1082;&#1077;&#1090;.&#1088;&#1092;/product/218389/salnik-baka-6x19x7-g/" TargetMode="External"/><Relationship Id="rId_hyperlink_5746" Type="http://schemas.openxmlformats.org/officeDocument/2006/relationships/hyperlink" Target="http://&#1101;&#1083;&#1077;&#1082;&#1090;&#1088;&#1086;-&#1084;&#1072;&#1088;&#1082;&#1077;&#1090;.&#1088;&#1092;/product/218390/salnik-baka-8x22x7-g/" TargetMode="External"/><Relationship Id="rId_hyperlink_5747" Type="http://schemas.openxmlformats.org/officeDocument/2006/relationships/hyperlink" Target="http://&#1101;&#1083;&#1077;&#1082;&#1090;&#1088;&#1086;-&#1084;&#1072;&#1088;&#1082;&#1077;&#1090;.&#1088;&#1092;/product/221791/salnik-baka-v-ring-vs25-30x22x105/" TargetMode="External"/><Relationship Id="rId_hyperlink_5748" Type="http://schemas.openxmlformats.org/officeDocument/2006/relationships/hyperlink" Target="http://&#1101;&#1083;&#1077;&#1082;&#1090;&#1088;&#1086;-&#1084;&#1072;&#1088;&#1082;&#1077;&#1090;.&#1088;&#1092;/product/218393/salnik-baka-v-ring-vs28/" TargetMode="External"/><Relationship Id="rId_hyperlink_5749" Type="http://schemas.openxmlformats.org/officeDocument/2006/relationships/hyperlink" Target="http://&#1101;&#1083;&#1077;&#1082;&#1090;&#1088;&#1086;-&#1084;&#1072;&#1088;&#1082;&#1077;&#1090;.&#1088;&#1092;/product/249453/smazka-dlya-salnikov-5gr/" TargetMode="External"/><Relationship Id="rId_hyperlink_5750" Type="http://schemas.openxmlformats.org/officeDocument/2006/relationships/hyperlink" Target="http://&#1101;&#1083;&#1077;&#1082;&#1090;&#1088;&#1086;-&#1084;&#1072;&#1088;&#1082;&#1077;&#1090;.&#1088;&#1092;/product/218342/datchik-temperatury-tena-ariston-indesit-0083915/" TargetMode="External"/><Relationship Id="rId_hyperlink_5751" Type="http://schemas.openxmlformats.org/officeDocument/2006/relationships/hyperlink" Target="http://&#1101;&#1083;&#1077;&#1082;&#1090;&#1088;&#1086;-&#1084;&#1072;&#1088;&#1082;&#1077;&#1090;.&#1088;&#1092;/product/218343/datchik-temperatury-tena-ariston-indesit-20010100/" TargetMode="External"/><Relationship Id="rId_hyperlink_5752" Type="http://schemas.openxmlformats.org/officeDocument/2006/relationships/hyperlink" Target="http://&#1101;&#1083;&#1077;&#1082;&#1090;&#1088;&#1086;-&#1084;&#1072;&#1088;&#1082;&#1077;&#1090;.&#1088;&#1092;/product/218344/datchik-temperatury-tena-bosch-170961/" TargetMode="External"/><Relationship Id="rId_hyperlink_5753" Type="http://schemas.openxmlformats.org/officeDocument/2006/relationships/hyperlink" Target="http://&#1101;&#1083;&#1077;&#1082;&#1090;&#1088;&#1086;-&#1084;&#1072;&#1088;&#1082;&#1077;&#1090;.&#1088;&#1092;/product/222034/datchik-temperatury-tena-whiripool-481228219485-2790046-c00313117/" TargetMode="External"/><Relationship Id="rId_hyperlink_5754" Type="http://schemas.openxmlformats.org/officeDocument/2006/relationships/hyperlink" Target="http://&#1101;&#1083;&#1077;&#1082;&#1090;&#1088;&#1086;-&#1084;&#1072;&#1088;&#1082;&#1077;&#1090;.&#1088;&#1092;/product/129219/zaglushka-v-ten/" TargetMode="External"/><Relationship Id="rId_hyperlink_5755" Type="http://schemas.openxmlformats.org/officeDocument/2006/relationships/hyperlink" Target="http://&#1101;&#1083;&#1077;&#1082;&#1090;&#1088;&#1086;-&#1084;&#1072;&#1088;&#1082;&#1077;&#1090;.&#1088;&#1092;/product/250691/termoregulyator-vodonagrevatelya-kapilyarnyy-16a09mm25-75c-66063-termeks/" TargetMode="External"/><Relationship Id="rId_hyperlink_5756" Type="http://schemas.openxmlformats.org/officeDocument/2006/relationships/hyperlink" Target="http://&#1101;&#1083;&#1077;&#1082;&#1090;&#1088;&#1086;-&#1084;&#1072;&#1088;&#1082;&#1077;&#1090;.&#1088;&#1092;/product/228758/termoregulyator-duhovki-mechta-gorene-50-320c-16a-2-kontakta-s-ruchkoy/" TargetMode="External"/><Relationship Id="rId_hyperlink_5757" Type="http://schemas.openxmlformats.org/officeDocument/2006/relationships/hyperlink" Target="http://&#1101;&#1083;&#1077;&#1082;&#1090;&#1088;&#1086;-&#1084;&#1072;&#1088;&#1082;&#1077;&#1090;.&#1088;&#1092;/product/250688/termoregulyator-duhovogo-shkafa-50-300c-elektra-novo-vyatka/" TargetMode="External"/><Relationship Id="rId_hyperlink_5758" Type="http://schemas.openxmlformats.org/officeDocument/2006/relationships/hyperlink" Target="http://&#1101;&#1083;&#1077;&#1082;&#1090;&#1088;&#1086;-&#1084;&#1072;&#1088;&#1082;&#1077;&#1090;.&#1088;&#1092;/product/129218/termostat-ntc-12kom24gr-dlya-stir-mashiny-m100350/" TargetMode="External"/><Relationship Id="rId_hyperlink_5759" Type="http://schemas.openxmlformats.org/officeDocument/2006/relationships/hyperlink" Target="http://&#1101;&#1083;&#1077;&#1082;&#1090;&#1088;&#1086;-&#1084;&#1072;&#1088;&#1082;&#1077;&#1090;.&#1088;&#1092;/product/250687/termostat-dlya-holodilnika-tam-145-25/" TargetMode="External"/><Relationship Id="rId_hyperlink_5760" Type="http://schemas.openxmlformats.org/officeDocument/2006/relationships/hyperlink" Target="http://&#1101;&#1083;&#1077;&#1082;&#1090;&#1088;&#1086;-&#1084;&#1072;&#1088;&#1082;&#1077;&#1090;.&#1088;&#1092;/product/249456/nagrev-element-rcf-pa-2000vt-m6-l-275mm-3401071-tw/" TargetMode="External"/><Relationship Id="rId_hyperlink_5761" Type="http://schemas.openxmlformats.org/officeDocument/2006/relationships/hyperlink" Target="http://&#1101;&#1083;&#1077;&#1082;&#1090;&#1088;&#1086;-&#1084;&#1072;&#1088;&#1082;&#1077;&#1090;.&#1088;&#1092;/product/225483/ten-dlya-stmash-1500-vt-l180mm-s-burtom-candy-9045773/" TargetMode="External"/><Relationship Id="rId_hyperlink_5762" Type="http://schemas.openxmlformats.org/officeDocument/2006/relationships/hyperlink" Target="http://&#1101;&#1083;&#1077;&#1082;&#1090;&#1088;&#1086;-&#1084;&#1072;&#1088;&#1082;&#1077;&#1090;.&#1088;&#1092;/product/221842/ten-dlya-stmash-1600-vt-l-175mm-s-otv-pod-datchik-lg/" TargetMode="External"/><Relationship Id="rId_hyperlink_5763" Type="http://schemas.openxmlformats.org/officeDocument/2006/relationships/hyperlink" Target="http://&#1101;&#1083;&#1077;&#1082;&#1090;&#1088;&#1086;-&#1084;&#1072;&#1088;&#1082;&#1077;&#1090;.&#1088;&#1092;/product/249105/ten-dlya-stmash-1600-vt-l-175mm-s-otverstiem-pod-datchik-bez-burta-lg/" TargetMode="External"/><Relationship Id="rId_hyperlink_5764" Type="http://schemas.openxmlformats.org/officeDocument/2006/relationships/hyperlink" Target="http://&#1101;&#1083;&#1077;&#1082;&#1090;&#1088;&#1086;-&#1084;&#1072;&#1088;&#1082;&#1077;&#1090;.&#1088;&#1092;/product/221844/ten-dlya-stmash-1700-vt-ariston-14001209-10722/" TargetMode="External"/><Relationship Id="rId_hyperlink_5765" Type="http://schemas.openxmlformats.org/officeDocument/2006/relationships/hyperlink" Target="http://&#1101;&#1083;&#1077;&#1082;&#1090;&#1088;&#1086;-&#1084;&#1072;&#1088;&#1082;&#1077;&#1090;.&#1088;&#1092;/product/191673/ten-dlya-stmash-1700-vt-gnut-s-otv-pod-datchik-ariston-c00081837-c00087188/" TargetMode="External"/><Relationship Id="rId_hyperlink_5766" Type="http://schemas.openxmlformats.org/officeDocument/2006/relationships/hyperlink" Target="http://&#1101;&#1083;&#1077;&#1082;&#1090;&#1088;&#1086;-&#1084;&#1072;&#1088;&#1082;&#1077;&#1090;.&#1088;&#1092;/product/225484/ten-dlya-stmash-1750-vt-l-155mm-gnut-s-burtom-sital-49558400/" TargetMode="External"/><Relationship Id="rId_hyperlink_5767" Type="http://schemas.openxmlformats.org/officeDocument/2006/relationships/hyperlink" Target="http://&#1101;&#1083;&#1077;&#1082;&#1090;&#1088;&#1086;-&#1084;&#1072;&#1088;&#1082;&#1077;&#1090;.&#1088;&#1092;/product/227297/ten-dlya-stmash-1750-vt-l154mm-r9-m119-ardo-vyatka-bosh-simens/" TargetMode="External"/><Relationship Id="rId_hyperlink_5768" Type="http://schemas.openxmlformats.org/officeDocument/2006/relationships/hyperlink" Target="http://&#1101;&#1083;&#1077;&#1082;&#1090;&#1088;&#1086;-&#1084;&#1072;&#1088;&#1082;&#1077;&#1090;.&#1088;&#1092;/product/221848/ten-dlya-stmash-1800-vt-l-172mm-gnut-s-otv-pod-datchik-ariston-081837/" TargetMode="External"/><Relationship Id="rId_hyperlink_5769" Type="http://schemas.openxmlformats.org/officeDocument/2006/relationships/hyperlink" Target="http://&#1101;&#1083;&#1077;&#1082;&#1090;&#1088;&#1086;-&#1084;&#1072;&#1088;&#1082;&#1077;&#1090;.&#1088;&#1092;/product/129205/ten-dlya-stmash-1800-vt-l170mm-r13-m120-otv-pod-datchik-pryam-816562/" TargetMode="External"/><Relationship Id="rId_hyperlink_5770" Type="http://schemas.openxmlformats.org/officeDocument/2006/relationships/hyperlink" Target="http://&#1101;&#1083;&#1077;&#1082;&#1090;&#1088;&#1086;-&#1084;&#1072;&#1088;&#1082;&#1077;&#1090;.&#1088;&#1092;/product/147974/ten-dlya-stmash-1800-vt-l190mm-r15-m135-k2-otv-pod-datchik-pryam-3406008/" TargetMode="External"/><Relationship Id="rId_hyperlink_5771" Type="http://schemas.openxmlformats.org/officeDocument/2006/relationships/hyperlink" Target="http://&#1101;&#1083;&#1077;&#1082;&#1090;&#1088;&#1086;-&#1084;&#1072;&#1088;&#1082;&#1077;&#1090;.&#1088;&#1092;/product/177451/ten-dlya-stmash-1800-vt-gnut-s-otv-s-burtom-indesit-ardo-c00225085/" TargetMode="External"/><Relationship Id="rId_hyperlink_5772" Type="http://schemas.openxmlformats.org/officeDocument/2006/relationships/hyperlink" Target="http://&#1101;&#1083;&#1077;&#1082;&#1090;&#1088;&#1086;-&#1084;&#1072;&#1088;&#1082;&#1077;&#1090;.&#1088;&#1092;/product/123734/ten-dlya-stmash-1850-vt-90457722-l200-s-burtom-tw-candy/" TargetMode="External"/><Relationship Id="rId_hyperlink_5773" Type="http://schemas.openxmlformats.org/officeDocument/2006/relationships/hyperlink" Target="http://&#1101;&#1083;&#1077;&#1082;&#1090;&#1088;&#1086;-&#1084;&#1072;&#1088;&#1082;&#1077;&#1090;.&#1088;&#1092;/product/129203/ten-dlya-stmash-1850-vt-l240mm-r13-m175-otv-pod-datchik-pryam-3406112/" TargetMode="External"/><Relationship Id="rId_hyperlink_5774" Type="http://schemas.openxmlformats.org/officeDocument/2006/relationships/hyperlink" Target="http://&#1101;&#1083;&#1077;&#1082;&#1090;&#1088;&#1086;-&#1084;&#1072;&#1088;&#1082;&#1077;&#1090;.&#1088;&#1092;/product/221847/ten-dlya-stmash-1850-vt-l240mm-wirlpool-481925928459-14001016/" TargetMode="External"/><Relationship Id="rId_hyperlink_5775" Type="http://schemas.openxmlformats.org/officeDocument/2006/relationships/hyperlink" Target="http://&#1101;&#1083;&#1077;&#1082;&#1090;&#1088;&#1086;-&#1084;&#1072;&#1088;&#1082;&#1077;&#1090;.&#1088;&#1092;/product/250444/ten-dlya-stmash-1850-vt-l242mm-pryamotv-pod-datchik-s-burtom-dvoynaya-klema-3406127/" TargetMode="External"/><Relationship Id="rId_hyperlink_5776" Type="http://schemas.openxmlformats.org/officeDocument/2006/relationships/hyperlink" Target="http://&#1101;&#1083;&#1077;&#1082;&#1090;&#1088;&#1086;-&#1084;&#1072;&#1088;&#1082;&#1077;&#1090;.&#1088;&#1092;/product/225487/ten-dlya-stmash-1900-vt-l183mm-pod-datchik-samsung-dc47-00006abc-tw-irca/" TargetMode="External"/><Relationship Id="rId_hyperlink_5777" Type="http://schemas.openxmlformats.org/officeDocument/2006/relationships/hyperlink" Target="http://&#1101;&#1083;&#1077;&#1082;&#1090;&#1088;&#1086;-&#1084;&#1072;&#1088;&#1082;&#1077;&#1090;.&#1088;&#1092;/product/147977/ten-dlya-stmash-1900-vt-a53mm-b94-m122-25gr-gnut-korotkiy/" TargetMode="External"/><Relationship Id="rId_hyperlink_5778" Type="http://schemas.openxmlformats.org/officeDocument/2006/relationships/hyperlink" Target="http://&#1101;&#1083;&#1077;&#1082;&#1090;&#1088;&#1086;-&#1084;&#1072;&#1088;&#1082;&#1077;&#1090;.&#1088;&#1092;/product/225216/ten-dlya-stmash-1900-vt-l160mm-gnut-s-burtom-ardo-524010301/" TargetMode="External"/><Relationship Id="rId_hyperlink_5779" Type="http://schemas.openxmlformats.org/officeDocument/2006/relationships/hyperlink" Target="http://&#1101;&#1083;&#1077;&#1082;&#1090;&#1088;&#1086;-&#1084;&#1072;&#1088;&#1082;&#1077;&#1090;.&#1088;&#1092;/product/225217/ten-dlya-stmash-1900-vt-l177mm-s-datchikom-samsung-dc47-00006abc-kawai/" TargetMode="External"/><Relationship Id="rId_hyperlink_5780" Type="http://schemas.openxmlformats.org/officeDocument/2006/relationships/hyperlink" Target="http://&#1101;&#1083;&#1077;&#1082;&#1090;&#1088;&#1086;-&#1084;&#1072;&#1088;&#1082;&#1077;&#1090;.&#1088;&#1092;/product/244727/ten-dlya-stmash-1900-vt-l245mm-s-burtom-otv-pod-datchik-gnutyy-bosch-264986/" TargetMode="External"/><Relationship Id="rId_hyperlink_5781" Type="http://schemas.openxmlformats.org/officeDocument/2006/relationships/hyperlink" Target="http://&#1101;&#1083;&#1077;&#1082;&#1090;&#1088;&#1086;-&#1084;&#1072;&#1088;&#1082;&#1077;&#1090;.&#1088;&#1092;/product/147978/ten-dlya-stmash-1950-vt-a53mm-b155-m111-25gr-gnut-816442/" TargetMode="External"/><Relationship Id="rId_hyperlink_5782" Type="http://schemas.openxmlformats.org/officeDocument/2006/relationships/hyperlink" Target="http://&#1101;&#1083;&#1077;&#1082;&#1090;&#1088;&#1086;-&#1084;&#1072;&#1088;&#1082;&#1077;&#1090;.&#1088;&#1092;/product/147975/ten-dlya-stmash-1950-vt-l203mm-r13-m110-otv-pod-datchik-pryam-3406145/" TargetMode="External"/><Relationship Id="rId_hyperlink_5783" Type="http://schemas.openxmlformats.org/officeDocument/2006/relationships/hyperlink" Target="http://&#1101;&#1083;&#1077;&#1082;&#1090;&#1088;&#1086;-&#1084;&#1072;&#1088;&#1082;&#1077;&#1090;.&#1088;&#1092;/product/225215/ten-dlya-stmash-1950-vt-l215mm-gnut-s-burtom-ardo-ariston-524006201-c00042018/" TargetMode="External"/><Relationship Id="rId_hyperlink_5784" Type="http://schemas.openxmlformats.org/officeDocument/2006/relationships/hyperlink" Target="http://&#1101;&#1083;&#1077;&#1082;&#1090;&#1088;&#1086;-&#1084;&#1072;&#1088;&#1082;&#1077;&#1090;.&#1088;&#1092;/product/225486/ten-dlya-stmash-1950-vt-l220mm-gnut-ardo-ariston-524005200-c00042018/" TargetMode="External"/><Relationship Id="rId_hyperlink_5785" Type="http://schemas.openxmlformats.org/officeDocument/2006/relationships/hyperlink" Target="http://&#1101;&#1083;&#1077;&#1082;&#1090;&#1088;&#1086;-&#1084;&#1072;&#1088;&#1082;&#1077;&#1090;.&#1088;&#1092;/product/191672/ten-dlya-stmash-1950-vt-l230mm-c-otv-burtom-tw-zanussi-electrolux-132180710/" TargetMode="External"/><Relationship Id="rId_hyperlink_5786" Type="http://schemas.openxmlformats.org/officeDocument/2006/relationships/hyperlink" Target="http://&#1101;&#1083;&#1077;&#1082;&#1090;&#1088;&#1086;-&#1084;&#1072;&#1088;&#1082;&#1077;&#1090;.&#1088;&#1092;/product/137175/ten-dlya-stmash-1950-vt-l230mm-r13-m119-pryam/" TargetMode="External"/><Relationship Id="rId_hyperlink_5787" Type="http://schemas.openxmlformats.org/officeDocument/2006/relationships/hyperlink" Target="http://&#1101;&#1083;&#1077;&#1082;&#1090;&#1088;&#1086;-&#1084;&#1072;&#1088;&#1082;&#1077;&#1090;.&#1088;&#1092;/product/221849/ten-dlya-stmash-1950-vt-l240mm-candy-91201638/" TargetMode="External"/><Relationship Id="rId_hyperlink_5788" Type="http://schemas.openxmlformats.org/officeDocument/2006/relationships/hyperlink" Target="http://&#1101;&#1083;&#1077;&#1082;&#1090;&#1088;&#1086;-&#1084;&#1072;&#1088;&#1082;&#1077;&#1090;.&#1088;&#1092;/product/127158/ten-dlya-stmash-2000-vt-l190mm-ariston-indesit-c00055046-tw/" TargetMode="External"/><Relationship Id="rId_hyperlink_5789" Type="http://schemas.openxmlformats.org/officeDocument/2006/relationships/hyperlink" Target="http://&#1101;&#1083;&#1077;&#1082;&#1090;&#1088;&#1086;-&#1084;&#1072;&#1088;&#1082;&#1077;&#1090;.&#1088;&#1092;/product/249459/ten-dlya-stmash-2000-vt-l203mm-587565-gorenje-s-otv-bez-burta-tw-irca/" TargetMode="External"/><Relationship Id="rId_hyperlink_5790" Type="http://schemas.openxmlformats.org/officeDocument/2006/relationships/hyperlink" Target="http://&#1101;&#1083;&#1077;&#1082;&#1090;&#1088;&#1086;-&#1084;&#1072;&#1088;&#1082;&#1077;&#1090;.&#1088;&#1092;/product/249460/ten-dlya-stmash-2000-vt-l205mm-s-otv-burtom-l205mm-irca-587569-gorenje/" TargetMode="External"/><Relationship Id="rId_hyperlink_5791" Type="http://schemas.openxmlformats.org/officeDocument/2006/relationships/hyperlink" Target="http://&#1101;&#1083;&#1077;&#1082;&#1090;&#1088;&#1086;-&#1084;&#1072;&#1088;&#1082;&#1077;&#1090;.&#1088;&#1092;/product/249461/ten-dlya-stmash-2000-vt-l240mm-s-otverstiem-pod-datchik-bez-burta-irca-gorenje-181701/" TargetMode="External"/><Relationship Id="rId_hyperlink_5792" Type="http://schemas.openxmlformats.org/officeDocument/2006/relationships/hyperlink" Target="http://&#1101;&#1083;&#1077;&#1082;&#1090;&#1088;&#1086;-&#1084;&#1072;&#1088;&#1082;&#1077;&#1090;.&#1088;&#1092;/product/123735/ten-dlya-stmash-2000-vt-s-datchikom-lg-aeg33121503-kawai/" TargetMode="External"/><Relationship Id="rId_hyperlink_5793" Type="http://schemas.openxmlformats.org/officeDocument/2006/relationships/hyperlink" Target="http://&#1101;&#1083;&#1077;&#1082;&#1090;&#1088;&#1086;-&#1084;&#1072;&#1088;&#1082;&#1077;&#1090;.&#1088;&#1092;/product/249462/ten-dlya-stmash-2000vt-l180mm-samsung-dc47-00006qv-bez-burta-thermowatt/" TargetMode="External"/><Relationship Id="rId_hyperlink_5794" Type="http://schemas.openxmlformats.org/officeDocument/2006/relationships/hyperlink" Target="http://&#1101;&#1083;&#1077;&#1082;&#1090;&#1088;&#1086;-&#1084;&#1072;&#1088;&#1082;&#1077;&#1090;.&#1088;&#1092;/product/221850/ten-dlya-stmash-2050-vt-l230mm-c-otv-tw-wirlpool-461971423611/" TargetMode="External"/><Relationship Id="rId_hyperlink_5795" Type="http://schemas.openxmlformats.org/officeDocument/2006/relationships/hyperlink" Target="http://&#1101;&#1083;&#1077;&#1082;&#1090;&#1088;&#1086;-&#1084;&#1072;&#1088;&#1082;&#1077;&#1090;.&#1088;&#1092;/product/221851/ten-dlya-stmash-2050-vt-l240mm-c-datchikom-wirlpool-481225928662-tw/" TargetMode="External"/><Relationship Id="rId_hyperlink_5796" Type="http://schemas.openxmlformats.org/officeDocument/2006/relationships/hyperlink" Target="http://&#1101;&#1083;&#1077;&#1082;&#1090;&#1088;&#1086;-&#1084;&#1072;&#1088;&#1082;&#1077;&#1090;.&#1088;&#1092;/product/129204/ten-dlya-stmash-2050-vt-l245mm-r12-m175-otv-pod-datchik-pryam-s-datchikom-3406110/" TargetMode="External"/><Relationship Id="rId_hyperlink_5797" Type="http://schemas.openxmlformats.org/officeDocument/2006/relationships/hyperlink" Target="http://&#1101;&#1083;&#1077;&#1082;&#1090;&#1088;&#1086;-&#1084;&#1072;&#1088;&#1082;&#1077;&#1090;.&#1088;&#1092;/product/178969/ten-dlya-stmash-800-vt-l145mm-s-datchikom-dc4700006d/" TargetMode="External"/><Relationship Id="rId_hyperlink_5798" Type="http://schemas.openxmlformats.org/officeDocument/2006/relationships/hyperlink" Target="http://&#1101;&#1083;&#1077;&#1082;&#1090;&#1088;&#1086;-&#1084;&#1072;&#1088;&#1082;&#1077;&#1090;.&#1088;&#1092;/product/221795/filtr-slivnogo-nasosa-na-lg-383eer2001a/" TargetMode="External"/><Relationship Id="rId_hyperlink_5799" Type="http://schemas.openxmlformats.org/officeDocument/2006/relationships/hyperlink" Target="http://&#1101;&#1083;&#1077;&#1082;&#1090;&#1088;&#1086;-&#1084;&#1072;&#1088;&#1082;&#1077;&#1090;.&#1088;&#1092;/product/239321/filtr-slivnogo-nasosa-na-samsung-dc97-14278a/" TargetMode="External"/><Relationship Id="rId_hyperlink_5800" Type="http://schemas.openxmlformats.org/officeDocument/2006/relationships/hyperlink" Target="http://&#1101;&#1083;&#1077;&#1082;&#1090;&#1088;&#1086;-&#1084;&#1072;&#1088;&#1082;&#1077;&#1090;.&#1088;&#1092;/product/177874/schetka-ug-512536-bosch-sandwich/" TargetMode="External"/><Relationship Id="rId_hyperlink_5801" Type="http://schemas.openxmlformats.org/officeDocument/2006/relationships/hyperlink" Target="http://&#1101;&#1083;&#1077;&#1082;&#1090;&#1088;&#1086;-&#1084;&#1072;&#1088;&#1082;&#1077;&#1090;.&#1088;&#1092;/product/146352/schetki-eldvig-5h11h6-bez-korpusa-s-pruzhinoy-universalnaya-2sht-s037/" TargetMode="External"/><Relationship Id="rId_hyperlink_5802" Type="http://schemas.openxmlformats.org/officeDocument/2006/relationships/hyperlink" Target="http://&#1101;&#1083;&#1077;&#1082;&#1090;&#1088;&#1086;-&#1084;&#1072;&#1088;&#1082;&#1077;&#1090;.&#1088;&#1092;/product/146347/schetki-eldvig-5h124h36-sms-bez-korpusa-s-pruzhinoy-2sht-s036/" TargetMode="External"/><Relationship Id="rId_hyperlink_5803" Type="http://schemas.openxmlformats.org/officeDocument/2006/relationships/hyperlink" Target="http://&#1101;&#1083;&#1077;&#1082;&#1090;&#1088;&#1086;-&#1084;&#1072;&#1088;&#1082;&#1077;&#1090;.&#1088;&#1092;/product/235024/schetki-eldvig-5h125h28-2sht-v-korpuse-041078/" TargetMode="External"/><Relationship Id="rId_hyperlink_5804" Type="http://schemas.openxmlformats.org/officeDocument/2006/relationships/hyperlink" Target="http://&#1101;&#1083;&#1077;&#1082;&#1090;&#1088;&#1086;-&#1084;&#1072;&#1088;&#1082;&#1077;&#1090;.&#1088;&#1092;/product/235025/schetki-eldvig-5h125h32-2sht-v-korpuse-ariston-047317-c00196539/" TargetMode="External"/><Relationship Id="rId_hyperlink_5805" Type="http://schemas.openxmlformats.org/officeDocument/2006/relationships/hyperlink" Target="http://&#1101;&#1083;&#1077;&#1082;&#1090;&#1088;&#1086;-&#1084;&#1072;&#1088;&#1082;&#1077;&#1090;.&#1088;&#1092;/product/146349/schetki-eldvig-5h125h32-bez-korpusa-provod-centr-sendvich-2sht-s062/" TargetMode="External"/><Relationship Id="rId_hyperlink_5806" Type="http://schemas.openxmlformats.org/officeDocument/2006/relationships/hyperlink" Target="http://&#1101;&#1083;&#1077;&#1082;&#1090;&#1088;&#1086;-&#1084;&#1072;&#1088;&#1082;&#1077;&#1090;.&#1088;&#1092;/product/235027/schetki-eldvig-5h125h35-provod-centr-2sht/" TargetMode="External"/><Relationship Id="rId_hyperlink_5807" Type="http://schemas.openxmlformats.org/officeDocument/2006/relationships/hyperlink" Target="http://&#1101;&#1083;&#1077;&#1082;&#1090;&#1088;&#1086;-&#1084;&#1072;&#1088;&#1082;&#1077;&#1090;.&#1088;&#1092;/product/235028/schetki-eldvig-5h12h35-provod-s-ugla-2sht/" TargetMode="External"/><Relationship Id="rId_hyperlink_5808" Type="http://schemas.openxmlformats.org/officeDocument/2006/relationships/hyperlink" Target="http://&#1101;&#1083;&#1077;&#1082;&#1090;&#1088;&#1086;-&#1084;&#1072;&#1088;&#1082;&#1077;&#1090;.&#1088;&#1092;/product/235033/schetki-eldvig-65h75h12-2sht-hitachi-999-041-999-072/" TargetMode="External"/><Relationship Id="rId_hyperlink_5809" Type="http://schemas.openxmlformats.org/officeDocument/2006/relationships/hyperlink" Target="http://&#1101;&#1083;&#1077;&#1082;&#1090;&#1088;&#1086;-&#1084;&#1072;&#1088;&#1082;&#1077;&#1090;.&#1088;&#1092;/product/128156/vyklyuchatel-dlya-holodilnika-c00851157/" TargetMode="External"/><Relationship Id="rId_hyperlink_5810" Type="http://schemas.openxmlformats.org/officeDocument/2006/relationships/hyperlink" Target="http://&#1101;&#1083;&#1077;&#1082;&#1090;&#1088;&#1086;-&#1084;&#1072;&#1088;&#1082;&#1077;&#1090;.&#1088;&#1092;/product/128157/vyklyuchatel-dlya-holodilnika-da34-10122d/" TargetMode="External"/><Relationship Id="rId_hyperlink_5811" Type="http://schemas.openxmlformats.org/officeDocument/2006/relationships/hyperlink" Target="http://&#1101;&#1083;&#1077;&#1082;&#1090;&#1088;&#1086;-&#1084;&#1072;&#1088;&#1082;&#1077;&#1090;.&#1088;&#1092;/product/232777/vyklyuchatel-dlya-holodilnika-30610/" TargetMode="External"/><Relationship Id="rId_hyperlink_5812" Type="http://schemas.openxmlformats.org/officeDocument/2006/relationships/hyperlink" Target="http://&#1101;&#1083;&#1077;&#1082;&#1090;&#1088;&#1086;-&#1084;&#1072;&#1088;&#1082;&#1077;&#1090;.&#1088;&#1092;/product/232778/vyklyuchatel-dlya-holodilnika-30612/" TargetMode="External"/><Relationship Id="rId_hyperlink_5813" Type="http://schemas.openxmlformats.org/officeDocument/2006/relationships/hyperlink" Target="http://&#1101;&#1083;&#1077;&#1082;&#1090;&#1088;&#1086;-&#1084;&#1072;&#1088;&#1082;&#1077;&#1090;.&#1088;&#1092;/product/232766/vyklyuchatel-dlya-holodilnika-30613/" TargetMode="External"/><Relationship Id="rId_hyperlink_5814" Type="http://schemas.openxmlformats.org/officeDocument/2006/relationships/hyperlink" Target="http://&#1101;&#1083;&#1077;&#1082;&#1090;&#1088;&#1086;-&#1084;&#1072;&#1088;&#1082;&#1077;&#1090;.&#1088;&#1092;/product/232767/vyklyuchatel-dlya-holodilnika-30614/" TargetMode="External"/><Relationship Id="rId_hyperlink_5815" Type="http://schemas.openxmlformats.org/officeDocument/2006/relationships/hyperlink" Target="http://&#1101;&#1083;&#1077;&#1082;&#1090;&#1088;&#1086;-&#1084;&#1072;&#1088;&#1082;&#1077;&#1090;.&#1088;&#1092;/product/232768/vyklyuchatel-dlya-holodilnika-30615/" TargetMode="External"/><Relationship Id="rId_hyperlink_5816" Type="http://schemas.openxmlformats.org/officeDocument/2006/relationships/hyperlink" Target="http://&#1101;&#1083;&#1077;&#1082;&#1090;&#1088;&#1086;-&#1084;&#1072;&#1088;&#1082;&#1077;&#1090;.&#1088;&#1092;/product/232769/vyklyuchatel-dlya-holodilnika-30616/" TargetMode="External"/><Relationship Id="rId_hyperlink_5817" Type="http://schemas.openxmlformats.org/officeDocument/2006/relationships/hyperlink" Target="http://&#1101;&#1083;&#1077;&#1082;&#1090;&#1088;&#1086;-&#1084;&#1072;&#1088;&#1082;&#1077;&#1090;.&#1088;&#1092;/product/232770/vyklyuchatel-dlya-holodilnika-30617/" TargetMode="External"/><Relationship Id="rId_hyperlink_5818" Type="http://schemas.openxmlformats.org/officeDocument/2006/relationships/hyperlink" Target="http://&#1101;&#1083;&#1077;&#1082;&#1090;&#1088;&#1086;-&#1084;&#1072;&#1088;&#1082;&#1077;&#1090;.&#1088;&#1092;/product/232771/vyklyuchatel-dlya-holodilnika-30618/" TargetMode="External"/><Relationship Id="rId_hyperlink_5819" Type="http://schemas.openxmlformats.org/officeDocument/2006/relationships/hyperlink" Target="http://&#1101;&#1083;&#1077;&#1082;&#1090;&#1088;&#1086;-&#1084;&#1072;&#1088;&#1082;&#1077;&#1090;.&#1088;&#1092;/product/232773/vyklyuchatel-dlya-holodilnika-30620/" TargetMode="External"/><Relationship Id="rId_hyperlink_5820" Type="http://schemas.openxmlformats.org/officeDocument/2006/relationships/hyperlink" Target="http://&#1101;&#1083;&#1077;&#1082;&#1090;&#1088;&#1086;-&#1084;&#1072;&#1088;&#1082;&#1077;&#1090;.&#1088;&#1092;/product/232776/vyklyuchatel-dlya-holodilnika-30621/" TargetMode="External"/><Relationship Id="rId_hyperlink_5821" Type="http://schemas.openxmlformats.org/officeDocument/2006/relationships/hyperlink" Target="http://&#1101;&#1083;&#1077;&#1082;&#1090;&#1088;&#1086;-&#1084;&#1072;&#1088;&#1082;&#1077;&#1090;.&#1088;&#1092;/product/232779/vyklyuchatel-dlya-holodilnika-3065/" TargetMode="External"/><Relationship Id="rId_hyperlink_5822" Type="http://schemas.openxmlformats.org/officeDocument/2006/relationships/hyperlink" Target="http://&#1101;&#1083;&#1077;&#1082;&#1090;&#1088;&#1086;-&#1084;&#1072;&#1088;&#1082;&#1077;&#1090;.&#1088;&#1092;/product/232780/vyklyuchatel-dlya-holodilnika-3066/" TargetMode="External"/><Relationship Id="rId_hyperlink_5823" Type="http://schemas.openxmlformats.org/officeDocument/2006/relationships/hyperlink" Target="http://&#1101;&#1083;&#1077;&#1082;&#1090;&#1088;&#1086;-&#1084;&#1072;&#1088;&#1082;&#1077;&#1090;.&#1088;&#1092;/product/232781/vyklyuchatel-dlya-holodilnika-3067/" TargetMode="External"/><Relationship Id="rId_hyperlink_5824" Type="http://schemas.openxmlformats.org/officeDocument/2006/relationships/hyperlink" Target="http://&#1101;&#1083;&#1077;&#1082;&#1090;&#1088;&#1086;-&#1084;&#1072;&#1088;&#1082;&#1077;&#1090;.&#1088;&#1092;/product/232782/vyklyuchatel-dlya-holodilnika-3068/" TargetMode="External"/><Relationship Id="rId_hyperlink_5825" Type="http://schemas.openxmlformats.org/officeDocument/2006/relationships/hyperlink" Target="http://&#1101;&#1083;&#1077;&#1082;&#1090;&#1088;&#1086;-&#1084;&#1072;&#1088;&#1082;&#1077;&#1090;.&#1088;&#1092;/product/232783/vyklyuchatel-dlya-holodilnika-3069/" TargetMode="External"/><Relationship Id="rId_hyperlink_5826" Type="http://schemas.openxmlformats.org/officeDocument/2006/relationships/hyperlink" Target="http://&#1101;&#1083;&#1077;&#1082;&#1090;&#1088;&#1086;-&#1084;&#1072;&#1088;&#1082;&#1077;&#1090;.&#1088;&#1092;/product/221608/vyklyuchatel-osvescheniya-dlya-holodilnika-vm-48-02a/" TargetMode="External"/><Relationship Id="rId_hyperlink_5827" Type="http://schemas.openxmlformats.org/officeDocument/2006/relationships/hyperlink" Target="http://&#1101;&#1083;&#1077;&#1082;&#1090;&#1088;&#1086;-&#1084;&#1072;&#1088;&#1082;&#1077;&#1090;.&#1088;&#1092;/product/224964/vyklyuchatel-osvescheniya-s-datchikom-holla-k-holodilnikam-biryusa-b-224-226-228/" TargetMode="External"/><Relationship Id="rId_hyperlink_5828" Type="http://schemas.openxmlformats.org/officeDocument/2006/relationships/hyperlink" Target="http://&#1101;&#1083;&#1077;&#1082;&#1090;&#1088;&#1086;-&#1084;&#1072;&#1088;&#1082;&#1077;&#1090;.&#1088;&#1092;/product/128160/knopka-dlya-holodilnika-hl080/" TargetMode="External"/><Relationship Id="rId_hyperlink_5829" Type="http://schemas.openxmlformats.org/officeDocument/2006/relationships/hyperlink" Target="http://&#1101;&#1083;&#1077;&#1082;&#1090;&#1088;&#1086;-&#1084;&#1072;&#1088;&#1082;&#1077;&#1090;.&#1088;&#1092;/product/128161/knopka-dlya-holodilnika-hl084/" TargetMode="External"/><Relationship Id="rId_hyperlink_5830" Type="http://schemas.openxmlformats.org/officeDocument/2006/relationships/hyperlink" Target="http://&#1101;&#1083;&#1077;&#1082;&#1090;&#1088;&#1086;-&#1084;&#1072;&#1088;&#1082;&#1077;&#1090;.&#1088;&#1092;/product/236045/rele-puskovoe-dlya-holodilnika-danfoss-103n0011/" TargetMode="External"/><Relationship Id="rId_hyperlink_5831" Type="http://schemas.openxmlformats.org/officeDocument/2006/relationships/hyperlink" Target="http://&#1101;&#1083;&#1077;&#1082;&#1090;&#1088;&#1086;-&#1084;&#1072;&#1088;&#1082;&#1077;&#1090;.&#1088;&#1092;/product/236046/rele-puskovoe-dlya-holodilnika-danfoss-103n0018/" TargetMode="External"/><Relationship Id="rId_hyperlink_5832" Type="http://schemas.openxmlformats.org/officeDocument/2006/relationships/hyperlink" Target="http://&#1101;&#1083;&#1077;&#1082;&#1090;&#1088;&#1086;-&#1084;&#1072;&#1088;&#1082;&#1077;&#1090;.&#1088;&#1092;/product/236047/rele-puskovoe-dlya-holodilnika-danfoss-103n0021/" TargetMode="External"/><Relationship Id="rId_hyperlink_5833" Type="http://schemas.openxmlformats.org/officeDocument/2006/relationships/hyperlink" Target="http://&#1101;&#1083;&#1077;&#1082;&#1090;&#1088;&#1086;-&#1084;&#1072;&#1088;&#1082;&#1077;&#1090;.&#1088;&#1092;/product/236049/rele-puskovoe-dlya-holodilnika-embraco-qd-tsd2/" TargetMode="External"/><Relationship Id="rId_hyperlink_5834" Type="http://schemas.openxmlformats.org/officeDocument/2006/relationships/hyperlink" Target="http://&#1101;&#1083;&#1077;&#1082;&#1090;&#1088;&#1086;-&#1084;&#1072;&#1088;&#1082;&#1077;&#1090;.&#1088;&#1092;/product/236050/rele-puskovoe-dlya-holodilnika-ic-15-18a/" TargetMode="External"/><Relationship Id="rId_hyperlink_5835" Type="http://schemas.openxmlformats.org/officeDocument/2006/relationships/hyperlink" Target="http://&#1101;&#1083;&#1077;&#1082;&#1090;&#1088;&#1086;-&#1084;&#1072;&#1088;&#1082;&#1077;&#1090;.&#1088;&#1092;/product/236051/rele-puskovoe-dlya-holodilnika-ic-15-25a/" TargetMode="External"/><Relationship Id="rId_hyperlink_5836" Type="http://schemas.openxmlformats.org/officeDocument/2006/relationships/hyperlink" Target="http://&#1101;&#1083;&#1077;&#1082;&#1090;&#1088;&#1086;-&#1084;&#1072;&#1088;&#1082;&#1077;&#1090;.&#1088;&#1092;/product/236052/rele-puskovoe-dlya-holodilnika-tm-4-14hp-183vt/" TargetMode="External"/><Relationship Id="rId_hyperlink_5837" Type="http://schemas.openxmlformats.org/officeDocument/2006/relationships/hyperlink" Target="http://&#1101;&#1083;&#1077;&#1082;&#1090;&#1088;&#1086;-&#1084;&#1072;&#1088;&#1082;&#1077;&#1090;.&#1088;&#1092;/product/128164/rele-puskozaschitnoe-dlya-holodilnika-danfoss-25305021-hl035/" TargetMode="External"/><Relationship Id="rId_hyperlink_5838" Type="http://schemas.openxmlformats.org/officeDocument/2006/relationships/hyperlink" Target="http://&#1101;&#1083;&#1077;&#1082;&#1090;&#1088;&#1086;-&#1084;&#1072;&#1088;&#1082;&#1077;&#1090;.&#1088;&#1092;/product/166820/rele-puskozaschitnoe-dlya-holodilnika-emie65her/" TargetMode="External"/><Relationship Id="rId_hyperlink_5839" Type="http://schemas.openxmlformats.org/officeDocument/2006/relationships/hyperlink" Target="http://&#1101;&#1083;&#1077;&#1082;&#1090;&#1088;&#1086;-&#1084;&#1072;&#1088;&#1082;&#1077;&#1090;.&#1088;&#1092;/product/178226/rele-puskozaschitnoe-dlya-holodilnika-r-1-k-minsk-snayge-nord-biryusa-x2001/" TargetMode="External"/><Relationship Id="rId_hyperlink_5840" Type="http://schemas.openxmlformats.org/officeDocument/2006/relationships/hyperlink" Target="http://&#1101;&#1083;&#1077;&#1082;&#1090;&#1088;&#1086;-&#1084;&#1072;&#1088;&#1082;&#1077;&#1090;.&#1088;&#1092;/product/124598/rele-puskozaschitnoe-dlya-holodilnika-r-4-minsk-snayge-nord-biryusa-h2003/" TargetMode="External"/><Relationship Id="rId_hyperlink_5841" Type="http://schemas.openxmlformats.org/officeDocument/2006/relationships/hyperlink" Target="http://&#1101;&#1083;&#1077;&#1082;&#1090;&#1088;&#1086;-&#1084;&#1072;&#1088;&#1082;&#1077;&#1090;.&#1088;&#1092;/product/128166/rele-puskozaschitnoe-dlya-holodilnika-rkt-1-atlant/" TargetMode="External"/><Relationship Id="rId_hyperlink_5842" Type="http://schemas.openxmlformats.org/officeDocument/2006/relationships/hyperlink" Target="http://&#1101;&#1083;&#1077;&#1082;&#1090;&#1088;&#1086;-&#1084;&#1072;&#1088;&#1082;&#1077;&#1090;.&#1088;&#1092;/product/166815/rele-puskozaschitnoe-dlya-holodilnika-rkt-2-atlant/" TargetMode="External"/><Relationship Id="rId_hyperlink_5843" Type="http://schemas.openxmlformats.org/officeDocument/2006/relationships/hyperlink" Target="http://&#1101;&#1083;&#1077;&#1082;&#1090;&#1088;&#1086;-&#1084;&#1072;&#1088;&#1082;&#1077;&#1090;.&#1088;&#1092;/product/135649/rele-puskozaschitnoe-dlya-holodilnika-rkt-2-rb-atlant-minsk-biryusa-x2012/" TargetMode="External"/><Relationship Id="rId_hyperlink_5844" Type="http://schemas.openxmlformats.org/officeDocument/2006/relationships/hyperlink" Target="http://&#1101;&#1083;&#1077;&#1082;&#1090;&#1088;&#1086;-&#1084;&#1072;&#1088;&#1082;&#1077;&#1090;.&#1088;&#1092;/product/166816/rele-puskozaschitnoe-dlya-holodilnika-rkt-5-atlant/" TargetMode="External"/><Relationship Id="rId_hyperlink_5845" Type="http://schemas.openxmlformats.org/officeDocument/2006/relationships/hyperlink" Target="http://&#1101;&#1083;&#1077;&#1082;&#1090;&#1088;&#1086;-&#1084;&#1072;&#1088;&#1082;&#1077;&#1090;.&#1088;&#1092;/product/166817/rele-puskozaschitnoe-dlya-holodilnika-rkt-6-atlant/" TargetMode="External"/><Relationship Id="rId_hyperlink_5846" Type="http://schemas.openxmlformats.org/officeDocument/2006/relationships/hyperlink" Target="http://&#1101;&#1083;&#1077;&#1082;&#1090;&#1088;&#1086;-&#1084;&#1072;&#1088;&#1082;&#1077;&#1090;.&#1088;&#1092;/product/135647/rele-puskozaschitnoe-dlya-holodilnika-rtkh/" TargetMode="External"/><Relationship Id="rId_hyperlink_5847" Type="http://schemas.openxmlformats.org/officeDocument/2006/relationships/hyperlink" Target="http://&#1101;&#1083;&#1077;&#1082;&#1090;&#1088;&#1086;-&#1084;&#1072;&#1088;&#1082;&#1077;&#1090;.&#1088;&#1092;/product/230638/rele-puskozaschitnoe-dlya-holodnilnika-18a-80s-4-kontakta-ic-4/" TargetMode="External"/><Relationship Id="rId_hyperlink_5848" Type="http://schemas.openxmlformats.org/officeDocument/2006/relationships/hyperlink" Target="http://&#1101;&#1083;&#1077;&#1082;&#1090;&#1088;&#1086;-&#1084;&#1072;&#1088;&#1082;&#1077;&#1090;.&#1088;&#1092;/product/217073/termoplavkiy-predohranitel-dlya-holodilnika-72-da47-00138a/" TargetMode="External"/><Relationship Id="rId_hyperlink_5849" Type="http://schemas.openxmlformats.org/officeDocument/2006/relationships/hyperlink" Target="http://&#1101;&#1083;&#1077;&#1082;&#1090;&#1088;&#1086;-&#1084;&#1072;&#1088;&#1082;&#1077;&#1090;.&#1088;&#1092;/product/217062/datchik-temperatury-dlya-holodilnika-open12-close-5-sensor-5k-termopredohr-72-da-47-10150f/" TargetMode="External"/><Relationship Id="rId_hyperlink_5850" Type="http://schemas.openxmlformats.org/officeDocument/2006/relationships/hyperlink" Target="http://&#1101;&#1083;&#1077;&#1082;&#1090;&#1088;&#1086;-&#1084;&#1072;&#1088;&#1082;&#1077;&#1090;.&#1088;&#1092;/product/217070/datchik-temperatury-dlya-holodilnika-provod-27cm-sensor-5k-termopredohranitel-72-da47-00095e/" TargetMode="External"/><Relationship Id="rId_hyperlink_5851" Type="http://schemas.openxmlformats.org/officeDocument/2006/relationships/hyperlink" Target="http://&#1101;&#1083;&#1077;&#1082;&#1090;&#1088;&#1086;-&#1084;&#1072;&#1088;&#1082;&#1077;&#1090;.&#1088;&#1092;/product/217071/datchik-temperatury-dlya-holodilnika-provod-50cm-open12-close-5-sensor-5k-termopredohr-72-da47-10150e/" TargetMode="External"/><Relationship Id="rId_hyperlink_5852" Type="http://schemas.openxmlformats.org/officeDocument/2006/relationships/hyperlink" Target="http://&#1101;&#1083;&#1077;&#1082;&#1090;&#1088;&#1086;-&#1084;&#1072;&#1088;&#1082;&#1077;&#1090;.&#1088;&#1092;/product/217064/datchik-temperatury-dlya-holodilnika-da32-00011e/" TargetMode="External"/><Relationship Id="rId_hyperlink_5853" Type="http://schemas.openxmlformats.org/officeDocument/2006/relationships/hyperlink" Target="http://&#1101;&#1083;&#1077;&#1082;&#1090;&#1088;&#1086;-&#1084;&#1072;&#1088;&#1082;&#1077;&#1090;.&#1088;&#1092;/product/217068/datchik-temperatury-dlya-holodilnika-da32-10105g-chernyy-provod/" TargetMode="External"/><Relationship Id="rId_hyperlink_5854" Type="http://schemas.openxmlformats.org/officeDocument/2006/relationships/hyperlink" Target="http://&#1101;&#1083;&#1077;&#1082;&#1090;&#1088;&#1086;-&#1084;&#1072;&#1088;&#1082;&#1077;&#1090;.&#1088;&#1092;/product/227911/termostat-v-korpuse-f-2000-3535s-x1035/" TargetMode="External"/><Relationship Id="rId_hyperlink_5855" Type="http://schemas.openxmlformats.org/officeDocument/2006/relationships/hyperlink" Target="http://&#1101;&#1083;&#1077;&#1082;&#1090;&#1088;&#1086;-&#1084;&#1072;&#1088;&#1082;&#1077;&#1090;.&#1088;&#1092;/product/224625/termostat-dlya-holodilnika-v-korpuse-f-2000-3030/" TargetMode="External"/><Relationship Id="rId_hyperlink_5856" Type="http://schemas.openxmlformats.org/officeDocument/2006/relationships/hyperlink" Target="http://&#1101;&#1083;&#1077;&#1082;&#1090;&#1088;&#1086;-&#1084;&#1072;&#1088;&#1082;&#1077;&#1090;.&#1088;&#1092;/product/147949/termostat-dlya-holodilnika-k-50-12-r1110-rango-klemma-63mm/" TargetMode="External"/><Relationship Id="rId_hyperlink_5857" Type="http://schemas.openxmlformats.org/officeDocument/2006/relationships/hyperlink" Target="http://&#1101;&#1083;&#1077;&#1082;&#1090;&#1088;&#1086;-&#1084;&#1072;&#1088;&#1082;&#1077;&#1090;.&#1088;&#1092;/product/224618/termostat-dlya-holodilnika-k-5008-l3392-ranco-analog-tam-112/" TargetMode="External"/><Relationship Id="rId_hyperlink_5858" Type="http://schemas.openxmlformats.org/officeDocument/2006/relationships/hyperlink" Target="http://&#1101;&#1083;&#1077;&#1082;&#1090;&#1088;&#1086;-&#1084;&#1072;&#1088;&#1082;&#1077;&#1090;.&#1088;&#1092;/product/224619/termostat-dlya-holodilnika-k-5013-l3412-ranco-analog-tam-112/" TargetMode="External"/><Relationship Id="rId_hyperlink_5859" Type="http://schemas.openxmlformats.org/officeDocument/2006/relationships/hyperlink" Target="http://&#1101;&#1083;&#1077;&#1082;&#1090;&#1088;&#1086;-&#1084;&#1072;&#1088;&#1082;&#1077;&#1090;.&#1088;&#1092;/product/224620/termostat-dlya-holodilnika-k-5413-l2061-ranco-analog-tam-14513/" TargetMode="External"/><Relationship Id="rId_hyperlink_5860" Type="http://schemas.openxmlformats.org/officeDocument/2006/relationships/hyperlink" Target="http://&#1101;&#1083;&#1077;&#1082;&#1090;&#1088;&#1086;-&#1084;&#1072;&#1088;&#1082;&#1077;&#1090;.&#1088;&#1092;/product/224621/termostat-dlya-holodilnika-k-5913-p1686-ranco-analog-tam-133-klemma-63mm/" TargetMode="External"/><Relationship Id="rId_hyperlink_5861" Type="http://schemas.openxmlformats.org/officeDocument/2006/relationships/hyperlink" Target="http://&#1101;&#1083;&#1077;&#1082;&#1090;&#1088;&#1086;-&#1084;&#1072;&#1088;&#1082;&#1077;&#1090;.&#1088;&#1092;/product/224622/termostat-dlya-holodilnika-k-5913-s1886-ranco-analog-tam-133-klemma-48mm/" TargetMode="External"/><Relationship Id="rId_hyperlink_5862" Type="http://schemas.openxmlformats.org/officeDocument/2006/relationships/hyperlink" Target="http://&#1101;&#1083;&#1077;&#1082;&#1090;&#1088;&#1086;-&#1084;&#1072;&#1088;&#1082;&#1077;&#1090;.&#1088;&#1092;/product/221857/termostat-dlya-holodilnika-k-5925-l1275-ranco/" TargetMode="External"/><Relationship Id="rId_hyperlink_5863" Type="http://schemas.openxmlformats.org/officeDocument/2006/relationships/hyperlink" Target="http://&#1101;&#1083;&#1077;&#1082;&#1090;&#1088;&#1086;-&#1084;&#1072;&#1088;&#1082;&#1077;&#1090;.&#1088;&#1092;/product/221858/termostat-dlya-holodilnika-tam-112-08-k/" TargetMode="External"/><Relationship Id="rId_hyperlink_5864" Type="http://schemas.openxmlformats.org/officeDocument/2006/relationships/hyperlink" Target="http://&#1101;&#1083;&#1077;&#1082;&#1090;&#1088;&#1086;-&#1084;&#1072;&#1088;&#1082;&#1077;&#1090;.&#1088;&#1092;/product/124207/termostat-dlya-holodilnika-tam-113-2-k-1008/" TargetMode="External"/><Relationship Id="rId_hyperlink_5865" Type="http://schemas.openxmlformats.org/officeDocument/2006/relationships/hyperlink" Target="http://&#1101;&#1083;&#1077;&#1082;&#1090;&#1088;&#1086;-&#1084;&#1072;&#1088;&#1082;&#1077;&#1090;.&#1088;&#1092;/product/221609/termostat-dlya-holodilnika-tam-135-25-h1013/" TargetMode="External"/><Relationship Id="rId_hyperlink_5866" Type="http://schemas.openxmlformats.org/officeDocument/2006/relationships/hyperlink" Target="http://&#1101;&#1083;&#1077;&#1082;&#1090;&#1088;&#1086;-&#1084;&#1072;&#1088;&#1082;&#1077;&#1090;.&#1088;&#1092;/product/135646/termostat-dlya-holodilnika-tam-145-13/" TargetMode="External"/><Relationship Id="rId_hyperlink_5867" Type="http://schemas.openxmlformats.org/officeDocument/2006/relationships/hyperlink" Target="http://&#1101;&#1083;&#1077;&#1082;&#1090;&#1088;&#1086;-&#1084;&#1072;&#1088;&#1082;&#1077;&#1090;.&#1088;&#1092;/product/124208/termostat-dlya-holodilnika-tam-145-20k-x1005/" TargetMode="External"/><Relationship Id="rId_hyperlink_5868" Type="http://schemas.openxmlformats.org/officeDocument/2006/relationships/hyperlink" Target="http://&#1101;&#1083;&#1077;&#1082;&#1090;&#1088;&#1086;-&#1084;&#1072;&#1088;&#1082;&#1077;&#1090;.&#1088;&#1092;/product/221855/termostat-k-56-l1915-ranco-l-23/" TargetMode="External"/><Relationship Id="rId_hyperlink_5869" Type="http://schemas.openxmlformats.org/officeDocument/2006/relationships/hyperlink" Target="http://&#1101;&#1083;&#1077;&#1082;&#1090;&#1088;&#1086;-&#1084;&#1072;&#1088;&#1082;&#1077;&#1090;.&#1088;&#1092;/product/221856/termostat-k-57-l2829-ranco-l-25/" TargetMode="External"/><Relationship Id="rId_hyperlink_5870" Type="http://schemas.openxmlformats.org/officeDocument/2006/relationships/hyperlink" Target="http://&#1101;&#1083;&#1077;&#1082;&#1090;&#1088;&#1086;-&#1084;&#1072;&#1088;&#1082;&#1077;&#1090;.&#1088;&#1092;/product/147954/termostat-k-60-l1013-vp4-l-12/" TargetMode="External"/><Relationship Id="rId_hyperlink_5871" Type="http://schemas.openxmlformats.org/officeDocument/2006/relationships/hyperlink" Target="http://&#1101;&#1083;&#1077;&#1082;&#1090;&#1088;&#1086;-&#1084;&#1072;&#1088;&#1082;&#1077;&#1090;.&#1088;&#1092;/product/166852/termostat-razmorozki-ksd-2001-13-4s/" TargetMode="External"/><Relationship Id="rId_hyperlink_5872" Type="http://schemas.openxmlformats.org/officeDocument/2006/relationships/hyperlink" Target="http://&#1101;&#1083;&#1077;&#1082;&#1090;&#1088;&#1086;-&#1084;&#1072;&#1088;&#1082;&#1077;&#1090;.&#1088;&#1092;/product/166853/termostat-razmorozki-ksd-2003-s-tpp-12-5s-72s/" TargetMode="External"/><Relationship Id="rId_hyperlink_5873" Type="http://schemas.openxmlformats.org/officeDocument/2006/relationships/hyperlink" Target="http://&#1101;&#1083;&#1077;&#1082;&#1090;&#1088;&#1086;-&#1084;&#1072;&#1088;&#1082;&#1077;&#1090;.&#1088;&#1092;/product/166854/termostat-razmorozki-ksd-2006-150s/" TargetMode="External"/><Relationship Id="rId_hyperlink_5874" Type="http://schemas.openxmlformats.org/officeDocument/2006/relationships/hyperlink" Target="http://&#1101;&#1083;&#1077;&#1082;&#1090;&#1088;&#1086;-&#1084;&#1072;&#1088;&#1082;&#1077;&#1090;.&#1088;&#1092;/product/239703/perehodnik-k-ballonu-s-hladonom-r-600/" TargetMode="External"/><Relationship Id="rId_hyperlink_5875" Type="http://schemas.openxmlformats.org/officeDocument/2006/relationships/hyperlink" Target="http://&#1101;&#1083;&#1077;&#1082;&#1090;&#1088;&#1086;-&#1084;&#1072;&#1088;&#1082;&#1077;&#1090;.&#1088;&#1092;/product/166870/filtr-osushitel-15g-6h2/" TargetMode="External"/><Relationship Id="rId_hyperlink_5876" Type="http://schemas.openxmlformats.org/officeDocument/2006/relationships/hyperlink" Target="http://&#1101;&#1083;&#1077;&#1082;&#1090;&#1088;&#1086;-&#1084;&#1072;&#1088;&#1082;&#1077;&#1090;.&#1088;&#1092;/product/234640/filtr-osushitel-30g-62h33/" TargetMode="External"/><Relationship Id="rId_hyperlink_5877" Type="http://schemas.openxmlformats.org/officeDocument/2006/relationships/hyperlink" Target="http://&#1101;&#1083;&#1077;&#1082;&#1090;&#1088;&#1086;-&#1084;&#1072;&#1088;&#1082;&#1077;&#1090;.&#1088;&#1092;/product/230422/filtr-osushitel-30g-62h62/" TargetMode="External"/><Relationship Id="rId_hyperlink_5878" Type="http://schemas.openxmlformats.org/officeDocument/2006/relationships/hyperlink" Target="http://&#1101;&#1083;&#1077;&#1082;&#1090;&#1088;&#1086;-&#1084;&#1072;&#1088;&#1082;&#1077;&#1090;.&#1088;&#1092;/product/230423/filtr-osushitel-40g-62h23/" TargetMode="External"/><Relationship Id="rId_hyperlink_5879" Type="http://schemas.openxmlformats.org/officeDocument/2006/relationships/hyperlink" Target="http://&#1101;&#1083;&#1077;&#1082;&#1090;&#1088;&#1086;-&#1084;&#1072;&#1088;&#1082;&#1077;&#1090;.&#1088;&#1092;/product/234641/filtr-osushitel-40g-62h33/" TargetMode="External"/><Relationship Id="rId_hyperlink_5880" Type="http://schemas.openxmlformats.org/officeDocument/2006/relationships/hyperlink" Target="http://&#1101;&#1083;&#1077;&#1082;&#1090;&#1088;&#1086;-&#1084;&#1072;&#1088;&#1082;&#1077;&#1090;.&#1088;&#1092;/product/230425/filtr-osushitel-50g-25h85/" TargetMode="External"/><Relationship Id="rId_hyperlink_5881" Type="http://schemas.openxmlformats.org/officeDocument/2006/relationships/hyperlink" Target="http://&#1101;&#1083;&#1077;&#1082;&#1090;&#1088;&#1086;-&#1084;&#1072;&#1088;&#1082;&#1077;&#1090;.&#1088;&#1092;/product/234642/filtr-osushitel-50g-2h8/" TargetMode="External"/><Relationship Id="rId_hyperlink_5882" Type="http://schemas.openxmlformats.org/officeDocument/2006/relationships/hyperlink" Target="http://&#1101;&#1083;&#1077;&#1082;&#1090;&#1088;&#1086;-&#1084;&#1072;&#1088;&#1082;&#1077;&#1090;.&#1088;&#1092;/product/234643/filtr-osushitel-50g-3h6/" TargetMode="External"/><Relationship Id="rId_hyperlink_5883" Type="http://schemas.openxmlformats.org/officeDocument/2006/relationships/hyperlink" Target="http://&#1101;&#1083;&#1077;&#1082;&#1090;&#1088;&#1086;-&#1084;&#1072;&#1088;&#1082;&#1077;&#1090;.&#1088;&#1092;/product/239702/hladon-r-600a-s-klapanom-pod-perehodnik-420g-refo/" TargetMode="External"/><Relationship Id="rId_hyperlink_5884" Type="http://schemas.openxmlformats.org/officeDocument/2006/relationships/hyperlink" Target="http://&#1101;&#1083;&#1077;&#1082;&#1090;&#1088;&#1086;-&#1084;&#1072;&#1088;&#1082;&#1077;&#1090;.&#1088;&#1092;/product/234644/shtucer-shredera-s-trubkoy-140550/" TargetMode="External"/><Relationship Id="rId_hyperlink_5885" Type="http://schemas.openxmlformats.org/officeDocument/2006/relationships/hyperlink" Target="http://&#1101;&#1083;&#1077;&#1082;&#1090;&#1088;&#1086;-&#1084;&#1072;&#1088;&#1082;&#1077;&#1090;.&#1088;&#1092;/product/234645/shtucer-shredera-s-trubkoy-140570/" TargetMode="External"/><Relationship Id="rId_hyperlink_5886" Type="http://schemas.openxmlformats.org/officeDocument/2006/relationships/hyperlink" Target="http://&#1101;&#1083;&#1077;&#1082;&#1090;&#1088;&#1086;-&#1084;&#1072;&#1088;&#1082;&#1077;&#1090;.&#1088;&#1092;/product/166876/shtucer-shredera-s-trubkoy-60550/" TargetMode="External"/><Relationship Id="rId_hyperlink_5887" Type="http://schemas.openxmlformats.org/officeDocument/2006/relationships/hyperlink" Target="http://&#1101;&#1083;&#1077;&#1082;&#1090;&#1088;&#1086;-&#1084;&#1072;&#1088;&#1082;&#1077;&#1090;.&#1088;&#1092;/product/249030/vyklyuchatel-chaynika-jqif-16a/" TargetMode="External"/><Relationship Id="rId_hyperlink_5888" Type="http://schemas.openxmlformats.org/officeDocument/2006/relationships/hyperlink" Target="http://&#1101;&#1083;&#1077;&#1082;&#1090;&#1088;&#1086;-&#1084;&#1072;&#1088;&#1082;&#1077;&#1090;.&#1088;&#1092;/product/145149/vyklyuchatel-chaynika-tip-1-3131/" TargetMode="External"/><Relationship Id="rId_hyperlink_5889" Type="http://schemas.openxmlformats.org/officeDocument/2006/relationships/hyperlink" Target="http://&#1101;&#1083;&#1077;&#1082;&#1090;&#1088;&#1086;-&#1084;&#1072;&#1088;&#1082;&#1077;&#1090;.&#1088;&#1092;/product/145150/vyklyuchatel-chaynika-tip-3-3133/" TargetMode="External"/><Relationship Id="rId_hyperlink_5890" Type="http://schemas.openxmlformats.org/officeDocument/2006/relationships/hyperlink" Target="http://&#1101;&#1083;&#1077;&#1082;&#1090;&#1088;&#1086;-&#1084;&#1072;&#1088;&#1082;&#1077;&#1090;.&#1088;&#1092;/product/227036/kontaktnaya-gruppa-dlya-chaynika-10a-250v-32301/" TargetMode="External"/><Relationship Id="rId_hyperlink_5891" Type="http://schemas.openxmlformats.org/officeDocument/2006/relationships/hyperlink" Target="http://&#1101;&#1083;&#1077;&#1082;&#1090;&#1088;&#1086;-&#1084;&#1072;&#1088;&#1082;&#1077;&#1090;.&#1088;&#1092;/product/227037/kontaktnaya-gruppa-dlya-chaynika-32303/" TargetMode="External"/><Relationship Id="rId_hyperlink_5892" Type="http://schemas.openxmlformats.org/officeDocument/2006/relationships/hyperlink" Target="http://&#1101;&#1083;&#1077;&#1082;&#1090;&#1088;&#1086;-&#1084;&#1072;&#1088;&#1082;&#1077;&#1090;.&#1088;&#1092;/product/227043/kontaktnaya-gruppa-dlya-chaynika-32307/" TargetMode="External"/><Relationship Id="rId_hyperlink_5893" Type="http://schemas.openxmlformats.org/officeDocument/2006/relationships/hyperlink" Target="http://&#1101;&#1083;&#1077;&#1082;&#1090;&#1088;&#1086;-&#1084;&#1072;&#1088;&#1082;&#1077;&#1090;.&#1088;&#1092;/product/221743/kontaktnaya-gruppa-dlya-chaynika-aez-01041310/" TargetMode="External"/><Relationship Id="rId_hyperlink_5894" Type="http://schemas.openxmlformats.org/officeDocument/2006/relationships/hyperlink" Target="http://&#1101;&#1083;&#1077;&#1082;&#1090;&#1088;&#1086;-&#1084;&#1072;&#1088;&#1082;&#1077;&#1090;.&#1088;&#1092;/product/221744/kontaktnaya-gruppa-dlya-chaynika-aez-01041312/" TargetMode="External"/><Relationship Id="rId_hyperlink_5895" Type="http://schemas.openxmlformats.org/officeDocument/2006/relationships/hyperlink" Target="http://&#1101;&#1083;&#1077;&#1082;&#1090;&#1088;&#1086;-&#1084;&#1072;&#1088;&#1082;&#1077;&#1090;.&#1088;&#1092;/product/236228/kontaktnaya-gruppa-dlya-chaynika-aez-01041313/" TargetMode="External"/><Relationship Id="rId_hyperlink_5896" Type="http://schemas.openxmlformats.org/officeDocument/2006/relationships/hyperlink" Target="http://&#1101;&#1083;&#1077;&#1082;&#1090;&#1088;&#1086;-&#1084;&#1072;&#1088;&#1082;&#1077;&#1090;.&#1088;&#1092;/product/247380/kontaktnaya-gruppa-dlya-chaynika-aez-01041317/" TargetMode="External"/><Relationship Id="rId_hyperlink_5897" Type="http://schemas.openxmlformats.org/officeDocument/2006/relationships/hyperlink" Target="http://&#1101;&#1083;&#1077;&#1082;&#1090;&#1088;&#1086;-&#1084;&#1072;&#1088;&#1082;&#1077;&#1090;.&#1088;&#1092;/product/247381/kontaktnaya-gruppa-dlya-chaynika-aez-01041318/" TargetMode="External"/><Relationship Id="rId_hyperlink_5898" Type="http://schemas.openxmlformats.org/officeDocument/2006/relationships/hyperlink" Target="http://&#1101;&#1083;&#1077;&#1082;&#1090;&#1088;&#1086;-&#1084;&#1072;&#1088;&#1082;&#1077;&#1090;.&#1088;&#1092;/product/221745/kontaktnaya-gruppa-dlya-chaynika-aez-0104132/" TargetMode="External"/><Relationship Id="rId_hyperlink_5899" Type="http://schemas.openxmlformats.org/officeDocument/2006/relationships/hyperlink" Target="http://&#1101;&#1083;&#1077;&#1082;&#1090;&#1088;&#1086;-&#1084;&#1072;&#1088;&#1082;&#1077;&#1090;.&#1088;&#1092;/product/247382/kontaktnaya-gruppa-dlya-chaynika-aez-01041320/" TargetMode="External"/><Relationship Id="rId_hyperlink_5900" Type="http://schemas.openxmlformats.org/officeDocument/2006/relationships/hyperlink" Target="http://&#1101;&#1083;&#1077;&#1082;&#1090;&#1088;&#1086;-&#1084;&#1072;&#1088;&#1082;&#1077;&#1090;.&#1088;&#1092;/product/221746/kontaktnaya-gruppa-dlya-chaynika-aez-0104133/" TargetMode="External"/><Relationship Id="rId_hyperlink_5901" Type="http://schemas.openxmlformats.org/officeDocument/2006/relationships/hyperlink" Target="http://&#1101;&#1083;&#1077;&#1082;&#1090;&#1088;&#1086;-&#1084;&#1072;&#1088;&#1082;&#1077;&#1090;.&#1088;&#1092;/product/221747/kontaktnaya-gruppa-dlya-chaynika-aez-0104134/" TargetMode="External"/><Relationship Id="rId_hyperlink_5902" Type="http://schemas.openxmlformats.org/officeDocument/2006/relationships/hyperlink" Target="http://&#1101;&#1083;&#1077;&#1082;&#1090;&#1088;&#1086;-&#1084;&#1072;&#1088;&#1082;&#1077;&#1090;.&#1088;&#1092;/product/221749/kontaktnaya-gruppa-dlya-chaynika-aez-0104137/" TargetMode="External"/><Relationship Id="rId_hyperlink_5903" Type="http://schemas.openxmlformats.org/officeDocument/2006/relationships/hyperlink" Target="http://&#1101;&#1083;&#1077;&#1082;&#1090;&#1088;&#1086;-&#1084;&#1072;&#1088;&#1082;&#1077;&#1090;.&#1088;&#1092;/product/221750/kontaktnaya-gruppa-dlya-chaynika-aez-0104138/" TargetMode="External"/><Relationship Id="rId_hyperlink_5904" Type="http://schemas.openxmlformats.org/officeDocument/2006/relationships/hyperlink" Target="http://&#1101;&#1083;&#1077;&#1082;&#1090;&#1088;&#1086;-&#1084;&#1072;&#1088;&#1082;&#1077;&#1090;.&#1088;&#1092;/product/221751/kontaktnaya-gruppa-dlya-chaynika-aez-0104139/" TargetMode="External"/><Relationship Id="rId_hyperlink_5905" Type="http://schemas.openxmlformats.org/officeDocument/2006/relationships/hyperlink" Target="http://&#1101;&#1083;&#1077;&#1082;&#1090;&#1088;&#1086;-&#1084;&#1072;&#1088;&#1082;&#1077;&#1090;.&#1088;&#1092;/product/224796/ten-dlya-samovara-1kvt-vosmerka-bnt-16/" TargetMode="External"/><Relationship Id="rId_hyperlink_5906" Type="http://schemas.openxmlformats.org/officeDocument/2006/relationships/hyperlink" Target="http://&#1101;&#1083;&#1077;&#1082;&#1090;&#1088;&#1086;-&#1084;&#1072;&#1088;&#1082;&#1077;&#1090;.&#1088;&#1092;/product/224795/ten-dlya-samovara-1kvt-3359/" TargetMode="External"/><Relationship Id="rId_hyperlink_5907" Type="http://schemas.openxmlformats.org/officeDocument/2006/relationships/hyperlink" Target="http://&#1101;&#1083;&#1077;&#1082;&#1090;&#1088;&#1086;-&#1084;&#1072;&#1088;&#1082;&#1077;&#1090;.&#1088;&#1092;/product/174103/ten-dlya-samovara-so-shtyrem-1kvt-2817/" TargetMode="External"/><Relationship Id="rId_hyperlink_5908" Type="http://schemas.openxmlformats.org/officeDocument/2006/relationships/hyperlink" Target="http://&#1101;&#1083;&#1077;&#1082;&#1090;&#1088;&#1086;-&#1084;&#1072;&#1088;&#1082;&#1077;&#1090;.&#1088;&#1092;/product/125457/ten-dlya-termopota-650vt-d135mm-n-40mm-d135-40/" TargetMode="External"/><Relationship Id="rId_hyperlink_5909" Type="http://schemas.openxmlformats.org/officeDocument/2006/relationships/hyperlink" Target="http://&#1101;&#1083;&#1077;&#1082;&#1090;&#1088;&#1086;-&#1084;&#1072;&#1088;&#1082;&#1077;&#1090;.&#1088;&#1092;/product/236286/ten-dlya-termopota-700vt-d162mm-n-40mm-d162-40/" TargetMode="External"/><Relationship Id="rId_hyperlink_5910" Type="http://schemas.openxmlformats.org/officeDocument/2006/relationships/hyperlink" Target="http://&#1101;&#1083;&#1077;&#1082;&#1090;&#1088;&#1086;-&#1084;&#1072;&#1088;&#1082;&#1077;&#1090;.&#1088;&#1092;/product/125460/ten-dlya-termopota-700vt-d165mm-n-40mm-d165-40/" TargetMode="External"/><Relationship Id="rId_hyperlink_5911" Type="http://schemas.openxmlformats.org/officeDocument/2006/relationships/hyperlink" Target="http://&#1101;&#1083;&#1077;&#1082;&#1090;&#1088;&#1086;-&#1084;&#1072;&#1088;&#1082;&#1077;&#1090;.&#1088;&#1092;/product/125458/ten-dlya-termopota-750vt-d145mm-n-40mm-d145-40/" TargetMode="External"/><Relationship Id="rId_hyperlink_5912" Type="http://schemas.openxmlformats.org/officeDocument/2006/relationships/hyperlink" Target="http://&#1101;&#1083;&#1077;&#1082;&#1090;&#1088;&#1086;-&#1084;&#1072;&#1088;&#1082;&#1077;&#1090;.&#1088;&#1092;/product/218337/ten-dlya-termopota-aez-010150-k135-43937/" TargetMode="External"/><Relationship Id="rId_hyperlink_5913" Type="http://schemas.openxmlformats.org/officeDocument/2006/relationships/hyperlink" Target="http://&#1101;&#1083;&#1077;&#1082;&#1090;&#1088;&#1086;-&#1084;&#1072;&#1088;&#1082;&#1077;&#1090;.&#1088;&#1092;/product/147780/ten-dlya-elektrochaynikov-125kvt-shtift-bnt05-024036/" TargetMode="External"/><Relationship Id="rId_hyperlink_5914" Type="http://schemas.openxmlformats.org/officeDocument/2006/relationships/hyperlink" Target="http://&#1101;&#1083;&#1077;&#1082;&#1090;&#1088;&#1086;-&#1084;&#1072;&#1088;&#1082;&#1077;&#1090;.&#1088;&#1092;/product/137563/ten-dlya-elektrochaynikov-1kvt-701000/" TargetMode="External"/><Relationship Id="rId_hyperlink_5915" Type="http://schemas.openxmlformats.org/officeDocument/2006/relationships/hyperlink" Target="http://&#1101;&#1083;&#1077;&#1082;&#1090;&#1088;&#1086;-&#1084;&#1072;&#1088;&#1082;&#1077;&#1090;.&#1088;&#1092;/product/236268/ten-k-termopotu-750-900-vt-010150-d165/" TargetMode="External"/><Relationship Id="rId_hyperlink_5916" Type="http://schemas.openxmlformats.org/officeDocument/2006/relationships/hyperlink" Target="http://&#1101;&#1083;&#1077;&#1082;&#1090;&#1088;&#1086;-&#1084;&#1072;&#1088;&#1082;&#1077;&#1090;.&#1088;&#1092;/product/236265/ten-k-termopotu-aez-010150-k100-dor/" TargetMode="External"/><Relationship Id="rId_hyperlink_5917" Type="http://schemas.openxmlformats.org/officeDocument/2006/relationships/hyperlink" Target="http://&#1101;&#1083;&#1077;&#1082;&#1090;&#1088;&#1086;-&#1084;&#1072;&#1088;&#1082;&#1077;&#1090;.&#1088;&#1092;/product/236267/ten-k-termopotu-aez-010150-k160/" TargetMode="External"/><Relationship Id="rId_hyperlink_5918" Type="http://schemas.openxmlformats.org/officeDocument/2006/relationships/hyperlink" Target="http://&#1101;&#1083;&#1077;&#1082;&#1090;&#1088;&#1086;-&#1084;&#1072;&#1088;&#1082;&#1077;&#1090;.&#1088;&#1092;/product/247971/ten-k-termopotu-aez-010150-k165/" TargetMode="External"/><Relationship Id="rId_hyperlink_5919" Type="http://schemas.openxmlformats.org/officeDocument/2006/relationships/hyperlink" Target="http://&#1101;&#1083;&#1077;&#1082;&#1090;&#1088;&#1086;-&#1084;&#1072;&#1088;&#1082;&#1077;&#1090;.&#1088;&#1092;/product/236266/ten-k-termopotu-aez-010150k155/" TargetMode="External"/><Relationship Id="rId_hyperlink_5920" Type="http://schemas.openxmlformats.org/officeDocument/2006/relationships/hyperlink" Target="http://&#1101;&#1083;&#1077;&#1082;&#1090;&#1088;&#1086;-&#1084;&#1072;&#1088;&#1082;&#1077;&#1090;.&#1088;&#1092;/product/242847/blok-breyuschiy-berdsk-2350-2352-2353/" TargetMode="External"/><Relationship Id="rId_hyperlink_5921" Type="http://schemas.openxmlformats.org/officeDocument/2006/relationships/hyperlink" Target="http://&#1101;&#1083;&#1077;&#1082;&#1090;&#1088;&#1086;-&#1084;&#1072;&#1088;&#1082;&#1077;&#1090;.&#1088;&#1092;/product/242848/blok-breyuschiy-berdsk-3114/" TargetMode="External"/><Relationship Id="rId_hyperlink_5922" Type="http://schemas.openxmlformats.org/officeDocument/2006/relationships/hyperlink" Target="http://&#1101;&#1083;&#1077;&#1082;&#1090;&#1088;&#1086;-&#1084;&#1072;&#1088;&#1082;&#1077;&#1090;.&#1088;&#1092;/product/242846/blok-breyuschiy-berdsk-3235/" TargetMode="External"/><Relationship Id="rId_hyperlink_5923" Type="http://schemas.openxmlformats.org/officeDocument/2006/relationships/hyperlink" Target="http://&#1101;&#1083;&#1077;&#1082;&#1090;&#1088;&#1086;-&#1084;&#1072;&#1088;&#1082;&#1077;&#1090;.&#1088;&#1092;/product/242849/blok-breyuschiy-berdsk-3340m-3341-3342/" TargetMode="External"/><Relationship Id="rId_hyperlink_5924" Type="http://schemas.openxmlformats.org/officeDocument/2006/relationships/hyperlink" Target="http://&#1101;&#1083;&#1077;&#1082;&#1090;&#1088;&#1086;-&#1084;&#1072;&#1088;&#1082;&#1077;&#1090;.&#1088;&#1092;/product/242852/blok-breyuschiy-berdsk-3363a/" TargetMode="External"/><Relationship Id="rId_hyperlink_5925" Type="http://schemas.openxmlformats.org/officeDocument/2006/relationships/hyperlink" Target="http://&#1101;&#1083;&#1077;&#1082;&#1090;&#1088;&#1086;-&#1084;&#1072;&#1088;&#1082;&#1077;&#1090;.&#1088;&#1092;/product/131607/blok-breyuschiy-k-elektrobritve-agidel-1012-super-9a6090837-05/" TargetMode="External"/><Relationship Id="rId_hyperlink_5926" Type="http://schemas.openxmlformats.org/officeDocument/2006/relationships/hyperlink" Target="http://&#1101;&#1083;&#1077;&#1082;&#1090;&#1088;&#1086;-&#1084;&#1072;&#1088;&#1082;&#1077;&#1090;.&#1088;&#1092;/product/131608/blok-breyuschiy-k-elektrobritve-agidel-1617-otkidnoy/" TargetMode="External"/><Relationship Id="rId_hyperlink_5927" Type="http://schemas.openxmlformats.org/officeDocument/2006/relationships/hyperlink" Target="http://&#1101;&#1083;&#1077;&#1082;&#1090;&#1088;&#1086;-&#1084;&#1072;&#1088;&#1082;&#1077;&#1090;.&#1088;&#1092;/product/249307/blok-breyuschiy-k-elektrobritve-agidel-19ac-otkidnoy/" TargetMode="External"/><Relationship Id="rId_hyperlink_5928" Type="http://schemas.openxmlformats.org/officeDocument/2006/relationships/hyperlink" Target="http://&#1101;&#1083;&#1077;&#1082;&#1090;&#1088;&#1086;-&#1084;&#1072;&#1088;&#1082;&#1077;&#1090;.&#1088;&#1092;/product/131609/blok-breyuschiy-k-elektrobritve-agidel-21/" TargetMode="External"/><Relationship Id="rId_hyperlink_5929" Type="http://schemas.openxmlformats.org/officeDocument/2006/relationships/hyperlink" Target="http://&#1101;&#1083;&#1077;&#1082;&#1090;&#1088;&#1086;-&#1084;&#1072;&#1088;&#1082;&#1077;&#1090;.&#1088;&#1092;/product/131610/blok-breyuschiy-k-elektrobritve-agidel-318301/" TargetMode="External"/><Relationship Id="rId_hyperlink_5930" Type="http://schemas.openxmlformats.org/officeDocument/2006/relationships/hyperlink" Target="http://&#1101;&#1083;&#1077;&#1082;&#1090;&#1088;&#1086;-&#1084;&#1072;&#1088;&#1082;&#1077;&#1090;.&#1088;&#1092;/product/249308/blok-breyuschiy-k-elektrobritve-agidel-320ac/" TargetMode="External"/><Relationship Id="rId_hyperlink_5931" Type="http://schemas.openxmlformats.org/officeDocument/2006/relationships/hyperlink" Target="http://&#1101;&#1083;&#1077;&#1082;&#1090;&#1088;&#1086;-&#1084;&#1072;&#1088;&#1082;&#1077;&#1090;.&#1088;&#1092;/product/131611/blok-breyuschiy-k-elektrobritve-agidel-3s/" TargetMode="External"/><Relationship Id="rId_hyperlink_5932" Type="http://schemas.openxmlformats.org/officeDocument/2006/relationships/hyperlink" Target="http://&#1101;&#1083;&#1077;&#1082;&#1090;&#1088;&#1086;-&#1084;&#1072;&#1088;&#1082;&#1077;&#1090;.&#1088;&#1092;/product/131614/nozhevaya-para-k-elektrobritve-agidel-a-33s21-premer/" TargetMode="External"/><Relationship Id="rId_hyperlink_5933" Type="http://schemas.openxmlformats.org/officeDocument/2006/relationships/hyperlink" Target="http://&#1101;&#1083;&#1077;&#1082;&#1090;&#1088;&#1086;-&#1084;&#1072;&#1088;&#1082;&#1077;&#1090;.&#1088;&#1092;/product/131613/nozhevaya-para-k-elektrobritve-agidel-a7m101215161722318-super/" TargetMode="External"/><Relationship Id="rId_hyperlink_5934" Type="http://schemas.openxmlformats.org/officeDocument/2006/relationships/hyperlink" Target="http://&#1101;&#1083;&#1077;&#1082;&#1090;&#1088;&#1086;-&#1084;&#1072;&#1088;&#1082;&#1077;&#1090;.&#1088;&#1092;/product/216938/nozhi-sobrnepod-i-podv-v-komp-k-ag-isyayu304131003/" TargetMode="External"/><Relationship Id="rId_hyperlink_5935" Type="http://schemas.openxmlformats.org/officeDocument/2006/relationships/hyperlink" Target="http://&#1101;&#1083;&#1077;&#1082;&#1090;&#1088;&#1086;-&#1084;&#1072;&#1088;&#1082;&#1077;&#1090;.&#1088;&#1092;/product/232730/nozhi-sobrnepod-i-podv-v-komp-k-ag-isyayu304131004-7-7m-8-10-11-12-15/" TargetMode="External"/><Relationship Id="rId_hyperlink_5936" Type="http://schemas.openxmlformats.org/officeDocument/2006/relationships/hyperlink" Target="http://&#1101;&#1083;&#1077;&#1082;&#1090;&#1088;&#1086;-&#1084;&#1072;&#1088;&#1082;&#1077;&#1090;.&#1088;&#1092;/product/240936/oboyma-s-derzhatelem-k-elektrobritve-agidel-1617/" TargetMode="External"/><Relationship Id="rId_hyperlink_5937" Type="http://schemas.openxmlformats.org/officeDocument/2006/relationships/hyperlink" Target="http://&#1101;&#1083;&#1077;&#1082;&#1090;&#1088;&#1086;-&#1084;&#1072;&#1088;&#1082;&#1077;&#1090;.&#1088;&#1092;/product/240937/oboyma-s-derzhatelem-k-elektrobritve-agidel-318s-avitron-301as/" TargetMode="External"/><Relationship Id="rId_hyperlink_5938" Type="http://schemas.openxmlformats.org/officeDocument/2006/relationships/hyperlink" Target="http://&#1101;&#1083;&#1077;&#1082;&#1090;&#1088;&#1086;-&#1084;&#1072;&#1088;&#1082;&#1077;&#1090;.&#1088;&#1092;/product/249443/vtulka-mufta-dlya-nasadok-blendera-braun-br67050811/" TargetMode="External"/><Relationship Id="rId_hyperlink_5939" Type="http://schemas.openxmlformats.org/officeDocument/2006/relationships/hyperlink" Target="http://&#1101;&#1083;&#1077;&#1082;&#1090;&#1088;&#1086;-&#1084;&#1072;&#1088;&#1082;&#1077;&#1090;.&#1088;&#1092;/product/228134/pereklyuchatel-rezhimov-dlya-fena-pd-2/" TargetMode="External"/><Relationship Id="rId_hyperlink_5940" Type="http://schemas.openxmlformats.org/officeDocument/2006/relationships/hyperlink" Target="http://&#1101;&#1083;&#1077;&#1082;&#1090;&#1088;&#1086;-&#1084;&#1072;&#1088;&#1082;&#1077;&#1090;.&#1088;&#1092;/product/228135/pereklyuchatel-rezhimov-dlya-fena-pd-3/" TargetMode="External"/><Relationship Id="rId_hyperlink_5941" Type="http://schemas.openxmlformats.org/officeDocument/2006/relationships/hyperlink" Target="http://&#1101;&#1083;&#1077;&#1082;&#1090;&#1088;&#1086;-&#1084;&#1072;&#1088;&#1082;&#1077;&#1090;.&#1088;&#1092;/product/237795/provod-termostoykiy-s-fastonami-63mm-02m/" TargetMode="External"/><Relationship Id="rId_hyperlink_5942" Type="http://schemas.openxmlformats.org/officeDocument/2006/relationships/hyperlink" Target="http://&#1101;&#1083;&#1077;&#1082;&#1090;&#1088;&#1086;-&#1084;&#1072;&#1088;&#1082;&#1077;&#1090;.&#1088;&#1092;/product/239139/provod-termostoykiy-s-fastonami-63mm-04m/" TargetMode="External"/><Relationship Id="rId_hyperlink_5943" Type="http://schemas.openxmlformats.org/officeDocument/2006/relationships/hyperlink" Target="http://&#1101;&#1083;&#1077;&#1082;&#1090;&#1088;&#1086;-&#1084;&#1072;&#1088;&#1082;&#1077;&#1090;.&#1088;&#1092;/product/249454/soedinitelnaya-mufta-vtulka-blendera-bosch-d1310mm-d9mm-h27mm-00180732-00167717/" TargetMode="External"/><Relationship Id="rId_hyperlink_5944" Type="http://schemas.openxmlformats.org/officeDocument/2006/relationships/hyperlink" Target="http://&#1101;&#1083;&#1077;&#1082;&#1090;&#1088;&#1086;-&#1084;&#1072;&#1088;&#1082;&#1077;&#1090;.&#1088;&#1092;/product/165397/ten-gibkiy-suhoy-1000w-d65mm-l1050mm-nerzh-03610/" TargetMode="External"/><Relationship Id="rId_hyperlink_5945" Type="http://schemas.openxmlformats.org/officeDocument/2006/relationships/hyperlink" Target="http://&#1101;&#1083;&#1077;&#1082;&#1090;&#1088;&#1086;-&#1084;&#1072;&#1088;&#1082;&#1077;&#1090;.&#1088;&#1092;/product/124585/ten-gibkiy-suhoy-1000w-d85mm-l1050mm-nerzh-03810/" TargetMode="External"/><Relationship Id="rId_hyperlink_5946" Type="http://schemas.openxmlformats.org/officeDocument/2006/relationships/hyperlink" Target="http://&#1101;&#1083;&#1077;&#1082;&#1090;&#1088;&#1086;-&#1084;&#1072;&#1088;&#1082;&#1077;&#1090;.&#1088;&#1092;/product/124584/ten-gibkiy-suhoy-700w-d65mm-l750mm-nerzh-03607/" TargetMode="External"/><Relationship Id="rId_hyperlink_5947" Type="http://schemas.openxmlformats.org/officeDocument/2006/relationships/hyperlink" Target="http://&#1101;&#1083;&#1077;&#1082;&#1090;&#1088;&#1086;-&#1084;&#1072;&#1088;&#1082;&#1077;&#1090;.&#1088;&#1092;/product/137564/ten-dlya-posudomoechnoy-mashiny-1950vt-candy-12137/" TargetMode="External"/><Relationship Id="rId_hyperlink_5948" Type="http://schemas.openxmlformats.org/officeDocument/2006/relationships/hyperlink" Target="http://&#1101;&#1083;&#1077;&#1082;&#1090;&#1088;&#1086;-&#1084;&#1072;&#1088;&#1082;&#1077;&#1090;.&#1088;&#1092;/product/132602/podshipnik-010166-kt101410/" TargetMode="External"/><Relationship Id="rId_hyperlink_5949" Type="http://schemas.openxmlformats.org/officeDocument/2006/relationships/hyperlink" Target="http://&#1101;&#1083;&#1077;&#1082;&#1090;&#1088;&#1086;-&#1084;&#1072;&#1088;&#1082;&#1077;&#1090;.&#1088;&#1092;/product/132596/podshipnik-010166-kt081109/" TargetMode="External"/><Relationship Id="rId_hyperlink_5950" Type="http://schemas.openxmlformats.org/officeDocument/2006/relationships/hyperlink" Target="http://&#1101;&#1083;&#1077;&#1082;&#1090;&#1088;&#1086;-&#1084;&#1072;&#1088;&#1082;&#1077;&#1090;.&#1088;&#1092;/product/132597/podshipnik-010166-kt081111/" TargetMode="External"/><Relationship Id="rId_hyperlink_5951" Type="http://schemas.openxmlformats.org/officeDocument/2006/relationships/hyperlink" Target="http://&#1101;&#1083;&#1077;&#1082;&#1090;&#1088;&#1086;-&#1084;&#1072;&#1088;&#1082;&#1077;&#1090;.&#1088;&#1092;/product/132598/podshipnik-010166-kt091212/" TargetMode="External"/><Relationship Id="rId_hyperlink_5952" Type="http://schemas.openxmlformats.org/officeDocument/2006/relationships/hyperlink" Target="http://&#1101;&#1083;&#1077;&#1082;&#1090;&#1088;&#1086;-&#1084;&#1072;&#1088;&#1082;&#1077;&#1090;.&#1088;&#1092;/product/132599/podshipnik-010166-kt1013125/" TargetMode="External"/><Relationship Id="rId_hyperlink_5953" Type="http://schemas.openxmlformats.org/officeDocument/2006/relationships/hyperlink" Target="http://&#1101;&#1083;&#1077;&#1082;&#1090;&#1088;&#1086;-&#1084;&#1072;&#1088;&#1082;&#1077;&#1090;.&#1088;&#1092;/product/132600/podshipnik-010166-kt101313/" TargetMode="External"/><Relationship Id="rId_hyperlink_5954" Type="http://schemas.openxmlformats.org/officeDocument/2006/relationships/hyperlink" Target="http://&#1101;&#1083;&#1077;&#1082;&#1090;&#1088;&#1086;-&#1084;&#1072;&#1088;&#1082;&#1077;&#1090;.&#1088;&#1092;/product/132601/podshipnik-010166-kt101315/" TargetMode="External"/><Relationship Id="rId_hyperlink_5955" Type="http://schemas.openxmlformats.org/officeDocument/2006/relationships/hyperlink" Target="http://&#1101;&#1083;&#1077;&#1082;&#1090;&#1088;&#1086;-&#1084;&#1072;&#1088;&#1082;&#1077;&#1090;.&#1088;&#1092;/product/132603/podshipnik-010166-kt1014125/" TargetMode="External"/><Relationship Id="rId_hyperlink_5956" Type="http://schemas.openxmlformats.org/officeDocument/2006/relationships/hyperlink" Target="http://&#1101;&#1083;&#1077;&#1082;&#1090;&#1088;&#1086;-&#1084;&#1072;&#1088;&#1082;&#1077;&#1090;.&#1088;&#1092;/product/132604/podshipnik-010166-kt101415/" TargetMode="External"/><Relationship Id="rId_hyperlink_5957" Type="http://schemas.openxmlformats.org/officeDocument/2006/relationships/hyperlink" Target="http://&#1101;&#1083;&#1077;&#1082;&#1090;&#1088;&#1086;-&#1084;&#1072;&#1088;&#1082;&#1077;&#1090;.&#1088;&#1092;/product/132605/podshipnik-010166-kt1215125/" TargetMode="External"/><Relationship Id="rId_hyperlink_5958" Type="http://schemas.openxmlformats.org/officeDocument/2006/relationships/hyperlink" Target="http://&#1101;&#1083;&#1077;&#1082;&#1090;&#1088;&#1086;-&#1084;&#1072;&#1088;&#1082;&#1077;&#1090;.&#1088;&#1092;/product/132606/podshipnik-010166-kt1215145/" TargetMode="External"/><Relationship Id="rId_hyperlink_5959" Type="http://schemas.openxmlformats.org/officeDocument/2006/relationships/hyperlink" Target="http://&#1101;&#1083;&#1077;&#1082;&#1090;&#1088;&#1086;-&#1084;&#1072;&#1088;&#1082;&#1077;&#1090;.&#1088;&#1092;/product/132607/podshipnik-010166-kt121613/" TargetMode="External"/><Relationship Id="rId_hyperlink_5960" Type="http://schemas.openxmlformats.org/officeDocument/2006/relationships/hyperlink" Target="http://&#1101;&#1083;&#1077;&#1082;&#1090;&#1088;&#1086;-&#1084;&#1072;&#1088;&#1082;&#1077;&#1090;.&#1088;&#1092;/product/132608/podshipnik-010166-nk061208/" TargetMode="External"/><Relationship Id="rId_hyperlink_5961" Type="http://schemas.openxmlformats.org/officeDocument/2006/relationships/hyperlink" Target="http://&#1101;&#1083;&#1077;&#1082;&#1090;&#1088;&#1086;-&#1084;&#1072;&#1088;&#1082;&#1077;&#1090;.&#1088;&#1092;/product/132609/podshipnik-010166-nk071109/" TargetMode="External"/><Relationship Id="rId_hyperlink_5962" Type="http://schemas.openxmlformats.org/officeDocument/2006/relationships/hyperlink" Target="http://&#1101;&#1083;&#1077;&#1082;&#1090;&#1088;&#1086;-&#1084;&#1072;&#1088;&#1082;&#1077;&#1090;.&#1088;&#1092;/product/132610/podshipnik-010166-nk081208/" TargetMode="External"/><Relationship Id="rId_hyperlink_5963" Type="http://schemas.openxmlformats.org/officeDocument/2006/relationships/hyperlink" Target="http://&#1101;&#1083;&#1077;&#1082;&#1090;&#1088;&#1086;-&#1084;&#1072;&#1088;&#1082;&#1077;&#1090;.&#1088;&#1092;/product/132611/podshipnik-010166-nk081210/" TargetMode="External"/><Relationship Id="rId_hyperlink_5964" Type="http://schemas.openxmlformats.org/officeDocument/2006/relationships/hyperlink" Target="http://&#1101;&#1083;&#1077;&#1082;&#1090;&#1088;&#1086;-&#1084;&#1072;&#1088;&#1082;&#1077;&#1090;.&#1088;&#1092;/product/132591/podshipnik-010166-nk081212/" TargetMode="External"/><Relationship Id="rId_hyperlink_5965" Type="http://schemas.openxmlformats.org/officeDocument/2006/relationships/hyperlink" Target="http://&#1101;&#1083;&#1077;&#1082;&#1090;&#1088;&#1086;-&#1084;&#1072;&#1088;&#1082;&#1077;&#1090;.&#1088;&#1092;/product/132592/podshipnik-010166-nk081412/" TargetMode="External"/><Relationship Id="rId_hyperlink_5966" Type="http://schemas.openxmlformats.org/officeDocument/2006/relationships/hyperlink" Target="http://&#1101;&#1083;&#1077;&#1082;&#1090;&#1088;&#1086;-&#1084;&#1072;&#1088;&#1082;&#1077;&#1090;.&#1088;&#1092;/product/132593/podshipnik-010166-nk0908/" TargetMode="External"/><Relationship Id="rId_hyperlink_5967" Type="http://schemas.openxmlformats.org/officeDocument/2006/relationships/hyperlink" Target="http://&#1101;&#1083;&#1077;&#1082;&#1090;&#1088;&#1086;-&#1084;&#1072;&#1088;&#1082;&#1077;&#1090;.&#1088;&#1092;/product/132594/podshipnik-010166-nk101410/" TargetMode="External"/><Relationship Id="rId_hyperlink_5968" Type="http://schemas.openxmlformats.org/officeDocument/2006/relationships/hyperlink" Target="http://&#1101;&#1083;&#1077;&#1082;&#1090;&#1088;&#1086;-&#1084;&#1072;&#1088;&#1082;&#1077;&#1090;.&#1088;&#1092;/product/132595/podshipnik-010166-nk101412/" TargetMode="External"/><Relationship Id="rId_hyperlink_5969" Type="http://schemas.openxmlformats.org/officeDocument/2006/relationships/hyperlink" Target="http://&#1101;&#1083;&#1077;&#1082;&#1090;&#1088;&#1086;-&#1084;&#1072;&#1088;&#1082;&#1077;&#1090;.&#1088;&#1092;/product/158467/podshipnik-600080100-2rs-rezina-16h26h8mm/" TargetMode="External"/><Relationship Id="rId_hyperlink_5970" Type="http://schemas.openxmlformats.org/officeDocument/2006/relationships/hyperlink" Target="http://&#1101;&#1083;&#1077;&#1082;&#1090;&#1088;&#1086;-&#1084;&#1072;&#1088;&#1082;&#1077;&#1090;.&#1088;&#1092;/product/250684/podshipnik-600080100-2z-10h26h8mm-craft/" TargetMode="External"/><Relationship Id="rId_hyperlink_5971" Type="http://schemas.openxmlformats.org/officeDocument/2006/relationships/hyperlink" Target="http://&#1101;&#1083;&#1077;&#1082;&#1090;&#1088;&#1086;-&#1084;&#1072;&#1088;&#1082;&#1077;&#1090;.&#1088;&#1092;/product/158468/podshipnik-6001-2rs-rezina-12h28h8mm/" TargetMode="External"/><Relationship Id="rId_hyperlink_5972" Type="http://schemas.openxmlformats.org/officeDocument/2006/relationships/hyperlink" Target="http://&#1101;&#1083;&#1077;&#1082;&#1090;&#1088;&#1086;-&#1084;&#1072;&#1088;&#1082;&#1077;&#1090;.&#1088;&#1092;/product/221628/podshipnik-600180101-zz-craft/" TargetMode="External"/><Relationship Id="rId_hyperlink_5973" Type="http://schemas.openxmlformats.org/officeDocument/2006/relationships/hyperlink" Target="http://&#1101;&#1083;&#1077;&#1082;&#1090;&#1088;&#1086;-&#1084;&#1072;&#1088;&#1082;&#1077;&#1090;.&#1088;&#1092;/product/232650/podshipnik-600280102-2rs-rezina/" TargetMode="External"/><Relationship Id="rId_hyperlink_5974" Type="http://schemas.openxmlformats.org/officeDocument/2006/relationships/hyperlink" Target="http://&#1101;&#1083;&#1077;&#1082;&#1090;&#1088;&#1086;-&#1084;&#1072;&#1088;&#1082;&#1077;&#1090;.&#1088;&#1092;/product/158469/podshipnik-600280102-zz/" TargetMode="External"/><Relationship Id="rId_hyperlink_5975" Type="http://schemas.openxmlformats.org/officeDocument/2006/relationships/hyperlink" Target="http://&#1101;&#1083;&#1077;&#1082;&#1090;&#1088;&#1086;-&#1084;&#1072;&#1088;&#1082;&#1077;&#1090;.&#1088;&#1092;/product/158470/podshipnik-600480104-zz-kitay/" TargetMode="External"/><Relationship Id="rId_hyperlink_5976" Type="http://schemas.openxmlformats.org/officeDocument/2006/relationships/hyperlink" Target="http://&#1101;&#1083;&#1077;&#1082;&#1090;&#1088;&#1086;-&#1084;&#1072;&#1088;&#1082;&#1077;&#1090;.&#1088;&#1092;/product/158471/podshipnik-600580105-zz-kitay/" TargetMode="External"/><Relationship Id="rId_hyperlink_5977" Type="http://schemas.openxmlformats.org/officeDocument/2006/relationships/hyperlink" Target="http://&#1101;&#1083;&#1077;&#1082;&#1090;&#1088;&#1086;-&#1084;&#1072;&#1088;&#1082;&#1077;&#1090;.&#1088;&#1092;/product/158466/podshipnik-60880018-2rs-rezina/" TargetMode="External"/><Relationship Id="rId_hyperlink_5978" Type="http://schemas.openxmlformats.org/officeDocument/2006/relationships/hyperlink" Target="http://&#1101;&#1083;&#1077;&#1082;&#1090;&#1088;&#1086;-&#1084;&#1072;&#1088;&#1082;&#1077;&#1090;.&#1088;&#1092;/product/147993/podshipnik-60880018-zz-metall-craft/" TargetMode="External"/><Relationship Id="rId_hyperlink_5979" Type="http://schemas.openxmlformats.org/officeDocument/2006/relationships/hyperlink" Target="http://&#1101;&#1083;&#1077;&#1082;&#1090;&#1088;&#1086;-&#1084;&#1072;&#1088;&#1082;&#1077;&#1090;.&#1088;&#1092;/product/236299/podshipnik-609-2rs-9h24h7mm-rezina/" TargetMode="External"/><Relationship Id="rId_hyperlink_5980" Type="http://schemas.openxmlformats.org/officeDocument/2006/relationships/hyperlink" Target="http://&#1101;&#1083;&#1077;&#1082;&#1090;&#1088;&#1086;-&#1084;&#1072;&#1088;&#1082;&#1077;&#1090;.&#1088;&#1092;/product/147994/podshipnik-60980019-zz-italiya/" TargetMode="External"/><Relationship Id="rId_hyperlink_5981" Type="http://schemas.openxmlformats.org/officeDocument/2006/relationships/hyperlink" Target="http://&#1101;&#1083;&#1077;&#1082;&#1090;&#1088;&#1086;-&#1084;&#1072;&#1088;&#1082;&#1077;&#1090;.&#1088;&#1092;/product/225243/podshipnik-60980019-zz-kitay/" TargetMode="External"/><Relationship Id="rId_hyperlink_5982" Type="http://schemas.openxmlformats.org/officeDocument/2006/relationships/hyperlink" Target="http://&#1101;&#1083;&#1077;&#1082;&#1090;&#1088;&#1086;-&#1084;&#1072;&#1088;&#1082;&#1077;&#1090;.&#1088;&#1092;/product/158472/podshipnik-6200-2rs-rezina-10h30h9mm/" TargetMode="External"/><Relationship Id="rId_hyperlink_5983" Type="http://schemas.openxmlformats.org/officeDocument/2006/relationships/hyperlink" Target="http://&#1101;&#1083;&#1077;&#1082;&#1090;&#1088;&#1086;-&#1084;&#1072;&#1088;&#1082;&#1077;&#1090;.&#1088;&#1092;/product/221629/podshipnik-6200-zz-metall-10h30h9mm/" TargetMode="External"/><Relationship Id="rId_hyperlink_5984" Type="http://schemas.openxmlformats.org/officeDocument/2006/relationships/hyperlink" Target="http://&#1101;&#1083;&#1077;&#1082;&#1090;&#1088;&#1086;-&#1084;&#1072;&#1088;&#1082;&#1077;&#1090;.&#1088;&#1092;/product/221630/podshipnik-620180201-2rs-rezina-12h32h10mm/" TargetMode="External"/><Relationship Id="rId_hyperlink_5985" Type="http://schemas.openxmlformats.org/officeDocument/2006/relationships/hyperlink" Target="http://&#1101;&#1083;&#1077;&#1082;&#1090;&#1088;&#1086;-&#1084;&#1072;&#1088;&#1082;&#1077;&#1090;.&#1088;&#1092;/product/158463/podshipnik-620180201-skf-italiya/" TargetMode="External"/><Relationship Id="rId_hyperlink_5986" Type="http://schemas.openxmlformats.org/officeDocument/2006/relationships/hyperlink" Target="http://&#1101;&#1083;&#1077;&#1082;&#1090;&#1088;&#1086;-&#1084;&#1072;&#1088;&#1082;&#1077;&#1090;.&#1088;&#1092;/product/177908/podshipnik-620180201-zz-craft/" TargetMode="External"/><Relationship Id="rId_hyperlink_5987" Type="http://schemas.openxmlformats.org/officeDocument/2006/relationships/hyperlink" Target="http://&#1101;&#1083;&#1077;&#1082;&#1090;&#1088;&#1086;-&#1084;&#1072;&#1088;&#1082;&#1077;&#1090;.&#1088;&#1092;/product/221631/podshipnik-620180201-zz-metall-12h32h10mm/" TargetMode="External"/><Relationship Id="rId_hyperlink_5988" Type="http://schemas.openxmlformats.org/officeDocument/2006/relationships/hyperlink" Target="http://&#1101;&#1083;&#1077;&#1082;&#1090;&#1088;&#1086;-&#1084;&#1072;&#1088;&#1082;&#1077;&#1090;.&#1088;&#1092;/product/177872/podshipnik-6202-zz-skf-italiya/" TargetMode="External"/><Relationship Id="rId_hyperlink_5989" Type="http://schemas.openxmlformats.org/officeDocument/2006/relationships/hyperlink" Target="http://&#1101;&#1083;&#1077;&#1082;&#1090;&#1088;&#1086;-&#1084;&#1072;&#1088;&#1082;&#1077;&#1090;.&#1088;&#1092;/product/232651/podshipnik-620280202-2rs-rezina-15x35x11/" TargetMode="External"/><Relationship Id="rId_hyperlink_5990" Type="http://schemas.openxmlformats.org/officeDocument/2006/relationships/hyperlink" Target="http://&#1101;&#1083;&#1077;&#1082;&#1090;&#1088;&#1086;-&#1084;&#1072;&#1088;&#1082;&#1077;&#1090;.&#1088;&#1092;/product/147985/podshipnik-620280202-zz-metall-craft/" TargetMode="External"/><Relationship Id="rId_hyperlink_5991" Type="http://schemas.openxmlformats.org/officeDocument/2006/relationships/hyperlink" Target="http://&#1101;&#1083;&#1077;&#1082;&#1090;&#1088;&#1086;-&#1084;&#1072;&#1088;&#1082;&#1077;&#1090;.&#1088;&#1092;/product/147986/podshipnik-6203-zz-metall-craft/" TargetMode="External"/><Relationship Id="rId_hyperlink_5992" Type="http://schemas.openxmlformats.org/officeDocument/2006/relationships/hyperlink" Target="http://&#1101;&#1083;&#1077;&#1082;&#1090;&#1088;&#1086;-&#1084;&#1072;&#1088;&#1082;&#1077;&#1090;.&#1088;&#1092;/product/221632/podshipnik-620380203-2rs-rezina-17x40x12mm/" TargetMode="External"/><Relationship Id="rId_hyperlink_5993" Type="http://schemas.openxmlformats.org/officeDocument/2006/relationships/hyperlink" Target="http://&#1101;&#1083;&#1077;&#1082;&#1090;&#1088;&#1086;-&#1084;&#1072;&#1088;&#1082;&#1077;&#1090;.&#1088;&#1092;/product/158464/podshipnik-620380203-2z-skf/" TargetMode="External"/><Relationship Id="rId_hyperlink_5994" Type="http://schemas.openxmlformats.org/officeDocument/2006/relationships/hyperlink" Target="http://&#1101;&#1083;&#1077;&#1082;&#1090;&#1088;&#1086;-&#1084;&#1072;&#1088;&#1082;&#1077;&#1090;.&#1088;&#1092;/product/127238/podshipnik-620380203-zz-metall-craft/" TargetMode="External"/><Relationship Id="rId_hyperlink_5995" Type="http://schemas.openxmlformats.org/officeDocument/2006/relationships/hyperlink" Target="http://&#1101;&#1083;&#1077;&#1082;&#1090;&#1088;&#1086;-&#1084;&#1072;&#1088;&#1082;&#1077;&#1090;.&#1088;&#1092;/product/132239/podshipnik-620480204-2rs-rezina-20x47x14mm/" TargetMode="External"/><Relationship Id="rId_hyperlink_5996" Type="http://schemas.openxmlformats.org/officeDocument/2006/relationships/hyperlink" Target="http://&#1101;&#1083;&#1077;&#1082;&#1090;&#1088;&#1086;-&#1084;&#1072;&#1088;&#1082;&#1077;&#1090;.&#1088;&#1092;/product/158465/podshipnik-620480204-2z-skf/" TargetMode="External"/><Relationship Id="rId_hyperlink_5997" Type="http://schemas.openxmlformats.org/officeDocument/2006/relationships/hyperlink" Target="http://&#1101;&#1083;&#1077;&#1082;&#1090;&#1088;&#1086;-&#1084;&#1072;&#1088;&#1082;&#1077;&#1090;.&#1088;&#1092;/product/147987/podshipnik-620480204-zz-metall-craft/" TargetMode="External"/><Relationship Id="rId_hyperlink_5998" Type="http://schemas.openxmlformats.org/officeDocument/2006/relationships/hyperlink" Target="http://&#1101;&#1083;&#1077;&#1082;&#1090;&#1088;&#1086;-&#1084;&#1072;&#1088;&#1082;&#1077;&#1090;.&#1088;&#1092;/product/167052/podshipnik-620580205-2rs-rezina-25x52x15mm/" TargetMode="External"/><Relationship Id="rId_hyperlink_5999" Type="http://schemas.openxmlformats.org/officeDocument/2006/relationships/hyperlink" Target="http://&#1101;&#1083;&#1077;&#1082;&#1090;&#1088;&#1086;-&#1084;&#1072;&#1088;&#1082;&#1077;&#1090;.&#1088;&#1092;/product/147988/podshipnik-620580205-zz-metall-craft/" TargetMode="External"/><Relationship Id="rId_hyperlink_6000" Type="http://schemas.openxmlformats.org/officeDocument/2006/relationships/hyperlink" Target="http://&#1101;&#1083;&#1077;&#1082;&#1090;&#1088;&#1086;-&#1084;&#1072;&#1088;&#1082;&#1077;&#1090;.&#1088;&#1092;/product/167053/podshipnik-6206180206-2rs-rezina/" TargetMode="External"/><Relationship Id="rId_hyperlink_6001" Type="http://schemas.openxmlformats.org/officeDocument/2006/relationships/hyperlink" Target="http://&#1101;&#1083;&#1077;&#1082;&#1090;&#1088;&#1086;-&#1084;&#1072;&#1088;&#1082;&#1077;&#1090;.&#1088;&#1092;/product/147991/podshipnik-620680206-zz-30x62x16/" TargetMode="External"/><Relationship Id="rId_hyperlink_6002" Type="http://schemas.openxmlformats.org/officeDocument/2006/relationships/hyperlink" Target="http://&#1101;&#1083;&#1077;&#1082;&#1090;&#1088;&#1086;-&#1084;&#1072;&#1088;&#1082;&#1077;&#1090;.&#1088;&#1092;/product/236298/podshipnik-6207-2rs-35h72h17mm-rezina/" TargetMode="External"/><Relationship Id="rId_hyperlink_6003" Type="http://schemas.openxmlformats.org/officeDocument/2006/relationships/hyperlink" Target="http://&#1101;&#1083;&#1077;&#1082;&#1090;&#1088;&#1086;-&#1084;&#1072;&#1088;&#1082;&#1077;&#1090;.&#1088;&#1092;/product/147992/podshipnik-6207-zz-36x72x17/" TargetMode="External"/><Relationship Id="rId_hyperlink_6004" Type="http://schemas.openxmlformats.org/officeDocument/2006/relationships/hyperlink" Target="http://&#1101;&#1083;&#1077;&#1082;&#1090;&#1088;&#1086;-&#1084;&#1072;&#1088;&#1082;&#1077;&#1090;.&#1088;&#1092;/product/167054/podshipnik-625-2rs-rezina-5h16h5mm/" TargetMode="External"/><Relationship Id="rId_hyperlink_6005" Type="http://schemas.openxmlformats.org/officeDocument/2006/relationships/hyperlink" Target="http://&#1101;&#1083;&#1077;&#1082;&#1090;&#1088;&#1086;-&#1084;&#1072;&#1088;&#1082;&#1077;&#1090;.&#1088;&#1092;/product/221633/podshipnik-625-zz-metall-5h16h5mm/" TargetMode="External"/><Relationship Id="rId_hyperlink_6006" Type="http://schemas.openxmlformats.org/officeDocument/2006/relationships/hyperlink" Target="http://&#1101;&#1083;&#1077;&#1082;&#1090;&#1088;&#1086;-&#1084;&#1072;&#1088;&#1082;&#1077;&#1090;.&#1088;&#1092;/product/236297/podshipnik-626-2rs-6h19h6mm-rezina/" TargetMode="External"/><Relationship Id="rId_hyperlink_6007" Type="http://schemas.openxmlformats.org/officeDocument/2006/relationships/hyperlink" Target="http://&#1101;&#1083;&#1077;&#1082;&#1090;&#1088;&#1086;-&#1084;&#1072;&#1088;&#1082;&#1077;&#1090;.&#1088;&#1092;/product/167055/podshipnik-626-2rs-rezina/" TargetMode="External"/><Relationship Id="rId_hyperlink_6008" Type="http://schemas.openxmlformats.org/officeDocument/2006/relationships/hyperlink" Target="http://&#1101;&#1083;&#1077;&#1082;&#1090;&#1088;&#1086;-&#1084;&#1072;&#1088;&#1082;&#1077;&#1090;.&#1088;&#1092;/product/236296/podshipnik-626-zz-6h19h6mm-metall/" TargetMode="External"/><Relationship Id="rId_hyperlink_6009" Type="http://schemas.openxmlformats.org/officeDocument/2006/relationships/hyperlink" Target="http://&#1101;&#1083;&#1077;&#1082;&#1090;&#1088;&#1086;-&#1084;&#1072;&#1088;&#1082;&#1077;&#1090;.&#1088;&#1092;/product/167082/podshipnik-627-2rs-rezina-7h22h7mm/" TargetMode="External"/><Relationship Id="rId_hyperlink_6010" Type="http://schemas.openxmlformats.org/officeDocument/2006/relationships/hyperlink" Target="http://&#1101;&#1083;&#1077;&#1082;&#1090;&#1088;&#1086;-&#1084;&#1072;&#1088;&#1082;&#1077;&#1090;.&#1088;&#1092;/product/143451/podshipnik-62780027-zz-craft/" TargetMode="External"/><Relationship Id="rId_hyperlink_6011" Type="http://schemas.openxmlformats.org/officeDocument/2006/relationships/hyperlink" Target="http://&#1101;&#1083;&#1077;&#1082;&#1090;&#1088;&#1086;-&#1084;&#1072;&#1088;&#1082;&#1077;&#1090;.&#1088;&#1092;/product/167083/podshipnik-628-2rs-rezina/" TargetMode="External"/><Relationship Id="rId_hyperlink_6012" Type="http://schemas.openxmlformats.org/officeDocument/2006/relationships/hyperlink" Target="http://&#1101;&#1083;&#1077;&#1082;&#1090;&#1088;&#1086;-&#1084;&#1072;&#1088;&#1082;&#1077;&#1090;.&#1088;&#1092;/product/145894/podshipnik-628-zz-metall/" TargetMode="External"/><Relationship Id="rId_hyperlink_6013" Type="http://schemas.openxmlformats.org/officeDocument/2006/relationships/hyperlink" Target="http://&#1101;&#1083;&#1077;&#1082;&#1090;&#1088;&#1086;-&#1084;&#1072;&#1088;&#1082;&#1077;&#1090;.&#1088;&#1092;/product/167084/podshipnik-629-2rs-rezina-9h26h8mm/" TargetMode="External"/><Relationship Id="rId_hyperlink_6014" Type="http://schemas.openxmlformats.org/officeDocument/2006/relationships/hyperlink" Target="http://&#1101;&#1083;&#1077;&#1082;&#1090;&#1088;&#1086;-&#1084;&#1072;&#1088;&#1082;&#1077;&#1090;.&#1088;&#1092;/product/167085/podshipnik-62980029-zz-craft/" TargetMode="External"/><Relationship Id="rId_hyperlink_6015" Type="http://schemas.openxmlformats.org/officeDocument/2006/relationships/hyperlink" Target="http://&#1101;&#1083;&#1077;&#1082;&#1090;&#1088;&#1086;-&#1084;&#1072;&#1088;&#1082;&#1077;&#1090;.&#1088;&#1092;/product/132612/podshipnik-6300-2rs-rezina/" TargetMode="External"/><Relationship Id="rId_hyperlink_6016" Type="http://schemas.openxmlformats.org/officeDocument/2006/relationships/hyperlink" Target="http://&#1101;&#1083;&#1077;&#1082;&#1090;&#1088;&#1086;-&#1084;&#1072;&#1088;&#1082;&#1077;&#1090;.&#1088;&#1092;/product/132614/podshipnik-6300-zz/" TargetMode="External"/><Relationship Id="rId_hyperlink_6017" Type="http://schemas.openxmlformats.org/officeDocument/2006/relationships/hyperlink" Target="http://&#1101;&#1083;&#1077;&#1082;&#1090;&#1088;&#1086;-&#1084;&#1072;&#1088;&#1082;&#1077;&#1090;.&#1088;&#1092;/product/132615/podshipnik-6301-2rs-rezina/" TargetMode="External"/><Relationship Id="rId_hyperlink_6018" Type="http://schemas.openxmlformats.org/officeDocument/2006/relationships/hyperlink" Target="http://&#1101;&#1083;&#1077;&#1082;&#1090;&#1088;&#1086;-&#1084;&#1072;&#1088;&#1082;&#1077;&#1090;.&#1088;&#1092;/product/132478/podshipnik-6301-zz-met/" TargetMode="External"/><Relationship Id="rId_hyperlink_6019" Type="http://schemas.openxmlformats.org/officeDocument/2006/relationships/hyperlink" Target="http://&#1101;&#1083;&#1077;&#1082;&#1090;&#1088;&#1086;-&#1084;&#1072;&#1088;&#1082;&#1077;&#1090;.&#1088;&#1092;/product/132511/podshipnik-6302-zz-met/" TargetMode="External"/><Relationship Id="rId_hyperlink_6020" Type="http://schemas.openxmlformats.org/officeDocument/2006/relationships/hyperlink" Target="http://&#1101;&#1083;&#1077;&#1082;&#1090;&#1088;&#1086;-&#1084;&#1072;&#1088;&#1082;&#1077;&#1090;.&#1088;&#1092;/product/132616/podshipnik-6303-zz-metall/" TargetMode="External"/><Relationship Id="rId_hyperlink_6021" Type="http://schemas.openxmlformats.org/officeDocument/2006/relationships/hyperlink" Target="http://&#1101;&#1083;&#1077;&#1082;&#1090;&#1088;&#1086;-&#1084;&#1072;&#1088;&#1082;&#1077;&#1090;.&#1088;&#1092;/product/132617/podshipnik-6304-zz-metall/" TargetMode="External"/><Relationship Id="rId_hyperlink_6022" Type="http://schemas.openxmlformats.org/officeDocument/2006/relationships/hyperlink" Target="http://&#1101;&#1083;&#1077;&#1082;&#1090;&#1088;&#1086;-&#1084;&#1072;&#1088;&#1082;&#1077;&#1090;.&#1088;&#1092;/product/221634/podshipnik-6305-2rs-rezina-25x62x17mm/" TargetMode="External"/><Relationship Id="rId_hyperlink_6023" Type="http://schemas.openxmlformats.org/officeDocument/2006/relationships/hyperlink" Target="http://&#1101;&#1083;&#1077;&#1082;&#1090;&#1088;&#1086;-&#1084;&#1072;&#1088;&#1082;&#1077;&#1090;.&#1088;&#1092;/product/147989/podshipnik-6305-zz-metall-25x62x17mm/" TargetMode="External"/><Relationship Id="rId_hyperlink_6024" Type="http://schemas.openxmlformats.org/officeDocument/2006/relationships/hyperlink" Target="http://&#1101;&#1083;&#1077;&#1082;&#1090;&#1088;&#1086;-&#1084;&#1072;&#1088;&#1082;&#1077;&#1090;.&#1088;&#1092;/product/236295/podshipnik-6306-rs/" TargetMode="External"/><Relationship Id="rId_hyperlink_6025" Type="http://schemas.openxmlformats.org/officeDocument/2006/relationships/hyperlink" Target="http://&#1101;&#1083;&#1077;&#1082;&#1090;&#1088;&#1086;-&#1084;&#1072;&#1088;&#1082;&#1077;&#1090;.&#1088;&#1092;/product/147990/podshipnik-6306-zz-30x72x19/" TargetMode="External"/><Relationship Id="rId_hyperlink_6026" Type="http://schemas.openxmlformats.org/officeDocument/2006/relationships/hyperlink" Target="http://&#1101;&#1083;&#1077;&#1082;&#1090;&#1088;&#1086;-&#1084;&#1072;&#1088;&#1082;&#1077;&#1090;.&#1088;&#1092;/product/132618/podshipnik-6307-zz/" TargetMode="External"/><Relationship Id="rId_hyperlink_6027" Type="http://schemas.openxmlformats.org/officeDocument/2006/relationships/hyperlink" Target="http://&#1101;&#1083;&#1077;&#1082;&#1090;&#1088;&#1086;-&#1084;&#1072;&#1088;&#1082;&#1077;&#1090;.&#1088;&#1092;/product/132619/podshipnik-6308-zz/" TargetMode="External"/><Relationship Id="rId_hyperlink_6028" Type="http://schemas.openxmlformats.org/officeDocument/2006/relationships/hyperlink" Target="http://&#1101;&#1083;&#1077;&#1082;&#1090;&#1088;&#1086;-&#1084;&#1072;&#1088;&#1082;&#1077;&#1090;.&#1088;&#1092;/product/132620/podshipnik-dstirmashiny-r3z-476127476/" TargetMode="External"/><Relationship Id="rId_hyperlink_6029" Type="http://schemas.openxmlformats.org/officeDocument/2006/relationships/hyperlink" Target="http://&#1101;&#1083;&#1077;&#1082;&#1090;&#1088;&#1086;-&#1084;&#1072;&#1088;&#1082;&#1077;&#1090;.&#1088;&#1092;/product/177764/smazka-dlya-podshipnikov-50gr/" TargetMode="External"/><Relationship Id="rId_hyperlink_6030" Type="http://schemas.openxmlformats.org/officeDocument/2006/relationships/hyperlink" Target="http://&#1101;&#1083;&#1077;&#1082;&#1090;&#1088;&#1086;-&#1084;&#1072;&#1088;&#1082;&#1077;&#1090;.&#1088;&#1092;/product/127166/spiral-1000vt/" TargetMode="External"/><Relationship Id="rId_hyperlink_6031" Type="http://schemas.openxmlformats.org/officeDocument/2006/relationships/hyperlink" Target="http://&#1101;&#1083;&#1077;&#1082;&#1090;&#1088;&#1086;-&#1084;&#1072;&#1088;&#1082;&#1077;&#1090;.&#1088;&#1092;/product/158996/spiral-1200vt/" TargetMode="External"/><Relationship Id="rId_hyperlink_6032" Type="http://schemas.openxmlformats.org/officeDocument/2006/relationships/hyperlink" Target="http://&#1101;&#1083;&#1077;&#1082;&#1090;&#1088;&#1086;-&#1084;&#1072;&#1088;&#1082;&#1077;&#1090;.&#1088;&#1092;/product/127167/spiral-1500vt/" TargetMode="External"/><Relationship Id="rId_hyperlink_6033" Type="http://schemas.openxmlformats.org/officeDocument/2006/relationships/hyperlink" Target="http://&#1101;&#1083;&#1077;&#1082;&#1090;&#1088;&#1086;-&#1084;&#1072;&#1088;&#1082;&#1077;&#1090;.&#1088;&#1092;/product/123369/spiral-2000vt/" TargetMode="External"/><Relationship Id="rId_hyperlink_6034" Type="http://schemas.openxmlformats.org/officeDocument/2006/relationships/hyperlink" Target="http://&#1101;&#1083;&#1077;&#1082;&#1090;&#1088;&#1086;-&#1084;&#1072;&#1088;&#1082;&#1077;&#1090;.&#1088;&#1092;/product/127168/spiral-2500vt/" TargetMode="External"/><Relationship Id="rId_hyperlink_6035" Type="http://schemas.openxmlformats.org/officeDocument/2006/relationships/hyperlink" Target="http://&#1101;&#1083;&#1077;&#1082;&#1090;&#1088;&#1086;-&#1084;&#1072;&#1088;&#1082;&#1077;&#1090;.&#1088;&#1092;/product/232813/dvigatel-dlya-fena-interskol-18v-fe-2000-010191x1/" TargetMode="External"/><Relationship Id="rId_hyperlink_6036" Type="http://schemas.openxmlformats.org/officeDocument/2006/relationships/hyperlink" Target="http://&#1101;&#1083;&#1077;&#1082;&#1090;&#1088;&#1086;-&#1084;&#1072;&#1088;&#1082;&#1077;&#1090;.&#1088;&#1092;/product/232814/dvigatel-dlya-fena-interskol-18v-fe-2000em-010191x2/" TargetMode="External"/><Relationship Id="rId_hyperlink_6037" Type="http://schemas.openxmlformats.org/officeDocument/2006/relationships/hyperlink" Target="http://&#1101;&#1083;&#1077;&#1082;&#1090;&#1088;&#1086;-&#1084;&#1072;&#1088;&#1082;&#1077;&#1090;.&#1088;&#1092;/product/228364/akkumulyatornaya-sborka-robiton-bs1230li-dlya-elektroinstrumentov-bosch/" TargetMode="External"/><Relationship Id="rId_hyperlink_6038" Type="http://schemas.openxmlformats.org/officeDocument/2006/relationships/hyperlink" Target="http://&#1101;&#1083;&#1077;&#1082;&#1090;&#1088;&#1086;-&#1084;&#1072;&#1088;&#1082;&#1077;&#1090;.&#1088;&#1092;/product/127801/batareya-akkumulyatornaya-dlya-shurupoverta-bosch-180v-15ach-ni-cd-010198n-1815/" TargetMode="External"/><Relationship Id="rId_hyperlink_6039" Type="http://schemas.openxmlformats.org/officeDocument/2006/relationships/hyperlink" Target="http://&#1101;&#1083;&#1077;&#1082;&#1090;&#1088;&#1086;-&#1084;&#1072;&#1088;&#1082;&#1077;&#1090;.&#1088;&#1092;/product/183904/batareya-akkumulyatornaya-dlya-shurupoverta-kitay-12v-15ach-ni-cd-tip-2/" TargetMode="External"/><Relationship Id="rId_hyperlink_6040" Type="http://schemas.openxmlformats.org/officeDocument/2006/relationships/hyperlink" Target="http://&#1101;&#1083;&#1077;&#1082;&#1090;&#1088;&#1086;-&#1084;&#1072;&#1088;&#1082;&#1077;&#1090;.&#1088;&#1092;/product/171971/batareya-akkumulyatornaya-dlya-shurupoverta-kitay-14v-15ach-ni-cd-tip-2/" TargetMode="External"/><Relationship Id="rId_hyperlink_6041" Type="http://schemas.openxmlformats.org/officeDocument/2006/relationships/hyperlink" Target="http://&#1101;&#1083;&#1077;&#1082;&#1090;&#1088;&#1086;-&#1084;&#1072;&#1088;&#1082;&#1077;&#1090;.&#1088;&#1092;/product/127808/zaryadnoe-ustroystvo-dlya-akb-shurupoverta-hitachi-ub-10se-72-144v-010148e/" TargetMode="External"/><Relationship Id="rId_hyperlink_6042" Type="http://schemas.openxmlformats.org/officeDocument/2006/relationships/hyperlink" Target="http://&#1101;&#1083;&#1077;&#1082;&#1090;&#1088;&#1086;-&#1084;&#1072;&#1088;&#1082;&#1077;&#1090;.&#1088;&#1092;/product/175091/zaryadnoe-ustroystvo-dlya-akb-shurupoverta-interskol-universalnoe-da-12-18-12-18v-010148g18/" TargetMode="External"/><Relationship Id="rId_hyperlink_6043" Type="http://schemas.openxmlformats.org/officeDocument/2006/relationships/hyperlink" Target="http://&#1101;&#1083;&#1077;&#1082;&#1090;&#1088;&#1086;-&#1084;&#1072;&#1088;&#1082;&#1077;&#1090;.&#1088;&#1092;/product/229585/zaryadnoe-ustroystvo-dlya-akb-shurupoverta-kitay-12v-010148f12/" TargetMode="External"/><Relationship Id="rId_hyperlink_6044" Type="http://schemas.openxmlformats.org/officeDocument/2006/relationships/hyperlink" Target="http://&#1101;&#1083;&#1077;&#1082;&#1090;&#1088;&#1086;-&#1084;&#1072;&#1088;&#1082;&#1077;&#1090;.&#1088;&#1092;/product/229586/zaryadnoe-ustroystvo-dlya-akb-shurupoverta-kitay-14v-010148f14/" TargetMode="External"/><Relationship Id="rId_hyperlink_6045" Type="http://schemas.openxmlformats.org/officeDocument/2006/relationships/hyperlink" Target="http://&#1101;&#1083;&#1077;&#1082;&#1090;&#1088;&#1086;-&#1084;&#1072;&#1088;&#1082;&#1077;&#1090;.&#1088;&#1092;/product/145151/zaryadnoe-ustroystvo-dlya-akb-shurupoverta-kitay-18v-010148f18/" TargetMode="External"/><Relationship Id="rId_hyperlink_6046" Type="http://schemas.openxmlformats.org/officeDocument/2006/relationships/hyperlink" Target="http://&#1101;&#1083;&#1077;&#1082;&#1090;&#1088;&#1086;-&#1084;&#1072;&#1088;&#1082;&#1077;&#1090;.&#1088;&#1092;/product/191584/zaryadnoe-ustroystvo-dlya-akb-shurupoverta-makita-72-144v-010148d/" TargetMode="External"/><Relationship Id="rId_hyperlink_6047" Type="http://schemas.openxmlformats.org/officeDocument/2006/relationships/hyperlink" Target="http://&#1101;&#1083;&#1077;&#1082;&#1090;&#1088;&#1086;-&#1084;&#1072;&#1088;&#1082;&#1077;&#1090;.&#1088;&#1092;/product/132589/zaryadnoe-ustroystvo-dlya-akb-shurupoverta-makita-74-18v-010148-i18-44549/" TargetMode="External"/><Relationship Id="rId_hyperlink_6048" Type="http://schemas.openxmlformats.org/officeDocument/2006/relationships/hyperlink" Target="http://&#1101;&#1083;&#1077;&#1082;&#1090;&#1088;&#1086;-&#1084;&#1072;&#1088;&#1082;&#1077;&#1090;.&#1088;&#1092;/product/227060/zadnyaya-chast-reduktora-shurupoverta-makita-6271d-6281d010289b/" TargetMode="External"/><Relationship Id="rId_hyperlink_6049" Type="http://schemas.openxmlformats.org/officeDocument/2006/relationships/hyperlink" Target="http://&#1101;&#1083;&#1077;&#1082;&#1090;&#1088;&#1086;-&#1084;&#1072;&#1088;&#1082;&#1077;&#1090;.&#1088;&#1092;/product/227061/zadnyaya-chast-reduktora-shurupoverta-interskol-da-12144er-010289a/" TargetMode="External"/><Relationship Id="rId_hyperlink_6050" Type="http://schemas.openxmlformats.org/officeDocument/2006/relationships/hyperlink" Target="http://&#1101;&#1083;&#1077;&#1082;&#1090;&#1088;&#1086;-&#1084;&#1072;&#1088;&#1082;&#1077;&#1090;.&#1088;&#1092;/product/227290/zadnyaya-chast-reduktora-shurupoverta-kalibr-elektropribor-010289c/" TargetMode="External"/><Relationship Id="rId_hyperlink_6051" Type="http://schemas.openxmlformats.org/officeDocument/2006/relationships/hyperlink" Target="http://&#1101;&#1083;&#1077;&#1082;&#1090;&#1088;&#1086;-&#1084;&#1072;&#1088;&#1082;&#1077;&#1090;.&#1088;&#1092;/product/232797/reduktor-v-sbore-dlya-shurupoverta-010326f/" TargetMode="External"/><Relationship Id="rId_hyperlink_6052" Type="http://schemas.openxmlformats.org/officeDocument/2006/relationships/hyperlink" Target="http://&#1101;&#1083;&#1077;&#1082;&#1090;&#1088;&#1086;-&#1084;&#1072;&#1088;&#1082;&#1077;&#1090;.&#1088;&#1092;/product/232798/reduktor-v-sbore-dlya-shurupoverta-010326j/" TargetMode="External"/><Relationship Id="rId_hyperlink_6053" Type="http://schemas.openxmlformats.org/officeDocument/2006/relationships/hyperlink" Target="http://&#1101;&#1083;&#1077;&#1082;&#1090;&#1088;&#1086;-&#1084;&#1072;&#1088;&#1082;&#1077;&#1090;.&#1088;&#1092;/product/232799/reduktor-v-sbore-dlya-shurupoverta-010326l/" TargetMode="External"/><Relationship Id="rId_hyperlink_6054" Type="http://schemas.openxmlformats.org/officeDocument/2006/relationships/hyperlink" Target="http://&#1101;&#1083;&#1077;&#1082;&#1090;&#1088;&#1086;-&#1084;&#1072;&#1088;&#1082;&#1077;&#1090;.&#1088;&#1092;/product/232800/reduktor-v-sbore-dlya-shurupoverta-010326m/" TargetMode="External"/><Relationship Id="rId_hyperlink_6055" Type="http://schemas.openxmlformats.org/officeDocument/2006/relationships/hyperlink" Target="http://&#1101;&#1083;&#1077;&#1082;&#1090;&#1088;&#1086;-&#1084;&#1072;&#1088;&#1082;&#1077;&#1090;.&#1088;&#1092;/product/232784/tyaga-vyklyuchatelya-ushm-1251100e-1911/" TargetMode="External"/><Relationship Id="rId_hyperlink_6056" Type="http://schemas.openxmlformats.org/officeDocument/2006/relationships/hyperlink" Target="http://&#1101;&#1083;&#1077;&#1082;&#1090;&#1088;&#1086;-&#1084;&#1072;&#1088;&#1082;&#1077;&#1090;.&#1088;&#1092;/product/229612/shesternya-otvetnaya-dvigatelya-shurupoverta-2811-h5-15-zubov-0104566/" TargetMode="External"/><Relationship Id="rId_hyperlink_6057" Type="http://schemas.openxmlformats.org/officeDocument/2006/relationships/hyperlink" Target="http://&#1101;&#1083;&#1077;&#1082;&#1090;&#1088;&#1086;-&#1084;&#1072;&#1088;&#1082;&#1077;&#1090;.&#1088;&#1092;/product/229613/shesternya-otvetnaya-dvigatelya-shurupoverta-2811-h5-15-zubov-0104567/" TargetMode="External"/><Relationship Id="rId_hyperlink_6058" Type="http://schemas.openxmlformats.org/officeDocument/2006/relationships/hyperlink" Target="http://&#1101;&#1083;&#1077;&#1082;&#1090;&#1088;&#1086;-&#1084;&#1072;&#1088;&#1082;&#1077;&#1090;.&#1088;&#1092;/product/229600/shesternya-otvetnaya-dvigatelya-shurupoverta-289-h6-11-zubov/" TargetMode="External"/><Relationship Id="rId_hyperlink_6059" Type="http://schemas.openxmlformats.org/officeDocument/2006/relationships/hyperlink" Target="http://&#1101;&#1083;&#1077;&#1082;&#1090;&#1088;&#1086;-&#1084;&#1072;&#1088;&#1082;&#1077;&#1090;.&#1088;&#1092;/product/229604/shesternya-otvetnaya-dvigatelya-shurupoverta-310-h7-12-zubov/" TargetMode="External"/><Relationship Id="rId_hyperlink_6060" Type="http://schemas.openxmlformats.org/officeDocument/2006/relationships/hyperlink" Target="http://&#1101;&#1083;&#1077;&#1082;&#1090;&#1088;&#1086;-&#1084;&#1072;&#1088;&#1082;&#1077;&#1090;.&#1088;&#1092;/product/229614/shesternya-otvetnaya-dvigatelya-shurupoverta-310-h8-11-zubov/" TargetMode="External"/><Relationship Id="rId_hyperlink_6061" Type="http://schemas.openxmlformats.org/officeDocument/2006/relationships/hyperlink" Target="http://&#1101;&#1083;&#1077;&#1082;&#1090;&#1088;&#1086;-&#1084;&#1072;&#1088;&#1082;&#1077;&#1090;.&#1088;&#1092;/product/229598/shesternya-otvetnaya-dvigatelya-shurupoverta-311-h8-15-zubov/" TargetMode="External"/><Relationship Id="rId_hyperlink_6062" Type="http://schemas.openxmlformats.org/officeDocument/2006/relationships/hyperlink" Target="http://&#1101;&#1083;&#1077;&#1082;&#1090;&#1088;&#1086;-&#1084;&#1072;&#1088;&#1082;&#1077;&#1090;.&#1088;&#1092;/product/229615/shesternya-otvetnaya-dvigatelya-shurupoverta-3115-h7-15-zubov/" TargetMode="External"/><Relationship Id="rId_hyperlink_6063" Type="http://schemas.openxmlformats.org/officeDocument/2006/relationships/hyperlink" Target="http://&#1101;&#1083;&#1077;&#1082;&#1090;&#1088;&#1086;-&#1084;&#1072;&#1088;&#1082;&#1077;&#1090;.&#1088;&#1092;/product/229597/shesternya-otvetnaya-dvigatelya-shurupoverta-38-h7-9-zubov/" TargetMode="External"/><Relationship Id="rId_hyperlink_6064" Type="http://schemas.openxmlformats.org/officeDocument/2006/relationships/hyperlink" Target="http://&#1101;&#1083;&#1077;&#1082;&#1090;&#1088;&#1086;-&#1084;&#1072;&#1088;&#1082;&#1077;&#1090;.&#1088;&#1092;/product/229608/shesternya-otvetnaya-dvigatelya-shurupoverta-38-h75-9-zubov/" TargetMode="External"/><Relationship Id="rId_hyperlink_6065" Type="http://schemas.openxmlformats.org/officeDocument/2006/relationships/hyperlink" Target="http://&#1101;&#1083;&#1077;&#1082;&#1090;&#1088;&#1086;-&#1084;&#1072;&#1088;&#1082;&#1077;&#1090;.&#1088;&#1092;/product/229602/shesternya-otvetnaya-dvigatelya-shurupoverta-39-h45-10-zubov/" TargetMode="External"/><Relationship Id="rId_hyperlink_6066" Type="http://schemas.openxmlformats.org/officeDocument/2006/relationships/hyperlink" Target="http://&#1101;&#1083;&#1077;&#1082;&#1090;&#1088;&#1086;-&#1084;&#1072;&#1088;&#1082;&#1077;&#1090;.&#1088;&#1092;/product/229605/shesternya-otvetnaya-dvigatelya-shurupoverta-39-h5-12-zubov/" TargetMode="External"/><Relationship Id="rId_hyperlink_6067" Type="http://schemas.openxmlformats.org/officeDocument/2006/relationships/hyperlink" Target="http://&#1101;&#1083;&#1077;&#1082;&#1090;&#1088;&#1086;-&#1084;&#1072;&#1088;&#1082;&#1077;&#1090;.&#1088;&#1092;/product/229601/shesternya-otvetnaya-dvigatelya-shurupoverta-39-h55-12-zubov/" TargetMode="External"/><Relationship Id="rId_hyperlink_6068" Type="http://schemas.openxmlformats.org/officeDocument/2006/relationships/hyperlink" Target="http://&#1101;&#1083;&#1077;&#1082;&#1090;&#1088;&#1086;-&#1084;&#1072;&#1088;&#1082;&#1077;&#1090;.&#1088;&#1092;/product/229611/shesternya-otvetnaya-dvigatelya-shurupoverta-5115-h7-16-zubov/" TargetMode="External"/><Relationship Id="rId_hyperlink_6069" Type="http://schemas.openxmlformats.org/officeDocument/2006/relationships/hyperlink" Target="http://&#1101;&#1083;&#1077;&#1082;&#1090;&#1088;&#1086;-&#1084;&#1072;&#1088;&#1082;&#1077;&#1090;.&#1088;&#1092;/product/229610/shesternya-otvetnaya-dvigatelya-shurupoverta-595-h75-14-zubov/" TargetMode="External"/><Relationship Id="rId_hyperlink_6070" Type="http://schemas.openxmlformats.org/officeDocument/2006/relationships/hyperlink" Target="http://&#1101;&#1083;&#1077;&#1082;&#1090;&#1088;&#1086;-&#1084;&#1072;&#1088;&#1082;&#1077;&#1090;.&#1088;&#1092;/product/229570/dvigatel-dlya-shurupoverta-010191b6-144v/" TargetMode="External"/><Relationship Id="rId_hyperlink_6071" Type="http://schemas.openxmlformats.org/officeDocument/2006/relationships/hyperlink" Target="http://&#1101;&#1083;&#1077;&#1082;&#1090;&#1088;&#1086;-&#1084;&#1072;&#1088;&#1082;&#1077;&#1090;.&#1088;&#1092;/product/220469/dvigatel-dlya-shurupoverta-12v-bez-otvet-shesterni-krupnyy-010191a2/" TargetMode="External"/><Relationship Id="rId_hyperlink_6072" Type="http://schemas.openxmlformats.org/officeDocument/2006/relationships/hyperlink" Target="http://&#1101;&#1083;&#1077;&#1082;&#1090;&#1088;&#1086;-&#1084;&#1072;&#1088;&#1082;&#1077;&#1090;.&#1088;&#1092;/product/229569/dvigatel-dlya-shurupoverta-144b-010191b4/" TargetMode="External"/><Relationship Id="rId_hyperlink_6073" Type="http://schemas.openxmlformats.org/officeDocument/2006/relationships/hyperlink" Target="http://&#1101;&#1083;&#1077;&#1082;&#1090;&#1088;&#1086;-&#1084;&#1072;&#1088;&#1082;&#1077;&#1090;.&#1088;&#1092;/product/220488/dvigatel-dlya-shurupoverta-144v-s-otvetnoy-shesterney-podhodit-dlya-li-on-makita-val-d4mm/" TargetMode="External"/><Relationship Id="rId_hyperlink_6074" Type="http://schemas.openxmlformats.org/officeDocument/2006/relationships/hyperlink" Target="http://&#1101;&#1083;&#1077;&#1082;&#1090;&#1088;&#1086;-&#1084;&#1072;&#1088;&#1082;&#1077;&#1090;.&#1088;&#1092;/product/220470/dvigatel-dlya-shurupoverta-14v-bez-otvet-shesterni-krupnyy-010191b2/" TargetMode="External"/><Relationship Id="rId_hyperlink_6075" Type="http://schemas.openxmlformats.org/officeDocument/2006/relationships/hyperlink" Target="http://&#1101;&#1083;&#1077;&#1082;&#1090;&#1088;&#1086;-&#1084;&#1072;&#1088;&#1082;&#1077;&#1090;.&#1088;&#1092;/product/247972/dvigatel-dlya-shurupoverta-18v-s-otvetnoy-shesterney-podhodit-dlya-li-on-makita-val-d4mm/" TargetMode="External"/><Relationship Id="rId_hyperlink_6076" Type="http://schemas.openxmlformats.org/officeDocument/2006/relationships/hyperlink" Target="http://&#1101;&#1083;&#1077;&#1082;&#1090;&#1088;&#1086;-&#1084;&#1072;&#1088;&#1082;&#1077;&#1090;.&#1088;&#1092;/product/247967/dvigatel-dlya-shurupoverta-24v-010191c5/" TargetMode="External"/><Relationship Id="rId_hyperlink_6077" Type="http://schemas.openxmlformats.org/officeDocument/2006/relationships/hyperlink" Target="http://&#1101;&#1083;&#1077;&#1082;&#1090;&#1088;&#1086;-&#1084;&#1072;&#1088;&#1082;&#1077;&#1090;.&#1088;&#1092;/product/220465/dvigatel-dlya-shurupoverta-makita-108v-lion-s-otvet-shesterney-val-3mm-010191a3/" TargetMode="External"/><Relationship Id="rId_hyperlink_6078" Type="http://schemas.openxmlformats.org/officeDocument/2006/relationships/hyperlink" Target="http://&#1101;&#1083;&#1077;&#1082;&#1090;&#1088;&#1086;-&#1084;&#1072;&#1088;&#1082;&#1077;&#1090;.&#1088;&#1092;/product/225993/dvigatel-dlya-shurupoverta-makita-144v-s-4-protochkami-s-shesterney/" TargetMode="External"/><Relationship Id="rId_hyperlink_6079" Type="http://schemas.openxmlformats.org/officeDocument/2006/relationships/hyperlink" Target="http://&#1101;&#1083;&#1077;&#1082;&#1090;&#1088;&#1086;-&#1084;&#1072;&#1088;&#1082;&#1077;&#1090;.&#1088;&#1092;/product/232748/dvigatel-dlya-shurupoverta-besschetochnyy-010191g1/" TargetMode="External"/><Relationship Id="rId_hyperlink_6080" Type="http://schemas.openxmlformats.org/officeDocument/2006/relationships/hyperlink" Target="http://&#1101;&#1083;&#1077;&#1082;&#1090;&#1088;&#1086;-&#1084;&#1072;&#1088;&#1082;&#1077;&#1090;.&#1088;&#1092;/product/232749/dvigatel-dlya-shurupoverta-besschetochnyy-010191g2/" TargetMode="External"/><Relationship Id="rId_hyperlink_6081" Type="http://schemas.openxmlformats.org/officeDocument/2006/relationships/hyperlink" Target="http://&#1101;&#1083;&#1077;&#1082;&#1090;&#1088;&#1086;-&#1084;&#1072;&#1088;&#1082;&#1077;&#1090;.&#1088;&#1092;/product/232750/dvigatel-dlya-shurupoverta-besschetochnyy-010191g3/" TargetMode="External"/><Relationship Id="rId_hyperlink_6082" Type="http://schemas.openxmlformats.org/officeDocument/2006/relationships/hyperlink" Target="http://&#1101;&#1083;&#1077;&#1082;&#1090;&#1088;&#1086;-&#1084;&#1072;&#1088;&#1082;&#1077;&#1090;.&#1088;&#1092;/product/220466/dvigatel-dlya-shurupoverta-interskol-108v-lion-s-otvet-shesterney-val-skos-010191a4/" TargetMode="External"/><Relationship Id="rId_hyperlink_6083" Type="http://schemas.openxmlformats.org/officeDocument/2006/relationships/hyperlink" Target="http://&#1101;&#1083;&#1077;&#1082;&#1090;&#1088;&#1086;-&#1084;&#1072;&#1088;&#1082;&#1077;&#1090;.&#1088;&#1092;/product/220467/dvigatel-dlya-shurupoverta-interskol-12v-s-otvet-shesterney-010191a1/" TargetMode="External"/><Relationship Id="rId_hyperlink_6084" Type="http://schemas.openxmlformats.org/officeDocument/2006/relationships/hyperlink" Target="http://&#1101;&#1083;&#1077;&#1082;&#1090;&#1088;&#1086;-&#1084;&#1072;&#1088;&#1082;&#1077;&#1090;.&#1088;&#1092;/product/221739/dvigatel-dlya-shurupoverta-interskol-12v-lion-010191a/" TargetMode="External"/><Relationship Id="rId_hyperlink_6085" Type="http://schemas.openxmlformats.org/officeDocument/2006/relationships/hyperlink" Target="http://&#1101;&#1083;&#1077;&#1082;&#1090;&#1088;&#1086;-&#1084;&#1072;&#1088;&#1082;&#1077;&#1090;.&#1088;&#1092;/product/220468/dvigatel-dlya-shurupoverta-interskol-144v-s-otvet-shesterney-010191b1/" TargetMode="External"/><Relationship Id="rId_hyperlink_6086" Type="http://schemas.openxmlformats.org/officeDocument/2006/relationships/hyperlink" Target="http://&#1101;&#1083;&#1077;&#1082;&#1090;&#1088;&#1086;-&#1084;&#1072;&#1088;&#1082;&#1077;&#1090;.&#1088;&#1092;/product/220464/dvigatel-dlya-shurupoverta-interskol-144v-lion-010191b/" TargetMode="External"/><Relationship Id="rId_hyperlink_6087" Type="http://schemas.openxmlformats.org/officeDocument/2006/relationships/hyperlink" Target="http://&#1101;&#1083;&#1077;&#1082;&#1090;&#1088;&#1086;-&#1084;&#1072;&#1088;&#1082;&#1077;&#1090;.&#1088;&#1092;/product/221738/dvigatel-dlya-shurupoverta-interskol-18v-bez-otvet-shesterni-010191c2/" TargetMode="External"/><Relationship Id="rId_hyperlink_6088" Type="http://schemas.openxmlformats.org/officeDocument/2006/relationships/hyperlink" Target="http://&#1101;&#1083;&#1077;&#1082;&#1090;&#1088;&#1086;-&#1084;&#1072;&#1088;&#1082;&#1077;&#1090;.&#1088;&#1092;/product/221740/dvigatel-dlya-shurupoverta-interskol-18v-s-otvet-shesterney-010191c1/" TargetMode="External"/><Relationship Id="rId_hyperlink_6089" Type="http://schemas.openxmlformats.org/officeDocument/2006/relationships/hyperlink" Target="http://&#1101;&#1083;&#1077;&#1082;&#1090;&#1088;&#1086;-&#1084;&#1072;&#1088;&#1082;&#1077;&#1090;.&#1088;&#1092;/product/225994/dvigatel-dlya-shurupoverta-interskol-18v-shesternya12-zubov-d88mm-h5mm-010191c/" TargetMode="External"/><Relationship Id="rId_hyperlink_6090" Type="http://schemas.openxmlformats.org/officeDocument/2006/relationships/hyperlink" Target="http://&#1101;&#1083;&#1077;&#1082;&#1090;&#1088;&#1086;-&#1084;&#1072;&#1088;&#1082;&#1077;&#1090;.&#1088;&#1092;/product/249017/mikrodvigatel-ltf-16vt-k/" TargetMode="External"/><Relationship Id="rId_hyperlink_6091" Type="http://schemas.openxmlformats.org/officeDocument/2006/relationships/hyperlink" Target="http://&#1101;&#1083;&#1077;&#1082;&#1090;&#1088;&#1086;-&#1084;&#1072;&#1088;&#1082;&#1077;&#1090;.&#1088;&#1092;/product/232811/pilkoderzhatel-dlya-lobzika-010190b/" TargetMode="External"/><Relationship Id="rId_hyperlink_6092" Type="http://schemas.openxmlformats.org/officeDocument/2006/relationships/hyperlink" Target="http://&#1101;&#1083;&#1077;&#1082;&#1090;&#1088;&#1086;-&#1084;&#1072;&#1088;&#1082;&#1077;&#1090;.&#1088;&#1092;/product/171468/pilkoderzhatel-dlya-lobzika-diold-ple-1-02-ple-1-03-ple-1-04-860-007-002/" TargetMode="External"/><Relationship Id="rId_hyperlink_6093" Type="http://schemas.openxmlformats.org/officeDocument/2006/relationships/hyperlink" Target="http://&#1101;&#1083;&#1077;&#1082;&#1090;&#1088;&#1086;-&#1084;&#1072;&#1088;&#1082;&#1077;&#1090;.&#1088;&#1092;/product/171467/pilkoderzhatel-dlya-lobzika-makita-432643284329-010190f/" TargetMode="External"/><Relationship Id="rId_hyperlink_6094" Type="http://schemas.openxmlformats.org/officeDocument/2006/relationships/hyperlink" Target="http://&#1101;&#1083;&#1077;&#1082;&#1090;&#1088;&#1086;-&#1084;&#1072;&#1088;&#1082;&#1077;&#1090;.&#1088;&#1092;/product/232812/pilkoderzhatel-dlya-lobzika-smolensk-diold-010190c/" TargetMode="External"/><Relationship Id="rId_hyperlink_6095" Type="http://schemas.openxmlformats.org/officeDocument/2006/relationships/hyperlink" Target="http://&#1101;&#1083;&#1077;&#1082;&#1090;&#1088;&#1086;-&#1084;&#1072;&#1088;&#1082;&#1077;&#1090;.&#1088;&#1092;/product/171470/pilkoderzhatel-dlya-lobzika-fiolent-pm4-700epm5-720e-860-27-001/" TargetMode="External"/><Relationship Id="rId_hyperlink_6096" Type="http://schemas.openxmlformats.org/officeDocument/2006/relationships/hyperlink" Target="http://&#1101;&#1083;&#1077;&#1082;&#1090;&#1088;&#1086;-&#1084;&#1072;&#1088;&#1082;&#1077;&#1090;.&#1088;&#1092;/product/171469/pilkoderzhatel-dlya-lobzika-fiolent-pmz-600epmz-650e-860-27-002/" TargetMode="External"/><Relationship Id="rId_hyperlink_6097" Type="http://schemas.openxmlformats.org/officeDocument/2006/relationships/hyperlink" Target="http://&#1101;&#1083;&#1077;&#1082;&#1090;&#1088;&#1086;-&#1084;&#1072;&#1088;&#1082;&#1077;&#1090;.&#1088;&#1092;/product/171480/rolik-lobzika-kitay-tip-8-670-07-008/" TargetMode="External"/><Relationship Id="rId_hyperlink_6098" Type="http://schemas.openxmlformats.org/officeDocument/2006/relationships/hyperlink" Target="http://&#1101;&#1083;&#1077;&#1082;&#1090;&#1088;&#1086;-&#1084;&#1072;&#1088;&#1082;&#1077;&#1090;.&#1088;&#1092;/product/232803/rolik-napravlyayuschiy-dlya-lobzika-010158k/" TargetMode="External"/><Relationship Id="rId_hyperlink_6099" Type="http://schemas.openxmlformats.org/officeDocument/2006/relationships/hyperlink" Target="http://&#1101;&#1083;&#1077;&#1082;&#1090;&#1088;&#1086;-&#1084;&#1072;&#1088;&#1082;&#1077;&#1090;.&#1088;&#1092;/product/232804/rolik-napravlyayuschiy-dlya-lobzika-010158l/" TargetMode="External"/><Relationship Id="rId_hyperlink_6100" Type="http://schemas.openxmlformats.org/officeDocument/2006/relationships/hyperlink" Target="http://&#1101;&#1083;&#1077;&#1082;&#1090;&#1088;&#1086;-&#1084;&#1072;&#1088;&#1082;&#1077;&#1090;.&#1088;&#1092;/product/232805/rolik-napravlyayuschiy-dlya-lobzika-010158m/" TargetMode="External"/><Relationship Id="rId_hyperlink_6101" Type="http://schemas.openxmlformats.org/officeDocument/2006/relationships/hyperlink" Target="http://&#1101;&#1083;&#1077;&#1082;&#1090;&#1088;&#1086;-&#1084;&#1072;&#1088;&#1082;&#1077;&#1090;.&#1088;&#1092;/product/232806/rolik-napravlyayuschiy-dlya-lobzika-010158n1/" TargetMode="External"/><Relationship Id="rId_hyperlink_6102" Type="http://schemas.openxmlformats.org/officeDocument/2006/relationships/hyperlink" Target="http://&#1101;&#1083;&#1077;&#1082;&#1090;&#1088;&#1086;-&#1084;&#1072;&#1088;&#1082;&#1077;&#1090;.&#1088;&#1092;/product/232807/rolik-napravlyayuschiy-dlya-lobzika-010158p/" TargetMode="External"/><Relationship Id="rId_hyperlink_6103" Type="http://schemas.openxmlformats.org/officeDocument/2006/relationships/hyperlink" Target="http://&#1101;&#1083;&#1077;&#1082;&#1090;&#1088;&#1086;-&#1084;&#1072;&#1088;&#1082;&#1077;&#1090;.&#1088;&#1092;/product/232810/rolik-napravlyayuschiy-dlya-lobzika-010158y/" TargetMode="External"/><Relationship Id="rId_hyperlink_6104" Type="http://schemas.openxmlformats.org/officeDocument/2006/relationships/hyperlink" Target="http://&#1101;&#1083;&#1077;&#1082;&#1090;&#1088;&#1086;-&#1084;&#1072;&#1088;&#1082;&#1077;&#1090;.&#1088;&#1092;/product/232808/rolik-napravlyayuschiy-dlya-lobzika-makita-010158q/" TargetMode="External"/><Relationship Id="rId_hyperlink_6105" Type="http://schemas.openxmlformats.org/officeDocument/2006/relationships/hyperlink" Target="http://&#1101;&#1083;&#1077;&#1082;&#1090;&#1088;&#1086;-&#1084;&#1072;&#1088;&#1082;&#1077;&#1090;.&#1088;&#1092;/product/232802/rolik-napravlyayuschiy-dlya-lobzika-ple-1-10/" TargetMode="External"/><Relationship Id="rId_hyperlink_6106" Type="http://schemas.openxmlformats.org/officeDocument/2006/relationships/hyperlink" Target="http://&#1101;&#1083;&#1077;&#1082;&#1090;&#1088;&#1086;-&#1084;&#1072;&#1088;&#1082;&#1077;&#1090;.&#1088;&#1092;/product/235304/skoba-i-polzun-v-sbore-dlya-lobzika-interskol-mp-100e-010190d/" TargetMode="External"/><Relationship Id="rId_hyperlink_6107" Type="http://schemas.openxmlformats.org/officeDocument/2006/relationships/hyperlink" Target="http://&#1101;&#1083;&#1077;&#1082;&#1090;&#1088;&#1086;-&#1084;&#1072;&#1088;&#1082;&#1077;&#1090;.&#1088;&#1092;/product/173964/vyklyuchatel-bochonok-bez-fiksatora-266/" TargetMode="External"/><Relationship Id="rId_hyperlink_6108" Type="http://schemas.openxmlformats.org/officeDocument/2006/relationships/hyperlink" Target="http://&#1101;&#1083;&#1077;&#1082;&#1090;&#1088;&#1086;-&#1084;&#1072;&#1088;&#1082;&#1077;&#1090;.&#1088;&#1092;/product/173968/vyklyuchatel-bochonok-malyy-166/" TargetMode="External"/><Relationship Id="rId_hyperlink_6109" Type="http://schemas.openxmlformats.org/officeDocument/2006/relationships/hyperlink" Target="http://&#1101;&#1083;&#1077;&#1082;&#1090;&#1088;&#1086;-&#1084;&#1072;&#1088;&#1082;&#1077;&#1090;.&#1088;&#1092;/product/225629/vyklyuchatel-bochonok-malyy-170/" TargetMode="External"/><Relationship Id="rId_hyperlink_6110" Type="http://schemas.openxmlformats.org/officeDocument/2006/relationships/hyperlink" Target="http://&#1101;&#1083;&#1077;&#1082;&#1090;&#1088;&#1086;-&#1084;&#1072;&#1088;&#1082;&#1077;&#1090;.&#1088;&#1092;/product/173973/vyklyuchatel-bochonok-malyy-171/" TargetMode="External"/><Relationship Id="rId_hyperlink_6111" Type="http://schemas.openxmlformats.org/officeDocument/2006/relationships/hyperlink" Target="http://&#1101;&#1083;&#1077;&#1082;&#1090;&#1088;&#1086;-&#1084;&#1072;&#1088;&#1082;&#1077;&#1090;.&#1088;&#1092;/product/173978/vyklyuchatel-gus-bez-fiksatora-219/" TargetMode="External"/><Relationship Id="rId_hyperlink_6112" Type="http://schemas.openxmlformats.org/officeDocument/2006/relationships/hyperlink" Target="http://&#1101;&#1083;&#1077;&#1082;&#1090;&#1088;&#1086;-&#1084;&#1072;&#1088;&#1082;&#1077;&#1090;.&#1088;&#1092;/product/173979/vyklyuchatel-gus-dlinnyy-s-tolstym-fiksatorom-178/" TargetMode="External"/><Relationship Id="rId_hyperlink_6113" Type="http://schemas.openxmlformats.org/officeDocument/2006/relationships/hyperlink" Target="http://&#1101;&#1083;&#1077;&#1082;&#1090;&#1088;&#1086;-&#1084;&#1072;&#1088;&#1082;&#1077;&#1090;.&#1088;&#1092;/product/173980/vyklyuchatel-gus-dlinnyy-s-tonkim-fiksatorom-176/" TargetMode="External"/><Relationship Id="rId_hyperlink_6114" Type="http://schemas.openxmlformats.org/officeDocument/2006/relationships/hyperlink" Target="http://&#1101;&#1083;&#1077;&#1082;&#1090;&#1088;&#1086;-&#1084;&#1072;&#1088;&#1082;&#1077;&#1090;.&#1088;&#1092;/product/145120/vyklyuchatel-gus-dlinnyy-s-tonkim-fiksatorom-179/" TargetMode="External"/><Relationship Id="rId_hyperlink_6115" Type="http://schemas.openxmlformats.org/officeDocument/2006/relationships/hyperlink" Target="http://&#1101;&#1083;&#1077;&#1082;&#1090;&#1088;&#1086;-&#1084;&#1072;&#1088;&#1082;&#1077;&#1090;.&#1088;&#1092;/product/145121/vyklyuchatel-gus-korotkiy-s-tolstym-fiksatorom-177/" TargetMode="External"/><Relationship Id="rId_hyperlink_6116" Type="http://schemas.openxmlformats.org/officeDocument/2006/relationships/hyperlink" Target="http://&#1101;&#1083;&#1077;&#1082;&#1090;&#1088;&#1086;-&#1084;&#1072;&#1088;&#1082;&#1077;&#1090;.&#1088;&#1092;/product/128130/vyklyuchatel-bk-01-8a-bez-fiksacii-116/" TargetMode="External"/><Relationship Id="rId_hyperlink_6117" Type="http://schemas.openxmlformats.org/officeDocument/2006/relationships/hyperlink" Target="http://&#1101;&#1083;&#1077;&#1082;&#1090;&#1088;&#1086;-&#1084;&#1072;&#1088;&#1082;&#1077;&#1090;.&#1088;&#1092;/product/128131/vyklyuchatel-bk-8a-s-fiksaciey-v-nazhatom-polozhenii-115/" TargetMode="External"/><Relationship Id="rId_hyperlink_6118" Type="http://schemas.openxmlformats.org/officeDocument/2006/relationships/hyperlink" Target="http://&#1101;&#1083;&#1077;&#1082;&#1090;&#1088;&#1086;-&#1084;&#1072;&#1088;&#1082;&#1077;&#1090;.&#1088;&#1092;/product/242948/vyklyuchatel-off-on-4-pin-250v-15a-dlya-elektrooborudivaniya-krasno-zelenyy-kcd4/" TargetMode="External"/><Relationship Id="rId_hyperlink_6119" Type="http://schemas.openxmlformats.org/officeDocument/2006/relationships/hyperlink" Target="http://&#1101;&#1083;&#1077;&#1082;&#1090;&#1088;&#1086;-&#1084;&#1072;&#1088;&#1082;&#1077;&#1090;.&#1088;&#1092;/product/242949/vyklyuchatel-off-on-4-pin-250v-15a-dlya-elektrooborudivaniya-chernyy-kcd4/" TargetMode="External"/><Relationship Id="rId_hyperlink_6120" Type="http://schemas.openxmlformats.org/officeDocument/2006/relationships/hyperlink" Target="http://&#1101;&#1083;&#1077;&#1082;&#1090;&#1088;&#1086;-&#1084;&#1072;&#1088;&#1082;&#1077;&#1090;.&#1088;&#1092;/product/230555/vyklyuchatel-sparky-ma-2000-251/" TargetMode="External"/><Relationship Id="rId_hyperlink_6121" Type="http://schemas.openxmlformats.org/officeDocument/2006/relationships/hyperlink" Target="http://&#1101;&#1083;&#1077;&#1082;&#1090;&#1088;&#1086;-&#1084;&#1072;&#1088;&#1082;&#1077;&#1090;.&#1088;&#1092;/product/225945/vyklyuchatel-dlya-vshm-ferm-235/" TargetMode="External"/><Relationship Id="rId_hyperlink_6122" Type="http://schemas.openxmlformats.org/officeDocument/2006/relationships/hyperlink" Target="http://&#1101;&#1083;&#1077;&#1082;&#1090;&#1088;&#1086;-&#1084;&#1072;&#1088;&#1082;&#1077;&#1090;.&#1088;&#1092;/product/145132/vyklyuchatel-dlya-dreli-revers-257/" TargetMode="External"/><Relationship Id="rId_hyperlink_6123" Type="http://schemas.openxmlformats.org/officeDocument/2006/relationships/hyperlink" Target="http://&#1101;&#1083;&#1077;&#1082;&#1090;&#1088;&#1086;-&#1084;&#1072;&#1088;&#1082;&#1077;&#1090;.&#1088;&#1092;/product/225626/vyklyuchatel-dlya-dreli-1m-5a-lomov-109/" TargetMode="External"/><Relationship Id="rId_hyperlink_6124" Type="http://schemas.openxmlformats.org/officeDocument/2006/relationships/hyperlink" Target="http://&#1101;&#1083;&#1077;&#1082;&#1090;&#1088;&#1086;-&#1084;&#1072;&#1088;&#1082;&#1077;&#1090;.&#1088;&#1092;/product/145122/vyklyuchatel-dlya-dreli-2m-35a-revers-lomov-110/" TargetMode="External"/><Relationship Id="rId_hyperlink_6125" Type="http://schemas.openxmlformats.org/officeDocument/2006/relationships/hyperlink" Target="http://&#1101;&#1083;&#1077;&#1082;&#1090;&#1088;&#1086;-&#1084;&#1072;&#1088;&#1082;&#1077;&#1090;.&#1088;&#1092;/product/145123/vyklyuchatel-dlya-dreli-2m-5a-revers-lomov-111/" TargetMode="External"/><Relationship Id="rId_hyperlink_6126" Type="http://schemas.openxmlformats.org/officeDocument/2006/relationships/hyperlink" Target="http://&#1101;&#1083;&#1077;&#1082;&#1090;&#1088;&#1086;-&#1084;&#1072;&#1088;&#1082;&#1077;&#1090;.&#1088;&#1092;/product/128120/vyklyuchatel-dlya-dreli-blackdecker-147/" TargetMode="External"/><Relationship Id="rId_hyperlink_6127" Type="http://schemas.openxmlformats.org/officeDocument/2006/relationships/hyperlink" Target="http://&#1101;&#1083;&#1077;&#1082;&#1090;&#1088;&#1086;-&#1084;&#1072;&#1088;&#1082;&#1077;&#1090;.&#1088;&#1092;/product/128124/vyklyuchatel-dlya-dreli-dwt-6a-pryamoy-revers-121/" TargetMode="External"/><Relationship Id="rId_hyperlink_6128" Type="http://schemas.openxmlformats.org/officeDocument/2006/relationships/hyperlink" Target="http://&#1101;&#1083;&#1077;&#1082;&#1090;&#1088;&#1086;-&#1084;&#1072;&#1088;&#1082;&#1077;&#1090;.&#1088;&#1092;/product/218266/vyklyuchatel-dlya-dreli-dwt-s-regulyatorom-oborotov-236/" TargetMode="External"/><Relationship Id="rId_hyperlink_6129" Type="http://schemas.openxmlformats.org/officeDocument/2006/relationships/hyperlink" Target="http://&#1101;&#1083;&#1077;&#1082;&#1090;&#1088;&#1086;-&#1084;&#1072;&#1088;&#1082;&#1077;&#1090;.&#1088;&#1092;/product/183895/vyklyuchatel-dlya-dreli-ferm-6a-120/" TargetMode="External"/><Relationship Id="rId_hyperlink_6130" Type="http://schemas.openxmlformats.org/officeDocument/2006/relationships/hyperlink" Target="http://&#1101;&#1083;&#1077;&#1082;&#1090;&#1088;&#1086;-&#1084;&#1072;&#1088;&#1082;&#1077;&#1090;.&#1088;&#1092;/product/225627/vyklyuchatel-dlya-dreli-hitachi-319/" TargetMode="External"/><Relationship Id="rId_hyperlink_6131" Type="http://schemas.openxmlformats.org/officeDocument/2006/relationships/hyperlink" Target="http://&#1101;&#1083;&#1077;&#1082;&#1090;&#1088;&#1086;-&#1084;&#1072;&#1088;&#1082;&#1077;&#1090;.&#1088;&#1092;/product/160533/vyklyuchatel-dlya-dreli-makita-64106408hp-1500-299/" TargetMode="External"/><Relationship Id="rId_hyperlink_6132" Type="http://schemas.openxmlformats.org/officeDocument/2006/relationships/hyperlink" Target="http://&#1101;&#1083;&#1077;&#1082;&#1090;&#1088;&#1086;-&#1084;&#1072;&#1088;&#1082;&#1077;&#1090;.&#1088;&#1092;/product/145138/vyklyuchatel-dlya-dreli-topex-6a-119/" TargetMode="External"/><Relationship Id="rId_hyperlink_6133" Type="http://schemas.openxmlformats.org/officeDocument/2006/relationships/hyperlink" Target="http://&#1101;&#1083;&#1077;&#1082;&#1090;&#1088;&#1086;-&#1084;&#1072;&#1088;&#1082;&#1077;&#1090;.&#1088;&#1092;/product/128129/vyklyuchatel-dlya-dreli-analog-6r-mod-12-6a4a-revers-118/" TargetMode="External"/><Relationship Id="rId_hyperlink_6134" Type="http://schemas.openxmlformats.org/officeDocument/2006/relationships/hyperlink" Target="http://&#1101;&#1083;&#1077;&#1082;&#1090;&#1088;&#1086;-&#1084;&#1072;&#1088;&#1082;&#1077;&#1090;.&#1088;&#1092;/product/150036/vyklyuchatel-dlya-dreli-bue-mod-01-2a-104/" TargetMode="External"/><Relationship Id="rId_hyperlink_6135" Type="http://schemas.openxmlformats.org/officeDocument/2006/relationships/hyperlink" Target="http://&#1101;&#1083;&#1077;&#1082;&#1090;&#1088;&#1086;-&#1084;&#1072;&#1088;&#1082;&#1077;&#1090;.&#1088;&#1092;/product/142074/vyklyuchatel-dlya-dreli-bue-mod-03-35a-105/" TargetMode="External"/><Relationship Id="rId_hyperlink_6136" Type="http://schemas.openxmlformats.org/officeDocument/2006/relationships/hyperlink" Target="http://&#1101;&#1083;&#1077;&#1082;&#1090;&#1088;&#1086;-&#1084;&#1072;&#1088;&#1082;&#1077;&#1090;.&#1088;&#1092;/product/225572/vyklyuchatel-dlya-dreli-bue-mod-03-r235a-107/" TargetMode="External"/><Relationship Id="rId_hyperlink_6137" Type="http://schemas.openxmlformats.org/officeDocument/2006/relationships/hyperlink" Target="http://&#1101;&#1083;&#1077;&#1082;&#1090;&#1088;&#1086;-&#1084;&#1072;&#1088;&#1082;&#1077;&#1090;.&#1088;&#1092;/product/142071/vyklyuchatel-dlya-dreli-interskol-d-500erdu-650erdu-780erdu-800er-123/" TargetMode="External"/><Relationship Id="rId_hyperlink_6138" Type="http://schemas.openxmlformats.org/officeDocument/2006/relationships/hyperlink" Target="http://&#1101;&#1083;&#1077;&#1082;&#1090;&#1088;&#1086;-&#1084;&#1072;&#1088;&#1082;&#1077;&#1090;.&#1088;&#1092;/product/160528/vyklyuchatel-dlya-dreli-kitay-194/" TargetMode="External"/><Relationship Id="rId_hyperlink_6139" Type="http://schemas.openxmlformats.org/officeDocument/2006/relationships/hyperlink" Target="http://&#1101;&#1083;&#1077;&#1082;&#1090;&#1088;&#1086;-&#1084;&#1072;&#1088;&#1082;&#1077;&#1090;.&#1088;&#1092;/product/225584/vyklyuchatel-dlya-dreli-kitay-207/" TargetMode="External"/><Relationship Id="rId_hyperlink_6140" Type="http://schemas.openxmlformats.org/officeDocument/2006/relationships/hyperlink" Target="http://&#1101;&#1083;&#1077;&#1082;&#1090;&#1088;&#1086;-&#1084;&#1072;&#1088;&#1082;&#1077;&#1090;.&#1088;&#1092;/product/150040/vyklyuchatel-dlya-dreli-promtek-146/" TargetMode="External"/><Relationship Id="rId_hyperlink_6141" Type="http://schemas.openxmlformats.org/officeDocument/2006/relationships/hyperlink" Target="http://&#1101;&#1083;&#1077;&#1082;&#1090;&#1088;&#1086;-&#1084;&#1072;&#1088;&#1082;&#1077;&#1090;.&#1088;&#1092;/product/225576/vyklyuchatel-dlya-dreli-perforatora-aeg-320/" TargetMode="External"/><Relationship Id="rId_hyperlink_6142" Type="http://schemas.openxmlformats.org/officeDocument/2006/relationships/hyperlink" Target="http://&#1101;&#1083;&#1077;&#1082;&#1090;&#1088;&#1086;-&#1084;&#1072;&#1088;&#1082;&#1077;&#1090;.&#1088;&#1092;/product/145129/vyklyuchatel-dlya-dreli-234/" TargetMode="External"/><Relationship Id="rId_hyperlink_6143" Type="http://schemas.openxmlformats.org/officeDocument/2006/relationships/hyperlink" Target="http://&#1101;&#1083;&#1077;&#1082;&#1090;&#1088;&#1086;-&#1084;&#1072;&#1088;&#1082;&#1077;&#1090;.&#1088;&#1092;/product/183896/vyklyuchatel-dlya-zernodrobilki-fermer-tip-2-277/" TargetMode="External"/><Relationship Id="rId_hyperlink_6144" Type="http://schemas.openxmlformats.org/officeDocument/2006/relationships/hyperlink" Target="http://&#1101;&#1083;&#1077;&#1082;&#1090;&#1088;&#1086;-&#1084;&#1072;&#1088;&#1082;&#1077;&#1090;.&#1088;&#1092;/product/225578/vyklyuchatel-dlya-lobzika-makita-uzkiy-kurok-323/" TargetMode="External"/><Relationship Id="rId_hyperlink_6145" Type="http://schemas.openxmlformats.org/officeDocument/2006/relationships/hyperlink" Target="http://&#1101;&#1083;&#1077;&#1082;&#1090;&#1088;&#1086;-&#1084;&#1072;&#1088;&#1082;&#1077;&#1090;.&#1088;&#1092;/product/145136/vyklyuchatel-dlya-lobzika-kitay-202/" TargetMode="External"/><Relationship Id="rId_hyperlink_6146" Type="http://schemas.openxmlformats.org/officeDocument/2006/relationships/hyperlink" Target="http://&#1101;&#1083;&#1077;&#1082;&#1090;&#1088;&#1086;-&#1084;&#1072;&#1088;&#1082;&#1077;&#1090;.&#1088;&#1092;/product/218261/vyklyuchatel-dlya-lobzika-fiolent-35a-lomov-112/" TargetMode="External"/><Relationship Id="rId_hyperlink_6147" Type="http://schemas.openxmlformats.org/officeDocument/2006/relationships/hyperlink" Target="http://&#1101;&#1083;&#1077;&#1082;&#1090;&#1088;&#1086;-&#1084;&#1072;&#1088;&#1082;&#1077;&#1090;.&#1088;&#1092;/product/230550/vyklyuchatel-dlya-lshm-rubanka-218/" TargetMode="External"/><Relationship Id="rId_hyperlink_6148" Type="http://schemas.openxmlformats.org/officeDocument/2006/relationships/hyperlink" Target="http://&#1101;&#1083;&#1077;&#1082;&#1090;&#1088;&#1086;-&#1084;&#1072;&#1088;&#1082;&#1077;&#1090;.&#1088;&#1092;/product/128135/vyklyuchatel-dlya-perforator-lobzika-s-reg-oborotov-157/" TargetMode="External"/><Relationship Id="rId_hyperlink_6149" Type="http://schemas.openxmlformats.org/officeDocument/2006/relationships/hyperlink" Target="http://&#1101;&#1083;&#1077;&#1082;&#1090;&#1088;&#1086;-&#1084;&#1072;&#1088;&#1082;&#1077;&#1090;.&#1088;&#1092;/product/142076/vyklyuchatel-dlya-perforator-lobzika-156/" TargetMode="External"/><Relationship Id="rId_hyperlink_6150" Type="http://schemas.openxmlformats.org/officeDocument/2006/relationships/hyperlink" Target="http://&#1101;&#1083;&#1077;&#1082;&#1090;&#1088;&#1086;-&#1084;&#1072;&#1088;&#1082;&#1077;&#1090;.&#1088;&#1092;/product/145143/vyklyuchatel-dlya-perforatorlobzika-s-tolstym-fiksatorom-221/" TargetMode="External"/><Relationship Id="rId_hyperlink_6151" Type="http://schemas.openxmlformats.org/officeDocument/2006/relationships/hyperlink" Target="http://&#1101;&#1083;&#1077;&#1082;&#1090;&#1088;&#1086;-&#1084;&#1072;&#1088;&#1082;&#1077;&#1090;.&#1088;&#1092;/product/145142/vyklyuchatel-dlya-perforatorlobzika-195/" TargetMode="External"/><Relationship Id="rId_hyperlink_6152" Type="http://schemas.openxmlformats.org/officeDocument/2006/relationships/hyperlink" Target="http://&#1101;&#1083;&#1077;&#1082;&#1090;&#1088;&#1086;-&#1084;&#1072;&#1088;&#1082;&#1077;&#1090;.&#1088;&#1092;/product/225581/vyklyuchatel-dlya-perforatora-24-50-184/" TargetMode="External"/><Relationship Id="rId_hyperlink_6153" Type="http://schemas.openxmlformats.org/officeDocument/2006/relationships/hyperlink" Target="http://&#1101;&#1083;&#1077;&#1082;&#1090;&#1088;&#1086;-&#1084;&#1072;&#1088;&#1082;&#1077;&#1090;.&#1088;&#1092;/product/160524/vyklyuchatel-dlya-perforatora-bosch-bez-reg-oborotov-151/" TargetMode="External"/><Relationship Id="rId_hyperlink_6154" Type="http://schemas.openxmlformats.org/officeDocument/2006/relationships/hyperlink" Target="http://&#1101;&#1083;&#1077;&#1082;&#1090;&#1088;&#1086;-&#1084;&#1072;&#1088;&#1082;&#1077;&#1090;.&#1088;&#1092;/product/128121/vyklyuchatel-dlya-perforatora-bosch-142/" TargetMode="External"/><Relationship Id="rId_hyperlink_6155" Type="http://schemas.openxmlformats.org/officeDocument/2006/relationships/hyperlink" Target="http://&#1101;&#1083;&#1077;&#1082;&#1090;&#1088;&#1086;-&#1084;&#1072;&#1088;&#1082;&#1077;&#1090;.&#1088;&#1092;/product/225628/vyklyuchatel-dlya-perforatora-makita-1201-1202-shirokiy-kurok-322/" TargetMode="External"/><Relationship Id="rId_hyperlink_6156" Type="http://schemas.openxmlformats.org/officeDocument/2006/relationships/hyperlink" Target="http://&#1101;&#1083;&#1077;&#1082;&#1090;&#1088;&#1086;-&#1084;&#1072;&#1088;&#1082;&#1077;&#1090;.&#1088;&#1092;/product/225634/vyklyuchatel-dlya-perforatora-interskol-241/" TargetMode="External"/><Relationship Id="rId_hyperlink_6157" Type="http://schemas.openxmlformats.org/officeDocument/2006/relationships/hyperlink" Target="http://&#1101;&#1083;&#1077;&#1082;&#1090;&#1088;&#1086;-&#1084;&#1072;&#1088;&#1082;&#1077;&#1090;.&#1088;&#1092;/product/160526/vyklyuchatel-dlya-perforatora-kitay-158/" TargetMode="External"/><Relationship Id="rId_hyperlink_6158" Type="http://schemas.openxmlformats.org/officeDocument/2006/relationships/hyperlink" Target="http://&#1101;&#1083;&#1077;&#1082;&#1090;&#1088;&#1086;-&#1084;&#1072;&#1088;&#1082;&#1077;&#1090;.&#1088;&#1092;/product/145148/vyklyuchatel-dlya-perforatora-s-fiksatorom-173/" TargetMode="External"/><Relationship Id="rId_hyperlink_6159" Type="http://schemas.openxmlformats.org/officeDocument/2006/relationships/hyperlink" Target="http://&#1101;&#1083;&#1077;&#1082;&#1090;&#1088;&#1086;-&#1084;&#1072;&#1088;&#1082;&#1077;&#1090;.&#1088;&#1092;/product/225099/vyklyuchatel-dlya-perforatora-fiolent-253/" TargetMode="External"/><Relationship Id="rId_hyperlink_6160" Type="http://schemas.openxmlformats.org/officeDocument/2006/relationships/hyperlink" Target="http://&#1101;&#1083;&#1077;&#1082;&#1090;&#1088;&#1086;-&#1084;&#1072;&#1088;&#1082;&#1077;&#1090;.&#1088;&#1092;/product/145146/vyklyuchatel-dlya-perforatora-199/" TargetMode="External"/><Relationship Id="rId_hyperlink_6161" Type="http://schemas.openxmlformats.org/officeDocument/2006/relationships/hyperlink" Target="http://&#1101;&#1083;&#1077;&#1082;&#1090;&#1088;&#1086;-&#1084;&#1072;&#1088;&#1082;&#1077;&#1090;.&#1088;&#1092;/product/145144/vyklyuchatel-dlya-perforatora-224/" TargetMode="External"/><Relationship Id="rId_hyperlink_6162" Type="http://schemas.openxmlformats.org/officeDocument/2006/relationships/hyperlink" Target="http://&#1101;&#1083;&#1077;&#1082;&#1090;&#1088;&#1086;-&#1084;&#1072;&#1088;&#1082;&#1077;&#1090;.&#1088;&#1092;/product/225577/vyklyuchatel-dlya-pily-makita-321/" TargetMode="External"/><Relationship Id="rId_hyperlink_6163" Type="http://schemas.openxmlformats.org/officeDocument/2006/relationships/hyperlink" Target="http://&#1101;&#1083;&#1077;&#1082;&#1090;&#1088;&#1086;-&#1084;&#1072;&#1088;&#1082;&#1077;&#1090;.&#1088;&#1092;/product/225579/vyklyuchatel-dlya-pily-makita-325/" TargetMode="External"/><Relationship Id="rId_hyperlink_6164" Type="http://schemas.openxmlformats.org/officeDocument/2006/relationships/hyperlink" Target="http://&#1101;&#1083;&#1077;&#1082;&#1090;&#1088;&#1086;-&#1084;&#1072;&#1088;&#1082;&#1077;&#1090;.&#1088;&#1092;/product/150041/vyklyuchatel-dlya-pily-diskovoy-interskol-dp-2000-124/" TargetMode="External"/><Relationship Id="rId_hyperlink_6165" Type="http://schemas.openxmlformats.org/officeDocument/2006/relationships/hyperlink" Target="http://&#1101;&#1083;&#1077;&#1082;&#1090;&#1088;&#1086;-&#1084;&#1072;&#1088;&#1082;&#1077;&#1090;.&#1088;&#1092;/product/218262/vyklyuchatel-dlya-pily-diskovoy-fiolent-pdz-70-s-fiksaciey-197/" TargetMode="External"/><Relationship Id="rId_hyperlink_6166" Type="http://schemas.openxmlformats.org/officeDocument/2006/relationships/hyperlink" Target="http://&#1101;&#1083;&#1077;&#1082;&#1090;&#1088;&#1086;-&#1084;&#1072;&#1088;&#1082;&#1077;&#1090;.&#1088;&#1092;/product/160530/vyklyuchatel-dlya-pily-cepnoy-interskol-pc-16t-pc-16t-01-s-fiksatorom-214/" TargetMode="External"/><Relationship Id="rId_hyperlink_6167" Type="http://schemas.openxmlformats.org/officeDocument/2006/relationships/hyperlink" Target="http://&#1101;&#1083;&#1077;&#1082;&#1090;&#1088;&#1086;-&#1084;&#1072;&#1088;&#1082;&#1077;&#1090;.&#1088;&#1092;/product/225098/vyklyuchatel-dlya-pily-cepnoy-kitay-2491/" TargetMode="External"/><Relationship Id="rId_hyperlink_6168" Type="http://schemas.openxmlformats.org/officeDocument/2006/relationships/hyperlink" Target="http://&#1101;&#1083;&#1077;&#1082;&#1090;&#1088;&#1086;-&#1084;&#1072;&#1088;&#1082;&#1077;&#1090;.&#1088;&#1092;/product/225632/vyklyuchatel-dlya-rubanka-213/" TargetMode="External"/><Relationship Id="rId_hyperlink_6169" Type="http://schemas.openxmlformats.org/officeDocument/2006/relationships/hyperlink" Target="http://&#1101;&#1083;&#1077;&#1082;&#1090;&#1088;&#1086;-&#1084;&#1072;&#1088;&#1082;&#1077;&#1090;.&#1088;&#1092;/product/225775/vyklyuchatel-dlya-sverlilnogo-stanka-kompressora-novogo-obrazca-131b/" TargetMode="External"/><Relationship Id="rId_hyperlink_6170" Type="http://schemas.openxmlformats.org/officeDocument/2006/relationships/hyperlink" Target="http://&#1101;&#1083;&#1077;&#1082;&#1090;&#1088;&#1086;-&#1084;&#1072;&#1088;&#1082;&#1077;&#1090;.&#1088;&#1092;/product/230547/vyklyuchatel-dlya-sverlilnogo-stanka-kompressora-pyle-vlagozaschischennyy-131l/" TargetMode="External"/><Relationship Id="rId_hyperlink_6171" Type="http://schemas.openxmlformats.org/officeDocument/2006/relationships/hyperlink" Target="http://&#1101;&#1083;&#1077;&#1082;&#1090;&#1088;&#1086;-&#1084;&#1072;&#1088;&#1082;&#1077;&#1090;.&#1088;&#1092;/product/232765/vyklyuchatel-dlya-stanka-131e/" TargetMode="External"/><Relationship Id="rId_hyperlink_6172" Type="http://schemas.openxmlformats.org/officeDocument/2006/relationships/hyperlink" Target="http://&#1101;&#1083;&#1077;&#1082;&#1090;&#1088;&#1086;-&#1084;&#1072;&#1088;&#1082;&#1077;&#1090;.&#1088;&#1092;/product/173976/vyklyuchatel-dlya-ushm-bochonok-s-bolshim-fiksatorom-162/" TargetMode="External"/><Relationship Id="rId_hyperlink_6173" Type="http://schemas.openxmlformats.org/officeDocument/2006/relationships/hyperlink" Target="http://&#1101;&#1083;&#1077;&#1082;&#1090;&#1088;&#1086;-&#1084;&#1072;&#1088;&#1082;&#1077;&#1090;.&#1088;&#1092;/product/173977/vyklyuchatel-dlya-ushm-bochonok-s-malym-fiksatorom-160/" TargetMode="External"/><Relationship Id="rId_hyperlink_6174" Type="http://schemas.openxmlformats.org/officeDocument/2006/relationships/hyperlink" Target="http://&#1101;&#1083;&#1077;&#1082;&#1090;&#1088;&#1086;-&#1084;&#1072;&#1088;&#1082;&#1077;&#1090;.&#1088;&#1092;/product/225580/vyklyuchatel-dlya-ushm-210230-141/" TargetMode="External"/><Relationship Id="rId_hyperlink_6175" Type="http://schemas.openxmlformats.org/officeDocument/2006/relationships/hyperlink" Target="http://&#1101;&#1083;&#1077;&#1082;&#1090;&#1088;&#1086;-&#1084;&#1072;&#1088;&#1082;&#1077;&#1090;.&#1088;&#1092;/product/160532/vyklyuchatel-dlya-ushm-230-239/" TargetMode="External"/><Relationship Id="rId_hyperlink_6176" Type="http://schemas.openxmlformats.org/officeDocument/2006/relationships/hyperlink" Target="http://&#1101;&#1083;&#1077;&#1082;&#1090;&#1088;&#1086;-&#1084;&#1072;&#1088;&#1082;&#1077;&#1090;.&#1088;&#1092;/product/225585/vyklyuchatel-dlya-ushm-evrotec-125-216/" TargetMode="External"/><Relationship Id="rId_hyperlink_6177" Type="http://schemas.openxmlformats.org/officeDocument/2006/relationships/hyperlink" Target="http://&#1101;&#1083;&#1077;&#1082;&#1090;&#1088;&#1086;-&#1084;&#1072;&#1088;&#1082;&#1077;&#1090;.&#1088;&#1092;/product/218271/vyklyuchatel-dlya-ushm-sparky-154-normalno-zamknutyy/" TargetMode="External"/><Relationship Id="rId_hyperlink_6178" Type="http://schemas.openxmlformats.org/officeDocument/2006/relationships/hyperlink" Target="http://&#1101;&#1083;&#1077;&#1082;&#1090;&#1088;&#1086;-&#1084;&#1072;&#1088;&#1082;&#1077;&#1090;.&#1088;&#1092;/product/218269/vyklyuchatel-dlya-ushm-sparky-238/" TargetMode="External"/><Relationship Id="rId_hyperlink_6179" Type="http://schemas.openxmlformats.org/officeDocument/2006/relationships/hyperlink" Target="http://&#1101;&#1083;&#1077;&#1082;&#1090;&#1088;&#1086;-&#1084;&#1072;&#1088;&#1082;&#1077;&#1090;.&#1088;&#1092;/product/225941/vyklyuchatel-dlya-ushm-kitay-analog-bosch-dlinnaya-344/" TargetMode="External"/><Relationship Id="rId_hyperlink_6180" Type="http://schemas.openxmlformats.org/officeDocument/2006/relationships/hyperlink" Target="http://&#1101;&#1083;&#1077;&#1082;&#1090;&#1088;&#1086;-&#1084;&#1072;&#1088;&#1082;&#1077;&#1090;.&#1088;&#1092;/product/160531/vyklyuchatel-dlya-ushm-kitay-220/" TargetMode="External"/><Relationship Id="rId_hyperlink_6181" Type="http://schemas.openxmlformats.org/officeDocument/2006/relationships/hyperlink" Target="http://&#1101;&#1083;&#1077;&#1082;&#1090;&#1088;&#1086;-&#1084;&#1072;&#1088;&#1082;&#1077;&#1090;.&#1088;&#1092;/product/225582/vyklyuchatel-dlya-ushm-s-predvyklyucheniem-198/" TargetMode="External"/><Relationship Id="rId_hyperlink_6182" Type="http://schemas.openxmlformats.org/officeDocument/2006/relationships/hyperlink" Target="http://&#1101;&#1083;&#1077;&#1082;&#1090;&#1088;&#1086;-&#1084;&#1072;&#1088;&#1082;&#1077;&#1090;.&#1088;&#1092;/product/225942/vyklyuchatel-dlya-ushm-175/" TargetMode="External"/><Relationship Id="rId_hyperlink_6183" Type="http://schemas.openxmlformats.org/officeDocument/2006/relationships/hyperlink" Target="http://&#1101;&#1083;&#1077;&#1082;&#1090;&#1088;&#1086;-&#1084;&#1072;&#1088;&#1082;&#1077;&#1090;.&#1088;&#1092;/product/225943/vyklyuchatel-dlya-ushm-193/" TargetMode="External"/><Relationship Id="rId_hyperlink_6184" Type="http://schemas.openxmlformats.org/officeDocument/2006/relationships/hyperlink" Target="http://&#1101;&#1083;&#1077;&#1082;&#1090;&#1088;&#1086;-&#1084;&#1072;&#1088;&#1082;&#1077;&#1090;.&#1088;&#1092;/product/225631/vyklyuchatel-dlya-ushm-211/" TargetMode="External"/><Relationship Id="rId_hyperlink_6185" Type="http://schemas.openxmlformats.org/officeDocument/2006/relationships/hyperlink" Target="http://&#1101;&#1083;&#1077;&#1082;&#1090;&#1088;&#1086;-&#1084;&#1072;&#1088;&#1082;&#1077;&#1090;.&#1088;&#1092;/product/225944/vyklyuchatel-dlya-ushm-212/" TargetMode="External"/><Relationship Id="rId_hyperlink_6186" Type="http://schemas.openxmlformats.org/officeDocument/2006/relationships/hyperlink" Target="http://&#1101;&#1083;&#1077;&#1082;&#1090;&#1088;&#1086;-&#1084;&#1072;&#1088;&#1082;&#1077;&#1090;.&#1088;&#1092;/product/225586/vyklyuchatel-dlya-frezera-bue-fiolent-252/" TargetMode="External"/><Relationship Id="rId_hyperlink_6187" Type="http://schemas.openxmlformats.org/officeDocument/2006/relationships/hyperlink" Target="http://&#1101;&#1083;&#1077;&#1082;&#1090;&#1088;&#1086;-&#1084;&#1072;&#1088;&#1082;&#1077;&#1090;.&#1088;&#1092;/product/225630/vyklyuchatel-dlya-frezera-kitay-206/" TargetMode="External"/><Relationship Id="rId_hyperlink_6188" Type="http://schemas.openxmlformats.org/officeDocument/2006/relationships/hyperlink" Target="http://&#1101;&#1083;&#1077;&#1082;&#1090;&#1088;&#1086;-&#1084;&#1072;&#1088;&#1082;&#1077;&#1090;.&#1088;&#1092;/product/230562/vyklyuchatel-dlya-shurupoverta-makita-62716281d-294/" TargetMode="External"/><Relationship Id="rId_hyperlink_6189" Type="http://schemas.openxmlformats.org/officeDocument/2006/relationships/hyperlink" Target="http://&#1101;&#1083;&#1077;&#1082;&#1090;&#1088;&#1086;-&#1084;&#1072;&#1088;&#1082;&#1077;&#1090;.&#1088;&#1092;/product/160527/vyklyuchatel-dlya-shurupoverta-interskol-12v-14v-18v-190/" TargetMode="External"/><Relationship Id="rId_hyperlink_6190" Type="http://schemas.openxmlformats.org/officeDocument/2006/relationships/hyperlink" Target="http://&#1101;&#1083;&#1077;&#1082;&#1090;&#1088;&#1086;-&#1084;&#1072;&#1088;&#1082;&#1077;&#1090;.&#1088;&#1092;/product/230561/vyklyuchatel-dlya-shurupoverta-interskol-da-1014418v-li-on-292/" TargetMode="External"/><Relationship Id="rId_hyperlink_6191" Type="http://schemas.openxmlformats.org/officeDocument/2006/relationships/hyperlink" Target="http://&#1101;&#1083;&#1077;&#1082;&#1090;&#1088;&#1086;-&#1084;&#1072;&#1088;&#1082;&#1077;&#1090;.&#1088;&#1092;/product/225574/vyklyuchatel-dlya-shurupoverta-interskol-dsh-10260e-308/" TargetMode="External"/><Relationship Id="rId_hyperlink_6192" Type="http://schemas.openxmlformats.org/officeDocument/2006/relationships/hyperlink" Target="http://&#1101;&#1083;&#1077;&#1082;&#1090;&#1088;&#1086;-&#1084;&#1072;&#1088;&#1082;&#1077;&#1090;.&#1088;&#1092;/product/160529/vyklyuchatel-dlya-shurupoverta-kitay-203/" TargetMode="External"/><Relationship Id="rId_hyperlink_6193" Type="http://schemas.openxmlformats.org/officeDocument/2006/relationships/hyperlink" Target="http://&#1101;&#1083;&#1077;&#1082;&#1090;&#1088;&#1086;-&#1084;&#1072;&#1088;&#1082;&#1077;&#1090;.&#1088;&#1092;/product/225997/vyklyuchatel-dlya-shurupoverta-134/" TargetMode="External"/><Relationship Id="rId_hyperlink_6194" Type="http://schemas.openxmlformats.org/officeDocument/2006/relationships/hyperlink" Target="http://&#1101;&#1083;&#1077;&#1082;&#1090;&#1088;&#1086;-&#1084;&#1072;&#1088;&#1082;&#1077;&#1090;.&#1088;&#1092;/product/225998/vyklyuchatel-dlya-shurupoverta-135/" TargetMode="External"/><Relationship Id="rId_hyperlink_6195" Type="http://schemas.openxmlformats.org/officeDocument/2006/relationships/hyperlink" Target="http://&#1101;&#1083;&#1077;&#1082;&#1090;&#1088;&#1086;-&#1084;&#1072;&#1088;&#1082;&#1077;&#1090;.&#1088;&#1092;/product/230548/vyklyuchatel-dlya-shurupoverta-s-radiatorom-187/" TargetMode="External"/><Relationship Id="rId_hyperlink_6196" Type="http://schemas.openxmlformats.org/officeDocument/2006/relationships/hyperlink" Target="http://&#1101;&#1083;&#1077;&#1082;&#1090;&#1088;&#1086;-&#1084;&#1072;&#1088;&#1082;&#1077;&#1090;.&#1088;&#1092;/product/150031/vyklyuchatel-dlya-shurupoverta-fa088a-121-72v-24/" TargetMode="External"/><Relationship Id="rId_hyperlink_6197" Type="http://schemas.openxmlformats.org/officeDocument/2006/relationships/hyperlink" Target="http://&#1101;&#1083;&#1077;&#1082;&#1090;&#1088;&#1086;-&#1084;&#1072;&#1088;&#1082;&#1077;&#1090;.&#1088;&#1092;/product/225633/vyklyuchatel-dlya-elektropily-kitay-226/" TargetMode="External"/><Relationship Id="rId_hyperlink_6198" Type="http://schemas.openxmlformats.org/officeDocument/2006/relationships/hyperlink" Target="http://&#1101;&#1083;&#1077;&#1082;&#1090;&#1088;&#1086;-&#1084;&#1072;&#1088;&#1082;&#1077;&#1090;.&#1088;&#1092;/product/150042/vyklyuchatel-dlya-elektrorubanka-interskol-p-11c-p-82tc-126/" TargetMode="External"/><Relationship Id="rId_hyperlink_6199" Type="http://schemas.openxmlformats.org/officeDocument/2006/relationships/hyperlink" Target="http://&#1101;&#1083;&#1077;&#1082;&#1090;&#1088;&#1086;-&#1084;&#1072;&#1088;&#1082;&#1077;&#1090;.&#1088;&#1092;/product/230546/vyklyuchatel-stanochnyy-onoff-131g/" TargetMode="External"/><Relationship Id="rId_hyperlink_6200" Type="http://schemas.openxmlformats.org/officeDocument/2006/relationships/hyperlink" Target="http://&#1101;&#1083;&#1077;&#1082;&#1090;&#1088;&#1086;-&#1084;&#1072;&#1088;&#1082;&#1077;&#1090;.&#1088;&#1092;/product/128136/vyklyuchatel-universalnyy-208/" TargetMode="External"/><Relationship Id="rId_hyperlink_6201" Type="http://schemas.openxmlformats.org/officeDocument/2006/relationships/hyperlink" Target="http://&#1101;&#1083;&#1077;&#1082;&#1090;&#1088;&#1086;-&#1084;&#1072;&#1088;&#1082;&#1077;&#1090;.&#1088;&#1092;/product/230560/klavisha-vyklyuchatelya-makita-9555-9558-2904/" TargetMode="External"/><Relationship Id="rId_hyperlink_6202" Type="http://schemas.openxmlformats.org/officeDocument/2006/relationships/hyperlink" Target="http://&#1101;&#1083;&#1077;&#1082;&#1090;&#1088;&#1086;-&#1084;&#1072;&#1088;&#1082;&#1077;&#1090;.&#1088;&#1092;/product/230558/klavisha-vyklyuchatelya-ushm-1251100e-2901/" TargetMode="External"/><Relationship Id="rId_hyperlink_6203" Type="http://schemas.openxmlformats.org/officeDocument/2006/relationships/hyperlink" Target="http://&#1101;&#1083;&#1077;&#1082;&#1090;&#1088;&#1086;-&#1084;&#1072;&#1088;&#1082;&#1077;&#1090;.&#1088;&#1092;/product/247969/klavisha-vyklyuchatelya-ushm-sparky-2903/" TargetMode="External"/><Relationship Id="rId_hyperlink_6204" Type="http://schemas.openxmlformats.org/officeDocument/2006/relationships/hyperlink" Target="http://&#1101;&#1083;&#1077;&#1082;&#1090;&#1088;&#1086;-&#1084;&#1072;&#1088;&#1082;&#1077;&#1090;.&#1088;&#1092;/product/225031/knopka-dlya-bolgarki/" TargetMode="External"/><Relationship Id="rId_hyperlink_6205" Type="http://schemas.openxmlformats.org/officeDocument/2006/relationships/hyperlink" Target="http://&#1101;&#1083;&#1077;&#1082;&#1090;&#1088;&#1086;-&#1084;&#1072;&#1088;&#1082;&#1077;&#1090;.&#1088;&#1092;/product/227091/knopka-dlya-elekroinstrumenta-dwt-180ws-256/" TargetMode="External"/><Relationship Id="rId_hyperlink_6206" Type="http://schemas.openxmlformats.org/officeDocument/2006/relationships/hyperlink" Target="http://&#1101;&#1083;&#1077;&#1082;&#1090;&#1088;&#1086;-&#1084;&#1072;&#1088;&#1082;&#1077;&#1090;.&#1088;&#1092;/product/225932/knopka-dlya-elekroinstrumenta-fa2-22db-4a-250v-8a-125v-8179/" TargetMode="External"/><Relationship Id="rId_hyperlink_6207" Type="http://schemas.openxmlformats.org/officeDocument/2006/relationships/hyperlink" Target="http://&#1101;&#1083;&#1077;&#1082;&#1090;&#1088;&#1086;-&#1084;&#1072;&#1088;&#1082;&#1077;&#1090;.&#1088;&#1092;/product/225931/knopka-dlya-elekroinstrumenta-fa2-41bw-4a-250v-8a-125v-8196/" TargetMode="External"/><Relationship Id="rId_hyperlink_6208" Type="http://schemas.openxmlformats.org/officeDocument/2006/relationships/hyperlink" Target="http://&#1101;&#1083;&#1077;&#1082;&#1090;&#1088;&#1086;-&#1084;&#1072;&#1088;&#1082;&#1077;&#1090;.&#1088;&#1092;/product/225928/knopka-dlya-elekroinstrumenta-fa2-61bek-6a-250v-8027b/" TargetMode="External"/><Relationship Id="rId_hyperlink_6209" Type="http://schemas.openxmlformats.org/officeDocument/2006/relationships/hyperlink" Target="http://&#1101;&#1083;&#1077;&#1082;&#1090;&#1088;&#1086;-&#1084;&#1072;&#1088;&#1082;&#1077;&#1090;.&#1088;&#1092;/product/225935/knopka-dlya-elekroinstrumenta-fa2-62b-10a-150v-8224/" TargetMode="External"/><Relationship Id="rId_hyperlink_6210" Type="http://schemas.openxmlformats.org/officeDocument/2006/relationships/hyperlink" Target="http://&#1101;&#1083;&#1077;&#1082;&#1090;&#1088;&#1086;-&#1084;&#1072;&#1088;&#1082;&#1077;&#1090;.&#1088;&#1092;/product/225933/knopka-dlya-elekroinstrumenta-fa2-62w-87a-250v-8222d/" TargetMode="External"/><Relationship Id="rId_hyperlink_6211" Type="http://schemas.openxmlformats.org/officeDocument/2006/relationships/hyperlink" Target="http://&#1101;&#1083;&#1077;&#1082;&#1090;&#1088;&#1086;-&#1084;&#1072;&#1088;&#1082;&#1077;&#1090;.&#1088;&#1092;/product/225937/knopka-dlya-elekroinstrumenta-fa2-72bek-1412a-125v-8005/" TargetMode="External"/><Relationship Id="rId_hyperlink_6212" Type="http://schemas.openxmlformats.org/officeDocument/2006/relationships/hyperlink" Target="http://&#1101;&#1083;&#1077;&#1082;&#1090;&#1088;&#1086;-&#1084;&#1072;&#1088;&#1082;&#1077;&#1090;.&#1088;&#1092;/product/225938/knopka-dlya-elekroinstrumenta-fa2-81b-8a-250v-8221/" TargetMode="External"/><Relationship Id="rId_hyperlink_6213" Type="http://schemas.openxmlformats.org/officeDocument/2006/relationships/hyperlink" Target="http://&#1101;&#1083;&#1077;&#1082;&#1090;&#1088;&#1086;-&#1084;&#1072;&#1088;&#1082;&#1077;&#1090;.&#1088;&#1092;/product/145155/plavnyy-pusk-180-do-2500vt-uvelichivaet-srok-sluzhby/" TargetMode="External"/><Relationship Id="rId_hyperlink_6214" Type="http://schemas.openxmlformats.org/officeDocument/2006/relationships/hyperlink" Target="http://&#1101;&#1083;&#1077;&#1082;&#1090;&#1088;&#1086;-&#1084;&#1072;&#1088;&#1082;&#1077;&#1090;.&#1088;&#1092;/product/145156/plavnyy-pusk-181-do-2500vt-uvelichivaet-srok-sluzhby/" TargetMode="External"/><Relationship Id="rId_hyperlink_6215" Type="http://schemas.openxmlformats.org/officeDocument/2006/relationships/hyperlink" Target="http://&#1101;&#1083;&#1077;&#1082;&#1090;&#1088;&#1086;-&#1084;&#1072;&#1088;&#1082;&#1077;&#1090;.&#1088;&#1092;/product/145152/plavnyy-pusk-183-200-1800vt-s-regulir-vremeni-srabatyvaniya-2-7sek-uvelichivaet-srok-sluzhby/" TargetMode="External"/><Relationship Id="rId_hyperlink_6216" Type="http://schemas.openxmlformats.org/officeDocument/2006/relationships/hyperlink" Target="http://&#1101;&#1083;&#1077;&#1082;&#1090;&#1088;&#1086;-&#1084;&#1072;&#1088;&#1082;&#1077;&#1090;.&#1088;&#1092;/product/142073/plavnyy-pusk-3071-dlya-ushm-elektrokos-elektropil-12a-uvelichivaet-srok-sluzhby/" TargetMode="External"/><Relationship Id="rId_hyperlink_6217" Type="http://schemas.openxmlformats.org/officeDocument/2006/relationships/hyperlink" Target="http://&#1101;&#1083;&#1077;&#1082;&#1090;&#1088;&#1086;-&#1084;&#1072;&#1088;&#1082;&#1077;&#1090;.&#1088;&#1092;/product/145154/plavnyy-pusk-3072-dlya-ushm-elektrokos-elektropil-20a-uvelichivaet-srok-sluzhby/" TargetMode="External"/><Relationship Id="rId_hyperlink_6218" Type="http://schemas.openxmlformats.org/officeDocument/2006/relationships/hyperlink" Target="http://&#1101;&#1083;&#1077;&#1082;&#1090;&#1088;&#1086;-&#1084;&#1072;&#1088;&#1082;&#1077;&#1090;.&#1088;&#1092;/product/230556/regulyator-oborotov-mshu-kitay-269/" TargetMode="External"/><Relationship Id="rId_hyperlink_6219" Type="http://schemas.openxmlformats.org/officeDocument/2006/relationships/hyperlink" Target="http://&#1101;&#1083;&#1077;&#1082;&#1090;&#1088;&#1086;-&#1084;&#1072;&#1088;&#1082;&#1077;&#1090;.&#1088;&#1092;/product/230553/regulyator-oborotov-ushm-lobzik-perforator-244/" TargetMode="External"/><Relationship Id="rId_hyperlink_6220" Type="http://schemas.openxmlformats.org/officeDocument/2006/relationships/hyperlink" Target="http://&#1101;&#1083;&#1077;&#1082;&#1090;&#1088;&#1086;-&#1084;&#1072;&#1088;&#1082;&#1077;&#1090;.&#1088;&#1092;/product/230554/regulyator-oborotov-ushm-lobzik-perforator-246/" TargetMode="External"/><Relationship Id="rId_hyperlink_6221" Type="http://schemas.openxmlformats.org/officeDocument/2006/relationships/hyperlink" Target="http://&#1101;&#1083;&#1077;&#1082;&#1090;&#1088;&#1086;-&#1084;&#1072;&#1088;&#1082;&#1077;&#1090;.&#1088;&#1092;/product/236236/remen-106-xl-shir-8mm-sturm-bs-8580-lshm-kalibr-poliuret-de/" TargetMode="External"/><Relationship Id="rId_hyperlink_6222" Type="http://schemas.openxmlformats.org/officeDocument/2006/relationships/hyperlink" Target="http://&#1101;&#1083;&#1077;&#1082;&#1090;&#1088;&#1086;-&#1084;&#1072;&#1088;&#1082;&#1077;&#1090;.&#1088;&#1092;/product/236239/remen-130-xl-k-rubankam-rebir-moskva-010070-130-xl-20-xl0065cx61/" TargetMode="External"/><Relationship Id="rId_hyperlink_6223" Type="http://schemas.openxmlformats.org/officeDocument/2006/relationships/hyperlink" Target="http://&#1101;&#1083;&#1077;&#1082;&#1090;&#1088;&#1086;-&#1084;&#1072;&#1088;&#1082;&#1077;&#1090;.&#1088;&#1092;/product/236240/remen-130-xl16-k-rubankam-rebir-import/" TargetMode="External"/><Relationship Id="rId_hyperlink_6224" Type="http://schemas.openxmlformats.org/officeDocument/2006/relationships/hyperlink" Target="http://&#1101;&#1083;&#1077;&#1082;&#1090;&#1088;&#1086;-&#1084;&#1072;&#1088;&#1082;&#1077;&#1090;.&#1088;&#1092;/product/236241/remen-177-htd-3m-shir-12mm-dlya-rubblackdecker-kw-712-poliuret-de/" TargetMode="External"/><Relationship Id="rId_hyperlink_6225" Type="http://schemas.openxmlformats.org/officeDocument/2006/relationships/hyperlink" Target="http://&#1101;&#1083;&#1077;&#1082;&#1090;&#1088;&#1086;-&#1084;&#1072;&#1088;&#1082;&#1077;&#1090;.&#1088;&#1092;/product/236242/remen-210-3m-15mm-dlya-rub-rebir-poliuret-de/" TargetMode="External"/><Relationship Id="rId_hyperlink_6226" Type="http://schemas.openxmlformats.org/officeDocument/2006/relationships/hyperlink" Target="http://&#1101;&#1083;&#1077;&#1082;&#1090;&#1088;&#1086;-&#1084;&#1072;&#1088;&#1082;&#1077;&#1090;.&#1088;&#1092;/product/236243/remen-225-htd-3m-1516-shir-16mm-zubov-75-dlya-lshm-interskol-baikal-bosch-poliuret-de/" TargetMode="External"/><Relationship Id="rId_hyperlink_6227" Type="http://schemas.openxmlformats.org/officeDocument/2006/relationships/hyperlink" Target="http://&#1101;&#1083;&#1077;&#1082;&#1090;&#1088;&#1086;-&#1084;&#1072;&#1088;&#1082;&#1077;&#1090;.&#1088;&#1092;/product/236244/remen-267-3m-shir-17mm-zubov-89-dlya-rubanka-interskol-iz-p102-m-baikal-poliuret-de/" TargetMode="External"/><Relationship Id="rId_hyperlink_6228" Type="http://schemas.openxmlformats.org/officeDocument/2006/relationships/hyperlink" Target="http://&#1101;&#1083;&#1077;&#1082;&#1090;&#1088;&#1086;-&#1084;&#1072;&#1088;&#1082;&#1077;&#1090;.&#1088;&#1092;/product/236245/remen-288-3m-shir-10mm-dlya-rubblackdecker-ka-75-kw-712/" TargetMode="External"/><Relationship Id="rId_hyperlink_6229" Type="http://schemas.openxmlformats.org/officeDocument/2006/relationships/hyperlink" Target="http://&#1101;&#1083;&#1077;&#1082;&#1090;&#1088;&#1086;-&#1084;&#1072;&#1088;&#1082;&#1077;&#1090;.&#1088;&#1092;/product/236246/remen-300-3m-6mm-dlya-lshm-makita-9910-9911k-9912-poliuret-de/" TargetMode="External"/><Relationship Id="rId_hyperlink_6230" Type="http://schemas.openxmlformats.org/officeDocument/2006/relationships/hyperlink" Target="http://&#1101;&#1083;&#1077;&#1082;&#1090;&#1088;&#1086;-&#1084;&#1072;&#1088;&#1082;&#1077;&#1090;.&#1088;&#1092;/product/236248/remen-3m-267-17-poliuretan-baykal-r-102-r-82/" TargetMode="External"/><Relationship Id="rId_hyperlink_6231" Type="http://schemas.openxmlformats.org/officeDocument/2006/relationships/hyperlink" Target="http://&#1101;&#1083;&#1077;&#1082;&#1090;&#1088;&#1086;-&#1084;&#1072;&#1088;&#1082;&#1077;&#1090;.&#1088;&#1092;/product/236249/remen-3pj-202-rubanok-kalibr-r750-r-dr-pu/" TargetMode="External"/><Relationship Id="rId_hyperlink_6232" Type="http://schemas.openxmlformats.org/officeDocument/2006/relationships/hyperlink" Target="http://&#1101;&#1083;&#1077;&#1082;&#1090;&#1088;&#1086;-&#1084;&#1072;&#1088;&#1082;&#1077;&#1090;.&#1088;&#1092;/product/236294/remen-3m-225-14mm-dlya-lshm-bosch-gbs-75-rubankov-diold-010070-3v-u/" TargetMode="External"/><Relationship Id="rId_hyperlink_6233" Type="http://schemas.openxmlformats.org/officeDocument/2006/relationships/hyperlink" Target="http://&#1101;&#1083;&#1077;&#1082;&#1090;&#1088;&#1086;-&#1084;&#1072;&#1088;&#1082;&#1077;&#1090;.&#1088;&#1092;/product/236250/remen-3rj-202-dlya-elektrorubanka-kalibr-re-750r-0100703pj-202/" TargetMode="External"/><Relationship Id="rId_hyperlink_6234" Type="http://schemas.openxmlformats.org/officeDocument/2006/relationships/hyperlink" Target="http://&#1101;&#1083;&#1077;&#1082;&#1090;&#1088;&#1086;-&#1084;&#1072;&#1088;&#1082;&#1077;&#1090;.&#1088;&#1092;/product/236251/remen-3rj-220-rubanok-kw-712-bleken-deker-i-dr/" TargetMode="External"/><Relationship Id="rId_hyperlink_6235" Type="http://schemas.openxmlformats.org/officeDocument/2006/relationships/hyperlink" Target="http://&#1101;&#1083;&#1077;&#1082;&#1090;&#1088;&#1086;-&#1084;&#1072;&#1088;&#1082;&#1077;&#1090;.&#1088;&#1092;/product/236253/remen-4pj-202-rubanok-kitay-pu/" TargetMode="External"/><Relationship Id="rId_hyperlink_6236" Type="http://schemas.openxmlformats.org/officeDocument/2006/relationships/hyperlink" Target="http://&#1101;&#1083;&#1077;&#1082;&#1090;&#1088;&#1086;-&#1084;&#1072;&#1088;&#1082;&#1077;&#1090;.&#1088;&#1092;/product/236293/remen-4pj-256-p-82tc-interskol-kalibr-re-700st/" TargetMode="External"/><Relationship Id="rId_hyperlink_6237" Type="http://schemas.openxmlformats.org/officeDocument/2006/relationships/hyperlink" Target="http://&#1101;&#1083;&#1077;&#1082;&#1090;&#1088;&#1086;-&#1084;&#1072;&#1088;&#1082;&#1077;&#1090;.&#1088;&#1092;/product/236254/remen-4pj-265-dlya-rubanka-interskol-r-82ts102-makita-1911b-1125-010185g-225069-aez/" TargetMode="External"/><Relationship Id="rId_hyperlink_6238" Type="http://schemas.openxmlformats.org/officeDocument/2006/relationships/hyperlink" Target="http://&#1101;&#1083;&#1077;&#1082;&#1090;&#1088;&#1086;-&#1084;&#1072;&#1088;&#1082;&#1077;&#1090;.&#1088;&#1092;/product/236255/remen-4pj-285-dlya-rubanka-sturm-r1088-010185d-poliuret/" TargetMode="External"/><Relationship Id="rId_hyperlink_6239" Type="http://schemas.openxmlformats.org/officeDocument/2006/relationships/hyperlink" Target="http://&#1101;&#1083;&#1077;&#1082;&#1090;&#1088;&#1086;-&#1084;&#1072;&#1088;&#1082;&#1077;&#1090;.&#1088;&#1092;/product/236256/remen-5pj-230-dlya-betonomeshalki-kitay-aez-010070aez/" TargetMode="External"/><Relationship Id="rId_hyperlink_6240" Type="http://schemas.openxmlformats.org/officeDocument/2006/relationships/hyperlink" Target="http://&#1101;&#1083;&#1077;&#1082;&#1090;&#1088;&#1086;-&#1084;&#1072;&#1088;&#1082;&#1077;&#1090;.&#1088;&#1092;/product/236257/remen-5pj-256-shir-12mm-dlya-elrubanka-sturm-r-1011-poliuret-de/" TargetMode="External"/><Relationship Id="rId_hyperlink_6241" Type="http://schemas.openxmlformats.org/officeDocument/2006/relationships/hyperlink" Target="http://&#1101;&#1083;&#1077;&#1082;&#1090;&#1088;&#1086;-&#1084;&#1072;&#1088;&#1082;&#1077;&#1090;.&#1088;&#1092;/product/236258/remen-5rj-610-dlya-betonomeshalki-kitay-lebedyan-0100705pj-610-aez/" TargetMode="External"/><Relationship Id="rId_hyperlink_6242" Type="http://schemas.openxmlformats.org/officeDocument/2006/relationships/hyperlink" Target="http://&#1101;&#1083;&#1077;&#1082;&#1090;&#1088;&#1086;-&#1084;&#1072;&#1088;&#1082;&#1077;&#1090;.&#1088;&#1092;/product/236291/remen-5rj-630-dlya-betonomeshalki-kitay-lebedyan-0100705pj-630aez/" TargetMode="External"/><Relationship Id="rId_hyperlink_6243" Type="http://schemas.openxmlformats.org/officeDocument/2006/relationships/hyperlink" Target="http://&#1101;&#1083;&#1077;&#1082;&#1090;&#1088;&#1086;-&#1084;&#1072;&#1088;&#1082;&#1077;&#1090;.&#1088;&#1092;/product/236259/remen-6pj-325-dlya-rubanka-diold-re-1200-i-dr-pu/" TargetMode="External"/><Relationship Id="rId_hyperlink_6244" Type="http://schemas.openxmlformats.org/officeDocument/2006/relationships/hyperlink" Target="http://&#1101;&#1083;&#1077;&#1082;&#1090;&#1088;&#1086;-&#1084;&#1072;&#1088;&#1082;&#1077;&#1090;.&#1088;&#1092;/product/236260/remen-6pj-450-dlya-betonomeshalki-kitay-010070aez/" TargetMode="External"/><Relationship Id="rId_hyperlink_6245" Type="http://schemas.openxmlformats.org/officeDocument/2006/relationships/hyperlink" Target="http://&#1101;&#1083;&#1077;&#1082;&#1090;&#1088;&#1086;-&#1084;&#1072;&#1088;&#1082;&#1077;&#1090;.&#1088;&#1092;/product/236290/remen-6pj-630-parma-bs-130e-160e-180e-200e/" TargetMode="External"/><Relationship Id="rId_hyperlink_6246" Type="http://schemas.openxmlformats.org/officeDocument/2006/relationships/hyperlink" Target="http://&#1101;&#1083;&#1077;&#1082;&#1090;&#1088;&#1086;-&#1084;&#1072;&#1088;&#1082;&#1077;&#1090;.&#1088;&#1092;/product/225843/vtulka-zaschitnaya-ot-izgibaniya-na-shnur-elektroinstrumenta-d-6-8mm-010275a/" TargetMode="External"/><Relationship Id="rId_hyperlink_6247" Type="http://schemas.openxmlformats.org/officeDocument/2006/relationships/hyperlink" Target="http://&#1101;&#1083;&#1077;&#1082;&#1090;&#1088;&#1086;-&#1084;&#1072;&#1088;&#1082;&#1077;&#1090;.&#1088;&#1092;/product/225844/vtulka-zaschitnaya-ot-izgibaniya-na-shnur-elektroinstrumenta-d-6-8mm-dlinnaya-010275b/" TargetMode="External"/><Relationship Id="rId_hyperlink_6248" Type="http://schemas.openxmlformats.org/officeDocument/2006/relationships/hyperlink" Target="http://&#1101;&#1083;&#1077;&#1082;&#1090;&#1088;&#1086;-&#1084;&#1072;&#1088;&#1082;&#1077;&#1090;.&#1088;&#1092;/product/225846/vtulka-zaschitnaya-ot-izgibaniya-na-shnur-elektroinstrumenta-d-8-12mm-shirokaya-010275d/" TargetMode="External"/><Relationship Id="rId_hyperlink_6249" Type="http://schemas.openxmlformats.org/officeDocument/2006/relationships/hyperlink" Target="http://&#1101;&#1083;&#1077;&#1082;&#1090;&#1088;&#1086;-&#1084;&#1072;&#1088;&#1082;&#1077;&#1090;.&#1088;&#1092;/product/250140/vtulka-prohodnaya-5h12h7h27h2-chernyy-5/" TargetMode="External"/><Relationship Id="rId_hyperlink_6250" Type="http://schemas.openxmlformats.org/officeDocument/2006/relationships/hyperlink" Target="http://&#1101;&#1083;&#1077;&#1082;&#1090;&#1088;&#1086;-&#1084;&#1072;&#1088;&#1082;&#1077;&#1090;.&#1088;&#1092;/product/250141/vtulka-prohodnaya-6h11h9h36h2-chernyy-5/" TargetMode="External"/><Relationship Id="rId_hyperlink_6251" Type="http://schemas.openxmlformats.org/officeDocument/2006/relationships/hyperlink" Target="http://&#1101;&#1083;&#1077;&#1082;&#1090;&#1088;&#1086;-&#1084;&#1072;&#1088;&#1082;&#1077;&#1090;.&#1088;&#1092;/product/250142/vtulka-prohodnaya-8h12h10h22h35-chernyy-5/" TargetMode="External"/><Relationship Id="rId_hyperlink_6252" Type="http://schemas.openxmlformats.org/officeDocument/2006/relationships/hyperlink" Target="http://&#1101;&#1083;&#1077;&#1082;&#1090;&#1088;&#1086;-&#1084;&#1072;&#1088;&#1082;&#1077;&#1090;.&#1088;&#1092;/product/250143/vtulka-prohodnaya-9h20h11h68h2-chernyy-5/" TargetMode="External"/><Relationship Id="rId_hyperlink_6253" Type="http://schemas.openxmlformats.org/officeDocument/2006/relationships/hyperlink" Target="http://&#1101;&#1083;&#1077;&#1082;&#1090;&#1088;&#1086;-&#1084;&#1072;&#1088;&#1082;&#1077;&#1090;.&#1088;&#1092;/product/247970/vtulki-medno-grafitovye-dlya-reduktorov-elektroinstrumenta-10h15h10/" TargetMode="External"/><Relationship Id="rId_hyperlink_6254" Type="http://schemas.openxmlformats.org/officeDocument/2006/relationships/hyperlink" Target="http://&#1101;&#1083;&#1077;&#1082;&#1090;&#1088;&#1086;-&#1084;&#1072;&#1088;&#1082;&#1077;&#1090;.&#1088;&#1092;/product/230566/vtulki-medno-grafitovye-dlya-reduktorov-elektroinstrumenta-10h16h10/" TargetMode="External"/><Relationship Id="rId_hyperlink_6255" Type="http://schemas.openxmlformats.org/officeDocument/2006/relationships/hyperlink" Target="http://&#1101;&#1083;&#1077;&#1082;&#1090;&#1088;&#1086;-&#1084;&#1072;&#1088;&#1082;&#1077;&#1090;.&#1088;&#1092;/product/143446/vtulki-medno-grafitovye-dlya-reduktorov-elektroinstrumenta-7h10h9/" TargetMode="External"/><Relationship Id="rId_hyperlink_6256" Type="http://schemas.openxmlformats.org/officeDocument/2006/relationships/hyperlink" Target="http://&#1101;&#1083;&#1077;&#1082;&#1090;&#1088;&#1086;-&#1084;&#1072;&#1088;&#1082;&#1077;&#1090;.&#1088;&#1092;/product/143447/vtulki-medno-grafitovye-dlya-reduktorov-elektroinstrumenta-8h12h10/" TargetMode="External"/><Relationship Id="rId_hyperlink_6257" Type="http://schemas.openxmlformats.org/officeDocument/2006/relationships/hyperlink" Target="http://&#1101;&#1083;&#1077;&#1082;&#1090;&#1088;&#1086;-&#1084;&#1072;&#1088;&#1082;&#1077;&#1090;.&#1088;&#1092;/product/171459/zaglushka-plastikovaya-elektrougolnoy-schetki-12h1h65/" TargetMode="External"/><Relationship Id="rId_hyperlink_6258" Type="http://schemas.openxmlformats.org/officeDocument/2006/relationships/hyperlink" Target="http://&#1101;&#1083;&#1077;&#1082;&#1090;&#1088;&#1086;-&#1084;&#1072;&#1088;&#1082;&#1077;&#1090;.&#1088;&#1092;/product/229568/zaglushka-plastikovaya-elektrougolnoy-schetki-13h1h6/" TargetMode="External"/><Relationship Id="rId_hyperlink_6259" Type="http://schemas.openxmlformats.org/officeDocument/2006/relationships/hyperlink" Target="http://&#1101;&#1083;&#1077;&#1082;&#1090;&#1088;&#1086;-&#1084;&#1072;&#1088;&#1082;&#1077;&#1090;.&#1088;&#1092;/product/229567/zaglushka-plastikovaya-elektrougolnoy-schetki-13h1h7/" TargetMode="External"/><Relationship Id="rId_hyperlink_6260" Type="http://schemas.openxmlformats.org/officeDocument/2006/relationships/hyperlink" Target="http://&#1101;&#1083;&#1077;&#1082;&#1090;&#1088;&#1086;-&#1084;&#1072;&#1088;&#1082;&#1077;&#1090;.&#1088;&#1092;/product/171461/zaglushka-plastikovaya-elektrougolnoy-schetki-14h1h65/" TargetMode="External"/><Relationship Id="rId_hyperlink_6261" Type="http://schemas.openxmlformats.org/officeDocument/2006/relationships/hyperlink" Target="http://&#1101;&#1083;&#1077;&#1082;&#1090;&#1088;&#1086;-&#1084;&#1072;&#1088;&#1082;&#1077;&#1090;.&#1088;&#1092;/product/171454/zaglushka-plastikovaya-elektrougolnoy-schetki-14h1h8/" TargetMode="External"/><Relationship Id="rId_hyperlink_6262" Type="http://schemas.openxmlformats.org/officeDocument/2006/relationships/hyperlink" Target="http://&#1101;&#1083;&#1077;&#1082;&#1090;&#1088;&#1086;-&#1084;&#1072;&#1088;&#1082;&#1077;&#1090;.&#1088;&#1092;/product/218272/zaglushka-plastikovaya-elektrougolnoy-schetki-16h1h8/" TargetMode="External"/><Relationship Id="rId_hyperlink_6263" Type="http://schemas.openxmlformats.org/officeDocument/2006/relationships/hyperlink" Target="http://&#1101;&#1083;&#1077;&#1082;&#1090;&#1088;&#1086;-&#1084;&#1072;&#1088;&#1082;&#1077;&#1090;.&#1088;&#1092;/product/171464/zaglushka-plastikovaya-elektrougolnoy-schetki-22h1h8/" TargetMode="External"/><Relationship Id="rId_hyperlink_6264" Type="http://schemas.openxmlformats.org/officeDocument/2006/relationships/hyperlink" Target="http://&#1101;&#1083;&#1077;&#1082;&#1090;&#1088;&#1086;-&#1084;&#1072;&#1088;&#1082;&#1077;&#1090;.&#1088;&#1092;/product/236270/schetki-bosch-2-26-51819-2-shtblister-541/" TargetMode="External"/><Relationship Id="rId_hyperlink_6265" Type="http://schemas.openxmlformats.org/officeDocument/2006/relationships/hyperlink" Target="http://&#1101;&#1083;&#1077;&#1082;&#1090;&#1088;&#1086;-&#1084;&#1072;&#1088;&#1082;&#1077;&#1090;.&#1088;&#1092;/product/191565/schetki-ugolnye-55h16h22-mm-greapo-2400w-mod-451/" TargetMode="External"/><Relationship Id="rId_hyperlink_6266" Type="http://schemas.openxmlformats.org/officeDocument/2006/relationships/hyperlink" Target="http://&#1101;&#1083;&#1077;&#1082;&#1090;&#1088;&#1086;-&#1084;&#1072;&#1088;&#1082;&#1077;&#1090;.&#1088;&#1092;/product/145165/schetki-ugolnye-5h10h14-makita-cb-325-610/" TargetMode="External"/><Relationship Id="rId_hyperlink_6267" Type="http://schemas.openxmlformats.org/officeDocument/2006/relationships/hyperlink" Target="http://&#1101;&#1083;&#1077;&#1082;&#1090;&#1088;&#1086;-&#1084;&#1072;&#1088;&#1082;&#1077;&#1090;.&#1088;&#1092;/product/150001/schetki-ugolnye-5h10h16-bosch-a77-536/" TargetMode="External"/><Relationship Id="rId_hyperlink_6268" Type="http://schemas.openxmlformats.org/officeDocument/2006/relationships/hyperlink" Target="http://&#1101;&#1083;&#1077;&#1082;&#1090;&#1088;&#1086;-&#1084;&#1072;&#1088;&#1082;&#1077;&#1090;.&#1088;&#1092;/product/218287/schetki-ugolnye-5h10h16-interskol-du-13810-583/" TargetMode="External"/><Relationship Id="rId_hyperlink_6269" Type="http://schemas.openxmlformats.org/officeDocument/2006/relationships/hyperlink" Target="http://&#1101;&#1083;&#1077;&#1082;&#1090;&#1088;&#1086;-&#1084;&#1072;&#1088;&#1082;&#1077;&#1090;.&#1088;&#1092;/product/224518/schetki-ugolnye-5h10h16-fiolent-480/" TargetMode="External"/><Relationship Id="rId_hyperlink_6270" Type="http://schemas.openxmlformats.org/officeDocument/2006/relationships/hyperlink" Target="http://&#1101;&#1083;&#1077;&#1082;&#1090;&#1088;&#1086;-&#1084;&#1072;&#1088;&#1082;&#1077;&#1090;.&#1088;&#1092;/product/218274/schetki-ugolnye-5h10h18-bosch-x44-535/" TargetMode="External"/><Relationship Id="rId_hyperlink_6271" Type="http://schemas.openxmlformats.org/officeDocument/2006/relationships/hyperlink" Target="http://&#1101;&#1083;&#1077;&#1082;&#1090;&#1088;&#1086;-&#1084;&#1072;&#1088;&#1082;&#1077;&#1090;.&#1088;&#1092;/product/138281/schetki-ugolnye-5h11h135-interskol-du-1000-558/" TargetMode="External"/><Relationship Id="rId_hyperlink_6272" Type="http://schemas.openxmlformats.org/officeDocument/2006/relationships/hyperlink" Target="http://&#1101;&#1083;&#1077;&#1082;&#1090;&#1088;&#1086;-&#1084;&#1072;&#1088;&#1082;&#1077;&#1090;.&#1088;&#1092;/product/150002/schetki-ugolnye-5h11h15-makita-cb-308-611/" TargetMode="External"/><Relationship Id="rId_hyperlink_6273" Type="http://schemas.openxmlformats.org/officeDocument/2006/relationships/hyperlink" Target="http://&#1101;&#1083;&#1077;&#1082;&#1090;&#1088;&#1086;-&#1084;&#1072;&#1088;&#1082;&#1077;&#1090;.&#1088;&#1092;/product/150013/schetki-ugolnye-5h11h16-makita-cb-318-613/" TargetMode="External"/><Relationship Id="rId_hyperlink_6274" Type="http://schemas.openxmlformats.org/officeDocument/2006/relationships/hyperlink" Target="http://&#1101;&#1083;&#1077;&#1082;&#1090;&#1088;&#1086;-&#1084;&#1072;&#1088;&#1082;&#1077;&#1090;.&#1088;&#1092;/product/152378/schetki-ugolnye-5h11h17-bosch-gbh-4dfe-533/" TargetMode="External"/><Relationship Id="rId_hyperlink_6275" Type="http://schemas.openxmlformats.org/officeDocument/2006/relationships/hyperlink" Target="http://&#1101;&#1083;&#1077;&#1082;&#1090;&#1088;&#1086;-&#1084;&#1072;&#1088;&#1082;&#1077;&#1090;.&#1088;&#1092;/product/218290/schetki-ugolnye-5h11h17-makita-cb-302-09-616/" TargetMode="External"/><Relationship Id="rId_hyperlink_6276" Type="http://schemas.openxmlformats.org/officeDocument/2006/relationships/hyperlink" Target="http://&#1101;&#1083;&#1077;&#1082;&#1090;&#1088;&#1086;-&#1084;&#1072;&#1088;&#1082;&#1077;&#1090;.&#1088;&#1092;/product/224543/schetki-ugolnye-5h12h20-k-rubanku-5709-412/" TargetMode="External"/><Relationship Id="rId_hyperlink_6277" Type="http://schemas.openxmlformats.org/officeDocument/2006/relationships/hyperlink" Target="http://&#1101;&#1083;&#1077;&#1082;&#1090;&#1088;&#1086;-&#1084;&#1072;&#1088;&#1082;&#1077;&#1090;.&#1088;&#1092;/product/149998/schetki-ugolnye-5h63h16-pruzhina-pyatak-mes-300-408/" TargetMode="External"/><Relationship Id="rId_hyperlink_6278" Type="http://schemas.openxmlformats.org/officeDocument/2006/relationships/hyperlink" Target="http://&#1101;&#1083;&#1077;&#1082;&#1090;&#1088;&#1086;-&#1084;&#1072;&#1088;&#1082;&#1077;&#1090;.&#1088;&#1092;/product/138283/schetki-ugolnye-5h8h10-interskol-mp-100-568/" TargetMode="External"/><Relationship Id="rId_hyperlink_6279" Type="http://schemas.openxmlformats.org/officeDocument/2006/relationships/hyperlink" Target="http://&#1101;&#1083;&#1077;&#1082;&#1090;&#1088;&#1086;-&#1084;&#1072;&#1088;&#1082;&#1077;&#1090;.&#1088;&#1092;/product/145160/schetki-ugolnye-5h8h11-interskol-de-500er-574/" TargetMode="External"/><Relationship Id="rId_hyperlink_6280" Type="http://schemas.openxmlformats.org/officeDocument/2006/relationships/hyperlink" Target="http://&#1101;&#1083;&#1077;&#1082;&#1090;&#1088;&#1086;-&#1084;&#1072;&#1088;&#1082;&#1077;&#1090;.&#1088;&#1092;/product/138278/schetki-ugolnye-5h8h11-interskol-mp-65e-575/" TargetMode="External"/><Relationship Id="rId_hyperlink_6281" Type="http://schemas.openxmlformats.org/officeDocument/2006/relationships/hyperlink" Target="http://&#1101;&#1083;&#1077;&#1082;&#1090;&#1088;&#1086;-&#1084;&#1072;&#1088;&#1082;&#1077;&#1090;.&#1088;&#1092;/product/218288/schetki-ugolnye-5h8h11-interskol-pshm-300-573/" TargetMode="External"/><Relationship Id="rId_hyperlink_6282" Type="http://schemas.openxmlformats.org/officeDocument/2006/relationships/hyperlink" Target="http://&#1101;&#1083;&#1077;&#1082;&#1090;&#1088;&#1086;-&#1084;&#1072;&#1088;&#1082;&#1077;&#1090;.&#1088;&#1092;/product/149996/schetki-ugolnye-5h8h12-makita-cb65-618/" TargetMode="External"/><Relationship Id="rId_hyperlink_6283" Type="http://schemas.openxmlformats.org/officeDocument/2006/relationships/hyperlink" Target="http://&#1101;&#1083;&#1077;&#1082;&#1090;&#1088;&#1086;-&#1084;&#1072;&#1088;&#1082;&#1077;&#1090;.&#1088;&#1092;/product/145166/schetki-ugolnye-5h8h12-makita-a-64-608/" TargetMode="External"/><Relationship Id="rId_hyperlink_6284" Type="http://schemas.openxmlformats.org/officeDocument/2006/relationships/hyperlink" Target="http://&#1101;&#1083;&#1077;&#1082;&#1090;&#1088;&#1086;-&#1084;&#1072;&#1088;&#1082;&#1077;&#1090;.&#1088;&#1092;/product/218280/schetki-ugolnye-5h8h12-stern-ep600-07-506/" TargetMode="External"/><Relationship Id="rId_hyperlink_6285" Type="http://schemas.openxmlformats.org/officeDocument/2006/relationships/hyperlink" Target="http://&#1101;&#1083;&#1077;&#1082;&#1090;&#1088;&#1086;-&#1084;&#1072;&#1088;&#1082;&#1077;&#1090;.&#1088;&#1092;/product/144797/schetki-ugolnye-5h8h12-interskol-du-550650750780-d75-20-556/" TargetMode="External"/><Relationship Id="rId_hyperlink_6286" Type="http://schemas.openxmlformats.org/officeDocument/2006/relationships/hyperlink" Target="http://&#1101;&#1083;&#1077;&#1082;&#1090;&#1088;&#1086;-&#1084;&#1072;&#1088;&#1082;&#1077;&#1090;.&#1088;&#1092;/product/149993/schetki-ugolnye-5h8h16-bosch-psb-500-532/" TargetMode="External"/><Relationship Id="rId_hyperlink_6287" Type="http://schemas.openxmlformats.org/officeDocument/2006/relationships/hyperlink" Target="http://&#1101;&#1083;&#1077;&#1082;&#1090;&#1088;&#1086;-&#1084;&#1072;&#1088;&#1082;&#1077;&#1090;.&#1088;&#1092;/product/224513/schetki-ugolnye-5h8h16-fiolent-k-dreli-10351036-lobzik-405/" TargetMode="External"/><Relationship Id="rId_hyperlink_6288" Type="http://schemas.openxmlformats.org/officeDocument/2006/relationships/hyperlink" Target="http://&#1101;&#1083;&#1077;&#1082;&#1090;&#1088;&#1086;-&#1084;&#1072;&#1088;&#1082;&#1077;&#1090;.&#1088;&#1092;/product/150016/schetki-ugolnye-5h8h20-mes-450-mep-500-mes-600-429/" TargetMode="External"/><Relationship Id="rId_hyperlink_6289" Type="http://schemas.openxmlformats.org/officeDocument/2006/relationships/hyperlink" Target="http://&#1101;&#1083;&#1077;&#1082;&#1090;&#1088;&#1086;-&#1084;&#1072;&#1088;&#1082;&#1077;&#1090;.&#1088;&#1092;/product/138277/schetki-ugolnye-5h9h12-interskol-r-82ts-20-570/" TargetMode="External"/><Relationship Id="rId_hyperlink_6290" Type="http://schemas.openxmlformats.org/officeDocument/2006/relationships/hyperlink" Target="http://&#1101;&#1083;&#1077;&#1082;&#1090;&#1088;&#1086;-&#1084;&#1072;&#1088;&#1082;&#1077;&#1090;.&#1088;&#1092;/product/150005/schetki-ugolnye-5h9h12-pruzhina-kvadr-pyatak-00-419/" TargetMode="External"/><Relationship Id="rId_hyperlink_6291" Type="http://schemas.openxmlformats.org/officeDocument/2006/relationships/hyperlink" Target="http://&#1101;&#1083;&#1077;&#1082;&#1090;&#1088;&#1086;-&#1084;&#1072;&#1088;&#1082;&#1077;&#1090;.&#1088;&#1092;/product/224515/schetki-ugolnye-61216rezer-476/" TargetMode="External"/><Relationship Id="rId_hyperlink_6292" Type="http://schemas.openxmlformats.org/officeDocument/2006/relationships/hyperlink" Target="http://&#1101;&#1083;&#1077;&#1082;&#1090;&#1088;&#1086;-&#1084;&#1072;&#1088;&#1082;&#1077;&#1090;.&#1088;&#1092;/product/191566/schetki-ugolnye-62h62h13mm-blackdecker-kw-710711713-kd350351-ks635e-489/" TargetMode="External"/><Relationship Id="rId_hyperlink_6293" Type="http://schemas.openxmlformats.org/officeDocument/2006/relationships/hyperlink" Target="http://&#1101;&#1083;&#1077;&#1082;&#1090;&#1088;&#1086;-&#1084;&#1072;&#1088;&#1082;&#1077;&#1090;.&#1088;&#1092;/product/224516/schetki-ugolnye-63h10h16-k-nasosu-kama-409/" TargetMode="External"/><Relationship Id="rId_hyperlink_6294" Type="http://schemas.openxmlformats.org/officeDocument/2006/relationships/hyperlink" Target="http://&#1101;&#1083;&#1077;&#1082;&#1090;&#1088;&#1086;-&#1084;&#1072;&#1088;&#1082;&#1077;&#1090;.&#1088;&#1092;/product/145162/schetki-ugolnye-63h125h20-interskol-pc-400ushm-230ma-572/" TargetMode="External"/><Relationship Id="rId_hyperlink_6295" Type="http://schemas.openxmlformats.org/officeDocument/2006/relationships/hyperlink" Target="http://&#1101;&#1083;&#1077;&#1082;&#1090;&#1088;&#1086;-&#1084;&#1072;&#1088;&#1082;&#1077;&#1090;.&#1088;&#1092;/product/132266/schetki-ugolnye-63h125h20-mm-k-ep-parma-2m-413/" TargetMode="External"/><Relationship Id="rId_hyperlink_6296" Type="http://schemas.openxmlformats.org/officeDocument/2006/relationships/hyperlink" Target="http://&#1101;&#1083;&#1077;&#1082;&#1090;&#1088;&#1086;-&#1084;&#1072;&#1088;&#1082;&#1077;&#1090;.&#1088;&#1092;/product/138292/schetki-ugolnye-63h125h26-mm-k-zdrobilke-zd-fermer-mod-416/" TargetMode="External"/><Relationship Id="rId_hyperlink_6297" Type="http://schemas.openxmlformats.org/officeDocument/2006/relationships/hyperlink" Target="http://&#1101;&#1083;&#1077;&#1082;&#1090;&#1088;&#1086;-&#1084;&#1072;&#1088;&#1082;&#1077;&#1090;.&#1088;&#1092;/product/224534/schetki-ugolnye-64h74h12-hitachi-690/" TargetMode="External"/><Relationship Id="rId_hyperlink_6298" Type="http://schemas.openxmlformats.org/officeDocument/2006/relationships/hyperlink" Target="http://&#1101;&#1083;&#1077;&#1082;&#1090;&#1088;&#1086;-&#1084;&#1072;&#1088;&#1082;&#1077;&#1090;.&#1088;&#1092;/product/248480/schetki-ugolnye-651416-makita-cb-155-617/" TargetMode="External"/><Relationship Id="rId_hyperlink_6299" Type="http://schemas.openxmlformats.org/officeDocument/2006/relationships/hyperlink" Target="http://&#1101;&#1083;&#1077;&#1082;&#1090;&#1088;&#1086;-&#1084;&#1072;&#1088;&#1082;&#1077;&#1090;.&#1088;&#1092;/product/218278/schetki-ugolnye-65h75h12-dewalt-otstrel-470/" TargetMode="External"/><Relationship Id="rId_hyperlink_6300" Type="http://schemas.openxmlformats.org/officeDocument/2006/relationships/hyperlink" Target="http://&#1101;&#1083;&#1077;&#1082;&#1090;&#1088;&#1086;-&#1084;&#1072;&#1088;&#1082;&#1077;&#1090;.&#1088;&#1092;/product/224540/schetki-ugolnye-63h12h20mm-interskol-k-ma-1500me-1800-578/" TargetMode="External"/><Relationship Id="rId_hyperlink_6301" Type="http://schemas.openxmlformats.org/officeDocument/2006/relationships/hyperlink" Target="http://&#1101;&#1083;&#1077;&#1082;&#1090;&#1088;&#1086;-&#1084;&#1072;&#1088;&#1082;&#1077;&#1090;.&#1088;&#1092;/product/224520/schetki-ugolnye-63h135h16-makita-cb-153155a-614/" TargetMode="External"/><Relationship Id="rId_hyperlink_6302" Type="http://schemas.openxmlformats.org/officeDocument/2006/relationships/hyperlink" Target="http://&#1101;&#1083;&#1077;&#1082;&#1090;&#1088;&#1086;-&#1084;&#1072;&#1088;&#1082;&#1077;&#1090;.&#1088;&#1092;/product/218281/schetki-ugolnye-65h15h15-stern-ms-250n-07-510/" TargetMode="External"/><Relationship Id="rId_hyperlink_6303" Type="http://schemas.openxmlformats.org/officeDocument/2006/relationships/hyperlink" Target="http://&#1101;&#1083;&#1077;&#1082;&#1090;&#1088;&#1086;-&#1084;&#1072;&#1088;&#1082;&#1077;&#1090;.&#1088;&#1092;/product/138286/schetki-ugolnye-6h10h11-interskol-ushm-125900-559/" TargetMode="External"/><Relationship Id="rId_hyperlink_6304" Type="http://schemas.openxmlformats.org/officeDocument/2006/relationships/hyperlink" Target="http://&#1101;&#1083;&#1077;&#1082;&#1090;&#1088;&#1086;-&#1084;&#1072;&#1088;&#1082;&#1077;&#1090;.&#1088;&#1092;/product/150014/schetki-ugolnye-6h10h13-interskol-du1050-s-pruzhinoy-560/" TargetMode="External"/><Relationship Id="rId_hyperlink_6305" Type="http://schemas.openxmlformats.org/officeDocument/2006/relationships/hyperlink" Target="http://&#1101;&#1083;&#1077;&#1082;&#1090;&#1088;&#1086;-&#1084;&#1072;&#1088;&#1082;&#1077;&#1090;.&#1088;&#1092;/product/145158/schetki-ugolnye-6h10h14-makita-cb-103a-606/" TargetMode="External"/><Relationship Id="rId_hyperlink_6306" Type="http://schemas.openxmlformats.org/officeDocument/2006/relationships/hyperlink" Target="http://&#1101;&#1083;&#1077;&#1082;&#1090;&#1088;&#1086;-&#1084;&#1072;&#1088;&#1082;&#1077;&#1090;.&#1088;&#1092;/product/145157/schetki-ugolnye-6h10h14-interskol-dp-1651200-140800-povodok-klemma-mama-582/" TargetMode="External"/><Relationship Id="rId_hyperlink_6307" Type="http://schemas.openxmlformats.org/officeDocument/2006/relationships/hyperlink" Target="http://&#1101;&#1083;&#1077;&#1082;&#1090;&#1088;&#1086;-&#1084;&#1072;&#1088;&#1082;&#1077;&#1090;.&#1088;&#1092;/product/150015/schetki-ugolnye-6h10h145-makita-cb105-615/" TargetMode="External"/><Relationship Id="rId_hyperlink_6308" Type="http://schemas.openxmlformats.org/officeDocument/2006/relationships/hyperlink" Target="http://&#1101;&#1083;&#1077;&#1082;&#1090;&#1088;&#1086;-&#1084;&#1072;&#1088;&#1082;&#1077;&#1090;.&#1088;&#1092;/product/138279/schetki-ugolnye-6h10h15-interskol-ushm-1501300-562/" TargetMode="External"/><Relationship Id="rId_hyperlink_6309" Type="http://schemas.openxmlformats.org/officeDocument/2006/relationships/hyperlink" Target="http://&#1101;&#1083;&#1077;&#1082;&#1090;&#1088;&#1086;-&#1084;&#1072;&#1088;&#1082;&#1077;&#1090;.&#1088;&#1092;/product/191561/schetki-ugolnye-6h10h172-bosch-povodok-klemma-mama-538/" TargetMode="External"/><Relationship Id="rId_hyperlink_6310" Type="http://schemas.openxmlformats.org/officeDocument/2006/relationships/hyperlink" Target="http://&#1101;&#1083;&#1077;&#1082;&#1090;&#1088;&#1086;-&#1084;&#1072;&#1088;&#1082;&#1077;&#1090;.&#1088;&#1092;/product/224539/schetki-ugolnye-6h11h16-dlya-energomash-23kvt-474/" TargetMode="External"/><Relationship Id="rId_hyperlink_6311" Type="http://schemas.openxmlformats.org/officeDocument/2006/relationships/hyperlink" Target="http://&#1101;&#1083;&#1077;&#1082;&#1090;&#1088;&#1086;-&#1084;&#1072;&#1088;&#1082;&#1077;&#1090;.&#1088;&#1092;/product/152377/schetki-ugolnye-6h11h16-interskol-dp-1200-569/" TargetMode="External"/><Relationship Id="rId_hyperlink_6312" Type="http://schemas.openxmlformats.org/officeDocument/2006/relationships/hyperlink" Target="http://&#1101;&#1083;&#1077;&#1082;&#1090;&#1088;&#1086;-&#1084;&#1072;&#1088;&#1082;&#1077;&#1090;.&#1088;&#1092;/product/145163/schetki-ugolnye-6h11h17-interskol-pc-16t-01-566/" TargetMode="External"/><Relationship Id="rId_hyperlink_6313" Type="http://schemas.openxmlformats.org/officeDocument/2006/relationships/hyperlink" Target="http://&#1101;&#1083;&#1077;&#1082;&#1090;&#1088;&#1086;-&#1084;&#1072;&#1088;&#1082;&#1077;&#1090;.&#1088;&#1092;/product/224527/schetki-ugolnye-6h12h18-k-ep-parma-m4-998/" TargetMode="External"/><Relationship Id="rId_hyperlink_6314" Type="http://schemas.openxmlformats.org/officeDocument/2006/relationships/hyperlink" Target="http://&#1101;&#1083;&#1077;&#1082;&#1090;&#1088;&#1086;-&#1084;&#1072;&#1088;&#1082;&#1077;&#1090;.&#1088;&#1092;/product/218289/schetki-ugolnye-6h12h20-interskol-p-45-20-584/" TargetMode="External"/><Relationship Id="rId_hyperlink_6315" Type="http://schemas.openxmlformats.org/officeDocument/2006/relationships/hyperlink" Target="http://&#1101;&#1083;&#1077;&#1082;&#1090;&#1088;&#1086;-&#1084;&#1072;&#1088;&#1082;&#1077;&#1090;.&#1088;&#1092;/product/191567/schetki-ugolnye-6h14h24-dewalt-30-467/" TargetMode="External"/><Relationship Id="rId_hyperlink_6316" Type="http://schemas.openxmlformats.org/officeDocument/2006/relationships/hyperlink" Target="http://&#1101;&#1083;&#1077;&#1082;&#1090;&#1088;&#1086;-&#1084;&#1072;&#1088;&#1082;&#1077;&#1090;.&#1088;&#1092;/product/191560/schetki-ugolnye-6h16h22-bosch-h-43-539/" TargetMode="External"/><Relationship Id="rId_hyperlink_6317" Type="http://schemas.openxmlformats.org/officeDocument/2006/relationships/hyperlink" Target="http://&#1101;&#1083;&#1077;&#1082;&#1090;&#1088;&#1086;-&#1084;&#1072;&#1088;&#1082;&#1077;&#1090;.&#1088;&#1092;/product/160282/schetki-ugolnye-6h16h28-bosch-a-69-543/" TargetMode="External"/><Relationship Id="rId_hyperlink_6318" Type="http://schemas.openxmlformats.org/officeDocument/2006/relationships/hyperlink" Target="http://&#1101;&#1083;&#1077;&#1082;&#1090;&#1088;&#1086;-&#1084;&#1072;&#1088;&#1082;&#1077;&#1090;.&#1088;&#1092;/product/224519/schetki-ugolnye-6h6h9-interskol-pshm-125270-protochka-s-2h-storon-597/" TargetMode="External"/><Relationship Id="rId_hyperlink_6319" Type="http://schemas.openxmlformats.org/officeDocument/2006/relationships/hyperlink" Target="http://&#1101;&#1083;&#1077;&#1082;&#1090;&#1088;&#1086;-&#1084;&#1072;&#1088;&#1082;&#1077;&#1090;.&#1088;&#1092;/product/145159/schetki-ugolnye-6h95h20-diold-dp-185-493/" TargetMode="External"/><Relationship Id="rId_hyperlink_6320" Type="http://schemas.openxmlformats.org/officeDocument/2006/relationships/hyperlink" Target="http://&#1101;&#1083;&#1077;&#1082;&#1090;&#1088;&#1086;-&#1084;&#1072;&#1088;&#1082;&#1077;&#1090;.&#1088;&#1092;/product/191563/schetki-ugolnye-6h9h12-makita-cb-411a-601/" TargetMode="External"/><Relationship Id="rId_hyperlink_6321" Type="http://schemas.openxmlformats.org/officeDocument/2006/relationships/hyperlink" Target="http://&#1101;&#1083;&#1077;&#1082;&#1090;&#1088;&#1086;-&#1084;&#1072;&#1088;&#1082;&#1077;&#1090;.&#1088;&#1092;/product/149991/schetki-ugolnye-6h9h12-makita-cb-417a-609/" TargetMode="External"/><Relationship Id="rId_hyperlink_6322" Type="http://schemas.openxmlformats.org/officeDocument/2006/relationships/hyperlink" Target="http://&#1101;&#1083;&#1077;&#1082;&#1090;&#1088;&#1086;-&#1084;&#1072;&#1088;&#1082;&#1077;&#1090;.&#1088;&#1092;/product/150010/schetki-ugolnye-6h9h12-makita-cb-419a-602/" TargetMode="External"/><Relationship Id="rId_hyperlink_6323" Type="http://schemas.openxmlformats.org/officeDocument/2006/relationships/hyperlink" Target="http://&#1101;&#1083;&#1077;&#1082;&#1090;&#1088;&#1086;-&#1084;&#1072;&#1088;&#1082;&#1077;&#1090;.&#1088;&#1092;/product/138285/schetki-ugolnye-6h9h12-interskol-ushm-1251100-577/" TargetMode="External"/><Relationship Id="rId_hyperlink_6324" Type="http://schemas.openxmlformats.org/officeDocument/2006/relationships/hyperlink" Target="http://&#1101;&#1083;&#1077;&#1082;&#1090;&#1088;&#1086;-&#1084;&#1072;&#1088;&#1082;&#1077;&#1090;.&#1088;&#1092;/product/138289/schetki-ugolnye-6h9h12-kalibr-mshu-115500-498/" TargetMode="External"/><Relationship Id="rId_hyperlink_6325" Type="http://schemas.openxmlformats.org/officeDocument/2006/relationships/hyperlink" Target="http://&#1101;&#1083;&#1077;&#1082;&#1090;&#1088;&#1086;-&#1084;&#1072;&#1088;&#1082;&#1077;&#1090;.&#1088;&#1092;/product/150008/schetki-ugolnye-7h11h16-hitachi-pruzhina-pyatak-ushi-692/" TargetMode="External"/><Relationship Id="rId_hyperlink_6326" Type="http://schemas.openxmlformats.org/officeDocument/2006/relationships/hyperlink" Target="http://&#1101;&#1083;&#1077;&#1082;&#1090;&#1088;&#1086;-&#1084;&#1072;&#1088;&#1082;&#1077;&#1090;.&#1088;&#1092;/product/218284/schetki-ugolnye-7h11h16-stern-ag-230wdwt-ws-18-507/" TargetMode="External"/><Relationship Id="rId_hyperlink_6327" Type="http://schemas.openxmlformats.org/officeDocument/2006/relationships/hyperlink" Target="http://&#1101;&#1083;&#1077;&#1082;&#1090;&#1088;&#1086;-&#1084;&#1072;&#1088;&#1082;&#1077;&#1090;.&#1088;&#1092;/product/224542/schetki-ugolnye-7h11h17-interskol-k-lshm-1001200-586/" TargetMode="External"/><Relationship Id="rId_hyperlink_6328" Type="http://schemas.openxmlformats.org/officeDocument/2006/relationships/hyperlink" Target="http://&#1101;&#1083;&#1077;&#1082;&#1090;&#1088;&#1086;-&#1084;&#1072;&#1088;&#1082;&#1077;&#1090;.&#1088;&#1092;/product/150020/schetki-ugolnye-7h11h18-interskol-dp-1600-561/" TargetMode="External"/><Relationship Id="rId_hyperlink_6329" Type="http://schemas.openxmlformats.org/officeDocument/2006/relationships/hyperlink" Target="http://&#1101;&#1083;&#1077;&#1082;&#1090;&#1088;&#1086;-&#1084;&#1072;&#1088;&#1082;&#1077;&#1090;.&#1088;&#1092;/product/224522/schetki-ugolnye-7h11h25-interskol-p-401100-585/" TargetMode="External"/><Relationship Id="rId_hyperlink_6330" Type="http://schemas.openxmlformats.org/officeDocument/2006/relationships/hyperlink" Target="http://&#1101;&#1083;&#1077;&#1082;&#1090;&#1088;&#1086;-&#1084;&#1072;&#1088;&#1082;&#1077;&#1090;.&#1088;&#1092;/product/218285/schetki-ugolnye-7h125h17-stern-cs-210-07-512/" TargetMode="External"/><Relationship Id="rId_hyperlink_6331" Type="http://schemas.openxmlformats.org/officeDocument/2006/relationships/hyperlink" Target="http://&#1101;&#1083;&#1077;&#1082;&#1090;&#1088;&#1086;-&#1084;&#1072;&#1088;&#1082;&#1077;&#1090;.&#1088;&#1092;/product/236285/schetki-ugolnye-7h13h16-hitachi-pruzhina-pyatak-ushi-otstrel-1-693/" TargetMode="External"/><Relationship Id="rId_hyperlink_6332" Type="http://schemas.openxmlformats.org/officeDocument/2006/relationships/hyperlink" Target="http://&#1101;&#1083;&#1077;&#1082;&#1090;&#1088;&#1086;-&#1084;&#1072;&#1088;&#1082;&#1077;&#1090;.&#1088;&#1092;/product/138287/schetki-ugolnye-7h13h16-interskol-dp-1600-1900-565/" TargetMode="External"/><Relationship Id="rId_hyperlink_6333" Type="http://schemas.openxmlformats.org/officeDocument/2006/relationships/hyperlink" Target="http://&#1101;&#1083;&#1077;&#1082;&#1090;&#1088;&#1086;-&#1084;&#1072;&#1088;&#1082;&#1077;&#1090;.&#1088;&#1092;/product/150021/schetki-ugolnye-7h13h16-kalibr-mshu-2302100-500/" TargetMode="External"/><Relationship Id="rId_hyperlink_6334" Type="http://schemas.openxmlformats.org/officeDocument/2006/relationships/hyperlink" Target="http://&#1101;&#1083;&#1077;&#1082;&#1090;&#1088;&#1086;-&#1084;&#1072;&#1088;&#1082;&#1077;&#1090;.&#1088;&#1092;/product/150017/schetki-ugolnye-7h13h16-mm-greapo-pqa-230c-2000wt-mod-448/" TargetMode="External"/><Relationship Id="rId_hyperlink_6335" Type="http://schemas.openxmlformats.org/officeDocument/2006/relationships/hyperlink" Target="http://&#1101;&#1083;&#1077;&#1082;&#1090;&#1088;&#1086;-&#1084;&#1072;&#1088;&#1082;&#1077;&#1090;.&#1088;&#1092;/product/145164/schetki-ugolnye-7h14h16-interskol-ushm-1800m-567/" TargetMode="External"/><Relationship Id="rId_hyperlink_6336" Type="http://schemas.openxmlformats.org/officeDocument/2006/relationships/hyperlink" Target="http://&#1101;&#1083;&#1077;&#1082;&#1090;&#1088;&#1086;-&#1084;&#1072;&#1088;&#1082;&#1077;&#1090;.&#1088;&#1092;/product/138284/schetki-ugolnye-7h17h14-interskol-pc-16t-571/" TargetMode="External"/><Relationship Id="rId_hyperlink_6337" Type="http://schemas.openxmlformats.org/officeDocument/2006/relationships/hyperlink" Target="http://&#1101;&#1083;&#1077;&#1082;&#1090;&#1088;&#1086;-&#1084;&#1072;&#1088;&#1082;&#1077;&#1090;.&#1088;&#1092;/product/138276/schetki-ugolnye-7h17h17-interskol-dp-2000-ushm-2000-20-564/" TargetMode="External"/><Relationship Id="rId_hyperlink_6338" Type="http://schemas.openxmlformats.org/officeDocument/2006/relationships/hyperlink" Target="http://&#1101;&#1083;&#1077;&#1082;&#1090;&#1088;&#1086;-&#1084;&#1072;&#1088;&#1082;&#1077;&#1090;.&#1088;&#1092;/product/224532/schetki-ugolnye-7h17h23-povodokklemma-mama-697/" TargetMode="External"/><Relationship Id="rId_hyperlink_6339" Type="http://schemas.openxmlformats.org/officeDocument/2006/relationships/hyperlink" Target="http://&#1101;&#1083;&#1077;&#1082;&#1090;&#1088;&#1086;-&#1084;&#1072;&#1088;&#1082;&#1077;&#1090;.&#1088;&#1092;/product/145168/schetki-ugolnye-7h18h165-makita-cb-144a-607/" TargetMode="External"/><Relationship Id="rId_hyperlink_6340" Type="http://schemas.openxmlformats.org/officeDocument/2006/relationships/hyperlink" Target="http://&#1101;&#1083;&#1077;&#1082;&#1090;&#1088;&#1086;-&#1084;&#1072;&#1088;&#1082;&#1077;&#1090;.&#1088;&#1092;/product/224521/schetki-ugolnye-7h74h10-makita-620/" TargetMode="External"/><Relationship Id="rId_hyperlink_6341" Type="http://schemas.openxmlformats.org/officeDocument/2006/relationships/hyperlink" Target="http://&#1101;&#1083;&#1077;&#1082;&#1090;&#1088;&#1086;-&#1084;&#1072;&#1088;&#1082;&#1077;&#1090;.&#1088;&#1092;/product/171505/schetki-ugolnye-8h12h16-sternwillergmt-471/" TargetMode="External"/><Relationship Id="rId_hyperlink_6342" Type="http://schemas.openxmlformats.org/officeDocument/2006/relationships/hyperlink" Target="http://&#1101;&#1083;&#1077;&#1082;&#1090;&#1088;&#1086;-&#1084;&#1072;&#1088;&#1082;&#1077;&#1090;.&#1088;&#1092;/product/138282/schetki-ugolnye-8h145h17-interskol-ushm-2300-563/" TargetMode="External"/><Relationship Id="rId_hyperlink_6343" Type="http://schemas.openxmlformats.org/officeDocument/2006/relationships/hyperlink" Target="http://&#1101;&#1083;&#1077;&#1082;&#1090;&#1088;&#1086;-&#1084;&#1072;&#1088;&#1082;&#1077;&#1090;.&#1088;&#1092;/product/191569/schetki-ugolnye-8h14h16-dwtsturmkolt-23kw-07-466/" TargetMode="External"/><Relationship Id="rId_hyperlink_6344" Type="http://schemas.openxmlformats.org/officeDocument/2006/relationships/hyperlink" Target="http://&#1101;&#1083;&#1077;&#1082;&#1090;&#1088;&#1086;-&#1084;&#1072;&#1088;&#1082;&#1077;&#1090;.&#1088;&#1092;/product/224533/schetki-ugolnye-8h14h175-pruzhina-pyatak-ushi-otstrel1-694-hitachi/" TargetMode="External"/><Relationship Id="rId_hyperlink_6345" Type="http://schemas.openxmlformats.org/officeDocument/2006/relationships/hyperlink" Target="http://&#1101;&#1083;&#1077;&#1082;&#1090;&#1088;&#1086;-&#1084;&#1072;&#1088;&#1082;&#1077;&#1090;.&#1088;&#1092;/product/150026/schetki-ugolnye-8h14h20-kalibr-mshu2302500-497/" TargetMode="External"/><Relationship Id="rId_hyperlink_6346" Type="http://schemas.openxmlformats.org/officeDocument/2006/relationships/hyperlink" Target="http://&#1101;&#1083;&#1077;&#1082;&#1090;&#1088;&#1086;-&#1084;&#1072;&#1088;&#1082;&#1077;&#1090;.&#1088;&#1092;/product/224517/schetki-ugolnye-8h16h25-k-ep-inkar-415/" TargetMode="External"/><Relationship Id="rId_hyperlink_6347" Type="http://schemas.openxmlformats.org/officeDocument/2006/relationships/hyperlink" Target="http://&#1101;&#1083;&#1077;&#1082;&#1090;&#1088;&#1086;-&#1084;&#1072;&#1088;&#1082;&#1077;&#1090;.&#1088;&#1092;/product/145169/schetki-ugolnye-8h16h25-k-ep-parma-m-pruzhina-pryamoug-pyatak-ushi-00-414/" TargetMode="External"/><Relationship Id="rId_hyperlink_6348" Type="http://schemas.openxmlformats.org/officeDocument/2006/relationships/hyperlink" Target="http://&#1101;&#1083;&#1077;&#1082;&#1090;&#1088;&#1086;-&#1084;&#1072;&#1088;&#1082;&#1077;&#1090;.&#1088;&#1092;/product/224514/schetki-ugolnye-8h16h29-rezer-k-mshu-kirov-406/" TargetMode="External"/><Relationship Id="rId_hyperlink_6349" Type="http://schemas.openxmlformats.org/officeDocument/2006/relationships/hyperlink" Target="http://&#1101;&#1083;&#1077;&#1082;&#1090;&#1088;&#1086;-&#1084;&#1072;&#1088;&#1082;&#1077;&#1090;.&#1088;&#1092;/product/224531/schetki-ugolnye-k-ep-parma-165d-990-7x10/" TargetMode="External"/><Relationship Id="rId_hyperlink_6350" Type="http://schemas.openxmlformats.org/officeDocument/2006/relationships/hyperlink" Target="http://&#1101;&#1083;&#1077;&#1082;&#1090;&#1088;&#1086;-&#1084;&#1072;&#1088;&#1082;&#1077;&#1090;.&#1088;&#1092;/product/224530/schetki-ugolnye-k-ep-parma-200d-991-6h10h18/" TargetMode="External"/><Relationship Id="rId_hyperlink_6351" Type="http://schemas.openxmlformats.org/officeDocument/2006/relationships/hyperlink" Target="http://&#1101;&#1083;&#1077;&#1082;&#1090;&#1088;&#1086;-&#1084;&#1072;&#1088;&#1082;&#1077;&#1090;.&#1088;&#1092;/product/224529/schetki-ugolnye-k-ep-parma-255d-992-7h14h17/" TargetMode="External"/><Relationship Id="rId_hyperlink_6352" Type="http://schemas.openxmlformats.org/officeDocument/2006/relationships/hyperlink" Target="http://&#1101;&#1083;&#1077;&#1082;&#1090;&#1088;&#1086;-&#1084;&#1072;&#1088;&#1082;&#1077;&#1090;.&#1088;&#1092;/product/224528/schetki-ugolnye-k-ep-parma-m3-997-7h16/" TargetMode="External"/><Relationship Id="rId_hyperlink_6353" Type="http://schemas.openxmlformats.org/officeDocument/2006/relationships/hyperlink" Target="http://&#1101;&#1083;&#1077;&#1082;&#1090;&#1088;&#1086;-&#1084;&#1072;&#1088;&#1082;&#1077;&#1090;.&#1088;&#1092;/product/224526/schetki-ugolnye-k-ep-parma-m6-999-6h11h13/" TargetMode="External"/><Relationship Id="rId_hyperlink_6354" Type="http://schemas.openxmlformats.org/officeDocument/2006/relationships/hyperlink" Target="http://&#1101;&#1083;&#1077;&#1082;&#1090;&#1088;&#1086;-&#1084;&#1072;&#1088;&#1082;&#1077;&#1090;.&#1088;&#1092;/product/236269/schetki-423-k-zern-fermer-dk105-hryusha-bizon2-sht-6h10h32-d70-krpyatak/" TargetMode="External"/><Relationship Id="rId_hyperlink_6355" Type="http://schemas.openxmlformats.org/officeDocument/2006/relationships/hyperlink" Target="http://&#1101;&#1083;&#1077;&#1082;&#1090;&#1088;&#1086;-&#1084;&#1072;&#1088;&#1082;&#1077;&#1090;.&#1088;&#1092;/product/218292/schetkoderzhatel-para-diskovoy-pily-tip-interskol-dp-1200-502-20-007/" TargetMode="External"/><Relationship Id="rId_hyperlink_6356" Type="http://schemas.openxmlformats.org/officeDocument/2006/relationships/hyperlink" Target="http://&#1101;&#1083;&#1077;&#1082;&#1090;&#1088;&#1086;-&#1084;&#1072;&#1088;&#1082;&#1077;&#1090;.&#1088;&#1092;/product/218291/schetkoderzhatel-para-diskovoy-pily-tip-interskol-dp-190210235-502-20-008/" TargetMode="External"/><Relationship Id="rId_hyperlink_6357" Type="http://schemas.openxmlformats.org/officeDocument/2006/relationships/hyperlink" Target="http://&#1101;&#1083;&#1077;&#1082;&#1090;&#1088;&#1086;-&#1084;&#1072;&#1088;&#1082;&#1077;&#1090;.&#1088;&#1092;/product/171488/schetkoderzhatel-diskovoy-pily-tip-interskol-dp-140800-dp-1651200-p11/" TargetMode="External"/><Relationship Id="rId_hyperlink_6358" Type="http://schemas.openxmlformats.org/officeDocument/2006/relationships/hyperlink" Target="http://&#1101;&#1083;&#1077;&#1082;&#1090;&#1088;&#1086;-&#1084;&#1072;&#1088;&#1082;&#1077;&#1090;.&#1088;&#1092;/product/230568/schetkoderzhatel-dlya-interskol-dp-1901600-2sht-01031716/" TargetMode="External"/><Relationship Id="rId_hyperlink_6359" Type="http://schemas.openxmlformats.org/officeDocument/2006/relationships/hyperlink" Target="http://&#1101;&#1083;&#1077;&#1082;&#1090;&#1088;&#1086;-&#1084;&#1072;&#1088;&#1082;&#1077;&#1090;.&#1088;&#1092;/product/230567/schetkoderzhatel-dlya-interskol-du-1000-2sht-01031712/" TargetMode="External"/><Relationship Id="rId_hyperlink_6360" Type="http://schemas.openxmlformats.org/officeDocument/2006/relationships/hyperlink" Target="http://&#1101;&#1083;&#1077;&#1082;&#1090;&#1088;&#1086;-&#1084;&#1072;&#1088;&#1082;&#1077;&#1090;.&#1088;&#1092;/product/229587/schetkoderzhatel-dlya-interskol-du-1200-2sht/" TargetMode="External"/><Relationship Id="rId_hyperlink_6361" Type="http://schemas.openxmlformats.org/officeDocument/2006/relationships/hyperlink" Target="http://&#1101;&#1083;&#1077;&#1082;&#1090;&#1088;&#1086;-&#1084;&#1072;&#1088;&#1082;&#1077;&#1090;.&#1088;&#1092;/product/171493/schetkoderzhatel-dlya-interskol-du-13650er-du-13780er/" TargetMode="External"/><Relationship Id="rId_hyperlink_6362" Type="http://schemas.openxmlformats.org/officeDocument/2006/relationships/hyperlink" Target="http://&#1101;&#1083;&#1077;&#1082;&#1090;&#1088;&#1086;-&#1084;&#1072;&#1088;&#1082;&#1077;&#1090;.&#1088;&#1092;/product/229588/schetkoderzhatel-dlya-interskol-du-140800-2sht/" TargetMode="External"/><Relationship Id="rId_hyperlink_6363" Type="http://schemas.openxmlformats.org/officeDocument/2006/relationships/hyperlink" Target="http://&#1101;&#1083;&#1077;&#1082;&#1090;&#1088;&#1086;-&#1084;&#1072;&#1088;&#1082;&#1077;&#1090;.&#1088;&#1092;/product/229589/schetkoderzhatel-dlya-interskol-ushm-1251100-2sht/" TargetMode="External"/><Relationship Id="rId_hyperlink_6364" Type="http://schemas.openxmlformats.org/officeDocument/2006/relationships/hyperlink" Target="http://&#1101;&#1083;&#1077;&#1082;&#1090;&#1088;&#1086;-&#1084;&#1072;&#1088;&#1082;&#1077;&#1090;.&#1088;&#1092;/product/171487/schetkoderzhatel-dlya-interskol-ushm-125900-2sht-01031710/" TargetMode="External"/><Relationship Id="rId_hyperlink_6365" Type="http://schemas.openxmlformats.org/officeDocument/2006/relationships/hyperlink" Target="http://&#1101;&#1083;&#1077;&#1082;&#1090;&#1088;&#1086;-&#1084;&#1072;&#1088;&#1082;&#1077;&#1090;.&#1088;&#1092;/product/229590/schetkoderzhatel-dlya-interskol-ushm-125900-2sht-0103177/" TargetMode="External"/><Relationship Id="rId_hyperlink_6366" Type="http://schemas.openxmlformats.org/officeDocument/2006/relationships/hyperlink" Target="http://&#1101;&#1083;&#1077;&#1082;&#1090;&#1088;&#1086;-&#1084;&#1072;&#1088;&#1082;&#1077;&#1090;.&#1088;&#1092;/product/229592/schetkoderzhatel-dlya-interskol-ushm-125900-2sht-0103179/" TargetMode="External"/><Relationship Id="rId_hyperlink_6367" Type="http://schemas.openxmlformats.org/officeDocument/2006/relationships/hyperlink" Target="http://&#1101;&#1083;&#1077;&#1082;&#1090;&#1088;&#1086;-&#1084;&#1072;&#1088;&#1082;&#1077;&#1090;.&#1088;&#1092;/product/230569/schetkoderzhatel-dlya-elektroinstrumenta-d-1050-2sht/" TargetMode="External"/><Relationship Id="rId_hyperlink_6368" Type="http://schemas.openxmlformats.org/officeDocument/2006/relationships/hyperlink" Target="http://&#1101;&#1083;&#1077;&#1082;&#1090;&#1088;&#1086;-&#1084;&#1072;&#1088;&#1082;&#1077;&#1090;.&#1088;&#1092;/product/152382/schetkoderzhatel-mshu-2302350-2302500-u02520/" TargetMode="External"/><Relationship Id="rId_hyperlink_6369" Type="http://schemas.openxmlformats.org/officeDocument/2006/relationships/hyperlink" Target="http://&#1101;&#1083;&#1077;&#1082;&#1090;&#1088;&#1086;-&#1084;&#1072;&#1088;&#1082;&#1077;&#1090;.&#1088;&#1092;/product/171499/schetkoderzhatel-ushm-interskol-2302300m/" TargetMode="External"/><Relationship Id="rId_hyperlink_6370" Type="http://schemas.openxmlformats.org/officeDocument/2006/relationships/hyperlink" Target="http://&#1101;&#1083;&#1077;&#1082;&#1090;&#1088;&#1086;-&#1084;&#1072;&#1088;&#1082;&#1077;&#1090;.&#1088;&#1092;/product/171500/schetkoderzhatel-ushm-interskol-ushm-1501300/" TargetMode="External"/><Relationship Id="rId_hyperlink_6371" Type="http://schemas.openxmlformats.org/officeDocument/2006/relationships/hyperlink" Target="http://&#1101;&#1083;&#1077;&#1082;&#1090;&#1088;&#1086;-&#1084;&#1072;&#1088;&#1082;&#1077;&#1090;.&#1088;&#1092;/product/234739/usb-tester-keweisi-kcx-017/" TargetMode="External"/><Relationship Id="rId_hyperlink_6372" Type="http://schemas.openxmlformats.org/officeDocument/2006/relationships/hyperlink" Target="http://&#1101;&#1083;&#1077;&#1082;&#1090;&#1088;&#1086;-&#1084;&#1072;&#1088;&#1082;&#1077;&#1090;.&#1088;&#1092;/product/228938/usb-tester-keweisi-kws-mx19-chernyy/" TargetMode="External"/><Relationship Id="rId_hyperlink_6373" Type="http://schemas.openxmlformats.org/officeDocument/2006/relationships/hyperlink" Target="http://&#1101;&#1083;&#1077;&#1082;&#1090;&#1088;&#1086;-&#1084;&#1072;&#1088;&#1082;&#1077;&#1090;.&#1088;&#1092;/product/228939/usb-tester-keweisi-kws-mx1902c-chernyy/" TargetMode="External"/><Relationship Id="rId_hyperlink_6374" Type="http://schemas.openxmlformats.org/officeDocument/2006/relationships/hyperlink" Target="http://&#1101;&#1083;&#1077;&#1082;&#1090;&#1088;&#1086;-&#1084;&#1072;&#1088;&#1082;&#1077;&#1090;.&#1088;&#1092;/product/237814/usb-tester-keweisi-kws-v20-dc-uizm-4-20v-iizm-0-3a/" TargetMode="External"/><Relationship Id="rId_hyperlink_6375" Type="http://schemas.openxmlformats.org/officeDocument/2006/relationships/hyperlink" Target="http://&#1101;&#1083;&#1077;&#1082;&#1090;&#1088;&#1086;-&#1084;&#1072;&#1088;&#1082;&#1077;&#1090;.&#1088;&#1092;/product/234742/usb-tester-keweisi-kws-v21-dc-uizm-35-20v/" TargetMode="External"/><Relationship Id="rId_hyperlink_6376" Type="http://schemas.openxmlformats.org/officeDocument/2006/relationships/hyperlink" Target="http://&#1101;&#1083;&#1077;&#1082;&#1090;&#1088;&#1086;-&#1084;&#1072;&#1088;&#1082;&#1077;&#1090;.&#1088;&#1092;/product/229284/reguliruemaya-elektronnaya-usb-nagruzka-hd35-ruideng-trigger-4-25v/" TargetMode="External"/><Relationship Id="rId_hyperlink_6377" Type="http://schemas.openxmlformats.org/officeDocument/2006/relationships/hyperlink" Target="http://&#1101;&#1083;&#1077;&#1082;&#1090;&#1088;&#1086;-&#1084;&#1072;&#1088;&#1082;&#1077;&#1090;.&#1088;&#1092;/product/229285/reguliruemaya-elektronnaya-usb-nagruzka-ld25-ruideng-do-25vt/" TargetMode="External"/><Relationship Id="rId_hyperlink_6378" Type="http://schemas.openxmlformats.org/officeDocument/2006/relationships/hyperlink" Target="http://&#1101;&#1083;&#1077;&#1082;&#1090;&#1088;&#1086;-&#1084;&#1072;&#1088;&#1082;&#1077;&#1090;.&#1088;&#1092;/product/148118/vattmetr-robiton-pm-1-kontrol-potrebleniya-elektroenergii-16a-3680vt-belyy-481393/" TargetMode="External"/><Relationship Id="rId_hyperlink_6379" Type="http://schemas.openxmlformats.org/officeDocument/2006/relationships/hyperlink" Target="http://&#1101;&#1083;&#1077;&#1082;&#1090;&#1088;&#1086;-&#1084;&#1072;&#1088;&#1082;&#1077;&#1090;.&#1088;&#1092;/product/148119/vattmetr-robiton-pm-2-kontrol-potrebleniya-elektroenergii-16a-3680vt-481394/" TargetMode="External"/><Relationship Id="rId_hyperlink_6380" Type="http://schemas.openxmlformats.org/officeDocument/2006/relationships/hyperlink" Target="http://&#1101;&#1083;&#1077;&#1082;&#1090;&#1088;&#1086;-&#1084;&#1072;&#1088;&#1082;&#1077;&#1090;.&#1088;&#1092;/product/226926/vattmetr-robiton-pm-2-kontrol-potrebleniya-elektroenergii-16a-3680vt-belyy/" TargetMode="External"/><Relationship Id="rId_hyperlink_6381" Type="http://schemas.openxmlformats.org/officeDocument/2006/relationships/hyperlink" Target="http://&#1101;&#1083;&#1077;&#1082;&#1090;&#1088;&#1086;-&#1084;&#1072;&#1088;&#1082;&#1077;&#1090;.&#1088;&#1092;/product/218748/vattmetr-robiton-pm-3-kontrol-potrebleniya-elektroenergii-16a-3680vt-podsvetka/" TargetMode="External"/><Relationship Id="rId_hyperlink_6382" Type="http://schemas.openxmlformats.org/officeDocument/2006/relationships/hyperlink" Target="http://&#1101;&#1083;&#1077;&#1082;&#1090;&#1088;&#1086;-&#1084;&#1072;&#1088;&#1082;&#1077;&#1090;.&#1088;&#1092;/product/177942/ampermetr-505a-50gc-se-80-td-80/" TargetMode="External"/><Relationship Id="rId_hyperlink_6383" Type="http://schemas.openxmlformats.org/officeDocument/2006/relationships/hyperlink" Target="http://&#1101;&#1083;&#1077;&#1082;&#1090;&#1088;&#1086;-&#1084;&#1072;&#1088;&#1082;&#1077;&#1090;.&#1088;&#1092;/product/175330/ampermetr-10a-40h40mm/" TargetMode="External"/><Relationship Id="rId_hyperlink_6384" Type="http://schemas.openxmlformats.org/officeDocument/2006/relationships/hyperlink" Target="http://&#1101;&#1083;&#1077;&#1082;&#1090;&#1088;&#1086;-&#1084;&#1072;&#1088;&#1082;&#1077;&#1090;.&#1088;&#1092;/product/175333/ampermetr-20a-40h40mm/" TargetMode="External"/><Relationship Id="rId_hyperlink_6385" Type="http://schemas.openxmlformats.org/officeDocument/2006/relationships/hyperlink" Target="http://&#1101;&#1083;&#1077;&#1082;&#1090;&#1088;&#1086;-&#1084;&#1072;&#1088;&#1082;&#1077;&#1090;.&#1088;&#1092;/product/224194/ampermetr-30a-40h40mm/" TargetMode="External"/><Relationship Id="rId_hyperlink_6386" Type="http://schemas.openxmlformats.org/officeDocument/2006/relationships/hyperlink" Target="http://&#1101;&#1083;&#1077;&#1082;&#1090;&#1088;&#1086;-&#1084;&#1072;&#1088;&#1082;&#1077;&#1090;.&#1088;&#1092;/product/175331/ampermetr-5a-40h40mm/" TargetMode="External"/><Relationship Id="rId_hyperlink_6387" Type="http://schemas.openxmlformats.org/officeDocument/2006/relationships/hyperlink" Target="http://&#1101;&#1083;&#1077;&#1082;&#1090;&#1088;&#1086;-&#1084;&#1072;&#1088;&#1082;&#1077;&#1090;.&#1088;&#1092;/product/224266/voltmetr-150v-40h40mm/" TargetMode="External"/><Relationship Id="rId_hyperlink_6388" Type="http://schemas.openxmlformats.org/officeDocument/2006/relationships/hyperlink" Target="http://&#1101;&#1083;&#1077;&#1082;&#1090;&#1088;&#1086;-&#1084;&#1072;&#1088;&#1082;&#1077;&#1090;.&#1088;&#1092;/product/175334/voltmetr-15v-40h40mm/" TargetMode="External"/><Relationship Id="rId_hyperlink_6389" Type="http://schemas.openxmlformats.org/officeDocument/2006/relationships/hyperlink" Target="http://&#1101;&#1083;&#1077;&#1082;&#1090;&#1088;&#1086;-&#1084;&#1072;&#1088;&#1082;&#1077;&#1090;.&#1088;&#1092;/product/177951/voltmetr-20v-40h40/" TargetMode="External"/><Relationship Id="rId_hyperlink_6390" Type="http://schemas.openxmlformats.org/officeDocument/2006/relationships/hyperlink" Target="http://&#1101;&#1083;&#1077;&#1082;&#1090;&#1088;&#1086;-&#1084;&#1072;&#1088;&#1082;&#1077;&#1090;.&#1088;&#1092;/product/175335/voltmetr-30v-40h40mm/" TargetMode="External"/><Relationship Id="rId_hyperlink_6391" Type="http://schemas.openxmlformats.org/officeDocument/2006/relationships/hyperlink" Target="http://&#1101;&#1083;&#1077;&#1082;&#1090;&#1088;&#1086;-&#1084;&#1072;&#1088;&#1082;&#1077;&#1090;.&#1088;&#1092;/product/224264/voltmetr-50v-40h40mm/" TargetMode="External"/><Relationship Id="rId_hyperlink_6392" Type="http://schemas.openxmlformats.org/officeDocument/2006/relationships/hyperlink" Target="http://&#1101;&#1083;&#1077;&#1082;&#1090;&#1088;&#1086;-&#1084;&#1072;&#1088;&#1082;&#1077;&#1090;.&#1088;&#1092;/product/224191/shunt-30a-75mv-analog-shsm/" TargetMode="External"/><Relationship Id="rId_hyperlink_6393" Type="http://schemas.openxmlformats.org/officeDocument/2006/relationships/hyperlink" Target="http://&#1101;&#1083;&#1077;&#1082;&#1090;&#1088;&#1086;-&#1084;&#1072;&#1088;&#1082;&#1077;&#1090;.&#1088;&#1092;/product/224192/shunt-50a-75mv-analog-shsm/" TargetMode="External"/><Relationship Id="rId_hyperlink_6394" Type="http://schemas.openxmlformats.org/officeDocument/2006/relationships/hyperlink" Target="http://&#1101;&#1083;&#1077;&#1082;&#1090;&#1088;&#1086;-&#1084;&#1072;&#1088;&#1082;&#1077;&#1090;.&#1088;&#1092;/product/224193/shunt-5a-75mv-analog-shsm/" TargetMode="External"/><Relationship Id="rId_hyperlink_6395" Type="http://schemas.openxmlformats.org/officeDocument/2006/relationships/hyperlink" Target="http://&#1101;&#1083;&#1077;&#1082;&#1090;&#1088;&#1086;-&#1084;&#1072;&#1088;&#1082;&#1077;&#1090;.&#1088;&#1092;/product/233321/ampermetr-elektronnyy-0-100a-ac-beloe-svechenie-dms-211/" TargetMode="External"/><Relationship Id="rId_hyperlink_6396" Type="http://schemas.openxmlformats.org/officeDocument/2006/relationships/hyperlink" Target="http://&#1101;&#1083;&#1077;&#1082;&#1090;&#1088;&#1086;-&#1084;&#1072;&#1088;&#1082;&#1077;&#1090;.&#1088;&#1092;/product/236023/ampermetr-elektronnyy-0-100a-ac-krasnoe-svechenie-dms-215/" TargetMode="External"/><Relationship Id="rId_hyperlink_6397" Type="http://schemas.openxmlformats.org/officeDocument/2006/relationships/hyperlink" Target="http://&#1101;&#1083;&#1077;&#1082;&#1090;&#1088;&#1086;-&#1084;&#1072;&#1088;&#1082;&#1077;&#1090;.&#1088;&#1092;/product/238780/voltmetr-ampermetr-cifrovoy-iizm-0-100a-uizm-50-500acv-peremennogo-napryazheniya-kvadratnyy-ekran/" TargetMode="External"/><Relationship Id="rId_hyperlink_6398" Type="http://schemas.openxmlformats.org/officeDocument/2006/relationships/hyperlink" Target="http://&#1101;&#1083;&#1077;&#1082;&#1090;&#1088;&#1086;-&#1084;&#1072;&#1088;&#1082;&#1077;&#1090;.&#1088;&#1092;/product/238781/voltmetr-ampermetr-cifrovoy-iizm-0-100a-uizm-50-500acv-peremennogo-napryazheniya-kvadratnyy-ekran/" TargetMode="External"/><Relationship Id="rId_hyperlink_6399" Type="http://schemas.openxmlformats.org/officeDocument/2006/relationships/hyperlink" Target="http://&#1101;&#1083;&#1077;&#1082;&#1090;&#1088;&#1086;-&#1084;&#1072;&#1088;&#1082;&#1077;&#1090;.&#1088;&#1092;/product/238782/voltmetr-ampermetr-cifrovoy-iizm-0-100a-uizm-50-500acv-peremennogo-napryazheniya-kruglyy-ekran/" TargetMode="External"/><Relationship Id="rId_hyperlink_6400" Type="http://schemas.openxmlformats.org/officeDocument/2006/relationships/hyperlink" Target="http://&#1101;&#1083;&#1077;&#1082;&#1090;&#1088;&#1086;-&#1084;&#1072;&#1088;&#1082;&#1077;&#1090;.&#1088;&#1092;/product/246290/voltmetr-cifrovoy-230v-ac-v-rozetku-tri-cifry-kvadratnyy-ekran-zelenyy/" TargetMode="External"/><Relationship Id="rId_hyperlink_6401" Type="http://schemas.openxmlformats.org/officeDocument/2006/relationships/hyperlink" Target="http://&#1101;&#1083;&#1077;&#1082;&#1090;&#1088;&#1086;-&#1084;&#1072;&#1088;&#1082;&#1077;&#1090;.&#1088;&#1092;/product/246291/voltmetr-cifrovoy-230v-ac-v-rozetku-tri-cifry-kvadratnyy-ekran-krasnyy/" TargetMode="External"/><Relationship Id="rId_hyperlink_6402" Type="http://schemas.openxmlformats.org/officeDocument/2006/relationships/hyperlink" Target="http://&#1101;&#1083;&#1077;&#1082;&#1090;&#1088;&#1086;-&#1084;&#1072;&#1088;&#1082;&#1077;&#1090;.&#1088;&#1092;/product/246289/voltmetr-cifrovoy-230v-ac-v-rozetku-tri-cifry-kvadratnyy-ekran-oranzhevyy/" TargetMode="External"/><Relationship Id="rId_hyperlink_6403" Type="http://schemas.openxmlformats.org/officeDocument/2006/relationships/hyperlink" Target="http://&#1101;&#1083;&#1077;&#1082;&#1090;&#1088;&#1086;-&#1084;&#1072;&#1088;&#1082;&#1077;&#1090;.&#1088;&#1092;/product/246292/voltmetr-cifrovoy-230v-ac-v-rozetku-tri-cifry-kvadratnyy-ekran-siniy/" TargetMode="External"/><Relationship Id="rId_hyperlink_6404" Type="http://schemas.openxmlformats.org/officeDocument/2006/relationships/hyperlink" Target="http://&#1101;&#1083;&#1077;&#1082;&#1090;&#1088;&#1086;-&#1084;&#1072;&#1088;&#1082;&#1077;&#1090;.&#1088;&#1092;/product/221207/voltmetr-cifrovoy-ac-uvh0-600acv50-60gc-056-220v-tri-cifry-krasnyy/" TargetMode="External"/><Relationship Id="rId_hyperlink_6405" Type="http://schemas.openxmlformats.org/officeDocument/2006/relationships/hyperlink" Target="http://&#1101;&#1083;&#1077;&#1082;&#1090;&#1088;&#1086;-&#1084;&#1072;&#1088;&#1082;&#1077;&#1090;.&#1088;&#1092;/product/221252/voltmetr-cifrovoy-ac-uvh12-500acv2-80gc-peremen-tri-cifry-zelenyy-dms-143/" TargetMode="External"/><Relationship Id="rId_hyperlink_6406" Type="http://schemas.openxmlformats.org/officeDocument/2006/relationships/hyperlink" Target="http://&#1101;&#1083;&#1077;&#1082;&#1090;&#1088;&#1086;-&#1084;&#1072;&#1088;&#1082;&#1077;&#1090;.&#1088;&#1092;/product/233320/voltmetr-cifrovoy-ac-uvh20-500acv-peremen-tri-cifry-kvadratnyy-ekran-belyy-dms-121-20-500v/" TargetMode="External"/><Relationship Id="rId_hyperlink_6407" Type="http://schemas.openxmlformats.org/officeDocument/2006/relationships/hyperlink" Target="http://&#1101;&#1083;&#1077;&#1082;&#1090;&#1088;&#1086;-&#1084;&#1072;&#1088;&#1082;&#1077;&#1090;.&#1088;&#1092;/product/234047/voltmetr-cifrovoy-ac-uvh20-500acv-peremen-tri-cifry-kvadratnyy-ekran-zelenyy-dms-123-20-500v/" TargetMode="External"/><Relationship Id="rId_hyperlink_6408" Type="http://schemas.openxmlformats.org/officeDocument/2006/relationships/hyperlink" Target="http://&#1101;&#1083;&#1077;&#1082;&#1090;&#1088;&#1086;-&#1084;&#1072;&#1088;&#1082;&#1077;&#1090;.&#1088;&#1092;/product/234048/voltmetr-cifrovoy-ac-uvh20-500acv-peremen-tri-cifry-kvadratnyy-ekran-krasnyy-dms-125-20-500v/" TargetMode="External"/><Relationship Id="rId_hyperlink_6409" Type="http://schemas.openxmlformats.org/officeDocument/2006/relationships/hyperlink" Target="http://&#1101;&#1083;&#1077;&#1082;&#1090;&#1088;&#1086;-&#1084;&#1072;&#1088;&#1082;&#1077;&#1090;.&#1088;&#1092;/product/236019/voltmetr-cifrovoy-ac-uvh20-500acv-peremen-tri-cifry-kruglyy-ekran-belyy-dms-131/" TargetMode="External"/><Relationship Id="rId_hyperlink_6410" Type="http://schemas.openxmlformats.org/officeDocument/2006/relationships/hyperlink" Target="http://&#1101;&#1083;&#1077;&#1082;&#1090;&#1088;&#1086;-&#1084;&#1072;&#1088;&#1082;&#1077;&#1090;.&#1088;&#1092;/product/236020/voltmetr-cifrovoy-ac-uvh20-500acv-peremen-tri-cifry-kruglyy-ekran-zelenyy-dms-133/" TargetMode="External"/><Relationship Id="rId_hyperlink_6411" Type="http://schemas.openxmlformats.org/officeDocument/2006/relationships/hyperlink" Target="http://&#1101;&#1083;&#1077;&#1082;&#1090;&#1088;&#1086;-&#1084;&#1072;&#1088;&#1082;&#1077;&#1090;.&#1088;&#1092;/product/236021/voltmetr-cifrovoy-ac-uvh20-500acv-peremen-tri-cifry-kruglyy-ekran-krasnyy-dms-135/" TargetMode="External"/><Relationship Id="rId_hyperlink_6412" Type="http://schemas.openxmlformats.org/officeDocument/2006/relationships/hyperlink" Target="http://&#1101;&#1083;&#1077;&#1082;&#1090;&#1088;&#1086;-&#1084;&#1072;&#1088;&#1082;&#1077;&#1090;.&#1088;&#1092;/product/238699/voltmetr-cifrovoy-ac-uvh20-500acv-peremen-tri-cifry-kruglyy-ekran-oranzhevyy-dms-132/" TargetMode="External"/><Relationship Id="rId_hyperlink_6413" Type="http://schemas.openxmlformats.org/officeDocument/2006/relationships/hyperlink" Target="http://&#1101;&#1083;&#1077;&#1082;&#1090;&#1088;&#1086;-&#1084;&#1072;&#1088;&#1082;&#1077;&#1090;.&#1088;&#1092;/product/238698/voltmetr-cifrovoy-ac-uvh20-500acv-peremen-tri-cifry-kruglyy-ekran-siniy-dms-134/" TargetMode="External"/><Relationship Id="rId_hyperlink_6414" Type="http://schemas.openxmlformats.org/officeDocument/2006/relationships/hyperlink" Target="http://&#1101;&#1083;&#1077;&#1082;&#1090;&#1088;&#1086;-&#1084;&#1072;&#1088;&#1082;&#1077;&#1090;.&#1088;&#1092;/product/221124/voltmetr-cifrovoy-ac-uvh30-500acv50-60gc-056-tri-cifry-zelenyy-yb27a-green/" TargetMode="External"/><Relationship Id="rId_hyperlink_6415" Type="http://schemas.openxmlformats.org/officeDocument/2006/relationships/hyperlink" Target="http://&#1101;&#1083;&#1077;&#1082;&#1090;&#1088;&#1086;-&#1084;&#1072;&#1088;&#1082;&#1077;&#1090;.&#1088;&#1092;/product/221205/voltmetr-cifrovoy-ac-uvh30-500acv50-60gc-056-tri-cifry-krasnyy/" TargetMode="External"/><Relationship Id="rId_hyperlink_6416" Type="http://schemas.openxmlformats.org/officeDocument/2006/relationships/hyperlink" Target="http://&#1101;&#1083;&#1077;&#1082;&#1090;&#1088;&#1086;-&#1084;&#1072;&#1088;&#1082;&#1077;&#1090;.&#1088;&#1092;/product/247786/voltmetr-cifrovoy-dc-uvh35-30v-02822h10h8mm-2pin-tri-cifry-belye/" TargetMode="External"/><Relationship Id="rId_hyperlink_6417" Type="http://schemas.openxmlformats.org/officeDocument/2006/relationships/hyperlink" Target="http://&#1101;&#1083;&#1077;&#1082;&#1090;&#1088;&#1086;-&#1084;&#1072;&#1088;&#1082;&#1077;&#1090;.&#1088;&#1092;/product/140841/voltmetr-cifrovoy-dc-uvh35-30v-02822h10h8mm-2pin-tri-cifry-zheltye/" TargetMode="External"/><Relationship Id="rId_hyperlink_6418" Type="http://schemas.openxmlformats.org/officeDocument/2006/relationships/hyperlink" Target="http://&#1101;&#1083;&#1077;&#1082;&#1090;&#1088;&#1086;-&#1084;&#1072;&#1088;&#1082;&#1077;&#1090;.&#1088;&#1092;/product/140838/voltmetr-cifrovoy-dc-uvh35-30v-02822h10h8mm-2pin-tri-cifry-zelenye/" TargetMode="External"/><Relationship Id="rId_hyperlink_6419" Type="http://schemas.openxmlformats.org/officeDocument/2006/relationships/hyperlink" Target="http://&#1101;&#1083;&#1077;&#1082;&#1090;&#1088;&#1086;-&#1084;&#1072;&#1088;&#1082;&#1077;&#1090;.&#1088;&#1092;/product/140839/voltmetr-cifrovoy-dc-uvh35-30v-02822h10h8mm-2pin-tri-cifry-krasnye/" TargetMode="External"/><Relationship Id="rId_hyperlink_6420" Type="http://schemas.openxmlformats.org/officeDocument/2006/relationships/hyperlink" Target="http://&#1101;&#1083;&#1077;&#1082;&#1090;&#1088;&#1086;-&#1084;&#1072;&#1088;&#1082;&#1077;&#1090;.&#1088;&#1092;/product/140840/voltmetr-cifrovoy-dc-uvh35-30v-02822h10h8mm-2pin-tri-cifry-sinie/" TargetMode="External"/><Relationship Id="rId_hyperlink_6421" Type="http://schemas.openxmlformats.org/officeDocument/2006/relationships/hyperlink" Target="http://&#1101;&#1083;&#1077;&#1082;&#1090;&#1088;&#1086;-&#1084;&#1072;&#1088;&#1082;&#1077;&#1090;.&#1088;&#1092;/product/166711/voltmetr-cifrovoy-dc-uvh45-30v-036215x13x8mm-2pin-tri-cifry-krasnye/" TargetMode="External"/><Relationship Id="rId_hyperlink_6422" Type="http://schemas.openxmlformats.org/officeDocument/2006/relationships/hyperlink" Target="http://&#1101;&#1083;&#1077;&#1082;&#1090;&#1088;&#1086;-&#1084;&#1072;&#1088;&#1082;&#1077;&#1090;.&#1088;&#1092;/product/161100/voltmetr-cifrovoy-dc-uvh45-30v-05648x29x22mm-2pin-tri-cifry-zelenye/" TargetMode="External"/><Relationship Id="rId_hyperlink_6423" Type="http://schemas.openxmlformats.org/officeDocument/2006/relationships/hyperlink" Target="http://&#1101;&#1083;&#1077;&#1082;&#1090;&#1088;&#1086;-&#1084;&#1072;&#1088;&#1082;&#1077;&#1090;.&#1088;&#1092;/product/161105/voltmetr-cifrovoy-dc-uvh45-30v-05648x29x22mm-2pin-tri-cifry-krasnye/" TargetMode="External"/><Relationship Id="rId_hyperlink_6424" Type="http://schemas.openxmlformats.org/officeDocument/2006/relationships/hyperlink" Target="http://&#1101;&#1083;&#1077;&#1082;&#1090;&#1088;&#1086;-&#1084;&#1072;&#1088;&#1082;&#1077;&#1090;.&#1088;&#1092;/product/161106/voltmetr-cifrovoy-dc-uvh45-30v-05648x29x22mm-2pin-tri-cifry-sinie/" TargetMode="External"/><Relationship Id="rId_hyperlink_6425" Type="http://schemas.openxmlformats.org/officeDocument/2006/relationships/hyperlink" Target="http://&#1101;&#1083;&#1077;&#1082;&#1090;&#1088;&#1086;-&#1084;&#1072;&#1088;&#1082;&#1077;&#1090;.&#1088;&#1092;/product/247784/voltmetr-cifrovoy-dc-uvh5-120v-05648x29x22mm-2pin-kalibrovka-tri-cifry-zelenye/" TargetMode="External"/><Relationship Id="rId_hyperlink_6426" Type="http://schemas.openxmlformats.org/officeDocument/2006/relationships/hyperlink" Target="http://&#1101;&#1083;&#1077;&#1082;&#1090;&#1088;&#1086;-&#1084;&#1072;&#1088;&#1082;&#1077;&#1090;.&#1088;&#1092;/product/247783/voltmetr-cifrovoy-dc-uvh5-120v-05648x29x22mm-2pin-kalibrovka-tri-cifry-krasnye/" TargetMode="External"/><Relationship Id="rId_hyperlink_6427" Type="http://schemas.openxmlformats.org/officeDocument/2006/relationships/hyperlink" Target="http://&#1101;&#1083;&#1077;&#1082;&#1090;&#1088;&#1086;-&#1084;&#1072;&#1088;&#1082;&#1077;&#1090;.&#1088;&#1092;/product/247785/voltmetr-cifrovoy-dc-uvh5-120v-05648x29x22mm-2pin-kalibrovka-tri-cifry-sinie/" TargetMode="External"/><Relationship Id="rId_hyperlink_6428" Type="http://schemas.openxmlformats.org/officeDocument/2006/relationships/hyperlink" Target="http://&#1101;&#1083;&#1077;&#1082;&#1090;&#1088;&#1086;-&#1084;&#1072;&#1088;&#1082;&#1077;&#1090;.&#1088;&#1092;/product/247781/voltmetr-cifrovoy-dc-uvh5-120v-05648x29x22mm-2pin-tri-cifry-zelenye/" TargetMode="External"/><Relationship Id="rId_hyperlink_6429" Type="http://schemas.openxmlformats.org/officeDocument/2006/relationships/hyperlink" Target="http://&#1101;&#1083;&#1077;&#1082;&#1090;&#1088;&#1086;-&#1084;&#1072;&#1088;&#1082;&#1077;&#1090;.&#1088;&#1092;/product/247780/voltmetr-cifrovoy-dc-uvh5-120v-05648x29x22mm-2pin-tri-cifry-krasnye/" TargetMode="External"/><Relationship Id="rId_hyperlink_6430" Type="http://schemas.openxmlformats.org/officeDocument/2006/relationships/hyperlink" Target="http://&#1101;&#1083;&#1077;&#1082;&#1090;&#1088;&#1086;-&#1084;&#1072;&#1088;&#1082;&#1077;&#1090;.&#1088;&#1092;/product/247782/voltmetr-cifrovoy-dc-uvh5-120v-05648x29x22mm-2pin-tri-cifry-sinie/" TargetMode="External"/><Relationship Id="rId_hyperlink_6431" Type="http://schemas.openxmlformats.org/officeDocument/2006/relationships/hyperlink" Target="http://&#1101;&#1083;&#1077;&#1082;&#1090;&#1088;&#1086;-&#1084;&#1072;&#1088;&#1082;&#1077;&#1090;.&#1088;&#1092;/product/234297/voltmetr-cifrovoy-dc-uizm4-100v-05648x29x22mm-3pin-3-cifry-sinie/" TargetMode="External"/><Relationship Id="rId_hyperlink_6432" Type="http://schemas.openxmlformats.org/officeDocument/2006/relationships/hyperlink" Target="http://&#1101;&#1083;&#1077;&#1082;&#1090;&#1088;&#1086;-&#1084;&#1072;&#1088;&#1082;&#1077;&#1090;.&#1088;&#1092;/product/221352/voltmetr-ampermetr-cifrovoy-4-znaka-uizm-0-100v-dcv-iizm-0-10a-upit-4-30v-dcv-48x29x21mm/" TargetMode="External"/><Relationship Id="rId_hyperlink_6433" Type="http://schemas.openxmlformats.org/officeDocument/2006/relationships/hyperlink" Target="http://&#1101;&#1083;&#1077;&#1082;&#1090;&#1088;&#1086;-&#1084;&#1072;&#1088;&#1082;&#1077;&#1090;.&#1088;&#1092;/product/169409/izmeritelnaya-panel-rm-428-napryazheniya-2-v-s-line/" TargetMode="External"/><Relationship Id="rId_hyperlink_6434" Type="http://schemas.openxmlformats.org/officeDocument/2006/relationships/hyperlink" Target="http://&#1101;&#1083;&#1077;&#1082;&#1090;&#1088;&#1086;-&#1084;&#1072;&#1088;&#1082;&#1077;&#1090;.&#1088;&#1092;/product/246700/tester-keweisi-kws-dc200-10a/" TargetMode="External"/><Relationship Id="rId_hyperlink_6435" Type="http://schemas.openxmlformats.org/officeDocument/2006/relationships/hyperlink" Target="http://&#1101;&#1083;&#1077;&#1082;&#1090;&#1088;&#1086;-&#1084;&#1072;&#1088;&#1082;&#1077;&#1090;.&#1088;&#1092;/product/145964/tester-lan-st-248-dlya-bnc-rj-45-rj-11-rj-12/" TargetMode="External"/><Relationship Id="rId_hyperlink_6436" Type="http://schemas.openxmlformats.org/officeDocument/2006/relationships/hyperlink" Target="http://&#1101;&#1083;&#1077;&#1082;&#1090;&#1088;&#1086;-&#1084;&#1072;&#1088;&#1082;&#1077;&#1090;.&#1088;&#1092;/product/245726/multimetr-cifrovoy-dt136d-live-power/" TargetMode="External"/><Relationship Id="rId_hyperlink_6437" Type="http://schemas.openxmlformats.org/officeDocument/2006/relationships/hyperlink" Target="http://&#1101;&#1083;&#1077;&#1082;&#1090;&#1088;&#1086;-&#1084;&#1072;&#1088;&#1082;&#1077;&#1090;.&#1088;&#1092;/product/245225/multimetr-cifrovoy-dt700c-live-power/" TargetMode="External"/><Relationship Id="rId_hyperlink_6438" Type="http://schemas.openxmlformats.org/officeDocument/2006/relationships/hyperlink" Target="http://&#1101;&#1083;&#1077;&#1082;&#1090;&#1088;&#1086;-&#1084;&#1072;&#1088;&#1082;&#1077;&#1090;.&#1088;&#1092;/product/249908/multimetr-cifrovoy-dt831b-mini/" TargetMode="External"/><Relationship Id="rId_hyperlink_6439" Type="http://schemas.openxmlformats.org/officeDocument/2006/relationships/hyperlink" Target="http://&#1101;&#1083;&#1077;&#1082;&#1090;&#1088;&#1086;-&#1084;&#1072;&#1088;&#1082;&#1077;&#1090;.&#1088;&#1092;/product/232755/multimetr-cifrovoy-25/" TargetMode="External"/><Relationship Id="rId_hyperlink_6440" Type="http://schemas.openxmlformats.org/officeDocument/2006/relationships/hyperlink" Target="http://&#1101;&#1083;&#1077;&#1082;&#1090;&#1088;&#1086;-&#1084;&#1072;&#1088;&#1082;&#1077;&#1090;.&#1088;&#1092;/product/232756/multimetr-cifrovoy-25/" TargetMode="External"/><Relationship Id="rId_hyperlink_6441" Type="http://schemas.openxmlformats.org/officeDocument/2006/relationships/hyperlink" Target="http://&#1101;&#1083;&#1077;&#1082;&#1090;&#1088;&#1086;-&#1084;&#1072;&#1088;&#1082;&#1077;&#1090;.&#1088;&#1092;/product/174406/multimetr-cifrovoy-25/" TargetMode="External"/><Relationship Id="rId_hyperlink_6442" Type="http://schemas.openxmlformats.org/officeDocument/2006/relationships/hyperlink" Target="http://&#1101;&#1083;&#1077;&#1082;&#1090;&#1088;&#1086;-&#1084;&#1072;&#1088;&#1082;&#1077;&#1090;.&#1088;&#1092;/product/174248/multimetr-cifrovoy-26/" TargetMode="External"/><Relationship Id="rId_hyperlink_6443" Type="http://schemas.openxmlformats.org/officeDocument/2006/relationships/hyperlink" Target="http://&#1101;&#1083;&#1077;&#1082;&#1090;&#1088;&#1086;-&#1084;&#1072;&#1088;&#1082;&#1077;&#1090;.&#1088;&#1092;/product/236188/multimetr-cifrovoy-831ln-kalosha/" TargetMode="External"/><Relationship Id="rId_hyperlink_6444" Type="http://schemas.openxmlformats.org/officeDocument/2006/relationships/hyperlink" Target="http://&#1101;&#1083;&#1077;&#1082;&#1090;&#1088;&#1086;-&#1084;&#1072;&#1088;&#1082;&#1077;&#1090;.&#1088;&#1092;/product/144256/multimetr-cifrovoy-dt-700b-ot-inm23/" TargetMode="External"/><Relationship Id="rId_hyperlink_6445" Type="http://schemas.openxmlformats.org/officeDocument/2006/relationships/hyperlink" Target="http://&#1101;&#1083;&#1077;&#1082;&#1090;&#1088;&#1086;-&#1084;&#1072;&#1088;&#1082;&#1077;&#1090;.&#1088;&#1092;/product/173854/multimetr-cifrovoy-dt-700d-ot-inm24/" TargetMode="External"/><Relationship Id="rId_hyperlink_6446" Type="http://schemas.openxmlformats.org/officeDocument/2006/relationships/hyperlink" Target="http://&#1101;&#1083;&#1077;&#1082;&#1090;&#1088;&#1086;-&#1084;&#1072;&#1088;&#1082;&#1077;&#1090;.&#1088;&#1092;/product/173724/multimetr-cifrovoy-dt-9202-ot-inm27/" TargetMode="External"/><Relationship Id="rId_hyperlink_6447" Type="http://schemas.openxmlformats.org/officeDocument/2006/relationships/hyperlink" Target="http://&#1101;&#1083;&#1077;&#1082;&#1090;&#1088;&#1086;-&#1084;&#1072;&#1088;&#1082;&#1077;&#1090;.&#1088;&#1092;/product/244081/multimetr-cifrovoy-dt-9205/" TargetMode="External"/><Relationship Id="rId_hyperlink_6448" Type="http://schemas.openxmlformats.org/officeDocument/2006/relationships/hyperlink" Target="http://&#1101;&#1083;&#1077;&#1082;&#1090;&#1088;&#1086;-&#1084;&#1072;&#1088;&#1082;&#1077;&#1090;.&#1088;&#1092;/product/231232/multimetr-cifrovoy-dt-9205a/" TargetMode="External"/><Relationship Id="rId_hyperlink_6449" Type="http://schemas.openxmlformats.org/officeDocument/2006/relationships/hyperlink" Target="http://&#1101;&#1083;&#1077;&#1082;&#1090;&#1088;&#1086;-&#1084;&#1072;&#1088;&#1082;&#1077;&#1090;.&#1088;&#1092;/product/160838/multimetr-cifrovoy-dt-9205a/" TargetMode="External"/><Relationship Id="rId_hyperlink_6450" Type="http://schemas.openxmlformats.org/officeDocument/2006/relationships/hyperlink" Target="http://&#1101;&#1083;&#1077;&#1082;&#1090;&#1088;&#1086;-&#1084;&#1072;&#1088;&#1082;&#1077;&#1090;.&#1088;&#1092;/product/148438/multimetr-cifrovoy-dt-9208a-ot-inm29/" TargetMode="External"/><Relationship Id="rId_hyperlink_6451" Type="http://schemas.openxmlformats.org/officeDocument/2006/relationships/hyperlink" Target="http://&#1101;&#1083;&#1077;&#1082;&#1090;&#1088;&#1086;-&#1084;&#1072;&#1088;&#1082;&#1077;&#1090;.&#1088;&#1092;/product/174405/multimetr-cifrovoy-dt321b-ot-inm20/" TargetMode="External"/><Relationship Id="rId_hyperlink_6452" Type="http://schemas.openxmlformats.org/officeDocument/2006/relationships/hyperlink" Target="http://&#1101;&#1083;&#1077;&#1082;&#1090;&#1088;&#1086;-&#1084;&#1072;&#1088;&#1082;&#1077;&#1090;.&#1088;&#1092;/product/174245/multimetr-cifrovoy-dt33b/" TargetMode="External"/><Relationship Id="rId_hyperlink_6453" Type="http://schemas.openxmlformats.org/officeDocument/2006/relationships/hyperlink" Target="http://&#1101;&#1083;&#1077;&#1082;&#1090;&#1088;&#1086;-&#1084;&#1072;&#1088;&#1082;&#1077;&#1090;.&#1088;&#1092;/product/167272/multimetr-cifrovoy-dt4300a/" TargetMode="External"/><Relationship Id="rId_hyperlink_6454" Type="http://schemas.openxmlformats.org/officeDocument/2006/relationships/hyperlink" Target="http://&#1101;&#1083;&#1077;&#1082;&#1090;&#1088;&#1086;-&#1084;&#1072;&#1088;&#1082;&#1077;&#1090;.&#1088;&#1092;/product/246838/multimetr-cifrovoy-dt9208a-live-power/" TargetMode="External"/><Relationship Id="rId_hyperlink_6455" Type="http://schemas.openxmlformats.org/officeDocument/2006/relationships/hyperlink" Target="http://&#1101;&#1083;&#1077;&#1082;&#1090;&#1088;&#1086;-&#1084;&#1072;&#1088;&#1082;&#1077;&#1090;.&#1088;&#1092;/product/159094/multimetr-cifrovoy-m832p-ot-inm13/" TargetMode="External"/><Relationship Id="rId_hyperlink_6456" Type="http://schemas.openxmlformats.org/officeDocument/2006/relationships/hyperlink" Target="http://&#1101;&#1083;&#1077;&#1082;&#1090;&#1088;&#1086;-&#1084;&#1072;&#1088;&#1082;&#1077;&#1090;.&#1088;&#1092;/product/173727/multimetr-cifrovoy-m838-ot-inm14/" TargetMode="External"/><Relationship Id="rId_hyperlink_6457" Type="http://schemas.openxmlformats.org/officeDocument/2006/relationships/hyperlink" Target="http://&#1101;&#1083;&#1077;&#1082;&#1090;&#1088;&#1086;-&#1084;&#1072;&#1088;&#1082;&#1077;&#1090;.&#1088;&#1092;/product/159095/multimetr-cifrovoy-m838p-ot-inm15/" TargetMode="External"/><Relationship Id="rId_hyperlink_6458" Type="http://schemas.openxmlformats.org/officeDocument/2006/relationships/hyperlink" Target="http://&#1101;&#1083;&#1077;&#1082;&#1090;&#1088;&#1086;-&#1084;&#1072;&#1088;&#1082;&#1077;&#1090;.&#1088;&#1092;/product/128808/multimetr-cifrovoy-md830-ot-inm10/" TargetMode="External"/><Relationship Id="rId_hyperlink_6459" Type="http://schemas.openxmlformats.org/officeDocument/2006/relationships/hyperlink" Target="http://&#1101;&#1083;&#1077;&#1082;&#1090;&#1088;&#1086;-&#1084;&#1072;&#1088;&#1082;&#1077;&#1090;.&#1088;&#1092;/product/159093/multimetr-cifrovoy-md830p-ot-inm11/" TargetMode="External"/><Relationship Id="rId_hyperlink_6460" Type="http://schemas.openxmlformats.org/officeDocument/2006/relationships/hyperlink" Target="http://&#1101;&#1083;&#1077;&#1082;&#1090;&#1088;&#1086;-&#1084;&#1072;&#1088;&#1082;&#1077;&#1090;.&#1088;&#1092;/product/247591/multimetr-cifrovoy-my64-livepower/" TargetMode="External"/><Relationship Id="rId_hyperlink_6461" Type="http://schemas.openxmlformats.org/officeDocument/2006/relationships/hyperlink" Target="http://&#1101;&#1083;&#1077;&#1082;&#1090;&#1088;&#1086;-&#1084;&#1072;&#1088;&#1082;&#1077;&#1090;.&#1088;&#1092;/product/226853/multimetr-cifrovoy-ot-inm30/" TargetMode="External"/><Relationship Id="rId_hyperlink_6462" Type="http://schemas.openxmlformats.org/officeDocument/2006/relationships/hyperlink" Target="http://&#1101;&#1083;&#1077;&#1082;&#1090;&#1088;&#1086;-&#1084;&#1072;&#1088;&#1082;&#1077;&#1090;.&#1088;&#1092;/product/239184/multimetr-cifrovoy-robiton-master-amm-001/" TargetMode="External"/><Relationship Id="rId_hyperlink_6463" Type="http://schemas.openxmlformats.org/officeDocument/2006/relationships/hyperlink" Target="http://&#1101;&#1083;&#1077;&#1082;&#1090;&#1088;&#1086;-&#1084;&#1072;&#1088;&#1082;&#1077;&#1090;.&#1088;&#1092;/product/229257/multimetr-cifrovoy-robiton-master-dmm-100/" TargetMode="External"/><Relationship Id="rId_hyperlink_6464" Type="http://schemas.openxmlformats.org/officeDocument/2006/relationships/hyperlink" Target="http://&#1101;&#1083;&#1077;&#1082;&#1090;&#1088;&#1086;-&#1084;&#1072;&#1088;&#1082;&#1077;&#1090;.&#1088;&#1092;/product/236912/multimetr-cifrovoy-robiton-master-dmm-1000/" TargetMode="External"/><Relationship Id="rId_hyperlink_6465" Type="http://schemas.openxmlformats.org/officeDocument/2006/relationships/hyperlink" Target="http://&#1101;&#1083;&#1077;&#1082;&#1090;&#1088;&#1086;-&#1084;&#1072;&#1088;&#1082;&#1077;&#1090;.&#1088;&#1092;/product/229258/multimetr-cifrovoy-robiton-master-dmm-200-signal-prozvonki/" TargetMode="External"/><Relationship Id="rId_hyperlink_6466" Type="http://schemas.openxmlformats.org/officeDocument/2006/relationships/hyperlink" Target="http://&#1101;&#1083;&#1077;&#1082;&#1090;&#1088;&#1086;-&#1084;&#1072;&#1088;&#1082;&#1077;&#1090;.&#1088;&#1092;/product/229259/multimetr-cifrovoy-robiton-master-dmm-250-signal-prozvonki-datchik-tempiratury/" TargetMode="External"/><Relationship Id="rId_hyperlink_6467" Type="http://schemas.openxmlformats.org/officeDocument/2006/relationships/hyperlink" Target="http://&#1101;&#1083;&#1077;&#1082;&#1090;&#1088;&#1086;-&#1084;&#1072;&#1088;&#1082;&#1077;&#1090;.&#1088;&#1092;/product/229260/multimetr-cifrovoy-robiton-master-dmm-500/" TargetMode="External"/><Relationship Id="rId_hyperlink_6468" Type="http://schemas.openxmlformats.org/officeDocument/2006/relationships/hyperlink" Target="http://&#1101;&#1083;&#1077;&#1082;&#1090;&#1088;&#1086;-&#1084;&#1072;&#1088;&#1082;&#1077;&#1090;.&#1088;&#1092;/product/223230/multimetr-cifrovoy-robiton-master-dmm-800/" TargetMode="External"/><Relationship Id="rId_hyperlink_6469" Type="http://schemas.openxmlformats.org/officeDocument/2006/relationships/hyperlink" Target="http://&#1101;&#1083;&#1077;&#1082;&#1090;&#1088;&#1086;-&#1084;&#1072;&#1088;&#1082;&#1077;&#1090;.&#1088;&#1092;/product/223231/multimetr-cifrovoy-robiton-master-dmm-850-bl-1/" TargetMode="External"/><Relationship Id="rId_hyperlink_6470" Type="http://schemas.openxmlformats.org/officeDocument/2006/relationships/hyperlink" Target="http://&#1101;&#1083;&#1077;&#1082;&#1090;&#1088;&#1086;-&#1084;&#1072;&#1088;&#1082;&#1077;&#1090;.&#1088;&#1092;/product/236911/multimetr-cifrovoy-robiton-master-dmm-900/" TargetMode="External"/><Relationship Id="rId_hyperlink_6471" Type="http://schemas.openxmlformats.org/officeDocument/2006/relationships/hyperlink" Target="http://&#1101;&#1083;&#1077;&#1082;&#1090;&#1088;&#1086;-&#1084;&#1072;&#1088;&#1082;&#1077;&#1090;.&#1088;&#1092;/product/247647/multimetr-cifrovoy-s-line-my-99/" TargetMode="External"/><Relationship Id="rId_hyperlink_6472" Type="http://schemas.openxmlformats.org/officeDocument/2006/relationships/hyperlink" Target="http://&#1101;&#1083;&#1077;&#1082;&#1090;&#1088;&#1086;-&#1084;&#1072;&#1088;&#1082;&#1077;&#1090;.&#1088;&#1092;/product/247650/multimetr-cifrovoy-ut33c/" TargetMode="External"/><Relationship Id="rId_hyperlink_6473" Type="http://schemas.openxmlformats.org/officeDocument/2006/relationships/hyperlink" Target="http://&#1101;&#1083;&#1077;&#1082;&#1090;&#1088;&#1086;-&#1084;&#1072;&#1088;&#1082;&#1077;&#1090;.&#1088;&#1092;/product/239805/multimetr-cifrovoy-xl830l/" TargetMode="External"/><Relationship Id="rId_hyperlink_6474" Type="http://schemas.openxmlformats.org/officeDocument/2006/relationships/hyperlink" Target="http://&#1101;&#1083;&#1077;&#1082;&#1090;&#1088;&#1086;-&#1084;&#1072;&#1088;&#1082;&#1077;&#1090;.&#1088;&#1092;/product/247649/multimetr-cifrovoy-ncv-ut33d/" TargetMode="External"/><Relationship Id="rId_hyperlink_6475" Type="http://schemas.openxmlformats.org/officeDocument/2006/relationships/hyperlink" Target="http://&#1101;&#1083;&#1077;&#1082;&#1090;&#1088;&#1086;-&#1084;&#1072;&#1088;&#1082;&#1077;&#1090;.&#1088;&#1092;/product/241577/multimetr-cifrovoy-avtomaticheskiy-true-rms-zt98/" TargetMode="External"/><Relationship Id="rId_hyperlink_6476" Type="http://schemas.openxmlformats.org/officeDocument/2006/relationships/hyperlink" Target="http://&#1101;&#1083;&#1077;&#1082;&#1090;&#1088;&#1086;-&#1084;&#1072;&#1088;&#1082;&#1077;&#1090;.&#1088;&#1092;/product/241578/multimetr-cifrovoy-ruchnoy-i-avtomaticheskiy-rezhim-zt-81-4000/" TargetMode="External"/><Relationship Id="rId_hyperlink_6477" Type="http://schemas.openxmlformats.org/officeDocument/2006/relationships/hyperlink" Target="http://&#1101;&#1083;&#1077;&#1082;&#1090;&#1088;&#1086;-&#1084;&#1072;&#1088;&#1082;&#1077;&#1090;.&#1088;&#1092;/product/241587/multimetr-cifrovoy-s-kabel-testerom-dt4300b/" TargetMode="External"/><Relationship Id="rId_hyperlink_6478" Type="http://schemas.openxmlformats.org/officeDocument/2006/relationships/hyperlink" Target="http://&#1101;&#1083;&#1077;&#1082;&#1090;&#1088;&#1086;-&#1084;&#1072;&#1088;&#1082;&#1077;&#1090;.&#1088;&#1092;/product/242402/multimetr-cifrovoy-true-rms-ot-inm38/" TargetMode="External"/><Relationship Id="rId_hyperlink_6479" Type="http://schemas.openxmlformats.org/officeDocument/2006/relationships/hyperlink" Target="http://&#1101;&#1083;&#1077;&#1082;&#1090;&#1088;&#1086;-&#1084;&#1072;&#1088;&#1082;&#1077;&#1090;.&#1088;&#1092;/product/241586/multimetr-cifrovoy-ut123-true-rms-avtomaticheskiy-vybor-predelov/" TargetMode="External"/><Relationship Id="rId_hyperlink_6480" Type="http://schemas.openxmlformats.org/officeDocument/2006/relationships/hyperlink" Target="http://&#1101;&#1083;&#1077;&#1082;&#1090;&#1088;&#1086;-&#1084;&#1072;&#1088;&#1082;&#1077;&#1090;.&#1088;&#1092;/product/228246/multimetr-cifrovoy-zt-c2-true-rms-avtomaticheskiy-vybor-predelov/" TargetMode="External"/><Relationship Id="rId_hyperlink_6481" Type="http://schemas.openxmlformats.org/officeDocument/2006/relationships/hyperlink" Target="http://&#1101;&#1083;&#1077;&#1082;&#1090;&#1088;&#1086;-&#1084;&#1072;&#1088;&#1082;&#1077;&#1090;.&#1088;&#1092;/product/224137/multimetr-cifrovoy-avtomaticheskiy-true-rms-ncv-zt-s1/" TargetMode="External"/><Relationship Id="rId_hyperlink_6482" Type="http://schemas.openxmlformats.org/officeDocument/2006/relationships/hyperlink" Target="http://&#1101;&#1083;&#1077;&#1082;&#1090;&#1088;&#1086;-&#1084;&#1072;&#1088;&#1082;&#1077;&#1090;.&#1088;&#1092;/product/247651/multimetr-cifrovoy-avtomaticheskiy-true-rms-ncv-ut89x-6000/" TargetMode="External"/><Relationship Id="rId_hyperlink_6483" Type="http://schemas.openxmlformats.org/officeDocument/2006/relationships/hyperlink" Target="http://&#1101;&#1083;&#1077;&#1082;&#1090;&#1088;&#1086;-&#1084;&#1072;&#1088;&#1082;&#1077;&#1090;.&#1088;&#1092;/product/247646/multimetr-cifrovoy-avtomaticheskiy-true-rms-zt-m1/" TargetMode="External"/><Relationship Id="rId_hyperlink_6484" Type="http://schemas.openxmlformats.org/officeDocument/2006/relationships/hyperlink" Target="http://&#1101;&#1083;&#1077;&#1082;&#1090;&#1088;&#1086;-&#1084;&#1072;&#1088;&#1082;&#1077;&#1090;.&#1088;&#1092;/product/247648/multimetr-cifrovoy-avtomaticheskiy-true-rms-zt109/" TargetMode="External"/><Relationship Id="rId_hyperlink_6485" Type="http://schemas.openxmlformats.org/officeDocument/2006/relationships/hyperlink" Target="http://&#1101;&#1083;&#1077;&#1082;&#1090;&#1088;&#1086;-&#1084;&#1072;&#1088;&#1082;&#1077;&#1090;.&#1088;&#1092;/product/228245/multimetr-cifrovoy-avtomaticheskiy-vybor-predelov-zt-c1-true-rms/" TargetMode="External"/><Relationship Id="rId_hyperlink_6486" Type="http://schemas.openxmlformats.org/officeDocument/2006/relationships/hyperlink" Target="http://&#1101;&#1083;&#1077;&#1082;&#1090;&#1088;&#1086;-&#1084;&#1072;&#1088;&#1082;&#1077;&#1090;.&#1088;&#1092;/product/238125/multimetr-cifrovoy-avtomaticheskiy-md8888a/" TargetMode="External"/><Relationship Id="rId_hyperlink_6487" Type="http://schemas.openxmlformats.org/officeDocument/2006/relationships/hyperlink" Target="http://&#1101;&#1083;&#1077;&#1082;&#1090;&#1088;&#1086;-&#1084;&#1072;&#1088;&#1082;&#1077;&#1090;.&#1088;&#1092;/product/235410/multimetr-cifrovoy-dt-182/" TargetMode="External"/><Relationship Id="rId_hyperlink_6488" Type="http://schemas.openxmlformats.org/officeDocument/2006/relationships/hyperlink" Target="http://&#1101;&#1083;&#1077;&#1082;&#1090;&#1088;&#1086;-&#1084;&#1072;&#1088;&#1082;&#1077;&#1090;.&#1088;&#1092;/product/174244/multimetr-cifrovoy-dt10a/" TargetMode="External"/><Relationship Id="rId_hyperlink_6489" Type="http://schemas.openxmlformats.org/officeDocument/2006/relationships/hyperlink" Target="http://&#1101;&#1083;&#1077;&#1082;&#1090;&#1088;&#1086;-&#1084;&#1072;&#1088;&#1082;&#1077;&#1090;.&#1088;&#1092;/product/246839/multimetr-cifrovoy-m300-mini-live-power/" TargetMode="External"/><Relationship Id="rId_hyperlink_6490" Type="http://schemas.openxmlformats.org/officeDocument/2006/relationships/hyperlink" Target="http://&#1101;&#1083;&#1077;&#1082;&#1090;&#1088;&#1086;-&#1084;&#1072;&#1088;&#1082;&#1077;&#1090;.&#1088;&#1092;/product/153496/multimetr-cifrovoy-md182-ot-inm33/" TargetMode="External"/><Relationship Id="rId_hyperlink_6491" Type="http://schemas.openxmlformats.org/officeDocument/2006/relationships/hyperlink" Target="http://&#1101;&#1083;&#1077;&#1082;&#1090;&#1088;&#1086;-&#1084;&#1072;&#1088;&#1082;&#1077;&#1090;.&#1088;&#1092;/product/236878/multimetr-cifrovoy-portativnyy-zt08/" TargetMode="External"/><Relationship Id="rId_hyperlink_6492" Type="http://schemas.openxmlformats.org/officeDocument/2006/relationships/hyperlink" Target="http://&#1101;&#1083;&#1077;&#1082;&#1090;&#1088;&#1086;-&#1084;&#1072;&#1088;&#1082;&#1077;&#1090;.&#1088;&#1092;/product/169419/datchik-temperatury-dlya-multimetra-termopara-etp-01a/" TargetMode="External"/><Relationship Id="rId_hyperlink_6493" Type="http://schemas.openxmlformats.org/officeDocument/2006/relationships/hyperlink" Target="http://&#1101;&#1083;&#1077;&#1082;&#1090;&#1088;&#1086;-&#1084;&#1072;&#1088;&#1082;&#1077;&#1090;.&#1088;&#1092;/product/169920/datchik-temperatury-dlya-multimetra-termopara-tp01/" TargetMode="External"/><Relationship Id="rId_hyperlink_6494" Type="http://schemas.openxmlformats.org/officeDocument/2006/relationships/hyperlink" Target="http://&#1101;&#1083;&#1077;&#1082;&#1090;&#1088;&#1086;-&#1084;&#1072;&#1088;&#1082;&#1077;&#1090;.&#1088;&#1092;/product/169418/datchik-temperatury-dlya-multimetra-termopara-tp02/" TargetMode="External"/><Relationship Id="rId_hyperlink_6495" Type="http://schemas.openxmlformats.org/officeDocument/2006/relationships/hyperlink" Target="http://&#1101;&#1083;&#1077;&#1082;&#1090;&#1088;&#1086;-&#1084;&#1072;&#1088;&#1082;&#1077;&#1090;.&#1088;&#1092;/product/154378/zazhim-kryuk-dlya-multimetra-krasnyy/" TargetMode="External"/><Relationship Id="rId_hyperlink_6496" Type="http://schemas.openxmlformats.org/officeDocument/2006/relationships/hyperlink" Target="http://&#1101;&#1083;&#1077;&#1082;&#1090;&#1088;&#1086;-&#1084;&#1072;&#1088;&#1082;&#1077;&#1090;.&#1088;&#1092;/product/222941/zazhim-kryuk-dlya-multimetra-chernyy/" TargetMode="External"/><Relationship Id="rId_hyperlink_6497" Type="http://schemas.openxmlformats.org/officeDocument/2006/relationships/hyperlink" Target="http://&#1101;&#1083;&#1077;&#1082;&#1090;&#1088;&#1086;-&#1084;&#1072;&#1088;&#1082;&#1077;&#1090;.&#1088;&#1092;/product/175329/zazhimy-dlya-multimetrov-s-provodom-shpricy-krasnye-pt-20-132-1/" TargetMode="External"/><Relationship Id="rId_hyperlink_6498" Type="http://schemas.openxmlformats.org/officeDocument/2006/relationships/hyperlink" Target="http://&#1101;&#1083;&#1077;&#1082;&#1090;&#1088;&#1086;-&#1084;&#1072;&#1088;&#1082;&#1077;&#1090;.&#1088;&#1092;/product/175328/zazhimy-dlya-multimetrov-s-provodom-shpricy-chernyy-pt-20-132-2/" TargetMode="External"/><Relationship Id="rId_hyperlink_6499" Type="http://schemas.openxmlformats.org/officeDocument/2006/relationships/hyperlink" Target="http://&#1101;&#1083;&#1077;&#1082;&#1090;&#1088;&#1086;-&#1084;&#1072;&#1088;&#1082;&#1077;&#1090;.&#1088;&#1092;/product/245908/zazhimy-kryuk-dlya-multimetra-l40mm-komplekt-2sht/" TargetMode="External"/><Relationship Id="rId_hyperlink_6500" Type="http://schemas.openxmlformats.org/officeDocument/2006/relationships/hyperlink" Target="http://&#1101;&#1083;&#1077;&#1082;&#1090;&#1088;&#1086;-&#1084;&#1072;&#1088;&#1082;&#1077;&#1090;.&#1088;&#1092;/product/241684/zazhimy-kryuk-dlya-multimetra-l55mm-komplekt-2sht/" TargetMode="External"/><Relationship Id="rId_hyperlink_6501" Type="http://schemas.openxmlformats.org/officeDocument/2006/relationships/hyperlink" Target="http://&#1101;&#1083;&#1077;&#1082;&#1090;&#1088;&#1086;-&#1084;&#1072;&#1088;&#1082;&#1077;&#1090;.&#1088;&#1092;/product/169498/krokodily-dlya-schupa-multimetrov-etl-27259-s-line/" TargetMode="External"/><Relationship Id="rId_hyperlink_6502" Type="http://schemas.openxmlformats.org/officeDocument/2006/relationships/hyperlink" Target="http://&#1101;&#1083;&#1077;&#1082;&#1090;&#1088;&#1086;-&#1084;&#1072;&#1088;&#1082;&#1077;&#1090;.&#1088;&#1092;/product/169499/krokodily-dlya-schupa-multimetrov-etl-27718-s-line/" TargetMode="External"/><Relationship Id="rId_hyperlink_6503" Type="http://schemas.openxmlformats.org/officeDocument/2006/relationships/hyperlink" Target="http://&#1101;&#1083;&#1077;&#1082;&#1090;&#1088;&#1086;-&#1084;&#1072;&#1088;&#1082;&#1077;&#1090;.&#1088;&#1092;/product/237466/rezina-dlya-multimetrov-serii-92-27-28-29/" TargetMode="External"/><Relationship Id="rId_hyperlink_6504" Type="http://schemas.openxmlformats.org/officeDocument/2006/relationships/hyperlink" Target="http://&#1101;&#1083;&#1077;&#1082;&#1090;&#1088;&#1086;-&#1084;&#1072;&#1088;&#1082;&#1077;&#1090;.&#1088;&#1092;/product/239185/termoschupy-dlya-multimetrov-robiton-master-tl-03/" TargetMode="External"/><Relationship Id="rId_hyperlink_6505" Type="http://schemas.openxmlformats.org/officeDocument/2006/relationships/hyperlink" Target="http://&#1101;&#1083;&#1077;&#1082;&#1090;&#1088;&#1086;-&#1084;&#1072;&#1088;&#1082;&#1077;&#1090;.&#1088;&#1092;/product/219617/schup-dlya-multimetrov-1000v-10a-110sm-rexant-rex008-13-3033/" TargetMode="External"/><Relationship Id="rId_hyperlink_6506" Type="http://schemas.openxmlformats.org/officeDocument/2006/relationships/hyperlink" Target="http://&#1101;&#1083;&#1077;&#1082;&#1090;&#1088;&#1086;-&#1084;&#1072;&#1088;&#1082;&#1077;&#1090;.&#1088;&#1092;/product/223924/schup-dlya-multimetrov-1000v-10a-85sm-ot-inm08/" TargetMode="External"/><Relationship Id="rId_hyperlink_6507" Type="http://schemas.openxmlformats.org/officeDocument/2006/relationships/hyperlink" Target="http://&#1101;&#1083;&#1077;&#1082;&#1090;&#1088;&#1086;-&#1084;&#1072;&#1088;&#1082;&#1077;&#1090;.&#1088;&#1092;/product/132948/schup-dlya-multimetrov-1000v-20a-108sm-rexant-rex05-13-3041/" TargetMode="External"/><Relationship Id="rId_hyperlink_6508" Type="http://schemas.openxmlformats.org/officeDocument/2006/relationships/hyperlink" Target="http://&#1101;&#1083;&#1077;&#1082;&#1090;&#1088;&#1086;-&#1084;&#1072;&#1088;&#1082;&#1077;&#1090;.&#1088;&#1092;/product/221045/schup-dlya-multimetrov-mastech-t3030u-13-2033/" TargetMode="External"/><Relationship Id="rId_hyperlink_6509" Type="http://schemas.openxmlformats.org/officeDocument/2006/relationships/hyperlink" Target="http://&#1101;&#1083;&#1077;&#1082;&#1090;&#1088;&#1086;-&#1084;&#1072;&#1088;&#1082;&#1077;&#1090;.&#1088;&#1092;/product/222446/schup-dlya-multimetrov-s-krokodilami-600v-10a-20sm-rexant-rex10-13-3040/" TargetMode="External"/><Relationship Id="rId_hyperlink_6510" Type="http://schemas.openxmlformats.org/officeDocument/2006/relationships/hyperlink" Target="http://&#1101;&#1083;&#1077;&#1082;&#1090;&#1088;&#1086;-&#1084;&#1072;&#1088;&#1082;&#1077;&#1090;.&#1088;&#1092;/product/243025/schup-pincet-dlya-multimetra-dlya-smd-komponentov-tl03/" TargetMode="External"/><Relationship Id="rId_hyperlink_6511" Type="http://schemas.openxmlformats.org/officeDocument/2006/relationships/hyperlink" Target="http://&#1101;&#1083;&#1077;&#1082;&#1090;&#1088;&#1086;-&#1084;&#1072;&#1088;&#1082;&#1077;&#1090;.&#1088;&#1092;/product/250714/schupy-dlya-multimetra-1000v-10a-dlina-provoda-1000mm-shteker-uglovoy-s-zazhimami-krokodil/" TargetMode="External"/><Relationship Id="rId_hyperlink_6512" Type="http://schemas.openxmlformats.org/officeDocument/2006/relationships/hyperlink" Target="http://&#1101;&#1083;&#1077;&#1082;&#1090;&#1088;&#1086;-&#1084;&#1072;&#1088;&#1082;&#1077;&#1090;.&#1088;&#1092;/product/235425/schupy-dlya-multimetra-dvoynaya-izolyaciya-32mm-pvc-1m-bc55-10010/" TargetMode="External"/><Relationship Id="rId_hyperlink_6513" Type="http://schemas.openxmlformats.org/officeDocument/2006/relationships/hyperlink" Target="http://&#1101;&#1083;&#1077;&#1082;&#1090;&#1088;&#1086;-&#1084;&#1072;&#1088;&#1082;&#1077;&#1090;.&#1088;&#1092;/product/123337/schupy-dlya-multimetra-komplekt-nakonechnikov-1000v-pvc-dlina-provoda-950mm/" TargetMode="External"/><Relationship Id="rId_hyperlink_6514" Type="http://schemas.openxmlformats.org/officeDocument/2006/relationships/hyperlink" Target="http://&#1101;&#1083;&#1077;&#1082;&#1090;&#1088;&#1086;-&#1084;&#1072;&#1088;&#1082;&#1077;&#1090;.&#1088;&#1092;/product/131427/schupy-dlya-multimetra-universalnye-1000v-pvc-dlina-provoda-1100mm-shteker-uglovoy-schup-15mm/" TargetMode="External"/><Relationship Id="rId_hyperlink_6515" Type="http://schemas.openxmlformats.org/officeDocument/2006/relationships/hyperlink" Target="http://&#1101;&#1083;&#1077;&#1082;&#1090;&#1088;&#1086;-&#1084;&#1072;&#1088;&#1082;&#1077;&#1090;.&#1088;&#1092;/product/235821/schupy-dlya-multimetra-universalnye-1000v-pvc-dlina-provoda-850mm-dt-9205/" TargetMode="External"/><Relationship Id="rId_hyperlink_6516" Type="http://schemas.openxmlformats.org/officeDocument/2006/relationships/hyperlink" Target="http://&#1101;&#1083;&#1077;&#1082;&#1090;&#1088;&#1086;-&#1084;&#1072;&#1088;&#1082;&#1077;&#1090;.&#1088;&#1092;/product/247595/schupy-dlya-multimetra-universalnye-20a-1000v-pvc-schup-17mm-dlina-1000mm/" TargetMode="External"/><Relationship Id="rId_hyperlink_6517" Type="http://schemas.openxmlformats.org/officeDocument/2006/relationships/hyperlink" Target="http://&#1101;&#1083;&#1077;&#1082;&#1090;&#1088;&#1086;-&#1084;&#1072;&#1088;&#1082;&#1077;&#1090;.&#1088;&#1092;/product/244939/schupy-dlya-multimetra-universalnye-pvc-dlina-provoda-540mm-shteker-uglovoy-schup-15mm/" TargetMode="External"/><Relationship Id="rId_hyperlink_6518" Type="http://schemas.openxmlformats.org/officeDocument/2006/relationships/hyperlink" Target="http://&#1101;&#1083;&#1077;&#1082;&#1090;&#1088;&#1086;-&#1084;&#1072;&#1088;&#1082;&#1077;&#1090;.&#1088;&#1092;/product/244941/schupy-dlya-multimetra-universalnye-pvc-dlina-provoda-600mm-shteker-uglovoy-schup-17mm/" TargetMode="External"/><Relationship Id="rId_hyperlink_6519" Type="http://schemas.openxmlformats.org/officeDocument/2006/relationships/hyperlink" Target="http://&#1101;&#1083;&#1077;&#1082;&#1090;&#1088;&#1086;-&#1084;&#1072;&#1088;&#1082;&#1077;&#1090;.&#1088;&#1092;/product/247614/schupy-dlya-multimetra-universalnye-pvc-dlina-provoda-820mm-uglovoy-shteker-schup-18mm/" TargetMode="External"/><Relationship Id="rId_hyperlink_6520" Type="http://schemas.openxmlformats.org/officeDocument/2006/relationships/hyperlink" Target="http://&#1101;&#1083;&#1077;&#1082;&#1090;&#1088;&#1086;-&#1084;&#1072;&#1088;&#1082;&#1077;&#1090;.&#1088;&#1092;/product/244940/schupy-dlya-multimetra-universalnye-pvc-dlina-provoda-820mm-shteker-uglovoy-schup-16mm/" TargetMode="External"/><Relationship Id="rId_hyperlink_6521" Type="http://schemas.openxmlformats.org/officeDocument/2006/relationships/hyperlink" Target="http://&#1101;&#1083;&#1077;&#1082;&#1090;&#1088;&#1086;-&#1084;&#1072;&#1088;&#1082;&#1077;&#1090;.&#1088;&#1092;/product/237465/schupy-dlya-multimetra-universalnye-s-krokodilami-1000v-pvc-dlina-provoda-1100mm-shteker-kosoy-schup-23mm/" TargetMode="External"/><Relationship Id="rId_hyperlink_6522" Type="http://schemas.openxmlformats.org/officeDocument/2006/relationships/hyperlink" Target="http://&#1101;&#1083;&#1077;&#1082;&#1090;&#1088;&#1086;-&#1084;&#1072;&#1088;&#1082;&#1077;&#1090;.&#1088;&#1092;/product/169488/schupy-dlya-multimetrov-etl-5tl-01-s-line/" TargetMode="External"/><Relationship Id="rId_hyperlink_6523" Type="http://schemas.openxmlformats.org/officeDocument/2006/relationships/hyperlink" Target="http://&#1101;&#1083;&#1077;&#1082;&#1090;&#1088;&#1086;-&#1084;&#1072;&#1088;&#1082;&#1077;&#1090;.&#1088;&#1092;/product/232251/schupy-dlya-multimetrov-robiton-master-tl-01-pk1/" TargetMode="External"/><Relationship Id="rId_hyperlink_6524" Type="http://schemas.openxmlformats.org/officeDocument/2006/relationships/hyperlink" Target="http://&#1101;&#1083;&#1077;&#1082;&#1090;&#1088;&#1086;-&#1084;&#1072;&#1088;&#1082;&#1077;&#1090;.&#1088;&#1092;/product/232252/schupy-dlya-multimetrov-robiton-master-tl-02/" TargetMode="External"/><Relationship Id="rId_hyperlink_6525" Type="http://schemas.openxmlformats.org/officeDocument/2006/relationships/hyperlink" Target="http://&#1101;&#1083;&#1077;&#1082;&#1090;&#1088;&#1086;-&#1084;&#1072;&#1088;&#1082;&#1077;&#1090;.&#1088;&#1092;/product/250713/schupy-dlya-multimetrov-nabor-20-v-1-tl07/" TargetMode="External"/><Relationship Id="rId_hyperlink_6526" Type="http://schemas.openxmlformats.org/officeDocument/2006/relationships/hyperlink" Target="http://&#1101;&#1083;&#1077;&#1082;&#1090;&#1088;&#1086;-&#1084;&#1072;&#1088;&#1082;&#1077;&#1090;.&#1088;&#1092;/product/243219/schupy-dlya-multimetrov-s-krokodilami-krokodil-krokodil-dlina-1m/" TargetMode="External"/><Relationship Id="rId_hyperlink_6527" Type="http://schemas.openxmlformats.org/officeDocument/2006/relationships/hyperlink" Target="http://&#1101;&#1083;&#1077;&#1082;&#1090;&#1088;&#1086;-&#1084;&#1072;&#1088;&#1082;&#1077;&#1090;.&#1088;&#1092;/product/245157/schupy-dlya-oscillografa-bnc-p6100-100-mgc-regulirovka-kompensacii-delitel-h10/" TargetMode="External"/><Relationship Id="rId_hyperlink_6528" Type="http://schemas.openxmlformats.org/officeDocument/2006/relationships/hyperlink" Target="http://&#1101;&#1083;&#1077;&#1082;&#1090;&#1088;&#1086;-&#1084;&#1072;&#1088;&#1082;&#1077;&#1090;.&#1088;&#1092;/product/245156/schupy-dlya-oscillografa-bnc-p6100-100-mgc-regulirovka-kompensacii-delitel-h10-ukomplekt-2sht/" TargetMode="External"/><Relationship Id="rId_hyperlink_6529" Type="http://schemas.openxmlformats.org/officeDocument/2006/relationships/hyperlink" Target="http://&#1101;&#1083;&#1077;&#1082;&#1090;&#1088;&#1086;-&#1084;&#1072;&#1088;&#1082;&#1077;&#1090;.&#1088;&#1092;/product/242775/schupy-dlya-oscillografa-s-krokodilami-dlina-1m/" TargetMode="External"/><Relationship Id="rId_hyperlink_6530" Type="http://schemas.openxmlformats.org/officeDocument/2006/relationships/hyperlink" Target="http://&#1101;&#1083;&#1077;&#1082;&#1090;&#1088;&#1086;-&#1084;&#1072;&#1088;&#1082;&#1077;&#1090;.&#1088;&#1092;/product/169405/detektor-skrytoy-provodki-metalla-ts-75/" TargetMode="External"/><Relationship Id="rId_hyperlink_6531" Type="http://schemas.openxmlformats.org/officeDocument/2006/relationships/hyperlink" Target="http://&#1101;&#1083;&#1077;&#1082;&#1090;&#1088;&#1086;-&#1084;&#1072;&#1088;&#1082;&#1077;&#1090;.&#1088;&#1092;/product/249552/detektor-skrytoy-provodki-metalla-ts78b/" TargetMode="External"/><Relationship Id="rId_hyperlink_6532" Type="http://schemas.openxmlformats.org/officeDocument/2006/relationships/hyperlink" Target="http://&#1101;&#1083;&#1077;&#1082;&#1090;&#1088;&#1086;-&#1084;&#1072;&#1088;&#1082;&#1077;&#1090;.&#1088;&#1092;/product/249553/detektor-skrytoy-provodki-metalla-ts79/" TargetMode="External"/><Relationship Id="rId_hyperlink_6533" Type="http://schemas.openxmlformats.org/officeDocument/2006/relationships/hyperlink" Target="http://&#1101;&#1083;&#1077;&#1082;&#1090;&#1088;&#1086;-&#1084;&#1072;&#1088;&#1082;&#1077;&#1090;.&#1088;&#1092;/product/247226/indikatornaya-otvertka-probnik-130-mm-do-250-v-shlic-zhk-displ123655110220v-smartbuy-tools/" TargetMode="External"/><Relationship Id="rId_hyperlink_6534" Type="http://schemas.openxmlformats.org/officeDocument/2006/relationships/hyperlink" Target="http://&#1101;&#1083;&#1077;&#1082;&#1090;&#1088;&#1086;-&#1084;&#1072;&#1088;&#1082;&#1077;&#1090;.&#1088;&#1092;/product/174409/otvertka-indikator-vd04-do-250v/" TargetMode="External"/><Relationship Id="rId_hyperlink_6535" Type="http://schemas.openxmlformats.org/officeDocument/2006/relationships/hyperlink" Target="http://&#1101;&#1083;&#1077;&#1082;&#1090;&#1088;&#1086;-&#1084;&#1072;&#1088;&#1082;&#1077;&#1090;.&#1088;&#1092;/product/217760/otvertka-indikatornaya-tester-probnik-s-batareykoy-poisk-zvuk-svet-do-250-v-smartbuy-pro-tools-sbt-pro-op2/" TargetMode="External"/><Relationship Id="rId_hyperlink_6536" Type="http://schemas.openxmlformats.org/officeDocument/2006/relationships/hyperlink" Target="http://&#1101;&#1083;&#1077;&#1082;&#1090;&#1088;&#1086;-&#1084;&#1072;&#1088;&#1082;&#1077;&#1090;.&#1088;&#1092;/product/250996/otvertka-indikatornaya-130mm-perevertysh-s-prozrachnoy-ruchkoy-no138b/" TargetMode="External"/><Relationship Id="rId_hyperlink_6537" Type="http://schemas.openxmlformats.org/officeDocument/2006/relationships/hyperlink" Target="http://&#1101;&#1083;&#1077;&#1082;&#1090;&#1088;&#1086;-&#1084;&#1072;&#1088;&#1082;&#1077;&#1090;.&#1088;&#1092;/product/240610/otvertka-indikatornaya-135mm-shlicevaya-s-ep-poisk-smartbuy-sbt-sct-135op1/" TargetMode="External"/><Relationship Id="rId_hyperlink_6538" Type="http://schemas.openxmlformats.org/officeDocument/2006/relationships/hyperlink" Target="http://&#1101;&#1083;&#1077;&#1082;&#1090;&#1088;&#1086;-&#1084;&#1072;&#1088;&#1082;&#1077;&#1090;.&#1088;&#1092;/product/178421/otvertka-indikatornaya-135mm-shlicevaya-sert-ispytaniya-smartbuy-sbt-sct-t135p1/" TargetMode="External"/><Relationship Id="rId_hyperlink_6539" Type="http://schemas.openxmlformats.org/officeDocument/2006/relationships/hyperlink" Target="http://&#1101;&#1083;&#1077;&#1082;&#1090;&#1088;&#1086;-&#1084;&#1072;&#1088;&#1082;&#1077;&#1090;.&#1088;&#1092;/product/167068/otvertka-indikatornaya-140mm-100-500v-sp-00692/" TargetMode="External"/><Relationship Id="rId_hyperlink_6540" Type="http://schemas.openxmlformats.org/officeDocument/2006/relationships/hyperlink" Target="http://&#1101;&#1083;&#1077;&#1082;&#1090;&#1088;&#1086;-&#1084;&#1072;&#1088;&#1082;&#1077;&#1090;.&#1088;&#1092;/product/240584/otvertka-indikatornaya-140mm-shlicevaya-sert-ispytaniya-smartbuy-sbt-sct-op2/" TargetMode="External"/><Relationship Id="rId_hyperlink_6541" Type="http://schemas.openxmlformats.org/officeDocument/2006/relationships/hyperlink" Target="http://&#1101;&#1083;&#1077;&#1082;&#1090;&#1088;&#1086;-&#1084;&#1072;&#1088;&#1082;&#1077;&#1090;.&#1088;&#1092;/product/178422/otvertka-indikatornaya-150mm-shlicevaya-protokol-ispytaniya-smartbuy/" TargetMode="External"/><Relationship Id="rId_hyperlink_6542" Type="http://schemas.openxmlformats.org/officeDocument/2006/relationships/hyperlink" Target="http://&#1101;&#1083;&#1077;&#1082;&#1090;&#1088;&#1086;-&#1084;&#1072;&#1088;&#1082;&#1077;&#1090;.&#1088;&#1092;/product/178423/otvertka-indikatornaya-150mm-shlicevaya-sert-ispytaniya-smartbuy-sbt-sct-t150p1/" TargetMode="External"/><Relationship Id="rId_hyperlink_6543" Type="http://schemas.openxmlformats.org/officeDocument/2006/relationships/hyperlink" Target="http://&#1101;&#1083;&#1077;&#1082;&#1090;&#1088;&#1086;-&#1084;&#1072;&#1088;&#1082;&#1077;&#1090;.&#1088;&#1092;/product/225077/otvertka-indikatornaya-165mm-100-500v-sp-00693/" TargetMode="External"/><Relationship Id="rId_hyperlink_6544" Type="http://schemas.openxmlformats.org/officeDocument/2006/relationships/hyperlink" Target="http://&#1101;&#1083;&#1077;&#1082;&#1090;&#1088;&#1086;-&#1084;&#1072;&#1088;&#1082;&#1077;&#1090;.&#1088;&#1092;/product/250997/otvertka-indikatornaya-180mm-perevertysh-s-prozrachnoy-ruchkoy-no187/" TargetMode="External"/><Relationship Id="rId_hyperlink_6545" Type="http://schemas.openxmlformats.org/officeDocument/2006/relationships/hyperlink" Target="http://&#1101;&#1083;&#1077;&#1082;&#1090;&#1088;&#1086;-&#1084;&#1072;&#1088;&#1082;&#1077;&#1090;.&#1088;&#1092;/product/218044/otvertka-indikatornaya-robiton-vt-005-mnogofunkcionalnyy-indikator-napryazheniya/" TargetMode="External"/><Relationship Id="rId_hyperlink_6546" Type="http://schemas.openxmlformats.org/officeDocument/2006/relationships/hyperlink" Target="http://&#1101;&#1083;&#1077;&#1082;&#1090;&#1088;&#1086;-&#1084;&#1072;&#1088;&#1082;&#1077;&#1090;.&#1088;&#1092;/product/250999/otvertka-indikatornaya-malaya-ultra-130-mm/" TargetMode="External"/><Relationship Id="rId_hyperlink_6547" Type="http://schemas.openxmlformats.org/officeDocument/2006/relationships/hyperlink" Target="http://&#1101;&#1083;&#1077;&#1082;&#1090;&#1088;&#1086;-&#1084;&#1072;&#1088;&#1082;&#1077;&#1090;.&#1088;&#1092;/product/250998/otvertka-indikatornaya-oi-1-ekf-proxima/" TargetMode="External"/><Relationship Id="rId_hyperlink_6548" Type="http://schemas.openxmlformats.org/officeDocument/2006/relationships/hyperlink" Target="http://&#1101;&#1083;&#1077;&#1082;&#1090;&#1088;&#1086;-&#1084;&#1072;&#1088;&#1082;&#1077;&#1090;.&#1088;&#1092;/product/247081/otvertka-indikatornaya-tester-mnogofunkcionalnyy-2h-storonnyaya-svetodiod-ms-13/" TargetMode="External"/><Relationship Id="rId_hyperlink_6549" Type="http://schemas.openxmlformats.org/officeDocument/2006/relationships/hyperlink" Target="http://&#1101;&#1083;&#1077;&#1082;&#1090;&#1088;&#1086;-&#1084;&#1072;&#1088;&#1082;&#1077;&#1090;.&#1088;&#1092;/product/245989/otvertka-indikatornaya-tester-mnogofunkcionalnyy-svetodiod-ms-11/" TargetMode="External"/><Relationship Id="rId_hyperlink_6550" Type="http://schemas.openxmlformats.org/officeDocument/2006/relationships/hyperlink" Target="http://&#1101;&#1083;&#1077;&#1082;&#1090;&#1088;&#1086;-&#1084;&#1072;&#1088;&#1082;&#1077;&#1090;.&#1088;&#1092;/product/148116/otvertka-probnik-tdm-op-2e-elektronnaya-svet-i-zvuk-ind-sq0501-0001/" TargetMode="External"/><Relationship Id="rId_hyperlink_6551" Type="http://schemas.openxmlformats.org/officeDocument/2006/relationships/hyperlink" Target="http://&#1101;&#1083;&#1077;&#1082;&#1090;&#1088;&#1086;-&#1084;&#1072;&#1088;&#1082;&#1077;&#1090;.&#1088;&#1092;/product/244770/tester-komponentov-gm328a/" TargetMode="External"/><Relationship Id="rId_hyperlink_6552" Type="http://schemas.openxmlformats.org/officeDocument/2006/relationships/hyperlink" Target="http://&#1101;&#1083;&#1077;&#1082;&#1090;&#1088;&#1086;-&#1084;&#1072;&#1088;&#1082;&#1077;&#1090;.&#1088;&#1092;/product/233378/tester-rozetok-robiton-st-01/" TargetMode="External"/><Relationship Id="rId_hyperlink_6553" Type="http://schemas.openxmlformats.org/officeDocument/2006/relationships/hyperlink" Target="http://&#1101;&#1083;&#1077;&#1082;&#1090;&#1088;&#1086;-&#1084;&#1072;&#1088;&#1082;&#1077;&#1090;.&#1088;&#1092;/product/233379/tester-rozetok-robiton-st-02/" TargetMode="External"/><Relationship Id="rId_hyperlink_6554" Type="http://schemas.openxmlformats.org/officeDocument/2006/relationships/hyperlink" Target="http://&#1101;&#1083;&#1077;&#1082;&#1090;&#1088;&#1086;-&#1084;&#1072;&#1088;&#1082;&#1077;&#1090;.&#1088;&#1092;/product/129378/multimetr-digital-3266l-ot-inm21-izmerenie-postoyannogoperemennogo-napryazheniya-soprotivleniya-chastoty-elektroemkosti-testirovanie-diodov-tranzistorov-kleschi/" TargetMode="External"/><Relationship Id="rId_hyperlink_6555" Type="http://schemas.openxmlformats.org/officeDocument/2006/relationships/hyperlink" Target="http://&#1101;&#1083;&#1077;&#1082;&#1090;&#1088;&#1086;-&#1084;&#1072;&#1088;&#1082;&#1077;&#1090;.&#1088;&#1092;/product/238992/multimetr-energy-power-st201-kleschi-v-chehle/" TargetMode="External"/><Relationship Id="rId_hyperlink_6556" Type="http://schemas.openxmlformats.org/officeDocument/2006/relationships/hyperlink" Target="http://&#1101;&#1083;&#1077;&#1082;&#1090;&#1088;&#1086;-&#1084;&#1072;&#1088;&#1082;&#1077;&#1090;.&#1088;&#1092;/product/232757/multimetr-cifrovoy-25/" TargetMode="External"/><Relationship Id="rId_hyperlink_6557" Type="http://schemas.openxmlformats.org/officeDocument/2006/relationships/hyperlink" Target="http://&#1101;&#1083;&#1077;&#1082;&#1090;&#1088;&#1086;-&#1084;&#1072;&#1088;&#1082;&#1077;&#1090;.&#1088;&#1092;/product/246890/multimetr-cifrovoy-kleschi-dt201-live-power/" TargetMode="External"/><Relationship Id="rId_hyperlink_6558" Type="http://schemas.openxmlformats.org/officeDocument/2006/relationships/hyperlink" Target="http://&#1101;&#1083;&#1077;&#1082;&#1090;&#1088;&#1086;-&#1084;&#1072;&#1088;&#1082;&#1077;&#1090;.&#1088;&#1092;/product/238993/multimetr-kleschi-tokoizmeritelnye-dt-266/" TargetMode="External"/><Relationship Id="rId_hyperlink_6559" Type="http://schemas.openxmlformats.org/officeDocument/2006/relationships/hyperlink" Target="http://&#1101;&#1083;&#1077;&#1082;&#1090;&#1088;&#1086;-&#1084;&#1072;&#1088;&#1082;&#1077;&#1090;.&#1088;&#1092;/product/229543/multimetr-kleschi-tokoizmeritelnye-dt-266-x-pert/" TargetMode="External"/><Relationship Id="rId_hyperlink_6560" Type="http://schemas.openxmlformats.org/officeDocument/2006/relationships/hyperlink" Target="http://&#1101;&#1083;&#1077;&#1082;&#1090;&#1088;&#1086;-&#1084;&#1072;&#1088;&#1082;&#1077;&#1090;.&#1088;&#1092;/product/227568/multimetr-kleschi-tokoizmeritelnye-robiton-master-dmm-950/" TargetMode="External"/><Relationship Id="rId_hyperlink_6561" Type="http://schemas.openxmlformats.org/officeDocument/2006/relationships/hyperlink" Target="http://&#1101;&#1083;&#1077;&#1082;&#1090;&#1088;&#1086;-&#1084;&#1072;&#1088;&#1082;&#1077;&#1090;.&#1088;&#1092;/product/224597/anemometr-cifrovoy-izmeritel-skorosti-vetra-temperatura-s-line-gm816/" TargetMode="External"/><Relationship Id="rId_hyperlink_6562" Type="http://schemas.openxmlformats.org/officeDocument/2006/relationships/hyperlink" Target="http://&#1101;&#1083;&#1077;&#1082;&#1090;&#1088;&#1086;-&#1084;&#1072;&#1088;&#1082;&#1077;&#1090;.&#1088;&#1092;/product/238276/vlagomer-dlya-drevesiny-em-4g/" TargetMode="External"/><Relationship Id="rId_hyperlink_6563" Type="http://schemas.openxmlformats.org/officeDocument/2006/relationships/hyperlink" Target="http://&#1101;&#1083;&#1077;&#1082;&#1090;&#1088;&#1086;-&#1084;&#1072;&#1088;&#1082;&#1077;&#1090;.&#1088;&#1092;/product/228941/vlagomer-cifrovoy-ot-inm16/" TargetMode="External"/><Relationship Id="rId_hyperlink_6564" Type="http://schemas.openxmlformats.org/officeDocument/2006/relationships/hyperlink" Target="http://&#1101;&#1083;&#1077;&#1082;&#1090;&#1088;&#1086;-&#1084;&#1072;&#1088;&#1082;&#1077;&#1090;.&#1088;&#1092;/product/228942/dalnomer-ultrazvukovoy-ot-inm37-wh1005/" TargetMode="External"/><Relationship Id="rId_hyperlink_6565" Type="http://schemas.openxmlformats.org/officeDocument/2006/relationships/hyperlink" Target="http://&#1101;&#1083;&#1077;&#1082;&#1090;&#1088;&#1086;-&#1084;&#1072;&#1088;&#1082;&#1077;&#1090;.&#1088;&#1092;/product/232075/lyuksmetr-cifrovoy-izmeritel-osveschennosti-s-termometrom-gm1020/" TargetMode="External"/><Relationship Id="rId_hyperlink_6566" Type="http://schemas.openxmlformats.org/officeDocument/2006/relationships/hyperlink" Target="http://&#1101;&#1083;&#1077;&#1082;&#1090;&#1088;&#1086;-&#1084;&#1072;&#1088;&#1082;&#1077;&#1090;.&#1088;&#1092;/product/224596/tahometr-beskontaktnyy-em2234dt2234a/" TargetMode="External"/><Relationship Id="rId_hyperlink_6567" Type="http://schemas.openxmlformats.org/officeDocument/2006/relationships/hyperlink" Target="http://&#1101;&#1083;&#1077;&#1082;&#1090;&#1088;&#1086;-&#1084;&#1072;&#1088;&#1082;&#1077;&#1090;.&#1088;&#1092;/product/232054/tahometr-universalnyy-2v1-kontaktnyy-s-valom-foto-dt6236b/" TargetMode="External"/><Relationship Id="rId_hyperlink_6568" Type="http://schemas.openxmlformats.org/officeDocument/2006/relationships/hyperlink" Target="http://&#1101;&#1083;&#1077;&#1082;&#1090;&#1088;&#1086;-&#1084;&#1072;&#1088;&#1082;&#1077;&#1090;.&#1088;&#1092;/product/236882/termometr-infrakrasnyy-pirometr-diapozon-izmereniy-ot-50s-do-400s-gm321/" TargetMode="External"/><Relationship Id="rId_hyperlink_6569" Type="http://schemas.openxmlformats.org/officeDocument/2006/relationships/hyperlink" Target="http://&#1101;&#1083;&#1077;&#1082;&#1090;&#1088;&#1086;-&#1084;&#1072;&#1088;&#1082;&#1077;&#1090;.&#1088;&#1092;/product/236881/termometr-infrakrasnyy-pirometr-diapozon-izmereniy-ot-50s-do-530s-gm531/" TargetMode="External"/><Relationship Id="rId_hyperlink_6570" Type="http://schemas.openxmlformats.org/officeDocument/2006/relationships/hyperlink" Target="http://&#1101;&#1083;&#1077;&#1082;&#1090;&#1088;&#1086;-&#1084;&#1072;&#1088;&#1082;&#1077;&#1090;.&#1088;&#1092;/product/236880/termometr-infrakrasnyy-pirometr-diapozon-izmereniy-ot-50s-do-550s-gm550/" TargetMode="External"/><Relationship Id="rId_hyperlink_6571" Type="http://schemas.openxmlformats.org/officeDocument/2006/relationships/hyperlink" Target="http://&#1101;&#1083;&#1077;&#1082;&#1090;&#1088;&#1086;-&#1084;&#1072;&#1088;&#1082;&#1077;&#1090;.&#1088;&#1092;/product/246084/shumomer-cifrovoy-izmeritel-urovnya-zvuka-fdm01/" TargetMode="External"/><Relationship Id="rId_hyperlink_6572" Type="http://schemas.openxmlformats.org/officeDocument/2006/relationships/hyperlink" Target="http://&#1101;&#1083;&#1077;&#1082;&#1090;&#1088;&#1086;-&#1084;&#1072;&#1088;&#1082;&#1077;&#1090;.&#1088;&#1092;/product/233251/shumomer-cifrovoy-izmeritel-urovnya-zvuka-gm1352/" TargetMode="External"/><Relationship Id="rId_hyperlink_6573" Type="http://schemas.openxmlformats.org/officeDocument/2006/relationships/hyperlink" Target="http://&#1101;&#1083;&#1077;&#1082;&#1090;&#1088;&#1086;-&#1084;&#1072;&#1088;&#1082;&#1077;&#1090;.&#1088;&#1092;/product/226547/shumomer-cifrovoy-izmeritel-urovnya-zvuka-gm1357/" TargetMode="External"/><Relationship Id="rId_hyperlink_6574" Type="http://schemas.openxmlformats.org/officeDocument/2006/relationships/hyperlink" Target="http://&#1101;&#1083;&#1077;&#1082;&#1090;&#1088;&#1086;-&#1084;&#1072;&#1088;&#1082;&#1077;&#1090;.&#1088;&#1092;/product/248141/graver-akkumulyatornyy-36v-li-ion-15ach-3h-skor-18000-obmin-type-c-nabor-75pr-av-steel-av-cg/" TargetMode="External"/><Relationship Id="rId_hyperlink_6575" Type="http://schemas.openxmlformats.org/officeDocument/2006/relationships/hyperlink" Target="http://&#1101;&#1083;&#1077;&#1082;&#1090;&#1088;&#1086;-&#1084;&#1072;&#1088;&#1082;&#1077;&#1090;.&#1088;&#1092;/product/178337/graver-diold-med-1mf-170vt-220v-keys-10015010-39914/" TargetMode="External"/><Relationship Id="rId_hyperlink_6576" Type="http://schemas.openxmlformats.org/officeDocument/2006/relationships/hyperlink" Target="http://&#1101;&#1083;&#1077;&#1082;&#1090;&#1088;&#1086;-&#1084;&#1072;&#1088;&#1082;&#1077;&#1090;.&#1088;&#1092;/product/146328/graver-diold-med-2mf-150vt-220v-250pred-keys-10015026/" TargetMode="External"/><Relationship Id="rId_hyperlink_6577" Type="http://schemas.openxmlformats.org/officeDocument/2006/relationships/hyperlink" Target="http://&#1101;&#1083;&#1077;&#1082;&#1090;&#1088;&#1086;-&#1084;&#1072;&#1088;&#1082;&#1077;&#1090;.&#1088;&#1092;/product/127803/graver-diold-med-2mf-150vt-220v-40pred-keys-10015021/" TargetMode="External"/><Relationship Id="rId_hyperlink_6578" Type="http://schemas.openxmlformats.org/officeDocument/2006/relationships/hyperlink" Target="http://&#1101;&#1083;&#1077;&#1082;&#1090;&#1088;&#1086;-&#1084;&#1072;&#1088;&#1082;&#1077;&#1090;.&#1088;&#1092;/product/160737/graver-kalibr-160vggibkvalstoykanabor100pred160vt15t-35tobmin/" TargetMode="External"/><Relationship Id="rId_hyperlink_6579" Type="http://schemas.openxmlformats.org/officeDocument/2006/relationships/hyperlink" Target="http://&#1101;&#1083;&#1077;&#1082;&#1090;&#1088;&#1086;-&#1084;&#1072;&#1088;&#1082;&#1077;&#1090;.&#1088;&#1092;/product/217002/gravirovalnaya-mashina-mini-12-vt-12000-obmin-32-mm-adapter-nabor-nasadok-alyumin-keys-fit-80531/" TargetMode="External"/><Relationship Id="rId_hyperlink_6580" Type="http://schemas.openxmlformats.org/officeDocument/2006/relationships/hyperlink" Target="http://&#1101;&#1083;&#1077;&#1082;&#1090;&#1088;&#1086;-&#1084;&#1072;&#1088;&#1082;&#1077;&#1090;.&#1088;&#1092;/product/217119/gravirovalnaya-mashina-mini-12-vt-12000-obmin-32-mm-adapter-nabor-nasadok-plastik-keys-fit-80530/" TargetMode="External"/><Relationship Id="rId_hyperlink_6581" Type="http://schemas.openxmlformats.org/officeDocument/2006/relationships/hyperlink" Target="http://&#1101;&#1083;&#1077;&#1082;&#1090;&#1088;&#1086;-&#1084;&#1072;&#1088;&#1082;&#1077;&#1090;.&#1088;&#1092;/product/227620/drel-udarnaya-500vt-0-3000obmin-fit-80053/" TargetMode="External"/><Relationship Id="rId_hyperlink_6582" Type="http://schemas.openxmlformats.org/officeDocument/2006/relationships/hyperlink" Target="http://&#1101;&#1083;&#1077;&#1082;&#1090;&#1088;&#1086;-&#1084;&#1072;&#1088;&#1082;&#1077;&#1090;.&#1088;&#1092;/product/227621/drel-udarnaya-750vt-0-3000obmin-metal-korpus-fit-80076/" TargetMode="External"/><Relationship Id="rId_hyperlink_6583" Type="http://schemas.openxmlformats.org/officeDocument/2006/relationships/hyperlink" Target="http://&#1101;&#1083;&#1077;&#1082;&#1090;&#1088;&#1086;-&#1084;&#1072;&#1088;&#1082;&#1077;&#1090;.&#1088;&#1092;/product/232069/mini-drel-ruchnaya-so-sverlami-04mm-2mm-10sht/" TargetMode="External"/><Relationship Id="rId_hyperlink_6584" Type="http://schemas.openxmlformats.org/officeDocument/2006/relationships/hyperlink" Target="http://&#1101;&#1083;&#1077;&#1082;&#1090;&#1088;&#1086;-&#1084;&#1072;&#1088;&#1082;&#1077;&#1090;.&#1088;&#1092;/product/243505/mini-plita-turisticheskaya-s-pezopodzhigom-vetrozaschita-sumka-spark-lux-k-203/" TargetMode="External"/><Relationship Id="rId_hyperlink_6585" Type="http://schemas.openxmlformats.org/officeDocument/2006/relationships/hyperlink" Target="http://&#1101;&#1083;&#1077;&#1082;&#1090;&#1088;&#1086;-&#1084;&#1072;&#1088;&#1082;&#1077;&#1090;.&#1088;&#1092;/product/243509/mini-plita-turisticheskaya-s-pezopodzhigom-lepestkovaya-bolshaya-ma-201/" TargetMode="External"/><Relationship Id="rId_hyperlink_6586" Type="http://schemas.openxmlformats.org/officeDocument/2006/relationships/hyperlink" Target="http://&#1101;&#1083;&#1077;&#1082;&#1090;&#1088;&#1086;-&#1084;&#1072;&#1088;&#1082;&#1077;&#1090;.&#1088;&#1092;/product/243510/mini-plita-turisticheskaya-s-pezopodzhigom-lepestkovaya-s-shlangom-ma-200/" TargetMode="External"/><Relationship Id="rId_hyperlink_6587" Type="http://schemas.openxmlformats.org/officeDocument/2006/relationships/hyperlink" Target="http://&#1101;&#1083;&#1077;&#1082;&#1090;&#1088;&#1086;-&#1084;&#1072;&#1088;&#1082;&#1077;&#1090;.&#1088;&#1092;/product/241461/gazovaya-gorelka-c-dvumya-soplami-spark-lux-sll-820/" TargetMode="External"/><Relationship Id="rId_hyperlink_6588" Type="http://schemas.openxmlformats.org/officeDocument/2006/relationships/hyperlink" Target="http://&#1101;&#1083;&#1077;&#1082;&#1090;&#1088;&#1086;-&#1084;&#1072;&#1088;&#1082;&#1077;&#1090;.&#1088;&#1092;/product/225815/gazovaya-gorelka-c-pezopodzhigom-ricas-816/" TargetMode="External"/><Relationship Id="rId_hyperlink_6589" Type="http://schemas.openxmlformats.org/officeDocument/2006/relationships/hyperlink" Target="http://&#1101;&#1083;&#1077;&#1082;&#1090;&#1088;&#1086;-&#1084;&#1072;&#1088;&#1082;&#1077;&#1090;.&#1088;&#1092;/product/152104/gazovaya-gorelka-flame-gun-807/" TargetMode="External"/><Relationship Id="rId_hyperlink_6590" Type="http://schemas.openxmlformats.org/officeDocument/2006/relationships/hyperlink" Target="http://&#1101;&#1083;&#1077;&#1082;&#1090;&#1088;&#1086;-&#1084;&#1072;&#1088;&#1082;&#1077;&#1090;.&#1088;&#1092;/product/240021/gazovaya-gorelka-flame-gun-900/" TargetMode="External"/><Relationship Id="rId_hyperlink_6591" Type="http://schemas.openxmlformats.org/officeDocument/2006/relationships/hyperlink" Target="http://&#1101;&#1083;&#1077;&#1082;&#1090;&#1088;&#1086;-&#1084;&#1072;&#1088;&#1082;&#1077;&#1090;.&#1088;&#1092;/product/246857/gorelka-gazovaya-gibkaya-s-pezopodzhigom-sf-178/" TargetMode="External"/><Relationship Id="rId_hyperlink_6592" Type="http://schemas.openxmlformats.org/officeDocument/2006/relationships/hyperlink" Target="http://&#1101;&#1083;&#1077;&#1082;&#1090;&#1088;&#1086;-&#1084;&#1072;&#1088;&#1082;&#1077;&#1090;.&#1088;&#1092;/product/239388/gorelka-gazovaya-na-cangovyy-ballon-s-pezopodzhigom-153h5h85sm-ermak-116-012/" TargetMode="External"/><Relationship Id="rId_hyperlink_6593" Type="http://schemas.openxmlformats.org/officeDocument/2006/relationships/hyperlink" Target="http://&#1101;&#1083;&#1077;&#1082;&#1090;&#1088;&#1086;-&#1084;&#1072;&#1088;&#1082;&#1077;&#1090;.&#1088;&#1092;/product/140618/gorelka-gazovaya-na-cangovyy-ballon-s-pezopodzhigom-anti-vspyshka-155554sm-134771/" TargetMode="External"/><Relationship Id="rId_hyperlink_6594" Type="http://schemas.openxmlformats.org/officeDocument/2006/relationships/hyperlink" Target="http://&#1101;&#1083;&#1077;&#1082;&#1090;&#1088;&#1086;-&#1084;&#1072;&#1088;&#1082;&#1077;&#1090;.&#1088;&#1092;/product/140619/gorelka-gazovaya-na-cangovyy-ballon-s-pezopodzhigom-anti-vspyshka-regulyator-vozduha-2064sm-134772/" TargetMode="External"/><Relationship Id="rId_hyperlink_6595" Type="http://schemas.openxmlformats.org/officeDocument/2006/relationships/hyperlink" Target="http://&#1101;&#1083;&#1077;&#1082;&#1090;&#1088;&#1086;-&#1084;&#1072;&#1088;&#1082;&#1077;&#1090;.&#1088;&#1092;/product/221248/gorelka-gazovaya-na-cangovyy-ballon-s-pezopodzhigom-s-rukoyatyu-master-tk-102/" TargetMode="External"/><Relationship Id="rId_hyperlink_6596" Type="http://schemas.openxmlformats.org/officeDocument/2006/relationships/hyperlink" Target="http://&#1101;&#1083;&#1077;&#1082;&#1090;&#1088;&#1086;-&#1084;&#1072;&#1088;&#1082;&#1077;&#1090;.&#1088;&#1092;/product/217931/gorelka-gazovaya-na-cangovyy-ballon-s-pezopodzhigom-175h4h62sm-ermak-116-013/" TargetMode="External"/><Relationship Id="rId_hyperlink_6597" Type="http://schemas.openxmlformats.org/officeDocument/2006/relationships/hyperlink" Target="http://&#1101;&#1083;&#1077;&#1082;&#1090;&#1088;&#1086;-&#1084;&#1072;&#1088;&#1082;&#1077;&#1090;.&#1088;&#1092;/product/248490/gorelka-gazovaya-s-pezopodzhigom-hc-201/" TargetMode="External"/><Relationship Id="rId_hyperlink_6598" Type="http://schemas.openxmlformats.org/officeDocument/2006/relationships/hyperlink" Target="http://&#1101;&#1083;&#1077;&#1082;&#1090;&#1088;&#1086;-&#1084;&#1072;&#1088;&#1082;&#1077;&#1090;.&#1088;&#1092;/product/247326/gorelka-gazovaya-s-pezopodzhigom-hc-208/" TargetMode="External"/><Relationship Id="rId_hyperlink_6599" Type="http://schemas.openxmlformats.org/officeDocument/2006/relationships/hyperlink" Target="http://&#1101;&#1083;&#1077;&#1082;&#1090;&#1088;&#1086;-&#1084;&#1072;&#1088;&#1082;&#1077;&#1090;.&#1088;&#1092;/product/248491/gorelka-gazovaya-s-pezopodzhigom-hs-509c/" TargetMode="External"/><Relationship Id="rId_hyperlink_6600" Type="http://schemas.openxmlformats.org/officeDocument/2006/relationships/hyperlink" Target="http://&#1101;&#1083;&#1077;&#1082;&#1090;&#1088;&#1086;-&#1084;&#1072;&#1088;&#1082;&#1077;&#1090;.&#1088;&#1092;/product/233619/gorelka-gazovaya-s-pezopodzhigom-x-pert-xr-930/" TargetMode="External"/><Relationship Id="rId_hyperlink_6601" Type="http://schemas.openxmlformats.org/officeDocument/2006/relationships/hyperlink" Target="http://&#1101;&#1083;&#1077;&#1082;&#1090;&#1088;&#1086;-&#1084;&#1072;&#1088;&#1082;&#1077;&#1090;.&#1088;&#1092;/product/222860/gorelka-gazovaya-s-pezopodzhigom-920/" TargetMode="External"/><Relationship Id="rId_hyperlink_6602" Type="http://schemas.openxmlformats.org/officeDocument/2006/relationships/hyperlink" Target="http://&#1101;&#1083;&#1077;&#1082;&#1090;&#1088;&#1086;-&#1084;&#1072;&#1088;&#1082;&#1077;&#1090;.&#1088;&#1092;/product/240024/gazovaya-gorelka-flame-gun-8013/" TargetMode="External"/><Relationship Id="rId_hyperlink_6603" Type="http://schemas.openxmlformats.org/officeDocument/2006/relationships/hyperlink" Target="http://&#1101;&#1083;&#1077;&#1082;&#1090;&#1088;&#1086;-&#1084;&#1072;&#1088;&#1082;&#1077;&#1090;.&#1088;&#1092;/product/228771/gorelka-gazovaya-na-cangovyy-ballon-19546sm-333-098/" TargetMode="External"/><Relationship Id="rId_hyperlink_6604" Type="http://schemas.openxmlformats.org/officeDocument/2006/relationships/hyperlink" Target="http://&#1101;&#1083;&#1077;&#1082;&#1090;&#1088;&#1086;-&#1084;&#1072;&#1088;&#1082;&#1077;&#1090;.&#1088;&#1092;/product/224727/gorelka-gazovaya-na-cangovyy-ballon-soplo-17mm-13655sm-chingizhan/" TargetMode="External"/><Relationship Id="rId_hyperlink_6605" Type="http://schemas.openxmlformats.org/officeDocument/2006/relationships/hyperlink" Target="http://&#1101;&#1083;&#1077;&#1082;&#1090;&#1088;&#1086;-&#1084;&#1072;&#1088;&#1082;&#1077;&#1090;.&#1088;&#1092;/product/224728/gorelka-gazovaya-na-cangovyy-ballon-soplo-23mm-18655sm-chingizhan/" TargetMode="External"/><Relationship Id="rId_hyperlink_6606" Type="http://schemas.openxmlformats.org/officeDocument/2006/relationships/hyperlink" Target="http://&#1101;&#1083;&#1077;&#1082;&#1090;&#1088;&#1086;-&#1084;&#1072;&#1088;&#1082;&#1077;&#1090;.&#1088;&#1092;/product/140613/gorelka-gazovaya-na-cangovyy-ballon-ruchnoy-podzhig-kovea-kt-2008-rocket-torch/" TargetMode="External"/><Relationship Id="rId_hyperlink_6607" Type="http://schemas.openxmlformats.org/officeDocument/2006/relationships/hyperlink" Target="http://&#1101;&#1083;&#1077;&#1082;&#1090;&#1088;&#1086;-&#1084;&#1072;&#1088;&#1082;&#1077;&#1090;.&#1088;&#1092;/product/165066/benzin-dlya-zazhigalok-100ml-runis/" TargetMode="External"/><Relationship Id="rId_hyperlink_6608" Type="http://schemas.openxmlformats.org/officeDocument/2006/relationships/hyperlink" Target="http://&#1101;&#1083;&#1077;&#1082;&#1090;&#1088;&#1086;-&#1084;&#1072;&#1088;&#1082;&#1077;&#1090;.&#1088;&#1092;/product/247274/benzin-dlya-zazhigalok-vysokoy-ochistki-runis-133-ml-zhb-banka-pryamougolnyy-1-001/" TargetMode="External"/><Relationship Id="rId_hyperlink_6609" Type="http://schemas.openxmlformats.org/officeDocument/2006/relationships/hyperlink" Target="http://&#1101;&#1083;&#1077;&#1082;&#1090;&#1088;&#1086;-&#1084;&#1072;&#1088;&#1082;&#1077;&#1090;.&#1088;&#1092;/product/223849/gaz-balon-400ml-sledopyt-vsesezonnyy/" TargetMode="External"/><Relationship Id="rId_hyperlink_6610" Type="http://schemas.openxmlformats.org/officeDocument/2006/relationships/hyperlink" Target="http://&#1101;&#1083;&#1077;&#1082;&#1090;&#1088;&#1086;-&#1084;&#1072;&#1088;&#1082;&#1077;&#1090;.&#1088;&#1092;/product/224263/gaz-dlya-zazhigalok-140ml-kudo-ku-h404/" TargetMode="External"/><Relationship Id="rId_hyperlink_6611" Type="http://schemas.openxmlformats.org/officeDocument/2006/relationships/hyperlink" Target="http://&#1101;&#1083;&#1077;&#1082;&#1090;&#1088;&#1086;-&#1084;&#1072;&#1088;&#1082;&#1077;&#1090;.&#1088;&#1092;/product/229089/gaz-dlya-zazhigalok-sibiar-145ml/" TargetMode="External"/><Relationship Id="rId_hyperlink_6612" Type="http://schemas.openxmlformats.org/officeDocument/2006/relationships/hyperlink" Target="http://&#1101;&#1083;&#1077;&#1082;&#1090;&#1088;&#1086;-&#1084;&#1072;&#1088;&#1082;&#1077;&#1090;.&#1088;&#1092;/product/175090/gaz-dlya-zazhigalok-sibiar-180ml/" TargetMode="External"/><Relationship Id="rId_hyperlink_6613" Type="http://schemas.openxmlformats.org/officeDocument/2006/relationships/hyperlink" Target="http://&#1101;&#1083;&#1077;&#1082;&#1090;&#1088;&#1086;-&#1084;&#1072;&#1088;&#1082;&#1077;&#1090;.&#1088;&#1092;/product/245076/gaz-dlya-zazhigalok-universalnyy-runis-belyy-metal-ballon-210-sm3-80gr-1-054/" TargetMode="External"/><Relationship Id="rId_hyperlink_6614" Type="http://schemas.openxmlformats.org/officeDocument/2006/relationships/hyperlink" Target="http://&#1101;&#1083;&#1077;&#1082;&#1090;&#1088;&#1086;-&#1084;&#1072;&#1088;&#1082;&#1077;&#1090;.&#1088;&#1092;/product/223850/gaz-universalnyy-220gr-vsesezonnyy/" TargetMode="External"/><Relationship Id="rId_hyperlink_6615" Type="http://schemas.openxmlformats.org/officeDocument/2006/relationships/hyperlink" Target="http://&#1101;&#1083;&#1077;&#1082;&#1090;&#1088;&#1086;-&#1084;&#1072;&#1088;&#1082;&#1077;&#1090;.&#1088;&#1092;/product/251398/gaz-universalnyy-sledopyt-vsesezonnyy-110gr/" TargetMode="External"/><Relationship Id="rId_hyperlink_6616" Type="http://schemas.openxmlformats.org/officeDocument/2006/relationships/hyperlink" Target="http://&#1101;&#1083;&#1077;&#1082;&#1090;&#1088;&#1086;-&#1084;&#1072;&#1088;&#1082;&#1077;&#1090;.&#1088;&#1092;/product/251399/gaz-universalnyy-sledopyt-vsesezonnyy-230gr/" TargetMode="External"/><Relationship Id="rId_hyperlink_6617" Type="http://schemas.openxmlformats.org/officeDocument/2006/relationships/hyperlink" Target="http://&#1101;&#1083;&#1077;&#1082;&#1090;&#1088;&#1086;-&#1084;&#1072;&#1088;&#1082;&#1077;&#1090;.&#1088;&#1092;/product/251400/gaz-universalnyy-sledopyt-vsesezonnyy-450gr/" TargetMode="External"/><Relationship Id="rId_hyperlink_6618" Type="http://schemas.openxmlformats.org/officeDocument/2006/relationships/hyperlink" Target="http://&#1101;&#1083;&#1077;&#1082;&#1090;&#1088;&#1086;-&#1084;&#1072;&#1088;&#1082;&#1077;&#1090;.&#1088;&#1092;/product/224004/maski-polipropilenovye-odnosloynye-nabor-5sht-12272/" TargetMode="External"/><Relationship Id="rId_hyperlink_6619" Type="http://schemas.openxmlformats.org/officeDocument/2006/relationships/hyperlink" Target="http://&#1101;&#1083;&#1077;&#1082;&#1090;&#1088;&#1086;-&#1084;&#1072;&#1088;&#1082;&#1077;&#1090;.&#1088;&#1092;/product/248874/respirator-1-filtr-ochistki-ochki-zakr-primenyaetsya-pri-raspylenii-himikatov-pri-pokraske-jy5013/" TargetMode="External"/><Relationship Id="rId_hyperlink_6620" Type="http://schemas.openxmlformats.org/officeDocument/2006/relationships/hyperlink" Target="http://&#1101;&#1083;&#1077;&#1082;&#1090;&#1088;&#1086;-&#1084;&#1072;&#1088;&#1082;&#1077;&#1090;.&#1088;&#1092;/product/241025/respirator-1-filtr-ochistki-primenyaetsya-pri-raspylenii-himikatov-pri-pokraske/" TargetMode="External"/><Relationship Id="rId_hyperlink_6621" Type="http://schemas.openxmlformats.org/officeDocument/2006/relationships/hyperlink" Target="http://&#1101;&#1083;&#1077;&#1082;&#1090;&#1088;&#1086;-&#1084;&#1072;&#1088;&#1082;&#1077;&#1090;.&#1088;&#1092;/product/251962/respirator-zaschitnyy-ffp2-kn95/" TargetMode="External"/><Relationship Id="rId_hyperlink_6622" Type="http://schemas.openxmlformats.org/officeDocument/2006/relationships/hyperlink" Target="http://&#1101;&#1083;&#1077;&#1082;&#1090;&#1088;&#1086;-&#1084;&#1072;&#1088;&#1082;&#1077;&#1090;.&#1088;&#1092;/product/228069/zaschitnyy-ekran-s-opravoy/" TargetMode="External"/><Relationship Id="rId_hyperlink_6623" Type="http://schemas.openxmlformats.org/officeDocument/2006/relationships/hyperlink" Target="http://&#1101;&#1083;&#1077;&#1082;&#1090;&#1088;&#1086;-&#1084;&#1072;&#1088;&#1082;&#1077;&#1090;.&#1088;&#1092;/product/231623/ochki-zaschitnye-x-pert-prozrachnye-s-siney-duzhkoy-spark-lux-sl-185/" TargetMode="External"/><Relationship Id="rId_hyperlink_6624" Type="http://schemas.openxmlformats.org/officeDocument/2006/relationships/hyperlink" Target="http://&#1101;&#1083;&#1077;&#1082;&#1090;&#1088;&#1086;-&#1084;&#1072;&#1088;&#1082;&#1077;&#1090;.&#1088;&#1092;/product/227130/ochki-zaschitnye-x-pert-s-oranzhevoy-podushechkoy-dlya-perenosicy-007168/" TargetMode="External"/><Relationship Id="rId_hyperlink_6625" Type="http://schemas.openxmlformats.org/officeDocument/2006/relationships/hyperlink" Target="http://&#1101;&#1083;&#1077;&#1082;&#1090;&#1088;&#1086;-&#1084;&#1072;&#1088;&#1082;&#1077;&#1090;.&#1088;&#1092;/product/227132/ochki-zaschitnye-zakrytogo-tipa-safety-goggles-silikonovye-na-rezinke/" TargetMode="External"/><Relationship Id="rId_hyperlink_6626" Type="http://schemas.openxmlformats.org/officeDocument/2006/relationships/hyperlink" Target="http://&#1101;&#1083;&#1077;&#1082;&#1090;&#1088;&#1086;-&#1084;&#1072;&#1088;&#1082;&#1077;&#1090;.&#1088;&#1092;/product/171821/ochki-zaschitnye-otkrytye-prozrachnye-plastik/" TargetMode="External"/><Relationship Id="rId_hyperlink_6627" Type="http://schemas.openxmlformats.org/officeDocument/2006/relationships/hyperlink" Target="http://&#1101;&#1083;&#1077;&#1082;&#1090;&#1088;&#1086;-&#1084;&#1072;&#1088;&#1082;&#1077;&#1090;.&#1088;&#1092;/product/235175/ochki-zaschitnye-prozrachnye-s-zheltoy-duzhkoy/" TargetMode="External"/><Relationship Id="rId_hyperlink_6628" Type="http://schemas.openxmlformats.org/officeDocument/2006/relationships/hyperlink" Target="http://&#1101;&#1083;&#1077;&#1082;&#1090;&#1088;&#1086;-&#1084;&#1072;&#1088;&#1082;&#1077;&#1090;.&#1088;&#1092;/product/166983/ochki-zaschitnye-s-duzhkami-dymchatye-12218/" TargetMode="External"/><Relationship Id="rId_hyperlink_6629" Type="http://schemas.openxmlformats.org/officeDocument/2006/relationships/hyperlink" Target="http://&#1101;&#1083;&#1077;&#1082;&#1090;&#1088;&#1086;-&#1084;&#1072;&#1088;&#1082;&#1077;&#1090;.&#1088;&#1092;/product/238667/ochki-zaschitnye-s-duzhkami-zheltye-12215/" TargetMode="External"/><Relationship Id="rId_hyperlink_6630" Type="http://schemas.openxmlformats.org/officeDocument/2006/relationships/hyperlink" Target="http://&#1101;&#1083;&#1077;&#1082;&#1090;&#1088;&#1086;-&#1084;&#1072;&#1088;&#1082;&#1077;&#1090;.&#1088;&#1092;/product/166985/ochki-zaschitnye-s-duzhkami-zheltye-12220/" TargetMode="External"/><Relationship Id="rId_hyperlink_6631" Type="http://schemas.openxmlformats.org/officeDocument/2006/relationships/hyperlink" Target="http://&#1101;&#1083;&#1077;&#1082;&#1090;&#1088;&#1086;-&#1084;&#1072;&#1088;&#1082;&#1077;&#1090;.&#1088;&#1092;/product/166984/ochki-zaschitnye-s-duzhkami-prozrachnye-12219/" TargetMode="External"/><Relationship Id="rId_hyperlink_6632" Type="http://schemas.openxmlformats.org/officeDocument/2006/relationships/hyperlink" Target="http://&#1101;&#1083;&#1077;&#1082;&#1090;&#1088;&#1086;-&#1084;&#1072;&#1088;&#1082;&#1077;&#1090;.&#1088;&#1092;/product/238668/ochki-zaschitnye-s-duzhkami-prozrachnye-12226/" TargetMode="External"/><Relationship Id="rId_hyperlink_6633" Type="http://schemas.openxmlformats.org/officeDocument/2006/relationships/hyperlink" Target="http://&#1101;&#1083;&#1077;&#1082;&#1090;&#1088;&#1086;-&#1084;&#1072;&#1088;&#1082;&#1077;&#1090;.&#1088;&#1092;/product/224344/ochki-zaschitnye-s-nepryamoy-ventilyaciey-polikarbonatnaya-linza-zubr-ekspert/" TargetMode="External"/><Relationship Id="rId_hyperlink_6634" Type="http://schemas.openxmlformats.org/officeDocument/2006/relationships/hyperlink" Target="http://&#1101;&#1083;&#1077;&#1082;&#1090;&#1088;&#1086;-&#1084;&#1072;&#1088;&#1082;&#1077;&#1090;.&#1088;&#1092;/product/166987/ochki-zaschitnye-s-nepryamoy-ventilyaciey-chernyy-korpus-12225/" TargetMode="External"/><Relationship Id="rId_hyperlink_6635" Type="http://schemas.openxmlformats.org/officeDocument/2006/relationships/hyperlink" Target="http://&#1101;&#1083;&#1077;&#1082;&#1090;&#1088;&#1086;-&#1084;&#1072;&#1088;&#1082;&#1077;&#1090;.&#1088;&#1092;/product/224340/ochki-zaschitnye-s-pryamoy-ventilyaciey-stayer-profi/" TargetMode="External"/><Relationship Id="rId_hyperlink_6636" Type="http://schemas.openxmlformats.org/officeDocument/2006/relationships/hyperlink" Target="http://&#1101;&#1083;&#1077;&#1082;&#1090;&#1088;&#1086;-&#1084;&#1072;&#1088;&#1082;&#1077;&#1090;.&#1088;&#1092;/product/224341/ochki-zaschitnye-s-pryamoy-ventilyaciey-stayer-standart/" TargetMode="External"/><Relationship Id="rId_hyperlink_6637" Type="http://schemas.openxmlformats.org/officeDocument/2006/relationships/hyperlink" Target="http://&#1101;&#1083;&#1077;&#1082;&#1090;&#1088;&#1086;-&#1084;&#1072;&#1088;&#1082;&#1077;&#1090;.&#1088;&#1092;/product/166982/ochki-panoramnye-s-licevym-schitkom-12205/" TargetMode="External"/><Relationship Id="rId_hyperlink_6638" Type="http://schemas.openxmlformats.org/officeDocument/2006/relationships/hyperlink" Target="http://&#1101;&#1083;&#1077;&#1082;&#1090;&#1088;&#1086;-&#1084;&#1072;&#1088;&#1082;&#1077;&#1090;.&#1088;&#1092;/product/169906/schitok-zaschitnyy-nbt-01-standart-tolschina-15mm-12256/" TargetMode="External"/><Relationship Id="rId_hyperlink_6639" Type="http://schemas.openxmlformats.org/officeDocument/2006/relationships/hyperlink" Target="http://&#1101;&#1083;&#1077;&#1082;&#1090;&#1088;&#1086;-&#1084;&#1072;&#1088;&#1082;&#1077;&#1090;.&#1088;&#1092;/product/182933/schitok-zaschitnyy-nbt-01-ekonom-12255/" TargetMode="External"/><Relationship Id="rId_hyperlink_6640" Type="http://schemas.openxmlformats.org/officeDocument/2006/relationships/hyperlink" Target="http://&#1101;&#1083;&#1077;&#1082;&#1090;&#1088;&#1086;-&#1084;&#1072;&#1088;&#1082;&#1077;&#1090;.&#1088;&#1092;/product/242378/kragi-spilkovye-zheltye-x-pert-s-mehovoy-podkladkoy/" TargetMode="External"/><Relationship Id="rId_hyperlink_6641" Type="http://schemas.openxmlformats.org/officeDocument/2006/relationships/hyperlink" Target="http://&#1101;&#1083;&#1077;&#1082;&#1090;&#1088;&#1086;-&#1084;&#1072;&#1088;&#1082;&#1077;&#1090;.&#1088;&#1092;/product/242376/kragi-spilkovye-krasnye-x-pert/" TargetMode="External"/><Relationship Id="rId_hyperlink_6642" Type="http://schemas.openxmlformats.org/officeDocument/2006/relationships/hyperlink" Target="http://&#1101;&#1083;&#1077;&#1082;&#1090;&#1088;&#1086;-&#1084;&#1072;&#1088;&#1082;&#1077;&#1090;.&#1088;&#1092;/product/239614/perchatki-pr-pu052-dlya-tochnyh-rabot-poliester-poliuretan-pokrm-r8para-cena-za-paru-fiberon/" TargetMode="External"/><Relationship Id="rId_hyperlink_6643" Type="http://schemas.openxmlformats.org/officeDocument/2006/relationships/hyperlink" Target="http://&#1101;&#1083;&#1077;&#1082;&#1090;&#1088;&#1086;-&#1084;&#1072;&#1088;&#1082;&#1077;&#1090;.&#1088;&#1092;/product/136090/perchatki-vyazannye5-niteyhb-s-pvh-26223/" TargetMode="External"/><Relationship Id="rId_hyperlink_6644" Type="http://schemas.openxmlformats.org/officeDocument/2006/relationships/hyperlink" Target="http://&#1101;&#1083;&#1077;&#1082;&#1090;&#1088;&#1086;-&#1084;&#1072;&#1088;&#1082;&#1077;&#1090;.&#1088;&#1092;/product/248697/perchatki-dlya-sborochnyh-rabot-mikro-s-pvh-poliefir-r9-15klass/" TargetMode="External"/><Relationship Id="rId_hyperlink_6645" Type="http://schemas.openxmlformats.org/officeDocument/2006/relationships/hyperlink" Target="http://&#1101;&#1083;&#1077;&#1082;&#1090;&#1088;&#1086;-&#1084;&#1072;&#1088;&#1082;&#1077;&#1090;.&#1088;&#1092;/product/235892/perchatki-dlya-sborochnyh-rabot-poliesterl-r9-chernye-pr-bp022-para-cena-za-paru-fiberon/" TargetMode="External"/><Relationship Id="rId_hyperlink_6646" Type="http://schemas.openxmlformats.org/officeDocument/2006/relationships/hyperlink" Target="http://&#1101;&#1083;&#1077;&#1082;&#1090;&#1088;&#1086;-&#1084;&#1072;&#1088;&#1082;&#1077;&#1090;.&#1088;&#1092;/product/225433/perchatki-dlya-tochnyh-rabot-poliester-poliuretan-pokrytie-chernye-r-r-l/" TargetMode="External"/><Relationship Id="rId_hyperlink_6647" Type="http://schemas.openxmlformats.org/officeDocument/2006/relationships/hyperlink" Target="http://&#1101;&#1083;&#1077;&#1082;&#1090;&#1088;&#1086;-&#1084;&#1072;&#1088;&#1082;&#1077;&#1090;.&#1088;&#1092;/product/226487/perchatki-dlya-tochnyh-rabotpoliesterpoliuritanpokr-belye-r-r-m-804652/" TargetMode="External"/><Relationship Id="rId_hyperlink_6648" Type="http://schemas.openxmlformats.org/officeDocument/2006/relationships/hyperlink" Target="http://&#1101;&#1083;&#1077;&#1082;&#1090;&#1088;&#1086;-&#1084;&#1072;&#1088;&#1082;&#1077;&#1090;.&#1088;&#1092;/product/234568/perchatki-lateksnye-prochnye-r-r-l-chistyy-dom/" TargetMode="External"/><Relationship Id="rId_hyperlink_6649" Type="http://schemas.openxmlformats.org/officeDocument/2006/relationships/hyperlink" Target="http://&#1101;&#1083;&#1077;&#1082;&#1090;&#1088;&#1086;-&#1084;&#1072;&#1088;&#1082;&#1077;&#1090;.&#1088;&#1092;/product/234569/perchatki-lateksnye-prochnye-r-r-m-chistyy-dom/" TargetMode="External"/><Relationship Id="rId_hyperlink_6650" Type="http://schemas.openxmlformats.org/officeDocument/2006/relationships/hyperlink" Target="http://&#1101;&#1083;&#1077;&#1082;&#1090;&#1088;&#1086;-&#1084;&#1072;&#1088;&#1082;&#1077;&#1090;.&#1088;&#1092;/product/234571/perchatki-lateksnye-prochnye-r-r-xl-umnichka/" TargetMode="External"/><Relationship Id="rId_hyperlink_6651" Type="http://schemas.openxmlformats.org/officeDocument/2006/relationships/hyperlink" Target="http://&#1101;&#1083;&#1077;&#1082;&#1090;&#1088;&#1086;-&#1084;&#1072;&#1088;&#1082;&#1077;&#1090;.&#1088;&#1092;/product/251664/perchatki-lateksnye-prochnye-r-r-xl-chistyy-dom/" TargetMode="External"/><Relationship Id="rId_hyperlink_6652" Type="http://schemas.openxmlformats.org/officeDocument/2006/relationships/hyperlink" Target="http://&#1101;&#1083;&#1077;&#1082;&#1090;&#1088;&#1086;-&#1084;&#1072;&#1088;&#1082;&#1077;&#1090;.&#1088;&#1092;/product/234560/perchatki-lateksnye-prochnye-100sht50-par-r-r-l-cena-za-1paru-605022/" TargetMode="External"/><Relationship Id="rId_hyperlink_6653" Type="http://schemas.openxmlformats.org/officeDocument/2006/relationships/hyperlink" Target="http://&#1101;&#1083;&#1077;&#1082;&#1090;&#1088;&#1086;-&#1084;&#1072;&#1088;&#1082;&#1077;&#1090;.&#1088;&#1092;/product/234566/perchatki-lateksnye-sverhprochnye-bikolor-r-r-l/" TargetMode="External"/><Relationship Id="rId_hyperlink_6654" Type="http://schemas.openxmlformats.org/officeDocument/2006/relationships/hyperlink" Target="http://&#1101;&#1083;&#1077;&#1082;&#1090;&#1088;&#1086;-&#1084;&#1072;&#1088;&#1082;&#1077;&#1090;.&#1088;&#1092;/product/251667/perchatki-lateksnye-sverhprochnye-bikolor-r-r-l/" TargetMode="External"/><Relationship Id="rId_hyperlink_6655" Type="http://schemas.openxmlformats.org/officeDocument/2006/relationships/hyperlink" Target="http://&#1101;&#1083;&#1077;&#1082;&#1090;&#1088;&#1086;-&#1084;&#1072;&#1088;&#1082;&#1077;&#1090;.&#1088;&#1092;/product/251665/perchatki-lateksnye-sverhprochnye-bikolor-r-r-s/" TargetMode="External"/><Relationship Id="rId_hyperlink_6656" Type="http://schemas.openxmlformats.org/officeDocument/2006/relationships/hyperlink" Target="http://&#1101;&#1083;&#1077;&#1082;&#1090;&#1088;&#1086;-&#1084;&#1072;&#1088;&#1082;&#1077;&#1090;.&#1088;&#1092;/product/251668/perchatki-lateksnye-sverhprochnye-bikolor-r-r-xl/" TargetMode="External"/><Relationship Id="rId_hyperlink_6657" Type="http://schemas.openxmlformats.org/officeDocument/2006/relationships/hyperlink" Target="http://&#1101;&#1083;&#1077;&#1082;&#1090;&#1088;&#1086;-&#1084;&#1072;&#1088;&#1082;&#1077;&#1090;.&#1088;&#1092;/product/251666/perchatki-lateksnye-sverhprochnye-bikolor-r-r-m/" TargetMode="External"/><Relationship Id="rId_hyperlink_6658" Type="http://schemas.openxmlformats.org/officeDocument/2006/relationships/hyperlink" Target="http://&#1101;&#1083;&#1077;&#1082;&#1090;&#1088;&#1086;-&#1084;&#1072;&#1088;&#1082;&#1077;&#1090;.&#1088;&#1092;/product/225432/perchatki-nitrilovye-medicinskie-nesterilnye-r-r-s-741888/" TargetMode="External"/><Relationship Id="rId_hyperlink_6659" Type="http://schemas.openxmlformats.org/officeDocument/2006/relationships/hyperlink" Target="http://&#1101;&#1083;&#1077;&#1082;&#1090;&#1088;&#1086;-&#1084;&#1072;&#1088;&#1082;&#1077;&#1090;.&#1088;&#1092;/product/222635/perchatki-poluoblivnye-tonkie-oranzhevye-25gr-4581-12/" TargetMode="External"/><Relationship Id="rId_hyperlink_6660" Type="http://schemas.openxmlformats.org/officeDocument/2006/relationships/hyperlink" Target="http://&#1101;&#1083;&#1077;&#1082;&#1090;&#1088;&#1086;-&#1084;&#1072;&#1088;&#1082;&#1077;&#1090;.&#1088;&#1092;/product/246419/perchatki-rabochie-5-nitey-hb-s-pvh-serye-kapkan-trakt/" TargetMode="External"/><Relationship Id="rId_hyperlink_6661" Type="http://schemas.openxmlformats.org/officeDocument/2006/relationships/hyperlink" Target="http://&#1101;&#1083;&#1077;&#1082;&#1090;&#1088;&#1086;-&#1084;&#1072;&#1088;&#1082;&#1077;&#1090;.&#1088;&#1092;/product/246421/perchatki-rabochie-spark-lux-odinarnyy-lateksnyy-obliv-belo-sinie-polos-a-17-12/" TargetMode="External"/><Relationship Id="rId_hyperlink_6662" Type="http://schemas.openxmlformats.org/officeDocument/2006/relationships/hyperlink" Target="http://&#1101;&#1083;&#1077;&#1082;&#1090;&#1088;&#1086;-&#1084;&#1072;&#1088;&#1082;&#1077;&#1090;.&#1088;&#1092;/product/246423/perchatki-rabochie-spark-lux-odinarnyy-lateksnyy-obliv-serye-size10-a-689-12/" TargetMode="External"/><Relationship Id="rId_hyperlink_6663" Type="http://schemas.openxmlformats.org/officeDocument/2006/relationships/hyperlink" Target="http://&#1101;&#1083;&#1077;&#1082;&#1090;&#1088;&#1086;-&#1084;&#1072;&#1088;&#1082;&#1077;&#1090;.&#1088;&#1092;/product/248097/perchatki-rabochie-spark-lux-hb13-klass-vyazki-cherno-belye-a-64/" TargetMode="External"/><Relationship Id="rId_hyperlink_6664" Type="http://schemas.openxmlformats.org/officeDocument/2006/relationships/hyperlink" Target="http://&#1101;&#1083;&#1077;&#1082;&#1090;&#1088;&#1086;-&#1084;&#1072;&#1088;&#1082;&#1077;&#1090;.&#1088;&#1092;/product/248495/perchatki-rabochie-spark-lux-hb13-klass-vyazki-cherno-krasnye-10par-v-styazhke-700a-63-1/" TargetMode="External"/><Relationship Id="rId_hyperlink_6665" Type="http://schemas.openxmlformats.org/officeDocument/2006/relationships/hyperlink" Target="http://&#1101;&#1083;&#1077;&#1082;&#1090;&#1088;&#1086;-&#1084;&#1072;&#1088;&#1082;&#1077;&#1090;.&#1088;&#1092;/product/245116/perchatki-rabochie-x-pert-neylonovye-tochka-10klass-belye-12/" TargetMode="External"/><Relationship Id="rId_hyperlink_6666" Type="http://schemas.openxmlformats.org/officeDocument/2006/relationships/hyperlink" Target="http://&#1101;&#1083;&#1077;&#1082;&#1090;&#1088;&#1086;-&#1084;&#1072;&#1088;&#1082;&#1077;&#1090;.&#1088;&#1092;/product/228994/perchatki-sadovye-l-poliestr-s-nitril-pokr-park-poluobliv-ris-krugi-podves-1062-el-f002/" TargetMode="External"/><Relationship Id="rId_hyperlink_6667" Type="http://schemas.openxmlformats.org/officeDocument/2006/relationships/hyperlink" Target="http://&#1101;&#1083;&#1077;&#1082;&#1090;&#1088;&#1086;-&#1084;&#1072;&#1088;&#1082;&#1077;&#1090;.&#1088;&#1092;/product/228996/perchatki-sadovye-s-poliestr-s-nitril-pokr-park-poluobliv-ris-krugi-podves-1362-el-f002/" TargetMode="External"/><Relationship Id="rId_hyperlink_6668" Type="http://schemas.openxmlformats.org/officeDocument/2006/relationships/hyperlink" Target="http://&#1101;&#1083;&#1077;&#1082;&#1090;&#1088;&#1086;-&#1084;&#1072;&#1088;&#1082;&#1077;&#1090;.&#1088;&#1092;/product/217772/perchatki-hb-s-pvh-4-nitok-cherser-557079/" TargetMode="External"/><Relationship Id="rId_hyperlink_6669" Type="http://schemas.openxmlformats.org/officeDocument/2006/relationships/hyperlink" Target="http://&#1101;&#1083;&#1077;&#1082;&#1090;&#1088;&#1086;-&#1084;&#1072;&#1088;&#1082;&#1077;&#1090;.&#1088;&#1092;/product/244090/perchatki-hb-s-pvh-5nit-75klass-ves-pary-60gr-chern-ural-5parup-cena-za-paru-446-002/" TargetMode="External"/><Relationship Id="rId_hyperlink_6670" Type="http://schemas.openxmlformats.org/officeDocument/2006/relationships/hyperlink" Target="http://&#1101;&#1083;&#1077;&#1082;&#1090;&#1088;&#1086;-&#1084;&#1072;&#1088;&#1082;&#1077;&#1090;.&#1088;&#1092;/product/244427/perchatki-hoz-sad-hb-tkan-s-pvh-tochkoy-10-razmer-235sm-e1m/" TargetMode="External"/><Relationship Id="rId_hyperlink_6671" Type="http://schemas.openxmlformats.org/officeDocument/2006/relationships/hyperlink" Target="http://&#1101;&#1083;&#1077;&#1082;&#1090;&#1088;&#1086;-&#1084;&#1072;&#1088;&#1082;&#1077;&#1090;.&#1088;&#1092;/product/240064/perchatki-kragi-svarschika-vse-sezonnye-krasnye-35-sm-198gr-29443/" TargetMode="External"/><Relationship Id="rId_hyperlink_6672" Type="http://schemas.openxmlformats.org/officeDocument/2006/relationships/hyperlink" Target="http://&#1101;&#1083;&#1077;&#1082;&#1090;&#1088;&#1086;-&#1084;&#1072;&#1088;&#1082;&#1077;&#1090;.&#1088;&#1092;/product/240065/perchatki-kragi-svarschika-silikonovye-vse-sezonnye-zheltye-35-sm-290gr-47365/" TargetMode="External"/><Relationship Id="rId_hyperlink_6673" Type="http://schemas.openxmlformats.org/officeDocument/2006/relationships/hyperlink" Target="http://&#1101;&#1083;&#1077;&#1082;&#1090;&#1088;&#1086;-&#1084;&#1072;&#1088;&#1082;&#1077;&#1090;.&#1088;&#1092;/product/125974/rukavicy-vibrozaschitnye-vibroton/" TargetMode="External"/><Relationship Id="rId_hyperlink_6674" Type="http://schemas.openxmlformats.org/officeDocument/2006/relationships/hyperlink" Target="http://&#1101;&#1083;&#1077;&#1082;&#1090;&#1088;&#1086;-&#1084;&#1072;&#1088;&#1082;&#1077;&#1090;.&#1088;&#1092;/product/245903/lazernyy-uroven-multiinstrument-4-v-1/" TargetMode="External"/><Relationship Id="rId_hyperlink_6675" Type="http://schemas.openxmlformats.org/officeDocument/2006/relationships/hyperlink" Target="http://&#1101;&#1083;&#1077;&#1082;&#1090;&#1088;&#1086;-&#1084;&#1072;&#1088;&#1082;&#1077;&#1090;.&#1088;&#1092;/product/129768/lineyka-iz-nerzhaveyuschey-stali-20019mm-fit-diy/" TargetMode="External"/><Relationship Id="rId_hyperlink_6676" Type="http://schemas.openxmlformats.org/officeDocument/2006/relationships/hyperlink" Target="http://&#1101;&#1083;&#1077;&#1082;&#1090;&#1088;&#1086;-&#1084;&#1072;&#1088;&#1082;&#1077;&#1090;.&#1088;&#1092;/product/129769/lineyka-iz-nerzhaveyuschey-stali-30028mm-fit-diy/" TargetMode="External"/><Relationship Id="rId_hyperlink_6677" Type="http://schemas.openxmlformats.org/officeDocument/2006/relationships/hyperlink" Target="http://&#1101;&#1083;&#1077;&#1082;&#1090;&#1088;&#1086;-&#1084;&#1072;&#1088;&#1082;&#1077;&#1090;.&#1088;&#1092;/product/246846/lineyka-metallicheskaya-150mm-ermak/" TargetMode="External"/><Relationship Id="rId_hyperlink_6678" Type="http://schemas.openxmlformats.org/officeDocument/2006/relationships/hyperlink" Target="http://&#1101;&#1083;&#1077;&#1082;&#1090;&#1088;&#1086;-&#1084;&#1072;&#1088;&#1082;&#1077;&#1090;.&#1088;&#1092;/product/246847/lineyka-metallicheskaya-300mm-ermak/" TargetMode="External"/><Relationship Id="rId_hyperlink_6679" Type="http://schemas.openxmlformats.org/officeDocument/2006/relationships/hyperlink" Target="http://&#1101;&#1083;&#1077;&#1082;&#1090;&#1088;&#1086;-&#1084;&#1072;&#1088;&#1082;&#1077;&#1090;.&#1088;&#1092;/product/225706/lineyka-radiolyubitelya-mnogofunkcionalnaya-15sm/" TargetMode="External"/><Relationship Id="rId_hyperlink_6680" Type="http://schemas.openxmlformats.org/officeDocument/2006/relationships/hyperlink" Target="http://&#1101;&#1083;&#1077;&#1082;&#1090;&#1088;&#1086;-&#1084;&#1072;&#1088;&#1082;&#1077;&#1090;.&#1088;&#1092;/product/225707/lineyka-radiolyubitelya-mnogofunkcionalnaya-20sm/" TargetMode="External"/><Relationship Id="rId_hyperlink_6681" Type="http://schemas.openxmlformats.org/officeDocument/2006/relationships/hyperlink" Target="http://&#1101;&#1083;&#1077;&#1082;&#1090;&#1088;&#1086;-&#1084;&#1072;&#1088;&#1082;&#1077;&#1090;.&#1088;&#1092;/product/225708/lineyka-radiolyubitelya-mnogofunkcionalnaya-25sm/" TargetMode="External"/><Relationship Id="rId_hyperlink_6682" Type="http://schemas.openxmlformats.org/officeDocument/2006/relationships/hyperlink" Target="http://&#1101;&#1083;&#1077;&#1082;&#1090;&#1088;&#1086;-&#1084;&#1072;&#1088;&#1082;&#1077;&#1090;.&#1088;&#1092;/product/217825/uroven-225mm-3-glazka-plastikovyy-magnitnyy-torpedo-18599/" TargetMode="External"/><Relationship Id="rId_hyperlink_6683" Type="http://schemas.openxmlformats.org/officeDocument/2006/relationships/hyperlink" Target="http://&#1101;&#1083;&#1077;&#1082;&#1090;&#1088;&#1086;-&#1084;&#1072;&#1088;&#1082;&#1077;&#1090;.&#1088;&#1092;/product/217826/uroven-400mm-3-glazka-zheltyy-korpus-shkala-layt-18012/" TargetMode="External"/><Relationship Id="rId_hyperlink_6684" Type="http://schemas.openxmlformats.org/officeDocument/2006/relationships/hyperlink" Target="http://&#1101;&#1083;&#1077;&#1082;&#1090;&#1088;&#1086;-&#1084;&#1072;&#1088;&#1082;&#1077;&#1090;.&#1088;&#1092;/product/227899/uroven-400mm-3-glazka-krasnyy-korpus-shkala-magnitnaya-polosa-bizon-18141/" TargetMode="External"/><Relationship Id="rId_hyperlink_6685" Type="http://schemas.openxmlformats.org/officeDocument/2006/relationships/hyperlink" Target="http://&#1101;&#1083;&#1077;&#1082;&#1090;&#1088;&#1086;-&#1084;&#1072;&#1088;&#1082;&#1077;&#1090;.&#1088;&#1092;/product/226121/uroven-600mm-2-glazka-zheltyy-korpus-bazis/" TargetMode="External"/><Relationship Id="rId_hyperlink_6686" Type="http://schemas.openxmlformats.org/officeDocument/2006/relationships/hyperlink" Target="http://&#1101;&#1083;&#1077;&#1082;&#1090;&#1088;&#1086;-&#1084;&#1072;&#1088;&#1082;&#1077;&#1090;.&#1088;&#1092;/product/217827/uroven-600mm-3-glazka-zheltyy-korpus-shkala-layt/" TargetMode="External"/><Relationship Id="rId_hyperlink_6687" Type="http://schemas.openxmlformats.org/officeDocument/2006/relationships/hyperlink" Target="http://&#1101;&#1083;&#1077;&#1082;&#1090;&#1088;&#1086;-&#1084;&#1072;&#1088;&#1082;&#1077;&#1090;.&#1088;&#1092;/product/191662/uroven-600mm-3-glazka-krasnyy-korpus-shkala-magnitnaya-polosa-bizon-18142/" TargetMode="External"/><Relationship Id="rId_hyperlink_6688" Type="http://schemas.openxmlformats.org/officeDocument/2006/relationships/hyperlink" Target="http://&#1101;&#1083;&#1077;&#1082;&#1090;&#1088;&#1086;-&#1084;&#1072;&#1088;&#1082;&#1077;&#1090;.&#1088;&#1092;/product/217828/uroven-800mm-3-glazka-zheltyy-korpus-shkala-layt-18014/" TargetMode="External"/><Relationship Id="rId_hyperlink_6689" Type="http://schemas.openxmlformats.org/officeDocument/2006/relationships/hyperlink" Target="http://&#1101;&#1083;&#1077;&#1082;&#1090;&#1088;&#1086;-&#1084;&#1072;&#1088;&#1082;&#1077;&#1090;.&#1088;&#1092;/product/191660/uroven-800mm-3-glazka-krasnyy-korpus-shkala-magnitnaya-polosa-fit-bizon-18143/" TargetMode="External"/><Relationship Id="rId_hyperlink_6690" Type="http://schemas.openxmlformats.org/officeDocument/2006/relationships/hyperlink" Target="http://&#1101;&#1083;&#1077;&#1082;&#1090;&#1088;&#1086;-&#1084;&#1072;&#1088;&#1082;&#1077;&#1090;.&#1088;&#1092;/product/241762/uroven-lazernyy-nivelir-2-krasnyh-lucha-15m-tdm-lu-1k/" TargetMode="External"/><Relationship Id="rId_hyperlink_6691" Type="http://schemas.openxmlformats.org/officeDocument/2006/relationships/hyperlink" Target="http://&#1101;&#1083;&#1077;&#1082;&#1090;&#1088;&#1086;-&#1084;&#1072;&#1088;&#1082;&#1077;&#1090;.&#1088;&#1092;/product/243514/uroven-stroitelnyy-1000mm-magnitnyy-spark-lux-2004/" TargetMode="External"/><Relationship Id="rId_hyperlink_6692" Type="http://schemas.openxmlformats.org/officeDocument/2006/relationships/hyperlink" Target="http://&#1101;&#1083;&#1077;&#1082;&#1090;&#1088;&#1086;-&#1084;&#1072;&#1088;&#1082;&#1077;&#1090;.&#1088;&#1092;/product/246860/uroven-stroitelnyy-800mm-magnitnyy-spark-lux-2004/" TargetMode="External"/><Relationship Id="rId_hyperlink_6693" Type="http://schemas.openxmlformats.org/officeDocument/2006/relationships/hyperlink" Target="http://&#1101;&#1083;&#1077;&#1082;&#1090;&#1088;&#1086;-&#1084;&#1072;&#1088;&#1082;&#1077;&#1090;.&#1088;&#1092;/product/234103/karandash-malyarnyy-razmetochnyy-lit-cena-za-1sht/" TargetMode="External"/><Relationship Id="rId_hyperlink_6694" Type="http://schemas.openxmlformats.org/officeDocument/2006/relationships/hyperlink" Target="http://&#1101;&#1083;&#1077;&#1082;&#1090;&#1088;&#1086;-&#1084;&#1072;&#1088;&#1082;&#1077;&#1090;.&#1088;&#1092;/product/238189/karandash-razmetochnyy-bh-polumyagkiy-spark-lux/" TargetMode="External"/><Relationship Id="rId_hyperlink_6695" Type="http://schemas.openxmlformats.org/officeDocument/2006/relationships/hyperlink" Target="http://&#1101;&#1083;&#1077;&#1082;&#1090;&#1088;&#1086;-&#1084;&#1072;&#1088;&#1082;&#1077;&#1090;.&#1088;&#1092;/product/228256/kerner-avtomaticheskiy-130mm-ap1/" TargetMode="External"/><Relationship Id="rId_hyperlink_6696" Type="http://schemas.openxmlformats.org/officeDocument/2006/relationships/hyperlink" Target="http://&#1101;&#1083;&#1077;&#1082;&#1090;&#1088;&#1086;-&#1084;&#1072;&#1088;&#1082;&#1077;&#1090;.&#1088;&#1092;/product/246083/tverdosplavnyy-razmetochnyy-karandash-140mm/" TargetMode="External"/><Relationship Id="rId_hyperlink_6697" Type="http://schemas.openxmlformats.org/officeDocument/2006/relationships/hyperlink" Target="http://&#1101;&#1083;&#1077;&#1082;&#1090;&#1088;&#1086;-&#1084;&#1072;&#1088;&#1082;&#1077;&#1090;.&#1088;&#1092;/product/247989/mernaya-lenta-fiberglassovoe-polotno-20m-plastikovyy-korpus-x-pert/" TargetMode="External"/><Relationship Id="rId_hyperlink_6698" Type="http://schemas.openxmlformats.org/officeDocument/2006/relationships/hyperlink" Target="http://&#1101;&#1083;&#1077;&#1082;&#1090;&#1088;&#1086;-&#1084;&#1072;&#1088;&#1082;&#1077;&#1090;.&#1088;&#1092;/product/248099/mernaya-lenta-fiberglassovoe-polotno-50m-plastikovyy-korpus-x-pert/" TargetMode="External"/><Relationship Id="rId_hyperlink_6699" Type="http://schemas.openxmlformats.org/officeDocument/2006/relationships/hyperlink" Target="http://&#1101;&#1083;&#1077;&#1082;&#1090;&#1088;&#1086;-&#1084;&#1072;&#1088;&#1082;&#1077;&#1090;.&#1088;&#1092;/product/250347/ruletka-1m-smartbuy-tools-plastik-i-rezina-promo/" TargetMode="External"/><Relationship Id="rId_hyperlink_6700" Type="http://schemas.openxmlformats.org/officeDocument/2006/relationships/hyperlink" Target="http://&#1101;&#1083;&#1077;&#1082;&#1090;&#1088;&#1086;-&#1084;&#1072;&#1088;&#1082;&#1077;&#1090;.&#1088;&#1092;/product/250348/ruletka-1m-smartbuy-tools-plastik-promo/" TargetMode="External"/><Relationship Id="rId_hyperlink_6701" Type="http://schemas.openxmlformats.org/officeDocument/2006/relationships/hyperlink" Target="http://&#1101;&#1083;&#1077;&#1082;&#1090;&#1088;&#1086;-&#1084;&#1072;&#1088;&#1082;&#1077;&#1090;.&#1088;&#1092;/product/154079/ruletka-3m-h16mm-prorezinennyy-korpus-troynoy-stopor-fit-universal-17223/" TargetMode="External"/><Relationship Id="rId_hyperlink_6702" Type="http://schemas.openxmlformats.org/officeDocument/2006/relationships/hyperlink" Target="http://&#1101;&#1083;&#1077;&#1082;&#1090;&#1088;&#1086;-&#1084;&#1072;&#1088;&#1082;&#1077;&#1090;.&#1088;&#1092;/product/122404/ruletka-5m-h19-mm-prorezinennyy-korpus-troynoy-stopor-fit-universal-17225/" TargetMode="External"/><Relationship Id="rId_hyperlink_6703" Type="http://schemas.openxmlformats.org/officeDocument/2006/relationships/hyperlink" Target="http://&#1101;&#1083;&#1077;&#1082;&#1090;&#1088;&#1086;-&#1084;&#1072;&#1088;&#1082;&#1077;&#1090;.&#1088;&#1092;/product/138444/ruletka-5m-h25-mm-prorezinennyy-korpus-troynoy-stopor-fit-universal/" TargetMode="External"/><Relationship Id="rId_hyperlink_6704" Type="http://schemas.openxmlformats.org/officeDocument/2006/relationships/hyperlink" Target="http://&#1101;&#1083;&#1077;&#1082;&#1090;&#1088;&#1086;-&#1084;&#1072;&#1088;&#1082;&#1077;&#1090;.&#1088;&#1092;/product/242190/ruletka-7-5mh25mmplastikovyy-korpusfiksatorusilennyy-zacepsmartbuy-onetools/" TargetMode="External"/><Relationship Id="rId_hyperlink_6705" Type="http://schemas.openxmlformats.org/officeDocument/2006/relationships/hyperlink" Target="http://&#1101;&#1083;&#1077;&#1082;&#1090;&#1088;&#1086;-&#1084;&#1072;&#1088;&#1082;&#1077;&#1090;.&#1088;&#1092;/product/122401/ruletka-75m-x25mm-prorezinennyy-korpus-troynoy-stopor-fit-universal/" TargetMode="External"/><Relationship Id="rId_hyperlink_6706" Type="http://schemas.openxmlformats.org/officeDocument/2006/relationships/hyperlink" Target="http://&#1101;&#1083;&#1077;&#1082;&#1090;&#1088;&#1086;-&#1084;&#1072;&#1088;&#1082;&#1077;&#1090;.&#1088;&#1092;/product/241031/ruletka-5m-professional-iek-tir10-3-005/" TargetMode="External"/><Relationship Id="rId_hyperlink_6707" Type="http://schemas.openxmlformats.org/officeDocument/2006/relationships/hyperlink" Target="http://&#1101;&#1083;&#1077;&#1082;&#1090;&#1088;&#1086;-&#1084;&#1072;&#1088;&#1082;&#1077;&#1090;.&#1088;&#1092;/product/241032/ruletka-5m-universall-iek-tir10-1-005/" TargetMode="External"/><Relationship Id="rId_hyperlink_6708" Type="http://schemas.openxmlformats.org/officeDocument/2006/relationships/hyperlink" Target="http://&#1101;&#1083;&#1077;&#1082;&#1090;&#1088;&#1086;-&#1084;&#1072;&#1088;&#1082;&#1077;&#1090;.&#1088;&#1092;/product/242380/ruletka-izmeritelnaya-professional-5mh19mmprorezinennyy-korpus2-fiksatoramagnitnyy-zacep/" TargetMode="External"/><Relationship Id="rId_hyperlink_6709" Type="http://schemas.openxmlformats.org/officeDocument/2006/relationships/hyperlink" Target="http://&#1101;&#1083;&#1077;&#1082;&#1090;&#1088;&#1086;-&#1084;&#1072;&#1088;&#1082;&#1077;&#1090;.&#1088;&#1092;/product/242381/ruletka-izmeritelnaya-professional-75mh25mmprorezin-korpus2-fiksatoramagnitnyy-zacep/" TargetMode="External"/><Relationship Id="rId_hyperlink_6710" Type="http://schemas.openxmlformats.org/officeDocument/2006/relationships/hyperlink" Target="http://&#1101;&#1083;&#1077;&#1082;&#1090;&#1088;&#1086;-&#1084;&#1072;&#1088;&#1082;&#1077;&#1090;.&#1088;&#1092;/product/248506/ruletka-izmeritelnaya-x-pert-7525-75mh25mm-belyy-plastik-udaroproch-korpus-usilennyy-zacep/" TargetMode="External"/><Relationship Id="rId_hyperlink_6711" Type="http://schemas.openxmlformats.org/officeDocument/2006/relationships/hyperlink" Target="http://&#1101;&#1083;&#1077;&#1082;&#1090;&#1088;&#1086;-&#1084;&#1072;&#1088;&#1082;&#1077;&#1090;.&#1088;&#1092;/product/248508/ruletka-izmeritelnaya-x-pert-e-63-10mh25mm-prorezinennyy-korpus-fiksator-usilen-zacep/" TargetMode="External"/><Relationship Id="rId_hyperlink_6712" Type="http://schemas.openxmlformats.org/officeDocument/2006/relationships/hyperlink" Target="http://&#1101;&#1083;&#1077;&#1082;&#1090;&#1088;&#1086;-&#1084;&#1072;&#1088;&#1082;&#1077;&#1090;.&#1088;&#1092;/product/227256/ruletka-lazernaya-dalnomer-smartbuy-lm-80-dalnost-do-80m/" TargetMode="External"/><Relationship Id="rId_hyperlink_6713" Type="http://schemas.openxmlformats.org/officeDocument/2006/relationships/hyperlink" Target="http://&#1101;&#1083;&#1077;&#1082;&#1090;&#1088;&#1086;-&#1084;&#1072;&#1088;&#1082;&#1077;&#1090;.&#1088;&#1092;/product/250742/ruletka-magnetik-3m16mm/" TargetMode="External"/><Relationship Id="rId_hyperlink_6714" Type="http://schemas.openxmlformats.org/officeDocument/2006/relationships/hyperlink" Target="http://&#1101;&#1083;&#1077;&#1082;&#1090;&#1088;&#1086;-&#1084;&#1072;&#1088;&#1082;&#1077;&#1090;.&#1088;&#1092;/product/247076/ruletka-magnetik-5m19mm/" TargetMode="External"/><Relationship Id="rId_hyperlink_6715" Type="http://schemas.openxmlformats.org/officeDocument/2006/relationships/hyperlink" Target="http://&#1101;&#1083;&#1077;&#1082;&#1090;&#1088;&#1086;-&#1084;&#1072;&#1088;&#1082;&#1077;&#1090;.&#1088;&#1092;/product/237903/ruletka-magnetik-5m25mm/" TargetMode="External"/><Relationship Id="rId_hyperlink_6716" Type="http://schemas.openxmlformats.org/officeDocument/2006/relationships/hyperlink" Target="http://&#1101;&#1083;&#1077;&#1082;&#1090;&#1088;&#1086;-&#1084;&#1072;&#1088;&#1082;&#1077;&#1090;.&#1088;&#1092;/product/250743/ruletka-magnetik-75m25mm/" TargetMode="External"/><Relationship Id="rId_hyperlink_6717" Type="http://schemas.openxmlformats.org/officeDocument/2006/relationships/hyperlink" Target="http://&#1101;&#1083;&#1077;&#1082;&#1090;&#1088;&#1086;-&#1084;&#1072;&#1088;&#1082;&#1077;&#1090;.&#1088;&#1092;/product/239705/ruletka-plastikovaya-2-h-cvetnaya-layt-3m125mm-16972/" TargetMode="External"/><Relationship Id="rId_hyperlink_6718" Type="http://schemas.openxmlformats.org/officeDocument/2006/relationships/hyperlink" Target="http://&#1101;&#1083;&#1077;&#1082;&#1090;&#1088;&#1086;-&#1084;&#1072;&#1088;&#1082;&#1077;&#1090;.&#1088;&#1092;/product/242004/ruletka-plastikovaya-2-h-cvetnaya-layt-3m16mm-16974/" TargetMode="External"/><Relationship Id="rId_hyperlink_6719" Type="http://schemas.openxmlformats.org/officeDocument/2006/relationships/hyperlink" Target="http://&#1101;&#1083;&#1077;&#1082;&#1090;&#1088;&#1086;-&#1084;&#1072;&#1088;&#1082;&#1077;&#1090;.&#1088;&#1092;/product/154087/ruletka-plastikovaya-2-h-cvetnaya-layt-5m-19mm-16975/" TargetMode="External"/><Relationship Id="rId_hyperlink_6720" Type="http://schemas.openxmlformats.org/officeDocument/2006/relationships/hyperlink" Target="http://&#1101;&#1083;&#1077;&#1082;&#1090;&#1088;&#1086;-&#1084;&#1072;&#1088;&#1082;&#1077;&#1090;.&#1088;&#1092;/product/239706/ruletka-plastikovaya-2-h-cvetnaya-layt-5m16mm-16973/" TargetMode="External"/><Relationship Id="rId_hyperlink_6721" Type="http://schemas.openxmlformats.org/officeDocument/2006/relationships/hyperlink" Target="http://&#1101;&#1083;&#1077;&#1082;&#1090;&#1088;&#1086;-&#1084;&#1072;&#1088;&#1082;&#1077;&#1090;.&#1088;&#1092;/product/130905/ruletka-plastikovaya-2-h-cvetnaya-layt-75m-25mm/" TargetMode="External"/><Relationship Id="rId_hyperlink_6722" Type="http://schemas.openxmlformats.org/officeDocument/2006/relationships/hyperlink" Target="http://&#1101;&#1083;&#1077;&#1082;&#1090;&#1088;&#1086;-&#1084;&#1072;&#1088;&#1082;&#1077;&#1090;.&#1088;&#1092;/product/241685/ruletka-metr-portnovskiy-40/" TargetMode="External"/><Relationship Id="rId_hyperlink_6723" Type="http://schemas.openxmlformats.org/officeDocument/2006/relationships/hyperlink" Target="http://&#1101;&#1083;&#1077;&#1082;&#1090;&#1088;&#1086;-&#1084;&#1072;&#1088;&#1082;&#1077;&#1090;.&#1088;&#1092;/product/129792/ruletka-brelok-1m-fit-belaya-kvadratnaya-kitay-17820/" TargetMode="External"/><Relationship Id="rId_hyperlink_6724" Type="http://schemas.openxmlformats.org/officeDocument/2006/relationships/hyperlink" Target="http://&#1101;&#1083;&#1077;&#1082;&#1090;&#1088;&#1086;-&#1084;&#1072;&#1088;&#1082;&#1077;&#1090;.&#1088;&#1092;/product/129793/ruletka-brelok-2m-fit-chernaya-kvadratnaya-kitay-17822/" TargetMode="External"/><Relationship Id="rId_hyperlink_6725" Type="http://schemas.openxmlformats.org/officeDocument/2006/relationships/hyperlink" Target="http://&#1101;&#1083;&#1077;&#1082;&#1090;&#1088;&#1086;-&#1084;&#1072;&#1088;&#1082;&#1077;&#1090;.&#1088;&#1092;/product/250314/mnogofunkcionalnyy-3d-ugolnik-plastik-l-ht99/" TargetMode="External"/><Relationship Id="rId_hyperlink_6726" Type="http://schemas.openxmlformats.org/officeDocument/2006/relationships/hyperlink" Target="http://&#1101;&#1083;&#1077;&#1082;&#1090;&#1088;&#1086;-&#1084;&#1072;&#1088;&#1082;&#1077;&#1090;.&#1088;&#1092;/product/191656/ugolnik-stolyarnyy-zheltyy-master-250mm-7544/" TargetMode="External"/><Relationship Id="rId_hyperlink_6727" Type="http://schemas.openxmlformats.org/officeDocument/2006/relationships/hyperlink" Target="http://&#1101;&#1083;&#1077;&#1082;&#1090;&#1088;&#1086;-&#1084;&#1072;&#1088;&#1082;&#1077;&#1090;.&#1088;&#1092;/product/191657/ugolnik-stolyarnyy-zheltyy-master-300mm-37016/" TargetMode="External"/><Relationship Id="rId_hyperlink_6728" Type="http://schemas.openxmlformats.org/officeDocument/2006/relationships/hyperlink" Target="http://&#1101;&#1083;&#1077;&#1082;&#1090;&#1088;&#1086;-&#1084;&#1072;&#1088;&#1082;&#1077;&#1090;.&#1088;&#1092;/product/168063/ugolnik-stolyarnyy-zheltyy-master-350mm-30566/" TargetMode="External"/><Relationship Id="rId_hyperlink_6729" Type="http://schemas.openxmlformats.org/officeDocument/2006/relationships/hyperlink" Target="http://&#1101;&#1083;&#1077;&#1082;&#1090;&#1088;&#1086;-&#1084;&#1072;&#1088;&#1082;&#1077;&#1090;.&#1088;&#1092;/product/242484/ugolnik-stolyarnyy-zheltyy-master-400mm-7547/" TargetMode="External"/><Relationship Id="rId_hyperlink_6730" Type="http://schemas.openxmlformats.org/officeDocument/2006/relationships/hyperlink" Target="http://&#1101;&#1083;&#1077;&#1082;&#1090;&#1088;&#1086;-&#1084;&#1072;&#1088;&#1082;&#1077;&#1090;.&#1088;&#1092;/product/242862/ugolnik-stolyarnyy-zheltyy-250mm-x-pert/" TargetMode="External"/><Relationship Id="rId_hyperlink_6731" Type="http://schemas.openxmlformats.org/officeDocument/2006/relationships/hyperlink" Target="http://&#1101;&#1083;&#1077;&#1082;&#1090;&#1088;&#1086;-&#1084;&#1072;&#1088;&#1082;&#1077;&#1090;.&#1088;&#1092;/product/242863/ugolnik-stolyarnyy-zheltyy-300mm-x-pert/" TargetMode="External"/><Relationship Id="rId_hyperlink_6732" Type="http://schemas.openxmlformats.org/officeDocument/2006/relationships/hyperlink" Target="http://&#1101;&#1083;&#1077;&#1082;&#1090;&#1088;&#1086;-&#1084;&#1072;&#1088;&#1082;&#1077;&#1090;.&#1088;&#1092;/product/231635/ugolnik-stolyarnyy-s-urovnem-300mm/" TargetMode="External"/><Relationship Id="rId_hyperlink_6733" Type="http://schemas.openxmlformats.org/officeDocument/2006/relationships/hyperlink" Target="http://&#1101;&#1083;&#1077;&#1082;&#1090;&#1088;&#1086;-&#1084;&#1072;&#1088;&#1082;&#1077;&#1090;.&#1088;&#1092;/product/231636/ugolnik-stolyarnyy-s-urovnem-350mm/" TargetMode="External"/><Relationship Id="rId_hyperlink_6734" Type="http://schemas.openxmlformats.org/officeDocument/2006/relationships/hyperlink" Target="http://&#1101;&#1083;&#1077;&#1082;&#1090;&#1088;&#1086;-&#1084;&#1072;&#1088;&#1082;&#1077;&#1090;.&#1088;&#1092;/product/231637/ugolnik-stolyarnyy-s-urovnem-400mm/" TargetMode="External"/><Relationship Id="rId_hyperlink_6735" Type="http://schemas.openxmlformats.org/officeDocument/2006/relationships/hyperlink" Target="http://&#1101;&#1083;&#1077;&#1082;&#1090;&#1088;&#1086;-&#1084;&#1072;&#1088;&#1082;&#1077;&#1090;.&#1088;&#1092;/product/235911/shablon-dlya-razmetki-liniy-l-ht142/" TargetMode="External"/><Relationship Id="rId_hyperlink_6736" Type="http://schemas.openxmlformats.org/officeDocument/2006/relationships/hyperlink" Target="http://&#1101;&#1083;&#1077;&#1082;&#1090;&#1088;&#1086;-&#1084;&#1072;&#1088;&#1082;&#1077;&#1090;.&#1088;&#1092;/product/240173/shtangencirkul-mehanicheskiy-metallicheskiy-150mm-plastikovyy-keys/" TargetMode="External"/><Relationship Id="rId_hyperlink_6737" Type="http://schemas.openxmlformats.org/officeDocument/2006/relationships/hyperlink" Target="http://&#1101;&#1083;&#1077;&#1082;&#1090;&#1088;&#1086;-&#1084;&#1072;&#1088;&#1082;&#1077;&#1090;.&#1088;&#1092;/product/130909/shtangencirkul-mehanicheskiy-plastmassovyy-150mm/" TargetMode="External"/><Relationship Id="rId_hyperlink_6738" Type="http://schemas.openxmlformats.org/officeDocument/2006/relationships/hyperlink" Target="http://&#1101;&#1083;&#1077;&#1082;&#1090;&#1088;&#1086;-&#1084;&#1072;&#1088;&#1082;&#1077;&#1090;.&#1088;&#1092;/product/127830/shtangencirkul-elektronnyy-150mm-v-plast-korobke/" TargetMode="External"/><Relationship Id="rId_hyperlink_6739" Type="http://schemas.openxmlformats.org/officeDocument/2006/relationships/hyperlink" Target="http://&#1101;&#1083;&#1077;&#1082;&#1090;&#1088;&#1086;-&#1084;&#1072;&#1088;&#1082;&#1077;&#1090;.&#1088;&#1092;/product/245988/shtangencirkul-elektronnyy-150mm-metall-ot-inm02/" TargetMode="External"/><Relationship Id="rId_hyperlink_6740" Type="http://schemas.openxmlformats.org/officeDocument/2006/relationships/hyperlink" Target="http://&#1101;&#1083;&#1077;&#1082;&#1090;&#1088;&#1086;-&#1084;&#1072;&#1088;&#1082;&#1077;&#1090;.&#1088;&#1092;/product/234247/shtangencirkul-elektronnyy-150mm-6-plast-keys-x-pert/" TargetMode="External"/><Relationship Id="rId_hyperlink_6741" Type="http://schemas.openxmlformats.org/officeDocument/2006/relationships/hyperlink" Target="http://&#1101;&#1083;&#1077;&#1082;&#1090;&#1088;&#1086;-&#1084;&#1072;&#1088;&#1082;&#1077;&#1090;.&#1088;&#1092;/product/140666/shtangencirkul-elektronnyy-st-04-150mm-ot-inm05/" TargetMode="External"/><Relationship Id="rId_hyperlink_6742" Type="http://schemas.openxmlformats.org/officeDocument/2006/relationships/hyperlink" Target="http://&#1101;&#1083;&#1077;&#1082;&#1090;&#1088;&#1086;-&#1084;&#1072;&#1088;&#1082;&#1077;&#1090;.&#1088;&#1092;/product/249270/anker-metallicheskiy-dlya-okonnyh-i-dvernyh-korobok-m10-72-mm/" TargetMode="External"/><Relationship Id="rId_hyperlink_6743" Type="http://schemas.openxmlformats.org/officeDocument/2006/relationships/hyperlink" Target="http://&#1101;&#1083;&#1077;&#1082;&#1090;&#1088;&#1086;-&#1084;&#1072;&#1088;&#1082;&#1077;&#1090;.&#1088;&#1092;/product/249271/anker-metallicheskiy-dlya-okonnyh-i-dvernyh-korobok-m10112-mm/" TargetMode="External"/><Relationship Id="rId_hyperlink_6744" Type="http://schemas.openxmlformats.org/officeDocument/2006/relationships/hyperlink" Target="http://&#1101;&#1083;&#1077;&#1082;&#1090;&#1088;&#1086;-&#1084;&#1072;&#1088;&#1082;&#1077;&#1090;.&#1088;&#1092;/product/249272/anker-metallicheskiy-dlya-okonnyh-i-dvernyh-korobok-m10132-mm/" TargetMode="External"/><Relationship Id="rId_hyperlink_6745" Type="http://schemas.openxmlformats.org/officeDocument/2006/relationships/hyperlink" Target="http://&#1101;&#1083;&#1077;&#1082;&#1090;&#1088;&#1086;-&#1084;&#1072;&#1088;&#1082;&#1077;&#1090;.&#1088;&#1092;/product/249273/anker-metallicheskiy-dlya-okonnyh-i-dvernyh-korobok-m10152-mm/" TargetMode="External"/><Relationship Id="rId_hyperlink_6746" Type="http://schemas.openxmlformats.org/officeDocument/2006/relationships/hyperlink" Target="http://&#1101;&#1083;&#1077;&#1082;&#1090;&#1088;&#1086;-&#1084;&#1072;&#1088;&#1082;&#1077;&#1090;.&#1088;&#1092;/product/249268/anker-metallicheskiy-dlya-okonnyh-i-dvernyh-korobok-m8-72-mm/" TargetMode="External"/><Relationship Id="rId_hyperlink_6747" Type="http://schemas.openxmlformats.org/officeDocument/2006/relationships/hyperlink" Target="http://&#1101;&#1083;&#1077;&#1082;&#1090;&#1088;&#1086;-&#1084;&#1072;&#1088;&#1082;&#1077;&#1090;.&#1088;&#1092;/product/249269/anker-metallicheskiy-dlya-okonnyh-i-dvernyh-korobok-m8112-mm/" TargetMode="External"/><Relationship Id="rId_hyperlink_6748" Type="http://schemas.openxmlformats.org/officeDocument/2006/relationships/hyperlink" Target="http://&#1101;&#1083;&#1077;&#1082;&#1090;&#1088;&#1086;-&#1084;&#1072;&#1088;&#1082;&#1077;&#1090;.&#1088;&#1092;/product/249276/anker-raspornyy-s-boltom-10100mm/" TargetMode="External"/><Relationship Id="rId_hyperlink_6749" Type="http://schemas.openxmlformats.org/officeDocument/2006/relationships/hyperlink" Target="http://&#1101;&#1083;&#1077;&#1082;&#1090;&#1088;&#1086;-&#1084;&#1072;&#1088;&#1082;&#1077;&#1090;.&#1088;&#1092;/product/249277/anker-raspornyy-s-boltom-10130mm/" TargetMode="External"/><Relationship Id="rId_hyperlink_6750" Type="http://schemas.openxmlformats.org/officeDocument/2006/relationships/hyperlink" Target="http://&#1101;&#1083;&#1077;&#1082;&#1090;&#1088;&#1086;-&#1084;&#1072;&#1088;&#1082;&#1077;&#1090;.&#1088;&#1092;/product/240906/anker-raspornyy-s-boltom-10h55mm-2sht-26133-3/" TargetMode="External"/><Relationship Id="rId_hyperlink_6751" Type="http://schemas.openxmlformats.org/officeDocument/2006/relationships/hyperlink" Target="http://&#1101;&#1083;&#1077;&#1082;&#1090;&#1088;&#1086;-&#1084;&#1072;&#1088;&#1082;&#1077;&#1090;.&#1088;&#1092;/product/240907/anker-raspornyy-s-boltom-10h80mm-2sht-26134-3/" TargetMode="External"/><Relationship Id="rId_hyperlink_6752" Type="http://schemas.openxmlformats.org/officeDocument/2006/relationships/hyperlink" Target="http://&#1101;&#1083;&#1077;&#1082;&#1090;&#1088;&#1086;-&#1084;&#1072;&#1088;&#1082;&#1077;&#1090;.&#1088;&#1092;/product/249278/anker-raspornyy-s-boltom-12100mm/" TargetMode="External"/><Relationship Id="rId_hyperlink_6753" Type="http://schemas.openxmlformats.org/officeDocument/2006/relationships/hyperlink" Target="http://&#1101;&#1083;&#1077;&#1082;&#1090;&#1088;&#1086;-&#1084;&#1072;&#1088;&#1082;&#1077;&#1090;.&#1088;&#1092;/product/249279/anker-raspornyy-s-boltom-16110mm/" TargetMode="External"/><Relationship Id="rId_hyperlink_6754" Type="http://schemas.openxmlformats.org/officeDocument/2006/relationships/hyperlink" Target="http://&#1101;&#1083;&#1077;&#1082;&#1090;&#1088;&#1086;-&#1084;&#1072;&#1088;&#1082;&#1077;&#1090;.&#1088;&#1092;/product/249280/anker-raspornyy-s-boltom-16150mm/" TargetMode="External"/><Relationship Id="rId_hyperlink_6755" Type="http://schemas.openxmlformats.org/officeDocument/2006/relationships/hyperlink" Target="http://&#1101;&#1083;&#1077;&#1082;&#1090;&#1088;&#1086;-&#1084;&#1072;&#1088;&#1082;&#1077;&#1090;.&#1088;&#1092;/product/249274/anker-raspornyy-s-boltom-8-45mm/" TargetMode="External"/><Relationship Id="rId_hyperlink_6756" Type="http://schemas.openxmlformats.org/officeDocument/2006/relationships/hyperlink" Target="http://&#1101;&#1083;&#1077;&#1082;&#1090;&#1088;&#1086;-&#1084;&#1072;&#1088;&#1082;&#1077;&#1090;.&#1088;&#1092;/product/249275/anker-raspornyy-s-boltom-8-60mm/" TargetMode="External"/><Relationship Id="rId_hyperlink_6757" Type="http://schemas.openxmlformats.org/officeDocument/2006/relationships/hyperlink" Target="http://&#1101;&#1083;&#1077;&#1082;&#1090;&#1088;&#1086;-&#1084;&#1072;&#1088;&#1082;&#1077;&#1090;.&#1088;&#1092;/product/240905/anker-raspornyy-s-boltom-8h60mm-3sht-26131-3/" TargetMode="External"/><Relationship Id="rId_hyperlink_6758" Type="http://schemas.openxmlformats.org/officeDocument/2006/relationships/hyperlink" Target="http://&#1101;&#1083;&#1077;&#1082;&#1090;&#1088;&#1086;-&#1084;&#1072;&#1088;&#1082;&#1077;&#1090;.&#1088;&#1092;/product/227682/anker-raspornyy-s-boltom-8h80mm-2sht/" TargetMode="External"/><Relationship Id="rId_hyperlink_6759" Type="http://schemas.openxmlformats.org/officeDocument/2006/relationships/hyperlink" Target="http://&#1101;&#1083;&#1077;&#1082;&#1090;&#1088;&#1086;-&#1084;&#1072;&#1088;&#1082;&#1077;&#1090;.&#1088;&#1092;/product/249281/anker-raspornyy-s-gaykoy-865mm/" TargetMode="External"/><Relationship Id="rId_hyperlink_6760" Type="http://schemas.openxmlformats.org/officeDocument/2006/relationships/hyperlink" Target="http://&#1101;&#1083;&#1077;&#1082;&#1090;&#1088;&#1086;-&#1084;&#1072;&#1088;&#1082;&#1077;&#1090;.&#1088;&#1092;/product/249282/anker-raspornyy-s-gaykoy-10-50mm/" TargetMode="External"/><Relationship Id="rId_hyperlink_6761" Type="http://schemas.openxmlformats.org/officeDocument/2006/relationships/hyperlink" Target="http://&#1101;&#1083;&#1077;&#1082;&#1090;&#1088;&#1086;-&#1084;&#1072;&#1088;&#1082;&#1077;&#1090;.&#1088;&#1092;/product/249283/anker-raspornyy-s-gaykoy-10-95mm/" TargetMode="External"/><Relationship Id="rId_hyperlink_6762" Type="http://schemas.openxmlformats.org/officeDocument/2006/relationships/hyperlink" Target="http://&#1101;&#1083;&#1077;&#1082;&#1090;&#1088;&#1086;-&#1084;&#1072;&#1088;&#1082;&#1077;&#1090;.&#1088;&#1092;/product/249284/anker-raspornyy-s-gaykoy-10125mm/" TargetMode="External"/><Relationship Id="rId_hyperlink_6763" Type="http://schemas.openxmlformats.org/officeDocument/2006/relationships/hyperlink" Target="http://&#1101;&#1083;&#1077;&#1082;&#1090;&#1088;&#1086;-&#1084;&#1072;&#1088;&#1082;&#1077;&#1090;.&#1088;&#1092;/product/249285/anker-raspornyy-s-gaykoy-10150mm/" TargetMode="External"/><Relationship Id="rId_hyperlink_6764" Type="http://schemas.openxmlformats.org/officeDocument/2006/relationships/hyperlink" Target="http://&#1101;&#1083;&#1077;&#1082;&#1090;&#1088;&#1086;-&#1084;&#1072;&#1088;&#1082;&#1077;&#1090;.&#1088;&#1092;/product/249286/anker-raspornyy-s-gaykoy-10180mm/" TargetMode="External"/><Relationship Id="rId_hyperlink_6765" Type="http://schemas.openxmlformats.org/officeDocument/2006/relationships/hyperlink" Target="http://&#1101;&#1083;&#1077;&#1082;&#1090;&#1088;&#1086;-&#1084;&#1072;&#1088;&#1082;&#1077;&#1090;.&#1088;&#1092;/product/249287/anker-raspornyy-s-gaykoy-12-75mm/" TargetMode="External"/><Relationship Id="rId_hyperlink_6766" Type="http://schemas.openxmlformats.org/officeDocument/2006/relationships/hyperlink" Target="http://&#1101;&#1083;&#1077;&#1082;&#1090;&#1088;&#1086;-&#1084;&#1072;&#1088;&#1082;&#1077;&#1090;.&#1088;&#1092;/product/249288/anker-raspornyy-s-gaykoy-12100mm/" TargetMode="External"/><Relationship Id="rId_hyperlink_6767" Type="http://schemas.openxmlformats.org/officeDocument/2006/relationships/hyperlink" Target="http://&#1101;&#1083;&#1077;&#1082;&#1090;&#1088;&#1086;-&#1084;&#1072;&#1088;&#1082;&#1077;&#1090;.&#1088;&#1092;/product/249289/anker-raspornyy-s-gaykoy-16110mm/" TargetMode="External"/><Relationship Id="rId_hyperlink_6768" Type="http://schemas.openxmlformats.org/officeDocument/2006/relationships/hyperlink" Target="http://&#1101;&#1083;&#1077;&#1082;&#1090;&#1088;&#1086;-&#1084;&#1072;&#1088;&#1082;&#1077;&#1090;.&#1088;&#1092;/product/249290/anker-raspornyy-s-gaykoy-16150mm/" TargetMode="External"/><Relationship Id="rId_hyperlink_6769" Type="http://schemas.openxmlformats.org/officeDocument/2006/relationships/hyperlink" Target="http://&#1101;&#1083;&#1077;&#1082;&#1090;&#1088;&#1086;-&#1084;&#1072;&#1088;&#1082;&#1077;&#1090;.&#1088;&#1092;/product/227913/shkant-mebelnyy-8h40mm-berezovyy-20sht-31032-2/" TargetMode="External"/><Relationship Id="rId_hyperlink_6770" Type="http://schemas.openxmlformats.org/officeDocument/2006/relationships/hyperlink" Target="http://&#1101;&#1083;&#1077;&#1082;&#1090;&#1088;&#1086;-&#1084;&#1072;&#1088;&#1082;&#1077;&#1090;.&#1088;&#1092;/product/161222/vint-dlya-noutbuka-m2h3-ploskaya-malenkaya-shlyapka/" TargetMode="External"/><Relationship Id="rId_hyperlink_6771" Type="http://schemas.openxmlformats.org/officeDocument/2006/relationships/hyperlink" Target="http://&#1101;&#1083;&#1077;&#1082;&#1090;&#1088;&#1086;-&#1084;&#1072;&#1088;&#1082;&#1077;&#1090;.&#1088;&#1092;/product/161220/vint-dlya-noutbuka-m3h3-ploskaya-shlyapka/" TargetMode="External"/><Relationship Id="rId_hyperlink_6772" Type="http://schemas.openxmlformats.org/officeDocument/2006/relationships/hyperlink" Target="http://&#1101;&#1083;&#1077;&#1082;&#1090;&#1088;&#1086;-&#1084;&#1072;&#1088;&#1082;&#1077;&#1090;.&#1088;&#1092;/product/161221/vint-dlya-noutbuka-m3h4-ploskaya-shlyapka/" TargetMode="External"/><Relationship Id="rId_hyperlink_6773" Type="http://schemas.openxmlformats.org/officeDocument/2006/relationships/hyperlink" Target="http://&#1101;&#1083;&#1077;&#1082;&#1090;&#1088;&#1086;-&#1084;&#1072;&#1088;&#1082;&#1077;&#1090;.&#1088;&#1092;/product/161137/vint-m12h16-kruglaya-shlyapka/" TargetMode="External"/><Relationship Id="rId_hyperlink_6774" Type="http://schemas.openxmlformats.org/officeDocument/2006/relationships/hyperlink" Target="http://&#1101;&#1083;&#1077;&#1082;&#1090;&#1088;&#1086;-&#1084;&#1072;&#1088;&#1082;&#1077;&#1090;.&#1088;&#1092;/product/161138/vint-m12h18-kruglaya-shlyapka/" TargetMode="External"/><Relationship Id="rId_hyperlink_6775" Type="http://schemas.openxmlformats.org/officeDocument/2006/relationships/hyperlink" Target="http://&#1101;&#1083;&#1077;&#1082;&#1090;&#1088;&#1086;-&#1084;&#1072;&#1088;&#1082;&#1077;&#1090;.&#1088;&#1092;/product/161139/vint-m12h20-kruglaya-shlyapka/" TargetMode="External"/><Relationship Id="rId_hyperlink_6776" Type="http://schemas.openxmlformats.org/officeDocument/2006/relationships/hyperlink" Target="http://&#1101;&#1083;&#1077;&#1082;&#1090;&#1088;&#1086;-&#1084;&#1072;&#1088;&#1082;&#1077;&#1090;.&#1088;&#1092;/product/161140/vint-m12h25-kruglaya-shlyapka/" TargetMode="External"/><Relationship Id="rId_hyperlink_6777" Type="http://schemas.openxmlformats.org/officeDocument/2006/relationships/hyperlink" Target="http://&#1101;&#1083;&#1077;&#1082;&#1090;&#1088;&#1086;-&#1084;&#1072;&#1088;&#1082;&#1077;&#1090;.&#1088;&#1092;/product/161141/vint-m12h30-kruglaya-shlyapka/" TargetMode="External"/><Relationship Id="rId_hyperlink_6778" Type="http://schemas.openxmlformats.org/officeDocument/2006/relationships/hyperlink" Target="http://&#1101;&#1083;&#1077;&#1082;&#1090;&#1088;&#1086;-&#1084;&#1072;&#1088;&#1082;&#1077;&#1090;.&#1088;&#1092;/product/161142/vint-m12h35-kruglaya-shlyapka/" TargetMode="External"/><Relationship Id="rId_hyperlink_6779" Type="http://schemas.openxmlformats.org/officeDocument/2006/relationships/hyperlink" Target="http://&#1101;&#1083;&#1077;&#1082;&#1090;&#1088;&#1086;-&#1084;&#1072;&#1088;&#1082;&#1077;&#1090;.&#1088;&#1092;/product/161143/vint-m12h40-kruglaya-shlyapka/" TargetMode="External"/><Relationship Id="rId_hyperlink_6780" Type="http://schemas.openxmlformats.org/officeDocument/2006/relationships/hyperlink" Target="http://&#1101;&#1083;&#1077;&#1082;&#1090;&#1088;&#1086;-&#1084;&#1072;&#1088;&#1082;&#1077;&#1090;.&#1088;&#1092;/product/161144/vint-m12h45-kruglaya-shlyapka/" TargetMode="External"/><Relationship Id="rId_hyperlink_6781" Type="http://schemas.openxmlformats.org/officeDocument/2006/relationships/hyperlink" Target="http://&#1101;&#1083;&#1077;&#1082;&#1090;&#1088;&#1086;-&#1084;&#1072;&#1088;&#1082;&#1077;&#1090;.&#1088;&#1092;/product/161145/vint-m12h50-kruglaya-shlyapka/" TargetMode="External"/><Relationship Id="rId_hyperlink_6782" Type="http://schemas.openxmlformats.org/officeDocument/2006/relationships/hyperlink" Target="http://&#1101;&#1083;&#1077;&#1082;&#1090;&#1088;&#1086;-&#1084;&#1072;&#1088;&#1082;&#1077;&#1090;.&#1088;&#1092;/product/161146/vint-m12h55-kruglaya-shlyapka/" TargetMode="External"/><Relationship Id="rId_hyperlink_6783" Type="http://schemas.openxmlformats.org/officeDocument/2006/relationships/hyperlink" Target="http://&#1101;&#1083;&#1077;&#1082;&#1090;&#1088;&#1086;-&#1084;&#1072;&#1088;&#1082;&#1077;&#1090;.&#1088;&#1092;/product/166028/vint-m16h10-kruglaya-shlyapka/" TargetMode="External"/><Relationship Id="rId_hyperlink_6784" Type="http://schemas.openxmlformats.org/officeDocument/2006/relationships/hyperlink" Target="http://&#1101;&#1083;&#1077;&#1082;&#1090;&#1088;&#1086;-&#1084;&#1072;&#1088;&#1082;&#1077;&#1090;.&#1088;&#1092;/product/166029/vint-m16h12-kruglaya-shlyapka/" TargetMode="External"/><Relationship Id="rId_hyperlink_6785" Type="http://schemas.openxmlformats.org/officeDocument/2006/relationships/hyperlink" Target="http://&#1101;&#1083;&#1077;&#1082;&#1090;&#1088;&#1086;-&#1084;&#1072;&#1088;&#1082;&#1077;&#1090;.&#1088;&#1092;/product/166030/vint-m16h8-kruglaya-shlyapka/" TargetMode="External"/><Relationship Id="rId_hyperlink_6786" Type="http://schemas.openxmlformats.org/officeDocument/2006/relationships/hyperlink" Target="http://&#1101;&#1083;&#1077;&#1082;&#1090;&#1088;&#1086;-&#1084;&#1072;&#1088;&#1082;&#1077;&#1090;.&#1088;&#1092;/product/166032/vint-m25h5-kruglaya-shlyapka/" TargetMode="External"/><Relationship Id="rId_hyperlink_6787" Type="http://schemas.openxmlformats.org/officeDocument/2006/relationships/hyperlink" Target="http://&#1101;&#1083;&#1077;&#1082;&#1090;&#1088;&#1086;-&#1084;&#1072;&#1088;&#1082;&#1077;&#1090;.&#1088;&#1092;/product/166033/vint-m25h6-kruglaya-shlyapka/" TargetMode="External"/><Relationship Id="rId_hyperlink_6788" Type="http://schemas.openxmlformats.org/officeDocument/2006/relationships/hyperlink" Target="http://&#1101;&#1083;&#1077;&#1082;&#1090;&#1088;&#1086;-&#1084;&#1072;&#1088;&#1082;&#1077;&#1090;.&#1088;&#1092;/product/166034/vint-m25h8-kruglaya-shlyapka/" TargetMode="External"/><Relationship Id="rId_hyperlink_6789" Type="http://schemas.openxmlformats.org/officeDocument/2006/relationships/hyperlink" Target="http://&#1101;&#1083;&#1077;&#1082;&#1090;&#1088;&#1086;-&#1084;&#1072;&#1088;&#1082;&#1077;&#1090;.&#1088;&#1092;/product/166037/vint-m2h4-kruglaya-shlyapka/" TargetMode="External"/><Relationship Id="rId_hyperlink_6790" Type="http://schemas.openxmlformats.org/officeDocument/2006/relationships/hyperlink" Target="http://&#1101;&#1083;&#1077;&#1082;&#1090;&#1088;&#1086;-&#1084;&#1072;&#1088;&#1082;&#1077;&#1090;.&#1088;&#1092;/product/166038/vint-m2h5-kruglaya-shlyapka/" TargetMode="External"/><Relationship Id="rId_hyperlink_6791" Type="http://schemas.openxmlformats.org/officeDocument/2006/relationships/hyperlink" Target="http://&#1101;&#1083;&#1077;&#1082;&#1090;&#1088;&#1086;-&#1084;&#1072;&#1088;&#1082;&#1077;&#1090;.&#1088;&#1092;/product/166039/vint-m2h6-kruglaya-shlyapka/" TargetMode="External"/><Relationship Id="rId_hyperlink_6792" Type="http://schemas.openxmlformats.org/officeDocument/2006/relationships/hyperlink" Target="http://&#1101;&#1083;&#1077;&#1082;&#1090;&#1088;&#1086;-&#1084;&#1072;&#1088;&#1082;&#1077;&#1090;.&#1088;&#1092;/product/166040/vint-m2h8-kruglaya-shlyapka/" TargetMode="External"/><Relationship Id="rId_hyperlink_6793" Type="http://schemas.openxmlformats.org/officeDocument/2006/relationships/hyperlink" Target="http://&#1101;&#1083;&#1077;&#1082;&#1090;&#1088;&#1086;-&#1084;&#1072;&#1088;&#1082;&#1077;&#1090;.&#1088;&#1092;/product/166041/vint-m3h10-kruglaya-shlyapka/" TargetMode="External"/><Relationship Id="rId_hyperlink_6794" Type="http://schemas.openxmlformats.org/officeDocument/2006/relationships/hyperlink" Target="http://&#1101;&#1083;&#1077;&#1082;&#1090;&#1088;&#1086;-&#1084;&#1072;&#1088;&#1082;&#1077;&#1090;.&#1088;&#1092;/product/166042/vint-m3h4-kruglaya-shlyapka/" TargetMode="External"/><Relationship Id="rId_hyperlink_6795" Type="http://schemas.openxmlformats.org/officeDocument/2006/relationships/hyperlink" Target="http://&#1101;&#1083;&#1077;&#1082;&#1090;&#1088;&#1086;-&#1084;&#1072;&#1088;&#1082;&#1077;&#1090;.&#1088;&#1092;/product/166043/vint-m3h5-kruglaya-shlyapka/" TargetMode="External"/><Relationship Id="rId_hyperlink_6796" Type="http://schemas.openxmlformats.org/officeDocument/2006/relationships/hyperlink" Target="http://&#1101;&#1083;&#1077;&#1082;&#1090;&#1088;&#1086;-&#1084;&#1072;&#1088;&#1082;&#1077;&#1090;.&#1088;&#1092;/product/183826/vint-m4h8-kruglaya-shlyapka/" TargetMode="External"/><Relationship Id="rId_hyperlink_6797" Type="http://schemas.openxmlformats.org/officeDocument/2006/relationships/hyperlink" Target="http://&#1101;&#1083;&#1077;&#1082;&#1090;&#1088;&#1086;-&#1084;&#1072;&#1088;&#1082;&#1077;&#1090;.&#1088;&#1092;/product/183828/vint-m5h6-kruglaya-shlyapka/" TargetMode="External"/><Relationship Id="rId_hyperlink_6798" Type="http://schemas.openxmlformats.org/officeDocument/2006/relationships/hyperlink" Target="http://&#1101;&#1083;&#1077;&#1082;&#1090;&#1088;&#1086;-&#1084;&#1072;&#1088;&#1082;&#1077;&#1090;.&#1088;&#1092;/product/161206/vint-neylonovyy-m2h5-kruglaya-shlyapka/" TargetMode="External"/><Relationship Id="rId_hyperlink_6799" Type="http://schemas.openxmlformats.org/officeDocument/2006/relationships/hyperlink" Target="http://&#1101;&#1083;&#1077;&#1082;&#1090;&#1088;&#1086;-&#1084;&#1072;&#1088;&#1082;&#1077;&#1090;.&#1088;&#1092;/product/161423/nabor-vintov-dlya-noutbuka-m2m25m3h3-8-500sht-ploskaya-shlyapka/" TargetMode="External"/><Relationship Id="rId_hyperlink_6800" Type="http://schemas.openxmlformats.org/officeDocument/2006/relationships/hyperlink" Target="http://&#1101;&#1083;&#1077;&#1082;&#1090;&#1088;&#1086;-&#1084;&#1072;&#1088;&#1082;&#1077;&#1090;.&#1088;&#1092;/product/161147/nabor-vintov-m12h16-55-1000sht-kruglaya-shlyapka/" TargetMode="External"/><Relationship Id="rId_hyperlink_6801" Type="http://schemas.openxmlformats.org/officeDocument/2006/relationships/hyperlink" Target="http://&#1101;&#1083;&#1077;&#1082;&#1090;&#1088;&#1086;-&#1084;&#1072;&#1088;&#1082;&#1077;&#1090;.&#1088;&#1092;/product/183830/gayka-m2/" TargetMode="External"/><Relationship Id="rId_hyperlink_6802" Type="http://schemas.openxmlformats.org/officeDocument/2006/relationships/hyperlink" Target="http://&#1101;&#1083;&#1077;&#1082;&#1090;&#1088;&#1086;-&#1084;&#1072;&#1088;&#1082;&#1077;&#1090;.&#1088;&#1092;/product/183831/gayka-m25/" TargetMode="External"/><Relationship Id="rId_hyperlink_6803" Type="http://schemas.openxmlformats.org/officeDocument/2006/relationships/hyperlink" Target="http://&#1101;&#1083;&#1077;&#1082;&#1090;&#1088;&#1086;-&#1084;&#1072;&#1088;&#1082;&#1077;&#1090;.&#1088;&#1092;/product/183909/gayka-m4/" TargetMode="External"/><Relationship Id="rId_hyperlink_6804" Type="http://schemas.openxmlformats.org/officeDocument/2006/relationships/hyperlink" Target="http://&#1101;&#1083;&#1077;&#1082;&#1090;&#1088;&#1086;-&#1084;&#1072;&#1088;&#1082;&#1077;&#1090;.&#1088;&#1092;/product/160499/gayka-neylonovaya-m2/" TargetMode="External"/><Relationship Id="rId_hyperlink_6805" Type="http://schemas.openxmlformats.org/officeDocument/2006/relationships/hyperlink" Target="http://&#1101;&#1083;&#1077;&#1082;&#1090;&#1088;&#1086;-&#1084;&#1072;&#1088;&#1082;&#1077;&#1090;.&#1088;&#1092;/product/251390/gayka-ocinkovannaya-m4-din934-100sht/" TargetMode="External"/><Relationship Id="rId_hyperlink_6806" Type="http://schemas.openxmlformats.org/officeDocument/2006/relationships/hyperlink" Target="http://&#1101;&#1083;&#1077;&#1082;&#1090;&#1088;&#1086;-&#1084;&#1072;&#1088;&#1082;&#1077;&#1090;.&#1088;&#1092;/product/251503/gayka-ocinkovannaya-m6-din934-100sht/" TargetMode="External"/><Relationship Id="rId_hyperlink_6807" Type="http://schemas.openxmlformats.org/officeDocument/2006/relationships/hyperlink" Target="http://&#1101;&#1083;&#1077;&#1082;&#1090;&#1088;&#1086;-&#1084;&#1072;&#1088;&#1082;&#1077;&#1090;.&#1088;&#1092;/product/227684/gvozdi-mebelnye-105mm-latunirovannye-25sht-31111-2/" TargetMode="External"/><Relationship Id="rId_hyperlink_6808" Type="http://schemas.openxmlformats.org/officeDocument/2006/relationships/hyperlink" Target="http://&#1101;&#1083;&#1077;&#1082;&#1090;&#1088;&#1086;-&#1084;&#1072;&#1088;&#1082;&#1077;&#1090;.&#1088;&#1092;/product/227683/gvozdi-stroitelnye-12h20mm-gost-4028-63-60g-29221-2/" TargetMode="External"/><Relationship Id="rId_hyperlink_6809" Type="http://schemas.openxmlformats.org/officeDocument/2006/relationships/hyperlink" Target="http://&#1101;&#1083;&#1077;&#1082;&#1090;&#1088;&#1086;-&#1084;&#1072;&#1088;&#1082;&#1077;&#1090;.&#1088;&#1092;/product/227685/gvozdi-finishnye-14h25-latunirovannye-40sht-31113-2/" TargetMode="External"/><Relationship Id="rId_hyperlink_6810" Type="http://schemas.openxmlformats.org/officeDocument/2006/relationships/hyperlink" Target="http://&#1101;&#1083;&#1077;&#1082;&#1090;&#1088;&#1086;-&#1084;&#1072;&#1088;&#1082;&#1077;&#1090;.&#1088;&#1092;/product/182844/kolco-stopornoe-vnutrennee-m11/" TargetMode="External"/><Relationship Id="rId_hyperlink_6811" Type="http://schemas.openxmlformats.org/officeDocument/2006/relationships/hyperlink" Target="http://&#1101;&#1083;&#1077;&#1082;&#1090;&#1088;&#1086;-&#1084;&#1072;&#1088;&#1082;&#1077;&#1090;.&#1088;&#1092;/product/182845/kolco-stopornoe-vnutrennee-m12/" TargetMode="External"/><Relationship Id="rId_hyperlink_6812" Type="http://schemas.openxmlformats.org/officeDocument/2006/relationships/hyperlink" Target="http://&#1101;&#1083;&#1077;&#1082;&#1090;&#1088;&#1086;-&#1084;&#1072;&#1088;&#1082;&#1077;&#1090;.&#1088;&#1092;/product/182846/kolco-stopornoe-vnutrennee-m14/" TargetMode="External"/><Relationship Id="rId_hyperlink_6813" Type="http://schemas.openxmlformats.org/officeDocument/2006/relationships/hyperlink" Target="http://&#1101;&#1083;&#1077;&#1082;&#1090;&#1088;&#1086;-&#1084;&#1072;&#1088;&#1082;&#1077;&#1090;.&#1088;&#1092;/product/182847/kolco-stopornoe-vnutrennee-m16/" TargetMode="External"/><Relationship Id="rId_hyperlink_6814" Type="http://schemas.openxmlformats.org/officeDocument/2006/relationships/hyperlink" Target="http://&#1101;&#1083;&#1077;&#1082;&#1090;&#1088;&#1086;-&#1084;&#1072;&#1088;&#1082;&#1077;&#1090;.&#1088;&#1092;/product/182848/kolco-stopornoe-vnutrennee-m19/" TargetMode="External"/><Relationship Id="rId_hyperlink_6815" Type="http://schemas.openxmlformats.org/officeDocument/2006/relationships/hyperlink" Target="http://&#1101;&#1083;&#1077;&#1082;&#1090;&#1088;&#1086;-&#1084;&#1072;&#1088;&#1082;&#1077;&#1090;.&#1088;&#1092;/product/182849/kolco-stopornoe-vnutrennee-m20/" TargetMode="External"/><Relationship Id="rId_hyperlink_6816" Type="http://schemas.openxmlformats.org/officeDocument/2006/relationships/hyperlink" Target="http://&#1101;&#1083;&#1077;&#1082;&#1090;&#1088;&#1086;-&#1084;&#1072;&#1088;&#1082;&#1077;&#1090;.&#1088;&#1092;/product/161230/kolco-stopornoe-naruzhnee-e-clip-din6799-15-35/" TargetMode="External"/><Relationship Id="rId_hyperlink_6817" Type="http://schemas.openxmlformats.org/officeDocument/2006/relationships/hyperlink" Target="http://&#1101;&#1083;&#1077;&#1082;&#1090;&#1088;&#1086;-&#1084;&#1072;&#1088;&#1082;&#1077;&#1090;.&#1088;&#1092;/product/161237/kolco-stopornoe-naruzhnee-e-clip-din6799-100-200/" TargetMode="External"/><Relationship Id="rId_hyperlink_6818" Type="http://schemas.openxmlformats.org/officeDocument/2006/relationships/hyperlink" Target="http://&#1101;&#1083;&#1077;&#1082;&#1090;&#1088;&#1086;-&#1084;&#1072;&#1088;&#1082;&#1077;&#1090;.&#1088;&#1092;/product/161231/kolco-stopornoe-naruzhnee-e-clip-din6799-20-50/" TargetMode="External"/><Relationship Id="rId_hyperlink_6819" Type="http://schemas.openxmlformats.org/officeDocument/2006/relationships/hyperlink" Target="http://&#1101;&#1083;&#1077;&#1082;&#1090;&#1088;&#1086;-&#1084;&#1072;&#1088;&#1082;&#1077;&#1090;.&#1088;&#1092;/product/161234/kolco-stopornoe-naruzhnee-e-clip-din6799-50-95/" TargetMode="External"/><Relationship Id="rId_hyperlink_6820" Type="http://schemas.openxmlformats.org/officeDocument/2006/relationships/hyperlink" Target="http://&#1101;&#1083;&#1077;&#1082;&#1090;&#1088;&#1086;-&#1084;&#1072;&#1088;&#1082;&#1077;&#1090;.&#1088;&#1092;/product/182850/kolco-stopornoe-naruzhnee-m13/" TargetMode="External"/><Relationship Id="rId_hyperlink_6821" Type="http://schemas.openxmlformats.org/officeDocument/2006/relationships/hyperlink" Target="http://&#1101;&#1083;&#1077;&#1082;&#1090;&#1088;&#1086;-&#1084;&#1072;&#1088;&#1082;&#1077;&#1090;.&#1088;&#1092;/product/182853/kolco-stopornoe-naruzhnee-m14/" TargetMode="External"/><Relationship Id="rId_hyperlink_6822" Type="http://schemas.openxmlformats.org/officeDocument/2006/relationships/hyperlink" Target="http://&#1101;&#1083;&#1077;&#1082;&#1090;&#1088;&#1086;-&#1084;&#1072;&#1088;&#1082;&#1077;&#1090;.&#1088;&#1092;/product/182856/kolco-stopornoe-naruzhnee-m16/" TargetMode="External"/><Relationship Id="rId_hyperlink_6823" Type="http://schemas.openxmlformats.org/officeDocument/2006/relationships/hyperlink" Target="http://&#1101;&#1083;&#1077;&#1082;&#1090;&#1088;&#1086;-&#1084;&#1072;&#1088;&#1082;&#1077;&#1090;.&#1088;&#1092;/product/182859/kolco-stopornoe-naruzhnee-m19/" TargetMode="External"/><Relationship Id="rId_hyperlink_6824" Type="http://schemas.openxmlformats.org/officeDocument/2006/relationships/hyperlink" Target="http://&#1101;&#1083;&#1077;&#1082;&#1090;&#1088;&#1086;-&#1084;&#1072;&#1088;&#1082;&#1077;&#1090;.&#1088;&#1092;/product/182860/kolco-stopornoe-naruzhnee-m20/" TargetMode="External"/><Relationship Id="rId_hyperlink_6825" Type="http://schemas.openxmlformats.org/officeDocument/2006/relationships/hyperlink" Target="http://&#1101;&#1083;&#1077;&#1082;&#1090;&#1088;&#1086;-&#1084;&#1072;&#1088;&#1082;&#1077;&#1090;.&#1088;&#1092;/product/182857/kolco-stopornoe-naruzhnee-m22/" TargetMode="External"/><Relationship Id="rId_hyperlink_6826" Type="http://schemas.openxmlformats.org/officeDocument/2006/relationships/hyperlink" Target="http://&#1101;&#1083;&#1077;&#1082;&#1090;&#1088;&#1086;-&#1084;&#1072;&#1088;&#1082;&#1077;&#1090;.&#1088;&#1092;/product/182854/kolco-stopornoe-naruzhnee-m25/" TargetMode="External"/><Relationship Id="rId_hyperlink_6827" Type="http://schemas.openxmlformats.org/officeDocument/2006/relationships/hyperlink" Target="http://&#1101;&#1083;&#1077;&#1082;&#1090;&#1088;&#1086;-&#1084;&#1072;&#1088;&#1082;&#1077;&#1090;.&#1088;&#1092;/product/182858/kolco-stopornoe-naruzhnee-m8/" TargetMode="External"/><Relationship Id="rId_hyperlink_6828" Type="http://schemas.openxmlformats.org/officeDocument/2006/relationships/hyperlink" Target="http://&#1101;&#1083;&#1077;&#1082;&#1090;&#1088;&#1086;-&#1084;&#1072;&#1088;&#1082;&#1077;&#1090;.&#1088;&#1092;/product/161314/kolco-uplotnitelnoe-neylonovoe-12x20x1/" TargetMode="External"/><Relationship Id="rId_hyperlink_6829" Type="http://schemas.openxmlformats.org/officeDocument/2006/relationships/hyperlink" Target="http://&#1101;&#1083;&#1077;&#1082;&#1090;&#1088;&#1086;-&#1084;&#1072;&#1088;&#1082;&#1077;&#1090;.&#1088;&#1092;/product/161316/kolco-uplotnitelnoe-neylonovoe-16x28x1/" TargetMode="External"/><Relationship Id="rId_hyperlink_6830" Type="http://schemas.openxmlformats.org/officeDocument/2006/relationships/hyperlink" Target="http://&#1101;&#1083;&#1077;&#1082;&#1090;&#1088;&#1086;-&#1084;&#1072;&#1088;&#1082;&#1077;&#1090;.&#1088;&#1092;/product/161317/kolco-uplotnitelnoe-neylonovoe-18x27x1/" TargetMode="External"/><Relationship Id="rId_hyperlink_6831" Type="http://schemas.openxmlformats.org/officeDocument/2006/relationships/hyperlink" Target="http://&#1101;&#1083;&#1077;&#1082;&#1090;&#1088;&#1086;-&#1084;&#1072;&#1088;&#1082;&#1077;&#1090;.&#1088;&#1092;/product/161318/kolco-uplotnitelnoe-neylonovoe-20x30x1/" TargetMode="External"/><Relationship Id="rId_hyperlink_6832" Type="http://schemas.openxmlformats.org/officeDocument/2006/relationships/hyperlink" Target="http://&#1101;&#1083;&#1077;&#1082;&#1090;&#1088;&#1086;-&#1084;&#1072;&#1088;&#1082;&#1077;&#1090;.&#1088;&#1092;/product/161287/kolco-uplotnitelnoe-neylonovoe-35x11x1/" TargetMode="External"/><Relationship Id="rId_hyperlink_6833" Type="http://schemas.openxmlformats.org/officeDocument/2006/relationships/hyperlink" Target="http://&#1101;&#1083;&#1077;&#1082;&#1090;&#1088;&#1086;-&#1084;&#1072;&#1088;&#1082;&#1077;&#1090;.&#1088;&#1092;/product/161289/kolco-uplotnitelnoe-neylonovoe-4x17x1/" TargetMode="External"/><Relationship Id="rId_hyperlink_6834" Type="http://schemas.openxmlformats.org/officeDocument/2006/relationships/hyperlink" Target="http://&#1101;&#1083;&#1077;&#1082;&#1090;&#1088;&#1086;-&#1084;&#1072;&#1088;&#1082;&#1077;&#1090;.&#1088;&#1092;/product/161288/kolco-uplotnitelnoe-neylonovoe-4x8x1/" TargetMode="External"/><Relationship Id="rId_hyperlink_6835" Type="http://schemas.openxmlformats.org/officeDocument/2006/relationships/hyperlink" Target="http://&#1101;&#1083;&#1077;&#1082;&#1090;&#1088;&#1086;-&#1084;&#1072;&#1088;&#1082;&#1077;&#1090;.&#1088;&#1092;/product/161291/kolco-uplotnitelnoe-neylonovoe-5x10x1/" TargetMode="External"/><Relationship Id="rId_hyperlink_6836" Type="http://schemas.openxmlformats.org/officeDocument/2006/relationships/hyperlink" Target="http://&#1101;&#1083;&#1077;&#1082;&#1090;&#1088;&#1086;-&#1084;&#1072;&#1088;&#1082;&#1077;&#1090;.&#1088;&#1092;/product/161290/kolco-uplotnitelnoe-neylonovoe-5x14x08/" TargetMode="External"/><Relationship Id="rId_hyperlink_6837" Type="http://schemas.openxmlformats.org/officeDocument/2006/relationships/hyperlink" Target="http://&#1101;&#1083;&#1077;&#1082;&#1090;&#1088;&#1086;-&#1084;&#1072;&#1088;&#1082;&#1077;&#1090;.&#1088;&#1092;/product/161308/kolco-uplotnitelnoe-neylonovoe-6x13x1/" TargetMode="External"/><Relationship Id="rId_hyperlink_6838" Type="http://schemas.openxmlformats.org/officeDocument/2006/relationships/hyperlink" Target="http://&#1101;&#1083;&#1077;&#1082;&#1090;&#1088;&#1086;-&#1084;&#1072;&#1088;&#1082;&#1077;&#1090;.&#1088;&#1092;/product/161309/kolco-uplotnitelnoe-neylonovoe-6x18x09/" TargetMode="External"/><Relationship Id="rId_hyperlink_6839" Type="http://schemas.openxmlformats.org/officeDocument/2006/relationships/hyperlink" Target="http://&#1101;&#1083;&#1077;&#1082;&#1090;&#1088;&#1086;-&#1084;&#1072;&#1088;&#1082;&#1077;&#1090;.&#1088;&#1092;/product/161311/kolco-uplotnitelnoe-neylonovoe-8x11x2/" TargetMode="External"/><Relationship Id="rId_hyperlink_6840" Type="http://schemas.openxmlformats.org/officeDocument/2006/relationships/hyperlink" Target="http://&#1101;&#1083;&#1077;&#1082;&#1090;&#1088;&#1086;-&#1084;&#1072;&#1088;&#1082;&#1077;&#1090;.&#1088;&#1092;/product/161312/kolco-uplotnitelnoe-neylonovoe-8x16x09/" TargetMode="External"/><Relationship Id="rId_hyperlink_6841" Type="http://schemas.openxmlformats.org/officeDocument/2006/relationships/hyperlink" Target="http://&#1101;&#1083;&#1077;&#1082;&#1090;&#1088;&#1086;-&#1084;&#1072;&#1088;&#1082;&#1077;&#1090;.&#1088;&#1092;/product/161248/kolco-uplotnitelnoe-rezinovoe-10x2/" TargetMode="External"/><Relationship Id="rId_hyperlink_6842" Type="http://schemas.openxmlformats.org/officeDocument/2006/relationships/hyperlink" Target="http://&#1101;&#1083;&#1077;&#1082;&#1090;&#1088;&#1086;-&#1084;&#1072;&#1088;&#1082;&#1077;&#1090;.&#1088;&#1092;/product/161412/kolco-uplotnitelnoe-rezinovoe-11h2-mm-purple/" TargetMode="External"/><Relationship Id="rId_hyperlink_6843" Type="http://schemas.openxmlformats.org/officeDocument/2006/relationships/hyperlink" Target="http://&#1101;&#1083;&#1077;&#1082;&#1090;&#1088;&#1086;-&#1084;&#1072;&#1088;&#1082;&#1077;&#1090;.&#1088;&#1092;/product/161420/kolco-uplotnitelnoe-rezinovoe-14x2-mm-purple/" TargetMode="External"/><Relationship Id="rId_hyperlink_6844" Type="http://schemas.openxmlformats.org/officeDocument/2006/relationships/hyperlink" Target="http://&#1101;&#1083;&#1077;&#1082;&#1090;&#1088;&#1086;-&#1084;&#1072;&#1088;&#1082;&#1077;&#1090;.&#1088;&#1092;/product/161419/kolco-uplotnitelnoe-rezinovoe-15x2-mm-purple/" TargetMode="External"/><Relationship Id="rId_hyperlink_6845" Type="http://schemas.openxmlformats.org/officeDocument/2006/relationships/hyperlink" Target="http://&#1101;&#1083;&#1077;&#1082;&#1090;&#1088;&#1086;-&#1084;&#1072;&#1088;&#1082;&#1077;&#1090;.&#1088;&#1092;/product/161416/kolco-uplotnitelnoe-rezinovoe-1704x353mm-purple/" TargetMode="External"/><Relationship Id="rId_hyperlink_6846" Type="http://schemas.openxmlformats.org/officeDocument/2006/relationships/hyperlink" Target="http://&#1101;&#1083;&#1077;&#1082;&#1090;&#1088;&#1086;-&#1084;&#1072;&#1088;&#1082;&#1077;&#1090;.&#1088;&#1092;/product/161415/kolco-uplotnitelnoe-rezinovoe-1717x178-mm-purple/" TargetMode="External"/><Relationship Id="rId_hyperlink_6847" Type="http://schemas.openxmlformats.org/officeDocument/2006/relationships/hyperlink" Target="http://&#1101;&#1083;&#1077;&#1082;&#1090;&#1088;&#1086;-&#1084;&#1072;&#1088;&#1082;&#1077;&#1090;.&#1088;&#1092;/product/161418/kolco-uplotnitelnoe-rezinovoe-17x2-mm-purple/" TargetMode="External"/><Relationship Id="rId_hyperlink_6848" Type="http://schemas.openxmlformats.org/officeDocument/2006/relationships/hyperlink" Target="http://&#1101;&#1083;&#1077;&#1082;&#1090;&#1088;&#1086;-&#1084;&#1072;&#1088;&#1082;&#1077;&#1090;.&#1088;&#1092;/product/161240/kolco-uplotnitelnoe-rezinovoe-3x1/" TargetMode="External"/><Relationship Id="rId_hyperlink_6849" Type="http://schemas.openxmlformats.org/officeDocument/2006/relationships/hyperlink" Target="http://&#1101;&#1083;&#1077;&#1082;&#1090;&#1088;&#1086;-&#1084;&#1072;&#1088;&#1082;&#1077;&#1090;.&#1088;&#1092;/product/161407/kolco-uplotnitelnoe-rezinovoe-88x19-mm-purple/" TargetMode="External"/><Relationship Id="rId_hyperlink_6850" Type="http://schemas.openxmlformats.org/officeDocument/2006/relationships/hyperlink" Target="http://&#1101;&#1083;&#1077;&#1082;&#1090;&#1088;&#1086;-&#1084;&#1072;&#1088;&#1082;&#1077;&#1090;.&#1088;&#1092;/product/161398/prokladka-uplotnitelnaya-rezinovaya-1207-mm/" TargetMode="External"/><Relationship Id="rId_hyperlink_6851" Type="http://schemas.openxmlformats.org/officeDocument/2006/relationships/hyperlink" Target="http://&#1101;&#1083;&#1077;&#1082;&#1090;&#1088;&#1086;-&#1084;&#1072;&#1088;&#1082;&#1077;&#1090;.&#1088;&#1092;/product/161400/prokladka-uplotnitelnaya-rezinovaya-1905-mm/" TargetMode="External"/><Relationship Id="rId_hyperlink_6852" Type="http://schemas.openxmlformats.org/officeDocument/2006/relationships/hyperlink" Target="http://&#1101;&#1083;&#1077;&#1082;&#1090;&#1088;&#1086;-&#1084;&#1072;&#1088;&#1082;&#1077;&#1090;.&#1088;&#1092;/product/161395/prokladka-uplotnitelnaya-rezinovaya-1905h2381-mm/" TargetMode="External"/><Relationship Id="rId_hyperlink_6853" Type="http://schemas.openxmlformats.org/officeDocument/2006/relationships/hyperlink" Target="http://&#1101;&#1083;&#1077;&#1082;&#1090;&#1088;&#1086;-&#1084;&#1072;&#1088;&#1082;&#1077;&#1090;.&#1088;&#1092;/product/161401/prokladka-uplotnitelnaya-rezinovaya-2223-mm/" TargetMode="External"/><Relationship Id="rId_hyperlink_6854" Type="http://schemas.openxmlformats.org/officeDocument/2006/relationships/hyperlink" Target="http://&#1101;&#1083;&#1077;&#1082;&#1090;&#1088;&#1086;-&#1084;&#1072;&#1088;&#1082;&#1077;&#1090;.&#1088;&#1092;/product/161310/prokladka-uplotnitelnaya-rezinovaya-318h635-mm/" TargetMode="External"/><Relationship Id="rId_hyperlink_6855" Type="http://schemas.openxmlformats.org/officeDocument/2006/relationships/hyperlink" Target="http://&#1101;&#1083;&#1077;&#1082;&#1090;&#1088;&#1086;-&#1084;&#1072;&#1088;&#1082;&#1077;&#1090;.&#1088;&#1092;/product/161386/prokladka-uplotnitelnaya-rezinovaya-557h794-mm/" TargetMode="External"/><Relationship Id="rId_hyperlink_6856" Type="http://schemas.openxmlformats.org/officeDocument/2006/relationships/hyperlink" Target="http://&#1101;&#1083;&#1077;&#1082;&#1090;&#1088;&#1086;-&#1084;&#1072;&#1088;&#1082;&#1077;&#1090;.&#1088;&#1092;/product/161396/prokladka-uplotnitelnaya-rezinovaya-714-mm/" TargetMode="External"/><Relationship Id="rId_hyperlink_6857" Type="http://schemas.openxmlformats.org/officeDocument/2006/relationships/hyperlink" Target="http://&#1101;&#1083;&#1077;&#1082;&#1090;&#1088;&#1086;-&#1084;&#1072;&#1088;&#1082;&#1077;&#1090;.&#1088;&#1092;/product/161397/prokladka-uplotnitelnaya-rezinovaya-953-mm/" TargetMode="External"/><Relationship Id="rId_hyperlink_6858" Type="http://schemas.openxmlformats.org/officeDocument/2006/relationships/hyperlink" Target="http://&#1101;&#1083;&#1077;&#1082;&#1090;&#1088;&#1086;-&#1084;&#1072;&#1088;&#1082;&#1077;&#1090;.&#1088;&#1092;/product/161389/prokladka-uplotnitelnaya-rezinovaya-953h1191-mm/" TargetMode="External"/><Relationship Id="rId_hyperlink_6859" Type="http://schemas.openxmlformats.org/officeDocument/2006/relationships/hyperlink" Target="http://&#1101;&#1083;&#1077;&#1082;&#1090;&#1088;&#1086;-&#1084;&#1072;&#1088;&#1082;&#1077;&#1090;.&#1088;&#1092;/product/161392/prokladka-uplotnitelnaya-rezinovaya-953h2064-mm/" TargetMode="External"/><Relationship Id="rId_hyperlink_6860" Type="http://schemas.openxmlformats.org/officeDocument/2006/relationships/hyperlink" Target="http://&#1101;&#1083;&#1077;&#1082;&#1090;&#1088;&#1086;-&#1084;&#1072;&#1088;&#1082;&#1077;&#1090;.&#1088;&#1092;/product/227701/bolt-6h20mm-din933-gayka-m6-din934-shayba-m6-din125-shayba-pruzh-m6-din127-11sht-24800-3/" TargetMode="External"/><Relationship Id="rId_hyperlink_6861" Type="http://schemas.openxmlformats.org/officeDocument/2006/relationships/hyperlink" Target="http://&#1101;&#1083;&#1077;&#1082;&#1090;&#1088;&#1086;-&#1084;&#1072;&#1088;&#1082;&#1077;&#1090;.&#1088;&#1092;/product/227702/bolt-6h30mm-din933-gayka-m6-din934-shayba-m6-din125-shayba-pruzh-m6-din127-9sht-24802-3/" TargetMode="External"/><Relationship Id="rId_hyperlink_6862" Type="http://schemas.openxmlformats.org/officeDocument/2006/relationships/hyperlink" Target="http://&#1101;&#1083;&#1077;&#1082;&#1090;&#1088;&#1086;-&#1084;&#1072;&#1088;&#1082;&#1077;&#1090;.&#1088;&#1092;/product/227703/bolt-6h40mm-din933-gayka-m6-din934-shayba-m6-din125-shayba-pruzh-m6-din127-8sht-24804-3/" TargetMode="External"/><Relationship Id="rId_hyperlink_6863" Type="http://schemas.openxmlformats.org/officeDocument/2006/relationships/hyperlink" Target="http://&#1101;&#1083;&#1077;&#1082;&#1090;&#1088;&#1086;-&#1084;&#1072;&#1088;&#1082;&#1077;&#1090;.&#1088;&#1092;/product/227704/bolt-6h60mm-din933-gayka-m6-din934-shayba-m6-din125-shayba-pruzh-m6-din127-6sht-24805-3/" TargetMode="External"/><Relationship Id="rId_hyperlink_6864" Type="http://schemas.openxmlformats.org/officeDocument/2006/relationships/hyperlink" Target="http://&#1101;&#1083;&#1077;&#1082;&#1090;&#1088;&#1086;-&#1084;&#1072;&#1088;&#1082;&#1077;&#1090;.&#1088;&#1092;/product/227705/bolt-6h80mm-din933-gayka-m6-din934-shayba-m6-din125-shayba-pruzh-m6-din127-5sht-24808-3/" TargetMode="External"/><Relationship Id="rId_hyperlink_6865" Type="http://schemas.openxmlformats.org/officeDocument/2006/relationships/hyperlink" Target="http://&#1101;&#1083;&#1077;&#1082;&#1090;&#1088;&#1086;-&#1084;&#1072;&#1088;&#1082;&#1077;&#1090;.&#1088;&#1092;/product/227706/bolt-8h30mm-din933-gayka-m8-din934-shayba-m8-din125-shayba-pruzh-m8-din127-5sht-24812-3/" TargetMode="External"/><Relationship Id="rId_hyperlink_6866" Type="http://schemas.openxmlformats.org/officeDocument/2006/relationships/hyperlink" Target="http://&#1101;&#1083;&#1077;&#1082;&#1090;&#1088;&#1086;-&#1084;&#1072;&#1088;&#1082;&#1077;&#1090;.&#1088;&#1092;/product/227707/bolt-8h40mm-din933-gayka-m8-din934-shayba-m8-din125-shayba-pruzh-m8-din127-4sht-24814-3/" TargetMode="External"/><Relationship Id="rId_hyperlink_6867" Type="http://schemas.openxmlformats.org/officeDocument/2006/relationships/hyperlink" Target="http://&#1101;&#1083;&#1077;&#1082;&#1090;&#1088;&#1086;-&#1084;&#1072;&#1088;&#1082;&#1077;&#1090;.&#1088;&#1092;/product/227708/bolt-8h50mm-din933-gayka-m8-din934-shayba-m8-din125-shayba-pruzh-m8-din127-4sht-24815-3/" TargetMode="External"/><Relationship Id="rId_hyperlink_6868" Type="http://schemas.openxmlformats.org/officeDocument/2006/relationships/hyperlink" Target="http://&#1101;&#1083;&#1077;&#1082;&#1090;&#1088;&#1086;-&#1084;&#1072;&#1088;&#1082;&#1077;&#1090;.&#1088;&#1092;/product/227709/bolt-8h60mm-din933-gayka-m8-din934-shayba-m8-din125-shayba-pruzh-m8-din127-3sht-24816-3/" TargetMode="External"/><Relationship Id="rId_hyperlink_6869" Type="http://schemas.openxmlformats.org/officeDocument/2006/relationships/hyperlink" Target="http://&#1101;&#1083;&#1077;&#1082;&#1090;&#1088;&#1086;-&#1084;&#1072;&#1088;&#1082;&#1077;&#1090;.&#1088;&#1092;/product/227678/bolt-8h80mm-din933-gayka-m8-din934-shayba-m8-din125-shayba-pruzh-m8-din127-3sht-24818-3/" TargetMode="External"/><Relationship Id="rId_hyperlink_6870" Type="http://schemas.openxmlformats.org/officeDocument/2006/relationships/hyperlink" Target="http://&#1101;&#1083;&#1077;&#1082;&#1090;&#1088;&#1086;-&#1084;&#1072;&#1088;&#1082;&#1077;&#1090;.&#1088;&#1092;/product/227034/dyubel-babochka-dlya-pustotelyh-konstrukciy-1050mm/" TargetMode="External"/><Relationship Id="rId_hyperlink_6871" Type="http://schemas.openxmlformats.org/officeDocument/2006/relationships/hyperlink" Target="http://&#1101;&#1083;&#1077;&#1082;&#1090;&#1088;&#1086;-&#1084;&#1072;&#1088;&#1082;&#1077;&#1090;.&#1088;&#1092;/product/227725/dyubel-dlya-gipsokartona-12h32mm-driva-5sht-24125-2/" TargetMode="External"/><Relationship Id="rId_hyperlink_6872" Type="http://schemas.openxmlformats.org/officeDocument/2006/relationships/hyperlink" Target="http://&#1101;&#1083;&#1077;&#1082;&#1090;&#1088;&#1086;-&#1084;&#1072;&#1088;&#1082;&#1077;&#1090;.&#1088;&#1092;/product/229694/dyubel-s-shurupom-10h506h50mm-4sht-24895-2/" TargetMode="External"/><Relationship Id="rId_hyperlink_6873" Type="http://schemas.openxmlformats.org/officeDocument/2006/relationships/hyperlink" Target="http://&#1101;&#1083;&#1077;&#1082;&#1090;&#1088;&#1086;-&#1084;&#1072;&#1088;&#1082;&#1077;&#1090;.&#1088;&#1092;/product/227680/dyubel-s-shurupom-6h354h35mm-9sht/" TargetMode="External"/><Relationship Id="rId_hyperlink_6874" Type="http://schemas.openxmlformats.org/officeDocument/2006/relationships/hyperlink" Target="http://&#1101;&#1083;&#1077;&#1082;&#1090;&#1088;&#1086;-&#1084;&#1072;&#1088;&#1082;&#1077;&#1090;.&#1088;&#1092;/product/227681/dyubel-s-shurupom-8h405h40mm-7sht/" TargetMode="External"/><Relationship Id="rId_hyperlink_6875" Type="http://schemas.openxmlformats.org/officeDocument/2006/relationships/hyperlink" Target="http://&#1101;&#1083;&#1077;&#1082;&#1090;&#1088;&#1086;-&#1084;&#1072;&#1088;&#1082;&#1077;&#1090;.&#1088;&#1092;/product/229693/dyubel-s-shurupom-8h505h50mm-5sht/" TargetMode="External"/><Relationship Id="rId_hyperlink_6876" Type="http://schemas.openxmlformats.org/officeDocument/2006/relationships/hyperlink" Target="http://&#1101;&#1083;&#1077;&#1082;&#1090;&#1088;&#1086;-&#1084;&#1072;&#1088;&#1082;&#1077;&#1090;.&#1088;&#1092;/product/249599/dyubel-gvozd-polipropilenovyy-640/" TargetMode="External"/><Relationship Id="rId_hyperlink_6877" Type="http://schemas.openxmlformats.org/officeDocument/2006/relationships/hyperlink" Target="http://&#1101;&#1083;&#1077;&#1082;&#1090;&#1088;&#1086;-&#1084;&#1072;&#1088;&#1082;&#1077;&#1090;.&#1088;&#1092;/product/238671/dyubel-gvozd-polipropilenovyy-660-fasovka-4sht/" TargetMode="External"/><Relationship Id="rId_hyperlink_6878" Type="http://schemas.openxmlformats.org/officeDocument/2006/relationships/hyperlink" Target="http://&#1101;&#1083;&#1077;&#1082;&#1090;&#1088;&#1086;-&#1084;&#1072;&#1088;&#1082;&#1077;&#1090;.&#1088;&#1092;/product/238674/dyubel-gvozd-polipropilenovyy-660-tip-c-fasovka-4sht/" TargetMode="External"/><Relationship Id="rId_hyperlink_6879" Type="http://schemas.openxmlformats.org/officeDocument/2006/relationships/hyperlink" Target="http://&#1101;&#1083;&#1077;&#1082;&#1090;&#1088;&#1086;-&#1084;&#1072;&#1088;&#1082;&#1077;&#1090;.&#1088;&#1092;/product/238675/dyubel-gvozd-polipropilenovyy-680-tip-c-fasovka-4sht/" TargetMode="External"/><Relationship Id="rId_hyperlink_6880" Type="http://schemas.openxmlformats.org/officeDocument/2006/relationships/hyperlink" Target="http://&#1101;&#1083;&#1077;&#1082;&#1090;&#1088;&#1086;-&#1084;&#1072;&#1088;&#1082;&#1077;&#1090;.&#1088;&#1092;/product/242058/dyubel-gvozd-polipropilenovyy-860-fasovka-3sht-24460-2/" TargetMode="External"/><Relationship Id="rId_hyperlink_6881" Type="http://schemas.openxmlformats.org/officeDocument/2006/relationships/hyperlink" Target="http://&#1101;&#1083;&#1077;&#1082;&#1090;&#1088;&#1086;-&#1084;&#1072;&#1088;&#1082;&#1077;&#1090;.&#1088;&#1092;/product/248930/komplekt-dlya-krepleniya-unitaza-stm-cwcffset/" TargetMode="External"/><Relationship Id="rId_hyperlink_6882" Type="http://schemas.openxmlformats.org/officeDocument/2006/relationships/hyperlink" Target="http://&#1101;&#1083;&#1077;&#1082;&#1090;&#1088;&#1086;-&#1084;&#1072;&#1088;&#1082;&#1077;&#1090;.&#1088;&#1092;/product/227711/krepezh-dlya-unitaza-6h70mm-komplekt-31728-3/" TargetMode="External"/><Relationship Id="rId_hyperlink_6883" Type="http://schemas.openxmlformats.org/officeDocument/2006/relationships/hyperlink" Target="http://&#1101;&#1083;&#1077;&#1082;&#1090;&#1088;&#1086;-&#1084;&#1072;&#1088;&#1082;&#1077;&#1090;.&#1088;&#1092;/product/248498/nabor-dlya-krepleniya-unitaza-x-pert-m680-xp-tm06801/" TargetMode="External"/><Relationship Id="rId_hyperlink_6884" Type="http://schemas.openxmlformats.org/officeDocument/2006/relationships/hyperlink" Target="http://&#1101;&#1083;&#1077;&#1082;&#1090;&#1088;&#1086;-&#1084;&#1072;&#1088;&#1082;&#1077;&#1090;.&#1088;&#1092;/product/249084/bytovoy-ugolok-1717172-kruglyy/" TargetMode="External"/><Relationship Id="rId_hyperlink_6885" Type="http://schemas.openxmlformats.org/officeDocument/2006/relationships/hyperlink" Target="http://&#1101;&#1083;&#1077;&#1082;&#1090;&#1088;&#1086;-&#1084;&#1072;&#1088;&#1082;&#1077;&#1090;.&#1088;&#1092;/product/249083/bytovoy-ugolok-3535122-kruglyy/" TargetMode="External"/><Relationship Id="rId_hyperlink_6886" Type="http://schemas.openxmlformats.org/officeDocument/2006/relationships/hyperlink" Target="http://&#1101;&#1083;&#1077;&#1082;&#1090;&#1088;&#1086;-&#1084;&#1072;&#1088;&#1082;&#1077;&#1090;.&#1088;&#1092;/product/238676/krepezhnyy-ugolok-ku-505035/" TargetMode="External"/><Relationship Id="rId_hyperlink_6887" Type="http://schemas.openxmlformats.org/officeDocument/2006/relationships/hyperlink" Target="http://&#1101;&#1083;&#1077;&#1082;&#1090;&#1088;&#1086;-&#1084;&#1072;&#1088;&#1082;&#1077;&#1090;.&#1088;&#1092;/product/238677/krepezhnyy-ugolok-ku-707055/" TargetMode="External"/><Relationship Id="rId_hyperlink_6888" Type="http://schemas.openxmlformats.org/officeDocument/2006/relationships/hyperlink" Target="http://&#1101;&#1083;&#1077;&#1082;&#1090;&#1088;&#1086;-&#1084;&#1072;&#1088;&#1082;&#1077;&#1090;.&#1088;&#1092;/product/238678/krepezhnyy-ugolok-ku-909040/" TargetMode="External"/><Relationship Id="rId_hyperlink_6889" Type="http://schemas.openxmlformats.org/officeDocument/2006/relationships/hyperlink" Target="http://&#1101;&#1083;&#1077;&#1082;&#1090;&#1088;&#1086;-&#1084;&#1072;&#1088;&#1082;&#1077;&#1090;.&#1088;&#1092;/product/238679/krepezhnyy-usilennyy-ugolok-ku-505035/" TargetMode="External"/><Relationship Id="rId_hyperlink_6890" Type="http://schemas.openxmlformats.org/officeDocument/2006/relationships/hyperlink" Target="http://&#1101;&#1083;&#1077;&#1082;&#1090;&#1088;&#1086;-&#1084;&#1072;&#1088;&#1082;&#1077;&#1090;.&#1088;&#1092;/product/238680/krepezhnyy-usilennyy-ugolok-ku-909040/" TargetMode="External"/><Relationship Id="rId_hyperlink_6891" Type="http://schemas.openxmlformats.org/officeDocument/2006/relationships/hyperlink" Target="http://&#1101;&#1083;&#1077;&#1082;&#1090;&#1088;&#1086;-&#1084;&#1072;&#1088;&#1082;&#1077;&#1090;.&#1088;&#1092;/product/238684/ugolok-mebelnyy-25252815/" TargetMode="External"/><Relationship Id="rId_hyperlink_6892" Type="http://schemas.openxmlformats.org/officeDocument/2006/relationships/hyperlink" Target="http://&#1101;&#1083;&#1077;&#1082;&#1090;&#1088;&#1086;-&#1084;&#1072;&#1088;&#1082;&#1077;&#1090;.&#1088;&#1092;/product/238683/ugolok-mebelnyy-26263015/" TargetMode="External"/><Relationship Id="rId_hyperlink_6893" Type="http://schemas.openxmlformats.org/officeDocument/2006/relationships/hyperlink" Target="http://&#1101;&#1083;&#1077;&#1082;&#1090;&#1088;&#1086;-&#1084;&#1072;&#1088;&#1082;&#1077;&#1090;.&#1088;&#1092;/product/238682/ugolok-mebelnyy-28282515/" TargetMode="External"/><Relationship Id="rId_hyperlink_6894" Type="http://schemas.openxmlformats.org/officeDocument/2006/relationships/hyperlink" Target="http://&#1101;&#1083;&#1077;&#1082;&#1090;&#1088;&#1086;-&#1084;&#1072;&#1088;&#1082;&#1077;&#1090;.&#1088;&#1092;/product/238681/ugolok-mebelnyy-4040302/" TargetMode="External"/><Relationship Id="rId_hyperlink_6895" Type="http://schemas.openxmlformats.org/officeDocument/2006/relationships/hyperlink" Target="http://&#1101;&#1083;&#1077;&#1082;&#1090;&#1088;&#1086;-&#1084;&#1072;&#1088;&#1082;&#1077;&#1090;.&#1088;&#1092;/product/249081/dyubel-gvozd-polipropilenovyy-640/" TargetMode="External"/><Relationship Id="rId_hyperlink_6896" Type="http://schemas.openxmlformats.org/officeDocument/2006/relationships/hyperlink" Target="http://&#1101;&#1083;&#1077;&#1082;&#1090;&#1088;&#1086;-&#1084;&#1072;&#1088;&#1082;&#1077;&#1090;.&#1088;&#1092;/product/249082/dyubel-gvozd-polipropilenovyy-660/" TargetMode="External"/><Relationship Id="rId_hyperlink_6897" Type="http://schemas.openxmlformats.org/officeDocument/2006/relationships/hyperlink" Target="http://&#1101;&#1083;&#1077;&#1082;&#1090;&#1088;&#1086;-&#1084;&#1072;&#1088;&#1082;&#1077;&#1090;.&#1088;&#1092;/product/249066/samorezy-dlya-listovyh-plastin-nakonechnik-sverlo-4216/" TargetMode="External"/><Relationship Id="rId_hyperlink_6898" Type="http://schemas.openxmlformats.org/officeDocument/2006/relationships/hyperlink" Target="http://&#1101;&#1083;&#1077;&#1082;&#1090;&#1088;&#1086;-&#1084;&#1072;&#1088;&#1082;&#1077;&#1090;.&#1088;&#1092;/product/249067/samorezy-dlya-listovyh-plastin-nakonechnik-sverlo-4219/" TargetMode="External"/><Relationship Id="rId_hyperlink_6899" Type="http://schemas.openxmlformats.org/officeDocument/2006/relationships/hyperlink" Target="http://&#1101;&#1083;&#1077;&#1082;&#1090;&#1088;&#1086;-&#1084;&#1072;&#1088;&#1082;&#1077;&#1090;.&#1088;&#1092;/product/249068/samorezy-dlya-listovyh-plastin-nakonechnik-sverlo-4225/" TargetMode="External"/><Relationship Id="rId_hyperlink_6900" Type="http://schemas.openxmlformats.org/officeDocument/2006/relationships/hyperlink" Target="http://&#1101;&#1083;&#1077;&#1082;&#1090;&#1088;&#1086;-&#1084;&#1072;&#1088;&#1082;&#1077;&#1090;.&#1088;&#1092;/product/249069/samorezy-dlya-listovyh-plastin-nakonechnik-sverlo-4232/" TargetMode="External"/><Relationship Id="rId_hyperlink_6901" Type="http://schemas.openxmlformats.org/officeDocument/2006/relationships/hyperlink" Target="http://&#1101;&#1083;&#1077;&#1082;&#1090;&#1088;&#1086;-&#1084;&#1072;&#1088;&#1082;&#1077;&#1090;.&#1088;&#1092;/product/249070/samorezy-dlya-listovyh-plastin-nakonechnik-sverlo-4238/" TargetMode="External"/><Relationship Id="rId_hyperlink_6902" Type="http://schemas.openxmlformats.org/officeDocument/2006/relationships/hyperlink" Target="http://&#1101;&#1083;&#1077;&#1082;&#1090;&#1088;&#1086;-&#1084;&#1072;&#1088;&#1082;&#1077;&#1090;.&#1088;&#1092;/product/249071/samorezy-dlya-listovyh-plastin-nakonechnik-sverlo-4241/" TargetMode="External"/><Relationship Id="rId_hyperlink_6903" Type="http://schemas.openxmlformats.org/officeDocument/2006/relationships/hyperlink" Target="http://&#1101;&#1083;&#1077;&#1082;&#1090;&#1088;&#1086;-&#1084;&#1072;&#1088;&#1082;&#1077;&#1090;.&#1088;&#1092;/product/249072/samorezy-dlya-listovyh-plastin-nakonechnik-sverlo-4251/" TargetMode="External"/><Relationship Id="rId_hyperlink_6904" Type="http://schemas.openxmlformats.org/officeDocument/2006/relationships/hyperlink" Target="http://&#1101;&#1083;&#1077;&#1082;&#1090;&#1088;&#1086;-&#1084;&#1072;&#1088;&#1082;&#1077;&#1090;.&#1088;&#1092;/product/249060/samorezy-dlya-listovyh-plastin-ostrokonechnye-4216/" TargetMode="External"/><Relationship Id="rId_hyperlink_6905" Type="http://schemas.openxmlformats.org/officeDocument/2006/relationships/hyperlink" Target="http://&#1101;&#1083;&#1077;&#1082;&#1090;&#1088;&#1086;-&#1084;&#1072;&#1088;&#1082;&#1077;&#1090;.&#1088;&#1092;/product/249061/samorezy-dlya-listovyh-plastin-ostrokonechnye-4219/" TargetMode="External"/><Relationship Id="rId_hyperlink_6906" Type="http://schemas.openxmlformats.org/officeDocument/2006/relationships/hyperlink" Target="http://&#1101;&#1083;&#1077;&#1082;&#1090;&#1088;&#1086;-&#1084;&#1072;&#1088;&#1082;&#1077;&#1090;.&#1088;&#1092;/product/249062/samorezy-dlya-listovyh-plastin-ostrokonechnye-4225/" TargetMode="External"/><Relationship Id="rId_hyperlink_6907" Type="http://schemas.openxmlformats.org/officeDocument/2006/relationships/hyperlink" Target="http://&#1101;&#1083;&#1077;&#1082;&#1090;&#1088;&#1086;-&#1084;&#1072;&#1088;&#1082;&#1077;&#1090;.&#1088;&#1092;/product/249063/samorezy-dlya-listovyh-plastin-ostrokonechnye-4232/" TargetMode="External"/><Relationship Id="rId_hyperlink_6908" Type="http://schemas.openxmlformats.org/officeDocument/2006/relationships/hyperlink" Target="http://&#1101;&#1083;&#1077;&#1082;&#1090;&#1088;&#1086;-&#1084;&#1072;&#1088;&#1082;&#1077;&#1090;.&#1088;&#1092;/product/249064/samorezy-dlya-listovyh-plastin-ostrokonechnye-4241/" TargetMode="External"/><Relationship Id="rId_hyperlink_6909" Type="http://schemas.openxmlformats.org/officeDocument/2006/relationships/hyperlink" Target="http://&#1101;&#1083;&#1077;&#1082;&#1090;&#1088;&#1086;-&#1084;&#1072;&#1088;&#1082;&#1077;&#1090;.&#1088;&#1092;/product/249065/samorezy-dlya-listovyh-plastin-ostrokonechnye-4250/" TargetMode="External"/><Relationship Id="rId_hyperlink_6910" Type="http://schemas.openxmlformats.org/officeDocument/2006/relationships/hyperlink" Target="http://&#1101;&#1083;&#1077;&#1082;&#1090;&#1088;&#1086;-&#1084;&#1072;&#1088;&#1082;&#1077;&#1090;.&#1088;&#1092;/product/227698/samorezy-s-press-shayboy-42h13mm-ocinkovannye-23sht-22713-2/" TargetMode="External"/><Relationship Id="rId_hyperlink_6911" Type="http://schemas.openxmlformats.org/officeDocument/2006/relationships/hyperlink" Target="http://&#1101;&#1083;&#1077;&#1082;&#1090;&#1088;&#1086;-&#1084;&#1072;&#1088;&#1082;&#1077;&#1090;.&#1088;&#1092;/product/227699/samorezy-s-press-shayboy-42h16mm-ocinkovannye-21sht-22716-2/" TargetMode="External"/><Relationship Id="rId_hyperlink_6912" Type="http://schemas.openxmlformats.org/officeDocument/2006/relationships/hyperlink" Target="http://&#1101;&#1083;&#1077;&#1082;&#1090;&#1088;&#1086;-&#1084;&#1072;&#1088;&#1082;&#1077;&#1090;.&#1088;&#1092;/product/227700/samorezy-s-press-shayboy-42h19mm-ocinkovannye-19sht-22719-2/" TargetMode="External"/><Relationship Id="rId_hyperlink_6913" Type="http://schemas.openxmlformats.org/officeDocument/2006/relationships/hyperlink" Target="http://&#1101;&#1083;&#1077;&#1082;&#1090;&#1088;&#1086;-&#1084;&#1072;&#1088;&#1082;&#1077;&#1090;.&#1088;&#1092;/product/242056/samorezy-s-press-shayboy-42h25mm-ocinkovannye-16sht/" TargetMode="External"/><Relationship Id="rId_hyperlink_6914" Type="http://schemas.openxmlformats.org/officeDocument/2006/relationships/hyperlink" Target="http://&#1101;&#1083;&#1077;&#1082;&#1090;&#1088;&#1086;-&#1084;&#1072;&#1088;&#1082;&#1077;&#1090;.&#1088;&#1092;/product/232495/samorezy-chernye-35h16mm-po-derevu-40sht/" TargetMode="External"/><Relationship Id="rId_hyperlink_6915" Type="http://schemas.openxmlformats.org/officeDocument/2006/relationships/hyperlink" Target="http://&#1101;&#1083;&#1077;&#1082;&#1090;&#1088;&#1086;-&#1084;&#1072;&#1088;&#1082;&#1077;&#1090;.&#1088;&#1092;/product/227689/samorezy-chernye-35h19mm-po-derevu-34sht-22019-2/" TargetMode="External"/><Relationship Id="rId_hyperlink_6916" Type="http://schemas.openxmlformats.org/officeDocument/2006/relationships/hyperlink" Target="http://&#1101;&#1083;&#1077;&#1082;&#1090;&#1088;&#1086;-&#1084;&#1072;&#1088;&#1082;&#1077;&#1090;.&#1088;&#1092;/product/227697/samorezy-chernye-35h25mm-po-metallu-30sht-22525-2/" TargetMode="External"/><Relationship Id="rId_hyperlink_6917" Type="http://schemas.openxmlformats.org/officeDocument/2006/relationships/hyperlink" Target="http://&#1101;&#1083;&#1077;&#1082;&#1090;&#1088;&#1086;-&#1084;&#1072;&#1088;&#1082;&#1077;&#1090;.&#1088;&#1092;/product/227691/samorezy-chernye-35h32mm-po-derevu-25sht-22032-2/" TargetMode="External"/><Relationship Id="rId_hyperlink_6918" Type="http://schemas.openxmlformats.org/officeDocument/2006/relationships/hyperlink" Target="http://&#1101;&#1083;&#1077;&#1082;&#1090;&#1088;&#1086;-&#1084;&#1072;&#1088;&#1082;&#1077;&#1090;.&#1088;&#1092;/product/227692/samorezy-chernye-35h35mm-po-derevu-24sht-22035-2/" TargetMode="External"/><Relationship Id="rId_hyperlink_6919" Type="http://schemas.openxmlformats.org/officeDocument/2006/relationships/hyperlink" Target="http://&#1101;&#1083;&#1077;&#1082;&#1090;&#1088;&#1086;-&#1084;&#1072;&#1088;&#1082;&#1077;&#1090;.&#1088;&#1092;/product/227693/samorezy-chernye-35h41mm-po-derevu-20sht/" TargetMode="External"/><Relationship Id="rId_hyperlink_6920" Type="http://schemas.openxmlformats.org/officeDocument/2006/relationships/hyperlink" Target="http://&#1101;&#1083;&#1077;&#1082;&#1090;&#1088;&#1086;-&#1084;&#1072;&#1088;&#1082;&#1077;&#1090;.&#1088;&#1092;/product/242054/samorezy-chernye-35h45mm-po-derevu-20sht-22045-2/" TargetMode="External"/><Relationship Id="rId_hyperlink_6921" Type="http://schemas.openxmlformats.org/officeDocument/2006/relationships/hyperlink" Target="http://&#1101;&#1083;&#1077;&#1082;&#1090;&#1088;&#1086;-&#1084;&#1072;&#1088;&#1082;&#1077;&#1090;.&#1088;&#1092;/product/227694/samorezy-chernye-35h51mm-po-derevu-17sht-22051-2/" TargetMode="External"/><Relationship Id="rId_hyperlink_6922" Type="http://schemas.openxmlformats.org/officeDocument/2006/relationships/hyperlink" Target="http://&#1101;&#1083;&#1077;&#1082;&#1090;&#1088;&#1086;-&#1084;&#1072;&#1088;&#1082;&#1077;&#1090;.&#1088;&#1092;/product/242055/samorezy-chernye-35h55mm-po-derevu-16sht-22055-2/" TargetMode="External"/><Relationship Id="rId_hyperlink_6923" Type="http://schemas.openxmlformats.org/officeDocument/2006/relationships/hyperlink" Target="http://&#1101;&#1083;&#1077;&#1082;&#1090;&#1088;&#1086;-&#1084;&#1072;&#1088;&#1082;&#1077;&#1090;.&#1088;&#1092;/product/232496/samorezy-chernye-38h65mm-po-derevu-11sht-22265-2/" TargetMode="External"/><Relationship Id="rId_hyperlink_6924" Type="http://schemas.openxmlformats.org/officeDocument/2006/relationships/hyperlink" Target="http://&#1101;&#1083;&#1077;&#1082;&#1090;&#1088;&#1086;-&#1084;&#1072;&#1088;&#1082;&#1077;&#1090;.&#1088;&#1092;/product/227695/samorezy-chernye-42h65mm-po-derevu-11sht-22265-2/" TargetMode="External"/><Relationship Id="rId_hyperlink_6925" Type="http://schemas.openxmlformats.org/officeDocument/2006/relationships/hyperlink" Target="http://&#1101;&#1083;&#1077;&#1082;&#1090;&#1088;&#1086;-&#1084;&#1072;&#1088;&#1082;&#1077;&#1090;.&#1088;&#1092;/product/227696/samorezy-chernye-42h75mm-po-derevu-8sht-22275-2/" TargetMode="External"/><Relationship Id="rId_hyperlink_6926" Type="http://schemas.openxmlformats.org/officeDocument/2006/relationships/hyperlink" Target="http://&#1101;&#1083;&#1077;&#1082;&#1090;&#1088;&#1086;-&#1084;&#1072;&#1088;&#1082;&#1077;&#1090;.&#1088;&#1092;/product/232499/samorezy-chernye-48h100mm-po-derevu-4sht-22400-2/" TargetMode="External"/><Relationship Id="rId_hyperlink_6927" Type="http://schemas.openxmlformats.org/officeDocument/2006/relationships/hyperlink" Target="http://&#1101;&#1083;&#1077;&#1082;&#1090;&#1088;&#1086;-&#1084;&#1072;&#1088;&#1082;&#1077;&#1090;.&#1088;&#1092;/product/232500/samorezy-chernye-48h110mm-po-derevu-3sht/" TargetMode="External"/><Relationship Id="rId_hyperlink_6928" Type="http://schemas.openxmlformats.org/officeDocument/2006/relationships/hyperlink" Target="http://&#1101;&#1083;&#1077;&#1082;&#1090;&#1088;&#1086;-&#1084;&#1072;&#1088;&#1082;&#1077;&#1090;.&#1088;&#1092;/product/232498/samorezy-chernye-48h95mm-po-derevu-5sht-22395-2/" TargetMode="External"/><Relationship Id="rId_hyperlink_6929" Type="http://schemas.openxmlformats.org/officeDocument/2006/relationships/hyperlink" Target="http://&#1101;&#1083;&#1077;&#1082;&#1090;&#1088;&#1086;-&#1084;&#1072;&#1088;&#1082;&#1077;&#1090;.&#1088;&#1092;/product/249029/samorezy-chernye-po-giproku-k-derevu-3516/" TargetMode="External"/><Relationship Id="rId_hyperlink_6930" Type="http://schemas.openxmlformats.org/officeDocument/2006/relationships/hyperlink" Target="http://&#1101;&#1083;&#1077;&#1082;&#1090;&#1088;&#1086;-&#1084;&#1072;&#1088;&#1082;&#1077;&#1090;.&#1088;&#1092;/product/220151/samorezy-chernye-po-giproku-k-derevu-3519/" TargetMode="External"/><Relationship Id="rId_hyperlink_6931" Type="http://schemas.openxmlformats.org/officeDocument/2006/relationships/hyperlink" Target="http://&#1101;&#1083;&#1077;&#1082;&#1090;&#1088;&#1086;-&#1084;&#1072;&#1088;&#1082;&#1077;&#1090;.&#1088;&#1092;/product/249038/samorezy-chernye-po-giproku-k-derevu-3525/" TargetMode="External"/><Relationship Id="rId_hyperlink_6932" Type="http://schemas.openxmlformats.org/officeDocument/2006/relationships/hyperlink" Target="http://&#1101;&#1083;&#1077;&#1082;&#1090;&#1088;&#1086;-&#1084;&#1072;&#1088;&#1082;&#1077;&#1090;.&#1088;&#1092;/product/249039/samorezy-chernye-po-giproku-k-derevu-3532/" TargetMode="External"/><Relationship Id="rId_hyperlink_6933" Type="http://schemas.openxmlformats.org/officeDocument/2006/relationships/hyperlink" Target="http://&#1101;&#1083;&#1077;&#1082;&#1090;&#1088;&#1086;-&#1084;&#1072;&#1088;&#1082;&#1077;&#1090;.&#1088;&#1092;/product/249040/samorezy-chernye-po-giproku-k-derevu-3535/" TargetMode="External"/><Relationship Id="rId_hyperlink_6934" Type="http://schemas.openxmlformats.org/officeDocument/2006/relationships/hyperlink" Target="http://&#1101;&#1083;&#1077;&#1082;&#1090;&#1088;&#1086;-&#1084;&#1072;&#1088;&#1082;&#1077;&#1090;.&#1088;&#1092;/product/249041/samorezy-chernye-po-giproku-k-derevu-3541/" TargetMode="External"/><Relationship Id="rId_hyperlink_6935" Type="http://schemas.openxmlformats.org/officeDocument/2006/relationships/hyperlink" Target="http://&#1101;&#1083;&#1077;&#1082;&#1090;&#1088;&#1086;-&#1084;&#1072;&#1088;&#1082;&#1077;&#1090;.&#1088;&#1092;/product/249042/samorezy-chernye-po-giproku-k-derevu-3545/" TargetMode="External"/><Relationship Id="rId_hyperlink_6936" Type="http://schemas.openxmlformats.org/officeDocument/2006/relationships/hyperlink" Target="http://&#1101;&#1083;&#1077;&#1082;&#1090;&#1088;&#1086;-&#1084;&#1072;&#1088;&#1082;&#1077;&#1090;.&#1088;&#1092;/product/249043/samorezy-chernye-po-giproku-k-derevu-3551/" TargetMode="External"/><Relationship Id="rId_hyperlink_6937" Type="http://schemas.openxmlformats.org/officeDocument/2006/relationships/hyperlink" Target="http://&#1101;&#1083;&#1077;&#1082;&#1090;&#1088;&#1086;-&#1084;&#1072;&#1088;&#1082;&#1077;&#1090;.&#1088;&#1092;/product/249044/samorezy-chernye-po-giproku-k-derevu-3555/" TargetMode="External"/><Relationship Id="rId_hyperlink_6938" Type="http://schemas.openxmlformats.org/officeDocument/2006/relationships/hyperlink" Target="http://&#1101;&#1083;&#1077;&#1082;&#1090;&#1088;&#1086;-&#1084;&#1072;&#1088;&#1082;&#1077;&#1090;.&#1088;&#1092;/product/249045/samorezy-chernye-po-giproku-k-derevu-3865/" TargetMode="External"/><Relationship Id="rId_hyperlink_6939" Type="http://schemas.openxmlformats.org/officeDocument/2006/relationships/hyperlink" Target="http://&#1101;&#1083;&#1077;&#1082;&#1090;&#1088;&#1086;-&#1084;&#1072;&#1088;&#1082;&#1077;&#1090;.&#1088;&#1092;/product/249046/samorezy-chernye-po-giproku-k-derevu-4270/" TargetMode="External"/><Relationship Id="rId_hyperlink_6940" Type="http://schemas.openxmlformats.org/officeDocument/2006/relationships/hyperlink" Target="http://&#1101;&#1083;&#1077;&#1082;&#1090;&#1088;&#1086;-&#1084;&#1072;&#1088;&#1082;&#1077;&#1090;.&#1088;&#1092;/product/249047/samorezy-chernye-po-giproku-k-derevu-4275/" TargetMode="External"/><Relationship Id="rId_hyperlink_6941" Type="http://schemas.openxmlformats.org/officeDocument/2006/relationships/hyperlink" Target="http://&#1101;&#1083;&#1077;&#1082;&#1090;&#1088;&#1086;-&#1084;&#1072;&#1088;&#1082;&#1077;&#1090;.&#1088;&#1092;/product/249048/samorezy-chernye-po-giproku-k-metallu-3516/" TargetMode="External"/><Relationship Id="rId_hyperlink_6942" Type="http://schemas.openxmlformats.org/officeDocument/2006/relationships/hyperlink" Target="http://&#1101;&#1083;&#1077;&#1082;&#1090;&#1088;&#1086;-&#1084;&#1072;&#1088;&#1082;&#1077;&#1090;.&#1088;&#1092;/product/249049/samorezy-chernye-po-giproku-k-metallu-3519/" TargetMode="External"/><Relationship Id="rId_hyperlink_6943" Type="http://schemas.openxmlformats.org/officeDocument/2006/relationships/hyperlink" Target="http://&#1101;&#1083;&#1077;&#1082;&#1090;&#1088;&#1086;-&#1084;&#1072;&#1088;&#1082;&#1077;&#1090;.&#1088;&#1092;/product/249050/samorezy-chernye-po-giproku-k-metallu-3525/" TargetMode="External"/><Relationship Id="rId_hyperlink_6944" Type="http://schemas.openxmlformats.org/officeDocument/2006/relationships/hyperlink" Target="http://&#1101;&#1083;&#1077;&#1082;&#1090;&#1088;&#1086;-&#1084;&#1072;&#1088;&#1082;&#1077;&#1090;.&#1088;&#1092;/product/249053/samorezy-chernye-po-giproku-k-metallu-3532/" TargetMode="External"/><Relationship Id="rId_hyperlink_6945" Type="http://schemas.openxmlformats.org/officeDocument/2006/relationships/hyperlink" Target="http://&#1101;&#1083;&#1077;&#1082;&#1090;&#1088;&#1086;-&#1084;&#1072;&#1088;&#1082;&#1077;&#1090;.&#1088;&#1092;/product/249054/samorezy-chernye-po-giproku-k-metallu-3535/" TargetMode="External"/><Relationship Id="rId_hyperlink_6946" Type="http://schemas.openxmlformats.org/officeDocument/2006/relationships/hyperlink" Target="http://&#1101;&#1083;&#1077;&#1082;&#1090;&#1088;&#1086;-&#1084;&#1072;&#1088;&#1082;&#1077;&#1090;.&#1088;&#1092;/product/249055/samorezy-chernye-po-giproku-k-metallu-3541/" TargetMode="External"/><Relationship Id="rId_hyperlink_6947" Type="http://schemas.openxmlformats.org/officeDocument/2006/relationships/hyperlink" Target="http://&#1101;&#1083;&#1077;&#1082;&#1090;&#1088;&#1086;-&#1084;&#1072;&#1088;&#1082;&#1077;&#1090;.&#1088;&#1092;/product/249056/samorezy-chernye-po-giproku-k-metallu-3545/" TargetMode="External"/><Relationship Id="rId_hyperlink_6948" Type="http://schemas.openxmlformats.org/officeDocument/2006/relationships/hyperlink" Target="http://&#1101;&#1083;&#1077;&#1082;&#1090;&#1088;&#1086;-&#1084;&#1072;&#1088;&#1082;&#1077;&#1090;.&#1088;&#1092;/product/249057/samorezy-chernye-po-giproku-k-metallu-3551/" TargetMode="External"/><Relationship Id="rId_hyperlink_6949" Type="http://schemas.openxmlformats.org/officeDocument/2006/relationships/hyperlink" Target="http://&#1101;&#1083;&#1077;&#1082;&#1090;&#1088;&#1086;-&#1084;&#1072;&#1088;&#1082;&#1077;&#1090;.&#1088;&#1092;/product/249058/samorezy-chernye-po-giproku-k-metallu-3555/" TargetMode="External"/><Relationship Id="rId_hyperlink_6950" Type="http://schemas.openxmlformats.org/officeDocument/2006/relationships/hyperlink" Target="http://&#1101;&#1083;&#1077;&#1082;&#1090;&#1088;&#1086;-&#1084;&#1072;&#1088;&#1082;&#1077;&#1090;.&#1088;&#1092;/product/249059/samorezy-chernye-po-giproku-k-metallu-3865/" TargetMode="External"/><Relationship Id="rId_hyperlink_6951" Type="http://schemas.openxmlformats.org/officeDocument/2006/relationships/hyperlink" Target="http://&#1101;&#1083;&#1077;&#1082;&#1090;&#1088;&#1086;-&#1084;&#1072;&#1088;&#1082;&#1077;&#1090;.&#1088;&#1092;/product/248185/fiksator-rezbovyh-soedineniy-silnoy-fiks-termostoykiy-9ml-nerazemnyy-250c-airlin/" TargetMode="External"/><Relationship Id="rId_hyperlink_6952" Type="http://schemas.openxmlformats.org/officeDocument/2006/relationships/hyperlink" Target="http://&#1101;&#1083;&#1077;&#1082;&#1090;&#1088;&#1086;-&#1084;&#1072;&#1088;&#1082;&#1077;&#1090;.&#1088;&#1092;/product/224210/fiksator-rezby-ep-51-krasnyy-flakon-s-kistyu-22ml/" TargetMode="External"/><Relationship Id="rId_hyperlink_6953" Type="http://schemas.openxmlformats.org/officeDocument/2006/relationships/hyperlink" Target="http://&#1101;&#1083;&#1077;&#1082;&#1090;&#1088;&#1086;-&#1084;&#1072;&#1088;&#1082;&#1077;&#1090;.&#1088;&#1092;/product/224209/fiksator-rezby-ep-51-siniy-flakon-s-kistyu-22ml/" TargetMode="External"/><Relationship Id="rId_hyperlink_6954" Type="http://schemas.openxmlformats.org/officeDocument/2006/relationships/hyperlink" Target="http://&#1101;&#1083;&#1077;&#1082;&#1090;&#1088;&#1086;-&#1084;&#1072;&#1088;&#1082;&#1077;&#1090;.&#1088;&#1092;/product/161228/nabor-shayb-mednyh-m5m6m8m10m12m14-200sht/" TargetMode="External"/><Relationship Id="rId_hyperlink_6955" Type="http://schemas.openxmlformats.org/officeDocument/2006/relationships/hyperlink" Target="http://&#1101;&#1083;&#1077;&#1082;&#1090;&#1088;&#1086;-&#1084;&#1072;&#1088;&#1082;&#1077;&#1090;.&#1088;&#1092;/product/161403/shayba-izolyacionnaya-8h3-mm/" TargetMode="External"/><Relationship Id="rId_hyperlink_6956" Type="http://schemas.openxmlformats.org/officeDocument/2006/relationships/hyperlink" Target="http://&#1101;&#1083;&#1077;&#1082;&#1090;&#1088;&#1086;-&#1084;&#1072;&#1088;&#1082;&#1077;&#1090;.&#1088;&#1092;/product/183833/shayba-m16/" TargetMode="External"/><Relationship Id="rId_hyperlink_6957" Type="http://schemas.openxmlformats.org/officeDocument/2006/relationships/hyperlink" Target="http://&#1101;&#1083;&#1077;&#1082;&#1090;&#1088;&#1086;-&#1084;&#1072;&#1088;&#1082;&#1077;&#1090;.&#1088;&#1092;/product/161127/shayba-m2/" TargetMode="External"/><Relationship Id="rId_hyperlink_6958" Type="http://schemas.openxmlformats.org/officeDocument/2006/relationships/hyperlink" Target="http://&#1101;&#1083;&#1077;&#1082;&#1090;&#1088;&#1086;-&#1084;&#1072;&#1088;&#1082;&#1077;&#1090;.&#1088;&#1092;/product/161128/shayba-m25/" TargetMode="External"/><Relationship Id="rId_hyperlink_6959" Type="http://schemas.openxmlformats.org/officeDocument/2006/relationships/hyperlink" Target="http://&#1101;&#1083;&#1077;&#1082;&#1090;&#1088;&#1086;-&#1084;&#1072;&#1088;&#1082;&#1077;&#1090;.&#1088;&#1092;/product/161129/shayba-m3-za-upak/" TargetMode="External"/><Relationship Id="rId_hyperlink_6960" Type="http://schemas.openxmlformats.org/officeDocument/2006/relationships/hyperlink" Target="http://&#1101;&#1083;&#1077;&#1082;&#1090;&#1088;&#1086;-&#1084;&#1072;&#1088;&#1082;&#1077;&#1090;.&#1088;&#1092;/product/160847/shayba-mednaya-m12h16h1/" TargetMode="External"/><Relationship Id="rId_hyperlink_6961" Type="http://schemas.openxmlformats.org/officeDocument/2006/relationships/hyperlink" Target="http://&#1101;&#1083;&#1077;&#1082;&#1090;&#1088;&#1086;-&#1084;&#1072;&#1088;&#1082;&#1077;&#1090;.&#1088;&#1092;/product/161226/shayba-mednaya-m12h18h15/" TargetMode="External"/><Relationship Id="rId_hyperlink_6962" Type="http://schemas.openxmlformats.org/officeDocument/2006/relationships/hyperlink" Target="http://&#1101;&#1083;&#1077;&#1082;&#1090;&#1088;&#1086;-&#1084;&#1072;&#1088;&#1082;&#1077;&#1090;.&#1088;&#1092;/product/161227/shayba-mednaya-m14h18h1/" TargetMode="External"/><Relationship Id="rId_hyperlink_6963" Type="http://schemas.openxmlformats.org/officeDocument/2006/relationships/hyperlink" Target="http://&#1101;&#1083;&#1077;&#1082;&#1090;&#1088;&#1086;-&#1084;&#1072;&#1088;&#1082;&#1077;&#1090;.&#1088;&#1092;/product/161223/shayba-mednaya-m5h9h1/" TargetMode="External"/><Relationship Id="rId_hyperlink_6964" Type="http://schemas.openxmlformats.org/officeDocument/2006/relationships/hyperlink" Target="http://&#1101;&#1083;&#1077;&#1082;&#1090;&#1088;&#1086;-&#1084;&#1072;&#1088;&#1082;&#1077;&#1090;.&#1088;&#1092;/product/160563/shayba-mednaya-m8h12h1/" TargetMode="External"/><Relationship Id="rId_hyperlink_6965" Type="http://schemas.openxmlformats.org/officeDocument/2006/relationships/hyperlink" Target="http://&#1101;&#1083;&#1077;&#1082;&#1090;&#1088;&#1086;-&#1084;&#1072;&#1088;&#1082;&#1077;&#1090;.&#1088;&#1092;/product/248198/shayba-poliamidnaya-m10h20h12/" TargetMode="External"/><Relationship Id="rId_hyperlink_6966" Type="http://schemas.openxmlformats.org/officeDocument/2006/relationships/hyperlink" Target="http://&#1101;&#1083;&#1077;&#1082;&#1090;&#1088;&#1086;-&#1084;&#1072;&#1088;&#1082;&#1077;&#1090;.&#1088;&#1092;/product/248199/shayba-poliamidnaya-m3h8h1/" TargetMode="External"/><Relationship Id="rId_hyperlink_6967" Type="http://schemas.openxmlformats.org/officeDocument/2006/relationships/hyperlink" Target="http://&#1101;&#1083;&#1077;&#1082;&#1090;&#1088;&#1086;-&#1084;&#1072;&#1088;&#1082;&#1077;&#1090;.&#1088;&#1092;/product/248201/shayba-poliamidnaya-m5h9h1/" TargetMode="External"/><Relationship Id="rId_hyperlink_6968" Type="http://schemas.openxmlformats.org/officeDocument/2006/relationships/hyperlink" Target="http://&#1101;&#1083;&#1077;&#1082;&#1090;&#1088;&#1086;-&#1084;&#1072;&#1088;&#1082;&#1077;&#1090;.&#1088;&#1092;/product/248202/shayba-poliamidnaya-m6h115h115/" TargetMode="External"/><Relationship Id="rId_hyperlink_6969" Type="http://schemas.openxmlformats.org/officeDocument/2006/relationships/hyperlink" Target="http://&#1101;&#1083;&#1077;&#1082;&#1090;&#1088;&#1086;-&#1084;&#1072;&#1088;&#1082;&#1077;&#1090;.&#1088;&#1092;/product/248203/shayba-poliamidnaya-m8h16h115/" TargetMode="External"/><Relationship Id="rId_hyperlink_6970" Type="http://schemas.openxmlformats.org/officeDocument/2006/relationships/hyperlink" Target="http://&#1101;&#1083;&#1077;&#1082;&#1090;&#1088;&#1086;-&#1084;&#1072;&#1088;&#1082;&#1077;&#1090;.&#1088;&#1092;/product/224584/magnit-neodimovyy-s-kryuchkom-usilie-8kg-sdmhe-42/" TargetMode="External"/><Relationship Id="rId_hyperlink_6971" Type="http://schemas.openxmlformats.org/officeDocument/2006/relationships/hyperlink" Target="http://&#1101;&#1083;&#1077;&#1082;&#1090;&#1088;&#1086;-&#1084;&#1072;&#1088;&#1082;&#1077;&#1090;.&#1088;&#1092;/product/250901/magnit-neodimovyy-s-kryuchkom-usilie-8kg-16mm-sdmha-16/" TargetMode="External"/><Relationship Id="rId_hyperlink_6972" Type="http://schemas.openxmlformats.org/officeDocument/2006/relationships/hyperlink" Target="http://&#1101;&#1083;&#1077;&#1082;&#1090;&#1088;&#1086;-&#1084;&#1072;&#1088;&#1082;&#1077;&#1090;.&#1088;&#1092;/product/250900/magnit-neodimovyy-s-kryuchkom-usilie-12kg-20mm-sdmha-20/" TargetMode="External"/><Relationship Id="rId_hyperlink_6973" Type="http://schemas.openxmlformats.org/officeDocument/2006/relationships/hyperlink" Target="http://&#1101;&#1083;&#1077;&#1082;&#1090;&#1088;&#1086;-&#1084;&#1072;&#1088;&#1082;&#1077;&#1090;.&#1088;&#1092;/product/236569/magnit-neodimovyy-s-kryuchkom-usilie-15kg-25mm-m5-e25/" TargetMode="External"/><Relationship Id="rId_hyperlink_6974" Type="http://schemas.openxmlformats.org/officeDocument/2006/relationships/hyperlink" Target="http://&#1101;&#1083;&#1077;&#1082;&#1090;&#1088;&#1086;-&#1084;&#1072;&#1088;&#1082;&#1077;&#1090;.&#1088;&#1092;/product/250899/magnit-neodimovyy-s-kryuchkom-usilie-22kg-25mm-sdmha-25/" TargetMode="External"/><Relationship Id="rId_hyperlink_6975" Type="http://schemas.openxmlformats.org/officeDocument/2006/relationships/hyperlink" Target="http://&#1101;&#1083;&#1077;&#1082;&#1090;&#1088;&#1086;-&#1084;&#1072;&#1088;&#1082;&#1077;&#1090;.&#1088;&#1092;/product/224582/magnit-neodimovyy-s-kryuchkom-usilie-35kg-sdmhe-25/" TargetMode="External"/><Relationship Id="rId_hyperlink_6976" Type="http://schemas.openxmlformats.org/officeDocument/2006/relationships/hyperlink" Target="http://&#1101;&#1083;&#1077;&#1082;&#1090;&#1088;&#1086;-&#1084;&#1072;&#1088;&#1082;&#1077;&#1090;.&#1088;&#1092;/product/250895/magnit-neodimovyy-s-kryuchkom-usilie-34kg-32mm-sdmha-32/" TargetMode="External"/><Relationship Id="rId_hyperlink_6977" Type="http://schemas.openxmlformats.org/officeDocument/2006/relationships/hyperlink" Target="http://&#1101;&#1083;&#1077;&#1082;&#1090;&#1088;&#1086;-&#1084;&#1072;&#1088;&#1082;&#1077;&#1090;.&#1088;&#1092;/product/236571/magnit-neodimovyy-s-kryuchkom-usilie-40kg-36mm-m6-e36/" TargetMode="External"/><Relationship Id="rId_hyperlink_6978" Type="http://schemas.openxmlformats.org/officeDocument/2006/relationships/hyperlink" Target="http://&#1101;&#1083;&#1077;&#1082;&#1090;&#1088;&#1086;-&#1084;&#1072;&#1088;&#1082;&#1077;&#1090;.&#1088;&#1092;/product/226646/magnit-neodimovyy-s-kryuchkom-usilie-41kg-36mm-sdmha-36/" TargetMode="External"/><Relationship Id="rId_hyperlink_6979" Type="http://schemas.openxmlformats.org/officeDocument/2006/relationships/hyperlink" Target="http://&#1101;&#1083;&#1077;&#1082;&#1090;&#1088;&#1086;-&#1084;&#1072;&#1088;&#1082;&#1077;&#1090;.&#1088;&#1092;/product/226648/magnit-neodimovyy-s-kryuchkom-usilie-51kg-40mm-sdmha-40/" TargetMode="External"/><Relationship Id="rId_hyperlink_6980" Type="http://schemas.openxmlformats.org/officeDocument/2006/relationships/hyperlink" Target="http://&#1101;&#1083;&#1077;&#1082;&#1090;&#1088;&#1086;-&#1084;&#1072;&#1088;&#1082;&#1077;&#1090;.&#1088;&#1092;/product/224583/magnit-neodimovyy-s-kryuchkom-usilie-65kg-sdmhe-36/" TargetMode="External"/><Relationship Id="rId_hyperlink_6981" Type="http://schemas.openxmlformats.org/officeDocument/2006/relationships/hyperlink" Target="http://&#1101;&#1083;&#1077;&#1082;&#1090;&#1088;&#1086;-&#1084;&#1072;&#1088;&#1082;&#1077;&#1090;.&#1088;&#1092;/product/226647/magnit-neodimovyy-s-kryuchkom-usilie-68kg-42mm-sdmha-42/" TargetMode="External"/><Relationship Id="rId_hyperlink_6982" Type="http://schemas.openxmlformats.org/officeDocument/2006/relationships/hyperlink" Target="http://&#1101;&#1083;&#1077;&#1082;&#1090;&#1088;&#1086;-&#1084;&#1072;&#1088;&#1082;&#1077;&#1090;.&#1088;&#1092;/product/250894/magnit-neodimovyy-s-petley-usilie-15kg-10mm-sdmhc-10/" TargetMode="External"/><Relationship Id="rId_hyperlink_6983" Type="http://schemas.openxmlformats.org/officeDocument/2006/relationships/hyperlink" Target="http://&#1101;&#1083;&#1077;&#1082;&#1090;&#1088;&#1086;-&#1084;&#1072;&#1088;&#1082;&#1077;&#1090;.&#1088;&#1092;/product/250893/magnit-neodimovyy-s-petley-usilie-8kg-16mm-sdmhc-16/" TargetMode="External"/><Relationship Id="rId_hyperlink_6984" Type="http://schemas.openxmlformats.org/officeDocument/2006/relationships/hyperlink" Target="http://&#1101;&#1083;&#1077;&#1082;&#1090;&#1088;&#1086;-&#1084;&#1072;&#1088;&#1082;&#1077;&#1090;.&#1088;&#1092;/product/250905/magnit-neodimovyy-s-petley-usilie-19kg-25mm-sdmhf-25/" TargetMode="External"/><Relationship Id="rId_hyperlink_6985" Type="http://schemas.openxmlformats.org/officeDocument/2006/relationships/hyperlink" Target="http://&#1101;&#1083;&#1077;&#1082;&#1090;&#1088;&#1086;-&#1084;&#1072;&#1088;&#1082;&#1077;&#1090;.&#1088;&#1092;/product/250892/magnit-neodimovyy-s-petley-usilie-22kg-25mm-sdmhc-25/" TargetMode="External"/><Relationship Id="rId_hyperlink_6986" Type="http://schemas.openxmlformats.org/officeDocument/2006/relationships/hyperlink" Target="http://&#1101;&#1083;&#1077;&#1082;&#1090;&#1088;&#1086;-&#1084;&#1072;&#1088;&#1082;&#1077;&#1090;.&#1088;&#1092;/product/250891/magnit-neodimovyy-s-petley-usilie-41kg-36mm-sdmhc-36/" TargetMode="External"/><Relationship Id="rId_hyperlink_6987" Type="http://schemas.openxmlformats.org/officeDocument/2006/relationships/hyperlink" Target="http://&#1101;&#1083;&#1077;&#1082;&#1090;&#1088;&#1086;-&#1084;&#1072;&#1088;&#1082;&#1077;&#1090;.&#1088;&#1092;/product/250904/magnit-neodimovyy-s-petley-usilie-41kg-36mm-sdmhf-36/" TargetMode="External"/><Relationship Id="rId_hyperlink_6988" Type="http://schemas.openxmlformats.org/officeDocument/2006/relationships/hyperlink" Target="http://&#1101;&#1083;&#1077;&#1082;&#1090;&#1088;&#1086;-&#1084;&#1072;&#1088;&#1082;&#1077;&#1090;.&#1088;&#1092;/product/236578/magnit-neodimovyy-s-petley-usilie-4kg-16mm-f16/" TargetMode="External"/><Relationship Id="rId_hyperlink_6989" Type="http://schemas.openxmlformats.org/officeDocument/2006/relationships/hyperlink" Target="http://&#1101;&#1083;&#1077;&#1082;&#1090;&#1088;&#1086;-&#1084;&#1072;&#1088;&#1082;&#1077;&#1090;.&#1088;&#1092;/product/250903/magnit-neodimovyy-s-petley-usilie-61kg-42mm-sdmhf-42/" TargetMode="External"/><Relationship Id="rId_hyperlink_6990" Type="http://schemas.openxmlformats.org/officeDocument/2006/relationships/hyperlink" Target="http://&#1101;&#1083;&#1077;&#1082;&#1090;&#1088;&#1086;-&#1084;&#1072;&#1088;&#1082;&#1077;&#1090;.&#1088;&#1092;/product/250890/magnit-neodimovyy-s-petley-usilie-78kg-48mm-sdmhc-48/" TargetMode="External"/><Relationship Id="rId_hyperlink_6991" Type="http://schemas.openxmlformats.org/officeDocument/2006/relationships/hyperlink" Target="http://&#1101;&#1083;&#1077;&#1082;&#1090;&#1088;&#1086;-&#1084;&#1072;&#1088;&#1082;&#1077;&#1090;.&#1088;&#1092;/product/236573/magnit-neodimovyy-s-povorotnym-kryuchkom-usilie-4kg-25mm/" TargetMode="External"/><Relationship Id="rId_hyperlink_6992" Type="http://schemas.openxmlformats.org/officeDocument/2006/relationships/hyperlink" Target="http://&#1101;&#1083;&#1077;&#1082;&#1090;&#1088;&#1086;-&#1084;&#1072;&#1088;&#1082;&#1077;&#1090;.&#1088;&#1092;/product/236574/magnit-neodimovyy-s-povorotnym-kryuchkom-usilie-5kg-32mm/" TargetMode="External"/><Relationship Id="rId_hyperlink_6993" Type="http://schemas.openxmlformats.org/officeDocument/2006/relationships/hyperlink" Target="http://&#1101;&#1083;&#1077;&#1082;&#1090;&#1088;&#1086;-&#1084;&#1072;&#1088;&#1082;&#1077;&#1090;.&#1088;&#1092;/product/224588/magnit-pod-bolt-m4-usilie-12kg-sdmpd20/" TargetMode="External"/><Relationship Id="rId_hyperlink_6994" Type="http://schemas.openxmlformats.org/officeDocument/2006/relationships/hyperlink" Target="http://&#1101;&#1083;&#1077;&#1082;&#1090;&#1088;&#1086;-&#1084;&#1072;&#1088;&#1082;&#1077;&#1090;.&#1088;&#1092;/product/236581/magnit-pod-bolt-m4-usilie-9kg-20mm-k-20/" TargetMode="External"/><Relationship Id="rId_hyperlink_6995" Type="http://schemas.openxmlformats.org/officeDocument/2006/relationships/hyperlink" Target="http://&#1101;&#1083;&#1077;&#1082;&#1090;&#1088;&#1086;-&#1084;&#1072;&#1088;&#1082;&#1077;&#1090;.&#1088;&#1092;/product/224589/magnit-pod-bolt-m6-usilie-34kg-sdmpd32/" TargetMode="External"/><Relationship Id="rId_hyperlink_6996" Type="http://schemas.openxmlformats.org/officeDocument/2006/relationships/hyperlink" Target="http://&#1101;&#1083;&#1077;&#1082;&#1090;&#1088;&#1086;-&#1084;&#1072;&#1088;&#1082;&#1077;&#1090;.&#1088;&#1092;/product/224579/magnit-prorezinennyy-m4-usilie-8kg-sdmra-43a/" TargetMode="External"/><Relationship Id="rId_hyperlink_6997" Type="http://schemas.openxmlformats.org/officeDocument/2006/relationships/hyperlink" Target="http://&#1101;&#1083;&#1077;&#1082;&#1090;&#1088;&#1086;-&#1084;&#1072;&#1088;&#1082;&#1077;&#1090;.&#1088;&#1092;/product/224577/magnit-s-vnutrenney-rezboy-m5-usilie-18kg-sdmpe25/" TargetMode="External"/><Relationship Id="rId_hyperlink_6998" Type="http://schemas.openxmlformats.org/officeDocument/2006/relationships/hyperlink" Target="http://&#1101;&#1083;&#1077;&#1082;&#1090;&#1088;&#1086;-&#1084;&#1072;&#1088;&#1082;&#1077;&#1090;.&#1088;&#1092;/product/224578/magnit-s-vnutrenney-rezboy-m6-usilie-40kg-sdmpe36/" TargetMode="External"/><Relationship Id="rId_hyperlink_6999" Type="http://schemas.openxmlformats.org/officeDocument/2006/relationships/hyperlink" Target="http://&#1101;&#1083;&#1077;&#1082;&#1090;&#1088;&#1086;-&#1084;&#1072;&#1088;&#1082;&#1077;&#1090;.&#1088;&#1092;/product/250897/magnit-s-naruzhney-rezboy-m4-usilie-8kg-sdmpc16/" TargetMode="External"/><Relationship Id="rId_hyperlink_7000" Type="http://schemas.openxmlformats.org/officeDocument/2006/relationships/hyperlink" Target="http://&#1101;&#1083;&#1077;&#1082;&#1090;&#1088;&#1086;-&#1084;&#1072;&#1088;&#1082;&#1077;&#1090;.&#1088;&#1092;/product/224587/magnit-s-naruzhney-rezboy-m6-usilie-41kg-sdmpc36/" TargetMode="External"/><Relationship Id="rId_hyperlink_7001" Type="http://schemas.openxmlformats.org/officeDocument/2006/relationships/hyperlink" Target="http://&#1101;&#1083;&#1077;&#1082;&#1090;&#1088;&#1086;-&#1084;&#1072;&#1088;&#1082;&#1077;&#1090;.&#1088;&#1092;/product/250902/magnit-s-otverstiem-usilie-5kg-16mm-sdmpb16/" TargetMode="External"/><Relationship Id="rId_hyperlink_7002" Type="http://schemas.openxmlformats.org/officeDocument/2006/relationships/hyperlink" Target="http://&#1101;&#1083;&#1077;&#1082;&#1090;&#1088;&#1086;-&#1084;&#1072;&#1088;&#1082;&#1077;&#1090;.&#1088;&#1092;/product/245265/magnitnaya-teleskopicheskaya-ruchka-125-50-sm-dlya-izvlecheniya-met-predmetov-smartbuy-tools-sbt-mp-12p1/" TargetMode="External"/><Relationship Id="rId_hyperlink_7003" Type="http://schemas.openxmlformats.org/officeDocument/2006/relationships/hyperlink" Target="http://&#1101;&#1083;&#1077;&#1082;&#1090;&#1088;&#1086;-&#1084;&#1072;&#1088;&#1082;&#1077;&#1090;.&#1088;&#1092;/product/169553/magnitnyy-derzhatel-dlya-instrumenta-nastennyy-305h23h125mm-rexant-12-4841/" TargetMode="External"/><Relationship Id="rId_hyperlink_7004" Type="http://schemas.openxmlformats.org/officeDocument/2006/relationships/hyperlink" Target="http://&#1101;&#1083;&#1077;&#1082;&#1090;&#1088;&#1086;-&#1084;&#1072;&#1088;&#1082;&#1077;&#1090;.&#1088;&#1092;/product/169555/magnitnyy-derzhatel-dlya-instrumenta-nastennyy-605h23h125mm-rexant-12-4843/" TargetMode="External"/><Relationship Id="rId_hyperlink_7005" Type="http://schemas.openxmlformats.org/officeDocument/2006/relationships/hyperlink" Target="http://&#1101;&#1083;&#1077;&#1082;&#1090;&#1088;&#1086;-&#1084;&#1072;&#1088;&#1082;&#1077;&#1090;.&#1088;&#1092;/product/183840/magnit-neodimovyy-disk-5h3mm/" TargetMode="External"/><Relationship Id="rId_hyperlink_7006" Type="http://schemas.openxmlformats.org/officeDocument/2006/relationships/hyperlink" Target="http://&#1101;&#1083;&#1077;&#1082;&#1090;&#1088;&#1086;-&#1084;&#1072;&#1088;&#1082;&#1077;&#1090;.&#1088;&#1092;/product/246791/magnit-neodimovyy-disk-6h2mm-n35h-usilie-069kg/" TargetMode="External"/><Relationship Id="rId_hyperlink_7007" Type="http://schemas.openxmlformats.org/officeDocument/2006/relationships/hyperlink" Target="http://&#1101;&#1083;&#1077;&#1082;&#1090;&#1088;&#1086;-&#1084;&#1072;&#1088;&#1082;&#1077;&#1090;.&#1088;&#1092;/product/183834/magnit-neodimovyy-disk-10h1mm-usilie-04kg-s-kleyaschimya-sloem/" TargetMode="External"/><Relationship Id="rId_hyperlink_7008" Type="http://schemas.openxmlformats.org/officeDocument/2006/relationships/hyperlink" Target="http://&#1101;&#1083;&#1077;&#1082;&#1090;&#1088;&#1086;-&#1084;&#1072;&#1088;&#1082;&#1077;&#1090;.&#1088;&#1092;/product/224595/magnit-neodimovyy-disk-10h5mm-n35h-usilie-25kg/" TargetMode="External"/><Relationship Id="rId_hyperlink_7009" Type="http://schemas.openxmlformats.org/officeDocument/2006/relationships/hyperlink" Target="http://&#1101;&#1083;&#1077;&#1082;&#1090;&#1088;&#1086;-&#1084;&#1072;&#1088;&#1082;&#1077;&#1090;.&#1088;&#1092;/product/183837/magnit-neodimovyy-disk-15h5mm-n35h-usilie-45kg/" TargetMode="External"/><Relationship Id="rId_hyperlink_7010" Type="http://schemas.openxmlformats.org/officeDocument/2006/relationships/hyperlink" Target="http://&#1101;&#1083;&#1077;&#1082;&#1090;&#1088;&#1086;-&#1084;&#1072;&#1088;&#1082;&#1077;&#1090;.&#1088;&#1092;/product/250898/magnitnoe-kreplenie-usilie-9kg-s-zenkovkoy-20mm-sdmpa20/" TargetMode="External"/><Relationship Id="rId_hyperlink_7011" Type="http://schemas.openxmlformats.org/officeDocument/2006/relationships/hyperlink" Target="http://&#1101;&#1083;&#1077;&#1082;&#1090;&#1088;&#1086;-&#1084;&#1072;&#1088;&#1082;&#1077;&#1090;.&#1088;&#1092;/product/246789/magnitnoe-kreplenie-usilie-18kg-s-otverstiem-25mm-sdmnb25/" TargetMode="External"/><Relationship Id="rId_hyperlink_7012" Type="http://schemas.openxmlformats.org/officeDocument/2006/relationships/hyperlink" Target="http://&#1101;&#1083;&#1077;&#1082;&#1090;&#1088;&#1086;-&#1084;&#1072;&#1088;&#1082;&#1077;&#1090;.&#1088;&#1092;/product/246790/magnitnoe-kreplenie-usilie-32kg-s-zenkovkoy-32mm-sdmna32/" TargetMode="External"/><Relationship Id="rId_hyperlink_7013" Type="http://schemas.openxmlformats.org/officeDocument/2006/relationships/hyperlink" Target="http://&#1101;&#1083;&#1077;&#1082;&#1090;&#1088;&#1086;-&#1084;&#1072;&#1088;&#1082;&#1077;&#1090;.&#1088;&#1092;/product/236549/magnit-neodimovyy-prutok-4h10mm/" TargetMode="External"/><Relationship Id="rId_hyperlink_7014" Type="http://schemas.openxmlformats.org/officeDocument/2006/relationships/hyperlink" Target="http://&#1101;&#1083;&#1077;&#1082;&#1090;&#1088;&#1086;-&#1084;&#1072;&#1088;&#1082;&#1077;&#1090;.&#1088;&#1092;/product/236550/magnit-neodimovyy-prutok-5h10mm/" TargetMode="External"/><Relationship Id="rId_hyperlink_7015" Type="http://schemas.openxmlformats.org/officeDocument/2006/relationships/hyperlink" Target="http://&#1101;&#1083;&#1077;&#1082;&#1090;&#1088;&#1086;-&#1084;&#1072;&#1088;&#1082;&#1077;&#1090;.&#1088;&#1092;/product/236551/magnit-neodimovyy-prutok-5h20mm/" TargetMode="External"/><Relationship Id="rId_hyperlink_7016" Type="http://schemas.openxmlformats.org/officeDocument/2006/relationships/hyperlink" Target="http://&#1101;&#1083;&#1077;&#1082;&#1090;&#1088;&#1086;-&#1084;&#1072;&#1088;&#1082;&#1077;&#1090;.&#1088;&#1092;/product/217784/magnit-neodimovyy-pryamougolnyy-5h5h5-mm-092gr-sila-scepleniya-11kg-49152/" TargetMode="External"/><Relationship Id="rId_hyperlink_7017" Type="http://schemas.openxmlformats.org/officeDocument/2006/relationships/hyperlink" Target="http://&#1101;&#1083;&#1077;&#1082;&#1090;&#1088;&#1086;-&#1084;&#1072;&#1088;&#1082;&#1077;&#1090;.&#1088;&#1092;/product/226508/magnit-poiskovyy-150kg-dvuhstoronniy-sdmhi-67/" TargetMode="External"/><Relationship Id="rId_hyperlink_7018" Type="http://schemas.openxmlformats.org/officeDocument/2006/relationships/hyperlink" Target="http://&#1101;&#1083;&#1077;&#1082;&#1090;&#1088;&#1086;-&#1084;&#1072;&#1088;&#1082;&#1077;&#1090;.&#1088;&#1092;/product/226507/magnit-poiskovyy-200kg-dvuhstoronniy-sdmhi-75/" TargetMode="External"/><Relationship Id="rId_hyperlink_7019" Type="http://schemas.openxmlformats.org/officeDocument/2006/relationships/hyperlink" Target="http://&#1101;&#1083;&#1077;&#1082;&#1090;&#1088;&#1086;-&#1084;&#1072;&#1088;&#1082;&#1077;&#1090;.&#1088;&#1092;/product/246795/magnit-poiskovyy-300kg-dvuhstoronniy-sdmhi-94/" TargetMode="External"/><Relationship Id="rId_hyperlink_7020" Type="http://schemas.openxmlformats.org/officeDocument/2006/relationships/hyperlink" Target="http://&#1101;&#1083;&#1077;&#1082;&#1090;&#1088;&#1086;-&#1084;&#1072;&#1088;&#1082;&#1077;&#1090;.&#1088;&#1092;/product/243495/binokl-10-70x70-chernyy-bkn-08/" TargetMode="External"/><Relationship Id="rId_hyperlink_7021" Type="http://schemas.openxmlformats.org/officeDocument/2006/relationships/hyperlink" Target="http://&#1101;&#1083;&#1077;&#1082;&#1090;&#1088;&#1086;-&#1084;&#1072;&#1088;&#1082;&#1077;&#1090;.&#1088;&#1092;/product/226888/binokl-10x-diametr-linz-25mm-derevo/" TargetMode="External"/><Relationship Id="rId_hyperlink_7022" Type="http://schemas.openxmlformats.org/officeDocument/2006/relationships/hyperlink" Target="http://&#1101;&#1083;&#1077;&#1082;&#1090;&#1088;&#1086;-&#1084;&#1072;&#1088;&#1082;&#1077;&#1090;.&#1088;&#1092;/product/230371/binokl-10x-diametr-linz-50mm/" TargetMode="External"/><Relationship Id="rId_hyperlink_7023" Type="http://schemas.openxmlformats.org/officeDocument/2006/relationships/hyperlink" Target="http://&#1101;&#1083;&#1077;&#1082;&#1090;&#1088;&#1086;-&#1084;&#1072;&#1088;&#1082;&#1077;&#1090;.&#1088;&#1092;/product/238981/binokl-12x30-chernyy-bkn-22/" TargetMode="External"/><Relationship Id="rId_hyperlink_7024" Type="http://schemas.openxmlformats.org/officeDocument/2006/relationships/hyperlink" Target="http://&#1101;&#1083;&#1077;&#1082;&#1090;&#1088;&#1086;-&#1084;&#1072;&#1088;&#1082;&#1077;&#1090;.&#1088;&#1092;/product/244070/binokl-12x40-chernyy-bkn-12/" TargetMode="External"/><Relationship Id="rId_hyperlink_7025" Type="http://schemas.openxmlformats.org/officeDocument/2006/relationships/hyperlink" Target="http://&#1101;&#1083;&#1077;&#1082;&#1090;&#1088;&#1086;-&#1084;&#1072;&#1088;&#1082;&#1077;&#1090;.&#1088;&#1092;/product/239799/binokl-12x40-chernyy-bkn-16/" TargetMode="External"/><Relationship Id="rId_hyperlink_7026" Type="http://schemas.openxmlformats.org/officeDocument/2006/relationships/hyperlink" Target="http://&#1101;&#1083;&#1077;&#1082;&#1090;&#1088;&#1086;-&#1084;&#1072;&#1088;&#1082;&#1077;&#1090;.&#1088;&#1092;/product/244071/binokl-12x45-chernyy-bkn-14/" TargetMode="External"/><Relationship Id="rId_hyperlink_7027" Type="http://schemas.openxmlformats.org/officeDocument/2006/relationships/hyperlink" Target="http://&#1101;&#1083;&#1077;&#1082;&#1090;&#1088;&#1086;-&#1084;&#1072;&#1088;&#1082;&#1077;&#1090;.&#1088;&#1092;/product/243500/binokl-16x50-chernyy-bkn-34/" TargetMode="External"/><Relationship Id="rId_hyperlink_7028" Type="http://schemas.openxmlformats.org/officeDocument/2006/relationships/hyperlink" Target="http://&#1101;&#1083;&#1077;&#1082;&#1090;&#1088;&#1086;-&#1084;&#1072;&#1088;&#1082;&#1077;&#1090;.&#1088;&#1092;/product/243501/binokl-16x50-chernyy-bkn-35/" TargetMode="External"/><Relationship Id="rId_hyperlink_7029" Type="http://schemas.openxmlformats.org/officeDocument/2006/relationships/hyperlink" Target="http://&#1101;&#1083;&#1077;&#1082;&#1090;&#1088;&#1086;-&#1084;&#1072;&#1088;&#1082;&#1077;&#1090;.&#1088;&#1092;/product/237891/binokl-20x50-haki-bkn-07/" TargetMode="External"/><Relationship Id="rId_hyperlink_7030" Type="http://schemas.openxmlformats.org/officeDocument/2006/relationships/hyperlink" Target="http://&#1101;&#1083;&#1077;&#1082;&#1090;&#1088;&#1086;-&#1084;&#1072;&#1088;&#1082;&#1077;&#1090;.&#1088;&#1092;/product/238978/binokl-20x50-chernyy-bkn-04/" TargetMode="External"/><Relationship Id="rId_hyperlink_7031" Type="http://schemas.openxmlformats.org/officeDocument/2006/relationships/hyperlink" Target="http://&#1101;&#1083;&#1077;&#1082;&#1090;&#1088;&#1086;-&#1084;&#1072;&#1088;&#1082;&#1077;&#1090;.&#1088;&#1092;/product/244073/binokl-20x50-chernyy-bkn-20/" TargetMode="External"/><Relationship Id="rId_hyperlink_7032" Type="http://schemas.openxmlformats.org/officeDocument/2006/relationships/hyperlink" Target="http://&#1101;&#1083;&#1077;&#1082;&#1090;&#1088;&#1086;-&#1084;&#1072;&#1088;&#1082;&#1077;&#1090;.&#1088;&#1092;/product/244074/binokl-20x50-chernyy-bkn-33/" TargetMode="External"/><Relationship Id="rId_hyperlink_7033" Type="http://schemas.openxmlformats.org/officeDocument/2006/relationships/hyperlink" Target="http://&#1101;&#1083;&#1077;&#1082;&#1090;&#1088;&#1086;-&#1084;&#1072;&#1088;&#1082;&#1077;&#1090;.&#1088;&#1092;/product/237890/binokl-50x50-zelenyy-bkn-03/" TargetMode="External"/><Relationship Id="rId_hyperlink_7034" Type="http://schemas.openxmlformats.org/officeDocument/2006/relationships/hyperlink" Target="http://&#1101;&#1083;&#1077;&#1082;&#1090;&#1088;&#1086;-&#1084;&#1072;&#1088;&#1082;&#1077;&#1090;.&#1088;&#1092;/product/243496/binokl-8-24x40-chernyy-bkn-09/" TargetMode="External"/><Relationship Id="rId_hyperlink_7035" Type="http://schemas.openxmlformats.org/officeDocument/2006/relationships/hyperlink" Target="http://&#1101;&#1083;&#1077;&#1082;&#1090;&#1088;&#1086;-&#1084;&#1072;&#1088;&#1082;&#1077;&#1090;.&#1088;&#1092;/product/244069/binokl-8-24x40-chernyy-bkn-10/" TargetMode="External"/><Relationship Id="rId_hyperlink_7036" Type="http://schemas.openxmlformats.org/officeDocument/2006/relationships/hyperlink" Target="http://&#1101;&#1083;&#1077;&#1082;&#1090;&#1088;&#1086;-&#1084;&#1072;&#1088;&#1082;&#1077;&#1090;.&#1088;&#1092;/product/226886/binokl-8x-diametr-linz-21mm-zelenyy/" TargetMode="External"/><Relationship Id="rId_hyperlink_7037" Type="http://schemas.openxmlformats.org/officeDocument/2006/relationships/hyperlink" Target="http://&#1101;&#1083;&#1077;&#1082;&#1090;&#1088;&#1086;-&#1084;&#1072;&#1088;&#1082;&#1077;&#1090;.&#1088;&#1092;/product/226885/binokl-8x-diametr-linz-22mm-belyy/" TargetMode="External"/><Relationship Id="rId_hyperlink_7038" Type="http://schemas.openxmlformats.org/officeDocument/2006/relationships/hyperlink" Target="http://&#1101;&#1083;&#1077;&#1082;&#1090;&#1088;&#1086;-&#1084;&#1072;&#1088;&#1082;&#1077;&#1090;.&#1088;&#1092;/product/230737/binokl-8x-diametr-linz-40mm/" TargetMode="External"/><Relationship Id="rId_hyperlink_7039" Type="http://schemas.openxmlformats.org/officeDocument/2006/relationships/hyperlink" Target="http://&#1101;&#1083;&#1077;&#1082;&#1090;&#1088;&#1086;-&#1084;&#1072;&#1088;&#1082;&#1077;&#1090;.&#1088;&#1092;/product/230738/binokl-8x-diametr-linz-40mm/" TargetMode="External"/><Relationship Id="rId_hyperlink_7040" Type="http://schemas.openxmlformats.org/officeDocument/2006/relationships/hyperlink" Target="http://&#1101;&#1083;&#1077;&#1082;&#1090;&#1088;&#1086;-&#1084;&#1072;&#1088;&#1082;&#1077;&#1090;.&#1088;&#1092;/product/239801/binokl-8x30-chernyy-bkn-26/" TargetMode="External"/><Relationship Id="rId_hyperlink_7041" Type="http://schemas.openxmlformats.org/officeDocument/2006/relationships/hyperlink" Target="http://&#1101;&#1083;&#1077;&#1082;&#1090;&#1088;&#1086;-&#1084;&#1072;&#1088;&#1082;&#1077;&#1090;.&#1088;&#1092;/product/228992/binokl-ot-trb07-10x-42mm/" TargetMode="External"/><Relationship Id="rId_hyperlink_7042" Type="http://schemas.openxmlformats.org/officeDocument/2006/relationships/hyperlink" Target="http://&#1101;&#1083;&#1077;&#1082;&#1090;&#1088;&#1086;-&#1084;&#1072;&#1088;&#1082;&#1077;&#1090;.&#1088;&#1092;/product/136192/monokulyar-12x25-chernyy-sledopyt-sl-31/" TargetMode="External"/><Relationship Id="rId_hyperlink_7043" Type="http://schemas.openxmlformats.org/officeDocument/2006/relationships/hyperlink" Target="http://&#1101;&#1083;&#1077;&#1082;&#1090;&#1088;&#1086;-&#1084;&#1072;&#1088;&#1082;&#1077;&#1090;.&#1088;&#1092;/product/231404/monokulyar-7x-diametr-linz-18mm-09/" TargetMode="External"/><Relationship Id="rId_hyperlink_7044" Type="http://schemas.openxmlformats.org/officeDocument/2006/relationships/hyperlink" Target="http://&#1101;&#1083;&#1077;&#1082;&#1090;&#1088;&#1086;-&#1084;&#1072;&#1088;&#1082;&#1077;&#1090;.&#1088;&#1092;/product/125547/monokulyar-orbita-ot-trb11-9x32mm/" TargetMode="External"/><Relationship Id="rId_hyperlink_7045" Type="http://schemas.openxmlformats.org/officeDocument/2006/relationships/hyperlink" Target="http://&#1101;&#1083;&#1077;&#1082;&#1090;&#1088;&#1086;-&#1084;&#1072;&#1088;&#1082;&#1077;&#1090;.&#1088;&#1092;/product/227398/truba-podzornaya-ot-trb04-1652-chernyy/" TargetMode="External"/><Relationship Id="rId_hyperlink_7046" Type="http://schemas.openxmlformats.org/officeDocument/2006/relationships/hyperlink" Target="http://&#1101;&#1083;&#1077;&#1082;&#1090;&#1088;&#1086;-&#1084;&#1072;&#1088;&#1082;&#1077;&#1090;.&#1088;&#1092;/product/149181/lupa-nalobnaya-mg81001b2-uv17-40h-s-podsvet-ot-inl07/" TargetMode="External"/><Relationship Id="rId_hyperlink_7047" Type="http://schemas.openxmlformats.org/officeDocument/2006/relationships/hyperlink" Target="http://&#1101;&#1083;&#1077;&#1082;&#1090;&#1088;&#1086;-&#1084;&#1072;&#1088;&#1082;&#1077;&#1090;.&#1088;&#1092;/product/149179/lupa-nalobnaya-mg81001g-uv15-35h-s-podsvet-ot-inl08/" TargetMode="External"/><Relationship Id="rId_hyperlink_7048" Type="http://schemas.openxmlformats.org/officeDocument/2006/relationships/hyperlink" Target="http://&#1101;&#1083;&#1077;&#1082;&#1090;&#1088;&#1086;-&#1084;&#1072;&#1088;&#1082;&#1077;&#1090;.&#1088;&#1092;/product/149180/lupa-nalobnaya-mg81001h-uv15-35h-s-podsvet-ot-inl09/" TargetMode="External"/><Relationship Id="rId_hyperlink_7049" Type="http://schemas.openxmlformats.org/officeDocument/2006/relationships/hyperlink" Target="http://&#1101;&#1083;&#1077;&#1082;&#1090;&#1088;&#1086;-&#1084;&#1072;&#1088;&#1082;&#1077;&#1090;.&#1088;&#1092;/product/149976/lupa-nalobnaya-mg81002-ot-inl11-4-nasadki-uv12h-18h-25h-35h-podsvetka-1led-kitay/" TargetMode="External"/><Relationship Id="rId_hyperlink_7050" Type="http://schemas.openxmlformats.org/officeDocument/2006/relationships/hyperlink" Target="http://&#1101;&#1083;&#1077;&#1082;&#1090;&#1088;&#1086;-&#1084;&#1072;&#1088;&#1082;&#1077;&#1090;.&#1088;&#1092;/product/173197/lupa-ochki-mg-9892b-5-nasadok-uv10h-15h-20x-25h-35h-podsvetka-2led-ot-inl59/" TargetMode="External"/><Relationship Id="rId_hyperlink_7051" Type="http://schemas.openxmlformats.org/officeDocument/2006/relationships/hyperlink" Target="http://&#1101;&#1083;&#1077;&#1082;&#1090;&#1088;&#1086;-&#1084;&#1072;&#1088;&#1082;&#1077;&#1090;.&#1088;&#1092;/product/158630/lupa-ochki-mg-9892bp-5-nasadok-uv10h-15h-20x-25h-35h-podsvetka-2led-ot-inl34/" TargetMode="External"/><Relationship Id="rId_hyperlink_7052" Type="http://schemas.openxmlformats.org/officeDocument/2006/relationships/hyperlink" Target="http://&#1101;&#1083;&#1077;&#1082;&#1090;&#1088;&#1086;-&#1084;&#1072;&#1088;&#1082;&#1077;&#1090;.&#1088;&#1092;/product/125722/lupa-ochki-mg-9892h-1-ot-inl58/" TargetMode="External"/><Relationship Id="rId_hyperlink_7053" Type="http://schemas.openxmlformats.org/officeDocument/2006/relationships/hyperlink" Target="http://&#1101;&#1083;&#1077;&#1082;&#1090;&#1088;&#1086;-&#1084;&#1072;&#1088;&#1082;&#1077;&#1090;.&#1088;&#1092;/product/229868/lupa-ochki-ot-inl68-15x-20x-25x/" TargetMode="External"/><Relationship Id="rId_hyperlink_7054" Type="http://schemas.openxmlformats.org/officeDocument/2006/relationships/hyperlink" Target="http://&#1101;&#1083;&#1077;&#1082;&#1090;&#1088;&#1086;-&#1084;&#1072;&#1088;&#1082;&#1077;&#1090;.&#1088;&#1092;/product/241646/ochki-lupa-uvelichitelnye-ot-inl84-25-13h-chernye/" TargetMode="External"/><Relationship Id="rId_hyperlink_7055" Type="http://schemas.openxmlformats.org/officeDocument/2006/relationships/hyperlink" Target="http://&#1101;&#1083;&#1077;&#1082;&#1090;&#1088;&#1086;-&#1084;&#1072;&#1088;&#1082;&#1077;&#1090;.&#1088;&#1092;/product/241647/ochki-lupa-uvelichitelnye-ot-inl84-35-18h-chernye/" TargetMode="External"/><Relationship Id="rId_hyperlink_7056" Type="http://schemas.openxmlformats.org/officeDocument/2006/relationships/hyperlink" Target="http://&#1101;&#1083;&#1077;&#1082;&#1090;&#1088;&#1086;-&#1084;&#1072;&#1088;&#1082;&#1077;&#1090;.&#1088;&#1092;/product/128012/lupa-lampa-nastolnaya-c-led-podsvetkoy-60-diodov-3h8h-8611l-s-line/" TargetMode="External"/><Relationship Id="rId_hyperlink_7057" Type="http://schemas.openxmlformats.org/officeDocument/2006/relationships/hyperlink" Target="http://&#1101;&#1083;&#1077;&#1082;&#1090;&#1088;&#1086;-&#1084;&#1072;&#1088;&#1082;&#1077;&#1090;.&#1088;&#1092;/product/149551/lupa-lampa-nastolnaya-rexant-8092-31-0242-belaya-osnovnaya-linza-d90-uv3h-dop-linza-uv12x-podsvetka-t4-12w-220v-knr/" TargetMode="External"/><Relationship Id="rId_hyperlink_7058" Type="http://schemas.openxmlformats.org/officeDocument/2006/relationships/hyperlink" Target="http://&#1101;&#1083;&#1077;&#1082;&#1090;&#1088;&#1086;-&#1084;&#1072;&#1088;&#1082;&#1077;&#1090;.&#1088;&#1092;/product/128011/lupa-lampa-svetodiodnaya-na-strubcine-90led-s-line-8608l/" TargetMode="External"/><Relationship Id="rId_hyperlink_7059" Type="http://schemas.openxmlformats.org/officeDocument/2006/relationships/hyperlink" Target="http://&#1101;&#1083;&#1077;&#1082;&#1090;&#1088;&#1086;-&#1084;&#1072;&#1088;&#1082;&#1077;&#1090;.&#1088;&#1092;/product/224274/lupa-lampa-svetodiodnaya-na-strubcine-uvelichenie-3h-zd-142a/" TargetMode="External"/><Relationship Id="rId_hyperlink_7060" Type="http://schemas.openxmlformats.org/officeDocument/2006/relationships/hyperlink" Target="http://&#1101;&#1083;&#1077;&#1082;&#1090;&#1088;&#1086;-&#1084;&#1072;&#1088;&#1082;&#1077;&#1090;.&#1088;&#1092;/product/246203/lupa-nastolna-orbita-ot-inl88-belaya/" TargetMode="External"/><Relationship Id="rId_hyperlink_7061" Type="http://schemas.openxmlformats.org/officeDocument/2006/relationships/hyperlink" Target="http://&#1101;&#1083;&#1077;&#1082;&#1090;&#1088;&#1086;-&#1084;&#1072;&#1088;&#1082;&#1077;&#1090;.&#1088;&#1092;/product/246204/lupa-nastolna-orbita-ot-inl88-chernaya/" TargetMode="External"/><Relationship Id="rId_hyperlink_7062" Type="http://schemas.openxmlformats.org/officeDocument/2006/relationships/hyperlink" Target="http://&#1101;&#1083;&#1077;&#1082;&#1090;&#1088;&#1086;-&#1084;&#1072;&#1088;&#1082;&#1077;&#1090;.&#1088;&#1092;/product/220160/lupa-nastolnaya-9006/" TargetMode="External"/><Relationship Id="rId_hyperlink_7063" Type="http://schemas.openxmlformats.org/officeDocument/2006/relationships/hyperlink" Target="http://&#1101;&#1083;&#1077;&#1082;&#1090;&#1088;&#1086;-&#1084;&#1072;&#1088;&#1082;&#1077;&#1090;.&#1088;&#1092;/product/149186/lupa-nastolnaya-mg-4b-5-uv2h-nastolnaya-9sm-ot-inl50/" TargetMode="External"/><Relationship Id="rId_hyperlink_7064" Type="http://schemas.openxmlformats.org/officeDocument/2006/relationships/hyperlink" Target="http://&#1101;&#1083;&#1077;&#1082;&#1090;&#1088;&#1086;-&#1084;&#1072;&#1088;&#1082;&#1077;&#1090;.&#1088;&#1092;/product/220162/lupa-nastolnaya-no-7760/" TargetMode="External"/><Relationship Id="rId_hyperlink_7065" Type="http://schemas.openxmlformats.org/officeDocument/2006/relationships/hyperlink" Target="http://&#1101;&#1083;&#1077;&#1082;&#1090;&#1088;&#1086;-&#1084;&#1072;&#1088;&#1082;&#1077;&#1090;.&#1088;&#1092;/product/221668/lupa-nastolnaya-no-7763/" TargetMode="External"/><Relationship Id="rId_hyperlink_7066" Type="http://schemas.openxmlformats.org/officeDocument/2006/relationships/hyperlink" Target="http://&#1101;&#1083;&#1077;&#1082;&#1090;&#1088;&#1086;-&#1084;&#1072;&#1088;&#1082;&#1077;&#1090;.&#1088;&#1092;/product/223061/lupa-nastolnaya-th-7028b/" TargetMode="External"/><Relationship Id="rId_hyperlink_7067" Type="http://schemas.openxmlformats.org/officeDocument/2006/relationships/hyperlink" Target="http://&#1101;&#1083;&#1077;&#1082;&#1090;&#1088;&#1086;-&#1084;&#1072;&#1088;&#1082;&#1077;&#1090;.&#1088;&#1092;/product/241648/lupa-nastolnaya-orbita-uv26h-podsvetka-ot-inl86/" TargetMode="External"/><Relationship Id="rId_hyperlink_7068" Type="http://schemas.openxmlformats.org/officeDocument/2006/relationships/hyperlink" Target="http://&#1101;&#1083;&#1077;&#1082;&#1090;&#1088;&#1086;-&#1084;&#1072;&#1088;&#1082;&#1077;&#1090;.&#1088;&#1092;/product/247263/lupa-ruchnaya-3h-220h160mm-bolshaya-dlya-chteniya-knig-v-kozhanoy-ramke/" TargetMode="External"/><Relationship Id="rId_hyperlink_7069" Type="http://schemas.openxmlformats.org/officeDocument/2006/relationships/hyperlink" Target="http://&#1101;&#1083;&#1077;&#1082;&#1090;&#1088;&#1086;-&#1084;&#1072;&#1088;&#1082;&#1077;&#1090;.&#1088;&#1092;/product/247264/lupa-ruchnaya-fzy-fdj-01-3h-180h120mm-dlya-chteniya-knig/" TargetMode="External"/><Relationship Id="rId_hyperlink_7070" Type="http://schemas.openxmlformats.org/officeDocument/2006/relationships/hyperlink" Target="http://&#1101;&#1083;&#1077;&#1082;&#1090;&#1088;&#1086;-&#1084;&#1072;&#1088;&#1082;&#1077;&#1090;.&#1088;&#1092;/product/248675/lupa-ruchnaya-kruglaya-100mm-perfeo-pf-sc6000/" TargetMode="External"/><Relationship Id="rId_hyperlink_7071" Type="http://schemas.openxmlformats.org/officeDocument/2006/relationships/hyperlink" Target="http://&#1101;&#1083;&#1077;&#1082;&#1090;&#1088;&#1086;-&#1084;&#1072;&#1088;&#1082;&#1077;&#1090;.&#1088;&#1092;/product/242407/lupa-ruchnaya-kruglaya-magnifing-glass-plastikplastikovaya-linza-25h-d60mm-na-blistere/" TargetMode="External"/><Relationship Id="rId_hyperlink_7072" Type="http://schemas.openxmlformats.org/officeDocument/2006/relationships/hyperlink" Target="http://&#1101;&#1083;&#1077;&#1082;&#1090;&#1088;&#1086;-&#1084;&#1072;&#1088;&#1082;&#1077;&#1090;.&#1088;&#1092;/product/233222/lupa-ruchnaya-kruglaya-100mm-2h-sc8000/" TargetMode="External"/><Relationship Id="rId_hyperlink_7073" Type="http://schemas.openxmlformats.org/officeDocument/2006/relationships/hyperlink" Target="http://&#1101;&#1083;&#1077;&#1082;&#1090;&#1088;&#1086;-&#1084;&#1072;&#1088;&#1082;&#1077;&#1090;.&#1088;&#1092;/product/247247/lupa-ruchnaya-kruglaya-38mm-6h-perfeo-pf-sc8038/" TargetMode="External"/><Relationship Id="rId_hyperlink_7074" Type="http://schemas.openxmlformats.org/officeDocument/2006/relationships/hyperlink" Target="http://&#1101;&#1083;&#1077;&#1082;&#1090;&#1088;&#1086;-&#1084;&#1072;&#1088;&#1082;&#1077;&#1090;.&#1088;&#1092;/product/147584/lupa-ruchnaya-kruglaya-50mm-5h-perfeo-pf-sc6050/" TargetMode="External"/><Relationship Id="rId_hyperlink_7075" Type="http://schemas.openxmlformats.org/officeDocument/2006/relationships/hyperlink" Target="http://&#1101;&#1083;&#1077;&#1082;&#1090;&#1088;&#1086;-&#1084;&#1072;&#1088;&#1082;&#1077;&#1090;.&#1088;&#1092;/product/247245/lupa-ruchnaya-kruglaya-65mm-5h-perfeo-pf-sc6065/" TargetMode="External"/><Relationship Id="rId_hyperlink_7076" Type="http://schemas.openxmlformats.org/officeDocument/2006/relationships/hyperlink" Target="http://&#1101;&#1083;&#1077;&#1082;&#1090;&#1088;&#1086;-&#1084;&#1072;&#1088;&#1082;&#1077;&#1090;.&#1088;&#1092;/product/247246/lupa-ruchnaya-kruglaya-90mm-2h6h-perfeo-pf-sc6090/" TargetMode="External"/><Relationship Id="rId_hyperlink_7077" Type="http://schemas.openxmlformats.org/officeDocument/2006/relationships/hyperlink" Target="http://&#1101;&#1083;&#1077;&#1082;&#1090;&#1088;&#1086;-&#1084;&#1072;&#1088;&#1082;&#1077;&#1090;.&#1088;&#1092;/product/249465/lupa-ruchnaya-kruglaya-prozrachnaya-s-dvoynym-zerkalom-plastikplastikovaya-linza-25h-d50mm/" TargetMode="External"/><Relationship Id="rId_hyperlink_7078" Type="http://schemas.openxmlformats.org/officeDocument/2006/relationships/hyperlink" Target="http://&#1101;&#1083;&#1077;&#1082;&#1090;&#1088;&#1086;-&#1084;&#1072;&#1088;&#1082;&#1077;&#1090;.&#1088;&#1092;/product/144451/lupa-s-ruchkoy-glass-lp-017-d100/" TargetMode="External"/><Relationship Id="rId_hyperlink_7079" Type="http://schemas.openxmlformats.org/officeDocument/2006/relationships/hyperlink" Target="http://&#1101;&#1083;&#1077;&#1082;&#1090;&#1088;&#1086;-&#1084;&#1072;&#1088;&#1082;&#1077;&#1090;.&#1088;&#1092;/product/237800/lupa-s-ruchkoy-glass-lp-017-d40/" TargetMode="External"/><Relationship Id="rId_hyperlink_7080" Type="http://schemas.openxmlformats.org/officeDocument/2006/relationships/hyperlink" Target="http://&#1101;&#1083;&#1077;&#1082;&#1090;&#1088;&#1086;-&#1084;&#1072;&#1088;&#1082;&#1077;&#1090;.&#1088;&#1092;/product/144448/lupa-s-ruchkoy-glass-lp-017-d60/" TargetMode="External"/><Relationship Id="rId_hyperlink_7081" Type="http://schemas.openxmlformats.org/officeDocument/2006/relationships/hyperlink" Target="http://&#1101;&#1083;&#1077;&#1082;&#1090;&#1088;&#1086;-&#1084;&#1072;&#1088;&#1082;&#1077;&#1090;.&#1088;&#1092;/product/144449/lupa-s-ruchkoy-glass-lp-017-d75/" TargetMode="External"/><Relationship Id="rId_hyperlink_7082" Type="http://schemas.openxmlformats.org/officeDocument/2006/relationships/hyperlink" Target="http://&#1101;&#1083;&#1077;&#1082;&#1090;&#1088;&#1086;-&#1084;&#1072;&#1088;&#1082;&#1077;&#1090;.&#1088;&#1092;/product/239804/lupa-s-ruchkoy-opp-plastikplastikovaya-linza-25h-d60mm/" TargetMode="External"/><Relationship Id="rId_hyperlink_7083" Type="http://schemas.openxmlformats.org/officeDocument/2006/relationships/hyperlink" Target="http://&#1101;&#1083;&#1077;&#1082;&#1090;&#1088;&#1086;-&#1084;&#1072;&#1088;&#1082;&#1077;&#1090;.&#1088;&#1092;/product/173196/lupa-s-ruchkoy-i-podsvetkoy-lp-6902a-osnovnaya-linza-d75-uv4x-dop-linza-d20-uv6h-3led-kruglaya-ot-inl19/" TargetMode="External"/><Relationship Id="rId_hyperlink_7084" Type="http://schemas.openxmlformats.org/officeDocument/2006/relationships/hyperlink" Target="http://&#1101;&#1083;&#1077;&#1082;&#1090;&#1088;&#1086;-&#1084;&#1072;&#1088;&#1082;&#1077;&#1090;.&#1088;&#1092;/product/193696/lupa-s-ruchkoy-i-podsvetkoy-mg-no-9986d-uvel25-kruglaya-ot-inl20/" TargetMode="External"/><Relationship Id="rId_hyperlink_7085" Type="http://schemas.openxmlformats.org/officeDocument/2006/relationships/hyperlink" Target="http://&#1101;&#1083;&#1077;&#1082;&#1090;&#1088;&#1086;-&#1084;&#1072;&#1088;&#1082;&#1077;&#1090;.&#1088;&#1092;/product/237909/lupa-s-ruchkoy-i-podsvetkoy-mg6b-1b-plastikplastikovaya-linza-25h-21mm/" TargetMode="External"/><Relationship Id="rId_hyperlink_7086" Type="http://schemas.openxmlformats.org/officeDocument/2006/relationships/hyperlink" Target="http://&#1101;&#1083;&#1077;&#1082;&#1090;&#1088;&#1086;-&#1084;&#1072;&#1088;&#1082;&#1077;&#1090;.&#1088;&#1092;/product/130783/lupa-s-ruchkoy-i-podsvetkoy-ot-inl66-d75-uv3x-podsvetka-2led/" TargetMode="External"/><Relationship Id="rId_hyperlink_7087" Type="http://schemas.openxmlformats.org/officeDocument/2006/relationships/hyperlink" Target="http://&#1101;&#1083;&#1077;&#1082;&#1090;&#1088;&#1086;-&#1084;&#1072;&#1088;&#1082;&#1077;&#1090;.&#1088;&#1092;/product/147601/lupa-s-ruchkoy-karta-50-kruglaya/" TargetMode="External"/><Relationship Id="rId_hyperlink_7088" Type="http://schemas.openxmlformats.org/officeDocument/2006/relationships/hyperlink" Target="http://&#1101;&#1083;&#1077;&#1082;&#1090;&#1088;&#1086;-&#1084;&#1072;&#1088;&#1082;&#1077;&#1090;.&#1088;&#1092;/product/150241/lupa-orbita-ot-inl33-d60-uv3-kozhannyy-chehol-kruglaya/" TargetMode="External"/><Relationship Id="rId_hyperlink_7089" Type="http://schemas.openxmlformats.org/officeDocument/2006/relationships/hyperlink" Target="http://&#1101;&#1083;&#1077;&#1082;&#1090;&#1088;&#1086;-&#1084;&#1072;&#1088;&#1082;&#1077;&#1090;.&#1088;&#1092;/product/147555/lupa-skladnaya-mg55367-2-30x-21mm/" TargetMode="External"/><Relationship Id="rId_hyperlink_7090" Type="http://schemas.openxmlformats.org/officeDocument/2006/relationships/hyperlink" Target="http://&#1101;&#1083;&#1077;&#1082;&#1090;&#1088;&#1086;-&#1084;&#1072;&#1088;&#1082;&#1077;&#1090;.&#1088;&#1092;/product/239900/lupa-skladnaya-kruglaya-magnifying-glass-25h-d60mm-na-blistere/" TargetMode="External"/><Relationship Id="rId_hyperlink_7091" Type="http://schemas.openxmlformats.org/officeDocument/2006/relationships/hyperlink" Target="http://&#1101;&#1083;&#1077;&#1082;&#1090;&#1088;&#1086;-&#1084;&#1072;&#1088;&#1082;&#1077;&#1090;.&#1088;&#1092;/product/237900/lupa-skladnaya-kruglaya-pocket-spiegel-absplastiksteklo-3h-50mm/" TargetMode="External"/><Relationship Id="rId_hyperlink_7092" Type="http://schemas.openxmlformats.org/officeDocument/2006/relationships/hyperlink" Target="http://&#1101;&#1083;&#1077;&#1082;&#1090;&#1088;&#1086;-&#1084;&#1072;&#1088;&#1082;&#1077;&#1090;.&#1088;&#1092;/product/237791/lupa-skladnaya-s-podsvetkoy-25-30x-92530/" TargetMode="External"/><Relationship Id="rId_hyperlink_7093" Type="http://schemas.openxmlformats.org/officeDocument/2006/relationships/hyperlink" Target="http://&#1101;&#1083;&#1077;&#1082;&#1090;&#1088;&#1086;-&#1084;&#1072;&#1088;&#1082;&#1077;&#1090;.&#1088;&#1092;/product/230338/lupa-h10-d40mm-hs1140/" TargetMode="External"/><Relationship Id="rId_hyperlink_7094" Type="http://schemas.openxmlformats.org/officeDocument/2006/relationships/hyperlink" Target="http://&#1101;&#1083;&#1077;&#1082;&#1090;&#1088;&#1086;-&#1084;&#1072;&#1088;&#1082;&#1077;&#1090;.&#1088;&#1092;/product/228244/lupa-h10-d50mm-hs1150-2/" TargetMode="External"/><Relationship Id="rId_hyperlink_7095" Type="http://schemas.openxmlformats.org/officeDocument/2006/relationships/hyperlink" Target="http://&#1101;&#1083;&#1077;&#1082;&#1090;&#1088;&#1086;-&#1084;&#1072;&#1088;&#1082;&#1077;&#1090;.&#1088;&#1092;/product/152207/lupa-chasovaya-uv10h-s-podsvetkoy-9157-1/" TargetMode="External"/><Relationship Id="rId_hyperlink_7096" Type="http://schemas.openxmlformats.org/officeDocument/2006/relationships/hyperlink" Target="http://&#1101;&#1083;&#1077;&#1082;&#1090;&#1088;&#1086;-&#1084;&#1072;&#1088;&#1082;&#1077;&#1090;.&#1088;&#1092;/product/246286/lupa-chasovaya-uvelichenie-x15-naglaznik-s-podsvetkoy-mg13b-a/" TargetMode="External"/><Relationship Id="rId_hyperlink_7097" Type="http://schemas.openxmlformats.org/officeDocument/2006/relationships/hyperlink" Target="http://&#1101;&#1083;&#1077;&#1082;&#1090;&#1088;&#1086;-&#1084;&#1072;&#1088;&#1082;&#1077;&#1090;.&#1088;&#1092;/product/246285/lupa-chasovaya-uvelichenie-h10-mg17136/" TargetMode="External"/><Relationship Id="rId_hyperlink_7098" Type="http://schemas.openxmlformats.org/officeDocument/2006/relationships/hyperlink" Target="http://&#1101;&#1083;&#1077;&#1082;&#1090;&#1088;&#1086;-&#1084;&#1072;&#1088;&#1082;&#1077;&#1090;.&#1088;&#1092;/product/241196/lupa-chasovaya-uvelichenie-h10-emt0-110/" TargetMode="External"/><Relationship Id="rId_hyperlink_7099" Type="http://schemas.openxmlformats.org/officeDocument/2006/relationships/hyperlink" Target="http://&#1101;&#1083;&#1077;&#1082;&#1090;&#1088;&#1086;-&#1084;&#1072;&#1088;&#1082;&#1077;&#1090;.&#1088;&#1092;/product/241197/lupa-chasovaya-uvelichenie-h20-emt0-120/" TargetMode="External"/><Relationship Id="rId_hyperlink_7100" Type="http://schemas.openxmlformats.org/officeDocument/2006/relationships/hyperlink" Target="http://&#1101;&#1083;&#1077;&#1082;&#1090;&#1088;&#1086;-&#1084;&#1072;&#1088;&#1082;&#1077;&#1090;.&#1088;&#1092;/product/249320/videoendoskop-usb-dlya-smartfonov-ot-sme16-8mm-192010805m/" TargetMode="External"/><Relationship Id="rId_hyperlink_7101" Type="http://schemas.openxmlformats.org/officeDocument/2006/relationships/hyperlink" Target="http://&#1101;&#1083;&#1077;&#1082;&#1090;&#1088;&#1086;-&#1084;&#1072;&#1088;&#1082;&#1077;&#1090;.&#1088;&#1092;/product/246287/mikroskop-portativnyy-x200-x240-7752/" TargetMode="External"/><Relationship Id="rId_hyperlink_7102" Type="http://schemas.openxmlformats.org/officeDocument/2006/relationships/hyperlink" Target="http://&#1101;&#1083;&#1077;&#1082;&#1090;&#1088;&#1086;-&#1084;&#1072;&#1088;&#1082;&#1077;&#1090;.&#1088;&#1092;/product/144446/mini-mikroskop-60h-uvel-podsvetka-detektor-valyuty-pitanie-3-batareyki-g10-chehol/" TargetMode="External"/><Relationship Id="rId_hyperlink_7103" Type="http://schemas.openxmlformats.org/officeDocument/2006/relationships/hyperlink" Target="http://&#1101;&#1083;&#1077;&#1082;&#1090;&#1088;&#1086;-&#1084;&#1072;&#1088;&#1082;&#1077;&#1090;.&#1088;&#1092;/product/221669/cifrovoy-usb-mikroskop-1000h-uvel-razreshenie-video-800x600-30-ks-podstavka-na-prisoske/" TargetMode="External"/><Relationship Id="rId_hyperlink_7104" Type="http://schemas.openxmlformats.org/officeDocument/2006/relationships/hyperlink" Target="http://&#1101;&#1083;&#1077;&#1082;&#1090;&#1088;&#1086;-&#1084;&#1072;&#1088;&#1082;&#1077;&#1090;.&#1088;&#1092;/product/231322/cifrovoy-usb-mikroskop-41-uvel-600h-razreshenie-video-800x600-30-ks-podstavka-na-prisoske/" TargetMode="External"/><Relationship Id="rId_hyperlink_7105" Type="http://schemas.openxmlformats.org/officeDocument/2006/relationships/hyperlink" Target="http://&#1101;&#1083;&#1077;&#1082;&#1090;&#1088;&#1086;-&#1084;&#1072;&#1088;&#1082;&#1077;&#1090;.&#1088;&#1092;/product/165996/cifrovoy-usb-mikroskop-500h-uvel-razreshenie-video-800x600-30-ks-podstavka-metall/" TargetMode="External"/><Relationship Id="rId_hyperlink_7106" Type="http://schemas.openxmlformats.org/officeDocument/2006/relationships/hyperlink" Target="http://&#1101;&#1083;&#1077;&#1082;&#1090;&#1088;&#1086;-&#1084;&#1072;&#1088;&#1082;&#1077;&#1090;.&#1088;&#1092;/product/124378/cifrovoy-mikroskop-ot-inl911600x/" TargetMode="External"/><Relationship Id="rId_hyperlink_7107" Type="http://schemas.openxmlformats.org/officeDocument/2006/relationships/hyperlink" Target="http://&#1101;&#1083;&#1077;&#1082;&#1090;&#1088;&#1086;-&#1084;&#1072;&#1088;&#1082;&#1077;&#1090;.&#1088;&#1092;/product/167445/cifrovoy-mikroskop-ot-inl92-1000x-wi-fi/" TargetMode="External"/><Relationship Id="rId_hyperlink_7108" Type="http://schemas.openxmlformats.org/officeDocument/2006/relationships/hyperlink" Target="http://&#1101;&#1083;&#1077;&#1082;&#1090;&#1088;&#1086;-&#1084;&#1072;&#1088;&#1082;&#1077;&#1090;.&#1088;&#1092;/product/230732/endoskop-usb-dlya-smartfonov-ot-sme11-640x480-1m/" TargetMode="External"/><Relationship Id="rId_hyperlink_7109" Type="http://schemas.openxmlformats.org/officeDocument/2006/relationships/hyperlink" Target="http://&#1101;&#1083;&#1077;&#1082;&#1090;&#1088;&#1086;-&#1084;&#1072;&#1088;&#1082;&#1077;&#1090;.&#1088;&#1092;/product/230733/endoskop-usb-dlya-smartfonov-ot-sme11-640x480-2m/" TargetMode="External"/><Relationship Id="rId_hyperlink_7110" Type="http://schemas.openxmlformats.org/officeDocument/2006/relationships/hyperlink" Target="http://&#1101;&#1083;&#1077;&#1082;&#1090;&#1088;&#1086;-&#1084;&#1072;&#1088;&#1082;&#1077;&#1090;.&#1088;&#1092;/product/230734/endoskop-usb-dlya-smartfonov-ot-sme11-640x480-5m/" TargetMode="External"/><Relationship Id="rId_hyperlink_7111" Type="http://schemas.openxmlformats.org/officeDocument/2006/relationships/hyperlink" Target="http://&#1101;&#1083;&#1077;&#1082;&#1090;&#1088;&#1086;-&#1084;&#1072;&#1088;&#1082;&#1077;&#1090;.&#1088;&#1092;/product/249423/endoskop-usb-dlya-smartfonov-ot-sme12-1280x720-10m/" TargetMode="External"/><Relationship Id="rId_hyperlink_7112" Type="http://schemas.openxmlformats.org/officeDocument/2006/relationships/hyperlink" Target="http://&#1101;&#1083;&#1077;&#1082;&#1090;&#1088;&#1086;-&#1084;&#1072;&#1088;&#1082;&#1077;&#1090;.&#1088;&#1092;/product/230736/endoskop-usb-dlya-smartfonov-ot-sme12-1280x720-2m/" TargetMode="External"/><Relationship Id="rId_hyperlink_7113" Type="http://schemas.openxmlformats.org/officeDocument/2006/relationships/hyperlink" Target="http://&#1101;&#1083;&#1077;&#1082;&#1090;&#1088;&#1086;-&#1084;&#1072;&#1088;&#1082;&#1077;&#1090;.&#1088;&#1092;/product/231938/endoskop-usb-dlya-smartfonov-ot-sme13-640x480-2m/" TargetMode="External"/><Relationship Id="rId_hyperlink_7114" Type="http://schemas.openxmlformats.org/officeDocument/2006/relationships/hyperlink" Target="http://&#1101;&#1083;&#1077;&#1082;&#1090;&#1088;&#1086;-&#1084;&#1072;&#1088;&#1082;&#1077;&#1090;.&#1088;&#1092;/product/230368/endoskop-usb-dlya-smartfonov-ot-sme13-640x480-5m/" TargetMode="External"/><Relationship Id="rId_hyperlink_7115" Type="http://schemas.openxmlformats.org/officeDocument/2006/relationships/hyperlink" Target="http://&#1101;&#1083;&#1077;&#1082;&#1090;&#1088;&#1086;-&#1084;&#1072;&#1088;&#1082;&#1077;&#1090;.&#1088;&#1092;/product/237248/endoskop-usb-dlya-smartfonov-ot-sme14-1280x720-10m/" TargetMode="External"/><Relationship Id="rId_hyperlink_7116" Type="http://schemas.openxmlformats.org/officeDocument/2006/relationships/hyperlink" Target="http://&#1101;&#1083;&#1077;&#1082;&#1090;&#1088;&#1086;-&#1084;&#1072;&#1088;&#1082;&#1077;&#1090;.&#1088;&#1092;/product/231939/endoskop-usb-dlya-smartfonov-ot-sme14-1280x720-2m/" TargetMode="External"/><Relationship Id="rId_hyperlink_7117" Type="http://schemas.openxmlformats.org/officeDocument/2006/relationships/hyperlink" Target="http://&#1101;&#1083;&#1077;&#1082;&#1090;&#1088;&#1086;-&#1084;&#1072;&#1088;&#1082;&#1077;&#1090;.&#1088;&#1092;/product/249319/endoskop-usb-dlya-smartfonov-ot-sme15-wifi-8mm-1280720-5m/" TargetMode="External"/><Relationship Id="rId_hyperlink_7118" Type="http://schemas.openxmlformats.org/officeDocument/2006/relationships/hyperlink" Target="http://&#1101;&#1083;&#1077;&#1082;&#1090;&#1088;&#1086;-&#1084;&#1072;&#1088;&#1082;&#1077;&#1090;.&#1088;&#1092;/product/249321/endoskop-usb-dlya-smartfonov-ot-sme18-lightning-8mm-12809602m/" TargetMode="External"/><Relationship Id="rId_hyperlink_7119" Type="http://schemas.openxmlformats.org/officeDocument/2006/relationships/hyperlink" Target="http://&#1101;&#1083;&#1077;&#1082;&#1090;&#1088;&#1086;-&#1084;&#1072;&#1088;&#1082;&#1077;&#1090;.&#1088;&#1092;/product/224128/zhalo-longlife-dlya-payalnika-900m-t-12d-s-line-dlya-pstanciy-yihua/" TargetMode="External"/><Relationship Id="rId_hyperlink_7120" Type="http://schemas.openxmlformats.org/officeDocument/2006/relationships/hyperlink" Target="http://&#1101;&#1083;&#1077;&#1082;&#1090;&#1088;&#1086;-&#1084;&#1072;&#1088;&#1082;&#1077;&#1090;.&#1088;&#1092;/product/224129/zhalo-longlife-dlya-payalnika-900m-t-16d-s-line-dlya-pstanciy-yihua/" TargetMode="External"/><Relationship Id="rId_hyperlink_7121" Type="http://schemas.openxmlformats.org/officeDocument/2006/relationships/hyperlink" Target="http://&#1101;&#1083;&#1077;&#1082;&#1090;&#1088;&#1086;-&#1084;&#1072;&#1088;&#1082;&#1077;&#1090;.&#1088;&#1092;/product/224127/zhalo-longlife-dlya-payalnika-900m-t-1c-s-line-dlya-pstanciy-yihua/" TargetMode="External"/><Relationship Id="rId_hyperlink_7122" Type="http://schemas.openxmlformats.org/officeDocument/2006/relationships/hyperlink" Target="http://&#1101;&#1083;&#1077;&#1082;&#1090;&#1088;&#1086;-&#1084;&#1072;&#1088;&#1082;&#1077;&#1090;.&#1088;&#1092;/product/169441/zhalo-longlife-dlya-payalnika-900m-t-24d-s-line-dlya-pstanciy-yihua/" TargetMode="External"/><Relationship Id="rId_hyperlink_7123" Type="http://schemas.openxmlformats.org/officeDocument/2006/relationships/hyperlink" Target="http://&#1101;&#1083;&#1077;&#1082;&#1090;&#1088;&#1086;-&#1084;&#1072;&#1088;&#1082;&#1077;&#1090;.&#1088;&#1092;/product/224130/zhalo-longlife-dlya-payalnika-900m-t-2b-s-line-dlya-pstanciy-yihua/" TargetMode="External"/><Relationship Id="rId_hyperlink_7124" Type="http://schemas.openxmlformats.org/officeDocument/2006/relationships/hyperlink" Target="http://&#1101;&#1083;&#1077;&#1082;&#1090;&#1088;&#1086;-&#1084;&#1072;&#1088;&#1082;&#1077;&#1090;.&#1088;&#1092;/product/169440/zhalo-longlife-dlya-payalnika-900m-t-2c-s-line-dlya-pstanciy-yihua/" TargetMode="External"/><Relationship Id="rId_hyperlink_7125" Type="http://schemas.openxmlformats.org/officeDocument/2006/relationships/hyperlink" Target="http://&#1101;&#1083;&#1077;&#1082;&#1090;&#1088;&#1086;-&#1084;&#1072;&#1088;&#1082;&#1077;&#1090;.&#1088;&#1092;/product/224132/zhalo-longlife-dlya-payalnika-900m-t-32d-s-line-dlya-pstanciy-yihua/" TargetMode="External"/><Relationship Id="rId_hyperlink_7126" Type="http://schemas.openxmlformats.org/officeDocument/2006/relationships/hyperlink" Target="http://&#1101;&#1083;&#1077;&#1082;&#1090;&#1088;&#1086;-&#1084;&#1072;&#1088;&#1082;&#1077;&#1090;.&#1088;&#1092;/product/224131/zhalo-longlife-dlya-payalnika-900m-t-3c-s-line-dlya-pstanciy-yihua/" TargetMode="External"/><Relationship Id="rId_hyperlink_7127" Type="http://schemas.openxmlformats.org/officeDocument/2006/relationships/hyperlink" Target="http://&#1101;&#1083;&#1077;&#1082;&#1090;&#1088;&#1086;-&#1084;&#1072;&#1088;&#1082;&#1077;&#1090;.&#1088;&#1092;/product/169443/zhalo-longlife-dlya-payalnika-900m-t-b-s-line-dlya-pstanciy-yihua/" TargetMode="External"/><Relationship Id="rId_hyperlink_7128" Type="http://schemas.openxmlformats.org/officeDocument/2006/relationships/hyperlink" Target="http://&#1101;&#1083;&#1077;&#1082;&#1090;&#1088;&#1086;-&#1084;&#1072;&#1088;&#1082;&#1077;&#1090;.&#1088;&#1092;/product/224133/zhalo-longlife-dlya-payalnika-900m-t-i-s-line-dlya-pstanciy-yihua/" TargetMode="External"/><Relationship Id="rId_hyperlink_7129" Type="http://schemas.openxmlformats.org/officeDocument/2006/relationships/hyperlink" Target="http://&#1101;&#1083;&#1077;&#1082;&#1090;&#1088;&#1086;-&#1084;&#1072;&#1088;&#1082;&#1077;&#1090;.&#1088;&#1092;/product/169442/zhalo-longlife-dlya-payalnika-900m-t-is-s-line-dlya-pstanciy-yihua/" TargetMode="External"/><Relationship Id="rId_hyperlink_7130" Type="http://schemas.openxmlformats.org/officeDocument/2006/relationships/hyperlink" Target="http://&#1101;&#1083;&#1077;&#1082;&#1090;&#1088;&#1086;-&#1084;&#1072;&#1088;&#1082;&#1077;&#1090;.&#1088;&#1092;/product/224126/zhalo-longlife-dlya-payalnika-900m-t-l-s-line-dlya-pstanciy-yihua/" TargetMode="External"/><Relationship Id="rId_hyperlink_7131" Type="http://schemas.openxmlformats.org/officeDocument/2006/relationships/hyperlink" Target="http://&#1101;&#1083;&#1077;&#1082;&#1090;&#1088;&#1086;-&#1084;&#1072;&#1088;&#1082;&#1077;&#1090;.&#1088;&#1092;/product/169481/zhalo-longlife-dlya-payalnika-d3-2-s-line-dlya-zd-20a/" TargetMode="External"/><Relationship Id="rId_hyperlink_7132" Type="http://schemas.openxmlformats.org/officeDocument/2006/relationships/hyperlink" Target="http://&#1101;&#1083;&#1077;&#1082;&#1090;&#1088;&#1086;-&#1084;&#1072;&#1088;&#1082;&#1077;&#1090;.&#1088;&#1092;/product/169483/zhalo-longlife-dlya-payalnika-g1-1-s-line-dlya-zd-709/" TargetMode="External"/><Relationship Id="rId_hyperlink_7133" Type="http://schemas.openxmlformats.org/officeDocument/2006/relationships/hyperlink" Target="http://&#1101;&#1083;&#1077;&#1082;&#1090;&#1088;&#1086;-&#1084;&#1072;&#1088;&#1082;&#1077;&#1090;.&#1088;&#1092;/product/169445/zhalo-longlife-dlya-payalnika-n1-16-s-line-dlya-pstanciy-zd-937932/" TargetMode="External"/><Relationship Id="rId_hyperlink_7134" Type="http://schemas.openxmlformats.org/officeDocument/2006/relationships/hyperlink" Target="http://&#1101;&#1083;&#1077;&#1082;&#1090;&#1088;&#1086;-&#1084;&#1072;&#1088;&#1082;&#1077;&#1090;.&#1088;&#1092;/product/169446/zhalo-longlife-dlya-payalnika-n1-26-s-line-dlya-pstanciy-zd-937932/" TargetMode="External"/><Relationship Id="rId_hyperlink_7135" Type="http://schemas.openxmlformats.org/officeDocument/2006/relationships/hyperlink" Target="http://&#1101;&#1083;&#1077;&#1082;&#1090;&#1088;&#1086;-&#1084;&#1072;&#1088;&#1082;&#1077;&#1090;.&#1088;&#1092;/product/169448/zhalo-longlife-dlya-payalnika-n1-46-s-line-dlya-pstanciy-zd-937932/" TargetMode="External"/><Relationship Id="rId_hyperlink_7136" Type="http://schemas.openxmlformats.org/officeDocument/2006/relationships/hyperlink" Target="http://&#1101;&#1083;&#1077;&#1082;&#1090;&#1088;&#1086;-&#1084;&#1072;&#1088;&#1082;&#1077;&#1090;.&#1088;&#1092;/product/169435/zhalo-longlife-dlya-payalnika-n9-2-s-line-dlya-pstanciy-zd-89018903/" TargetMode="External"/><Relationship Id="rId_hyperlink_7137" Type="http://schemas.openxmlformats.org/officeDocument/2006/relationships/hyperlink" Target="http://&#1101;&#1083;&#1077;&#1082;&#1090;&#1088;&#1086;-&#1084;&#1072;&#1088;&#1082;&#1077;&#1090;.&#1088;&#1092;/product/169436/zhalo-longlife-dlya-payalnika-n9-3-s-line-dlya-pstanciy-zd-89018903/" TargetMode="External"/><Relationship Id="rId_hyperlink_7138" Type="http://schemas.openxmlformats.org/officeDocument/2006/relationships/hyperlink" Target="http://&#1101;&#1083;&#1077;&#1082;&#1090;&#1088;&#1086;-&#1084;&#1072;&#1088;&#1082;&#1077;&#1090;.&#1088;&#1092;/product/169438/zhalo-longlife-dlya-payalnika-n9-4-s-line-dlya-pstanciy-zd-89018903/" TargetMode="External"/><Relationship Id="rId_hyperlink_7139" Type="http://schemas.openxmlformats.org/officeDocument/2006/relationships/hyperlink" Target="http://&#1101;&#1083;&#1077;&#1082;&#1090;&#1088;&#1086;-&#1084;&#1072;&#1088;&#1082;&#1077;&#1090;.&#1088;&#1092;/product/169437/zhalo-longlife-dlya-payalnika-n9-5-s-line-dlya-pstanciy-zd-89018903/" TargetMode="External"/><Relationship Id="rId_hyperlink_7140" Type="http://schemas.openxmlformats.org/officeDocument/2006/relationships/hyperlink" Target="http://&#1101;&#1083;&#1077;&#1082;&#1090;&#1088;&#1086;-&#1084;&#1072;&#1088;&#1082;&#1077;&#1090;.&#1088;&#1092;/product/171324/zhalo-dlya-ps-900m-t-1c/" TargetMode="External"/><Relationship Id="rId_hyperlink_7141" Type="http://schemas.openxmlformats.org/officeDocument/2006/relationships/hyperlink" Target="http://&#1101;&#1083;&#1077;&#1082;&#1090;&#1088;&#1086;-&#1084;&#1072;&#1088;&#1082;&#1077;&#1090;.&#1088;&#1092;/product/241178/mednoe-zhalo-dlya-payalnoy-stancii-900m-t-24d-klin-upak-10-sht-cena-za-1-sht/" TargetMode="External"/><Relationship Id="rId_hyperlink_7142" Type="http://schemas.openxmlformats.org/officeDocument/2006/relationships/hyperlink" Target="http://&#1101;&#1083;&#1077;&#1082;&#1090;&#1088;&#1086;-&#1084;&#1072;&#1088;&#1082;&#1077;&#1090;.&#1088;&#1092;/product/241177/mednoe-zhalo-dlya-payalnoy-stancii-900m-t-3s-skos-upak-10-sht-cena-za-1-sht/" TargetMode="External"/><Relationship Id="rId_hyperlink_7143" Type="http://schemas.openxmlformats.org/officeDocument/2006/relationships/hyperlink" Target="http://&#1101;&#1083;&#1077;&#1082;&#1090;&#1088;&#1086;-&#1084;&#1072;&#1088;&#1082;&#1077;&#1090;.&#1088;&#1092;/product/241179/mednoe-zhalo-dlya-payalnoy-stancii-900m-t-b-konus-upak-10-sht-cena-za-1-sht/" TargetMode="External"/><Relationship Id="rId_hyperlink_7144" Type="http://schemas.openxmlformats.org/officeDocument/2006/relationships/hyperlink" Target="http://&#1101;&#1083;&#1077;&#1082;&#1090;&#1088;&#1086;-&#1084;&#1072;&#1088;&#1082;&#1077;&#1090;.&#1088;&#1092;/product/241245/mednoe-zhalo-dlya-payalnoy-stancii-900m-t-i-nozh-upak-10-sht-cena-za-1-sht/" TargetMode="External"/><Relationship Id="rId_hyperlink_7145" Type="http://schemas.openxmlformats.org/officeDocument/2006/relationships/hyperlink" Target="http://&#1101;&#1083;&#1077;&#1082;&#1090;&#1088;&#1086;-&#1084;&#1072;&#1088;&#1082;&#1077;&#1090;.&#1088;&#1092;/product/241176/mednoe-zhalo-dlya-payalnoy-stancii-900m-t-k-malyy-konus-upak-10-sht-cena-za-1-sht/" TargetMode="External"/><Relationship Id="rId_hyperlink_7146" Type="http://schemas.openxmlformats.org/officeDocument/2006/relationships/hyperlink" Target="http://&#1101;&#1083;&#1077;&#1082;&#1090;&#1088;&#1086;-&#1084;&#1072;&#1088;&#1082;&#1077;&#1090;.&#1088;&#1092;/product/241175/nabor-mednyh-zhal-dlya-payalnoy-stancii-seriya-900m-t-komplekt-5sht/" TargetMode="External"/><Relationship Id="rId_hyperlink_7147" Type="http://schemas.openxmlformats.org/officeDocument/2006/relationships/hyperlink" Target="http://&#1101;&#1083;&#1077;&#1082;&#1090;&#1088;&#1086;-&#1084;&#1072;&#1088;&#1082;&#1077;&#1090;.&#1088;&#1092;/product/169467/zhalo-longlife-dlya-payalnika-b1-1-s-line-39-mm/" TargetMode="External"/><Relationship Id="rId_hyperlink_7148" Type="http://schemas.openxmlformats.org/officeDocument/2006/relationships/hyperlink" Target="http://&#1101;&#1083;&#1077;&#1082;&#1090;&#1088;&#1086;-&#1084;&#1072;&#1088;&#1082;&#1077;&#1090;.&#1088;&#1092;/product/169466/zhalo-longlife-dlya-payalnika-b1-2-s-line/" TargetMode="External"/><Relationship Id="rId_hyperlink_7149" Type="http://schemas.openxmlformats.org/officeDocument/2006/relationships/hyperlink" Target="http://&#1101;&#1083;&#1077;&#1082;&#1090;&#1088;&#1086;-&#1084;&#1072;&#1088;&#1082;&#1077;&#1090;.&#1088;&#1092;/product/169471/zhalo-longlife-dlya-payalnika-b3-2-s-line/" TargetMode="External"/><Relationship Id="rId_hyperlink_7150" Type="http://schemas.openxmlformats.org/officeDocument/2006/relationships/hyperlink" Target="http://&#1101;&#1083;&#1077;&#1082;&#1090;&#1088;&#1086;-&#1084;&#1072;&#1088;&#1082;&#1077;&#1090;.&#1088;&#1092;/product/169472/zhalo-longlife-dlya-payalnika-b5-3-s-line/" TargetMode="External"/><Relationship Id="rId_hyperlink_7151" Type="http://schemas.openxmlformats.org/officeDocument/2006/relationships/hyperlink" Target="http://&#1101;&#1083;&#1077;&#1082;&#1090;&#1088;&#1086;-&#1084;&#1072;&#1088;&#1082;&#1077;&#1090;.&#1088;&#1092;/product/169473/zhalo-longlife-dlya-payalnika-b8-1-s-line/" TargetMode="External"/><Relationship Id="rId_hyperlink_7152" Type="http://schemas.openxmlformats.org/officeDocument/2006/relationships/hyperlink" Target="http://&#1101;&#1083;&#1077;&#1082;&#1090;&#1088;&#1086;-&#1084;&#1072;&#1088;&#1082;&#1077;&#1090;.&#1088;&#1092;/product/169474/zhalo-longlife-dlya-payalnika-c1-2-s-line/" TargetMode="External"/><Relationship Id="rId_hyperlink_7153" Type="http://schemas.openxmlformats.org/officeDocument/2006/relationships/hyperlink" Target="http://&#1101;&#1083;&#1077;&#1082;&#1090;&#1088;&#1086;-&#1084;&#1072;&#1088;&#1082;&#1077;&#1090;.&#1088;&#1092;/product/169476/zhalo-longlife-dlya-payalnika-c1-4-s-line/" TargetMode="External"/><Relationship Id="rId_hyperlink_7154" Type="http://schemas.openxmlformats.org/officeDocument/2006/relationships/hyperlink" Target="http://&#1101;&#1083;&#1077;&#1082;&#1090;&#1088;&#1086;-&#1084;&#1072;&#1088;&#1082;&#1077;&#1090;.&#1088;&#1092;/product/169477/zhalo-longlife-dlya-payalnika-c2-1-s-line/" TargetMode="External"/><Relationship Id="rId_hyperlink_7155" Type="http://schemas.openxmlformats.org/officeDocument/2006/relationships/hyperlink" Target="http://&#1101;&#1083;&#1077;&#1082;&#1090;&#1088;&#1086;-&#1084;&#1072;&#1088;&#1082;&#1077;&#1090;.&#1088;&#1092;/product/169478/zhalo-longlife-dlya-payalnika-c2-3-s-line/" TargetMode="External"/><Relationship Id="rId_hyperlink_7156" Type="http://schemas.openxmlformats.org/officeDocument/2006/relationships/hyperlink" Target="http://&#1101;&#1083;&#1077;&#1082;&#1090;&#1088;&#1086;-&#1084;&#1072;&#1088;&#1082;&#1077;&#1090;.&#1088;&#1092;/product/169479/zhalo-longlife-dlya-payalnika-c2-4-s-line/" TargetMode="External"/><Relationship Id="rId_hyperlink_7157" Type="http://schemas.openxmlformats.org/officeDocument/2006/relationships/hyperlink" Target="http://&#1101;&#1083;&#1077;&#1082;&#1090;&#1088;&#1086;-&#1084;&#1072;&#1088;&#1082;&#1077;&#1090;.&#1088;&#1092;/product/151763/zhalo-longlife-dlya-payalnika-n1-1-s-line-79-1116/" TargetMode="External"/><Relationship Id="rId_hyperlink_7158" Type="http://schemas.openxmlformats.org/officeDocument/2006/relationships/hyperlink" Target="http://&#1101;&#1083;&#1077;&#1082;&#1090;&#1088;&#1086;-&#1084;&#1072;&#1088;&#1082;&#1077;&#1090;.&#1088;&#1092;/product/151765/zhalo-longlife-dlya-payalnika-n1-3-s-line-79-1136/" TargetMode="External"/><Relationship Id="rId_hyperlink_7159" Type="http://schemas.openxmlformats.org/officeDocument/2006/relationships/hyperlink" Target="http://&#1101;&#1083;&#1077;&#1082;&#1090;&#1088;&#1086;-&#1084;&#1072;&#1088;&#1082;&#1077;&#1090;.&#1088;&#1092;/product/151764/zhalo-longlife-dlya-payalnika-n1-4-s-line-79-1146/" TargetMode="External"/><Relationship Id="rId_hyperlink_7160" Type="http://schemas.openxmlformats.org/officeDocument/2006/relationships/hyperlink" Target="http://&#1101;&#1083;&#1077;&#1082;&#1090;&#1088;&#1086;-&#1084;&#1072;&#1088;&#1082;&#1077;&#1090;.&#1088;&#1092;/product/151762/zhalo-longlife-dlya-payalnika-n1-5-s-line-79-1156/" TargetMode="External"/><Relationship Id="rId_hyperlink_7161" Type="http://schemas.openxmlformats.org/officeDocument/2006/relationships/hyperlink" Target="http://&#1101;&#1083;&#1077;&#1082;&#1090;&#1088;&#1086;-&#1084;&#1072;&#1088;&#1082;&#1077;&#1090;.&#1088;&#1092;/product/169449/zhalo-longlife-dlya-payalnika-n2-1-s-line-79-1216/" TargetMode="External"/><Relationship Id="rId_hyperlink_7162" Type="http://schemas.openxmlformats.org/officeDocument/2006/relationships/hyperlink" Target="http://&#1101;&#1083;&#1077;&#1082;&#1090;&#1088;&#1086;-&#1084;&#1072;&#1088;&#1082;&#1077;&#1090;.&#1088;&#1092;/product/169450/zhalo-longlife-dlya-payalnika-n2-3-s-line-79-1236/" TargetMode="External"/><Relationship Id="rId_hyperlink_7163" Type="http://schemas.openxmlformats.org/officeDocument/2006/relationships/hyperlink" Target="http://&#1101;&#1083;&#1077;&#1082;&#1090;&#1088;&#1086;-&#1084;&#1072;&#1088;&#1082;&#1077;&#1090;.&#1088;&#1092;/product/169451/zhalo-longlife-dlya-payalnika-n2-4-s-line-79-1246/" TargetMode="External"/><Relationship Id="rId_hyperlink_7164" Type="http://schemas.openxmlformats.org/officeDocument/2006/relationships/hyperlink" Target="http://&#1101;&#1083;&#1077;&#1082;&#1090;&#1088;&#1086;-&#1084;&#1072;&#1088;&#1082;&#1077;&#1090;.&#1088;&#1092;/product/169453/zhalo-longlife-dlya-payalnika-n22-1-s-line/" TargetMode="External"/><Relationship Id="rId_hyperlink_7165" Type="http://schemas.openxmlformats.org/officeDocument/2006/relationships/hyperlink" Target="http://&#1101;&#1083;&#1077;&#1082;&#1090;&#1088;&#1086;-&#1084;&#1072;&#1088;&#1082;&#1077;&#1090;.&#1088;&#1092;/product/169452/zhalo-longlife-dlya-payalnika-n22-3-s-line/" TargetMode="External"/><Relationship Id="rId_hyperlink_7166" Type="http://schemas.openxmlformats.org/officeDocument/2006/relationships/hyperlink" Target="http://&#1101;&#1083;&#1077;&#1082;&#1090;&#1088;&#1086;-&#1084;&#1072;&#1088;&#1082;&#1077;&#1090;.&#1088;&#1092;/product/169456/zhalo-longlife-dlya-payalnika-n4-1-s-line-dlya-zd-415/" TargetMode="External"/><Relationship Id="rId_hyperlink_7167" Type="http://schemas.openxmlformats.org/officeDocument/2006/relationships/hyperlink" Target="http://&#1101;&#1083;&#1077;&#1082;&#1090;&#1088;&#1086;-&#1084;&#1072;&#1088;&#1082;&#1077;&#1090;.&#1088;&#1092;/product/169457/zhalo-longlife-dlya-payalnika-n4-3-s-line-dlya-zd-415/" TargetMode="External"/><Relationship Id="rId_hyperlink_7168" Type="http://schemas.openxmlformats.org/officeDocument/2006/relationships/hyperlink" Target="http://&#1101;&#1083;&#1077;&#1082;&#1090;&#1088;&#1086;-&#1084;&#1072;&#1088;&#1082;&#1077;&#1090;.&#1088;&#1092;/product/169458/zhalo-longlife-dlya-payalnika-n4-4-s-line-dlya-zd-415/" TargetMode="External"/><Relationship Id="rId_hyperlink_7169" Type="http://schemas.openxmlformats.org/officeDocument/2006/relationships/hyperlink" Target="http://&#1101;&#1083;&#1077;&#1082;&#1090;&#1088;&#1086;-&#1084;&#1072;&#1088;&#1082;&#1077;&#1090;.&#1088;&#1092;/product/174438/zhalo-dlya-impulsnogo-payalnika-moschnostyu-30-i-130-vt-art-12-0162rexant/" TargetMode="External"/><Relationship Id="rId_hyperlink_7170" Type="http://schemas.openxmlformats.org/officeDocument/2006/relationships/hyperlink" Target="http://&#1101;&#1083;&#1077;&#1082;&#1090;&#1088;&#1086;-&#1084;&#1072;&#1088;&#1082;&#1077;&#1090;.&#1088;&#1092;/product/174096/zhalo-dlya-payalnika-2530-i-40vt-12-9921/" TargetMode="External"/><Relationship Id="rId_hyperlink_7171" Type="http://schemas.openxmlformats.org/officeDocument/2006/relationships/hyperlink" Target="http://&#1101;&#1083;&#1077;&#1082;&#1090;&#1088;&#1086;-&#1084;&#1072;&#1088;&#1082;&#1077;&#1090;.&#1088;&#1092;/product/174097/zhalo-dlya-payalnika-60vt/" TargetMode="External"/><Relationship Id="rId_hyperlink_7172" Type="http://schemas.openxmlformats.org/officeDocument/2006/relationships/hyperlink" Target="http://&#1101;&#1083;&#1077;&#1082;&#1090;&#1088;&#1086;-&#1084;&#1072;&#1088;&#1082;&#1077;&#1090;.&#1088;&#1092;/product/174098/zhalo-dlya-payalnika-80vt/" TargetMode="External"/><Relationship Id="rId_hyperlink_7173" Type="http://schemas.openxmlformats.org/officeDocument/2006/relationships/hyperlink" Target="http://&#1101;&#1083;&#1077;&#1082;&#1090;&#1088;&#1086;-&#1084;&#1072;&#1088;&#1082;&#1077;&#1090;.&#1088;&#1092;/product/128778/zhalo-svetozar-mednoe-hi-quality-dlya-nagrev-keram-el-payalstanciycilindrskos-diam-nakone-3mm-sv-55351-30/" TargetMode="External"/><Relationship Id="rId_hyperlink_7174" Type="http://schemas.openxmlformats.org/officeDocument/2006/relationships/hyperlink" Target="http://&#1101;&#1083;&#1077;&#1082;&#1090;&#1088;&#1086;-&#1084;&#1072;&#1088;&#1082;&#1077;&#1090;.&#1088;&#1092;/product/128775/zhalo-svetozar-mednoe-long-life-dlya-payalnikov-tip-4-klin-diametr-nakonechnika-3mm-sv-55346-30/" TargetMode="External"/><Relationship Id="rId_hyperlink_7175" Type="http://schemas.openxmlformats.org/officeDocument/2006/relationships/hyperlink" Target="http://&#1101;&#1083;&#1077;&#1082;&#1090;&#1088;&#1086;-&#1084;&#1072;&#1088;&#1082;&#1077;&#1090;.&#1088;&#1092;/product/128776/zhalo-svetozar-mednoe-long-life-dlya-payalnikov-tip-4-cilindrskos-diametr-nakonechnika-4mm-sv-55346-40/" TargetMode="External"/><Relationship Id="rId_hyperlink_7176" Type="http://schemas.openxmlformats.org/officeDocument/2006/relationships/hyperlink" Target="http://&#1101;&#1083;&#1077;&#1082;&#1090;&#1088;&#1086;-&#1084;&#1072;&#1088;&#1082;&#1077;&#1090;.&#1088;&#1092;/product/244748/zhalo-dlya-usb-payalnika-tip-konus-c210-b/" TargetMode="External"/><Relationship Id="rId_hyperlink_7177" Type="http://schemas.openxmlformats.org/officeDocument/2006/relationships/hyperlink" Target="http://&#1101;&#1083;&#1077;&#1082;&#1090;&#1088;&#1086;-&#1084;&#1072;&#1088;&#1082;&#1077;&#1090;.&#1088;&#1092;/product/244749/zhalo-dlya-usb-payalnika-tip-nozh-c210-k/" TargetMode="External"/><Relationship Id="rId_hyperlink_7178" Type="http://schemas.openxmlformats.org/officeDocument/2006/relationships/hyperlink" Target="http://&#1101;&#1083;&#1077;&#1082;&#1090;&#1088;&#1086;-&#1084;&#1072;&#1088;&#1082;&#1077;&#1090;.&#1088;&#1092;/product/244747/zhalo-dlya-usb-payalnika-tip-skos-c210-c/" TargetMode="External"/><Relationship Id="rId_hyperlink_7179" Type="http://schemas.openxmlformats.org/officeDocument/2006/relationships/hyperlink" Target="http://&#1101;&#1083;&#1077;&#1082;&#1090;&#1088;&#1086;-&#1084;&#1072;&#1088;&#1082;&#1077;&#1090;.&#1088;&#1092;/product/228149/zhalo-dlya-payalnika-35mm/" TargetMode="External"/><Relationship Id="rId_hyperlink_7180" Type="http://schemas.openxmlformats.org/officeDocument/2006/relationships/hyperlink" Target="http://&#1101;&#1083;&#1077;&#1082;&#1090;&#1088;&#1086;-&#1084;&#1072;&#1088;&#1082;&#1077;&#1090;.&#1088;&#1092;/product/237371/zhalo-dlya-payalnika-4mm-connector/" TargetMode="External"/><Relationship Id="rId_hyperlink_7181" Type="http://schemas.openxmlformats.org/officeDocument/2006/relationships/hyperlink" Target="http://&#1101;&#1083;&#1077;&#1082;&#1090;&#1088;&#1086;-&#1084;&#1072;&#1088;&#1082;&#1077;&#1090;.&#1088;&#1092;/product/237372/zhalo-dlya-payalnika-4mm-s-puklevkoy-connector/" TargetMode="External"/><Relationship Id="rId_hyperlink_7182" Type="http://schemas.openxmlformats.org/officeDocument/2006/relationships/hyperlink" Target="http://&#1101;&#1083;&#1077;&#1082;&#1090;&#1088;&#1086;-&#1084;&#1072;&#1088;&#1082;&#1077;&#1090;.&#1088;&#1092;/product/237373/zhalo-dlya-payalnika-5mm-connector/" TargetMode="External"/><Relationship Id="rId_hyperlink_7183" Type="http://schemas.openxmlformats.org/officeDocument/2006/relationships/hyperlink" Target="http://&#1101;&#1083;&#1077;&#1082;&#1090;&#1088;&#1086;-&#1084;&#1072;&#1088;&#1082;&#1077;&#1090;.&#1088;&#1092;/product/237374/zhalo-dlya-payalnika-6mm-connector/" TargetMode="External"/><Relationship Id="rId_hyperlink_7184" Type="http://schemas.openxmlformats.org/officeDocument/2006/relationships/hyperlink" Target="http://&#1101;&#1083;&#1077;&#1082;&#1090;&#1088;&#1086;-&#1084;&#1072;&#1088;&#1082;&#1077;&#1090;.&#1088;&#1092;/product/235912/zhalo-dlya-payalnika-mednoe-4mm-dlina-100mm-skos-s-uporom/" TargetMode="External"/><Relationship Id="rId_hyperlink_7185" Type="http://schemas.openxmlformats.org/officeDocument/2006/relationships/hyperlink" Target="http://&#1101;&#1083;&#1077;&#1082;&#1090;&#1088;&#1086;-&#1084;&#1072;&#1088;&#1082;&#1077;&#1090;.&#1088;&#1092;/product/217671/zhalo-dlya-payalnika-mednoe-3mm/" TargetMode="External"/><Relationship Id="rId_hyperlink_7186" Type="http://schemas.openxmlformats.org/officeDocument/2006/relationships/hyperlink" Target="http://&#1101;&#1083;&#1077;&#1082;&#1090;&#1088;&#1086;-&#1084;&#1072;&#1088;&#1082;&#1077;&#1090;.&#1088;&#1092;/product/154102/zhalo-dlya-payalnika-mednoe-4mm/" TargetMode="External"/><Relationship Id="rId_hyperlink_7187" Type="http://schemas.openxmlformats.org/officeDocument/2006/relationships/hyperlink" Target="http://&#1101;&#1083;&#1077;&#1082;&#1090;&#1088;&#1086;-&#1084;&#1072;&#1088;&#1082;&#1077;&#1090;.&#1088;&#1092;/product/225087/zhalo-dlya-payalnika-mednoe-4mm-dlina-80mm-srez-d48s/" TargetMode="External"/><Relationship Id="rId_hyperlink_7188" Type="http://schemas.openxmlformats.org/officeDocument/2006/relationships/hyperlink" Target="http://&#1101;&#1083;&#1077;&#1082;&#1090;&#1088;&#1086;-&#1084;&#1072;&#1088;&#1082;&#1077;&#1090;.&#1088;&#1092;/product/235913/zhalo-dlya-payalnika-mednoe-5mm-dlina-80mm-srez/" TargetMode="External"/><Relationship Id="rId_hyperlink_7189" Type="http://schemas.openxmlformats.org/officeDocument/2006/relationships/hyperlink" Target="http://&#1101;&#1083;&#1077;&#1082;&#1090;&#1088;&#1086;-&#1084;&#1072;&#1088;&#1082;&#1077;&#1090;.&#1088;&#1092;/product/241181/zhalo-dlya-payalnika-mednoe-tip-nozh-45mm-40vt-10/" TargetMode="External"/><Relationship Id="rId_hyperlink_7190" Type="http://schemas.openxmlformats.org/officeDocument/2006/relationships/hyperlink" Target="http://&#1101;&#1083;&#1077;&#1082;&#1090;&#1088;&#1086;-&#1084;&#1072;&#1088;&#1082;&#1077;&#1090;.&#1088;&#1092;/product/241182/zhalo-dlya-payalnika-mednoe-tip-nozh-5mm-60vt-10/" TargetMode="External"/><Relationship Id="rId_hyperlink_7191" Type="http://schemas.openxmlformats.org/officeDocument/2006/relationships/hyperlink" Target="http://&#1101;&#1083;&#1077;&#1082;&#1090;&#1088;&#1086;-&#1084;&#1072;&#1088;&#1082;&#1077;&#1090;.&#1088;&#1092;/product/241180/zhalo-dlya-payalnika-mednoe-tip-nozh-3mm-30vt-10/" TargetMode="External"/><Relationship Id="rId_hyperlink_7192" Type="http://schemas.openxmlformats.org/officeDocument/2006/relationships/hyperlink" Target="http://&#1101;&#1083;&#1077;&#1082;&#1090;&#1088;&#1086;-&#1084;&#1072;&#1088;&#1082;&#1077;&#1090;.&#1088;&#1092;/product/244750/nabor-mednyh-zhal-dlya-payalnika-40vt-diametr-hvostovika-4-komplekt-4sht/" TargetMode="External"/><Relationship Id="rId_hyperlink_7193" Type="http://schemas.openxmlformats.org/officeDocument/2006/relationships/hyperlink" Target="http://&#1101;&#1083;&#1077;&#1082;&#1090;&#1088;&#1086;-&#1084;&#1072;&#1088;&#1082;&#1077;&#1090;.&#1088;&#1092;/product/244751/nabor-mednyh-zhal-dlya-payalnika-60vt-diametr-hvostovika-5-komplekt-4sht/" TargetMode="External"/><Relationship Id="rId_hyperlink_7194" Type="http://schemas.openxmlformats.org/officeDocument/2006/relationships/hyperlink" Target="http://&#1101;&#1083;&#1077;&#1082;&#1090;&#1088;&#1086;-&#1084;&#1072;&#1088;&#1082;&#1077;&#1090;.&#1088;&#1092;/product/169480/zhalo-longlife-dlya-payalnika-d2-1-s-line-dlya-zd-507/" TargetMode="External"/><Relationship Id="rId_hyperlink_7195" Type="http://schemas.openxmlformats.org/officeDocument/2006/relationships/hyperlink" Target="http://&#1101;&#1083;&#1077;&#1082;&#1090;&#1088;&#1086;-&#1084;&#1072;&#1088;&#1082;&#1077;&#1090;.&#1088;&#1092;/product/169482/zhalo-longlife-dlya-payalnika-d4-1-s-line-dlya-zd-210/" TargetMode="External"/><Relationship Id="rId_hyperlink_7196" Type="http://schemas.openxmlformats.org/officeDocument/2006/relationships/hyperlink" Target="http://&#1101;&#1083;&#1077;&#1082;&#1090;&#1088;&#1086;-&#1084;&#1072;&#1088;&#1082;&#1077;&#1090;.&#1088;&#1092;/product/169459/zhalo-longlife-dlya-payalnika-n5-3-s-line-dlya-zd-552/" TargetMode="External"/><Relationship Id="rId_hyperlink_7197" Type="http://schemas.openxmlformats.org/officeDocument/2006/relationships/hyperlink" Target="http://&#1101;&#1083;&#1077;&#1082;&#1090;&#1088;&#1086;-&#1084;&#1072;&#1088;&#1082;&#1077;&#1090;.&#1088;&#1092;/product/169465/zhalo-dlya-termopinceta-s-line-409-05-dlya-zd-409-shirina-5mm-komplekt-2sht/" TargetMode="External"/><Relationship Id="rId_hyperlink_7198" Type="http://schemas.openxmlformats.org/officeDocument/2006/relationships/hyperlink" Target="http://&#1101;&#1083;&#1077;&#1082;&#1090;&#1088;&#1086;-&#1084;&#1072;&#1088;&#1082;&#1077;&#1090;.&#1088;&#1092;/product/169464/zhalo-dlya-termopinceta-s-line-409-30-dlya-zd-409-shirina-30mm-komplekt-2sht/" TargetMode="External"/><Relationship Id="rId_hyperlink_7199" Type="http://schemas.openxmlformats.org/officeDocument/2006/relationships/hyperlink" Target="http://&#1101;&#1083;&#1077;&#1082;&#1090;&#1088;&#1086;-&#1084;&#1072;&#1088;&#1082;&#1077;&#1090;.&#1088;&#1092;/product/169351/nagrevatelnyy-element-dlya-payalnika-78-415v-s-line-ps-zd981zd987/" TargetMode="External"/><Relationship Id="rId_hyperlink_7200" Type="http://schemas.openxmlformats.org/officeDocument/2006/relationships/hyperlink" Target="http://&#1101;&#1083;&#1077;&#1082;&#1090;&#1088;&#1086;-&#1084;&#1072;&#1088;&#1082;&#1077;&#1090;.&#1088;&#1092;/product/169350/nagrevatelnyy-element-dlya-termofena-79-939-s-line-ps-zd939zd982/" TargetMode="External"/><Relationship Id="rId_hyperlink_7201" Type="http://schemas.openxmlformats.org/officeDocument/2006/relationships/hyperlink" Target="http://&#1101;&#1083;&#1077;&#1082;&#1090;&#1088;&#1086;-&#1084;&#1072;&#1088;&#1082;&#1077;&#1090;.&#1088;&#1092;/product/241742/getinaks-folgirovannyy-odnostoronniy-15mm-50h100mm-fr1-1/" TargetMode="External"/><Relationship Id="rId_hyperlink_7202" Type="http://schemas.openxmlformats.org/officeDocument/2006/relationships/hyperlink" Target="http://&#1101;&#1083;&#1077;&#1082;&#1090;&#1088;&#1086;-&#1084;&#1072;&#1088;&#1082;&#1077;&#1090;.&#1088;&#1092;/product/171396/maketnaya-peremychka-gnezdo-gnezdo-komplekt-40sht/" TargetMode="External"/><Relationship Id="rId_hyperlink_7203" Type="http://schemas.openxmlformats.org/officeDocument/2006/relationships/hyperlink" Target="http://&#1101;&#1083;&#1077;&#1082;&#1090;&#1088;&#1086;-&#1084;&#1072;&#1088;&#1082;&#1077;&#1090;.&#1088;&#1092;/product/171397/maketnaya-peremychka-shteker-gnezdo-komplekt-40sht/" TargetMode="External"/><Relationship Id="rId_hyperlink_7204" Type="http://schemas.openxmlformats.org/officeDocument/2006/relationships/hyperlink" Target="http://&#1101;&#1083;&#1077;&#1082;&#1090;&#1088;&#1086;-&#1084;&#1072;&#1088;&#1082;&#1077;&#1090;.&#1088;&#1092;/product/241000/maketnaya-peremychka-shteker-gnezdo-sht/" TargetMode="External"/><Relationship Id="rId_hyperlink_7205" Type="http://schemas.openxmlformats.org/officeDocument/2006/relationships/hyperlink" Target="http://&#1101;&#1083;&#1077;&#1082;&#1090;&#1088;&#1086;-&#1084;&#1072;&#1088;&#1082;&#1077;&#1090;.&#1088;&#1092;/product/171398/maketnaya-peremychka-shteker-shteker-komplekt-40sht/" TargetMode="External"/><Relationship Id="rId_hyperlink_7206" Type="http://schemas.openxmlformats.org/officeDocument/2006/relationships/hyperlink" Target="http://&#1101;&#1083;&#1077;&#1082;&#1090;&#1088;&#1086;-&#1084;&#1072;&#1088;&#1082;&#1077;&#1090;.&#1088;&#1092;/product/241001/maketnaya-peremychka-shteker-shteker-sht/" TargetMode="External"/><Relationship Id="rId_hyperlink_7207" Type="http://schemas.openxmlformats.org/officeDocument/2006/relationships/hyperlink" Target="http://&#1101;&#1083;&#1077;&#1082;&#1090;&#1088;&#1086;-&#1084;&#1072;&#1088;&#1082;&#1077;&#1090;.&#1088;&#1092;/product/234072/maketnaya-plata-dvustoronnyaya-10h10sm/" TargetMode="External"/><Relationship Id="rId_hyperlink_7208" Type="http://schemas.openxmlformats.org/officeDocument/2006/relationships/hyperlink" Target="http://&#1101;&#1083;&#1077;&#1082;&#1090;&#1088;&#1086;-&#1084;&#1072;&#1088;&#1082;&#1077;&#1090;.&#1088;&#1092;/product/161361/maketnaya-plata-dvustoronnyaya-2h8sm/" TargetMode="External"/><Relationship Id="rId_hyperlink_7209" Type="http://schemas.openxmlformats.org/officeDocument/2006/relationships/hyperlink" Target="http://&#1101;&#1083;&#1077;&#1082;&#1090;&#1088;&#1086;-&#1084;&#1072;&#1088;&#1082;&#1077;&#1090;.&#1088;&#1092;/product/161360/maketnaya-plata-dvustoronnyaya-3h7sm/" TargetMode="External"/><Relationship Id="rId_hyperlink_7210" Type="http://schemas.openxmlformats.org/officeDocument/2006/relationships/hyperlink" Target="http://&#1101;&#1083;&#1077;&#1082;&#1090;&#1088;&#1086;-&#1084;&#1072;&#1088;&#1082;&#1077;&#1090;.&#1088;&#1092;/product/161359/maketnaya-plata-dvustoronnyaya-4h6sm/" TargetMode="External"/><Relationship Id="rId_hyperlink_7211" Type="http://schemas.openxmlformats.org/officeDocument/2006/relationships/hyperlink" Target="http://&#1101;&#1083;&#1077;&#1082;&#1090;&#1088;&#1086;-&#1084;&#1072;&#1088;&#1082;&#1077;&#1090;.&#1088;&#1092;/product/161358/maketnaya-plata-dvustoronnyaya-5h7sm/" TargetMode="External"/><Relationship Id="rId_hyperlink_7212" Type="http://schemas.openxmlformats.org/officeDocument/2006/relationships/hyperlink" Target="http://&#1101;&#1083;&#1077;&#1082;&#1090;&#1088;&#1086;-&#1084;&#1072;&#1088;&#1082;&#1077;&#1090;.&#1088;&#1092;/product/219404/maketnaya-plata-dvustoronnyaya-7h9sm/" TargetMode="External"/><Relationship Id="rId_hyperlink_7213" Type="http://schemas.openxmlformats.org/officeDocument/2006/relationships/hyperlink" Target="http://&#1101;&#1083;&#1077;&#1082;&#1090;&#1088;&#1086;-&#1084;&#1072;&#1088;&#1082;&#1077;&#1090;.&#1088;&#1092;/product/234071/maketnaya-plata-dvustoronnyaya-8h12sm/" TargetMode="External"/><Relationship Id="rId_hyperlink_7214" Type="http://schemas.openxmlformats.org/officeDocument/2006/relationships/hyperlink" Target="http://&#1101;&#1083;&#1077;&#1082;&#1090;&#1088;&#1086;-&#1084;&#1072;&#1088;&#1082;&#1077;&#1090;.&#1088;&#1092;/product/234298/maketnaya-plata-dlya-montazha-bez-payki-165h55h10mm-830-tochek-shag-254mm/" TargetMode="External"/><Relationship Id="rId_hyperlink_7215" Type="http://schemas.openxmlformats.org/officeDocument/2006/relationships/hyperlink" Target="http://&#1101;&#1083;&#1077;&#1082;&#1090;&#1088;&#1086;-&#1084;&#1072;&#1088;&#1082;&#1077;&#1090;.&#1088;&#1092;/product/175324/maketnaya-plata-dlya-montazha-bez-payki-82h53h10mm-400-tochek-shag-254mm/" TargetMode="External"/><Relationship Id="rId_hyperlink_7216" Type="http://schemas.openxmlformats.org/officeDocument/2006/relationships/hyperlink" Target="http://&#1101;&#1083;&#1077;&#1082;&#1090;&#1088;&#1086;-&#1084;&#1072;&#1088;&#1082;&#1077;&#1090;.&#1088;&#1092;/product/245906/nabor-soedinitelnyh-provodov-dlya-maketnoy-platy-140sht/" TargetMode="External"/><Relationship Id="rId_hyperlink_7217" Type="http://schemas.openxmlformats.org/officeDocument/2006/relationships/hyperlink" Target="http://&#1101;&#1083;&#1077;&#1082;&#1090;&#1088;&#1086;-&#1084;&#1072;&#1088;&#1082;&#1077;&#1090;.&#1088;&#1092;/product/245907/nabor-soedinitelnyh-provodov-dlya-maketnoy-platy-560sht/" TargetMode="External"/><Relationship Id="rId_hyperlink_7218" Type="http://schemas.openxmlformats.org/officeDocument/2006/relationships/hyperlink" Target="http://&#1101;&#1083;&#1077;&#1082;&#1090;&#1088;&#1086;-&#1084;&#1072;&#1088;&#1082;&#1077;&#1090;.&#1088;&#1092;/product/230360/steklotekstolit-dvustoronniy-15mm-100h100mm-fr4-2/" TargetMode="External"/><Relationship Id="rId_hyperlink_7219" Type="http://schemas.openxmlformats.org/officeDocument/2006/relationships/hyperlink" Target="http://&#1101;&#1083;&#1077;&#1082;&#1090;&#1088;&#1086;-&#1084;&#1072;&#1088;&#1082;&#1077;&#1090;.&#1088;&#1092;/product/241744/steklotekstolit-dvustoronniy-15mm-50h100mm-fr4-2/" TargetMode="External"/><Relationship Id="rId_hyperlink_7220" Type="http://schemas.openxmlformats.org/officeDocument/2006/relationships/hyperlink" Target="http://&#1101;&#1083;&#1077;&#1082;&#1090;&#1088;&#1086;-&#1084;&#1072;&#1088;&#1082;&#1077;&#1090;.&#1088;&#1092;/product/242427/steklotekstolit-odnostoronniy-15mm-100h100mm-fr4-1/" TargetMode="External"/><Relationship Id="rId_hyperlink_7221" Type="http://schemas.openxmlformats.org/officeDocument/2006/relationships/hyperlink" Target="http://&#1101;&#1083;&#1077;&#1082;&#1090;&#1088;&#1086;-&#1084;&#1072;&#1088;&#1082;&#1077;&#1090;.&#1088;&#1092;/product/241743/steklotekstolit-odnostoronniy-15mm-100h150mm-fr4-1/" TargetMode="External"/><Relationship Id="rId_hyperlink_7222" Type="http://schemas.openxmlformats.org/officeDocument/2006/relationships/hyperlink" Target="http://&#1101;&#1083;&#1077;&#1082;&#1090;&#1088;&#1086;-&#1084;&#1072;&#1088;&#1082;&#1077;&#1090;.&#1088;&#1092;/product/242428/steklotekstolit-odnostoronniy-15mm-100h200mm-fr4-1/" TargetMode="External"/><Relationship Id="rId_hyperlink_7223" Type="http://schemas.openxmlformats.org/officeDocument/2006/relationships/hyperlink" Target="http://&#1101;&#1083;&#1077;&#1082;&#1090;&#1088;&#1086;-&#1084;&#1072;&#1088;&#1082;&#1077;&#1090;.&#1088;&#1092;/product/241741/tekstolit-odnostoronniy-15mm-100h100mm-fr1-1/" TargetMode="External"/><Relationship Id="rId_hyperlink_7224" Type="http://schemas.openxmlformats.org/officeDocument/2006/relationships/hyperlink" Target="http://&#1101;&#1083;&#1077;&#1082;&#1090;&#1088;&#1086;-&#1084;&#1072;&#1088;&#1082;&#1077;&#1090;.&#1088;&#1092;/product/127993/akrilovyy-lak-elektroizolyacionnyy-solins-plastik-71-100-ml/" TargetMode="External"/><Relationship Id="rId_hyperlink_7225" Type="http://schemas.openxmlformats.org/officeDocument/2006/relationships/hyperlink" Target="http://&#1101;&#1083;&#1077;&#1082;&#1090;&#1088;&#1086;-&#1084;&#1072;&#1088;&#1082;&#1077;&#1090;.&#1088;&#1092;/product/224196/akrilovyy-lak-elektroizolyacionnyy-solins-plastik-71-200ml-aerozol/" TargetMode="External"/><Relationship Id="rId_hyperlink_7226" Type="http://schemas.openxmlformats.org/officeDocument/2006/relationships/hyperlink" Target="http://&#1101;&#1083;&#1077;&#1082;&#1090;&#1088;&#1086;-&#1084;&#1072;&#1088;&#1082;&#1077;&#1090;.&#1088;&#1092;/product/226675/caponlak-bescvetnyy-20ml-s-kistochkoy-connector/" TargetMode="External"/><Relationship Id="rId_hyperlink_7227" Type="http://schemas.openxmlformats.org/officeDocument/2006/relationships/hyperlink" Target="http://&#1101;&#1083;&#1077;&#1082;&#1090;&#1088;&#1086;-&#1084;&#1072;&#1088;&#1082;&#1077;&#1090;.&#1088;&#1092;/product/241592/caponlak-zheltyy-20ml-s-kistochkoy/" TargetMode="External"/><Relationship Id="rId_hyperlink_7228" Type="http://schemas.openxmlformats.org/officeDocument/2006/relationships/hyperlink" Target="http://&#1101;&#1083;&#1077;&#1082;&#1090;&#1088;&#1086;-&#1084;&#1072;&#1088;&#1082;&#1077;&#1090;.&#1088;&#1092;/product/245464/caponlak-krasnyy-20ml-s-kistochkoy-connector/" TargetMode="External"/><Relationship Id="rId_hyperlink_7229" Type="http://schemas.openxmlformats.org/officeDocument/2006/relationships/hyperlink" Target="http://&#1101;&#1083;&#1077;&#1082;&#1090;&#1088;&#1086;-&#1084;&#1072;&#1088;&#1082;&#1077;&#1090;.&#1088;&#1092;/product/245465/caponlak-siniy-20ml-s-kistochkoy-connector/" TargetMode="External"/><Relationship Id="rId_hyperlink_7230" Type="http://schemas.openxmlformats.org/officeDocument/2006/relationships/hyperlink" Target="http://&#1101;&#1083;&#1077;&#1082;&#1090;&#1088;&#1086;-&#1084;&#1072;&#1088;&#1082;&#1077;&#1090;.&#1088;&#1092;/product/173027/caponlak-chernyy-20ml-s-kistochkoy/" TargetMode="External"/><Relationship Id="rId_hyperlink_7231" Type="http://schemas.openxmlformats.org/officeDocument/2006/relationships/hyperlink" Target="http://&#1101;&#1083;&#1077;&#1082;&#1090;&#1088;&#1086;-&#1084;&#1072;&#1088;&#1082;&#1077;&#1090;.&#1088;&#1092;/product/226676/caponlak-chernyy-20ml-s-kistochkoy-connector/" TargetMode="External"/><Relationship Id="rId_hyperlink_7232" Type="http://schemas.openxmlformats.org/officeDocument/2006/relationships/hyperlink" Target="http://&#1101;&#1083;&#1077;&#1082;&#1090;&#1088;&#1086;-&#1084;&#1072;&#1088;&#1082;&#1077;&#1090;.&#1088;&#1092;/product/224339/ammoniya-persulfat-nh42s2o8-250gr/" TargetMode="External"/><Relationship Id="rId_hyperlink_7233" Type="http://schemas.openxmlformats.org/officeDocument/2006/relationships/hyperlink" Target="http://&#1101;&#1083;&#1077;&#1082;&#1090;&#1088;&#1086;-&#1084;&#1072;&#1088;&#1082;&#1077;&#1090;.&#1088;&#1092;/product/169361/aerozol-dlya-ohlazhdeniya-do-45-rexant-freezer-400ml/" TargetMode="External"/><Relationship Id="rId_hyperlink_7234" Type="http://schemas.openxmlformats.org/officeDocument/2006/relationships/hyperlink" Target="http://&#1101;&#1083;&#1077;&#1082;&#1090;&#1088;&#1086;-&#1084;&#1072;&#1088;&#1082;&#1077;&#1090;.&#1088;&#1092;/product/239589/gubka-dlya-ochistki-payalnogo-zhala-35-x-45-mm-zheltaya/" TargetMode="External"/><Relationship Id="rId_hyperlink_7235" Type="http://schemas.openxmlformats.org/officeDocument/2006/relationships/hyperlink" Target="http://&#1101;&#1083;&#1077;&#1082;&#1090;&#1088;&#1086;-&#1084;&#1072;&#1088;&#1082;&#1077;&#1090;.&#1088;&#1092;/product/239588/gubka-dlya-ochistki-payalnogo-zhala-35-x-45-mm-sinyaya/" TargetMode="External"/><Relationship Id="rId_hyperlink_7236" Type="http://schemas.openxmlformats.org/officeDocument/2006/relationships/hyperlink" Target="http://&#1101;&#1083;&#1077;&#1082;&#1090;&#1088;&#1086;-&#1084;&#1072;&#1088;&#1082;&#1077;&#1090;.&#1088;&#1092;/product/239591/gubka-dlya-ochistki-payalnogo-zhala-60-x-60-mm-zheltaya/" TargetMode="External"/><Relationship Id="rId_hyperlink_7237" Type="http://schemas.openxmlformats.org/officeDocument/2006/relationships/hyperlink" Target="http://&#1101;&#1083;&#1077;&#1082;&#1090;&#1088;&#1086;-&#1084;&#1072;&#1088;&#1082;&#1077;&#1090;.&#1088;&#1092;/product/239590/gubka-dlya-ochistki-payalnogo-zhala-60-x-60-mm-sinyaya/" TargetMode="External"/><Relationship Id="rId_hyperlink_7238" Type="http://schemas.openxmlformats.org/officeDocument/2006/relationships/hyperlink" Target="http://&#1101;&#1083;&#1077;&#1082;&#1090;&#1088;&#1086;-&#1084;&#1072;&#1088;&#1082;&#1077;&#1090;.&#1088;&#1092;/product/165227/gubka-dlya-chistki-payalnikov-5636/" TargetMode="External"/><Relationship Id="rId_hyperlink_7239" Type="http://schemas.openxmlformats.org/officeDocument/2006/relationships/hyperlink" Target="http://&#1101;&#1083;&#1077;&#1082;&#1090;&#1088;&#1086;-&#1084;&#1072;&#1088;&#1082;&#1077;&#1090;.&#1088;&#1092;/product/169856/igly-dlya-demontazha-elektronnyh-komponentov-8-predmetov-08-20mm/" TargetMode="External"/><Relationship Id="rId_hyperlink_7240" Type="http://schemas.openxmlformats.org/officeDocument/2006/relationships/hyperlink" Target="http://&#1101;&#1083;&#1077;&#1082;&#1090;&#1088;&#1086;-&#1084;&#1072;&#1088;&#1082;&#1077;&#1090;.&#1088;&#1092;/product/246035/izopropanol-30-ml-tehnohim/" TargetMode="External"/><Relationship Id="rId_hyperlink_7241" Type="http://schemas.openxmlformats.org/officeDocument/2006/relationships/hyperlink" Target="http://&#1101;&#1083;&#1077;&#1082;&#1090;&#1088;&#1086;-&#1084;&#1072;&#1088;&#1082;&#1077;&#1090;.&#1088;&#1092;/product/245491/izopropanol-100-ml-tehnohim/" TargetMode="External"/><Relationship Id="rId_hyperlink_7242" Type="http://schemas.openxmlformats.org/officeDocument/2006/relationships/hyperlink" Target="http://&#1101;&#1083;&#1077;&#1082;&#1090;&#1088;&#1086;-&#1084;&#1072;&#1088;&#1082;&#1077;&#1090;.&#1088;&#1092;/product/142290/nashatyr-30g/" TargetMode="External"/><Relationship Id="rId_hyperlink_7243" Type="http://schemas.openxmlformats.org/officeDocument/2006/relationships/hyperlink" Target="http://&#1101;&#1083;&#1077;&#1082;&#1090;&#1088;&#1086;-&#1084;&#1072;&#1088;&#1082;&#1077;&#1090;.&#1088;&#1092;/product/244753/opletka-dlya-udaleniya-pripoya-15mm-dlina-15m-wick/" TargetMode="External"/><Relationship Id="rId_hyperlink_7244" Type="http://schemas.openxmlformats.org/officeDocument/2006/relationships/hyperlink" Target="http://&#1101;&#1083;&#1077;&#1082;&#1090;&#1088;&#1086;-&#1084;&#1072;&#1088;&#1082;&#1077;&#1090;.&#1088;&#1092;/product/145296/opletka-dlya-udaleniya-pripoya-15mm-15m-box2-rolika-rexant-09-3052/" TargetMode="External"/><Relationship Id="rId_hyperlink_7245" Type="http://schemas.openxmlformats.org/officeDocument/2006/relationships/hyperlink" Target="http://&#1101;&#1083;&#1077;&#1082;&#1090;&#1088;&#1086;-&#1084;&#1072;&#1088;&#1082;&#1077;&#1090;.&#1088;&#1092;/product/149792/opletka-dlya-udaleniya-pripoya-1mm-15m-rexant-09-3001/" TargetMode="External"/><Relationship Id="rId_hyperlink_7246" Type="http://schemas.openxmlformats.org/officeDocument/2006/relationships/hyperlink" Target="http://&#1101;&#1083;&#1077;&#1082;&#1090;&#1088;&#1086;-&#1084;&#1072;&#1088;&#1082;&#1077;&#1090;.&#1088;&#1092;/product/244752/opletka-dlya-udaleniya-pripoya-1mm-dlina-15m-wick/" TargetMode="External"/><Relationship Id="rId_hyperlink_7247" Type="http://schemas.openxmlformats.org/officeDocument/2006/relationships/hyperlink" Target="http://&#1101;&#1083;&#1077;&#1082;&#1090;&#1088;&#1086;-&#1084;&#1072;&#1088;&#1082;&#1077;&#1090;.&#1088;&#1092;/product/234529/opletka-dlya-udaleniya-pripoya-1mm-dlina-15m-zd-180/" TargetMode="External"/><Relationship Id="rId_hyperlink_7248" Type="http://schemas.openxmlformats.org/officeDocument/2006/relationships/hyperlink" Target="http://&#1101;&#1083;&#1077;&#1082;&#1090;&#1088;&#1086;-&#1084;&#1072;&#1088;&#1082;&#1077;&#1090;.&#1088;&#1092;/product/226965/opletka-dlya-udaleniya-pripoya-25mm-15m-rexant/" TargetMode="External"/><Relationship Id="rId_hyperlink_7249" Type="http://schemas.openxmlformats.org/officeDocument/2006/relationships/hyperlink" Target="http://&#1101;&#1083;&#1077;&#1082;&#1090;&#1088;&#1086;-&#1084;&#1072;&#1088;&#1082;&#1077;&#1090;.&#1088;&#1092;/product/239523/opletka-dlya-udaleniya-pripoya-25mm-dlina-15m/" TargetMode="External"/><Relationship Id="rId_hyperlink_7250" Type="http://schemas.openxmlformats.org/officeDocument/2006/relationships/hyperlink" Target="http://&#1101;&#1083;&#1077;&#1082;&#1090;&#1088;&#1086;-&#1084;&#1072;&#1088;&#1082;&#1077;&#1090;.&#1088;&#1092;/product/145297/opletka-dlya-udaleniya-pripoya-25mm-15m-box2-rolika-rexant-09-3053/" TargetMode="External"/><Relationship Id="rId_hyperlink_7251" Type="http://schemas.openxmlformats.org/officeDocument/2006/relationships/hyperlink" Target="http://&#1101;&#1083;&#1077;&#1082;&#1090;&#1088;&#1086;-&#1084;&#1072;&#1088;&#1082;&#1077;&#1090;.&#1088;&#1092;/product/239522/opletka-dlya-udaleniya-pripoya-2mm-dlina-15m/" TargetMode="External"/><Relationship Id="rId_hyperlink_7252" Type="http://schemas.openxmlformats.org/officeDocument/2006/relationships/hyperlink" Target="http://&#1101;&#1083;&#1077;&#1082;&#1090;&#1088;&#1086;-&#1084;&#1072;&#1088;&#1082;&#1077;&#1090;.&#1088;&#1092;/product/235413/opletka-dlya-udaleniya-pripoya-2mm-dlina-15m-zd-180/" TargetMode="External"/><Relationship Id="rId_hyperlink_7253" Type="http://schemas.openxmlformats.org/officeDocument/2006/relationships/hyperlink" Target="http://&#1101;&#1083;&#1077;&#1082;&#1090;&#1088;&#1086;-&#1084;&#1072;&#1088;&#1082;&#1077;&#1090;.&#1088;&#1092;/product/244754/opletka-dlya-udaleniya-pripoya-2mm-dlina-15m-wick/" TargetMode="External"/><Relationship Id="rId_hyperlink_7254" Type="http://schemas.openxmlformats.org/officeDocument/2006/relationships/hyperlink" Target="http://&#1101;&#1083;&#1077;&#1082;&#1090;&#1088;&#1086;-&#1084;&#1072;&#1088;&#1082;&#1077;&#1090;.&#1088;&#1092;/product/239525/opletka-dlya-udaleniya-pripoya-35mm-dlina-15m/" TargetMode="External"/><Relationship Id="rId_hyperlink_7255" Type="http://schemas.openxmlformats.org/officeDocument/2006/relationships/hyperlink" Target="http://&#1101;&#1083;&#1077;&#1082;&#1090;&#1088;&#1086;-&#1084;&#1072;&#1088;&#1082;&#1077;&#1090;.&#1088;&#1092;/product/226550/opletka-dlya-udaleniya-pripoya-3mm-15m-rexant/" TargetMode="External"/><Relationship Id="rId_hyperlink_7256" Type="http://schemas.openxmlformats.org/officeDocument/2006/relationships/hyperlink" Target="http://&#1101;&#1083;&#1077;&#1082;&#1090;&#1088;&#1086;-&#1084;&#1072;&#1088;&#1082;&#1077;&#1090;.&#1088;&#1092;/product/239524/opletka-dlya-udaleniya-pripoya-3mm-dlina-15m/" TargetMode="External"/><Relationship Id="rId_hyperlink_7257" Type="http://schemas.openxmlformats.org/officeDocument/2006/relationships/hyperlink" Target="http://&#1101;&#1083;&#1077;&#1082;&#1090;&#1088;&#1086;-&#1084;&#1072;&#1088;&#1082;&#1077;&#1090;.&#1088;&#1092;/product/234530/opletka-dlya-udaleniya-pripoya-3mm-dlina-15m-zd-180/" TargetMode="External"/><Relationship Id="rId_hyperlink_7258" Type="http://schemas.openxmlformats.org/officeDocument/2006/relationships/hyperlink" Target="http://&#1101;&#1083;&#1077;&#1082;&#1090;&#1088;&#1086;-&#1084;&#1072;&#1088;&#1082;&#1077;&#1090;.&#1088;&#1092;/product/244798/opletka-dlya-udaleniya-pripoya-25mm-dlina-15m-wick/" TargetMode="External"/><Relationship Id="rId_hyperlink_7259" Type="http://schemas.openxmlformats.org/officeDocument/2006/relationships/hyperlink" Target="http://&#1101;&#1083;&#1077;&#1082;&#1090;&#1088;&#1086;-&#1084;&#1072;&#1088;&#1082;&#1077;&#1090;.&#1088;&#1092;/product/244755/opletka-dlya-udaleniya-pripoya-3mm-dlina-15m-wick/" TargetMode="External"/><Relationship Id="rId_hyperlink_7260" Type="http://schemas.openxmlformats.org/officeDocument/2006/relationships/hyperlink" Target="http://&#1101;&#1083;&#1077;&#1082;&#1090;&#1088;&#1086;-&#1084;&#1072;&#1088;&#1082;&#1077;&#1090;.&#1088;&#1092;/product/248987/opletka-dlya-udaleniya-pripoya-4mm-dlina-15m-wick/" TargetMode="External"/><Relationship Id="rId_hyperlink_7261" Type="http://schemas.openxmlformats.org/officeDocument/2006/relationships/hyperlink" Target="http://&#1101;&#1083;&#1077;&#1082;&#1090;&#1088;&#1086;-&#1084;&#1072;&#1088;&#1082;&#1077;&#1090;.&#1088;&#1092;/product/239554/ochistitel-zhala-payalnika-ot-pripoya-v-zheleznoy-banke/" TargetMode="External"/><Relationship Id="rId_hyperlink_7262" Type="http://schemas.openxmlformats.org/officeDocument/2006/relationships/hyperlink" Target="http://&#1101;&#1083;&#1077;&#1082;&#1090;&#1088;&#1086;-&#1084;&#1072;&#1088;&#1082;&#1077;&#1090;.&#1088;&#1092;/product/135384/ochistitel-ot-flyusa-solins-flux-off-400ml-aerozol/" TargetMode="External"/><Relationship Id="rId_hyperlink_7263" Type="http://schemas.openxmlformats.org/officeDocument/2006/relationships/hyperlink" Target="http://&#1101;&#1083;&#1077;&#1082;&#1090;&#1088;&#1086;-&#1084;&#1072;&#1088;&#1082;&#1077;&#1090;.&#1088;&#1092;/product/239458/ochistitel-spirtovoy-dlya-elekoborudovaniya-solins-cleaner-400ml/" TargetMode="External"/><Relationship Id="rId_hyperlink_7264" Type="http://schemas.openxmlformats.org/officeDocument/2006/relationships/hyperlink" Target="http://&#1101;&#1083;&#1077;&#1082;&#1090;&#1088;&#1086;-&#1084;&#1072;&#1088;&#1082;&#1077;&#1090;.&#1088;&#1092;/product/235567/ochistitel-universalnyy-izopropilovyy-spirt-100ml-connector/" TargetMode="External"/><Relationship Id="rId_hyperlink_7265" Type="http://schemas.openxmlformats.org/officeDocument/2006/relationships/hyperlink" Target="http://&#1101;&#1083;&#1077;&#1082;&#1090;&#1088;&#1086;-&#1084;&#1072;&#1088;&#1082;&#1077;&#1090;.&#1088;&#1092;/product/243030/ochistitel-universalnyy-izopropilovyy-spirt-500ml-connector/" TargetMode="External"/><Relationship Id="rId_hyperlink_7266" Type="http://schemas.openxmlformats.org/officeDocument/2006/relationships/hyperlink" Target="http://&#1101;&#1083;&#1077;&#1082;&#1090;&#1088;&#1086;-&#1084;&#1072;&#1088;&#1082;&#1077;&#1090;.&#1088;&#1092;/product/145299/ochistitel-universalnyy-200ml-izopropilovyy-spirt-s-raspylitelem-rexant-09-4105/" TargetMode="External"/><Relationship Id="rId_hyperlink_7267" Type="http://schemas.openxmlformats.org/officeDocument/2006/relationships/hyperlink" Target="http://&#1101;&#1083;&#1077;&#1082;&#1090;&#1088;&#1086;-&#1084;&#1072;&#1088;&#1082;&#1077;&#1090;.&#1088;&#1092;/product/218034/rastvoritel-kanifoli-100ml-connector/" TargetMode="External"/><Relationship Id="rId_hyperlink_7268" Type="http://schemas.openxmlformats.org/officeDocument/2006/relationships/hyperlink" Target="http://&#1101;&#1083;&#1077;&#1082;&#1090;&#1088;&#1086;-&#1084;&#1072;&#1088;&#1082;&#1077;&#1090;.&#1088;&#1092;/product/169362/szhizhennyy-gaz-dlya-produvki-ot-pyli-solins-duster-400-ml/" TargetMode="External"/><Relationship Id="rId_hyperlink_7269" Type="http://schemas.openxmlformats.org/officeDocument/2006/relationships/hyperlink" Target="http://&#1101;&#1083;&#1077;&#1082;&#1090;&#1088;&#1086;-&#1084;&#1072;&#1088;&#1082;&#1077;&#1090;.&#1088;&#1092;/product/218032/udalitel-flyusa-100ml-connector/" TargetMode="External"/><Relationship Id="rId_hyperlink_7270" Type="http://schemas.openxmlformats.org/officeDocument/2006/relationships/hyperlink" Target="http://&#1101;&#1083;&#1077;&#1082;&#1090;&#1088;&#1086;-&#1084;&#1072;&#1088;&#1082;&#1077;&#1090;.&#1088;&#1092;/product/245183/universalnyy-rastvoritel-ochistitel-kalosha-500ml-himavto/" TargetMode="External"/><Relationship Id="rId_hyperlink_7271" Type="http://schemas.openxmlformats.org/officeDocument/2006/relationships/hyperlink" Target="http://&#1101;&#1083;&#1077;&#1082;&#1090;&#1088;&#1086;-&#1084;&#1072;&#1088;&#1082;&#1077;&#1090;.&#1088;&#1092;/product/131512/pripoy-2mm-l-2m-pos-61-6700/" TargetMode="External"/><Relationship Id="rId_hyperlink_7272" Type="http://schemas.openxmlformats.org/officeDocument/2006/relationships/hyperlink" Target="http://&#1101;&#1083;&#1077;&#1082;&#1090;&#1088;&#1086;-&#1084;&#1072;&#1088;&#1082;&#1077;&#1090;.&#1088;&#1092;/product/174296/pripoy-8mm-175gr-l-400mm-pos-40-prutok-12745/" TargetMode="External"/><Relationship Id="rId_hyperlink_7273" Type="http://schemas.openxmlformats.org/officeDocument/2006/relationships/hyperlink" Target="http://&#1101;&#1083;&#1077;&#1082;&#1090;&#1088;&#1086;-&#1084;&#1072;&#1088;&#1082;&#1077;&#1090;.&#1088;&#1092;/product/174297/pripoy-8mm-175gr-l-400mm-pos-61-prutok/" TargetMode="External"/><Relationship Id="rId_hyperlink_7274" Type="http://schemas.openxmlformats.org/officeDocument/2006/relationships/hyperlink" Target="http://&#1101;&#1083;&#1077;&#1082;&#1090;&#1088;&#1086;-&#1084;&#1072;&#1088;&#1082;&#1077;&#1090;.&#1088;&#1092;/product/148120/pripoy-8mm-190gr-l-400mm-pos-30-prutok-337681/" TargetMode="External"/><Relationship Id="rId_hyperlink_7275" Type="http://schemas.openxmlformats.org/officeDocument/2006/relationships/hyperlink" Target="http://&#1101;&#1083;&#1077;&#1082;&#1090;&#1088;&#1086;-&#1084;&#1072;&#1088;&#1082;&#1077;&#1090;.&#1088;&#1092;/product/250096/pripoy-felders-serebrom-iso-core-el-sn96ag4-d1-cena-za-1m/" TargetMode="External"/><Relationship Id="rId_hyperlink_7276" Type="http://schemas.openxmlformats.org/officeDocument/2006/relationships/hyperlink" Target="http://&#1101;&#1083;&#1077;&#1082;&#1090;&#1088;&#1086;-&#1084;&#1072;&#1088;&#1082;&#1077;&#1090;.&#1088;&#1092;/product/229616/pripoy-dlya-payki-mednyh-trub-13h32mm/" TargetMode="External"/><Relationship Id="rId_hyperlink_7277" Type="http://schemas.openxmlformats.org/officeDocument/2006/relationships/hyperlink" Target="http://&#1101;&#1083;&#1077;&#1082;&#1090;&#1088;&#1086;-&#1084;&#1072;&#1088;&#1082;&#1077;&#1090;.&#1088;&#1092;/product/245515/pripoy-pos-61-15gr-connector/" TargetMode="External"/><Relationship Id="rId_hyperlink_7278" Type="http://schemas.openxmlformats.org/officeDocument/2006/relationships/hyperlink" Target="http://&#1101;&#1083;&#1077;&#1082;&#1090;&#1088;&#1086;-&#1084;&#1072;&#1088;&#1082;&#1077;&#1090;.&#1088;&#1092;/product/245514/pripoy-pos-61-25grconnector/" TargetMode="External"/><Relationship Id="rId_hyperlink_7279" Type="http://schemas.openxmlformats.org/officeDocument/2006/relationships/hyperlink" Target="http://&#1101;&#1083;&#1077;&#1082;&#1090;&#1088;&#1086;-&#1084;&#1072;&#1088;&#1082;&#1077;&#1090;.&#1088;&#1092;/product/250163/pripoy-provoloka-08-mm-20gr-pos-61-kolba/" TargetMode="External"/><Relationship Id="rId_hyperlink_7280" Type="http://schemas.openxmlformats.org/officeDocument/2006/relationships/hyperlink" Target="http://&#1101;&#1083;&#1077;&#1082;&#1090;&#1088;&#1086;-&#1084;&#1072;&#1088;&#1082;&#1077;&#1090;.&#1088;&#1092;/product/250164/pripoy-provoloka-10-mm-10gr-pos-61-kolba/" TargetMode="External"/><Relationship Id="rId_hyperlink_7281" Type="http://schemas.openxmlformats.org/officeDocument/2006/relationships/hyperlink" Target="http://&#1101;&#1083;&#1077;&#1082;&#1090;&#1088;&#1086;-&#1084;&#1072;&#1088;&#1082;&#1077;&#1090;.&#1088;&#1092;/product/250165/pripoy-provoloka-10-mm-20gr-pos-61-kolba/" TargetMode="External"/><Relationship Id="rId_hyperlink_7282" Type="http://schemas.openxmlformats.org/officeDocument/2006/relationships/hyperlink" Target="http://&#1101;&#1083;&#1077;&#1082;&#1090;&#1088;&#1086;-&#1084;&#1072;&#1088;&#1082;&#1077;&#1090;.&#1088;&#1092;/product/239528/pripoy-provoloka-20-mm-10gr-pos-61-kolba/" TargetMode="External"/><Relationship Id="rId_hyperlink_7283" Type="http://schemas.openxmlformats.org/officeDocument/2006/relationships/hyperlink" Target="http://&#1101;&#1083;&#1077;&#1082;&#1090;&#1088;&#1086;-&#1084;&#1072;&#1088;&#1082;&#1077;&#1090;.&#1088;&#1092;/product/250167/pripoy-provoloka-20-mm-20gr-pos-61-kolba/" TargetMode="External"/><Relationship Id="rId_hyperlink_7284" Type="http://schemas.openxmlformats.org/officeDocument/2006/relationships/hyperlink" Target="http://&#1101;&#1083;&#1077;&#1082;&#1090;&#1088;&#1086;-&#1084;&#1072;&#1088;&#1082;&#1077;&#1090;.&#1088;&#1092;/product/241038/pripoy-spiralka-pos-61-10gr/" TargetMode="External"/><Relationship Id="rId_hyperlink_7285" Type="http://schemas.openxmlformats.org/officeDocument/2006/relationships/hyperlink" Target="http://&#1101;&#1083;&#1077;&#1082;&#1090;&#1088;&#1086;-&#1084;&#1072;&#1088;&#1082;&#1077;&#1090;.&#1088;&#1092;/product/241039/pripoy-spiralka-pos-61-20gr/" TargetMode="External"/><Relationship Id="rId_hyperlink_7286" Type="http://schemas.openxmlformats.org/officeDocument/2006/relationships/hyperlink" Target="http://&#1101;&#1083;&#1077;&#1082;&#1090;&#1088;&#1086;-&#1084;&#1072;&#1088;&#1082;&#1077;&#1090;.&#1088;&#1092;/product/128170/pripoy-s-kanifolyu-03mm-45gr-183-c-katushka-sn63pb37flyus-1-3-hx-t100/" TargetMode="External"/><Relationship Id="rId_hyperlink_7287" Type="http://schemas.openxmlformats.org/officeDocument/2006/relationships/hyperlink" Target="http://&#1101;&#1083;&#1077;&#1082;&#1090;&#1088;&#1086;-&#1084;&#1072;&#1088;&#1082;&#1077;&#1090;.&#1088;&#1092;/product/128171/pripoy-s-kanifolyu-04mm-45gr-183-c-katushka-sn63pb37flyus-1-3-hx-t100/" TargetMode="External"/><Relationship Id="rId_hyperlink_7288" Type="http://schemas.openxmlformats.org/officeDocument/2006/relationships/hyperlink" Target="http://&#1101;&#1083;&#1077;&#1082;&#1090;&#1088;&#1086;-&#1084;&#1072;&#1088;&#1082;&#1077;&#1090;.&#1088;&#1092;/product/128172/pripoy-s-kanifolyu-05mm-45gr-183-c-katushka-sn63pb37flyus-1-3-hx-t100/" TargetMode="External"/><Relationship Id="rId_hyperlink_7289" Type="http://schemas.openxmlformats.org/officeDocument/2006/relationships/hyperlink" Target="http://&#1101;&#1083;&#1077;&#1082;&#1090;&#1088;&#1086;-&#1084;&#1072;&#1088;&#1082;&#1077;&#1090;.&#1088;&#1092;/product/128173/pripoy-s-kanifolyu-06mm-45gr-183-c-katushka-sn63pb37flyus-1-3-hx-t100/" TargetMode="External"/><Relationship Id="rId_hyperlink_7290" Type="http://schemas.openxmlformats.org/officeDocument/2006/relationships/hyperlink" Target="http://&#1101;&#1083;&#1077;&#1082;&#1090;&#1088;&#1086;-&#1084;&#1072;&#1088;&#1082;&#1077;&#1090;.&#1088;&#1092;/product/143513/pripoy-s-kanifolyu-08mm-l-1m-pos-61-rexant-09-3108/" TargetMode="External"/><Relationship Id="rId_hyperlink_7291" Type="http://schemas.openxmlformats.org/officeDocument/2006/relationships/hyperlink" Target="http://&#1101;&#1083;&#1077;&#1082;&#1090;&#1088;&#1086;-&#1084;&#1072;&#1088;&#1082;&#1077;&#1090;.&#1088;&#1092;/product/221429/pripoy-s-kanifolyu-10mm-10gr-pos-30-kolba-rexant-09-3099/" TargetMode="External"/><Relationship Id="rId_hyperlink_7292" Type="http://schemas.openxmlformats.org/officeDocument/2006/relationships/hyperlink" Target="http://&#1101;&#1083;&#1077;&#1082;&#1090;&#1088;&#1086;-&#1084;&#1072;&#1088;&#1082;&#1077;&#1090;.&#1088;&#1092;/product/221430/pripoy-s-kanifolyu-10mm-10gr-pos-40-kolba-rexant-09-3100/" TargetMode="External"/><Relationship Id="rId_hyperlink_7293" Type="http://schemas.openxmlformats.org/officeDocument/2006/relationships/hyperlink" Target="http://&#1101;&#1083;&#1077;&#1082;&#1090;&#1088;&#1086;-&#1084;&#1072;&#1088;&#1082;&#1077;&#1090;.&#1088;&#1092;/product/127162/pripoy-s-kanifolyu-10mm-10gr-pos-61-kolba-rexant-09-3101/" TargetMode="External"/><Relationship Id="rId_hyperlink_7294" Type="http://schemas.openxmlformats.org/officeDocument/2006/relationships/hyperlink" Target="http://&#1101;&#1083;&#1077;&#1082;&#1090;&#1088;&#1086;-&#1084;&#1072;&#1088;&#1082;&#1077;&#1090;.&#1088;&#1092;/product/221431/pripoy-s-kanifolyu-10mm-10gr-pos-90-kolba-rexant-09-3102/" TargetMode="External"/><Relationship Id="rId_hyperlink_7295" Type="http://schemas.openxmlformats.org/officeDocument/2006/relationships/hyperlink" Target="http://&#1101;&#1083;&#1077;&#1082;&#1090;&#1088;&#1086;-&#1084;&#1072;&#1088;&#1082;&#1077;&#1090;.&#1088;&#1092;/product/143512/pripoy-s-kanifolyu-10mm-l-1m-pos-61-rexant-09-3110/" TargetMode="External"/><Relationship Id="rId_hyperlink_7296" Type="http://schemas.openxmlformats.org/officeDocument/2006/relationships/hyperlink" Target="http://&#1101;&#1083;&#1077;&#1082;&#1090;&#1088;&#1086;-&#1084;&#1072;&#1088;&#1082;&#1077;&#1090;.&#1088;&#1092;/product/143514/pripoy-s-kanifolyu-15mm-l-1m-pos-61-rexant-09-3115/" TargetMode="External"/><Relationship Id="rId_hyperlink_7297" Type="http://schemas.openxmlformats.org/officeDocument/2006/relationships/hyperlink" Target="http://&#1101;&#1083;&#1077;&#1082;&#1090;&#1088;&#1086;-&#1084;&#1072;&#1088;&#1082;&#1077;&#1090;.&#1088;&#1092;/product/122325/pripoy-s-kanifolyu-20mm-10gr-pos-61-up-paket/" TargetMode="External"/><Relationship Id="rId_hyperlink_7298" Type="http://schemas.openxmlformats.org/officeDocument/2006/relationships/hyperlink" Target="http://&#1101;&#1083;&#1077;&#1082;&#1090;&#1088;&#1086;-&#1084;&#1072;&#1088;&#1082;&#1077;&#1090;.&#1088;&#1092;/product/184262/pripoy-s-kanifolyu-20mm-15gr-pos-61-up-paket/" TargetMode="External"/><Relationship Id="rId_hyperlink_7299" Type="http://schemas.openxmlformats.org/officeDocument/2006/relationships/hyperlink" Target="http://&#1101;&#1083;&#1077;&#1082;&#1090;&#1088;&#1086;-&#1084;&#1072;&#1088;&#1082;&#1077;&#1090;.&#1088;&#1092;/product/184263/pripoy-s-kanifolyu-20mm-20gr-pos-61-up-paket/" TargetMode="External"/><Relationship Id="rId_hyperlink_7300" Type="http://schemas.openxmlformats.org/officeDocument/2006/relationships/hyperlink" Target="http://&#1101;&#1083;&#1077;&#1082;&#1090;&#1088;&#1086;-&#1084;&#1072;&#1088;&#1082;&#1077;&#1090;.&#1088;&#1092;/product/184264/pripoy-s-kanifolyu-20mm-25gr-pos-61-up-paket/" TargetMode="External"/><Relationship Id="rId_hyperlink_7301" Type="http://schemas.openxmlformats.org/officeDocument/2006/relationships/hyperlink" Target="http://&#1101;&#1083;&#1077;&#1082;&#1090;&#1088;&#1086;-&#1084;&#1072;&#1088;&#1082;&#1077;&#1090;.&#1088;&#1092;/product/237381/pripoy-s-kanifolyu-pos-60-kolba-bolshaya/" TargetMode="External"/><Relationship Id="rId_hyperlink_7302" Type="http://schemas.openxmlformats.org/officeDocument/2006/relationships/hyperlink" Target="http://&#1101;&#1083;&#1077;&#1082;&#1090;&#1088;&#1086;-&#1084;&#1072;&#1088;&#1082;&#1077;&#1090;.&#1088;&#1092;/product/237382/pripoy-s-kanifolyu-pos-60-kolba-malaya/" TargetMode="External"/><Relationship Id="rId_hyperlink_7303" Type="http://schemas.openxmlformats.org/officeDocument/2006/relationships/hyperlink" Target="http://&#1101;&#1083;&#1077;&#1082;&#1090;&#1088;&#1086;-&#1084;&#1072;&#1088;&#1082;&#1077;&#1090;.&#1088;&#1092;/product/241042/pripoy-s-kanifolyu-pos-60-10gr/" TargetMode="External"/><Relationship Id="rId_hyperlink_7304" Type="http://schemas.openxmlformats.org/officeDocument/2006/relationships/hyperlink" Target="http://&#1101;&#1083;&#1077;&#1082;&#1090;&#1088;&#1086;-&#1084;&#1072;&#1088;&#1082;&#1077;&#1090;.&#1088;&#1092;/product/241043/pripoy-s-kanifolyu-pos-60-15gr/" TargetMode="External"/><Relationship Id="rId_hyperlink_7305" Type="http://schemas.openxmlformats.org/officeDocument/2006/relationships/hyperlink" Target="http://&#1101;&#1083;&#1077;&#1082;&#1090;&#1088;&#1086;-&#1084;&#1072;&#1088;&#1082;&#1077;&#1090;.&#1088;&#1092;/product/241044/pripoy-s-kanifolyu-pos-60-20gr/" TargetMode="External"/><Relationship Id="rId_hyperlink_7306" Type="http://schemas.openxmlformats.org/officeDocument/2006/relationships/hyperlink" Target="http://&#1101;&#1083;&#1077;&#1082;&#1090;&#1088;&#1086;-&#1084;&#1072;&#1088;&#1082;&#1077;&#1090;.&#1088;&#1092;/product/243032/pripoy-s-kanifolyu-pos-60-25gr/" TargetMode="External"/><Relationship Id="rId_hyperlink_7307" Type="http://schemas.openxmlformats.org/officeDocument/2006/relationships/hyperlink" Target="http://&#1101;&#1083;&#1077;&#1082;&#1090;&#1088;&#1086;-&#1084;&#1072;&#1088;&#1082;&#1077;&#1090;.&#1088;&#1092;/product/241045/pripoy-s-kanifolyu-pos-61-15gr-connector/" TargetMode="External"/><Relationship Id="rId_hyperlink_7308" Type="http://schemas.openxmlformats.org/officeDocument/2006/relationships/hyperlink" Target="http://&#1101;&#1083;&#1077;&#1082;&#1090;&#1088;&#1086;-&#1084;&#1072;&#1088;&#1082;&#1077;&#1090;.&#1088;&#1092;/product/241046/pripoy-s-kanifolyu-pos-61-25grconnector/" TargetMode="External"/><Relationship Id="rId_hyperlink_7309" Type="http://schemas.openxmlformats.org/officeDocument/2006/relationships/hyperlink" Target="http://&#1101;&#1083;&#1077;&#1082;&#1090;&#1088;&#1086;-&#1084;&#1072;&#1088;&#1082;&#1077;&#1090;.&#1088;&#1092;/product/241040/pripoy-s-kanifolyu-spiralka-pos-61-10gr/" TargetMode="External"/><Relationship Id="rId_hyperlink_7310" Type="http://schemas.openxmlformats.org/officeDocument/2006/relationships/hyperlink" Target="http://&#1101;&#1083;&#1077;&#1082;&#1090;&#1088;&#1086;-&#1084;&#1072;&#1088;&#1082;&#1077;&#1090;.&#1088;&#1092;/product/241041/pripoy-s-kanifolyu-spiralka-pos-61-20gr/" TargetMode="External"/><Relationship Id="rId_hyperlink_7311" Type="http://schemas.openxmlformats.org/officeDocument/2006/relationships/hyperlink" Target="http://&#1101;&#1083;&#1077;&#1082;&#1090;&#1088;&#1086;-&#1084;&#1072;&#1088;&#1082;&#1077;&#1090;.&#1088;&#1092;/product/154157/splav-vuda-50g-temperatura-plavleniya-60s/" TargetMode="External"/><Relationship Id="rId_hyperlink_7312" Type="http://schemas.openxmlformats.org/officeDocument/2006/relationships/hyperlink" Target="http://&#1101;&#1083;&#1077;&#1082;&#1090;&#1088;&#1086;-&#1084;&#1072;&#1088;&#1082;&#1077;&#1090;.&#1088;&#1092;/product/237383/splav-roze-50g-temperatura-plavleniya-95s-connector/" TargetMode="External"/><Relationship Id="rId_hyperlink_7313" Type="http://schemas.openxmlformats.org/officeDocument/2006/relationships/hyperlink" Target="http://&#1101;&#1083;&#1077;&#1082;&#1090;&#1088;&#1086;-&#1084;&#1072;&#1088;&#1082;&#1077;&#1090;.&#1088;&#1092;/product/237384/flyus-dlya-alyuminiya-f-64-10ml-connector/" TargetMode="External"/><Relationship Id="rId_hyperlink_7314" Type="http://schemas.openxmlformats.org/officeDocument/2006/relationships/hyperlink" Target="http://&#1101;&#1083;&#1077;&#1082;&#1090;&#1088;&#1086;-&#1084;&#1072;&#1088;&#1082;&#1077;&#1090;.&#1088;&#1092;/product/237385/flyus-dlya-alyuminiya-f-64-15ml-connector/" TargetMode="External"/><Relationship Id="rId_hyperlink_7315" Type="http://schemas.openxmlformats.org/officeDocument/2006/relationships/hyperlink" Target="http://&#1101;&#1083;&#1077;&#1082;&#1090;&#1088;&#1086;-&#1084;&#1072;&#1088;&#1082;&#1077;&#1090;.&#1088;&#1092;/product/171724/flyus-dlya-alyuminiya-f-64-20ml-s-kistochkoy-connector/" TargetMode="External"/><Relationship Id="rId_hyperlink_7316" Type="http://schemas.openxmlformats.org/officeDocument/2006/relationships/hyperlink" Target="http://&#1101;&#1083;&#1077;&#1082;&#1090;&#1088;&#1086;-&#1084;&#1072;&#1088;&#1082;&#1077;&#1090;.&#1088;&#1092;/product/167497/flyus-dlya-alyuminiya-f-64-25ml-connector/" TargetMode="External"/><Relationship Id="rId_hyperlink_7317" Type="http://schemas.openxmlformats.org/officeDocument/2006/relationships/hyperlink" Target="http://&#1101;&#1083;&#1077;&#1082;&#1090;&#1088;&#1086;-&#1084;&#1072;&#1088;&#1082;&#1077;&#1090;.&#1088;&#1092;/product/147751/flyus-dlya-payki-f-34a-10ml-connector/" TargetMode="External"/><Relationship Id="rId_hyperlink_7318" Type="http://schemas.openxmlformats.org/officeDocument/2006/relationships/hyperlink" Target="http://&#1101;&#1083;&#1077;&#1082;&#1090;&#1088;&#1086;-&#1084;&#1072;&#1088;&#1082;&#1077;&#1090;.&#1088;&#1092;/product/237391/flyus-dlya-payki-f-34a-15ml-connector/" TargetMode="External"/><Relationship Id="rId_hyperlink_7319" Type="http://schemas.openxmlformats.org/officeDocument/2006/relationships/hyperlink" Target="http://&#1101;&#1083;&#1077;&#1082;&#1090;&#1088;&#1086;-&#1084;&#1072;&#1088;&#1082;&#1077;&#1090;.&#1088;&#1092;/product/237392/flyus-dlya-payki-f-34a-25ml-connector/" TargetMode="External"/><Relationship Id="rId_hyperlink_7320" Type="http://schemas.openxmlformats.org/officeDocument/2006/relationships/hyperlink" Target="http://&#1101;&#1083;&#1077;&#1082;&#1090;&#1088;&#1086;-&#1084;&#1072;&#1088;&#1082;&#1077;&#1090;.&#1088;&#1092;/product/237376/flyus-dlya-payki-bura-100g-connector/" TargetMode="External"/><Relationship Id="rId_hyperlink_7321" Type="http://schemas.openxmlformats.org/officeDocument/2006/relationships/hyperlink" Target="http://&#1101;&#1083;&#1077;&#1082;&#1090;&#1088;&#1086;-&#1084;&#1072;&#1088;&#1082;&#1077;&#1090;.&#1088;&#1092;/product/237377/flyus-dlya-payki-bura-250g-connector/" TargetMode="External"/><Relationship Id="rId_hyperlink_7322" Type="http://schemas.openxmlformats.org/officeDocument/2006/relationships/hyperlink" Target="http://&#1101;&#1083;&#1077;&#1082;&#1090;&#1088;&#1086;-&#1084;&#1072;&#1088;&#1082;&#1077;&#1090;.&#1088;&#1092;/product/237375/flyus-dlya-payki-bura-30g-connector/" TargetMode="External"/><Relationship Id="rId_hyperlink_7323" Type="http://schemas.openxmlformats.org/officeDocument/2006/relationships/hyperlink" Target="http://&#1101;&#1083;&#1077;&#1082;&#1090;&#1088;&#1086;-&#1084;&#1072;&#1088;&#1082;&#1077;&#1090;.&#1088;&#1092;/product/141655/zhir-payalnyy-connector/" TargetMode="External"/><Relationship Id="rId_hyperlink_7324" Type="http://schemas.openxmlformats.org/officeDocument/2006/relationships/hyperlink" Target="http://&#1101;&#1083;&#1077;&#1082;&#1090;&#1088;&#1086;-&#1084;&#1072;&#1088;&#1082;&#1077;&#1090;.&#1088;&#1092;/product/221896/pasta-payalnaya-20gr-sn63pb37-mechanic-xg30/" TargetMode="External"/><Relationship Id="rId_hyperlink_7325" Type="http://schemas.openxmlformats.org/officeDocument/2006/relationships/hyperlink" Target="http://&#1101;&#1083;&#1077;&#1082;&#1090;&#1088;&#1086;-&#1084;&#1072;&#1088;&#1082;&#1077;&#1090;.&#1088;&#1092;/product/243517/pasta-payalnaya-20gr-mechanic-v3s35/" TargetMode="External"/><Relationship Id="rId_hyperlink_7326" Type="http://schemas.openxmlformats.org/officeDocument/2006/relationships/hyperlink" Target="http://&#1101;&#1083;&#1077;&#1082;&#1090;&#1088;&#1086;-&#1084;&#1072;&#1088;&#1082;&#1077;&#1090;.&#1088;&#1092;/product/221897/pasta-payalnaya-35gr-sn63pb37-mechanic-xg50/" TargetMode="External"/><Relationship Id="rId_hyperlink_7327" Type="http://schemas.openxmlformats.org/officeDocument/2006/relationships/hyperlink" Target="http://&#1101;&#1083;&#1077;&#1082;&#1090;&#1088;&#1086;-&#1084;&#1072;&#1088;&#1082;&#1077;&#1090;.&#1088;&#1092;/product/245574/pasta-payalnaya-mechanic-xgsp40-35-g-payka-bga-komponentov/" TargetMode="External"/><Relationship Id="rId_hyperlink_7328" Type="http://schemas.openxmlformats.org/officeDocument/2006/relationships/hyperlink" Target="http://&#1101;&#1083;&#1077;&#1082;&#1090;&#1088;&#1086;-&#1084;&#1072;&#1088;&#1082;&#1077;&#1090;.&#1088;&#1092;/product/245575/payalnaya-pasta-mechanic-ms83-20-gflyus-dlya-payki-sn63pb37-w1/" TargetMode="External"/><Relationship Id="rId_hyperlink_7329" Type="http://schemas.openxmlformats.org/officeDocument/2006/relationships/hyperlink" Target="http://&#1101;&#1083;&#1077;&#1082;&#1090;&#1088;&#1086;-&#1084;&#1072;&#1088;&#1082;&#1077;&#1090;.&#1088;&#1092;/product/245576/payalnaya-pasta-mechanic-xg50-flyus-dlya-payki-sn63-pb37-35-g-dream-style/" TargetMode="External"/><Relationship Id="rId_hyperlink_7330" Type="http://schemas.openxmlformats.org/officeDocument/2006/relationships/hyperlink" Target="http://&#1101;&#1083;&#1077;&#1082;&#1090;&#1088;&#1086;-&#1084;&#1072;&#1088;&#1082;&#1077;&#1090;.&#1088;&#1092;/product/243202/porshen-dlya-vydavlivaniya-flyusa-ili-payalnoy-pasty-iz-tuby-dream-sc03/" TargetMode="External"/><Relationship Id="rId_hyperlink_7331" Type="http://schemas.openxmlformats.org/officeDocument/2006/relationships/hyperlink" Target="http://&#1101;&#1083;&#1077;&#1082;&#1090;&#1088;&#1086;-&#1084;&#1072;&#1088;&#1082;&#1077;&#1090;.&#1088;&#1092;/product/246067/flyus-bezotmyvochnyy-mechanic-no-226-dlya-payki-plat-iphone-cpu-10-ml-style/" TargetMode="External"/><Relationship Id="rId_hyperlink_7332" Type="http://schemas.openxmlformats.org/officeDocument/2006/relationships/hyperlink" Target="http://&#1101;&#1083;&#1077;&#1082;&#1090;&#1088;&#1086;-&#1084;&#1072;&#1088;&#1082;&#1077;&#1090;.&#1088;&#1092;/product/230977/flyus-gel-dlya-smd-komponentov-amtech-nc-559-asm-10ml-dream/" TargetMode="External"/><Relationship Id="rId_hyperlink_7333" Type="http://schemas.openxmlformats.org/officeDocument/2006/relationships/hyperlink" Target="http://&#1101;&#1083;&#1077;&#1082;&#1090;&#1088;&#1086;-&#1084;&#1072;&#1088;&#1082;&#1077;&#1090;.&#1088;&#1092;/product/171028/flyus-gel-dlya-payki-amtech-rma-223-podhodit-dlya-smdbga-komponentov-10ml/" TargetMode="External"/><Relationship Id="rId_hyperlink_7334" Type="http://schemas.openxmlformats.org/officeDocument/2006/relationships/hyperlink" Target="http://&#1101;&#1083;&#1077;&#1082;&#1090;&#1088;&#1086;-&#1084;&#1072;&#1088;&#1082;&#1077;&#1090;.&#1088;&#1092;/product/221441/flyus-gel-indikatornyy-banka-20g-tt-keller-09-3692/" TargetMode="External"/><Relationship Id="rId_hyperlink_7335" Type="http://schemas.openxmlformats.org/officeDocument/2006/relationships/hyperlink" Target="http://&#1101;&#1083;&#1077;&#1082;&#1090;&#1088;&#1086;-&#1084;&#1072;&#1088;&#1082;&#1077;&#1090;.&#1088;&#1092;/product/240719/flyus-dlya-payki-mechanic-uv10-bezgalogenovyy-10ml-igla-dozator-i-tolkatel-v-komplekte/" TargetMode="External"/><Relationship Id="rId_hyperlink_7336" Type="http://schemas.openxmlformats.org/officeDocument/2006/relationships/hyperlink" Target="http://&#1101;&#1083;&#1077;&#1082;&#1090;&#1088;&#1086;-&#1084;&#1072;&#1088;&#1082;&#1077;&#1090;.&#1088;&#1092;/product/158516/flyus-pasta-20gr-dlya-payki-radodetaley-medi-razlichnyh-matalov-connector/" TargetMode="External"/><Relationship Id="rId_hyperlink_7337" Type="http://schemas.openxmlformats.org/officeDocument/2006/relationships/hyperlink" Target="http://&#1101;&#1083;&#1077;&#1082;&#1090;&#1088;&#1086;-&#1084;&#1072;&#1088;&#1082;&#1077;&#1090;.&#1088;&#1092;/product/158517/flyus-pasta-2gr-shpric/" TargetMode="External"/><Relationship Id="rId_hyperlink_7338" Type="http://schemas.openxmlformats.org/officeDocument/2006/relationships/hyperlink" Target="http://&#1101;&#1083;&#1077;&#1082;&#1090;&#1088;&#1086;-&#1084;&#1072;&#1088;&#1082;&#1077;&#1090;.&#1088;&#1092;/product/239678/flyus-tt-indikatornyy-banka-15g-keller/" TargetMode="External"/><Relationship Id="rId_hyperlink_7339" Type="http://schemas.openxmlformats.org/officeDocument/2006/relationships/hyperlink" Target="http://&#1101;&#1083;&#1077;&#1082;&#1090;&#1088;&#1086;-&#1084;&#1072;&#1088;&#1082;&#1077;&#1090;.&#1088;&#1092;/product/243029/glicerin-gidrazinovyy-flyus-100ml-connector/" TargetMode="External"/><Relationship Id="rId_hyperlink_7340" Type="http://schemas.openxmlformats.org/officeDocument/2006/relationships/hyperlink" Target="http://&#1101;&#1083;&#1077;&#1082;&#1090;&#1088;&#1086;-&#1084;&#1072;&#1088;&#1082;&#1077;&#1090;.&#1088;&#1092;/product/142289/glicerin-gidrazinovyy-flyus-10mlsteklo/" TargetMode="External"/><Relationship Id="rId_hyperlink_7341" Type="http://schemas.openxmlformats.org/officeDocument/2006/relationships/hyperlink" Target="http://&#1101;&#1083;&#1077;&#1082;&#1090;&#1088;&#1086;-&#1084;&#1072;&#1088;&#1082;&#1077;&#1090;.&#1088;&#1092;/product/243027/glicerin-gidrazinovyy-flyus-15ml-connector/" TargetMode="External"/><Relationship Id="rId_hyperlink_7342" Type="http://schemas.openxmlformats.org/officeDocument/2006/relationships/hyperlink" Target="http://&#1101;&#1083;&#1077;&#1082;&#1090;&#1088;&#1086;-&#1084;&#1072;&#1088;&#1082;&#1077;&#1090;.&#1088;&#1092;/product/243028/glicerin-gidrazinovyy-flyus-50ml-connector/" TargetMode="External"/><Relationship Id="rId_hyperlink_7343" Type="http://schemas.openxmlformats.org/officeDocument/2006/relationships/hyperlink" Target="http://&#1101;&#1083;&#1077;&#1082;&#1090;&#1088;&#1086;-&#1084;&#1072;&#1088;&#1082;&#1077;&#1090;.&#1088;&#1092;/product/142284/glicerin-gidrazinovyy-flyus-s-kistochkoy-20ml/" TargetMode="External"/><Relationship Id="rId_hyperlink_7344" Type="http://schemas.openxmlformats.org/officeDocument/2006/relationships/hyperlink" Target="http://&#1101;&#1083;&#1077;&#1082;&#1090;&#1088;&#1086;-&#1084;&#1072;&#1088;&#1082;&#1077;&#1090;.&#1088;&#1092;/product/228028/flyus-tags-30ml-plastik-09-3660-sp-01072/" TargetMode="External"/><Relationship Id="rId_hyperlink_7345" Type="http://schemas.openxmlformats.org/officeDocument/2006/relationships/hyperlink" Target="http://&#1101;&#1083;&#1077;&#1082;&#1090;&#1088;&#1086;-&#1084;&#1072;&#1088;&#1082;&#1077;&#1090;.&#1088;&#1092;/product/154132/kanifol-zhidkaya-10ml-lux-connector/" TargetMode="External"/><Relationship Id="rId_hyperlink_7346" Type="http://schemas.openxmlformats.org/officeDocument/2006/relationships/hyperlink" Target="http://&#1101;&#1083;&#1077;&#1082;&#1090;&#1088;&#1086;-&#1084;&#1072;&#1088;&#1082;&#1077;&#1090;.&#1088;&#1092;/product/171698/kanifol-zhidkaya-15ml-lux-connector/" TargetMode="External"/><Relationship Id="rId_hyperlink_7347" Type="http://schemas.openxmlformats.org/officeDocument/2006/relationships/hyperlink" Target="http://&#1101;&#1083;&#1077;&#1082;&#1090;&#1088;&#1086;-&#1084;&#1072;&#1088;&#1082;&#1077;&#1090;.&#1088;&#1092;/product/171699/kanifol-zhidkaya-20g-s-kistochkoy-connector/" TargetMode="External"/><Relationship Id="rId_hyperlink_7348" Type="http://schemas.openxmlformats.org/officeDocument/2006/relationships/hyperlink" Target="http://&#1101;&#1083;&#1077;&#1082;&#1090;&#1088;&#1086;-&#1084;&#1072;&#1088;&#1082;&#1077;&#1090;.&#1088;&#1092;/product/171697/kanifol-zhidkaya-20ml-s-kistochkoy-lux-connector/" TargetMode="External"/><Relationship Id="rId_hyperlink_7349" Type="http://schemas.openxmlformats.org/officeDocument/2006/relationships/hyperlink" Target="http://&#1101;&#1083;&#1077;&#1082;&#1090;&#1088;&#1086;-&#1084;&#1072;&#1088;&#1082;&#1077;&#1090;.&#1088;&#1092;/product/171700/kanifol-zhidkaya-25ml-lux-connector/" TargetMode="External"/><Relationship Id="rId_hyperlink_7350" Type="http://schemas.openxmlformats.org/officeDocument/2006/relationships/hyperlink" Target="http://&#1101;&#1083;&#1077;&#1082;&#1090;&#1088;&#1086;-&#1084;&#1072;&#1088;&#1082;&#1077;&#1090;.&#1088;&#1092;/product/154133/kanifol-zhidkaya-50ml-lux-connector/" TargetMode="External"/><Relationship Id="rId_hyperlink_7351" Type="http://schemas.openxmlformats.org/officeDocument/2006/relationships/hyperlink" Target="http://&#1101;&#1083;&#1077;&#1082;&#1090;&#1088;&#1086;-&#1084;&#1072;&#1088;&#1082;&#1077;&#1090;.&#1088;&#1092;/product/171701/kanifol-zhidkaya-50ml-lux-connector/" TargetMode="External"/><Relationship Id="rId_hyperlink_7352" Type="http://schemas.openxmlformats.org/officeDocument/2006/relationships/hyperlink" Target="http://&#1101;&#1083;&#1077;&#1082;&#1090;&#1088;&#1086;-&#1084;&#1072;&#1088;&#1082;&#1077;&#1090;.&#1088;&#1092;/product/171702/kanifol-sosnovaya-100gr-klass-a-v-bannochke-connector/" TargetMode="External"/><Relationship Id="rId_hyperlink_7353" Type="http://schemas.openxmlformats.org/officeDocument/2006/relationships/hyperlink" Target="http://&#1101;&#1083;&#1077;&#1082;&#1090;&#1088;&#1086;-&#1084;&#1072;&#1088;&#1082;&#1077;&#1090;.&#1088;&#1092;/product/171703/kanifol-sosnovaya-10gr-klass-a-v-bannochke-connector/" TargetMode="External"/><Relationship Id="rId_hyperlink_7354" Type="http://schemas.openxmlformats.org/officeDocument/2006/relationships/hyperlink" Target="http://&#1101;&#1083;&#1077;&#1082;&#1090;&#1088;&#1086;-&#1084;&#1072;&#1088;&#1082;&#1077;&#1090;.&#1088;&#1092;/product/171705/kanifol-sosnovaya-20gr-klass-a-v-bannochke-connector/" TargetMode="External"/><Relationship Id="rId_hyperlink_7355" Type="http://schemas.openxmlformats.org/officeDocument/2006/relationships/hyperlink" Target="http://&#1101;&#1083;&#1077;&#1082;&#1090;&#1088;&#1086;-&#1084;&#1072;&#1088;&#1082;&#1077;&#1090;.&#1088;&#1092;/product/127138/kanifol-sosnovaya-20gr-v-bannochke/" TargetMode="External"/><Relationship Id="rId_hyperlink_7356" Type="http://schemas.openxmlformats.org/officeDocument/2006/relationships/hyperlink" Target="http://&#1101;&#1083;&#1077;&#1082;&#1090;&#1088;&#1086;-&#1084;&#1072;&#1088;&#1082;&#1077;&#1090;.&#1088;&#1092;/product/154134/kanifol-gel-aktiv-shpric-blister-connector/" TargetMode="External"/><Relationship Id="rId_hyperlink_7357" Type="http://schemas.openxmlformats.org/officeDocument/2006/relationships/hyperlink" Target="http://&#1101;&#1083;&#1077;&#1082;&#1090;&#1088;&#1086;-&#1084;&#1072;&#1088;&#1082;&#1077;&#1090;.&#1088;&#1092;/product/171707/kanifol-gel-shpric-blister-connector/" TargetMode="External"/><Relationship Id="rId_hyperlink_7358" Type="http://schemas.openxmlformats.org/officeDocument/2006/relationships/hyperlink" Target="http://&#1101;&#1083;&#1077;&#1082;&#1090;&#1088;&#1086;-&#1084;&#1072;&#1088;&#1082;&#1077;&#1090;.&#1088;&#1092;/product/171722/flyus-payalnyy-lti-120-lux-20ml-s-kistochkoy-bez-spirta-vodosmyvnoy-connector/" TargetMode="External"/><Relationship Id="rId_hyperlink_7359" Type="http://schemas.openxmlformats.org/officeDocument/2006/relationships/hyperlink" Target="http://&#1101;&#1083;&#1077;&#1082;&#1090;&#1088;&#1086;-&#1084;&#1072;&#1088;&#1082;&#1077;&#1090;.&#1088;&#1092;/product/149959/flyus-payalnyy-lti-120-lux-flakon-10ml-connector/" TargetMode="External"/><Relationship Id="rId_hyperlink_7360" Type="http://schemas.openxmlformats.org/officeDocument/2006/relationships/hyperlink" Target="http://&#1101;&#1083;&#1077;&#1082;&#1090;&#1088;&#1086;-&#1084;&#1072;&#1088;&#1082;&#1077;&#1090;.&#1088;&#1092;/product/171723/flyus-payalnyy-lti-120-lux-flakon-15ml-connector/" TargetMode="External"/><Relationship Id="rId_hyperlink_7361" Type="http://schemas.openxmlformats.org/officeDocument/2006/relationships/hyperlink" Target="http://&#1101;&#1083;&#1077;&#1082;&#1090;&#1088;&#1086;-&#1084;&#1072;&#1088;&#1082;&#1077;&#1090;.&#1088;&#1092;/product/135852/flyus-payalnyy-lti-120-lux-flakon-25ml-connector/" TargetMode="External"/><Relationship Id="rId_hyperlink_7362" Type="http://schemas.openxmlformats.org/officeDocument/2006/relationships/hyperlink" Target="http://&#1101;&#1083;&#1077;&#1082;&#1090;&#1088;&#1086;-&#1084;&#1072;&#1088;&#1082;&#1077;&#1090;.&#1088;&#1092;/product/218126/flyus-payalnyy-lti-120-lux-flakon-50ml-connector/" TargetMode="External"/><Relationship Id="rId_hyperlink_7363" Type="http://schemas.openxmlformats.org/officeDocument/2006/relationships/hyperlink" Target="http://&#1101;&#1083;&#1077;&#1082;&#1090;&#1088;&#1086;-&#1084;&#1072;&#1088;&#1082;&#1077;&#1090;.&#1088;&#1092;/product/241037/kislota-ortofosfornaya-100ml-vysokoaktflyus-dlya-payki-connector/" TargetMode="External"/><Relationship Id="rId_hyperlink_7364" Type="http://schemas.openxmlformats.org/officeDocument/2006/relationships/hyperlink" Target="http://&#1101;&#1083;&#1077;&#1082;&#1090;&#1088;&#1086;-&#1084;&#1072;&#1088;&#1082;&#1077;&#1090;.&#1088;&#1092;/product/123364/kislota-ortofosfornaya-10ml-vysokoaktflyus-dlya-payki-connector/" TargetMode="External"/><Relationship Id="rId_hyperlink_7365" Type="http://schemas.openxmlformats.org/officeDocument/2006/relationships/hyperlink" Target="http://&#1101;&#1083;&#1077;&#1082;&#1090;&#1088;&#1086;-&#1084;&#1072;&#1088;&#1082;&#1077;&#1090;.&#1088;&#1092;/product/171716/kislota-ortofosfornaya-15ml-vysokoaktflyus-dlya-payki-connector/" TargetMode="External"/><Relationship Id="rId_hyperlink_7366" Type="http://schemas.openxmlformats.org/officeDocument/2006/relationships/hyperlink" Target="http://&#1101;&#1083;&#1077;&#1082;&#1090;&#1088;&#1086;-&#1084;&#1072;&#1088;&#1082;&#1077;&#1090;.&#1088;&#1092;/product/129542/kislota-ortofosfornaya-20ml-s-kistochkoy/" TargetMode="External"/><Relationship Id="rId_hyperlink_7367" Type="http://schemas.openxmlformats.org/officeDocument/2006/relationships/hyperlink" Target="http://&#1101;&#1083;&#1077;&#1082;&#1090;&#1088;&#1086;-&#1084;&#1072;&#1088;&#1082;&#1077;&#1090;.&#1088;&#1092;/product/171717/kislota-ortofosfornaya-25ml-vysokoaktflyus-dlya-payki-connector/" TargetMode="External"/><Relationship Id="rId_hyperlink_7368" Type="http://schemas.openxmlformats.org/officeDocument/2006/relationships/hyperlink" Target="http://&#1101;&#1083;&#1077;&#1082;&#1090;&#1088;&#1086;-&#1084;&#1072;&#1088;&#1082;&#1077;&#1090;.&#1088;&#1092;/product/147752/kislota-ortofosfornaya-30ml-rexant-09-3635/" TargetMode="External"/><Relationship Id="rId_hyperlink_7369" Type="http://schemas.openxmlformats.org/officeDocument/2006/relationships/hyperlink" Target="http://&#1101;&#1083;&#1077;&#1082;&#1090;&#1088;&#1086;-&#1084;&#1072;&#1088;&#1082;&#1077;&#1090;.&#1088;&#1092;/product/243031/kislota-ortofosfornaya-500ml-vysokoaktflyus-dlya-payki-connector/" TargetMode="External"/><Relationship Id="rId_hyperlink_7370" Type="http://schemas.openxmlformats.org/officeDocument/2006/relationships/hyperlink" Target="http://&#1101;&#1083;&#1077;&#1082;&#1090;&#1088;&#1086;-&#1084;&#1072;&#1088;&#1082;&#1077;&#1090;.&#1088;&#1092;/product/129543/kislota-ortofosfornaya-50ml/" TargetMode="External"/><Relationship Id="rId_hyperlink_7371" Type="http://schemas.openxmlformats.org/officeDocument/2006/relationships/hyperlink" Target="http://&#1101;&#1083;&#1077;&#1082;&#1090;&#1088;&#1086;-&#1084;&#1072;&#1088;&#1082;&#1077;&#1090;.&#1088;&#1092;/product/171714/kislota-payalnaya-6ml-aktivnyy-flyus-dlya-payki-v-bytu-connector/" TargetMode="External"/><Relationship Id="rId_hyperlink_7372" Type="http://schemas.openxmlformats.org/officeDocument/2006/relationships/hyperlink" Target="http://&#1101;&#1083;&#1077;&#1082;&#1090;&#1088;&#1086;-&#1084;&#1072;&#1088;&#1082;&#1077;&#1090;.&#1088;&#1092;/product/171709/kislota-payalnaya-10ml-aktivnyy-flyus-dlya-payki-v-bytu-connector/" TargetMode="External"/><Relationship Id="rId_hyperlink_7373" Type="http://schemas.openxmlformats.org/officeDocument/2006/relationships/hyperlink" Target="http://&#1101;&#1083;&#1077;&#1082;&#1090;&#1088;&#1086;-&#1084;&#1072;&#1088;&#1082;&#1077;&#1090;.&#1088;&#1092;/product/228027/kislota-payalnaya-15ml-steklo-sp-01061/" TargetMode="External"/><Relationship Id="rId_hyperlink_7374" Type="http://schemas.openxmlformats.org/officeDocument/2006/relationships/hyperlink" Target="http://&#1101;&#1083;&#1077;&#1082;&#1090;&#1088;&#1086;-&#1084;&#1072;&#1088;&#1082;&#1077;&#1090;.&#1088;&#1092;/product/171710/kislota-payalnaya-15ml-aktivnyy-flyus-dlya-payki-v-bytu-connector/" TargetMode="External"/><Relationship Id="rId_hyperlink_7375" Type="http://schemas.openxmlformats.org/officeDocument/2006/relationships/hyperlink" Target="http://&#1101;&#1083;&#1077;&#1082;&#1090;&#1088;&#1086;-&#1084;&#1072;&#1088;&#1082;&#1077;&#1090;.&#1088;&#1092;/product/171711/kislota-payalnaya-20ml-s-kistochkoy-aktivnyy-flyus-dlya-payki-v-bytu-connector/" TargetMode="External"/><Relationship Id="rId_hyperlink_7376" Type="http://schemas.openxmlformats.org/officeDocument/2006/relationships/hyperlink" Target="http://&#1101;&#1083;&#1077;&#1082;&#1090;&#1088;&#1086;-&#1084;&#1072;&#1088;&#1082;&#1077;&#1090;.&#1088;&#1092;/product/171712/kislota-payalnaya-25ml-aktivnyy-flyus-dlya-payki-v-bytu-connector/" TargetMode="External"/><Relationship Id="rId_hyperlink_7377" Type="http://schemas.openxmlformats.org/officeDocument/2006/relationships/hyperlink" Target="http://&#1101;&#1083;&#1077;&#1082;&#1090;&#1088;&#1086;-&#1084;&#1072;&#1088;&#1082;&#1077;&#1090;.&#1088;&#1092;/product/165218/kislota-payalnaya-25ml-s-kistochkoy-rexant-09-3613/" TargetMode="External"/><Relationship Id="rId_hyperlink_7378" Type="http://schemas.openxmlformats.org/officeDocument/2006/relationships/hyperlink" Target="http://&#1101;&#1083;&#1077;&#1082;&#1090;&#1088;&#1086;-&#1084;&#1072;&#1088;&#1082;&#1077;&#1090;.&#1088;&#1092;/product/228029/kislota-payalnaya-30ml-plastik-sp-01060/" TargetMode="External"/><Relationship Id="rId_hyperlink_7379" Type="http://schemas.openxmlformats.org/officeDocument/2006/relationships/hyperlink" Target="http://&#1101;&#1083;&#1077;&#1082;&#1090;&#1088;&#1086;-&#1084;&#1072;&#1088;&#1082;&#1077;&#1090;.&#1088;&#1092;/product/171713/kislota-payalnaya-50ml-aktivnyy-flyus-dlya-payki-v-bytu-connector/" TargetMode="External"/><Relationship Id="rId_hyperlink_7380" Type="http://schemas.openxmlformats.org/officeDocument/2006/relationships/hyperlink" Target="http://&#1101;&#1083;&#1077;&#1082;&#1090;&#1088;&#1086;-&#1084;&#1072;&#1088;&#1082;&#1077;&#1090;.&#1088;&#1092;/product/171708/kislota-payalnaya-100ml-aktivnyy-flyus-dlya-payki-v-bytu-connector/" TargetMode="External"/><Relationship Id="rId_hyperlink_7381" Type="http://schemas.openxmlformats.org/officeDocument/2006/relationships/hyperlink" Target="http://&#1101;&#1083;&#1077;&#1082;&#1090;&#1088;&#1086;-&#1084;&#1072;&#1088;&#1082;&#1077;&#1090;.&#1088;&#1092;/product/141665/flyus-dlya-payki-f-38n30ml-rexant-09-3650/" TargetMode="External"/><Relationship Id="rId_hyperlink_7382" Type="http://schemas.openxmlformats.org/officeDocument/2006/relationships/hyperlink" Target="http://&#1101;&#1083;&#1077;&#1082;&#1090;&#1088;&#1086;-&#1084;&#1072;&#1088;&#1082;&#1077;&#1090;.&#1088;&#1092;/product/165213/flyus-dlya-payki-fim-10ml-connector/" TargetMode="External"/><Relationship Id="rId_hyperlink_7383" Type="http://schemas.openxmlformats.org/officeDocument/2006/relationships/hyperlink" Target="http://&#1101;&#1083;&#1077;&#1082;&#1090;&#1088;&#1086;-&#1084;&#1072;&#1088;&#1082;&#1077;&#1090;.&#1088;&#1092;/product/237388/flyus-dlya-payki-fim-15ml-connector/" TargetMode="External"/><Relationship Id="rId_hyperlink_7384" Type="http://schemas.openxmlformats.org/officeDocument/2006/relationships/hyperlink" Target="http://&#1101;&#1083;&#1077;&#1082;&#1090;&#1088;&#1086;-&#1084;&#1072;&#1088;&#1082;&#1077;&#1090;.&#1088;&#1092;/product/237390/flyus-dlya-payki-fim-20ml-s-kistochkoy-connector/" TargetMode="External"/><Relationship Id="rId_hyperlink_7385" Type="http://schemas.openxmlformats.org/officeDocument/2006/relationships/hyperlink" Target="http://&#1101;&#1083;&#1077;&#1082;&#1090;&#1088;&#1086;-&#1084;&#1072;&#1088;&#1082;&#1077;&#1090;.&#1088;&#1092;/product/237389/flyus-dlya-payki-fim-25ml-connector/" TargetMode="External"/><Relationship Id="rId_hyperlink_7386" Type="http://schemas.openxmlformats.org/officeDocument/2006/relationships/hyperlink" Target="http://&#1101;&#1083;&#1077;&#1082;&#1090;&#1088;&#1086;-&#1084;&#1072;&#1088;&#1082;&#1077;&#1090;.&#1088;&#1092;/product/165220/zhidkoe-olovohimicheskoe-luzhenie-plat100mlrexant-09-3495/" TargetMode="External"/><Relationship Id="rId_hyperlink_7387" Type="http://schemas.openxmlformats.org/officeDocument/2006/relationships/hyperlink" Target="http://&#1101;&#1083;&#1077;&#1082;&#1090;&#1088;&#1086;-&#1084;&#1072;&#1088;&#1082;&#1077;&#1090;.&#1088;&#1092;/product/243469/nabor-mikrosverel-dlya-pechatnoy-platy-01-1mm-hvostovik-3175mm-karbid-volframovaya-stal-10sht/" TargetMode="External"/><Relationship Id="rId_hyperlink_7388" Type="http://schemas.openxmlformats.org/officeDocument/2006/relationships/hyperlink" Target="http://&#1101;&#1083;&#1077;&#1082;&#1090;&#1088;&#1086;-&#1084;&#1072;&#1088;&#1082;&#1077;&#1090;.&#1088;&#1092;/product/241199/nabor-mikrosverel-dlya-pechatnoy-platy-03-12mm-hvostovik-3175mm-karbid-volframovaya-stal-10sht/" TargetMode="External"/><Relationship Id="rId_hyperlink_7389" Type="http://schemas.openxmlformats.org/officeDocument/2006/relationships/hyperlink" Target="http://&#1101;&#1083;&#1077;&#1082;&#1090;&#1088;&#1086;-&#1084;&#1072;&#1088;&#1082;&#1077;&#1090;.&#1088;&#1092;/product/235582/nabor-mikrosverel-dlya-pechatnoy-platy-06-15mm-hvostovik-3175mm-karbid-volframovaya-stal-10sht-sx30e/" TargetMode="External"/><Relationship Id="rId_hyperlink_7390" Type="http://schemas.openxmlformats.org/officeDocument/2006/relationships/hyperlink" Target="http://&#1101;&#1083;&#1077;&#1082;&#1090;&#1088;&#1086;-&#1084;&#1072;&#1088;&#1082;&#1077;&#1090;.&#1088;&#1092;/product/233690/sverlo-dlya-pechatnoy-platy-07mm-hvostovik-3175mm-karbid-volframovaya-stal-sx30e/" TargetMode="External"/><Relationship Id="rId_hyperlink_7391" Type="http://schemas.openxmlformats.org/officeDocument/2006/relationships/hyperlink" Target="http://&#1101;&#1083;&#1077;&#1082;&#1090;&#1088;&#1086;-&#1084;&#1072;&#1088;&#1082;&#1077;&#1090;.&#1088;&#1092;/product/233689/sverlo-dlya-pechatnoy-platy-08mm-hvostovik-3175mm-karbid-volframovaya-stal-sx30e/" TargetMode="External"/><Relationship Id="rId_hyperlink_7392" Type="http://schemas.openxmlformats.org/officeDocument/2006/relationships/hyperlink" Target="http://&#1101;&#1083;&#1077;&#1082;&#1090;&#1088;&#1086;-&#1084;&#1072;&#1088;&#1082;&#1077;&#1090;.&#1088;&#1092;/product/233688/sverlo-dlya-pechatnoy-platy-10mm-hvostovik-3175mm-karbid-volframovaya-stal-sx30e/" TargetMode="External"/><Relationship Id="rId_hyperlink_7393" Type="http://schemas.openxmlformats.org/officeDocument/2006/relationships/hyperlink" Target="http://&#1101;&#1083;&#1077;&#1082;&#1090;&#1088;&#1086;-&#1084;&#1072;&#1088;&#1082;&#1077;&#1090;.&#1088;&#1092;/product/233691/sverlo-dlya-pechatnoy-platy-11mm-hvostovik-3175mm-karbid-volframovaya-stal-sx30e/" TargetMode="External"/><Relationship Id="rId_hyperlink_7394" Type="http://schemas.openxmlformats.org/officeDocument/2006/relationships/hyperlink" Target="http://&#1101;&#1083;&#1077;&#1082;&#1090;&#1088;&#1086;-&#1084;&#1072;&#1088;&#1082;&#1077;&#1090;.&#1088;&#1092;/product/233692/sverlo-dlya-pechatnoy-platy-12mm-hvostovik-3175mm-karbid-volframovaya-stal-sx30e/" TargetMode="External"/><Relationship Id="rId_hyperlink_7395" Type="http://schemas.openxmlformats.org/officeDocument/2006/relationships/hyperlink" Target="http://&#1101;&#1083;&#1077;&#1082;&#1090;&#1088;&#1086;-&#1084;&#1072;&#1088;&#1082;&#1077;&#1090;.&#1088;&#1092;/product/233696/sverlo-dlya-pechatnoy-platy-13mm-hvostovik-3175mm-karbid-volframovaya-stal-sx30e/" TargetMode="External"/><Relationship Id="rId_hyperlink_7396" Type="http://schemas.openxmlformats.org/officeDocument/2006/relationships/hyperlink" Target="http://&#1101;&#1083;&#1077;&#1082;&#1090;&#1088;&#1086;-&#1084;&#1072;&#1088;&#1082;&#1077;&#1090;.&#1088;&#1092;/product/233697/sverlo-dlya-pechatnoy-platy-14mm-hvostovik-3175mm-karbid-volframovaya-stal-sx30e/" TargetMode="External"/><Relationship Id="rId_hyperlink_7397" Type="http://schemas.openxmlformats.org/officeDocument/2006/relationships/hyperlink" Target="http://&#1101;&#1083;&#1077;&#1082;&#1090;&#1088;&#1086;-&#1084;&#1072;&#1088;&#1082;&#1077;&#1090;.&#1088;&#1092;/product/233693/sverlo-dlya-pechatnoy-platy-15mm-hvostovik-3175mm-karbid-volframovaya-stal-sx30e/" TargetMode="External"/><Relationship Id="rId_hyperlink_7398" Type="http://schemas.openxmlformats.org/officeDocument/2006/relationships/hyperlink" Target="http://&#1101;&#1083;&#1077;&#1082;&#1090;&#1088;&#1086;-&#1084;&#1072;&#1088;&#1082;&#1077;&#1090;.&#1088;&#1092;/product/171725/hlornoe-zhelezo-100gr-connector/" TargetMode="External"/><Relationship Id="rId_hyperlink_7399" Type="http://schemas.openxmlformats.org/officeDocument/2006/relationships/hyperlink" Target="http://&#1101;&#1083;&#1077;&#1082;&#1090;&#1088;&#1086;-&#1084;&#1072;&#1088;&#1082;&#1077;&#1090;.&#1088;&#1092;/product/237394/hlornoe-zhelezo-250gr-connector/" TargetMode="External"/><Relationship Id="rId_hyperlink_7400" Type="http://schemas.openxmlformats.org/officeDocument/2006/relationships/hyperlink" Target="http://&#1101;&#1083;&#1077;&#1082;&#1090;&#1088;&#1086;-&#1084;&#1072;&#1088;&#1082;&#1077;&#1090;.&#1088;&#1092;/product/232066/teploprovodyaschaya-kleykaya-lenta-s-keramicheskim-napolnitelem-dvuhstoronyaya-10mm5m-20gr-120grc-nks-20/" TargetMode="External"/><Relationship Id="rId_hyperlink_7401" Type="http://schemas.openxmlformats.org/officeDocument/2006/relationships/hyperlink" Target="http://&#1101;&#1083;&#1077;&#1082;&#1090;&#1088;&#1086;-&#1084;&#1072;&#1088;&#1082;&#1077;&#1090;.&#1088;&#1092;/product/232065/teploprovodyaschaya-kleykaya-lenta-s-keramicheskim-napolnitelem-dvuhstoronyaya-12mm5m-20gr-120grc-nks-20/" TargetMode="External"/><Relationship Id="rId_hyperlink_7402" Type="http://schemas.openxmlformats.org/officeDocument/2006/relationships/hyperlink" Target="http://&#1101;&#1083;&#1077;&#1082;&#1090;&#1088;&#1086;-&#1084;&#1072;&#1088;&#1082;&#1077;&#1090;.&#1088;&#1092;/product/246780/teploprovodyaschaya-kleykaya-lenta-s-keramicheskim-napolnitelem-dvuhstoronyaya-20mm5m-20gr-120grc-nks-20/" TargetMode="External"/><Relationship Id="rId_hyperlink_7403" Type="http://schemas.openxmlformats.org/officeDocument/2006/relationships/hyperlink" Target="http://&#1101;&#1083;&#1077;&#1082;&#1090;&#1088;&#1086;-&#1084;&#1072;&#1088;&#1082;&#1077;&#1090;.&#1088;&#1092;/product/232067/teploprovodyaschaya-kleykaya-lenta-s-keramicheskim-napolnitelem-dvuhstoronyaya-8mm5m-20gr-120grc-nks-20/" TargetMode="External"/><Relationship Id="rId_hyperlink_7404" Type="http://schemas.openxmlformats.org/officeDocument/2006/relationships/hyperlink" Target="http://&#1101;&#1083;&#1077;&#1082;&#1090;&#1088;&#1086;-&#1084;&#1072;&#1088;&#1082;&#1077;&#1090;.&#1088;&#1092;/product/236976/teploprovodyaschaya-pasta-hy-410-05g/" TargetMode="External"/><Relationship Id="rId_hyperlink_7405" Type="http://schemas.openxmlformats.org/officeDocument/2006/relationships/hyperlink" Target="http://&#1101;&#1083;&#1077;&#1082;&#1090;&#1088;&#1086;-&#1084;&#1072;&#1088;&#1082;&#1077;&#1090;.&#1088;&#1092;/product/165226/teploprovodyaschaya-pasta-kpt-8-10g-shpric/" TargetMode="External"/><Relationship Id="rId_hyperlink_7406" Type="http://schemas.openxmlformats.org/officeDocument/2006/relationships/hyperlink" Target="http://&#1101;&#1083;&#1077;&#1082;&#1090;&#1088;&#1086;-&#1084;&#1072;&#1088;&#1082;&#1077;&#1090;.&#1088;&#1092;/product/237396/teploprovodyaschaya-pasta-kpt-8-10gblister-shpric/" TargetMode="External"/><Relationship Id="rId_hyperlink_7407" Type="http://schemas.openxmlformats.org/officeDocument/2006/relationships/hyperlink" Target="http://&#1101;&#1083;&#1077;&#1082;&#1090;&#1088;&#1086;-&#1084;&#1072;&#1088;&#1082;&#1077;&#1090;.&#1088;&#1092;/product/177433/teploprovodyaschaya-pasta-kpt-8-18g-tyubik-25/" TargetMode="External"/><Relationship Id="rId_hyperlink_7408" Type="http://schemas.openxmlformats.org/officeDocument/2006/relationships/hyperlink" Target="http://&#1101;&#1083;&#1077;&#1082;&#1090;&#1088;&#1086;-&#1084;&#1072;&#1088;&#1082;&#1077;&#1090;.&#1088;&#1092;/product/154135/teploprovodyaschaya-pasta-kpt-8-20g-shpric/" TargetMode="External"/><Relationship Id="rId_hyperlink_7409" Type="http://schemas.openxmlformats.org/officeDocument/2006/relationships/hyperlink" Target="http://&#1101;&#1083;&#1077;&#1082;&#1090;&#1088;&#1086;-&#1084;&#1072;&#1088;&#1082;&#1077;&#1090;.&#1088;&#1092;/product/123582/teploprovodyaschaya-pasta-kpt-8-50g/" TargetMode="External"/><Relationship Id="rId_hyperlink_7410" Type="http://schemas.openxmlformats.org/officeDocument/2006/relationships/hyperlink" Target="http://&#1101;&#1083;&#1077;&#1082;&#1090;&#1088;&#1086;-&#1084;&#1072;&#1088;&#1082;&#1077;&#1090;.&#1088;&#1092;/product/242406/termopasta-gd900-3g/" TargetMode="External"/><Relationship Id="rId_hyperlink_7411" Type="http://schemas.openxmlformats.org/officeDocument/2006/relationships/hyperlink" Target="http://&#1101;&#1083;&#1077;&#1082;&#1090;&#1088;&#1086;-&#1084;&#1072;&#1088;&#1082;&#1077;&#1090;.&#1088;&#1092;/product/167397/termopasta-halnziye-hy-610-10g-tu10-305wm-k-zolotaya/" TargetMode="External"/><Relationship Id="rId_hyperlink_7412" Type="http://schemas.openxmlformats.org/officeDocument/2006/relationships/hyperlink" Target="http://&#1101;&#1083;&#1077;&#1082;&#1090;&#1088;&#1086;-&#1084;&#1072;&#1088;&#1082;&#1077;&#1090;.&#1088;&#1092;/product/226826/termopasta-halnziye-hy-610-10g-bochonok/" TargetMode="External"/><Relationship Id="rId_hyperlink_7413" Type="http://schemas.openxmlformats.org/officeDocument/2006/relationships/hyperlink" Target="http://&#1101;&#1083;&#1077;&#1082;&#1090;&#1088;&#1086;-&#1084;&#1072;&#1088;&#1082;&#1077;&#1090;.&#1088;&#1092;/product/134557/termopasta-halnziye-hy-710-20g/" TargetMode="External"/><Relationship Id="rId_hyperlink_7414" Type="http://schemas.openxmlformats.org/officeDocument/2006/relationships/hyperlink" Target="http://&#1101;&#1083;&#1077;&#1082;&#1090;&#1088;&#1086;-&#1084;&#1072;&#1088;&#1082;&#1077;&#1090;.&#1088;&#1092;/product/230361/kley-tokoprovodnyy-kontaktol-r-na-grafite/" TargetMode="External"/><Relationship Id="rId_hyperlink_7415" Type="http://schemas.openxmlformats.org/officeDocument/2006/relationships/hyperlink" Target="http://&#1101;&#1083;&#1077;&#1082;&#1090;&#1088;&#1086;-&#1084;&#1072;&#1088;&#1082;&#1077;&#1090;.&#1088;&#1092;/product/147727/kley-tokoprovodyaschiy-dlya-remonta-nitey-obogreva-stekla-2-ml-avs-avk-134/" TargetMode="External"/><Relationship Id="rId_hyperlink_7416" Type="http://schemas.openxmlformats.org/officeDocument/2006/relationships/hyperlink" Target="http://&#1101;&#1083;&#1077;&#1082;&#1090;&#1088;&#1086;-&#1084;&#1072;&#1088;&#1082;&#1077;&#1090;.&#1088;&#1092;/product/237464/kley-tokoprovodyaschiy-dlya-remonta-nitey-obogreva-stekla-2-ml-pro-series-dlya-stekol/" TargetMode="External"/><Relationship Id="rId_hyperlink_7417" Type="http://schemas.openxmlformats.org/officeDocument/2006/relationships/hyperlink" Target="http://&#1101;&#1083;&#1077;&#1082;&#1090;&#1088;&#1086;-&#1084;&#1072;&#1088;&#1082;&#1077;&#1090;.&#1088;&#1092;/product/237197/kley-tokoprovodyaschiy-dlya-remonta-nitey-obogreva-stekla-4ml-airline-ag-cc-01/" TargetMode="External"/><Relationship Id="rId_hyperlink_7418" Type="http://schemas.openxmlformats.org/officeDocument/2006/relationships/hyperlink" Target="http://&#1101;&#1083;&#1077;&#1082;&#1090;&#1088;&#1086;-&#1084;&#1072;&#1088;&#1082;&#1077;&#1090;.&#1088;&#1092;/product/243394/lenta-nikelevaya-01x5mm-5m/" TargetMode="External"/><Relationship Id="rId_hyperlink_7419" Type="http://schemas.openxmlformats.org/officeDocument/2006/relationships/hyperlink" Target="http://&#1101;&#1083;&#1077;&#1082;&#1090;&#1088;&#1086;-&#1084;&#1072;&#1088;&#1082;&#1077;&#1090;.&#1088;&#1092;/product/240572/lenta-nikelevaya-01x8mm-5m/" TargetMode="External"/><Relationship Id="rId_hyperlink_7420" Type="http://schemas.openxmlformats.org/officeDocument/2006/relationships/hyperlink" Target="http://&#1101;&#1083;&#1077;&#1082;&#1090;&#1088;&#1086;-&#1084;&#1072;&#1088;&#1082;&#1077;&#1090;.&#1088;&#1092;/product/175327/antistaticheskiy-braslet-ct-511b/" TargetMode="External"/><Relationship Id="rId_hyperlink_7421" Type="http://schemas.openxmlformats.org/officeDocument/2006/relationships/hyperlink" Target="http://&#1101;&#1083;&#1077;&#1082;&#1090;&#1088;&#1086;-&#1084;&#1072;&#1088;&#1082;&#1077;&#1090;.&#1088;&#1092;/product/219344/braslet-magnitnyy-67450/" TargetMode="External"/><Relationship Id="rId_hyperlink_7422" Type="http://schemas.openxmlformats.org/officeDocument/2006/relationships/hyperlink" Target="http://&#1101;&#1083;&#1077;&#1082;&#1090;&#1088;&#1086;-&#1084;&#1072;&#1088;&#1082;&#1077;&#1090;.&#1088;&#1092;/product/239509/kovrik-antistaticheskiy-silikonovyy-dlya-montazhnyh-i-remontnyh-rabot-227x355mm/" TargetMode="External"/><Relationship Id="rId_hyperlink_7423" Type="http://schemas.openxmlformats.org/officeDocument/2006/relationships/hyperlink" Target="http://&#1101;&#1083;&#1077;&#1082;&#1090;&#1088;&#1086;-&#1084;&#1072;&#1088;&#1082;&#1077;&#1090;.&#1088;&#1092;/product/171329/kovrik-antistaticheskiy-silikonovyy-dlya-montazhnyh-i-remontnyh-rabot-280200mm/" TargetMode="External"/><Relationship Id="rId_hyperlink_7424" Type="http://schemas.openxmlformats.org/officeDocument/2006/relationships/hyperlink" Target="http://&#1101;&#1083;&#1077;&#1082;&#1090;&#1088;&#1086;-&#1084;&#1072;&#1088;&#1082;&#1077;&#1090;.&#1088;&#1092;/product/239587/kovrik-antistaticheskiy-silikonovyy-dlya-montazhnyh-i-remontnyh-rabot-300200mm/" TargetMode="External"/><Relationship Id="rId_hyperlink_7425" Type="http://schemas.openxmlformats.org/officeDocument/2006/relationships/hyperlink" Target="http://&#1101;&#1083;&#1077;&#1082;&#1090;&#1088;&#1086;-&#1084;&#1072;&#1088;&#1082;&#1077;&#1090;.&#1088;&#1092;/product/238340/kovrik-antistaticheskiy-silikonovyy-dlya-montazhnyh-i-remontnyh-rabot-zd-154-1b/" TargetMode="External"/><Relationship Id="rId_hyperlink_7426" Type="http://schemas.openxmlformats.org/officeDocument/2006/relationships/hyperlink" Target="http://&#1101;&#1083;&#1077;&#1082;&#1090;&#1088;&#1086;-&#1084;&#1072;&#1088;&#1082;&#1077;&#1090;.&#1088;&#1092;/product/226649/kovrik-magnitnyy-dlya-zapchastey-i-vintov-s-markerom-i-lastikom-jm-z09/" TargetMode="External"/><Relationship Id="rId_hyperlink_7427" Type="http://schemas.openxmlformats.org/officeDocument/2006/relationships/hyperlink" Target="http://&#1101;&#1083;&#1077;&#1082;&#1090;&#1088;&#1086;-&#1084;&#1072;&#1088;&#1082;&#1077;&#1090;.&#1088;&#1092;/product/165268/podstavka-dlya-payalnika-klassika-derzhatel-katushki-pripoya-dzhett-sl-1040/" TargetMode="External"/><Relationship Id="rId_hyperlink_7428" Type="http://schemas.openxmlformats.org/officeDocument/2006/relationships/hyperlink" Target="http://&#1101;&#1083;&#1077;&#1082;&#1090;&#1088;&#1086;-&#1084;&#1072;&#1088;&#1082;&#1077;&#1090;.&#1088;&#1092;/product/165270/podstavka-dlya-payalnika-pryamougolnaya-gubka-dlya-ochistki-zhala/" TargetMode="External"/><Relationship Id="rId_hyperlink_7429" Type="http://schemas.openxmlformats.org/officeDocument/2006/relationships/hyperlink" Target="http://&#1101;&#1083;&#1077;&#1082;&#1090;&#1088;&#1086;-&#1084;&#1072;&#1088;&#1082;&#1077;&#1090;.&#1088;&#1092;/product/239571/podstavka-dlya-payalnika-gubka-dlya-ochistki-zhala-bakelit/" TargetMode="External"/><Relationship Id="rId_hyperlink_7430" Type="http://schemas.openxmlformats.org/officeDocument/2006/relationships/hyperlink" Target="http://&#1101;&#1083;&#1077;&#1082;&#1090;&#1088;&#1086;-&#1084;&#1072;&#1088;&#1082;&#1077;&#1090;.&#1088;&#1092;/product/235418/podstavka-dlya-payalnika-krugloe-osnovanie/" TargetMode="External"/><Relationship Id="rId_hyperlink_7431" Type="http://schemas.openxmlformats.org/officeDocument/2006/relationships/hyperlink" Target="http://&#1101;&#1083;&#1077;&#1082;&#1090;&#1088;&#1086;-&#1084;&#1072;&#1088;&#1082;&#1077;&#1090;.&#1088;&#1092;/product/235419/podstavka-dlya-payalnika-ovalnoe-osnovanie/" TargetMode="External"/><Relationship Id="rId_hyperlink_7432" Type="http://schemas.openxmlformats.org/officeDocument/2006/relationships/hyperlink" Target="http://&#1101;&#1083;&#1077;&#1082;&#1090;&#1088;&#1086;-&#1084;&#1072;&#1088;&#1082;&#1077;&#1090;.&#1088;&#1092;/product/149192/nabor-dlya-payki-pinsun-ps816-630-8-predmetov/" TargetMode="External"/><Relationship Id="rId_hyperlink_7433" Type="http://schemas.openxmlformats.org/officeDocument/2006/relationships/hyperlink" Target="http://&#1101;&#1083;&#1077;&#1082;&#1090;&#1088;&#1086;-&#1084;&#1072;&#1088;&#1082;&#1077;&#1090;.&#1088;&#1092;/product/149193/nabor-dlya-payki-pinsun-ps816-640-8-predmetov/" TargetMode="External"/><Relationship Id="rId_hyperlink_7434" Type="http://schemas.openxmlformats.org/officeDocument/2006/relationships/hyperlink" Target="http://&#1101;&#1083;&#1077;&#1082;&#1090;&#1088;&#1086;-&#1084;&#1072;&#1088;&#1082;&#1077;&#1090;.&#1088;&#1092;/product/242756/nabor-dlya-payki-pm-inp31-nabor-dlya-payki-24-v-1/" TargetMode="External"/><Relationship Id="rId_hyperlink_7435" Type="http://schemas.openxmlformats.org/officeDocument/2006/relationships/hyperlink" Target="http://&#1101;&#1083;&#1077;&#1082;&#1090;&#1088;&#1086;-&#1084;&#1072;&#1088;&#1082;&#1077;&#1090;.&#1088;&#1092;/product/242762/nabor-dlya-payki-pm-inp37-nabor-dlya-payki-60vt-5-v-1/" TargetMode="External"/><Relationship Id="rId_hyperlink_7436" Type="http://schemas.openxmlformats.org/officeDocument/2006/relationships/hyperlink" Target="http://&#1101;&#1083;&#1077;&#1082;&#1090;&#1088;&#1086;-&#1084;&#1072;&#1088;&#1082;&#1077;&#1090;.&#1088;&#1092;/product/149194/elektropayalnik-pinsun-ps-660-8-predmetov/" TargetMode="External"/><Relationship Id="rId_hyperlink_7437" Type="http://schemas.openxmlformats.org/officeDocument/2006/relationships/hyperlink" Target="http://&#1101;&#1083;&#1077;&#1082;&#1090;&#1088;&#1086;-&#1084;&#1072;&#1088;&#1082;&#1077;&#1090;.&#1088;&#1092;/product/228264/elektropayalnik-impulsnyy-25-130vt220v-pistoletnaya-rukoyatka-zd-90a/" TargetMode="External"/><Relationship Id="rId_hyperlink_7438" Type="http://schemas.openxmlformats.org/officeDocument/2006/relationships/hyperlink" Target="http://&#1101;&#1083;&#1077;&#1082;&#1090;&#1088;&#1086;-&#1084;&#1072;&#1088;&#1082;&#1077;&#1090;.&#1088;&#1092;/product/241601/elektropayalnik-impulsnyy-30-130vt220v-pistoletnaya-rukoyatka-keram-nagrevatel-zd-722na/" TargetMode="External"/><Relationship Id="rId_hyperlink_7439" Type="http://schemas.openxmlformats.org/officeDocument/2006/relationships/hyperlink" Target="http://&#1101;&#1083;&#1077;&#1082;&#1090;&#1088;&#1086;-&#1084;&#1072;&#1088;&#1082;&#1077;&#1090;.&#1088;&#1092;/product/228263/elektropayalnik-impulsnyy-30-70vt220v-pistoletnaya-rukoyatka-zd-90ba/" TargetMode="External"/><Relationship Id="rId_hyperlink_7440" Type="http://schemas.openxmlformats.org/officeDocument/2006/relationships/hyperlink" Target="http://&#1101;&#1083;&#1077;&#1082;&#1090;&#1088;&#1086;-&#1084;&#1072;&#1088;&#1082;&#1077;&#1090;.&#1088;&#1092;/product/243342/elektropayalnik-pistolet-60vt-spark-lux-sl-129/" TargetMode="External"/><Relationship Id="rId_hyperlink_7441" Type="http://schemas.openxmlformats.org/officeDocument/2006/relationships/hyperlink" Target="http://&#1101;&#1083;&#1077;&#1082;&#1090;&#1088;&#1086;-&#1084;&#1072;&#1088;&#1082;&#1077;&#1090;.&#1088;&#1092;/product/245910/payalnik-usb-5v-8vt-18650-li-ion-portativnyy-komplekt-zhal-flyus-pripoy-kovrik-podstavka/" TargetMode="External"/><Relationship Id="rId_hyperlink_7442" Type="http://schemas.openxmlformats.org/officeDocument/2006/relationships/hyperlink" Target="http://&#1101;&#1083;&#1077;&#1082;&#1090;&#1088;&#1086;-&#1084;&#1072;&#1088;&#1082;&#1077;&#1090;.&#1088;&#1092;/product/249956/payalnik-usb-5v-8vt-18650-li-ion-portativnyy-komplekt-zhal-flyus-pripoy-podstavka/" TargetMode="External"/><Relationship Id="rId_hyperlink_7443" Type="http://schemas.openxmlformats.org/officeDocument/2006/relationships/hyperlink" Target="http://&#1101;&#1083;&#1077;&#1082;&#1090;&#1088;&#1086;-&#1084;&#1072;&#1088;&#1082;&#1077;&#1090;.&#1088;&#1092;/product/218518/elektropayalnik-s-line-zd-200ndq-30vt-12v-so-shtekerom-prikurivatelya-keram-nagrevatel/" TargetMode="External"/><Relationship Id="rId_hyperlink_7444" Type="http://schemas.openxmlformats.org/officeDocument/2006/relationships/hyperlink" Target="http://&#1101;&#1083;&#1077;&#1082;&#1090;&#1088;&#1086;-&#1084;&#1072;&#1088;&#1082;&#1077;&#1090;.&#1088;&#1092;/product/218519/elektropayalnik-s-line-zd-20a-8vt-12v-dlya-payki-smd-komponentov/" TargetMode="External"/><Relationship Id="rId_hyperlink_7445" Type="http://schemas.openxmlformats.org/officeDocument/2006/relationships/hyperlink" Target="http://&#1101;&#1083;&#1077;&#1082;&#1090;&#1088;&#1086;-&#1084;&#1072;&#1088;&#1082;&#1077;&#1090;.&#1088;&#1092;/product/218520/elektropayalnik-s-line-zd-20d-8vt-na-batareykah-3hr3-45v/" TargetMode="External"/><Relationship Id="rId_hyperlink_7446" Type="http://schemas.openxmlformats.org/officeDocument/2006/relationships/hyperlink" Target="http://&#1101;&#1083;&#1077;&#1082;&#1090;&#1088;&#1086;-&#1084;&#1072;&#1088;&#1082;&#1077;&#1090;.&#1088;&#1092;/product/218521/elektropayalnik-s-line-zd-20u-8vt-pitanie-cherez-usb/" TargetMode="External"/><Relationship Id="rId_hyperlink_7447" Type="http://schemas.openxmlformats.org/officeDocument/2006/relationships/hyperlink" Target="http://&#1101;&#1083;&#1077;&#1082;&#1090;&#1088;&#1086;-&#1084;&#1072;&#1088;&#1082;&#1077;&#1090;.&#1088;&#1092;/product/249180/elektropayalnik-yihua947-9vt-pitanie-cherez-usb/" TargetMode="External"/><Relationship Id="rId_hyperlink_7448" Type="http://schemas.openxmlformats.org/officeDocument/2006/relationships/hyperlink" Target="http://&#1101;&#1083;&#1077;&#1082;&#1090;&#1088;&#1086;-&#1084;&#1072;&#1088;&#1082;&#1077;&#1090;.&#1088;&#1092;/product/247835/payalnik-elektricheskiy-smartbuy-tools-80vt-termostoykaya-rukoyatka-sbt-si-05/" TargetMode="External"/><Relationship Id="rId_hyperlink_7449" Type="http://schemas.openxmlformats.org/officeDocument/2006/relationships/hyperlink" Target="http://&#1101;&#1083;&#1077;&#1082;&#1090;&#1088;&#1086;-&#1084;&#1072;&#1088;&#1082;&#1077;&#1090;.&#1088;&#1092;/product/247832/payalnik-elektricheskiy-smartbuy-tools-100vt-termostoykaya-rukoyatka-sbt-si-06/" TargetMode="External"/><Relationship Id="rId_hyperlink_7450" Type="http://schemas.openxmlformats.org/officeDocument/2006/relationships/hyperlink" Target="http://&#1101;&#1083;&#1077;&#1082;&#1090;&#1088;&#1086;-&#1084;&#1072;&#1088;&#1082;&#1077;&#1090;.&#1088;&#1092;/product/247833/payalnik-elektricheskiy-smartbuy-tools-25vt-derevyannaya-rukoyatka-sbt-si-01/" TargetMode="External"/><Relationship Id="rId_hyperlink_7451" Type="http://schemas.openxmlformats.org/officeDocument/2006/relationships/hyperlink" Target="http://&#1101;&#1083;&#1077;&#1082;&#1090;&#1088;&#1086;-&#1084;&#1072;&#1088;&#1082;&#1077;&#1090;.&#1088;&#1092;/product/249713/payalnik-elektricheskiy-smartbuy-tools-25vt-termostoykaya-rukoyatka-sbt-si-04/" TargetMode="External"/><Relationship Id="rId_hyperlink_7452" Type="http://schemas.openxmlformats.org/officeDocument/2006/relationships/hyperlink" Target="http://&#1101;&#1083;&#1077;&#1082;&#1090;&#1088;&#1086;-&#1084;&#1072;&#1088;&#1082;&#1077;&#1090;.&#1088;&#1092;/product/249714/payalnik-elektricheskiy-smartbuy-tools-40vt-derevyannaya-rukoyatka-sbt-si-02/" TargetMode="External"/><Relationship Id="rId_hyperlink_7453" Type="http://schemas.openxmlformats.org/officeDocument/2006/relationships/hyperlink" Target="http://&#1101;&#1083;&#1077;&#1082;&#1090;&#1088;&#1086;-&#1084;&#1072;&#1088;&#1082;&#1077;&#1090;.&#1088;&#1092;/product/249715/payalnik-elektricheskiy-smartbuy-tools-60vt-derevyannaya-rukoyatka-sbt-si-03/" TargetMode="External"/><Relationship Id="rId_hyperlink_7454" Type="http://schemas.openxmlformats.org/officeDocument/2006/relationships/hyperlink" Target="http://&#1101;&#1083;&#1077;&#1082;&#1090;&#1088;&#1086;-&#1084;&#1072;&#1088;&#1082;&#1077;&#1090;.&#1088;&#1092;/product/247893/payalnik-elektricheskiy-orbita-pm-inp36-40vt220v/" TargetMode="External"/><Relationship Id="rId_hyperlink_7455" Type="http://schemas.openxmlformats.org/officeDocument/2006/relationships/hyperlink" Target="http://&#1101;&#1083;&#1077;&#1082;&#1090;&#1088;&#1086;-&#1084;&#1072;&#1088;&#1082;&#1077;&#1090;.&#1088;&#1092;/product/247894/payalnik-elektricheskiy-orbita-pm-inp36-60vt220v/" TargetMode="External"/><Relationship Id="rId_hyperlink_7456" Type="http://schemas.openxmlformats.org/officeDocument/2006/relationships/hyperlink" Target="http://&#1101;&#1083;&#1077;&#1082;&#1090;&#1088;&#1086;-&#1084;&#1072;&#1088;&#1082;&#1077;&#1090;.&#1088;&#1092;/product/247895/payalnik-elektricheskiy-orbita-pm-inp36-80vt220v/" TargetMode="External"/><Relationship Id="rId_hyperlink_7457" Type="http://schemas.openxmlformats.org/officeDocument/2006/relationships/hyperlink" Target="http://&#1101;&#1083;&#1077;&#1082;&#1090;&#1088;&#1086;-&#1084;&#1072;&#1088;&#1082;&#1077;&#1090;.&#1088;&#1092;/product/149196/elektropayalnik-baoling-ll-506-40-40vt220v/" TargetMode="External"/><Relationship Id="rId_hyperlink_7458" Type="http://schemas.openxmlformats.org/officeDocument/2006/relationships/hyperlink" Target="http://&#1101;&#1083;&#1077;&#1082;&#1090;&#1088;&#1086;-&#1084;&#1072;&#1088;&#1082;&#1077;&#1090;.&#1088;&#1092;/product/152212/elektropayalnik-pinsun-560-60vt-220v-indikator-pitaniya-zhalo-tip-konus/" TargetMode="External"/><Relationship Id="rId_hyperlink_7459" Type="http://schemas.openxmlformats.org/officeDocument/2006/relationships/hyperlink" Target="http://&#1101;&#1083;&#1077;&#1082;&#1090;&#1088;&#1086;-&#1084;&#1072;&#1088;&#1082;&#1077;&#1090;.&#1088;&#1092;/product/228949/elektropayalnik-pinsun-ps800-330a-30vt-220v-indikator-pitaniya-zhalo-tip-konus/" TargetMode="External"/><Relationship Id="rId_hyperlink_7460" Type="http://schemas.openxmlformats.org/officeDocument/2006/relationships/hyperlink" Target="http://&#1101;&#1083;&#1077;&#1082;&#1090;&#1088;&#1086;-&#1084;&#1072;&#1088;&#1082;&#1077;&#1090;.&#1088;&#1092;/product/228950/elektropayalnik-pinsun-ps800-340a-40vt-220v-indikator-pitaniya-zhalo-tip-konus/" TargetMode="External"/><Relationship Id="rId_hyperlink_7461" Type="http://schemas.openxmlformats.org/officeDocument/2006/relationships/hyperlink" Target="http://&#1101;&#1083;&#1077;&#1082;&#1090;&#1088;&#1086;-&#1084;&#1072;&#1088;&#1082;&#1077;&#1090;.&#1088;&#1092;/product/237492/elektropayalnik-s-line-zd-22-zd-402-30vt-220v-s-keram-nagrevatelem-i-dolgovechnym-long-life-zhalom/" TargetMode="External"/><Relationship Id="rId_hyperlink_7462" Type="http://schemas.openxmlformats.org/officeDocument/2006/relationships/hyperlink" Target="http://&#1101;&#1083;&#1077;&#1082;&#1090;&#1088;&#1086;-&#1084;&#1072;&#1088;&#1082;&#1077;&#1090;.&#1088;&#1092;/product/235707/elektropayalnik-s-line-zd-23-20vt-220v-s-keramnagrevatelem-i-dolgovechnym-long-life-zhalom/" TargetMode="External"/><Relationship Id="rId_hyperlink_7463" Type="http://schemas.openxmlformats.org/officeDocument/2006/relationships/hyperlink" Target="http://&#1101;&#1083;&#1077;&#1082;&#1090;&#1088;&#1086;-&#1084;&#1072;&#1088;&#1082;&#1077;&#1090;.&#1088;&#1092;/product/249146/elektropayalnik-s-line-zd-36-40vt-220v-semnaya-ruchka/" TargetMode="External"/><Relationship Id="rId_hyperlink_7464" Type="http://schemas.openxmlformats.org/officeDocument/2006/relationships/hyperlink" Target="http://&#1101;&#1083;&#1077;&#1082;&#1090;&#1088;&#1086;-&#1084;&#1072;&#1088;&#1082;&#1077;&#1090;.&#1088;&#1092;/product/237793/elektropayalnik-s-line-zd-70d-20-130vt-220v-keram-nagrevatel-dva-rezhima/" TargetMode="External"/><Relationship Id="rId_hyperlink_7465" Type="http://schemas.openxmlformats.org/officeDocument/2006/relationships/hyperlink" Target="http://&#1101;&#1083;&#1077;&#1082;&#1090;&#1088;&#1086;-&#1084;&#1072;&#1088;&#1082;&#1077;&#1090;.&#1088;&#1092;/product/127991/elektropayalnik-s-line-zd-70da-20-130vt-220v-keram-nagrevatel-dva-rezhima-zaschitnyy-kolpachek/" TargetMode="External"/><Relationship Id="rId_hyperlink_7466" Type="http://schemas.openxmlformats.org/officeDocument/2006/relationships/hyperlink" Target="http://&#1101;&#1083;&#1077;&#1082;&#1090;&#1088;&#1086;-&#1084;&#1072;&#1088;&#1082;&#1077;&#1090;.&#1088;&#1092;/product/169371/elektropayalnik-s-line-zd-721n-25vt220v-keram-nagrevatel-ruchka-s-rezvstavkami/" TargetMode="External"/><Relationship Id="rId_hyperlink_7467" Type="http://schemas.openxmlformats.org/officeDocument/2006/relationships/hyperlink" Target="http://&#1101;&#1083;&#1077;&#1082;&#1090;&#1088;&#1086;-&#1084;&#1072;&#1088;&#1082;&#1077;&#1090;.&#1088;&#1092;/product/127992/elektropayalnik-s-line-zd-721n-40vt220v-keram-nagrevatel-ruchka-s-rezvstavkami/" TargetMode="External"/><Relationship Id="rId_hyperlink_7468" Type="http://schemas.openxmlformats.org/officeDocument/2006/relationships/hyperlink" Target="http://&#1101;&#1083;&#1077;&#1082;&#1090;&#1088;&#1086;-&#1084;&#1072;&#1088;&#1082;&#1077;&#1090;.&#1088;&#1092;/product/235046/elektropayalnik-x-pert-hl014-60vt-plastikovaya-ruchka-dolgovechnoe-zhalo-tipa-klin/" TargetMode="External"/><Relationship Id="rId_hyperlink_7469" Type="http://schemas.openxmlformats.org/officeDocument/2006/relationships/hyperlink" Target="http://&#1101;&#1083;&#1077;&#1082;&#1090;&#1088;&#1086;-&#1084;&#1072;&#1088;&#1082;&#1077;&#1090;.&#1088;&#1092;/product/224213/elektropayalnik-so-svetodiodnoy-podsvetkoy-40vt/" TargetMode="External"/><Relationship Id="rId_hyperlink_7470" Type="http://schemas.openxmlformats.org/officeDocument/2006/relationships/hyperlink" Target="http://&#1101;&#1083;&#1077;&#1082;&#1090;&#1088;&#1086;-&#1084;&#1072;&#1088;&#1082;&#1077;&#1090;.&#1088;&#1092;/product/237530/elektropayalnik-podstavka-v-komplekte-60vt-pinsun-ps-1018/" TargetMode="External"/><Relationship Id="rId_hyperlink_7471" Type="http://schemas.openxmlformats.org/officeDocument/2006/relationships/hyperlink" Target="http://&#1101;&#1083;&#1077;&#1082;&#1090;&#1088;&#1086;-&#1084;&#1072;&#1088;&#1082;&#1077;&#1090;.&#1088;&#1092;/product/241680/nabor-dlya-payalnyh-rabot-termolyuks-payalnik-25vt/" TargetMode="External"/><Relationship Id="rId_hyperlink_7472" Type="http://schemas.openxmlformats.org/officeDocument/2006/relationships/hyperlink" Target="http://&#1101;&#1083;&#1077;&#1082;&#1090;&#1088;&#1086;-&#1084;&#1072;&#1088;&#1082;&#1077;&#1090;.&#1088;&#1092;/product/241683/nabor-dlya-payalnyh-rabot-termolyuks-payalnik-80vt/" TargetMode="External"/><Relationship Id="rId_hyperlink_7473" Type="http://schemas.openxmlformats.org/officeDocument/2006/relationships/hyperlink" Target="http://&#1101;&#1083;&#1077;&#1082;&#1090;&#1088;&#1086;-&#1084;&#1072;&#1088;&#1082;&#1077;&#1090;.&#1088;&#1092;/product/241679/nabor-dlya-payalnyh-rabot-termolyuks-payalnik-100vt/" TargetMode="External"/><Relationship Id="rId_hyperlink_7474" Type="http://schemas.openxmlformats.org/officeDocument/2006/relationships/hyperlink" Target="http://&#1101;&#1083;&#1077;&#1082;&#1090;&#1088;&#1086;-&#1084;&#1072;&#1088;&#1082;&#1077;&#1090;.&#1088;&#1092;/product/241600/payalnik-elektricheskiy-100vt-hl019a/" TargetMode="External"/><Relationship Id="rId_hyperlink_7475" Type="http://schemas.openxmlformats.org/officeDocument/2006/relationships/hyperlink" Target="http://&#1101;&#1083;&#1077;&#1082;&#1090;&#1088;&#1086;-&#1084;&#1072;&#1088;&#1082;&#1077;&#1090;.&#1088;&#1092;/product/241598/payalnik-elektricheskiy-300vt-hl019a/" TargetMode="External"/><Relationship Id="rId_hyperlink_7476" Type="http://schemas.openxmlformats.org/officeDocument/2006/relationships/hyperlink" Target="http://&#1101;&#1083;&#1077;&#1082;&#1090;&#1088;&#1086;-&#1084;&#1072;&#1088;&#1082;&#1077;&#1090;.&#1088;&#1092;/product/241597/payalnik-elektricheskiy-80vt-hl019a/" TargetMode="External"/><Relationship Id="rId_hyperlink_7477" Type="http://schemas.openxmlformats.org/officeDocument/2006/relationships/hyperlink" Target="http://&#1101;&#1083;&#1077;&#1082;&#1090;&#1088;&#1086;-&#1084;&#1072;&#1088;&#1082;&#1077;&#1090;.&#1088;&#1092;/product/243343/payalnik-elektricheskiy-80vt-plastikovaya-ruchka-spark-lux/" TargetMode="External"/><Relationship Id="rId_hyperlink_7478" Type="http://schemas.openxmlformats.org/officeDocument/2006/relationships/hyperlink" Target="http://&#1101;&#1083;&#1077;&#1082;&#1090;&#1088;&#1086;-&#1084;&#1072;&#1088;&#1082;&#1077;&#1090;.&#1088;&#1092;/product/247834/payalnik-elektricheskiy-smartbuy-tools-80vt-derevyannaya-rukoyatka-sbt-si-80/" TargetMode="External"/><Relationship Id="rId_hyperlink_7479" Type="http://schemas.openxmlformats.org/officeDocument/2006/relationships/hyperlink" Target="http://&#1101;&#1083;&#1077;&#1082;&#1090;&#1088;&#1086;-&#1084;&#1072;&#1088;&#1082;&#1077;&#1090;.&#1088;&#1092;/product/243088/elektropayalnik-100vt220v-derevyannaya-ruchka-spark-lux/" TargetMode="External"/><Relationship Id="rId_hyperlink_7480" Type="http://schemas.openxmlformats.org/officeDocument/2006/relationships/hyperlink" Target="http://&#1101;&#1083;&#1077;&#1082;&#1090;&#1088;&#1086;-&#1084;&#1072;&#1088;&#1082;&#1077;&#1090;.&#1088;&#1092;/product/170254/elektropayalnik-pomoschnik-pd-100-100vt220v-derevyannaya-ruchka-mednoe-zhalo-tip-lopatka/" TargetMode="External"/><Relationship Id="rId_hyperlink_7481" Type="http://schemas.openxmlformats.org/officeDocument/2006/relationships/hyperlink" Target="http://&#1101;&#1083;&#1077;&#1082;&#1090;&#1088;&#1086;-&#1084;&#1072;&#1088;&#1082;&#1077;&#1090;.&#1088;&#1092;/product/170255/elektropayalnik-pomoschnik-pd-25-25vt220v-derevyannaya-ruchka-mednoe-zhalo-tip-lopatka/" TargetMode="External"/><Relationship Id="rId_hyperlink_7482" Type="http://schemas.openxmlformats.org/officeDocument/2006/relationships/hyperlink" Target="http://&#1101;&#1083;&#1077;&#1082;&#1090;&#1088;&#1086;-&#1084;&#1072;&#1088;&#1082;&#1077;&#1090;.&#1088;&#1092;/product/158634/elektropayalnik-pomoschnik-pd-65-65vt220v-derevyannaya-ruchka-mednoe-zhalo-tip-lopatka/" TargetMode="External"/><Relationship Id="rId_hyperlink_7483" Type="http://schemas.openxmlformats.org/officeDocument/2006/relationships/hyperlink" Target="http://&#1101;&#1083;&#1077;&#1082;&#1090;&#1088;&#1086;-&#1084;&#1072;&#1088;&#1082;&#1077;&#1090;.&#1088;&#1092;/product/170256/elektropayalnik-pomoschnik-pd-80-80vt220v-derevyannaya-ruchka-mednoe-zhalo-tip-lopatka/" TargetMode="External"/><Relationship Id="rId_hyperlink_7484" Type="http://schemas.openxmlformats.org/officeDocument/2006/relationships/hyperlink" Target="http://&#1101;&#1083;&#1077;&#1082;&#1090;&#1088;&#1086;-&#1084;&#1072;&#1088;&#1082;&#1077;&#1090;.&#1088;&#1092;/product/141658/elektropayalnik-epsn-01-25-25vt220v-derevyannaya-ruchka/" TargetMode="External"/><Relationship Id="rId_hyperlink_7485" Type="http://schemas.openxmlformats.org/officeDocument/2006/relationships/hyperlink" Target="http://&#1101;&#1083;&#1077;&#1082;&#1090;&#1088;&#1086;-&#1084;&#1072;&#1088;&#1082;&#1077;&#1090;.&#1088;&#1092;/product/135466/elektropayalnik-epsn-03-100-100vt220v-derevyannaya-ruchka/" TargetMode="External"/><Relationship Id="rId_hyperlink_7486" Type="http://schemas.openxmlformats.org/officeDocument/2006/relationships/hyperlink" Target="http://&#1101;&#1083;&#1077;&#1082;&#1090;&#1088;&#1086;-&#1084;&#1072;&#1088;&#1082;&#1077;&#1090;.&#1088;&#1092;/product/135467/elektropayalnik-epsn-03-40-40vt220v-derevyannaya-ruchka/" TargetMode="External"/><Relationship Id="rId_hyperlink_7487" Type="http://schemas.openxmlformats.org/officeDocument/2006/relationships/hyperlink" Target="http://&#1101;&#1083;&#1077;&#1082;&#1090;&#1088;&#1086;-&#1084;&#1072;&#1088;&#1082;&#1077;&#1090;.&#1088;&#1092;/product/178328/elektropayalnik-epsn-03-80-80vt220v-derevyannaya-ruchka/" TargetMode="External"/><Relationship Id="rId_hyperlink_7488" Type="http://schemas.openxmlformats.org/officeDocument/2006/relationships/hyperlink" Target="http://&#1101;&#1083;&#1077;&#1082;&#1090;&#1088;&#1086;-&#1084;&#1072;&#1088;&#1082;&#1077;&#1090;.&#1088;&#1092;/product/225288/payalnik-elektricheskiy-smartbuy-tools-40vt-termostoykaya-rukoyatka-sbt-si-40/" TargetMode="External"/><Relationship Id="rId_hyperlink_7489" Type="http://schemas.openxmlformats.org/officeDocument/2006/relationships/hyperlink" Target="http://&#1101;&#1083;&#1077;&#1082;&#1090;&#1088;&#1086;-&#1084;&#1072;&#1088;&#1082;&#1077;&#1090;.&#1088;&#1092;/product/224101/payalnik-elektricheskiy-zd-715l-80w-s-vyklyuchatelem-zhalo-tipa-konus/" TargetMode="External"/><Relationship Id="rId_hyperlink_7490" Type="http://schemas.openxmlformats.org/officeDocument/2006/relationships/hyperlink" Target="http://&#1101;&#1083;&#1077;&#1082;&#1090;&#1088;&#1086;-&#1084;&#1072;&#1088;&#1082;&#1077;&#1090;.&#1088;&#1092;/product/143543/elektropayalnik-30vt220v-keram-nagrevatel-dolgovechnoe-zhalo-rexant-12-0122/" TargetMode="External"/><Relationship Id="rId_hyperlink_7491" Type="http://schemas.openxmlformats.org/officeDocument/2006/relationships/hyperlink" Target="http://&#1101;&#1083;&#1077;&#1082;&#1090;&#1088;&#1086;-&#1084;&#1072;&#1088;&#1082;&#1077;&#1090;.&#1088;&#1092;/product/167016/elektropayalnik-pomoschnik-908-pm-inp02-60vt220v-termoregulyator/" TargetMode="External"/><Relationship Id="rId_hyperlink_7492" Type="http://schemas.openxmlformats.org/officeDocument/2006/relationships/hyperlink" Target="http://&#1101;&#1083;&#1077;&#1082;&#1090;&#1088;&#1086;-&#1084;&#1072;&#1088;&#1082;&#1077;&#1090;.&#1088;&#1092;/product/242755/elektropayalnik-pomoschnik-pm-inp30-60vt-termoregulyator-zazemlenie/" TargetMode="External"/><Relationship Id="rId_hyperlink_7493" Type="http://schemas.openxmlformats.org/officeDocument/2006/relationships/hyperlink" Target="http://&#1101;&#1083;&#1077;&#1082;&#1090;&#1088;&#1086;-&#1084;&#1072;&#1088;&#1082;&#1077;&#1090;.&#1088;&#1092;/product/242758/elektropayalnik-pomoschnik-pm-inp34-80vt-termoregulyator/" TargetMode="External"/><Relationship Id="rId_hyperlink_7494" Type="http://schemas.openxmlformats.org/officeDocument/2006/relationships/hyperlink" Target="http://&#1101;&#1083;&#1077;&#1082;&#1090;&#1088;&#1086;-&#1084;&#1072;&#1088;&#1082;&#1077;&#1090;.&#1088;&#1092;/product/242759/elektropayalnik-pomoschnik-pm-inp35-120vt-termoregulyator/" TargetMode="External"/><Relationship Id="rId_hyperlink_7495" Type="http://schemas.openxmlformats.org/officeDocument/2006/relationships/hyperlink" Target="http://&#1101;&#1083;&#1077;&#1082;&#1090;&#1088;&#1086;-&#1084;&#1072;&#1088;&#1082;&#1077;&#1090;.&#1088;&#1092;/product/242760/elektropayalnik-pomoschnik-pm-inp35-60vt-termoregulyator/" TargetMode="External"/><Relationship Id="rId_hyperlink_7496" Type="http://schemas.openxmlformats.org/officeDocument/2006/relationships/hyperlink" Target="http://&#1101;&#1083;&#1077;&#1082;&#1090;&#1088;&#1086;-&#1084;&#1072;&#1088;&#1082;&#1077;&#1090;.&#1088;&#1092;/product/242761/elektropayalnik-pomoschnik-pm-inp35-90vt-termoregulyator/" TargetMode="External"/><Relationship Id="rId_hyperlink_7497" Type="http://schemas.openxmlformats.org/officeDocument/2006/relationships/hyperlink" Target="http://&#1101;&#1083;&#1077;&#1082;&#1090;&#1088;&#1086;-&#1084;&#1072;&#1088;&#1082;&#1077;&#1090;.&#1088;&#1092;/product/224199/nasadka-dlya-fena-payalnoy-stancii-79-3914/" TargetMode="External"/><Relationship Id="rId_hyperlink_7498" Type="http://schemas.openxmlformats.org/officeDocument/2006/relationships/hyperlink" Target="http://&#1101;&#1083;&#1077;&#1082;&#1090;&#1088;&#1086;-&#1084;&#1072;&#1088;&#1082;&#1077;&#1090;.&#1088;&#1092;/product/224200/nasadka-dlya-fena-payalnoy-stancii-79-3915/" TargetMode="External"/><Relationship Id="rId_hyperlink_7499" Type="http://schemas.openxmlformats.org/officeDocument/2006/relationships/hyperlink" Target="http://&#1101;&#1083;&#1077;&#1082;&#1090;&#1088;&#1086;-&#1084;&#1072;&#1088;&#1082;&#1077;&#1090;.&#1088;&#1092;/product/224201/nasadka-dlya-fena-payalnoy-stancii-d10-79-3916/" TargetMode="External"/><Relationship Id="rId_hyperlink_7500" Type="http://schemas.openxmlformats.org/officeDocument/2006/relationships/hyperlink" Target="http://&#1101;&#1083;&#1077;&#1082;&#1090;&#1088;&#1086;-&#1084;&#1072;&#1088;&#1082;&#1077;&#1090;.&#1088;&#1092;/product/224197/nasadka-dlya-fena-payalnoy-stancii-d5-79-3912/" TargetMode="External"/><Relationship Id="rId_hyperlink_7501" Type="http://schemas.openxmlformats.org/officeDocument/2006/relationships/hyperlink" Target="http://&#1101;&#1083;&#1077;&#1082;&#1090;&#1088;&#1086;-&#1084;&#1072;&#1088;&#1082;&#1077;&#1090;.&#1088;&#1092;/product/224198/nasadka-dlya-fena-payalnoy-stancii-d8-79-3913/" TargetMode="External"/><Relationship Id="rId_hyperlink_7502" Type="http://schemas.openxmlformats.org/officeDocument/2006/relationships/hyperlink" Target="http://&#1101;&#1083;&#1077;&#1082;&#1090;&#1088;&#1086;-&#1084;&#1072;&#1088;&#1082;&#1077;&#1090;.&#1088;&#1092;/product/128008/nasadka-k-termofenu-dlya-ps-45gr-d-3mm-h-7sm-yihua-n-3-b/" TargetMode="External"/><Relationship Id="rId_hyperlink_7503" Type="http://schemas.openxmlformats.org/officeDocument/2006/relationships/hyperlink" Target="http://&#1101;&#1083;&#1077;&#1082;&#1090;&#1088;&#1086;-&#1084;&#1072;&#1088;&#1082;&#1077;&#1090;.&#1088;&#1092;/product/128009/nasadka-k-termofenu-dlya-ps-45gr-d-5mm-h-7sm-yihua-n-5-b/" TargetMode="External"/><Relationship Id="rId_hyperlink_7504" Type="http://schemas.openxmlformats.org/officeDocument/2006/relationships/hyperlink" Target="http://&#1101;&#1083;&#1077;&#1082;&#1090;&#1088;&#1086;-&#1084;&#1072;&#1088;&#1082;&#1077;&#1090;.&#1088;&#1092;/product/224202/nasadka-k-termofenu-dlya-ps-45gr-d-8mm-h-7sm-yihua-n-8/" TargetMode="External"/><Relationship Id="rId_hyperlink_7505" Type="http://schemas.openxmlformats.org/officeDocument/2006/relationships/hyperlink" Target="http://&#1101;&#1083;&#1077;&#1082;&#1090;&#1088;&#1086;-&#1084;&#1072;&#1088;&#1082;&#1077;&#1090;.&#1088;&#1092;/product/150092/payalnaya-stanciya-mini-rexant-zd-20f-5v10w-200-500s-12-0182/" TargetMode="External"/><Relationship Id="rId_hyperlink_7506" Type="http://schemas.openxmlformats.org/officeDocument/2006/relationships/hyperlink" Target="http://&#1101;&#1083;&#1077;&#1082;&#1090;&#1088;&#1086;-&#1084;&#1072;&#1088;&#1082;&#1077;&#1090;.&#1088;&#1092;/product/241589/stanciya-payalnaya-yihua-yh-858/" TargetMode="External"/><Relationship Id="rId_hyperlink_7507" Type="http://schemas.openxmlformats.org/officeDocument/2006/relationships/hyperlink" Target="http://&#1101;&#1083;&#1077;&#1082;&#1090;&#1088;&#1086;-&#1084;&#1072;&#1088;&#1082;&#1077;&#1090;.&#1088;&#1092;/product/241588/stanciya-payalnaya-yihua-yh-936/" TargetMode="External"/><Relationship Id="rId_hyperlink_7508" Type="http://schemas.openxmlformats.org/officeDocument/2006/relationships/hyperlink" Target="http://&#1101;&#1083;&#1077;&#1082;&#1090;&#1088;&#1086;-&#1084;&#1072;&#1088;&#1082;&#1077;&#1090;.&#1088;&#1092;/product/226832/termofen-mini-300c-300vt-zd-511/" TargetMode="External"/><Relationship Id="rId_hyperlink_7509" Type="http://schemas.openxmlformats.org/officeDocument/2006/relationships/hyperlink" Target="http://&#1101;&#1083;&#1077;&#1082;&#1090;&#1088;&#1086;-&#1084;&#1072;&#1088;&#1082;&#1077;&#1090;.&#1088;&#1092;/product/232068/fen-payalnyy-portativnyy-300vt-220v/" TargetMode="External"/><Relationship Id="rId_hyperlink_7510" Type="http://schemas.openxmlformats.org/officeDocument/2006/relationships/hyperlink" Target="http://&#1101;&#1083;&#1077;&#1082;&#1090;&#1088;&#1086;-&#1084;&#1072;&#1088;&#1082;&#1077;&#1090;.&#1088;&#1092;/product/245011/payalnik-s-olovootsosom-888t-0190-30vt-60744/" TargetMode="External"/><Relationship Id="rId_hyperlink_7511" Type="http://schemas.openxmlformats.org/officeDocument/2006/relationships/hyperlink" Target="http://&#1101;&#1083;&#1077;&#1082;&#1090;&#1088;&#1086;-&#1084;&#1072;&#1088;&#1082;&#1077;&#1090;.&#1088;&#1092;/product/245648/payalnik-s-olovootsosom-a-019/" TargetMode="External"/><Relationship Id="rId_hyperlink_7512" Type="http://schemas.openxmlformats.org/officeDocument/2006/relationships/hyperlink" Target="http://&#1101;&#1083;&#1077;&#1082;&#1090;&#1088;&#1086;-&#1084;&#1072;&#1088;&#1082;&#1077;&#1090;.&#1088;&#1092;/product/238412/ustroystvo-dlya-udaleniya-pripoya-olovootsos-antistaticheskiy-ekstraktor/" TargetMode="External"/><Relationship Id="rId_hyperlink_7513" Type="http://schemas.openxmlformats.org/officeDocument/2006/relationships/hyperlink" Target="http://&#1101;&#1083;&#1077;&#1082;&#1090;&#1088;&#1086;-&#1084;&#1072;&#1088;&#1082;&#1077;&#1090;.&#1088;&#1092;/product/234924/ustroystvo-dlya-udaleniya-pripoya-olovootsos-antistaticheskiy-ekstraktor-s-line/" TargetMode="External"/><Relationship Id="rId_hyperlink_7514" Type="http://schemas.openxmlformats.org/officeDocument/2006/relationships/hyperlink" Target="http://&#1101;&#1083;&#1077;&#1082;&#1090;&#1088;&#1086;-&#1084;&#1072;&#1088;&#1082;&#1077;&#1090;.&#1088;&#1092;/product/238411/ustroystvo-dlya-udaleniya-pripoya-olovootsos-metall-siniy/" TargetMode="External"/><Relationship Id="rId_hyperlink_7515" Type="http://schemas.openxmlformats.org/officeDocument/2006/relationships/hyperlink" Target="http://&#1101;&#1083;&#1077;&#1082;&#1090;&#1088;&#1086;-&#1084;&#1072;&#1088;&#1082;&#1077;&#1090;.&#1088;&#1092;/product/165271/ustroystvo-dlya-udaleniya-pripoya-olovootsos-metall-siniy-serebro/" TargetMode="External"/><Relationship Id="rId_hyperlink_7516" Type="http://schemas.openxmlformats.org/officeDocument/2006/relationships/hyperlink" Target="http://&#1101;&#1083;&#1077;&#1082;&#1090;&#1088;&#1086;-&#1084;&#1072;&#1088;&#1082;&#1077;&#1090;.&#1088;&#1092;/product/178336/gayka-zazhima-diska-ushm-universalnaya-aez-010157g-36920/" TargetMode="External"/><Relationship Id="rId_hyperlink_7517" Type="http://schemas.openxmlformats.org/officeDocument/2006/relationships/hyperlink" Target="http://&#1101;&#1083;&#1077;&#1082;&#1090;&#1088;&#1086;-&#1084;&#1072;&#1088;&#1082;&#1077;&#1090;.&#1088;&#1092;/product/178347/klyuch-dlya-gayki-zazhima-diska-ushm-promo-hr-200011-49243/" TargetMode="External"/><Relationship Id="rId_hyperlink_7518" Type="http://schemas.openxmlformats.org/officeDocument/2006/relationships/hyperlink" Target="http://&#1101;&#1083;&#1077;&#1082;&#1090;&#1088;&#1086;-&#1084;&#1072;&#1088;&#1082;&#1077;&#1090;.&#1088;&#1092;/product/178348/klyuch-dlya-gayki-zazhima-diska-ushm-promo-hr-200014-49244/" TargetMode="External"/><Relationship Id="rId_hyperlink_7519" Type="http://schemas.openxmlformats.org/officeDocument/2006/relationships/hyperlink" Target="http://&#1101;&#1083;&#1077;&#1082;&#1090;&#1088;&#1086;-&#1084;&#1072;&#1088;&#1082;&#1077;&#1090;.&#1088;&#1092;/product/237692/klyuch-universalnyy-dlya-ushm-115-230-spark-lux-sl-j299/" TargetMode="External"/><Relationship Id="rId_hyperlink_7520" Type="http://schemas.openxmlformats.org/officeDocument/2006/relationships/hyperlink" Target="http://&#1101;&#1083;&#1077;&#1082;&#1090;&#1088;&#1086;-&#1084;&#1072;&#1088;&#1082;&#1077;&#1090;.&#1088;&#1092;/product/237691/klyuch-universalnyy-dlya-ushm-115-230-x-pert-xpt-1030/" TargetMode="External"/><Relationship Id="rId_hyperlink_7521" Type="http://schemas.openxmlformats.org/officeDocument/2006/relationships/hyperlink" Target="http://&#1101;&#1083;&#1077;&#1082;&#1090;&#1088;&#1086;-&#1084;&#1072;&#1088;&#1082;&#1077;&#1090;.&#1088;&#1092;/product/225842/klyuch-dlya-patrona-dreli-10mm-010360d10r/" TargetMode="External"/><Relationship Id="rId_hyperlink_7522" Type="http://schemas.openxmlformats.org/officeDocument/2006/relationships/hyperlink" Target="http://&#1101;&#1083;&#1077;&#1082;&#1090;&#1088;&#1086;-&#1084;&#1072;&#1088;&#1082;&#1077;&#1090;.&#1088;&#1092;/product/243210/klyuch-dlya-patrona-dreli-13mm-mtv-303-12/" TargetMode="External"/><Relationship Id="rId_hyperlink_7523" Type="http://schemas.openxmlformats.org/officeDocument/2006/relationships/hyperlink" Target="http://&#1101;&#1083;&#1077;&#1082;&#1090;&#1088;&#1086;-&#1084;&#1072;&#1088;&#1082;&#1077;&#1090;.&#1088;&#1092;/product/221742/klyuch-dlya-patrona-dreli-13mm-v-opletke-krasnyy-010360u/" TargetMode="External"/><Relationship Id="rId_hyperlink_7524" Type="http://schemas.openxmlformats.org/officeDocument/2006/relationships/hyperlink" Target="http://&#1101;&#1083;&#1077;&#1082;&#1090;&#1088;&#1086;-&#1084;&#1072;&#1088;&#1082;&#1077;&#1090;.&#1088;&#1092;/product/218029/klyuch-dlya-patrona-dreli-16mm-010360-d16p/" TargetMode="External"/><Relationship Id="rId_hyperlink_7525" Type="http://schemas.openxmlformats.org/officeDocument/2006/relationships/hyperlink" Target="http://&#1101;&#1083;&#1077;&#1082;&#1090;&#1088;&#1086;-&#1084;&#1072;&#1088;&#1082;&#1077;&#1090;.&#1088;&#1092;/product/218030/klyuch-dlya-patrona-dreli-16mm-v-opletke-539-07-006/" TargetMode="External"/><Relationship Id="rId_hyperlink_7526" Type="http://schemas.openxmlformats.org/officeDocument/2006/relationships/hyperlink" Target="http://&#1101;&#1083;&#1077;&#1082;&#1090;&#1088;&#1086;-&#1084;&#1072;&#1088;&#1082;&#1077;&#1090;.&#1088;&#1092;/product/228008/klyuch-dlya-patrona-dreli-13mm-rezinovoe-pokrytie-x-pert-xp-0220/" TargetMode="External"/><Relationship Id="rId_hyperlink_7527" Type="http://schemas.openxmlformats.org/officeDocument/2006/relationships/hyperlink" Target="http://&#1101;&#1083;&#1077;&#1082;&#1090;&#1088;&#1086;-&#1084;&#1072;&#1088;&#1082;&#1077;&#1090;.&#1088;&#1092;/product/234903/klyuch-dlya-patrona-dreli-16mm-rezinovoe-pokrytie-x-pert-xp-0220/" TargetMode="External"/><Relationship Id="rId_hyperlink_7528" Type="http://schemas.openxmlformats.org/officeDocument/2006/relationships/hyperlink" Target="http://&#1101;&#1083;&#1077;&#1082;&#1090;&#1088;&#1086;-&#1084;&#1072;&#1088;&#1082;&#1077;&#1090;.&#1088;&#1092;/product/149049/nabor-dlya-dreli-3pr-patron-klyuchevoy-13mm-20unf-klyuch-dlya-patrona-perehodnik-sdsplus-20unf-646-211/" TargetMode="External"/><Relationship Id="rId_hyperlink_7529" Type="http://schemas.openxmlformats.org/officeDocument/2006/relationships/hyperlink" Target="http://&#1101;&#1083;&#1077;&#1082;&#1090;&#1088;&#1086;-&#1084;&#1072;&#1088;&#1082;&#1077;&#1090;.&#1088;&#1092;/product/159279/patron-fit-mini-36927/" TargetMode="External"/><Relationship Id="rId_hyperlink_7530" Type="http://schemas.openxmlformats.org/officeDocument/2006/relationships/hyperlink" Target="http://&#1101;&#1083;&#1077;&#1082;&#1090;&#1088;&#1086;-&#1084;&#1072;&#1088;&#1082;&#1077;&#1090;.&#1088;&#1092;/product/232508/patron-bystrozazhimnoy-mini-05-3mm-u-hvostovik-pod-bitu-fit-37828/" TargetMode="External"/><Relationship Id="rId_hyperlink_7531" Type="http://schemas.openxmlformats.org/officeDocument/2006/relationships/hyperlink" Target="http://&#1101;&#1083;&#1077;&#1082;&#1090;&#1088;&#1086;-&#1084;&#1072;&#1088;&#1082;&#1077;&#1090;.&#1088;&#1092;/product/232509/patron-bystrozazhimnoy-mini-05-6mm-u-hvostovik-pod-bitu-fit-37829/" TargetMode="External"/><Relationship Id="rId_hyperlink_7532" Type="http://schemas.openxmlformats.org/officeDocument/2006/relationships/hyperlink" Target="http://&#1101;&#1083;&#1077;&#1082;&#1090;&#1088;&#1086;-&#1084;&#1072;&#1088;&#1082;&#1077;&#1090;.&#1088;&#1092;/product/242455/patron-dlya-dreli-13mm-klyuch-perehodnik-sds-lit/" TargetMode="External"/><Relationship Id="rId_hyperlink_7533" Type="http://schemas.openxmlformats.org/officeDocument/2006/relationships/hyperlink" Target="http://&#1101;&#1083;&#1077;&#1082;&#1090;&#1088;&#1086;-&#1084;&#1072;&#1088;&#1082;&#1077;&#1090;.&#1088;&#1092;/product/242395/patron-dlya-dreli-drill-chuck-klyuchevoy-trehkulachkovyy-zazhim-15-13mm-na-blistere/" TargetMode="External"/><Relationship Id="rId_hyperlink_7534" Type="http://schemas.openxmlformats.org/officeDocument/2006/relationships/hyperlink" Target="http://&#1101;&#1083;&#1077;&#1082;&#1090;&#1088;&#1086;-&#1084;&#1072;&#1088;&#1082;&#1077;&#1090;.&#1088;&#1092;/product/243511/patron-dlya-dreli-drill-chuck-klyuchevoy-trehkulachkovyy-zazhim-15-16mm-na-blistere/" TargetMode="External"/><Relationship Id="rId_hyperlink_7535" Type="http://schemas.openxmlformats.org/officeDocument/2006/relationships/hyperlink" Target="http://&#1101;&#1083;&#1077;&#1082;&#1090;&#1088;&#1086;-&#1084;&#1072;&#1088;&#1082;&#1077;&#1090;.&#1088;&#1092;/product/239083/patron-dlya-dreli-x-pert-klyuchevoy-trehkulachkovyy-zazhim-15-13mm-na-blistere-xp-850/" TargetMode="External"/><Relationship Id="rId_hyperlink_7536" Type="http://schemas.openxmlformats.org/officeDocument/2006/relationships/hyperlink" Target="http://&#1101;&#1083;&#1077;&#1082;&#1090;&#1088;&#1086;-&#1084;&#1072;&#1088;&#1082;&#1077;&#1090;.&#1088;&#1092;/product/250259/patron-dlya-dreli-x-pert-klyuchevoy-trehkulachkovyy-zazhim-3-16mm-na-blistere-xp-851/" TargetMode="External"/><Relationship Id="rId_hyperlink_7537" Type="http://schemas.openxmlformats.org/officeDocument/2006/relationships/hyperlink" Target="http://&#1101;&#1083;&#1077;&#1082;&#1090;&#1088;&#1086;-&#1084;&#1072;&#1088;&#1082;&#1077;&#1090;.&#1088;&#1092;/product/221646/patron-dlya-dreli-s-klyuchom-12-15-13-mm-mos-37814m/" TargetMode="External"/><Relationship Id="rId_hyperlink_7538" Type="http://schemas.openxmlformats.org/officeDocument/2006/relationships/hyperlink" Target="http://&#1101;&#1083;&#1077;&#1082;&#1090;&#1088;&#1086;-&#1084;&#1072;&#1088;&#1082;&#1077;&#1090;.&#1088;&#1092;/product/243134/patron-dlya-dreli-s-klyuchom-12-30-16-mm-mos/" TargetMode="External"/><Relationship Id="rId_hyperlink_7539" Type="http://schemas.openxmlformats.org/officeDocument/2006/relationships/hyperlink" Target="http://&#1101;&#1083;&#1077;&#1082;&#1090;&#1088;&#1086;-&#1084;&#1072;&#1088;&#1082;&#1077;&#1090;.&#1088;&#1092;/product/233236/patron-kulachkovyy-03-32mm-hvostovik-235mm/" TargetMode="External"/><Relationship Id="rId_hyperlink_7540" Type="http://schemas.openxmlformats.org/officeDocument/2006/relationships/hyperlink" Target="http://&#1101;&#1083;&#1077;&#1082;&#1090;&#1088;&#1086;-&#1084;&#1072;&#1088;&#1082;&#1077;&#1090;.&#1088;&#1092;/product/233237/patron-kulachkovyy-03-35mm-hvostovik-635h18mm-hex-14-white/" TargetMode="External"/><Relationship Id="rId_hyperlink_7541" Type="http://schemas.openxmlformats.org/officeDocument/2006/relationships/hyperlink" Target="http://&#1101;&#1083;&#1077;&#1082;&#1090;&#1088;&#1086;-&#1084;&#1072;&#1088;&#1082;&#1077;&#1090;.&#1088;&#1092;/product/233231/patron-kulachkovyy-03-65mm-hvostovik-635h30mm-hex-14-black/" TargetMode="External"/><Relationship Id="rId_hyperlink_7542" Type="http://schemas.openxmlformats.org/officeDocument/2006/relationships/hyperlink" Target="http://&#1101;&#1083;&#1077;&#1082;&#1090;&#1088;&#1086;-&#1084;&#1072;&#1088;&#1082;&#1077;&#1090;.&#1088;&#1092;/product/238272/patron-kulachkovyy-06-65mm-l-ht0211/" TargetMode="External"/><Relationship Id="rId_hyperlink_7543" Type="http://schemas.openxmlformats.org/officeDocument/2006/relationships/hyperlink" Target="http://&#1101;&#1083;&#1077;&#1082;&#1090;&#1088;&#1086;-&#1084;&#1072;&#1088;&#1082;&#1077;&#1090;.&#1088;&#1092;/product/228251/patron-kulachkovyy-mini-03-mm-32mm-na-val-dvigatelya-m7h075-mc01/" TargetMode="External"/><Relationship Id="rId_hyperlink_7544" Type="http://schemas.openxmlformats.org/officeDocument/2006/relationships/hyperlink" Target="http://&#1101;&#1083;&#1077;&#1082;&#1090;&#1088;&#1086;-&#1084;&#1072;&#1088;&#1082;&#1077;&#1090;.&#1088;&#1092;/product/221115/patron-kulachkovyy-mini-03-mm-35mm-na-val-dvigatelya-235mm/" TargetMode="External"/><Relationship Id="rId_hyperlink_7545" Type="http://schemas.openxmlformats.org/officeDocument/2006/relationships/hyperlink" Target="http://&#1101;&#1083;&#1077;&#1082;&#1090;&#1088;&#1086;-&#1084;&#1072;&#1088;&#1082;&#1077;&#1090;.&#1088;&#1092;/product/230356/patron-kulachkovyy-mini-03-mm-35mm-na-val-dvigatelya-2mm-mc02f/" TargetMode="External"/><Relationship Id="rId_hyperlink_7546" Type="http://schemas.openxmlformats.org/officeDocument/2006/relationships/hyperlink" Target="http://&#1101;&#1083;&#1077;&#1082;&#1090;&#1088;&#1086;-&#1084;&#1072;&#1088;&#1082;&#1077;&#1090;.&#1088;&#1092;/product/221733/patron-kulachkovyy-mini-03-mm-35mm-na-val-dvigatelya-317mm/" TargetMode="External"/><Relationship Id="rId_hyperlink_7547" Type="http://schemas.openxmlformats.org/officeDocument/2006/relationships/hyperlink" Target="http://&#1101;&#1083;&#1077;&#1082;&#1090;&#1088;&#1086;-&#1084;&#1072;&#1088;&#1082;&#1077;&#1090;.&#1088;&#1092;/product/235583/patron-kulachkovyy-mini-075mm-20mm-dlya-dreli-m7-mcm7/" TargetMode="External"/><Relationship Id="rId_hyperlink_7548" Type="http://schemas.openxmlformats.org/officeDocument/2006/relationships/hyperlink" Target="http://&#1101;&#1083;&#1077;&#1082;&#1090;&#1088;&#1086;-&#1084;&#1072;&#1088;&#1082;&#1077;&#1090;.&#1088;&#1092;/product/242462/patron-samozazhimnoy-dlya-dreli-i-shurupoverta-13mm-mtv-bajge/" TargetMode="External"/><Relationship Id="rId_hyperlink_7549" Type="http://schemas.openxmlformats.org/officeDocument/2006/relationships/hyperlink" Target="http://&#1101;&#1083;&#1077;&#1082;&#1090;&#1088;&#1086;-&#1084;&#1072;&#1088;&#1082;&#1077;&#1090;.&#1088;&#1092;/product/221754/patron-samozazhimnoy-dlya-dreli-i-shurupoverta-13mm-12-010022/" TargetMode="External"/><Relationship Id="rId_hyperlink_7550" Type="http://schemas.openxmlformats.org/officeDocument/2006/relationships/hyperlink" Target="http://&#1101;&#1083;&#1077;&#1082;&#1090;&#1088;&#1086;-&#1084;&#1072;&#1088;&#1082;&#1077;&#1090;.&#1088;&#1092;/product/251001/patron-sverlilnyy-bystrozazhimnoy-2-13mm-dvuhmuftovyy-kranz-2/" TargetMode="External"/><Relationship Id="rId_hyperlink_7551" Type="http://schemas.openxmlformats.org/officeDocument/2006/relationships/hyperlink" Target="http://&#1101;&#1083;&#1077;&#1082;&#1090;&#1088;&#1086;-&#1084;&#1072;&#1088;&#1082;&#1077;&#1090;.&#1088;&#1092;/product/228252/patron-cangovyy-08-15mm-val-23mm-mc23a/" TargetMode="External"/><Relationship Id="rId_hyperlink_7552" Type="http://schemas.openxmlformats.org/officeDocument/2006/relationships/hyperlink" Target="http://&#1101;&#1083;&#1077;&#1082;&#1090;&#1088;&#1086;-&#1084;&#1072;&#1088;&#1082;&#1077;&#1090;.&#1088;&#1092;/product/228253/patron-cangovyy-s-naborom-cang-05-30mm-val-235mm/" TargetMode="External"/><Relationship Id="rId_hyperlink_7553" Type="http://schemas.openxmlformats.org/officeDocument/2006/relationships/hyperlink" Target="http://&#1101;&#1083;&#1077;&#1082;&#1090;&#1088;&#1086;-&#1084;&#1072;&#1088;&#1082;&#1077;&#1090;.&#1088;&#1092;/product/230357/patron-cangovyy-s-naborom-cang-05-30mm-val-2mm-mc02/" TargetMode="External"/><Relationship Id="rId_hyperlink_7554" Type="http://schemas.openxmlformats.org/officeDocument/2006/relationships/hyperlink" Target="http://&#1101;&#1083;&#1077;&#1082;&#1090;&#1088;&#1086;-&#1084;&#1072;&#1088;&#1082;&#1077;&#1090;.&#1088;&#1092;/product/228254/patron-cangovyy-s-naborom-cang-05-30mm-val-317mm/" TargetMode="External"/><Relationship Id="rId_hyperlink_7555" Type="http://schemas.openxmlformats.org/officeDocument/2006/relationships/hyperlink" Target="http://&#1101;&#1083;&#1077;&#1082;&#1090;&#1088;&#1086;-&#1084;&#1072;&#1088;&#1082;&#1077;&#1090;.&#1088;&#1092;/product/230355/patron-cangovyy-s-naborom-cang-05-30mm-val-4mm-mc04/" TargetMode="External"/><Relationship Id="rId_hyperlink_7556" Type="http://schemas.openxmlformats.org/officeDocument/2006/relationships/hyperlink" Target="http://&#1101;&#1083;&#1077;&#1082;&#1090;&#1088;&#1086;-&#1084;&#1072;&#1088;&#1082;&#1077;&#1090;.&#1088;&#1092;/product/239573/patron-cangovyy-s-naborom-cang-05-30mm-val-5mm/" TargetMode="External"/><Relationship Id="rId_hyperlink_7557" Type="http://schemas.openxmlformats.org/officeDocument/2006/relationships/hyperlink" Target="http://&#1101;&#1083;&#1077;&#1082;&#1090;&#1088;&#1086;-&#1084;&#1072;&#1088;&#1082;&#1077;&#1090;.&#1088;&#1092;/product/144608/patrony-cangovye-vtulki-nabor-3sht-fit-36928/" TargetMode="External"/><Relationship Id="rId_hyperlink_7558" Type="http://schemas.openxmlformats.org/officeDocument/2006/relationships/hyperlink" Target="http://&#1101;&#1083;&#1077;&#1082;&#1090;&#1088;&#1086;-&#1084;&#1072;&#1088;&#1082;&#1077;&#1090;.&#1088;&#1092;/product/225848/perehodnik-s-sds-na-obychnyy-patron-dlya-dreli-0103358/" TargetMode="External"/><Relationship Id="rId_hyperlink_7559" Type="http://schemas.openxmlformats.org/officeDocument/2006/relationships/hyperlink" Target="http://&#1101;&#1083;&#1077;&#1082;&#1090;&#1088;&#1086;-&#1084;&#1072;&#1088;&#1082;&#1077;&#1090;.&#1088;&#1092;/product/178372/bandazh-nazhdachnyy-i-baraban-nazhdachnyy-nabor-91sht-fit-36914/" TargetMode="External"/><Relationship Id="rId_hyperlink_7560" Type="http://schemas.openxmlformats.org/officeDocument/2006/relationships/hyperlink" Target="http://&#1101;&#1083;&#1077;&#1082;&#1090;&#1088;&#1086;-&#1084;&#1072;&#1088;&#1082;&#1077;&#1090;.&#1088;&#1092;/product/159259/bandazh-nazhdachnyy-i-shtift-fit-nabor-11sht-36917/" TargetMode="External"/><Relationship Id="rId_hyperlink_7561" Type="http://schemas.openxmlformats.org/officeDocument/2006/relationships/hyperlink" Target="http://&#1101;&#1083;&#1077;&#1082;&#1090;&#1088;&#1086;-&#1084;&#1072;&#1088;&#1082;&#1077;&#1090;.&#1088;&#1092;/product/159260/bandazh-nazhdachnyy-i-shtift-fit-nabor-7sht/" TargetMode="External"/><Relationship Id="rId_hyperlink_7562" Type="http://schemas.openxmlformats.org/officeDocument/2006/relationships/hyperlink" Target="http://&#1101;&#1083;&#1077;&#1082;&#1090;&#1088;&#1086;-&#1084;&#1072;&#1088;&#1082;&#1077;&#1090;.&#1088;&#1092;/product/178369/sharoshki-metallich-dlya-figurnyh-otvestiy-po-metallu-5-sht-fit-36475/" TargetMode="External"/><Relationship Id="rId_hyperlink_7563" Type="http://schemas.openxmlformats.org/officeDocument/2006/relationships/hyperlink" Target="http://&#1101;&#1083;&#1077;&#1082;&#1090;&#1088;&#1086;-&#1084;&#1072;&#1088;&#1082;&#1077;&#1090;.&#1088;&#1092;/product/159303/sharoshki-mini-po-metallu-6sht-fit/" TargetMode="External"/><Relationship Id="rId_hyperlink_7564" Type="http://schemas.openxmlformats.org/officeDocument/2006/relationships/hyperlink" Target="http://&#1101;&#1083;&#1077;&#1082;&#1090;&#1088;&#1086;-&#1084;&#1072;&#1088;&#1082;&#1077;&#1090;.&#1088;&#1092;/product/159296/sharoshki-usilennaya-stal-s-almaznym-napyleniem-hvost-3mm-10sht-fit/" TargetMode="External"/><Relationship Id="rId_hyperlink_7565" Type="http://schemas.openxmlformats.org/officeDocument/2006/relationships/hyperlink" Target="http://&#1101;&#1083;&#1077;&#1082;&#1090;&#1088;&#1086;-&#1084;&#1072;&#1088;&#1082;&#1077;&#1090;.&#1088;&#1092;/product/159302/sharoshki-usilennaya-stal-s-almaznym-napyleniem-hvost-3mm-20sht-fit-36485/" TargetMode="External"/><Relationship Id="rId_hyperlink_7566" Type="http://schemas.openxmlformats.org/officeDocument/2006/relationships/hyperlink" Target="http://&#1101;&#1083;&#1077;&#1082;&#1090;&#1088;&#1086;-&#1084;&#1072;&#1088;&#1082;&#1077;&#1090;.&#1088;&#1092;/product/159295/sharoshki-usilennaya-stal-s-almaznym-napyleniem-hvost-6mm-6sht-fit-36482/" TargetMode="External"/><Relationship Id="rId_hyperlink_7567" Type="http://schemas.openxmlformats.org/officeDocument/2006/relationships/hyperlink" Target="http://&#1101;&#1083;&#1077;&#1082;&#1090;&#1088;&#1086;-&#1084;&#1072;&#1088;&#1082;&#1077;&#1090;.&#1088;&#1092;/product/132207/korschetki-latunirovannye-nabor-3sht-d-hvost-31mm-fit-36904/" TargetMode="External"/><Relationship Id="rId_hyperlink_7568" Type="http://schemas.openxmlformats.org/officeDocument/2006/relationships/hyperlink" Target="http://&#1101;&#1083;&#1077;&#1082;&#1090;&#1088;&#1086;-&#1084;&#1072;&#1088;&#1082;&#1077;&#1090;.&#1088;&#1092;/product/132206/korschetki-stalnye-nabor-3sht-d-hvost-31mm-fit-36903/" TargetMode="External"/><Relationship Id="rId_hyperlink_7569" Type="http://schemas.openxmlformats.org/officeDocument/2006/relationships/hyperlink" Target="http://&#1101;&#1083;&#1077;&#1082;&#1090;&#1088;&#1086;-&#1084;&#1072;&#1088;&#1082;&#1077;&#1090;.&#1088;&#1092;/product/178371/korschetki-hlopkovye-i-shtifty-nabor-4sht-fit/" TargetMode="External"/><Relationship Id="rId_hyperlink_7570" Type="http://schemas.openxmlformats.org/officeDocument/2006/relationships/hyperlink" Target="http://&#1101;&#1083;&#1077;&#1082;&#1090;&#1088;&#1086;-&#1084;&#1072;&#1088;&#1082;&#1077;&#1090;.&#1088;&#1092;/product/237683/krug-abrazivnyy-lepestkovyy-radialnyy-dlya-dreli-30h20h6mm-p120-fit-39558/" TargetMode="External"/><Relationship Id="rId_hyperlink_7571" Type="http://schemas.openxmlformats.org/officeDocument/2006/relationships/hyperlink" Target="http://&#1101;&#1083;&#1077;&#1082;&#1090;&#1088;&#1086;-&#1084;&#1072;&#1088;&#1082;&#1077;&#1090;.&#1088;&#1092;/product/237684/krug-abrazivnyy-lepestkovyy-radialnyy-dlya-dreli-30h20h6mm-p180-fit-39559/" TargetMode="External"/><Relationship Id="rId_hyperlink_7572" Type="http://schemas.openxmlformats.org/officeDocument/2006/relationships/hyperlink" Target="http://&#1101;&#1083;&#1077;&#1082;&#1090;&#1088;&#1086;-&#1084;&#1072;&#1088;&#1082;&#1077;&#1090;.&#1088;&#1092;/product/237695/krug-abrazivnyy-lepestkovyy-radialnyy-dlya-dreli-60h30h6mm-p100-fit-39575/" TargetMode="External"/><Relationship Id="rId_hyperlink_7573" Type="http://schemas.openxmlformats.org/officeDocument/2006/relationships/hyperlink" Target="http://&#1101;&#1083;&#1077;&#1082;&#1090;&#1088;&#1086;-&#1084;&#1072;&#1088;&#1082;&#1077;&#1090;.&#1088;&#1092;/product/237685/krug-abrazivnyy-lepestkovyy-radialnyy-dlya-dreli-60h30h6mm-p40-fit-39572/" TargetMode="External"/><Relationship Id="rId_hyperlink_7574" Type="http://schemas.openxmlformats.org/officeDocument/2006/relationships/hyperlink" Target="http://&#1101;&#1083;&#1077;&#1082;&#1090;&#1088;&#1086;-&#1084;&#1072;&#1088;&#1082;&#1077;&#1090;.&#1088;&#1092;/product/237686/krug-abrazivnyy-lepestkovyy-radialnyy-dlya-dreli-60h30h6mm-p60-fit-39573/" TargetMode="External"/><Relationship Id="rId_hyperlink_7575" Type="http://schemas.openxmlformats.org/officeDocument/2006/relationships/hyperlink" Target="http://&#1101;&#1083;&#1077;&#1082;&#1090;&#1088;&#1086;-&#1084;&#1072;&#1088;&#1082;&#1077;&#1090;.&#1088;&#1092;/product/237687/krug-abrazivnyy-lepestkovyy-radialnyy-dlya-dreli-60h30h6mm-p80-fit-39574/" TargetMode="External"/><Relationship Id="rId_hyperlink_7576" Type="http://schemas.openxmlformats.org/officeDocument/2006/relationships/hyperlink" Target="http://&#1101;&#1083;&#1077;&#1082;&#1090;&#1088;&#1086;-&#1084;&#1072;&#1088;&#1082;&#1077;&#1090;.&#1088;&#1092;/product/168041/krug-abrazivnyy-lepestkovyy-radialnyy-dlya-dreli-80h30h6mm-p40-fit-39592/" TargetMode="External"/><Relationship Id="rId_hyperlink_7577" Type="http://schemas.openxmlformats.org/officeDocument/2006/relationships/hyperlink" Target="http://&#1101;&#1083;&#1077;&#1082;&#1090;&#1088;&#1086;-&#1084;&#1072;&#1088;&#1082;&#1077;&#1090;.&#1088;&#1092;/product/167000/derzhatel-otreznyh-diskov-d6mm-d32mm-l50mm/" TargetMode="External"/><Relationship Id="rId_hyperlink_7578" Type="http://schemas.openxmlformats.org/officeDocument/2006/relationships/hyperlink" Target="http://&#1101;&#1083;&#1077;&#1082;&#1090;&#1088;&#1086;-&#1084;&#1072;&#1088;&#1082;&#1077;&#1090;.&#1088;&#1092;/product/239565/derzhatel-otreznyh-diskov-osnastka-gravera-bormashiny-hvostovik-3mm-metallicheskaya-shayba-dlina-38mm/" TargetMode="External"/><Relationship Id="rId_hyperlink_7579" Type="http://schemas.openxmlformats.org/officeDocument/2006/relationships/hyperlink" Target="http://&#1101;&#1083;&#1077;&#1082;&#1090;&#1088;&#1086;-&#1084;&#1072;&#1088;&#1082;&#1077;&#1090;.&#1088;&#1092;/product/239563/derzhatel-otreznyh-diskov-osnastka-gravera-bormashiny-hvostovik-235mm-dlina-35mm/" TargetMode="External"/><Relationship Id="rId_hyperlink_7580" Type="http://schemas.openxmlformats.org/officeDocument/2006/relationships/hyperlink" Target="http://&#1101;&#1083;&#1077;&#1082;&#1090;&#1088;&#1086;-&#1084;&#1072;&#1088;&#1082;&#1077;&#1090;.&#1088;&#1092;/product/241191/derzhatel-otreznyh-diskov-osnastka-gravera-bormashiny-hvostovik-235mm-metallicheskaya-shayba-5/" TargetMode="External"/><Relationship Id="rId_hyperlink_7581" Type="http://schemas.openxmlformats.org/officeDocument/2006/relationships/hyperlink" Target="http://&#1101;&#1083;&#1077;&#1082;&#1090;&#1088;&#1086;-&#1084;&#1072;&#1088;&#1082;&#1077;&#1090;.&#1088;&#1092;/product/239564/derzhatel-otreznyh-diskov-osnastka-gravera-bormashiny-hvostovik-3mm-5/" TargetMode="External"/><Relationship Id="rId_hyperlink_7582" Type="http://schemas.openxmlformats.org/officeDocument/2006/relationships/hyperlink" Target="http://&#1101;&#1083;&#1077;&#1082;&#1090;&#1088;&#1086;-&#1084;&#1072;&#1088;&#1082;&#1077;&#1090;.&#1088;&#1092;/product/239566/derzhatel-otreznyh-diskov-osnastka-gravera-bormashiny-hvostovik-3mm-metallicheskaya-shayba/" TargetMode="External"/><Relationship Id="rId_hyperlink_7583" Type="http://schemas.openxmlformats.org/officeDocument/2006/relationships/hyperlink" Target="http://&#1101;&#1083;&#1077;&#1082;&#1090;&#1088;&#1086;-&#1084;&#1072;&#1088;&#1082;&#1077;&#1090;.&#1088;&#1092;/product/246080/derzhatel-otreznyh-diskov-osnastka-gravera-bormashiny-hvostovik-6mm-metallicheskaya-shayba/" TargetMode="External"/><Relationship Id="rId_hyperlink_7584" Type="http://schemas.openxmlformats.org/officeDocument/2006/relationships/hyperlink" Target="http://&#1101;&#1083;&#1077;&#1082;&#1090;&#1088;&#1086;-&#1084;&#1072;&#1088;&#1082;&#1077;&#1090;.&#1088;&#1092;/product/178373/diski-nazhdachnye-srednie-nabor-36-sht-fit-36921/" TargetMode="External"/><Relationship Id="rId_hyperlink_7585" Type="http://schemas.openxmlformats.org/officeDocument/2006/relationships/hyperlink" Target="http://&#1101;&#1083;&#1077;&#1082;&#1090;&#1088;&#1086;-&#1084;&#1072;&#1088;&#1082;&#1077;&#1090;.&#1088;&#1092;/product/159264/diski-otreznye-fit-hss-2sht-i-shtift-d3mm-36933/" TargetMode="External"/><Relationship Id="rId_hyperlink_7586" Type="http://schemas.openxmlformats.org/officeDocument/2006/relationships/hyperlink" Target="http://&#1101;&#1083;&#1077;&#1082;&#1090;&#1088;&#1086;-&#1084;&#1072;&#1088;&#1082;&#1077;&#1090;.&#1088;&#1092;/product/240381/krug-s-almaznym-napyleniem-d40mm-d-hvost-3mm/" TargetMode="External"/><Relationship Id="rId_hyperlink_7587" Type="http://schemas.openxmlformats.org/officeDocument/2006/relationships/hyperlink" Target="http://&#1101;&#1083;&#1077;&#1082;&#1090;&#1088;&#1086;-&#1084;&#1072;&#1088;&#1082;&#1077;&#1090;.&#1088;&#1092;/product/240380/krug-s-almaznym-napyleniem-d60mm-d-hvost-3mm/" TargetMode="External"/><Relationship Id="rId_hyperlink_7588" Type="http://schemas.openxmlformats.org/officeDocument/2006/relationships/hyperlink" Target="http://&#1101;&#1083;&#1077;&#1082;&#1090;&#1088;&#1086;-&#1084;&#1072;&#1088;&#1082;&#1077;&#1090;.&#1088;&#1092;/product/132175/krugi-alyuminiy-oksidnye-shlifovalnye-nabor-3sht-fit-36912/" TargetMode="External"/><Relationship Id="rId_hyperlink_7589" Type="http://schemas.openxmlformats.org/officeDocument/2006/relationships/hyperlink" Target="http://&#1101;&#1083;&#1077;&#1082;&#1090;&#1088;&#1086;-&#1084;&#1072;&#1088;&#1082;&#1077;&#1090;.&#1088;&#1092;/product/159270/krugi-otreznye-fit-36sht-36901/" TargetMode="External"/><Relationship Id="rId_hyperlink_7590" Type="http://schemas.openxmlformats.org/officeDocument/2006/relationships/hyperlink" Target="http://&#1101;&#1083;&#1077;&#1082;&#1090;&#1088;&#1086;-&#1084;&#1072;&#1088;&#1082;&#1077;&#1090;.&#1088;&#1092;/product/159269/krugi-otreznye-fit-usilennaya-nagruzka-20sht-36908/" TargetMode="External"/><Relationship Id="rId_hyperlink_7591" Type="http://schemas.openxmlformats.org/officeDocument/2006/relationships/hyperlink" Target="http://&#1101;&#1083;&#1077;&#1082;&#1090;&#1088;&#1086;-&#1084;&#1072;&#1088;&#1082;&#1077;&#1090;.&#1088;&#1092;/product/178370/krugi-otreznye-mini-s-almaznym-napyleniem-12-sht-fit-36489/" TargetMode="External"/><Relationship Id="rId_hyperlink_7592" Type="http://schemas.openxmlformats.org/officeDocument/2006/relationships/hyperlink" Target="http://&#1101;&#1083;&#1077;&#1082;&#1090;&#1088;&#1086;-&#1084;&#1072;&#1088;&#1082;&#1077;&#1090;.&#1088;&#1092;/product/159271/krugi-otreznye-fiberglassovye-fit-5sht-36902/" TargetMode="External"/><Relationship Id="rId_hyperlink_7593" Type="http://schemas.openxmlformats.org/officeDocument/2006/relationships/hyperlink" Target="http://&#1101;&#1083;&#1077;&#1082;&#1090;&#1088;&#1086;-&#1084;&#1072;&#1088;&#1082;&#1077;&#1090;.&#1088;&#1092;/product/132179/krugi-s-almaznym-napyleniem-nabor-3shtshtiftd22mm-d-hvost-31mm-fit-36930/" TargetMode="External"/><Relationship Id="rId_hyperlink_7594" Type="http://schemas.openxmlformats.org/officeDocument/2006/relationships/hyperlink" Target="http://&#1101;&#1083;&#1077;&#1082;&#1090;&#1088;&#1086;-&#1084;&#1072;&#1088;&#1082;&#1077;&#1090;.&#1088;&#1092;/product/178377/krugi-s-almaznym-napyleniem-nabor-2shtshtiftd30mm-d-hvost-3mm-fit-36931/" TargetMode="External"/><Relationship Id="rId_hyperlink_7595" Type="http://schemas.openxmlformats.org/officeDocument/2006/relationships/hyperlink" Target="http://&#1101;&#1083;&#1077;&#1082;&#1090;&#1088;&#1086;-&#1084;&#1072;&#1088;&#1082;&#1077;&#1090;.&#1088;&#1092;/product/166616/nabor-pilnyh-mini-diskov-s-derzhatelem-6pr-blister/" TargetMode="External"/><Relationship Id="rId_hyperlink_7596" Type="http://schemas.openxmlformats.org/officeDocument/2006/relationships/hyperlink" Target="http://&#1101;&#1083;&#1077;&#1082;&#1090;&#1088;&#1086;-&#1084;&#1072;&#1088;&#1082;&#1077;&#1090;.&#1088;&#1092;/product/236275/nabor-pilnyh-mini-diskov-s-derzhatelem-7pr-v-pakete/" TargetMode="External"/><Relationship Id="rId_hyperlink_7597" Type="http://schemas.openxmlformats.org/officeDocument/2006/relationships/hyperlink" Target="http://&#1101;&#1083;&#1077;&#1082;&#1090;&#1088;&#1086;-&#1084;&#1072;&#1088;&#1082;&#1077;&#1090;.&#1088;&#1092;/product/246081/otreznye-diski-krugi-dlya-gravera-usilennye-komplekt-36sht/" TargetMode="External"/><Relationship Id="rId_hyperlink_7598" Type="http://schemas.openxmlformats.org/officeDocument/2006/relationships/hyperlink" Target="http://&#1101;&#1083;&#1077;&#1082;&#1090;&#1088;&#1086;-&#1084;&#1072;&#1088;&#1082;&#1077;&#1090;.&#1088;&#1092;/product/221875/golovka-shlifovalnaya-gu-4-2030312/" TargetMode="External"/><Relationship Id="rId_hyperlink_7599" Type="http://schemas.openxmlformats.org/officeDocument/2006/relationships/hyperlink" Target="http://&#1101;&#1083;&#1077;&#1082;&#1090;&#1088;&#1086;-&#1084;&#1072;&#1088;&#1082;&#1077;&#1090;.&#1088;&#1092;/product/221876/golovka-shlifovalnaya-gu-6-2030314/" TargetMode="External"/><Relationship Id="rId_hyperlink_7600" Type="http://schemas.openxmlformats.org/officeDocument/2006/relationships/hyperlink" Target="http://&#1101;&#1083;&#1077;&#1082;&#1090;&#1088;&#1086;-&#1084;&#1072;&#1088;&#1082;&#1077;&#1090;.&#1088;&#1092;/product/132178/krugi-polirovochnye-fetrovye-nabor-7shtshtift-d-hvost-31mm-fit-36926/" TargetMode="External"/><Relationship Id="rId_hyperlink_7601" Type="http://schemas.openxmlformats.org/officeDocument/2006/relationships/hyperlink" Target="http://&#1101;&#1083;&#1077;&#1082;&#1090;&#1088;&#1086;-&#1084;&#1072;&#1088;&#1082;&#1077;&#1090;.&#1088;&#1092;/product/132176/krugi-polirovochnye-hlopkovye-nabor-3sht-d-hvost-31mm-fit-36920/" TargetMode="External"/><Relationship Id="rId_hyperlink_7602" Type="http://schemas.openxmlformats.org/officeDocument/2006/relationships/hyperlink" Target="http://&#1101;&#1083;&#1077;&#1082;&#1090;&#1088;&#1086;-&#1084;&#1072;&#1088;&#1082;&#1077;&#1090;.&#1088;&#1092;/product/132177/krugi-polirovochnye-sherst-nabor-3sht-d-hvost-31mm-fit/" TargetMode="External"/><Relationship Id="rId_hyperlink_7603" Type="http://schemas.openxmlformats.org/officeDocument/2006/relationships/hyperlink" Target="http://&#1101;&#1083;&#1077;&#1082;&#1090;&#1088;&#1086;-&#1084;&#1072;&#1088;&#1082;&#1077;&#1090;.&#1088;&#1092;/product/166527/krugi-rezinovye-shlifovalnye-fit-2sht-36909/" TargetMode="External"/><Relationship Id="rId_hyperlink_7604" Type="http://schemas.openxmlformats.org/officeDocument/2006/relationships/hyperlink" Target="http://&#1101;&#1083;&#1077;&#1082;&#1090;&#1088;&#1086;-&#1084;&#1072;&#1088;&#1082;&#1077;&#1090;.&#1088;&#1092;/product/166528/krugi-silikonovo-karbidnye-shlifovalnye-fit-3sht-36911/" TargetMode="External"/><Relationship Id="rId_hyperlink_7605" Type="http://schemas.openxmlformats.org/officeDocument/2006/relationships/hyperlink" Target="http://&#1101;&#1083;&#1077;&#1082;&#1090;&#1088;&#1086;-&#1084;&#1072;&#1088;&#1082;&#1077;&#1090;.&#1088;&#1092;/product/166999/krugi-shlifovalnye-nabor-10-sht-shtift-1-sht-fit-36913/" TargetMode="External"/><Relationship Id="rId_hyperlink_7606" Type="http://schemas.openxmlformats.org/officeDocument/2006/relationships/hyperlink" Target="http://&#1101;&#1083;&#1077;&#1082;&#1090;&#1088;&#1086;-&#1084;&#1072;&#1088;&#1082;&#1077;&#1090;.&#1088;&#1092;/product/178375/nabor-nasadok-rezinovye-polirovalnye-melkoy-zernistosti-nabor-6-sht-fit-36923/" TargetMode="External"/><Relationship Id="rId_hyperlink_7607" Type="http://schemas.openxmlformats.org/officeDocument/2006/relationships/hyperlink" Target="http://&#1101;&#1083;&#1077;&#1082;&#1090;&#1088;&#1086;-&#1084;&#1072;&#1088;&#1082;&#1077;&#1090;.&#1088;&#1092;/product/178374/nabor-nasadok-rezinovye-polirovalnye-sredney-zernistosti-nabor-6-sht-fit-36922/" TargetMode="External"/><Relationship Id="rId_hyperlink_7608" Type="http://schemas.openxmlformats.org/officeDocument/2006/relationships/hyperlink" Target="http://&#1101;&#1083;&#1077;&#1082;&#1090;&#1088;&#1086;-&#1084;&#1072;&#1088;&#1082;&#1077;&#1090;.&#1088;&#1092;/product/236273/nabor-nasadok-dlya-graverov-i-bormashin-105-sht/" TargetMode="External"/><Relationship Id="rId_hyperlink_7609" Type="http://schemas.openxmlformats.org/officeDocument/2006/relationships/hyperlink" Target="http://&#1101;&#1083;&#1077;&#1082;&#1090;&#1088;&#1086;-&#1084;&#1072;&#1088;&#1082;&#1077;&#1090;.&#1088;&#1092;/product/236274/nabor-nasadok-dlya-graverov-i-bormashin-12-sht/" TargetMode="External"/><Relationship Id="rId_hyperlink_7610" Type="http://schemas.openxmlformats.org/officeDocument/2006/relationships/hyperlink" Target="http://&#1101;&#1083;&#1077;&#1082;&#1090;&#1088;&#1086;-&#1084;&#1072;&#1088;&#1082;&#1077;&#1090;.&#1088;&#1092;/product/239472/nabor-sharoshek-s-almaznym-napyleniem-nabor-30sht/" TargetMode="External"/><Relationship Id="rId_hyperlink_7611" Type="http://schemas.openxmlformats.org/officeDocument/2006/relationships/hyperlink" Target="http://&#1101;&#1083;&#1077;&#1082;&#1090;&#1088;&#1086;-&#1084;&#1072;&#1088;&#1082;&#1077;&#1090;.&#1088;&#1092;/product/144619/sharoshki-i-krugi-otreznye-s-almaznym-napyleniem-nabor-25sht-fit-36487/" TargetMode="External"/><Relationship Id="rId_hyperlink_7612" Type="http://schemas.openxmlformats.org/officeDocument/2006/relationships/hyperlink" Target="http://&#1101;&#1083;&#1077;&#1082;&#1090;&#1088;&#1086;-&#1084;&#1072;&#1088;&#1082;&#1077;&#1090;.&#1088;&#1092;/product/178394/sharoshka-abrazivnaya-po-kamnyu-mramoru-kafelyu-hvostovik-6-mm-cilindr-25-h-13-mm-36972/" TargetMode="External"/><Relationship Id="rId_hyperlink_7613" Type="http://schemas.openxmlformats.org/officeDocument/2006/relationships/hyperlink" Target="http://&#1101;&#1083;&#1077;&#1082;&#1090;&#1088;&#1086;-&#1084;&#1072;&#1088;&#1082;&#1077;&#1090;.&#1088;&#1092;/product/234917/sharoshka-abrazivnaya-po-kamnyu-mramoru-kafelyu-hvostovik-6-mm-cilindr-25-h-40-mm-36971/" TargetMode="External"/><Relationship Id="rId_hyperlink_7614" Type="http://schemas.openxmlformats.org/officeDocument/2006/relationships/hyperlink" Target="http://&#1101;&#1083;&#1077;&#1082;&#1090;&#1088;&#1086;-&#1084;&#1072;&#1088;&#1082;&#1077;&#1090;.&#1088;&#1092;/product/178399/sharoshka-abrazivnaya-po-kamnyu-mramoru-kafelyu-hvostovik-6-mm-cilindr-s-ostrnakonechnik-14-h-25-mm-36980/" TargetMode="External"/><Relationship Id="rId_hyperlink_7615" Type="http://schemas.openxmlformats.org/officeDocument/2006/relationships/hyperlink" Target="http://&#1101;&#1083;&#1077;&#1082;&#1090;&#1088;&#1086;-&#1084;&#1072;&#1088;&#1082;&#1077;&#1090;.&#1088;&#1092;/product/178398/sharoshka-abrazivnaya-po-kamnyu-mramoru-kafelyu-hvostovik-6-mm-cilindr-so-skosom-18-h-27-mm-36978/" TargetMode="External"/><Relationship Id="rId_hyperlink_7616" Type="http://schemas.openxmlformats.org/officeDocument/2006/relationships/hyperlink" Target="http://&#1101;&#1083;&#1077;&#1082;&#1090;&#1088;&#1086;-&#1084;&#1072;&#1088;&#1082;&#1077;&#1090;.&#1088;&#1092;/product/227224/sharoshka-abrazivnaya-po-metallu-hvostovik-6-mm-konus-25-h-35-mm-36948m/" TargetMode="External"/><Relationship Id="rId_hyperlink_7617" Type="http://schemas.openxmlformats.org/officeDocument/2006/relationships/hyperlink" Target="http://&#1101;&#1083;&#1077;&#1082;&#1090;&#1088;&#1086;-&#1084;&#1072;&#1088;&#1082;&#1077;&#1090;.&#1088;&#1092;/product/178384/sharoshka-abrazivnaya-po-metallu-hvostovik-6-mm-sfera-25-mm36954/" TargetMode="External"/><Relationship Id="rId_hyperlink_7618" Type="http://schemas.openxmlformats.org/officeDocument/2006/relationships/hyperlink" Target="http://&#1101;&#1083;&#1077;&#1082;&#1090;&#1088;&#1086;-&#1084;&#1072;&#1088;&#1082;&#1077;&#1090;.&#1088;&#1092;/product/178393/sharoshka-abrazivnaya-po-metallu-hvostovik-6-mm-trapeciya-25-h-20-mm-36965/" TargetMode="External"/><Relationship Id="rId_hyperlink_7619" Type="http://schemas.openxmlformats.org/officeDocument/2006/relationships/hyperlink" Target="http://&#1101;&#1083;&#1077;&#1082;&#1090;&#1088;&#1086;-&#1084;&#1072;&#1088;&#1082;&#1077;&#1090;.&#1088;&#1092;/product/178381/sharoshka-abrazivnaya-po-metallu-hvostovik-6-mm-cilindr-18-h-40-mm-36950/" TargetMode="External"/><Relationship Id="rId_hyperlink_7620" Type="http://schemas.openxmlformats.org/officeDocument/2006/relationships/hyperlink" Target="http://&#1101;&#1083;&#1077;&#1082;&#1090;&#1088;&#1086;-&#1084;&#1072;&#1088;&#1082;&#1077;&#1090;.&#1088;&#1092;/product/242060/sharoshka-abrazivnaya-po-metallu-hvostovik-6-mm-cilindr-25-h-13-mm-36952/" TargetMode="External"/><Relationship Id="rId_hyperlink_7621" Type="http://schemas.openxmlformats.org/officeDocument/2006/relationships/hyperlink" Target="http://&#1101;&#1083;&#1077;&#1082;&#1090;&#1088;&#1086;-&#1084;&#1072;&#1088;&#1082;&#1077;&#1090;.&#1088;&#1092;/product/227223/sharoshka-abrazivnaya-po-metallu-hvostovik-6-mm-cilindr-25-h-40-mm-36941m/" TargetMode="External"/><Relationship Id="rId_hyperlink_7622" Type="http://schemas.openxmlformats.org/officeDocument/2006/relationships/hyperlink" Target="http://&#1101;&#1083;&#1077;&#1082;&#1090;&#1088;&#1086;-&#1084;&#1072;&#1088;&#1082;&#1077;&#1090;.&#1088;&#1092;/product/178382/sharoshka-abrazivnaya-po-metallu-hvostovik-6-mm-cilindr-25-h-40-mm-36951/" TargetMode="External"/><Relationship Id="rId_hyperlink_7623" Type="http://schemas.openxmlformats.org/officeDocument/2006/relationships/hyperlink" Target="http://&#1101;&#1083;&#1077;&#1082;&#1090;&#1088;&#1086;-&#1084;&#1072;&#1088;&#1082;&#1077;&#1090;.&#1088;&#1092;/product/178383/sharoshka-abrazivnaya-po-metallu-hvostovik-6-mm-cilindr-32-h-8-mm-36953/" TargetMode="External"/><Relationship Id="rId_hyperlink_7624" Type="http://schemas.openxmlformats.org/officeDocument/2006/relationships/hyperlink" Target="http://&#1101;&#1083;&#1077;&#1082;&#1090;&#1088;&#1086;-&#1084;&#1072;&#1088;&#1082;&#1077;&#1090;.&#1088;&#1092;/product/178386/sharoshka-abrazivnaya-po-metallu-hvostovik-6-mm-cilindr-s-zakruglenniem-20-h-25-mm-36956/" TargetMode="External"/><Relationship Id="rId_hyperlink_7625" Type="http://schemas.openxmlformats.org/officeDocument/2006/relationships/hyperlink" Target="http://&#1101;&#1083;&#1077;&#1082;&#1090;&#1088;&#1086;-&#1084;&#1072;&#1088;&#1082;&#1077;&#1090;.&#1088;&#1092;/product/178389/sharoshka-abrazivnaya-po-metallu-hvostovik-6-mm-cilindr-s-ostrym-nakonechnikom-14-h-25-mm-36960/" TargetMode="External"/><Relationship Id="rId_hyperlink_7626" Type="http://schemas.openxmlformats.org/officeDocument/2006/relationships/hyperlink" Target="http://&#1101;&#1083;&#1077;&#1082;&#1090;&#1088;&#1086;-&#1084;&#1072;&#1088;&#1082;&#1077;&#1090;.&#1088;&#1092;/product/178388/sharoshka-abrazivnaya-po-metallu-hvostovik-6-mm-cilindr-so-skosom-18-h-27-mm-36958/" TargetMode="External"/><Relationship Id="rId_hyperlink_7627" Type="http://schemas.openxmlformats.org/officeDocument/2006/relationships/hyperlink" Target="http://&#1101;&#1083;&#1077;&#1082;&#1090;&#1088;&#1086;-&#1084;&#1072;&#1088;&#1082;&#1077;&#1090;.&#1088;&#1092;/product/178379/sharoshka-abrazivnaya-cilindr-25h13-mm-36942m/" TargetMode="External"/><Relationship Id="rId_hyperlink_7628" Type="http://schemas.openxmlformats.org/officeDocument/2006/relationships/hyperlink" Target="http://&#1101;&#1083;&#1077;&#1082;&#1090;&#1088;&#1086;-&#1084;&#1072;&#1088;&#1082;&#1077;&#1090;.&#1088;&#1092;/product/178380/sharoshka-abrazivnaya-cilindr-zaostrennyy-14h25-mm-36947m/" TargetMode="External"/><Relationship Id="rId_hyperlink_7629" Type="http://schemas.openxmlformats.org/officeDocument/2006/relationships/hyperlink" Target="http://&#1101;&#1083;&#1077;&#1082;&#1090;&#1088;&#1086;-&#1084;&#1072;&#1088;&#1082;&#1077;&#1090;.&#1088;&#1092;/product/178368/sharoshki-abrazivnye-dlya-figurnyh-otverstiy-bolshie-po-metallu-fit-36469/" TargetMode="External"/><Relationship Id="rId_hyperlink_7630" Type="http://schemas.openxmlformats.org/officeDocument/2006/relationships/hyperlink" Target="http://&#1101;&#1083;&#1077;&#1082;&#1090;&#1088;&#1086;-&#1084;&#1072;&#1088;&#1082;&#1077;&#1090;.&#1088;&#1092;/product/175068/sharoshki-abrazivnye-dlya-figurnyh-otverstiy-bolshie-hvost-6mm-fit-36467/" TargetMode="External"/><Relationship Id="rId_hyperlink_7631" Type="http://schemas.openxmlformats.org/officeDocument/2006/relationships/hyperlink" Target="http://&#1101;&#1083;&#1077;&#1082;&#1090;&#1088;&#1086;-&#1084;&#1072;&#1088;&#1082;&#1077;&#1090;.&#1088;&#1092;/product/178367/sharoshki-abrazivnye-dlya-figurnyh-otverstiy-malye-po-metallu-fit-36468/" TargetMode="External"/><Relationship Id="rId_hyperlink_7632" Type="http://schemas.openxmlformats.org/officeDocument/2006/relationships/hyperlink" Target="http://&#1101;&#1083;&#1077;&#1082;&#1090;&#1088;&#1086;-&#1084;&#1072;&#1088;&#1082;&#1077;&#1090;.&#1088;&#1092;/product/175067/sharoshki-abrazivnye-dlya-figurnyh-otverstiy-malye-hvost-3mm-fit/" TargetMode="External"/><Relationship Id="rId_hyperlink_7633" Type="http://schemas.openxmlformats.org/officeDocument/2006/relationships/hyperlink" Target="http://&#1101;&#1083;&#1077;&#1082;&#1090;&#1088;&#1086;-&#1084;&#1072;&#1088;&#1082;&#1077;&#1090;.&#1088;&#1092;/product/175069/sharoshki-abrazivnye-dlya-figurnyh-otverstiy-mini-hvost-23mm-fit-36924/" TargetMode="External"/><Relationship Id="rId_hyperlink_7634" Type="http://schemas.openxmlformats.org/officeDocument/2006/relationships/hyperlink" Target="http://&#1101;&#1083;&#1077;&#1082;&#1090;&#1088;&#1086;-&#1084;&#1072;&#1088;&#1082;&#1077;&#1090;.&#1088;&#1092;/product/166989/sharoshki-metallich-dlya-figurnyh-otvestiy-po-derevu-5-sht-fit-36455/" TargetMode="External"/><Relationship Id="rId_hyperlink_7635" Type="http://schemas.openxmlformats.org/officeDocument/2006/relationships/hyperlink" Target="http://&#1101;&#1083;&#1077;&#1082;&#1090;&#1088;&#1086;-&#1084;&#1072;&#1088;&#1082;&#1077;&#1090;.&#1088;&#1092;/product/169913/disk-otreznoy-almaznyy-turbo-115h222mm-suhaya-i-vlazhnaya-rezka-dlya-rezki-kafelya-kirpicha-kamnya-betona-kurs-37266/" TargetMode="External"/><Relationship Id="rId_hyperlink_7636" Type="http://schemas.openxmlformats.org/officeDocument/2006/relationships/hyperlink" Target="http://&#1101;&#1083;&#1077;&#1082;&#1090;&#1088;&#1086;-&#1084;&#1072;&#1088;&#1082;&#1077;&#1090;.&#1088;&#1092;/product/169917/disk-otreznoy-almaznyy-turbo-volna-125h222mm-suhaya-i-vlazhnaya-rezka-dlya-rezki-kafelya-kirpicha-kamnya-betona-kurs-37272/" TargetMode="External"/><Relationship Id="rId_hyperlink_7637" Type="http://schemas.openxmlformats.org/officeDocument/2006/relationships/hyperlink" Target="http://&#1101;&#1083;&#1077;&#1082;&#1090;&#1088;&#1086;-&#1084;&#1072;&#1088;&#1082;&#1077;&#1090;.&#1088;&#1092;/product/169911/disk-otreznoy-almaznyy-segmentnyy-125h222mm-suhaya-i-vlazhnaya-rezka-dlya-rezki-kafelya-kirpicha-kamnya-betona-kurs-37262/" TargetMode="External"/><Relationship Id="rId_hyperlink_7638" Type="http://schemas.openxmlformats.org/officeDocument/2006/relationships/hyperlink" Target="http://&#1101;&#1083;&#1077;&#1082;&#1090;&#1088;&#1086;-&#1084;&#1072;&#1088;&#1082;&#1077;&#1090;.&#1088;&#1092;/product/169912/disk-otreznoy-almaznyy-segmentnyy-150h222mm-suhaya-i-vlazhnaya-rezka-dlya-rezki-kafelya-kirpicha-kamnya-betona-kurs-37263/" TargetMode="External"/><Relationship Id="rId_hyperlink_7639" Type="http://schemas.openxmlformats.org/officeDocument/2006/relationships/hyperlink" Target="http://&#1101;&#1083;&#1077;&#1082;&#1090;&#1088;&#1086;-&#1084;&#1072;&#1088;&#1082;&#1077;&#1090;.&#1088;&#1092;/product/169908/disk-otreznoy-almaznyy-sploshnoy-115h222mm-vlazhnaya-rezka-dlya-rezki-kafelya-kirpicha-kamnya-betona-kurs-37251/" TargetMode="External"/><Relationship Id="rId_hyperlink_7640" Type="http://schemas.openxmlformats.org/officeDocument/2006/relationships/hyperlink" Target="http://&#1101;&#1083;&#1077;&#1082;&#1090;&#1088;&#1086;-&#1084;&#1072;&#1088;&#1082;&#1077;&#1090;.&#1088;&#1092;/product/169909/disk-otreznoy-almaznyy-sploshnoy-125h222mm-vlazhnaya-rezka-dlya-rezki-kafelya-kirpicha-kamnya-betona-kurs-37252/" TargetMode="External"/><Relationship Id="rId_hyperlink_7641" Type="http://schemas.openxmlformats.org/officeDocument/2006/relationships/hyperlink" Target="http://&#1101;&#1083;&#1077;&#1082;&#1090;&#1088;&#1086;-&#1084;&#1072;&#1088;&#1082;&#1077;&#1090;.&#1088;&#1092;/product/232649/disk-otreznoy-po-metallu-1151222-luga/" TargetMode="External"/><Relationship Id="rId_hyperlink_7642" Type="http://schemas.openxmlformats.org/officeDocument/2006/relationships/hyperlink" Target="http://&#1101;&#1083;&#1077;&#1082;&#1090;&#1088;&#1086;-&#1084;&#1072;&#1088;&#1082;&#1077;&#1090;.&#1088;&#1092;/product/241540/disk-otreznoy-po-metallu-1151822-luga/" TargetMode="External"/><Relationship Id="rId_hyperlink_7643" Type="http://schemas.openxmlformats.org/officeDocument/2006/relationships/hyperlink" Target="http://&#1101;&#1083;&#1077;&#1082;&#1090;&#1088;&#1086;-&#1084;&#1072;&#1088;&#1082;&#1077;&#1090;.&#1088;&#1092;/product/125273/disk-otreznoy-po-metallu-115182223-luga/" TargetMode="External"/><Relationship Id="rId_hyperlink_7644" Type="http://schemas.openxmlformats.org/officeDocument/2006/relationships/hyperlink" Target="http://&#1101;&#1083;&#1077;&#1082;&#1090;&#1088;&#1086;-&#1084;&#1072;&#1088;&#1082;&#1077;&#1090;.&#1088;&#1092;/product/125275/disk-otreznoy-po-metallu-1251222-luga-a30/" TargetMode="External"/><Relationship Id="rId_hyperlink_7645" Type="http://schemas.openxmlformats.org/officeDocument/2006/relationships/hyperlink" Target="http://&#1101;&#1083;&#1077;&#1082;&#1090;&#1088;&#1086;-&#1084;&#1072;&#1088;&#1082;&#1077;&#1090;.&#1088;&#1092;/product/125271/disk-otreznoy-po-metallu-125162223-luga-a54/" TargetMode="External"/><Relationship Id="rId_hyperlink_7646" Type="http://schemas.openxmlformats.org/officeDocument/2006/relationships/hyperlink" Target="http://&#1101;&#1083;&#1077;&#1082;&#1090;&#1088;&#1086;-&#1084;&#1072;&#1088;&#1082;&#1077;&#1090;.&#1088;&#1092;/product/178007/disk-otreznoy-po-metallu-1252522-luga-a30/" TargetMode="External"/><Relationship Id="rId_hyperlink_7647" Type="http://schemas.openxmlformats.org/officeDocument/2006/relationships/hyperlink" Target="http://&#1101;&#1083;&#1077;&#1082;&#1090;&#1088;&#1086;-&#1084;&#1072;&#1088;&#1082;&#1077;&#1090;.&#1088;&#1092;/product/244513/disk-otreznoy-po-metallu-1501622-x-pert-5/" TargetMode="External"/><Relationship Id="rId_hyperlink_7648" Type="http://schemas.openxmlformats.org/officeDocument/2006/relationships/hyperlink" Target="http://&#1101;&#1083;&#1077;&#1082;&#1090;&#1088;&#1086;-&#1084;&#1072;&#1088;&#1082;&#1077;&#1090;.&#1088;&#1092;/product/241541/disk-otreznoy-po-metallu-1501622-luga/" TargetMode="External"/><Relationship Id="rId_hyperlink_7649" Type="http://schemas.openxmlformats.org/officeDocument/2006/relationships/hyperlink" Target="http://&#1101;&#1083;&#1077;&#1082;&#1090;&#1088;&#1086;-&#1084;&#1072;&#1088;&#1082;&#1077;&#1090;.&#1088;&#1092;/product/240777/disk-otreznoy-po-metallu-1801622-kr-90-0932/" TargetMode="External"/><Relationship Id="rId_hyperlink_7650" Type="http://schemas.openxmlformats.org/officeDocument/2006/relationships/hyperlink" Target="http://&#1101;&#1083;&#1077;&#1082;&#1090;&#1088;&#1086;-&#1084;&#1072;&#1088;&#1082;&#1077;&#1090;.&#1088;&#1092;/product/244514/disk-otreznoy-po-metallu-1801622-x-pert/" TargetMode="External"/><Relationship Id="rId_hyperlink_7651" Type="http://schemas.openxmlformats.org/officeDocument/2006/relationships/hyperlink" Target="http://&#1101;&#1083;&#1077;&#1082;&#1090;&#1088;&#1086;-&#1084;&#1072;&#1088;&#1082;&#1077;&#1090;.&#1088;&#1092;/product/225619/disk-otreznoy-po-metallu-1801822-luga/" TargetMode="External"/><Relationship Id="rId_hyperlink_7652" Type="http://schemas.openxmlformats.org/officeDocument/2006/relationships/hyperlink" Target="http://&#1101;&#1083;&#1077;&#1082;&#1090;&#1088;&#1086;-&#1084;&#1072;&#1088;&#1082;&#1077;&#1090;.&#1088;&#1092;/product/125274/disk-otreznoy-po-metallu-1802522-luga/" TargetMode="External"/><Relationship Id="rId_hyperlink_7653" Type="http://schemas.openxmlformats.org/officeDocument/2006/relationships/hyperlink" Target="http://&#1101;&#1083;&#1077;&#1082;&#1090;&#1088;&#1086;-&#1084;&#1072;&#1088;&#1082;&#1077;&#1090;.&#1088;&#1092;/product/244515/disk-otreznoy-po-metallu-2301622-x-pert-5/" TargetMode="External"/><Relationship Id="rId_hyperlink_7654" Type="http://schemas.openxmlformats.org/officeDocument/2006/relationships/hyperlink" Target="http://&#1101;&#1083;&#1077;&#1082;&#1090;&#1088;&#1086;-&#1084;&#1072;&#1088;&#1082;&#1077;&#1090;.&#1088;&#1092;/product/220463/disk-shlifovalnyy-po-metallu-greatflex-t27-125-h-60-h-22-mm-klass-master/" TargetMode="External"/><Relationship Id="rId_hyperlink_7655" Type="http://schemas.openxmlformats.org/officeDocument/2006/relationships/hyperlink" Target="http://&#1101;&#1083;&#1077;&#1082;&#1090;&#1088;&#1086;-&#1084;&#1072;&#1088;&#1082;&#1077;&#1090;.&#1088;&#1092;/product/221893/disk-pilnyy-fit-it-po-derevu-posdiametr-222mm-6-zubev-s-karbidnymi-vstavkami230mm/" TargetMode="External"/><Relationship Id="rId_hyperlink_7656" Type="http://schemas.openxmlformats.org/officeDocument/2006/relationships/hyperlink" Target="http://&#1101;&#1083;&#1077;&#1082;&#1090;&#1088;&#1086;-&#1084;&#1072;&#1088;&#1082;&#1077;&#1090;.&#1088;&#1092;/product/169919/korschetka-diskovaya-125h222mm-stalnaya-latunirovannaya-volnistaya-provoloka-kurs-39065/" TargetMode="External"/><Relationship Id="rId_hyperlink_7657" Type="http://schemas.openxmlformats.org/officeDocument/2006/relationships/hyperlink" Target="http://&#1101;&#1083;&#1077;&#1082;&#1090;&#1088;&#1086;-&#1084;&#1072;&#1088;&#1082;&#1077;&#1090;.&#1088;&#1092;/product/167002/korschetka-diskovaya-125h222mm-stalnaya-provoloka-vitaya-provoka-kurs-39030/" TargetMode="External"/><Relationship Id="rId_hyperlink_7658" Type="http://schemas.openxmlformats.org/officeDocument/2006/relationships/hyperlink" Target="http://&#1101;&#1083;&#1077;&#1082;&#1090;&#1088;&#1086;-&#1084;&#1072;&#1088;&#1082;&#1077;&#1090;.&#1088;&#1092;/product/235306/korschetka-kolesoposdiametr-222-mm-stalnaya-vitaya-provoloka-125mm-38930m/" TargetMode="External"/><Relationship Id="rId_hyperlink_7659" Type="http://schemas.openxmlformats.org/officeDocument/2006/relationships/hyperlink" Target="http://&#1101;&#1083;&#1077;&#1082;&#1090;&#1088;&#1086;-&#1084;&#1072;&#1088;&#1082;&#1077;&#1090;.&#1088;&#1092;/product/221894/korschetka-kolesoposdiametr-222-mm-stalnaya-vitaya-provoloka-125mm-39103/" TargetMode="External"/><Relationship Id="rId_hyperlink_7660" Type="http://schemas.openxmlformats.org/officeDocument/2006/relationships/hyperlink" Target="http://&#1101;&#1083;&#1077;&#1082;&#1090;&#1088;&#1086;-&#1084;&#1072;&#1088;&#1082;&#1077;&#1090;.&#1088;&#1092;/product/238016/schetki-dlya-ushm-chashka-50mmm14-kruchstal-25/" TargetMode="External"/><Relationship Id="rId_hyperlink_7661" Type="http://schemas.openxmlformats.org/officeDocument/2006/relationships/hyperlink" Target="http://&#1101;&#1083;&#1077;&#1082;&#1090;&#1088;&#1086;-&#1084;&#1072;&#1088;&#1082;&#1077;&#1090;.&#1088;&#1092;/product/238017/schetki-dlya-ushm-chashka-50mmm14-latun-25/" TargetMode="External"/><Relationship Id="rId_hyperlink_7662" Type="http://schemas.openxmlformats.org/officeDocument/2006/relationships/hyperlink" Target="http://&#1101;&#1083;&#1077;&#1082;&#1090;&#1088;&#1086;-&#1084;&#1072;&#1088;&#1082;&#1077;&#1090;.&#1088;&#1092;/product/238874/schetki-dlya-ushm-chashka-75mmm14-kruchstal-3/" TargetMode="External"/><Relationship Id="rId_hyperlink_7663" Type="http://schemas.openxmlformats.org/officeDocument/2006/relationships/hyperlink" Target="http://&#1101;&#1083;&#1077;&#1082;&#1090;&#1088;&#1086;-&#1084;&#1072;&#1088;&#1082;&#1077;&#1090;.&#1088;&#1092;/product/238875/schetki-dlya-ushm-chashka-75mmm14-latun-3/" TargetMode="External"/><Relationship Id="rId_hyperlink_7664" Type="http://schemas.openxmlformats.org/officeDocument/2006/relationships/hyperlink" Target="http://&#1101;&#1083;&#1077;&#1082;&#1090;&#1088;&#1086;-&#1084;&#1072;&#1088;&#1082;&#1077;&#1090;.&#1088;&#1092;/product/239744/schetki-dlya-ushm-chashka-100mmm14-kruchstal-4/" TargetMode="External"/><Relationship Id="rId_hyperlink_7665" Type="http://schemas.openxmlformats.org/officeDocument/2006/relationships/hyperlink" Target="http://&#1101;&#1083;&#1077;&#1082;&#1090;&#1088;&#1086;-&#1084;&#1072;&#1088;&#1082;&#1077;&#1090;.&#1088;&#1092;/product/245188/schetki-dlya-ushm-chashka-100mmm14-latun-4/" TargetMode="External"/><Relationship Id="rId_hyperlink_7666" Type="http://schemas.openxmlformats.org/officeDocument/2006/relationships/hyperlink" Target="http://&#1101;&#1083;&#1077;&#1082;&#1090;&#1088;&#1086;-&#1084;&#1072;&#1088;&#1082;&#1077;&#1090;.&#1088;&#1092;/product/167003/krug-abrazivnyy-lepestkovyy-torcevoy-r120-222125mm-fit-it-39556/" TargetMode="External"/><Relationship Id="rId_hyperlink_7667" Type="http://schemas.openxmlformats.org/officeDocument/2006/relationships/hyperlink" Target="http://&#1101;&#1083;&#1077;&#1082;&#1090;&#1088;&#1086;-&#1084;&#1072;&#1088;&#1082;&#1077;&#1090;.&#1088;&#1092;/product/125686/krug-abrazivnyy-lepestkovyy-torcevoy-r24-222125mm-fit-it-39550/" TargetMode="External"/><Relationship Id="rId_hyperlink_7668" Type="http://schemas.openxmlformats.org/officeDocument/2006/relationships/hyperlink" Target="http://&#1101;&#1083;&#1077;&#1082;&#1090;&#1088;&#1086;-&#1084;&#1072;&#1088;&#1082;&#1077;&#1090;.&#1088;&#1092;/product/125687/krug-abrazivnyy-lepestkovyy-torcevoy-r36-222125mm-fit-it-39551/" TargetMode="External"/><Relationship Id="rId_hyperlink_7669" Type="http://schemas.openxmlformats.org/officeDocument/2006/relationships/hyperlink" Target="http://&#1101;&#1083;&#1077;&#1082;&#1090;&#1088;&#1086;-&#1084;&#1072;&#1088;&#1082;&#1077;&#1090;.&#1088;&#1092;/product/125688/krug-abrazivnyy-lepestkovyy-torcevoy-r60-222125mm-fit-it-39553/" TargetMode="External"/><Relationship Id="rId_hyperlink_7670" Type="http://schemas.openxmlformats.org/officeDocument/2006/relationships/hyperlink" Target="http://&#1101;&#1083;&#1077;&#1082;&#1090;&#1088;&#1086;-&#1084;&#1072;&#1088;&#1082;&#1077;&#1090;.&#1088;&#1092;/product/168021/krug-abrazivnyy-shlifovalnyy-lipuchka-d125mm-p100-100/" TargetMode="External"/><Relationship Id="rId_hyperlink_7671" Type="http://schemas.openxmlformats.org/officeDocument/2006/relationships/hyperlink" Target="http://&#1101;&#1083;&#1077;&#1082;&#1090;&#1088;&#1086;-&#1084;&#1072;&#1088;&#1082;&#1077;&#1090;.&#1088;&#1092;/product/168022/krug-abrazivnyy-shlifovalnyy-lipuchka-d125mm-p120-100/" TargetMode="External"/><Relationship Id="rId_hyperlink_7672" Type="http://schemas.openxmlformats.org/officeDocument/2006/relationships/hyperlink" Target="http://&#1101;&#1083;&#1077;&#1082;&#1090;&#1088;&#1086;-&#1084;&#1072;&#1088;&#1082;&#1077;&#1090;.&#1088;&#1092;/product/168023/krug-abrazivnyy-shlifovalnyy-lipuchka-d125mm-p40-100/" TargetMode="External"/><Relationship Id="rId_hyperlink_7673" Type="http://schemas.openxmlformats.org/officeDocument/2006/relationships/hyperlink" Target="http://&#1101;&#1083;&#1077;&#1082;&#1090;&#1088;&#1086;-&#1084;&#1072;&#1088;&#1082;&#1077;&#1090;.&#1088;&#1092;/product/168024/krug-abrazivnyy-shlifovalnyy-lipuchka-d125mm-p60-100/" TargetMode="External"/><Relationship Id="rId_hyperlink_7674" Type="http://schemas.openxmlformats.org/officeDocument/2006/relationships/hyperlink" Target="http://&#1101;&#1083;&#1077;&#1082;&#1090;&#1088;&#1086;-&#1084;&#1072;&#1088;&#1082;&#1077;&#1090;.&#1088;&#1092;/product/168025/krug-abrazivnyy-shlifovalnyy-lipuchka-d125mm-p80-100/" TargetMode="External"/><Relationship Id="rId_hyperlink_7675" Type="http://schemas.openxmlformats.org/officeDocument/2006/relationships/hyperlink" Target="http://&#1101;&#1083;&#1077;&#1082;&#1090;&#1088;&#1086;-&#1084;&#1072;&#1088;&#1082;&#1077;&#1090;.&#1088;&#1092;/product/242047/krug-abrazivnyy-shlifovalnyy-lipuchka-d150mm-r100-100/" TargetMode="External"/><Relationship Id="rId_hyperlink_7676" Type="http://schemas.openxmlformats.org/officeDocument/2006/relationships/hyperlink" Target="http://&#1101;&#1083;&#1077;&#1082;&#1090;&#1088;&#1086;-&#1084;&#1072;&#1088;&#1082;&#1077;&#1090;.&#1088;&#1092;/product/242048/krug-abrazivnyy-shlifovalnyy-lipuchka-d150mm-r120-100/" TargetMode="External"/><Relationship Id="rId_hyperlink_7677" Type="http://schemas.openxmlformats.org/officeDocument/2006/relationships/hyperlink" Target="http://&#1101;&#1083;&#1077;&#1082;&#1090;&#1088;&#1086;-&#1084;&#1072;&#1088;&#1082;&#1077;&#1090;.&#1088;&#1092;/product/245181/krug-abrazivnyy-shlifovalnyy-lipuchka-d150mm-r150-100/" TargetMode="External"/><Relationship Id="rId_hyperlink_7678" Type="http://schemas.openxmlformats.org/officeDocument/2006/relationships/hyperlink" Target="http://&#1101;&#1083;&#1077;&#1082;&#1090;&#1088;&#1086;-&#1084;&#1072;&#1088;&#1082;&#1077;&#1090;.&#1088;&#1092;/product/245184/krug-abrazivnyy-shlifovalnyy-lipuchka-d150mm-r180-100/" TargetMode="External"/><Relationship Id="rId_hyperlink_7679" Type="http://schemas.openxmlformats.org/officeDocument/2006/relationships/hyperlink" Target="http://&#1101;&#1083;&#1077;&#1082;&#1090;&#1088;&#1086;-&#1084;&#1072;&#1088;&#1082;&#1077;&#1090;.&#1088;&#1092;/product/242044/krug-abrazivnyy-shlifovalnyy-lipuchka-d150mm-r40-10/" TargetMode="External"/><Relationship Id="rId_hyperlink_7680" Type="http://schemas.openxmlformats.org/officeDocument/2006/relationships/hyperlink" Target="http://&#1101;&#1083;&#1077;&#1082;&#1090;&#1088;&#1086;-&#1084;&#1072;&#1088;&#1082;&#1077;&#1090;.&#1088;&#1092;/product/242045/krug-abrazivnyy-shlifovalnyy-lipuchka-d150mm-r60-100/" TargetMode="External"/><Relationship Id="rId_hyperlink_7681" Type="http://schemas.openxmlformats.org/officeDocument/2006/relationships/hyperlink" Target="http://&#1101;&#1083;&#1077;&#1082;&#1090;&#1088;&#1086;-&#1084;&#1072;&#1088;&#1082;&#1077;&#1090;.&#1088;&#1092;/product/242046/krug-abrazivnyy-shlifovalnyy-lipuchka-d150mm-r80-100/" TargetMode="External"/><Relationship Id="rId_hyperlink_7682" Type="http://schemas.openxmlformats.org/officeDocument/2006/relationships/hyperlink" Target="http://&#1101;&#1083;&#1077;&#1082;&#1090;&#1088;&#1086;-&#1084;&#1072;&#1088;&#1082;&#1077;&#1090;.&#1088;&#1092;/product/242049/krug-abrazivnyy-shlifovalnyy-lipuchka-d180mm-p60-100/" TargetMode="External"/><Relationship Id="rId_hyperlink_7683" Type="http://schemas.openxmlformats.org/officeDocument/2006/relationships/hyperlink" Target="http://&#1101;&#1083;&#1077;&#1082;&#1090;&#1088;&#1086;-&#1084;&#1072;&#1088;&#1082;&#1077;&#1090;.&#1088;&#1092;/product/242050/krug-abrazivnyy-shlifovalnyy-lipuchka-d180mm-p80-100/" TargetMode="External"/><Relationship Id="rId_hyperlink_7684" Type="http://schemas.openxmlformats.org/officeDocument/2006/relationships/hyperlink" Target="http://&#1101;&#1083;&#1077;&#1082;&#1090;&#1088;&#1086;-&#1084;&#1072;&#1088;&#1082;&#1077;&#1090;.&#1088;&#1092;/product/240011/krug-abrazivnyy-shlifovalnyy-lipuchka-s-otverstiyami-d125mm-p100-100/" TargetMode="External"/><Relationship Id="rId_hyperlink_7685" Type="http://schemas.openxmlformats.org/officeDocument/2006/relationships/hyperlink" Target="http://&#1101;&#1083;&#1077;&#1082;&#1090;&#1088;&#1086;-&#1084;&#1072;&#1088;&#1082;&#1077;&#1090;.&#1088;&#1092;/product/240012/krug-abrazivnyy-shlifovalnyy-lipuchka-s-otverstiyami-d125mm-p120-100/" TargetMode="External"/><Relationship Id="rId_hyperlink_7686" Type="http://schemas.openxmlformats.org/officeDocument/2006/relationships/hyperlink" Target="http://&#1101;&#1083;&#1077;&#1082;&#1090;&#1088;&#1086;-&#1084;&#1072;&#1088;&#1082;&#1077;&#1090;.&#1088;&#1092;/product/240013/krug-abrazivnyy-shlifovalnyy-lipuchka-s-otverstiyami-d125mm-p40-100/" TargetMode="External"/><Relationship Id="rId_hyperlink_7687" Type="http://schemas.openxmlformats.org/officeDocument/2006/relationships/hyperlink" Target="http://&#1101;&#1083;&#1077;&#1082;&#1090;&#1088;&#1086;-&#1084;&#1072;&#1088;&#1082;&#1077;&#1090;.&#1088;&#1092;/product/240014/krug-abrazivnyy-shlifovalnyy-lipuchka-s-otverstiyami-d125mm-p60-100/" TargetMode="External"/><Relationship Id="rId_hyperlink_7688" Type="http://schemas.openxmlformats.org/officeDocument/2006/relationships/hyperlink" Target="http://&#1101;&#1083;&#1077;&#1082;&#1090;&#1088;&#1086;-&#1084;&#1072;&#1088;&#1082;&#1077;&#1090;.&#1088;&#1092;/product/240015/krug-abrazivnyy-shlifovalnyy-lipuchka-s-otverstiyami-d125mm-p80-100/" TargetMode="External"/><Relationship Id="rId_hyperlink_7689" Type="http://schemas.openxmlformats.org/officeDocument/2006/relationships/hyperlink" Target="http://&#1101;&#1083;&#1077;&#1082;&#1090;&#1088;&#1086;-&#1084;&#1072;&#1088;&#1082;&#1077;&#1090;.&#1088;&#1092;/product/245185/disk-opornyy-s-lipuchkoy-100mm-perehodnik-m14-krasnyy/" TargetMode="External"/><Relationship Id="rId_hyperlink_7690" Type="http://schemas.openxmlformats.org/officeDocument/2006/relationships/hyperlink" Target="http://&#1101;&#1083;&#1077;&#1082;&#1090;&#1088;&#1086;-&#1084;&#1072;&#1088;&#1082;&#1077;&#1090;.&#1088;&#1092;/product/241435/disk-opornyy-s-lipuchkoy-115mm-x-pert-v-pakete-xp-bp115/" TargetMode="External"/><Relationship Id="rId_hyperlink_7691" Type="http://schemas.openxmlformats.org/officeDocument/2006/relationships/hyperlink" Target="http://&#1101;&#1083;&#1077;&#1082;&#1090;&#1088;&#1086;-&#1084;&#1072;&#1088;&#1082;&#1077;&#1090;.&#1088;&#1092;/product/168045/disk-opornyy-s-lipuchkoy-125mm-zheltyy-41664/" TargetMode="External"/><Relationship Id="rId_hyperlink_7692" Type="http://schemas.openxmlformats.org/officeDocument/2006/relationships/hyperlink" Target="http://&#1101;&#1083;&#1077;&#1082;&#1090;&#1088;&#1086;-&#1084;&#1072;&#1088;&#1082;&#1077;&#1090;.&#1088;&#1092;/product/221587/disk-opornyy-s-lipuchkoy-125mm-perehodnik-m14-indupak-lit-182015/" TargetMode="External"/><Relationship Id="rId_hyperlink_7693" Type="http://schemas.openxmlformats.org/officeDocument/2006/relationships/hyperlink" Target="http://&#1101;&#1083;&#1077;&#1082;&#1090;&#1088;&#1086;-&#1084;&#1072;&#1088;&#1082;&#1077;&#1090;.&#1088;&#1092;/product/242052/disk-opornyy-s-lipuchkoy-150mm-bez-adaptera/" TargetMode="External"/><Relationship Id="rId_hyperlink_7694" Type="http://schemas.openxmlformats.org/officeDocument/2006/relationships/hyperlink" Target="http://&#1101;&#1083;&#1077;&#1082;&#1090;&#1088;&#1086;-&#1084;&#1072;&#1088;&#1082;&#1077;&#1090;.&#1088;&#1092;/product/245186/disk-opornyy-s-lipuchkoy-150mm-perehodnik-m14-krasnyy/" TargetMode="External"/><Relationship Id="rId_hyperlink_7695" Type="http://schemas.openxmlformats.org/officeDocument/2006/relationships/hyperlink" Target="http://&#1101;&#1083;&#1077;&#1082;&#1090;&#1088;&#1086;-&#1084;&#1072;&#1088;&#1082;&#1077;&#1090;.&#1088;&#1092;/product/241436/disk-opornyy-s-lipuchkoy-180mm-x-pert-v-pakete-56971-xp-bp180/" TargetMode="External"/><Relationship Id="rId_hyperlink_7696" Type="http://schemas.openxmlformats.org/officeDocument/2006/relationships/hyperlink" Target="http://&#1101;&#1083;&#1077;&#1082;&#1090;&#1088;&#1086;-&#1084;&#1072;&#1088;&#1082;&#1077;&#1090;.&#1088;&#1092;/product/242053/disk-opornyy-s-lipuchkoy-180mm-bez-adaptera/" TargetMode="External"/><Relationship Id="rId_hyperlink_7697" Type="http://schemas.openxmlformats.org/officeDocument/2006/relationships/hyperlink" Target="http://&#1101;&#1083;&#1077;&#1082;&#1090;&#1088;&#1086;-&#1084;&#1072;&#1088;&#1082;&#1077;&#1090;.&#1088;&#1092;/product/232338/nasadka-s-lipuchkoy-dlya-dreli-i-ushm-tundra-m14-s-adapterom-100-mm/" TargetMode="External"/><Relationship Id="rId_hyperlink_7698" Type="http://schemas.openxmlformats.org/officeDocument/2006/relationships/hyperlink" Target="http://&#1101;&#1083;&#1077;&#1082;&#1090;&#1088;&#1086;-&#1084;&#1072;&#1088;&#1082;&#1077;&#1090;.&#1088;&#1092;/product/232324/nasadka-s-lipuchkoy-dlya-dreli-i-ushm-tundra-m14-s-adapterom-115-mm/" TargetMode="External"/><Relationship Id="rId_hyperlink_7699" Type="http://schemas.openxmlformats.org/officeDocument/2006/relationships/hyperlink" Target="http://&#1101;&#1083;&#1077;&#1082;&#1090;&#1088;&#1086;-&#1084;&#1072;&#1088;&#1082;&#1077;&#1090;.&#1088;&#1092;/product/168043/krug-torcevoy-polirovalnyy-voylochnyy-lepestkovyy-125-mm-47456/" TargetMode="External"/><Relationship Id="rId_hyperlink_7700" Type="http://schemas.openxmlformats.org/officeDocument/2006/relationships/hyperlink" Target="http://&#1101;&#1083;&#1077;&#1082;&#1090;&#1088;&#1086;-&#1084;&#1072;&#1088;&#1082;&#1077;&#1090;.&#1088;&#1092;/product/227981/krug-torcevoy-polirovalnyy-voylochnyy-sploshnoy-115-mm/" TargetMode="External"/><Relationship Id="rId_hyperlink_7701" Type="http://schemas.openxmlformats.org/officeDocument/2006/relationships/hyperlink" Target="http://&#1101;&#1083;&#1077;&#1082;&#1090;&#1088;&#1086;-&#1084;&#1072;&#1088;&#1082;&#1077;&#1090;.&#1088;&#1092;/product/241193/krug-torcevoy-polirovalnyy-voylochnyy-sploshnoy-95-mm/" TargetMode="External"/><Relationship Id="rId_hyperlink_7702" Type="http://schemas.openxmlformats.org/officeDocument/2006/relationships/hyperlink" Target="http://&#1101;&#1083;&#1077;&#1082;&#1090;&#1088;&#1086;-&#1084;&#1072;&#1088;&#1082;&#1077;&#1090;.&#1088;&#1092;/product/168044/krug-torcevoy-sploshnoy-polirovalnyy-voylochnyy-125-mm/" TargetMode="External"/><Relationship Id="rId_hyperlink_7703" Type="http://schemas.openxmlformats.org/officeDocument/2006/relationships/hyperlink" Target="http://&#1101;&#1083;&#1077;&#1082;&#1090;&#1088;&#1086;-&#1084;&#1072;&#1088;&#1082;&#1077;&#1090;.&#1088;&#1092;/product/239474/pilki-dlya-el-lobzika-t118a-chistyy-rez-po-metallu-polotno-77mm-lit-5shtupak-cena-za-blister/" TargetMode="External"/><Relationship Id="rId_hyperlink_7704" Type="http://schemas.openxmlformats.org/officeDocument/2006/relationships/hyperlink" Target="http://&#1101;&#1083;&#1077;&#1082;&#1090;&#1088;&#1086;-&#1084;&#1072;&#1088;&#1082;&#1077;&#1090;.&#1088;&#1092;/product/239475/pilki-dlya-el-lobzika-t144d-pryamoy-bystryy-rez-po-derevu-polotno-100mm-lit-5shtupak-cena-za-blister/" TargetMode="External"/><Relationship Id="rId_hyperlink_7705" Type="http://schemas.openxmlformats.org/officeDocument/2006/relationships/hyperlink" Target="http://&#1101;&#1083;&#1077;&#1082;&#1090;&#1088;&#1086;-&#1084;&#1072;&#1088;&#1082;&#1077;&#1090;.&#1088;&#1092;/product/230013/pilki-dlya-ellobzika-vihr-t-101ao-laminat-chist-krivolin-76h50mm-2sht/" TargetMode="External"/><Relationship Id="rId_hyperlink_7706" Type="http://schemas.openxmlformats.org/officeDocument/2006/relationships/hyperlink" Target="http://&#1101;&#1083;&#1077;&#1082;&#1090;&#1088;&#1086;-&#1084;&#1072;&#1088;&#1082;&#1077;&#1090;.&#1088;&#1092;/product/178351/pilki-dlya-ellobzika-vihr-t-119v-po-derev-bystr-rez-76h50mm-2sht/" TargetMode="External"/><Relationship Id="rId_hyperlink_7707" Type="http://schemas.openxmlformats.org/officeDocument/2006/relationships/hyperlink" Target="http://&#1101;&#1083;&#1077;&#1082;&#1090;&#1088;&#1086;-&#1084;&#1072;&#1088;&#1082;&#1077;&#1090;.&#1088;&#1092;/product/178352/pilki-dlya-ellobzika-ermak-t-111s-po-derev-grub-rez-75h3mm-5sht-664-293/" TargetMode="External"/><Relationship Id="rId_hyperlink_7708" Type="http://schemas.openxmlformats.org/officeDocument/2006/relationships/hyperlink" Target="http://&#1101;&#1083;&#1077;&#1082;&#1090;&#1088;&#1086;-&#1084;&#1072;&#1088;&#1082;&#1077;&#1090;.&#1088;&#1092;/product/178354/pilki-dlya-ellobzika-ermak-t-119vo-po-derev-figur-rez-51h2mm-5sht-11325/" TargetMode="External"/><Relationship Id="rId_hyperlink_7709" Type="http://schemas.openxmlformats.org/officeDocument/2006/relationships/hyperlink" Target="http://&#1101;&#1083;&#1077;&#1082;&#1090;&#1088;&#1086;-&#1084;&#1072;&#1088;&#1082;&#1077;&#1090;.&#1088;&#1092;/product/178356/pilki-dlya-ellobzika-ermak-t-144dpo-derev-bystr-rez-75h4mm-5sht-11324-664-334/" TargetMode="External"/><Relationship Id="rId_hyperlink_7710" Type="http://schemas.openxmlformats.org/officeDocument/2006/relationships/hyperlink" Target="http://&#1101;&#1083;&#1077;&#1082;&#1090;&#1088;&#1086;-&#1084;&#1072;&#1088;&#1082;&#1077;&#1090;.&#1088;&#1092;/product/230012/pilki-dlya-ellobzika-ermak-t-244dpo-derev-bystr-rez-75h4mm-5sht-664-339/" TargetMode="External"/><Relationship Id="rId_hyperlink_7711" Type="http://schemas.openxmlformats.org/officeDocument/2006/relationships/hyperlink" Target="http://&#1101;&#1083;&#1077;&#1082;&#1090;&#1088;&#1086;-&#1084;&#1072;&#1088;&#1082;&#1077;&#1090;.&#1088;&#1092;/product/242701/polotna-po-derevu-hcs-ostrokonechnye-zubya-82564mm-t101ao-2sht-40947/" TargetMode="External"/><Relationship Id="rId_hyperlink_7712" Type="http://schemas.openxmlformats.org/officeDocument/2006/relationships/hyperlink" Target="http://&#1101;&#1083;&#1077;&#1082;&#1090;&#1088;&#1086;-&#1084;&#1072;&#1088;&#1082;&#1077;&#1090;.&#1088;&#1092;/product/242698/polotna-po-derevu-hcs-razvedennye-frezerovannye-zubya-100743mm-t111s-2sht-40935/" TargetMode="External"/><Relationship Id="rId_hyperlink_7713" Type="http://schemas.openxmlformats.org/officeDocument/2006/relationships/hyperlink" Target="http://&#1101;&#1083;&#1077;&#1082;&#1090;&#1088;&#1086;-&#1084;&#1072;&#1088;&#1082;&#1077;&#1090;.&#1088;&#1092;/product/242700/polotna-po-derevu-hcs-razvedennye-shlifovannye-zubya-1511264mm-t344d-2sht-40942/" TargetMode="External"/><Relationship Id="rId_hyperlink_7714" Type="http://schemas.openxmlformats.org/officeDocument/2006/relationships/hyperlink" Target="http://&#1101;&#1083;&#1077;&#1082;&#1090;&#1088;&#1086;-&#1084;&#1072;&#1088;&#1082;&#1077;&#1090;.&#1088;&#1092;/product/242699/polotna-po-derevu-hcs-frezerovannye-volnistye-zubya-91672mm-t119b-2sht-40936/" TargetMode="External"/><Relationship Id="rId_hyperlink_7715" Type="http://schemas.openxmlformats.org/officeDocument/2006/relationships/hyperlink" Target="http://&#1101;&#1083;&#1077;&#1082;&#1090;&#1088;&#1086;-&#1084;&#1072;&#1088;&#1082;&#1077;&#1090;.&#1088;&#1092;/product/242702/polotna-po-derevu-hcs-shlifovannye-pod-svobodnym-uglom-zubya-1007425mm-t101b-2sht-40948/" TargetMode="External"/><Relationship Id="rId_hyperlink_7716" Type="http://schemas.openxmlformats.org/officeDocument/2006/relationships/hyperlink" Target="http://&#1101;&#1083;&#1077;&#1082;&#1090;&#1088;&#1086;-&#1084;&#1072;&#1088;&#1082;&#1077;&#1090;.&#1088;&#1092;/product/232480/metchik-m3h05mm-legirovannaya-stal-nabor-2sht-70840/" TargetMode="External"/><Relationship Id="rId_hyperlink_7717" Type="http://schemas.openxmlformats.org/officeDocument/2006/relationships/hyperlink" Target="http://&#1101;&#1083;&#1077;&#1082;&#1090;&#1088;&#1086;-&#1084;&#1072;&#1088;&#1082;&#1077;&#1090;.&#1088;&#1092;/product/232481/metchik-m4h07mm-legirovannaya-stal-nabor-2sht-70841/" TargetMode="External"/><Relationship Id="rId_hyperlink_7718" Type="http://schemas.openxmlformats.org/officeDocument/2006/relationships/hyperlink" Target="http://&#1101;&#1083;&#1077;&#1082;&#1090;&#1088;&#1086;-&#1084;&#1072;&#1088;&#1082;&#1077;&#1090;.&#1088;&#1092;/product/232493/metchik-m5h08mm-komplekt-2sht-70882/" TargetMode="External"/><Relationship Id="rId_hyperlink_7719" Type="http://schemas.openxmlformats.org/officeDocument/2006/relationships/hyperlink" Target="http://&#1101;&#1083;&#1077;&#1082;&#1090;&#1088;&#1086;-&#1084;&#1072;&#1088;&#1082;&#1077;&#1090;.&#1088;&#1092;/product/249026/metchik-m5h08mm-legirovannaya-stal-komplekt-2sht-70842/" TargetMode="External"/><Relationship Id="rId_hyperlink_7720" Type="http://schemas.openxmlformats.org/officeDocument/2006/relationships/hyperlink" Target="http://&#1101;&#1083;&#1077;&#1082;&#1090;&#1088;&#1086;-&#1084;&#1072;&#1088;&#1082;&#1077;&#1090;.&#1088;&#1092;/product/232488/metchik-m6h10mm-komplekt-2sht-70883/" TargetMode="External"/><Relationship Id="rId_hyperlink_7721" Type="http://schemas.openxmlformats.org/officeDocument/2006/relationships/hyperlink" Target="http://&#1101;&#1083;&#1077;&#1082;&#1090;&#1088;&#1086;-&#1084;&#1072;&#1088;&#1082;&#1077;&#1090;.&#1088;&#1092;/product/249027/metchik-m6h10mm-legirovannaya-stal-nabor-2sht-70843/" TargetMode="External"/><Relationship Id="rId_hyperlink_7722" Type="http://schemas.openxmlformats.org/officeDocument/2006/relationships/hyperlink" Target="http://&#1101;&#1083;&#1077;&#1082;&#1090;&#1088;&#1086;-&#1084;&#1072;&#1088;&#1082;&#1077;&#1090;.&#1088;&#1092;/product/232483/metchik-m8h125mm-legirovannaya-stal-nabor-2sht-70845/" TargetMode="External"/><Relationship Id="rId_hyperlink_7723" Type="http://schemas.openxmlformats.org/officeDocument/2006/relationships/hyperlink" Target="http://&#1101;&#1083;&#1077;&#1082;&#1090;&#1088;&#1086;-&#1084;&#1072;&#1088;&#1082;&#1077;&#1090;.&#1088;&#1092;/product/232484/metchik-m10h10mm-legirovannaya-stal-nabor-2sht-70846/" TargetMode="External"/><Relationship Id="rId_hyperlink_7724" Type="http://schemas.openxmlformats.org/officeDocument/2006/relationships/hyperlink" Target="http://&#1101;&#1083;&#1077;&#1082;&#1090;&#1088;&#1086;-&#1084;&#1072;&#1088;&#1082;&#1077;&#1090;.&#1088;&#1092;/product/232489/metchik-m10h125mm-bystrorezhuschaya-stal-r6m5-70877/" TargetMode="External"/><Relationship Id="rId_hyperlink_7725" Type="http://schemas.openxmlformats.org/officeDocument/2006/relationships/hyperlink" Target="http://&#1101;&#1083;&#1077;&#1082;&#1090;&#1088;&#1086;-&#1084;&#1072;&#1088;&#1082;&#1077;&#1090;.&#1088;&#1092;/product/232490/metchik-m10h15mm-bystrorezhuschaya-stal-r6m5-70878/" TargetMode="External"/><Relationship Id="rId_hyperlink_7726" Type="http://schemas.openxmlformats.org/officeDocument/2006/relationships/hyperlink" Target="http://&#1101;&#1083;&#1077;&#1082;&#1090;&#1088;&#1086;-&#1084;&#1072;&#1088;&#1082;&#1077;&#1090;.&#1088;&#1092;/product/232485/metchik-m10h15mm-legirovannaya-stal-nabor-2sht-70848/" TargetMode="External"/><Relationship Id="rId_hyperlink_7727" Type="http://schemas.openxmlformats.org/officeDocument/2006/relationships/hyperlink" Target="http://&#1101;&#1083;&#1077;&#1082;&#1090;&#1088;&#1086;-&#1084;&#1072;&#1088;&#1082;&#1077;&#1090;.&#1088;&#1092;/product/249028/metchik-m12h125mm-legirovannaya-stal-nabor-2sht-70849/" TargetMode="External"/><Relationship Id="rId_hyperlink_7728" Type="http://schemas.openxmlformats.org/officeDocument/2006/relationships/hyperlink" Target="http://&#1101;&#1083;&#1077;&#1082;&#1090;&#1088;&#1086;-&#1084;&#1072;&#1088;&#1082;&#1077;&#1090;.&#1088;&#1092;/product/232492/metchik-m12h175mm-bystrorezhuschaya-stal-r6m5-70880/" TargetMode="External"/><Relationship Id="rId_hyperlink_7729" Type="http://schemas.openxmlformats.org/officeDocument/2006/relationships/hyperlink" Target="http://&#1101;&#1083;&#1077;&#1082;&#1090;&#1088;&#1086;-&#1084;&#1072;&#1088;&#1082;&#1077;&#1090;.&#1088;&#1092;/product/232486/metchik-m14h20mm-legirovannaya-stal-nabor-2sht-70852/" TargetMode="External"/><Relationship Id="rId_hyperlink_7730" Type="http://schemas.openxmlformats.org/officeDocument/2006/relationships/hyperlink" Target="http://&#1101;&#1083;&#1077;&#1082;&#1090;&#1088;&#1086;-&#1084;&#1072;&#1088;&#1082;&#1077;&#1090;.&#1088;&#1092;/product/232487/metchik-m16h20mm-legirovannaya-stal-nabor-2sht-70854/" TargetMode="External"/><Relationship Id="rId_hyperlink_7731" Type="http://schemas.openxmlformats.org/officeDocument/2006/relationships/hyperlink" Target="http://&#1101;&#1083;&#1077;&#1082;&#1090;&#1088;&#1086;-&#1084;&#1072;&#1088;&#1082;&#1077;&#1090;.&#1088;&#1092;/product/245792/nabor-lerok-x-pert-8-predmetov-xp-ds1009/" TargetMode="External"/><Relationship Id="rId_hyperlink_7732" Type="http://schemas.openxmlformats.org/officeDocument/2006/relationships/hyperlink" Target="http://&#1101;&#1083;&#1077;&#1082;&#1090;&#1088;&#1086;-&#1084;&#1072;&#1088;&#1082;&#1077;&#1090;.&#1088;&#1092;/product/245789/nabor-metchikov-11-predmetov-x-pert-xp-ts1011/" TargetMode="External"/><Relationship Id="rId_hyperlink_7733" Type="http://schemas.openxmlformats.org/officeDocument/2006/relationships/hyperlink" Target="http://&#1101;&#1083;&#1077;&#1082;&#1090;&#1088;&#1086;-&#1084;&#1072;&#1088;&#1082;&#1077;&#1090;.&#1088;&#1092;/product/245118/nabor-metchikov-8-predmetov-x-pert-xp-ts1009/" TargetMode="External"/><Relationship Id="rId_hyperlink_7734" Type="http://schemas.openxmlformats.org/officeDocument/2006/relationships/hyperlink" Target="http://&#1101;&#1083;&#1077;&#1082;&#1090;&#1088;&#1086;-&#1084;&#1072;&#1088;&#1082;&#1077;&#1090;.&#1088;&#1092;/product/217956/nabor-metchikov-8-predmetov-razmery-metchikov-m3-m4-m5-m6-m8-m10-m12/" TargetMode="External"/><Relationship Id="rId_hyperlink_7735" Type="http://schemas.openxmlformats.org/officeDocument/2006/relationships/hyperlink" Target="http://&#1101;&#1083;&#1077;&#1082;&#1090;&#1088;&#1086;-&#1084;&#1072;&#1088;&#1082;&#1077;&#1090;.&#1088;&#1092;/product/245790/nabor-metchikov-i-plashek-x-pert-12-predmetov-v-korobke/" TargetMode="External"/><Relationship Id="rId_hyperlink_7736" Type="http://schemas.openxmlformats.org/officeDocument/2006/relationships/hyperlink" Target="http://&#1101;&#1083;&#1077;&#1082;&#1090;&#1088;&#1086;-&#1084;&#1072;&#1088;&#1082;&#1077;&#1090;.&#1088;&#1092;/product/245791/nabor-metchikov-i-plashek-x-pert-20-predmetov-v-korobke/" TargetMode="External"/><Relationship Id="rId_hyperlink_7737" Type="http://schemas.openxmlformats.org/officeDocument/2006/relationships/hyperlink" Target="http://&#1101;&#1083;&#1077;&#1082;&#1090;&#1088;&#1086;-&#1084;&#1072;&#1088;&#1082;&#1077;&#1090;.&#1088;&#1092;/product/217955/nabor-plashek-8-predmetov-razmery-plashek-m3-m4-m5-m6-m8-m10-m12/" TargetMode="External"/><Relationship Id="rId_hyperlink_7738" Type="http://schemas.openxmlformats.org/officeDocument/2006/relationships/hyperlink" Target="http://&#1101;&#1083;&#1077;&#1082;&#1090;&#1088;&#1086;-&#1084;&#1072;&#1088;&#1082;&#1077;&#1090;.&#1088;&#1092;/product/232472/plashka-m10h10-legirovannaya-stal-70826/" TargetMode="External"/><Relationship Id="rId_hyperlink_7739" Type="http://schemas.openxmlformats.org/officeDocument/2006/relationships/hyperlink" Target="http://&#1101;&#1083;&#1077;&#1082;&#1090;&#1088;&#1086;-&#1084;&#1072;&#1088;&#1082;&#1077;&#1090;.&#1088;&#1092;/product/232473/plashka-m10h125-legirovannaya-stal-70827/" TargetMode="External"/><Relationship Id="rId_hyperlink_7740" Type="http://schemas.openxmlformats.org/officeDocument/2006/relationships/hyperlink" Target="http://&#1101;&#1083;&#1077;&#1082;&#1090;&#1088;&#1086;-&#1084;&#1072;&#1088;&#1082;&#1077;&#1090;.&#1088;&#1092;/product/232475/plashka-m10h15-legirovannaya-stal-70828/" TargetMode="External"/><Relationship Id="rId_hyperlink_7741" Type="http://schemas.openxmlformats.org/officeDocument/2006/relationships/hyperlink" Target="http://&#1101;&#1083;&#1077;&#1082;&#1090;&#1088;&#1086;-&#1084;&#1072;&#1088;&#1082;&#1077;&#1090;.&#1088;&#1092;/product/232476/plashka-m12h125-legirovannaya-stal-70829/" TargetMode="External"/><Relationship Id="rId_hyperlink_7742" Type="http://schemas.openxmlformats.org/officeDocument/2006/relationships/hyperlink" Target="http://&#1101;&#1083;&#1077;&#1082;&#1090;&#1088;&#1086;-&#1084;&#1072;&#1088;&#1082;&#1077;&#1090;.&#1088;&#1092;/product/232477/plashka-m12h175-legirovannaya-stal-70830/" TargetMode="External"/><Relationship Id="rId_hyperlink_7743" Type="http://schemas.openxmlformats.org/officeDocument/2006/relationships/hyperlink" Target="http://&#1101;&#1083;&#1077;&#1082;&#1090;&#1088;&#1086;-&#1084;&#1072;&#1088;&#1082;&#1077;&#1090;.&#1088;&#1092;/product/232478/plashka-m14h20-legirovannaya-stal-70832/" TargetMode="External"/><Relationship Id="rId_hyperlink_7744" Type="http://schemas.openxmlformats.org/officeDocument/2006/relationships/hyperlink" Target="http://&#1101;&#1083;&#1077;&#1082;&#1090;&#1088;&#1086;-&#1084;&#1072;&#1088;&#1082;&#1077;&#1090;.&#1088;&#1092;/product/232479/plashka-m16h20-legirovannaya-stal-70834/" TargetMode="External"/><Relationship Id="rId_hyperlink_7745" Type="http://schemas.openxmlformats.org/officeDocument/2006/relationships/hyperlink" Target="http://&#1101;&#1083;&#1077;&#1082;&#1090;&#1088;&#1086;-&#1084;&#1072;&#1088;&#1082;&#1077;&#1090;.&#1088;&#1092;/product/232469/plashka-m3h05-legirovannaya-stal-70820/" TargetMode="External"/><Relationship Id="rId_hyperlink_7746" Type="http://schemas.openxmlformats.org/officeDocument/2006/relationships/hyperlink" Target="http://&#1101;&#1083;&#1077;&#1082;&#1090;&#1088;&#1086;-&#1084;&#1072;&#1088;&#1082;&#1077;&#1090;.&#1088;&#1092;/product/232471/plashka-m8h125-legirovannaya-stal-70825/" TargetMode="External"/><Relationship Id="rId_hyperlink_7747" Type="http://schemas.openxmlformats.org/officeDocument/2006/relationships/hyperlink" Target="http://&#1101;&#1083;&#1077;&#1082;&#1090;&#1088;&#1086;-&#1084;&#1072;&#1088;&#1082;&#1077;&#1090;.&#1088;&#1092;/product/232468/plashkoderzhatel-20h7mm-2-70761/" TargetMode="External"/><Relationship Id="rId_hyperlink_7748" Type="http://schemas.openxmlformats.org/officeDocument/2006/relationships/hyperlink" Target="http://&#1101;&#1083;&#1077;&#1082;&#1090;&#1088;&#1086;-&#1084;&#1072;&#1088;&#1082;&#1077;&#1090;.&#1088;&#1092;/product/168049/nabor-dlya-vrezki-zamkov-3pr-54mm-koronka-22mm-sverlo-12985/" TargetMode="External"/><Relationship Id="rId_hyperlink_7749" Type="http://schemas.openxmlformats.org/officeDocument/2006/relationships/hyperlink" Target="http://&#1101;&#1083;&#1077;&#1082;&#1090;&#1088;&#1086;-&#1084;&#1072;&#1088;&#1082;&#1077;&#1090;.&#1088;&#1092;/product/241426/nabor-dlya-ustanovki-vreznyh-zamkov-x-pert-2254mm-blister-xpt-5422/" TargetMode="External"/><Relationship Id="rId_hyperlink_7750" Type="http://schemas.openxmlformats.org/officeDocument/2006/relationships/hyperlink" Target="http://&#1101;&#1083;&#1077;&#1082;&#1090;&#1088;&#1086;-&#1084;&#1072;&#1088;&#1082;&#1077;&#1090;.&#1088;&#1092;/product/244511/nabor-kolcevyh-koronok-po-derevu-x-pert-11-predmetov-19-64mm-v-keyse/" TargetMode="External"/><Relationship Id="rId_hyperlink_7751" Type="http://schemas.openxmlformats.org/officeDocument/2006/relationships/hyperlink" Target="http://&#1101;&#1083;&#1077;&#1082;&#1090;&#1088;&#1086;-&#1084;&#1072;&#1088;&#1082;&#1077;&#1090;.&#1088;&#1092;/product/241427/nabor-kolcevyh-koronok-po-derevu-6-predmetov-32-54mm-blister-x-pert/" TargetMode="External"/><Relationship Id="rId_hyperlink_7752" Type="http://schemas.openxmlformats.org/officeDocument/2006/relationships/hyperlink" Target="http://&#1101;&#1083;&#1077;&#1082;&#1090;&#1088;&#1086;-&#1084;&#1072;&#1088;&#1082;&#1077;&#1090;.&#1088;&#1092;/product/242398/nabor-kolcevyh-koronok-po-derevu-x-pert-16-predmetov-19-127mm-v-keyse/" TargetMode="External"/><Relationship Id="rId_hyperlink_7753" Type="http://schemas.openxmlformats.org/officeDocument/2006/relationships/hyperlink" Target="http://&#1101;&#1083;&#1077;&#1082;&#1090;&#1088;&#1086;-&#1084;&#1072;&#1088;&#1082;&#1077;&#1090;.&#1088;&#1092;/product/242453/nabor-kolcevyh-koronok-po-keramicheskoy-plitke-33536773mm-lit/" TargetMode="External"/><Relationship Id="rId_hyperlink_7754" Type="http://schemas.openxmlformats.org/officeDocument/2006/relationships/hyperlink" Target="http://&#1101;&#1083;&#1077;&#1082;&#1090;&#1088;&#1086;-&#1084;&#1072;&#1088;&#1082;&#1077;&#1090;.&#1088;&#1092;/product/166615/nabor-perevyh-sverl-6sht-crott-10-25-mm-3372/" TargetMode="External"/><Relationship Id="rId_hyperlink_7755" Type="http://schemas.openxmlformats.org/officeDocument/2006/relationships/hyperlink" Target="http://&#1101;&#1083;&#1077;&#1082;&#1090;&#1088;&#1086;-&#1084;&#1072;&#1088;&#1082;&#1077;&#1090;.&#1088;&#1092;/product/222944/nabor-sverl-po-derevu-5sht-4-5-6-8-10mm-36105/" TargetMode="External"/><Relationship Id="rId_hyperlink_7756" Type="http://schemas.openxmlformats.org/officeDocument/2006/relationships/hyperlink" Target="http://&#1101;&#1083;&#1077;&#1082;&#1090;&#1088;&#1086;-&#1084;&#1072;&#1088;&#1082;&#1077;&#1090;.&#1088;&#1092;/product/178365/nabor-sverl-po-derevu-pvh-konvert-8sht-3-4-5-6-7-8-9-10mm-36108/" TargetMode="External"/><Relationship Id="rId_hyperlink_7757" Type="http://schemas.openxmlformats.org/officeDocument/2006/relationships/hyperlink" Target="http://&#1101;&#1083;&#1077;&#1082;&#1090;&#1088;&#1086;-&#1084;&#1072;&#1088;&#1082;&#1077;&#1090;.&#1088;&#1092;/product/137714/nabor-sverl-po-derevu-plastikovyy-boks-5sht-4-5-6-8-10mm-36101/" TargetMode="External"/><Relationship Id="rId_hyperlink_7758" Type="http://schemas.openxmlformats.org/officeDocument/2006/relationships/hyperlink" Target="http://&#1101;&#1083;&#1077;&#1082;&#1090;&#1088;&#1086;-&#1084;&#1072;&#1088;&#1082;&#1077;&#1090;.&#1088;&#1092;/product/243753/nabor-sverl-po-derevu-plastikovyy-boks-8sht-3-4-5-6-8-9-10mm-36103/" TargetMode="External"/><Relationship Id="rId_hyperlink_7759" Type="http://schemas.openxmlformats.org/officeDocument/2006/relationships/hyperlink" Target="http://&#1101;&#1083;&#1077;&#1082;&#1090;&#1088;&#1086;-&#1084;&#1072;&#1088;&#1082;&#1077;&#1090;.&#1088;&#1092;/product/226545/pily-krugovye-nabor-5sht-64-76-89-102-127mm-kurs-36738/" TargetMode="External"/><Relationship Id="rId_hyperlink_7760" Type="http://schemas.openxmlformats.org/officeDocument/2006/relationships/hyperlink" Target="http://&#1101;&#1083;&#1077;&#1082;&#1090;&#1088;&#1086;-&#1084;&#1072;&#1088;&#1082;&#1077;&#1090;.&#1088;&#1092;/product/237682/pily-krugovye-nabor-7sht-22-41-54-57-60-64-67-mm-glubina-25-mm-v-keyse-kurs-36735/" TargetMode="External"/><Relationship Id="rId_hyperlink_7761" Type="http://schemas.openxmlformats.org/officeDocument/2006/relationships/hyperlink" Target="http://&#1101;&#1083;&#1077;&#1082;&#1090;&#1088;&#1086;-&#1084;&#1072;&#1088;&#1082;&#1077;&#1090;.&#1088;&#1092;/product/237681/pily-krugovye-nabor-8sht-19-22-28-32-38-44-51-64-mm-glubina-25mm-v-keyse-mos-36732m/" TargetMode="External"/><Relationship Id="rId_hyperlink_7762" Type="http://schemas.openxmlformats.org/officeDocument/2006/relationships/hyperlink" Target="http://&#1101;&#1083;&#1077;&#1082;&#1090;&#1088;&#1086;-&#1084;&#1072;&#1088;&#1082;&#1077;&#1090;.&#1088;&#1092;/product/232563/podstavka-dlya-sverl/" TargetMode="External"/><Relationship Id="rId_hyperlink_7763" Type="http://schemas.openxmlformats.org/officeDocument/2006/relationships/hyperlink" Target="http://&#1101;&#1083;&#1077;&#1082;&#1090;&#1088;&#1086;-&#1084;&#1072;&#1088;&#1082;&#1077;&#1090;.&#1088;&#1092;/product/242008/sverla-nabornye-dlya-zamkov-nabor-3sht2248mm-36348/" TargetMode="External"/><Relationship Id="rId_hyperlink_7764" Type="http://schemas.openxmlformats.org/officeDocument/2006/relationships/hyperlink" Target="http://&#1101;&#1083;&#1077;&#1082;&#1090;&#1088;&#1086;-&#1084;&#1072;&#1088;&#1082;&#1077;&#1090;.&#1088;&#1092;/product/217821/sverla-nabornye-dlya-zamkov-nabor-3sht2254mm-36347/" TargetMode="External"/><Relationship Id="rId_hyperlink_7765" Type="http://schemas.openxmlformats.org/officeDocument/2006/relationships/hyperlink" Target="http://&#1101;&#1083;&#1077;&#1082;&#1090;&#1088;&#1086;-&#1084;&#1072;&#1088;&#1082;&#1077;&#1090;.&#1088;&#1092;/product/217832/sverla-nabornye-dlya-zamkov-nabor-3sht2350mm-36351/" TargetMode="External"/><Relationship Id="rId_hyperlink_7766" Type="http://schemas.openxmlformats.org/officeDocument/2006/relationships/hyperlink" Target="http://&#1101;&#1083;&#1077;&#1082;&#1090;&#1088;&#1086;-&#1084;&#1072;&#1088;&#1082;&#1077;&#1090;.&#1088;&#1092;/product/132203/sverlo-po-derevu-100mm-36040/" TargetMode="External"/><Relationship Id="rId_hyperlink_7767" Type="http://schemas.openxmlformats.org/officeDocument/2006/relationships/hyperlink" Target="http://&#1101;&#1083;&#1077;&#1082;&#1090;&#1088;&#1086;-&#1084;&#1072;&#1088;&#1082;&#1077;&#1090;.&#1088;&#1092;/product/240603/sverlo-po-derevu-100mm-smartbuy-sbt-dw-10/" TargetMode="External"/><Relationship Id="rId_hyperlink_7768" Type="http://schemas.openxmlformats.org/officeDocument/2006/relationships/hyperlink" Target="http://&#1101;&#1083;&#1077;&#1082;&#1090;&#1088;&#1086;-&#1084;&#1072;&#1088;&#1082;&#1077;&#1090;.&#1088;&#1092;/product/240604/sverlo-po-derevu-120mm-smartbuy-sbt-dw-12/" TargetMode="External"/><Relationship Id="rId_hyperlink_7769" Type="http://schemas.openxmlformats.org/officeDocument/2006/relationships/hyperlink" Target="http://&#1101;&#1083;&#1077;&#1082;&#1090;&#1088;&#1086;-&#1084;&#1072;&#1088;&#1082;&#1077;&#1090;.&#1088;&#1092;/product/132199/sverlo-po-derevu-40mm-36034/" TargetMode="External"/><Relationship Id="rId_hyperlink_7770" Type="http://schemas.openxmlformats.org/officeDocument/2006/relationships/hyperlink" Target="http://&#1101;&#1083;&#1077;&#1082;&#1090;&#1088;&#1086;-&#1084;&#1072;&#1088;&#1082;&#1077;&#1090;.&#1088;&#1092;/product/132200/sverlo-po-derevu-50mm-36035/" TargetMode="External"/><Relationship Id="rId_hyperlink_7771" Type="http://schemas.openxmlformats.org/officeDocument/2006/relationships/hyperlink" Target="http://&#1101;&#1083;&#1077;&#1082;&#1090;&#1088;&#1086;-&#1084;&#1072;&#1088;&#1082;&#1077;&#1090;.&#1088;&#1092;/product/132201/sverlo-po-derevu-60mm-36036/" TargetMode="External"/><Relationship Id="rId_hyperlink_7772" Type="http://schemas.openxmlformats.org/officeDocument/2006/relationships/hyperlink" Target="http://&#1101;&#1083;&#1077;&#1082;&#1090;&#1088;&#1086;-&#1084;&#1072;&#1088;&#1082;&#1077;&#1090;.&#1088;&#1092;/product/249291/sverlo-po-derevu-70mm-crv-profi/" TargetMode="External"/><Relationship Id="rId_hyperlink_7773" Type="http://schemas.openxmlformats.org/officeDocument/2006/relationships/hyperlink" Target="http://&#1101;&#1083;&#1077;&#1082;&#1090;&#1088;&#1086;-&#1084;&#1072;&#1088;&#1082;&#1077;&#1090;.&#1088;&#1092;/product/144612/sverlo-po-derevu-80mm-36038/" TargetMode="External"/><Relationship Id="rId_hyperlink_7774" Type="http://schemas.openxmlformats.org/officeDocument/2006/relationships/hyperlink" Target="http://&#1101;&#1083;&#1077;&#1082;&#1090;&#1088;&#1086;-&#1084;&#1072;&#1088;&#1082;&#1077;&#1090;.&#1088;&#1092;/product/249292/sverlo-po-derevu-90mm-crv-profi/" TargetMode="External"/><Relationship Id="rId_hyperlink_7775" Type="http://schemas.openxmlformats.org/officeDocument/2006/relationships/hyperlink" Target="http://&#1101;&#1083;&#1077;&#1082;&#1090;&#1088;&#1086;-&#1084;&#1072;&#1088;&#1082;&#1077;&#1090;.&#1088;&#1092;/product/239872/sverlo-po-derevu-perovoe-perevoe-14150mm/" TargetMode="External"/><Relationship Id="rId_hyperlink_7776" Type="http://schemas.openxmlformats.org/officeDocument/2006/relationships/hyperlink" Target="http://&#1101;&#1083;&#1077;&#1082;&#1090;&#1088;&#1086;-&#1084;&#1072;&#1088;&#1082;&#1077;&#1090;.&#1088;&#1092;/product/232103/sverlo-po-derevu-perovoe-perevoe-16150mm/" TargetMode="External"/><Relationship Id="rId_hyperlink_7777" Type="http://schemas.openxmlformats.org/officeDocument/2006/relationships/hyperlink" Target="http://&#1101;&#1083;&#1077;&#1082;&#1090;&#1088;&#1086;-&#1084;&#1072;&#1088;&#1082;&#1077;&#1090;.&#1088;&#1092;/product/232104/sverlo-po-derevu-perovoe-perevoe-18150mm/" TargetMode="External"/><Relationship Id="rId_hyperlink_7778" Type="http://schemas.openxmlformats.org/officeDocument/2006/relationships/hyperlink" Target="http://&#1101;&#1083;&#1077;&#1082;&#1090;&#1088;&#1086;-&#1084;&#1072;&#1088;&#1082;&#1077;&#1090;.&#1088;&#1092;/product/239875/sverlo-po-derevu-perovoe-perevoe-32150mm/" TargetMode="External"/><Relationship Id="rId_hyperlink_7779" Type="http://schemas.openxmlformats.org/officeDocument/2006/relationships/hyperlink" Target="http://&#1101;&#1083;&#1077;&#1082;&#1090;&#1088;&#1086;-&#1084;&#1072;&#1088;&#1082;&#1077;&#1090;.&#1088;&#1092;/product/217823/sverlo-po-derevu-perovoe-10152mm-fit-36110/" TargetMode="External"/><Relationship Id="rId_hyperlink_7780" Type="http://schemas.openxmlformats.org/officeDocument/2006/relationships/hyperlink" Target="http://&#1101;&#1083;&#1077;&#1082;&#1090;&#1088;&#1086;-&#1084;&#1072;&#1088;&#1082;&#1077;&#1090;.&#1088;&#1092;/product/231108/sverlo-po-derevu-perovoe-12152mm-fit-36112/" TargetMode="External"/><Relationship Id="rId_hyperlink_7781" Type="http://schemas.openxmlformats.org/officeDocument/2006/relationships/hyperlink" Target="http://&#1101;&#1083;&#1077;&#1082;&#1090;&#1088;&#1086;-&#1084;&#1072;&#1088;&#1082;&#1077;&#1090;.&#1088;&#1092;/product/231109/sverlo-po-derevu-perovoe-14152mm-fit-36114/" TargetMode="External"/><Relationship Id="rId_hyperlink_7782" Type="http://schemas.openxmlformats.org/officeDocument/2006/relationships/hyperlink" Target="http://&#1101;&#1083;&#1077;&#1082;&#1090;&#1088;&#1086;-&#1084;&#1072;&#1088;&#1082;&#1077;&#1090;.&#1088;&#1092;/product/231110/sverlo-po-derevu-perovoe-16152mm-fit-36116/" TargetMode="External"/><Relationship Id="rId_hyperlink_7783" Type="http://schemas.openxmlformats.org/officeDocument/2006/relationships/hyperlink" Target="http://&#1101;&#1083;&#1077;&#1082;&#1090;&#1088;&#1086;-&#1084;&#1072;&#1088;&#1082;&#1077;&#1090;.&#1088;&#1092;/product/231111/sverlo-po-derevu-perovoe-18152mm-fit-36118/" TargetMode="External"/><Relationship Id="rId_hyperlink_7784" Type="http://schemas.openxmlformats.org/officeDocument/2006/relationships/hyperlink" Target="http://&#1101;&#1083;&#1077;&#1082;&#1090;&#1088;&#1086;-&#1084;&#1072;&#1088;&#1082;&#1077;&#1090;.&#1088;&#1092;/product/217831/sverlo-po-derevu-perovoe-20152mm-fit-36120/" TargetMode="External"/><Relationship Id="rId_hyperlink_7785" Type="http://schemas.openxmlformats.org/officeDocument/2006/relationships/hyperlink" Target="http://&#1101;&#1083;&#1077;&#1082;&#1090;&#1088;&#1086;-&#1084;&#1072;&#1088;&#1082;&#1077;&#1090;.&#1088;&#1092;/product/231112/sverlo-po-derevu-perovoe-22152mm-fit-36122/" TargetMode="External"/><Relationship Id="rId_hyperlink_7786" Type="http://schemas.openxmlformats.org/officeDocument/2006/relationships/hyperlink" Target="http://&#1101;&#1083;&#1077;&#1082;&#1090;&#1088;&#1086;-&#1084;&#1072;&#1088;&#1082;&#1077;&#1090;.&#1088;&#1092;/product/231113/sverlo-po-derevu-perovoe-23152mm-fit-36123/" TargetMode="External"/><Relationship Id="rId_hyperlink_7787" Type="http://schemas.openxmlformats.org/officeDocument/2006/relationships/hyperlink" Target="http://&#1101;&#1083;&#1077;&#1082;&#1090;&#1088;&#1086;-&#1084;&#1072;&#1088;&#1082;&#1077;&#1090;.&#1088;&#1092;/product/231114/sverlo-po-derevu-perovoe-24152mm-fit-36124/" TargetMode="External"/><Relationship Id="rId_hyperlink_7788" Type="http://schemas.openxmlformats.org/officeDocument/2006/relationships/hyperlink" Target="http://&#1101;&#1083;&#1077;&#1082;&#1090;&#1088;&#1086;-&#1084;&#1072;&#1088;&#1082;&#1077;&#1090;.&#1088;&#1092;/product/232504/sverlo-po-derevu-perovoe-25152mm-fit-36125/" TargetMode="External"/><Relationship Id="rId_hyperlink_7789" Type="http://schemas.openxmlformats.org/officeDocument/2006/relationships/hyperlink" Target="http://&#1101;&#1083;&#1077;&#1082;&#1090;&#1088;&#1086;-&#1084;&#1072;&#1088;&#1082;&#1077;&#1090;.&#1088;&#1092;/product/231115/sverlo-po-derevu-perovoe-26152mm-fit-36126/" TargetMode="External"/><Relationship Id="rId_hyperlink_7790" Type="http://schemas.openxmlformats.org/officeDocument/2006/relationships/hyperlink" Target="http://&#1101;&#1083;&#1077;&#1082;&#1090;&#1088;&#1086;-&#1084;&#1072;&#1088;&#1082;&#1077;&#1090;.&#1088;&#1092;/product/231117/sverlo-po-derevu-perovoe-28152mm-fit-36128/" TargetMode="External"/><Relationship Id="rId_hyperlink_7791" Type="http://schemas.openxmlformats.org/officeDocument/2006/relationships/hyperlink" Target="http://&#1101;&#1083;&#1077;&#1082;&#1090;&#1088;&#1086;-&#1084;&#1072;&#1088;&#1082;&#1077;&#1090;.&#1088;&#1092;/product/217824/sverlo-po-derevu-perovoe-30152mm-fit-36130/" TargetMode="External"/><Relationship Id="rId_hyperlink_7792" Type="http://schemas.openxmlformats.org/officeDocument/2006/relationships/hyperlink" Target="http://&#1101;&#1083;&#1077;&#1082;&#1090;&#1088;&#1086;-&#1084;&#1072;&#1088;&#1082;&#1077;&#1090;.&#1088;&#1092;/product/228875/sverlo-po-derevu-reguliruemoe-dvurezcovoe-40-120mm-sparklux/" TargetMode="External"/><Relationship Id="rId_hyperlink_7793" Type="http://schemas.openxmlformats.org/officeDocument/2006/relationships/hyperlink" Target="http://&#1101;&#1083;&#1077;&#1082;&#1090;&#1088;&#1086;-&#1084;&#1072;&#1088;&#1082;&#1077;&#1090;.&#1088;&#1092;/product/228876/sverlo-po-derevu-reguliruemoe-dvurezcovoe-40-300mm-sparklux/" TargetMode="External"/><Relationship Id="rId_hyperlink_7794" Type="http://schemas.openxmlformats.org/officeDocument/2006/relationships/hyperlink" Target="http://&#1101;&#1083;&#1077;&#1082;&#1090;&#1088;&#1086;-&#1084;&#1072;&#1088;&#1082;&#1077;&#1090;.&#1088;&#1092;/product/232505/sverlo-po-derevu-s-zenkerom-465mm-dlya-mebelnyh-konfirmatov-5h50-fit-36429/" TargetMode="External"/><Relationship Id="rId_hyperlink_7795" Type="http://schemas.openxmlformats.org/officeDocument/2006/relationships/hyperlink" Target="http://&#1101;&#1083;&#1077;&#1082;&#1090;&#1088;&#1086;-&#1084;&#1072;&#1088;&#1082;&#1077;&#1090;.&#1088;&#1092;/product/232506/sverlo-po-derevu-s-zenkerom-595mm-dlya-mebelnyh-konfirmatov-7h50-fit-36431/" TargetMode="External"/><Relationship Id="rId_hyperlink_7796" Type="http://schemas.openxmlformats.org/officeDocument/2006/relationships/hyperlink" Target="http://&#1101;&#1083;&#1077;&#1082;&#1090;&#1088;&#1086;-&#1084;&#1072;&#1088;&#1082;&#1077;&#1090;.&#1088;&#1092;/product/232507/sverlo-po-derevu-s-zenkerom-595mm-dlya-mebelnyh-konfirmatov-7h70-fit-36432/" TargetMode="External"/><Relationship Id="rId_hyperlink_7797" Type="http://schemas.openxmlformats.org/officeDocument/2006/relationships/hyperlink" Target="http://&#1101;&#1083;&#1077;&#1082;&#1090;&#1088;&#1086;-&#1084;&#1072;&#1088;&#1082;&#1077;&#1090;.&#1088;&#1092;/product/166990/sverlo-forstnera-freza-s-karbidnymi-vstavkami-10mm-fit-36520/" TargetMode="External"/><Relationship Id="rId_hyperlink_7798" Type="http://schemas.openxmlformats.org/officeDocument/2006/relationships/hyperlink" Target="http://&#1101;&#1083;&#1077;&#1082;&#1090;&#1088;&#1086;-&#1084;&#1072;&#1088;&#1082;&#1077;&#1090;.&#1088;&#1092;/product/248684/sverlo-forstnera-freza-s-karbidnymi-vstavkami-15mm-fit-36521/" TargetMode="External"/><Relationship Id="rId_hyperlink_7799" Type="http://schemas.openxmlformats.org/officeDocument/2006/relationships/hyperlink" Target="http://&#1101;&#1083;&#1077;&#1082;&#1090;&#1088;&#1086;-&#1084;&#1072;&#1088;&#1082;&#1077;&#1090;.&#1088;&#1092;/product/248685/sverlo-forstnera-freza-s-karbidnymi-vstavkami-20mm-fit-36522/" TargetMode="External"/><Relationship Id="rId_hyperlink_7800" Type="http://schemas.openxmlformats.org/officeDocument/2006/relationships/hyperlink" Target="http://&#1101;&#1083;&#1077;&#1082;&#1090;&#1088;&#1086;-&#1084;&#1072;&#1088;&#1082;&#1077;&#1090;.&#1088;&#1092;/product/248686/sverlo-forstnera-freza-s-karbidnymi-vstavkami-22mm-fit-36523/" TargetMode="External"/><Relationship Id="rId_hyperlink_7801" Type="http://schemas.openxmlformats.org/officeDocument/2006/relationships/hyperlink" Target="http://&#1101;&#1083;&#1077;&#1082;&#1090;&#1088;&#1086;-&#1084;&#1072;&#1088;&#1082;&#1077;&#1090;.&#1088;&#1092;/product/248687/sverlo-forstnera-freza-s-karbidnymi-vstavkami-25mm-fit-36524/" TargetMode="External"/><Relationship Id="rId_hyperlink_7802" Type="http://schemas.openxmlformats.org/officeDocument/2006/relationships/hyperlink" Target="http://&#1101;&#1083;&#1077;&#1082;&#1090;&#1088;&#1086;-&#1084;&#1072;&#1088;&#1082;&#1077;&#1090;.&#1088;&#1092;/product/166991/sverlo-forstnera-freza-s-karbidnymi-vstavkami-26mm-fit/" TargetMode="External"/><Relationship Id="rId_hyperlink_7803" Type="http://schemas.openxmlformats.org/officeDocument/2006/relationships/hyperlink" Target="http://&#1101;&#1083;&#1077;&#1082;&#1090;&#1088;&#1086;-&#1084;&#1072;&#1088;&#1082;&#1077;&#1090;.&#1088;&#1092;/product/166992/sverlo-forstnera-freza-s-karbidnymi-vstavkami-30mm-fit-36526/" TargetMode="External"/><Relationship Id="rId_hyperlink_7804" Type="http://schemas.openxmlformats.org/officeDocument/2006/relationships/hyperlink" Target="http://&#1101;&#1083;&#1077;&#1082;&#1090;&#1088;&#1086;-&#1084;&#1072;&#1088;&#1082;&#1077;&#1090;.&#1088;&#1092;/product/166993/sverlo-forstnera-freza-s-karbidnymi-vstavkami-32mm-fit-36527/" TargetMode="External"/><Relationship Id="rId_hyperlink_7805" Type="http://schemas.openxmlformats.org/officeDocument/2006/relationships/hyperlink" Target="http://&#1101;&#1083;&#1077;&#1082;&#1090;&#1088;&#1086;-&#1084;&#1072;&#1088;&#1082;&#1077;&#1090;.&#1088;&#1092;/product/166994/sverlo-forstnera-freza-s-karbidnymi-vstavkami-35mm-fit-36528/" TargetMode="External"/><Relationship Id="rId_hyperlink_7806" Type="http://schemas.openxmlformats.org/officeDocument/2006/relationships/hyperlink" Target="http://&#1101;&#1083;&#1077;&#1082;&#1090;&#1088;&#1086;-&#1084;&#1072;&#1088;&#1082;&#1077;&#1090;.&#1088;&#1092;/product/166995/sverlo-forstnera-freza-s-karbidnymi-vstavkami-40mm-fit-36529/" TargetMode="External"/><Relationship Id="rId_hyperlink_7807" Type="http://schemas.openxmlformats.org/officeDocument/2006/relationships/hyperlink" Target="http://&#1101;&#1083;&#1077;&#1082;&#1090;&#1088;&#1086;-&#1084;&#1072;&#1088;&#1082;&#1077;&#1090;.&#1088;&#1092;/product/166996/sverlo-forstnera-freza-s-karbidnymi-vstavkami-50mm-fit-36531/" TargetMode="External"/><Relationship Id="rId_hyperlink_7808" Type="http://schemas.openxmlformats.org/officeDocument/2006/relationships/hyperlink" Target="http://&#1101;&#1083;&#1077;&#1082;&#1090;&#1088;&#1086;-&#1084;&#1072;&#1088;&#1082;&#1077;&#1090;.&#1088;&#1092;/product/248688/sverlo-forstnera-freza-s-karbidnymi-vstavkami-60mm-fit-36534/" TargetMode="External"/><Relationship Id="rId_hyperlink_7809" Type="http://schemas.openxmlformats.org/officeDocument/2006/relationships/hyperlink" Target="http://&#1101;&#1083;&#1077;&#1082;&#1090;&#1088;&#1086;-&#1084;&#1072;&#1088;&#1082;&#1077;&#1090;.&#1088;&#1092;/product/132205/sverlo-freza-universalnoe-titanovoe-pokrytie-nabor-4sht-3568-mm-36414/" TargetMode="External"/><Relationship Id="rId_hyperlink_7810" Type="http://schemas.openxmlformats.org/officeDocument/2006/relationships/hyperlink" Target="http://&#1101;&#1083;&#1077;&#1082;&#1090;&#1088;&#1086;-&#1084;&#1072;&#1088;&#1082;&#1077;&#1090;.&#1088;&#1092;/product/239276/koronka-almaznaya-po-kafelyu-6mm-lit-bl-5-cena-za-shtuku/" TargetMode="External"/><Relationship Id="rId_hyperlink_7811" Type="http://schemas.openxmlformats.org/officeDocument/2006/relationships/hyperlink" Target="http://&#1101;&#1083;&#1077;&#1082;&#1090;&#1088;&#1086;-&#1084;&#1072;&#1088;&#1082;&#1077;&#1090;.&#1088;&#1092;/product/239277/koronka-almaznaya-po-kafelyu-8mm-lit-bl-5-cena-za-shtuku/" TargetMode="External"/><Relationship Id="rId_hyperlink_7812" Type="http://schemas.openxmlformats.org/officeDocument/2006/relationships/hyperlink" Target="http://&#1101;&#1083;&#1077;&#1082;&#1090;&#1088;&#1086;-&#1084;&#1072;&#1088;&#1082;&#1077;&#1090;.&#1088;&#1092;/product/239274/koronka-almaznaya-po-kafelyu-10mm-lit-bl-5-cena-za-shtuku/" TargetMode="External"/><Relationship Id="rId_hyperlink_7813" Type="http://schemas.openxmlformats.org/officeDocument/2006/relationships/hyperlink" Target="http://&#1101;&#1083;&#1077;&#1082;&#1090;&#1088;&#1086;-&#1084;&#1072;&#1088;&#1082;&#1077;&#1090;.&#1088;&#1092;/product/239275/koronka-almaznaya-po-kafelyu-12mm-lit-bl-2-cena-za-shtuku/" TargetMode="External"/><Relationship Id="rId_hyperlink_7814" Type="http://schemas.openxmlformats.org/officeDocument/2006/relationships/hyperlink" Target="http://&#1101;&#1083;&#1077;&#1082;&#1090;&#1088;&#1086;-&#1084;&#1072;&#1088;&#1082;&#1077;&#1090;.&#1088;&#1092;/product/236986/koronka-almaznaya-po-kafelyu-35mm-spark-lux/" TargetMode="External"/><Relationship Id="rId_hyperlink_7815" Type="http://schemas.openxmlformats.org/officeDocument/2006/relationships/hyperlink" Target="http://&#1101;&#1083;&#1077;&#1082;&#1090;&#1088;&#1086;-&#1084;&#1072;&#1088;&#1082;&#1077;&#1090;.&#1088;&#1092;/product/236987/koronka-almaznaya-po-kafelyu-45mm-spark-lux/" TargetMode="External"/><Relationship Id="rId_hyperlink_7816" Type="http://schemas.openxmlformats.org/officeDocument/2006/relationships/hyperlink" Target="http://&#1101;&#1083;&#1077;&#1082;&#1090;&#1088;&#1086;-&#1084;&#1072;&#1088;&#1082;&#1077;&#1090;.&#1088;&#1092;/product/236988/koronka-almaznaya-po-kafelyu-50mm-spark-lux/" TargetMode="External"/><Relationship Id="rId_hyperlink_7817" Type="http://schemas.openxmlformats.org/officeDocument/2006/relationships/hyperlink" Target="http://&#1101;&#1083;&#1077;&#1082;&#1090;&#1088;&#1086;-&#1084;&#1072;&#1088;&#1082;&#1077;&#1090;.&#1088;&#1092;/product/247362/koronka-almaznaya-po-kafelyu-55mm-x-pert/" TargetMode="External"/><Relationship Id="rId_hyperlink_7818" Type="http://schemas.openxmlformats.org/officeDocument/2006/relationships/hyperlink" Target="http://&#1101;&#1083;&#1077;&#1082;&#1090;&#1088;&#1086;-&#1084;&#1072;&#1088;&#1082;&#1077;&#1090;.&#1088;&#1092;/product/236989/koronka-almaznaya-po-kafelyu-60mm-spark-lux/" TargetMode="External"/><Relationship Id="rId_hyperlink_7819" Type="http://schemas.openxmlformats.org/officeDocument/2006/relationships/hyperlink" Target="http://&#1101;&#1083;&#1077;&#1082;&#1090;&#1088;&#1086;-&#1084;&#1072;&#1088;&#1082;&#1077;&#1090;.&#1088;&#1092;/product/236993/koronka-almaznaya-po-kafelyu-85mm-spark-lux/" TargetMode="External"/><Relationship Id="rId_hyperlink_7820" Type="http://schemas.openxmlformats.org/officeDocument/2006/relationships/hyperlink" Target="http://&#1101;&#1083;&#1077;&#1082;&#1090;&#1088;&#1086;-&#1084;&#1072;&#1088;&#1082;&#1077;&#1090;.&#1088;&#1092;/product/242203/sverlo-8-mm-po-kafelyu-plitke-keramogranitu-tverdosplavnyy-nakonechnik-smartbuy-tools/" TargetMode="External"/><Relationship Id="rId_hyperlink_7821" Type="http://schemas.openxmlformats.org/officeDocument/2006/relationships/hyperlink" Target="http://&#1101;&#1083;&#1077;&#1082;&#1090;&#1088;&#1086;-&#1084;&#1072;&#1088;&#1082;&#1077;&#1090;.&#1088;&#1092;/product/242200/sverlo-10-mm-po-kafelyu-plitke-keramogranitu-tverdosplavnyy-nakonechnik-smartbuy-tools/" TargetMode="External"/><Relationship Id="rId_hyperlink_7822" Type="http://schemas.openxmlformats.org/officeDocument/2006/relationships/hyperlink" Target="http://&#1101;&#1083;&#1077;&#1082;&#1090;&#1088;&#1086;-&#1084;&#1072;&#1088;&#1082;&#1077;&#1090;.&#1088;&#1092;/product/242201/sverlo-12-mm-po-kafelyu-plitke-keramogranitu-tverdosplavnyy-nakonechnik-smartbuy-tools/" TargetMode="External"/><Relationship Id="rId_hyperlink_7823" Type="http://schemas.openxmlformats.org/officeDocument/2006/relationships/hyperlink" Target="http://&#1101;&#1083;&#1077;&#1082;&#1090;&#1088;&#1086;-&#1084;&#1072;&#1088;&#1082;&#1077;&#1090;.&#1088;&#1092;/product/227982/sverlo-po-kafelyu-steklu-6mm-shestigrannyy-nakonechnik-10/" TargetMode="External"/><Relationship Id="rId_hyperlink_7824" Type="http://schemas.openxmlformats.org/officeDocument/2006/relationships/hyperlink" Target="http://&#1101;&#1083;&#1077;&#1082;&#1090;&#1088;&#1086;-&#1084;&#1072;&#1088;&#1082;&#1077;&#1090;.&#1088;&#1092;/product/132195/sverlo-po-kafelyu-steklu-kurs-50mm-35453/" TargetMode="External"/><Relationship Id="rId_hyperlink_7825" Type="http://schemas.openxmlformats.org/officeDocument/2006/relationships/hyperlink" Target="http://&#1101;&#1083;&#1077;&#1082;&#1090;&#1088;&#1086;-&#1084;&#1072;&#1088;&#1082;&#1077;&#1090;.&#1088;&#1092;/product/132196/sverlo-po-kafelyu-steklu-kurs-60mm-35454/" TargetMode="External"/><Relationship Id="rId_hyperlink_7826" Type="http://schemas.openxmlformats.org/officeDocument/2006/relationships/hyperlink" Target="http://&#1101;&#1083;&#1077;&#1082;&#1090;&#1088;&#1086;-&#1084;&#1072;&#1088;&#1082;&#1077;&#1090;.&#1088;&#1092;/product/132197/sverlo-po-kafelyu-steklu-kurs-80mm-35455/" TargetMode="External"/><Relationship Id="rId_hyperlink_7827" Type="http://schemas.openxmlformats.org/officeDocument/2006/relationships/hyperlink" Target="http://&#1101;&#1083;&#1077;&#1082;&#1090;&#1088;&#1086;-&#1084;&#1072;&#1088;&#1082;&#1077;&#1090;.&#1088;&#1092;/product/132413/sverlo-po-kafelyu-steklu-kurs-100mm-35456/" TargetMode="External"/><Relationship Id="rId_hyperlink_7828" Type="http://schemas.openxmlformats.org/officeDocument/2006/relationships/hyperlink" Target="http://&#1101;&#1083;&#1077;&#1082;&#1090;&#1088;&#1086;-&#1084;&#1072;&#1088;&#1082;&#1077;&#1090;.&#1088;&#1092;/product/132198/sverlo-po-kafelyu-steklu-kurs-120mm-35457/" TargetMode="External"/><Relationship Id="rId_hyperlink_7829" Type="http://schemas.openxmlformats.org/officeDocument/2006/relationships/hyperlink" Target="http://&#1101;&#1083;&#1077;&#1082;&#1090;&#1088;&#1086;-&#1084;&#1072;&#1088;&#1082;&#1077;&#1090;.&#1088;&#1092;/product/132194/sverlo-po-kafelyu-steklu-kurs-4-mm-35452/" TargetMode="External"/><Relationship Id="rId_hyperlink_7830" Type="http://schemas.openxmlformats.org/officeDocument/2006/relationships/hyperlink" Target="http://&#1101;&#1083;&#1077;&#1082;&#1090;&#1088;&#1086;-&#1084;&#1072;&#1088;&#1082;&#1077;&#1090;.&#1088;&#1092;/product/247339/sverlo-po-steklu-i-kafelyu-x-pert-8mm-na-blistere/" TargetMode="External"/><Relationship Id="rId_hyperlink_7831" Type="http://schemas.openxmlformats.org/officeDocument/2006/relationships/hyperlink" Target="http://&#1101;&#1083;&#1077;&#1082;&#1090;&#1088;&#1086;-&#1084;&#1072;&#1088;&#1082;&#1077;&#1090;.&#1088;&#1092;/product/247342/sverlo-po-steklu-i-kafelyu-x-pert-10mm-na-blistere/" TargetMode="External"/><Relationship Id="rId_hyperlink_7832" Type="http://schemas.openxmlformats.org/officeDocument/2006/relationships/hyperlink" Target="http://&#1101;&#1083;&#1077;&#1082;&#1090;&#1088;&#1086;-&#1084;&#1072;&#1088;&#1082;&#1077;&#1090;.&#1088;&#1092;/product/247341/sverlo-po-steklu-i-kafelyu-x-pert-10mm-na-blistere/" TargetMode="External"/><Relationship Id="rId_hyperlink_7833" Type="http://schemas.openxmlformats.org/officeDocument/2006/relationships/hyperlink" Target="http://&#1101;&#1083;&#1077;&#1082;&#1090;&#1088;&#1086;-&#1084;&#1072;&#1088;&#1082;&#1077;&#1090;.&#1088;&#1092;/product/242463/sverlo-po-steklu-i-kafelyu-6mm-lit/" TargetMode="External"/><Relationship Id="rId_hyperlink_7834" Type="http://schemas.openxmlformats.org/officeDocument/2006/relationships/hyperlink" Target="http://&#1101;&#1083;&#1077;&#1082;&#1090;&#1088;&#1086;-&#1084;&#1072;&#1088;&#1082;&#1077;&#1090;.&#1088;&#1092;/product/239739/sverlo-po-steklu-i-kafelyu-8mm-lit/" TargetMode="External"/><Relationship Id="rId_hyperlink_7835" Type="http://schemas.openxmlformats.org/officeDocument/2006/relationships/hyperlink" Target="http://&#1101;&#1083;&#1077;&#1082;&#1090;&#1088;&#1086;-&#1084;&#1072;&#1088;&#1082;&#1077;&#1090;.&#1088;&#1092;/product/239738/sverlo-po-steklu-i-kafelyu-10mm-lit/" TargetMode="External"/><Relationship Id="rId_hyperlink_7836" Type="http://schemas.openxmlformats.org/officeDocument/2006/relationships/hyperlink" Target="http://&#1101;&#1083;&#1077;&#1082;&#1090;&#1088;&#1086;-&#1084;&#1072;&#1088;&#1082;&#1077;&#1090;.&#1088;&#1092;/product/243093/sverlo-po-steklu-i-kafelyu-10mm-x-pert-dx-8380/" TargetMode="External"/><Relationship Id="rId_hyperlink_7837" Type="http://schemas.openxmlformats.org/officeDocument/2006/relationships/hyperlink" Target="http://&#1101;&#1083;&#1077;&#1082;&#1090;&#1088;&#1086;-&#1084;&#1072;&#1088;&#1082;&#1077;&#1090;.&#1088;&#1092;/product/128760/nabor-sverl-hss-po-metallu-polirovannyh-13sht-15-2-25-3-32-35-4-45-48-5-55-6-65mm-33699/" TargetMode="External"/><Relationship Id="rId_hyperlink_7838" Type="http://schemas.openxmlformats.org/officeDocument/2006/relationships/hyperlink" Target="http://&#1101;&#1083;&#1077;&#1082;&#1090;&#1088;&#1086;-&#1084;&#1072;&#1088;&#1082;&#1077;&#1090;.&#1088;&#1092;/product/182934/nabor-sverl-hss-po-metallu-polirovannyh-5sht-15-25-3-4-5mm-fit-it-33795/" TargetMode="External"/><Relationship Id="rId_hyperlink_7839" Type="http://schemas.openxmlformats.org/officeDocument/2006/relationships/hyperlink" Target="http://&#1101;&#1083;&#1077;&#1082;&#1090;&#1088;&#1086;-&#1084;&#1072;&#1088;&#1082;&#1077;&#1090;.&#1088;&#1092;/product/128762/nabor-sverl-hss-po-metallu-polirovannyh-5sht-15-25-3-4-5mm-kurs-33695/" TargetMode="External"/><Relationship Id="rId_hyperlink_7840" Type="http://schemas.openxmlformats.org/officeDocument/2006/relationships/hyperlink" Target="http://&#1101;&#1083;&#1077;&#1082;&#1090;&#1088;&#1086;-&#1084;&#1072;&#1088;&#1082;&#1077;&#1090;.&#1088;&#1092;/product/128761/nabor-sverl-hss-po-metallu-polirovannyh-6sht-2-3-4-5-6-8mm-33697-kurs/" TargetMode="External"/><Relationship Id="rId_hyperlink_7841" Type="http://schemas.openxmlformats.org/officeDocument/2006/relationships/hyperlink" Target="http://&#1101;&#1083;&#1077;&#1082;&#1090;&#1088;&#1086;-&#1084;&#1072;&#1088;&#1082;&#1077;&#1090;.&#1088;&#1092;/product/226528/nabor-sverl-hss-po-metallu-chernenyh-5sht-15-25-3-4-5mm-kurs/" TargetMode="External"/><Relationship Id="rId_hyperlink_7842" Type="http://schemas.openxmlformats.org/officeDocument/2006/relationships/hyperlink" Target="http://&#1101;&#1083;&#1077;&#1082;&#1090;&#1088;&#1086;-&#1084;&#1072;&#1088;&#1082;&#1077;&#1090;.&#1088;&#1092;/product/240062/nabor-sverl-po-metallu-1-10mm-19sht-v-keyse-lit-181733-56359-183350/" TargetMode="External"/><Relationship Id="rId_hyperlink_7843" Type="http://schemas.openxmlformats.org/officeDocument/2006/relationships/hyperlink" Target="http://&#1101;&#1083;&#1077;&#1082;&#1090;&#1088;&#1086;-&#1084;&#1072;&#1088;&#1082;&#1077;&#1090;.&#1088;&#1092;/product/240673/nabor-sverl-po-metallu-spark-lux-1554-15-65mm-s-shagom-05-1mm-13sht-v-keyse/" TargetMode="External"/><Relationship Id="rId_hyperlink_7844" Type="http://schemas.openxmlformats.org/officeDocument/2006/relationships/hyperlink" Target="http://&#1101;&#1083;&#1077;&#1082;&#1090;&#1088;&#1086;-&#1084;&#1072;&#1088;&#1082;&#1077;&#1090;.&#1088;&#1092;/product/231260/nabor-sverl-po-metallu-x-pert-15-65mm-s-shagom-02-05mm-13sht-v-keyse/" TargetMode="External"/><Relationship Id="rId_hyperlink_7845" Type="http://schemas.openxmlformats.org/officeDocument/2006/relationships/hyperlink" Target="http://&#1101;&#1083;&#1077;&#1082;&#1090;&#1088;&#1086;-&#1084;&#1072;&#1088;&#1082;&#1077;&#1090;.&#1088;&#1092;/product/233090/nabor-sverl-po-metallu-x-pert-1-10mm-s-shagom-1mm-10sht-v-keyse/" TargetMode="External"/><Relationship Id="rId_hyperlink_7846" Type="http://schemas.openxmlformats.org/officeDocument/2006/relationships/hyperlink" Target="http://&#1101;&#1083;&#1077;&#1082;&#1090;&#1088;&#1086;-&#1084;&#1072;&#1088;&#1082;&#1077;&#1090;.&#1088;&#1092;/product/250257/nabor-sverl-po-metallu-x-pert-15-13mm-s-shagom-05-1mm-25sht-v-zhelezkeysesiniy-xp-td18131/" TargetMode="External"/><Relationship Id="rId_hyperlink_7847" Type="http://schemas.openxmlformats.org/officeDocument/2006/relationships/hyperlink" Target="http://&#1101;&#1083;&#1077;&#1082;&#1090;&#1088;&#1086;-&#1084;&#1072;&#1088;&#1082;&#1077;&#1090;.&#1088;&#1092;/product/250089/nabor-sverl-po-metallu-x-pert-1-10mm-s-shagom-05-1mm-19sht-v-zhelezkeyse-siniy-xp-td18102/" TargetMode="External"/><Relationship Id="rId_hyperlink_7848" Type="http://schemas.openxmlformats.org/officeDocument/2006/relationships/hyperlink" Target="http://&#1101;&#1083;&#1077;&#1082;&#1090;&#1088;&#1086;-&#1084;&#1072;&#1088;&#1082;&#1077;&#1090;.&#1088;&#1092;/product/221880/sverlo-po-metallu-06mm-master/" TargetMode="External"/><Relationship Id="rId_hyperlink_7849" Type="http://schemas.openxmlformats.org/officeDocument/2006/relationships/hyperlink" Target="http://&#1101;&#1083;&#1077;&#1082;&#1090;&#1088;&#1086;-&#1084;&#1072;&#1088;&#1082;&#1077;&#1090;.&#1088;&#1092;/product/226539/sverlo-po-metallu-12mm-master/" TargetMode="External"/><Relationship Id="rId_hyperlink_7850" Type="http://schemas.openxmlformats.org/officeDocument/2006/relationships/hyperlink" Target="http://&#1101;&#1083;&#1077;&#1082;&#1090;&#1088;&#1086;-&#1084;&#1072;&#1088;&#1082;&#1077;&#1090;.&#1088;&#1092;/product/226541/sverlo-po-metallu-13mm-master/" TargetMode="External"/><Relationship Id="rId_hyperlink_7851" Type="http://schemas.openxmlformats.org/officeDocument/2006/relationships/hyperlink" Target="http://&#1101;&#1083;&#1077;&#1082;&#1090;&#1088;&#1086;-&#1084;&#1072;&#1088;&#1082;&#1077;&#1090;.&#1088;&#1092;/product/226538/sverlo-po-metallu-14mm-master/" TargetMode="External"/><Relationship Id="rId_hyperlink_7852" Type="http://schemas.openxmlformats.org/officeDocument/2006/relationships/hyperlink" Target="http://&#1101;&#1083;&#1077;&#1082;&#1090;&#1088;&#1086;-&#1084;&#1072;&#1088;&#1082;&#1077;&#1090;.&#1088;&#1092;/product/226536/sverlo-po-metallu-15mm-master/" TargetMode="External"/><Relationship Id="rId_hyperlink_7853" Type="http://schemas.openxmlformats.org/officeDocument/2006/relationships/hyperlink" Target="http://&#1101;&#1083;&#1077;&#1082;&#1090;&#1088;&#1086;-&#1084;&#1072;&#1088;&#1082;&#1077;&#1090;.&#1088;&#1092;/product/236380/sverlo-po-metallu-16mm-master/" TargetMode="External"/><Relationship Id="rId_hyperlink_7854" Type="http://schemas.openxmlformats.org/officeDocument/2006/relationships/hyperlink" Target="http://&#1101;&#1083;&#1077;&#1082;&#1090;&#1088;&#1086;-&#1084;&#1072;&#1088;&#1082;&#1077;&#1090;.&#1088;&#1092;/product/236381/sverlo-po-metallu-100mm-master/" TargetMode="External"/><Relationship Id="rId_hyperlink_7855" Type="http://schemas.openxmlformats.org/officeDocument/2006/relationships/hyperlink" Target="http://&#1101;&#1083;&#1077;&#1082;&#1090;&#1088;&#1086;-&#1084;&#1072;&#1088;&#1082;&#1077;&#1090;.&#1088;&#1092;/product/246644/sverlo-po-metallu-105mm-master/" TargetMode="External"/><Relationship Id="rId_hyperlink_7856" Type="http://schemas.openxmlformats.org/officeDocument/2006/relationships/hyperlink" Target="http://&#1101;&#1083;&#1077;&#1082;&#1090;&#1088;&#1086;-&#1084;&#1072;&#1088;&#1082;&#1077;&#1090;.&#1088;&#1092;/product/239868/sverlo-po-metallu-10mm-x-pertna-blistere/" TargetMode="External"/><Relationship Id="rId_hyperlink_7857" Type="http://schemas.openxmlformats.org/officeDocument/2006/relationships/hyperlink" Target="http://&#1101;&#1083;&#1077;&#1082;&#1090;&#1088;&#1086;-&#1084;&#1072;&#1088;&#1082;&#1077;&#1090;.&#1088;&#1092;/product/236382/sverlo-po-metallu-110mm-master/" TargetMode="External"/><Relationship Id="rId_hyperlink_7858" Type="http://schemas.openxmlformats.org/officeDocument/2006/relationships/hyperlink" Target="http://&#1101;&#1083;&#1077;&#1082;&#1090;&#1088;&#1086;-&#1084;&#1072;&#1088;&#1082;&#1077;&#1090;.&#1088;&#1092;/product/246645/sverlo-po-metallu-120mm-lit/" TargetMode="External"/><Relationship Id="rId_hyperlink_7859" Type="http://schemas.openxmlformats.org/officeDocument/2006/relationships/hyperlink" Target="http://&#1101;&#1083;&#1077;&#1082;&#1090;&#1088;&#1086;-&#1084;&#1072;&#1088;&#1082;&#1077;&#1090;.&#1088;&#1092;/product/240794/sverlo-po-metallu-125mm-master/" TargetMode="External"/><Relationship Id="rId_hyperlink_7860" Type="http://schemas.openxmlformats.org/officeDocument/2006/relationships/hyperlink" Target="http://&#1101;&#1083;&#1077;&#1082;&#1090;&#1088;&#1086;-&#1084;&#1072;&#1088;&#1082;&#1077;&#1090;.&#1088;&#1092;/product/239869/sverlo-po-metallu-12mm-x-pertna-blistere/" TargetMode="External"/><Relationship Id="rId_hyperlink_7861" Type="http://schemas.openxmlformats.org/officeDocument/2006/relationships/hyperlink" Target="http://&#1101;&#1083;&#1077;&#1082;&#1090;&#1088;&#1086;-&#1084;&#1072;&#1088;&#1082;&#1077;&#1090;.&#1088;&#1092;/product/221884/sverlo-po-metallu-130mm-master/" TargetMode="External"/><Relationship Id="rId_hyperlink_7862" Type="http://schemas.openxmlformats.org/officeDocument/2006/relationships/hyperlink" Target="http://&#1101;&#1083;&#1077;&#1082;&#1090;&#1088;&#1086;-&#1084;&#1072;&#1088;&#1082;&#1077;&#1090;.&#1088;&#1092;/product/246646/sverlo-po-metallu-135mm-master/" TargetMode="External"/><Relationship Id="rId_hyperlink_7863" Type="http://schemas.openxmlformats.org/officeDocument/2006/relationships/hyperlink" Target="http://&#1101;&#1083;&#1077;&#1082;&#1090;&#1088;&#1086;-&#1084;&#1072;&#1088;&#1082;&#1077;&#1090;.&#1088;&#1092;/product/236383/sverlo-po-metallu-150mm-master/" TargetMode="External"/><Relationship Id="rId_hyperlink_7864" Type="http://schemas.openxmlformats.org/officeDocument/2006/relationships/hyperlink" Target="http://&#1101;&#1083;&#1077;&#1082;&#1090;&#1088;&#1086;-&#1084;&#1072;&#1088;&#1082;&#1077;&#1090;.&#1088;&#1092;/product/236384/sverlo-po-metallu-160mm-master/" TargetMode="External"/><Relationship Id="rId_hyperlink_7865" Type="http://schemas.openxmlformats.org/officeDocument/2006/relationships/hyperlink" Target="http://&#1101;&#1083;&#1077;&#1082;&#1090;&#1088;&#1086;-&#1084;&#1072;&#1088;&#1082;&#1077;&#1090;.&#1088;&#1092;/product/236385/sverlo-po-metallu-170mm-master/" TargetMode="External"/><Relationship Id="rId_hyperlink_7866" Type="http://schemas.openxmlformats.org/officeDocument/2006/relationships/hyperlink" Target="http://&#1101;&#1083;&#1077;&#1082;&#1090;&#1088;&#1086;-&#1084;&#1072;&#1088;&#1082;&#1077;&#1090;.&#1088;&#1092;/product/236386/sverlo-po-metallu-180mm-master/" TargetMode="External"/><Relationship Id="rId_hyperlink_7867" Type="http://schemas.openxmlformats.org/officeDocument/2006/relationships/hyperlink" Target="http://&#1101;&#1083;&#1077;&#1082;&#1090;&#1088;&#1086;-&#1084;&#1072;&#1088;&#1082;&#1077;&#1090;.&#1088;&#1092;/product/240824/sverlo-po-metallu-21mm-master/" TargetMode="External"/><Relationship Id="rId_hyperlink_7868" Type="http://schemas.openxmlformats.org/officeDocument/2006/relationships/hyperlink" Target="http://&#1101;&#1083;&#1077;&#1082;&#1090;&#1088;&#1086;-&#1084;&#1072;&#1088;&#1082;&#1077;&#1090;.&#1088;&#1092;/product/240816/sverlo-po-metallu-25mm-master/" TargetMode="External"/><Relationship Id="rId_hyperlink_7869" Type="http://schemas.openxmlformats.org/officeDocument/2006/relationships/hyperlink" Target="http://&#1101;&#1083;&#1077;&#1082;&#1090;&#1088;&#1086;-&#1084;&#1072;&#1088;&#1082;&#1077;&#1090;.&#1088;&#1092;/product/239861/sverlo-po-metallu-2mm-x-pertna-blistere/" TargetMode="External"/><Relationship Id="rId_hyperlink_7870" Type="http://schemas.openxmlformats.org/officeDocument/2006/relationships/hyperlink" Target="http://&#1101;&#1083;&#1077;&#1082;&#1090;&#1088;&#1086;-&#1084;&#1072;&#1088;&#1082;&#1077;&#1090;.&#1088;&#1092;/product/226542/sverlo-po-metallu-33mm-master/" TargetMode="External"/><Relationship Id="rId_hyperlink_7871" Type="http://schemas.openxmlformats.org/officeDocument/2006/relationships/hyperlink" Target="http://&#1101;&#1083;&#1077;&#1082;&#1090;&#1088;&#1086;-&#1084;&#1072;&#1088;&#1082;&#1077;&#1090;.&#1088;&#1092;/product/240826/sverlo-po-metallu-34mm-master/" TargetMode="External"/><Relationship Id="rId_hyperlink_7872" Type="http://schemas.openxmlformats.org/officeDocument/2006/relationships/hyperlink" Target="http://&#1101;&#1083;&#1077;&#1082;&#1090;&#1088;&#1086;-&#1084;&#1072;&#1088;&#1082;&#1077;&#1090;.&#1088;&#1092;/product/240832/sverlo-po-metallu-35mm-master/" TargetMode="External"/><Relationship Id="rId_hyperlink_7873" Type="http://schemas.openxmlformats.org/officeDocument/2006/relationships/hyperlink" Target="http://&#1101;&#1083;&#1077;&#1082;&#1090;&#1088;&#1086;-&#1084;&#1072;&#1088;&#1082;&#1077;&#1090;.&#1088;&#1092;/product/240819/sverlo-po-metallu-36mm-master/" TargetMode="External"/><Relationship Id="rId_hyperlink_7874" Type="http://schemas.openxmlformats.org/officeDocument/2006/relationships/hyperlink" Target="http://&#1101;&#1083;&#1077;&#1082;&#1090;&#1088;&#1086;-&#1084;&#1072;&#1088;&#1082;&#1077;&#1090;.&#1088;&#1092;/product/240825/sverlo-po-metallu-37mm-master/" TargetMode="External"/><Relationship Id="rId_hyperlink_7875" Type="http://schemas.openxmlformats.org/officeDocument/2006/relationships/hyperlink" Target="http://&#1101;&#1083;&#1077;&#1082;&#1090;&#1088;&#1086;-&#1084;&#1072;&#1088;&#1082;&#1077;&#1090;.&#1088;&#1092;/product/240821/sverlo-po-metallu-38mm-master/" TargetMode="External"/><Relationship Id="rId_hyperlink_7876" Type="http://schemas.openxmlformats.org/officeDocument/2006/relationships/hyperlink" Target="http://&#1101;&#1083;&#1077;&#1082;&#1090;&#1088;&#1086;-&#1084;&#1072;&#1088;&#1082;&#1077;&#1090;.&#1088;&#1092;/product/240830/sverlo-po-metallu-39mm-master/" TargetMode="External"/><Relationship Id="rId_hyperlink_7877" Type="http://schemas.openxmlformats.org/officeDocument/2006/relationships/hyperlink" Target="http://&#1101;&#1083;&#1077;&#1082;&#1090;&#1088;&#1086;-&#1084;&#1072;&#1088;&#1082;&#1077;&#1090;.&#1088;&#1092;/product/246647/sverlo-po-metallu-40mm-lit/" TargetMode="External"/><Relationship Id="rId_hyperlink_7878" Type="http://schemas.openxmlformats.org/officeDocument/2006/relationships/hyperlink" Target="http://&#1101;&#1083;&#1077;&#1082;&#1090;&#1088;&#1086;-&#1084;&#1072;&#1088;&#1082;&#1077;&#1090;.&#1088;&#1092;/product/240833/sverlo-po-metallu-44mm-master/" TargetMode="External"/><Relationship Id="rId_hyperlink_7879" Type="http://schemas.openxmlformats.org/officeDocument/2006/relationships/hyperlink" Target="http://&#1101;&#1083;&#1077;&#1082;&#1090;&#1088;&#1086;-&#1084;&#1072;&#1088;&#1082;&#1077;&#1090;.&#1088;&#1092;/product/226540/sverlo-po-metallu-41mm-master/" TargetMode="External"/><Relationship Id="rId_hyperlink_7880" Type="http://schemas.openxmlformats.org/officeDocument/2006/relationships/hyperlink" Target="http://&#1101;&#1083;&#1077;&#1082;&#1090;&#1088;&#1086;-&#1084;&#1072;&#1088;&#1082;&#1077;&#1090;.&#1088;&#1092;/product/240795/sverlo-po-metallu-43mm-master/" TargetMode="External"/><Relationship Id="rId_hyperlink_7881" Type="http://schemas.openxmlformats.org/officeDocument/2006/relationships/hyperlink" Target="http://&#1101;&#1083;&#1077;&#1082;&#1090;&#1088;&#1086;-&#1084;&#1072;&#1088;&#1082;&#1077;&#1090;.&#1088;&#1092;/product/240804/sverlo-po-metallu-47mm-master/" TargetMode="External"/><Relationship Id="rId_hyperlink_7882" Type="http://schemas.openxmlformats.org/officeDocument/2006/relationships/hyperlink" Target="http://&#1101;&#1083;&#1077;&#1082;&#1090;&#1088;&#1086;-&#1084;&#1072;&#1088;&#1082;&#1077;&#1090;.&#1088;&#1092;/product/240796/sverlo-po-metallu-49mm-master/" TargetMode="External"/><Relationship Id="rId_hyperlink_7883" Type="http://schemas.openxmlformats.org/officeDocument/2006/relationships/hyperlink" Target="http://&#1101;&#1083;&#1077;&#1082;&#1090;&#1088;&#1086;-&#1084;&#1072;&#1088;&#1082;&#1077;&#1090;.&#1088;&#1092;/product/240798/sverlo-po-metallu-52mm-master/" TargetMode="External"/><Relationship Id="rId_hyperlink_7884" Type="http://schemas.openxmlformats.org/officeDocument/2006/relationships/hyperlink" Target="http://&#1101;&#1083;&#1077;&#1082;&#1090;&#1088;&#1086;-&#1084;&#1072;&#1088;&#1082;&#1077;&#1090;.&#1088;&#1092;/product/240799/sverlo-po-metallu-54mm-master/" TargetMode="External"/><Relationship Id="rId_hyperlink_7885" Type="http://schemas.openxmlformats.org/officeDocument/2006/relationships/hyperlink" Target="http://&#1101;&#1083;&#1077;&#1082;&#1090;&#1088;&#1086;-&#1084;&#1072;&#1088;&#1082;&#1077;&#1090;.&#1088;&#1092;/product/240815/sverlo-po-metallu-56mm-master/" TargetMode="External"/><Relationship Id="rId_hyperlink_7886" Type="http://schemas.openxmlformats.org/officeDocument/2006/relationships/hyperlink" Target="http://&#1101;&#1083;&#1077;&#1082;&#1090;&#1088;&#1086;-&#1084;&#1072;&#1088;&#1082;&#1077;&#1090;.&#1088;&#1092;/product/240800/sverlo-po-metallu-58mm-master/" TargetMode="External"/><Relationship Id="rId_hyperlink_7887" Type="http://schemas.openxmlformats.org/officeDocument/2006/relationships/hyperlink" Target="http://&#1101;&#1083;&#1077;&#1082;&#1090;&#1088;&#1086;-&#1084;&#1072;&#1088;&#1082;&#1077;&#1090;.&#1088;&#1092;/product/240797/sverlo-po-metallu-5mm-master/" TargetMode="External"/><Relationship Id="rId_hyperlink_7888" Type="http://schemas.openxmlformats.org/officeDocument/2006/relationships/hyperlink" Target="http://&#1101;&#1083;&#1077;&#1082;&#1090;&#1088;&#1086;-&#1084;&#1072;&#1088;&#1082;&#1077;&#1090;.&#1088;&#1092;/product/240802/sverlo-po-metallu-61mm-master/" TargetMode="External"/><Relationship Id="rId_hyperlink_7889" Type="http://schemas.openxmlformats.org/officeDocument/2006/relationships/hyperlink" Target="http://&#1101;&#1083;&#1077;&#1082;&#1090;&#1088;&#1086;-&#1084;&#1072;&#1088;&#1082;&#1077;&#1090;.&#1088;&#1092;/product/240831/sverlo-po-metallu-64mm-master/" TargetMode="External"/><Relationship Id="rId_hyperlink_7890" Type="http://schemas.openxmlformats.org/officeDocument/2006/relationships/hyperlink" Target="http://&#1101;&#1083;&#1077;&#1082;&#1090;&#1088;&#1086;-&#1084;&#1072;&#1088;&#1082;&#1077;&#1090;.&#1088;&#1092;/product/240817/sverlo-po-metallu-66mm-master/" TargetMode="External"/><Relationship Id="rId_hyperlink_7891" Type="http://schemas.openxmlformats.org/officeDocument/2006/relationships/hyperlink" Target="http://&#1101;&#1083;&#1077;&#1082;&#1090;&#1088;&#1086;-&#1084;&#1072;&#1088;&#1082;&#1077;&#1090;.&#1088;&#1092;/product/240803/sverlo-po-metallu-6mm-master/" TargetMode="External"/><Relationship Id="rId_hyperlink_7892" Type="http://schemas.openxmlformats.org/officeDocument/2006/relationships/hyperlink" Target="http://&#1101;&#1083;&#1077;&#1082;&#1090;&#1088;&#1086;-&#1084;&#1072;&#1088;&#1082;&#1077;&#1090;.&#1088;&#1092;/product/240828/sverlo-po-metallu-75mm-master/" TargetMode="External"/><Relationship Id="rId_hyperlink_7893" Type="http://schemas.openxmlformats.org/officeDocument/2006/relationships/hyperlink" Target="http://&#1101;&#1083;&#1077;&#1082;&#1090;&#1088;&#1086;-&#1084;&#1072;&#1088;&#1082;&#1077;&#1090;.&#1088;&#1092;/product/240801/sverlo-po-metallu-7mm-master/" TargetMode="External"/><Relationship Id="rId_hyperlink_7894" Type="http://schemas.openxmlformats.org/officeDocument/2006/relationships/hyperlink" Target="http://&#1101;&#1083;&#1077;&#1082;&#1090;&#1088;&#1086;-&#1084;&#1072;&#1088;&#1082;&#1077;&#1090;.&#1088;&#1092;/product/239866/sverlo-po-metallu-7mm-x-pertna-blistere/" TargetMode="External"/><Relationship Id="rId_hyperlink_7895" Type="http://schemas.openxmlformats.org/officeDocument/2006/relationships/hyperlink" Target="http://&#1101;&#1083;&#1077;&#1082;&#1090;&#1088;&#1086;-&#1084;&#1072;&#1088;&#1082;&#1077;&#1090;.&#1088;&#1092;/product/236387/sverlo-po-metallu-80mm-master/" TargetMode="External"/><Relationship Id="rId_hyperlink_7896" Type="http://schemas.openxmlformats.org/officeDocument/2006/relationships/hyperlink" Target="http://&#1101;&#1083;&#1077;&#1082;&#1090;&#1088;&#1086;-&#1084;&#1072;&#1088;&#1082;&#1077;&#1090;.&#1088;&#1092;/product/236388/sverlo-po-metallu-85mm-master/" TargetMode="External"/><Relationship Id="rId_hyperlink_7897" Type="http://schemas.openxmlformats.org/officeDocument/2006/relationships/hyperlink" Target="http://&#1101;&#1083;&#1077;&#1082;&#1090;&#1088;&#1086;-&#1084;&#1072;&#1088;&#1082;&#1077;&#1090;.&#1088;&#1092;/product/239867/sverlo-po-metallu-8mm-x-pertna-blistere/" TargetMode="External"/><Relationship Id="rId_hyperlink_7898" Type="http://schemas.openxmlformats.org/officeDocument/2006/relationships/hyperlink" Target="http://&#1101;&#1083;&#1077;&#1082;&#1090;&#1088;&#1086;-&#1084;&#1072;&#1088;&#1082;&#1077;&#1090;.&#1088;&#1092;/product/226537/sverlo-po-metallu-90mm-master/" TargetMode="External"/><Relationship Id="rId_hyperlink_7899" Type="http://schemas.openxmlformats.org/officeDocument/2006/relationships/hyperlink" Target="http://&#1101;&#1083;&#1077;&#1082;&#1090;&#1088;&#1086;-&#1084;&#1072;&#1088;&#1082;&#1077;&#1090;.&#1088;&#1092;/product/236389/sverlo-po-metallu-95mm-master/" TargetMode="External"/><Relationship Id="rId_hyperlink_7900" Type="http://schemas.openxmlformats.org/officeDocument/2006/relationships/hyperlink" Target="http://&#1101;&#1083;&#1077;&#1082;&#1090;&#1088;&#1086;-&#1084;&#1072;&#1088;&#1082;&#1077;&#1090;.&#1088;&#1092;/product/242059/sverlo-po-metallu-hss-polirovannoe-u-hvostovik-pod-bitu-100mm-34100/" TargetMode="External"/><Relationship Id="rId_hyperlink_7901" Type="http://schemas.openxmlformats.org/officeDocument/2006/relationships/hyperlink" Target="http://&#1101;&#1083;&#1077;&#1082;&#1090;&#1088;&#1086;-&#1084;&#1072;&#1088;&#1082;&#1077;&#1090;.&#1088;&#1092;/product/166525/sverlo-po-metallu-hss-polirovannoe-u-hvostovik-pod-bitu-20mm/" TargetMode="External"/><Relationship Id="rId_hyperlink_7902" Type="http://schemas.openxmlformats.org/officeDocument/2006/relationships/hyperlink" Target="http://&#1101;&#1083;&#1077;&#1082;&#1090;&#1088;&#1086;-&#1084;&#1072;&#1088;&#1082;&#1077;&#1090;.&#1088;&#1092;/product/137710/sverlo-po-metallu-hss-polirovannoe-u-hvostovik-pod-bitu-25mm-34025/" TargetMode="External"/><Relationship Id="rId_hyperlink_7903" Type="http://schemas.openxmlformats.org/officeDocument/2006/relationships/hyperlink" Target="http://&#1101;&#1083;&#1077;&#1082;&#1090;&#1088;&#1086;-&#1084;&#1072;&#1088;&#1082;&#1077;&#1090;.&#1088;&#1092;/product/128764/sverlo-po-metallu-hss-polirovannoe-u-hvostovik-pod-bitu-30mm-34030/" TargetMode="External"/><Relationship Id="rId_hyperlink_7904" Type="http://schemas.openxmlformats.org/officeDocument/2006/relationships/hyperlink" Target="http://&#1101;&#1083;&#1077;&#1082;&#1090;&#1088;&#1086;-&#1084;&#1072;&#1088;&#1082;&#1077;&#1090;.&#1088;&#1092;/product/240908/sverlo-po-metallu-hss-polirovannoe-u-hvostovik-pod-bitu-32mm-34032/" TargetMode="External"/><Relationship Id="rId_hyperlink_7905" Type="http://schemas.openxmlformats.org/officeDocument/2006/relationships/hyperlink" Target="http://&#1101;&#1083;&#1077;&#1082;&#1090;&#1088;&#1086;-&#1084;&#1072;&#1088;&#1082;&#1077;&#1090;.&#1088;&#1092;/product/128763/sverlo-po-metallu-hss-polirovannoe-u-hvostovik-pod-bitu-35mm-34035/" TargetMode="External"/><Relationship Id="rId_hyperlink_7906" Type="http://schemas.openxmlformats.org/officeDocument/2006/relationships/hyperlink" Target="http://&#1101;&#1083;&#1077;&#1082;&#1090;&#1088;&#1086;-&#1084;&#1072;&#1088;&#1082;&#1077;&#1090;.&#1088;&#1092;/product/137713/sverlo-po-metallu-hss-polirovannoe-u-hvostovik-pod-bitu-40mm-34040/" TargetMode="External"/><Relationship Id="rId_hyperlink_7907" Type="http://schemas.openxmlformats.org/officeDocument/2006/relationships/hyperlink" Target="http://&#1101;&#1083;&#1077;&#1082;&#1090;&#1088;&#1086;-&#1084;&#1072;&#1088;&#1082;&#1077;&#1090;.&#1088;&#1092;/product/191641/sverlo-po-metallu-hss-polirovannoe-u-hvostovik-pod-bitu-50mm-34050/" TargetMode="External"/><Relationship Id="rId_hyperlink_7908" Type="http://schemas.openxmlformats.org/officeDocument/2006/relationships/hyperlink" Target="http://&#1101;&#1083;&#1077;&#1082;&#1090;&#1088;&#1086;-&#1084;&#1072;&#1088;&#1082;&#1077;&#1090;.&#1088;&#1092;/product/166526/sverlo-po-metallu-hss-polirovannoe-u-hvostovik-pod-bitu-60mm-34060/" TargetMode="External"/><Relationship Id="rId_hyperlink_7909" Type="http://schemas.openxmlformats.org/officeDocument/2006/relationships/hyperlink" Target="http://&#1101;&#1083;&#1077;&#1082;&#1090;&#1088;&#1086;-&#1084;&#1072;&#1088;&#1082;&#1077;&#1090;.&#1088;&#1092;/product/137715/sverlo-po-metallu-hss-polirovannoe-u-hvostovik-pod-bitu-80mm-34080/" TargetMode="External"/><Relationship Id="rId_hyperlink_7910" Type="http://schemas.openxmlformats.org/officeDocument/2006/relationships/hyperlink" Target="http://&#1101;&#1083;&#1077;&#1082;&#1090;&#1088;&#1086;-&#1084;&#1072;&#1088;&#1082;&#1077;&#1090;.&#1088;&#1092;/product/239709/sverlo-po-metallu-hss-polirovannoe30mm-33730/" TargetMode="External"/><Relationship Id="rId_hyperlink_7911" Type="http://schemas.openxmlformats.org/officeDocument/2006/relationships/hyperlink" Target="http://&#1101;&#1083;&#1077;&#1082;&#1090;&#1088;&#1086;-&#1084;&#1072;&#1088;&#1082;&#1077;&#1090;.&#1088;&#1092;/product/225239/sverlo-po-metallu-hss-polirovannoe32mm-33732/" TargetMode="External"/><Relationship Id="rId_hyperlink_7912" Type="http://schemas.openxmlformats.org/officeDocument/2006/relationships/hyperlink" Target="http://&#1101;&#1083;&#1077;&#1082;&#1090;&#1088;&#1086;-&#1084;&#1072;&#1088;&#1082;&#1077;&#1090;.&#1088;&#1092;/product/232503/sverlo-po-metallu-hss-chernenye-100-h-133mm/" TargetMode="External"/><Relationship Id="rId_hyperlink_7913" Type="http://schemas.openxmlformats.org/officeDocument/2006/relationships/hyperlink" Target="http://&#1101;&#1083;&#1077;&#1082;&#1090;&#1088;&#1086;-&#1084;&#1072;&#1088;&#1082;&#1077;&#1090;.&#1088;&#1092;/product/132183/sverlo-po-metallu-hss-chernenye-20-h-49mm-33520/" TargetMode="External"/><Relationship Id="rId_hyperlink_7914" Type="http://schemas.openxmlformats.org/officeDocument/2006/relationships/hyperlink" Target="http://&#1101;&#1083;&#1077;&#1082;&#1090;&#1088;&#1086;-&#1084;&#1072;&#1088;&#1082;&#1077;&#1090;.&#1088;&#1092;/product/132184/sverlo-po-metallu-hss-chernenye-25-h-57mm/" TargetMode="External"/><Relationship Id="rId_hyperlink_7915" Type="http://schemas.openxmlformats.org/officeDocument/2006/relationships/hyperlink" Target="http://&#1101;&#1083;&#1077;&#1082;&#1090;&#1088;&#1086;-&#1084;&#1072;&#1088;&#1082;&#1077;&#1090;.&#1088;&#1092;/product/132185/sverlo-po-metallu-hss-chernenye-30-h-61mm-33530/" TargetMode="External"/><Relationship Id="rId_hyperlink_7916" Type="http://schemas.openxmlformats.org/officeDocument/2006/relationships/hyperlink" Target="http://&#1101;&#1083;&#1077;&#1082;&#1090;&#1088;&#1086;-&#1084;&#1072;&#1088;&#1082;&#1077;&#1090;.&#1088;&#1092;/product/132186/sverlo-po-metallu-hss-chernenye-32-h-63mm-33532/" TargetMode="External"/><Relationship Id="rId_hyperlink_7917" Type="http://schemas.openxmlformats.org/officeDocument/2006/relationships/hyperlink" Target="http://&#1101;&#1083;&#1077;&#1082;&#1090;&#1088;&#1086;-&#1084;&#1072;&#1088;&#1082;&#1077;&#1090;.&#1088;&#1092;/product/132412/sverlo-po-metallu-hss-chernenye-35-h-70mm-33535/" TargetMode="External"/><Relationship Id="rId_hyperlink_7918" Type="http://schemas.openxmlformats.org/officeDocument/2006/relationships/hyperlink" Target="http://&#1101;&#1083;&#1077;&#1082;&#1090;&#1088;&#1086;-&#1084;&#1072;&#1088;&#1082;&#1077;&#1090;.&#1088;&#1092;/product/144617/sverlo-po-metallu-hss-chernenye-40-h-75mm-33540/" TargetMode="External"/><Relationship Id="rId_hyperlink_7919" Type="http://schemas.openxmlformats.org/officeDocument/2006/relationships/hyperlink" Target="http://&#1101;&#1083;&#1077;&#1082;&#1090;&#1088;&#1086;-&#1084;&#1072;&#1088;&#1082;&#1077;&#1090;.&#1088;&#1092;/product/132188/sverlo-po-metallu-hss-chernenye-42-h-75mm-33542/" TargetMode="External"/><Relationship Id="rId_hyperlink_7920" Type="http://schemas.openxmlformats.org/officeDocument/2006/relationships/hyperlink" Target="http://&#1101;&#1083;&#1077;&#1082;&#1090;&#1088;&#1086;-&#1084;&#1072;&#1088;&#1082;&#1077;&#1090;.&#1088;&#1092;/product/132189/sverlo-po-metallu-hss-chernenye-45-h-80mm-33545/" TargetMode="External"/><Relationship Id="rId_hyperlink_7921" Type="http://schemas.openxmlformats.org/officeDocument/2006/relationships/hyperlink" Target="http://&#1101;&#1083;&#1077;&#1082;&#1090;&#1088;&#1086;-&#1084;&#1072;&#1088;&#1082;&#1077;&#1090;.&#1088;&#1092;/product/132192/sverlo-po-metallu-hss-chernenye-50-h-86mm-33550/" TargetMode="External"/><Relationship Id="rId_hyperlink_7922" Type="http://schemas.openxmlformats.org/officeDocument/2006/relationships/hyperlink" Target="http://&#1101;&#1083;&#1077;&#1082;&#1090;&#1088;&#1086;-&#1084;&#1072;&#1088;&#1082;&#1077;&#1090;.&#1088;&#1092;/product/132193/sverlo-po-metallu-hss-chernenye-60-h-93mm/" TargetMode="External"/><Relationship Id="rId_hyperlink_7923" Type="http://schemas.openxmlformats.org/officeDocument/2006/relationships/hyperlink" Target="http://&#1101;&#1083;&#1077;&#1082;&#1090;&#1088;&#1086;-&#1084;&#1072;&#1088;&#1082;&#1077;&#1090;.&#1088;&#1092;/product/217000/sverlo-po-metallu-hss-chernenye-70-h-109mm-33570/" TargetMode="External"/><Relationship Id="rId_hyperlink_7924" Type="http://schemas.openxmlformats.org/officeDocument/2006/relationships/hyperlink" Target="http://&#1101;&#1083;&#1077;&#1082;&#1090;&#1088;&#1086;-&#1084;&#1072;&#1088;&#1082;&#1077;&#1090;.&#1088;&#1092;/product/217001/sverlo-po-metallu-hss-chernenye-80-h-117mm/" TargetMode="External"/><Relationship Id="rId_hyperlink_7925" Type="http://schemas.openxmlformats.org/officeDocument/2006/relationships/hyperlink" Target="http://&#1101;&#1083;&#1077;&#1082;&#1090;&#1088;&#1086;-&#1084;&#1072;&#1088;&#1082;&#1077;&#1090;.&#1088;&#1092;/product/225671/sverlo-freza-6mm-universalnoe-titanovoe-pokrytie-36406/" TargetMode="External"/><Relationship Id="rId_hyperlink_7926" Type="http://schemas.openxmlformats.org/officeDocument/2006/relationships/hyperlink" Target="http://&#1101;&#1083;&#1077;&#1082;&#1090;&#1088;&#1086;-&#1084;&#1072;&#1088;&#1082;&#1077;&#1090;.&#1088;&#1092;/product/225672/sverlo-freza-8mm-universalnoe-titanovoe-pokrytie-36408/" TargetMode="External"/><Relationship Id="rId_hyperlink_7927" Type="http://schemas.openxmlformats.org/officeDocument/2006/relationships/hyperlink" Target="http://&#1101;&#1083;&#1077;&#1082;&#1090;&#1088;&#1086;-&#1084;&#1072;&#1088;&#1082;&#1077;&#1090;.&#1088;&#1092;/product/243092/nabor-sverl-6v1-stupenchatyh-i-zubchatye-4-20mm-4-32mm-4-12mm-v-bokse-siniy-x-pert/" TargetMode="External"/><Relationship Id="rId_hyperlink_7928" Type="http://schemas.openxmlformats.org/officeDocument/2006/relationships/hyperlink" Target="http://&#1101;&#1083;&#1077;&#1082;&#1090;&#1088;&#1086;-&#1084;&#1072;&#1088;&#1082;&#1077;&#1090;.&#1088;&#1092;/product/243352/nabor-sverl-7v1-stupenchatye-i-zubchatye-v-bokse-spark-lux/" TargetMode="External"/><Relationship Id="rId_hyperlink_7929" Type="http://schemas.openxmlformats.org/officeDocument/2006/relationships/hyperlink" Target="http://&#1101;&#1083;&#1077;&#1082;&#1090;&#1088;&#1086;-&#1084;&#1072;&#1088;&#1082;&#1077;&#1090;.&#1088;&#1092;/product/243624/nabor-sverl-stupenchatyh-spiralnye-po-metallu-4-12mm-4-20mm-4-32mm-x-pert/" TargetMode="External"/><Relationship Id="rId_hyperlink_7930" Type="http://schemas.openxmlformats.org/officeDocument/2006/relationships/hyperlink" Target="http://&#1101;&#1083;&#1077;&#1082;&#1090;&#1088;&#1086;-&#1084;&#1072;&#1088;&#1082;&#1077;&#1090;.&#1088;&#1092;/product/242454/nabor-stupenchatyh-sverl-po-metallu-3-sht-3-12-4-20-4-32-mm-hss-stal-shestigrannyy-hvostovik-lit/" TargetMode="External"/><Relationship Id="rId_hyperlink_7931" Type="http://schemas.openxmlformats.org/officeDocument/2006/relationships/hyperlink" Target="http://&#1101;&#1083;&#1077;&#1082;&#1090;&#1088;&#1086;-&#1084;&#1072;&#1088;&#1082;&#1077;&#1090;.&#1088;&#1092;/product/158659/nabor-stupenchatyh-sverl-po-metallu-3-sht-3-12-4-20-4-32-mm-vysokokachestvennaya-hss-stal-shestigrannyy-hvostovik-46814/" TargetMode="External"/><Relationship Id="rId_hyperlink_7932" Type="http://schemas.openxmlformats.org/officeDocument/2006/relationships/hyperlink" Target="http://&#1101;&#1083;&#1077;&#1082;&#1090;&#1088;&#1086;-&#1084;&#1072;&#1088;&#1082;&#1077;&#1090;.&#1088;&#1092;/product/249505/sverlo-stupenchatoe-3v1-x-pert-4-20mm-4-32mm-4-12mm-hrom-na-blistere/" TargetMode="External"/><Relationship Id="rId_hyperlink_7933" Type="http://schemas.openxmlformats.org/officeDocument/2006/relationships/hyperlink" Target="http://&#1101;&#1083;&#1077;&#1082;&#1090;&#1088;&#1086;-&#1084;&#1072;&#1088;&#1082;&#1077;&#1090;.&#1088;&#1092;/product/249194/sverlo-stupenchatoe-staltech-4-12mm-na-blistere-st-sd3412-sb-s412/" TargetMode="External"/><Relationship Id="rId_hyperlink_7934" Type="http://schemas.openxmlformats.org/officeDocument/2006/relationships/hyperlink" Target="http://&#1101;&#1083;&#1077;&#1082;&#1090;&#1088;&#1086;-&#1084;&#1072;&#1088;&#1082;&#1077;&#1090;.&#1088;&#1092;/product/242385/sverlo-stupenchatoe-work-zone-4-12mm-na-blistere/" TargetMode="External"/><Relationship Id="rId_hyperlink_7935" Type="http://schemas.openxmlformats.org/officeDocument/2006/relationships/hyperlink" Target="http://&#1101;&#1083;&#1077;&#1082;&#1090;&#1088;&#1086;-&#1084;&#1072;&#1088;&#1082;&#1077;&#1090;.&#1088;&#1092;/product/223156/sverlo-stupenchatoe-po-metallu-4-12-mm-shag-2mm/" TargetMode="External"/><Relationship Id="rId_hyperlink_7936" Type="http://schemas.openxmlformats.org/officeDocument/2006/relationships/hyperlink" Target="http://&#1101;&#1083;&#1077;&#1082;&#1090;&#1088;&#1086;-&#1084;&#1072;&#1088;&#1082;&#1077;&#1090;.&#1088;&#1092;/product/250097/sverlo-stupenchatoe-po-metallu-4-12-4-20-4-32mm-hss-stal-nabor-3sht-v-derevyannom-keyse-lit/" TargetMode="External"/><Relationship Id="rId_hyperlink_7937" Type="http://schemas.openxmlformats.org/officeDocument/2006/relationships/hyperlink" Target="http://&#1101;&#1083;&#1077;&#1082;&#1090;&#1088;&#1086;-&#1084;&#1072;&#1088;&#1082;&#1077;&#1090;.&#1088;&#1092;/product/222658/sverlo-stupenchatoe-po-metallu-4-12-4-30mm-hss-stal-nabor-2sht/" TargetMode="External"/><Relationship Id="rId_hyperlink_7938" Type="http://schemas.openxmlformats.org/officeDocument/2006/relationships/hyperlink" Target="http://&#1101;&#1083;&#1077;&#1082;&#1090;&#1088;&#1086;-&#1084;&#1072;&#1088;&#1082;&#1077;&#1090;.&#1088;&#1092;/product/231196/sverlo-stupenchatoe-po-metallu-4-12mm-spark-lux/" TargetMode="External"/><Relationship Id="rId_hyperlink_7939" Type="http://schemas.openxmlformats.org/officeDocument/2006/relationships/hyperlink" Target="http://&#1101;&#1083;&#1077;&#1082;&#1090;&#1088;&#1086;-&#1084;&#1072;&#1088;&#1082;&#1077;&#1090;.&#1088;&#1092;/product/250088/sverlo-stupenchatoe-po-metallu-4-12mm-staltech-blister/" TargetMode="External"/><Relationship Id="rId_hyperlink_7940" Type="http://schemas.openxmlformats.org/officeDocument/2006/relationships/hyperlink" Target="http://&#1101;&#1083;&#1077;&#1082;&#1090;&#1088;&#1086;-&#1084;&#1072;&#1088;&#1082;&#1077;&#1090;.&#1088;&#1092;/product/232106/sverlo-stupenchatoe-po-metallu-4-20mm-so-spiralnoy-rezhuschey-kromkoy-shestigrannyy-hvostovik-x-pert/" TargetMode="External"/><Relationship Id="rId_hyperlink_7941" Type="http://schemas.openxmlformats.org/officeDocument/2006/relationships/hyperlink" Target="http://&#1101;&#1083;&#1077;&#1082;&#1090;&#1088;&#1086;-&#1084;&#1072;&#1088;&#1082;&#1077;&#1090;.&#1088;&#1092;/product/227439/sverlo-stupenchatoe-po-metallu-4-20mm-shestigrannyy-hvostovik-x-pert/" TargetMode="External"/><Relationship Id="rId_hyperlink_7942" Type="http://schemas.openxmlformats.org/officeDocument/2006/relationships/hyperlink" Target="http://&#1101;&#1083;&#1077;&#1082;&#1090;&#1088;&#1086;-&#1084;&#1072;&#1088;&#1082;&#1077;&#1090;.&#1088;&#1092;/product/223157/sverlo-stupenchatoe-po-metallu-4-32-mm-shag-2mm/" TargetMode="External"/><Relationship Id="rId_hyperlink_7943" Type="http://schemas.openxmlformats.org/officeDocument/2006/relationships/hyperlink" Target="http://&#1101;&#1083;&#1077;&#1082;&#1090;&#1088;&#1086;-&#1084;&#1072;&#1088;&#1082;&#1077;&#1090;.&#1088;&#1092;/product/243350/sverlo-stupenchatoe-po-metallu-4-40mm-so-spiralnoy-rezhuschey-kromkoy-x-pert/" TargetMode="External"/><Relationship Id="rId_hyperlink_7944" Type="http://schemas.openxmlformats.org/officeDocument/2006/relationships/hyperlink" Target="http://&#1101;&#1083;&#1077;&#1082;&#1090;&#1088;&#1086;-&#1084;&#1072;&#1088;&#1082;&#1077;&#1090;.&#1088;&#1092;/product/234262/sverlo-stupenchatoe-po-metallu-4-12mm-so-spiralnoy-rezhuschey-kromkoy-shestigrannyy-hvostovik-x-pert/" TargetMode="External"/><Relationship Id="rId_hyperlink_7945" Type="http://schemas.openxmlformats.org/officeDocument/2006/relationships/hyperlink" Target="http://&#1101;&#1083;&#1077;&#1082;&#1090;&#1088;&#1086;-&#1084;&#1072;&#1088;&#1082;&#1077;&#1090;.&#1088;&#1092;/product/231257/sverlo-stupenchatoe-po-metallu-4-40mm-hss-4241-x-pert/" TargetMode="External"/><Relationship Id="rId_hyperlink_7946" Type="http://schemas.openxmlformats.org/officeDocument/2006/relationships/hyperlink" Target="http://&#1101;&#1083;&#1077;&#1082;&#1090;&#1088;&#1086;-&#1084;&#1072;&#1088;&#1082;&#1077;&#1090;.&#1088;&#1092;/product/246629/bur-sds-plus-8h160mm-lit/" TargetMode="External"/><Relationship Id="rId_hyperlink_7947" Type="http://schemas.openxmlformats.org/officeDocument/2006/relationships/hyperlink" Target="http://&#1101;&#1083;&#1077;&#1082;&#1090;&#1088;&#1086;-&#1084;&#1072;&#1088;&#1082;&#1077;&#1090;.&#1088;&#1092;/product/250022/bur-po-betonu-4x110mm-cutop-profi-plus-dvoynaya-spiral-tri-pyleotvodyaschie-kromki/" TargetMode="External"/><Relationship Id="rId_hyperlink_7948" Type="http://schemas.openxmlformats.org/officeDocument/2006/relationships/hyperlink" Target="http://&#1101;&#1083;&#1077;&#1082;&#1090;&#1088;&#1086;-&#1084;&#1072;&#1088;&#1082;&#1077;&#1090;.&#1088;&#1092;/product/246544/bur-po-betonu-dlya-perforatora-sds-plus-d6h160mm-089-403-seriya-basis/" TargetMode="External"/><Relationship Id="rId_hyperlink_7949" Type="http://schemas.openxmlformats.org/officeDocument/2006/relationships/hyperlink" Target="http://&#1101;&#1083;&#1077;&#1082;&#1090;&#1088;&#1086;-&#1084;&#1072;&#1088;&#1082;&#1077;&#1090;.&#1088;&#1092;/product/225793/bur-po-betonu-s-armaturoy-hvostovik-sds-plus-6h210mm-kraton/" TargetMode="External"/><Relationship Id="rId_hyperlink_7950" Type="http://schemas.openxmlformats.org/officeDocument/2006/relationships/hyperlink" Target="http://&#1101;&#1083;&#1077;&#1082;&#1090;&#1088;&#1086;-&#1084;&#1072;&#1088;&#1082;&#1077;&#1090;.&#1088;&#1092;/product/225796/bur-po-betonu-s-armaturoy-hvostovik-sds-plus-8h210mm-kraton/" TargetMode="External"/><Relationship Id="rId_hyperlink_7951" Type="http://schemas.openxmlformats.org/officeDocument/2006/relationships/hyperlink" Target="http://&#1101;&#1083;&#1077;&#1082;&#1090;&#1088;&#1086;-&#1084;&#1072;&#1088;&#1082;&#1077;&#1090;.&#1088;&#1092;/product/243098/bur-po-betonu-usilennyy-sds-6h160mm-x-pert-v-kolbe/" TargetMode="External"/><Relationship Id="rId_hyperlink_7952" Type="http://schemas.openxmlformats.org/officeDocument/2006/relationships/hyperlink" Target="http://&#1101;&#1083;&#1077;&#1082;&#1090;&#1088;&#1086;-&#1084;&#1072;&#1088;&#1082;&#1077;&#1090;.&#1088;&#1092;/product/243127/bur-po-betonu-usilennyy-sds-6h350mm-x-pert-v-kolbe/" TargetMode="External"/><Relationship Id="rId_hyperlink_7953" Type="http://schemas.openxmlformats.org/officeDocument/2006/relationships/hyperlink" Target="http://&#1101;&#1083;&#1077;&#1082;&#1090;&#1088;&#1086;-&#1084;&#1072;&#1088;&#1082;&#1077;&#1090;.&#1088;&#1092;/product/243118/bur-po-betonu-usilennyy-sds-8h160mm-x-pert-v-kolbe/" TargetMode="External"/><Relationship Id="rId_hyperlink_7954" Type="http://schemas.openxmlformats.org/officeDocument/2006/relationships/hyperlink" Target="http://&#1101;&#1083;&#1077;&#1082;&#1090;&#1088;&#1086;-&#1084;&#1072;&#1088;&#1082;&#1077;&#1090;.&#1088;&#1092;/product/243128/bur-po-betonu-usilennyy-sds-8h350mm-x-pert-v-kolbe/" TargetMode="External"/><Relationship Id="rId_hyperlink_7955" Type="http://schemas.openxmlformats.org/officeDocument/2006/relationships/hyperlink" Target="http://&#1101;&#1083;&#1077;&#1082;&#1090;&#1088;&#1086;-&#1084;&#1072;&#1088;&#1082;&#1077;&#1090;.&#1088;&#1092;/product/243120/bur-po-betonu-usilennyy-sds-10h160mm-x-pert-v-kolbe/" TargetMode="External"/><Relationship Id="rId_hyperlink_7956" Type="http://schemas.openxmlformats.org/officeDocument/2006/relationships/hyperlink" Target="http://&#1101;&#1083;&#1077;&#1082;&#1090;&#1088;&#1086;-&#1084;&#1072;&#1088;&#1082;&#1077;&#1090;.&#1088;&#1092;/product/243122/bur-po-betonu-usilennyy-sds-12h160mm-x-pert-v-kolbe/" TargetMode="External"/><Relationship Id="rId_hyperlink_7957" Type="http://schemas.openxmlformats.org/officeDocument/2006/relationships/hyperlink" Target="http://&#1101;&#1083;&#1077;&#1082;&#1090;&#1088;&#1086;-&#1084;&#1072;&#1088;&#1082;&#1077;&#1090;.&#1088;&#1092;/product/243123/bur-po-betonu-usilennyy-sds-6h210mm-x-pert-v-kolbe/" TargetMode="External"/><Relationship Id="rId_hyperlink_7958" Type="http://schemas.openxmlformats.org/officeDocument/2006/relationships/hyperlink" Target="http://&#1101;&#1083;&#1077;&#1082;&#1090;&#1088;&#1086;-&#1084;&#1072;&#1088;&#1082;&#1077;&#1090;.&#1088;&#1092;/product/243099/bur-po-betonu-usilennyy-sds-8h160mm-x-pert-v-kolbe/" TargetMode="External"/><Relationship Id="rId_hyperlink_7959" Type="http://schemas.openxmlformats.org/officeDocument/2006/relationships/hyperlink" Target="http://&#1101;&#1083;&#1077;&#1082;&#1090;&#1088;&#1086;-&#1084;&#1072;&#1088;&#1082;&#1077;&#1090;.&#1088;&#1092;/product/243124/bur-po-betonu-usilennyy-sds-8h210mm-x-pert-v-kolbe/" TargetMode="External"/><Relationship Id="rId_hyperlink_7960" Type="http://schemas.openxmlformats.org/officeDocument/2006/relationships/hyperlink" Target="http://&#1101;&#1083;&#1077;&#1082;&#1090;&#1088;&#1086;-&#1084;&#1072;&#1088;&#1082;&#1077;&#1090;.&#1088;&#1092;/product/243119/bur-po-betonu-usilennyy-sds-10h160mm-x-pert-v-kolbe/" TargetMode="External"/><Relationship Id="rId_hyperlink_7961" Type="http://schemas.openxmlformats.org/officeDocument/2006/relationships/hyperlink" Target="http://&#1101;&#1083;&#1077;&#1082;&#1090;&#1088;&#1086;-&#1084;&#1072;&#1088;&#1082;&#1077;&#1090;.&#1088;&#1092;/product/243125/bur-po-betonu-usilennyy-sds-10h210mm-x-pert-v-kolbe/" TargetMode="External"/><Relationship Id="rId_hyperlink_7962" Type="http://schemas.openxmlformats.org/officeDocument/2006/relationships/hyperlink" Target="http://&#1101;&#1083;&#1077;&#1082;&#1090;&#1088;&#1086;-&#1084;&#1072;&#1088;&#1082;&#1077;&#1090;.&#1088;&#1092;/product/243132/bur-po-betonu-usilennyy-sds-10h500mm-x-pert-v-kolbe/" TargetMode="External"/><Relationship Id="rId_hyperlink_7963" Type="http://schemas.openxmlformats.org/officeDocument/2006/relationships/hyperlink" Target="http://&#1101;&#1083;&#1077;&#1082;&#1090;&#1088;&#1086;-&#1084;&#1072;&#1088;&#1082;&#1077;&#1090;.&#1088;&#1092;/product/243121/bur-po-betonu-usilennyy-sds-12h160mm-x-pert-v-kolbe/" TargetMode="External"/><Relationship Id="rId_hyperlink_7964" Type="http://schemas.openxmlformats.org/officeDocument/2006/relationships/hyperlink" Target="http://&#1101;&#1083;&#1077;&#1082;&#1090;&#1088;&#1086;-&#1084;&#1072;&#1088;&#1082;&#1077;&#1090;.&#1088;&#1092;/product/243130/bur-po-betonu-usilennyy-sds-12h350mm-x-pert-v-kolbe/" TargetMode="External"/><Relationship Id="rId_hyperlink_7965" Type="http://schemas.openxmlformats.org/officeDocument/2006/relationships/hyperlink" Target="http://&#1101;&#1083;&#1077;&#1082;&#1090;&#1088;&#1086;-&#1084;&#1072;&#1088;&#1082;&#1077;&#1090;.&#1088;&#1092;/product/243126/bur-po-betonu-usilennyy-sds-14h210mm-x-pert-v-kolbe/" TargetMode="External"/><Relationship Id="rId_hyperlink_7966" Type="http://schemas.openxmlformats.org/officeDocument/2006/relationships/hyperlink" Target="http://&#1101;&#1083;&#1077;&#1082;&#1090;&#1088;&#1086;-&#1084;&#1072;&#1088;&#1082;&#1077;&#1090;.&#1088;&#1092;/product/243133/bur-po-betonu-usilennyy-sds-14h500mm-x-pert-v-kolbe/" TargetMode="External"/><Relationship Id="rId_hyperlink_7967" Type="http://schemas.openxmlformats.org/officeDocument/2006/relationships/hyperlink" Target="http://&#1101;&#1083;&#1077;&#1082;&#1090;&#1088;&#1086;-&#1084;&#1072;&#1088;&#1082;&#1077;&#1090;.&#1088;&#1092;/product/243131/bur-po-betonu-usilennyy-sds-16h350mm-x-pert-v-kolbe/" TargetMode="External"/><Relationship Id="rId_hyperlink_7968" Type="http://schemas.openxmlformats.org/officeDocument/2006/relationships/hyperlink" Target="http://&#1101;&#1083;&#1077;&#1082;&#1090;&#1088;&#1086;-&#1084;&#1072;&#1088;&#1082;&#1077;&#1090;.&#1088;&#1092;/product/239342/bur-po-betonu-hvostovik-sds-plus-6h100x160-smartbuy-tools/" TargetMode="External"/><Relationship Id="rId_hyperlink_7969" Type="http://schemas.openxmlformats.org/officeDocument/2006/relationships/hyperlink" Target="http://&#1101;&#1083;&#1077;&#1082;&#1090;&#1088;&#1086;-&#1084;&#1072;&#1088;&#1082;&#1077;&#1090;.&#1088;&#1092;/product/244002/bur-po-betonu-hvostovik-sds-plus-6h200x260-smartbuy-tools/" TargetMode="External"/><Relationship Id="rId_hyperlink_7970" Type="http://schemas.openxmlformats.org/officeDocument/2006/relationships/hyperlink" Target="http://&#1101;&#1083;&#1077;&#1082;&#1090;&#1088;&#1086;-&#1084;&#1072;&#1088;&#1082;&#1077;&#1090;.&#1088;&#1092;/product/244004/bur-po-betonu-hvostovik-sds-plus-6h40x100-smartbuy-tools/" TargetMode="External"/><Relationship Id="rId_hyperlink_7971" Type="http://schemas.openxmlformats.org/officeDocument/2006/relationships/hyperlink" Target="http://&#1101;&#1083;&#1077;&#1082;&#1090;&#1088;&#1086;-&#1084;&#1072;&#1088;&#1082;&#1077;&#1090;.&#1088;&#1092;/product/239343/bur-po-betonu-hvostovik-sds-plus-8h100x160-smartbuy-tools/" TargetMode="External"/><Relationship Id="rId_hyperlink_7972" Type="http://schemas.openxmlformats.org/officeDocument/2006/relationships/hyperlink" Target="http://&#1101;&#1083;&#1077;&#1082;&#1090;&#1088;&#1086;-&#1084;&#1072;&#1088;&#1082;&#1077;&#1090;.&#1088;&#1092;/product/244005/bur-po-betonu-hvostovik-sds-plus-8h200x260-smartbuy-tools/" TargetMode="External"/><Relationship Id="rId_hyperlink_7973" Type="http://schemas.openxmlformats.org/officeDocument/2006/relationships/hyperlink" Target="http://&#1101;&#1083;&#1077;&#1082;&#1090;&#1088;&#1086;-&#1084;&#1072;&#1088;&#1082;&#1077;&#1090;.&#1088;&#1092;/product/244006/bur-po-betonu-hvostovik-sds-plus-8h400x460-smartbuy-tools/" TargetMode="External"/><Relationship Id="rId_hyperlink_7974" Type="http://schemas.openxmlformats.org/officeDocument/2006/relationships/hyperlink" Target="http://&#1101;&#1083;&#1077;&#1082;&#1090;&#1088;&#1086;-&#1084;&#1072;&#1088;&#1082;&#1077;&#1090;.&#1088;&#1092;/product/244007/bur-po-betonu-hvostovik-sds-plus-8h40x100-smartbuy-tools/" TargetMode="External"/><Relationship Id="rId_hyperlink_7975" Type="http://schemas.openxmlformats.org/officeDocument/2006/relationships/hyperlink" Target="http://&#1101;&#1083;&#1077;&#1082;&#1090;&#1088;&#1086;-&#1084;&#1072;&#1088;&#1082;&#1077;&#1090;.&#1088;&#1092;/product/244008/bur-po-betonu-hvostovik-sds-plus-8h60x120-smartbuy-tools/" TargetMode="External"/><Relationship Id="rId_hyperlink_7976" Type="http://schemas.openxmlformats.org/officeDocument/2006/relationships/hyperlink" Target="http://&#1101;&#1083;&#1077;&#1082;&#1090;&#1088;&#1086;-&#1084;&#1072;&#1088;&#1082;&#1077;&#1090;.&#1088;&#1092;/product/239341/bur-po-betonu-hvostovik-sds-plus-10h100x160-smartbuy-tools/" TargetMode="External"/><Relationship Id="rId_hyperlink_7977" Type="http://schemas.openxmlformats.org/officeDocument/2006/relationships/hyperlink" Target="http://&#1101;&#1083;&#1077;&#1082;&#1090;&#1088;&#1086;-&#1084;&#1072;&#1088;&#1082;&#1077;&#1090;.&#1088;&#1092;/product/231095/bur-po-betonu-hvostovik-sds-plus-10h160mm-s-dvoynoy-rezboy-fit-32915/" TargetMode="External"/><Relationship Id="rId_hyperlink_7978" Type="http://schemas.openxmlformats.org/officeDocument/2006/relationships/hyperlink" Target="http://&#1101;&#1083;&#1077;&#1082;&#1090;&#1088;&#1086;-&#1084;&#1072;&#1088;&#1082;&#1077;&#1090;.&#1088;&#1092;/product/243970/bur-po-betonu-hvostovik-sds-plus-10h200x260-smartbuy-tools/" TargetMode="External"/><Relationship Id="rId_hyperlink_7979" Type="http://schemas.openxmlformats.org/officeDocument/2006/relationships/hyperlink" Target="http://&#1101;&#1083;&#1077;&#1082;&#1090;&#1088;&#1086;-&#1084;&#1072;&#1088;&#1082;&#1077;&#1090;.&#1088;&#1092;/product/191635/bur-po-betonu-hvostovik-sds-plus-10h210mm-fit/" TargetMode="External"/><Relationship Id="rId_hyperlink_7980" Type="http://schemas.openxmlformats.org/officeDocument/2006/relationships/hyperlink" Target="http://&#1101;&#1083;&#1077;&#1082;&#1090;&#1088;&#1086;-&#1084;&#1072;&#1088;&#1082;&#1077;&#1090;.&#1088;&#1092;/product/231107/bur-po-betonu-hvostovik-sds-plus-10h310mm-fit-33277/" TargetMode="External"/><Relationship Id="rId_hyperlink_7981" Type="http://schemas.openxmlformats.org/officeDocument/2006/relationships/hyperlink" Target="http://&#1101;&#1083;&#1077;&#1082;&#1090;&#1088;&#1086;-&#1084;&#1072;&#1088;&#1082;&#1077;&#1090;.&#1088;&#1092;/product/243971/bur-po-betonu-hvostovik-sds-plus-10h400x460-smartbuy-tools/" TargetMode="External"/><Relationship Id="rId_hyperlink_7982" Type="http://schemas.openxmlformats.org/officeDocument/2006/relationships/hyperlink" Target="http://&#1101;&#1083;&#1077;&#1082;&#1090;&#1088;&#1086;-&#1084;&#1072;&#1088;&#1082;&#1077;&#1090;.&#1088;&#1092;/product/243972/bur-po-betonu-hvostovik-sds-plus-10h40x100-smartbuy-tools/" TargetMode="External"/><Relationship Id="rId_hyperlink_7983" Type="http://schemas.openxmlformats.org/officeDocument/2006/relationships/hyperlink" Target="http://&#1101;&#1083;&#1077;&#1082;&#1090;&#1088;&#1086;-&#1084;&#1072;&#1088;&#1082;&#1077;&#1090;.&#1088;&#1092;/product/243973/bur-po-betonu-hvostovik-sds-plus-10h600x660-smartbuy-tools/" TargetMode="External"/><Relationship Id="rId_hyperlink_7984" Type="http://schemas.openxmlformats.org/officeDocument/2006/relationships/hyperlink" Target="http://&#1101;&#1083;&#1077;&#1082;&#1090;&#1088;&#1086;-&#1084;&#1072;&#1088;&#1082;&#1077;&#1090;.&#1088;&#1092;/product/243996/bur-po-betonu-hvostovik-sds-plus-10h60x120-smartbuy-tools/" TargetMode="External"/><Relationship Id="rId_hyperlink_7985" Type="http://schemas.openxmlformats.org/officeDocument/2006/relationships/hyperlink" Target="http://&#1101;&#1083;&#1077;&#1082;&#1090;&#1088;&#1086;-&#1084;&#1072;&#1088;&#1082;&#1077;&#1090;.&#1088;&#1092;/product/231102/bur-po-betonu-hvostovik-sds-plus-12h160mm-fit-33219/" TargetMode="External"/><Relationship Id="rId_hyperlink_7986" Type="http://schemas.openxmlformats.org/officeDocument/2006/relationships/hyperlink" Target="http://&#1101;&#1083;&#1077;&#1082;&#1090;&#1088;&#1086;-&#1084;&#1072;&#1088;&#1082;&#1077;&#1090;.&#1088;&#1092;/product/250020/bur-po-betonu-hvostovik-sds-plus-12h160mm-s-dvoynoy-rezboy-fit-32616/" TargetMode="External"/><Relationship Id="rId_hyperlink_7987" Type="http://schemas.openxmlformats.org/officeDocument/2006/relationships/hyperlink" Target="http://&#1101;&#1083;&#1077;&#1082;&#1090;&#1088;&#1086;-&#1084;&#1072;&#1088;&#1082;&#1077;&#1090;.&#1088;&#1092;/product/231096/bur-po-betonu-hvostovik-sds-plus-12h160mm-s-dvoynoy-rezboy-fit-32916/" TargetMode="External"/><Relationship Id="rId_hyperlink_7988" Type="http://schemas.openxmlformats.org/officeDocument/2006/relationships/hyperlink" Target="http://&#1101;&#1083;&#1077;&#1082;&#1090;&#1088;&#1086;-&#1084;&#1072;&#1088;&#1082;&#1077;&#1090;.&#1088;&#1092;/product/231103/bur-po-betonu-hvostovik-sds-plus-12h210mm-fit-33239/" TargetMode="External"/><Relationship Id="rId_hyperlink_7989" Type="http://schemas.openxmlformats.org/officeDocument/2006/relationships/hyperlink" Target="http://&#1101;&#1083;&#1077;&#1082;&#1090;&#1088;&#1086;-&#1084;&#1072;&#1088;&#1082;&#1077;&#1090;.&#1088;&#1092;/product/243998/bur-po-betonu-hvostovik-sds-plus-12h400x460-smartbuy-tools/" TargetMode="External"/><Relationship Id="rId_hyperlink_7990" Type="http://schemas.openxmlformats.org/officeDocument/2006/relationships/hyperlink" Target="http://&#1101;&#1083;&#1077;&#1082;&#1090;&#1088;&#1086;-&#1084;&#1072;&#1088;&#1082;&#1077;&#1090;.&#1088;&#1092;/product/243999/bur-po-betonu-hvostovik-sds-plus-12h40x100-smartbuy-tools/" TargetMode="External"/><Relationship Id="rId_hyperlink_7991" Type="http://schemas.openxmlformats.org/officeDocument/2006/relationships/hyperlink" Target="http://&#1101;&#1083;&#1077;&#1082;&#1090;&#1088;&#1086;-&#1084;&#1072;&#1088;&#1082;&#1077;&#1090;.&#1088;&#1092;/product/244001/bur-po-betonu-hvostovik-sds-plus-12h60x120-smartbuy-tools/" TargetMode="External"/><Relationship Id="rId_hyperlink_7992" Type="http://schemas.openxmlformats.org/officeDocument/2006/relationships/hyperlink" Target="http://&#1101;&#1083;&#1077;&#1082;&#1090;&#1088;&#1086;-&#1084;&#1072;&#1088;&#1082;&#1077;&#1090;.&#1088;&#1092;/product/231104/bur-po-betonu-hvostovik-sds-plus-14h210mm-fit-33241/" TargetMode="External"/><Relationship Id="rId_hyperlink_7993" Type="http://schemas.openxmlformats.org/officeDocument/2006/relationships/hyperlink" Target="http://&#1101;&#1083;&#1077;&#1082;&#1090;&#1088;&#1086;-&#1084;&#1072;&#1088;&#1082;&#1077;&#1090;.&#1088;&#1092;/product/250021/bur-po-betonu-hvostovik-sds-plus-14h210mm-s-dvoynoy-rezboy-fit-32927/" TargetMode="External"/><Relationship Id="rId_hyperlink_7994" Type="http://schemas.openxmlformats.org/officeDocument/2006/relationships/hyperlink" Target="http://&#1101;&#1083;&#1077;&#1082;&#1090;&#1088;&#1086;-&#1084;&#1072;&#1088;&#1082;&#1077;&#1090;.&#1088;&#1092;/product/231098/bur-po-betonu-hvostovik-sds-plus-16h210mm-s-dvoynoy-rezboy-fit-32928/" TargetMode="External"/><Relationship Id="rId_hyperlink_7995" Type="http://schemas.openxmlformats.org/officeDocument/2006/relationships/hyperlink" Target="http://&#1101;&#1083;&#1077;&#1082;&#1090;&#1088;&#1086;-&#1084;&#1072;&#1088;&#1082;&#1077;&#1090;.&#1088;&#1092;/product/231099/bur-po-betonu-hvostovik-sds-plus-18h260mm-s-dvoynoy-rezboy-fit-32939/" TargetMode="External"/><Relationship Id="rId_hyperlink_7996" Type="http://schemas.openxmlformats.org/officeDocument/2006/relationships/hyperlink" Target="http://&#1101;&#1083;&#1077;&#1082;&#1090;&#1088;&#1086;-&#1084;&#1072;&#1088;&#1082;&#1077;&#1090;.&#1088;&#1092;/product/231100/bur-po-betonu-hvostovik-sds-plus-18h310mm-s-dvoynoy-rezboy-fit-32949/" TargetMode="External"/><Relationship Id="rId_hyperlink_7997" Type="http://schemas.openxmlformats.org/officeDocument/2006/relationships/hyperlink" Target="http://&#1101;&#1083;&#1077;&#1082;&#1090;&#1088;&#1086;-&#1084;&#1072;&#1088;&#1082;&#1077;&#1090;.&#1088;&#1092;/product/231101/bur-po-betonu-hvostovik-sds-plus-20h310mm-s-dvoynoy-rezboy-fit-32950/" TargetMode="External"/><Relationship Id="rId_hyperlink_7998" Type="http://schemas.openxmlformats.org/officeDocument/2006/relationships/hyperlink" Target="http://&#1101;&#1083;&#1077;&#1082;&#1090;&#1088;&#1086;-&#1084;&#1072;&#1088;&#1082;&#1077;&#1090;.&#1088;&#1092;/product/243752/bur-po-betonu-hvostovik-sds-plus-4h110mm-s-dvoynoy-rezboy-fit-32901/" TargetMode="External"/><Relationship Id="rId_hyperlink_7999" Type="http://schemas.openxmlformats.org/officeDocument/2006/relationships/hyperlink" Target="http://&#1101;&#1083;&#1077;&#1082;&#1090;&#1088;&#1086;-&#1084;&#1072;&#1088;&#1082;&#1077;&#1090;.&#1088;&#1092;/product/231092/bur-po-betonu-hvostovik-sds-plus-5h110mm-s-dvoynoy-rezboy-fit-32902/" TargetMode="External"/><Relationship Id="rId_hyperlink_8000" Type="http://schemas.openxmlformats.org/officeDocument/2006/relationships/hyperlink" Target="http://&#1101;&#1083;&#1077;&#1082;&#1090;&#1088;&#1086;-&#1084;&#1072;&#1088;&#1082;&#1077;&#1090;.&#1088;&#1092;/product/231093/bur-po-betonu-hvostovik-sds-plus-65h160mm-s-dvoynoy-rezboy-fit-32909/" TargetMode="External"/><Relationship Id="rId_hyperlink_8001" Type="http://schemas.openxmlformats.org/officeDocument/2006/relationships/hyperlink" Target="http://&#1101;&#1083;&#1077;&#1082;&#1090;&#1088;&#1086;-&#1084;&#1072;&#1088;&#1082;&#1077;&#1090;.&#1088;&#1092;/product/191637/bur-po-betonu-hvostovik-sds-plus-6h110mm-fit/" TargetMode="External"/><Relationship Id="rId_hyperlink_8002" Type="http://schemas.openxmlformats.org/officeDocument/2006/relationships/hyperlink" Target="http://&#1101;&#1083;&#1077;&#1082;&#1090;&#1088;&#1086;-&#1084;&#1072;&#1088;&#1082;&#1077;&#1090;.&#1088;&#1092;/product/225776/bur-po-betonu-hvostovik-sds-plus-6h110mm-s-dvoynoy-rezboy-fit/" TargetMode="External"/><Relationship Id="rId_hyperlink_8003" Type="http://schemas.openxmlformats.org/officeDocument/2006/relationships/hyperlink" Target="http://&#1101;&#1083;&#1077;&#1082;&#1090;&#1088;&#1086;-&#1084;&#1072;&#1088;&#1082;&#1077;&#1090;.&#1088;&#1092;/product/138436/bur-po-betonu-hvostovik-sds-plus-6h160mm-fit-33213/" TargetMode="External"/><Relationship Id="rId_hyperlink_8004" Type="http://schemas.openxmlformats.org/officeDocument/2006/relationships/hyperlink" Target="http://&#1101;&#1083;&#1077;&#1082;&#1090;&#1088;&#1086;-&#1084;&#1072;&#1088;&#1082;&#1077;&#1090;.&#1088;&#1092;/product/138432/bur-po-betonu-hvostovik-sds-plus-6h210mm-fit-33233/" TargetMode="External"/><Relationship Id="rId_hyperlink_8005" Type="http://schemas.openxmlformats.org/officeDocument/2006/relationships/hyperlink" Target="http://&#1101;&#1083;&#1077;&#1082;&#1090;&#1088;&#1086;-&#1084;&#1072;&#1088;&#1082;&#1077;&#1090;.&#1088;&#1092;/product/231094/bur-po-betonu-hvostovik-sds-plus-7h160mm-s-dvoynoy-rezboy-fit-32910/" TargetMode="External"/><Relationship Id="rId_hyperlink_8006" Type="http://schemas.openxmlformats.org/officeDocument/2006/relationships/hyperlink" Target="http://&#1101;&#1083;&#1077;&#1082;&#1090;&#1088;&#1086;-&#1084;&#1072;&#1088;&#1082;&#1077;&#1090;.&#1088;&#1092;/product/138430/bur-po-betonu-hvostovik-sds-plus-8h110mm-fit-33205/" TargetMode="External"/><Relationship Id="rId_hyperlink_8007" Type="http://schemas.openxmlformats.org/officeDocument/2006/relationships/hyperlink" Target="http://&#1101;&#1083;&#1077;&#1082;&#1090;&#1088;&#1086;-&#1084;&#1072;&#1088;&#1082;&#1077;&#1090;.&#1088;&#1092;/product/138437/bur-po-betonu-hvostovik-sds-plus-8h160mm-fit-33215/" TargetMode="External"/><Relationship Id="rId_hyperlink_8008" Type="http://schemas.openxmlformats.org/officeDocument/2006/relationships/hyperlink" Target="http://&#1101;&#1083;&#1077;&#1082;&#1090;&#1088;&#1086;-&#1084;&#1072;&#1088;&#1082;&#1077;&#1090;.&#1088;&#1092;/product/191632/bur-po-betonu-hvostovik-sds-plus-8h210mm-fit-33235/" TargetMode="External"/><Relationship Id="rId_hyperlink_8009" Type="http://schemas.openxmlformats.org/officeDocument/2006/relationships/hyperlink" Target="http://&#1101;&#1083;&#1077;&#1082;&#1090;&#1088;&#1086;-&#1084;&#1072;&#1088;&#1082;&#1077;&#1090;.&#1088;&#1092;/product/245124/zubilo-dlya-perforatorov-14250mm-x-pert/" TargetMode="External"/><Relationship Id="rId_hyperlink_8010" Type="http://schemas.openxmlformats.org/officeDocument/2006/relationships/hyperlink" Target="http://&#1101;&#1083;&#1077;&#1082;&#1090;&#1088;&#1086;-&#1084;&#1072;&#1088;&#1082;&#1077;&#1090;.&#1088;&#1092;/product/244118/zubilo-dlya-perforatorov-14400mm-x-pert/" TargetMode="External"/><Relationship Id="rId_hyperlink_8011" Type="http://schemas.openxmlformats.org/officeDocument/2006/relationships/hyperlink" Target="http://&#1101;&#1083;&#1077;&#1082;&#1090;&#1088;&#1086;-&#1084;&#1072;&#1088;&#1082;&#1077;&#1090;.&#1088;&#1092;/product/244117/zubilo-pikoobraznoe-dlya-perforatorov-14250mm-x-pert/" TargetMode="External"/><Relationship Id="rId_hyperlink_8012" Type="http://schemas.openxmlformats.org/officeDocument/2006/relationships/hyperlink" Target="http://&#1101;&#1083;&#1077;&#1082;&#1090;&#1088;&#1086;-&#1084;&#1072;&#1088;&#1082;&#1077;&#1090;.&#1088;&#1092;/product/244116/zubilo-pikoobraznoe-dlya-perforatorov-14400mm-x-pert/" TargetMode="External"/><Relationship Id="rId_hyperlink_8013" Type="http://schemas.openxmlformats.org/officeDocument/2006/relationships/hyperlink" Target="http://&#1101;&#1083;&#1077;&#1082;&#1090;&#1088;&#1086;-&#1084;&#1072;&#1088;&#1082;&#1077;&#1090;.&#1088;&#1092;/product/242449/kern-pika-sds-14h250mm-lit/" TargetMode="External"/><Relationship Id="rId_hyperlink_8014" Type="http://schemas.openxmlformats.org/officeDocument/2006/relationships/hyperlink" Target="http://&#1101;&#1083;&#1077;&#1082;&#1090;&#1088;&#1086;-&#1084;&#1072;&#1088;&#1082;&#1077;&#1090;.&#1088;&#1092;/product/247360/koronka-burovaya-po-betonu-100mm-v-plastik-upakovke-x-pert/" TargetMode="External"/><Relationship Id="rId_hyperlink_8015" Type="http://schemas.openxmlformats.org/officeDocument/2006/relationships/hyperlink" Target="http://&#1101;&#1083;&#1077;&#1082;&#1090;&#1088;&#1086;-&#1084;&#1072;&#1088;&#1082;&#1077;&#1090;.&#1088;&#1092;/product/247361/koronka-burovaya-po-betonu-120mm-v-plastik-upakovke-x-pert/" TargetMode="External"/><Relationship Id="rId_hyperlink_8016" Type="http://schemas.openxmlformats.org/officeDocument/2006/relationships/hyperlink" Target="http://&#1101;&#1083;&#1077;&#1082;&#1090;&#1088;&#1086;-&#1084;&#1072;&#1088;&#1082;&#1077;&#1090;.&#1088;&#1092;/product/241428/koronka-burovaya-po-betonu-30mm-v-plastik-upakovke-x-pert/" TargetMode="External"/><Relationship Id="rId_hyperlink_8017" Type="http://schemas.openxmlformats.org/officeDocument/2006/relationships/hyperlink" Target="http://&#1101;&#1083;&#1077;&#1082;&#1090;&#1088;&#1086;-&#1084;&#1072;&#1088;&#1082;&#1077;&#1090;.&#1088;&#1092;/product/246501/koronka-burovaya-po-betonu-35mm-v-plastik-upakovke-x-pert/" TargetMode="External"/><Relationship Id="rId_hyperlink_8018" Type="http://schemas.openxmlformats.org/officeDocument/2006/relationships/hyperlink" Target="http://&#1101;&#1083;&#1077;&#1082;&#1090;&#1088;&#1086;-&#1084;&#1072;&#1088;&#1082;&#1077;&#1090;.&#1088;&#1092;/product/241431/koronka-burovaya-po-betonu-40mm-v-plastik-upakovke-x-pert/" TargetMode="External"/><Relationship Id="rId_hyperlink_8019" Type="http://schemas.openxmlformats.org/officeDocument/2006/relationships/hyperlink" Target="http://&#1101;&#1083;&#1077;&#1082;&#1090;&#1088;&#1086;-&#1084;&#1072;&#1088;&#1082;&#1077;&#1090;.&#1088;&#1092;/product/246502/koronka-burovaya-po-betonu-45mm-v-plastik-upakovke-x-pert/" TargetMode="External"/><Relationship Id="rId_hyperlink_8020" Type="http://schemas.openxmlformats.org/officeDocument/2006/relationships/hyperlink" Target="http://&#1101;&#1083;&#1077;&#1082;&#1090;&#1088;&#1086;-&#1084;&#1072;&#1088;&#1082;&#1077;&#1090;.&#1088;&#1092;/product/241432/koronka-burovaya-po-betonu-60mm-v-plastik-upakovke-x-pert/" TargetMode="External"/><Relationship Id="rId_hyperlink_8021" Type="http://schemas.openxmlformats.org/officeDocument/2006/relationships/hyperlink" Target="http://&#1101;&#1083;&#1077;&#1082;&#1090;&#1088;&#1086;-&#1084;&#1072;&#1088;&#1082;&#1077;&#1090;.&#1088;&#1092;/product/241433/koronka-burovaya-po-betonu-70mm-v-plastik-upakovke-x-pert/" TargetMode="External"/><Relationship Id="rId_hyperlink_8022" Type="http://schemas.openxmlformats.org/officeDocument/2006/relationships/hyperlink" Target="http://&#1101;&#1083;&#1077;&#1082;&#1090;&#1088;&#1086;-&#1084;&#1072;&#1088;&#1082;&#1077;&#1090;.&#1088;&#1092;/product/241434/koronka-burovaya-po-betonu-75mm-v-plastik-upakovke-spark-lux/" TargetMode="External"/><Relationship Id="rId_hyperlink_8023" Type="http://schemas.openxmlformats.org/officeDocument/2006/relationships/hyperlink" Target="http://&#1101;&#1083;&#1077;&#1082;&#1090;&#1088;&#1086;-&#1084;&#1072;&#1088;&#1082;&#1077;&#1090;.&#1088;&#1092;/product/246861/koronka-burovaya-po-betonu-75mm-v-plastik-upakovke-x-pert/" TargetMode="External"/><Relationship Id="rId_hyperlink_8024" Type="http://schemas.openxmlformats.org/officeDocument/2006/relationships/hyperlink" Target="http://&#1101;&#1083;&#1077;&#1082;&#1090;&#1088;&#1086;-&#1084;&#1072;&#1088;&#1082;&#1077;&#1090;.&#1088;&#1092;/product/246503/koronka-burovaya-po-betonu-80mm-v-plastik-upakovke-x-pert/" TargetMode="External"/><Relationship Id="rId_hyperlink_8025" Type="http://schemas.openxmlformats.org/officeDocument/2006/relationships/hyperlink" Target="http://&#1101;&#1083;&#1077;&#1082;&#1090;&#1088;&#1086;-&#1084;&#1072;&#1088;&#1082;&#1077;&#1090;.&#1088;&#1092;/product/247359/koronka-burovaya-po-betonu-90mm-v-plastik-upakovke-x-pert/" TargetMode="External"/><Relationship Id="rId_hyperlink_8026" Type="http://schemas.openxmlformats.org/officeDocument/2006/relationships/hyperlink" Target="http://&#1101;&#1083;&#1077;&#1082;&#1090;&#1088;&#1086;-&#1084;&#1072;&#1088;&#1082;&#1077;&#1090;.&#1088;&#1092;/product/138421/koronka-burovaya-sds-plus-hvostovik-v-sbore-65mm-lit/" TargetMode="External"/><Relationship Id="rId_hyperlink_8027" Type="http://schemas.openxmlformats.org/officeDocument/2006/relationships/hyperlink" Target="http://&#1101;&#1083;&#1077;&#1082;&#1090;&#1088;&#1086;-&#1084;&#1072;&#1088;&#1082;&#1077;&#1090;.&#1088;&#1092;/product/231863/koronka-po-betonu-falco-d68mm-v-sbore-654-069/" TargetMode="External"/><Relationship Id="rId_hyperlink_8028" Type="http://schemas.openxmlformats.org/officeDocument/2006/relationships/hyperlink" Target="http://&#1101;&#1083;&#1077;&#1082;&#1090;&#1088;&#1086;-&#1084;&#1072;&#1088;&#1082;&#1077;&#1090;.&#1088;&#1092;/product/250772/koronka-po-betonu-68mm-dlya-podrozetnikov-tverdosplavnye-rezcy-8-sht-smartbuy-pro-tools-sbt-pro-hdh-68/" TargetMode="External"/><Relationship Id="rId_hyperlink_8029" Type="http://schemas.openxmlformats.org/officeDocument/2006/relationships/hyperlink" Target="http://&#1101;&#1083;&#1077;&#1082;&#1090;&#1088;&#1086;-&#1084;&#1072;&#1088;&#1082;&#1077;&#1090;.&#1088;&#1092;/product/242195/nabor-burov-po-betonu-sds-pluss-tverdosplnak-5sht-100mm-d5d6160mmd6d8d10-keys-smartbuy-tools/" TargetMode="External"/><Relationship Id="rId_hyperlink_8030" Type="http://schemas.openxmlformats.org/officeDocument/2006/relationships/hyperlink" Target="http://&#1101;&#1083;&#1077;&#1082;&#1090;&#1088;&#1086;-&#1084;&#1072;&#1088;&#1082;&#1077;&#1090;.&#1088;&#1092;/product/246541/nabor-burov-po-betonu-dlya-perforatora-sds-plus-d-4-5-6-8-4-predmera-av-803504-av-steel/" TargetMode="External"/><Relationship Id="rId_hyperlink_8031" Type="http://schemas.openxmlformats.org/officeDocument/2006/relationships/hyperlink" Target="http://&#1101;&#1083;&#1077;&#1082;&#1090;&#1088;&#1086;-&#1084;&#1072;&#1088;&#1082;&#1077;&#1090;.&#1088;&#1092;/product/246542/nabor-burov-po-betonu-dlya-perforatora-sds-plus-d-5-6-8-10110mm-4-predmera-av-803514-av-steel/" TargetMode="External"/><Relationship Id="rId_hyperlink_8032" Type="http://schemas.openxmlformats.org/officeDocument/2006/relationships/hyperlink" Target="http://&#1101;&#1083;&#1077;&#1082;&#1090;&#1088;&#1086;-&#1084;&#1072;&#1088;&#1082;&#1077;&#1090;.&#1088;&#1092;/product/242006/sverlo-napravlyayuschee-8x100mm-dlya-koronki-po-betonu-fit/" TargetMode="External"/><Relationship Id="rId_hyperlink_8033" Type="http://schemas.openxmlformats.org/officeDocument/2006/relationships/hyperlink" Target="http://&#1101;&#1083;&#1077;&#1082;&#1090;&#1088;&#1086;-&#1084;&#1072;&#1088;&#1082;&#1077;&#1090;.&#1088;&#1092;/product/237696/sverlo-po-betonu-udarnoe-4x70mm-cutop-profi/" TargetMode="External"/><Relationship Id="rId_hyperlink_8034" Type="http://schemas.openxmlformats.org/officeDocument/2006/relationships/hyperlink" Target="http://&#1101;&#1083;&#1077;&#1082;&#1090;&#1088;&#1086;-&#1084;&#1072;&#1088;&#1082;&#1077;&#1090;.&#1088;&#1092;/product/237697/sverlo-po-betonu-udarnoe-5x150mm-cutop-profi/" TargetMode="External"/><Relationship Id="rId_hyperlink_8035" Type="http://schemas.openxmlformats.org/officeDocument/2006/relationships/hyperlink" Target="http://&#1101;&#1083;&#1077;&#1082;&#1090;&#1088;&#1086;-&#1084;&#1072;&#1088;&#1082;&#1077;&#1090;.&#1088;&#1092;/product/237698/sverlo-po-betonu-udarnoe-5x85mm-cutop-profi/" TargetMode="External"/><Relationship Id="rId_hyperlink_8036" Type="http://schemas.openxmlformats.org/officeDocument/2006/relationships/hyperlink" Target="http://&#1101;&#1083;&#1077;&#1082;&#1090;&#1088;&#1086;-&#1084;&#1072;&#1088;&#1082;&#1077;&#1090;.&#1088;&#1092;/product/237699/sverlo-po-betonu-udarnoe-6x100mm-cutop-profi-51-6100/" TargetMode="External"/><Relationship Id="rId_hyperlink_8037" Type="http://schemas.openxmlformats.org/officeDocument/2006/relationships/hyperlink" Target="http://&#1101;&#1083;&#1077;&#1082;&#1090;&#1088;&#1086;-&#1084;&#1072;&#1088;&#1082;&#1077;&#1090;.&#1088;&#1092;/product/237700/sverlo-po-betonu-udarnoe-6x150mm-cutop-profi/" TargetMode="External"/><Relationship Id="rId_hyperlink_8038" Type="http://schemas.openxmlformats.org/officeDocument/2006/relationships/hyperlink" Target="http://&#1101;&#1083;&#1077;&#1082;&#1090;&#1088;&#1086;-&#1084;&#1072;&#1088;&#1082;&#1077;&#1090;.&#1088;&#1092;/product/237701/sverlo-po-betonu-udarnoe-8x110mm-cutop-profi-51-8110/" TargetMode="External"/><Relationship Id="rId_hyperlink_8039" Type="http://schemas.openxmlformats.org/officeDocument/2006/relationships/hyperlink" Target="http://&#1101;&#1083;&#1077;&#1082;&#1090;&#1088;&#1086;-&#1084;&#1072;&#1088;&#1082;&#1077;&#1090;.&#1088;&#1092;/product/237702/sverlo-po-betonu-udarnoe-8x200mm-cutop-profi-51-8200/" TargetMode="External"/><Relationship Id="rId_hyperlink_8040" Type="http://schemas.openxmlformats.org/officeDocument/2006/relationships/hyperlink" Target="http://&#1101;&#1083;&#1077;&#1082;&#1090;&#1088;&#1086;-&#1084;&#1072;&#1088;&#1082;&#1077;&#1090;.&#1088;&#1092;/product/191628/sverlo-po-betonu-udarnoe-12-120mm-1sht-stayer-master-germaniya/" TargetMode="External"/><Relationship Id="rId_hyperlink_8041" Type="http://schemas.openxmlformats.org/officeDocument/2006/relationships/hyperlink" Target="http://&#1101;&#1083;&#1077;&#1082;&#1090;&#1088;&#1086;-&#1084;&#1072;&#1088;&#1082;&#1077;&#1090;.&#1088;&#1092;/product/242007/hvostovik-sds-plus-dlya-koronok-po-betonu-rezba-m22-dlina-100mm-fit/" TargetMode="External"/><Relationship Id="rId_hyperlink_8042" Type="http://schemas.openxmlformats.org/officeDocument/2006/relationships/hyperlink" Target="http://&#1101;&#1083;&#1077;&#1082;&#1090;&#1088;&#1086;-&#1084;&#1072;&#1088;&#1082;&#1077;&#1090;.&#1088;&#1092;/product/228013/shablon-dlya-razmetki-otverstiy-pod-montazhnye-korobki-tdm-sq1407-0001/" TargetMode="External"/><Relationship Id="rId_hyperlink_8043" Type="http://schemas.openxmlformats.org/officeDocument/2006/relationships/hyperlink" Target="http://&#1101;&#1083;&#1077;&#1082;&#1090;&#1088;&#1086;-&#1084;&#1072;&#1088;&#1082;&#1077;&#1090;.&#1088;&#1092;/product/135668/ekstraktor-dlya-shurupov-boltov-vintov-nabor-5sht/" TargetMode="External"/><Relationship Id="rId_hyperlink_8044" Type="http://schemas.openxmlformats.org/officeDocument/2006/relationships/hyperlink" Target="http://&#1101;&#1083;&#1077;&#1082;&#1090;&#1088;&#1086;-&#1084;&#1072;&#1088;&#1082;&#1077;&#1090;.&#1088;&#1092;/product/230841/ekstraktor-dlya-shurupov-boltov-vintov-nabor-5sht-fit-36436/" TargetMode="External"/><Relationship Id="rId_hyperlink_8045" Type="http://schemas.openxmlformats.org/officeDocument/2006/relationships/hyperlink" Target="http://&#1101;&#1083;&#1077;&#1082;&#1090;&#1088;&#1086;-&#1084;&#1072;&#1088;&#1082;&#1077;&#1090;.&#1088;&#1092;/product/246980/multiinstrument-skladnoy-sledopyt-pf-mt-04/" TargetMode="External"/><Relationship Id="rId_hyperlink_8046" Type="http://schemas.openxmlformats.org/officeDocument/2006/relationships/hyperlink" Target="http://&#1101;&#1083;&#1077;&#1082;&#1090;&#1088;&#1086;-&#1084;&#1072;&#1088;&#1082;&#1077;&#1090;.&#1088;&#1092;/product/246981/multiinstrument-skladnoy-sledopyt-pf-mt-07/" TargetMode="External"/><Relationship Id="rId_hyperlink_8047" Type="http://schemas.openxmlformats.org/officeDocument/2006/relationships/hyperlink" Target="http://&#1101;&#1083;&#1077;&#1082;&#1090;&#1088;&#1086;-&#1084;&#1072;&#1088;&#1082;&#1077;&#1090;.&#1088;&#1092;/product/246979/multiinstrument-skladnoy-sledopyt-pf-mt-15/" TargetMode="External"/><Relationship Id="rId_hyperlink_8048" Type="http://schemas.openxmlformats.org/officeDocument/2006/relationships/hyperlink" Target="http://&#1101;&#1083;&#1077;&#1082;&#1090;&#1088;&#1086;-&#1084;&#1072;&#1088;&#1082;&#1077;&#1090;.&#1088;&#1092;/product/246982/multiinstrument-skladnoy-sledopyt-pf-mt-17/" TargetMode="External"/><Relationship Id="rId_hyperlink_8049" Type="http://schemas.openxmlformats.org/officeDocument/2006/relationships/hyperlink" Target="http://&#1101;&#1083;&#1077;&#1082;&#1090;&#1088;&#1086;-&#1084;&#1072;&#1088;&#1082;&#1077;&#1090;.&#1088;&#1092;/product/250224/kamen-tochilnyy-dmyasorubki-eskort-2006-131669/" TargetMode="External"/><Relationship Id="rId_hyperlink_8050" Type="http://schemas.openxmlformats.org/officeDocument/2006/relationships/hyperlink" Target="http://&#1101;&#1083;&#1077;&#1082;&#1090;&#1088;&#1086;-&#1084;&#1072;&#1088;&#1082;&#1077;&#1090;.&#1088;&#1092;/product/235253/nozh-patriot-85225sm-babochka/" TargetMode="External"/><Relationship Id="rId_hyperlink_8051" Type="http://schemas.openxmlformats.org/officeDocument/2006/relationships/hyperlink" Target="http://&#1101;&#1083;&#1077;&#1082;&#1090;&#1088;&#1086;-&#1084;&#1072;&#1088;&#1082;&#1077;&#1090;.&#1088;&#1092;/product/235254/nozh-patriot-85225sm-babochka/" TargetMode="External"/><Relationship Id="rId_hyperlink_8052" Type="http://schemas.openxmlformats.org/officeDocument/2006/relationships/hyperlink" Target="http://&#1101;&#1083;&#1077;&#1082;&#1090;&#1088;&#1086;-&#1084;&#1072;&#1088;&#1082;&#1077;&#1090;.&#1088;&#1092;/product/235255/nozh-patriot-85225sm-babochka/" TargetMode="External"/><Relationship Id="rId_hyperlink_8053" Type="http://schemas.openxmlformats.org/officeDocument/2006/relationships/hyperlink" Target="http://&#1101;&#1083;&#1077;&#1082;&#1090;&#1088;&#1086;-&#1084;&#1072;&#1088;&#1082;&#1077;&#1090;.&#1088;&#1092;/product/235256/nozh-patriot-85225sm-babochka/" TargetMode="External"/><Relationship Id="rId_hyperlink_8054" Type="http://schemas.openxmlformats.org/officeDocument/2006/relationships/hyperlink" Target="http://&#1101;&#1083;&#1077;&#1082;&#1090;&#1088;&#1086;-&#1084;&#1072;&#1088;&#1082;&#1077;&#1090;.&#1088;&#1092;/product/235260/nozh-patriot-85225sm-babochka/" TargetMode="External"/><Relationship Id="rId_hyperlink_8055" Type="http://schemas.openxmlformats.org/officeDocument/2006/relationships/hyperlink" Target="http://&#1101;&#1083;&#1077;&#1082;&#1090;&#1088;&#1086;-&#1084;&#1072;&#1088;&#1082;&#1077;&#1090;.&#1088;&#1092;/product/235250/nozh-patriot-924sm-babochka/" TargetMode="External"/><Relationship Id="rId_hyperlink_8056" Type="http://schemas.openxmlformats.org/officeDocument/2006/relationships/hyperlink" Target="http://&#1101;&#1083;&#1077;&#1082;&#1090;&#1088;&#1086;-&#1084;&#1072;&#1088;&#1082;&#1077;&#1090;.&#1088;&#1092;/product/167892/nozh-patriot-pt-trk19-s-fonarikom-8521sm/" TargetMode="External"/><Relationship Id="rId_hyperlink_8057" Type="http://schemas.openxmlformats.org/officeDocument/2006/relationships/hyperlink" Target="http://&#1101;&#1083;&#1077;&#1082;&#1090;&#1088;&#1086;-&#1084;&#1072;&#1088;&#1082;&#1077;&#1090;.&#1088;&#1092;/product/167893/nozh-patriot-pt-trk20-s-klipsoy-6155sm/" TargetMode="External"/><Relationship Id="rId_hyperlink_8058" Type="http://schemas.openxmlformats.org/officeDocument/2006/relationships/hyperlink" Target="http://&#1101;&#1083;&#1077;&#1082;&#1090;&#1088;&#1086;-&#1084;&#1072;&#1088;&#1082;&#1077;&#1090;.&#1088;&#1092;/product/167894/nozh-patriot-pt-trk21-s-klipsoy-6155sm/" TargetMode="External"/><Relationship Id="rId_hyperlink_8059" Type="http://schemas.openxmlformats.org/officeDocument/2006/relationships/hyperlink" Target="http://&#1101;&#1083;&#1077;&#1082;&#1090;&#1088;&#1086;-&#1084;&#1072;&#1088;&#1082;&#1077;&#1090;.&#1088;&#1092;/product/167895/nozh-patriot-pt-trk22-ht-108-s-klipsoy-717sm/" TargetMode="External"/><Relationship Id="rId_hyperlink_8060" Type="http://schemas.openxmlformats.org/officeDocument/2006/relationships/hyperlink" Target="http://&#1101;&#1083;&#1077;&#1082;&#1090;&#1088;&#1086;-&#1084;&#1072;&#1088;&#1082;&#1077;&#1090;.&#1088;&#1092;/product/167896/nozh-patriot-pt-trk23-s-klipsoy-6155sm/" TargetMode="External"/><Relationship Id="rId_hyperlink_8061" Type="http://schemas.openxmlformats.org/officeDocument/2006/relationships/hyperlink" Target="http://&#1101;&#1083;&#1077;&#1082;&#1090;&#1088;&#1086;-&#1084;&#1072;&#1088;&#1082;&#1077;&#1090;.&#1088;&#1092;/product/226820/nozh-patriot-pt-trk30-s-klipsoy/" TargetMode="External"/><Relationship Id="rId_hyperlink_8062" Type="http://schemas.openxmlformats.org/officeDocument/2006/relationships/hyperlink" Target="http://&#1101;&#1083;&#1077;&#1082;&#1090;&#1088;&#1086;-&#1084;&#1072;&#1088;&#1082;&#1077;&#1090;.&#1088;&#1092;/product/167899/nozh-patriot-pt-trk47/" TargetMode="External"/><Relationship Id="rId_hyperlink_8063" Type="http://schemas.openxmlformats.org/officeDocument/2006/relationships/hyperlink" Target="http://&#1101;&#1083;&#1077;&#1082;&#1090;&#1088;&#1086;-&#1084;&#1072;&#1088;&#1082;&#1077;&#1090;.&#1088;&#1092;/product/229858/nozh-patriot-pt-trk48/" TargetMode="External"/><Relationship Id="rId_hyperlink_8064" Type="http://schemas.openxmlformats.org/officeDocument/2006/relationships/hyperlink" Target="http://&#1101;&#1083;&#1077;&#1082;&#1090;&#1088;&#1086;-&#1084;&#1072;&#1088;&#1082;&#1077;&#1090;.&#1088;&#1092;/product/239001/nozh-skladnoy-2001/" TargetMode="External"/><Relationship Id="rId_hyperlink_8065" Type="http://schemas.openxmlformats.org/officeDocument/2006/relationships/hyperlink" Target="http://&#1101;&#1083;&#1077;&#1082;&#1090;&#1088;&#1086;-&#1084;&#1072;&#1088;&#1082;&#1077;&#1090;.&#1088;&#1092;/product/239003/nozh-skladnoy-2003/" TargetMode="External"/><Relationship Id="rId_hyperlink_8066" Type="http://schemas.openxmlformats.org/officeDocument/2006/relationships/hyperlink" Target="http://&#1101;&#1083;&#1077;&#1082;&#1090;&#1088;&#1086;-&#1084;&#1072;&#1088;&#1082;&#1077;&#1090;.&#1088;&#1092;/product/239004/nozh-skladnoy-2006/" TargetMode="External"/><Relationship Id="rId_hyperlink_8067" Type="http://schemas.openxmlformats.org/officeDocument/2006/relationships/hyperlink" Target="http://&#1101;&#1083;&#1077;&#1082;&#1090;&#1088;&#1086;-&#1084;&#1072;&#1088;&#1082;&#1077;&#1090;.&#1088;&#1092;/product/239006/nozh-skladnoy-2012/" TargetMode="External"/><Relationship Id="rId_hyperlink_8068" Type="http://schemas.openxmlformats.org/officeDocument/2006/relationships/hyperlink" Target="http://&#1101;&#1083;&#1077;&#1082;&#1090;&#1088;&#1086;-&#1084;&#1072;&#1088;&#1082;&#1077;&#1090;.&#1088;&#1092;/product/248565/nozh-skladnoy-2015/" TargetMode="External"/><Relationship Id="rId_hyperlink_8069" Type="http://schemas.openxmlformats.org/officeDocument/2006/relationships/hyperlink" Target="http://&#1101;&#1083;&#1077;&#1082;&#1090;&#1088;&#1086;-&#1084;&#1072;&#1088;&#1082;&#1077;&#1090;.&#1088;&#1092;/product/239008/nozh-skladnoy-2016/" TargetMode="External"/><Relationship Id="rId_hyperlink_8070" Type="http://schemas.openxmlformats.org/officeDocument/2006/relationships/hyperlink" Target="http://&#1101;&#1083;&#1077;&#1082;&#1090;&#1088;&#1086;-&#1084;&#1072;&#1088;&#1082;&#1077;&#1090;.&#1088;&#1092;/product/226501/nozh-skladnoy-2017/" TargetMode="External"/><Relationship Id="rId_hyperlink_8071" Type="http://schemas.openxmlformats.org/officeDocument/2006/relationships/hyperlink" Target="http://&#1101;&#1083;&#1077;&#1082;&#1090;&#1088;&#1086;-&#1084;&#1072;&#1088;&#1082;&#1077;&#1090;.&#1088;&#1092;/product/234556/nozh-skladnoy-2018/" TargetMode="External"/><Relationship Id="rId_hyperlink_8072" Type="http://schemas.openxmlformats.org/officeDocument/2006/relationships/hyperlink" Target="http://&#1101;&#1083;&#1077;&#1082;&#1090;&#1088;&#1086;-&#1084;&#1072;&#1088;&#1082;&#1077;&#1090;.&#1088;&#1092;/product/248563/nozh-skladnoy-2026/" TargetMode="External"/><Relationship Id="rId_hyperlink_8073" Type="http://schemas.openxmlformats.org/officeDocument/2006/relationships/hyperlink" Target="http://&#1101;&#1083;&#1077;&#1082;&#1090;&#1088;&#1086;-&#1084;&#1072;&#1088;&#1082;&#1077;&#1090;.&#1088;&#1092;/product/226504/nozh-skladnoy-2029t/" TargetMode="External"/><Relationship Id="rId_hyperlink_8074" Type="http://schemas.openxmlformats.org/officeDocument/2006/relationships/hyperlink" Target="http://&#1101;&#1083;&#1077;&#1082;&#1090;&#1088;&#1086;-&#1084;&#1072;&#1088;&#1082;&#1077;&#1090;.&#1088;&#1092;/product/248564/nozh-skladnoy-2038/" TargetMode="External"/><Relationship Id="rId_hyperlink_8075" Type="http://schemas.openxmlformats.org/officeDocument/2006/relationships/hyperlink" Target="http://&#1101;&#1083;&#1077;&#1082;&#1090;&#1088;&#1086;-&#1084;&#1072;&#1088;&#1082;&#1077;&#1090;.&#1088;&#1092;/product/239014/nozh-skladnoy-2039/" TargetMode="External"/><Relationship Id="rId_hyperlink_8076" Type="http://schemas.openxmlformats.org/officeDocument/2006/relationships/hyperlink" Target="http://&#1101;&#1083;&#1077;&#1082;&#1090;&#1088;&#1086;-&#1084;&#1072;&#1088;&#1082;&#1077;&#1090;.&#1088;&#1092;/product/239016/nozh-skladnoy-2041/" TargetMode="External"/><Relationship Id="rId_hyperlink_8077" Type="http://schemas.openxmlformats.org/officeDocument/2006/relationships/hyperlink" Target="http://&#1101;&#1083;&#1077;&#1082;&#1090;&#1088;&#1086;-&#1084;&#1072;&#1088;&#1082;&#1077;&#1090;.&#1088;&#1092;/product/237654/nozh-skladnoy-2389/" TargetMode="External"/><Relationship Id="rId_hyperlink_8078" Type="http://schemas.openxmlformats.org/officeDocument/2006/relationships/hyperlink" Target="http://&#1101;&#1083;&#1077;&#1082;&#1090;&#1088;&#1086;-&#1084;&#1072;&#1088;&#1082;&#1077;&#1090;.&#1088;&#1092;/product/226489/nozh-skladnoy-gl-08/" TargetMode="External"/><Relationship Id="rId_hyperlink_8079" Type="http://schemas.openxmlformats.org/officeDocument/2006/relationships/hyperlink" Target="http://&#1101;&#1083;&#1077;&#1082;&#1090;&#1088;&#1086;-&#1084;&#1072;&#1088;&#1082;&#1077;&#1090;.&#1088;&#1092;/product/243524/nozh-turisticheskiy-s-koburoy-1023sm-patriot-pt-trk99/" TargetMode="External"/><Relationship Id="rId_hyperlink_8080" Type="http://schemas.openxmlformats.org/officeDocument/2006/relationships/hyperlink" Target="http://&#1101;&#1083;&#1077;&#1082;&#1090;&#1088;&#1086;-&#1084;&#1072;&#1088;&#1082;&#1077;&#1090;.&#1088;&#1092;/product/244860/nozh-turisticheskiy-s-koburoy-1027sm-patriot-pt-trk106/" TargetMode="External"/><Relationship Id="rId_hyperlink_8081" Type="http://schemas.openxmlformats.org/officeDocument/2006/relationships/hyperlink" Target="http://&#1101;&#1083;&#1077;&#1082;&#1090;&#1088;&#1086;-&#1084;&#1072;&#1088;&#1082;&#1077;&#1090;.&#1088;&#1092;/product/244861/nozh-turisticheskiy-s-koburoy-1027sm-patriot-pt-trk107/" TargetMode="External"/><Relationship Id="rId_hyperlink_8082" Type="http://schemas.openxmlformats.org/officeDocument/2006/relationships/hyperlink" Target="http://&#1101;&#1083;&#1077;&#1082;&#1090;&#1088;&#1086;-&#1084;&#1072;&#1088;&#1082;&#1077;&#1090;.&#1088;&#1092;/product/245306/nozhetochka-hck-168-3v1-s-2h-kompruchkoy-v-korobke-hh-01/" TargetMode="External"/><Relationship Id="rId_hyperlink_8083" Type="http://schemas.openxmlformats.org/officeDocument/2006/relationships/hyperlink" Target="http://&#1101;&#1083;&#1077;&#1082;&#1090;&#1088;&#1086;-&#1084;&#1072;&#1088;&#1082;&#1077;&#1090;.&#1088;&#1092;/product/226825/nozhetochka-ks-1-plastik-metall-tochilnyy-kamen-1789-mallony/" TargetMode="External"/><Relationship Id="rId_hyperlink_8084" Type="http://schemas.openxmlformats.org/officeDocument/2006/relationships/hyperlink" Target="http://&#1101;&#1083;&#1077;&#1082;&#1090;&#1088;&#1086;-&#1084;&#1072;&#1088;&#1082;&#1077;&#1090;.&#1088;&#1092;/product/245305/nozhetochka-mehanicheskaya-na-prisoske-blister-bx-01/" TargetMode="External"/><Relationship Id="rId_hyperlink_8085" Type="http://schemas.openxmlformats.org/officeDocument/2006/relationships/hyperlink" Target="http://&#1101;&#1083;&#1077;&#1082;&#1090;&#1088;&#1086;-&#1084;&#1072;&#1088;&#1082;&#1077;&#1090;.&#1088;&#1092;/product/245304/nozhetochka-elektricheskaya-electricmanual-knife-sharpener-2v1/" TargetMode="External"/><Relationship Id="rId_hyperlink_8086" Type="http://schemas.openxmlformats.org/officeDocument/2006/relationships/hyperlink" Target="http://&#1101;&#1083;&#1077;&#1082;&#1090;&#1088;&#1086;-&#1084;&#1072;&#1088;&#1082;&#1077;&#1090;.&#1088;&#1092;/product/242844/lezvie-smennoe-segmentirovannoe-x-pert-25mm-10sht/" TargetMode="External"/><Relationship Id="rId_hyperlink_8087" Type="http://schemas.openxmlformats.org/officeDocument/2006/relationships/hyperlink" Target="http://&#1101;&#1083;&#1077;&#1082;&#1090;&#1088;&#1086;-&#1084;&#1072;&#1088;&#1082;&#1077;&#1090;.&#1088;&#1092;/product/248692/lezvie-smennoe-segmentirovannoe-x-pert-25mm-10sht-xp-kb2510/" TargetMode="External"/><Relationship Id="rId_hyperlink_8088" Type="http://schemas.openxmlformats.org/officeDocument/2006/relationships/hyperlink" Target="http://&#1101;&#1083;&#1077;&#1082;&#1090;&#1088;&#1086;-&#1084;&#1072;&#1088;&#1082;&#1077;&#1090;.&#1088;&#1092;/product/249139/lezvie-smennoe-segmentirovannoe-x-pert-s-voroneniem-9mm-10sht-v-upak-cena-za-up-xp-cbb0910/" TargetMode="External"/><Relationship Id="rId_hyperlink_8089" Type="http://schemas.openxmlformats.org/officeDocument/2006/relationships/hyperlink" Target="http://&#1101;&#1083;&#1077;&#1082;&#1090;&#1088;&#1086;-&#1084;&#1072;&#1088;&#1082;&#1077;&#1090;.&#1088;&#1092;/product/242196/lezviya-dlya-nozha-9-mm-dlya-nozhey-stroitelnyh-otlam-zaostr-torec-10-sht-smartbuy-tools-sbt-skt-9300/" TargetMode="External"/><Relationship Id="rId_hyperlink_8090" Type="http://schemas.openxmlformats.org/officeDocument/2006/relationships/hyperlink" Target="http://&#1101;&#1083;&#1077;&#1082;&#1090;&#1088;&#1086;-&#1084;&#1072;&#1088;&#1082;&#1077;&#1090;.&#1088;&#1092;/product/227257/lezviya-dlya-nozha-18mm-trapecievidnoe-10sht-smartbuy-sbt-skt-18/" TargetMode="External"/><Relationship Id="rId_hyperlink_8091" Type="http://schemas.openxmlformats.org/officeDocument/2006/relationships/hyperlink" Target="http://&#1101;&#1083;&#1077;&#1082;&#1090;&#1088;&#1086;-&#1084;&#1072;&#1088;&#1082;&#1077;&#1090;.&#1088;&#1092;/product/242451/lezviya-dlya-nozha-tehnicheskogo-18mm-10sht-v-bokse-lit/" TargetMode="External"/><Relationship Id="rId_hyperlink_8092" Type="http://schemas.openxmlformats.org/officeDocument/2006/relationships/hyperlink" Target="http://&#1101;&#1083;&#1077;&#1082;&#1090;&#1088;&#1086;-&#1084;&#1072;&#1088;&#1082;&#1077;&#1090;.&#1088;&#1092;/product/176642/lezviya-dlya-nozha-tehnicheskogo-18mm-10sht-v-bokse-fit-10418/" TargetMode="External"/><Relationship Id="rId_hyperlink_8093" Type="http://schemas.openxmlformats.org/officeDocument/2006/relationships/hyperlink" Target="http://&#1101;&#1083;&#1077;&#1082;&#1090;&#1088;&#1086;-&#1084;&#1072;&#1088;&#1082;&#1077;&#1090;.&#1088;&#1092;/product/138395/lezviya-dlya-nozha-tehnicheskogo-25mm-5sht-kriogennaya-zakalka-chernenye/" TargetMode="External"/><Relationship Id="rId_hyperlink_8094" Type="http://schemas.openxmlformats.org/officeDocument/2006/relationships/hyperlink" Target="http://&#1101;&#1083;&#1077;&#1082;&#1090;&#1088;&#1086;-&#1084;&#1072;&#1088;&#1082;&#1077;&#1090;.&#1088;&#1092;/product/232494/lezviya-dlya-nozha-tehnicheskogo-9mm-10sht-fit-10401/" TargetMode="External"/><Relationship Id="rId_hyperlink_8095" Type="http://schemas.openxmlformats.org/officeDocument/2006/relationships/hyperlink" Target="http://&#1101;&#1083;&#1077;&#1082;&#1090;&#1088;&#1086;-&#1084;&#1072;&#1088;&#1082;&#1077;&#1090;.&#1088;&#1092;/product/225669/lezviya-dlya-nozha-tehnicheskogo-9mm-10sht-mos-10405/" TargetMode="External"/><Relationship Id="rId_hyperlink_8096" Type="http://schemas.openxmlformats.org/officeDocument/2006/relationships/hyperlink" Target="http://&#1101;&#1083;&#1077;&#1082;&#1090;&#1088;&#1086;-&#1084;&#1072;&#1088;&#1082;&#1077;&#1090;.&#1088;&#1092;/product/235520/nabor-nozhey-918mm-s-zapasnymi-lezviyami-smartbuy-sbt-skn-2p1/" TargetMode="External"/><Relationship Id="rId_hyperlink_8097" Type="http://schemas.openxmlformats.org/officeDocument/2006/relationships/hyperlink" Target="http://&#1101;&#1083;&#1077;&#1082;&#1090;&#1088;&#1086;-&#1084;&#1072;&#1088;&#1082;&#1077;&#1090;.&#1088;&#1092;/product/250027/nabor-nozhey-kancelyarskih-9mm-18-mm-x-pert-1-voronennoe-lezvie-xp-cn1011/" TargetMode="External"/><Relationship Id="rId_hyperlink_8098" Type="http://schemas.openxmlformats.org/officeDocument/2006/relationships/hyperlink" Target="http://&#1101;&#1083;&#1077;&#1082;&#1090;&#1088;&#1086;-&#1084;&#1072;&#1088;&#1082;&#1077;&#1090;.&#1088;&#1092;/product/247267/nozh-kancelyarskiy-18-mm-x-pert-plastikovyy-korpus-1-voronennoe-lezvie-xp-ck-203/" TargetMode="External"/><Relationship Id="rId_hyperlink_8099" Type="http://schemas.openxmlformats.org/officeDocument/2006/relationships/hyperlink" Target="http://&#1101;&#1083;&#1077;&#1082;&#1090;&#1088;&#1086;-&#1084;&#1072;&#1088;&#1082;&#1077;&#1090;.&#1088;&#1092;/product/247325/nozh-kancelyarskiy-18-mm-x-pert-plastikovyy-korpus-1-voronennoe-lezvie-xp-ck-253/" TargetMode="External"/><Relationship Id="rId_hyperlink_8100" Type="http://schemas.openxmlformats.org/officeDocument/2006/relationships/hyperlink" Target="http://&#1101;&#1083;&#1077;&#1082;&#1090;&#1088;&#1086;-&#1084;&#1072;&#1088;&#1082;&#1077;&#1090;.&#1088;&#1092;/product/250028/nozh-kancelyarskiy-18-mm-x-pert-plastikovyy-korpus-2-voronennyh-lezviya-xp-sk196/" TargetMode="External"/><Relationship Id="rId_hyperlink_8101" Type="http://schemas.openxmlformats.org/officeDocument/2006/relationships/hyperlink" Target="http://&#1101;&#1083;&#1077;&#1082;&#1090;&#1088;&#1086;-&#1084;&#1072;&#1088;&#1082;&#1077;&#1090;.&#1088;&#1092;/product/250030/nozh-kancelyarskiy-18-mm-x-pert-prorezinennyy-korpus-1-voronennoe-lezvie-xp-sk197/" TargetMode="External"/><Relationship Id="rId_hyperlink_8102" Type="http://schemas.openxmlformats.org/officeDocument/2006/relationships/hyperlink" Target="http://&#1101;&#1083;&#1077;&#1082;&#1090;&#1088;&#1086;-&#1084;&#1072;&#1088;&#1082;&#1077;&#1090;.&#1088;&#1092;/product/250479/nozh-kancelyarskiy-25-mm-x-pert-plastikovyy-korpus-1-voronennoe-lezvie-xp-ck-253/" TargetMode="External"/><Relationship Id="rId_hyperlink_8103" Type="http://schemas.openxmlformats.org/officeDocument/2006/relationships/hyperlink" Target="http://&#1101;&#1083;&#1077;&#1082;&#1090;&#1088;&#1086;-&#1084;&#1072;&#1088;&#1082;&#1077;&#1090;.&#1088;&#1092;/product/236374/nozh-sapozhnyy-41610/" TargetMode="External"/><Relationship Id="rId_hyperlink_8104" Type="http://schemas.openxmlformats.org/officeDocument/2006/relationships/hyperlink" Target="http://&#1101;&#1083;&#1077;&#1082;&#1090;&#1088;&#1086;-&#1084;&#1072;&#1088;&#1082;&#1077;&#1090;.&#1088;&#1092;/product/225917/nozh-stroitelnyy-100mm-nerzh-stal-plastik-ruchka-10608/" TargetMode="External"/><Relationship Id="rId_hyperlink_8105" Type="http://schemas.openxmlformats.org/officeDocument/2006/relationships/hyperlink" Target="http://&#1101;&#1083;&#1077;&#1082;&#1090;&#1088;&#1086;-&#1084;&#1072;&#1088;&#1082;&#1077;&#1090;.&#1088;&#1092;/product/227262/nozh-stroitelnyy-18mm-smartbuy-alyum-poroshkovyy-korpus/" TargetMode="External"/><Relationship Id="rId_hyperlink_8106" Type="http://schemas.openxmlformats.org/officeDocument/2006/relationships/hyperlink" Target="http://&#1101;&#1083;&#1077;&#1082;&#1090;&#1088;&#1086;-&#1084;&#1072;&#1088;&#1082;&#1077;&#1090;.&#1088;&#1092;/product/248286/nozh-stroitelnyy-25mm-smartbuy-otlamyvayuschiesya-prorezinennyy/" TargetMode="External"/><Relationship Id="rId_hyperlink_8107" Type="http://schemas.openxmlformats.org/officeDocument/2006/relationships/hyperlink" Target="http://&#1101;&#1083;&#1077;&#1082;&#1090;&#1088;&#1086;-&#1084;&#1072;&#1088;&#1082;&#1077;&#1090;.&#1088;&#1092;/product/248287/nozh-stroitelnyy-9mm-smartbuy-plastikovyy-sk5/" TargetMode="External"/><Relationship Id="rId_hyperlink_8108" Type="http://schemas.openxmlformats.org/officeDocument/2006/relationships/hyperlink" Target="http://&#1101;&#1083;&#1077;&#1082;&#1090;&#1088;&#1086;-&#1084;&#1072;&#1088;&#1082;&#1077;&#1090;.&#1088;&#1092;/product/227263/nozh-stroitelnyy-smartbuy-trapecievidnoe-lezvie-prorezinennyy-stalnoy-korpus/" TargetMode="External"/><Relationship Id="rId_hyperlink_8109" Type="http://schemas.openxmlformats.org/officeDocument/2006/relationships/hyperlink" Target="http://&#1101;&#1083;&#1077;&#1082;&#1090;&#1088;&#1086;-&#1084;&#1072;&#1088;&#1082;&#1077;&#1090;.&#1088;&#1092;/product/250349/nozh-stroitelnyy-smartbuy-trapecievidnoe-lezvie-skladnoy-5-smennyh-lezviy/" TargetMode="External"/><Relationship Id="rId_hyperlink_8110" Type="http://schemas.openxmlformats.org/officeDocument/2006/relationships/hyperlink" Target="http://&#1101;&#1083;&#1077;&#1082;&#1090;&#1088;&#1086;-&#1084;&#1072;&#1088;&#1082;&#1077;&#1090;.&#1088;&#1092;/product/225670/nozh-stroitelnyy-nerzh-stal-lineyka-na-lezvii-plastik-ruchka-10622/" TargetMode="External"/><Relationship Id="rId_hyperlink_8111" Type="http://schemas.openxmlformats.org/officeDocument/2006/relationships/hyperlink" Target="http://&#1101;&#1083;&#1077;&#1082;&#1090;&#1088;&#1086;-&#1084;&#1072;&#1088;&#1082;&#1077;&#1090;.&#1088;&#1092;/product/219296/nozh-tehnicheskiy-s-vydvizhnym-lezviem-18mm-tehno-metalkorpus-metalicheskiy-fiksator-10171/" TargetMode="External"/><Relationship Id="rId_hyperlink_8112" Type="http://schemas.openxmlformats.org/officeDocument/2006/relationships/hyperlink" Target="http://&#1101;&#1083;&#1077;&#1082;&#1090;&#1088;&#1086;-&#1084;&#1072;&#1088;&#1082;&#1077;&#1090;.&#1088;&#1092;/product/243282/nozh-tehnicheskiy-s-vydvizhnym-lezviem-18mm-plastikovyy-korpus-rlinxin-rx-309/" TargetMode="External"/><Relationship Id="rId_hyperlink_8113" Type="http://schemas.openxmlformats.org/officeDocument/2006/relationships/hyperlink" Target="http://&#1101;&#1083;&#1077;&#1082;&#1090;&#1088;&#1086;-&#1084;&#1072;&#1088;&#1082;&#1077;&#1090;.&#1088;&#1092;/product/228761/nozh-tehnicheskiy-s-vydvizhnym-lezviem-18mm-usilennyy-fit10252/" TargetMode="External"/><Relationship Id="rId_hyperlink_8114" Type="http://schemas.openxmlformats.org/officeDocument/2006/relationships/hyperlink" Target="http://&#1101;&#1083;&#1077;&#1082;&#1090;&#1088;&#1086;-&#1084;&#1072;&#1088;&#1082;&#1077;&#1090;.&#1088;&#1092;/product/219294/nozh-tehnicheskiy-s-vydvizhnym-lezviem-18mm-usilennyy-kursstayl-10170/" TargetMode="External"/><Relationship Id="rId_hyperlink_8115" Type="http://schemas.openxmlformats.org/officeDocument/2006/relationships/hyperlink" Target="http://&#1101;&#1083;&#1077;&#1082;&#1090;&#1088;&#1086;-&#1084;&#1072;&#1088;&#1082;&#1077;&#1090;.&#1088;&#1092;/product/217820/nozh-tehnicheskiy-s-vydvizhnym-lezviem-18mm-usilennyy-s-vraschayuschimsya-prizhimom-fit-it-10238/" TargetMode="External"/><Relationship Id="rId_hyperlink_8116" Type="http://schemas.openxmlformats.org/officeDocument/2006/relationships/hyperlink" Target="http://&#1101;&#1083;&#1077;&#1082;&#1090;&#1088;&#1086;-&#1084;&#1072;&#1088;&#1082;&#1077;&#1090;.&#1088;&#1092;/product/219295/nozh-tehnicheskiy-s-vydvizhnym-lezviem-18mm-usilennyy-prorezinenyy-trend/" TargetMode="External"/><Relationship Id="rId_hyperlink_8117" Type="http://schemas.openxmlformats.org/officeDocument/2006/relationships/hyperlink" Target="http://&#1101;&#1083;&#1077;&#1082;&#1090;&#1088;&#1086;-&#1084;&#1072;&#1088;&#1082;&#1077;&#1090;.&#1088;&#1092;/product/217817/nozh-tehnicheskiy-s-vydvizhnym-lezviem-25mm-usilennyy-s-vraschayuschimsya-prizhimom-fit-it-10326/" TargetMode="External"/><Relationship Id="rId_hyperlink_8118" Type="http://schemas.openxmlformats.org/officeDocument/2006/relationships/hyperlink" Target="http://&#1101;&#1083;&#1077;&#1082;&#1090;&#1088;&#1086;-&#1084;&#1072;&#1088;&#1082;&#1077;&#1090;.&#1088;&#1092;/product/225667/nozh-tehnicheskiy-s-vydvizhnym-lezviem-9mm-layt-10161/" TargetMode="External"/><Relationship Id="rId_hyperlink_8119" Type="http://schemas.openxmlformats.org/officeDocument/2006/relationships/hyperlink" Target="http://&#1101;&#1083;&#1077;&#1082;&#1090;&#1088;&#1086;-&#1084;&#1072;&#1088;&#1082;&#1077;&#1090;.&#1088;&#1092;/product/225668/nozh-tehnicheskiy-s-vydvizhnym-lezviem-9mm-usilennyy-fit-it-10209/" TargetMode="External"/><Relationship Id="rId_hyperlink_8120" Type="http://schemas.openxmlformats.org/officeDocument/2006/relationships/hyperlink" Target="http://&#1101;&#1083;&#1077;&#1082;&#1090;&#1088;&#1086;-&#1084;&#1072;&#1088;&#1082;&#1077;&#1090;.&#1088;&#1092;/product/221449/lezviya-dlya-maketnoga-nozha-skoshennye-6mm-kurs-10492/" TargetMode="External"/><Relationship Id="rId_hyperlink_8121" Type="http://schemas.openxmlformats.org/officeDocument/2006/relationships/hyperlink" Target="http://&#1101;&#1083;&#1077;&#1082;&#1090;&#1088;&#1086;-&#1084;&#1072;&#1088;&#1082;&#1077;&#1090;.&#1088;&#1092;/product/144603/lezviya-dlya-maketnogo-nozha-zakruglennye-6mm-nabor-5sht-fit-10493/" TargetMode="External"/><Relationship Id="rId_hyperlink_8122" Type="http://schemas.openxmlformats.org/officeDocument/2006/relationships/hyperlink" Target="http://&#1101;&#1083;&#1077;&#1082;&#1090;&#1088;&#1086;-&#1084;&#1072;&#1088;&#1082;&#1077;&#1090;.&#1088;&#1092;/product/144604/lezviya-dlya-maketnogo-nozha-pryamougolnye-6mm-nabor-5sht-fit-10491/" TargetMode="External"/><Relationship Id="rId_hyperlink_8123" Type="http://schemas.openxmlformats.org/officeDocument/2006/relationships/hyperlink" Target="http://&#1101;&#1083;&#1077;&#1082;&#1090;&#1088;&#1086;-&#1084;&#1072;&#1088;&#1082;&#1077;&#1090;.&#1088;&#1092;/product/129776/nabor-rezakov-skalpeley-komplekt-figurnyh-lezviy-13-predmetov-futlyar/" TargetMode="External"/><Relationship Id="rId_hyperlink_8124" Type="http://schemas.openxmlformats.org/officeDocument/2006/relationships/hyperlink" Target="http://&#1101;&#1083;&#1077;&#1082;&#1090;&#1088;&#1086;-&#1084;&#1072;&#1088;&#1082;&#1077;&#1090;.&#1088;&#1092;/product/232056/nozh-skalpel-jm-z07/" TargetMode="External"/><Relationship Id="rId_hyperlink_8125" Type="http://schemas.openxmlformats.org/officeDocument/2006/relationships/hyperlink" Target="http://&#1101;&#1083;&#1077;&#1082;&#1090;&#1088;&#1086;-&#1084;&#1072;&#1088;&#1082;&#1077;&#1090;.&#1088;&#1092;/product/228257/skalpel-dlya-montazhnyh-rabot-5-lezviy-v-komplekte-bs529246/" TargetMode="External"/><Relationship Id="rId_hyperlink_8126" Type="http://schemas.openxmlformats.org/officeDocument/2006/relationships/hyperlink" Target="http://&#1101;&#1083;&#1077;&#1082;&#1090;&#1088;&#1086;-&#1084;&#1072;&#1088;&#1082;&#1077;&#1090;.&#1088;&#1092;/product/226108/skalpel-radiomontazhnyy-pt-ino03/" TargetMode="External"/><Relationship Id="rId_hyperlink_8127" Type="http://schemas.openxmlformats.org/officeDocument/2006/relationships/hyperlink" Target="http://&#1101;&#1083;&#1077;&#1082;&#1090;&#1088;&#1086;-&#1084;&#1072;&#1088;&#1082;&#1077;&#1090;.&#1088;&#1092;/product/247270/nozhnicy-bytovye-mnogofunkcionalnye-xp-0422-x-pert/" TargetMode="External"/><Relationship Id="rId_hyperlink_8128" Type="http://schemas.openxmlformats.org/officeDocument/2006/relationships/hyperlink" Target="http://&#1101;&#1083;&#1077;&#1082;&#1090;&#1088;&#1086;-&#1084;&#1072;&#1088;&#1082;&#1077;&#1090;.&#1088;&#1092;/product/247557/nozhnicy-bytovye-mnogofunkcionalnye-xp-0423-x-pert/" TargetMode="External"/><Relationship Id="rId_hyperlink_8129" Type="http://schemas.openxmlformats.org/officeDocument/2006/relationships/hyperlink" Target="http://&#1101;&#1083;&#1077;&#1082;&#1090;&#1088;&#1086;-&#1084;&#1072;&#1088;&#1082;&#1077;&#1090;.&#1088;&#1092;/product/247271/nozhnicy-bytovye-mnogofunkcionalnye-xp-0424-chehol-dlya-lezviy-x-pert/" TargetMode="External"/><Relationship Id="rId_hyperlink_8130" Type="http://schemas.openxmlformats.org/officeDocument/2006/relationships/hyperlink" Target="http://&#1101;&#1083;&#1077;&#1082;&#1090;&#1088;&#1086;-&#1084;&#1072;&#1088;&#1082;&#1077;&#1090;.&#1088;&#1092;/product/243755/nozhnicy-bytovye-nerzhaveyuschie-prorezinennye-ruchki-tolschtna-lezviya-20mm-215-mm/" TargetMode="External"/><Relationship Id="rId_hyperlink_8131" Type="http://schemas.openxmlformats.org/officeDocument/2006/relationships/hyperlink" Target="http://&#1101;&#1083;&#1077;&#1082;&#1090;&#1088;&#1086;-&#1084;&#1072;&#1088;&#1082;&#1077;&#1090;.&#1088;&#1092;/product/243758/nozhnicy-bytovye-nerzhaveyuschie-prorezinennye-ruchki-tolschtna-lezviya-20mm-225-mm/" TargetMode="External"/><Relationship Id="rId_hyperlink_8132" Type="http://schemas.openxmlformats.org/officeDocument/2006/relationships/hyperlink" Target="http://&#1101;&#1083;&#1077;&#1082;&#1090;&#1088;&#1086;-&#1084;&#1072;&#1088;&#1082;&#1077;&#1090;.&#1088;&#1092;/product/243759/nozhnicy-bytovye-nerzhaveyuschie-prorezinennye-ruchki-tolschtna-lezviya-20mm-250-mm/" TargetMode="External"/><Relationship Id="rId_hyperlink_8133" Type="http://schemas.openxmlformats.org/officeDocument/2006/relationships/hyperlink" Target="http://&#1101;&#1083;&#1077;&#1082;&#1090;&#1088;&#1086;-&#1084;&#1072;&#1088;&#1082;&#1077;&#1090;.&#1088;&#1092;/product/227839/nozhnicy-dlya-rezki-plastika-200mm-tdm-sq1034-0101/" TargetMode="External"/><Relationship Id="rId_hyperlink_8134" Type="http://schemas.openxmlformats.org/officeDocument/2006/relationships/hyperlink" Target="http://&#1101;&#1083;&#1077;&#1082;&#1090;&#1088;&#1086;-&#1084;&#1072;&#1088;&#1082;&#1077;&#1090;.&#1088;&#1092;/product/247269/nozhnicy-kancelyarskie-55-plastikovye-ruchki-scissors-12sht-na-blistere/" TargetMode="External"/><Relationship Id="rId_hyperlink_8135" Type="http://schemas.openxmlformats.org/officeDocument/2006/relationships/hyperlink" Target="http://&#1101;&#1083;&#1077;&#1082;&#1090;&#1088;&#1086;-&#1084;&#1072;&#1088;&#1082;&#1077;&#1090;.&#1088;&#1092;/product/247268/nozhnicy-kancelyarskie-65-plastikovye-ruchki-scissors-12sht-na-blistere/" TargetMode="External"/><Relationship Id="rId_hyperlink_8136" Type="http://schemas.openxmlformats.org/officeDocument/2006/relationships/hyperlink" Target="http://&#1101;&#1083;&#1077;&#1082;&#1090;&#1088;&#1086;-&#1084;&#1072;&#1088;&#1082;&#1077;&#1090;.&#1088;&#1092;/product/243357/nozhnicy-po-metallu-10250mm-x-pert-xt-0625/" TargetMode="External"/><Relationship Id="rId_hyperlink_8137" Type="http://schemas.openxmlformats.org/officeDocument/2006/relationships/hyperlink" Target="http://&#1101;&#1083;&#1077;&#1082;&#1090;&#1088;&#1086;-&#1084;&#1072;&#1088;&#1082;&#1077;&#1090;.&#1088;&#1092;/product/223970/nozhnicy-po-metallu-240mm-lit-profi/" TargetMode="External"/><Relationship Id="rId_hyperlink_8138" Type="http://schemas.openxmlformats.org/officeDocument/2006/relationships/hyperlink" Target="http://&#1101;&#1083;&#1077;&#1082;&#1090;&#1088;&#1086;-&#1084;&#1072;&#1088;&#1082;&#1077;&#1090;.&#1088;&#1092;/product/223971/nozhnicy-po-metallu-250mm-pravye-lit-profi-lt-181328/" TargetMode="External"/><Relationship Id="rId_hyperlink_8139" Type="http://schemas.openxmlformats.org/officeDocument/2006/relationships/hyperlink" Target="http://&#1101;&#1083;&#1077;&#1082;&#1090;&#1088;&#1086;-&#1084;&#1072;&#1088;&#1082;&#1077;&#1090;.&#1088;&#1092;/product/241030/nozhnicy-po-metallu-hm-08mm-mnogofunkcionalnye-iek-tsr11-08/" TargetMode="External"/><Relationship Id="rId_hyperlink_8140" Type="http://schemas.openxmlformats.org/officeDocument/2006/relationships/hyperlink" Target="http://&#1101;&#1083;&#1077;&#1082;&#1090;&#1088;&#1086;-&#1084;&#1072;&#1088;&#1082;&#1077;&#1090;.&#1088;&#1092;/product/245795/nozhnicy-po-metallu-topsea-10250mm-na-blistere/" TargetMode="External"/><Relationship Id="rId_hyperlink_8141" Type="http://schemas.openxmlformats.org/officeDocument/2006/relationships/hyperlink" Target="http://&#1101;&#1083;&#1077;&#1082;&#1090;&#1088;&#1086;-&#1084;&#1072;&#1088;&#1082;&#1077;&#1090;.&#1088;&#1092;/product/247357/nozhnicy-po-metallu-x-pert-8-200-mm-na-blistere-xp-0820-amerikanskogo-tipa/" TargetMode="External"/><Relationship Id="rId_hyperlink_8142" Type="http://schemas.openxmlformats.org/officeDocument/2006/relationships/hyperlink" Target="http://&#1101;&#1083;&#1077;&#1082;&#1090;&#1088;&#1086;-&#1084;&#1072;&#1088;&#1082;&#1077;&#1090;.&#1088;&#1092;/product/247356/nozhnicy-po-metallu-x-pert-10-250mm-prohodnye-s-rychazhnym-meh-m-prorezin-rukoyat-xp-0725/" TargetMode="External"/><Relationship Id="rId_hyperlink_8143" Type="http://schemas.openxmlformats.org/officeDocument/2006/relationships/hyperlink" Target="http://&#1101;&#1083;&#1077;&#1082;&#1090;&#1088;&#1086;-&#1084;&#1072;&#1088;&#1082;&#1077;&#1090;.&#1088;&#1092;/product/247358/nozhnicy-po-metallu-x-pert-12-300-mm-na-blistere-xp-0830-amerikanskogo-tipa/" TargetMode="External"/><Relationship Id="rId_hyperlink_8144" Type="http://schemas.openxmlformats.org/officeDocument/2006/relationships/hyperlink" Target="http://&#1101;&#1083;&#1077;&#1082;&#1090;&#1088;&#1086;-&#1084;&#1072;&#1088;&#1082;&#1077;&#1090;.&#1088;&#1092;/product/232512/nozhnicy-tehnicheskie-nerzhaveyuschie-18205mm-mos-67314m/" TargetMode="External"/><Relationship Id="rId_hyperlink_8145" Type="http://schemas.openxmlformats.org/officeDocument/2006/relationships/hyperlink" Target="http://&#1101;&#1083;&#1077;&#1082;&#1090;&#1088;&#1086;-&#1084;&#1072;&#1088;&#1082;&#1077;&#1090;.&#1088;&#1092;/product/250262/nabor-x-pert-stuslo-i-nozhovka-malenkiy-300mm-vysota-zubev-3mm-shag-3mm/" TargetMode="External"/><Relationship Id="rId_hyperlink_8146" Type="http://schemas.openxmlformats.org/officeDocument/2006/relationships/hyperlink" Target="http://&#1101;&#1083;&#1077;&#1082;&#1090;&#1088;&#1086;-&#1084;&#1072;&#1088;&#1082;&#1077;&#1090;.&#1088;&#1092;/product/244120/nabor-stuslo-i-nozhovka-bolshoy-300mm-vysota-zubev-4mm-shag-4mm-spark-lux/" TargetMode="External"/><Relationship Id="rId_hyperlink_8147" Type="http://schemas.openxmlformats.org/officeDocument/2006/relationships/hyperlink" Target="http://&#1101;&#1083;&#1077;&#1082;&#1090;&#1088;&#1086;-&#1084;&#1072;&#1088;&#1082;&#1077;&#1090;.&#1088;&#1092;/product/246082/nasadka-na-drel-elektrolobzik/" TargetMode="External"/><Relationship Id="rId_hyperlink_8148" Type="http://schemas.openxmlformats.org/officeDocument/2006/relationships/hyperlink" Target="http://&#1101;&#1083;&#1077;&#1082;&#1090;&#1088;&#1086;-&#1084;&#1072;&#1088;&#1082;&#1077;&#1090;.&#1088;&#1092;/product/244835/nozhovka-po-derevu-18-450mm-plastikovaya-ruchka-lit/" TargetMode="External"/><Relationship Id="rId_hyperlink_8149" Type="http://schemas.openxmlformats.org/officeDocument/2006/relationships/hyperlink" Target="http://&#1101;&#1083;&#1077;&#1082;&#1090;&#1088;&#1086;-&#1084;&#1072;&#1088;&#1082;&#1077;&#1090;.&#1088;&#1092;/product/246640/nozhovka-po-derevu-20-500mm-lit/" TargetMode="External"/><Relationship Id="rId_hyperlink_8150" Type="http://schemas.openxmlformats.org/officeDocument/2006/relationships/hyperlink" Target="http://&#1101;&#1083;&#1077;&#1082;&#1090;&#1088;&#1086;-&#1084;&#1072;&#1088;&#1082;&#1077;&#1090;.&#1088;&#1092;/product/244837/nozhovka-po-derevu-400mm-plastikovaya-ruchka-lit-profi/" TargetMode="External"/><Relationship Id="rId_hyperlink_8151" Type="http://schemas.openxmlformats.org/officeDocument/2006/relationships/hyperlink" Target="http://&#1101;&#1083;&#1077;&#1082;&#1090;&#1088;&#1086;-&#1084;&#1072;&#1088;&#1082;&#1077;&#1090;.&#1088;&#1092;/product/244838/nozhovka-po-derevu-450mm-zheleznaya-ruchka-lit-profi/" TargetMode="External"/><Relationship Id="rId_hyperlink_8152" Type="http://schemas.openxmlformats.org/officeDocument/2006/relationships/hyperlink" Target="http://&#1101;&#1083;&#1077;&#1082;&#1090;&#1088;&#1086;-&#1084;&#1072;&#1088;&#1082;&#1077;&#1090;.&#1088;&#1092;/product/227901/nozhovka-po-metallu-150mm-mini-plastik-yunior/" TargetMode="External"/><Relationship Id="rId_hyperlink_8153" Type="http://schemas.openxmlformats.org/officeDocument/2006/relationships/hyperlink" Target="http://&#1101;&#1083;&#1077;&#1082;&#1090;&#1088;&#1086;-&#1084;&#1072;&#1088;&#1082;&#1077;&#1090;.&#1088;&#1092;/product/227902/nozhovka-po-metallu-i-derevu-175mm-glubokaya-ramka-5-poloten-40036/" TargetMode="External"/><Relationship Id="rId_hyperlink_8154" Type="http://schemas.openxmlformats.org/officeDocument/2006/relationships/hyperlink" Target="http://&#1101;&#1083;&#1077;&#1082;&#1090;&#1088;&#1086;-&#1084;&#1072;&#1088;&#1082;&#1077;&#1090;.&#1088;&#1092;/product/227903/nozhovka-ruchka-po-metallu-300mm-ukreplennaya-40038/" TargetMode="External"/><Relationship Id="rId_hyperlink_8155" Type="http://schemas.openxmlformats.org/officeDocument/2006/relationships/hyperlink" Target="http://&#1101;&#1083;&#1077;&#1082;&#1090;&#1088;&#1086;-&#1084;&#1072;&#1088;&#1082;&#1077;&#1090;.&#1088;&#1092;/product/242970/nozhovka-ruchka-po-metallu-30mm-tip-a/" TargetMode="External"/><Relationship Id="rId_hyperlink_8156" Type="http://schemas.openxmlformats.org/officeDocument/2006/relationships/hyperlink" Target="http://&#1101;&#1083;&#1077;&#1082;&#1090;&#1088;&#1086;-&#1084;&#1072;&#1088;&#1082;&#1077;&#1090;.&#1088;&#1092;/product/227907/polotno-po-metallu-300mm-superflex-18tpi-odnostoronnie-40170/" TargetMode="External"/><Relationship Id="rId_hyperlink_8157" Type="http://schemas.openxmlformats.org/officeDocument/2006/relationships/hyperlink" Target="http://&#1101;&#1083;&#1077;&#1082;&#1090;&#1088;&#1086;-&#1084;&#1072;&#1088;&#1082;&#1077;&#1090;.&#1088;&#1092;/product/227906/polotno-po-metallu-300h12mm-24tpi-instrumentalnaya-stal-40115/" TargetMode="External"/><Relationship Id="rId_hyperlink_8158" Type="http://schemas.openxmlformats.org/officeDocument/2006/relationships/hyperlink" Target="http://&#1101;&#1083;&#1077;&#1082;&#1090;&#1088;&#1086;-&#1084;&#1072;&#1088;&#1082;&#1077;&#1090;.&#1088;&#1092;/product/242061/polotno-po-metalluderevu-300h24mm-24tpi-kalenyy-zub-shirokoe-dvustoronnee-1sht-pvh-konvert-40161/" TargetMode="External"/><Relationship Id="rId_hyperlink_8159" Type="http://schemas.openxmlformats.org/officeDocument/2006/relationships/hyperlink" Target="http://&#1101;&#1083;&#1077;&#1082;&#1090;&#1088;&#1086;-&#1084;&#1072;&#1088;&#1082;&#1077;&#1090;.&#1088;&#1092;/product/242696/skrebok-stekolnyy-usilennyy-plastik-lezvie-50mm/" TargetMode="External"/><Relationship Id="rId_hyperlink_8160" Type="http://schemas.openxmlformats.org/officeDocument/2006/relationships/hyperlink" Target="http://&#1101;&#1083;&#1077;&#1082;&#1090;&#1088;&#1086;-&#1084;&#1072;&#1088;&#1082;&#1077;&#1090;.&#1088;&#1092;/product/234131/plitkorez-kusachki-s-plastikovoy-guboy-dlina-200mm/" TargetMode="External"/><Relationship Id="rId_hyperlink_8161" Type="http://schemas.openxmlformats.org/officeDocument/2006/relationships/hyperlink" Target="http://&#1101;&#1083;&#1077;&#1082;&#1090;&#1088;&#1086;-&#1084;&#1072;&#1088;&#1082;&#1077;&#1090;.&#1088;&#1092;/product/217818/steklorez-6-ti-rolikovyy-derevyannaya-ruchka-16917/" TargetMode="External"/><Relationship Id="rId_hyperlink_8162" Type="http://schemas.openxmlformats.org/officeDocument/2006/relationships/hyperlink" Target="http://&#1101;&#1083;&#1077;&#1082;&#1090;&#1088;&#1086;-&#1084;&#1072;&#1088;&#1082;&#1077;&#1090;.&#1088;&#1092;/product/217819/steklorez-6-ti-rolikovyy-plastikovaya-ruchka-16903/" TargetMode="External"/><Relationship Id="rId_hyperlink_8163" Type="http://schemas.openxmlformats.org/officeDocument/2006/relationships/hyperlink" Target="http://&#1101;&#1083;&#1077;&#1082;&#1090;&#1088;&#1086;-&#1084;&#1072;&#1088;&#1082;&#1077;&#1090;.&#1088;&#1092;/product/217830/steklorez-almaznyy-4-16930/" TargetMode="External"/><Relationship Id="rId_hyperlink_8164" Type="http://schemas.openxmlformats.org/officeDocument/2006/relationships/hyperlink" Target="http://&#1101;&#1083;&#1077;&#1082;&#1090;&#1088;&#1086;-&#1084;&#1072;&#1088;&#1082;&#1077;&#1090;.&#1088;&#1092;/product/233644/steklorez-maslyanyy-rolikovyy-6-12mm/" TargetMode="External"/><Relationship Id="rId_hyperlink_8165" Type="http://schemas.openxmlformats.org/officeDocument/2006/relationships/hyperlink" Target="http://&#1101;&#1083;&#1077;&#1082;&#1090;&#1088;&#1086;-&#1084;&#1072;&#1088;&#1082;&#1077;&#1090;.&#1088;&#1092;/product/233642/steklorez-maslyanyy-rolikovyy-makstolschina-stekla-3-15mm-great/" TargetMode="External"/><Relationship Id="rId_hyperlink_8166" Type="http://schemas.openxmlformats.org/officeDocument/2006/relationships/hyperlink" Target="http://&#1101;&#1083;&#1077;&#1082;&#1090;&#1088;&#1086;-&#1084;&#1072;&#1088;&#1082;&#1077;&#1090;.&#1088;&#1092;/product/233641/steklorez-s-derevyanoy-ruchkoy-jobo/" TargetMode="External"/><Relationship Id="rId_hyperlink_8167" Type="http://schemas.openxmlformats.org/officeDocument/2006/relationships/hyperlink" Target="http://&#1101;&#1083;&#1077;&#1082;&#1090;&#1088;&#1086;-&#1084;&#1072;&#1088;&#1082;&#1077;&#1090;.&#1088;&#1092;/product/242488/dyrokol-dlya-izdeliy-iz-kozhi-lit/" TargetMode="External"/><Relationship Id="rId_hyperlink_8168" Type="http://schemas.openxmlformats.org/officeDocument/2006/relationships/hyperlink" Target="http://&#1101;&#1083;&#1077;&#1082;&#1090;&#1088;&#1086;-&#1084;&#1072;&#1088;&#1082;&#1077;&#1090;.&#1088;&#1092;/product/233637/dyrokol-dlya-izdeliy-iz-kozhi-2-45mm-x-pert-xp-001/" TargetMode="External"/><Relationship Id="rId_hyperlink_8169" Type="http://schemas.openxmlformats.org/officeDocument/2006/relationships/hyperlink" Target="http://&#1101;&#1083;&#1077;&#1082;&#1090;&#1088;&#1086;-&#1084;&#1072;&#1088;&#1082;&#1077;&#1090;.&#1088;&#1092;/product/132215/shilo-derevyannaya-ruchka-13060h25mm-fit-67410/" TargetMode="External"/><Relationship Id="rId_hyperlink_8170" Type="http://schemas.openxmlformats.org/officeDocument/2006/relationships/hyperlink" Target="http://&#1101;&#1083;&#1077;&#1082;&#1090;&#1088;&#1086;-&#1084;&#1072;&#1088;&#1082;&#1077;&#1090;.&#1088;&#1092;/product/132214/shilo-plastikovaya-ruchka-14052h3mm-fit-67409/" TargetMode="External"/><Relationship Id="rId_hyperlink_8171" Type="http://schemas.openxmlformats.org/officeDocument/2006/relationships/hyperlink" Target="http://&#1101;&#1083;&#1077;&#1082;&#1090;&#1088;&#1086;-&#1084;&#1072;&#1088;&#1082;&#1077;&#1090;.&#1088;&#1092;/product/132216/shilo-plastikovaya-ruchka-14072mm-fit-67405-krasnyy/" TargetMode="External"/><Relationship Id="rId_hyperlink_8172" Type="http://schemas.openxmlformats.org/officeDocument/2006/relationships/hyperlink" Target="http://&#1101;&#1083;&#1077;&#1082;&#1090;&#1088;&#1086;-&#1084;&#1072;&#1088;&#1082;&#1077;&#1090;.&#1088;&#1092;/product/132213/shilo-plastikovaya-ruchka-14072mm-fit-67408-krasnyy/" TargetMode="External"/><Relationship Id="rId_hyperlink_8173" Type="http://schemas.openxmlformats.org/officeDocument/2006/relationships/hyperlink" Target="http://&#1101;&#1083;&#1077;&#1082;&#1090;&#1088;&#1086;-&#1084;&#1072;&#1088;&#1082;&#1077;&#1090;.&#1088;&#1092;/product/240953/shilo-shornoe-plastikovaya-ruchka-48122mm-kurs-67414/" TargetMode="External"/><Relationship Id="rId_hyperlink_8174" Type="http://schemas.openxmlformats.org/officeDocument/2006/relationships/hyperlink" Target="http://&#1101;&#1083;&#1077;&#1082;&#1090;&#1088;&#1086;-&#1084;&#1072;&#1088;&#1082;&#1077;&#1090;.&#1088;&#1092;/product/244510/nozhovka-sadovaya-skladnaya-spark-lux-250mm-prorezin-rukoyatka/" TargetMode="External"/><Relationship Id="rId_hyperlink_8175" Type="http://schemas.openxmlformats.org/officeDocument/2006/relationships/hyperlink" Target="http://&#1101;&#1083;&#1077;&#1082;&#1090;&#1088;&#1086;-&#1084;&#1072;&#1088;&#1082;&#1077;&#1090;.&#1088;&#1092;/product/248070/nozhovka-sadovaya-skladnaya-x-pert-180mm-2h-komp-rukoyatka-xp-fgh1805/" TargetMode="External"/><Relationship Id="rId_hyperlink_8176" Type="http://schemas.openxmlformats.org/officeDocument/2006/relationships/hyperlink" Target="http://&#1101;&#1083;&#1077;&#1082;&#1090;&#1088;&#1086;-&#1084;&#1072;&#1088;&#1082;&#1077;&#1090;.&#1088;&#1092;/product/243415/sekator-lit-zelenye-ruchki/" TargetMode="External"/><Relationship Id="rId_hyperlink_8177" Type="http://schemas.openxmlformats.org/officeDocument/2006/relationships/hyperlink" Target="http://&#1101;&#1083;&#1077;&#1082;&#1090;&#1088;&#1086;-&#1084;&#1072;&#1088;&#1082;&#1077;&#1090;.&#1088;&#1092;/product/248112/sekator-x-pert-180mm-reza-20mm-xp-12090-60240/" TargetMode="External"/><Relationship Id="rId_hyperlink_8178" Type="http://schemas.openxmlformats.org/officeDocument/2006/relationships/hyperlink" Target="http://&#1101;&#1083;&#1077;&#1082;&#1090;&#1088;&#1086;-&#1084;&#1072;&#1088;&#1082;&#1077;&#1090;.&#1088;&#1092;/product/248071/sekator-celnokovannyy-210mm-x-pert-xp-p0858/" TargetMode="External"/><Relationship Id="rId_hyperlink_8179" Type="http://schemas.openxmlformats.org/officeDocument/2006/relationships/hyperlink" Target="http://&#1101;&#1083;&#1077;&#1082;&#1090;&#1088;&#1086;-&#1084;&#1072;&#1088;&#1082;&#1077;&#1090;.&#1088;&#1092;/product/223912/brusok-abrazivnyy-lodochka-225mm/" TargetMode="External"/><Relationship Id="rId_hyperlink_8180" Type="http://schemas.openxmlformats.org/officeDocument/2006/relationships/hyperlink" Target="http://&#1101;&#1083;&#1077;&#1082;&#1090;&#1088;&#1086;-&#1084;&#1072;&#1088;&#1082;&#1077;&#1090;.&#1088;&#1092;/product/239853/brusok-abrazivnyy-lodochka-225mm-19-01-001/" TargetMode="External"/><Relationship Id="rId_hyperlink_8181" Type="http://schemas.openxmlformats.org/officeDocument/2006/relationships/hyperlink" Target="http://&#1101;&#1083;&#1077;&#1082;&#1090;&#1088;&#1086;-&#1084;&#1072;&#1088;&#1082;&#1077;&#1090;.&#1088;&#1092;/product/233649/brusok-abrazivnyy-udlinennyy-spark-lux-sl-809-230mm/" TargetMode="External"/><Relationship Id="rId_hyperlink_8182" Type="http://schemas.openxmlformats.org/officeDocument/2006/relationships/hyperlink" Target="http://&#1101;&#1083;&#1077;&#1082;&#1090;&#1088;&#1086;-&#1084;&#1072;&#1088;&#1082;&#1077;&#1090;.&#1088;&#1092;/product/238300/brusok-abrazivnyy-dvuhstoronniy-2008-19-01-003/" TargetMode="External"/><Relationship Id="rId_hyperlink_8183" Type="http://schemas.openxmlformats.org/officeDocument/2006/relationships/hyperlink" Target="http://&#1101;&#1083;&#1077;&#1082;&#1090;&#1088;&#1086;-&#1084;&#1072;&#1088;&#1082;&#1077;&#1090;.&#1088;&#1092;/product/228255/nasadka-na-drel-dlya-zatochki-sverl-2-12mm-ds2/" TargetMode="External"/><Relationship Id="rId_hyperlink_8184" Type="http://schemas.openxmlformats.org/officeDocument/2006/relationships/hyperlink" Target="http://&#1101;&#1083;&#1077;&#1082;&#1090;&#1088;&#1086;-&#1084;&#1072;&#1088;&#1082;&#1077;&#1090;.&#1088;&#1092;/product/166531/nabor-nadfiley-fit-almaznye-3h140mm-5sht-42158/" TargetMode="External"/><Relationship Id="rId_hyperlink_8185" Type="http://schemas.openxmlformats.org/officeDocument/2006/relationships/hyperlink" Target="http://&#1101;&#1083;&#1077;&#1082;&#1090;&#1088;&#1086;-&#1084;&#1072;&#1088;&#1082;&#1077;&#1090;.&#1088;&#1092;/product/129771/nabor-nadfiley-fit-plastmassovaya-ruchka-5140mm-6sht-42160/" TargetMode="External"/><Relationship Id="rId_hyperlink_8186" Type="http://schemas.openxmlformats.org/officeDocument/2006/relationships/hyperlink" Target="http://&#1101;&#1083;&#1077;&#1082;&#1090;&#1088;&#1086;-&#1084;&#1072;&#1088;&#1082;&#1077;&#1090;.&#1088;&#1092;/product/129772/nabor-nadfiley-fit-uzkie-pvc-ruchka-3140mm-10sht/" TargetMode="External"/><Relationship Id="rId_hyperlink_8187" Type="http://schemas.openxmlformats.org/officeDocument/2006/relationships/hyperlink" Target="http://&#1101;&#1083;&#1077;&#1082;&#1090;&#1088;&#1086;-&#1084;&#1072;&#1088;&#1082;&#1077;&#1090;.&#1088;&#1092;/product/166532/nabor-nadfiley-almaznye-figurnye-plastik-ruchka-3h140mm-10sht/" TargetMode="External"/><Relationship Id="rId_hyperlink_8188" Type="http://schemas.openxmlformats.org/officeDocument/2006/relationships/hyperlink" Target="http://&#1101;&#1083;&#1077;&#1082;&#1090;&#1088;&#1086;-&#1084;&#1072;&#1088;&#1082;&#1077;&#1090;.&#1088;&#1092;/product/127983/nabor-nadfiley-almaznyh-jakemy-jm-fl1-1/" TargetMode="External"/><Relationship Id="rId_hyperlink_8189" Type="http://schemas.openxmlformats.org/officeDocument/2006/relationships/hyperlink" Target="http://&#1101;&#1083;&#1077;&#1082;&#1090;&#1088;&#1086;-&#1084;&#1072;&#1088;&#1082;&#1077;&#1090;.&#1088;&#1092;/product/228762/nabor-nadfiley-kurs-6sht3140mm-v-pvh-konverte-42154/" TargetMode="External"/><Relationship Id="rId_hyperlink_8190" Type="http://schemas.openxmlformats.org/officeDocument/2006/relationships/hyperlink" Target="http://&#1101;&#1083;&#1077;&#1082;&#1090;&#1088;&#1086;-&#1084;&#1072;&#1088;&#1082;&#1077;&#1090;.&#1088;&#1092;/product/238446/nabor-napilnikov-200mm-kruglyy-polukruglyy-ploskiy-ermak-3/" TargetMode="External"/><Relationship Id="rId_hyperlink_8191" Type="http://schemas.openxmlformats.org/officeDocument/2006/relationships/hyperlink" Target="http://&#1101;&#1083;&#1077;&#1082;&#1090;&#1088;&#1086;-&#1084;&#1072;&#1088;&#1082;&#1077;&#1090;.&#1088;&#1092;/product/234904/nabor-rashpilnyh-nasadok-spark-lux-sl-100-10sht/" TargetMode="External"/><Relationship Id="rId_hyperlink_8192" Type="http://schemas.openxmlformats.org/officeDocument/2006/relationships/hyperlink" Target="http://&#1101;&#1083;&#1077;&#1082;&#1090;&#1088;&#1086;-&#1084;&#1072;&#1088;&#1082;&#1077;&#1090;.&#1088;&#1092;/product/238445/napilnik-s-derevyannoy-ruchkoy-polukruglyy-200mm-ermak/" TargetMode="External"/><Relationship Id="rId_hyperlink_8193" Type="http://schemas.openxmlformats.org/officeDocument/2006/relationships/hyperlink" Target="http://&#1101;&#1083;&#1077;&#1082;&#1090;&#1088;&#1086;-&#1084;&#1072;&#1088;&#1082;&#1077;&#1090;.&#1088;&#1092;/product/234872/napilnik-s-plastikovoy-ruchkoy-ploskiy-150mm-2-ermak/" TargetMode="External"/><Relationship Id="rId_hyperlink_8194" Type="http://schemas.openxmlformats.org/officeDocument/2006/relationships/hyperlink" Target="http://&#1101;&#1083;&#1077;&#1082;&#1090;&#1088;&#1086;-&#1084;&#1072;&#1088;&#1082;&#1077;&#1090;.&#1088;&#1092;/product/234875/napilnik-s-plastikovoy-ruchkoy-trehgrannyy-150mm-2-ermak/" TargetMode="External"/><Relationship Id="rId_hyperlink_8195" Type="http://schemas.openxmlformats.org/officeDocument/2006/relationships/hyperlink" Target="http://&#1101;&#1083;&#1077;&#1082;&#1090;&#1088;&#1086;-&#1084;&#1072;&#1088;&#1082;&#1077;&#1090;.&#1088;&#1092;/product/241928/pasta-goi-polirovalnaya-30g-1-rexant/" TargetMode="External"/><Relationship Id="rId_hyperlink_8196" Type="http://schemas.openxmlformats.org/officeDocument/2006/relationships/hyperlink" Target="http://&#1101;&#1083;&#1077;&#1082;&#1090;&#1088;&#1086;-&#1084;&#1072;&#1088;&#1082;&#1077;&#1090;.&#1088;&#1092;/product/173023/pasta-goi-polirovalnaya-30g-2-rexant/" TargetMode="External"/><Relationship Id="rId_hyperlink_8197" Type="http://schemas.openxmlformats.org/officeDocument/2006/relationships/hyperlink" Target="http://&#1101;&#1083;&#1077;&#1082;&#1090;&#1088;&#1086;-&#1084;&#1072;&#1088;&#1082;&#1077;&#1090;.&#1088;&#1092;/product/241929/pasta-goi-polirovalnaya-30g-3-rexant/" TargetMode="External"/><Relationship Id="rId_hyperlink_8198" Type="http://schemas.openxmlformats.org/officeDocument/2006/relationships/hyperlink" Target="http://&#1101;&#1083;&#1077;&#1082;&#1090;&#1088;&#1086;-&#1084;&#1072;&#1088;&#1082;&#1077;&#1090;.&#1088;&#1092;/product/241930/pasta-goi-polirovalnaya-30g-4-rexant/" TargetMode="External"/><Relationship Id="rId_hyperlink_8199" Type="http://schemas.openxmlformats.org/officeDocument/2006/relationships/hyperlink" Target="http://&#1101;&#1083;&#1077;&#1082;&#1090;&#1088;&#1086;-&#1084;&#1072;&#1088;&#1082;&#1077;&#1090;.&#1088;&#1092;/product/127234/pasta-goi-2-dlya-polirovki-plastik-steklo-metall-20gr/" TargetMode="External"/><Relationship Id="rId_hyperlink_8200" Type="http://schemas.openxmlformats.org/officeDocument/2006/relationships/hyperlink" Target="http://&#1101;&#1083;&#1077;&#1082;&#1090;&#1088;&#1086;-&#1084;&#1072;&#1088;&#1082;&#1077;&#1090;.&#1088;&#1092;/product/237395/pasta-goi-2-myagkaya-shpric-blister-connector/" TargetMode="External"/><Relationship Id="rId_hyperlink_8201" Type="http://schemas.openxmlformats.org/officeDocument/2006/relationships/hyperlink" Target="http://&#1101;&#1083;&#1077;&#1082;&#1090;&#1088;&#1086;-&#1084;&#1072;&#1088;&#1082;&#1077;&#1090;.&#1088;&#1092;/product/132411/sostav-polirovalnyy-fit-36916/" TargetMode="External"/><Relationship Id="rId_hyperlink_8202" Type="http://schemas.openxmlformats.org/officeDocument/2006/relationships/hyperlink" Target="http://&#1101;&#1083;&#1077;&#1082;&#1090;&#1088;&#1086;-&#1084;&#1072;&#1088;&#1082;&#1077;&#1090;.&#1088;&#1092;/product/158971/shlif-bumaga-vodostoykaya-230h190-120-41670/" TargetMode="External"/><Relationship Id="rId_hyperlink_8203" Type="http://schemas.openxmlformats.org/officeDocument/2006/relationships/hyperlink" Target="http://&#1101;&#1083;&#1077;&#1082;&#1090;&#1088;&#1086;-&#1084;&#1072;&#1088;&#1082;&#1077;&#1090;.&#1088;&#1092;/product/158970/shlif-bumaga-vodostoykaya-230h280-100-41669/" TargetMode="External"/><Relationship Id="rId_hyperlink_8204" Type="http://schemas.openxmlformats.org/officeDocument/2006/relationships/hyperlink" Target="http://&#1101;&#1083;&#1077;&#1082;&#1090;&#1088;&#1086;-&#1084;&#1072;&#1088;&#1082;&#1077;&#1090;.&#1088;&#1092;/product/247598/shlif-bumaga-vodostoykaya-230h280-1000/" TargetMode="External"/><Relationship Id="rId_hyperlink_8205" Type="http://schemas.openxmlformats.org/officeDocument/2006/relationships/hyperlink" Target="http://&#1101;&#1083;&#1077;&#1082;&#1090;&#1088;&#1086;-&#1084;&#1072;&#1088;&#1082;&#1077;&#1090;.&#1088;&#1092;/product/247599/shlif-bumaga-vodostoykaya-230h280-1500/" TargetMode="External"/><Relationship Id="rId_hyperlink_8206" Type="http://schemas.openxmlformats.org/officeDocument/2006/relationships/hyperlink" Target="http://&#1101;&#1083;&#1077;&#1082;&#1090;&#1088;&#1086;-&#1084;&#1072;&#1088;&#1082;&#1077;&#1090;.&#1088;&#1092;/product/247600/shlif-bumaga-vodostoykaya-230h280-2000/" TargetMode="External"/><Relationship Id="rId_hyperlink_8207" Type="http://schemas.openxmlformats.org/officeDocument/2006/relationships/hyperlink" Target="http://&#1101;&#1083;&#1077;&#1082;&#1090;&#1088;&#1086;-&#1084;&#1072;&#1088;&#1082;&#1077;&#1090;.&#1088;&#1092;/product/247601/shlif-bumaga-vodostoykaya-230h280-2500/" TargetMode="External"/><Relationship Id="rId_hyperlink_8208" Type="http://schemas.openxmlformats.org/officeDocument/2006/relationships/hyperlink" Target="http://&#1101;&#1083;&#1077;&#1082;&#1090;&#1088;&#1086;-&#1084;&#1072;&#1088;&#1082;&#1077;&#1090;.&#1088;&#1092;/product/247602/shlif-bumaga-vodostoykaya-230h280-3000/" TargetMode="External"/><Relationship Id="rId_hyperlink_8209" Type="http://schemas.openxmlformats.org/officeDocument/2006/relationships/hyperlink" Target="http://&#1101;&#1083;&#1077;&#1082;&#1090;&#1088;&#1086;-&#1084;&#1072;&#1088;&#1082;&#1077;&#1090;.&#1088;&#1092;/product/158972/shlif-bumaga-vodostoykaya-230h280-80-41668/" TargetMode="External"/><Relationship Id="rId_hyperlink_8210" Type="http://schemas.openxmlformats.org/officeDocument/2006/relationships/hyperlink" Target="http://&#1101;&#1083;&#1077;&#1082;&#1090;&#1088;&#1086;-&#1084;&#1072;&#1088;&#1082;&#1077;&#1090;.&#1088;&#1092;/product/241438/shlifovalnyy-list-230280mm-p180-x-pert/" TargetMode="External"/><Relationship Id="rId_hyperlink_8211" Type="http://schemas.openxmlformats.org/officeDocument/2006/relationships/hyperlink" Target="http://&#1101;&#1083;&#1077;&#1082;&#1090;&#1088;&#1086;-&#1084;&#1072;&#1088;&#1082;&#1077;&#1090;.&#1088;&#1092;/product/241439/shlifovalnyy-list-230280mm-p220-x-pert/" TargetMode="External"/><Relationship Id="rId_hyperlink_8212" Type="http://schemas.openxmlformats.org/officeDocument/2006/relationships/hyperlink" Target="http://&#1101;&#1083;&#1077;&#1082;&#1090;&#1088;&#1086;-&#1084;&#1072;&#1088;&#1082;&#1077;&#1090;.&#1088;&#1092;/product/166529/korschetki-mini-stalneylonlatun-170mm-nabor-3sht-fit-38453/" TargetMode="External"/><Relationship Id="rId_hyperlink_8213" Type="http://schemas.openxmlformats.org/officeDocument/2006/relationships/hyperlink" Target="http://&#1101;&#1083;&#1077;&#1082;&#1090;&#1088;&#1086;-&#1084;&#1072;&#1088;&#1082;&#1077;&#1090;.&#1088;&#1092;/product/248102/schetka-metallicheskaya-stalnaya-chetyrehryadnaya-plastikovaya-so-skrebkom-oranzhevaya/" TargetMode="External"/><Relationship Id="rId_hyperlink_8214" Type="http://schemas.openxmlformats.org/officeDocument/2006/relationships/hyperlink" Target="http://&#1101;&#1083;&#1077;&#1082;&#1090;&#1088;&#1086;-&#1084;&#1072;&#1088;&#1082;&#1077;&#1090;.&#1088;&#1092;/product/235308/bokorezy-trend-dvuhcvetnye-prorezinennye-ruchki-hrom-nikelevoe-pokrytie-180mm/" TargetMode="External"/><Relationship Id="rId_hyperlink_8215" Type="http://schemas.openxmlformats.org/officeDocument/2006/relationships/hyperlink" Target="http://&#1101;&#1083;&#1077;&#1082;&#1090;&#1088;&#1086;-&#1084;&#1072;&#1088;&#1082;&#1077;&#1090;.&#1088;&#1092;/product/247351/bokorezy-kusachki-x-pert-160mm-2h-komp-rukoyatka-xp-606/" TargetMode="External"/><Relationship Id="rId_hyperlink_8216" Type="http://schemas.openxmlformats.org/officeDocument/2006/relationships/hyperlink" Target="http://&#1101;&#1083;&#1077;&#1082;&#1090;&#1088;&#1086;-&#1084;&#1072;&#1088;&#1082;&#1077;&#1090;.&#1088;&#1092;/product/245811/bokorezy-120mm-airline/" TargetMode="External"/><Relationship Id="rId_hyperlink_8217" Type="http://schemas.openxmlformats.org/officeDocument/2006/relationships/hyperlink" Target="http://&#1101;&#1083;&#1077;&#1082;&#1090;&#1088;&#1086;-&#1084;&#1072;&#1088;&#1082;&#1077;&#1090;.&#1088;&#1092;/product/237786/bokorezy-125mm-mini-bs203052/" TargetMode="External"/><Relationship Id="rId_hyperlink_8218" Type="http://schemas.openxmlformats.org/officeDocument/2006/relationships/hyperlink" Target="http://&#1101;&#1083;&#1077;&#1082;&#1090;&#1088;&#1086;-&#1084;&#1072;&#1088;&#1082;&#1077;&#1090;.&#1088;&#1092;/product/228241/bokorezy-125mm-mini-karbonovaya-stal-bosi/" TargetMode="External"/><Relationship Id="rId_hyperlink_8219" Type="http://schemas.openxmlformats.org/officeDocument/2006/relationships/hyperlink" Target="http://&#1101;&#1083;&#1077;&#1082;&#1090;&#1088;&#1086;-&#1084;&#1072;&#1088;&#1082;&#1077;&#1090;.&#1088;&#1092;/product/237783/bokorezy-125mm-mini-dlya-raboty-s-myagkimi-metallami-i-plastikom-bosi/" TargetMode="External"/><Relationship Id="rId_hyperlink_8220" Type="http://schemas.openxmlformats.org/officeDocument/2006/relationships/hyperlink" Target="http://&#1101;&#1083;&#1077;&#1082;&#1090;&#1088;&#1086;-&#1084;&#1072;&#1088;&#1082;&#1077;&#1090;.&#1088;&#1092;/product/228242/bokorezy-125mm-mini-plastikovye-ruchki-kusachki-stal55-bosi/" TargetMode="External"/><Relationship Id="rId_hyperlink_8221" Type="http://schemas.openxmlformats.org/officeDocument/2006/relationships/hyperlink" Target="http://&#1101;&#1083;&#1077;&#1082;&#1090;&#1088;&#1086;-&#1084;&#1072;&#1088;&#1082;&#1077;&#1090;.&#1088;&#1092;/product/247017/bokorezy-130mm-patriot-pt-ink09/" TargetMode="External"/><Relationship Id="rId_hyperlink_8222" Type="http://schemas.openxmlformats.org/officeDocument/2006/relationships/hyperlink" Target="http://&#1101;&#1083;&#1077;&#1082;&#1090;&#1088;&#1086;-&#1084;&#1072;&#1088;&#1082;&#1077;&#1090;.&#1088;&#1092;/product/127986/bokorezy-130mm-mini-sinie/" TargetMode="External"/><Relationship Id="rId_hyperlink_8223" Type="http://schemas.openxmlformats.org/officeDocument/2006/relationships/hyperlink" Target="http://&#1101;&#1083;&#1077;&#1082;&#1090;&#1088;&#1086;-&#1084;&#1072;&#1088;&#1082;&#1077;&#1090;.&#1088;&#1092;/product/159262/bokorezy-145mm-mini-udlinennye-ruchki-fit-it-profi-51420/" TargetMode="External"/><Relationship Id="rId_hyperlink_8224" Type="http://schemas.openxmlformats.org/officeDocument/2006/relationships/hyperlink" Target="http://&#1101;&#1083;&#1077;&#1082;&#1090;&#1088;&#1086;-&#1084;&#1072;&#1088;&#1082;&#1077;&#1090;.&#1088;&#1092;/product/237787/bokorezy-150mm-bs203150/" TargetMode="External"/><Relationship Id="rId_hyperlink_8225" Type="http://schemas.openxmlformats.org/officeDocument/2006/relationships/hyperlink" Target="http://&#1101;&#1083;&#1077;&#1082;&#1090;&#1088;&#1086;-&#1084;&#1072;&#1088;&#1082;&#1077;&#1090;.&#1088;&#1092;/product/237782/bokorezy-150mm-mini-usilennye-karbon-55-bosi/" TargetMode="External"/><Relationship Id="rId_hyperlink_8226" Type="http://schemas.openxmlformats.org/officeDocument/2006/relationships/hyperlink" Target="http://&#1101;&#1083;&#1077;&#1082;&#1090;&#1088;&#1086;-&#1084;&#1072;&#1088;&#1082;&#1077;&#1090;.&#1088;&#1092;/product/222899/bokorezy-160mm-airline-at-dcp-6/" TargetMode="External"/><Relationship Id="rId_hyperlink_8227" Type="http://schemas.openxmlformats.org/officeDocument/2006/relationships/hyperlink" Target="http://&#1101;&#1083;&#1077;&#1082;&#1090;&#1088;&#1086;-&#1084;&#1072;&#1088;&#1082;&#1077;&#1090;.&#1088;&#1092;/product/227760/bokorezy-180mm-polirovannaya-stal-avs-a40183s/" TargetMode="External"/><Relationship Id="rId_hyperlink_8228" Type="http://schemas.openxmlformats.org/officeDocument/2006/relationships/hyperlink" Target="http://&#1101;&#1083;&#1077;&#1082;&#1090;&#1088;&#1086;-&#1084;&#1072;&#1088;&#1082;&#1077;&#1090;.&#1088;&#1092;/product/222903/bokorezy-200mm-airline-at-dcp-8/" TargetMode="External"/><Relationship Id="rId_hyperlink_8229" Type="http://schemas.openxmlformats.org/officeDocument/2006/relationships/hyperlink" Target="http://&#1101;&#1083;&#1077;&#1082;&#1090;&#1088;&#1086;-&#1084;&#1072;&#1088;&#1082;&#1077;&#1090;.&#1088;&#1092;/product/242584/bokorezy-90mm-mini-s-zamkom/" TargetMode="External"/><Relationship Id="rId_hyperlink_8230" Type="http://schemas.openxmlformats.org/officeDocument/2006/relationships/hyperlink" Target="http://&#1101;&#1083;&#1077;&#1082;&#1090;&#1088;&#1086;-&#1084;&#1072;&#1088;&#1082;&#1077;&#1090;.&#1088;&#1092;/product/242475/bokorezy-lit-45-mini-krasno-chernaya-ruchka/" TargetMode="External"/><Relationship Id="rId_hyperlink_8231" Type="http://schemas.openxmlformats.org/officeDocument/2006/relationships/hyperlink" Target="http://&#1101;&#1083;&#1077;&#1082;&#1090;&#1088;&#1086;-&#1084;&#1072;&#1088;&#1082;&#1077;&#1090;.&#1088;&#1092;/product/242476/bokorezy-lit-6-krasno-chernaya-ruchka/" TargetMode="External"/><Relationship Id="rId_hyperlink_8232" Type="http://schemas.openxmlformats.org/officeDocument/2006/relationships/hyperlink" Target="http://&#1101;&#1083;&#1077;&#1082;&#1090;&#1088;&#1086;-&#1084;&#1072;&#1088;&#1082;&#1077;&#1090;.&#1088;&#1092;/product/242477/bokorezy-lit-8-krasno-chernaya-ruchka/" TargetMode="External"/><Relationship Id="rId_hyperlink_8233" Type="http://schemas.openxmlformats.org/officeDocument/2006/relationships/hyperlink" Target="http://&#1101;&#1083;&#1077;&#1082;&#1090;&#1088;&#1086;-&#1084;&#1072;&#1088;&#1082;&#1077;&#1090;.&#1088;&#1092;/product/239079/kusachki-8-200mm-x-pert/" TargetMode="External"/><Relationship Id="rId_hyperlink_8234" Type="http://schemas.openxmlformats.org/officeDocument/2006/relationships/hyperlink" Target="http://&#1101;&#1083;&#1077;&#1082;&#1090;&#1088;&#1086;-&#1084;&#1072;&#1088;&#1082;&#1077;&#1090;.&#1088;&#1092;/product/228240/kusachki-so-striperom-dlya-kabelya-awg-16-32-bosi/" TargetMode="External"/><Relationship Id="rId_hyperlink_8235" Type="http://schemas.openxmlformats.org/officeDocument/2006/relationships/hyperlink" Target="http://&#1101;&#1083;&#1077;&#1082;&#1090;&#1088;&#1086;-&#1084;&#1072;&#1088;&#1082;&#1077;&#1090;.&#1088;&#1092;/product/225296/kusachki-bokorezy-120mm-smartbuy-tools-2-h-komp-rukoyatka-cr-v-stal-hrc51/" TargetMode="External"/><Relationship Id="rId_hyperlink_8236" Type="http://schemas.openxmlformats.org/officeDocument/2006/relationships/hyperlink" Target="http://&#1101;&#1083;&#1077;&#1082;&#1090;&#1088;&#1086;-&#1084;&#1072;&#1088;&#1082;&#1077;&#1090;.&#1088;&#1092;/product/234495/kusachki-bokorezy-135mm-smartbuy-tools-2-h-komp-rukoyatka-cr-v-stal-hrc51/" TargetMode="External"/><Relationship Id="rId_hyperlink_8237" Type="http://schemas.openxmlformats.org/officeDocument/2006/relationships/hyperlink" Target="http://&#1101;&#1083;&#1077;&#1082;&#1090;&#1088;&#1086;-&#1084;&#1072;&#1088;&#1082;&#1077;&#1090;.&#1088;&#1092;/product/225298/kusachki-bokorezy-200mm-smartbuy-tools-2-h-komp-rukoyatka-cr-v-stal-hrc51/" TargetMode="External"/><Relationship Id="rId_hyperlink_8238" Type="http://schemas.openxmlformats.org/officeDocument/2006/relationships/hyperlink" Target="http://&#1101;&#1083;&#1077;&#1082;&#1090;&#1088;&#1086;-&#1084;&#1072;&#1088;&#1082;&#1077;&#1090;.&#1088;&#1092;/product/242478/boltorez-lit-mini-8200mm/" TargetMode="External"/><Relationship Id="rId_hyperlink_8239" Type="http://schemas.openxmlformats.org/officeDocument/2006/relationships/hyperlink" Target="http://&#1101;&#1083;&#1077;&#1082;&#1090;&#1088;&#1086;-&#1084;&#1072;&#1088;&#1082;&#1077;&#1090;.&#1088;&#1092;/product/239443/boltorez-s-prorezinennoy-ruchkoy-200mm-x-pert-mbc201/" TargetMode="External"/><Relationship Id="rId_hyperlink_8240" Type="http://schemas.openxmlformats.org/officeDocument/2006/relationships/hyperlink" Target="http://&#1101;&#1083;&#1077;&#1082;&#1090;&#1088;&#1086;-&#1084;&#1072;&#1088;&#1082;&#1077;&#1090;.&#1088;&#1092;/product/221450/zazhim-ruchnoy-s-fiksatorom-tip-wr-chernenyy-100mm-fit-it-52710/" TargetMode="External"/><Relationship Id="rId_hyperlink_8241" Type="http://schemas.openxmlformats.org/officeDocument/2006/relationships/hyperlink" Target="http://&#1101;&#1083;&#1077;&#1082;&#1090;&#1088;&#1086;-&#1084;&#1072;&#1088;&#1082;&#1077;&#1090;.&#1088;&#1092;/product/221451/zazhim-ruchnoy-s-fiksatorom-tip-wr-chernenyy-125mm-fit-it-52711/" TargetMode="External"/><Relationship Id="rId_hyperlink_8242" Type="http://schemas.openxmlformats.org/officeDocument/2006/relationships/hyperlink" Target="http://&#1101;&#1083;&#1077;&#1082;&#1090;&#1088;&#1086;-&#1084;&#1072;&#1088;&#1082;&#1077;&#1090;.&#1088;&#1092;/product/221452/zazhim-ruchnoy-s-fiksatorom-tip-wr-chernenyy-180mm-fit-it-52712/" TargetMode="External"/><Relationship Id="rId_hyperlink_8243" Type="http://schemas.openxmlformats.org/officeDocument/2006/relationships/hyperlink" Target="http://&#1101;&#1083;&#1077;&#1082;&#1090;&#1088;&#1086;-&#1084;&#1072;&#1088;&#1082;&#1077;&#1090;.&#1088;&#1092;/product/221453/zazhim-ruchnoy-s-fiksatorom-tip-wr-chernenyy-250mm-fit-it-52713/" TargetMode="External"/><Relationship Id="rId_hyperlink_8244" Type="http://schemas.openxmlformats.org/officeDocument/2006/relationships/hyperlink" Target="http://&#1101;&#1083;&#1077;&#1082;&#1090;&#1088;&#1086;-&#1084;&#1072;&#1088;&#1082;&#1077;&#1090;.&#1088;&#1092;/product/138396/zazhim-s-fiksatorom-5145mm-xing-bo-45969/" TargetMode="External"/><Relationship Id="rId_hyperlink_8245" Type="http://schemas.openxmlformats.org/officeDocument/2006/relationships/hyperlink" Target="http://&#1101;&#1083;&#1077;&#1082;&#1090;&#1088;&#1086;-&#1084;&#1072;&#1088;&#1082;&#1077;&#1090;.&#1088;&#1092;/product/217466/zazhim-s-fiksatorom-7190mm-xing-bo-45970/" TargetMode="External"/><Relationship Id="rId_hyperlink_8246" Type="http://schemas.openxmlformats.org/officeDocument/2006/relationships/hyperlink" Target="http://&#1101;&#1083;&#1077;&#1082;&#1090;&#1088;&#1086;-&#1084;&#1072;&#1088;&#1082;&#1077;&#1090;.&#1088;&#1092;/product/239887/zazhim-s-fiksatorom-x-pert-10-prorezinennaya-rukoyatka-xp-cp2502/" TargetMode="External"/><Relationship Id="rId_hyperlink_8247" Type="http://schemas.openxmlformats.org/officeDocument/2006/relationships/hyperlink" Target="http://&#1101;&#1083;&#1077;&#1082;&#1090;&#1088;&#1086;-&#1084;&#1072;&#1088;&#1082;&#1077;&#1090;.&#1088;&#1092;/product/239888/zazhim-s-fiksatorom-x-pert-xp-008-ruchnye-tiski/" TargetMode="External"/><Relationship Id="rId_hyperlink_8248" Type="http://schemas.openxmlformats.org/officeDocument/2006/relationships/hyperlink" Target="http://&#1101;&#1083;&#1077;&#1082;&#1090;&#1088;&#1086;-&#1084;&#1072;&#1088;&#1082;&#1077;&#1090;.&#1088;&#1092;/product/246494/kleschi-zazhimnye-svarochnye-tretya-ruka-x-pert-10-metallicheskaya-rukoyatka-chernye-xp-cp2501/" TargetMode="External"/><Relationship Id="rId_hyperlink_8249" Type="http://schemas.openxmlformats.org/officeDocument/2006/relationships/hyperlink" Target="http://&#1101;&#1083;&#1077;&#1082;&#1090;&#1088;&#1086;-&#1084;&#1072;&#1088;&#1082;&#1077;&#1090;.&#1088;&#1092;/product/245318/kleschi-zazhimnye-svarochnye-tretya-ruka-x-pert-14-tip-s-metalrukoyatka-xp-212214s/" TargetMode="External"/><Relationship Id="rId_hyperlink_8250" Type="http://schemas.openxmlformats.org/officeDocument/2006/relationships/hyperlink" Target="http://&#1101;&#1083;&#1077;&#1082;&#1090;&#1088;&#1086;-&#1084;&#1072;&#1088;&#1082;&#1077;&#1090;.&#1088;&#1092;/product/245316/kleschi-zazhimnye-svarochnye-tretya-ruka-x-pert-18-tip-s-metalrukoyatka-xp-212218s/" TargetMode="External"/><Relationship Id="rId_hyperlink_8251" Type="http://schemas.openxmlformats.org/officeDocument/2006/relationships/hyperlink" Target="http://&#1101;&#1083;&#1077;&#1082;&#1090;&#1088;&#1086;-&#1084;&#1072;&#1088;&#1082;&#1077;&#1090;.&#1088;&#1092;/product/236368/kleschi-perestavnye-lit-10250mm/" TargetMode="External"/><Relationship Id="rId_hyperlink_8252" Type="http://schemas.openxmlformats.org/officeDocument/2006/relationships/hyperlink" Target="http://&#1101;&#1083;&#1077;&#1082;&#1090;&#1088;&#1086;-&#1084;&#1072;&#1088;&#1082;&#1077;&#1090;.&#1088;&#1092;/product/236369/kleschi-perestavnye-lit-12300mm/" TargetMode="External"/><Relationship Id="rId_hyperlink_8253" Type="http://schemas.openxmlformats.org/officeDocument/2006/relationships/hyperlink" Target="http://&#1101;&#1083;&#1077;&#1082;&#1090;&#1088;&#1086;-&#1084;&#1072;&#1088;&#1082;&#1077;&#1090;.&#1088;&#1092;/product/240056/kleschi-perestavnye-lit-8200mm/" TargetMode="External"/><Relationship Id="rId_hyperlink_8254" Type="http://schemas.openxmlformats.org/officeDocument/2006/relationships/hyperlink" Target="http://&#1101;&#1083;&#1077;&#1082;&#1090;&#1088;&#1086;-&#1084;&#1072;&#1088;&#1082;&#1077;&#1090;.&#1088;&#1092;/product/244832/kleschi-perestavnye-s-knopkoy-lit-10220mm/" TargetMode="External"/><Relationship Id="rId_hyperlink_8255" Type="http://schemas.openxmlformats.org/officeDocument/2006/relationships/hyperlink" Target="http://&#1101;&#1083;&#1077;&#1082;&#1090;&#1088;&#1086;-&#1084;&#1072;&#1088;&#1082;&#1077;&#1090;.&#1088;&#1092;/product/244831/kleschi-perestavnye-s-knopkoy-lit-7175mm/" TargetMode="External"/><Relationship Id="rId_hyperlink_8256" Type="http://schemas.openxmlformats.org/officeDocument/2006/relationships/hyperlink" Target="http://&#1101;&#1083;&#1077;&#1082;&#1090;&#1088;&#1086;-&#1084;&#1072;&#1088;&#1082;&#1077;&#1090;.&#1088;&#1092;/product/228007/kleschi-perestavnye-s-knopochnym-fiksatorom-10-250mm-x-pert/" TargetMode="External"/><Relationship Id="rId_hyperlink_8257" Type="http://schemas.openxmlformats.org/officeDocument/2006/relationships/hyperlink" Target="http://&#1101;&#1083;&#1077;&#1082;&#1090;&#1088;&#1086;-&#1084;&#1072;&#1088;&#1082;&#1077;&#1090;.&#1088;&#1092;/product/243353/kleschi-perestavnye-s-knopochnym-fiksatorom-7-175mm-x-pert/" TargetMode="External"/><Relationship Id="rId_hyperlink_8258" Type="http://schemas.openxmlformats.org/officeDocument/2006/relationships/hyperlink" Target="http://&#1101;&#1083;&#1077;&#1082;&#1090;&#1088;&#1086;-&#1084;&#1072;&#1088;&#1082;&#1077;&#1090;.&#1088;&#1092;/product/222852/kleschi-perestavnye-250mm-diapazon-6-40mm-2h-komp-rukoyatka-x-pert/" TargetMode="External"/><Relationship Id="rId_hyperlink_8259" Type="http://schemas.openxmlformats.org/officeDocument/2006/relationships/hyperlink" Target="http://&#1101;&#1083;&#1077;&#1082;&#1090;&#1088;&#1086;-&#1084;&#1072;&#1088;&#1082;&#1077;&#1090;.&#1088;&#1092;/product/222963/passatizhi-perestavnye-200mm-airline-at-gjp-8/" TargetMode="External"/><Relationship Id="rId_hyperlink_8260" Type="http://schemas.openxmlformats.org/officeDocument/2006/relationships/hyperlink" Target="http://&#1101;&#1083;&#1077;&#1082;&#1090;&#1088;&#1086;-&#1084;&#1072;&#1088;&#1082;&#1077;&#1090;.&#1088;&#1092;/product/221664/kusachki-torcevye-100mm-suxin-112-5/" TargetMode="External"/><Relationship Id="rId_hyperlink_8261" Type="http://schemas.openxmlformats.org/officeDocument/2006/relationships/hyperlink" Target="http://&#1101;&#1083;&#1077;&#1082;&#1090;&#1088;&#1086;-&#1084;&#1072;&#1088;&#1082;&#1077;&#1090;.&#1088;&#1092;/product/239082/kusachki-torcevye-udlinennyy-10-250mm-x-pert/" TargetMode="External"/><Relationship Id="rId_hyperlink_8262" Type="http://schemas.openxmlformats.org/officeDocument/2006/relationships/hyperlink" Target="http://&#1101;&#1083;&#1077;&#1082;&#1090;&#1088;&#1086;-&#1084;&#1072;&#1088;&#1082;&#1077;&#1090;.&#1088;&#1092;/product/239080/kusachki-torcevye-udlinennyy-8-200mm-x-pert/" TargetMode="External"/><Relationship Id="rId_hyperlink_8263" Type="http://schemas.openxmlformats.org/officeDocument/2006/relationships/hyperlink" Target="http://&#1101;&#1083;&#1077;&#1082;&#1090;&#1088;&#1086;-&#1084;&#1072;&#1088;&#1082;&#1077;&#1090;.&#1088;&#1092;/product/239081/kusachki-torcevye-udlinennyy-9-225mm-x-pert/" TargetMode="External"/><Relationship Id="rId_hyperlink_8264" Type="http://schemas.openxmlformats.org/officeDocument/2006/relationships/hyperlink" Target="http://&#1101;&#1083;&#1077;&#1082;&#1090;&#1088;&#1086;-&#1084;&#1072;&#1088;&#1082;&#1077;&#1090;.&#1088;&#1092;/product/222957/passatizhi-kombinirovannye-160mm-airline-at-cp-6/" TargetMode="External"/><Relationship Id="rId_hyperlink_8265" Type="http://schemas.openxmlformats.org/officeDocument/2006/relationships/hyperlink" Target="http://&#1101;&#1083;&#1077;&#1082;&#1090;&#1088;&#1086;-&#1084;&#1072;&#1088;&#1082;&#1077;&#1090;.&#1088;&#1092;/product/227896/passatizhi-kombinirovannye-160mm-polirovannye-avs-a40179s/" TargetMode="External"/><Relationship Id="rId_hyperlink_8266" Type="http://schemas.openxmlformats.org/officeDocument/2006/relationships/hyperlink" Target="http://&#1101;&#1083;&#1077;&#1082;&#1090;&#1088;&#1086;-&#1084;&#1072;&#1088;&#1082;&#1077;&#1090;.&#1088;&#1092;/product/222958/passatizhi-kombinirovannye-180mm-airline-at-cp-7/" TargetMode="External"/><Relationship Id="rId_hyperlink_8267" Type="http://schemas.openxmlformats.org/officeDocument/2006/relationships/hyperlink" Target="http://&#1101;&#1083;&#1077;&#1082;&#1090;&#1088;&#1086;-&#1084;&#1072;&#1088;&#1082;&#1077;&#1090;.&#1088;&#1092;/product/227898/passatizhi-kombinirovannye-200mm-polirovannye-avs-a40181s/" TargetMode="External"/><Relationship Id="rId_hyperlink_8268" Type="http://schemas.openxmlformats.org/officeDocument/2006/relationships/hyperlink" Target="http://&#1101;&#1083;&#1077;&#1082;&#1090;&#1088;&#1086;-&#1084;&#1072;&#1088;&#1082;&#1077;&#1090;.&#1088;&#1092;/product/242101/passatizhi-mini-45-oranzhevo-chernaya-ruchka/" TargetMode="External"/><Relationship Id="rId_hyperlink_8269" Type="http://schemas.openxmlformats.org/officeDocument/2006/relationships/hyperlink" Target="http://&#1101;&#1083;&#1077;&#1082;&#1090;&#1088;&#1086;-&#1084;&#1072;&#1088;&#1082;&#1077;&#1090;.&#1088;&#1092;/product/245315/passatizhi-mnogofunkcionalnye-x-pert-5v1/" TargetMode="External"/><Relationship Id="rId_hyperlink_8270" Type="http://schemas.openxmlformats.org/officeDocument/2006/relationships/hyperlink" Target="http://&#1101;&#1083;&#1077;&#1082;&#1090;&#1088;&#1086;-&#1084;&#1072;&#1088;&#1082;&#1077;&#1090;.&#1088;&#1092;/product/225299/ploskogubcy-passatizhi-160mm-smartbuy-tools-2-h-komp-rukoyatka-cr-v-stal-kombinirovannye/" TargetMode="External"/><Relationship Id="rId_hyperlink_8271" Type="http://schemas.openxmlformats.org/officeDocument/2006/relationships/hyperlink" Target="http://&#1101;&#1083;&#1077;&#1082;&#1090;&#1088;&#1086;-&#1084;&#1072;&#1088;&#1082;&#1077;&#1090;.&#1088;&#1092;/product/225300/ploskogubcy-passatizhi-180mm-smartbuy-tools-2-h-komp-rukoyatka-cr-v-stal-kombinirovannye/" TargetMode="External"/><Relationship Id="rId_hyperlink_8272" Type="http://schemas.openxmlformats.org/officeDocument/2006/relationships/hyperlink" Target="http://&#1101;&#1083;&#1077;&#1082;&#1090;&#1088;&#1086;-&#1084;&#1072;&#1088;&#1082;&#1077;&#1090;.&#1088;&#1092;/product/225301/ploskogubcy-passatizhi-200mm-smartbuy-tools-2-h-komp-rukoyatka-cr-v-stal-kombinirovannye/" TargetMode="External"/><Relationship Id="rId_hyperlink_8273" Type="http://schemas.openxmlformats.org/officeDocument/2006/relationships/hyperlink" Target="http://&#1101;&#1083;&#1077;&#1082;&#1090;&#1088;&#1086;-&#1084;&#1072;&#1088;&#1082;&#1077;&#1090;.&#1088;&#1092;/product/248079/ploskogubcy-multitul-skladnye-v-chehle-x-pert-xp-ml57295/" TargetMode="External"/><Relationship Id="rId_hyperlink_8274" Type="http://schemas.openxmlformats.org/officeDocument/2006/relationships/hyperlink" Target="http://&#1101;&#1083;&#1077;&#1082;&#1090;&#1088;&#1086;-&#1084;&#1072;&#1088;&#1082;&#1077;&#1090;.&#1088;&#1092;/product/237784/ploskogubcy-125mm-udlinennye-bs198602/" TargetMode="External"/><Relationship Id="rId_hyperlink_8275" Type="http://schemas.openxmlformats.org/officeDocument/2006/relationships/hyperlink" Target="http://&#1101;&#1083;&#1077;&#1082;&#1090;&#1088;&#1086;-&#1084;&#1072;&#1088;&#1082;&#1077;&#1090;.&#1088;&#1092;/product/242391/ploskogubcy-dielektricheskie-160mm-spark-lux/" TargetMode="External"/><Relationship Id="rId_hyperlink_8276" Type="http://schemas.openxmlformats.org/officeDocument/2006/relationships/hyperlink" Target="http://&#1101;&#1083;&#1077;&#1082;&#1090;&#1088;&#1086;-&#1084;&#1072;&#1088;&#1082;&#1077;&#1090;.&#1088;&#1092;/product/245122/ploskogubcy-kombinirovannye-160mm-2h-komp-rukoyatka-siblux-sb-p6/" TargetMode="External"/><Relationship Id="rId_hyperlink_8277" Type="http://schemas.openxmlformats.org/officeDocument/2006/relationships/hyperlink" Target="http://&#1101;&#1083;&#1077;&#1082;&#1090;&#1088;&#1086;-&#1084;&#1072;&#1088;&#1082;&#1077;&#1090;.&#1088;&#1092;/product/222843/ploskogubcy-kombinirovannye-160mm-2h-komp-rukoyatka-stayer/" TargetMode="External"/><Relationship Id="rId_hyperlink_8278" Type="http://schemas.openxmlformats.org/officeDocument/2006/relationships/hyperlink" Target="http://&#1101;&#1083;&#1077;&#1082;&#1090;&#1088;&#1086;-&#1084;&#1072;&#1088;&#1082;&#1077;&#1090;.&#1088;&#1092;/product/222848/ploskogubcy-kombinirovannye-160mm-2h-komp-rukoyatka-x-pert-xp-608/" TargetMode="External"/><Relationship Id="rId_hyperlink_8279" Type="http://schemas.openxmlformats.org/officeDocument/2006/relationships/hyperlink" Target="http://&#1101;&#1083;&#1077;&#1082;&#1090;&#1088;&#1086;-&#1084;&#1072;&#1088;&#1082;&#1077;&#1090;.&#1088;&#1092;/product/243474/ploskogubcy-kombinirovannye-160mm-lit/" TargetMode="External"/><Relationship Id="rId_hyperlink_8280" Type="http://schemas.openxmlformats.org/officeDocument/2006/relationships/hyperlink" Target="http://&#1101;&#1083;&#1077;&#1082;&#1090;&#1088;&#1086;-&#1084;&#1072;&#1088;&#1082;&#1077;&#1090;.&#1088;&#1092;/product/239120/ploskogubcy-kombinirovannye-160mm-prorezininovaya-rukoyatka-x-pert/" TargetMode="External"/><Relationship Id="rId_hyperlink_8281" Type="http://schemas.openxmlformats.org/officeDocument/2006/relationships/hyperlink" Target="http://&#1101;&#1083;&#1077;&#1082;&#1090;&#1088;&#1086;-&#1084;&#1072;&#1088;&#1082;&#1077;&#1090;.&#1088;&#1092;/product/239076/ploskogubcy-kombinirovannye-200mm-crv-2h-komp-rukoyatka/" TargetMode="External"/><Relationship Id="rId_hyperlink_8282" Type="http://schemas.openxmlformats.org/officeDocument/2006/relationships/hyperlink" Target="http://&#1101;&#1083;&#1077;&#1082;&#1090;&#1088;&#1086;-&#1084;&#1072;&#1088;&#1082;&#1077;&#1090;.&#1088;&#1092;/product/243714/semnik-podshipnikov-2-h-lapyy-s-fiksatorom-50-35h45mm/" TargetMode="External"/><Relationship Id="rId_hyperlink_8283" Type="http://schemas.openxmlformats.org/officeDocument/2006/relationships/hyperlink" Target="http://&#1101;&#1083;&#1077;&#1082;&#1090;&#1088;&#1086;-&#1084;&#1072;&#1088;&#1082;&#1077;&#1090;.&#1088;&#1092;/product/233610/semnik-podshipnikov-2-h-lapyy-s-fiksatorom-75-38h65mm/" TargetMode="External"/><Relationship Id="rId_hyperlink_8284" Type="http://schemas.openxmlformats.org/officeDocument/2006/relationships/hyperlink" Target="http://&#1101;&#1083;&#1077;&#1082;&#1090;&#1088;&#1086;-&#1084;&#1072;&#1088;&#1082;&#1077;&#1090;.&#1088;&#1092;/product/233611/semnik-podshipnikov-2-h-lapyy-s-fiksatorom-100-40h80mm/" TargetMode="External"/><Relationship Id="rId_hyperlink_8285" Type="http://schemas.openxmlformats.org/officeDocument/2006/relationships/hyperlink" Target="http://&#1101;&#1083;&#1077;&#1082;&#1090;&#1088;&#1086;-&#1084;&#1072;&#1088;&#1082;&#1077;&#1090;.&#1088;&#1092;/product/243715/semnik-podshipnikov-2-h-lapyy-s-fiksatorom-150-55h90mm/" TargetMode="External"/><Relationship Id="rId_hyperlink_8286" Type="http://schemas.openxmlformats.org/officeDocument/2006/relationships/hyperlink" Target="http://&#1101;&#1083;&#1077;&#1082;&#1090;&#1088;&#1086;-&#1084;&#1072;&#1088;&#1082;&#1077;&#1090;.&#1088;&#1092;/product/243716/semnik-podshipnikov-2-h-lapyy-s-fiksatorom-200-70h120mm/" TargetMode="External"/><Relationship Id="rId_hyperlink_8287" Type="http://schemas.openxmlformats.org/officeDocument/2006/relationships/hyperlink" Target="http://&#1101;&#1083;&#1077;&#1082;&#1090;&#1088;&#1086;-&#1084;&#1072;&#1088;&#1082;&#1077;&#1090;.&#1088;&#1092;/product/243717/semnik-podshipnikov-2-h-lapyy-s-fiksatorom-250-80100h160mm/" TargetMode="External"/><Relationship Id="rId_hyperlink_8288" Type="http://schemas.openxmlformats.org/officeDocument/2006/relationships/hyperlink" Target="http://&#1101;&#1083;&#1077;&#1082;&#1090;&#1088;&#1086;-&#1084;&#1072;&#1088;&#1082;&#1077;&#1090;.&#1088;&#1092;/product/233635/kleschi-dlya-stopornyh-kolec-dlya-vnutrennih-izognutye-gubki-spark-lux-175mm/" TargetMode="External"/><Relationship Id="rId_hyperlink_8289" Type="http://schemas.openxmlformats.org/officeDocument/2006/relationships/hyperlink" Target="http://&#1101;&#1083;&#1077;&#1082;&#1090;&#1088;&#1086;-&#1084;&#1072;&#1088;&#1082;&#1077;&#1090;.&#1088;&#1092;/product/233633/kleschi-dlya-stopornyh-kolec-dlya-vnutrennih-pryamye-gubki-spark-lux-7-175mm-sl-555/" TargetMode="External"/><Relationship Id="rId_hyperlink_8290" Type="http://schemas.openxmlformats.org/officeDocument/2006/relationships/hyperlink" Target="http://&#1101;&#1083;&#1077;&#1082;&#1090;&#1088;&#1086;-&#1084;&#1072;&#1088;&#1082;&#1077;&#1090;.&#1088;&#1092;/product/233636/kleschi-dlya-stopornyh-kolec-dlya-naruzhnih-izognutye-gubki-spark-lux-175mm/" TargetMode="External"/><Relationship Id="rId_hyperlink_8291" Type="http://schemas.openxmlformats.org/officeDocument/2006/relationships/hyperlink" Target="http://&#1101;&#1083;&#1077;&#1082;&#1090;&#1088;&#1086;-&#1084;&#1072;&#1088;&#1082;&#1077;&#1090;.&#1088;&#1092;/product/233634/kleschi-dlya-stopornyh-kolec-dlya-naruzhnih-pryamye-gubki-spark-lux-7-175mm-sl-666/" TargetMode="External"/><Relationship Id="rId_hyperlink_8292" Type="http://schemas.openxmlformats.org/officeDocument/2006/relationships/hyperlink" Target="http://&#1101;&#1083;&#1077;&#1082;&#1090;&#1088;&#1086;-&#1084;&#1072;&#1088;&#1082;&#1077;&#1090;.&#1088;&#1092;/product/245123/dlinnogubcy-tonkogubcy-160mm-2h-komp-rukoyatka-x-pert-926-g/" TargetMode="External"/><Relationship Id="rId_hyperlink_8293" Type="http://schemas.openxmlformats.org/officeDocument/2006/relationships/hyperlink" Target="http://&#1101;&#1083;&#1077;&#1082;&#1090;&#1088;&#1086;-&#1084;&#1072;&#1088;&#1082;&#1077;&#1090;.&#1088;&#1092;/product/222849/dlinnogubcy-tonkogubcy-x-pert-xp-605-160mm-2h-komp-rukoyatka/" TargetMode="External"/><Relationship Id="rId_hyperlink_8294" Type="http://schemas.openxmlformats.org/officeDocument/2006/relationships/hyperlink" Target="http://&#1101;&#1083;&#1077;&#1082;&#1090;&#1088;&#1086;-&#1084;&#1072;&#1088;&#1082;&#1077;&#1090;.&#1088;&#1092;/product/230310/dlinnogubcy-tonkogubcy-x-pert-160mm-prorezininovaya-rukoyatka/" TargetMode="External"/><Relationship Id="rId_hyperlink_8295" Type="http://schemas.openxmlformats.org/officeDocument/2006/relationships/hyperlink" Target="http://&#1101;&#1083;&#1077;&#1082;&#1090;&#1088;&#1086;-&#1084;&#1072;&#1088;&#1082;&#1077;&#1090;.&#1088;&#1092;/product/246548/dlinnogubcy-izognutye-120mm-airline/" TargetMode="External"/><Relationship Id="rId_hyperlink_8296" Type="http://schemas.openxmlformats.org/officeDocument/2006/relationships/hyperlink" Target="http://&#1101;&#1083;&#1077;&#1082;&#1090;&#1088;&#1086;-&#1084;&#1072;&#1088;&#1082;&#1077;&#1090;.&#1088;&#1092;/product/222878/dlinnogubcy-izognutye-160mm-airline-at-bnp-6/" TargetMode="External"/><Relationship Id="rId_hyperlink_8297" Type="http://schemas.openxmlformats.org/officeDocument/2006/relationships/hyperlink" Target="http://&#1101;&#1083;&#1077;&#1082;&#1090;&#1088;&#1086;-&#1084;&#1072;&#1088;&#1082;&#1077;&#1090;.&#1088;&#1092;/product/227719/dlinnogubcy-izognutye-160mm-avs-a40188s/" TargetMode="External"/><Relationship Id="rId_hyperlink_8298" Type="http://schemas.openxmlformats.org/officeDocument/2006/relationships/hyperlink" Target="http://&#1101;&#1083;&#1077;&#1082;&#1090;&#1088;&#1086;-&#1084;&#1072;&#1088;&#1082;&#1077;&#1090;.&#1088;&#1092;/product/227720/dlinnogubcy-izognutye-180mm-avs-a40189s/" TargetMode="External"/><Relationship Id="rId_hyperlink_8299" Type="http://schemas.openxmlformats.org/officeDocument/2006/relationships/hyperlink" Target="http://&#1101;&#1083;&#1077;&#1082;&#1090;&#1088;&#1086;-&#1084;&#1072;&#1088;&#1082;&#1077;&#1090;.&#1088;&#1092;/product/222879/dlinnogubcy-izognutye-200mm-airline-at-bnp-8/" TargetMode="External"/><Relationship Id="rId_hyperlink_8300" Type="http://schemas.openxmlformats.org/officeDocument/2006/relationships/hyperlink" Target="http://&#1101;&#1083;&#1077;&#1082;&#1090;&#1088;&#1086;-&#1084;&#1072;&#1088;&#1082;&#1077;&#1090;.&#1088;&#1092;/product/227721/dlinnogubcy-izognutye-200mm-avs-a40190s/" TargetMode="External"/><Relationship Id="rId_hyperlink_8301" Type="http://schemas.openxmlformats.org/officeDocument/2006/relationships/hyperlink" Target="http://&#1101;&#1083;&#1077;&#1082;&#1090;&#1088;&#1086;-&#1084;&#1072;&#1088;&#1082;&#1077;&#1090;.&#1088;&#1092;/product/247348/dlinnogubcy-mnogofunkcionalnye-x-pert-85-220-mm-5v1-xp-pv1187/" TargetMode="External"/><Relationship Id="rId_hyperlink_8302" Type="http://schemas.openxmlformats.org/officeDocument/2006/relationships/hyperlink" Target="http://&#1101;&#1083;&#1077;&#1082;&#1090;&#1088;&#1086;-&#1084;&#1072;&#1088;&#1082;&#1077;&#1090;.&#1088;&#1092;/product/246549/dlinnogubcy-pryamye-120mm-airline/" TargetMode="External"/><Relationship Id="rId_hyperlink_8303" Type="http://schemas.openxmlformats.org/officeDocument/2006/relationships/hyperlink" Target="http://&#1101;&#1083;&#1077;&#1082;&#1090;&#1088;&#1086;-&#1084;&#1072;&#1088;&#1082;&#1077;&#1090;.&#1088;&#1092;/product/222884/dlinnogubcy-pryamye-160mm-airline-at-lnp-6/" TargetMode="External"/><Relationship Id="rId_hyperlink_8304" Type="http://schemas.openxmlformats.org/officeDocument/2006/relationships/hyperlink" Target="http://&#1101;&#1083;&#1077;&#1082;&#1090;&#1088;&#1086;-&#1084;&#1072;&#1088;&#1082;&#1077;&#1090;.&#1088;&#1092;/product/227722/dlinnogubcy-pryamye-160mm-avs-a40185s/" TargetMode="External"/><Relationship Id="rId_hyperlink_8305" Type="http://schemas.openxmlformats.org/officeDocument/2006/relationships/hyperlink" Target="http://&#1101;&#1083;&#1077;&#1082;&#1090;&#1088;&#1086;-&#1084;&#1072;&#1088;&#1082;&#1077;&#1090;.&#1088;&#1092;/product/225295/dlinnogubcy-pryamye-160mm-smartbuy-tools-2-h-komp-rukoyatka-cr-v-stal-hrc51/" TargetMode="External"/><Relationship Id="rId_hyperlink_8306" Type="http://schemas.openxmlformats.org/officeDocument/2006/relationships/hyperlink" Target="http://&#1101;&#1083;&#1077;&#1082;&#1090;&#1088;&#1086;-&#1084;&#1072;&#1088;&#1082;&#1077;&#1090;.&#1088;&#1092;/product/227723/dlinnogubcy-pryamye-180mm-avs-a40186s/" TargetMode="External"/><Relationship Id="rId_hyperlink_8307" Type="http://schemas.openxmlformats.org/officeDocument/2006/relationships/hyperlink" Target="http://&#1101;&#1083;&#1077;&#1082;&#1090;&#1088;&#1086;-&#1084;&#1072;&#1088;&#1082;&#1077;&#1090;.&#1088;&#1092;/product/222892/dlinnogubcy-pryamye-200mm-airline-at-lnp-8/" TargetMode="External"/><Relationship Id="rId_hyperlink_8308" Type="http://schemas.openxmlformats.org/officeDocument/2006/relationships/hyperlink" Target="http://&#1101;&#1083;&#1077;&#1082;&#1090;&#1088;&#1086;-&#1084;&#1072;&#1088;&#1082;&#1077;&#1090;.&#1088;&#1092;/product/227724/dlinnogubcy-pryamye-200mm-avs-a40187s/" TargetMode="External"/><Relationship Id="rId_hyperlink_8309" Type="http://schemas.openxmlformats.org/officeDocument/2006/relationships/hyperlink" Target="http://&#1101;&#1083;&#1077;&#1082;&#1090;&#1088;&#1086;-&#1084;&#1072;&#1088;&#1082;&#1077;&#1090;.&#1088;&#1092;/product/237785/kruglogubcy-125mm-bosi/" TargetMode="External"/><Relationship Id="rId_hyperlink_8310" Type="http://schemas.openxmlformats.org/officeDocument/2006/relationships/hyperlink" Target="http://&#1101;&#1083;&#1077;&#1082;&#1090;&#1088;&#1086;-&#1084;&#1072;&#1088;&#1082;&#1077;&#1090;.&#1088;&#1092;/product/242483/tonkogubcy-lit-8-krasno-chernaya-ruchka/" TargetMode="External"/><Relationship Id="rId_hyperlink_8311" Type="http://schemas.openxmlformats.org/officeDocument/2006/relationships/hyperlink" Target="http://&#1101;&#1083;&#1077;&#1082;&#1090;&#1088;&#1086;-&#1084;&#1072;&#1088;&#1082;&#1077;&#1090;.&#1088;&#1092;/product/239478/tonkogubcy-lit-45-mini-krasno-chernaya-ruchka/" TargetMode="External"/><Relationship Id="rId_hyperlink_8312" Type="http://schemas.openxmlformats.org/officeDocument/2006/relationships/hyperlink" Target="http://&#1101;&#1083;&#1077;&#1082;&#1090;&#1088;&#1086;-&#1084;&#1072;&#1088;&#1082;&#1077;&#1090;.&#1088;&#1092;/product/175073/tonkonosy-krasno-chernaya-ruchkapolirovannaya-stal-200-mm-fit-it-standart-48300/" TargetMode="External"/><Relationship Id="rId_hyperlink_8313" Type="http://schemas.openxmlformats.org/officeDocument/2006/relationships/hyperlink" Target="http://&#1101;&#1083;&#1077;&#1082;&#1090;&#1088;&#1086;-&#1084;&#1072;&#1088;&#1082;&#1077;&#1090;.&#1088;&#1092;/product/129794/utkonosy-fit-it-mini-profi-udlinennaya-krasnaya-ruchka-51520/" TargetMode="External"/><Relationship Id="rId_hyperlink_8314" Type="http://schemas.openxmlformats.org/officeDocument/2006/relationships/hyperlink" Target="http://&#1101;&#1083;&#1077;&#1082;&#1090;&#1088;&#1086;-&#1084;&#1072;&#1088;&#1082;&#1077;&#1090;.&#1088;&#1092;/product/226342/zaklepki-alyuminievye-32h10mm-50sht-tdm-sq1037-0103/" TargetMode="External"/><Relationship Id="rId_hyperlink_8315" Type="http://schemas.openxmlformats.org/officeDocument/2006/relationships/hyperlink" Target="http://&#1101;&#1083;&#1077;&#1082;&#1090;&#1088;&#1086;-&#1084;&#1072;&#1088;&#1082;&#1077;&#1090;.&#1088;&#1092;/product/226343/zaklepki-alyuminievye-40h10mm-50sht-tdm-sq1037-0104/" TargetMode="External"/><Relationship Id="rId_hyperlink_8316" Type="http://schemas.openxmlformats.org/officeDocument/2006/relationships/hyperlink" Target="http://&#1101;&#1083;&#1077;&#1082;&#1090;&#1088;&#1086;-&#1084;&#1072;&#1088;&#1082;&#1077;&#1090;.&#1088;&#1092;/product/226344/zaklepki-alyuminievye-48h10mm-50sht-tdm-sq1037-0105/" TargetMode="External"/><Relationship Id="rId_hyperlink_8317" Type="http://schemas.openxmlformats.org/officeDocument/2006/relationships/hyperlink" Target="http://&#1101;&#1083;&#1077;&#1082;&#1090;&#1088;&#1086;-&#1084;&#1072;&#1088;&#1082;&#1077;&#1090;.&#1088;&#1092;/product/234661/zaklepochnik-24-48mm-240mm-60zaklepok-v-komplekte-rexant-12-5302/" TargetMode="External"/><Relationship Id="rId_hyperlink_8318" Type="http://schemas.openxmlformats.org/officeDocument/2006/relationships/hyperlink" Target="http://&#1101;&#1083;&#1077;&#1082;&#1090;&#1088;&#1086;-&#1084;&#1072;&#1088;&#1082;&#1077;&#1090;.&#1088;&#1092;/product/234662/zaklepochnik-ruchnoy-3p-02-24-32-40-48mm-granit-tdm-sq1037-0102/" TargetMode="External"/><Relationship Id="rId_hyperlink_8319" Type="http://schemas.openxmlformats.org/officeDocument/2006/relationships/hyperlink" Target="http://&#1101;&#1083;&#1077;&#1082;&#1090;&#1088;&#1086;-&#1084;&#1072;&#1088;&#1082;&#1077;&#1090;.&#1088;&#1092;/product/248103/apparat-payalnik-dlya-svarki-plastikovyh-trub-20-32-sl-004-1kvt-spark-lux/" TargetMode="External"/><Relationship Id="rId_hyperlink_8320" Type="http://schemas.openxmlformats.org/officeDocument/2006/relationships/hyperlink" Target="http://&#1101;&#1083;&#1077;&#1082;&#1090;&#1088;&#1086;-&#1084;&#1072;&#1088;&#1082;&#1077;&#1090;.&#1088;&#1092;/product/234248/truborez-dlya-metaloplastik-trub-bolshoy-42mm-x-pert-x-114/" TargetMode="External"/><Relationship Id="rId_hyperlink_8321" Type="http://schemas.openxmlformats.org/officeDocument/2006/relationships/hyperlink" Target="http://&#1101;&#1083;&#1077;&#1082;&#1090;&#1088;&#1086;-&#1084;&#1072;&#1088;&#1082;&#1077;&#1090;.&#1088;&#1092;/product/234125/derzhak-svarochnyy-300a-x-pert/" TargetMode="External"/><Relationship Id="rId_hyperlink_8322" Type="http://schemas.openxmlformats.org/officeDocument/2006/relationships/hyperlink" Target="http://&#1101;&#1083;&#1077;&#1082;&#1090;&#1088;&#1086;-&#1084;&#1072;&#1088;&#1082;&#1077;&#1090;.&#1088;&#1092;/product/236768/derzhak-svarochnyy-500a-lit/" TargetMode="External"/><Relationship Id="rId_hyperlink_8323" Type="http://schemas.openxmlformats.org/officeDocument/2006/relationships/hyperlink" Target="http://&#1101;&#1083;&#1077;&#1082;&#1090;&#1088;&#1086;-&#1084;&#1072;&#1088;&#1082;&#1077;&#1090;.&#1088;&#1092;/product/236971/derzhak-svarochnyy-500a-spark-lux-50337-/" TargetMode="External"/><Relationship Id="rId_hyperlink_8324" Type="http://schemas.openxmlformats.org/officeDocument/2006/relationships/hyperlink" Target="http://&#1101;&#1083;&#1077;&#1082;&#1090;&#1088;&#1086;-&#1084;&#1072;&#1088;&#1082;&#1077;&#1090;.&#1088;&#1092;/product/235709/derzhak-svarochnyy-500a-x-pert/" TargetMode="External"/><Relationship Id="rId_hyperlink_8325" Type="http://schemas.openxmlformats.org/officeDocument/2006/relationships/hyperlink" Target="http://&#1101;&#1083;&#1077;&#1082;&#1090;&#1088;&#1086;-&#1084;&#1072;&#1088;&#1082;&#1077;&#1090;.&#1088;&#1092;/product/236776/derzhak-svarochnyy-800a-exprofil/" TargetMode="External"/><Relationship Id="rId_hyperlink_8326" Type="http://schemas.openxmlformats.org/officeDocument/2006/relationships/hyperlink" Target="http://&#1101;&#1083;&#1077;&#1082;&#1090;&#1088;&#1086;-&#1084;&#1072;&#1088;&#1082;&#1077;&#1090;.&#1088;&#1092;/product/236176/derzhak-svarochnyy-800a-spark-lux/" TargetMode="External"/><Relationship Id="rId_hyperlink_8327" Type="http://schemas.openxmlformats.org/officeDocument/2006/relationships/hyperlink" Target="http://&#1101;&#1083;&#1077;&#1082;&#1090;&#1088;&#1086;-&#1084;&#1072;&#1088;&#1082;&#1077;&#1090;.&#1088;&#1092;/product/234126/derzhak-svarochnyy-800a-x-pert/" TargetMode="External"/><Relationship Id="rId_hyperlink_8328" Type="http://schemas.openxmlformats.org/officeDocument/2006/relationships/hyperlink" Target="http://&#1101;&#1083;&#1077;&#1082;&#1090;&#1088;&#1086;-&#1084;&#1072;&#1088;&#1082;&#1077;&#1090;.&#1088;&#1092;/product/178346/kabelederzhatel-gnezdo-dlya-invertornyh-svarochnyh-apparatov-35-50mm2-aez-0103454-44563/" TargetMode="External"/><Relationship Id="rId_hyperlink_8329" Type="http://schemas.openxmlformats.org/officeDocument/2006/relationships/hyperlink" Target="http://&#1101;&#1083;&#1077;&#1082;&#1090;&#1088;&#1086;-&#1084;&#1072;&#1088;&#1082;&#1077;&#1090;.&#1088;&#1092;/product/178343/kabelederzhatel-shteker-dlya-invertornyh-svarochnyh-apparatov-10-25mm2-aez-0103451-44560/" TargetMode="External"/><Relationship Id="rId_hyperlink_8330" Type="http://schemas.openxmlformats.org/officeDocument/2006/relationships/hyperlink" Target="http://&#1101;&#1083;&#1077;&#1082;&#1090;&#1088;&#1086;-&#1084;&#1072;&#1088;&#1082;&#1077;&#1090;.&#1088;&#1092;/product/178345/kabelederzhatel-shteker-dlya-invertornyh-svarochnyh-apparatov-35-50mm2-aez-0103453-44562/" TargetMode="External"/><Relationship Id="rId_hyperlink_8331" Type="http://schemas.openxmlformats.org/officeDocument/2006/relationships/hyperlink" Target="http://&#1101;&#1083;&#1077;&#1082;&#1090;&#1088;&#1086;-&#1084;&#1072;&#1088;&#1082;&#1077;&#1090;.&#1088;&#1092;/product/234238/klemma-zazhim-massy-zazemlenie-dlya-svarochnogo-apparata-500a-earth-clamp/" TargetMode="External"/><Relationship Id="rId_hyperlink_8332" Type="http://schemas.openxmlformats.org/officeDocument/2006/relationships/hyperlink" Target="http://&#1101;&#1083;&#1077;&#1082;&#1090;&#1088;&#1086;-&#1084;&#1072;&#1088;&#1082;&#1077;&#1090;.&#1088;&#1092;/product/236972/klemma-zazhim-massy-zazemlenie-dlya-svarochnogo-apparata-500a-spark-lux/" TargetMode="External"/><Relationship Id="rId_hyperlink_8333" Type="http://schemas.openxmlformats.org/officeDocument/2006/relationships/hyperlink" Target="http://&#1101;&#1083;&#1077;&#1082;&#1090;&#1088;&#1086;-&#1084;&#1072;&#1088;&#1082;&#1077;&#1090;.&#1088;&#1092;/product/233622/klemma-zazhim-massy-zazemlenie-dlya-svarochnogo-apparata-500a-x-pert/" TargetMode="External"/><Relationship Id="rId_hyperlink_8334" Type="http://schemas.openxmlformats.org/officeDocument/2006/relationships/hyperlink" Target="http://&#1101;&#1083;&#1077;&#1082;&#1090;&#1088;&#1086;-&#1084;&#1072;&#1088;&#1082;&#1077;&#1090;.&#1088;&#1092;/product/221684/klemma-massy-magnitnaya-uglovaya-500a-saturn-16-0085-9/" TargetMode="External"/><Relationship Id="rId_hyperlink_8335" Type="http://schemas.openxmlformats.org/officeDocument/2006/relationships/hyperlink" Target="http://&#1101;&#1083;&#1077;&#1082;&#1090;&#1088;&#1086;-&#1084;&#1072;&#1088;&#1082;&#1077;&#1090;.&#1088;&#1092;/product/251408/massa-magnitnaya-dlya-svarki-x-pert-15-kg/" TargetMode="External"/><Relationship Id="rId_hyperlink_8336" Type="http://schemas.openxmlformats.org/officeDocument/2006/relationships/hyperlink" Target="http://&#1101;&#1083;&#1077;&#1082;&#1090;&#1088;&#1086;-&#1084;&#1072;&#1088;&#1082;&#1077;&#1090;.&#1088;&#1092;/product/249196/massa-magnitnaya-dlya-svarki-x-pert-15-kg-1231/" TargetMode="External"/><Relationship Id="rId_hyperlink_8337" Type="http://schemas.openxmlformats.org/officeDocument/2006/relationships/hyperlink" Target="http://&#1101;&#1083;&#1077;&#1082;&#1090;&#1088;&#1086;-&#1084;&#1072;&#1088;&#1082;&#1077;&#1090;.&#1088;&#1092;/product/251409/massa-magnitnaya-dlya-svarki-x-pert-30-kg/" TargetMode="External"/><Relationship Id="rId_hyperlink_8338" Type="http://schemas.openxmlformats.org/officeDocument/2006/relationships/hyperlink" Target="http://&#1101;&#1083;&#1077;&#1082;&#1090;&#1088;&#1086;-&#1084;&#1072;&#1088;&#1082;&#1077;&#1090;.&#1088;&#1092;/product/242946/portativnyy-apparat-tochechnoy-svarki-macaron-2/" TargetMode="External"/><Relationship Id="rId_hyperlink_8339" Type="http://schemas.openxmlformats.org/officeDocument/2006/relationships/hyperlink" Target="http://&#1101;&#1083;&#1077;&#1082;&#1090;&#1088;&#1086;-&#1084;&#1072;&#1088;&#1082;&#1077;&#1090;.&#1088;&#1092;/product/229763/rozetka-kabelnaya-gnezdo-rexant-16-0884/" TargetMode="External"/><Relationship Id="rId_hyperlink_8340" Type="http://schemas.openxmlformats.org/officeDocument/2006/relationships/hyperlink" Target="http://&#1101;&#1083;&#1077;&#1082;&#1090;&#1088;&#1086;-&#1084;&#1072;&#1088;&#1082;&#1077;&#1090;.&#1088;&#1092;/product/238014/ugolok-fiksator-magnitnyy-dlya-svarki-25/" TargetMode="External"/><Relationship Id="rId_hyperlink_8341" Type="http://schemas.openxmlformats.org/officeDocument/2006/relationships/hyperlink" Target="http://&#1101;&#1083;&#1077;&#1082;&#1090;&#1088;&#1086;-&#1084;&#1072;&#1088;&#1082;&#1077;&#1090;.&#1088;&#1092;/product/217394/ugolnik-magnitnyy-dlya-svarki-6-uglov-usilie-113kg-rexant-12-4831/" TargetMode="External"/><Relationship Id="rId_hyperlink_8342" Type="http://schemas.openxmlformats.org/officeDocument/2006/relationships/hyperlink" Target="http://&#1101;&#1083;&#1077;&#1082;&#1090;&#1088;&#1086;-&#1084;&#1072;&#1088;&#1082;&#1077;&#1090;.&#1088;&#1092;/product/217395/ugolnik-magnitnyy-dlya-svarki-6-uglov-usilie-226kg-rexant-12-4832/" TargetMode="External"/><Relationship Id="rId_hyperlink_8343" Type="http://schemas.openxmlformats.org/officeDocument/2006/relationships/hyperlink" Target="http://&#1101;&#1083;&#1077;&#1082;&#1090;&#1088;&#1086;-&#1084;&#1072;&#1088;&#1082;&#1077;&#1090;.&#1088;&#1092;/product/217396/ugolnik-magnitnyy-dlya-svarki-6-uglov-usilie-340kg-rexant-12-4833/" TargetMode="External"/><Relationship Id="rId_hyperlink_8344" Type="http://schemas.openxmlformats.org/officeDocument/2006/relationships/hyperlink" Target="http://&#1101;&#1083;&#1077;&#1082;&#1090;&#1088;&#1086;-&#1084;&#1072;&#1088;&#1082;&#1077;&#1090;.&#1088;&#1092;/product/224207/ugolnik-magnitnyy-dlya-svarki-15kg-sdmmw-68/" TargetMode="External"/><Relationship Id="rId_hyperlink_8345" Type="http://schemas.openxmlformats.org/officeDocument/2006/relationships/hyperlink" Target="http://&#1101;&#1083;&#1077;&#1082;&#1090;&#1088;&#1086;-&#1084;&#1072;&#1088;&#1082;&#1077;&#1090;.&#1088;&#1092;/product/230339/ugolnik-magnitnyy-dlya-svarki-25kg-sdmmw-91/" TargetMode="External"/><Relationship Id="rId_hyperlink_8346" Type="http://schemas.openxmlformats.org/officeDocument/2006/relationships/hyperlink" Target="http://&#1101;&#1083;&#1077;&#1082;&#1090;&#1088;&#1086;-&#1084;&#1072;&#1088;&#1082;&#1077;&#1090;.&#1088;&#1092;/product/236760/elektrody-j422-t-50-32mm-1kg-kraton/" TargetMode="External"/><Relationship Id="rId_hyperlink_8347" Type="http://schemas.openxmlformats.org/officeDocument/2006/relationships/hyperlink" Target="http://&#1101;&#1083;&#1077;&#1082;&#1090;&#1088;&#1086;-&#1084;&#1072;&#1088;&#1082;&#1077;&#1090;.&#1088;&#1092;/product/251938/elektrody-ano-21-25mm-dlya-dugovoy-svarki-kraton-1kg/" TargetMode="External"/><Relationship Id="rId_hyperlink_8348" Type="http://schemas.openxmlformats.org/officeDocument/2006/relationships/hyperlink" Target="http://&#1101;&#1083;&#1077;&#1082;&#1090;&#1088;&#1086;-&#1084;&#1072;&#1088;&#1082;&#1077;&#1090;.&#1088;&#1092;/product/225698/elektrody-ano-21-25mm-1kg-tigabro/" TargetMode="External"/><Relationship Id="rId_hyperlink_8349" Type="http://schemas.openxmlformats.org/officeDocument/2006/relationships/hyperlink" Target="http://&#1101;&#1083;&#1077;&#1082;&#1090;&#1088;&#1086;-&#1084;&#1072;&#1088;&#1082;&#1077;&#1090;.&#1088;&#1092;/product/236757/elektrody-ano-21-3mm-1kg-rexant/" TargetMode="External"/><Relationship Id="rId_hyperlink_8350" Type="http://schemas.openxmlformats.org/officeDocument/2006/relationships/hyperlink" Target="http://&#1101;&#1083;&#1077;&#1082;&#1090;&#1088;&#1086;-&#1084;&#1072;&#1088;&#1082;&#1077;&#1090;.&#1088;&#1092;/product/158957/elektrody-ano-21-3mm-1kg-tigabro-l350/" TargetMode="External"/><Relationship Id="rId_hyperlink_8351" Type="http://schemas.openxmlformats.org/officeDocument/2006/relationships/hyperlink" Target="http://&#1101;&#1083;&#1077;&#1082;&#1090;&#1088;&#1086;-&#1084;&#1072;&#1088;&#1082;&#1077;&#1090;.&#1088;&#1092;/product/225850/elektrody-mr-3-3mm-1kg-tigabro-premium/" TargetMode="External"/><Relationship Id="rId_hyperlink_8352" Type="http://schemas.openxmlformats.org/officeDocument/2006/relationships/hyperlink" Target="http://&#1101;&#1083;&#1077;&#1082;&#1090;&#1088;&#1086;-&#1084;&#1072;&#1088;&#1082;&#1077;&#1090;.&#1088;&#1092;/product/225852/elektrody-mr-3c-25mm-1kg-sinie-kraton/" TargetMode="External"/><Relationship Id="rId_hyperlink_8353" Type="http://schemas.openxmlformats.org/officeDocument/2006/relationships/hyperlink" Target="http://&#1101;&#1083;&#1077;&#1082;&#1090;&#1088;&#1086;-&#1084;&#1072;&#1088;&#1082;&#1077;&#1090;.&#1088;&#1092;/product/225853/elektrody-mr-3c-32mm-1kg-sinie-kraton/" TargetMode="External"/><Relationship Id="rId_hyperlink_8354" Type="http://schemas.openxmlformats.org/officeDocument/2006/relationships/hyperlink" Target="http://&#1101;&#1083;&#1077;&#1082;&#1090;&#1088;&#1086;-&#1084;&#1072;&#1088;&#1082;&#1077;&#1090;.&#1088;&#1092;/product/245352/klyuch-balonnyy-g-obraznyy-17/" TargetMode="External"/><Relationship Id="rId_hyperlink_8355" Type="http://schemas.openxmlformats.org/officeDocument/2006/relationships/hyperlink" Target="http://&#1101;&#1083;&#1077;&#1082;&#1090;&#1088;&#1086;-&#1084;&#1072;&#1088;&#1082;&#1077;&#1090;.&#1088;&#1092;/product/245354/klyuch-balonnyy-g-obraznyy-21/" TargetMode="External"/><Relationship Id="rId_hyperlink_8356" Type="http://schemas.openxmlformats.org/officeDocument/2006/relationships/hyperlink" Target="http://&#1101;&#1083;&#1077;&#1082;&#1090;&#1088;&#1086;-&#1084;&#1072;&#1088;&#1082;&#1077;&#1090;.&#1088;&#1092;/product/227094/klyuch-kolesnyy-g-obraznyy-21h380mm-s-montazhnoy-lopatkoy-avs-a40118s/" TargetMode="External"/><Relationship Id="rId_hyperlink_8357" Type="http://schemas.openxmlformats.org/officeDocument/2006/relationships/hyperlink" Target="http://&#1101;&#1083;&#1077;&#1082;&#1090;&#1088;&#1086;-&#1084;&#1072;&#1088;&#1082;&#1077;&#1090;.&#1088;&#1092;/product/227095/klyuch-kolesnyy-g-obraznyy-22h380mm-s-montazhnoy-lopatkoy-avs-a40119s/" TargetMode="External"/><Relationship Id="rId_hyperlink_8358" Type="http://schemas.openxmlformats.org/officeDocument/2006/relationships/hyperlink" Target="http://&#1101;&#1083;&#1077;&#1082;&#1090;&#1088;&#1086;-&#1084;&#1072;&#1088;&#1082;&#1077;&#1090;.&#1088;&#1092;/product/242189/klyuch-kolesnyy-krest-17-19-21-22-usilenyy-tehnik/" TargetMode="External"/><Relationship Id="rId_hyperlink_8359" Type="http://schemas.openxmlformats.org/officeDocument/2006/relationships/hyperlink" Target="http://&#1101;&#1083;&#1077;&#1082;&#1090;&#1088;&#1086;-&#1084;&#1072;&#1088;&#1082;&#1077;&#1090;.&#1088;&#1092;/product/250091/nabor-dlya-remonta-plastika-bamperov-so-skobami-pomoschnik-pm-inp41-70vt/" TargetMode="External"/><Relationship Id="rId_hyperlink_8360" Type="http://schemas.openxmlformats.org/officeDocument/2006/relationships/hyperlink" Target="http://&#1101;&#1083;&#1077;&#1082;&#1090;&#1088;&#1086;-&#1084;&#1072;&#1088;&#1082;&#1077;&#1090;.&#1088;&#1092;/product/242466/klyuch-gazovyy-rychazhnyy-1-lit/" TargetMode="External"/><Relationship Id="rId_hyperlink_8361" Type="http://schemas.openxmlformats.org/officeDocument/2006/relationships/hyperlink" Target="http://&#1101;&#1083;&#1077;&#1082;&#1090;&#1088;&#1086;-&#1084;&#1072;&#1088;&#1082;&#1077;&#1090;.&#1088;&#1092;/product/249510/klyuch-gazovyy-rychazhnyy-1300mm-90-krasnyy-x-pert/" TargetMode="External"/><Relationship Id="rId_hyperlink_8362" Type="http://schemas.openxmlformats.org/officeDocument/2006/relationships/hyperlink" Target="http://&#1101;&#1083;&#1077;&#1082;&#1090;&#1088;&#1086;-&#1084;&#1072;&#1088;&#1082;&#1077;&#1090;.&#1088;&#1092;/product/249511/klyuch-gazovyy-rychazhnyy-15350mm-90-krasnyy-x-pert/" TargetMode="External"/><Relationship Id="rId_hyperlink_8363" Type="http://schemas.openxmlformats.org/officeDocument/2006/relationships/hyperlink" Target="http://&#1101;&#1083;&#1077;&#1082;&#1090;&#1088;&#1086;-&#1084;&#1072;&#1088;&#1082;&#1077;&#1090;.&#1088;&#1092;/product/248113/klyuch-gazovyy-rychazhnyy-15375mm-90-x-pert/" TargetMode="External"/><Relationship Id="rId_hyperlink_8364" Type="http://schemas.openxmlformats.org/officeDocument/2006/relationships/hyperlink" Target="http://&#1101;&#1083;&#1077;&#1082;&#1090;&#1088;&#1086;-&#1084;&#1072;&#1088;&#1082;&#1077;&#1090;.&#1088;&#1092;/product/248082/klyuch-gazovyy-rychazhnyy-2400mm-90-x-pert/" TargetMode="External"/><Relationship Id="rId_hyperlink_8365" Type="http://schemas.openxmlformats.org/officeDocument/2006/relationships/hyperlink" Target="http://&#1101;&#1083;&#1077;&#1082;&#1090;&#1088;&#1086;-&#1084;&#1072;&#1088;&#1082;&#1077;&#1090;.&#1088;&#1092;/product/249509/klyuch-trubnyy-rychazhnyy-pryamoy-amerikanka-10-90-prorezinennaya-rukoyatka-x-pert/" TargetMode="External"/><Relationship Id="rId_hyperlink_8366" Type="http://schemas.openxmlformats.org/officeDocument/2006/relationships/hyperlink" Target="http://&#1101;&#1083;&#1077;&#1082;&#1090;&#1088;&#1086;-&#1084;&#1072;&#1088;&#1082;&#1077;&#1090;.&#1088;&#1092;/product/250610/klyuch-trubnyy-rychazhnyy-pryamoy-amerikanka-14-90-x-pert/" TargetMode="External"/><Relationship Id="rId_hyperlink_8367" Type="http://schemas.openxmlformats.org/officeDocument/2006/relationships/hyperlink" Target="http://&#1101;&#1083;&#1077;&#1082;&#1090;&#1088;&#1086;-&#1084;&#1072;&#1088;&#1082;&#1077;&#1090;.&#1088;&#1092;/product/236985/klyuch-trubnyy-rychazhnyy-pryamoy-amerikanka-18-90-x-pert/" TargetMode="External"/><Relationship Id="rId_hyperlink_8368" Type="http://schemas.openxmlformats.org/officeDocument/2006/relationships/hyperlink" Target="http://&#1101;&#1083;&#1077;&#1082;&#1090;&#1088;&#1086;-&#1084;&#1072;&#1088;&#1082;&#1077;&#1090;.&#1088;&#1092;/product/231210/klyuch-kombinirovannyy-6mm-avs-a07653s/" TargetMode="External"/><Relationship Id="rId_hyperlink_8369" Type="http://schemas.openxmlformats.org/officeDocument/2006/relationships/hyperlink" Target="http://&#1101;&#1083;&#1077;&#1082;&#1090;&#1088;&#1086;-&#1084;&#1072;&#1088;&#1082;&#1077;&#1090;.&#1088;&#1092;/product/231211/klyuch-kombinirovannyy-8mm-avs-a07655s/" TargetMode="External"/><Relationship Id="rId_hyperlink_8370" Type="http://schemas.openxmlformats.org/officeDocument/2006/relationships/hyperlink" Target="http://&#1101;&#1083;&#1077;&#1082;&#1090;&#1088;&#1086;-&#1084;&#1072;&#1088;&#1082;&#1077;&#1090;.&#1088;&#1092;/product/233717/klyuch-kombinirovannyy-9mm-avs-a07656s/" TargetMode="External"/><Relationship Id="rId_hyperlink_8371" Type="http://schemas.openxmlformats.org/officeDocument/2006/relationships/hyperlink" Target="http://&#1101;&#1083;&#1077;&#1082;&#1090;&#1088;&#1086;-&#1084;&#1072;&#1088;&#1082;&#1077;&#1090;.&#1088;&#1092;/product/145821/klyuch-kombinirovannyy-10mm-avs-a07657s/" TargetMode="External"/><Relationship Id="rId_hyperlink_8372" Type="http://schemas.openxmlformats.org/officeDocument/2006/relationships/hyperlink" Target="http://&#1101;&#1083;&#1077;&#1082;&#1090;&#1088;&#1086;-&#1084;&#1072;&#1088;&#1082;&#1077;&#1090;.&#1088;&#1092;/product/145823/klyuch-kombinirovannyy-12mm-avs-a07659s/" TargetMode="External"/><Relationship Id="rId_hyperlink_8373" Type="http://schemas.openxmlformats.org/officeDocument/2006/relationships/hyperlink" Target="http://&#1101;&#1083;&#1077;&#1082;&#1090;&#1088;&#1086;-&#1084;&#1072;&#1088;&#1082;&#1077;&#1090;.&#1088;&#1092;/product/122795/klyuch-kombinirovannyy-13mm-avs-a07660s/" TargetMode="External"/><Relationship Id="rId_hyperlink_8374" Type="http://schemas.openxmlformats.org/officeDocument/2006/relationships/hyperlink" Target="http://&#1101;&#1083;&#1077;&#1082;&#1090;&#1088;&#1086;-&#1084;&#1072;&#1088;&#1082;&#1077;&#1090;.&#1088;&#1092;/product/128757/klyuch-kombinirovannyy-14mm-avs-a07661s/" TargetMode="External"/><Relationship Id="rId_hyperlink_8375" Type="http://schemas.openxmlformats.org/officeDocument/2006/relationships/hyperlink" Target="http://&#1101;&#1083;&#1077;&#1082;&#1090;&#1088;&#1086;-&#1084;&#1072;&#1088;&#1082;&#1077;&#1090;.&#1088;&#1092;/product/227583/klyuch-kombinirovannyy-17mm-avs-a07664s/" TargetMode="External"/><Relationship Id="rId_hyperlink_8376" Type="http://schemas.openxmlformats.org/officeDocument/2006/relationships/hyperlink" Target="http://&#1101;&#1083;&#1077;&#1082;&#1090;&#1088;&#1086;-&#1084;&#1072;&#1088;&#1082;&#1077;&#1090;.&#1088;&#1092;/product/227584/klyuch-kombinirovannyy-18mm-avs-a07665s/" TargetMode="External"/><Relationship Id="rId_hyperlink_8377" Type="http://schemas.openxmlformats.org/officeDocument/2006/relationships/hyperlink" Target="http://&#1101;&#1083;&#1077;&#1082;&#1090;&#1088;&#1086;-&#1084;&#1072;&#1088;&#1082;&#1077;&#1090;.&#1088;&#1092;/product/231214/klyuch-kombinirovannyy-19mm-avs-a07666s/" TargetMode="External"/><Relationship Id="rId_hyperlink_8378" Type="http://schemas.openxmlformats.org/officeDocument/2006/relationships/hyperlink" Target="http://&#1101;&#1083;&#1077;&#1082;&#1090;&#1088;&#1086;-&#1084;&#1072;&#1088;&#1082;&#1077;&#1090;.&#1088;&#1092;/product/227585/klyuch-kombinirovannyy-20mm-avs-a07667s/" TargetMode="External"/><Relationship Id="rId_hyperlink_8379" Type="http://schemas.openxmlformats.org/officeDocument/2006/relationships/hyperlink" Target="http://&#1101;&#1083;&#1077;&#1082;&#1090;&#1088;&#1086;-&#1084;&#1072;&#1088;&#1082;&#1077;&#1090;.&#1088;&#1092;/product/227582/klyuch-kombinirovannyy-21mm-avs-a07668s/" TargetMode="External"/><Relationship Id="rId_hyperlink_8380" Type="http://schemas.openxmlformats.org/officeDocument/2006/relationships/hyperlink" Target="http://&#1101;&#1083;&#1077;&#1082;&#1090;&#1088;&#1086;-&#1084;&#1072;&#1088;&#1082;&#1077;&#1090;.&#1088;&#1092;/product/227586/klyuch-kombinirovannyy-22mm-avs-a07669s/" TargetMode="External"/><Relationship Id="rId_hyperlink_8381" Type="http://schemas.openxmlformats.org/officeDocument/2006/relationships/hyperlink" Target="http://&#1101;&#1083;&#1077;&#1082;&#1090;&#1088;&#1086;-&#1084;&#1072;&#1088;&#1082;&#1077;&#1090;.&#1088;&#1092;/product/227587/klyuch-kombinirovannyy-23mm-avs-a07670s/" TargetMode="External"/><Relationship Id="rId_hyperlink_8382" Type="http://schemas.openxmlformats.org/officeDocument/2006/relationships/hyperlink" Target="http://&#1101;&#1083;&#1077;&#1082;&#1090;&#1088;&#1086;-&#1084;&#1072;&#1088;&#1082;&#1077;&#1090;.&#1088;&#1092;/product/227588/klyuch-kombinirovannyy-24mm-avs-a07671s/" TargetMode="External"/><Relationship Id="rId_hyperlink_8383" Type="http://schemas.openxmlformats.org/officeDocument/2006/relationships/hyperlink" Target="http://&#1101;&#1083;&#1077;&#1082;&#1090;&#1088;&#1086;-&#1084;&#1072;&#1088;&#1082;&#1077;&#1090;.&#1088;&#1092;/product/128755/klyuch-kombinirovannyy-stayer-ocinkovannyy-12mm/" TargetMode="External"/><Relationship Id="rId_hyperlink_8384" Type="http://schemas.openxmlformats.org/officeDocument/2006/relationships/hyperlink" Target="http://&#1101;&#1083;&#1077;&#1082;&#1090;&#1088;&#1086;-&#1084;&#1072;&#1088;&#1082;&#1077;&#1090;.&#1088;&#1092;/product/128756/klyuch-kombinirovannyy-stayer-ocinkovannyy-14mm/" TargetMode="External"/><Relationship Id="rId_hyperlink_8385" Type="http://schemas.openxmlformats.org/officeDocument/2006/relationships/hyperlink" Target="http://&#1101;&#1083;&#1077;&#1082;&#1090;&#1088;&#1086;-&#1084;&#1072;&#1088;&#1082;&#1077;&#1090;.&#1088;&#1092;/product/128758/klyuch-kombinirovannyy-stayer-ocinkovannyy-16mm/" TargetMode="External"/><Relationship Id="rId_hyperlink_8386" Type="http://schemas.openxmlformats.org/officeDocument/2006/relationships/hyperlink" Target="http://&#1101;&#1083;&#1077;&#1082;&#1090;&#1088;&#1086;-&#1084;&#1072;&#1088;&#1082;&#1077;&#1090;.&#1088;&#1092;/product/128759/klyuch-kombinirovannyy-stayer-ocinkovannyy-17mm/" TargetMode="External"/><Relationship Id="rId_hyperlink_8387" Type="http://schemas.openxmlformats.org/officeDocument/2006/relationships/hyperlink" Target="http://&#1101;&#1083;&#1077;&#1082;&#1090;&#1088;&#1086;-&#1084;&#1072;&#1088;&#1082;&#1077;&#1090;.&#1088;&#1092;/product/144203/klyuch-kombinirovannyy-stayer-ocinkovannyy-19mm/" TargetMode="External"/><Relationship Id="rId_hyperlink_8388" Type="http://schemas.openxmlformats.org/officeDocument/2006/relationships/hyperlink" Target="http://&#1101;&#1083;&#1077;&#1082;&#1090;&#1088;&#1086;-&#1084;&#1072;&#1088;&#1082;&#1077;&#1090;.&#1088;&#1092;/product/144205/klyuch-kombinirovannyy-stayer-ocinkovannyy-24mm/" TargetMode="External"/><Relationship Id="rId_hyperlink_8389" Type="http://schemas.openxmlformats.org/officeDocument/2006/relationships/hyperlink" Target="http://&#1101;&#1083;&#1077;&#1082;&#1090;&#1088;&#1086;-&#1084;&#1072;&#1088;&#1082;&#1077;&#1090;.&#1088;&#1092;/product/144206/klyuch-kombinirovannyy-stayer-ocinkovannyy-27mm/" TargetMode="External"/><Relationship Id="rId_hyperlink_8390" Type="http://schemas.openxmlformats.org/officeDocument/2006/relationships/hyperlink" Target="http://&#1101;&#1083;&#1077;&#1082;&#1090;&#1088;&#1086;-&#1084;&#1072;&#1088;&#1082;&#1077;&#1090;.&#1088;&#1092;/product/144202/klyuch-kombinirovannyy-stayer-ocinkovannyy-6mm/" TargetMode="External"/><Relationship Id="rId_hyperlink_8391" Type="http://schemas.openxmlformats.org/officeDocument/2006/relationships/hyperlink" Target="http://&#1101;&#1083;&#1077;&#1082;&#1090;&#1088;&#1086;-&#1084;&#1072;&#1088;&#1082;&#1077;&#1090;.&#1088;&#1092;/product/145822/klyuch-kombinirovannyy-stayer-ocinkovannyy-9mm/" TargetMode="External"/><Relationship Id="rId_hyperlink_8392" Type="http://schemas.openxmlformats.org/officeDocument/2006/relationships/hyperlink" Target="http://&#1101;&#1083;&#1077;&#1082;&#1090;&#1088;&#1086;-&#1084;&#1072;&#1088;&#1082;&#1077;&#1090;.&#1088;&#1092;/product/240684/klyuch-kombinirovannyy-x-pert-rozhkovo-nakidnoy-14mm/" TargetMode="External"/><Relationship Id="rId_hyperlink_8393" Type="http://schemas.openxmlformats.org/officeDocument/2006/relationships/hyperlink" Target="http://&#1101;&#1083;&#1077;&#1082;&#1090;&#1088;&#1086;-&#1084;&#1072;&#1088;&#1082;&#1077;&#1090;.&#1088;&#1092;/product/242468/klyuch-razvodnoy-lit-8200mm-c-obrezinennoy-ruchkoy/" TargetMode="External"/><Relationship Id="rId_hyperlink_8394" Type="http://schemas.openxmlformats.org/officeDocument/2006/relationships/hyperlink" Target="http://&#1101;&#1083;&#1077;&#1082;&#1090;&#1088;&#1086;-&#1084;&#1072;&#1088;&#1082;&#1077;&#1090;.&#1088;&#1092;/product/232553/klyuch-razvodnoy-santehnicheskiy-2h-komp-rukoyatka-razmer-10-250mm-0-30mm-x-pert-xp-0629xp-0042/" TargetMode="External"/><Relationship Id="rId_hyperlink_8395" Type="http://schemas.openxmlformats.org/officeDocument/2006/relationships/hyperlink" Target="http://&#1101;&#1083;&#1077;&#1082;&#1090;&#1088;&#1086;-&#1084;&#1072;&#1088;&#1082;&#1077;&#1090;.&#1088;&#1092;/product/233630/klyuch-razvodnoy-santehnicheskiy-2h-komp-rukoyatka-razmer-12-300mm-0-35mm-x-pert-xp-0629/" TargetMode="External"/><Relationship Id="rId_hyperlink_8396" Type="http://schemas.openxmlformats.org/officeDocument/2006/relationships/hyperlink" Target="http://&#1101;&#1083;&#1077;&#1082;&#1090;&#1088;&#1086;-&#1084;&#1072;&#1088;&#1082;&#1077;&#1090;.&#1088;&#1092;/product/232552/klyuch-razvodnoy-santehnicheskiy-2h-komp-rukoyatka-razmer-8-200mm-0-20mm-x-pert-xp-0619xp-5017/" TargetMode="External"/><Relationship Id="rId_hyperlink_8397" Type="http://schemas.openxmlformats.org/officeDocument/2006/relationships/hyperlink" Target="http://&#1101;&#1083;&#1077;&#1082;&#1090;&#1088;&#1086;-&#1084;&#1072;&#1088;&#1082;&#1077;&#1090;.&#1088;&#1092;/product/249507/klyuch-razvodnoy-2h-komp-rukoyatka-razmer-10-250mm-0-30mm-staltech/" TargetMode="External"/><Relationship Id="rId_hyperlink_8398" Type="http://schemas.openxmlformats.org/officeDocument/2006/relationships/hyperlink" Target="http://&#1101;&#1083;&#1077;&#1082;&#1090;&#1088;&#1086;-&#1084;&#1072;&#1088;&#1082;&#1077;&#1090;.&#1088;&#1092;/product/249508/klyuch-razvodnoy-2h-komp-rukoyatka-razmer-12-300mm-0-35mm-staltech/" TargetMode="External"/><Relationship Id="rId_hyperlink_8399" Type="http://schemas.openxmlformats.org/officeDocument/2006/relationships/hyperlink" Target="http://&#1101;&#1083;&#1077;&#1082;&#1090;&#1088;&#1086;-&#1084;&#1072;&#1088;&#1082;&#1077;&#1090;.&#1088;&#1092;/product/249506/klyuch-razvodnoy-2h-komp-rukoyatka-razmer-8-200mm-0-20mm-staltech/" TargetMode="External"/><Relationship Id="rId_hyperlink_8400" Type="http://schemas.openxmlformats.org/officeDocument/2006/relationships/hyperlink" Target="http://&#1101;&#1083;&#1077;&#1082;&#1090;&#1088;&#1086;-&#1084;&#1072;&#1088;&#1082;&#1077;&#1090;.&#1088;&#1092;/product/228690/klyuch-razvodnoy-2h-komp-rukoyatka-razmer-8-200mm-0-20mm/" TargetMode="External"/><Relationship Id="rId_hyperlink_8401" Type="http://schemas.openxmlformats.org/officeDocument/2006/relationships/hyperlink" Target="http://&#1101;&#1083;&#1077;&#1082;&#1090;&#1088;&#1086;-&#1084;&#1072;&#1088;&#1082;&#1077;&#1090;.&#1088;&#1092;/product/222855/klyuch-razvodnoy-2h-komp-rukoyatka-razmer-10-250mm-0-30mm-x-pert/" TargetMode="External"/><Relationship Id="rId_hyperlink_8402" Type="http://schemas.openxmlformats.org/officeDocument/2006/relationships/hyperlink" Target="http://&#1101;&#1083;&#1077;&#1082;&#1090;&#1088;&#1086;-&#1084;&#1072;&#1088;&#1082;&#1077;&#1090;.&#1088;&#1092;/product/222856/klyuch-razvodnoy-2h-komp-rukoyatka-razmer-12-300mm-0-35mm-x-pert/" TargetMode="External"/><Relationship Id="rId_hyperlink_8403" Type="http://schemas.openxmlformats.org/officeDocument/2006/relationships/hyperlink" Target="http://&#1101;&#1083;&#1077;&#1082;&#1090;&#1088;&#1086;-&#1084;&#1072;&#1088;&#1082;&#1077;&#1090;.&#1088;&#1092;/product/247353/klyuch-razvodnoy-udlinenngubki-prorezin-rukoyatka-razmer-6-150mm-0-15mm-x-pert/" TargetMode="External"/><Relationship Id="rId_hyperlink_8404" Type="http://schemas.openxmlformats.org/officeDocument/2006/relationships/hyperlink" Target="http://&#1101;&#1083;&#1077;&#1082;&#1090;&#1088;&#1086;-&#1084;&#1072;&#1088;&#1082;&#1077;&#1090;.&#1088;&#1092;/product/145816/klyuch-rozhkovyy-12h13mm-cinkovoe-pokrytie-kurs-63506/" TargetMode="External"/><Relationship Id="rId_hyperlink_8405" Type="http://schemas.openxmlformats.org/officeDocument/2006/relationships/hyperlink" Target="http://&#1101;&#1083;&#1077;&#1082;&#1090;&#1088;&#1086;-&#1084;&#1072;&#1088;&#1082;&#1077;&#1090;.&#1088;&#1092;/product/245812/klyuch-treschotochnyy-kombinirovannyy-10mm-avs/" TargetMode="External"/><Relationship Id="rId_hyperlink_8406" Type="http://schemas.openxmlformats.org/officeDocument/2006/relationships/hyperlink" Target="http://&#1101;&#1083;&#1077;&#1082;&#1090;&#1088;&#1086;-&#1084;&#1072;&#1088;&#1082;&#1077;&#1090;.&#1088;&#1092;/product/240057/klyuch-treschotochnyy-6-lit-crv/" TargetMode="External"/><Relationship Id="rId_hyperlink_8407" Type="http://schemas.openxmlformats.org/officeDocument/2006/relationships/hyperlink" Target="http://&#1101;&#1083;&#1077;&#1082;&#1090;&#1088;&#1086;-&#1084;&#1072;&#1088;&#1082;&#1077;&#1090;.&#1088;&#1092;/product/132995/klyuchi-velosipednye-vel-3-ecos-10sm-6sht/" TargetMode="External"/><Relationship Id="rId_hyperlink_8408" Type="http://schemas.openxmlformats.org/officeDocument/2006/relationships/hyperlink" Target="http://&#1101;&#1083;&#1077;&#1082;&#1090;&#1088;&#1086;-&#1084;&#1072;&#1088;&#1082;&#1077;&#1090;.&#1088;&#1092;/product/227080/klyuchi-kombinirovannye-nabor-10pr-67810121314151719-holder-avs-a07688s/" TargetMode="External"/><Relationship Id="rId_hyperlink_8409" Type="http://schemas.openxmlformats.org/officeDocument/2006/relationships/hyperlink" Target="http://&#1101;&#1083;&#1077;&#1082;&#1090;&#1088;&#1086;-&#1084;&#1072;&#1088;&#1082;&#1077;&#1090;.&#1088;&#1092;/product/227083/klyuchi-kombinirovannye-nabor-22pr-6789101011121313141516171819212224273032-sumka-avs-a07693s/" TargetMode="External"/><Relationship Id="rId_hyperlink_8410" Type="http://schemas.openxmlformats.org/officeDocument/2006/relationships/hyperlink" Target="http://&#1101;&#1083;&#1077;&#1082;&#1090;&#1088;&#1086;-&#1084;&#1072;&#1088;&#1082;&#1077;&#1090;.&#1088;&#1092;/product/227084/klyuchi-kombinirovannye-nabor-6pr-81012131417-holder-avs-a40058s/" TargetMode="External"/><Relationship Id="rId_hyperlink_8411" Type="http://schemas.openxmlformats.org/officeDocument/2006/relationships/hyperlink" Target="http://&#1101;&#1083;&#1077;&#1082;&#1090;&#1088;&#1086;-&#1084;&#1072;&#1088;&#1082;&#1077;&#1090;.&#1088;&#1092;/product/227079/klyuchi-kombinirovannye-nabor-9pr-81012131415171922-holder-avs-a07687s/" TargetMode="External"/><Relationship Id="rId_hyperlink_8412" Type="http://schemas.openxmlformats.org/officeDocument/2006/relationships/hyperlink" Target="http://&#1101;&#1083;&#1077;&#1082;&#1090;&#1088;&#1086;-&#1084;&#1072;&#1088;&#1082;&#1077;&#1090;.&#1088;&#1092;/product/140547/nabor-klyuchey-gaechnyh-mnogofunkc-regulir-univers-2sht-blister-8-32/" TargetMode="External"/><Relationship Id="rId_hyperlink_8413" Type="http://schemas.openxmlformats.org/officeDocument/2006/relationships/hyperlink" Target="http://&#1101;&#1083;&#1077;&#1082;&#1090;&#1088;&#1086;-&#1084;&#1072;&#1088;&#1082;&#1077;&#1090;.&#1088;&#1092;/product/232111/nabor-klyuchi-gaechnye-14-60mm-s-kryuchkom-spark-lux/" TargetMode="External"/><Relationship Id="rId_hyperlink_8414" Type="http://schemas.openxmlformats.org/officeDocument/2006/relationships/hyperlink" Target="http://&#1101;&#1083;&#1077;&#1082;&#1090;&#1088;&#1086;-&#1084;&#1072;&#1088;&#1082;&#1077;&#1090;.&#1088;&#1092;/product/240686/nabor-klyuchi-gaechnye-14-60mm-s-kryuchkom-x-pert-trubnyy/" TargetMode="External"/><Relationship Id="rId_hyperlink_8415" Type="http://schemas.openxmlformats.org/officeDocument/2006/relationships/hyperlink" Target="http://&#1101;&#1083;&#1077;&#1082;&#1090;&#1088;&#1086;-&#1084;&#1072;&#1088;&#1082;&#1077;&#1090;.&#1088;&#1092;/product/239084/nabor-kombinirovannyh-klyuchey-6-22mm-10-predmetov-x-pert/" TargetMode="External"/><Relationship Id="rId_hyperlink_8416" Type="http://schemas.openxmlformats.org/officeDocument/2006/relationships/hyperlink" Target="http://&#1101;&#1083;&#1077;&#1082;&#1090;&#1088;&#1086;-&#1084;&#1072;&#1088;&#1082;&#1077;&#1090;.&#1088;&#1092;/product/245112/nabor-kombinirovannyh-klyuchey-6-22mm-12-predmetov-x-pert/" TargetMode="External"/><Relationship Id="rId_hyperlink_8417" Type="http://schemas.openxmlformats.org/officeDocument/2006/relationships/hyperlink" Target="http://&#1101;&#1083;&#1077;&#1082;&#1090;&#1088;&#1086;-&#1084;&#1072;&#1088;&#1082;&#1077;&#1090;.&#1088;&#1092;/product/234130/nabor-kombinirovannyh-klyuchey-8-19mm-8-predmetov-x-pert/" TargetMode="External"/><Relationship Id="rId_hyperlink_8418" Type="http://schemas.openxmlformats.org/officeDocument/2006/relationships/hyperlink" Target="http://&#1101;&#1083;&#1077;&#1082;&#1090;&#1088;&#1086;-&#1084;&#1072;&#1088;&#1082;&#1077;&#1090;.&#1088;&#1092;/product/239717/klyuch-svechnoy-16mm-trubchatyy-l16sm-s-rezinovoy-vstavkoy-airline/" TargetMode="External"/><Relationship Id="rId_hyperlink_8419" Type="http://schemas.openxmlformats.org/officeDocument/2006/relationships/hyperlink" Target="http://&#1101;&#1083;&#1077;&#1082;&#1090;&#1088;&#1086;-&#1084;&#1072;&#1088;&#1082;&#1077;&#1090;.&#1088;&#1092;/product/239746/klyuch-svechnoy-16mm-trubchatyy-l20sm-s-rezinovoy-vstavkoy/" TargetMode="External"/><Relationship Id="rId_hyperlink_8420" Type="http://schemas.openxmlformats.org/officeDocument/2006/relationships/hyperlink" Target="http://&#1101;&#1083;&#1077;&#1082;&#1090;&#1088;&#1086;-&#1084;&#1072;&#1088;&#1082;&#1077;&#1090;.&#1088;&#1092;/product/239718/klyuch-svechnoy-16mm-trubchatyy-l27sm-s-rezinovoy-vstavkoy-airline/" TargetMode="External"/><Relationship Id="rId_hyperlink_8421" Type="http://schemas.openxmlformats.org/officeDocument/2006/relationships/hyperlink" Target="http://&#1101;&#1083;&#1077;&#1082;&#1090;&#1088;&#1086;-&#1084;&#1072;&#1088;&#1082;&#1077;&#1090;.&#1088;&#1092;/product/239729/klyuch-svechnoy-21mm-trubchatyy-l16sm-s-rezinovoy-vstavkoy-airline/" TargetMode="External"/><Relationship Id="rId_hyperlink_8422" Type="http://schemas.openxmlformats.org/officeDocument/2006/relationships/hyperlink" Target="http://&#1101;&#1083;&#1077;&#1082;&#1090;&#1088;&#1086;-&#1084;&#1072;&#1088;&#1082;&#1077;&#1090;.&#1088;&#1092;/product/239730/klyuch-svechnoy-21mm-trubchatyy-l23sm-s-rezinovoy-vstavkoy-airline/" TargetMode="External"/><Relationship Id="rId_hyperlink_8423" Type="http://schemas.openxmlformats.org/officeDocument/2006/relationships/hyperlink" Target="http://&#1101;&#1083;&#1077;&#1082;&#1090;&#1088;&#1086;-&#1084;&#1072;&#1088;&#1082;&#1077;&#1090;.&#1088;&#1092;/product/234870/klyuch-svechnoy-ermak-tp006-s-kardannym-sharnirom-21mm-matovyy-usilennyy/" TargetMode="External"/><Relationship Id="rId_hyperlink_8424" Type="http://schemas.openxmlformats.org/officeDocument/2006/relationships/hyperlink" Target="http://&#1101;&#1083;&#1077;&#1082;&#1090;&#1088;&#1086;-&#1084;&#1072;&#1088;&#1082;&#1077;&#1090;.&#1088;&#1092;/product/245355/klyuch-svechnoy-s-pruzhinoy-16/" TargetMode="External"/><Relationship Id="rId_hyperlink_8425" Type="http://schemas.openxmlformats.org/officeDocument/2006/relationships/hyperlink" Target="http://&#1101;&#1083;&#1077;&#1082;&#1090;&#1088;&#1086;-&#1084;&#1072;&#1088;&#1082;&#1077;&#1090;.&#1088;&#1092;/product/245357/klyuch-svechnoy-s-pruzhinoy-21/" TargetMode="External"/><Relationship Id="rId_hyperlink_8426" Type="http://schemas.openxmlformats.org/officeDocument/2006/relationships/hyperlink" Target="http://&#1101;&#1083;&#1077;&#1082;&#1090;&#1088;&#1086;-&#1084;&#1072;&#1088;&#1082;&#1077;&#1090;.&#1088;&#1092;/product/248080/klyuch-trubnyy-rychazhnyy-s-obraznyy-330mm-55grad-knop-fiks-prorezinennaya-rukoyatka-x-pert/" TargetMode="External"/><Relationship Id="rId_hyperlink_8427" Type="http://schemas.openxmlformats.org/officeDocument/2006/relationships/hyperlink" Target="http://&#1101;&#1083;&#1077;&#1082;&#1090;&#1088;&#1086;-&#1084;&#1072;&#1088;&#1082;&#1077;&#1090;.&#1088;&#1092;/product/227076/klyuch-trubchatyy-10h12mm-avs-a40123s/" TargetMode="External"/><Relationship Id="rId_hyperlink_8428" Type="http://schemas.openxmlformats.org/officeDocument/2006/relationships/hyperlink" Target="http://&#1101;&#1083;&#1077;&#1082;&#1090;&#1088;&#1086;-&#1084;&#1072;&#1088;&#1082;&#1077;&#1090;.&#1088;&#1092;/product/227077/klyuch-trubchatyy-12h13mm-avs-a40125s/" TargetMode="External"/><Relationship Id="rId_hyperlink_8429" Type="http://schemas.openxmlformats.org/officeDocument/2006/relationships/hyperlink" Target="http://&#1101;&#1083;&#1077;&#1082;&#1090;&#1088;&#1086;-&#1084;&#1072;&#1088;&#1082;&#1077;&#1090;.&#1088;&#1092;/product/227074/klyuch-trubchatyy-6h7mm-avs-a40120s/" TargetMode="External"/><Relationship Id="rId_hyperlink_8430" Type="http://schemas.openxmlformats.org/officeDocument/2006/relationships/hyperlink" Target="http://&#1101;&#1083;&#1077;&#1082;&#1090;&#1088;&#1086;-&#1084;&#1072;&#1088;&#1082;&#1077;&#1090;.&#1088;&#1092;/product/227073/klyuch-trubchatyy-8h10mm-avs-a40121s/" TargetMode="External"/><Relationship Id="rId_hyperlink_8431" Type="http://schemas.openxmlformats.org/officeDocument/2006/relationships/hyperlink" Target="http://&#1101;&#1083;&#1077;&#1082;&#1090;&#1088;&#1086;-&#1084;&#1072;&#1088;&#1082;&#1077;&#1090;.&#1088;&#1092;/product/227075/klyuch-trubchatyy-8h10mm-udlinennyy-avs-a40122s/" TargetMode="External"/><Relationship Id="rId_hyperlink_8432" Type="http://schemas.openxmlformats.org/officeDocument/2006/relationships/hyperlink" Target="http://&#1101;&#1083;&#1077;&#1082;&#1090;&#1088;&#1086;-&#1084;&#1072;&#1088;&#1082;&#1077;&#1090;.&#1088;&#1092;/product/141076/klyuch-trubchatyy-svechnoy-21h280mm-avs-a40129s/" TargetMode="External"/><Relationship Id="rId_hyperlink_8433" Type="http://schemas.openxmlformats.org/officeDocument/2006/relationships/hyperlink" Target="http://&#1101;&#1083;&#1077;&#1082;&#1090;&#1088;&#1086;-&#1084;&#1072;&#1088;&#1082;&#1077;&#1090;.&#1088;&#1092;/product/245276/nabor-klyuchey-trubchatyh-torcevyh-6-predmetov-650-039-ermak/" TargetMode="External"/><Relationship Id="rId_hyperlink_8434" Type="http://schemas.openxmlformats.org/officeDocument/2006/relationships/hyperlink" Target="http://&#1101;&#1083;&#1077;&#1082;&#1090;&#1088;&#1086;-&#1084;&#1072;&#1088;&#1082;&#1077;&#1090;.&#1088;&#1092;/product/245346/nabor-klyuchey-trubchatyh-torcevyh-10-predmetov-v-sumke/" TargetMode="External"/><Relationship Id="rId_hyperlink_8435" Type="http://schemas.openxmlformats.org/officeDocument/2006/relationships/hyperlink" Target="http://&#1101;&#1083;&#1077;&#1082;&#1090;&#1088;&#1086;-&#1084;&#1072;&#1088;&#1082;&#1077;&#1090;.&#1088;&#1092;/product/219940/klyuch-shestigrannyy-hex-crv-10-mm-fit-it-64110/" TargetMode="External"/><Relationship Id="rId_hyperlink_8436" Type="http://schemas.openxmlformats.org/officeDocument/2006/relationships/hyperlink" Target="http://&#1101;&#1083;&#1077;&#1082;&#1090;&#1088;&#1086;-&#1084;&#1072;&#1088;&#1082;&#1077;&#1090;.&#1088;&#1092;/product/219941/klyuch-shestigrannyy-hex-crv-12-mm-fit-it-64112/" TargetMode="External"/><Relationship Id="rId_hyperlink_8437" Type="http://schemas.openxmlformats.org/officeDocument/2006/relationships/hyperlink" Target="http://&#1101;&#1083;&#1077;&#1082;&#1090;&#1088;&#1086;-&#1084;&#1072;&#1088;&#1082;&#1077;&#1090;.&#1088;&#1092;/product/219934/klyuch-shestigrannyy-hex-crv-3-mm-fit-it-64103/" TargetMode="External"/><Relationship Id="rId_hyperlink_8438" Type="http://schemas.openxmlformats.org/officeDocument/2006/relationships/hyperlink" Target="http://&#1101;&#1083;&#1077;&#1082;&#1090;&#1088;&#1086;-&#1084;&#1072;&#1088;&#1082;&#1077;&#1090;.&#1088;&#1092;/product/219935/klyuch-shestigrannyy-hex-crv-4-mm-fit-it-64104/" TargetMode="External"/><Relationship Id="rId_hyperlink_8439" Type="http://schemas.openxmlformats.org/officeDocument/2006/relationships/hyperlink" Target="http://&#1101;&#1083;&#1077;&#1082;&#1090;&#1088;&#1086;-&#1084;&#1072;&#1088;&#1082;&#1077;&#1090;.&#1088;&#1092;/product/219936/klyuch-shestigrannyy-hex-crv-5-mm-fit-it-64105/" TargetMode="External"/><Relationship Id="rId_hyperlink_8440" Type="http://schemas.openxmlformats.org/officeDocument/2006/relationships/hyperlink" Target="http://&#1101;&#1083;&#1077;&#1082;&#1090;&#1088;&#1086;-&#1084;&#1072;&#1088;&#1082;&#1077;&#1090;.&#1088;&#1092;/product/219937/klyuch-shestigrannyy-hex-crv-6-mm-fit-it-64106/" TargetMode="External"/><Relationship Id="rId_hyperlink_8441" Type="http://schemas.openxmlformats.org/officeDocument/2006/relationships/hyperlink" Target="http://&#1101;&#1083;&#1077;&#1082;&#1090;&#1088;&#1086;-&#1084;&#1072;&#1088;&#1082;&#1077;&#1090;.&#1088;&#1092;/product/219938/klyuch-shestigrannyy-hex-crv-7-mm-fit-it-64107/" TargetMode="External"/><Relationship Id="rId_hyperlink_8442" Type="http://schemas.openxmlformats.org/officeDocument/2006/relationships/hyperlink" Target="http://&#1101;&#1083;&#1077;&#1082;&#1090;&#1088;&#1086;-&#1084;&#1072;&#1088;&#1082;&#1077;&#1090;.&#1088;&#1092;/product/219939/klyuch-shestigrannyy-hex-crv-8-mm-fit-it-64108/" TargetMode="External"/><Relationship Id="rId_hyperlink_8443" Type="http://schemas.openxmlformats.org/officeDocument/2006/relationships/hyperlink" Target="http://&#1101;&#1083;&#1077;&#1082;&#1090;&#1088;&#1086;-&#1084;&#1072;&#1088;&#1082;&#1077;&#1090;.&#1088;&#1092;/product/217842/nabor-klyuchey-torx-zvezdochki-crv-8shtt5-t20-v-plastikovom-derzhatele-fit-64001/" TargetMode="External"/><Relationship Id="rId_hyperlink_8444" Type="http://schemas.openxmlformats.org/officeDocument/2006/relationships/hyperlink" Target="http://&#1101;&#1083;&#1077;&#1082;&#1090;&#1088;&#1086;-&#1084;&#1072;&#1088;&#1082;&#1077;&#1090;.&#1088;&#1092;/product/217843/nabor-klyuchey-torx-zvezdochki-skladnoy-crv-8shtt9-t40-fit-64015/" TargetMode="External"/><Relationship Id="rId_hyperlink_8445" Type="http://schemas.openxmlformats.org/officeDocument/2006/relationships/hyperlink" Target="http://&#1101;&#1083;&#1077;&#1082;&#1090;&#1088;&#1086;-&#1084;&#1072;&#1088;&#1082;&#1077;&#1090;.&#1088;&#1092;/product/227239/nabor-klyuchey-torx-zvezdochki-skladnoy-x-pert-8-klyuchey/" TargetMode="External"/><Relationship Id="rId_hyperlink_8446" Type="http://schemas.openxmlformats.org/officeDocument/2006/relationships/hyperlink" Target="http://&#1101;&#1083;&#1077;&#1082;&#1090;&#1088;&#1086;-&#1084;&#1072;&#1088;&#1082;&#1077;&#1090;.&#1088;&#1092;/product/240687/nabor-klyuchey-shestigrannyh-x-pert-15-10mm-9-predmetov-bolshoy/" TargetMode="External"/><Relationship Id="rId_hyperlink_8447" Type="http://schemas.openxmlformats.org/officeDocument/2006/relationships/hyperlink" Target="http://&#1101;&#1083;&#1077;&#1082;&#1090;&#1088;&#1086;-&#1084;&#1072;&#1088;&#1082;&#1077;&#1090;.&#1088;&#1092;/product/243096/nabor-klyuchey-shestigrannyh-x-pert-15-10mm-9-predmetov-malyy/" TargetMode="External"/><Relationship Id="rId_hyperlink_8448" Type="http://schemas.openxmlformats.org/officeDocument/2006/relationships/hyperlink" Target="http://&#1101;&#1083;&#1077;&#1082;&#1090;&#1088;&#1086;-&#1084;&#1072;&#1088;&#1082;&#1077;&#1090;.&#1088;&#1092;/product/245187/nabor-klyuchey-shestigrannyh-lit-15-6mm-8-predmetov/" TargetMode="External"/><Relationship Id="rId_hyperlink_8449" Type="http://schemas.openxmlformats.org/officeDocument/2006/relationships/hyperlink" Target="http://&#1101;&#1083;&#1077;&#1082;&#1090;&#1088;&#1086;-&#1084;&#1072;&#1088;&#1082;&#1077;&#1090;.&#1088;&#1092;/product/243512/nabor-klyuchey-shestigrannyh-spark-lux-15-10mm-9-predmetov-bolshie/" TargetMode="External"/><Relationship Id="rId_hyperlink_8450" Type="http://schemas.openxmlformats.org/officeDocument/2006/relationships/hyperlink" Target="http://&#1101;&#1083;&#1077;&#1082;&#1090;&#1088;&#1086;-&#1084;&#1072;&#1088;&#1082;&#1077;&#1090;.&#1088;&#1092;/product/246495/nabor-klyuchey-shestigrannyh-spark-lux-15-10mm-9-predmetov-malenkiy/" TargetMode="External"/><Relationship Id="rId_hyperlink_8451" Type="http://schemas.openxmlformats.org/officeDocument/2006/relationships/hyperlink" Target="http://&#1101;&#1083;&#1077;&#1082;&#1090;&#1088;&#1086;-&#1084;&#1072;&#1088;&#1082;&#1077;&#1090;.&#1088;&#1092;/product/243095/nabor-klyuchey-shestigrannyh-spark-lux-15-10mm-9-predmetov-srednie/" TargetMode="External"/><Relationship Id="rId_hyperlink_8452" Type="http://schemas.openxmlformats.org/officeDocument/2006/relationships/hyperlink" Target="http://&#1101;&#1083;&#1077;&#1082;&#1090;&#1088;&#1086;-&#1084;&#1072;&#1088;&#1082;&#1077;&#1090;.&#1088;&#1092;/product/159268/nabor-klyuchi-imbusovye-hex-15-6mm-na-kolce-8pred-fit-64163/" TargetMode="External"/><Relationship Id="rId_hyperlink_8453" Type="http://schemas.openxmlformats.org/officeDocument/2006/relationships/hyperlink" Target="http://&#1101;&#1083;&#1077;&#1082;&#1090;&#1088;&#1086;-&#1084;&#1072;&#1088;&#1082;&#1077;&#1090;.&#1088;&#1092;/product/182935/nabor-klyuchi-imbusovye-hex-15-6mm-na-kolce-8pred-kurs-64171/" TargetMode="External"/><Relationship Id="rId_hyperlink_8454" Type="http://schemas.openxmlformats.org/officeDocument/2006/relationships/hyperlink" Target="http://&#1101;&#1083;&#1077;&#1082;&#1090;&#1088;&#1086;-&#1084;&#1072;&#1088;&#1082;&#1077;&#1090;.&#1088;&#1092;/product/217847/nabor-klyuchi-imbusovye-hex-15-8mm-v-korobochke-8-sht-kurs-64179/" TargetMode="External"/><Relationship Id="rId_hyperlink_8455" Type="http://schemas.openxmlformats.org/officeDocument/2006/relationships/hyperlink" Target="http://&#1101;&#1083;&#1077;&#1082;&#1090;&#1088;&#1086;-&#1084;&#1072;&#1088;&#1082;&#1077;&#1090;.&#1088;&#1092;/product/175072/nabor-klyuchi-imbusovye-hex-2-10mm-na-kolce-8pred-kurs-64172/" TargetMode="External"/><Relationship Id="rId_hyperlink_8456" Type="http://schemas.openxmlformats.org/officeDocument/2006/relationships/hyperlink" Target="http://&#1101;&#1083;&#1077;&#1082;&#1090;&#1088;&#1086;-&#1084;&#1072;&#1088;&#1082;&#1077;&#1090;.&#1088;&#1092;/product/217841/nabor-klyuchi-imbusovye-hex-crv-7sht07-30-v-plastikovom-derzhatele-fit-64160/" TargetMode="External"/><Relationship Id="rId_hyperlink_8457" Type="http://schemas.openxmlformats.org/officeDocument/2006/relationships/hyperlink" Target="http://&#1101;&#1083;&#1077;&#1082;&#1090;&#1088;&#1086;-&#1084;&#1072;&#1088;&#1082;&#1077;&#1090;.&#1088;&#1092;/product/242695/nabor-klyuchi-imbusovye-hex-na-kolce-10-predmetov-x-pert/" TargetMode="External"/><Relationship Id="rId_hyperlink_8458" Type="http://schemas.openxmlformats.org/officeDocument/2006/relationships/hyperlink" Target="http://&#1101;&#1083;&#1077;&#1082;&#1090;&#1088;&#1086;-&#1084;&#1072;&#1088;&#1082;&#1077;&#1090;.&#1088;&#1092;/product/232125/nabor-klyuchi-imbusovye-smartbuy-tools-hex-9-predmetov-15-2-25-3-4-5-6-8-10/" TargetMode="External"/><Relationship Id="rId_hyperlink_8459" Type="http://schemas.openxmlformats.org/officeDocument/2006/relationships/hyperlink" Target="http://&#1101;&#1083;&#1077;&#1082;&#1090;&#1088;&#1086;-&#1084;&#1072;&#1088;&#1082;&#1077;&#1090;.&#1088;&#1092;/product/243551/vorotok-g-obraznyy-3850150mm/" TargetMode="External"/><Relationship Id="rId_hyperlink_8460" Type="http://schemas.openxmlformats.org/officeDocument/2006/relationships/hyperlink" Target="http://&#1101;&#1083;&#1077;&#1082;&#1090;&#1088;&#1086;-&#1084;&#1072;&#1088;&#1082;&#1077;&#1090;.&#1088;&#1092;/product/243550/vorotok-t-obraznyy-12h300mm-39703/" TargetMode="External"/><Relationship Id="rId_hyperlink_8461" Type="http://schemas.openxmlformats.org/officeDocument/2006/relationships/hyperlink" Target="http://&#1101;&#1083;&#1077;&#1082;&#1090;&#1088;&#1086;-&#1084;&#1072;&#1088;&#1082;&#1077;&#1090;.&#1088;&#1092;/product/243552/vorotok-t-obraznyy-38-h150mm-39704/" TargetMode="External"/><Relationship Id="rId_hyperlink_8462" Type="http://schemas.openxmlformats.org/officeDocument/2006/relationships/hyperlink" Target="http://&#1101;&#1083;&#1077;&#1082;&#1090;&#1088;&#1086;-&#1084;&#1072;&#1088;&#1082;&#1077;&#1090;.&#1088;&#1092;/product/226839/vorotok-sharnirnyy-14-150mm-avs-a07963s/" TargetMode="External"/><Relationship Id="rId_hyperlink_8463" Type="http://schemas.openxmlformats.org/officeDocument/2006/relationships/hyperlink" Target="http://&#1101;&#1083;&#1077;&#1082;&#1090;&#1088;&#1086;-&#1084;&#1072;&#1088;&#1082;&#1077;&#1090;.&#1088;&#1092;/product/122796/vorotok-treschotka-standart-12-39-zubcov-fit-diy-62308/" TargetMode="External"/><Relationship Id="rId_hyperlink_8464" Type="http://schemas.openxmlformats.org/officeDocument/2006/relationships/hyperlink" Target="http://&#1101;&#1083;&#1077;&#1082;&#1090;&#1088;&#1086;-&#1084;&#1072;&#1088;&#1082;&#1077;&#1090;.&#1088;&#1092;/product/122263/vorotok-treschotka-standart-14-41-zubec-fit-diy-62306/" TargetMode="External"/><Relationship Id="rId_hyperlink_8465" Type="http://schemas.openxmlformats.org/officeDocument/2006/relationships/hyperlink" Target="http://&#1101;&#1083;&#1077;&#1082;&#1090;&#1088;&#1086;-&#1084;&#1072;&#1088;&#1082;&#1077;&#1090;.&#1088;&#1092;/product/219929/vorotok-treschotka-standart-38-39-zubcov-fit-diy-62307/" TargetMode="External"/><Relationship Id="rId_hyperlink_8466" Type="http://schemas.openxmlformats.org/officeDocument/2006/relationships/hyperlink" Target="http://&#1101;&#1083;&#1077;&#1082;&#1090;&#1088;&#1086;-&#1084;&#1072;&#1088;&#1082;&#1077;&#1090;.&#1088;&#1092;/product/233708/golovka-6-grannaya-crv-12-10mm-fit-hq-62040/" TargetMode="External"/><Relationship Id="rId_hyperlink_8467" Type="http://schemas.openxmlformats.org/officeDocument/2006/relationships/hyperlink" Target="http://&#1101;&#1083;&#1077;&#1082;&#1090;&#1088;&#1086;-&#1084;&#1072;&#1088;&#1082;&#1077;&#1090;.&#1088;&#1092;/product/219925/golovka-6-grannaya-crv-12-12mm-fit-hq-62042/" TargetMode="External"/><Relationship Id="rId_hyperlink_8468" Type="http://schemas.openxmlformats.org/officeDocument/2006/relationships/hyperlink" Target="http://&#1101;&#1083;&#1077;&#1082;&#1090;&#1088;&#1086;-&#1084;&#1072;&#1088;&#1082;&#1077;&#1090;.&#1088;&#1092;/product/233709/golovka-6-grannaya-crv-12-14mm-fit-hq-62044/" TargetMode="External"/><Relationship Id="rId_hyperlink_8469" Type="http://schemas.openxmlformats.org/officeDocument/2006/relationships/hyperlink" Target="http://&#1101;&#1083;&#1077;&#1082;&#1090;&#1088;&#1086;-&#1084;&#1072;&#1088;&#1082;&#1077;&#1090;.&#1088;&#1092;/product/233710/golovka-6-grannaya-crv-12-15mm-fit-hq-62045/" TargetMode="External"/><Relationship Id="rId_hyperlink_8470" Type="http://schemas.openxmlformats.org/officeDocument/2006/relationships/hyperlink" Target="http://&#1101;&#1083;&#1077;&#1082;&#1090;&#1088;&#1086;-&#1084;&#1072;&#1088;&#1082;&#1077;&#1090;.&#1088;&#1092;/product/219927/golovka-6-grannaya-crv-12-17mm-fit-hq-62047/" TargetMode="External"/><Relationship Id="rId_hyperlink_8471" Type="http://schemas.openxmlformats.org/officeDocument/2006/relationships/hyperlink" Target="http://&#1101;&#1083;&#1077;&#1082;&#1090;&#1088;&#1086;-&#1084;&#1072;&#1088;&#1082;&#1077;&#1090;.&#1088;&#1092;/product/219928/golovka-6-grannaya-crv-12-19mm-fit-hq-62049/" TargetMode="External"/><Relationship Id="rId_hyperlink_8472" Type="http://schemas.openxmlformats.org/officeDocument/2006/relationships/hyperlink" Target="http://&#1101;&#1083;&#1077;&#1082;&#1090;&#1088;&#1086;-&#1084;&#1072;&#1088;&#1082;&#1077;&#1090;.&#1088;&#1092;/product/233711/golovka-6-grannaya-crv-12-21mm-fit-hq-62051/" TargetMode="External"/><Relationship Id="rId_hyperlink_8473" Type="http://schemas.openxmlformats.org/officeDocument/2006/relationships/hyperlink" Target="http://&#1101;&#1083;&#1077;&#1082;&#1090;&#1088;&#1086;-&#1084;&#1072;&#1088;&#1082;&#1077;&#1090;.&#1088;&#1092;/product/232337/golovka-torcevaya-mnogorazmernaya-tundra-pod-kvadrat-12-11-32-mm/" TargetMode="External"/><Relationship Id="rId_hyperlink_8474" Type="http://schemas.openxmlformats.org/officeDocument/2006/relationships/hyperlink" Target="http://&#1101;&#1083;&#1077;&#1082;&#1090;&#1088;&#1086;-&#1084;&#1072;&#1088;&#1082;&#1077;&#1090;.&#1088;&#1092;/product/232440/golovka-shestigrannaya-magnitnaya-10mm-dlya-shurupoverta/" TargetMode="External"/><Relationship Id="rId_hyperlink_8475" Type="http://schemas.openxmlformats.org/officeDocument/2006/relationships/hyperlink" Target="http://&#1101;&#1083;&#1077;&#1082;&#1090;&#1088;&#1086;-&#1084;&#1072;&#1088;&#1082;&#1077;&#1090;.&#1088;&#1092;/product/232441/golovka-shestigrannaya-magnitnaya-12mm-dlya-shurupoverta/" TargetMode="External"/><Relationship Id="rId_hyperlink_8476" Type="http://schemas.openxmlformats.org/officeDocument/2006/relationships/hyperlink" Target="http://&#1101;&#1083;&#1077;&#1082;&#1090;&#1088;&#1086;-&#1084;&#1072;&#1088;&#1082;&#1077;&#1090;.&#1088;&#1092;/product/232442/golovka-shestigrannaya-magnitnaya-13mm-dlya-shurupoverta/" TargetMode="External"/><Relationship Id="rId_hyperlink_8477" Type="http://schemas.openxmlformats.org/officeDocument/2006/relationships/hyperlink" Target="http://&#1101;&#1083;&#1077;&#1082;&#1090;&#1088;&#1086;-&#1084;&#1072;&#1088;&#1082;&#1077;&#1090;.&#1088;&#1092;/product/232437/golovka-shestigrannaya-magnitnaya-7mm-dlya-shurupoverta/" TargetMode="External"/><Relationship Id="rId_hyperlink_8478" Type="http://schemas.openxmlformats.org/officeDocument/2006/relationships/hyperlink" Target="http://&#1101;&#1083;&#1077;&#1082;&#1090;&#1088;&#1086;-&#1084;&#1072;&#1088;&#1082;&#1077;&#1090;.&#1088;&#1092;/product/232439/golovka-shestigrannaya-magnitnaya-9mm-dlya-shurupoverta/" TargetMode="External"/><Relationship Id="rId_hyperlink_8479" Type="http://schemas.openxmlformats.org/officeDocument/2006/relationships/hyperlink" Target="http://&#1101;&#1083;&#1077;&#1082;&#1090;&#1088;&#1086;-&#1084;&#1072;&#1088;&#1082;&#1077;&#1090;.&#1088;&#1092;/product/248083/klyuch-treschotochnyy-2h-komp-rukoyatka-12-na-72-zuba-x-pert/" TargetMode="External"/><Relationship Id="rId_hyperlink_8480" Type="http://schemas.openxmlformats.org/officeDocument/2006/relationships/hyperlink" Target="http://&#1101;&#1083;&#1077;&#1082;&#1090;&#1088;&#1086;-&#1084;&#1072;&#1088;&#1082;&#1077;&#1090;.&#1088;&#1092;/product/240079/klyuch-treschotochnyy-lit-12-189052/" TargetMode="External"/><Relationship Id="rId_hyperlink_8481" Type="http://schemas.openxmlformats.org/officeDocument/2006/relationships/hyperlink" Target="http://&#1101;&#1083;&#1077;&#1082;&#1090;&#1088;&#1086;-&#1084;&#1072;&#1088;&#1082;&#1077;&#1090;.&#1088;&#1092;/product/240080/klyuch-treschotochnyy-lit-38-189054/" TargetMode="External"/><Relationship Id="rId_hyperlink_8482" Type="http://schemas.openxmlformats.org/officeDocument/2006/relationships/hyperlink" Target="http://&#1101;&#1083;&#1077;&#1082;&#1090;&#1088;&#1086;-&#1084;&#1072;&#1088;&#1082;&#1077;&#1090;.&#1088;&#1092;/product/248084/klyuch-treschotochnyy-2h-komp-rukoyatka-14-teleskopicheskiy-190-250mm-na-72-zuba-x-pert/" TargetMode="External"/><Relationship Id="rId_hyperlink_8483" Type="http://schemas.openxmlformats.org/officeDocument/2006/relationships/hyperlink" Target="http://&#1101;&#1083;&#1077;&#1082;&#1090;&#1088;&#1086;-&#1084;&#1072;&#1088;&#1082;&#1077;&#1090;.&#1088;&#1092;/product/227123/klyuch-treschotochnyy-2h-komp-rukoyatka-38-na-24-zuba-x-pert/" TargetMode="External"/><Relationship Id="rId_hyperlink_8484" Type="http://schemas.openxmlformats.org/officeDocument/2006/relationships/hyperlink" Target="http://&#1101;&#1083;&#1077;&#1082;&#1090;&#1088;&#1086;-&#1084;&#1072;&#1088;&#1082;&#1077;&#1090;.&#1088;&#1092;/product/226464/nabor-adapterov-pod-golovku-s-hvostovika-u-tipa-pod-bity-3sht-legirovannaya-stal-kurs-57952/" TargetMode="External"/><Relationship Id="rId_hyperlink_8485" Type="http://schemas.openxmlformats.org/officeDocument/2006/relationships/hyperlink" Target="http://&#1101;&#1083;&#1077;&#1082;&#1090;&#1088;&#1086;-&#1084;&#1072;&#1088;&#1082;&#1077;&#1090;.&#1088;&#1092;/product/242473/nabor-treschetka-12-golovki-12-sht-10-22-lit/" TargetMode="External"/><Relationship Id="rId_hyperlink_8486" Type="http://schemas.openxmlformats.org/officeDocument/2006/relationships/hyperlink" Target="http://&#1101;&#1083;&#1077;&#1082;&#1090;&#1088;&#1086;-&#1084;&#1072;&#1088;&#1082;&#1077;&#1090;.&#1088;&#1092;/product/242474/nabor-treschetka-38-golovki-12-sht-8-19-lit/" TargetMode="External"/><Relationship Id="rId_hyperlink_8487" Type="http://schemas.openxmlformats.org/officeDocument/2006/relationships/hyperlink" Target="http://&#1101;&#1083;&#1077;&#1082;&#1090;&#1088;&#1086;-&#1084;&#1072;&#1088;&#1082;&#1077;&#1090;.&#1088;&#1092;/product/219932/perehodnik-dlya-vorotka-crv-profi-12p-38m-fit-hq-62648/" TargetMode="External"/><Relationship Id="rId_hyperlink_8488" Type="http://schemas.openxmlformats.org/officeDocument/2006/relationships/hyperlink" Target="http://&#1101;&#1083;&#1077;&#1082;&#1090;&#1088;&#1086;-&#1084;&#1072;&#1088;&#1082;&#1077;&#1090;.&#1088;&#1092;/product/219931/perehodnik-dlya-vorotka-crv-profi-14p-38m-fit-hq-62647/" TargetMode="External"/><Relationship Id="rId_hyperlink_8489" Type="http://schemas.openxmlformats.org/officeDocument/2006/relationships/hyperlink" Target="http://&#1101;&#1083;&#1077;&#1082;&#1090;&#1088;&#1086;-&#1084;&#1072;&#1088;&#1082;&#1077;&#1090;.&#1088;&#1092;/product/219933/perehodnik-dlya-vorotka-crv-profi-38p-12m-fit-hq-62649/" TargetMode="External"/><Relationship Id="rId_hyperlink_8490" Type="http://schemas.openxmlformats.org/officeDocument/2006/relationships/hyperlink" Target="http://&#1101;&#1083;&#1077;&#1082;&#1090;&#1088;&#1086;-&#1084;&#1072;&#1088;&#1082;&#1077;&#1090;.&#1088;&#1092;/product/219930/perehodnik-dlya-vorotka-crv-profi-38p-14m-fit-hq-62646/" TargetMode="External"/><Relationship Id="rId_hyperlink_8491" Type="http://schemas.openxmlformats.org/officeDocument/2006/relationships/hyperlink" Target="http://&#1101;&#1083;&#1077;&#1082;&#1090;&#1088;&#1086;-&#1084;&#1072;&#1088;&#1082;&#1077;&#1090;.&#1088;&#1092;/product/122251/torcevaya-golovka-niz-ocinkovannaya12-11mm/" TargetMode="External"/><Relationship Id="rId_hyperlink_8492" Type="http://schemas.openxmlformats.org/officeDocument/2006/relationships/hyperlink" Target="http://&#1101;&#1083;&#1077;&#1082;&#1090;&#1088;&#1086;-&#1084;&#1072;&#1088;&#1082;&#1077;&#1090;.&#1088;&#1092;/product/122799/torcovaya-golovka-kraftool-indrustrir-qualitat-cr-vflank-hromosatinovaya14-8mm/" TargetMode="External"/><Relationship Id="rId_hyperlink_8493" Type="http://schemas.openxmlformats.org/officeDocument/2006/relationships/hyperlink" Target="http://&#1101;&#1083;&#1077;&#1082;&#1090;&#1088;&#1086;-&#1084;&#1072;&#1088;&#1082;&#1077;&#1090;.&#1088;&#1092;/product/239727/udlinitel-dlya-vorotka-14h150mm-609015/" TargetMode="External"/><Relationship Id="rId_hyperlink_8494" Type="http://schemas.openxmlformats.org/officeDocument/2006/relationships/hyperlink" Target="http://&#1101;&#1083;&#1077;&#1082;&#1090;&#1088;&#1086;-&#1084;&#1072;&#1088;&#1082;&#1077;&#1090;.&#1088;&#1092;/product/249495/nabor-avtomobilnyh-klyuchey-46-predmetov-v-plastikovom-chemodane-24-ex/" TargetMode="External"/><Relationship Id="rId_hyperlink_8495" Type="http://schemas.openxmlformats.org/officeDocument/2006/relationships/hyperlink" Target="http://&#1101;&#1083;&#1077;&#1082;&#1090;&#1088;&#1086;-&#1084;&#1072;&#1088;&#1082;&#1077;&#1090;.&#1088;&#1092;/product/247308/nabor-avtomobilnyh-klyuchey-53-predmeta-cr-v-v-plastikovom-chemodane/" TargetMode="External"/><Relationship Id="rId_hyperlink_8496" Type="http://schemas.openxmlformats.org/officeDocument/2006/relationships/hyperlink" Target="http://&#1101;&#1083;&#1077;&#1082;&#1090;&#1088;&#1086;-&#1084;&#1072;&#1088;&#1082;&#1077;&#1090;.&#1088;&#1092;/product/243407/nabor-golovok-25pr-plast-keys-decko/" TargetMode="External"/><Relationship Id="rId_hyperlink_8497" Type="http://schemas.openxmlformats.org/officeDocument/2006/relationships/hyperlink" Target="http://&#1101;&#1083;&#1077;&#1082;&#1090;&#1088;&#1086;-&#1084;&#1072;&#1088;&#1082;&#1077;&#1090;.&#1088;&#1092;/product/240060/nabor-golovok-40pr-plast-keys-zhongxin/" TargetMode="External"/><Relationship Id="rId_hyperlink_8498" Type="http://schemas.openxmlformats.org/officeDocument/2006/relationships/hyperlink" Target="http://&#1101;&#1083;&#1077;&#1082;&#1090;&#1088;&#1086;-&#1084;&#1072;&#1088;&#1082;&#1077;&#1090;.&#1088;&#1092;/product/240061/nabor-golovok-46-pr-plast-keys-zhongxin/" TargetMode="External"/><Relationship Id="rId_hyperlink_8499" Type="http://schemas.openxmlformats.org/officeDocument/2006/relationships/hyperlink" Target="http://&#1101;&#1083;&#1077;&#1082;&#1090;&#1088;&#1086;-&#1084;&#1072;&#1088;&#1082;&#1077;&#1090;.&#1088;&#1092;/product/248218/nabor-golovok-dlya-shestigr-samorezov-3-sht-6-mm-shestigrhvostovik-14-hex-40h-smartbuy-tools/" TargetMode="External"/><Relationship Id="rId_hyperlink_8500" Type="http://schemas.openxmlformats.org/officeDocument/2006/relationships/hyperlink" Target="http://&#1101;&#1083;&#1077;&#1082;&#1090;&#1088;&#1086;-&#1084;&#1072;&#1088;&#1082;&#1077;&#1090;.&#1088;&#1092;/product/249114/nabor-golovok-dlya-shestigr-samorezov-3-sht-6-mm-shestigrhvostovik-14-hex-40h-smartbuy-tools-cena-za-1sht/" TargetMode="External"/><Relationship Id="rId_hyperlink_8501" Type="http://schemas.openxmlformats.org/officeDocument/2006/relationships/hyperlink" Target="http://&#1101;&#1083;&#1077;&#1082;&#1090;&#1088;&#1086;-&#1084;&#1072;&#1088;&#1082;&#1077;&#1090;.&#1088;&#1092;/product/248220/nabor-golovok-dlya-shestigr-samorezov-3-sht-8-mm-shestigrhvostovik-14-hex-40h-smartbuy-tools/" TargetMode="External"/><Relationship Id="rId_hyperlink_8502" Type="http://schemas.openxmlformats.org/officeDocument/2006/relationships/hyperlink" Target="http://&#1101;&#1083;&#1077;&#1082;&#1090;&#1088;&#1086;-&#1084;&#1072;&#1088;&#1082;&#1077;&#1090;.&#1088;&#1092;/product/249115/nabor-golovok-dlya-shestigr-samorezov-3-sht-8-mm-shestigrhvostovik-14-hex-40h-smartbuy-tools-cena-za-1-sht/" TargetMode="External"/><Relationship Id="rId_hyperlink_8503" Type="http://schemas.openxmlformats.org/officeDocument/2006/relationships/hyperlink" Target="http://&#1101;&#1083;&#1077;&#1082;&#1090;&#1088;&#1086;-&#1084;&#1072;&#1088;&#1082;&#1077;&#1090;.&#1088;&#1092;/product/248217/nabor-golovok-dlya-shestigr-samorezov-3-sht-10-mm-shestigrhvostovik-14-hex-40h-smartbuy-tools/" TargetMode="External"/><Relationship Id="rId_hyperlink_8504" Type="http://schemas.openxmlformats.org/officeDocument/2006/relationships/hyperlink" Target="http://&#1101;&#1083;&#1077;&#1082;&#1090;&#1088;&#1086;-&#1084;&#1072;&#1088;&#1082;&#1077;&#1090;.&#1088;&#1092;/product/249116/nabor-golovok-dlya-shestigr-samorezov-3-sht-10-mm-shestigrhvostovik-14-hex-40h-smartbuy-tools-cena-za-1-sht/" TargetMode="External"/><Relationship Id="rId_hyperlink_8505" Type="http://schemas.openxmlformats.org/officeDocument/2006/relationships/hyperlink" Target="http://&#1101;&#1083;&#1077;&#1082;&#1090;&#1088;&#1086;-&#1084;&#1072;&#1088;&#1082;&#1077;&#1090;.&#1088;&#1092;/product/248219/nabor-golovok-dlya-shestigr-samorezov-3-sht-12-mm-shestigrhvostovik-14-hex-40h-smartbuy-tools/" TargetMode="External"/><Relationship Id="rId_hyperlink_8506" Type="http://schemas.openxmlformats.org/officeDocument/2006/relationships/hyperlink" Target="http://&#1101;&#1083;&#1077;&#1082;&#1090;&#1088;&#1086;-&#1084;&#1072;&#1088;&#1082;&#1077;&#1090;.&#1088;&#1092;/product/249117/nabor-golovok-dlya-shestigr-samorezov-3-sht-12-mm-shestigrhvostovik-14-hex-40h-smartbuy-tools-cena-za-1-sht/" TargetMode="External"/><Relationship Id="rId_hyperlink_8507" Type="http://schemas.openxmlformats.org/officeDocument/2006/relationships/hyperlink" Target="http://&#1101;&#1083;&#1077;&#1082;&#1090;&#1088;&#1086;-&#1084;&#1072;&#1088;&#1082;&#1077;&#1090;.&#1088;&#1092;/product/242472/nabor-golovok-i-bit-52pr-plast-keys-zhongxin/" TargetMode="External"/><Relationship Id="rId_hyperlink_8508" Type="http://schemas.openxmlformats.org/officeDocument/2006/relationships/hyperlink" Target="http://&#1101;&#1083;&#1077;&#1082;&#1090;&#1088;&#1086;-&#1084;&#1072;&#1088;&#1082;&#1077;&#1090;.&#1088;&#1092;/product/244833/nabor-golovok-i-bit-63pr-plast-keys-zhongxin/" TargetMode="External"/><Relationship Id="rId_hyperlink_8509" Type="http://schemas.openxmlformats.org/officeDocument/2006/relationships/hyperlink" Target="http://&#1101;&#1083;&#1077;&#1082;&#1090;&#1088;&#1086;-&#1084;&#1072;&#1088;&#1082;&#1077;&#1090;.&#1088;&#1092;/product/242383/nabor-golovok-i-bit-x-pert-s-reversivnoy-otvertkoy-xp-90030/" TargetMode="External"/><Relationship Id="rId_hyperlink_8510" Type="http://schemas.openxmlformats.org/officeDocument/2006/relationships/hyperlink" Target="http://&#1101;&#1083;&#1077;&#1082;&#1090;&#1088;&#1086;-&#1084;&#1072;&#1088;&#1082;&#1077;&#1090;.&#1088;&#1092;/product/243349/nabor-golovok-i-bit-x-pert-s-reversivnoy-otvertkoy-xp-90061/" TargetMode="External"/><Relationship Id="rId_hyperlink_8511" Type="http://schemas.openxmlformats.org/officeDocument/2006/relationships/hyperlink" Target="http://&#1101;&#1083;&#1077;&#1082;&#1090;&#1088;&#1086;-&#1084;&#1072;&#1088;&#1082;&#1077;&#1090;.&#1088;&#1092;/product/242384/nabor-golovok-i-bit-x-pert-s-t-obraznym-klyuchom-i-reversivnoy-otvertkoy-xp-90029/" TargetMode="External"/><Relationship Id="rId_hyperlink_8512" Type="http://schemas.openxmlformats.org/officeDocument/2006/relationships/hyperlink" Target="http://&#1101;&#1083;&#1077;&#1082;&#1090;&#1088;&#1086;-&#1084;&#1072;&#1088;&#1082;&#1077;&#1090;.&#1088;&#1092;/product/230316/nabor-golovok-i-bit-s-klyuchom-treschetkoy-xs-008-c/" TargetMode="External"/><Relationship Id="rId_hyperlink_8513" Type="http://schemas.openxmlformats.org/officeDocument/2006/relationships/hyperlink" Target="http://&#1101;&#1083;&#1077;&#1082;&#1090;&#1088;&#1086;-&#1084;&#1072;&#1088;&#1082;&#1077;&#1090;.&#1088;&#1092;/product/246639/nabor-golovok-i-bit-s-treschotochnym-klyuchom-23-predmeta-lit-siniy/" TargetMode="External"/><Relationship Id="rId_hyperlink_8514" Type="http://schemas.openxmlformats.org/officeDocument/2006/relationships/hyperlink" Target="http://&#1101;&#1083;&#1077;&#1082;&#1090;&#1088;&#1086;-&#1084;&#1072;&#1088;&#1082;&#1077;&#1090;.&#1088;&#1092;/product/249186/nabor-dielektricheskih-otvertok-x-pert-6sht-shlic-i-krest-2h-komp-rukoyatka-v-sumochke/" TargetMode="External"/><Relationship Id="rId_hyperlink_8515" Type="http://schemas.openxmlformats.org/officeDocument/2006/relationships/hyperlink" Target="http://&#1101;&#1083;&#1077;&#1082;&#1090;&#1088;&#1086;-&#1084;&#1072;&#1088;&#1082;&#1077;&#1090;.&#1088;&#1092;/product/220172/nabor-instrumenta-dlya-remonta-elektroniki-yx-683a/" TargetMode="External"/><Relationship Id="rId_hyperlink_8516" Type="http://schemas.openxmlformats.org/officeDocument/2006/relationships/hyperlink" Target="http://&#1101;&#1083;&#1077;&#1082;&#1090;&#1088;&#1086;-&#1084;&#1072;&#1088;&#1082;&#1077;&#1090;.&#1088;&#1092;/product/137703/nabor-instrumentov-aiwa-treschetka-38-golovok-otvertka-v-keyse-48320/" TargetMode="External"/><Relationship Id="rId_hyperlink_8517" Type="http://schemas.openxmlformats.org/officeDocument/2006/relationships/hyperlink" Target="http://&#1101;&#1083;&#1077;&#1082;&#1090;&#1088;&#1086;-&#1084;&#1072;&#1088;&#1082;&#1077;&#1090;.&#1088;&#1092;/product/124570/nabor-instrumentov-cq-415-treschetka-s-bitami-i-golovkami/" TargetMode="External"/><Relationship Id="rId_hyperlink_8518" Type="http://schemas.openxmlformats.org/officeDocument/2006/relationships/hyperlink" Target="http://&#1101;&#1083;&#1077;&#1082;&#1090;&#1088;&#1086;-&#1084;&#1072;&#1088;&#1082;&#1077;&#1090;.&#1088;&#1092;/product/127597/nabor-instrumentov-cq-421-treschetka-s-bitami-i-golovkami/" TargetMode="External"/><Relationship Id="rId_hyperlink_8519" Type="http://schemas.openxmlformats.org/officeDocument/2006/relationships/hyperlink" Target="http://&#1101;&#1083;&#1077;&#1082;&#1090;&#1088;&#1086;-&#1084;&#1072;&#1088;&#1082;&#1077;&#1090;.&#1088;&#1092;/product/242919/nabor-instrumentov-gq421-32in1/" TargetMode="External"/><Relationship Id="rId_hyperlink_8520" Type="http://schemas.openxmlformats.org/officeDocument/2006/relationships/hyperlink" Target="http://&#1101;&#1083;&#1077;&#1082;&#1090;&#1088;&#1086;-&#1084;&#1072;&#1088;&#1082;&#1077;&#1090;.&#1088;&#1092;/product/242920/nabor-instrumentov-gq434-24in1/" TargetMode="External"/><Relationship Id="rId_hyperlink_8521" Type="http://schemas.openxmlformats.org/officeDocument/2006/relationships/hyperlink" Target="http://&#1101;&#1083;&#1077;&#1082;&#1090;&#1088;&#1086;-&#1084;&#1072;&#1088;&#1082;&#1077;&#1090;.&#1088;&#1092;/product/242921/nabor-instrumentov-xs-008e/" TargetMode="External"/><Relationship Id="rId_hyperlink_8522" Type="http://schemas.openxmlformats.org/officeDocument/2006/relationships/hyperlink" Target="http://&#1101;&#1083;&#1077;&#1082;&#1090;&#1088;&#1086;-&#1084;&#1072;&#1088;&#1082;&#1077;&#1090;.&#1088;&#1092;/product/242922/nabor-instrumentov-xs-008f/" TargetMode="External"/><Relationship Id="rId_hyperlink_8523" Type="http://schemas.openxmlformats.org/officeDocument/2006/relationships/hyperlink" Target="http://&#1101;&#1083;&#1077;&#1082;&#1090;&#1088;&#1086;-&#1084;&#1072;&#1088;&#1082;&#1077;&#1090;.&#1088;&#1092;/product/241542/nabor-instrumentov-kuzmich-nik-00545-45-predmetov/" TargetMode="External"/><Relationship Id="rId_hyperlink_8524" Type="http://schemas.openxmlformats.org/officeDocument/2006/relationships/hyperlink" Target="http://&#1101;&#1083;&#1077;&#1082;&#1090;&#1088;&#1086;-&#1084;&#1072;&#1088;&#1082;&#1077;&#1090;.&#1088;&#1092;/product/241543/nabor-instrumentov-kuzmich-nik-01824-24-predmeta/" TargetMode="External"/><Relationship Id="rId_hyperlink_8525" Type="http://schemas.openxmlformats.org/officeDocument/2006/relationships/hyperlink" Target="http://&#1101;&#1083;&#1077;&#1082;&#1090;&#1088;&#1086;-&#1084;&#1072;&#1088;&#1082;&#1077;&#1090;.&#1088;&#1092;/product/241544/nabor-instrumentov-kuzmich-nik-01952-52-predmeta/" TargetMode="External"/><Relationship Id="rId_hyperlink_8526" Type="http://schemas.openxmlformats.org/officeDocument/2006/relationships/hyperlink" Target="http://&#1101;&#1083;&#1077;&#1082;&#1090;&#1088;&#1086;-&#1084;&#1072;&#1088;&#1082;&#1077;&#1090;.&#1088;&#1092;/product/241545/nabor-instrumentov-kuzmich-nik-02243-43-predmeta/" TargetMode="External"/><Relationship Id="rId_hyperlink_8527" Type="http://schemas.openxmlformats.org/officeDocument/2006/relationships/hyperlink" Target="http://&#1101;&#1083;&#1077;&#1082;&#1090;&#1088;&#1086;-&#1084;&#1072;&#1088;&#1082;&#1077;&#1090;.&#1088;&#1092;/product/249185/nabor-otvertok-x-pert-profi-8sht-magn-shlicevye-i-krestovye-2h-komp-rukoyatka-na-blistere/" TargetMode="External"/><Relationship Id="rId_hyperlink_8528" Type="http://schemas.openxmlformats.org/officeDocument/2006/relationships/hyperlink" Target="http://&#1101;&#1083;&#1077;&#1082;&#1090;&#1088;&#1086;-&#1084;&#1072;&#1088;&#1082;&#1077;&#1090;.&#1088;&#1092;/product/248222/nabor-perehodnikov-na-kvadrat-14-38-12-s-shestigrannika-hex-14-40h-smartbuy-tools/" TargetMode="External"/><Relationship Id="rId_hyperlink_8529" Type="http://schemas.openxmlformats.org/officeDocument/2006/relationships/hyperlink" Target="http://&#1101;&#1083;&#1077;&#1082;&#1090;&#1088;&#1086;-&#1084;&#1072;&#1088;&#1082;&#1077;&#1090;.&#1088;&#1092;/product/245564/nabor-sverlo-metchik-6v1-v-penale-leader-tools-sp-04896/" TargetMode="External"/><Relationship Id="rId_hyperlink_8530" Type="http://schemas.openxmlformats.org/officeDocument/2006/relationships/hyperlink" Target="http://&#1101;&#1083;&#1077;&#1082;&#1090;&#1088;&#1086;-&#1084;&#1072;&#1088;&#1082;&#1077;&#1090;.&#1088;&#1092;/product/249496/nabor-udarntorc-golovok-bvorotka-10-24mm-udl12-klyuch-10pr-v-plastik-keyse/" TargetMode="External"/><Relationship Id="rId_hyperlink_8531" Type="http://schemas.openxmlformats.org/officeDocument/2006/relationships/hyperlink" Target="http://&#1101;&#1083;&#1077;&#1082;&#1090;&#1088;&#1086;-&#1084;&#1072;&#1088;&#1082;&#1077;&#1090;.&#1088;&#1092;/product/248957/nabor-udarnyh-otvertok-x-pert-krestovye-i-shlicevye-6-sht-na-blistere-xp-sds10101/" TargetMode="External"/><Relationship Id="rId_hyperlink_8532" Type="http://schemas.openxmlformats.org/officeDocument/2006/relationships/hyperlink" Target="http://&#1101;&#1083;&#1077;&#1082;&#1090;&#1088;&#1086;-&#1084;&#1072;&#1088;&#1082;&#1077;&#1090;.&#1088;&#1092;/product/243355/nabor-udliniteley-dlya-torcevyh-golovok-vorotok-12-3-predm-x-pert-xp-21384/" TargetMode="External"/><Relationship Id="rId_hyperlink_8533" Type="http://schemas.openxmlformats.org/officeDocument/2006/relationships/hyperlink" Target="http://&#1101;&#1083;&#1077;&#1082;&#1090;&#1088;&#1086;-&#1084;&#1072;&#1088;&#1082;&#1077;&#1090;.&#1088;&#1092;/product/243354/nabor-udliniteley-dlya-torcevyh-golovok-g-obrvorotok-12-3-predm-x-pert-xp-21385/" TargetMode="External"/><Relationship Id="rId_hyperlink_8534" Type="http://schemas.openxmlformats.org/officeDocument/2006/relationships/hyperlink" Target="http://&#1101;&#1083;&#1077;&#1082;&#1090;&#1088;&#1086;-&#1084;&#1072;&#1088;&#1082;&#1077;&#1090;.&#1088;&#1092;/product/233091/nabor-universalnyh-golovoktreschotka-29-predmetov-lc-90029/" TargetMode="External"/><Relationship Id="rId_hyperlink_8535" Type="http://schemas.openxmlformats.org/officeDocument/2006/relationships/hyperlink" Target="http://&#1101;&#1083;&#1077;&#1082;&#1090;&#1088;&#1086;-&#1084;&#1072;&#1088;&#1082;&#1077;&#1090;.&#1088;&#1092;/product/242751/nabot-instrumentov-pt-ino14/" TargetMode="External"/><Relationship Id="rId_hyperlink_8536" Type="http://schemas.openxmlformats.org/officeDocument/2006/relationships/hyperlink" Target="http://&#1101;&#1083;&#1077;&#1082;&#1090;&#1088;&#1086;-&#1084;&#1072;&#1088;&#1082;&#1077;&#1090;.&#1088;&#1092;/product/245121/bita-h4-h-50mm-ctal-crmo-magnit-x-pert-xp-h4012z-cena-za-1-shtuku/" TargetMode="External"/><Relationship Id="rId_hyperlink_8537" Type="http://schemas.openxmlformats.org/officeDocument/2006/relationships/hyperlink" Target="http://&#1101;&#1083;&#1077;&#1082;&#1090;&#1088;&#1086;-&#1084;&#1072;&#1088;&#1082;&#1077;&#1090;.&#1088;&#1092;/product/217839/bita-ph1-h-50mm-wp-57576/" TargetMode="External"/><Relationship Id="rId_hyperlink_8538" Type="http://schemas.openxmlformats.org/officeDocument/2006/relationships/hyperlink" Target="http://&#1101;&#1083;&#1077;&#1082;&#1090;&#1088;&#1086;-&#1084;&#1072;&#1088;&#1082;&#1077;&#1090;.&#1088;&#1092;/product/233163/bita-ph2-h-127mm-dlya-bolshih-nagruzok-wp-51702/" TargetMode="External"/><Relationship Id="rId_hyperlink_8539" Type="http://schemas.openxmlformats.org/officeDocument/2006/relationships/hyperlink" Target="http://&#1101;&#1083;&#1077;&#1082;&#1090;&#1088;&#1086;-&#1084;&#1072;&#1088;&#1082;&#1077;&#1090;.&#1088;&#1092;/product/184147/bita-ph2-h-50mm-wp-57577/" TargetMode="External"/><Relationship Id="rId_hyperlink_8540" Type="http://schemas.openxmlformats.org/officeDocument/2006/relationships/hyperlink" Target="http://&#1101;&#1083;&#1077;&#1082;&#1090;&#1088;&#1086;-&#1084;&#1072;&#1088;&#1082;&#1077;&#1090;.&#1088;&#1092;/product/239737/bita-ph2-h-50mm-kovanye-torsionnye-2sht-lit-cena-za-1sht/" TargetMode="External"/><Relationship Id="rId_hyperlink_8541" Type="http://schemas.openxmlformats.org/officeDocument/2006/relationships/hyperlink" Target="http://&#1101;&#1083;&#1077;&#1082;&#1090;&#1088;&#1086;-&#1084;&#1072;&#1088;&#1082;&#1077;&#1090;.&#1088;&#1092;/product/245119/bita-ph2-h-50mm-ctal-crmo-magnit-x-pert-xp-ph2012z-cena-za-1-shtuku/" TargetMode="External"/><Relationship Id="rId_hyperlink_8542" Type="http://schemas.openxmlformats.org/officeDocument/2006/relationships/hyperlink" Target="http://&#1101;&#1083;&#1077;&#1082;&#1090;&#1088;&#1086;-&#1084;&#1072;&#1088;&#1082;&#1077;&#1090;.&#1088;&#1092;/product/184146/bita-ph2-h-70mm-wp-57579/" TargetMode="External"/><Relationship Id="rId_hyperlink_8543" Type="http://schemas.openxmlformats.org/officeDocument/2006/relationships/hyperlink" Target="http://&#1101;&#1083;&#1077;&#1082;&#1090;&#1088;&#1086;-&#1084;&#1072;&#1088;&#1082;&#1077;&#1090;.&#1088;&#1092;/product/239736/bita-ph2-h-70mm-kovanye-torsionnye-2sht-lit-cena-za-1sht/" TargetMode="External"/><Relationship Id="rId_hyperlink_8544" Type="http://schemas.openxmlformats.org/officeDocument/2006/relationships/hyperlink" Target="http://&#1101;&#1083;&#1077;&#1082;&#1090;&#1088;&#1086;-&#1084;&#1072;&#1088;&#1082;&#1077;&#1090;.&#1088;&#1092;/product/217834/bita-ph2-h-90mm-wp-57580/" TargetMode="External"/><Relationship Id="rId_hyperlink_8545" Type="http://schemas.openxmlformats.org/officeDocument/2006/relationships/hyperlink" Target="http://&#1101;&#1083;&#1077;&#1082;&#1090;&#1088;&#1086;-&#1084;&#1072;&#1088;&#1082;&#1077;&#1090;.&#1088;&#1092;/product/239750/bita-ph2-h-90mm-kovanye-torsionnye-2sht-lit-cena-za-1sht/" TargetMode="External"/><Relationship Id="rId_hyperlink_8546" Type="http://schemas.openxmlformats.org/officeDocument/2006/relationships/hyperlink" Target="http://&#1101;&#1083;&#1077;&#1082;&#1090;&#1088;&#1086;-&#1084;&#1072;&#1088;&#1082;&#1077;&#1090;.&#1088;&#1092;/product/233165/bita-pz0-h-25mm-wp-55674/" TargetMode="External"/><Relationship Id="rId_hyperlink_8547" Type="http://schemas.openxmlformats.org/officeDocument/2006/relationships/hyperlink" Target="http://&#1101;&#1083;&#1077;&#1082;&#1090;&#1088;&#1086;-&#1084;&#1072;&#1088;&#1082;&#1077;&#1090;.&#1088;&#1092;/product/233166/bita-pz1-h-25mm-wp-11617/" TargetMode="External"/><Relationship Id="rId_hyperlink_8548" Type="http://schemas.openxmlformats.org/officeDocument/2006/relationships/hyperlink" Target="http://&#1101;&#1083;&#1077;&#1082;&#1090;&#1088;&#1086;-&#1084;&#1072;&#1088;&#1082;&#1077;&#1090;.&#1088;&#1092;/product/233167/bita-pz3-h-25mm-wp-2467/" TargetMode="External"/><Relationship Id="rId_hyperlink_8549" Type="http://schemas.openxmlformats.org/officeDocument/2006/relationships/hyperlink" Target="http://&#1101;&#1083;&#1077;&#1082;&#1090;&#1088;&#1086;-&#1084;&#1072;&#1088;&#1082;&#1077;&#1090;.&#1088;&#1092;/product/184145/bita-sl4-h-25mm-wp/" TargetMode="External"/><Relationship Id="rId_hyperlink_8550" Type="http://schemas.openxmlformats.org/officeDocument/2006/relationships/hyperlink" Target="http://&#1101;&#1083;&#1077;&#1082;&#1090;&#1088;&#1086;-&#1084;&#1072;&#1088;&#1082;&#1077;&#1090;.&#1088;&#1092;/product/217838/bita-t20-h-50mm-stal-s2-fit-it-57214/" TargetMode="External"/><Relationship Id="rId_hyperlink_8551" Type="http://schemas.openxmlformats.org/officeDocument/2006/relationships/hyperlink" Target="http://&#1101;&#1083;&#1077;&#1082;&#1090;&#1088;&#1086;-&#1084;&#1072;&#1088;&#1082;&#1077;&#1090;.&#1088;&#1092;/product/245120/bita-t30-h-50mm-ctal-crmo-magnit-x-pert-xp-t30012z-cena-za-1-shtuku/" TargetMode="External"/><Relationship Id="rId_hyperlink_8552" Type="http://schemas.openxmlformats.org/officeDocument/2006/relationships/hyperlink" Target="http://&#1101;&#1083;&#1077;&#1082;&#1090;&#1088;&#1086;-&#1084;&#1072;&#1088;&#1082;&#1077;&#1090;.&#1088;&#1092;/product/217837/bita-t40-h-50mm-stal-s2-fit-it-57219/" TargetMode="External"/><Relationship Id="rId_hyperlink_8553" Type="http://schemas.openxmlformats.org/officeDocument/2006/relationships/hyperlink" Target="http://&#1101;&#1083;&#1077;&#1082;&#1090;&#1088;&#1086;-&#1084;&#1072;&#1088;&#1082;&#1077;&#1090;.&#1088;&#1092;/product/241023/bita-dvustoronnyaya-ph2-h-100mm-lit-cena-za-1sht/" TargetMode="External"/><Relationship Id="rId_hyperlink_8554" Type="http://schemas.openxmlformats.org/officeDocument/2006/relationships/hyperlink" Target="http://&#1101;&#1083;&#1077;&#1082;&#1090;&#1088;&#1086;-&#1084;&#1072;&#1088;&#1082;&#1077;&#1090;.&#1088;&#1092;/product/241024/bita-dvustoronnyaya-ph2-h-150mm-lit-10-cena-za-1sht/" TargetMode="External"/><Relationship Id="rId_hyperlink_8555" Type="http://schemas.openxmlformats.org/officeDocument/2006/relationships/hyperlink" Target="http://&#1101;&#1083;&#1077;&#1082;&#1090;&#1088;&#1086;-&#1084;&#1072;&#1088;&#1082;&#1077;&#1090;.&#1088;&#1092;/product/241029/bita-dvustoronnyaya-ph2-h-65mm-lit-cena-za-1sht/" TargetMode="External"/><Relationship Id="rId_hyperlink_8556" Type="http://schemas.openxmlformats.org/officeDocument/2006/relationships/hyperlink" Target="http://&#1101;&#1083;&#1077;&#1082;&#1090;&#1088;&#1086;-&#1084;&#1072;&#1088;&#1082;&#1077;&#1090;.&#1088;&#1092;/product/243475/bita-dvustoronnyaya-ph2-h-65mm-lit2-sht-cena-za-1sht/" TargetMode="External"/><Relationship Id="rId_hyperlink_8557" Type="http://schemas.openxmlformats.org/officeDocument/2006/relationships/hyperlink" Target="http://&#1101;&#1083;&#1077;&#1082;&#1090;&#1088;&#1086;-&#1084;&#1072;&#1088;&#1082;&#1077;&#1090;.&#1088;&#1092;/product/249327/bita-dlya-shurupoverta-ph1-dlina-50-mm-material-s2-smartbuy-tools/" TargetMode="External"/><Relationship Id="rId_hyperlink_8558" Type="http://schemas.openxmlformats.org/officeDocument/2006/relationships/hyperlink" Target="http://&#1101;&#1083;&#1077;&#1082;&#1090;&#1088;&#1086;-&#1084;&#1072;&#1088;&#1082;&#1077;&#1090;.&#1088;&#1092;/product/249328/bita-dlya-shurupoverta-ph2-dlina-50-mm-material-s2-smartbuy-tools/" TargetMode="External"/><Relationship Id="rId_hyperlink_8559" Type="http://schemas.openxmlformats.org/officeDocument/2006/relationships/hyperlink" Target="http://&#1101;&#1083;&#1077;&#1082;&#1090;&#1088;&#1086;-&#1084;&#1072;&#1088;&#1082;&#1077;&#1090;.&#1088;&#1092;/product/249329/bita-dlya-shurupoverta-ph2-dlina-90-mm-material-s2-smartbuy-tools/" TargetMode="External"/><Relationship Id="rId_hyperlink_8560" Type="http://schemas.openxmlformats.org/officeDocument/2006/relationships/hyperlink" Target="http://&#1101;&#1083;&#1077;&#1082;&#1090;&#1088;&#1086;-&#1084;&#1072;&#1088;&#1082;&#1077;&#1090;.&#1088;&#1092;/product/249330/bita-dlya-shurupoverta-pz1-dlina-50-mm-material-s2-smartbuy-tools/" TargetMode="External"/><Relationship Id="rId_hyperlink_8561" Type="http://schemas.openxmlformats.org/officeDocument/2006/relationships/hyperlink" Target="http://&#1101;&#1083;&#1077;&#1082;&#1090;&#1088;&#1086;-&#1084;&#1072;&#1088;&#1082;&#1077;&#1090;.&#1088;&#1092;/product/250768/bita-dlya-shurupoverta-pz1-dlina-90-mm-material-s2-smartbuy-tools/" TargetMode="External"/><Relationship Id="rId_hyperlink_8562" Type="http://schemas.openxmlformats.org/officeDocument/2006/relationships/hyperlink" Target="http://&#1101;&#1083;&#1077;&#1082;&#1090;&#1088;&#1086;-&#1084;&#1072;&#1088;&#1082;&#1077;&#1090;.&#1088;&#1092;/product/249331/bita-dlya-shurupoverta-pz2-dlina-50-mm-material-s2-smartbuy-tools/" TargetMode="External"/><Relationship Id="rId_hyperlink_8563" Type="http://schemas.openxmlformats.org/officeDocument/2006/relationships/hyperlink" Target="http://&#1101;&#1083;&#1077;&#1082;&#1090;&#1088;&#1086;-&#1084;&#1072;&#1088;&#1082;&#1077;&#1090;.&#1088;&#1092;/product/250769/bita-dlya-shurupoverta-pz2-dlina-90-mm-material-s2-smartbuy-tools/" TargetMode="External"/><Relationship Id="rId_hyperlink_8564" Type="http://schemas.openxmlformats.org/officeDocument/2006/relationships/hyperlink" Target="http://&#1101;&#1083;&#1077;&#1082;&#1090;&#1088;&#1086;-&#1084;&#1072;&#1088;&#1082;&#1077;&#1090;.&#1088;&#1092;/product/233628/bita-s-ogranichitelem-ph2-h-25mm-dlya-gipsokartona-crmo-komplekt-2sht-x-pert/" TargetMode="External"/><Relationship Id="rId_hyperlink_8565" Type="http://schemas.openxmlformats.org/officeDocument/2006/relationships/hyperlink" Target="http://&#1101;&#1083;&#1077;&#1082;&#1090;&#1088;&#1086;-&#1084;&#1072;&#1088;&#1082;&#1077;&#1090;.&#1088;&#1092;/product/247343/bita-s-ogranichitelem-ph2-h-25mm-dlya-gipsokartona-crmo-x-pert-na-blistere/" TargetMode="External"/><Relationship Id="rId_hyperlink_8566" Type="http://schemas.openxmlformats.org/officeDocument/2006/relationships/hyperlink" Target="http://&#1101;&#1083;&#1077;&#1082;&#1090;&#1088;&#1086;-&#1084;&#1072;&#1088;&#1082;&#1077;&#1090;.&#1088;&#1092;/product/250750/bity-wp-stal-s2-profi-s-nasechkoy-150mm-ph2/" TargetMode="External"/><Relationship Id="rId_hyperlink_8567" Type="http://schemas.openxmlformats.org/officeDocument/2006/relationships/hyperlink" Target="http://&#1101;&#1083;&#1077;&#1082;&#1090;&#1088;&#1086;-&#1084;&#1072;&#1088;&#1082;&#1077;&#1090;.&#1088;&#1092;/product/184144/bity-wp-stal-s2-profi-s-nasechkoy-25mm-ph2/" TargetMode="External"/><Relationship Id="rId_hyperlink_8568" Type="http://schemas.openxmlformats.org/officeDocument/2006/relationships/hyperlink" Target="http://&#1101;&#1083;&#1077;&#1082;&#1090;&#1088;&#1086;-&#1084;&#1072;&#1088;&#1082;&#1077;&#1090;.&#1088;&#1092;/product/249096/bity-wp-stal-s2-profi-s-nasechkoy-25mm-pz2/" TargetMode="External"/><Relationship Id="rId_hyperlink_8569" Type="http://schemas.openxmlformats.org/officeDocument/2006/relationships/hyperlink" Target="http://&#1101;&#1083;&#1077;&#1082;&#1090;&#1088;&#1086;-&#1084;&#1072;&#1088;&#1082;&#1077;&#1090;.&#1088;&#1092;/product/249095/bity-wp-stal-s2-profi-s-nasechkoy-50mm-ph3/" TargetMode="External"/><Relationship Id="rId_hyperlink_8570" Type="http://schemas.openxmlformats.org/officeDocument/2006/relationships/hyperlink" Target="http://&#1101;&#1083;&#1077;&#1082;&#1090;&#1088;&#1086;-&#1084;&#1072;&#1088;&#1082;&#1077;&#1090;.&#1088;&#1092;/product/250751/bity-wp-stal-s2-profi-s-nasechkoy-50mm-pz1/" TargetMode="External"/><Relationship Id="rId_hyperlink_8571" Type="http://schemas.openxmlformats.org/officeDocument/2006/relationships/hyperlink" Target="http://&#1101;&#1083;&#1077;&#1082;&#1090;&#1088;&#1086;-&#1084;&#1072;&#1088;&#1082;&#1077;&#1090;.&#1088;&#1092;/product/249097/bity-wp-stal-s2-profi-s-nasechkoy-50mm-pz2/" TargetMode="External"/><Relationship Id="rId_hyperlink_8572" Type="http://schemas.openxmlformats.org/officeDocument/2006/relationships/hyperlink" Target="http://&#1101;&#1083;&#1077;&#1082;&#1090;&#1088;&#1086;-&#1084;&#1072;&#1088;&#1082;&#1077;&#1090;.&#1088;&#1092;/product/250752/bity-wp-stal-s2-profi-s-nasechkoy-50mm-pz3/" TargetMode="External"/><Relationship Id="rId_hyperlink_8573" Type="http://schemas.openxmlformats.org/officeDocument/2006/relationships/hyperlink" Target="http://&#1101;&#1083;&#1077;&#1082;&#1090;&#1088;&#1086;-&#1084;&#1072;&#1088;&#1082;&#1077;&#1090;.&#1088;&#1092;/product/249098/bity-wp-stal-s2-profi-hex-50mm-h4/" TargetMode="External"/><Relationship Id="rId_hyperlink_8574" Type="http://schemas.openxmlformats.org/officeDocument/2006/relationships/hyperlink" Target="http://&#1101;&#1083;&#1077;&#1082;&#1090;&#1088;&#1086;-&#1084;&#1072;&#1088;&#1082;&#1077;&#1090;.&#1088;&#1092;/product/249094/bity-stal-s2-profi-dvuhstoronnie-65mm-ph2ph2/" TargetMode="External"/><Relationship Id="rId_hyperlink_8575" Type="http://schemas.openxmlformats.org/officeDocument/2006/relationships/hyperlink" Target="http://&#1101;&#1083;&#1077;&#1082;&#1090;&#1088;&#1086;-&#1084;&#1072;&#1088;&#1082;&#1077;&#1090;.&#1088;&#1092;/product/220037/bity-stalnye-cutop-profi-hex3-50mm/" TargetMode="External"/><Relationship Id="rId_hyperlink_8576" Type="http://schemas.openxmlformats.org/officeDocument/2006/relationships/hyperlink" Target="http://&#1101;&#1083;&#1077;&#1082;&#1090;&#1088;&#1086;-&#1084;&#1072;&#1088;&#1082;&#1077;&#1090;.&#1088;&#1092;/product/250380/bity-stalnye-cutop-profi-hex4-50mm/" TargetMode="External"/><Relationship Id="rId_hyperlink_8577" Type="http://schemas.openxmlformats.org/officeDocument/2006/relationships/hyperlink" Target="http://&#1101;&#1083;&#1077;&#1082;&#1090;&#1088;&#1086;-&#1084;&#1072;&#1088;&#1082;&#1077;&#1090;.&#1088;&#1092;/product/249733/bity-stalnye-cutop-profi-hex5-50mm/" TargetMode="External"/><Relationship Id="rId_hyperlink_8578" Type="http://schemas.openxmlformats.org/officeDocument/2006/relationships/hyperlink" Target="http://&#1101;&#1083;&#1077;&#1082;&#1090;&#1088;&#1086;-&#1084;&#1072;&#1088;&#1082;&#1077;&#1090;.&#1088;&#1092;/product/248955/bity-stalnye-cutop-profi-hex6-50mm/" TargetMode="External"/><Relationship Id="rId_hyperlink_8579" Type="http://schemas.openxmlformats.org/officeDocument/2006/relationships/hyperlink" Target="http://&#1101;&#1083;&#1077;&#1082;&#1090;&#1088;&#1086;-&#1084;&#1072;&#1088;&#1082;&#1077;&#1090;.&#1088;&#1092;/product/250754/bity-stalnye-cutop-profi-sl4-50mm/" TargetMode="External"/><Relationship Id="rId_hyperlink_8580" Type="http://schemas.openxmlformats.org/officeDocument/2006/relationships/hyperlink" Target="http://&#1101;&#1083;&#1077;&#1082;&#1090;&#1088;&#1086;-&#1084;&#1072;&#1088;&#1082;&#1077;&#1090;.&#1088;&#1092;/product/250755/bity-stalnye-cutop-profi-sl5-50mm/" TargetMode="External"/><Relationship Id="rId_hyperlink_8581" Type="http://schemas.openxmlformats.org/officeDocument/2006/relationships/hyperlink" Target="http://&#1101;&#1083;&#1077;&#1082;&#1090;&#1088;&#1086;-&#1084;&#1072;&#1088;&#1082;&#1077;&#1090;.&#1088;&#1092;/product/249227/bity-stalnye-cutop-profi-sl6-50mm/" TargetMode="External"/><Relationship Id="rId_hyperlink_8582" Type="http://schemas.openxmlformats.org/officeDocument/2006/relationships/hyperlink" Target="http://&#1101;&#1083;&#1077;&#1082;&#1090;&#1088;&#1086;-&#1084;&#1072;&#1088;&#1082;&#1077;&#1090;.&#1088;&#1092;/product/240959/bity-stalnye-cutop-profi-torx-t10-50mm/" TargetMode="External"/><Relationship Id="rId_hyperlink_8583" Type="http://schemas.openxmlformats.org/officeDocument/2006/relationships/hyperlink" Target="http://&#1101;&#1083;&#1077;&#1082;&#1090;&#1088;&#1086;-&#1084;&#1072;&#1088;&#1082;&#1077;&#1090;.&#1088;&#1092;/product/248549/bity-stalnye-cutop-profi-torx-t15-50mm/" TargetMode="External"/><Relationship Id="rId_hyperlink_8584" Type="http://schemas.openxmlformats.org/officeDocument/2006/relationships/hyperlink" Target="http://&#1101;&#1083;&#1077;&#1082;&#1090;&#1088;&#1086;-&#1084;&#1072;&#1088;&#1082;&#1077;&#1090;.&#1088;&#1092;/product/244717/bity-stalnye-cutop-profi-torx-t20-50mm/" TargetMode="External"/><Relationship Id="rId_hyperlink_8585" Type="http://schemas.openxmlformats.org/officeDocument/2006/relationships/hyperlink" Target="http://&#1101;&#1083;&#1077;&#1082;&#1090;&#1088;&#1086;-&#1084;&#1072;&#1088;&#1082;&#1077;&#1090;.&#1088;&#1092;/product/249099/bity-stalnye-cutop-profi-torx-t25-50mm/" TargetMode="External"/><Relationship Id="rId_hyperlink_8586" Type="http://schemas.openxmlformats.org/officeDocument/2006/relationships/hyperlink" Target="http://&#1101;&#1083;&#1077;&#1082;&#1090;&#1088;&#1086;-&#1084;&#1072;&#1088;&#1082;&#1077;&#1090;.&#1088;&#1092;/product/248708/bity-stalnye-cutop-profi-torx-t25-50mm/" TargetMode="External"/><Relationship Id="rId_hyperlink_8587" Type="http://schemas.openxmlformats.org/officeDocument/2006/relationships/hyperlink" Target="http://&#1101;&#1083;&#1077;&#1082;&#1090;&#1088;&#1086;-&#1084;&#1072;&#1088;&#1082;&#1077;&#1090;.&#1088;&#1092;/product/250753/bity-stalnye-cutop-profi-torx-t30-50mm/" TargetMode="External"/><Relationship Id="rId_hyperlink_8588" Type="http://schemas.openxmlformats.org/officeDocument/2006/relationships/hyperlink" Target="http://&#1101;&#1083;&#1077;&#1082;&#1090;&#1088;&#1086;-&#1084;&#1072;&#1088;&#1082;&#1077;&#1090;.&#1088;&#1092;/product/249100/bity-stalnye-cutop-profi-torx-t40-50mm/" TargetMode="External"/><Relationship Id="rId_hyperlink_8589" Type="http://schemas.openxmlformats.org/officeDocument/2006/relationships/hyperlink" Target="http://&#1101;&#1083;&#1077;&#1082;&#1090;&#1088;&#1086;-&#1084;&#1072;&#1088;&#1082;&#1077;&#1090;.&#1088;&#1092;/product/250756/bity-stalnye-cutop-profi-torx-t40-50mm/" TargetMode="External"/><Relationship Id="rId_hyperlink_8590" Type="http://schemas.openxmlformats.org/officeDocument/2006/relationships/hyperlink" Target="http://&#1101;&#1083;&#1077;&#1082;&#1090;&#1088;&#1086;-&#1084;&#1072;&#1088;&#1082;&#1077;&#1090;.&#1088;&#1092;/product/226013/val-gibkiy-1m-s-cangovym-patronom-32mm-fit-it-36929/" TargetMode="External"/><Relationship Id="rId_hyperlink_8591" Type="http://schemas.openxmlformats.org/officeDocument/2006/relationships/hyperlink" Target="http://&#1101;&#1083;&#1077;&#1082;&#1090;&#1088;&#1086;-&#1084;&#1072;&#1088;&#1082;&#1077;&#1090;.&#1088;&#1092;/product/250315/derzhatel-bit-bystrosemnyy-magnitnyy-60mm-14-l-ht0223/" TargetMode="External"/><Relationship Id="rId_hyperlink_8592" Type="http://schemas.openxmlformats.org/officeDocument/2006/relationships/hyperlink" Target="http://&#1101;&#1083;&#1077;&#1082;&#1090;&#1088;&#1086;-&#1084;&#1072;&#1088;&#1082;&#1077;&#1090;.&#1088;&#1092;/product/244519/nabor-bit-10sht-crv-25mm/" TargetMode="External"/><Relationship Id="rId_hyperlink_8593" Type="http://schemas.openxmlformats.org/officeDocument/2006/relationships/hyperlink" Target="http://&#1101;&#1083;&#1077;&#1082;&#1090;&#1088;&#1086;-&#1084;&#1072;&#1088;&#1082;&#1077;&#1090;.&#1088;&#1092;/product/244521/nabor-bit-10sht-crv-65mm-dvuhstoronnie/" TargetMode="External"/><Relationship Id="rId_hyperlink_8594" Type="http://schemas.openxmlformats.org/officeDocument/2006/relationships/hyperlink" Target="http://&#1101;&#1083;&#1077;&#1082;&#1090;&#1088;&#1086;-&#1084;&#1072;&#1088;&#1082;&#1077;&#1090;.&#1088;&#1092;/product/244520/nabor-bit-15sht-crv-25mm-adapter/" TargetMode="External"/><Relationship Id="rId_hyperlink_8595" Type="http://schemas.openxmlformats.org/officeDocument/2006/relationships/hyperlink" Target="http://&#1101;&#1083;&#1077;&#1082;&#1090;&#1088;&#1086;-&#1084;&#1072;&#1088;&#1082;&#1077;&#1090;.&#1088;&#1092;/product/135658/nabor-bit-31-shtcrv-adaptor-s-zaschelkoy-fit-57854/" TargetMode="External"/><Relationship Id="rId_hyperlink_8596" Type="http://schemas.openxmlformats.org/officeDocument/2006/relationships/hyperlink" Target="http://&#1101;&#1083;&#1077;&#1082;&#1090;&#1088;&#1086;-&#1084;&#1072;&#1088;&#1082;&#1077;&#1090;.&#1088;&#1092;/product/244522/nabor-bit-6sht-crv-25mm-adapter-57621/" TargetMode="External"/><Relationship Id="rId_hyperlink_8597" Type="http://schemas.openxmlformats.org/officeDocument/2006/relationships/hyperlink" Target="http://&#1101;&#1083;&#1077;&#1082;&#1090;&#1088;&#1086;-&#1084;&#1072;&#1088;&#1082;&#1077;&#1090;.&#1088;&#1092;/product/244504/nabor-bit-6sht-crv-25mm-adapter-57660/" TargetMode="External"/><Relationship Id="rId_hyperlink_8598" Type="http://schemas.openxmlformats.org/officeDocument/2006/relationships/hyperlink" Target="http://&#1101;&#1083;&#1077;&#1082;&#1090;&#1088;&#1086;-&#1084;&#1072;&#1088;&#1082;&#1077;&#1090;.&#1088;&#1092;/product/241715/nabor-bit-smartbuy-31-predmet-bity-sl-ph-pz-hex-torx-udlin-cr-v-160/" TargetMode="External"/><Relationship Id="rId_hyperlink_8599" Type="http://schemas.openxmlformats.org/officeDocument/2006/relationships/hyperlink" Target="http://&#1101;&#1083;&#1077;&#1082;&#1090;&#1088;&#1086;-&#1084;&#1072;&#1088;&#1082;&#1077;&#1090;.&#1088;&#1092;/product/191614/nabor-bit-i-golovok-13sht-fit-57913/" TargetMode="External"/><Relationship Id="rId_hyperlink_8600" Type="http://schemas.openxmlformats.org/officeDocument/2006/relationships/hyperlink" Target="http://&#1101;&#1083;&#1077;&#1082;&#1090;&#1088;&#1086;-&#1084;&#1072;&#1088;&#1082;&#1077;&#1090;.&#1088;&#1092;/product/247344/nabor-bit-ph2-stalcrv-odnostoron-s-adapterom-33-sht-na-blistere-xp-sb1033z-x-pert/" TargetMode="External"/><Relationship Id="rId_hyperlink_8601" Type="http://schemas.openxmlformats.org/officeDocument/2006/relationships/hyperlink" Target="http://&#1101;&#1083;&#1077;&#1082;&#1090;&#1088;&#1086;-&#1084;&#1072;&#1088;&#1082;&#1077;&#1090;.&#1088;&#1092;/product/249118/nabor-torcevyh-bit-adapter-magnit-dlya-krovel-samorezov-8x45mm-bl10-cena-za-1-sht/" TargetMode="External"/><Relationship Id="rId_hyperlink_8602" Type="http://schemas.openxmlformats.org/officeDocument/2006/relationships/hyperlink" Target="http://&#1101;&#1083;&#1077;&#1082;&#1090;&#1088;&#1086;-&#1084;&#1072;&#1088;&#1082;&#1077;&#1090;.&#1088;&#1092;/product/239791/nabor-torcevyh-bit-adapter-magnit-dlya-krovel-samorezov-8x65mm-bl5/" TargetMode="External"/><Relationship Id="rId_hyperlink_8603" Type="http://schemas.openxmlformats.org/officeDocument/2006/relationships/hyperlink" Target="http://&#1101;&#1083;&#1077;&#1082;&#1090;&#1088;&#1086;-&#1084;&#1072;&#1088;&#1082;&#1077;&#1090;.&#1088;&#1092;/product/249113/nabor-torcevyh-bit-adapter-magnit-dlya-krovel-samorezov-8x65mm-bl5-cena-za-1sht/" TargetMode="External"/><Relationship Id="rId_hyperlink_8604" Type="http://schemas.openxmlformats.org/officeDocument/2006/relationships/hyperlink" Target="http://&#1101;&#1083;&#1077;&#1082;&#1090;&#1088;&#1086;-&#1084;&#1072;&#1088;&#1082;&#1077;&#1090;.&#1088;&#1092;/product/248289/udlinitel-150mm-dlya-bit-hex-14-smartbuy-tools/" TargetMode="External"/><Relationship Id="rId_hyperlink_8605" Type="http://schemas.openxmlformats.org/officeDocument/2006/relationships/hyperlink" Target="http://&#1101;&#1083;&#1077;&#1082;&#1090;&#1088;&#1086;-&#1084;&#1072;&#1088;&#1082;&#1077;&#1090;.&#1088;&#1092;/product/248290/udlinitel-90mm-dlya-bit-hex-18-smartbuy-tools/" TargetMode="External"/><Relationship Id="rId_hyperlink_8606" Type="http://schemas.openxmlformats.org/officeDocument/2006/relationships/hyperlink" Target="http://&#1101;&#1083;&#1077;&#1082;&#1090;&#1088;&#1086;-&#1084;&#1072;&#1088;&#1082;&#1077;&#1090;.&#1088;&#1092;/product/248288/udlinitel-gibkiy-150mm-dlya-bit-hex-14-v-chehle-smartbuy-tools/" TargetMode="External"/><Relationship Id="rId_hyperlink_8607" Type="http://schemas.openxmlformats.org/officeDocument/2006/relationships/hyperlink" Target="http://&#1101;&#1083;&#1077;&#1082;&#1090;&#1088;&#1086;-&#1084;&#1072;&#1088;&#1082;&#1077;&#1090;.&#1088;&#1092;/product/248592/udlinitel-gibkiy-pod-kvadrat-14-150-mm-smartbuy-tools/" TargetMode="External"/><Relationship Id="rId_hyperlink_8608" Type="http://schemas.openxmlformats.org/officeDocument/2006/relationships/hyperlink" Target="http://&#1101;&#1083;&#1077;&#1082;&#1090;&#1088;&#1086;-&#1084;&#1072;&#1088;&#1082;&#1077;&#1090;.&#1088;&#1092;/product/245408/udlinitel-dlya-bit-bystrosemnyy-adapter-100mm/" TargetMode="External"/><Relationship Id="rId_hyperlink_8609" Type="http://schemas.openxmlformats.org/officeDocument/2006/relationships/hyperlink" Target="http://&#1101;&#1083;&#1077;&#1082;&#1090;&#1088;&#1086;-&#1084;&#1072;&#1088;&#1082;&#1077;&#1090;.&#1088;&#1092;/product/245409/udlinitel-dlya-bit-bystrosemnyy-adapter-150mm/" TargetMode="External"/><Relationship Id="rId_hyperlink_8610" Type="http://schemas.openxmlformats.org/officeDocument/2006/relationships/hyperlink" Target="http://&#1101;&#1083;&#1077;&#1082;&#1090;&#1088;&#1086;-&#1084;&#1072;&#1088;&#1082;&#1077;&#1090;.&#1088;&#1092;/product/246280/udlinitel-dlya-bit-bystrosemnyy-adapter-14-gibkiy-135mm/" TargetMode="External"/><Relationship Id="rId_hyperlink_8611" Type="http://schemas.openxmlformats.org/officeDocument/2006/relationships/hyperlink" Target="http://&#1101;&#1083;&#1077;&#1082;&#1090;&#1088;&#1086;-&#1084;&#1072;&#1088;&#1082;&#1077;&#1090;.&#1088;&#1092;/product/246283/udlinitel-dlya-bit-bystrosemnyy-adapter-14-gibkiy-195mm/" TargetMode="External"/><Relationship Id="rId_hyperlink_8612" Type="http://schemas.openxmlformats.org/officeDocument/2006/relationships/hyperlink" Target="http://&#1101;&#1083;&#1077;&#1082;&#1090;&#1088;&#1086;-&#1084;&#1072;&#1088;&#1082;&#1077;&#1090;.&#1088;&#1092;/product/246284/udlinitel-dlya-bit-bystrosemnyy-adapter-14-gibkiy-295mm/" TargetMode="External"/><Relationship Id="rId_hyperlink_8613" Type="http://schemas.openxmlformats.org/officeDocument/2006/relationships/hyperlink" Target="http://&#1101;&#1083;&#1077;&#1082;&#1090;&#1088;&#1086;-&#1084;&#1072;&#1088;&#1082;&#1077;&#1090;.&#1088;&#1092;/product/246282/udlinitel-dlya-bit-bystrosemnyy-adapter-14-uglovoy-105mm/" TargetMode="External"/><Relationship Id="rId_hyperlink_8614" Type="http://schemas.openxmlformats.org/officeDocument/2006/relationships/hyperlink" Target="http://&#1101;&#1083;&#1077;&#1082;&#1090;&#1088;&#1086;-&#1084;&#1072;&#1088;&#1082;&#1077;&#1090;.&#1088;&#1092;/product/246281/udlinitel-dlya-bit-bystrosemnyy-adapter-38-gibkiy-205mm/" TargetMode="External"/><Relationship Id="rId_hyperlink_8615" Type="http://schemas.openxmlformats.org/officeDocument/2006/relationships/hyperlink" Target="http://&#1101;&#1083;&#1077;&#1082;&#1090;&#1088;&#1086;-&#1084;&#1072;&#1088;&#1082;&#1077;&#1090;.&#1088;&#1092;/product/226011/udlinitel-magnitnyy-60mm-wp/" TargetMode="External"/><Relationship Id="rId_hyperlink_8616" Type="http://schemas.openxmlformats.org/officeDocument/2006/relationships/hyperlink" Target="http://&#1101;&#1083;&#1077;&#1082;&#1090;&#1088;&#1086;-&#1084;&#1072;&#1088;&#1082;&#1077;&#1090;.&#1088;&#1092;/product/250255/nabor-otvertok-x-pert-profi-10sht-magn-shlicevye-i-krestovye-2h-komp-rukoyatka-na-blistere/" TargetMode="External"/><Relationship Id="rId_hyperlink_8617" Type="http://schemas.openxmlformats.org/officeDocument/2006/relationships/hyperlink" Target="http://&#1101;&#1083;&#1077;&#1082;&#1090;&#1088;&#1086;-&#1084;&#1072;&#1088;&#1082;&#1077;&#1090;.&#1088;&#1092;/product/248676/nabor-otvertok-rukoyatka-3-dvuhstoronie-bity-na-456mm-lit-1120-100131603101233042207-kitay-198252/" TargetMode="External"/><Relationship Id="rId_hyperlink_8618" Type="http://schemas.openxmlformats.org/officeDocument/2006/relationships/hyperlink" Target="http://&#1101;&#1083;&#1077;&#1082;&#1090;&#1088;&#1086;-&#1084;&#1072;&#1088;&#1082;&#1077;&#1090;.&#1088;&#1092;/product/247506/nabor-udarnyh-otvertok-lit/" TargetMode="External"/><Relationship Id="rId_hyperlink_8619" Type="http://schemas.openxmlformats.org/officeDocument/2006/relationships/hyperlink" Target="http://&#1101;&#1083;&#1077;&#1082;&#1090;&#1088;&#1086;-&#1084;&#1072;&#1088;&#1082;&#1077;&#1090;.&#1088;&#1092;/product/166613/otvertka-dvuhstoronnyaya-nabor-3sht-46042/" TargetMode="External"/><Relationship Id="rId_hyperlink_8620" Type="http://schemas.openxmlformats.org/officeDocument/2006/relationships/hyperlink" Target="http://&#1101;&#1083;&#1077;&#1082;&#1090;&#1088;&#1086;-&#1084;&#1072;&#1088;&#1082;&#1077;&#1090;.&#1088;&#1092;/product/242481/otvertka-dlya-smartfona-iphone-8-baseus-metall-krasnyy-nabor-3-sht/" TargetMode="External"/><Relationship Id="rId_hyperlink_8621" Type="http://schemas.openxmlformats.org/officeDocument/2006/relationships/hyperlink" Target="http://&#1101;&#1083;&#1077;&#1082;&#1090;&#1088;&#1086;-&#1084;&#1072;&#1088;&#1082;&#1077;&#1090;.&#1088;&#1092;/product/250481/otvertki-v-nabore-44-predmeta-golovki-torx-sl-ph-sr-v-stal-smartbuy-pro-tools-sbt-pro-scn-44/" TargetMode="External"/><Relationship Id="rId_hyperlink_8622" Type="http://schemas.openxmlformats.org/officeDocument/2006/relationships/hyperlink" Target="http://&#1101;&#1083;&#1077;&#1082;&#1090;&#1088;&#1086;-&#1084;&#1072;&#1088;&#1082;&#1077;&#1090;.&#1088;&#1092;/product/243363/otvertka-torx-t15100mm/" TargetMode="External"/><Relationship Id="rId_hyperlink_8623" Type="http://schemas.openxmlformats.org/officeDocument/2006/relationships/hyperlink" Target="http://&#1101;&#1083;&#1077;&#1082;&#1090;&#1088;&#1086;-&#1084;&#1072;&#1088;&#1082;&#1077;&#1090;.&#1088;&#1092;/product/243364/otvertka-torx-t25100mm/" TargetMode="External"/><Relationship Id="rId_hyperlink_8624" Type="http://schemas.openxmlformats.org/officeDocument/2006/relationships/hyperlink" Target="http://&#1101;&#1083;&#1077;&#1082;&#1090;&#1088;&#1086;-&#1084;&#1072;&#1088;&#1082;&#1077;&#1090;.&#1088;&#1092;/product/243365/otvertka-torx-t27100mm/" TargetMode="External"/><Relationship Id="rId_hyperlink_8625" Type="http://schemas.openxmlformats.org/officeDocument/2006/relationships/hyperlink" Target="http://&#1101;&#1083;&#1077;&#1082;&#1090;&#1088;&#1086;-&#1084;&#1072;&#1088;&#1082;&#1077;&#1090;.&#1088;&#1092;/product/243366/otvertka-torx-t40125mm/" TargetMode="External"/><Relationship Id="rId_hyperlink_8626" Type="http://schemas.openxmlformats.org/officeDocument/2006/relationships/hyperlink" Target="http://&#1101;&#1083;&#1077;&#1082;&#1090;&#1088;&#1086;-&#1084;&#1072;&#1088;&#1082;&#1077;&#1090;.&#1088;&#1092;/product/243359/otvertka-torx-t775mm/" TargetMode="External"/><Relationship Id="rId_hyperlink_8627" Type="http://schemas.openxmlformats.org/officeDocument/2006/relationships/hyperlink" Target="http://&#1101;&#1083;&#1077;&#1082;&#1090;&#1088;&#1086;-&#1084;&#1072;&#1088;&#1082;&#1077;&#1090;.&#1088;&#1092;/product/243360/otvertka-torx-t875mm/" TargetMode="External"/><Relationship Id="rId_hyperlink_8628" Type="http://schemas.openxmlformats.org/officeDocument/2006/relationships/hyperlink" Target="http://&#1101;&#1083;&#1077;&#1082;&#1090;&#1088;&#1086;-&#1084;&#1072;&#1088;&#1082;&#1077;&#1090;.&#1088;&#1092;/product/225831/otvertka-torx-t27100mm-s-otverstiem/" TargetMode="External"/><Relationship Id="rId_hyperlink_8629" Type="http://schemas.openxmlformats.org/officeDocument/2006/relationships/hyperlink" Target="http://&#1101;&#1083;&#1077;&#1082;&#1090;&#1088;&#1086;-&#1084;&#1072;&#1088;&#1082;&#1077;&#1090;.&#1088;&#1092;/product/228858/otvertka-dvuhstoronnyaya-6210mm-2-hkomprukoyatka-x-pert-amerika-a-4/" TargetMode="External"/><Relationship Id="rId_hyperlink_8630" Type="http://schemas.openxmlformats.org/officeDocument/2006/relationships/hyperlink" Target="http://&#1101;&#1083;&#1077;&#1082;&#1090;&#1088;&#1086;-&#1084;&#1072;&#1088;&#1082;&#1077;&#1090;.&#1088;&#1092;/product/228859/otvertka-dvuhstoronnyaya-6230mm-2-hkomprukoyatka-x-pert-amerika-a-5/" TargetMode="External"/><Relationship Id="rId_hyperlink_8631" Type="http://schemas.openxmlformats.org/officeDocument/2006/relationships/hyperlink" Target="http://&#1101;&#1083;&#1077;&#1082;&#1090;&#1088;&#1086;-&#1084;&#1072;&#1088;&#1082;&#1077;&#1090;.&#1088;&#1092;/product/251410/otvertka-dvuhstoronnyaya-6230mm-2-hkomprukoyatka-x-pert-amerikas-fiksatorom/" TargetMode="External"/><Relationship Id="rId_hyperlink_8632" Type="http://schemas.openxmlformats.org/officeDocument/2006/relationships/hyperlink" Target="http://&#1101;&#1083;&#1077;&#1082;&#1090;&#1088;&#1086;-&#1084;&#1072;&#1088;&#1082;&#1077;&#1090;.&#1088;&#1092;/product/228860/otvertka-dvuhstoronnyaya-6260mm-2-hkomprukoyatka-x-pert-amerika-a-6/" TargetMode="External"/><Relationship Id="rId_hyperlink_8633" Type="http://schemas.openxmlformats.org/officeDocument/2006/relationships/hyperlink" Target="http://&#1101;&#1083;&#1077;&#1082;&#1090;&#1088;&#1086;-&#1084;&#1072;&#1088;&#1082;&#1077;&#1090;.&#1088;&#1092;/product/122886/otvertka-dvuhstoronnyaya-2350mm-master-46024/" TargetMode="External"/><Relationship Id="rId_hyperlink_8634" Type="http://schemas.openxmlformats.org/officeDocument/2006/relationships/hyperlink" Target="http://&#1101;&#1083;&#1077;&#1082;&#1090;&#1088;&#1086;-&#1084;&#1072;&#1088;&#1082;&#1077;&#1090;.&#1088;&#1092;/product/222833/otvertka-dvuhstoronnyaya-phsl250mm-magnitnaya-yuete-tools/" TargetMode="External"/><Relationship Id="rId_hyperlink_8635" Type="http://schemas.openxmlformats.org/officeDocument/2006/relationships/hyperlink" Target="http://&#1101;&#1083;&#1077;&#1082;&#1090;&#1088;&#1086;-&#1084;&#1072;&#1088;&#1082;&#1077;&#1090;.&#1088;&#1092;/product/247335/otvertka-dvuhstoronnyaya-spark-lux-sl-7707/" TargetMode="External"/><Relationship Id="rId_hyperlink_8636" Type="http://schemas.openxmlformats.org/officeDocument/2006/relationships/hyperlink" Target="http://&#1101;&#1083;&#1077;&#1082;&#1090;&#1088;&#1086;-&#1084;&#1072;&#1088;&#1082;&#1077;&#1090;.&#1088;&#1092;/product/247336/otvertka-dvuhstoronnyaya-spark-lux-sl-9907/" TargetMode="External"/><Relationship Id="rId_hyperlink_8637" Type="http://schemas.openxmlformats.org/officeDocument/2006/relationships/hyperlink" Target="http://&#1101;&#1083;&#1077;&#1082;&#1090;&#1088;&#1086;-&#1084;&#1072;&#1088;&#1082;&#1077;&#1090;.&#1088;&#1092;/product/246424/otvertka-dvuhstoronnyaya-phsl3-x75mm-magnitnaya-yuete-tools/" TargetMode="External"/><Relationship Id="rId_hyperlink_8638" Type="http://schemas.openxmlformats.org/officeDocument/2006/relationships/hyperlink" Target="http://&#1101;&#1083;&#1077;&#1082;&#1090;&#1088;&#1086;-&#1084;&#1072;&#1088;&#1082;&#1077;&#1090;.&#1088;&#1092;/product/251392/otvertka-dlya-tochnyh-rabot-mini-4-v-1-perestavnaya/" TargetMode="External"/><Relationship Id="rId_hyperlink_8639" Type="http://schemas.openxmlformats.org/officeDocument/2006/relationships/hyperlink" Target="http://&#1101;&#1083;&#1077;&#1082;&#1090;&#1088;&#1086;-&#1084;&#1072;&#1088;&#1082;&#1077;&#1090;.&#1088;&#1092;/product/250256/nabor-dielektricheskih-otvertok-x-pert-8sht-shlic-i-krest-2h-komp-rukoyatka-v-sumochke/" TargetMode="External"/><Relationship Id="rId_hyperlink_8640" Type="http://schemas.openxmlformats.org/officeDocument/2006/relationships/hyperlink" Target="http://&#1101;&#1083;&#1077;&#1082;&#1090;&#1088;&#1086;-&#1084;&#1072;&#1088;&#1082;&#1077;&#1090;.&#1088;&#1092;/product/249502/nabor-dielektricheskih-otvertok-x-pert6v1-shlicevye-i-krestovye-na-blistere-xp-sds0611/" TargetMode="External"/><Relationship Id="rId_hyperlink_8641" Type="http://schemas.openxmlformats.org/officeDocument/2006/relationships/hyperlink" Target="http://&#1101;&#1083;&#1077;&#1082;&#1090;&#1088;&#1086;-&#1084;&#1072;&#1088;&#1082;&#1077;&#1090;.&#1088;&#1092;/product/250990/otvertka-indikatornaya-p-01-140-mm-proconnect-12-2031/" TargetMode="External"/><Relationship Id="rId_hyperlink_8642" Type="http://schemas.openxmlformats.org/officeDocument/2006/relationships/hyperlink" Target="http://&#1101;&#1083;&#1077;&#1082;&#1090;&#1088;&#1086;-&#1084;&#1072;&#1088;&#1082;&#1077;&#1090;.&#1088;&#1092;/product/250991/otvertka-indikatornaya-p-02-190-mm-proconnect-12-2032/" TargetMode="External"/><Relationship Id="rId_hyperlink_8643" Type="http://schemas.openxmlformats.org/officeDocument/2006/relationships/hyperlink" Target="http://&#1101;&#1083;&#1077;&#1082;&#1090;&#1088;&#1086;-&#1084;&#1072;&#1088;&#1082;&#1077;&#1090;.&#1088;&#1092;/product/250992/otvertka-indikatornaya-12x200mm-100-500v-krasnyy-tst500-1-stekker-32861/" TargetMode="External"/><Relationship Id="rId_hyperlink_8644" Type="http://schemas.openxmlformats.org/officeDocument/2006/relationships/hyperlink" Target="http://&#1101;&#1083;&#1077;&#1082;&#1090;&#1088;&#1086;-&#1084;&#1072;&#1088;&#1082;&#1077;&#1090;.&#1088;&#1092;/product/231467/otvertka-krestovaya-dielektricheskaya-1000v-ph060-smartbuy-sbt-sci-ph060p1/" TargetMode="External"/><Relationship Id="rId_hyperlink_8645" Type="http://schemas.openxmlformats.org/officeDocument/2006/relationships/hyperlink" Target="http://&#1101;&#1083;&#1077;&#1082;&#1090;&#1088;&#1086;-&#1084;&#1072;&#1088;&#1082;&#1077;&#1090;.&#1088;&#1092;/product/229118/otvertka-krestovaya-dielektricheskaya-1000v-ph2100-smartbuy-sbt-sci-ph2100p1/" TargetMode="External"/><Relationship Id="rId_hyperlink_8646" Type="http://schemas.openxmlformats.org/officeDocument/2006/relationships/hyperlink" Target="http://&#1101;&#1083;&#1077;&#1082;&#1090;&#1088;&#1086;-&#1084;&#1072;&#1088;&#1082;&#1077;&#1090;.&#1088;&#1092;/product/229119/otvertka-krestovaya-dielektricheskaya-1000v-ph2175-smartbuy-sbt-sci-ph2175p1/" TargetMode="External"/><Relationship Id="rId_hyperlink_8647" Type="http://schemas.openxmlformats.org/officeDocument/2006/relationships/hyperlink" Target="http://&#1101;&#1083;&#1077;&#1082;&#1090;&#1088;&#1086;-&#1084;&#1072;&#1088;&#1082;&#1077;&#1090;.&#1088;&#1092;/product/229122/otvertka-shlicevaya-dielektricheskaya-1000v-sl65150-smartbuy-sbt-sci-sl65x150p1/" TargetMode="External"/><Relationship Id="rId_hyperlink_8648" Type="http://schemas.openxmlformats.org/officeDocument/2006/relationships/hyperlink" Target="http://&#1101;&#1083;&#1077;&#1082;&#1090;&#1088;&#1086;-&#1084;&#1072;&#1088;&#1082;&#1077;&#1090;.&#1088;&#1092;/product/244716/otvertka-esd-dlya-remonta-elektroniki-antistat-krestovaya-ph000h100-mm-smartbuy-tools/" TargetMode="External"/><Relationship Id="rId_hyperlink_8649" Type="http://schemas.openxmlformats.org/officeDocument/2006/relationships/hyperlink" Target="http://&#1101;&#1083;&#1077;&#1082;&#1090;&#1088;&#1086;-&#1084;&#1072;&#1088;&#1082;&#1077;&#1090;.&#1088;&#1092;/product/250788/otvertka-esd-dlya-remonta-elektroniki-antistat-krestovaya-ph00h100-mm-smartbuy-tools/" TargetMode="External"/><Relationship Id="rId_hyperlink_8650" Type="http://schemas.openxmlformats.org/officeDocument/2006/relationships/hyperlink" Target="http://&#1101;&#1083;&#1077;&#1082;&#1090;&#1088;&#1086;-&#1084;&#1072;&#1088;&#1082;&#1077;&#1090;.&#1088;&#1092;/product/140505/otvertka-fit-diy-plastikovaya-oranzhevaya-ruchka-cr-v-6150mm-krestph2-rossiya-54136/" TargetMode="External"/><Relationship Id="rId_hyperlink_8651" Type="http://schemas.openxmlformats.org/officeDocument/2006/relationships/hyperlink" Target="http://&#1101;&#1083;&#1077;&#1082;&#1090;&#1088;&#1086;-&#1084;&#1072;&#1088;&#1082;&#1077;&#1090;.&#1088;&#1092;/product/148014/otvertka-fit-diy-plastikovaya-oranzhevaya-ruchka-cr-v-8150mm-krestph3-54144/" TargetMode="External"/><Relationship Id="rId_hyperlink_8652" Type="http://schemas.openxmlformats.org/officeDocument/2006/relationships/hyperlink" Target="http://&#1101;&#1083;&#1077;&#1082;&#1090;&#1088;&#1086;-&#1084;&#1072;&#1088;&#1082;&#1077;&#1090;.&#1088;&#1092;/product/166621/otvertka-krest-375mm-46053-master/" TargetMode="External"/><Relationship Id="rId_hyperlink_8653" Type="http://schemas.openxmlformats.org/officeDocument/2006/relationships/hyperlink" Target="http://&#1101;&#1083;&#1077;&#1082;&#1090;&#1088;&#1086;-&#1084;&#1072;&#1088;&#1082;&#1077;&#1090;.&#1088;&#1092;/product/130606/otvertka-krest-6150mm-46030-master/" TargetMode="External"/><Relationship Id="rId_hyperlink_8654" Type="http://schemas.openxmlformats.org/officeDocument/2006/relationships/hyperlink" Target="http://&#1101;&#1083;&#1077;&#1082;&#1090;&#1088;&#1086;-&#1084;&#1072;&#1088;&#1082;&#1077;&#1090;.&#1088;&#1092;/product/223348/otvertka-krestovaya-ph075mm-ergonomichnaya-rukoyat-airline-at-sp0-01/" TargetMode="External"/><Relationship Id="rId_hyperlink_8655" Type="http://schemas.openxmlformats.org/officeDocument/2006/relationships/hyperlink" Target="http://&#1101;&#1083;&#1077;&#1082;&#1090;&#1088;&#1086;-&#1084;&#1072;&#1088;&#1082;&#1077;&#1090;.&#1088;&#1092;/product/227765/otvertka-krestovaya-ph1100mm-avs-a40072s/" TargetMode="External"/><Relationship Id="rId_hyperlink_8656" Type="http://schemas.openxmlformats.org/officeDocument/2006/relationships/hyperlink" Target="http://&#1101;&#1083;&#1077;&#1082;&#1090;&#1088;&#1086;-&#1084;&#1072;&#1088;&#1082;&#1077;&#1090;.&#1088;&#1092;/product/227764/otvertka-krestovaya-ph175mm-avs-a40071s/" TargetMode="External"/><Relationship Id="rId_hyperlink_8657" Type="http://schemas.openxmlformats.org/officeDocument/2006/relationships/hyperlink" Target="http://&#1101;&#1083;&#1077;&#1082;&#1090;&#1088;&#1086;-&#1084;&#1072;&#1088;&#1082;&#1077;&#1090;.&#1088;&#1092;/product/227767/otvertka-krestovaya-ph2100mm-avs-a40074s/" TargetMode="External"/><Relationship Id="rId_hyperlink_8658" Type="http://schemas.openxmlformats.org/officeDocument/2006/relationships/hyperlink" Target="http://&#1101;&#1083;&#1077;&#1082;&#1090;&#1088;&#1086;-&#1084;&#1072;&#1088;&#1082;&#1077;&#1090;.&#1088;&#1092;/product/227768/otvertka-krestovaya-ph2125mm-avs-a40075s/" TargetMode="External"/><Relationship Id="rId_hyperlink_8659" Type="http://schemas.openxmlformats.org/officeDocument/2006/relationships/hyperlink" Target="http://&#1101;&#1083;&#1077;&#1082;&#1090;&#1088;&#1086;-&#1084;&#1072;&#1088;&#1082;&#1077;&#1090;.&#1088;&#1092;/product/227769/otvertka-krestovaya-ph2150mm-avs-a40076s/" TargetMode="External"/><Relationship Id="rId_hyperlink_8660" Type="http://schemas.openxmlformats.org/officeDocument/2006/relationships/hyperlink" Target="http://&#1101;&#1083;&#1077;&#1082;&#1090;&#1088;&#1086;-&#1084;&#1072;&#1088;&#1082;&#1077;&#1090;.&#1088;&#1092;/product/241937/otvertka-krestovaya-ph2150mm-udarnaya-avs/" TargetMode="External"/><Relationship Id="rId_hyperlink_8661" Type="http://schemas.openxmlformats.org/officeDocument/2006/relationships/hyperlink" Target="http://&#1101;&#1083;&#1077;&#1082;&#1090;&#1088;&#1086;-&#1084;&#1072;&#1088;&#1082;&#1077;&#1090;.&#1088;&#1092;/product/223352/otvertka-krestovaya-ph2150mm-ergonomichnaya-rukoyat-airline-at-sp2-04/" TargetMode="External"/><Relationship Id="rId_hyperlink_8662" Type="http://schemas.openxmlformats.org/officeDocument/2006/relationships/hyperlink" Target="http://&#1101;&#1083;&#1077;&#1082;&#1090;&#1088;&#1086;-&#1084;&#1072;&#1088;&#1082;&#1077;&#1090;.&#1088;&#1092;/product/227770/otvertka-krestovaya-ph2200mm-avs-a40077s/" TargetMode="External"/><Relationship Id="rId_hyperlink_8663" Type="http://schemas.openxmlformats.org/officeDocument/2006/relationships/hyperlink" Target="http://&#1101;&#1083;&#1077;&#1082;&#1090;&#1088;&#1086;-&#1084;&#1072;&#1088;&#1082;&#1077;&#1090;.&#1088;&#1092;/product/227766/otvertka-krestovaya-ph238mm-avs-a40073s/" TargetMode="External"/><Relationship Id="rId_hyperlink_8664" Type="http://schemas.openxmlformats.org/officeDocument/2006/relationships/hyperlink" Target="http://&#1101;&#1083;&#1077;&#1082;&#1090;&#1088;&#1086;-&#1084;&#1072;&#1088;&#1082;&#1077;&#1090;.&#1088;&#1092;/product/227771/otvertka-krestovaya-ph3150mm-avs-a40078s/" TargetMode="External"/><Relationship Id="rId_hyperlink_8665" Type="http://schemas.openxmlformats.org/officeDocument/2006/relationships/hyperlink" Target="http://&#1101;&#1083;&#1077;&#1082;&#1090;&#1088;&#1086;-&#1084;&#1072;&#1088;&#1082;&#1077;&#1090;.&#1088;&#1092;/product/241938/otvertka-krestovaya-pz075mm-avs/" TargetMode="External"/><Relationship Id="rId_hyperlink_8666" Type="http://schemas.openxmlformats.org/officeDocument/2006/relationships/hyperlink" Target="http://&#1101;&#1083;&#1077;&#1082;&#1090;&#1088;&#1086;-&#1084;&#1072;&#1088;&#1082;&#1077;&#1090;.&#1088;&#1092;/product/241940/otvertka-krestovaya-pz2100mm-avs/" TargetMode="External"/><Relationship Id="rId_hyperlink_8667" Type="http://schemas.openxmlformats.org/officeDocument/2006/relationships/hyperlink" Target="http://&#1101;&#1083;&#1077;&#1082;&#1090;&#1088;&#1086;-&#1084;&#1072;&#1088;&#1082;&#1077;&#1090;.&#1088;&#1092;/product/241941/otvertka-krestovaya-pz3150mm-avs/" TargetMode="External"/><Relationship Id="rId_hyperlink_8668" Type="http://schemas.openxmlformats.org/officeDocument/2006/relationships/hyperlink" Target="http://&#1101;&#1083;&#1077;&#1082;&#1090;&#1088;&#1086;-&#1084;&#1072;&#1088;&#1082;&#1077;&#1090;.&#1088;&#1092;/product/248707/otvertka-esd-dlya-remonta-elektroniki-antistat-shlicevaya-sl2h100-mm-smartbuy-tools/" TargetMode="External"/><Relationship Id="rId_hyperlink_8669" Type="http://schemas.openxmlformats.org/officeDocument/2006/relationships/hyperlink" Target="http://&#1101;&#1083;&#1077;&#1082;&#1090;&#1088;&#1086;-&#1084;&#1072;&#1088;&#1082;&#1077;&#1090;.&#1088;&#1092;/product/249051/otvertka-esd-dlya-remonta-elektroniki-antistat-shlicevaya-sl3h100-mmsmartbuy-tools/" TargetMode="External"/><Relationship Id="rId_hyperlink_8670" Type="http://schemas.openxmlformats.org/officeDocument/2006/relationships/hyperlink" Target="http://&#1101;&#1083;&#1077;&#1082;&#1090;&#1088;&#1086;-&#1084;&#1072;&#1088;&#1082;&#1077;&#1090;.&#1088;&#1092;/product/130611/otvertka-fit-diy-plastikovaya-oranzhevaya-ruchka-cr-v-5100mm-sl5-rossiya-54174/" TargetMode="External"/><Relationship Id="rId_hyperlink_8671" Type="http://schemas.openxmlformats.org/officeDocument/2006/relationships/hyperlink" Target="http://&#1101;&#1083;&#1077;&#1082;&#1090;&#1088;&#1086;-&#1084;&#1072;&#1088;&#1082;&#1077;&#1090;.&#1088;&#1092;/product/166620/otvertka-ploskaya-375mm-46027-master/" TargetMode="External"/><Relationship Id="rId_hyperlink_8672" Type="http://schemas.openxmlformats.org/officeDocument/2006/relationships/hyperlink" Target="http://&#1101;&#1083;&#1077;&#1082;&#1090;&#1088;&#1086;-&#1084;&#1072;&#1088;&#1082;&#1077;&#1090;.&#1088;&#1092;/product/130614/otvertka-ploskaya-5100mm-46029-master/" TargetMode="External"/><Relationship Id="rId_hyperlink_8673" Type="http://schemas.openxmlformats.org/officeDocument/2006/relationships/hyperlink" Target="http://&#1101;&#1083;&#1077;&#1082;&#1090;&#1088;&#1086;-&#1084;&#1072;&#1088;&#1082;&#1077;&#1090;.&#1088;&#1092;/product/130615/otvertka-ploskaya-6150mm-46031-master/" TargetMode="External"/><Relationship Id="rId_hyperlink_8674" Type="http://schemas.openxmlformats.org/officeDocument/2006/relationships/hyperlink" Target="http://&#1101;&#1083;&#1077;&#1082;&#1090;&#1088;&#1086;-&#1084;&#1072;&#1088;&#1082;&#1077;&#1090;.&#1088;&#1092;/product/227773/otvertka-shlicevaya-sl3100mm-avs-a40080s/" TargetMode="External"/><Relationship Id="rId_hyperlink_8675" Type="http://schemas.openxmlformats.org/officeDocument/2006/relationships/hyperlink" Target="http://&#1101;&#1083;&#1077;&#1082;&#1090;&#1088;&#1086;-&#1084;&#1072;&#1088;&#1082;&#1077;&#1090;.&#1088;&#1092;/product/227774/otvertka-shlicevaya-sl3150mm-avs-a40081s/" TargetMode="External"/><Relationship Id="rId_hyperlink_8676" Type="http://schemas.openxmlformats.org/officeDocument/2006/relationships/hyperlink" Target="http://&#1101;&#1083;&#1077;&#1082;&#1090;&#1088;&#1086;-&#1084;&#1072;&#1088;&#1082;&#1077;&#1090;.&#1088;&#1092;/product/227775/otvertka-shlicevaya-sl4100mm-avs-a40082s/" TargetMode="External"/><Relationship Id="rId_hyperlink_8677" Type="http://schemas.openxmlformats.org/officeDocument/2006/relationships/hyperlink" Target="http://&#1101;&#1083;&#1077;&#1082;&#1090;&#1088;&#1086;-&#1084;&#1072;&#1088;&#1082;&#1077;&#1090;.&#1088;&#1092;/product/227778/otvertka-shlicevaya-sl5100mm-avs-a40085s/" TargetMode="External"/><Relationship Id="rId_hyperlink_8678" Type="http://schemas.openxmlformats.org/officeDocument/2006/relationships/hyperlink" Target="http://&#1101;&#1083;&#1077;&#1082;&#1090;&#1088;&#1086;-&#1084;&#1072;&#1088;&#1082;&#1077;&#1090;.&#1088;&#1092;/product/231475/otvertka-shlicevaya-sl5150-2h-komponentnaya-rukoyatka-cr-v-magnit-smartbuy-tools/" TargetMode="External"/><Relationship Id="rId_hyperlink_8679" Type="http://schemas.openxmlformats.org/officeDocument/2006/relationships/hyperlink" Target="http://&#1101;&#1083;&#1077;&#1082;&#1090;&#1088;&#1086;-&#1084;&#1072;&#1088;&#1082;&#1077;&#1090;.&#1088;&#1092;/product/227779/otvertka-shlicevaya-sl5150mm-avs-a40086s/" TargetMode="External"/><Relationship Id="rId_hyperlink_8680" Type="http://schemas.openxmlformats.org/officeDocument/2006/relationships/hyperlink" Target="http://&#1101;&#1083;&#1077;&#1082;&#1090;&#1088;&#1086;-&#1084;&#1072;&#1088;&#1082;&#1077;&#1090;.&#1088;&#1092;/product/227776/otvertka-shlicevaya-sl538mm-avs-a40083s/" TargetMode="External"/><Relationship Id="rId_hyperlink_8681" Type="http://schemas.openxmlformats.org/officeDocument/2006/relationships/hyperlink" Target="http://&#1101;&#1083;&#1077;&#1082;&#1090;&#1088;&#1086;-&#1084;&#1072;&#1088;&#1082;&#1077;&#1090;.&#1088;&#1092;/product/227777/otvertka-shlicevaya-sl575mm-avs-a40084s/" TargetMode="External"/><Relationship Id="rId_hyperlink_8682" Type="http://schemas.openxmlformats.org/officeDocument/2006/relationships/hyperlink" Target="http://&#1101;&#1083;&#1077;&#1082;&#1090;&#1088;&#1086;-&#1084;&#1072;&#1088;&#1082;&#1077;&#1090;.&#1088;&#1092;/product/223335/otvertka-shlicevaya-sl55100mm-ergonomichnaya-rukoyat-airline-at-ss5-03/" TargetMode="External"/><Relationship Id="rId_hyperlink_8683" Type="http://schemas.openxmlformats.org/officeDocument/2006/relationships/hyperlink" Target="http://&#1101;&#1083;&#1077;&#1082;&#1090;&#1088;&#1086;-&#1084;&#1072;&#1088;&#1082;&#1077;&#1090;.&#1088;&#1092;/product/231476/otvertka-shlicevaya-sl6100-2h-komponentnaya-rukoyatka-cr-v-magnit-smartbuy-tools/" TargetMode="External"/><Relationship Id="rId_hyperlink_8684" Type="http://schemas.openxmlformats.org/officeDocument/2006/relationships/hyperlink" Target="http://&#1101;&#1083;&#1077;&#1082;&#1090;&#1088;&#1086;-&#1084;&#1072;&#1088;&#1082;&#1077;&#1090;.&#1088;&#1092;/product/227780/otvertka-shlicevaya-sl6100mm-avs-a40087s/" TargetMode="External"/><Relationship Id="rId_hyperlink_8685" Type="http://schemas.openxmlformats.org/officeDocument/2006/relationships/hyperlink" Target="http://&#1101;&#1083;&#1077;&#1082;&#1090;&#1088;&#1086;-&#1084;&#1072;&#1088;&#1082;&#1077;&#1090;.&#1088;&#1092;/product/221269/otvertka-shlicevaya-sl6150-2h-komponentnaya-rukoyatka-cr-v-magnit-smartbuy-tools/" TargetMode="External"/><Relationship Id="rId_hyperlink_8686" Type="http://schemas.openxmlformats.org/officeDocument/2006/relationships/hyperlink" Target="http://&#1101;&#1083;&#1077;&#1082;&#1090;&#1088;&#1086;-&#1084;&#1072;&#1088;&#1082;&#1077;&#1090;.&#1088;&#1092;/product/227781/otvertka-shlicevaya-sl6150mm-avs-a40088s/" TargetMode="External"/><Relationship Id="rId_hyperlink_8687" Type="http://schemas.openxmlformats.org/officeDocument/2006/relationships/hyperlink" Target="http://&#1101;&#1083;&#1077;&#1082;&#1090;&#1088;&#1086;-&#1084;&#1072;&#1088;&#1082;&#1077;&#1090;.&#1088;&#1092;/product/223337/otvertka-shlicevaya-sl65150mm-ergonomichnaya-rukoyat-airline-at-ss6-04/" TargetMode="External"/><Relationship Id="rId_hyperlink_8688" Type="http://schemas.openxmlformats.org/officeDocument/2006/relationships/hyperlink" Target="http://&#1101;&#1083;&#1077;&#1082;&#1090;&#1088;&#1086;-&#1084;&#1072;&#1088;&#1082;&#1077;&#1090;.&#1088;&#1092;/product/223336/otvertka-shlicevaya-sl6538mm-ergonomichnaya-rukoyat-airline-at-ss6-06/" TargetMode="External"/><Relationship Id="rId_hyperlink_8689" Type="http://schemas.openxmlformats.org/officeDocument/2006/relationships/hyperlink" Target="http://&#1101;&#1083;&#1077;&#1082;&#1090;&#1088;&#1086;-&#1084;&#1072;&#1088;&#1082;&#1077;&#1090;.&#1088;&#1092;/product/227782/otvertka-shlicevaya-sl8200mm-avs-a40089s/" TargetMode="External"/><Relationship Id="rId_hyperlink_8690" Type="http://schemas.openxmlformats.org/officeDocument/2006/relationships/hyperlink" Target="http://&#1101;&#1083;&#1077;&#1082;&#1090;&#1088;&#1086;-&#1084;&#1072;&#1088;&#1082;&#1077;&#1090;.&#1088;&#1092;/product/228682/otvertka-shlicevaya-575mm-2h-komp-rukoyatka-stern-austria-htsd1sl5x75crv/" TargetMode="External"/><Relationship Id="rId_hyperlink_8691" Type="http://schemas.openxmlformats.org/officeDocument/2006/relationships/hyperlink" Target="http://&#1101;&#1083;&#1077;&#1082;&#1090;&#1088;&#1086;-&#1084;&#1072;&#1088;&#1082;&#1077;&#1090;.&#1088;&#1092;/product/228249/otvertka-jakemy-jm-8119-08-zvezda-iphone/" TargetMode="External"/><Relationship Id="rId_hyperlink_8692" Type="http://schemas.openxmlformats.org/officeDocument/2006/relationships/hyperlink" Target="http://&#1101;&#1083;&#1077;&#1082;&#1090;&#1088;&#1086;-&#1084;&#1072;&#1088;&#1082;&#1077;&#1090;.&#1088;&#1092;/product/127982/otvertka-jakemy-jm-8119-ph15-krest/" TargetMode="External"/><Relationship Id="rId_hyperlink_8693" Type="http://schemas.openxmlformats.org/officeDocument/2006/relationships/hyperlink" Target="http://&#1101;&#1083;&#1077;&#1082;&#1090;&#1088;&#1086;-&#1084;&#1072;&#1088;&#1082;&#1077;&#1090;.&#1088;&#1092;/product/127981/otvertka-jakemy-jm-8119-ph20-krest/" TargetMode="External"/><Relationship Id="rId_hyperlink_8694" Type="http://schemas.openxmlformats.org/officeDocument/2006/relationships/hyperlink" Target="http://&#1101;&#1083;&#1077;&#1082;&#1090;&#1088;&#1086;-&#1084;&#1072;&#1088;&#1082;&#1077;&#1090;.&#1088;&#1092;/product/127980/otvertka-jakemy-jm-8119-sl20-shlic/" TargetMode="External"/><Relationship Id="rId_hyperlink_8695" Type="http://schemas.openxmlformats.org/officeDocument/2006/relationships/hyperlink" Target="http://&#1101;&#1083;&#1077;&#1082;&#1090;&#1088;&#1086;-&#1084;&#1072;&#1088;&#1082;&#1077;&#1090;.&#1088;&#1092;/product/235218/otvertka-dlya-telefona-jm-8147/" TargetMode="External"/><Relationship Id="rId_hyperlink_8696" Type="http://schemas.openxmlformats.org/officeDocument/2006/relationships/hyperlink" Target="http://&#1101;&#1083;&#1077;&#1082;&#1090;&#1088;&#1086;-&#1084;&#1072;&#1088;&#1082;&#1077;&#1090;.&#1088;&#1092;/product/227954/otvertka-dlya-tochnyh-rabot-sl15-50mm-ip/" TargetMode="External"/><Relationship Id="rId_hyperlink_8697" Type="http://schemas.openxmlformats.org/officeDocument/2006/relationships/hyperlink" Target="http://&#1101;&#1083;&#1077;&#1082;&#1090;&#1088;&#1086;-&#1084;&#1072;&#1088;&#1082;&#1077;&#1090;.&#1088;&#1092;/product/227955/otvertka-dlya-tochnyh-rabot-sl2-50mm-ip/" TargetMode="External"/><Relationship Id="rId_hyperlink_8698" Type="http://schemas.openxmlformats.org/officeDocument/2006/relationships/hyperlink" Target="http://&#1101;&#1083;&#1077;&#1082;&#1090;&#1088;&#1086;-&#1084;&#1072;&#1088;&#1082;&#1077;&#1090;.&#1088;&#1092;/product/227956/otvertka-dlya-tochnyh-rabot-sl25-50mm-ip/" TargetMode="External"/><Relationship Id="rId_hyperlink_8699" Type="http://schemas.openxmlformats.org/officeDocument/2006/relationships/hyperlink" Target="http://&#1101;&#1083;&#1077;&#1082;&#1090;&#1088;&#1086;-&#1084;&#1072;&#1088;&#1082;&#1077;&#1090;.&#1088;&#1092;/product/227958/otvertka-dlya-tochnyh-rabot-t10-50mm-ip/" TargetMode="External"/><Relationship Id="rId_hyperlink_8700" Type="http://schemas.openxmlformats.org/officeDocument/2006/relationships/hyperlink" Target="http://&#1101;&#1083;&#1077;&#1082;&#1090;&#1088;&#1086;-&#1084;&#1072;&#1088;&#1082;&#1077;&#1090;.&#1088;&#1092;/product/227959/otvertka-dlya-tochnyh-rabot-t15-50mm-ip/" TargetMode="External"/><Relationship Id="rId_hyperlink_8701" Type="http://schemas.openxmlformats.org/officeDocument/2006/relationships/hyperlink" Target="http://&#1101;&#1083;&#1077;&#1082;&#1090;&#1088;&#1086;-&#1084;&#1072;&#1088;&#1082;&#1077;&#1090;.&#1088;&#1092;/product/227960/otvertka-dlya-tochnyh-rabot-t5-50mm-ip/" TargetMode="External"/><Relationship Id="rId_hyperlink_8702" Type="http://schemas.openxmlformats.org/officeDocument/2006/relationships/hyperlink" Target="http://&#1101;&#1083;&#1077;&#1082;&#1090;&#1088;&#1086;-&#1084;&#1072;&#1088;&#1082;&#1077;&#1090;.&#1088;&#1092;/product/227961/otvertka-dlya-tochnyh-rabot-t6-50mm-ip/" TargetMode="External"/><Relationship Id="rId_hyperlink_8703" Type="http://schemas.openxmlformats.org/officeDocument/2006/relationships/hyperlink" Target="http://&#1101;&#1083;&#1077;&#1082;&#1090;&#1088;&#1086;-&#1084;&#1072;&#1088;&#1082;&#1077;&#1090;.&#1088;&#1092;/product/227962/otvertka-dlya-tochnyh-rabot-t7-50mm-ip/" TargetMode="External"/><Relationship Id="rId_hyperlink_8704" Type="http://schemas.openxmlformats.org/officeDocument/2006/relationships/hyperlink" Target="http://&#1101;&#1083;&#1077;&#1082;&#1090;&#1088;&#1086;-&#1084;&#1072;&#1088;&#1082;&#1077;&#1090;.&#1088;&#1092;/product/227963/otvertka-dlya-tochnyh-rabot-t8-50mm-ip/" TargetMode="External"/><Relationship Id="rId_hyperlink_8705" Type="http://schemas.openxmlformats.org/officeDocument/2006/relationships/hyperlink" Target="http://&#1101;&#1083;&#1077;&#1082;&#1090;&#1088;&#1086;-&#1084;&#1072;&#1088;&#1082;&#1077;&#1090;.&#1088;&#1092;/product/227964/otvertka-dlya-tochnyh-rabot-t9-50mm-ip/" TargetMode="External"/><Relationship Id="rId_hyperlink_8706" Type="http://schemas.openxmlformats.org/officeDocument/2006/relationships/hyperlink" Target="http://&#1101;&#1083;&#1077;&#1082;&#1090;&#1088;&#1086;-&#1084;&#1072;&#1088;&#1082;&#1077;&#1090;.&#1088;&#1092;/product/243693/otvertka-s-naborom-bit-patriot-pt-ino07/" TargetMode="External"/><Relationship Id="rId_hyperlink_8707" Type="http://schemas.openxmlformats.org/officeDocument/2006/relationships/hyperlink" Target="http://&#1101;&#1083;&#1077;&#1082;&#1090;&#1088;&#1086;-&#1084;&#1072;&#1088;&#1082;&#1077;&#1090;.&#1088;&#1092;/product/243694/otvertka-s-naborom-bit-patriot-pt-ino09/" TargetMode="External"/><Relationship Id="rId_hyperlink_8708" Type="http://schemas.openxmlformats.org/officeDocument/2006/relationships/hyperlink" Target="http://&#1101;&#1083;&#1077;&#1082;&#1090;&#1088;&#1086;-&#1084;&#1072;&#1088;&#1082;&#1077;&#1090;.&#1088;&#1092;/product/140519/otvertka-reversivnaya-s-bitami-crv-6sht-zheltaya-ruchka-fit-it-56295/" TargetMode="External"/><Relationship Id="rId_hyperlink_8709" Type="http://schemas.openxmlformats.org/officeDocument/2006/relationships/hyperlink" Target="http://&#1101;&#1083;&#1077;&#1082;&#1090;&#1088;&#1086;-&#1084;&#1072;&#1088;&#1082;&#1077;&#1090;.&#1088;&#1092;/product/237489/otvertka-3v1-karmannaya-v-vide-avtoruchki-jm-8155/" TargetMode="External"/><Relationship Id="rId_hyperlink_8710" Type="http://schemas.openxmlformats.org/officeDocument/2006/relationships/hyperlink" Target="http://&#1101;&#1083;&#1077;&#1082;&#1090;&#1088;&#1086;-&#1084;&#1072;&#1088;&#1082;&#1077;&#1090;.&#1088;&#1092;/product/246491/otvertka-mnogofunkcionalnaya-x-pert-8v1-s-fonarikom-molotkom-i-rezakom-dremnya-xp-mst802/" TargetMode="External"/><Relationship Id="rId_hyperlink_8711" Type="http://schemas.openxmlformats.org/officeDocument/2006/relationships/hyperlink" Target="http://&#1101;&#1083;&#1077;&#1082;&#1090;&#1088;&#1086;-&#1084;&#1072;&#1088;&#1082;&#1077;&#1090;.&#1088;&#1092;/product/224276/otvertka-precizionnaya-s-bitami-na-cange-6v1-jm-8140/" TargetMode="External"/><Relationship Id="rId_hyperlink_8712" Type="http://schemas.openxmlformats.org/officeDocument/2006/relationships/hyperlink" Target="http://&#1101;&#1083;&#1077;&#1082;&#1090;&#1088;&#1086;-&#1084;&#1072;&#1088;&#1082;&#1077;&#1090;.&#1088;&#1092;/product/127598/otvertka-reversivnaya-s-naborom-bit-i-golovok-cq-434/" TargetMode="External"/><Relationship Id="rId_hyperlink_8713" Type="http://schemas.openxmlformats.org/officeDocument/2006/relationships/hyperlink" Target="http://&#1101;&#1083;&#1077;&#1082;&#1090;&#1088;&#1086;-&#1084;&#1072;&#1088;&#1082;&#1077;&#1090;.&#1088;&#1092;/product/247055/otvertka-reversivnaya-s-naborom-bit4-bity-ph1-ph2-sl5-sl6-cr-v-stal-smartbuy-tools/" TargetMode="External"/><Relationship Id="rId_hyperlink_8714" Type="http://schemas.openxmlformats.org/officeDocument/2006/relationships/hyperlink" Target="http://&#1101;&#1083;&#1077;&#1082;&#1090;&#1088;&#1086;-&#1084;&#1072;&#1088;&#1082;&#1077;&#1090;.&#1088;&#1092;/product/248318/otvertka-s-naborom-bit-nasadok-31-predmet-otvertka-30-bit-cr-v-smartbuy-one-tools40/" TargetMode="External"/><Relationship Id="rId_hyperlink_8715" Type="http://schemas.openxmlformats.org/officeDocument/2006/relationships/hyperlink" Target="http://&#1101;&#1083;&#1077;&#1082;&#1090;&#1088;&#1086;-&#1084;&#1072;&#1088;&#1082;&#1077;&#1090;.&#1088;&#1092;/product/135456/otvertka-s-naborom-bit-2026d-10-nasadok/" TargetMode="External"/><Relationship Id="rId_hyperlink_8716" Type="http://schemas.openxmlformats.org/officeDocument/2006/relationships/hyperlink" Target="http://&#1101;&#1083;&#1077;&#1082;&#1090;&#1088;&#1086;-&#1084;&#1072;&#1088;&#1082;&#1077;&#1090;.&#1088;&#1092;/product/161427/otvertka-s-naborom-bit-fatick-7036/" TargetMode="External"/><Relationship Id="rId_hyperlink_8717" Type="http://schemas.openxmlformats.org/officeDocument/2006/relationships/hyperlink" Target="http://&#1101;&#1083;&#1077;&#1082;&#1090;&#1088;&#1086;-&#1084;&#1072;&#1088;&#1082;&#1077;&#1090;.&#1088;&#1092;/product/140673/otvertka-s-naborom-bit-impacter-6032-1/" TargetMode="External"/><Relationship Id="rId_hyperlink_8718" Type="http://schemas.openxmlformats.org/officeDocument/2006/relationships/hyperlink" Target="http://&#1101;&#1083;&#1077;&#1082;&#1090;&#1088;&#1086;-&#1084;&#1072;&#1088;&#1082;&#1077;&#1090;.&#1088;&#1092;/product/169357/otvertka-s-naborom-bit-jakemy-jm-810133-predmetov/" TargetMode="External"/><Relationship Id="rId_hyperlink_8719" Type="http://schemas.openxmlformats.org/officeDocument/2006/relationships/hyperlink" Target="http://&#1101;&#1083;&#1077;&#1082;&#1090;&#1088;&#1086;-&#1084;&#1072;&#1088;&#1082;&#1077;&#1090;.&#1088;&#1092;/product/161034/otvertka-s-naborom-bit-mr-6032a/" TargetMode="External"/><Relationship Id="rId_hyperlink_8720" Type="http://schemas.openxmlformats.org/officeDocument/2006/relationships/hyperlink" Target="http://&#1101;&#1083;&#1077;&#1082;&#1090;&#1088;&#1086;-&#1084;&#1072;&#1088;&#1082;&#1077;&#1090;.&#1088;&#1092;/product/226798/otvertka-s-naborom-bit-yx-8015/" TargetMode="External"/><Relationship Id="rId_hyperlink_8721" Type="http://schemas.openxmlformats.org/officeDocument/2006/relationships/hyperlink" Target="http://&#1101;&#1083;&#1077;&#1082;&#1090;&#1088;&#1086;-&#1084;&#1072;&#1088;&#1082;&#1077;&#1090;.&#1088;&#1092;/product/142223/otvertka-s-naborom-bit-yx-8017b/" TargetMode="External"/><Relationship Id="rId_hyperlink_8722" Type="http://schemas.openxmlformats.org/officeDocument/2006/relationships/hyperlink" Target="http://&#1101;&#1083;&#1077;&#1082;&#1090;&#1088;&#1086;-&#1084;&#1072;&#1088;&#1082;&#1077;&#1090;.&#1088;&#1092;/product/243406/otvertka-s-naborom-bit-i-golovok-30pr-lit/" TargetMode="External"/><Relationship Id="rId_hyperlink_8723" Type="http://schemas.openxmlformats.org/officeDocument/2006/relationships/hyperlink" Target="http://&#1101;&#1083;&#1077;&#1082;&#1090;&#1088;&#1086;-&#1084;&#1072;&#1088;&#1082;&#1077;&#1090;.&#1088;&#1092;/product/124571/otvertka-s-naborom-bit-i-golovok-cq-128/" TargetMode="External"/><Relationship Id="rId_hyperlink_8724" Type="http://schemas.openxmlformats.org/officeDocument/2006/relationships/hyperlink" Target="http://&#1101;&#1083;&#1077;&#1082;&#1090;&#1088;&#1086;-&#1084;&#1072;&#1088;&#1082;&#1077;&#1090;.&#1088;&#1092;/product/169948/otvertka-s-naborom-bit-i-golovok-cq-369/" TargetMode="External"/><Relationship Id="rId_hyperlink_8725" Type="http://schemas.openxmlformats.org/officeDocument/2006/relationships/hyperlink" Target="http://&#1101;&#1083;&#1077;&#1082;&#1090;&#1088;&#1086;-&#1084;&#1072;&#1088;&#1082;&#1077;&#1090;.&#1088;&#1092;/product/240063/otvertka-s-naborom-bit-i-golovok-t-obraznaya-9golovok-11-bit-56175/" TargetMode="External"/><Relationship Id="rId_hyperlink_8726" Type="http://schemas.openxmlformats.org/officeDocument/2006/relationships/hyperlink" Target="http://&#1101;&#1083;&#1077;&#1082;&#1090;&#1088;&#1086;-&#1084;&#1072;&#1088;&#1082;&#1077;&#1090;.&#1088;&#1092;/product/241420/otvertka-udarnaya-6210mm-dvustoronnyaya-2-hkomprukoyatka-spark-lux-a-007/" TargetMode="External"/><Relationship Id="rId_hyperlink_8727" Type="http://schemas.openxmlformats.org/officeDocument/2006/relationships/hyperlink" Target="http://&#1101;&#1083;&#1077;&#1082;&#1090;&#1088;&#1086;-&#1084;&#1072;&#1088;&#1082;&#1077;&#1090;.&#1088;&#1092;/product/236779/otvertka-udarnaya-ph1-stal-s2-shestigrannoe-zhalo-boek-pod-klyuch-prorezinenaya-ruchka-5100mm-fit-it-55622/" TargetMode="External"/><Relationship Id="rId_hyperlink_8728" Type="http://schemas.openxmlformats.org/officeDocument/2006/relationships/hyperlink" Target="http://&#1101;&#1083;&#1077;&#1082;&#1090;&#1088;&#1086;-&#1084;&#1072;&#1088;&#1082;&#1077;&#1090;.&#1088;&#1092;/product/217845/otvertka-udarnaya-ph2-stal-s2-shestigrannoe-zhalo-boek-pod-klyuch-prorezinenaya-ruchka-6100mm-fit-it-55626/" TargetMode="External"/><Relationship Id="rId_hyperlink_8729" Type="http://schemas.openxmlformats.org/officeDocument/2006/relationships/hyperlink" Target="http://&#1101;&#1083;&#1077;&#1082;&#1090;&#1088;&#1086;-&#1084;&#1072;&#1088;&#1082;&#1077;&#1090;.&#1088;&#1092;/product/217846/otvertka-udarnaya-stal-s2-shestigrannoe-zhalo-boek-pod-klyuch-prorezinenaya-ruchka-profi-610mm-sl-fit-it-55636/" TargetMode="External"/><Relationship Id="rId_hyperlink_8730" Type="http://schemas.openxmlformats.org/officeDocument/2006/relationships/hyperlink" Target="http://&#1101;&#1083;&#1077;&#1082;&#1090;&#1088;&#1086;-&#1084;&#1072;&#1088;&#1082;&#1077;&#1090;.&#1088;&#1092;/product/158966/pistolet-lit-skobozabivnoy-profi-chernyy-4-14mm-metal-tip-skob-53-reguliruemyy-47815/" TargetMode="External"/><Relationship Id="rId_hyperlink_8731" Type="http://schemas.openxmlformats.org/officeDocument/2006/relationships/hyperlink" Target="http://&#1101;&#1083;&#1077;&#1082;&#1090;&#1088;&#1086;-&#1084;&#1072;&#1088;&#1082;&#1077;&#1090;.&#1088;&#1092;/product/230940/pistolet-skobozabivnoy-4-14mm-ermak-648-016/" TargetMode="External"/><Relationship Id="rId_hyperlink_8732" Type="http://schemas.openxmlformats.org/officeDocument/2006/relationships/hyperlink" Target="http://&#1101;&#1083;&#1077;&#1082;&#1090;&#1088;&#1086;-&#1084;&#1072;&#1088;&#1082;&#1077;&#1090;.&#1088;&#1092;/product/230938/pistolet-skobozabivnoy-4-14mm-s-regulirovkoy-karbonovaya-stal-park-009172/" TargetMode="External"/><Relationship Id="rId_hyperlink_8733" Type="http://schemas.openxmlformats.org/officeDocument/2006/relationships/hyperlink" Target="http://&#1101;&#1083;&#1077;&#1082;&#1090;&#1088;&#1086;-&#1084;&#1072;&#1088;&#1082;&#1077;&#1090;.&#1088;&#1092;/product/230941/pistolet-skobozabivnoy-4-8mm-metall-rokot-648-017/" TargetMode="External"/><Relationship Id="rId_hyperlink_8734" Type="http://schemas.openxmlformats.org/officeDocument/2006/relationships/hyperlink" Target="http://&#1101;&#1083;&#1077;&#1082;&#1090;&#1088;&#1086;-&#1084;&#1072;&#1088;&#1082;&#1077;&#1090;.&#1088;&#1092;/product/230942/pistolet-skobozabivnoy-4-8mm-plastik-ermak-648-062/" TargetMode="External"/><Relationship Id="rId_hyperlink_8735" Type="http://schemas.openxmlformats.org/officeDocument/2006/relationships/hyperlink" Target="http://&#1101;&#1083;&#1077;&#1082;&#1090;&#1088;&#1086;-&#1084;&#1072;&#1088;&#1082;&#1077;&#1090;.&#1088;&#1092;/product/250237/skoba-10mm-dlya-mebelnogo-steplera-ermak-648-035/" TargetMode="External"/><Relationship Id="rId_hyperlink_8736" Type="http://schemas.openxmlformats.org/officeDocument/2006/relationships/hyperlink" Target="http://&#1101;&#1083;&#1077;&#1082;&#1090;&#1088;&#1086;-&#1084;&#1072;&#1088;&#1082;&#1077;&#1090;.&#1088;&#1092;/product/249902/skoba-12mm-dlya-mebelnogo-steplera-park-tip53-up-1000sht009177/" TargetMode="External"/><Relationship Id="rId_hyperlink_8737" Type="http://schemas.openxmlformats.org/officeDocument/2006/relationships/hyperlink" Target="http://&#1101;&#1083;&#1077;&#1082;&#1090;&#1088;&#1086;-&#1084;&#1072;&#1088;&#1082;&#1077;&#1090;.&#1088;&#1092;/product/245987/skoba-14mm-dlya-mebelnogo-steplera-park-tip53-up-1000sht009178/" TargetMode="External"/><Relationship Id="rId_hyperlink_8738" Type="http://schemas.openxmlformats.org/officeDocument/2006/relationships/hyperlink" Target="http://&#1101;&#1083;&#1077;&#1082;&#1090;&#1088;&#1086;-&#1084;&#1072;&#1088;&#1082;&#1077;&#1090;.&#1088;&#1092;/product/250236/skoba-14mm-dlya-mebelnogo-steplera-ermak-648-037/" TargetMode="External"/><Relationship Id="rId_hyperlink_8739" Type="http://schemas.openxmlformats.org/officeDocument/2006/relationships/hyperlink" Target="http://&#1101;&#1083;&#1077;&#1082;&#1090;&#1088;&#1086;-&#1084;&#1072;&#1088;&#1082;&#1077;&#1090;.&#1088;&#1092;/product/250095/skoba-6mm-dlya-mebelnogo-steplera-park-tip53-up-1000sht009174/" TargetMode="External"/><Relationship Id="rId_hyperlink_8740" Type="http://schemas.openxmlformats.org/officeDocument/2006/relationships/hyperlink" Target="http://&#1101;&#1083;&#1077;&#1082;&#1090;&#1088;&#1086;-&#1084;&#1072;&#1088;&#1082;&#1077;&#1090;.&#1088;&#1092;/product/220036/skoba-8mm-dlya-mebelnogo-steplera-park-tip53-up-1000sht009175/" TargetMode="External"/><Relationship Id="rId_hyperlink_8741" Type="http://schemas.openxmlformats.org/officeDocument/2006/relationships/hyperlink" Target="http://&#1101;&#1083;&#1077;&#1082;&#1090;&#1088;&#1086;-&#1084;&#1072;&#1088;&#1082;&#1077;&#1090;.&#1088;&#1092;/product/227838/skoby-dlya-steplera-10mm-tip-28-kabelnye-1000sht-tdm-sq1038-0301/" TargetMode="External"/><Relationship Id="rId_hyperlink_8742" Type="http://schemas.openxmlformats.org/officeDocument/2006/relationships/hyperlink" Target="http://&#1101;&#1083;&#1077;&#1082;&#1090;&#1088;&#1086;-&#1084;&#1072;&#1088;&#1082;&#1077;&#1090;.&#1088;&#1092;/product/237677/skoby-dlya-steplera-zakalennye-pryamougolnye-106mm-h-12mm-shirokie-tip-140-10mm-500sht-fit/" TargetMode="External"/><Relationship Id="rId_hyperlink_8743" Type="http://schemas.openxmlformats.org/officeDocument/2006/relationships/hyperlink" Target="http://&#1101;&#1083;&#1077;&#1082;&#1090;&#1088;&#1086;-&#1084;&#1072;&#1088;&#1082;&#1077;&#1090;.&#1088;&#1092;/product/237678/skoby-dlya-steplera-zakalennye-pryamougolnye-106mm-h-12mm-shirokie-tip-140-12mm-500sht-fit-31212/" TargetMode="External"/><Relationship Id="rId_hyperlink_8744" Type="http://schemas.openxmlformats.org/officeDocument/2006/relationships/hyperlink" Target="http://&#1101;&#1083;&#1077;&#1082;&#1090;&#1088;&#1086;-&#1084;&#1072;&#1088;&#1082;&#1077;&#1090;.&#1088;&#1092;/product/237679/skoby-dlya-steplera-zakalennye-pryamougolnye-106mm-h-12mm-shirokie-tip-140-14mm-500sht-fit-31214/" TargetMode="External"/><Relationship Id="rId_hyperlink_8745" Type="http://schemas.openxmlformats.org/officeDocument/2006/relationships/hyperlink" Target="http://&#1101;&#1083;&#1077;&#1082;&#1090;&#1088;&#1086;-&#1084;&#1072;&#1088;&#1082;&#1077;&#1090;.&#1088;&#1092;/product/237675/skoby-dlya-steplera-zakalennye-pryamougolnye-106mm-h-12mm-shirokie-tip-140-6mm-500sht-fit-31206/" TargetMode="External"/><Relationship Id="rId_hyperlink_8746" Type="http://schemas.openxmlformats.org/officeDocument/2006/relationships/hyperlink" Target="http://&#1101;&#1083;&#1077;&#1082;&#1090;&#1088;&#1086;-&#1084;&#1072;&#1088;&#1082;&#1077;&#1090;.&#1088;&#1092;/product/237676/skoby-dlya-steplera-zakalennye-pryamougolnye-106mm-h-12mm-shirokie-tip-140-8mm-500sht-fit/" TargetMode="External"/><Relationship Id="rId_hyperlink_8747" Type="http://schemas.openxmlformats.org/officeDocument/2006/relationships/hyperlink" Target="http://&#1101;&#1083;&#1077;&#1082;&#1090;&#1088;&#1086;-&#1084;&#1072;&#1088;&#1082;&#1077;&#1090;.&#1088;&#1092;/product/191650/skoby-dlya-steplera-tip-53-10-1000sht-lit-46680/" TargetMode="External"/><Relationship Id="rId_hyperlink_8748" Type="http://schemas.openxmlformats.org/officeDocument/2006/relationships/hyperlink" Target="http://&#1101;&#1083;&#1077;&#1082;&#1090;&#1088;&#1086;-&#1084;&#1072;&#1088;&#1082;&#1077;&#1090;.&#1088;&#1092;/product/122904/skoby-dlya-steplera-tip-53-12-1000sht-lit-46681/" TargetMode="External"/><Relationship Id="rId_hyperlink_8749" Type="http://schemas.openxmlformats.org/officeDocument/2006/relationships/hyperlink" Target="http://&#1101;&#1083;&#1077;&#1082;&#1090;&#1088;&#1086;-&#1084;&#1072;&#1088;&#1082;&#1077;&#1090;.&#1088;&#1092;/product/191648/skoby-dlya-steplera-tip-53-14-1000sht-lit-46682/" TargetMode="External"/><Relationship Id="rId_hyperlink_8750" Type="http://schemas.openxmlformats.org/officeDocument/2006/relationships/hyperlink" Target="http://&#1101;&#1083;&#1077;&#1082;&#1090;&#1088;&#1086;-&#1084;&#1072;&#1088;&#1082;&#1077;&#1090;.&#1088;&#1092;/product/191649/skoby-dlya-steplera-tip-53-6-1000sht-lit-46678/" TargetMode="External"/><Relationship Id="rId_hyperlink_8751" Type="http://schemas.openxmlformats.org/officeDocument/2006/relationships/hyperlink" Target="http://&#1101;&#1083;&#1077;&#1082;&#1090;&#1088;&#1086;-&#1084;&#1072;&#1088;&#1082;&#1077;&#1090;.&#1088;&#1092;/product/191651/skoby-dlya-steplera-tip-53-8-1000sht-lit-46679/" TargetMode="External"/><Relationship Id="rId_hyperlink_8752" Type="http://schemas.openxmlformats.org/officeDocument/2006/relationships/hyperlink" Target="http://&#1101;&#1083;&#1077;&#1082;&#1090;&#1088;&#1086;-&#1084;&#1072;&#1088;&#1082;&#1077;&#1090;.&#1088;&#1092;/product/246496/skoby-mebelnye-zakalennye-spark-lux-tip-53-6mm-1000sht/" TargetMode="External"/><Relationship Id="rId_hyperlink_8753" Type="http://schemas.openxmlformats.org/officeDocument/2006/relationships/hyperlink" Target="http://&#1101;&#1083;&#1077;&#1082;&#1090;&#1088;&#1086;-&#1084;&#1072;&#1088;&#1082;&#1077;&#1090;.&#1088;&#1092;/product/246497/skoby-mebelnye-zakalennye-spark-lux-tip-53-8mm-1000sht/" TargetMode="External"/><Relationship Id="rId_hyperlink_8754" Type="http://schemas.openxmlformats.org/officeDocument/2006/relationships/hyperlink" Target="http://&#1101;&#1083;&#1077;&#1082;&#1090;&#1088;&#1086;-&#1084;&#1072;&#1088;&#1082;&#1077;&#1090;.&#1088;&#1092;/product/246498/skoby-mebelnye-zakalennye-spark-lux-tip-53-10mm-1000sht/" TargetMode="External"/><Relationship Id="rId_hyperlink_8755" Type="http://schemas.openxmlformats.org/officeDocument/2006/relationships/hyperlink" Target="http://&#1101;&#1083;&#1077;&#1082;&#1090;&#1088;&#1086;-&#1084;&#1072;&#1088;&#1082;&#1077;&#1090;.&#1088;&#1092;/product/246499/skoby-mebelnye-zakalennye-spark-lux-tip-53-14mm-1000sht/" TargetMode="External"/><Relationship Id="rId_hyperlink_8756" Type="http://schemas.openxmlformats.org/officeDocument/2006/relationships/hyperlink" Target="http://&#1101;&#1083;&#1077;&#1082;&#1090;&#1088;&#1086;-&#1084;&#1072;&#1088;&#1082;&#1077;&#1090;.&#1088;&#1092;/product/249661/stepler-pistolet-lit-skobozabivnoy-8mm-plastik-tip-skob-53/" TargetMode="External"/><Relationship Id="rId_hyperlink_8757" Type="http://schemas.openxmlformats.org/officeDocument/2006/relationships/hyperlink" Target="http://&#1101;&#1083;&#1077;&#1082;&#1090;&#1088;&#1086;-&#1084;&#1072;&#1088;&#1082;&#1077;&#1090;.&#1088;&#1092;/product/247354/stepler-mebelnyy-reguliruemyy-x-pert-vk-025-plastikkorpus-dlya-skob-tipa-53-4-14mm/" TargetMode="External"/><Relationship Id="rId_hyperlink_8758" Type="http://schemas.openxmlformats.org/officeDocument/2006/relationships/hyperlink" Target="http://&#1101;&#1083;&#1077;&#1082;&#1090;&#1088;&#1086;-&#1084;&#1072;&#1088;&#1082;&#1077;&#1090;.&#1088;&#1092;/product/236975/zahvat-gibkiy-magnitnyy-pruzhinnyy-s-fonarikom-4-lapki-500mm/" TargetMode="External"/><Relationship Id="rId_hyperlink_8759" Type="http://schemas.openxmlformats.org/officeDocument/2006/relationships/hyperlink" Target="http://&#1101;&#1083;&#1077;&#1082;&#1090;&#1088;&#1086;-&#1084;&#1072;&#1088;&#1082;&#1077;&#1090;.&#1088;&#1092;/product/169345/namagnichevatelrazmagnichevatel-dlya-instrumenta-i-krepezha-jakemy-jm-x2/" TargetMode="External"/><Relationship Id="rId_hyperlink_8760" Type="http://schemas.openxmlformats.org/officeDocument/2006/relationships/hyperlink" Target="http://&#1101;&#1083;&#1077;&#1082;&#1090;&#1088;&#1086;-&#1084;&#1072;&#1088;&#1082;&#1077;&#1090;.&#1088;&#1092;/product/169346/namagnichevatelrazmagnichevatel-dlya-instrumenta-i-krepezha-jakemy-jm-x3/" TargetMode="External"/><Relationship Id="rId_hyperlink_8761" Type="http://schemas.openxmlformats.org/officeDocument/2006/relationships/hyperlink" Target="http://&#1101;&#1083;&#1077;&#1082;&#1090;&#1088;&#1086;-&#1084;&#1072;&#1088;&#1082;&#1077;&#1090;.&#1088;&#1092;/product/224567/schup-gibkiy-s-magnitom-50sm/" TargetMode="External"/><Relationship Id="rId_hyperlink_8762" Type="http://schemas.openxmlformats.org/officeDocument/2006/relationships/hyperlink" Target="http://&#1101;&#1083;&#1077;&#1082;&#1090;&#1088;&#1086;-&#1084;&#1072;&#1088;&#1082;&#1077;&#1090;.&#1088;&#1092;/product/248633/schup-teleskopicheskiy-s-magnitom-led-podsvetka-l22-83mm/" TargetMode="External"/><Relationship Id="rId_hyperlink_8763" Type="http://schemas.openxmlformats.org/officeDocument/2006/relationships/hyperlink" Target="http://&#1101;&#1083;&#1077;&#1082;&#1090;&#1088;&#1086;-&#1084;&#1072;&#1088;&#1082;&#1077;&#1090;.&#1088;&#1092;/product/239299/strubcina-avtomaticheskaya-f-obraznaya-150mm-lit/" TargetMode="External"/><Relationship Id="rId_hyperlink_8764" Type="http://schemas.openxmlformats.org/officeDocument/2006/relationships/hyperlink" Target="http://&#1101;&#1083;&#1077;&#1082;&#1090;&#1088;&#1086;-&#1084;&#1072;&#1088;&#1082;&#1077;&#1090;.&#1088;&#1092;/product/239300/strubcina-avtomaticheskaya-f-obraznaya-200mm-lit/" TargetMode="External"/><Relationship Id="rId_hyperlink_8765" Type="http://schemas.openxmlformats.org/officeDocument/2006/relationships/hyperlink" Target="http://&#1101;&#1083;&#1077;&#1082;&#1090;&#1088;&#1086;-&#1084;&#1072;&#1088;&#1082;&#1077;&#1090;.&#1088;&#1092;/product/239301/strubcina-avtomaticheskaya-f-obraznaya-250mm-lit/" TargetMode="External"/><Relationship Id="rId_hyperlink_8766" Type="http://schemas.openxmlformats.org/officeDocument/2006/relationships/hyperlink" Target="http://&#1101;&#1083;&#1077;&#1082;&#1090;&#1088;&#1086;-&#1084;&#1072;&#1088;&#1082;&#1077;&#1090;.&#1088;&#1092;/product/239302/strubcina-avtomaticheskaya-f-obraznaya-300mm-lit/" TargetMode="External"/><Relationship Id="rId_hyperlink_8767" Type="http://schemas.openxmlformats.org/officeDocument/2006/relationships/hyperlink" Target="http://&#1101;&#1083;&#1077;&#1082;&#1090;&#1088;&#1086;-&#1084;&#1072;&#1088;&#1082;&#1077;&#1090;.&#1088;&#1092;/product/239303/strubcina-avtomaticheskaya-f-obraznaya-450mm-lit/" TargetMode="External"/><Relationship Id="rId_hyperlink_8768" Type="http://schemas.openxmlformats.org/officeDocument/2006/relationships/hyperlink" Target="http://&#1101;&#1083;&#1077;&#1082;&#1090;&#1088;&#1086;-&#1084;&#1072;&#1088;&#1082;&#1077;&#1090;.&#1088;&#1092;/product/239304/strubcina-avtomaticheskaya-f-obraznaya-600mm-lit/" TargetMode="External"/><Relationship Id="rId_hyperlink_8769" Type="http://schemas.openxmlformats.org/officeDocument/2006/relationships/hyperlink" Target="http://&#1101;&#1083;&#1077;&#1082;&#1090;&#1088;&#1086;-&#1084;&#1072;&#1088;&#1082;&#1077;&#1090;.&#1088;&#1092;/product/240677/strubcina-metallicheskaya-x-pert-3-tip-g/" TargetMode="External"/><Relationship Id="rId_hyperlink_8770" Type="http://schemas.openxmlformats.org/officeDocument/2006/relationships/hyperlink" Target="http://&#1101;&#1083;&#1077;&#1082;&#1090;&#1088;&#1086;-&#1084;&#1072;&#1088;&#1082;&#1077;&#1090;.&#1088;&#1092;/product/240678/strubcina-metallicheskaya-x-pert-4-tip-g/" TargetMode="External"/><Relationship Id="rId_hyperlink_8771" Type="http://schemas.openxmlformats.org/officeDocument/2006/relationships/hyperlink" Target="http://&#1101;&#1083;&#1077;&#1082;&#1090;&#1088;&#1086;-&#1084;&#1072;&#1088;&#1082;&#1077;&#1090;.&#1088;&#1092;/product/240679/strubcina-metallicheskaya-x-pert-6-tip-g/" TargetMode="External"/><Relationship Id="rId_hyperlink_8772" Type="http://schemas.openxmlformats.org/officeDocument/2006/relationships/hyperlink" Target="http://&#1101;&#1083;&#1077;&#1082;&#1090;&#1088;&#1086;-&#1084;&#1072;&#1088;&#1082;&#1077;&#1090;.&#1088;&#1092;/product/240674/strubcina-metallicheskaya-tip-f-120400mm-x-pert/" TargetMode="External"/><Relationship Id="rId_hyperlink_8773" Type="http://schemas.openxmlformats.org/officeDocument/2006/relationships/hyperlink" Target="http://&#1101;&#1083;&#1077;&#1082;&#1090;&#1088;&#1086;-&#1084;&#1072;&#1088;&#1082;&#1077;&#1090;.&#1088;&#1092;/product/240675/strubcina-metallicheskaya-tip-f-120600mm-x-pert/" TargetMode="External"/><Relationship Id="rId_hyperlink_8774" Type="http://schemas.openxmlformats.org/officeDocument/2006/relationships/hyperlink" Target="http://&#1101;&#1083;&#1077;&#1082;&#1090;&#1088;&#1086;-&#1084;&#1072;&#1088;&#1082;&#1077;&#1090;.&#1088;&#1092;/product/240676/strubcina-metallicheskaya-tip-f-120800mm-x-pert/" TargetMode="External"/><Relationship Id="rId_hyperlink_8775" Type="http://schemas.openxmlformats.org/officeDocument/2006/relationships/hyperlink" Target="http://&#1101;&#1083;&#1077;&#1082;&#1090;&#1088;&#1086;-&#1084;&#1072;&#1088;&#1082;&#1077;&#1090;.&#1088;&#1092;/product/242485/strubcina-metallicheskaya-tip-f-50150mm-lit/" TargetMode="External"/><Relationship Id="rId_hyperlink_8776" Type="http://schemas.openxmlformats.org/officeDocument/2006/relationships/hyperlink" Target="http://&#1101;&#1083;&#1077;&#1082;&#1090;&#1088;&#1086;-&#1084;&#1072;&#1088;&#1082;&#1077;&#1090;.&#1088;&#1092;/product/240680/strubcina-metallicheskaya-tip-f-80400mm-spark-lux/" TargetMode="External"/><Relationship Id="rId_hyperlink_8777" Type="http://schemas.openxmlformats.org/officeDocument/2006/relationships/hyperlink" Target="http://&#1101;&#1083;&#1077;&#1082;&#1090;&#1088;&#1086;-&#1084;&#1072;&#1088;&#1082;&#1077;&#1090;.&#1088;&#1092;/product/234901/strubcina-metallicheskaya-tip-f-80500mm-spark-lux/" TargetMode="External"/><Relationship Id="rId_hyperlink_8778" Type="http://schemas.openxmlformats.org/officeDocument/2006/relationships/hyperlink" Target="http://&#1101;&#1083;&#1077;&#1082;&#1090;&#1088;&#1086;-&#1084;&#1072;&#1088;&#1082;&#1077;&#1090;.&#1088;&#1092;/product/234902/strubcina-metallicheskaya-tip-f-80600mm-spark-lux/" TargetMode="External"/><Relationship Id="rId_hyperlink_8779" Type="http://schemas.openxmlformats.org/officeDocument/2006/relationships/hyperlink" Target="http://&#1101;&#1083;&#1077;&#1082;&#1090;&#1088;&#1086;-&#1084;&#1072;&#1088;&#1082;&#1077;&#1090;.&#1088;&#1092;/product/159283/strubcina-neylonovaya-bystrozazhimnaya-100h50mm-fit-59256/" TargetMode="External"/><Relationship Id="rId_hyperlink_8780" Type="http://schemas.openxmlformats.org/officeDocument/2006/relationships/hyperlink" Target="http://&#1101;&#1083;&#1077;&#1082;&#1090;&#1088;&#1086;-&#1084;&#1072;&#1088;&#1082;&#1077;&#1090;.&#1088;&#1092;/product/159287/strubcina-neylonovaya-bystrozazhimnaya-3-75mm-kurs-59262/" TargetMode="External"/><Relationship Id="rId_hyperlink_8781" Type="http://schemas.openxmlformats.org/officeDocument/2006/relationships/hyperlink" Target="http://&#1101;&#1083;&#1077;&#1082;&#1090;&#1088;&#1086;-&#1084;&#1072;&#1088;&#1082;&#1077;&#1090;.&#1088;&#1092;/product/159288/strubcina-neylonovaya-bystrozazhimnaya-4-100mm-kurs-59263/" TargetMode="External"/><Relationship Id="rId_hyperlink_8782" Type="http://schemas.openxmlformats.org/officeDocument/2006/relationships/hyperlink" Target="http://&#1101;&#1083;&#1077;&#1082;&#1090;&#1088;&#1086;-&#1084;&#1072;&#1088;&#1082;&#1077;&#1090;.&#1088;&#1092;/product/159289/strubcina-neylonovaya-bystrozazhimnaya-6-150mm-kurs/" TargetMode="External"/><Relationship Id="rId_hyperlink_8783" Type="http://schemas.openxmlformats.org/officeDocument/2006/relationships/hyperlink" Target="http://&#1101;&#1083;&#1077;&#1082;&#1090;&#1088;&#1086;-&#1084;&#1072;&#1088;&#1082;&#1077;&#1090;.&#1088;&#1092;/product/229695/strubcina-neylonovaya-bystrozazhimnaya-9-225mm-kurs-59265/" TargetMode="External"/><Relationship Id="rId_hyperlink_8784" Type="http://schemas.openxmlformats.org/officeDocument/2006/relationships/hyperlink" Target="http://&#1101;&#1083;&#1077;&#1082;&#1090;&#1088;&#1086;-&#1084;&#1072;&#1088;&#1082;&#1077;&#1090;.&#1088;&#1092;/product/233249/strubcina-neylonovaya-bystrozazhimnaya-90h65mm/" TargetMode="External"/><Relationship Id="rId_hyperlink_8785" Type="http://schemas.openxmlformats.org/officeDocument/2006/relationships/hyperlink" Target="http://&#1101;&#1083;&#1077;&#1082;&#1090;&#1088;&#1086;-&#1084;&#1072;&#1088;&#1082;&#1077;&#1090;.&#1088;&#1092;/product/159291/strubcina-neylonovaya-bystrozazhimnaya-nabor-3sht-fit-59260/" TargetMode="External"/><Relationship Id="rId_hyperlink_8786" Type="http://schemas.openxmlformats.org/officeDocument/2006/relationships/hyperlink" Target="http://&#1101;&#1083;&#1077;&#1082;&#1090;&#1088;&#1086;-&#1084;&#1072;&#1088;&#1082;&#1077;&#1090;.&#1088;&#1092;/product/223986/strubcina-stolyarnaya-tip-f-50h100mm/" TargetMode="External"/><Relationship Id="rId_hyperlink_8787" Type="http://schemas.openxmlformats.org/officeDocument/2006/relationships/hyperlink" Target="http://&#1101;&#1083;&#1077;&#1082;&#1090;&#1088;&#1086;-&#1084;&#1072;&#1088;&#1082;&#1077;&#1090;.&#1088;&#1092;/product/237703/strubcina-stolyarnaya-tip-f-50h150mm/" TargetMode="External"/><Relationship Id="rId_hyperlink_8788" Type="http://schemas.openxmlformats.org/officeDocument/2006/relationships/hyperlink" Target="http://&#1101;&#1083;&#1077;&#1082;&#1090;&#1088;&#1086;-&#1084;&#1072;&#1088;&#1082;&#1077;&#1090;.&#1088;&#1092;/product/223987/strubcina-stolyarnaya-tip-f-50h200mm/" TargetMode="External"/><Relationship Id="rId_hyperlink_8789" Type="http://schemas.openxmlformats.org/officeDocument/2006/relationships/hyperlink" Target="http://&#1101;&#1083;&#1077;&#1082;&#1090;&#1088;&#1086;-&#1084;&#1072;&#1088;&#1082;&#1077;&#1090;.&#1088;&#1092;/product/223988/strubcina-tip-g-25mm/" TargetMode="External"/><Relationship Id="rId_hyperlink_8790" Type="http://schemas.openxmlformats.org/officeDocument/2006/relationships/hyperlink" Target="http://&#1101;&#1083;&#1077;&#1082;&#1090;&#1088;&#1086;-&#1084;&#1072;&#1088;&#1082;&#1077;&#1090;.&#1088;&#1092;/product/240539/strubcina-uglovaya-75mm-l-ht65/" TargetMode="External"/><Relationship Id="rId_hyperlink_8791" Type="http://schemas.openxmlformats.org/officeDocument/2006/relationships/hyperlink" Target="http://&#1101;&#1083;&#1077;&#1082;&#1090;&#1088;&#1086;-&#1084;&#1072;&#1088;&#1082;&#1077;&#1090;.&#1088;&#1092;/product/236956/tiski-nastolnye-mini-40mm-zahvat-do-30mm-smartbuy-sbt-tm-40p1/" TargetMode="External"/><Relationship Id="rId_hyperlink_8792" Type="http://schemas.openxmlformats.org/officeDocument/2006/relationships/hyperlink" Target="http://&#1101;&#1083;&#1077;&#1082;&#1090;&#1088;&#1086;-&#1084;&#1072;&#1088;&#1082;&#1077;&#1090;.&#1088;&#1092;/product/220453/tiski-nastolnye-oblegchennye-50mm-kurs-59405/" TargetMode="External"/><Relationship Id="rId_hyperlink_8793" Type="http://schemas.openxmlformats.org/officeDocument/2006/relationships/hyperlink" Target="http://&#1101;&#1083;&#1077;&#1082;&#1090;&#1088;&#1086;-&#1084;&#1072;&#1088;&#1082;&#1077;&#1090;.&#1088;&#1092;/product/220454/tiski-nastolnye-oblegchennye-60mm-kurs-59406/" TargetMode="External"/><Relationship Id="rId_hyperlink_8794" Type="http://schemas.openxmlformats.org/officeDocument/2006/relationships/hyperlink" Target="http://&#1101;&#1083;&#1077;&#1082;&#1090;&#1088;&#1086;-&#1084;&#1072;&#1088;&#1082;&#1077;&#1090;.&#1088;&#1092;/product/220455/tiski-nastolnye-oblegchennye-70mm-kurs-59407/" TargetMode="External"/><Relationship Id="rId_hyperlink_8795" Type="http://schemas.openxmlformats.org/officeDocument/2006/relationships/hyperlink" Target="http://&#1101;&#1083;&#1077;&#1082;&#1090;&#1088;&#1086;-&#1084;&#1072;&#1088;&#1082;&#1077;&#1090;.&#1088;&#1092;/product/222978/tiski-nastolnye-oblegchennye-povorotnye-50mm-kurs-59425/" TargetMode="External"/><Relationship Id="rId_hyperlink_8796" Type="http://schemas.openxmlformats.org/officeDocument/2006/relationships/hyperlink" Target="http://&#1101;&#1083;&#1077;&#1082;&#1090;&#1088;&#1086;-&#1084;&#1072;&#1088;&#1082;&#1077;&#1090;.&#1088;&#1092;/product/222979/tiski-nastolnye-oblegchennye-povorotnye-60mm-kurs-59426/" TargetMode="External"/><Relationship Id="rId_hyperlink_8797" Type="http://schemas.openxmlformats.org/officeDocument/2006/relationships/hyperlink" Target="http://&#1101;&#1083;&#1077;&#1082;&#1090;&#1088;&#1086;-&#1084;&#1072;&#1088;&#1082;&#1077;&#1090;.&#1088;&#1092;/product/222980/tiski-nastolnye-oblegchennye-povorotnye-75mm-kurs-59427/" TargetMode="External"/><Relationship Id="rId_hyperlink_8798" Type="http://schemas.openxmlformats.org/officeDocument/2006/relationships/hyperlink" Target="http://&#1101;&#1083;&#1077;&#1082;&#1090;&#1088;&#1086;-&#1084;&#1072;&#1088;&#1082;&#1077;&#1090;.&#1088;&#1092;/product/246649/tiski-nastolnye-povorotnye-70-mm-lit/" TargetMode="External"/><Relationship Id="rId_hyperlink_8799" Type="http://schemas.openxmlformats.org/officeDocument/2006/relationships/hyperlink" Target="http://&#1101;&#1083;&#1077;&#1082;&#1090;&#1088;&#1086;-&#1084;&#1072;&#1088;&#1082;&#1077;&#1090;.&#1088;&#1092;/product/229809/borodok-6h150mm-airline-at-tp-05/" TargetMode="External"/><Relationship Id="rId_hyperlink_8800" Type="http://schemas.openxmlformats.org/officeDocument/2006/relationships/hyperlink" Target="http://&#1101;&#1083;&#1077;&#1082;&#1090;&#1088;&#1086;-&#1084;&#1072;&#1088;&#1082;&#1077;&#1090;.&#1088;&#1092;/product/239085/molotok-slesarnyy-s-derevyannoy-ruchkoy-300g-x-pert/" TargetMode="External"/><Relationship Id="rId_hyperlink_8801" Type="http://schemas.openxmlformats.org/officeDocument/2006/relationships/hyperlink" Target="http://&#1101;&#1083;&#1077;&#1082;&#1090;&#1088;&#1086;-&#1084;&#1072;&#1088;&#1082;&#1077;&#1090;.&#1088;&#1092;/product/241425/molotok-slesarnyy-s-derevyannoy-ruchkoy-500g-x-pert/" TargetMode="External"/><Relationship Id="rId_hyperlink_8802" Type="http://schemas.openxmlformats.org/officeDocument/2006/relationships/hyperlink" Target="http://&#1101;&#1083;&#1077;&#1082;&#1090;&#1088;&#1086;-&#1084;&#1072;&#1088;&#1082;&#1077;&#1090;.&#1088;&#1092;/product/239086/molotok-slesarnyy-s-derevyannoy-ruchkoy-800g-x-pert/" TargetMode="External"/><Relationship Id="rId_hyperlink_8803" Type="http://schemas.openxmlformats.org/officeDocument/2006/relationships/hyperlink" Target="http://&#1101;&#1083;&#1077;&#1082;&#1090;&#1088;&#1086;-&#1084;&#1072;&#1088;&#1082;&#1077;&#1090;.&#1088;&#1092;/product/242486/molotok-slesarnyy-s-plastikovoy-ruchkoy-1000g-lit/" TargetMode="External"/><Relationship Id="rId_hyperlink_8804" Type="http://schemas.openxmlformats.org/officeDocument/2006/relationships/hyperlink" Target="http://&#1101;&#1083;&#1077;&#1082;&#1090;&#1088;&#1086;-&#1084;&#1072;&#1088;&#1082;&#1077;&#1090;.&#1088;&#1092;/product/242487/molotok-slesarnyy-s-plastikovoy-ruchkoy-300g-lit/" TargetMode="External"/><Relationship Id="rId_hyperlink_8805" Type="http://schemas.openxmlformats.org/officeDocument/2006/relationships/hyperlink" Target="http://&#1101;&#1083;&#1077;&#1082;&#1090;&#1088;&#1086;-&#1084;&#1072;&#1088;&#1082;&#1077;&#1090;.&#1088;&#1092;/product/243413/molotok-slesarnyy-s-plastikovoy-ruchkoy-500g-lit/" TargetMode="External"/><Relationship Id="rId_hyperlink_8806" Type="http://schemas.openxmlformats.org/officeDocument/2006/relationships/hyperlink" Target="http://&#1101;&#1083;&#1077;&#1082;&#1090;&#1088;&#1086;-&#1084;&#1072;&#1088;&#1082;&#1077;&#1090;.&#1088;&#1092;/product/243414/molotok-slesarnyy-s-plastikovoy-ruchkoy-800g-lit/" TargetMode="External"/><Relationship Id="rId_hyperlink_8807" Type="http://schemas.openxmlformats.org/officeDocument/2006/relationships/hyperlink" Target="http://&#1101;&#1083;&#1077;&#1082;&#1090;&#1088;&#1086;-&#1084;&#1072;&#1088;&#1082;&#1077;&#1090;.&#1088;&#1092;/product/244631/molotok-gvozdoder-slesarnyy-500gr-lit/" TargetMode="External"/><Relationship Id="rId_hyperlink_8808" Type="http://schemas.openxmlformats.org/officeDocument/2006/relationships/hyperlink" Target="http://&#1101;&#1083;&#1077;&#1082;&#1090;&#1088;&#1086;-&#1084;&#1072;&#1088;&#1082;&#1077;&#1090;.&#1088;&#1092;/product/229815/nabor-udarnogo-instrumenta-zubilo-kreycmeysel-vykolotka-kerner-borodok-airline-at-fp-04/" TargetMode="External"/><Relationship Id="rId_hyperlink_8809" Type="http://schemas.openxmlformats.org/officeDocument/2006/relationships/hyperlink" Target="http://&#1101;&#1083;&#1077;&#1082;&#1090;&#1088;&#1086;-&#1084;&#1072;&#1088;&#1082;&#1077;&#1090;.&#1088;&#1092;/product/229814/proboynik-2-8mm-nabor-6sht-airline-at-pp-07/" TargetMode="External"/><Relationship Id="rId_hyperlink_8810" Type="http://schemas.openxmlformats.org/officeDocument/2006/relationships/hyperlink" Target="http://&#1101;&#1083;&#1077;&#1082;&#1090;&#1088;&#1086;-&#1084;&#1072;&#1088;&#1082;&#1077;&#1090;.&#1088;&#1092;/product/165770/derzhatel-tretya-ruka-s-lupoy-jm-508-ot-inl02/" TargetMode="External"/><Relationship Id="rId_hyperlink_8811" Type="http://schemas.openxmlformats.org/officeDocument/2006/relationships/hyperlink" Target="http://&#1101;&#1083;&#1077;&#1082;&#1090;&#1088;&#1086;-&#1084;&#1072;&#1088;&#1082;&#1077;&#1090;.&#1088;&#1092;/product/149177/derzhatel-tretya-ruka-s-lupoy-jm-501-ot-inl01/" TargetMode="External"/><Relationship Id="rId_hyperlink_8812" Type="http://schemas.openxmlformats.org/officeDocument/2006/relationships/hyperlink" Target="http://&#1101;&#1083;&#1077;&#1082;&#1090;&#1088;&#1086;-&#1084;&#1072;&#1088;&#1082;&#1077;&#1090;.&#1088;&#1092;/product/149178/derzhatel-tretya-ruka-s-lupoy-jm-506-ot-inl60/" TargetMode="External"/><Relationship Id="rId_hyperlink_8813" Type="http://schemas.openxmlformats.org/officeDocument/2006/relationships/hyperlink" Target="http://&#1101;&#1083;&#1077;&#1082;&#1090;&#1088;&#1086;-&#1084;&#1072;&#1088;&#1082;&#1077;&#1090;.&#1088;&#1092;/product/149262/derzhatel-tretya-ruka-s-lupoy-mg-16126-a-ot-inl03-podium-2-zazhimapodsvetka-led-pitanie3-3lrderzhatel-dlya-payalnika-35x-d6512x-d17/" TargetMode="External"/><Relationship Id="rId_hyperlink_8814" Type="http://schemas.openxmlformats.org/officeDocument/2006/relationships/hyperlink" Target="http://&#1101;&#1083;&#1077;&#1082;&#1090;&#1088;&#1086;-&#1084;&#1072;&#1088;&#1082;&#1077;&#1090;.&#1088;&#1092;/product/149264/derzhatel-tretya-ruka-s-lupoy-mg-16129-c-ot-inl46-podium-2-zazhimapodsvetka-led-pitanie-220-ili3-6lrderzhatel-25x-d9075x-d3410x-d34/" TargetMode="External"/><Relationship Id="rId_hyperlink_8815" Type="http://schemas.openxmlformats.org/officeDocument/2006/relationships/hyperlink" Target="http://&#1101;&#1083;&#1077;&#1082;&#1090;&#1088;&#1086;-&#1084;&#1072;&#1088;&#1082;&#1077;&#1090;.&#1088;&#1092;/product/224940/derzhatel-tretya-ruka-s-lupoy-ot-inl44/" TargetMode="External"/><Relationship Id="rId_hyperlink_8816" Type="http://schemas.openxmlformats.org/officeDocument/2006/relationships/hyperlink" Target="http://&#1101;&#1083;&#1077;&#1082;&#1090;&#1088;&#1086;-&#1084;&#1072;&#1088;&#1082;&#1077;&#1090;.&#1088;&#1092;/product/224893/derzhatel-tretya-ruka-s-lupoy-ot-inl47/" TargetMode="External"/><Relationship Id="rId_hyperlink_8817" Type="http://schemas.openxmlformats.org/officeDocument/2006/relationships/hyperlink" Target="http://&#1101;&#1083;&#1077;&#1082;&#1090;&#1088;&#1086;-&#1084;&#1072;&#1088;&#1082;&#1077;&#1090;.&#1088;&#1092;/product/228378/derzhatel-tretya-ruka-s-lupoy-ot-inl61/" TargetMode="External"/><Relationship Id="rId_hyperlink_8818" Type="http://schemas.openxmlformats.org/officeDocument/2006/relationships/hyperlink" Target="http://&#1101;&#1083;&#1077;&#1082;&#1090;&#1088;&#1086;-&#1084;&#1072;&#1088;&#1082;&#1077;&#1090;.&#1088;&#1092;/product/231449/derzhatel-tretya-ruka-s-lupoy-ot-inp23/" TargetMode="External"/><Relationship Id="rId_hyperlink_8819" Type="http://schemas.openxmlformats.org/officeDocument/2006/relationships/hyperlink" Target="http://&#1101;&#1083;&#1077;&#1082;&#1090;&#1088;&#1086;-&#1084;&#1072;&#1088;&#1082;&#1077;&#1090;.&#1088;&#1092;/product/237809/derzhatel-tretya-ruka-s-lupoy-te-809-podsvetka/" TargetMode="External"/><Relationship Id="rId_hyperlink_8820" Type="http://schemas.openxmlformats.org/officeDocument/2006/relationships/hyperlink" Target="http://&#1101;&#1083;&#1077;&#1082;&#1090;&#1088;&#1086;-&#1084;&#1072;&#1088;&#1082;&#1077;&#1090;.&#1088;&#1092;/product/232085/derzhatel-pechatnyh-plat-jm-z15/" TargetMode="External"/><Relationship Id="rId_hyperlink_8821" Type="http://schemas.openxmlformats.org/officeDocument/2006/relationships/hyperlink" Target="http://&#1101;&#1083;&#1077;&#1082;&#1090;&#1088;&#1086;-&#1084;&#1072;&#1088;&#1082;&#1077;&#1090;.&#1088;&#1092;/product/230348/derzhatel-plat-tretya-ruka-pm-inp19/" TargetMode="External"/><Relationship Id="rId_hyperlink_8822" Type="http://schemas.openxmlformats.org/officeDocument/2006/relationships/hyperlink" Target="http://&#1101;&#1083;&#1077;&#1082;&#1090;&#1088;&#1086;-&#1084;&#1072;&#1088;&#1082;&#1077;&#1090;.&#1088;&#1092;/product/230350/derzhatel-plat-tretya-ruka-pm-inp21/" TargetMode="External"/><Relationship Id="rId_hyperlink_8823" Type="http://schemas.openxmlformats.org/officeDocument/2006/relationships/hyperlink" Target="http://&#1101;&#1083;&#1077;&#1082;&#1090;&#1088;&#1086;-&#1084;&#1072;&#1088;&#1082;&#1077;&#1090;.&#1088;&#1092;/product/232211/montirovka-lopatka-310mm/" TargetMode="External"/><Relationship Id="rId_hyperlink_8824" Type="http://schemas.openxmlformats.org/officeDocument/2006/relationships/hyperlink" Target="http://&#1101;&#1083;&#1077;&#1082;&#1090;&#1088;&#1086;-&#1084;&#1072;&#1088;&#1082;&#1077;&#1090;.&#1088;&#1092;/product/240715/nabor-instrumentov-dlya-vskrytiya-korpusov-6-v-1/" TargetMode="External"/><Relationship Id="rId_hyperlink_8825" Type="http://schemas.openxmlformats.org/officeDocument/2006/relationships/hyperlink" Target="http://&#1101;&#1083;&#1077;&#1082;&#1090;&#1088;&#1086;-&#1084;&#1072;&#1088;&#1082;&#1077;&#1090;.&#1088;&#1092;/product/247194/nabor-kryuchkov-i-otvertok-8-sht-04590135-grad-d3x135mm-4-otvertki-v-keyse-smartbuy-tools/" TargetMode="External"/><Relationship Id="rId_hyperlink_8826" Type="http://schemas.openxmlformats.org/officeDocument/2006/relationships/hyperlink" Target="http://&#1101;&#1083;&#1077;&#1082;&#1090;&#1088;&#1086;-&#1084;&#1072;&#1088;&#1082;&#1077;&#1090;.&#1088;&#1092;/product/247190/nabor-kryuchkov-dlya-izvlecheniya-4-sht-04590135-grad-d3x135mm-v-keyse-smartbuy-tools/" TargetMode="External"/><Relationship Id="rId_hyperlink_8827" Type="http://schemas.openxmlformats.org/officeDocument/2006/relationships/hyperlink" Target="http://&#1101;&#1083;&#1077;&#1082;&#1090;&#1088;&#1086;-&#1084;&#1072;&#1088;&#1082;&#1077;&#1090;.&#1088;&#1092;/product/149569/instrument-dlya-zadelki-i-obrezki-vitoy-pary-hy-3141-12-4201-4/" TargetMode="External"/><Relationship Id="rId_hyperlink_8828" Type="http://schemas.openxmlformats.org/officeDocument/2006/relationships/hyperlink" Target="http://&#1101;&#1083;&#1077;&#1082;&#1090;&#1088;&#1086;-&#1084;&#1072;&#1088;&#1082;&#1077;&#1090;.&#1088;&#1092;/product/141121/instrument-dlya-zachistki-kabelya-150mm-fit-it-stayl-60010/" TargetMode="External"/><Relationship Id="rId_hyperlink_8829" Type="http://schemas.openxmlformats.org/officeDocument/2006/relationships/hyperlink" Target="http://&#1101;&#1083;&#1077;&#1082;&#1090;&#1088;&#1086;-&#1084;&#1072;&#1088;&#1082;&#1077;&#1090;.&#1088;&#1092;/product/228237/instrument-dlya-zachistki-kabelya-jm-ct4-01/" TargetMode="External"/><Relationship Id="rId_hyperlink_8830" Type="http://schemas.openxmlformats.org/officeDocument/2006/relationships/hyperlink" Target="http://&#1101;&#1083;&#1077;&#1082;&#1090;&#1088;&#1086;-&#1084;&#1072;&#1088;&#1082;&#1077;&#1090;.&#1088;&#1092;/product/233707/instrument-dlya-zachistki-kabelya-02-60mm-i-obzhima-nakonechnikov-fit-60031/" TargetMode="External"/><Relationship Id="rId_hyperlink_8831" Type="http://schemas.openxmlformats.org/officeDocument/2006/relationships/hyperlink" Target="http://&#1101;&#1083;&#1077;&#1082;&#1090;&#1088;&#1086;-&#1084;&#1072;&#1088;&#1082;&#1077;&#1090;.&#1088;&#1092;/product/233706/instrument-dlya-zachistki-kabelya-02-60mm-i-obzhima-nakonechnikov-kurs-60029/" TargetMode="External"/><Relationship Id="rId_hyperlink_8832" Type="http://schemas.openxmlformats.org/officeDocument/2006/relationships/hyperlink" Target="http://&#1101;&#1083;&#1077;&#1082;&#1090;&#1088;&#1086;-&#1084;&#1072;&#1088;&#1082;&#1077;&#1090;.&#1088;&#1092;/product/159265/instrument-dlya-zachistki-kabelya-10-50mm-180mm-fit-60023/" TargetMode="External"/><Relationship Id="rId_hyperlink_8833" Type="http://schemas.openxmlformats.org/officeDocument/2006/relationships/hyperlink" Target="http://&#1101;&#1083;&#1077;&#1082;&#1090;&#1088;&#1086;-&#1084;&#1072;&#1088;&#1082;&#1077;&#1090;.&#1088;&#1092;/product/159266/instrument-dlya-zachistki-kabelya-10-70mm-180mm-fit-60024/" TargetMode="External"/><Relationship Id="rId_hyperlink_8834" Type="http://schemas.openxmlformats.org/officeDocument/2006/relationships/hyperlink" Target="http://&#1101;&#1083;&#1077;&#1082;&#1090;&#1088;&#1086;-&#1084;&#1072;&#1088;&#1082;&#1077;&#1090;.&#1088;&#1092;/product/224400/instrument-dlya-snyatiya-izolyacii-mnogofunkcionalnye-avtomaticheskie-avs-kle-03/" TargetMode="External"/><Relationship Id="rId_hyperlink_8835" Type="http://schemas.openxmlformats.org/officeDocument/2006/relationships/hyperlink" Target="http://&#1101;&#1083;&#1077;&#1082;&#1090;&#1088;&#1086;-&#1084;&#1072;&#1088;&#1082;&#1077;&#1090;.&#1088;&#1092;/product/237522/instrument-dlya-snyatiya-izolyacii-kusachki-obzhim-klemm/" TargetMode="External"/><Relationship Id="rId_hyperlink_8836" Type="http://schemas.openxmlformats.org/officeDocument/2006/relationships/hyperlink" Target="http://&#1101;&#1083;&#1077;&#1082;&#1090;&#1088;&#1086;-&#1084;&#1072;&#1088;&#1082;&#1077;&#1090;.&#1088;&#1092;/product/237527/instrument-dlya-snyatiya-izolyacii-obzhim-klemm-pt-ink08/" TargetMode="External"/><Relationship Id="rId_hyperlink_8837" Type="http://schemas.openxmlformats.org/officeDocument/2006/relationships/hyperlink" Target="http://&#1101;&#1083;&#1077;&#1082;&#1090;&#1088;&#1086;-&#1084;&#1072;&#1088;&#1082;&#1077;&#1090;.&#1088;&#1092;/product/237521/instrument-dlya-snyatiya-izolyacii-obrezka-kabelya-pt-ink01/" TargetMode="External"/><Relationship Id="rId_hyperlink_8838" Type="http://schemas.openxmlformats.org/officeDocument/2006/relationships/hyperlink" Target="http://&#1101;&#1083;&#1077;&#1082;&#1090;&#1088;&#1086;-&#1084;&#1072;&#1088;&#1082;&#1077;&#1090;.&#1088;&#1092;/product/247222/kabelerez-160-mm-stal-65g-povyshmoment-smartbuy-tools/" TargetMode="External"/><Relationship Id="rId_hyperlink_8839" Type="http://schemas.openxmlformats.org/officeDocument/2006/relationships/hyperlink" Target="http://&#1101;&#1083;&#1077;&#1082;&#1090;&#1088;&#1086;-&#1084;&#1072;&#1088;&#1082;&#1077;&#1090;.&#1088;&#1092;/product/247223/kabelerez-200-mm-stal-65g-povyshmoment-smartbuy-tools/" TargetMode="External"/><Relationship Id="rId_hyperlink_8840" Type="http://schemas.openxmlformats.org/officeDocument/2006/relationships/hyperlink" Target="http://&#1101;&#1083;&#1077;&#1082;&#1090;&#1088;&#1086;-&#1084;&#1072;&#1088;&#1082;&#1077;&#1090;.&#1088;&#1092;/product/241488/kleschi-ht-1041dlya-snyatiya-izolyacii-s-kusachkami-awg10-18/" TargetMode="External"/><Relationship Id="rId_hyperlink_8841" Type="http://schemas.openxmlformats.org/officeDocument/2006/relationships/hyperlink" Target="http://&#1101;&#1083;&#1077;&#1082;&#1090;&#1088;&#1086;-&#1084;&#1072;&#1088;&#1082;&#1077;&#1090;.&#1088;&#1092;/product/237235/nasadka-dlya-snyatiya-izolyacii-svinchivaniya-i-soedineniya-provodnikov-24-4mm2-smartbuy-tools/" TargetMode="External"/><Relationship Id="rId_hyperlink_8842" Type="http://schemas.openxmlformats.org/officeDocument/2006/relationships/hyperlink" Target="http://&#1101;&#1083;&#1077;&#1082;&#1090;&#1088;&#1086;-&#1084;&#1072;&#1088;&#1082;&#1077;&#1090;.&#1088;&#1092;/product/236592/nozh-dlya-snyatiya-izolyacii-c-kabelya-pryamoy-skladnoy/" TargetMode="External"/><Relationship Id="rId_hyperlink_8843" Type="http://schemas.openxmlformats.org/officeDocument/2006/relationships/hyperlink" Target="http://&#1101;&#1083;&#1077;&#1082;&#1090;&#1088;&#1086;-&#1084;&#1072;&#1088;&#1082;&#1077;&#1090;.&#1088;&#1092;/product/230358/nozh-dlya-snyatiya-izolyacii-c-kabelya-s-pyatkoy/" TargetMode="External"/><Relationship Id="rId_hyperlink_8844" Type="http://schemas.openxmlformats.org/officeDocument/2006/relationships/hyperlink" Target="http://&#1101;&#1083;&#1077;&#1082;&#1090;&#1088;&#1086;-&#1084;&#1072;&#1088;&#1082;&#1077;&#1090;.&#1088;&#1092;/product/237236/nozh-dlya-snyatiya-izolyacii-175mm-smartbuy-tools-sbt-wsr-6/" TargetMode="External"/><Relationship Id="rId_hyperlink_8845" Type="http://schemas.openxmlformats.org/officeDocument/2006/relationships/hyperlink" Target="http://&#1101;&#1083;&#1077;&#1082;&#1090;&#1088;&#1086;-&#1084;&#1072;&#1088;&#1082;&#1077;&#1090;.&#1088;&#1092;/product/251391/nozh-s-pyatkoy-dlya-snyatiya-izolyacii-175-mm-smartbuy-pro-tools-sbt-pro-wsr-5/" TargetMode="External"/><Relationship Id="rId_hyperlink_8846" Type="http://schemas.openxmlformats.org/officeDocument/2006/relationships/hyperlink" Target="http://&#1101;&#1083;&#1077;&#1082;&#1090;&#1088;&#1086;-&#1084;&#1072;&#1088;&#1082;&#1077;&#1090;.&#1088;&#1092;/product/221588/nozh-elektrika-205mm-derevyannaya-rukoyatka-masterelektrik-tdm-ne-01/" TargetMode="External"/><Relationship Id="rId_hyperlink_8847" Type="http://schemas.openxmlformats.org/officeDocument/2006/relationships/hyperlink" Target="http://&#1101;&#1083;&#1077;&#1082;&#1090;&#1088;&#1086;-&#1084;&#1072;&#1088;&#1082;&#1077;&#1090;.&#1088;&#1092;/product/129774/nozh-elektrika-nerzh-stal-profi-fit-it-10524/" TargetMode="External"/><Relationship Id="rId_hyperlink_8848" Type="http://schemas.openxmlformats.org/officeDocument/2006/relationships/hyperlink" Target="http://&#1101;&#1083;&#1077;&#1082;&#1090;&#1088;&#1086;-&#1084;&#1072;&#1088;&#1082;&#1077;&#1090;.&#1088;&#1092;/product/237790/striper-dlya-zachistki-kabelya-05-40mm-bs442205/" TargetMode="External"/><Relationship Id="rId_hyperlink_8849" Type="http://schemas.openxmlformats.org/officeDocument/2006/relationships/hyperlink" Target="http://&#1101;&#1083;&#1077;&#1082;&#1090;&#1088;&#1086;-&#1084;&#1072;&#1088;&#1082;&#1077;&#1090;.&#1088;&#1092;/product/248691/striper-dlya-zachistki-kabelya-27-37mm-bs530843/" TargetMode="External"/><Relationship Id="rId_hyperlink_8850" Type="http://schemas.openxmlformats.org/officeDocument/2006/relationships/hyperlink" Target="http://&#1101;&#1083;&#1077;&#1082;&#1090;&#1088;&#1086;-&#1084;&#1072;&#1088;&#1082;&#1077;&#1090;.&#1088;&#1092;/product/238011/stripper-mnogofunkcionalnyy-8-lit/" TargetMode="External"/><Relationship Id="rId_hyperlink_8851" Type="http://schemas.openxmlformats.org/officeDocument/2006/relationships/hyperlink" Target="http://&#1101;&#1083;&#1077;&#1082;&#1090;&#1088;&#1086;-&#1084;&#1072;&#1088;&#1082;&#1077;&#1090;.&#1088;&#1092;/product/237237/semnik-izolyacii-dlya-koaksialnyh-provodov-12mm-smartbuy-tools/" TargetMode="External"/><Relationship Id="rId_hyperlink_8852" Type="http://schemas.openxmlformats.org/officeDocument/2006/relationships/hyperlink" Target="http://&#1101;&#1083;&#1077;&#1082;&#1090;&#1088;&#1086;-&#1084;&#1072;&#1088;&#1082;&#1077;&#1090;.&#1088;&#1092;/product/247396/semnik-izolyacii-do-6-mm2-obzhimobrez-ergonomichn-rukoyatki-smartbuy-tools-sbt-wsr-248/" TargetMode="External"/><Relationship Id="rId_hyperlink_8853" Type="http://schemas.openxmlformats.org/officeDocument/2006/relationships/hyperlink" Target="http://&#1101;&#1083;&#1077;&#1082;&#1090;&#1088;&#1086;-&#1084;&#1072;&#1088;&#1082;&#1077;&#1090;.&#1088;&#1092;/product/246803/semnik-izolyacii-do-d-6-mm2-125-sm-skladnoy-smartbuy-tools/" TargetMode="External"/><Relationship Id="rId_hyperlink_8854" Type="http://schemas.openxmlformats.org/officeDocument/2006/relationships/hyperlink" Target="http://&#1101;&#1083;&#1077;&#1082;&#1090;&#1088;&#1086;-&#1084;&#1072;&#1088;&#1082;&#1077;&#1090;.&#1088;&#1092;/product/239967/semnik-izolyacii-nozh-dlya-obrezki-provodnika-05-6mm-smartbuy-tools-sbt-wcr-3/" TargetMode="External"/><Relationship Id="rId_hyperlink_8855" Type="http://schemas.openxmlformats.org/officeDocument/2006/relationships/hyperlink" Target="http://&#1101;&#1083;&#1077;&#1082;&#1090;&#1088;&#1086;-&#1084;&#1072;&#1088;&#1082;&#1077;&#1090;.&#1088;&#1092;/product/237525/instrument-dlya-obzhima-klemm-pt-ink06/" TargetMode="External"/><Relationship Id="rId_hyperlink_8856" Type="http://schemas.openxmlformats.org/officeDocument/2006/relationships/hyperlink" Target="http://&#1101;&#1083;&#1077;&#1082;&#1090;&#1088;&#1086;-&#1084;&#1072;&#1088;&#1082;&#1077;&#1090;.&#1088;&#1092;/product/245563/kleschi-obzhimnye-ko-2a-obzhim-neizolirovannyh-avtoklem-05-6mm-masterelektrik-tdm-sq1001-0013/" TargetMode="External"/><Relationship Id="rId_hyperlink_8857" Type="http://schemas.openxmlformats.org/officeDocument/2006/relationships/hyperlink" Target="http://&#1101;&#1083;&#1077;&#1082;&#1090;&#1088;&#1086;-&#1084;&#1072;&#1088;&#1082;&#1077;&#1090;.&#1088;&#1092;/product/247053/kleschi-obzhimnye-025-10mm2-kvadrat-dlya-trubch-izolir-i-neizolir-naksmartbuy-tools-sbt-wcr-4/" TargetMode="External"/><Relationship Id="rId_hyperlink_8858" Type="http://schemas.openxmlformats.org/officeDocument/2006/relationships/hyperlink" Target="http://&#1101;&#1083;&#1077;&#1082;&#1090;&#1088;&#1086;-&#1084;&#1072;&#1088;&#1082;&#1077;&#1090;.&#1088;&#1092;/product/149564/krimper-dlya-obzhima-izolirovannyh-klemm-05-60mm-ht-336h/" TargetMode="External"/><Relationship Id="rId_hyperlink_8859" Type="http://schemas.openxmlformats.org/officeDocument/2006/relationships/hyperlink" Target="http://&#1101;&#1083;&#1077;&#1082;&#1090;&#1088;&#1086;-&#1084;&#1072;&#1088;&#1082;&#1077;&#1090;.&#1088;&#1092;/product/132944/krimper-dlya-obzhima-klemm-01-60mm-ht-202b-12-3032-4/" TargetMode="External"/><Relationship Id="rId_hyperlink_8860" Type="http://schemas.openxmlformats.org/officeDocument/2006/relationships/hyperlink" Target="http://&#1101;&#1083;&#1077;&#1082;&#1090;&#1088;&#1086;-&#1084;&#1072;&#1088;&#1082;&#1077;&#1090;.&#1088;&#1092;/product/167832/krimper-dlya-obzhima-klemm-01-80mm-pomoschnik-170280/" TargetMode="External"/><Relationship Id="rId_hyperlink_8861" Type="http://schemas.openxmlformats.org/officeDocument/2006/relationships/hyperlink" Target="http://&#1101;&#1083;&#1077;&#1082;&#1090;&#1088;&#1086;-&#1084;&#1072;&#1088;&#1082;&#1077;&#1090;.&#1088;&#1092;/product/234626/krimper-dlya-obzhima-klemm-05-60mm-8-422/" TargetMode="External"/><Relationship Id="rId_hyperlink_8862" Type="http://schemas.openxmlformats.org/officeDocument/2006/relationships/hyperlink" Target="http://&#1101;&#1083;&#1077;&#1082;&#1090;&#1088;&#1086;-&#1084;&#1072;&#1088;&#1082;&#1077;&#1090;.&#1088;&#1092;/product/225294/krimper-dlya-obzhima-klemm-05-6mm-smartbuy-tools-sbt-wsr-3/" TargetMode="External"/><Relationship Id="rId_hyperlink_8863" Type="http://schemas.openxmlformats.org/officeDocument/2006/relationships/hyperlink" Target="http://&#1101;&#1083;&#1077;&#1082;&#1090;&#1088;&#1086;-&#1084;&#1072;&#1088;&#1082;&#1077;&#1090;.&#1088;&#1092;/product/237789/krimper-dlya-obzhima-klemm-035-60mm-bs436202/" TargetMode="External"/><Relationship Id="rId_hyperlink_8864" Type="http://schemas.openxmlformats.org/officeDocument/2006/relationships/hyperlink" Target="http://&#1101;&#1083;&#1077;&#1082;&#1090;&#1088;&#1086;-&#1084;&#1072;&#1088;&#1082;&#1077;&#1090;.&#1088;&#1092;/product/234627/krimper-dlya-obzhima-klemm-125-160mm-8-424/" TargetMode="External"/><Relationship Id="rId_hyperlink_8865" Type="http://schemas.openxmlformats.org/officeDocument/2006/relationships/hyperlink" Target="http://&#1101;&#1083;&#1077;&#1082;&#1090;&#1088;&#1086;-&#1084;&#1072;&#1088;&#1082;&#1077;&#1090;.&#1088;&#1092;/product/228395/krimper-dlya-obzhima-klemm-15-60mm-topfine-170281/" TargetMode="External"/><Relationship Id="rId_hyperlink_8866" Type="http://schemas.openxmlformats.org/officeDocument/2006/relationships/hyperlink" Target="http://&#1101;&#1083;&#1077;&#1082;&#1090;&#1088;&#1086;-&#1084;&#1072;&#1088;&#1082;&#1077;&#1090;.&#1088;&#1092;/product/135366/krimper-dlya-obzhima-nakonechnikov-i-zachistki-provodov-rexant-ht-204tl-204-12-3033/" TargetMode="External"/><Relationship Id="rId_hyperlink_8867" Type="http://schemas.openxmlformats.org/officeDocument/2006/relationships/hyperlink" Target="http://&#1101;&#1083;&#1077;&#1082;&#1090;&#1088;&#1086;-&#1084;&#1072;&#1088;&#1082;&#1077;&#1090;.&#1088;&#1092;/product/222583/krimper-dlya-obzhima-neizolirovannyh-klemm-05-60mm-ht-236s-12-3001-4/" TargetMode="External"/><Relationship Id="rId_hyperlink_8868" Type="http://schemas.openxmlformats.org/officeDocument/2006/relationships/hyperlink" Target="http://&#1101;&#1083;&#1077;&#1082;&#1090;&#1088;&#1086;-&#1084;&#1072;&#1088;&#1082;&#1077;&#1090;.&#1088;&#1092;/product/221816/krimper-dlya-obzhima-shtyrevyh-nakonechnikov-05-40mm-ht-336e-12-3013-4/" TargetMode="External"/><Relationship Id="rId_hyperlink_8869" Type="http://schemas.openxmlformats.org/officeDocument/2006/relationships/hyperlink" Target="http://&#1101;&#1083;&#1077;&#1082;&#1090;&#1088;&#1086;-&#1084;&#1072;&#1088;&#1082;&#1077;&#1090;.&#1088;&#1092;/product/239198/krimper-kompressionnyy-dlya-obzhima-rca-bnc-f-pt-ink02/" TargetMode="External"/><Relationship Id="rId_hyperlink_8870" Type="http://schemas.openxmlformats.org/officeDocument/2006/relationships/hyperlink" Target="http://&#1101;&#1083;&#1077;&#1082;&#1090;&#1088;&#1086;-&#1084;&#1072;&#1088;&#1082;&#1077;&#1090;.&#1088;&#1092;/product/250121/press-gidravlicheskiy-ruchnoy-pgr-70-kvt-52065-4-70kv/" TargetMode="External"/><Relationship Id="rId_hyperlink_8871" Type="http://schemas.openxmlformats.org/officeDocument/2006/relationships/hyperlink" Target="http://&#1101;&#1083;&#1077;&#1082;&#1090;&#1088;&#1086;-&#1084;&#1072;&#1088;&#1082;&#1077;&#1090;.&#1088;&#1092;/product/228236/press-kleschi-05-1-15-25-4-4mm-bosi/" TargetMode="External"/><Relationship Id="rId_hyperlink_8872" Type="http://schemas.openxmlformats.org/officeDocument/2006/relationships/hyperlink" Target="http://&#1101;&#1083;&#1077;&#1082;&#1090;&#1088;&#1086;-&#1084;&#1072;&#1088;&#1082;&#1077;&#1090;.&#1088;&#1092;/product/228234/press-kleschi-05-6mm-bosi/" TargetMode="External"/><Relationship Id="rId_hyperlink_8873" Type="http://schemas.openxmlformats.org/officeDocument/2006/relationships/hyperlink" Target="http://&#1101;&#1083;&#1077;&#1082;&#1090;&#1088;&#1086;-&#1084;&#1072;&#1088;&#1082;&#1077;&#1090;.&#1088;&#1092;/product/228235/press-kleschi-107-445mm-bosi-bs432113/" TargetMode="External"/><Relationship Id="rId_hyperlink_8874" Type="http://schemas.openxmlformats.org/officeDocument/2006/relationships/hyperlink" Target="http://&#1101;&#1083;&#1077;&#1082;&#1090;&#1088;&#1086;-&#1084;&#1072;&#1088;&#1082;&#1077;&#1090;.&#1088;&#1092;/product/246730/kleschi-obzhimnye-dlya-internet-kabelya-rj-45-smartbuy-tools-sbt-wcr-5/" TargetMode="External"/><Relationship Id="rId_hyperlink_8875" Type="http://schemas.openxmlformats.org/officeDocument/2006/relationships/hyperlink" Target="http://&#1101;&#1083;&#1077;&#1082;&#1090;&#1088;&#1086;-&#1084;&#1072;&#1088;&#1082;&#1077;&#1090;.&#1088;&#1092;/product/122283/krimper-dlya-obzhima-6p6c-ht-2096c/" TargetMode="External"/><Relationship Id="rId_hyperlink_8876" Type="http://schemas.openxmlformats.org/officeDocument/2006/relationships/hyperlink" Target="http://&#1101;&#1083;&#1077;&#1082;&#1090;&#1088;&#1086;-&#1084;&#1072;&#1088;&#1082;&#1077;&#1090;.&#1088;&#1092;/product/128783/krimper-dlya-obzhima-6p6c-dzhett-t-7502/" TargetMode="External"/><Relationship Id="rId_hyperlink_8877" Type="http://schemas.openxmlformats.org/officeDocument/2006/relationships/hyperlink" Target="http://&#1101;&#1083;&#1077;&#1082;&#1090;&#1088;&#1086;-&#1084;&#1072;&#1088;&#1082;&#1077;&#1090;.&#1088;&#1092;/product/129026/krimper-dlya-obzhima-6p6c-8p8c-s-fiksatorom-obzhimayut-otrezayut-snimayut-izolyaciyu/" TargetMode="External"/><Relationship Id="rId_hyperlink_8878" Type="http://schemas.openxmlformats.org/officeDocument/2006/relationships/hyperlink" Target="http://&#1101;&#1083;&#1077;&#1082;&#1090;&#1088;&#1086;-&#1084;&#1072;&#1088;&#1082;&#1077;&#1090;.&#1088;&#1092;/product/153963/krimper-dlya-obzhima-8p-kleschi-dlya-obzhima-kompyuternye-dzhett/" TargetMode="External"/><Relationship Id="rId_hyperlink_8879" Type="http://schemas.openxmlformats.org/officeDocument/2006/relationships/hyperlink" Target="http://&#1101;&#1083;&#1077;&#1082;&#1090;&#1088;&#1086;-&#1084;&#1072;&#1088;&#1082;&#1077;&#1090;.&#1088;&#1092;/product/250271/zerkalo-200-480mm-inspekcionnoe-teleskopicheskoe-pryamougolnoe-5090mm-tim58-avs/" TargetMode="External"/><Relationship Id="rId_hyperlink_8880" Type="http://schemas.openxmlformats.org/officeDocument/2006/relationships/hyperlink" Target="http://&#1101;&#1083;&#1077;&#1082;&#1090;&#1088;&#1086;-&#1084;&#1072;&#1088;&#1082;&#1077;&#1090;.&#1088;&#1092;/product/250270/zerkalo-65-700mm-inspekcionnoe-teleskopicheskoe-50mm-tim50-avs/" TargetMode="External"/><Relationship Id="rId_hyperlink_8881" Type="http://schemas.openxmlformats.org/officeDocument/2006/relationships/hyperlink" Target="http://&#1101;&#1083;&#1077;&#1082;&#1090;&#1088;&#1086;-&#1084;&#1072;&#1088;&#1082;&#1077;&#1090;.&#1088;&#1092;/product/243744/zerkalo-s-teleskopicheskoy-rukoyatkoy-avs-d30mm-l150-475mm/" TargetMode="External"/><Relationship Id="rId_hyperlink_8882" Type="http://schemas.openxmlformats.org/officeDocument/2006/relationships/hyperlink" Target="http://&#1101;&#1083;&#1077;&#1082;&#1090;&#1088;&#1086;-&#1084;&#1072;&#1088;&#1082;&#1077;&#1090;.&#1088;&#1092;/product/161283/lopatka-dvuhstoronnyaya-metallicheskaya-spudzher-170mm-rexant-12-4334/" TargetMode="External"/><Relationship Id="rId_hyperlink_8883" Type="http://schemas.openxmlformats.org/officeDocument/2006/relationships/hyperlink" Target="http://&#1101;&#1083;&#1077;&#1082;&#1090;&#1088;&#1086;-&#1084;&#1072;&#1088;&#1082;&#1077;&#1090;.&#1088;&#1092;/product/127985/lopatka-stalnaya-jm-z06-jakemy/" TargetMode="External"/><Relationship Id="rId_hyperlink_8884" Type="http://schemas.openxmlformats.org/officeDocument/2006/relationships/hyperlink" Target="http://&#1101;&#1083;&#1077;&#1082;&#1090;&#1088;&#1086;-&#1084;&#1072;&#1088;&#1082;&#1077;&#1090;.&#1088;&#1092;/product/217928/nabor-dlya-namotki-spirali-nagrevatelya-universal-tools/" TargetMode="External"/><Relationship Id="rId_hyperlink_8885" Type="http://schemas.openxmlformats.org/officeDocument/2006/relationships/hyperlink" Target="http://&#1101;&#1083;&#1077;&#1082;&#1090;&#1088;&#1086;-&#1084;&#1072;&#1088;&#1082;&#1077;&#1090;.&#1088;&#1092;/product/169375/nabor-instrumentov-jm-i82-dlya-vskrytiya-ustroystv-apple/" TargetMode="External"/><Relationship Id="rId_hyperlink_8886" Type="http://schemas.openxmlformats.org/officeDocument/2006/relationships/hyperlink" Target="http://&#1101;&#1083;&#1077;&#1082;&#1090;&#1088;&#1086;-&#1084;&#1072;&#1088;&#1082;&#1077;&#1090;.&#1088;&#1092;/product/226530/nabor-lopatok-dlya-remonta-elektroniki-3sht-jm-op07/" TargetMode="External"/><Relationship Id="rId_hyperlink_8887" Type="http://schemas.openxmlformats.org/officeDocument/2006/relationships/hyperlink" Target="http://&#1101;&#1083;&#1077;&#1082;&#1090;&#1088;&#1086;-&#1084;&#1072;&#1088;&#1082;&#1077;&#1090;.&#1088;&#1092;/product/239283/nabor-montazhnyh-instrumentov-elektrika-6sht/" TargetMode="External"/><Relationship Id="rId_hyperlink_8888" Type="http://schemas.openxmlformats.org/officeDocument/2006/relationships/hyperlink" Target="http://&#1101;&#1083;&#1077;&#1082;&#1090;&#1088;&#1086;-&#1084;&#1072;&#1088;&#1082;&#1077;&#1090;.&#1088;&#1092;/product/245899/nabor-montazhnyh-lopatok-dlya-remonta-elektroniki-3sht-170mm/" TargetMode="External"/><Relationship Id="rId_hyperlink_8889" Type="http://schemas.openxmlformats.org/officeDocument/2006/relationships/hyperlink" Target="http://&#1101;&#1083;&#1077;&#1082;&#1090;&#1088;&#1086;-&#1084;&#1072;&#1088;&#1082;&#1077;&#1090;.&#1088;&#1092;/product/169341/ekstraktor-mikroshem-s-line-e050/" TargetMode="External"/><Relationship Id="rId_hyperlink_8890" Type="http://schemas.openxmlformats.org/officeDocument/2006/relationships/hyperlink" Target="http://&#1101;&#1083;&#1077;&#1082;&#1090;&#1088;&#1086;-&#1084;&#1072;&#1088;&#1082;&#1077;&#1090;.&#1088;&#1092;/product/236915/zazhim-montazhnyy-pryamoy-160mm/" TargetMode="External"/><Relationship Id="rId_hyperlink_8891" Type="http://schemas.openxmlformats.org/officeDocument/2006/relationships/hyperlink" Target="http://&#1101;&#1083;&#1077;&#1082;&#1090;&#1088;&#1086;-&#1084;&#1072;&#1088;&#1082;&#1077;&#1090;.&#1088;&#1092;/product/221682/zazhim-montazhnyy-pryamoy-125-mm-rexant-12-4341-8/" TargetMode="External"/><Relationship Id="rId_hyperlink_8892" Type="http://schemas.openxmlformats.org/officeDocument/2006/relationships/hyperlink" Target="http://&#1101;&#1083;&#1077;&#1082;&#1090;&#1088;&#1086;-&#1084;&#1072;&#1088;&#1082;&#1077;&#1090;.&#1088;&#1092;/product/148010/nabor-pincetov-fit-s-pvh-ruchkoy-2sht-67435/" TargetMode="External"/><Relationship Id="rId_hyperlink_8893" Type="http://schemas.openxmlformats.org/officeDocument/2006/relationships/hyperlink" Target="http://&#1101;&#1083;&#1077;&#1082;&#1090;&#1088;&#1086;-&#1084;&#1072;&#1088;&#1082;&#1077;&#1090;.&#1088;&#1092;/product/235910/nabor-pincetov-jm-t11-antistaticheskiy-plastik/" TargetMode="External"/><Relationship Id="rId_hyperlink_8894" Type="http://schemas.openxmlformats.org/officeDocument/2006/relationships/hyperlink" Target="http://&#1101;&#1083;&#1077;&#1082;&#1090;&#1088;&#1086;-&#1084;&#1072;&#1088;&#1082;&#1077;&#1090;.&#1088;&#1092;/product/220174/nabor-pincetov-pn-30-pt-ino05-6sht/" TargetMode="External"/><Relationship Id="rId_hyperlink_8895" Type="http://schemas.openxmlformats.org/officeDocument/2006/relationships/hyperlink" Target="http://&#1101;&#1083;&#1077;&#1082;&#1090;&#1088;&#1086;-&#1084;&#1072;&#1088;&#1082;&#1077;&#1090;.&#1088;&#1092;/product/224142/pincet-vakuumnyy-ct-540/" TargetMode="External"/><Relationship Id="rId_hyperlink_8896" Type="http://schemas.openxmlformats.org/officeDocument/2006/relationships/hyperlink" Target="http://&#1101;&#1083;&#1077;&#1082;&#1090;&#1088;&#1086;-&#1084;&#1072;&#1088;&#1082;&#1077;&#1090;.&#1088;&#1092;/product/241173/pincet-vakuumnyy-3-smennye-nasadki-emt-201/" TargetMode="External"/><Relationship Id="rId_hyperlink_8897" Type="http://schemas.openxmlformats.org/officeDocument/2006/relationships/hyperlink" Target="http://&#1101;&#1083;&#1077;&#1082;&#1090;&#1088;&#1086;-&#1084;&#1072;&#1088;&#1082;&#1077;&#1090;.&#1088;&#1092;/product/166023/pincet-medicinskiy-pryamoy-145mm-j-16-022/" TargetMode="External"/><Relationship Id="rId_hyperlink_8898" Type="http://schemas.openxmlformats.org/officeDocument/2006/relationships/hyperlink" Target="http://&#1101;&#1083;&#1077;&#1082;&#1090;&#1088;&#1086;-&#1084;&#1072;&#1088;&#1082;&#1077;&#1090;.&#1088;&#1092;/product/166024/pincet-medicinskiy-pryamoy-150mm-j-16-184/" TargetMode="External"/><Relationship Id="rId_hyperlink_8899" Type="http://schemas.openxmlformats.org/officeDocument/2006/relationships/hyperlink" Target="http://&#1101;&#1083;&#1077;&#1082;&#1090;&#1088;&#1086;-&#1084;&#1072;&#1088;&#1082;&#1077;&#1090;.&#1088;&#1092;/product/166026/pincet-medicinskiy-uglovoy-150mm-sd-0007-05/" TargetMode="External"/><Relationship Id="rId_hyperlink_8900" Type="http://schemas.openxmlformats.org/officeDocument/2006/relationships/hyperlink" Target="http://&#1101;&#1083;&#1077;&#1082;&#1090;&#1088;&#1086;-&#1084;&#1072;&#1088;&#1082;&#1077;&#1090;.&#1088;&#1092;/product/166027/pincet-medicinskiy-uglovoy-160mm-sd-0081-00/" TargetMode="External"/><Relationship Id="rId_hyperlink_8901" Type="http://schemas.openxmlformats.org/officeDocument/2006/relationships/hyperlink" Target="http://&#1101;&#1083;&#1077;&#1082;&#1090;&#1088;&#1086;-&#1084;&#1072;&#1088;&#1082;&#1077;&#1090;.&#1088;&#1092;/product/241171/pincet-precizionnyy-instrument-dlya-tochnyh-rabot-pryamoy-140mm-emt-101/" TargetMode="External"/><Relationship Id="rId_hyperlink_8902" Type="http://schemas.openxmlformats.org/officeDocument/2006/relationships/hyperlink" Target="http://&#1101;&#1083;&#1077;&#1082;&#1090;&#1088;&#1086;-&#1084;&#1072;&#1088;&#1082;&#1077;&#1090;.&#1088;&#1092;/product/241172/pincet-precizionnyy-instrument-dlya-tochnyh-rabot-uglovoy-120mm-emt-102/" TargetMode="External"/><Relationship Id="rId_hyperlink_8903" Type="http://schemas.openxmlformats.org/officeDocument/2006/relationships/hyperlink" Target="http://&#1101;&#1083;&#1077;&#1082;&#1090;&#1088;&#1086;-&#1084;&#1072;&#1088;&#1082;&#1077;&#1090;.&#1088;&#1092;/product/241194/pincet-precizionnyy-reguliruemyy-zazhim-pryamoy-170mm-emt-104/" TargetMode="External"/><Relationship Id="rId_hyperlink_8904" Type="http://schemas.openxmlformats.org/officeDocument/2006/relationships/hyperlink" Target="http://&#1101;&#1083;&#1077;&#1082;&#1090;&#1088;&#1086;-&#1084;&#1072;&#1088;&#1082;&#1077;&#1090;.&#1088;&#1092;/product/241195/pincet-precizionnyy-reguliruemyy-zazhim-uglovoy-165mm-emt-105/" TargetMode="External"/><Relationship Id="rId_hyperlink_8905" Type="http://schemas.openxmlformats.org/officeDocument/2006/relationships/hyperlink" Target="http://&#1101;&#1083;&#1077;&#1082;&#1090;&#1088;&#1086;-&#1084;&#1072;&#1088;&#1082;&#1077;&#1090;.&#1088;&#1092;/product/223127/boks-dlya-metizov-707520mm-2780355040/" TargetMode="External"/><Relationship Id="rId_hyperlink_8906" Type="http://schemas.openxmlformats.org/officeDocument/2006/relationships/hyperlink" Target="http://&#1101;&#1083;&#1077;&#1082;&#1090;&#1088;&#1086;-&#1084;&#1072;&#1088;&#1082;&#1077;&#1090;.&#1088;&#1092;/product/223126/organayzer-24013035mm-5-yacheek-praktik-2780355062/" TargetMode="External"/><Relationship Id="rId_hyperlink_8907" Type="http://schemas.openxmlformats.org/officeDocument/2006/relationships/hyperlink" Target="http://&#1101;&#1083;&#1077;&#1082;&#1090;&#1088;&#1086;-&#1084;&#1072;&#1088;&#1082;&#1077;&#1090;.&#1088;&#1092;/product/223123/organayzer-39060-mm-praktik-66953/" TargetMode="External"/><Relationship Id="rId_hyperlink_8908" Type="http://schemas.openxmlformats.org/officeDocument/2006/relationships/hyperlink" Target="http://&#1101;&#1083;&#1077;&#1082;&#1090;&#1088;&#1086;-&#1084;&#1072;&#1088;&#1082;&#1077;&#1090;.&#1088;&#1092;/product/223120/organayzer-51060mm-praktik-78910/" TargetMode="External"/><Relationship Id="rId_hyperlink_8909" Type="http://schemas.openxmlformats.org/officeDocument/2006/relationships/hyperlink" Target="http://&#1101;&#1083;&#1077;&#1082;&#1090;&#1088;&#1086;-&#1084;&#1072;&#1088;&#1082;&#1077;&#1090;.&#1088;&#1092;/product/239293/organayzer-dlya-krepezha-265h260h160mm-lit-k-521/" TargetMode="External"/><Relationship Id="rId_hyperlink_8910" Type="http://schemas.openxmlformats.org/officeDocument/2006/relationships/hyperlink" Target="http://&#1101;&#1083;&#1077;&#1082;&#1090;&#1088;&#1086;-&#1084;&#1072;&#1088;&#1082;&#1077;&#1090;.&#1088;&#1092;/product/239288/organayzer-dlya-krepezha-475h380h160mm-lit-k-501/" TargetMode="External"/><Relationship Id="rId_hyperlink_8911" Type="http://schemas.openxmlformats.org/officeDocument/2006/relationships/hyperlink" Target="http://&#1101;&#1083;&#1077;&#1082;&#1090;&#1088;&#1086;-&#1084;&#1072;&#1088;&#1082;&#1077;&#1090;.&#1088;&#1092;/product/239289/organayzer-dlya-krepezha-475h380h160mm-lit-k-502/" TargetMode="External"/><Relationship Id="rId_hyperlink_8912" Type="http://schemas.openxmlformats.org/officeDocument/2006/relationships/hyperlink" Target="http://&#1101;&#1083;&#1077;&#1082;&#1090;&#1088;&#1086;-&#1084;&#1072;&#1088;&#1082;&#1077;&#1090;.&#1088;&#1092;/product/239290/organayzer-dlya-krepezha-475h380h160mm-lit-k-503/" TargetMode="External"/><Relationship Id="rId_hyperlink_8913" Type="http://schemas.openxmlformats.org/officeDocument/2006/relationships/hyperlink" Target="http://&#1101;&#1083;&#1077;&#1082;&#1090;&#1088;&#1086;-&#1084;&#1072;&#1088;&#1082;&#1077;&#1090;.&#1088;&#1092;/product/239292/organayzer-dlya-krepezha-475h380h160mm-lit-k-505/" TargetMode="External"/><Relationship Id="rId_hyperlink_8914" Type="http://schemas.openxmlformats.org/officeDocument/2006/relationships/hyperlink" Target="http://&#1101;&#1083;&#1077;&#1082;&#1090;&#1088;&#1086;-&#1084;&#1072;&#1088;&#1082;&#1077;&#1090;.&#1088;&#1092;/product/238686/yaschik-dlya-krepezha-organayzer-2-h-storonniy-17510646-sm-rossiya/" TargetMode="External"/><Relationship Id="rId_hyperlink_8915" Type="http://schemas.openxmlformats.org/officeDocument/2006/relationships/hyperlink" Target="http://&#1101;&#1083;&#1077;&#1082;&#1090;&#1088;&#1086;-&#1084;&#1072;&#1088;&#1082;&#1077;&#1090;.&#1088;&#1092;/product/129807/yaschik-dlya-krepezha-organayzer-2-h-storonniy-2952276-sm-rossiya/" TargetMode="External"/><Relationship Id="rId_hyperlink_8916" Type="http://schemas.openxmlformats.org/officeDocument/2006/relationships/hyperlink" Target="http://&#1101;&#1083;&#1077;&#1082;&#1090;&#1088;&#1086;-&#1084;&#1072;&#1088;&#1082;&#1077;&#1090;.&#1088;&#1092;/product/129808/yaschik-dlya-krepezha-organayzer-prozrachnyy-10-2451845-sm-65643-kitay/" TargetMode="External"/><Relationship Id="rId_hyperlink_8917" Type="http://schemas.openxmlformats.org/officeDocument/2006/relationships/hyperlink" Target="http://&#1101;&#1083;&#1077;&#1082;&#1090;&#1088;&#1086;-&#1084;&#1072;&#1088;&#1082;&#1077;&#1090;.&#1088;&#1092;/product/129809/yaschik-dlya-krepezha-organayzer-prozrachnyy-10-27518542-sm-65641/" TargetMode="External"/><Relationship Id="rId_hyperlink_8918" Type="http://schemas.openxmlformats.org/officeDocument/2006/relationships/hyperlink" Target="http://&#1101;&#1083;&#1077;&#1082;&#1090;&#1088;&#1086;-&#1084;&#1072;&#1088;&#1082;&#1077;&#1090;.&#1088;&#1092;/product/238685/yaschik-dlya-krepezha-organayzer-prozrachnyy-105-27218sm-65642-kitay/" TargetMode="External"/><Relationship Id="rId_hyperlink_8919" Type="http://schemas.openxmlformats.org/officeDocument/2006/relationships/hyperlink" Target="http://&#1101;&#1083;&#1077;&#1082;&#1090;&#1088;&#1086;-&#1084;&#1072;&#1088;&#1082;&#1077;&#1090;.&#1088;&#1092;/product/238688/yaschik-dlya-krepezha-organayzer-semnye-yacheyki-165-42533060mm-rossiya/" TargetMode="External"/><Relationship Id="rId_hyperlink_8920" Type="http://schemas.openxmlformats.org/officeDocument/2006/relationships/hyperlink" Target="http://&#1101;&#1083;&#1077;&#1082;&#1090;&#1088;&#1086;-&#1084;&#1072;&#1088;&#1082;&#1077;&#1090;.&#1088;&#1092;/product/158956/yaschik-dlya-elektroinstrumenta-340-mm-chernyy-78361-praktik/" TargetMode="External"/><Relationship Id="rId_hyperlink_8921" Type="http://schemas.openxmlformats.org/officeDocument/2006/relationships/hyperlink" Target="http://&#1101;&#1083;&#1077;&#1082;&#1090;&#1088;&#1086;-&#1084;&#1072;&#1088;&#1082;&#1077;&#1090;.&#1088;&#1092;/product/229873/organayzer-dlya-instrumenta-oi-1-40-karmanov-580h340-tdm-sq1032-0105/" TargetMode="External"/><Relationship Id="rId_hyperlink_8922" Type="http://schemas.openxmlformats.org/officeDocument/2006/relationships/hyperlink" Target="http://&#1101;&#1083;&#1077;&#1082;&#1090;&#1088;&#1086;-&#1084;&#1072;&#1088;&#1082;&#1077;&#1090;.&#1088;&#1092;/product/232098/sumka-na-poyas-spark-lux-019/" TargetMode="External"/><Relationship Id="rId_hyperlink_8923" Type="http://schemas.openxmlformats.org/officeDocument/2006/relationships/hyperlink" Target="http://&#1101;&#1083;&#1077;&#1082;&#1090;&#1088;&#1086;-&#1084;&#1072;&#1088;&#1082;&#1077;&#1090;.&#1088;&#1092;/product/232099/sumka-na-poyas-spark-lux-029/" TargetMode="External"/><Relationship Id="rId_hyperlink_8924" Type="http://schemas.openxmlformats.org/officeDocument/2006/relationships/hyperlink" Target="http://&#1101;&#1083;&#1077;&#1082;&#1090;&#1088;&#1086;-&#1084;&#1072;&#1088;&#1082;&#1077;&#1090;.&#1088;&#1092;/product/240656/sumka-na-poyas-x-pert-bt-51-c-karmanami/" TargetMode="External"/><Relationship Id="rId_hyperlink_8925" Type="http://schemas.openxmlformats.org/officeDocument/2006/relationships/hyperlink" Target="http://&#1101;&#1083;&#1077;&#1082;&#1090;&#1088;&#1086;-&#1084;&#1072;&#1088;&#1082;&#1077;&#1090;.&#1088;&#1092;/product/240657/sumka-na-poyas-x-pert-bt-52-c-karmanami/" TargetMode="External"/><Relationship Id="rId_hyperlink_8926" Type="http://schemas.openxmlformats.org/officeDocument/2006/relationships/hyperlink" Target="http://&#1101;&#1083;&#1077;&#1082;&#1090;&#1088;&#1086;-&#1084;&#1072;&#1088;&#1082;&#1077;&#1090;.&#1088;&#1092;/product/240658/sumka-na-poyas-x-pert-bt-55-c-karmanami/" TargetMode="External"/><Relationship Id="rId_hyperlink_8927" Type="http://schemas.openxmlformats.org/officeDocument/2006/relationships/hyperlink" Target="http://&#1101;&#1083;&#1077;&#1082;&#1090;&#1088;&#1086;-&#1084;&#1072;&#1088;&#1082;&#1077;&#1090;.&#1088;&#1092;/product/232344/yaschik-dlya-instrumenta-tundra-16-422h225h20-sm-plastikovyy-podvizhnyy-lotok-zaschelki/" TargetMode="External"/><Relationship Id="rId_hyperlink_8928" Type="http://schemas.openxmlformats.org/officeDocument/2006/relationships/hyperlink" Target="http://&#1101;&#1083;&#1077;&#1082;&#1090;&#1088;&#1086;-&#1084;&#1072;&#1088;&#1082;&#1077;&#1090;.&#1088;&#1092;/product/243403/yaschik-dlya-instrumenta-metallzamki-stalnye-stenki-lit-q17-408x195x185mm/" TargetMode="External"/><Relationship Id="rId_hyperlink_8929" Type="http://schemas.openxmlformats.org/officeDocument/2006/relationships/hyperlink" Target="http://&#1101;&#1083;&#1077;&#1082;&#1090;&#1088;&#1086;-&#1084;&#1072;&#1088;&#1082;&#1077;&#1090;.&#1088;&#1092;/product/239110/yaschik-dlya-instrumenta-plastikovyy-lit-h13-s-330x150x144mm/" TargetMode="External"/><Relationship Id="rId_hyperlink_8930" Type="http://schemas.openxmlformats.org/officeDocument/2006/relationships/hyperlink" Target="http://&#1101;&#1083;&#1077;&#1082;&#1090;&#1088;&#1086;-&#1084;&#1072;&#1088;&#1082;&#1077;&#1090;.&#1088;&#1092;/product/239112/yaschik-dlya-instrumenta-plastikovyy-lit-h15-s-370x188x181mm/" TargetMode="External"/><Relationship Id="rId_hyperlink_8931" Type="http://schemas.openxmlformats.org/officeDocument/2006/relationships/hyperlink" Target="http://&#1101;&#1083;&#1077;&#1082;&#1090;&#1088;&#1086;-&#1084;&#1072;&#1088;&#1082;&#1077;&#1090;.&#1088;&#1092;/product/170612/akkumulyator-camelion-r03-300mah-ni-cd-bl-2-24/" TargetMode="External"/><Relationship Id="rId_hyperlink_8932" Type="http://schemas.openxmlformats.org/officeDocument/2006/relationships/hyperlink" Target="http://&#1101;&#1083;&#1077;&#1082;&#1090;&#1088;&#1086;-&#1084;&#1072;&#1088;&#1082;&#1077;&#1090;.&#1088;&#1092;/product/170613/akkumulyator-camelion-r03-600mah-ni-mh-bl-2-24/" TargetMode="External"/><Relationship Id="rId_hyperlink_8933" Type="http://schemas.openxmlformats.org/officeDocument/2006/relationships/hyperlink" Target="http://&#1101;&#1083;&#1077;&#1082;&#1090;&#1088;&#1086;-&#1084;&#1072;&#1088;&#1082;&#1077;&#1090;.&#1088;&#1092;/product/170617/akkumulyator-camelion-r03-1000mah-ni-mh-bl-2-24/" TargetMode="External"/><Relationship Id="rId_hyperlink_8934" Type="http://schemas.openxmlformats.org/officeDocument/2006/relationships/hyperlink" Target="http://&#1101;&#1083;&#1077;&#1082;&#1090;&#1088;&#1086;-&#1084;&#1072;&#1088;&#1082;&#1077;&#1090;.&#1088;&#1092;/product/229904/akkumulyator-gp-r03-400mah-ni-mh-bl-2-predzaryazhennye-20/" TargetMode="External"/><Relationship Id="rId_hyperlink_8935" Type="http://schemas.openxmlformats.org/officeDocument/2006/relationships/hyperlink" Target="http://&#1101;&#1083;&#1077;&#1082;&#1090;&#1088;&#1086;-&#1084;&#1072;&#1088;&#1082;&#1077;&#1090;.&#1088;&#1092;/product/222700/akkumulyator-gp-r03-650mah-ni-mh-bl-2/" TargetMode="External"/><Relationship Id="rId_hyperlink_8936" Type="http://schemas.openxmlformats.org/officeDocument/2006/relationships/hyperlink" Target="http://&#1101;&#1083;&#1077;&#1082;&#1090;&#1088;&#1086;-&#1084;&#1072;&#1088;&#1082;&#1077;&#1090;.&#1088;&#1092;/product/131816/akkumulyator-gp-r03-750mah-ni-mh-bl-2-20/" TargetMode="External"/><Relationship Id="rId_hyperlink_8937" Type="http://schemas.openxmlformats.org/officeDocument/2006/relationships/hyperlink" Target="http://&#1101;&#1083;&#1077;&#1082;&#1090;&#1088;&#1086;-&#1084;&#1072;&#1088;&#1082;&#1077;&#1090;.&#1088;&#1092;/product/131806/akkumulyator-gp-r03-850mah-ni-mh-bl-2-20/" TargetMode="External"/><Relationship Id="rId_hyperlink_8938" Type="http://schemas.openxmlformats.org/officeDocument/2006/relationships/hyperlink" Target="http://&#1101;&#1083;&#1077;&#1082;&#1090;&#1088;&#1086;-&#1084;&#1072;&#1088;&#1082;&#1077;&#1090;.&#1088;&#1092;/product/241328/akkumulyator-gp-r03-850mah-ni-mh-recyko-zaryazhennye-bl-2-20/" TargetMode="External"/><Relationship Id="rId_hyperlink_8939" Type="http://schemas.openxmlformats.org/officeDocument/2006/relationships/hyperlink" Target="http://&#1101;&#1083;&#1077;&#1082;&#1090;&#1088;&#1086;-&#1084;&#1072;&#1088;&#1082;&#1077;&#1090;.&#1088;&#1092;/product/154041/akkumulyator-gp-r03-950mah-ni-mh-bl-2-20/" TargetMode="External"/><Relationship Id="rId_hyperlink_8940" Type="http://schemas.openxmlformats.org/officeDocument/2006/relationships/hyperlink" Target="http://&#1101;&#1083;&#1077;&#1082;&#1090;&#1088;&#1086;-&#1084;&#1072;&#1088;&#1082;&#1077;&#1090;.&#1088;&#1092;/product/191138/akkumulyator-gp-r03-1000mah-ni-mh-bl-2-20/" TargetMode="External"/><Relationship Id="rId_hyperlink_8941" Type="http://schemas.openxmlformats.org/officeDocument/2006/relationships/hyperlink" Target="http://&#1101;&#1083;&#1077;&#1082;&#1090;&#1088;&#1086;-&#1084;&#1072;&#1088;&#1082;&#1077;&#1090;.&#1088;&#1092;/product/131814/akkumulyator-gp-r03-650mah-ni-mh-bl-2-20/" TargetMode="External"/><Relationship Id="rId_hyperlink_8942" Type="http://schemas.openxmlformats.org/officeDocument/2006/relationships/hyperlink" Target="http://&#1101;&#1083;&#1077;&#1082;&#1090;&#1088;&#1086;-&#1084;&#1072;&#1088;&#1082;&#1077;&#1090;.&#1088;&#1092;/product/236902/akkumulyator-robiton-dect-hr03-550mah-ni-mh-bl-2-dlya-radiotelefonov/" TargetMode="External"/><Relationship Id="rId_hyperlink_8943" Type="http://schemas.openxmlformats.org/officeDocument/2006/relationships/hyperlink" Target="http://&#1101;&#1083;&#1077;&#1082;&#1090;&#1088;&#1086;-&#1084;&#1072;&#1088;&#1082;&#1077;&#1090;.&#1088;&#1092;/product/234083/akkumulyator-robiton-r03-900mah-ni-mh-bl-2/" TargetMode="External"/><Relationship Id="rId_hyperlink_8944" Type="http://schemas.openxmlformats.org/officeDocument/2006/relationships/hyperlink" Target="http://&#1101;&#1083;&#1077;&#1082;&#1090;&#1088;&#1086;-&#1084;&#1072;&#1088;&#1082;&#1077;&#1090;.&#1088;&#1092;/product/234084/akkumulyator-robiton-r03-1100mah-ni-mh-bl-2/" TargetMode="External"/><Relationship Id="rId_hyperlink_8945" Type="http://schemas.openxmlformats.org/officeDocument/2006/relationships/hyperlink" Target="http://&#1101;&#1083;&#1077;&#1082;&#1090;&#1088;&#1086;-&#1084;&#1072;&#1088;&#1082;&#1077;&#1090;.&#1088;&#1092;/product/234856/akkumulyator-robiton-r03-1100mah-ni-mh-sr-2/" TargetMode="External"/><Relationship Id="rId_hyperlink_8946" Type="http://schemas.openxmlformats.org/officeDocument/2006/relationships/hyperlink" Target="http://&#1101;&#1083;&#1077;&#1082;&#1090;&#1088;&#1086;-&#1084;&#1072;&#1088;&#1082;&#1077;&#1090;.&#1088;&#1092;/product/237862/akkumulyator-robiton-siberia-r03-800mah-ni-mh-bl-2-nizkotemperaturnye/" TargetMode="External"/><Relationship Id="rId_hyperlink_8947" Type="http://schemas.openxmlformats.org/officeDocument/2006/relationships/hyperlink" Target="http://&#1101;&#1083;&#1077;&#1082;&#1090;&#1088;&#1086;-&#1084;&#1072;&#1088;&#1082;&#1077;&#1090;.&#1088;&#1092;/product/241638/akkumulyator-robiton-solar-r03-400mah-ni-mh-bl-2/" TargetMode="External"/><Relationship Id="rId_hyperlink_8948" Type="http://schemas.openxmlformats.org/officeDocument/2006/relationships/hyperlink" Target="http://&#1101;&#1083;&#1077;&#1082;&#1090;&#1088;&#1086;-&#1084;&#1072;&#1088;&#1082;&#1077;&#1090;.&#1088;&#1092;/product/147642/akkumulyator-smartbuy-r03-950mah-bl-2-24240/" TargetMode="External"/><Relationship Id="rId_hyperlink_8949" Type="http://schemas.openxmlformats.org/officeDocument/2006/relationships/hyperlink" Target="http://&#1101;&#1083;&#1077;&#1082;&#1090;&#1088;&#1086;-&#1084;&#1072;&#1088;&#1082;&#1077;&#1090;.&#1088;&#1092;/product/246036/akkumulyator-kosmos-r03-aaa-li-ion-750mach-15v-bl-4-port-usb-c-dlya-zaryadki-kabel-v-komplekte/" TargetMode="External"/><Relationship Id="rId_hyperlink_8950" Type="http://schemas.openxmlformats.org/officeDocument/2006/relationships/hyperlink" Target="http://&#1101;&#1083;&#1077;&#1082;&#1090;&#1088;&#1086;-&#1084;&#1072;&#1088;&#1082;&#1077;&#1090;.&#1088;&#1092;/product/128949/akkumulyator-camelion-r06-600mah-ni-cd-bl-2-24/" TargetMode="External"/><Relationship Id="rId_hyperlink_8951" Type="http://schemas.openxmlformats.org/officeDocument/2006/relationships/hyperlink" Target="http://&#1101;&#1083;&#1077;&#1082;&#1090;&#1088;&#1086;-&#1084;&#1072;&#1088;&#1082;&#1077;&#1090;.&#1088;&#1092;/product/128950/akkumulyator-camelion-r06-800mah-ni-cd-bl-2-24/" TargetMode="External"/><Relationship Id="rId_hyperlink_8952" Type="http://schemas.openxmlformats.org/officeDocument/2006/relationships/hyperlink" Target="http://&#1101;&#1083;&#1077;&#1082;&#1090;&#1088;&#1086;-&#1084;&#1072;&#1088;&#1082;&#1077;&#1090;.&#1088;&#1092;/product/128951/akkumulyator-camelion-r06-1000mah-ni-cd-bl-2-24/" TargetMode="External"/><Relationship Id="rId_hyperlink_8953" Type="http://schemas.openxmlformats.org/officeDocument/2006/relationships/hyperlink" Target="http://&#1101;&#1083;&#1077;&#1082;&#1090;&#1088;&#1086;-&#1084;&#1072;&#1088;&#1082;&#1077;&#1090;.&#1088;&#1092;/product/128952/akkumulyator-camelion-r06-1500mah-ni-mh-bl-2-24/" TargetMode="External"/><Relationship Id="rId_hyperlink_8954" Type="http://schemas.openxmlformats.org/officeDocument/2006/relationships/hyperlink" Target="http://&#1101;&#1083;&#1077;&#1082;&#1090;&#1088;&#1086;-&#1084;&#1072;&#1088;&#1082;&#1077;&#1090;.&#1088;&#1092;/product/128953/akkumulyator-camelion-r06-1800mah-ni-mh-bl-2-24/" TargetMode="External"/><Relationship Id="rId_hyperlink_8955" Type="http://schemas.openxmlformats.org/officeDocument/2006/relationships/hyperlink" Target="http://&#1101;&#1083;&#1077;&#1082;&#1090;&#1088;&#1086;-&#1084;&#1072;&#1088;&#1082;&#1077;&#1090;.&#1088;&#1092;/product/128956/akkumulyator-camelion-r06-2300mah-ni-mh-bl-2-24/" TargetMode="External"/><Relationship Id="rId_hyperlink_8956" Type="http://schemas.openxmlformats.org/officeDocument/2006/relationships/hyperlink" Target="http://&#1101;&#1083;&#1077;&#1082;&#1090;&#1088;&#1086;-&#1084;&#1072;&#1088;&#1082;&#1077;&#1090;.&#1088;&#1092;/product/154997/akkumulyator-camelion-r06-2500mah-ni-mh-bl-2-24/" TargetMode="External"/><Relationship Id="rId_hyperlink_8957" Type="http://schemas.openxmlformats.org/officeDocument/2006/relationships/hyperlink" Target="http://&#1101;&#1083;&#1077;&#1082;&#1090;&#1088;&#1086;-&#1084;&#1072;&#1088;&#1082;&#1077;&#1090;.&#1088;&#1092;/product/170610/akkumulyator-camelion-r06-2700mah-ni-mh-bl-2-24/" TargetMode="External"/><Relationship Id="rId_hyperlink_8958" Type="http://schemas.openxmlformats.org/officeDocument/2006/relationships/hyperlink" Target="http://&#1101;&#1083;&#1077;&#1082;&#1090;&#1088;&#1086;-&#1084;&#1072;&#1088;&#1082;&#1077;&#1090;.&#1088;&#1092;/product/131804/akkumulyator-gp-r06-1000mah-ni-cd-bl-2/" TargetMode="External"/><Relationship Id="rId_hyperlink_8959" Type="http://schemas.openxmlformats.org/officeDocument/2006/relationships/hyperlink" Target="http://&#1101;&#1083;&#1077;&#1082;&#1090;&#1088;&#1086;-&#1084;&#1072;&#1088;&#1082;&#1077;&#1090;.&#1088;&#1092;/product/131796/akkumulyator-gp-r06-1300mah-ni-mh-bl-2/" TargetMode="External"/><Relationship Id="rId_hyperlink_8960" Type="http://schemas.openxmlformats.org/officeDocument/2006/relationships/hyperlink" Target="http://&#1101;&#1083;&#1077;&#1082;&#1090;&#1088;&#1086;-&#1084;&#1072;&#1088;&#1082;&#1077;&#1090;.&#1088;&#1092;/product/136466/akkumulyator-gp-r06-1600mah-ni-mh-bl-2/" TargetMode="External"/><Relationship Id="rId_hyperlink_8961" Type="http://schemas.openxmlformats.org/officeDocument/2006/relationships/hyperlink" Target="http://&#1101;&#1083;&#1077;&#1082;&#1090;&#1088;&#1086;-&#1084;&#1072;&#1088;&#1082;&#1077;&#1090;.&#1088;&#1092;/product/131807/akkumulyator-gp-r06-1800mah-ni-mh-bl-2/" TargetMode="External"/><Relationship Id="rId_hyperlink_8962" Type="http://schemas.openxmlformats.org/officeDocument/2006/relationships/hyperlink" Target="http://&#1101;&#1083;&#1077;&#1082;&#1090;&#1088;&#1086;-&#1084;&#1072;&#1088;&#1082;&#1077;&#1090;.&#1088;&#1092;/product/131802/akkumulyator-gp-r06-2100mah-ni-mh-bl-2-20/" TargetMode="External"/><Relationship Id="rId_hyperlink_8963" Type="http://schemas.openxmlformats.org/officeDocument/2006/relationships/hyperlink" Target="http://&#1101;&#1083;&#1077;&#1082;&#1090;&#1088;&#1086;-&#1084;&#1072;&#1088;&#1082;&#1077;&#1090;.&#1088;&#1092;/product/222466/akkumulyator-gp-r06-2100mah-recyko-zaryazhennye-bl-2-20/" TargetMode="External"/><Relationship Id="rId_hyperlink_8964" Type="http://schemas.openxmlformats.org/officeDocument/2006/relationships/hyperlink" Target="http://&#1101;&#1083;&#1077;&#1082;&#1090;&#1088;&#1086;-&#1084;&#1072;&#1088;&#1082;&#1077;&#1090;.&#1088;&#1092;/product/131805/akkumulyator-gp-r06-2300mah-ni-mh-bl-2-20/" TargetMode="External"/><Relationship Id="rId_hyperlink_8965" Type="http://schemas.openxmlformats.org/officeDocument/2006/relationships/hyperlink" Target="http://&#1101;&#1083;&#1077;&#1082;&#1090;&#1088;&#1086;-&#1084;&#1072;&#1088;&#1082;&#1077;&#1090;.&#1088;&#1092;/product/131809/akkumulyator-gp-r06-2700mah-ni-mh-bl-2-20/" TargetMode="External"/><Relationship Id="rId_hyperlink_8966" Type="http://schemas.openxmlformats.org/officeDocument/2006/relationships/hyperlink" Target="http://&#1101;&#1083;&#1077;&#1082;&#1090;&#1088;&#1086;-&#1084;&#1072;&#1088;&#1082;&#1077;&#1090;.&#1088;&#1092;/product/236903/akkumulyator-robiton-dect-hr06-1300mah-ni-mh-bl-2-dlya-radiotelefonov/" TargetMode="External"/><Relationship Id="rId_hyperlink_8967" Type="http://schemas.openxmlformats.org/officeDocument/2006/relationships/hyperlink" Target="http://&#1101;&#1083;&#1077;&#1082;&#1090;&#1088;&#1086;-&#1084;&#1072;&#1088;&#1082;&#1077;&#1090;.&#1088;&#1092;/product/233662/akkumulyator-robiton-r06-1000mah-ni-mh-bl-4/" TargetMode="External"/><Relationship Id="rId_hyperlink_8968" Type="http://schemas.openxmlformats.org/officeDocument/2006/relationships/hyperlink" Target="http://&#1101;&#1083;&#1077;&#1082;&#1090;&#1088;&#1086;-&#1084;&#1072;&#1088;&#1082;&#1077;&#1090;.&#1088;&#1092;/product/233664/akkumulyator-robiton-r06-1800mah-ni-mh-bl-2/" TargetMode="External"/><Relationship Id="rId_hyperlink_8969" Type="http://schemas.openxmlformats.org/officeDocument/2006/relationships/hyperlink" Target="http://&#1101;&#1083;&#1077;&#1082;&#1090;&#1088;&#1086;-&#1084;&#1072;&#1088;&#1082;&#1077;&#1090;.&#1088;&#1092;/product/233665/akkumulyator-robiton-r06-2200mah-ni-mh-bl-2/" TargetMode="External"/><Relationship Id="rId_hyperlink_8970" Type="http://schemas.openxmlformats.org/officeDocument/2006/relationships/hyperlink" Target="http://&#1101;&#1083;&#1077;&#1082;&#1090;&#1088;&#1086;-&#1084;&#1072;&#1088;&#1082;&#1077;&#1090;.&#1088;&#1092;/product/233666/akkumulyator-robiton-r06-2500mah-ni-mh-bl-2/" TargetMode="External"/><Relationship Id="rId_hyperlink_8971" Type="http://schemas.openxmlformats.org/officeDocument/2006/relationships/hyperlink" Target="http://&#1101;&#1083;&#1077;&#1082;&#1090;&#1088;&#1086;-&#1084;&#1072;&#1088;&#1082;&#1077;&#1090;.&#1088;&#1092;/product/236905/akkumulyator-robiton-r06-2850mah-ni-mh-bl-2/" TargetMode="External"/><Relationship Id="rId_hyperlink_8972" Type="http://schemas.openxmlformats.org/officeDocument/2006/relationships/hyperlink" Target="http://&#1101;&#1083;&#1077;&#1082;&#1090;&#1088;&#1086;-&#1084;&#1072;&#1088;&#1082;&#1077;&#1090;.&#1088;&#1092;/product/237863/akkumulyator-robiton-siberia-r06-2000mah-ni-mh-bl-2-nizkotemperaturnye/" TargetMode="External"/><Relationship Id="rId_hyperlink_8973" Type="http://schemas.openxmlformats.org/officeDocument/2006/relationships/hyperlink" Target="http://&#1101;&#1083;&#1077;&#1082;&#1090;&#1088;&#1086;-&#1084;&#1072;&#1088;&#1082;&#1077;&#1090;.&#1088;&#1092;/product/239197/akkumulyator-robiton-solar-r06-600mah-ni-mh-bl-2/" TargetMode="External"/><Relationship Id="rId_hyperlink_8974" Type="http://schemas.openxmlformats.org/officeDocument/2006/relationships/hyperlink" Target="http://&#1101;&#1083;&#1077;&#1082;&#1090;&#1088;&#1086;-&#1084;&#1072;&#1088;&#1082;&#1077;&#1090;.&#1088;&#1092;/product/239333/akkumulyator-smartbuy-r06-1600mah-bl-2/" TargetMode="External"/><Relationship Id="rId_hyperlink_8975" Type="http://schemas.openxmlformats.org/officeDocument/2006/relationships/hyperlink" Target="http://&#1101;&#1083;&#1077;&#1082;&#1090;&#1088;&#1086;-&#1084;&#1072;&#1088;&#1082;&#1077;&#1090;.&#1088;&#1092;/product/239331/akkumulyator-smartbuy-r06-2100mah-bl-2/" TargetMode="External"/><Relationship Id="rId_hyperlink_8976" Type="http://schemas.openxmlformats.org/officeDocument/2006/relationships/hyperlink" Target="http://&#1101;&#1083;&#1077;&#1082;&#1090;&#1088;&#1086;-&#1084;&#1072;&#1088;&#1082;&#1077;&#1090;.&#1088;&#1092;/product/147640/akkumulyator-smartbuy-r06-2500mah-bl-2/" TargetMode="External"/><Relationship Id="rId_hyperlink_8977" Type="http://schemas.openxmlformats.org/officeDocument/2006/relationships/hyperlink" Target="http://&#1101;&#1083;&#1077;&#1082;&#1090;&#1088;&#1086;-&#1084;&#1072;&#1088;&#1082;&#1077;&#1090;.&#1088;&#1092;/product/127608/akkumulyator-smartbuy-r06-2700mah-bl-2/" TargetMode="External"/><Relationship Id="rId_hyperlink_8978" Type="http://schemas.openxmlformats.org/officeDocument/2006/relationships/hyperlink" Target="http://&#1101;&#1083;&#1077;&#1082;&#1090;&#1088;&#1086;-&#1084;&#1072;&#1088;&#1082;&#1077;&#1090;.&#1088;&#1092;/product/245678/akkumulyator-kosmos-r06-aa-li-ion-2600mach-15v-bl-4-port-usb-c-dlya-zaryadki-kabel-v-komplekte/" TargetMode="External"/><Relationship Id="rId_hyperlink_8979" Type="http://schemas.openxmlformats.org/officeDocument/2006/relationships/hyperlink" Target="http://&#1101;&#1083;&#1077;&#1082;&#1090;&#1088;&#1086;-&#1084;&#1072;&#1088;&#1082;&#1077;&#1090;.&#1088;&#1092;/product/248129/akkumulyator-signal-r06-aa-li-ion-1200mach-15v-port-type-c-dlya-zaryadki-bl-2/" TargetMode="External"/><Relationship Id="rId_hyperlink_8980" Type="http://schemas.openxmlformats.org/officeDocument/2006/relationships/hyperlink" Target="http://&#1101;&#1083;&#1077;&#1082;&#1090;&#1088;&#1086;-&#1084;&#1072;&#1088;&#1082;&#1077;&#1090;.&#1088;&#1092;/product/232948/akkumulyator-robiton-6f22-200mh9-bl1/" TargetMode="External"/><Relationship Id="rId_hyperlink_8981" Type="http://schemas.openxmlformats.org/officeDocument/2006/relationships/hyperlink" Target="http://&#1101;&#1083;&#1077;&#1082;&#1090;&#1088;&#1086;-&#1084;&#1072;&#1088;&#1082;&#1077;&#1090;.&#1088;&#1092;/product/232947/akkumulyator-robiton-hr20-7000mhd-sr2-upak10/" TargetMode="External"/><Relationship Id="rId_hyperlink_8982" Type="http://schemas.openxmlformats.org/officeDocument/2006/relationships/hyperlink" Target="http://&#1101;&#1083;&#1077;&#1082;&#1090;&#1088;&#1086;-&#1084;&#1072;&#1088;&#1082;&#1077;&#1090;.&#1088;&#1092;/product/248377/akkumulyator-kosmos-r20-li-ion-8000mach-15v-bl-2-port-usb-c-dlya-zaryadki-kabel-v-komplekte/" TargetMode="External"/><Relationship Id="rId_hyperlink_8983" Type="http://schemas.openxmlformats.org/officeDocument/2006/relationships/hyperlink" Target="http://&#1101;&#1083;&#1077;&#1082;&#1090;&#1088;&#1086;-&#1084;&#1072;&#1088;&#1082;&#1077;&#1090;.&#1088;&#1092;/product/178033/akkumulyator-45sc-1200mah-12b-ni-cd-standart-2334-dlya-shurupovertov-et-d-45sc1200/" TargetMode="External"/><Relationship Id="rId_hyperlink_8984" Type="http://schemas.openxmlformats.org/officeDocument/2006/relationships/hyperlink" Target="http://&#1101;&#1083;&#1077;&#1082;&#1090;&#1088;&#1086;-&#1084;&#1072;&#1088;&#1082;&#1077;&#1090;.&#1088;&#1092;/product/229593/akkumulyator-45sc-1300mah-12b-ni-cd-dlya-remonta-akb-shurupoverta-1213/" TargetMode="External"/><Relationship Id="rId_hyperlink_8985" Type="http://schemas.openxmlformats.org/officeDocument/2006/relationships/hyperlink" Target="http://&#1101;&#1083;&#1077;&#1082;&#1090;&#1088;&#1086;-&#1084;&#1072;&#1088;&#1082;&#1077;&#1090;.&#1088;&#1092;/product/229594/akkumulyator-45sc-1500mah-12b-ni-cd-dlya-remonta-akb-shurupoverta-010198m121533/" TargetMode="External"/><Relationship Id="rId_hyperlink_8986" Type="http://schemas.openxmlformats.org/officeDocument/2006/relationships/hyperlink" Target="http://&#1101;&#1083;&#1077;&#1082;&#1090;&#1088;&#1086;-&#1084;&#1072;&#1088;&#1082;&#1077;&#1090;.&#1088;&#1092;/product/229596/akkumulyator-45sc-2000mah-12b-ni-cd-dlya-remonta-akb-shurupoverta-010198m122033/" TargetMode="External"/><Relationship Id="rId_hyperlink_8987" Type="http://schemas.openxmlformats.org/officeDocument/2006/relationships/hyperlink" Target="http://&#1101;&#1083;&#1077;&#1082;&#1090;&#1088;&#1086;-&#1084;&#1072;&#1088;&#1082;&#1077;&#1090;.&#1088;&#1092;/product/148123/akkumulyator-45sc-2000mah-12v-ni-mh-karton-vysokotokovyy-minamoto-mh-2000schp/" TargetMode="External"/><Relationship Id="rId_hyperlink_8988" Type="http://schemas.openxmlformats.org/officeDocument/2006/relationships/hyperlink" Target="http://&#1101;&#1083;&#1077;&#1082;&#1090;&#1088;&#1086;-&#1084;&#1072;&#1088;&#1082;&#1077;&#1090;.&#1088;&#1092;/product/219568/akkumulyator-ep-d-sc2000-standart/" TargetMode="External"/><Relationship Id="rId_hyperlink_8989" Type="http://schemas.openxmlformats.org/officeDocument/2006/relationships/hyperlink" Target="http://&#1101;&#1083;&#1077;&#1082;&#1090;&#1088;&#1086;-&#1084;&#1072;&#1088;&#1082;&#1077;&#1090;.&#1088;&#1092;/product/225118/akkumulyator-et-d-45sc1400p-2334-1400mah/" TargetMode="External"/><Relationship Id="rId_hyperlink_8990" Type="http://schemas.openxmlformats.org/officeDocument/2006/relationships/hyperlink" Target="http://&#1101;&#1083;&#1077;&#1082;&#1090;&#1088;&#1086;-&#1084;&#1072;&#1088;&#1082;&#1077;&#1090;.&#1088;&#1092;/product/225119/akkumulyator-et-d-sc1300-standart-2343-1300mah-dlya-shurupovertov/" TargetMode="External"/><Relationship Id="rId_hyperlink_8991" Type="http://schemas.openxmlformats.org/officeDocument/2006/relationships/hyperlink" Target="http://&#1101;&#1083;&#1077;&#1082;&#1090;&#1088;&#1086;-&#1084;&#1072;&#1088;&#1082;&#1077;&#1090;.&#1088;&#1092;/product/238735/akkumulyator-et-d-sc1800hp-2343-1800mah/" TargetMode="External"/><Relationship Id="rId_hyperlink_8992" Type="http://schemas.openxmlformats.org/officeDocument/2006/relationships/hyperlink" Target="http://&#1101;&#1083;&#1077;&#1082;&#1090;&#1088;&#1086;-&#1084;&#1072;&#1088;&#1082;&#1077;&#1090;.&#1088;&#1092;/product/238396/akkumulyator-ext-rc-4808sm-48v-800mah-ni-cd/" TargetMode="External"/><Relationship Id="rId_hyperlink_8993" Type="http://schemas.openxmlformats.org/officeDocument/2006/relationships/hyperlink" Target="http://&#1101;&#1083;&#1077;&#1082;&#1090;&#1088;&#1086;-&#1084;&#1072;&#1088;&#1082;&#1077;&#1090;.&#1088;&#1092;/product/238398/akkumulyator-ext-rc-9608-96v-800mah-ni-cd/" TargetMode="External"/><Relationship Id="rId_hyperlink_8994" Type="http://schemas.openxmlformats.org/officeDocument/2006/relationships/hyperlink" Target="http://&#1101;&#1083;&#1077;&#1082;&#1090;&#1088;&#1086;-&#1084;&#1072;&#1088;&#1082;&#1077;&#1090;.&#1088;&#1092;/product/232821/akkumulyator-h-12aaa240-240mah-et/" TargetMode="External"/><Relationship Id="rId_hyperlink_8995" Type="http://schemas.openxmlformats.org/officeDocument/2006/relationships/hyperlink" Target="http://&#1101;&#1083;&#1077;&#1082;&#1090;&#1088;&#1086;-&#1084;&#1072;&#1088;&#1082;&#1077;&#1090;.&#1088;&#1092;/product/232823/akkumulyator-h-13aaa120-et/" TargetMode="External"/><Relationship Id="rId_hyperlink_8996" Type="http://schemas.openxmlformats.org/officeDocument/2006/relationships/hyperlink" Target="http://&#1101;&#1083;&#1077;&#1082;&#1090;&#1088;&#1086;-&#1084;&#1072;&#1088;&#1082;&#1077;&#1090;.&#1088;&#1092;/product/232825/akkumulyator-h-14aaa80-et/" TargetMode="External"/><Relationship Id="rId_hyperlink_8997" Type="http://schemas.openxmlformats.org/officeDocument/2006/relationships/hyperlink" Target="http://&#1101;&#1083;&#1077;&#1082;&#1090;&#1088;&#1086;-&#1084;&#1072;&#1088;&#1082;&#1077;&#1090;.&#1088;&#1092;/product/236610/akkumulyator-h-23aa650-standart-650mah-et/" TargetMode="External"/><Relationship Id="rId_hyperlink_8998" Type="http://schemas.openxmlformats.org/officeDocument/2006/relationships/hyperlink" Target="http://&#1101;&#1083;&#1077;&#1082;&#1090;&#1088;&#1086;-&#1084;&#1072;&#1088;&#1082;&#1077;&#1090;.&#1088;&#1092;/product/232820/akkumulyator-h-43aa1800-standart-1800mah/" TargetMode="External"/><Relationship Id="rId_hyperlink_8999" Type="http://schemas.openxmlformats.org/officeDocument/2006/relationships/hyperlink" Target="http://&#1101;&#1083;&#1077;&#1082;&#1090;&#1088;&#1086;-&#1084;&#1072;&#1088;&#1082;&#1077;&#1090;.&#1088;&#1092;/product/233442/akkumulyator-h-45aaaa300-86x420-12v-300mah/" TargetMode="External"/><Relationship Id="rId_hyperlink_9000" Type="http://schemas.openxmlformats.org/officeDocument/2006/relationships/hyperlink" Target="http://&#1101;&#1083;&#1077;&#1082;&#1090;&#1088;&#1086;-&#1084;&#1072;&#1088;&#1082;&#1077;&#1090;.&#1088;&#1092;/product/233443/akkumulyator-h-54aaaa500-86x520-12v-450mah/" TargetMode="External"/><Relationship Id="rId_hyperlink_9001" Type="http://schemas.openxmlformats.org/officeDocument/2006/relationships/hyperlink" Target="http://&#1101;&#1083;&#1077;&#1082;&#1090;&#1088;&#1086;-&#1084;&#1072;&#1088;&#1082;&#1077;&#1090;.&#1088;&#1092;/product/225126/akkumulyator-n-45sc-1200-ni-cd-2334-1200mah-s-povyshennoy-tokootdachey-fast-charge/" TargetMode="External"/><Relationship Id="rId_hyperlink_9002" Type="http://schemas.openxmlformats.org/officeDocument/2006/relationships/hyperlink" Target="http://&#1101;&#1083;&#1077;&#1082;&#1090;&#1088;&#1086;-&#1084;&#1072;&#1088;&#1082;&#1077;&#1090;.&#1088;&#1092;/product/238397/akkumulyator-ext-rc-6008-6v-800mah-ni-cd/" TargetMode="External"/><Relationship Id="rId_hyperlink_9003" Type="http://schemas.openxmlformats.org/officeDocument/2006/relationships/hyperlink" Target="http://&#1101;&#1083;&#1077;&#1082;&#1090;&#1088;&#1086;-&#1084;&#1072;&#1088;&#1082;&#1077;&#1090;.&#1088;&#1092;/product/219579/akkumulyator-robiton-dect-t157-3x23aa-36v-300-mah-ni-mh/" TargetMode="External"/><Relationship Id="rId_hyperlink_9004" Type="http://schemas.openxmlformats.org/officeDocument/2006/relationships/hyperlink" Target="http://&#1101;&#1083;&#1077;&#1082;&#1090;&#1088;&#1086;-&#1084;&#1072;&#1088;&#1082;&#1077;&#1090;.&#1088;&#1092;/product/219580/akkumulyator-robiton-dect-t160-3xaa-36v-600-mah-ni-mh/" TargetMode="External"/><Relationship Id="rId_hyperlink_9005" Type="http://schemas.openxmlformats.org/officeDocument/2006/relationships/hyperlink" Target="http://&#1101;&#1083;&#1077;&#1082;&#1090;&#1088;&#1086;-&#1084;&#1072;&#1088;&#1082;&#1077;&#1090;.&#1088;&#1092;/product/219581/akkumulyator-robiton-dect-t207-3xaaa-36v-600-mah-ni-mh/" TargetMode="External"/><Relationship Id="rId_hyperlink_9006" Type="http://schemas.openxmlformats.org/officeDocument/2006/relationships/hyperlink" Target="http://&#1101;&#1083;&#1077;&#1082;&#1090;&#1088;&#1086;-&#1084;&#1072;&#1088;&#1082;&#1077;&#1090;.&#1088;&#1092;/product/224147/akkumulyator-robiton-dect-t236-3xaa-36b-1300mach/" TargetMode="External"/><Relationship Id="rId_hyperlink_9007" Type="http://schemas.openxmlformats.org/officeDocument/2006/relationships/hyperlink" Target="http://&#1101;&#1083;&#1077;&#1082;&#1090;&#1088;&#1086;-&#1084;&#1072;&#1088;&#1082;&#1077;&#1090;.&#1088;&#1092;/product/219582/akkumulyator-robiton-dect-t314-3x23aaa-36v-300-mah-ni-mh/" TargetMode="External"/><Relationship Id="rId_hyperlink_9008" Type="http://schemas.openxmlformats.org/officeDocument/2006/relationships/hyperlink" Target="http://&#1101;&#1083;&#1077;&#1082;&#1090;&#1088;&#1086;-&#1084;&#1072;&#1088;&#1082;&#1077;&#1090;.&#1088;&#1092;/product/219583/akkumulyator-robiton-dect-t356-2xaaa-ph1/" TargetMode="External"/><Relationship Id="rId_hyperlink_9009" Type="http://schemas.openxmlformats.org/officeDocument/2006/relationships/hyperlink" Target="http://&#1101;&#1083;&#1077;&#1082;&#1090;&#1088;&#1086;-&#1084;&#1072;&#1088;&#1082;&#1077;&#1090;.&#1088;&#1092;/product/225516/akkumulyator-robiton-dect-t393-4xaa-48b-1500mach/" TargetMode="External"/><Relationship Id="rId_hyperlink_9010" Type="http://schemas.openxmlformats.org/officeDocument/2006/relationships/hyperlink" Target="http://&#1101;&#1083;&#1077;&#1082;&#1090;&#1088;&#1086;-&#1084;&#1072;&#1088;&#1082;&#1077;&#1090;.&#1088;&#1092;/product/232290/akkumulyator-10440-robiton-s-zaschitoy-pk1-350mah/" TargetMode="External"/><Relationship Id="rId_hyperlink_9011" Type="http://schemas.openxmlformats.org/officeDocument/2006/relationships/hyperlink" Target="http://&#1101;&#1083;&#1077;&#1082;&#1090;&#1088;&#1086;-&#1084;&#1072;&#1088;&#1082;&#1077;&#1090;.&#1088;&#1092;/product/246037/akkumulyator-14430-et-icr14430b-36v-800mah/" TargetMode="External"/><Relationship Id="rId_hyperlink_9012" Type="http://schemas.openxmlformats.org/officeDocument/2006/relationships/hyperlink" Target="http://&#1101;&#1083;&#1077;&#1082;&#1090;&#1088;&#1086;-&#1084;&#1072;&#1088;&#1082;&#1077;&#1090;.&#1088;&#1092;/product/242731/akkumulyator-14500-et-icr14500f-t-900mah-2-nozhki-gorizontalnyy-montazh/" TargetMode="External"/><Relationship Id="rId_hyperlink_9013" Type="http://schemas.openxmlformats.org/officeDocument/2006/relationships/hyperlink" Target="http://&#1101;&#1083;&#1077;&#1082;&#1090;&#1088;&#1086;-&#1084;&#1072;&#1088;&#1082;&#1077;&#1090;.&#1088;&#1092;/product/242734/akkumulyator-14500-et-icr14500h-1000mah/" TargetMode="External"/><Relationship Id="rId_hyperlink_9014" Type="http://schemas.openxmlformats.org/officeDocument/2006/relationships/hyperlink" Target="http://&#1101;&#1083;&#1077;&#1082;&#1090;&#1088;&#1086;-&#1084;&#1072;&#1088;&#1082;&#1077;&#1090;.&#1088;&#1092;/product/229254/akkumulyator-14500-robiton-900-mah-s-zaschitoy-s-vysokim-kontaktom/" TargetMode="External"/><Relationship Id="rId_hyperlink_9015" Type="http://schemas.openxmlformats.org/officeDocument/2006/relationships/hyperlink" Target="http://&#1101;&#1083;&#1077;&#1082;&#1090;&#1088;&#1086;-&#1084;&#1072;&#1088;&#1082;&#1077;&#1090;.&#1088;&#1092;/product/233336/akkumulyator-14500-smartbuy-1s800-mah-37v-bp-1/" TargetMode="External"/><Relationship Id="rId_hyperlink_9016" Type="http://schemas.openxmlformats.org/officeDocument/2006/relationships/hyperlink" Target="http://&#1101;&#1083;&#1077;&#1082;&#1090;&#1088;&#1086;-&#1084;&#1072;&#1088;&#1082;&#1077;&#1090;.&#1088;&#1092;/product/232396/akkumulyator-16340-robiton-550-mah-bl-2-s-zaschitoy/" TargetMode="External"/><Relationship Id="rId_hyperlink_9017" Type="http://schemas.openxmlformats.org/officeDocument/2006/relationships/hyperlink" Target="http://&#1101;&#1083;&#1077;&#1082;&#1090;&#1088;&#1086;-&#1084;&#1072;&#1088;&#1082;&#1077;&#1090;.&#1088;&#1092;/product/230646/akkumulyator-16650-sanyo-ur16650zta-2500mah/" TargetMode="External"/><Relationship Id="rId_hyperlink_9018" Type="http://schemas.openxmlformats.org/officeDocument/2006/relationships/hyperlink" Target="http://&#1101;&#1083;&#1077;&#1082;&#1090;&#1088;&#1086;-&#1084;&#1072;&#1088;&#1082;&#1077;&#1090;.&#1088;&#1092;/product/237025/akkumulyator-18650-2000mah-so-vstroennoy-usb-type-c-zaryadkoy/" TargetMode="External"/><Relationship Id="rId_hyperlink_9019" Type="http://schemas.openxmlformats.org/officeDocument/2006/relationships/hyperlink" Target="http://&#1101;&#1083;&#1077;&#1082;&#1090;&#1088;&#1086;-&#1084;&#1072;&#1088;&#1082;&#1077;&#1090;.&#1088;&#1092;/product/220936/akkumulyator-18650-dream-bt01-2000mah-tehpak-s-vysokim-vyvodom-/" TargetMode="External"/><Relationship Id="rId_hyperlink_9020" Type="http://schemas.openxmlformats.org/officeDocument/2006/relationships/hyperlink" Target="http://&#1101;&#1083;&#1077;&#1082;&#1090;&#1088;&#1086;-&#1084;&#1072;&#1088;&#1082;&#1077;&#1090;.&#1088;&#1092;/product/220937/akkumulyator-18650-dream-bt02-2000mah/" TargetMode="External"/><Relationship Id="rId_hyperlink_9021" Type="http://schemas.openxmlformats.org/officeDocument/2006/relationships/hyperlink" Target="http://&#1101;&#1083;&#1077;&#1082;&#1090;&#1088;&#1086;-&#1084;&#1072;&#1088;&#1082;&#1077;&#1090;.&#1088;&#1092;/product/242066/akkumulyator-18650-dream-bt07-3300mah/" TargetMode="External"/><Relationship Id="rId_hyperlink_9022" Type="http://schemas.openxmlformats.org/officeDocument/2006/relationships/hyperlink" Target="http://&#1101;&#1083;&#1077;&#1082;&#1090;&#1088;&#1086;-&#1084;&#1072;&#1088;&#1082;&#1077;&#1090;.&#1088;&#1092;/product/223210/akkumulyator-18650-lg-inr18650m26-2600mah-710a-vysokaya-tokootdacha/" TargetMode="External"/><Relationship Id="rId_hyperlink_9023" Type="http://schemas.openxmlformats.org/officeDocument/2006/relationships/hyperlink" Target="http://&#1101;&#1083;&#1077;&#1082;&#1090;&#1088;&#1086;-&#1084;&#1072;&#1088;&#1082;&#1077;&#1090;.&#1088;&#1092;/product/229255/akkumulyator-18650-robiton-1800np-mah-bez-zaschity/" TargetMode="External"/><Relationship Id="rId_hyperlink_9024" Type="http://schemas.openxmlformats.org/officeDocument/2006/relationships/hyperlink" Target="http://&#1101;&#1083;&#1077;&#1082;&#1090;&#1088;&#1086;-&#1084;&#1072;&#1088;&#1082;&#1077;&#1090;.&#1088;&#1092;/product/229256/akkumulyator-18650-robiton-2000np-mah-bez-zaschity/" TargetMode="External"/><Relationship Id="rId_hyperlink_9025" Type="http://schemas.openxmlformats.org/officeDocument/2006/relationships/hyperlink" Target="http://&#1101;&#1083;&#1077;&#1082;&#1090;&#1088;&#1086;-&#1084;&#1072;&#1088;&#1082;&#1077;&#1090;.&#1088;&#1092;/product/222719/akkumulyator-18650-sanyo-ur18650zl2-2200mah/" TargetMode="External"/><Relationship Id="rId_hyperlink_9026" Type="http://schemas.openxmlformats.org/officeDocument/2006/relationships/hyperlink" Target="http://&#1101;&#1083;&#1077;&#1082;&#1090;&#1088;&#1086;-&#1084;&#1072;&#1088;&#1082;&#1077;&#1090;.&#1088;&#1092;/product/217385/akkumulyator-18650-smartbuy-2000mah-bp-2/" TargetMode="External"/><Relationship Id="rId_hyperlink_9027" Type="http://schemas.openxmlformats.org/officeDocument/2006/relationships/hyperlink" Target="http://&#1101;&#1083;&#1077;&#1082;&#1090;&#1088;&#1086;-&#1084;&#1072;&#1088;&#1082;&#1077;&#1090;.&#1088;&#1092;/product/238825/akkumulyator-18650-smartbuy-2000mah-bp-2-vysokaya-tokootdacha/" TargetMode="External"/><Relationship Id="rId_hyperlink_9028" Type="http://schemas.openxmlformats.org/officeDocument/2006/relationships/hyperlink" Target="http://&#1101;&#1083;&#1077;&#1082;&#1090;&#1088;&#1086;-&#1084;&#1072;&#1088;&#1082;&#1077;&#1090;.&#1088;&#1092;/product/219094/akkumulyator-18650-smartbuy-2200mah-blister/" TargetMode="External"/><Relationship Id="rId_hyperlink_9029" Type="http://schemas.openxmlformats.org/officeDocument/2006/relationships/hyperlink" Target="http://&#1101;&#1083;&#1077;&#1082;&#1090;&#1088;&#1086;-&#1084;&#1072;&#1088;&#1082;&#1077;&#1090;.&#1088;&#1092;/product/241712/akkumulyator-18650-smartbuy-2500mah-s-vyvodami/" TargetMode="External"/><Relationship Id="rId_hyperlink_9030" Type="http://schemas.openxmlformats.org/officeDocument/2006/relationships/hyperlink" Target="http://&#1101;&#1083;&#1077;&#1082;&#1090;&#1088;&#1086;-&#1084;&#1072;&#1088;&#1082;&#1077;&#1090;.&#1088;&#1092;/product/239330/akkumulyator-18650-smartbuy-3000mah-1s/" TargetMode="External"/><Relationship Id="rId_hyperlink_9031" Type="http://schemas.openxmlformats.org/officeDocument/2006/relationships/hyperlink" Target="http://&#1101;&#1083;&#1077;&#1082;&#1090;&#1088;&#1086;-&#1084;&#1072;&#1088;&#1082;&#1077;&#1090;.&#1088;&#1092;/product/248128/akkumulyator-18650-signal-36v-2700mach-port-type-c-dlya-zaryadki-bl-2/" TargetMode="External"/><Relationship Id="rId_hyperlink_9032" Type="http://schemas.openxmlformats.org/officeDocument/2006/relationships/hyperlink" Target="http://&#1101;&#1083;&#1077;&#1082;&#1090;&#1088;&#1086;-&#1084;&#1072;&#1088;&#1082;&#1077;&#1090;.&#1088;&#1092;/product/237024/akkumulyator-18650-1200mah-so-vstroennoy-usb-zaryadkoy/" TargetMode="External"/><Relationship Id="rId_hyperlink_9033" Type="http://schemas.openxmlformats.org/officeDocument/2006/relationships/hyperlink" Target="http://&#1101;&#1083;&#1077;&#1082;&#1090;&#1088;&#1086;-&#1084;&#1072;&#1088;&#1082;&#1077;&#1090;.&#1088;&#1092;/product/239252/akkumulyator-18650-1500-mah-37v-vysokotokovyy-22a-li-ion-bp-2-s-vysokim-vyvodom-/" TargetMode="External"/><Relationship Id="rId_hyperlink_9034" Type="http://schemas.openxmlformats.org/officeDocument/2006/relationships/hyperlink" Target="http://&#1101;&#1083;&#1077;&#1082;&#1090;&#1088;&#1086;-&#1084;&#1072;&#1088;&#1082;&#1077;&#1090;.&#1088;&#1092;/product/239251/akkumulyator-18650-1500-mah-37v-vysokotokovyy-22a-li-ion-bp-2-s-ploskim-vyvodom-/" TargetMode="External"/><Relationship Id="rId_hyperlink_9035" Type="http://schemas.openxmlformats.org/officeDocument/2006/relationships/hyperlink" Target="http://&#1101;&#1083;&#1077;&#1082;&#1090;&#1088;&#1086;-&#1084;&#1072;&#1088;&#1082;&#1077;&#1090;.&#1088;&#1092;/product/141870/akkumulyator-18650-2000-mah-37v-li-ion-bp-2-s-vysokim-vyvodom/" TargetMode="External"/><Relationship Id="rId_hyperlink_9036" Type="http://schemas.openxmlformats.org/officeDocument/2006/relationships/hyperlink" Target="http://&#1101;&#1083;&#1077;&#1082;&#1090;&#1088;&#1086;-&#1084;&#1072;&#1088;&#1082;&#1077;&#1090;.&#1088;&#1092;/product/148295/akkumulyator-18650-2000-mah-37v-vysokotokovyy-20a-li-ion-bp-2/" TargetMode="External"/><Relationship Id="rId_hyperlink_9037" Type="http://schemas.openxmlformats.org/officeDocument/2006/relationships/hyperlink" Target="http://&#1101;&#1083;&#1077;&#1082;&#1090;&#1088;&#1086;-&#1084;&#1072;&#1088;&#1082;&#1077;&#1090;.&#1088;&#1092;/product/138058/akkumulyator-18650-2200-mah-37v-li-ion-bp-2/" TargetMode="External"/><Relationship Id="rId_hyperlink_9038" Type="http://schemas.openxmlformats.org/officeDocument/2006/relationships/hyperlink" Target="http://&#1101;&#1083;&#1077;&#1082;&#1090;&#1088;&#1086;-&#1084;&#1072;&#1088;&#1082;&#1077;&#1090;.&#1088;&#1092;/product/251211/akkumulyator-18650-2200-mah-37v-li-ion-bp-2-s-vysokim-vyvodom/" TargetMode="External"/><Relationship Id="rId_hyperlink_9039" Type="http://schemas.openxmlformats.org/officeDocument/2006/relationships/hyperlink" Target="http://&#1101;&#1083;&#1077;&#1082;&#1090;&#1088;&#1086;-&#1084;&#1072;&#1088;&#1082;&#1077;&#1090;.&#1088;&#1092;/product/249739/akkumulyator-18650-2500-mah-37v-li-ion-bp-2-s-vysokim-vyvodom/" TargetMode="External"/><Relationship Id="rId_hyperlink_9040" Type="http://schemas.openxmlformats.org/officeDocument/2006/relationships/hyperlink" Target="http://&#1101;&#1083;&#1077;&#1082;&#1090;&#1088;&#1086;-&#1084;&#1072;&#1088;&#1082;&#1077;&#1090;.&#1088;&#1092;/product/239253/akkumulyator-18650-2500-mah-37v-vysokotokovyy-30a-li-ion-bp-2-s-ploskim-vyvodom-/" TargetMode="External"/><Relationship Id="rId_hyperlink_9041" Type="http://schemas.openxmlformats.org/officeDocument/2006/relationships/hyperlink" Target="http://&#1101;&#1083;&#1077;&#1082;&#1090;&#1088;&#1086;-&#1084;&#1072;&#1088;&#1082;&#1077;&#1090;.&#1088;&#1092;/product/249740/akkumulyator-18650-2600-mah-37v-li-ion-bp-2-s-ploskim-vyvodom-/" TargetMode="External"/><Relationship Id="rId_hyperlink_9042" Type="http://schemas.openxmlformats.org/officeDocument/2006/relationships/hyperlink" Target="http://&#1101;&#1083;&#1077;&#1082;&#1090;&#1088;&#1086;-&#1084;&#1072;&#1088;&#1082;&#1077;&#1090;.&#1088;&#1092;/product/237026/akkumulyator-18650-3350mah-ltp-10/" TargetMode="External"/><Relationship Id="rId_hyperlink_9043" Type="http://schemas.openxmlformats.org/officeDocument/2006/relationships/hyperlink" Target="http://&#1101;&#1083;&#1077;&#1082;&#1090;&#1088;&#1086;-&#1084;&#1072;&#1088;&#1082;&#1077;&#1090;.&#1088;&#1092;/product/231805/akkumulyator-26500-3200-mah-protected-icr26500b-upak-2sht/" TargetMode="External"/><Relationship Id="rId_hyperlink_9044" Type="http://schemas.openxmlformats.org/officeDocument/2006/relationships/hyperlink" Target="http://&#1101;&#1083;&#1077;&#1082;&#1090;&#1088;&#1086;-&#1084;&#1072;&#1088;&#1082;&#1077;&#1090;.&#1088;&#1092;/product/226639/akkumulyator-26650-2500-mah-37v-life-robiton-13702/" TargetMode="External"/><Relationship Id="rId_hyperlink_9045" Type="http://schemas.openxmlformats.org/officeDocument/2006/relationships/hyperlink" Target="http://&#1101;&#1083;&#1077;&#1082;&#1090;&#1088;&#1086;-&#1084;&#1072;&#1088;&#1082;&#1077;&#1090;.&#1088;&#1092;/product/246616/akkumulyator-26650-4000mah-32v-litiy-zhelezo-fosfatnyy-lifepo4/" TargetMode="External"/><Relationship Id="rId_hyperlink_9046" Type="http://schemas.openxmlformats.org/officeDocument/2006/relationships/hyperlink" Target="http://&#1101;&#1083;&#1077;&#1082;&#1090;&#1088;&#1086;-&#1084;&#1072;&#1088;&#1082;&#1077;&#1090;.&#1088;&#1092;/product/226640/akkumulyator-266504000-mah-37v-s-zaschitoy-robiton-13010/" TargetMode="External"/><Relationship Id="rId_hyperlink_9047" Type="http://schemas.openxmlformats.org/officeDocument/2006/relationships/hyperlink" Target="http://&#1101;&#1083;&#1077;&#1082;&#1090;&#1088;&#1086;-&#1084;&#1072;&#1088;&#1082;&#1077;&#1090;.&#1088;&#1092;/product/237053/akkumulyator-32700-7000-mah-70a-li-ion-bp-1/" TargetMode="External"/><Relationship Id="rId_hyperlink_9048" Type="http://schemas.openxmlformats.org/officeDocument/2006/relationships/hyperlink" Target="http://&#1101;&#1083;&#1077;&#1082;&#1090;&#1088;&#1086;-&#1084;&#1072;&#1088;&#1082;&#1077;&#1090;.&#1088;&#1092;/product/237067/akkumulyator-32700-7000-mah-70a-li-ion-bp-1-dlya-payki/" TargetMode="External"/><Relationship Id="rId_hyperlink_9049" Type="http://schemas.openxmlformats.org/officeDocument/2006/relationships/hyperlink" Target="http://&#1101;&#1083;&#1077;&#1082;&#1090;&#1088;&#1086;-&#1084;&#1072;&#1088;&#1082;&#1077;&#1090;.&#1088;&#1092;/product/237859/akkumulyator-robiton-lgc1500-30a-lg18650he2-pk1/" TargetMode="External"/><Relationship Id="rId_hyperlink_9050" Type="http://schemas.openxmlformats.org/officeDocument/2006/relationships/hyperlink" Target="http://&#1101;&#1083;&#1077;&#1082;&#1090;&#1088;&#1086;-&#1084;&#1072;&#1088;&#1082;&#1077;&#1090;.&#1088;&#1092;/product/237860/akkumulyator-robiton-lgc2500-20a-lg18650he2-pk1/" TargetMode="External"/><Relationship Id="rId_hyperlink_9051" Type="http://schemas.openxmlformats.org/officeDocument/2006/relationships/hyperlink" Target="http://&#1101;&#1083;&#1077;&#1082;&#1090;&#1088;&#1086;-&#1084;&#1072;&#1088;&#1082;&#1077;&#1090;.&#1088;&#1092;/product/236955/termousadka-pod-akkumulyator-18650-chernaya-narezannaya-10-sht-pvc-18650-black/" TargetMode="External"/><Relationship Id="rId_hyperlink_9052" Type="http://schemas.openxmlformats.org/officeDocument/2006/relationships/hyperlink" Target="http://&#1101;&#1083;&#1077;&#1082;&#1090;&#1088;&#1086;-&#1084;&#1072;&#1088;&#1082;&#1077;&#1090;.&#1088;&#1092;/product/229269/akkumulyator-li-pol-et-3000mah-podhodit-dlya-jbl-flip-3/" TargetMode="External"/><Relationship Id="rId_hyperlink_9053" Type="http://schemas.openxmlformats.org/officeDocument/2006/relationships/hyperlink" Target="http://&#1101;&#1083;&#1077;&#1082;&#1090;&#1088;&#1086;-&#1084;&#1072;&#1088;&#1082;&#1077;&#1090;.&#1088;&#1092;/product/229267/akkumulyator-li-pol-et-6000mah-podhodit-dlya-jbl-charge-3/" TargetMode="External"/><Relationship Id="rId_hyperlink_9054" Type="http://schemas.openxmlformats.org/officeDocument/2006/relationships/hyperlink" Target="http://&#1101;&#1083;&#1077;&#1082;&#1090;&#1088;&#1086;-&#1084;&#1072;&#1088;&#1082;&#1077;&#1090;.&#1088;&#1092;/product/229266/akkumulyator-li-pol-et-6000mah-podhodit-dlya-jbl-charge-2/" TargetMode="External"/><Relationship Id="rId_hyperlink_9055" Type="http://schemas.openxmlformats.org/officeDocument/2006/relationships/hyperlink" Target="http://&#1101;&#1083;&#1077;&#1082;&#1090;&#1088;&#1086;-&#1084;&#1072;&#1088;&#1082;&#1077;&#1090;.&#1088;&#1092;/product/229268/akkumulyator-li-pol-et-6000mah-podhodit-dlya-jbl-charge-3-v2016/" TargetMode="External"/><Relationship Id="rId_hyperlink_9056" Type="http://schemas.openxmlformats.org/officeDocument/2006/relationships/hyperlink" Target="http://&#1101;&#1083;&#1077;&#1082;&#1090;&#1088;&#1086;-&#1084;&#1072;&#1088;&#1082;&#1077;&#1090;.&#1088;&#1092;/product/246042/akkumulyator-li-pol-lp401730-pcm-140mach-et/" TargetMode="External"/><Relationship Id="rId_hyperlink_9057" Type="http://schemas.openxmlformats.org/officeDocument/2006/relationships/hyperlink" Target="http://&#1101;&#1083;&#1077;&#1082;&#1090;&#1088;&#1086;-&#1084;&#1072;&#1088;&#1082;&#1077;&#1090;.&#1088;&#1092;/product/246045/akkumulyator-li-pol-lp852526-pcm-500mah-37v-et/" TargetMode="External"/><Relationship Id="rId_hyperlink_9058" Type="http://schemas.openxmlformats.org/officeDocument/2006/relationships/hyperlink" Target="http://&#1101;&#1083;&#1077;&#1082;&#1090;&#1088;&#1086;-&#1084;&#1072;&#1088;&#1082;&#1077;&#1090;.&#1088;&#1092;/product/238720/akkumulyator-li-pol-lp103052-20cj-37b-1400ma/" TargetMode="External"/><Relationship Id="rId_hyperlink_9059" Type="http://schemas.openxmlformats.org/officeDocument/2006/relationships/hyperlink" Target="http://&#1101;&#1083;&#1077;&#1082;&#1090;&#1088;&#1086;-&#1084;&#1072;&#1088;&#1082;&#1077;&#1090;.&#1088;&#1092;/product/228355/akkumulyator-li-pol-lp181116-11mah-et/" TargetMode="External"/><Relationship Id="rId_hyperlink_9060" Type="http://schemas.openxmlformats.org/officeDocument/2006/relationships/hyperlink" Target="http://&#1101;&#1083;&#1077;&#1082;&#1090;&#1088;&#1086;-&#1084;&#1072;&#1088;&#1082;&#1077;&#1090;.&#1088;&#1092;/product/128054/akkumulyator-li-pol-lp232635-37b-130mah-s-zaschitoy-robiton/" TargetMode="External"/><Relationship Id="rId_hyperlink_9061" Type="http://schemas.openxmlformats.org/officeDocument/2006/relationships/hyperlink" Target="http://&#1101;&#1083;&#1077;&#1082;&#1090;&#1088;&#1086;-&#1084;&#1072;&#1088;&#1082;&#1077;&#1090;.&#1088;&#1092;/product/128055/akkumulyator-li-pol-lp233350-37b-310mah-s-zaschitoy-robiton/" TargetMode="External"/><Relationship Id="rId_hyperlink_9062" Type="http://schemas.openxmlformats.org/officeDocument/2006/relationships/hyperlink" Target="http://&#1101;&#1083;&#1077;&#1082;&#1090;&#1088;&#1086;-&#1084;&#1072;&#1088;&#1082;&#1077;&#1090;.&#1088;&#1092;/product/178028/akkumulyator-li-pol-lp233350-310mah-et/" TargetMode="External"/><Relationship Id="rId_hyperlink_9063" Type="http://schemas.openxmlformats.org/officeDocument/2006/relationships/hyperlink" Target="http://&#1101;&#1083;&#1077;&#1082;&#1090;&#1088;&#1086;-&#1084;&#1072;&#1088;&#1082;&#1077;&#1090;.&#1088;&#1092;/product/148054/akkumulyator-li-pol-lp25107165-37b-3600ma/" TargetMode="External"/><Relationship Id="rId_hyperlink_9064" Type="http://schemas.openxmlformats.org/officeDocument/2006/relationships/hyperlink" Target="http://&#1101;&#1083;&#1077;&#1082;&#1090;&#1088;&#1086;-&#1084;&#1072;&#1088;&#1082;&#1077;&#1090;.&#1088;&#1092;/product/225177/akkumulyator-li-pol-lp255797-1800mah-et/" TargetMode="External"/><Relationship Id="rId_hyperlink_9065" Type="http://schemas.openxmlformats.org/officeDocument/2006/relationships/hyperlink" Target="http://&#1101;&#1083;&#1077;&#1082;&#1090;&#1088;&#1086;-&#1084;&#1072;&#1088;&#1082;&#1077;&#1090;.&#1088;&#1092;/product/225474/akkumulyator-li-pol-lp2593125-37b-3600ma-ot-bal02/" TargetMode="External"/><Relationship Id="rId_hyperlink_9066" Type="http://schemas.openxmlformats.org/officeDocument/2006/relationships/hyperlink" Target="http://&#1101;&#1083;&#1077;&#1082;&#1090;&#1088;&#1086;-&#1084;&#1072;&#1088;&#1082;&#1077;&#1090;.&#1088;&#1092;/product/225178/akkumulyator-li-pol-lp265360-900mah-et/" TargetMode="External"/><Relationship Id="rId_hyperlink_9067" Type="http://schemas.openxmlformats.org/officeDocument/2006/relationships/hyperlink" Target="http://&#1101;&#1083;&#1077;&#1082;&#1090;&#1088;&#1086;-&#1084;&#1072;&#1088;&#1082;&#1077;&#1090;.&#1088;&#1092;/product/148055/akkumulyator-li-pol-lp30107108-37b-4000ma/" TargetMode="External"/><Relationship Id="rId_hyperlink_9068" Type="http://schemas.openxmlformats.org/officeDocument/2006/relationships/hyperlink" Target="http://&#1101;&#1083;&#1077;&#1082;&#1090;&#1088;&#1086;-&#1084;&#1072;&#1088;&#1082;&#1077;&#1090;.&#1088;&#1092;/product/235381/akkumulyator-li-pol-lp302030-37v-130mach-pk1-robiton/" TargetMode="External"/><Relationship Id="rId_hyperlink_9069" Type="http://schemas.openxmlformats.org/officeDocument/2006/relationships/hyperlink" Target="http://&#1101;&#1083;&#1077;&#1082;&#1090;&#1088;&#1086;-&#1084;&#1072;&#1088;&#1082;&#1077;&#1090;.&#1088;&#1092;/product/238721/akkumulyator-li-pol-lp302248-pcm-37b-250ma/" TargetMode="External"/><Relationship Id="rId_hyperlink_9070" Type="http://schemas.openxmlformats.org/officeDocument/2006/relationships/hyperlink" Target="http://&#1101;&#1083;&#1077;&#1082;&#1090;&#1088;&#1086;-&#1084;&#1072;&#1088;&#1082;&#1077;&#1090;.&#1088;&#1092;/product/225132/akkumulyator-li-pol-lp303030-37v-180mach-pk1-robiton/" TargetMode="External"/><Relationship Id="rId_hyperlink_9071" Type="http://schemas.openxmlformats.org/officeDocument/2006/relationships/hyperlink" Target="http://&#1101;&#1083;&#1077;&#1082;&#1090;&#1088;&#1086;-&#1084;&#1072;&#1088;&#1082;&#1077;&#1090;.&#1088;&#1092;/product/243242/akkumulyator-li-pol-lp305060-37v-800mach-pk1-robiton/" TargetMode="External"/><Relationship Id="rId_hyperlink_9072" Type="http://schemas.openxmlformats.org/officeDocument/2006/relationships/hyperlink" Target="http://&#1101;&#1083;&#1077;&#1082;&#1090;&#1088;&#1086;-&#1084;&#1072;&#1088;&#1082;&#1077;&#1090;.&#1088;&#1092;/product/238727/akkumulyator-li-pol-lp305565-1000mah-et/" TargetMode="External"/><Relationship Id="rId_hyperlink_9073" Type="http://schemas.openxmlformats.org/officeDocument/2006/relationships/hyperlink" Target="http://&#1101;&#1083;&#1077;&#1082;&#1090;&#1088;&#1086;-&#1084;&#1072;&#1088;&#1082;&#1077;&#1090;.&#1088;&#1092;/product/148057/akkumulyator-li-pol-lp3057135-37b-2000ma/" TargetMode="External"/><Relationship Id="rId_hyperlink_9074" Type="http://schemas.openxmlformats.org/officeDocument/2006/relationships/hyperlink" Target="http://&#1101;&#1083;&#1077;&#1082;&#1090;&#1088;&#1086;-&#1084;&#1072;&#1088;&#1082;&#1077;&#1090;.&#1088;&#1092;/product/148060/akkumulyator-li-pol-lp3085175-37b-4400ma/" TargetMode="External"/><Relationship Id="rId_hyperlink_9075" Type="http://schemas.openxmlformats.org/officeDocument/2006/relationships/hyperlink" Target="http://&#1101;&#1083;&#1077;&#1082;&#1090;&#1088;&#1086;-&#1084;&#1072;&#1088;&#1082;&#1077;&#1090;.&#1088;&#1092;/product/225475/akkumulyator-li-pol-lp33040-37b-300ma-ot-bal03/" TargetMode="External"/><Relationship Id="rId_hyperlink_9076" Type="http://schemas.openxmlformats.org/officeDocument/2006/relationships/hyperlink" Target="http://&#1101;&#1083;&#1077;&#1082;&#1090;&#1088;&#1086;-&#1084;&#1072;&#1088;&#1082;&#1077;&#1090;.&#1088;&#1092;/product/225181/akkumulyator-li-pol-lp3370124-4000mah-et/" TargetMode="External"/><Relationship Id="rId_hyperlink_9077" Type="http://schemas.openxmlformats.org/officeDocument/2006/relationships/hyperlink" Target="http://&#1101;&#1083;&#1077;&#1082;&#1090;&#1088;&#1086;-&#1084;&#1072;&#1088;&#1082;&#1077;&#1090;.&#1088;&#1092;/product/232959/akkumulyator-li-pol-lp3766125-4200mah/" TargetMode="External"/><Relationship Id="rId_hyperlink_9078" Type="http://schemas.openxmlformats.org/officeDocument/2006/relationships/hyperlink" Target="http://&#1101;&#1083;&#1077;&#1082;&#1090;&#1088;&#1086;-&#1084;&#1072;&#1088;&#1082;&#1077;&#1090;.&#1088;&#1092;/product/148067/akkumulyator-li-pol-lp3968178-37b-4000ma/" TargetMode="External"/><Relationship Id="rId_hyperlink_9079" Type="http://schemas.openxmlformats.org/officeDocument/2006/relationships/hyperlink" Target="http://&#1101;&#1083;&#1077;&#1082;&#1090;&#1088;&#1086;-&#1084;&#1072;&#1088;&#1082;&#1077;&#1090;.&#1088;&#1092;/product/225622/akkumulyator-li-pol-lp401010-37b-30ma/" TargetMode="External"/><Relationship Id="rId_hyperlink_9080" Type="http://schemas.openxmlformats.org/officeDocument/2006/relationships/hyperlink" Target="http://&#1101;&#1083;&#1077;&#1082;&#1090;&#1088;&#1086;-&#1084;&#1072;&#1088;&#1082;&#1077;&#1090;.&#1088;&#1092;/product/246038/akkumulyator-li-pol-lp401016-pcm-40mah-37vt-et/" TargetMode="External"/><Relationship Id="rId_hyperlink_9081" Type="http://schemas.openxmlformats.org/officeDocument/2006/relationships/hyperlink" Target="http://&#1101;&#1083;&#1077;&#1082;&#1090;&#1088;&#1086;-&#1084;&#1072;&#1088;&#1082;&#1077;&#1090;.&#1088;&#1092;/product/238722/akkumulyator-li-pol-lp401035-pcm-37b-120ma/" TargetMode="External"/><Relationship Id="rId_hyperlink_9082" Type="http://schemas.openxmlformats.org/officeDocument/2006/relationships/hyperlink" Target="http://&#1101;&#1083;&#1077;&#1082;&#1090;&#1088;&#1086;-&#1084;&#1072;&#1088;&#1082;&#1077;&#1090;.&#1088;&#1092;/product/246040/akkumulyator-li-pol-lp401225-pcm-90mah-mp3-et/" TargetMode="External"/><Relationship Id="rId_hyperlink_9083" Type="http://schemas.openxmlformats.org/officeDocument/2006/relationships/hyperlink" Target="http://&#1101;&#1083;&#1077;&#1082;&#1090;&#1088;&#1086;-&#1084;&#1072;&#1088;&#1082;&#1077;&#1090;.&#1088;&#1092;/product/225040/akkumulyator-li-pol-lp401430-37v-120mach-pk1-s-zaschitoy-robiton/" TargetMode="External"/><Relationship Id="rId_hyperlink_9084" Type="http://schemas.openxmlformats.org/officeDocument/2006/relationships/hyperlink" Target="http://&#1101;&#1083;&#1077;&#1082;&#1090;&#1088;&#1086;-&#1084;&#1072;&#1088;&#1082;&#1077;&#1090;.&#1088;&#1092;/product/246041/akkumulyator-li-pol-lp401430-pcm-120mah-37v-et/" TargetMode="External"/><Relationship Id="rId_hyperlink_9085" Type="http://schemas.openxmlformats.org/officeDocument/2006/relationships/hyperlink" Target="http://&#1101;&#1083;&#1077;&#1082;&#1090;&#1088;&#1086;-&#1084;&#1072;&#1088;&#1082;&#1077;&#1090;.&#1088;&#1092;/product/235383/akkumulyator-li-pol-lp401730-37v-150mach-pk1-robiton/" TargetMode="External"/><Relationship Id="rId_hyperlink_9086" Type="http://schemas.openxmlformats.org/officeDocument/2006/relationships/hyperlink" Target="http://&#1101;&#1083;&#1077;&#1082;&#1090;&#1088;&#1086;-&#1084;&#1072;&#1088;&#1082;&#1077;&#1090;.&#1088;&#1092;/product/235384/akkumulyator-li-pol-lp402025-37v-150mach-pk1-robiton/" TargetMode="External"/><Relationship Id="rId_hyperlink_9087" Type="http://schemas.openxmlformats.org/officeDocument/2006/relationships/hyperlink" Target="http://&#1101;&#1083;&#1077;&#1082;&#1090;&#1088;&#1086;-&#1084;&#1072;&#1088;&#1082;&#1077;&#1090;.&#1088;&#1092;/product/219910/akkumulyator-li-pol-lp402030-190mah-et/" TargetMode="External"/><Relationship Id="rId_hyperlink_9088" Type="http://schemas.openxmlformats.org/officeDocument/2006/relationships/hyperlink" Target="http://&#1101;&#1083;&#1077;&#1082;&#1090;&#1088;&#1086;-&#1084;&#1072;&#1088;&#1082;&#1077;&#1090;.&#1088;&#1092;/product/231797/akkumulyator-li-pol-lp402030-37v-180mach-pk1-robiton/" TargetMode="External"/><Relationship Id="rId_hyperlink_9089" Type="http://schemas.openxmlformats.org/officeDocument/2006/relationships/hyperlink" Target="http://&#1101;&#1083;&#1077;&#1082;&#1090;&#1088;&#1086;-&#1084;&#1072;&#1088;&#1082;&#1077;&#1090;.&#1088;&#1092;/product/238728/akkumulyator-li-pol-lp403040-37b-450ma/" TargetMode="External"/><Relationship Id="rId_hyperlink_9090" Type="http://schemas.openxmlformats.org/officeDocument/2006/relationships/hyperlink" Target="http://&#1101;&#1083;&#1077;&#1082;&#1090;&#1088;&#1086;-&#1084;&#1072;&#1088;&#1082;&#1077;&#1090;.&#1088;&#1092;/product/241150/akkumulyator-li-pol-lp403048-37b-560mah-s-zaschitoy-robiton/" TargetMode="External"/><Relationship Id="rId_hyperlink_9091" Type="http://schemas.openxmlformats.org/officeDocument/2006/relationships/hyperlink" Target="http://&#1101;&#1083;&#1077;&#1082;&#1090;&#1088;&#1086;-&#1084;&#1072;&#1088;&#1082;&#1077;&#1090;.&#1088;&#1092;/product/235386/akkumulyator-li-pol-lp4070100-37v-3000mach-pk1-robiton/" TargetMode="External"/><Relationship Id="rId_hyperlink_9092" Type="http://schemas.openxmlformats.org/officeDocument/2006/relationships/hyperlink" Target="http://&#1101;&#1083;&#1077;&#1082;&#1090;&#1088;&#1086;-&#1084;&#1072;&#1088;&#1082;&#1077;&#1090;.&#1088;&#1092;/product/235388/akkumulyator-li-pol-lp417596-37v-3500mach-pk1-robiton/" TargetMode="External"/><Relationship Id="rId_hyperlink_9093" Type="http://schemas.openxmlformats.org/officeDocument/2006/relationships/hyperlink" Target="http://&#1101;&#1083;&#1077;&#1082;&#1090;&#1088;&#1086;-&#1084;&#1072;&#1088;&#1082;&#1077;&#1090;.&#1088;&#1092;/product/148071/akkumulyator-li-pol-lp4197107-37b-5000ma/" TargetMode="External"/><Relationship Id="rId_hyperlink_9094" Type="http://schemas.openxmlformats.org/officeDocument/2006/relationships/hyperlink" Target="http://&#1101;&#1083;&#1077;&#1082;&#1090;&#1088;&#1086;-&#1084;&#1072;&#1088;&#1082;&#1077;&#1090;.&#1088;&#1092;/product/232960/akkumulyator-li-pol-lp446394-2800mah/" TargetMode="External"/><Relationship Id="rId_hyperlink_9095" Type="http://schemas.openxmlformats.org/officeDocument/2006/relationships/hyperlink" Target="http://&#1101;&#1083;&#1077;&#1082;&#1090;&#1088;&#1086;-&#1084;&#1072;&#1088;&#1082;&#1077;&#1090;.&#1088;&#1092;/product/235389/akkumulyator-li-pol-lp451124-37v-65mach-pk1-robiton/" TargetMode="External"/><Relationship Id="rId_hyperlink_9096" Type="http://schemas.openxmlformats.org/officeDocument/2006/relationships/hyperlink" Target="http://&#1101;&#1083;&#1077;&#1082;&#1090;&#1088;&#1086;-&#1084;&#1072;&#1088;&#1082;&#1077;&#1090;.&#1088;&#1092;/product/234967/akkumulyator-li-pol-lp501335-37b-180mah-robiton/" TargetMode="External"/><Relationship Id="rId_hyperlink_9097" Type="http://schemas.openxmlformats.org/officeDocument/2006/relationships/hyperlink" Target="http://&#1101;&#1083;&#1077;&#1082;&#1090;&#1088;&#1086;-&#1084;&#1072;&#1088;&#1082;&#1077;&#1090;.&#1088;&#1092;/product/231798/akkumulyator-li-pol-lp502020-37v-150mach-pk1-robiton/" TargetMode="External"/><Relationship Id="rId_hyperlink_9098" Type="http://schemas.openxmlformats.org/officeDocument/2006/relationships/hyperlink" Target="http://&#1101;&#1083;&#1077;&#1082;&#1090;&#1088;&#1086;-&#1084;&#1072;&#1088;&#1082;&#1077;&#1090;.&#1088;&#1092;/product/226018/akkumulyator-li-pol-lp502030-37v-250mach-pk1-robiton/" TargetMode="External"/><Relationship Id="rId_hyperlink_9099" Type="http://schemas.openxmlformats.org/officeDocument/2006/relationships/hyperlink" Target="http://&#1101;&#1083;&#1077;&#1082;&#1090;&#1088;&#1086;-&#1084;&#1072;&#1088;&#1082;&#1077;&#1090;.&#1088;&#1092;/product/235391/akkumulyator-li-pol-lp502035-37v-300mach-pk1-robiton/" TargetMode="External"/><Relationship Id="rId_hyperlink_9100" Type="http://schemas.openxmlformats.org/officeDocument/2006/relationships/hyperlink" Target="http://&#1101;&#1083;&#1077;&#1082;&#1090;&#1088;&#1086;-&#1084;&#1072;&#1088;&#1082;&#1077;&#1090;.&#1088;&#1092;/product/128058/akkumulyator-li-pol-lp502365-37b-720mah-s-zaschitoy-robiton/" TargetMode="External"/><Relationship Id="rId_hyperlink_9101" Type="http://schemas.openxmlformats.org/officeDocument/2006/relationships/hyperlink" Target="http://&#1101;&#1083;&#1077;&#1082;&#1090;&#1088;&#1086;-&#1084;&#1072;&#1088;&#1082;&#1077;&#1090;.&#1088;&#1092;/product/128059/akkumulyator-li-pol-lp502540-37b-450mah-s-zaschitoy-robiton/" TargetMode="External"/><Relationship Id="rId_hyperlink_9102" Type="http://schemas.openxmlformats.org/officeDocument/2006/relationships/hyperlink" Target="http://&#1101;&#1083;&#1077;&#1082;&#1090;&#1088;&#1086;-&#1084;&#1072;&#1088;&#1082;&#1077;&#1090;.&#1088;&#1092;/product/238729/akkumulyator-li-pol-lp503040-37b-560mah/" TargetMode="External"/><Relationship Id="rId_hyperlink_9103" Type="http://schemas.openxmlformats.org/officeDocument/2006/relationships/hyperlink" Target="http://&#1101;&#1083;&#1077;&#1082;&#1090;&#1088;&#1086;-&#1084;&#1072;&#1088;&#1082;&#1077;&#1090;.&#1088;&#1092;/product/238724/akkumulyator-li-pol-lp503070-pcm-37v-1200mah/" TargetMode="External"/><Relationship Id="rId_hyperlink_9104" Type="http://schemas.openxmlformats.org/officeDocument/2006/relationships/hyperlink" Target="http://&#1101;&#1083;&#1077;&#1082;&#1090;&#1088;&#1086;-&#1084;&#1072;&#1088;&#1082;&#1077;&#1090;.&#1088;&#1092;/product/238731/akkumulyator-li-pol-lp505060-pcm-37b-1500mah/" TargetMode="External"/><Relationship Id="rId_hyperlink_9105" Type="http://schemas.openxmlformats.org/officeDocument/2006/relationships/hyperlink" Target="http://&#1101;&#1083;&#1077;&#1082;&#1090;&#1088;&#1086;-&#1084;&#1072;&#1088;&#1082;&#1077;&#1090;.&#1088;&#1092;/product/238732/akkumulyator-li-pol-lp514046-1100mah/" TargetMode="External"/><Relationship Id="rId_hyperlink_9106" Type="http://schemas.openxmlformats.org/officeDocument/2006/relationships/hyperlink" Target="http://&#1101;&#1083;&#1077;&#1082;&#1090;&#1088;&#1086;-&#1084;&#1072;&#1088;&#1082;&#1077;&#1090;.&#1088;&#1092;/product/228361/akkumulyator-li-pol-lp552530-330mah-et/" TargetMode="External"/><Relationship Id="rId_hyperlink_9107" Type="http://schemas.openxmlformats.org/officeDocument/2006/relationships/hyperlink" Target="http://&#1101;&#1083;&#1077;&#1082;&#1090;&#1088;&#1086;-&#1084;&#1072;&#1088;&#1082;&#1077;&#1090;.&#1088;&#1092;/product/243243/akkumulyator-li-pol-lp601120-37v-100mach-pk1-robiton/" TargetMode="External"/><Relationship Id="rId_hyperlink_9108" Type="http://schemas.openxmlformats.org/officeDocument/2006/relationships/hyperlink" Target="http://&#1101;&#1083;&#1077;&#1082;&#1090;&#1088;&#1086;-&#1084;&#1072;&#1088;&#1082;&#1077;&#1090;.&#1088;&#1092;/product/243244/akkumulyator-li-pol-lp601730-37v-250mach-pk1-robiton/" TargetMode="External"/><Relationship Id="rId_hyperlink_9109" Type="http://schemas.openxmlformats.org/officeDocument/2006/relationships/hyperlink" Target="http://&#1101;&#1083;&#1077;&#1082;&#1090;&#1088;&#1086;-&#1084;&#1072;&#1088;&#1082;&#1077;&#1090;.&#1088;&#1092;/product/231799/akkumulyator-li-pol-lp602030-37v-300mach-pk1-robiton/" TargetMode="External"/><Relationship Id="rId_hyperlink_9110" Type="http://schemas.openxmlformats.org/officeDocument/2006/relationships/hyperlink" Target="http://&#1101;&#1083;&#1077;&#1082;&#1090;&#1088;&#1086;-&#1084;&#1072;&#1088;&#1082;&#1077;&#1090;.&#1088;&#1092;/product/231800/akkumulyator-li-pol-lp602035-37v-350mach-pk1-robiton/" TargetMode="External"/><Relationship Id="rId_hyperlink_9111" Type="http://schemas.openxmlformats.org/officeDocument/2006/relationships/hyperlink" Target="http://&#1101;&#1083;&#1077;&#1082;&#1090;&#1088;&#1086;-&#1084;&#1072;&#1088;&#1082;&#1077;&#1090;.&#1088;&#1092;/product/238733/akkumulyator-li-pol-lp602060-pcm-37b-700ma/" TargetMode="External"/><Relationship Id="rId_hyperlink_9112" Type="http://schemas.openxmlformats.org/officeDocument/2006/relationships/hyperlink" Target="http://&#1101;&#1083;&#1077;&#1082;&#1090;&#1088;&#1086;-&#1084;&#1072;&#1088;&#1082;&#1077;&#1090;.&#1088;&#1092;/product/127685/akkumulyator-li-pol-lp602566-37b-900ma/" TargetMode="External"/><Relationship Id="rId_hyperlink_9113" Type="http://schemas.openxmlformats.org/officeDocument/2006/relationships/hyperlink" Target="http://&#1101;&#1083;&#1077;&#1082;&#1090;&#1088;&#1086;-&#1084;&#1072;&#1088;&#1082;&#1077;&#1090;.&#1088;&#1092;/product/219911/akkumulyator-li-pol-lp603030-pcm-550mah-et/" TargetMode="External"/><Relationship Id="rId_hyperlink_9114" Type="http://schemas.openxmlformats.org/officeDocument/2006/relationships/hyperlink" Target="http://&#1101;&#1083;&#1077;&#1082;&#1090;&#1088;&#1086;-&#1084;&#1072;&#1088;&#1082;&#1077;&#1090;.&#1088;&#1092;/product/127687/akkumulyator-li-pol-lp603048-37b-780ma/" TargetMode="External"/><Relationship Id="rId_hyperlink_9115" Type="http://schemas.openxmlformats.org/officeDocument/2006/relationships/hyperlink" Target="http://&#1101;&#1083;&#1077;&#1082;&#1090;&#1088;&#1086;-&#1084;&#1072;&#1088;&#1082;&#1077;&#1090;.&#1088;&#1092;/product/229272/akkumulyator-li-pol-lp651723-20c-150mah-et/" TargetMode="External"/><Relationship Id="rId_hyperlink_9116" Type="http://schemas.openxmlformats.org/officeDocument/2006/relationships/hyperlink" Target="http://&#1101;&#1083;&#1077;&#1082;&#1090;&#1088;&#1086;-&#1084;&#1072;&#1088;&#1082;&#1077;&#1090;.&#1088;&#1092;/product/167330/akkumulyator-li-pol-lp682030-37b-250ma/" TargetMode="External"/><Relationship Id="rId_hyperlink_9117" Type="http://schemas.openxmlformats.org/officeDocument/2006/relationships/hyperlink" Target="http://&#1101;&#1083;&#1077;&#1082;&#1090;&#1088;&#1086;-&#1084;&#1072;&#1088;&#1082;&#1077;&#1090;.&#1088;&#1092;/product/243245/akkumulyator-li-pol-lp683440-37v-900mach-pk1-robiton/" TargetMode="External"/><Relationship Id="rId_hyperlink_9118" Type="http://schemas.openxmlformats.org/officeDocument/2006/relationships/hyperlink" Target="http://&#1101;&#1083;&#1077;&#1082;&#1090;&#1088;&#1086;-&#1084;&#1072;&#1088;&#1082;&#1077;&#1090;.&#1088;&#1092;/product/127689/akkumulyator-li-pol-lp701863-37b-600ma/" TargetMode="External"/><Relationship Id="rId_hyperlink_9119" Type="http://schemas.openxmlformats.org/officeDocument/2006/relationships/hyperlink" Target="http://&#1101;&#1083;&#1077;&#1082;&#1090;&#1088;&#1086;-&#1084;&#1072;&#1088;&#1082;&#1077;&#1090;.&#1088;&#1092;/product/229273/akkumulyator-li-pol-lp702025-20c-230mah-et/" TargetMode="External"/><Relationship Id="rId_hyperlink_9120" Type="http://schemas.openxmlformats.org/officeDocument/2006/relationships/hyperlink" Target="http://&#1101;&#1083;&#1077;&#1082;&#1090;&#1088;&#1086;-&#1084;&#1072;&#1088;&#1082;&#1077;&#1090;.&#1088;&#1092;/product/229455/akkumulyator-li-pol-lp702030-20c-300mah-et/" TargetMode="External"/><Relationship Id="rId_hyperlink_9121" Type="http://schemas.openxmlformats.org/officeDocument/2006/relationships/hyperlink" Target="http://&#1101;&#1083;&#1077;&#1082;&#1090;&#1088;&#1086;-&#1084;&#1072;&#1088;&#1082;&#1077;&#1090;.&#1088;&#1092;/product/229274/akkumulyator-li-pol-lp702035-20c-380mah-et/" TargetMode="External"/><Relationship Id="rId_hyperlink_9122" Type="http://schemas.openxmlformats.org/officeDocument/2006/relationships/hyperlink" Target="http://&#1101;&#1083;&#1077;&#1082;&#1090;&#1088;&#1086;-&#1084;&#1072;&#1088;&#1082;&#1077;&#1090;.&#1088;&#1092;/product/127691/akkumulyator-li-pol-lp703048-37b-850ma/" TargetMode="External"/><Relationship Id="rId_hyperlink_9123" Type="http://schemas.openxmlformats.org/officeDocument/2006/relationships/hyperlink" Target="http://&#1101;&#1083;&#1077;&#1082;&#1090;&#1088;&#1086;-&#1084;&#1072;&#1088;&#1082;&#1077;&#1090;.&#1088;&#1092;/product/229276/akkumulyator-li-pol-lp721862-20c-600mah-et/" TargetMode="External"/><Relationship Id="rId_hyperlink_9124" Type="http://schemas.openxmlformats.org/officeDocument/2006/relationships/hyperlink" Target="http://&#1101;&#1083;&#1077;&#1082;&#1090;&#1088;&#1086;-&#1084;&#1072;&#1088;&#1082;&#1077;&#1090;.&#1088;&#1092;/product/225188/akkumulyator-li-pol-lp734268-2500mah-et/" TargetMode="External"/><Relationship Id="rId_hyperlink_9125" Type="http://schemas.openxmlformats.org/officeDocument/2006/relationships/hyperlink" Target="http://&#1101;&#1083;&#1077;&#1082;&#1090;&#1088;&#1086;-&#1084;&#1072;&#1088;&#1082;&#1077;&#1090;.&#1088;&#1092;/product/167332/akkumulyator-li-pol-lp751862-37b-600ma/" TargetMode="External"/><Relationship Id="rId_hyperlink_9126" Type="http://schemas.openxmlformats.org/officeDocument/2006/relationships/hyperlink" Target="http://&#1101;&#1083;&#1077;&#1082;&#1090;&#1088;&#1086;-&#1084;&#1072;&#1088;&#1082;&#1077;&#1090;.&#1088;&#1092;/product/229277/akkumulyator-li-pol-lp752025-20c-200mah-et/" TargetMode="External"/><Relationship Id="rId_hyperlink_9127" Type="http://schemas.openxmlformats.org/officeDocument/2006/relationships/hyperlink" Target="http://&#1101;&#1083;&#1077;&#1082;&#1090;&#1088;&#1086;-&#1084;&#1072;&#1088;&#1082;&#1077;&#1090;.&#1088;&#1092;/product/238726/akkumulyator-li-pol-lp752030-37b-300ma/" TargetMode="External"/><Relationship Id="rId_hyperlink_9128" Type="http://schemas.openxmlformats.org/officeDocument/2006/relationships/hyperlink" Target="http://&#1101;&#1083;&#1077;&#1082;&#1090;&#1088;&#1086;-&#1084;&#1072;&#1088;&#1082;&#1077;&#1090;.&#1088;&#1092;/product/238734/akkumulyator-li-pol-lp752035-37b-400ma/" TargetMode="External"/><Relationship Id="rId_hyperlink_9129" Type="http://schemas.openxmlformats.org/officeDocument/2006/relationships/hyperlink" Target="http://&#1101;&#1083;&#1077;&#1082;&#1090;&#1088;&#1086;-&#1084;&#1072;&#1088;&#1082;&#1077;&#1090;.&#1088;&#1092;/product/127695/akkumulyator-li-pol-lp752540-37b-500ma/" TargetMode="External"/><Relationship Id="rId_hyperlink_9130" Type="http://schemas.openxmlformats.org/officeDocument/2006/relationships/hyperlink" Target="http://&#1101;&#1083;&#1077;&#1082;&#1090;&#1088;&#1086;-&#1084;&#1072;&#1088;&#1082;&#1077;&#1090;.&#1088;&#1092;/product/225617/akkumulyator-li-pol-lp752560-20c-900mah-et/" TargetMode="External"/><Relationship Id="rId_hyperlink_9131" Type="http://schemas.openxmlformats.org/officeDocument/2006/relationships/hyperlink" Target="http://&#1101;&#1083;&#1077;&#1082;&#1090;&#1088;&#1086;-&#1084;&#1072;&#1088;&#1082;&#1077;&#1090;.&#1088;&#1092;/product/229278/akkumulyator-li-pol-lp801844-20c-520mah-et/" TargetMode="External"/><Relationship Id="rId_hyperlink_9132" Type="http://schemas.openxmlformats.org/officeDocument/2006/relationships/hyperlink" Target="http://&#1101;&#1083;&#1077;&#1082;&#1090;&#1088;&#1086;-&#1084;&#1072;&#1088;&#1082;&#1077;&#1090;.&#1088;&#1092;/product/229279/akkumulyator-li-pol-lp802035-20c-400mah-et/" TargetMode="External"/><Relationship Id="rId_hyperlink_9133" Type="http://schemas.openxmlformats.org/officeDocument/2006/relationships/hyperlink" Target="http://&#1101;&#1083;&#1077;&#1082;&#1090;&#1088;&#1086;-&#1084;&#1072;&#1088;&#1082;&#1077;&#1090;.&#1088;&#1092;/product/127699/akkumulyator-li-pol-lp802042-37b-500ma/" TargetMode="External"/><Relationship Id="rId_hyperlink_9134" Type="http://schemas.openxmlformats.org/officeDocument/2006/relationships/hyperlink" Target="http://&#1101;&#1083;&#1077;&#1082;&#1090;&#1088;&#1086;-&#1084;&#1072;&#1088;&#1082;&#1077;&#1090;.&#1088;&#1092;/product/225623/akkumulyator-li-pol-lp804969-3000mah-et/" TargetMode="External"/><Relationship Id="rId_hyperlink_9135" Type="http://schemas.openxmlformats.org/officeDocument/2006/relationships/hyperlink" Target="http://&#1101;&#1083;&#1077;&#1082;&#1090;&#1088;&#1086;-&#1084;&#1072;&#1088;&#1082;&#1077;&#1090;.&#1088;&#1092;/product/232961/akkumulyator-li-pol-lp834169-2750mah-et/" TargetMode="External"/><Relationship Id="rId_hyperlink_9136" Type="http://schemas.openxmlformats.org/officeDocument/2006/relationships/hyperlink" Target="http://&#1101;&#1083;&#1077;&#1082;&#1090;&#1088;&#1086;-&#1084;&#1072;&#1088;&#1082;&#1077;&#1090;.&#1088;&#1092;/product/167333/akkumulyator-li-pol-lp852540-37b-650ma-parnyy-shtepsel/" TargetMode="External"/><Relationship Id="rId_hyperlink_9137" Type="http://schemas.openxmlformats.org/officeDocument/2006/relationships/hyperlink" Target="http://&#1101;&#1083;&#1077;&#1082;&#1090;&#1088;&#1086;-&#1084;&#1072;&#1088;&#1082;&#1077;&#1090;.&#1088;&#1092;/product/225191/akkumulyator-li-pol-lp854174-2800mah-et/" TargetMode="External"/><Relationship Id="rId_hyperlink_9138" Type="http://schemas.openxmlformats.org/officeDocument/2006/relationships/hyperlink" Target="http://&#1101;&#1083;&#1077;&#1082;&#1090;&#1088;&#1086;-&#1084;&#1072;&#1088;&#1082;&#1077;&#1090;.&#1088;&#1092;/product/225192/akkumulyator-li-pol-lp855085-4300mah-et/" TargetMode="External"/><Relationship Id="rId_hyperlink_9139" Type="http://schemas.openxmlformats.org/officeDocument/2006/relationships/hyperlink" Target="http://&#1101;&#1083;&#1077;&#1082;&#1090;&#1088;&#1086;-&#1084;&#1072;&#1088;&#1082;&#1077;&#1090;.&#1088;&#1092;/product/238778/akkumulyator-li-pol-lp903052-25cj-1200mah-et/" TargetMode="External"/><Relationship Id="rId_hyperlink_9140" Type="http://schemas.openxmlformats.org/officeDocument/2006/relationships/hyperlink" Target="http://&#1101;&#1083;&#1077;&#1082;&#1090;&#1088;&#1086;-&#1084;&#1072;&#1088;&#1082;&#1077;&#1090;.&#1088;&#1092;/product/225194/akkumulyator-li-pol-lp9050110-5300mah-et/" TargetMode="External"/><Relationship Id="rId_hyperlink_9141" Type="http://schemas.openxmlformats.org/officeDocument/2006/relationships/hyperlink" Target="http://&#1101;&#1083;&#1077;&#1082;&#1090;&#1088;&#1086;-&#1084;&#1072;&#1088;&#1082;&#1077;&#1090;.&#1088;&#1092;/product/184158/akkumulyator-svincovo-kislotnyy-12v-08ah-delta-dtm-12008-972563-13228/" TargetMode="External"/><Relationship Id="rId_hyperlink_9142" Type="http://schemas.openxmlformats.org/officeDocument/2006/relationships/hyperlink" Target="http://&#1101;&#1083;&#1077;&#1082;&#1090;&#1088;&#1086;-&#1084;&#1072;&#1088;&#1082;&#1077;&#1090;.&#1088;&#1092;/product/153731/akkumulyator-svincovo-kislotnyy-12v-12ah-delta-dtm-12012/" TargetMode="External"/><Relationship Id="rId_hyperlink_9143" Type="http://schemas.openxmlformats.org/officeDocument/2006/relationships/hyperlink" Target="http://&#1101;&#1083;&#1077;&#1082;&#1090;&#1088;&#1086;-&#1084;&#1072;&#1088;&#1082;&#1077;&#1090;.&#1088;&#1092;/product/229932/akkumulyator-svincovo-kislotnyy-12v-22ah-delta-dt-12022-1783566/" TargetMode="External"/><Relationship Id="rId_hyperlink_9144" Type="http://schemas.openxmlformats.org/officeDocument/2006/relationships/hyperlink" Target="http://&#1101;&#1083;&#1077;&#1082;&#1090;&#1088;&#1086;-&#1084;&#1072;&#1088;&#1082;&#1077;&#1090;.&#1088;&#1092;/product/151589/akkumulyator-svincovo-kislotnyy-12v-22ah-delta-dtm-12022-1783566/" TargetMode="External"/><Relationship Id="rId_hyperlink_9145" Type="http://schemas.openxmlformats.org/officeDocument/2006/relationships/hyperlink" Target="http://&#1101;&#1083;&#1077;&#1082;&#1090;&#1088;&#1086;-&#1084;&#1072;&#1088;&#1082;&#1077;&#1090;.&#1088;&#1092;/product/235065/akkumulyator-svincovo-kislotnyy-12v-32ah-delta-dtm-12032/" TargetMode="External"/><Relationship Id="rId_hyperlink_9146" Type="http://schemas.openxmlformats.org/officeDocument/2006/relationships/hyperlink" Target="http://&#1101;&#1083;&#1077;&#1082;&#1090;&#1088;&#1086;-&#1084;&#1072;&#1088;&#1082;&#1077;&#1090;.&#1088;&#1092;/product/153735/akkumulyator-svincovo-kislotnyy-12v-32ah-dt-12032-6113467mm-132kg/" TargetMode="External"/><Relationship Id="rId_hyperlink_9147" Type="http://schemas.openxmlformats.org/officeDocument/2006/relationships/hyperlink" Target="http://&#1101;&#1083;&#1077;&#1082;&#1090;&#1088;&#1086;-&#1084;&#1072;&#1088;&#1082;&#1077;&#1090;.&#1088;&#1092;/product/224149/akkumulyator-svincovo-kislotnyy-12v-33ah-robiton-vrla12-33/" TargetMode="External"/><Relationship Id="rId_hyperlink_9148" Type="http://schemas.openxmlformats.org/officeDocument/2006/relationships/hyperlink" Target="http://&#1101;&#1083;&#1077;&#1082;&#1090;&#1088;&#1086;-&#1084;&#1072;&#1088;&#1082;&#1077;&#1090;.&#1088;&#1092;/product/134567/akkumulyator-svincovo-kislotnyy-12v-45ah-delta-dt-12045-9070107/" TargetMode="External"/><Relationship Id="rId_hyperlink_9149" Type="http://schemas.openxmlformats.org/officeDocument/2006/relationships/hyperlink" Target="http://&#1101;&#1083;&#1077;&#1082;&#1090;&#1088;&#1086;-&#1084;&#1072;&#1088;&#1082;&#1077;&#1090;.&#1088;&#1092;/product/222046/akkumulyator-svincovo-kislotnyy-12v-45ah-delta-dtm-12045-9070102/" TargetMode="External"/><Relationship Id="rId_hyperlink_9150" Type="http://schemas.openxmlformats.org/officeDocument/2006/relationships/hyperlink" Target="http://&#1101;&#1083;&#1077;&#1082;&#1090;&#1088;&#1086;-&#1084;&#1072;&#1088;&#1082;&#1077;&#1090;.&#1088;&#1092;/product/159413/akkumulyator-svincovo-kislotnyy-12v-5ah-delta-dtm-1205-9070107/" TargetMode="External"/><Relationship Id="rId_hyperlink_9151" Type="http://schemas.openxmlformats.org/officeDocument/2006/relationships/hyperlink" Target="http://&#1101;&#1083;&#1077;&#1082;&#1090;&#1088;&#1086;-&#1084;&#1072;&#1088;&#1082;&#1077;&#1090;.&#1088;&#1092;/product/224237/akkumulyator-svincovo-kislotnyy-12v-72ah-delta-hr-12-72-dlya-ibp/" TargetMode="External"/><Relationship Id="rId_hyperlink_9152" Type="http://schemas.openxmlformats.org/officeDocument/2006/relationships/hyperlink" Target="http://&#1101;&#1083;&#1077;&#1082;&#1090;&#1088;&#1086;-&#1084;&#1072;&#1088;&#1082;&#1077;&#1090;.&#1088;&#1092;/product/219827/akkumulyator-svincovo-kislotnyy-12v-7ah-delta-dt-1207-15165102/" TargetMode="External"/><Relationship Id="rId_hyperlink_9153" Type="http://schemas.openxmlformats.org/officeDocument/2006/relationships/hyperlink" Target="http://&#1101;&#1083;&#1077;&#1082;&#1090;&#1088;&#1086;-&#1084;&#1072;&#1088;&#1082;&#1077;&#1090;.&#1088;&#1092;/product/224292/akkumulyator-svincovo-kislotnyy-12v-7ah-delta-dtm-1207-15165102/" TargetMode="External"/><Relationship Id="rId_hyperlink_9154" Type="http://schemas.openxmlformats.org/officeDocument/2006/relationships/hyperlink" Target="http://&#1101;&#1083;&#1077;&#1082;&#1090;&#1088;&#1086;-&#1084;&#1072;&#1088;&#1082;&#1077;&#1090;.&#1088;&#1092;/product/225196/akkumulyator-svincovo-kislotnyy-12v-9ah-delta-dtm-1209/" TargetMode="External"/><Relationship Id="rId_hyperlink_9155" Type="http://schemas.openxmlformats.org/officeDocument/2006/relationships/hyperlink" Target="http://&#1101;&#1083;&#1077;&#1082;&#1090;&#1088;&#1086;-&#1084;&#1072;&#1088;&#1082;&#1077;&#1090;.&#1088;&#1092;/product/227757/akkumulyator-svincovo-kislotnyy-12v-12ah-delta-dt-1212/" TargetMode="External"/><Relationship Id="rId_hyperlink_9156" Type="http://schemas.openxmlformats.org/officeDocument/2006/relationships/hyperlink" Target="http://&#1101;&#1083;&#1077;&#1082;&#1090;&#1088;&#1086;-&#1084;&#1072;&#1088;&#1082;&#1077;&#1090;.&#1088;&#1092;/product/230976/akkumulyator-svincovo-kislotnyy-12v-12ah-delta-dtm-1212/" TargetMode="External"/><Relationship Id="rId_hyperlink_9157" Type="http://schemas.openxmlformats.org/officeDocument/2006/relationships/hyperlink" Target="http://&#1101;&#1083;&#1077;&#1082;&#1090;&#1088;&#1086;-&#1084;&#1072;&#1088;&#1082;&#1077;&#1090;.&#1088;&#1092;/product/234460/akkumulyator-svincovo-kislotnyy-12v-15ah-delta-dtm-1215/" TargetMode="External"/><Relationship Id="rId_hyperlink_9158" Type="http://schemas.openxmlformats.org/officeDocument/2006/relationships/hyperlink" Target="http://&#1101;&#1083;&#1077;&#1082;&#1090;&#1088;&#1086;-&#1084;&#1072;&#1088;&#1082;&#1077;&#1090;.&#1088;&#1092;/product/154124/akkumulyator-svincovo-kislotnyy-12v-17ah-delta-dtm-1217-18177167/" TargetMode="External"/><Relationship Id="rId_hyperlink_9159" Type="http://schemas.openxmlformats.org/officeDocument/2006/relationships/hyperlink" Target="http://&#1101;&#1083;&#1077;&#1082;&#1090;&#1088;&#1086;-&#1084;&#1072;&#1088;&#1082;&#1077;&#1090;.&#1088;&#1092;/product/234459/akkumulyator-svincovo-kislotnyy-12v-18ah-delta-dt-1218/" TargetMode="External"/><Relationship Id="rId_hyperlink_9160" Type="http://schemas.openxmlformats.org/officeDocument/2006/relationships/hyperlink" Target="http://&#1101;&#1083;&#1077;&#1082;&#1090;&#1088;&#1086;-&#1084;&#1072;&#1088;&#1082;&#1077;&#1090;.&#1088;&#1092;/product/235066/akkumulyator-svincovo-kislotnyy-12v-5ah-delta-hr-12-5/" TargetMode="External"/><Relationship Id="rId_hyperlink_9161" Type="http://schemas.openxmlformats.org/officeDocument/2006/relationships/hyperlink" Target="http://&#1101;&#1083;&#1077;&#1082;&#1090;&#1088;&#1086;-&#1084;&#1072;&#1088;&#1082;&#1077;&#1090;.&#1088;&#1092;/product/235823/akkumulyator-svincovo-kislotnyy-12v-72ah-rc-1272-w/" TargetMode="External"/><Relationship Id="rId_hyperlink_9162" Type="http://schemas.openxmlformats.org/officeDocument/2006/relationships/hyperlink" Target="http://&#1101;&#1083;&#1077;&#1082;&#1090;&#1088;&#1086;-&#1084;&#1072;&#1088;&#1082;&#1077;&#1090;.&#1088;&#1092;/product/231807/akkumulyator-svincovo-kislotnyy-12v-9ah-delta-hr-12-9-dlya-ibp/" TargetMode="External"/><Relationship Id="rId_hyperlink_9163" Type="http://schemas.openxmlformats.org/officeDocument/2006/relationships/hyperlink" Target="http://&#1101;&#1083;&#1077;&#1082;&#1090;&#1088;&#1086;-&#1084;&#1072;&#1088;&#1082;&#1077;&#1090;.&#1088;&#1092;/product/234873/akkumulyator-svincovo-kislotnyy-12v-delta-hr-12-21/" TargetMode="External"/><Relationship Id="rId_hyperlink_9164" Type="http://schemas.openxmlformats.org/officeDocument/2006/relationships/hyperlink" Target="http://&#1101;&#1083;&#1077;&#1082;&#1090;&#1088;&#1086;-&#1084;&#1072;&#1088;&#1082;&#1077;&#1090;.&#1088;&#1092;/product/247576/akkumulyator-svincovo-kislotnyy-live-power-lp1212-12v-12ah-1519995mm/" TargetMode="External"/><Relationship Id="rId_hyperlink_9165" Type="http://schemas.openxmlformats.org/officeDocument/2006/relationships/hyperlink" Target="http://&#1101;&#1083;&#1077;&#1082;&#1090;&#1088;&#1086;-&#1084;&#1072;&#1088;&#1082;&#1077;&#1090;.&#1088;&#1092;/product/247583/akkumulyator-svincovo-kislotnyy-live-power-lp1245-12v-45ah-9070100mm/" TargetMode="External"/><Relationship Id="rId_hyperlink_9166" Type="http://schemas.openxmlformats.org/officeDocument/2006/relationships/hyperlink" Target="http://&#1101;&#1083;&#1077;&#1082;&#1090;&#1088;&#1086;-&#1084;&#1072;&#1088;&#1082;&#1077;&#1090;.&#1088;&#1092;/product/224933/akkumulyator-starternyy-dlya-mototehniki-delta-ct-12025-12v-25ah/" TargetMode="External"/><Relationship Id="rId_hyperlink_9167" Type="http://schemas.openxmlformats.org/officeDocument/2006/relationships/hyperlink" Target="http://&#1101;&#1083;&#1077;&#1082;&#1090;&#1088;&#1086;-&#1084;&#1072;&#1088;&#1082;&#1077;&#1090;.&#1088;&#1092;/product/230973/akkumulyator-starternyy-dlya-mototehniki-delta-ct-1204-12v-4ah/" TargetMode="External"/><Relationship Id="rId_hyperlink_9168" Type="http://schemas.openxmlformats.org/officeDocument/2006/relationships/hyperlink" Target="http://&#1101;&#1083;&#1077;&#1082;&#1090;&#1088;&#1086;-&#1084;&#1072;&#1088;&#1082;&#1077;&#1090;.&#1088;&#1092;/product/230974/akkumulyator-starternyy-dlya-mototehniki-delta-ct-1205-12v-5ah/" TargetMode="External"/><Relationship Id="rId_hyperlink_9169" Type="http://schemas.openxmlformats.org/officeDocument/2006/relationships/hyperlink" Target="http://&#1101;&#1083;&#1077;&#1082;&#1090;&#1088;&#1086;-&#1084;&#1072;&#1088;&#1082;&#1077;&#1090;.&#1088;&#1092;/product/224934/akkumulyator-starternyy-dlya-mototehniki-delta-ct-1207-12v-7ah/" TargetMode="External"/><Relationship Id="rId_hyperlink_9170" Type="http://schemas.openxmlformats.org/officeDocument/2006/relationships/hyperlink" Target="http://&#1101;&#1083;&#1077;&#1082;&#1090;&#1088;&#1086;-&#1084;&#1072;&#1088;&#1082;&#1077;&#1090;.&#1088;&#1092;/product/249213/akkumulyator-starternyy-dlya-mototehniki-delta-ct-1209-12v-9ah/" TargetMode="External"/><Relationship Id="rId_hyperlink_9171" Type="http://schemas.openxmlformats.org/officeDocument/2006/relationships/hyperlink" Target="http://&#1101;&#1083;&#1077;&#1082;&#1090;&#1088;&#1086;-&#1084;&#1072;&#1088;&#1082;&#1077;&#1090;.&#1088;&#1092;/product/230975/akkumulyator-starternyy-dlya-mototehniki-delta-ct-1210-12v-10ah/" TargetMode="External"/><Relationship Id="rId_hyperlink_9172" Type="http://schemas.openxmlformats.org/officeDocument/2006/relationships/hyperlink" Target="http://&#1101;&#1083;&#1077;&#1082;&#1090;&#1088;&#1086;-&#1084;&#1072;&#1088;&#1082;&#1077;&#1090;.&#1088;&#1092;/product/240237/akkumulyator-starternyy-dlya-mototehniki-delta-ct-1212-12v-12ah/" TargetMode="External"/><Relationship Id="rId_hyperlink_9173" Type="http://schemas.openxmlformats.org/officeDocument/2006/relationships/hyperlink" Target="http://&#1101;&#1083;&#1077;&#1082;&#1090;&#1088;&#1086;-&#1084;&#1072;&#1088;&#1082;&#1077;&#1090;.&#1088;&#1092;/product/219919/akkumulyator-svincovo-kislotnyy-4v-09ah-robiton-vrla4-09-dlya-fonarey/" TargetMode="External"/><Relationship Id="rId_hyperlink_9174" Type="http://schemas.openxmlformats.org/officeDocument/2006/relationships/hyperlink" Target="http://&#1101;&#1083;&#1077;&#1082;&#1090;&#1088;&#1086;-&#1084;&#1072;&#1088;&#1082;&#1077;&#1090;.&#1088;&#1092;/product/148125/akkumulyator-svincovo-kislotnyy-4v-35ah-delta-dt-4035-903466/" TargetMode="External"/><Relationship Id="rId_hyperlink_9175" Type="http://schemas.openxmlformats.org/officeDocument/2006/relationships/hyperlink" Target="http://&#1101;&#1083;&#1077;&#1082;&#1090;&#1088;&#1086;-&#1084;&#1072;&#1088;&#1082;&#1077;&#1090;.&#1088;&#1092;/product/234489/akkumulyator-svincovo-kislotnyy-4v-45ah-delta-dt-4045-4747101/" TargetMode="External"/><Relationship Id="rId_hyperlink_9176" Type="http://schemas.openxmlformats.org/officeDocument/2006/relationships/hyperlink" Target="http://&#1101;&#1083;&#1077;&#1082;&#1090;&#1088;&#1086;-&#1084;&#1072;&#1088;&#1082;&#1077;&#1090;.&#1088;&#1092;/product/151974/akkumulyator-svincovo-kislotnyy-6v-12ah-delta-dt-60126013-972458/" TargetMode="External"/><Relationship Id="rId_hyperlink_9177" Type="http://schemas.openxmlformats.org/officeDocument/2006/relationships/hyperlink" Target="http://&#1101;&#1083;&#1077;&#1082;&#1090;&#1088;&#1086;-&#1084;&#1072;&#1088;&#1082;&#1077;&#1090;.&#1088;&#1092;/product/245561/akkumulyator-svincovo-kislotnyy-6v-12ah-live-power-lp6012/" TargetMode="External"/><Relationship Id="rId_hyperlink_9178" Type="http://schemas.openxmlformats.org/officeDocument/2006/relationships/hyperlink" Target="http://&#1101;&#1083;&#1077;&#1082;&#1090;&#1088;&#1086;-&#1084;&#1072;&#1088;&#1082;&#1077;&#1090;.&#1088;&#1092;/product/227659/akkumulyator-svincovo-kislotnyy-6v-15ah-delta-dt-6015/" TargetMode="External"/><Relationship Id="rId_hyperlink_9179" Type="http://schemas.openxmlformats.org/officeDocument/2006/relationships/hyperlink" Target="http://&#1101;&#1083;&#1077;&#1082;&#1090;&#1088;&#1086;-&#1084;&#1072;&#1088;&#1082;&#1077;&#1090;.&#1088;&#1092;/product/148128/akkumulyator-svincovo-kislotnyy-6v-12ah-delta-dt-612-dt-610-15150100-461168/" TargetMode="External"/><Relationship Id="rId_hyperlink_9180" Type="http://schemas.openxmlformats.org/officeDocument/2006/relationships/hyperlink" Target="http://&#1101;&#1083;&#1077;&#1082;&#1090;&#1088;&#1086;-&#1084;&#1072;&#1088;&#1082;&#1077;&#1090;.&#1088;&#1092;/product/153732/akkumulyator-svincovo-kislotnyy-6v-12a-delta-dtm-612-972458/" TargetMode="External"/><Relationship Id="rId_hyperlink_9181" Type="http://schemas.openxmlformats.org/officeDocument/2006/relationships/hyperlink" Target="http://&#1101;&#1083;&#1077;&#1082;&#1090;&#1088;&#1086;-&#1084;&#1072;&#1088;&#1082;&#1077;&#1090;.&#1088;&#1092;/product/234488/akkumulyator-svincovo-kislotnyy-6v-23ah-delta-dt-6023-75/" TargetMode="External"/><Relationship Id="rId_hyperlink_9182" Type="http://schemas.openxmlformats.org/officeDocument/2006/relationships/hyperlink" Target="http://&#1101;&#1083;&#1077;&#1082;&#1090;&#1088;&#1086;-&#1084;&#1072;&#1088;&#1082;&#1077;&#1090;.&#1088;&#1092;/product/178036/akkumulyator-svincovo-kislotnyy-6v-23ah-delta-dt-6023-4447101/" TargetMode="External"/><Relationship Id="rId_hyperlink_9183" Type="http://schemas.openxmlformats.org/officeDocument/2006/relationships/hyperlink" Target="http://&#1101;&#1083;&#1077;&#1082;&#1090;&#1088;&#1086;-&#1084;&#1072;&#1088;&#1082;&#1077;&#1090;.&#1088;&#1092;/product/151588/akkumulyator-svincovo-kislotnyy-6v-28ah-delta-dt-6028-663399mm-161997/" TargetMode="External"/><Relationship Id="rId_hyperlink_9184" Type="http://schemas.openxmlformats.org/officeDocument/2006/relationships/hyperlink" Target="http://&#1101;&#1083;&#1077;&#1082;&#1090;&#1088;&#1086;-&#1084;&#1072;&#1088;&#1082;&#1077;&#1090;.&#1088;&#1092;/product/231806/akkumulyator-svincovo-kislotnyy-6v-32ah-delta-dtm-6032/" TargetMode="External"/><Relationship Id="rId_hyperlink_9185" Type="http://schemas.openxmlformats.org/officeDocument/2006/relationships/hyperlink" Target="http://&#1101;&#1083;&#1077;&#1082;&#1090;&#1088;&#1086;-&#1084;&#1072;&#1088;&#1082;&#1077;&#1090;.&#1088;&#1092;/product/230655/akkumulyator-svincovo-kislotnyy-6v-33ah-casil-633/" TargetMode="External"/><Relationship Id="rId_hyperlink_9186" Type="http://schemas.openxmlformats.org/officeDocument/2006/relationships/hyperlink" Target="http://&#1101;&#1083;&#1077;&#1082;&#1090;&#1088;&#1086;-&#1084;&#1072;&#1088;&#1082;&#1077;&#1090;.&#1088;&#1092;/product/148129/akkumulyator-svincovo-kislotnyy-6v-33ah-delta-dt-6033125-1253367-106121/" TargetMode="External"/><Relationship Id="rId_hyperlink_9187" Type="http://schemas.openxmlformats.org/officeDocument/2006/relationships/hyperlink" Target="http://&#1101;&#1083;&#1077;&#1082;&#1090;&#1088;&#1086;-&#1084;&#1072;&#1088;&#1082;&#1077;&#1090;.&#1088;&#1092;/product/230623/akkumulyator-svincovo-kislotnyy-6v-33ah-robiton-vrla6-33/" TargetMode="External"/><Relationship Id="rId_hyperlink_9188" Type="http://schemas.openxmlformats.org/officeDocument/2006/relationships/hyperlink" Target="http://&#1101;&#1083;&#1077;&#1082;&#1090;&#1088;&#1086;-&#1084;&#1072;&#1088;&#1082;&#1077;&#1090;.&#1088;&#1092;/product/230628/akkumulyator-svincovo-kislotnyy-6v-33ah-era-gs633/" TargetMode="External"/><Relationship Id="rId_hyperlink_9189" Type="http://schemas.openxmlformats.org/officeDocument/2006/relationships/hyperlink" Target="http://&#1101;&#1083;&#1077;&#1082;&#1090;&#1088;&#1086;-&#1084;&#1072;&#1088;&#1082;&#1077;&#1090;.&#1088;&#1092;/product/130629/akkumulyator-svincovo-kislotnyy-6v-45ah-delta-dt-6045-7047107-12711/" TargetMode="External"/><Relationship Id="rId_hyperlink_9190" Type="http://schemas.openxmlformats.org/officeDocument/2006/relationships/hyperlink" Target="http://&#1101;&#1083;&#1077;&#1082;&#1090;&#1088;&#1086;-&#1084;&#1072;&#1088;&#1082;&#1077;&#1090;.&#1088;&#1092;/product/148130/akkumulyator-svincovo-kislotnyy-6v-45ah-delta-dtm-6045-7047107-16157/" TargetMode="External"/><Relationship Id="rId_hyperlink_9191" Type="http://schemas.openxmlformats.org/officeDocument/2006/relationships/hyperlink" Target="http://&#1101;&#1083;&#1077;&#1082;&#1090;&#1088;&#1086;-&#1084;&#1072;&#1088;&#1082;&#1077;&#1090;.&#1088;&#1092;/product/178037/akkumulyator-svincovo-kislotnyy-6v-6ah-delta-dt-606/" TargetMode="External"/><Relationship Id="rId_hyperlink_9192" Type="http://schemas.openxmlformats.org/officeDocument/2006/relationships/hyperlink" Target="http://&#1101;&#1083;&#1077;&#1082;&#1090;&#1088;&#1086;-&#1084;&#1072;&#1088;&#1082;&#1077;&#1090;.&#1088;&#1092;/product/169111/akkumulyator-svincovo-kislotnyy-6v-72ah-delta-hr-6-72-15134100-97623/" TargetMode="External"/><Relationship Id="rId_hyperlink_9193" Type="http://schemas.openxmlformats.org/officeDocument/2006/relationships/hyperlink" Target="http://&#1101;&#1083;&#1077;&#1082;&#1090;&#1088;&#1086;-&#1084;&#1072;&#1088;&#1082;&#1077;&#1090;.&#1088;&#1092;/product/226925/akkumulyator-svincovo-kislotnyy-6v-7ah-delta-dtm-607/" TargetMode="External"/><Relationship Id="rId_hyperlink_9194" Type="http://schemas.openxmlformats.org/officeDocument/2006/relationships/hyperlink" Target="http://&#1101;&#1083;&#1077;&#1082;&#1090;&#1088;&#1086;-&#1084;&#1072;&#1088;&#1082;&#1077;&#1090;.&#1088;&#1092;/product/170831/batareyka-camelion-lr03-plus-alkaline-pb-24-24-plastikovyy-boks/" TargetMode="External"/><Relationship Id="rId_hyperlink_9195" Type="http://schemas.openxmlformats.org/officeDocument/2006/relationships/hyperlink" Target="http://&#1101;&#1083;&#1077;&#1082;&#1090;&#1088;&#1086;-&#1084;&#1072;&#1088;&#1082;&#1077;&#1090;.&#1088;&#1092;/product/160897/batareyka-camelion-lr03-plus-alkaline-sp-4-60/" TargetMode="External"/><Relationship Id="rId_hyperlink_9196" Type="http://schemas.openxmlformats.org/officeDocument/2006/relationships/hyperlink" Target="http://&#1101;&#1083;&#1077;&#1082;&#1090;&#1088;&#1086;-&#1084;&#1072;&#1088;&#1082;&#1077;&#1090;.&#1088;&#1092;/product/128935/batareyka-camelion-r03-super-heavy-duty-green-sr-4-60/" TargetMode="External"/><Relationship Id="rId_hyperlink_9197" Type="http://schemas.openxmlformats.org/officeDocument/2006/relationships/hyperlink" Target="http://&#1101;&#1083;&#1077;&#1082;&#1090;&#1088;&#1086;-&#1084;&#1072;&#1088;&#1082;&#1077;&#1090;.&#1088;&#1092;/product/142057/batareyka-defender-lr03-sr-4-24/" TargetMode="External"/><Relationship Id="rId_hyperlink_9198" Type="http://schemas.openxmlformats.org/officeDocument/2006/relationships/hyperlink" Target="http://&#1101;&#1083;&#1077;&#1082;&#1090;&#1088;&#1086;-&#1084;&#1072;&#1088;&#1082;&#1077;&#1090;.&#1088;&#1092;/product/244138/batareyka-duracell-lr03-alkaline-basic-bl-12-rst144/" TargetMode="External"/><Relationship Id="rId_hyperlink_9199" Type="http://schemas.openxmlformats.org/officeDocument/2006/relationships/hyperlink" Target="http://&#1101;&#1083;&#1077;&#1082;&#1090;&#1088;&#1086;-&#1084;&#1072;&#1088;&#1082;&#1077;&#1090;.&#1088;&#1092;/product/244325/batareyka-duracell-lr03-alkaline-bl-6-rstotryvnye/" TargetMode="External"/><Relationship Id="rId_hyperlink_9200" Type="http://schemas.openxmlformats.org/officeDocument/2006/relationships/hyperlink" Target="http://&#1101;&#1083;&#1077;&#1082;&#1090;&#1088;&#1086;-&#1084;&#1072;&#1088;&#1082;&#1077;&#1090;.&#1088;&#1092;/product/244337/batareyka-duracell-lr03-alkaline-sp-4-40box-rst/" TargetMode="External"/><Relationship Id="rId_hyperlink_9201" Type="http://schemas.openxmlformats.org/officeDocument/2006/relationships/hyperlink" Target="http://&#1101;&#1083;&#1077;&#1082;&#1090;&#1088;&#1086;-&#1084;&#1072;&#1088;&#1082;&#1077;&#1090;.&#1088;&#1092;/product/170681/batareyka-energizer-lr03-bl-4-48/" TargetMode="External"/><Relationship Id="rId_hyperlink_9202" Type="http://schemas.openxmlformats.org/officeDocument/2006/relationships/hyperlink" Target="http://&#1101;&#1083;&#1077;&#1082;&#1090;&#1088;&#1086;-&#1084;&#1072;&#1088;&#1082;&#1077;&#1090;.&#1088;&#1092;/product/247816/batareyka-energizer-lr03-industrial-bl-10-120/" TargetMode="External"/><Relationship Id="rId_hyperlink_9203" Type="http://schemas.openxmlformats.org/officeDocument/2006/relationships/hyperlink" Target="http://&#1101;&#1083;&#1077;&#1082;&#1090;&#1088;&#1086;-&#1084;&#1072;&#1088;&#1082;&#1077;&#1090;.&#1088;&#1092;/product/249408/batareyka-energizer-lr03-max-bl-10-120/" TargetMode="External"/><Relationship Id="rId_hyperlink_9204" Type="http://schemas.openxmlformats.org/officeDocument/2006/relationships/hyperlink" Target="http://&#1101;&#1083;&#1077;&#1082;&#1090;&#1088;&#1086;-&#1084;&#1072;&#1088;&#1082;&#1077;&#1090;.&#1088;&#1092;/product/168288/batareyka-energizer-lr03-max-bl-12-144/" TargetMode="External"/><Relationship Id="rId_hyperlink_9205" Type="http://schemas.openxmlformats.org/officeDocument/2006/relationships/hyperlink" Target="http://&#1101;&#1083;&#1077;&#1082;&#1090;&#1088;&#1086;-&#1084;&#1072;&#1088;&#1082;&#1077;&#1090;.&#1088;&#1092;/product/224433/batareyka-energizer-lr03-max-bl-16-96/" TargetMode="External"/><Relationship Id="rId_hyperlink_9206" Type="http://schemas.openxmlformats.org/officeDocument/2006/relationships/hyperlink" Target="http://&#1101;&#1083;&#1077;&#1082;&#1090;&#1088;&#1086;-&#1084;&#1072;&#1088;&#1082;&#1077;&#1090;.&#1088;&#1092;/product/168313/batareyka-energizer-lr03-max-bl-4-48/" TargetMode="External"/><Relationship Id="rId_hyperlink_9207" Type="http://schemas.openxmlformats.org/officeDocument/2006/relationships/hyperlink" Target="http://&#1101;&#1083;&#1077;&#1082;&#1090;&#1088;&#1086;-&#1084;&#1072;&#1088;&#1082;&#1077;&#1090;.&#1088;&#1092;/product/168291/batareyka-energizer-lr03-max-bl-6-72/" TargetMode="External"/><Relationship Id="rId_hyperlink_9208" Type="http://schemas.openxmlformats.org/officeDocument/2006/relationships/hyperlink" Target="http://&#1101;&#1083;&#1077;&#1082;&#1090;&#1088;&#1086;-&#1084;&#1072;&#1088;&#1082;&#1077;&#1090;.&#1088;&#1092;/product/222362/batareyka-energizer-lr03-max-plus-bl-4-48/" TargetMode="External"/><Relationship Id="rId_hyperlink_9209" Type="http://schemas.openxmlformats.org/officeDocument/2006/relationships/hyperlink" Target="http://&#1101;&#1083;&#1077;&#1082;&#1090;&#1088;&#1086;-&#1084;&#1072;&#1088;&#1082;&#1077;&#1090;.&#1088;&#1092;/product/177031/batareyka-ergolux-lr03-alkaline-bp-24/" TargetMode="External"/><Relationship Id="rId_hyperlink_9210" Type="http://schemas.openxmlformats.org/officeDocument/2006/relationships/hyperlink" Target="http://&#1101;&#1083;&#1077;&#1082;&#1090;&#1088;&#1086;-&#1084;&#1072;&#1088;&#1082;&#1077;&#1090;.&#1088;&#1092;/product/124747/batareyka-ergolux-r03-sr-4-60/" TargetMode="External"/><Relationship Id="rId_hyperlink_9211" Type="http://schemas.openxmlformats.org/officeDocument/2006/relationships/hyperlink" Target="http://&#1101;&#1083;&#1077;&#1082;&#1090;&#1088;&#1086;-&#1084;&#1072;&#1088;&#1082;&#1077;&#1090;.&#1088;&#1092;/product/234383/batareyka-faison-lr03-super-alkaline-bl-12-120/" TargetMode="External"/><Relationship Id="rId_hyperlink_9212" Type="http://schemas.openxmlformats.org/officeDocument/2006/relationships/hyperlink" Target="http://&#1101;&#1083;&#1077;&#1082;&#1090;&#1088;&#1086;-&#1084;&#1072;&#1088;&#1082;&#1077;&#1090;.&#1088;&#1092;/product/170834/batareyka-gp-lr03-super-bl-4-40/" TargetMode="External"/><Relationship Id="rId_hyperlink_9213" Type="http://schemas.openxmlformats.org/officeDocument/2006/relationships/hyperlink" Target="http://&#1101;&#1083;&#1077;&#1082;&#1090;&#1088;&#1086;-&#1084;&#1072;&#1088;&#1082;&#1077;&#1090;.&#1088;&#1092;/product/132821/batareyka-gp-lr03-super-bl5-otryvnye/" TargetMode="External"/><Relationship Id="rId_hyperlink_9214" Type="http://schemas.openxmlformats.org/officeDocument/2006/relationships/hyperlink" Target="http://&#1101;&#1083;&#1077;&#1082;&#1090;&#1088;&#1086;-&#1084;&#1072;&#1088;&#1082;&#1077;&#1090;.&#1088;&#1092;/product/131883/batareyka-gp-lr03-super-sr-4-96/" TargetMode="External"/><Relationship Id="rId_hyperlink_9215" Type="http://schemas.openxmlformats.org/officeDocument/2006/relationships/hyperlink" Target="http://&#1101;&#1083;&#1077;&#1082;&#1090;&#1088;&#1086;-&#1084;&#1072;&#1088;&#1082;&#1077;&#1090;.&#1088;&#1092;/product/247231/batareyka-gp-lr03-ultra-g-tech-bl-4-40/" TargetMode="External"/><Relationship Id="rId_hyperlink_9216" Type="http://schemas.openxmlformats.org/officeDocument/2006/relationships/hyperlink" Target="http://&#1101;&#1083;&#1077;&#1082;&#1090;&#1088;&#1086;-&#1084;&#1072;&#1088;&#1082;&#1077;&#1090;.&#1088;&#1092;/product/249160/batareyka-hoco-lr03-premium-bl-4-48/" TargetMode="External"/><Relationship Id="rId_hyperlink_9217" Type="http://schemas.openxmlformats.org/officeDocument/2006/relationships/hyperlink" Target="http://&#1101;&#1083;&#1077;&#1082;&#1090;&#1088;&#1086;-&#1084;&#1072;&#1088;&#1082;&#1077;&#1090;.&#1088;&#1092;/product/246200/batareyka-kodak-lr03-xtralife-20-bulk/" TargetMode="External"/><Relationship Id="rId_hyperlink_9218" Type="http://schemas.openxmlformats.org/officeDocument/2006/relationships/hyperlink" Target="http://&#1101;&#1083;&#1077;&#1082;&#1090;&#1088;&#1086;-&#1084;&#1072;&#1088;&#1082;&#1077;&#1090;.&#1088;&#1092;/product/134863/batareyka-kodak-r03-heavy-dute-sr-4-40/" TargetMode="External"/><Relationship Id="rId_hyperlink_9219" Type="http://schemas.openxmlformats.org/officeDocument/2006/relationships/hyperlink" Target="http://&#1101;&#1083;&#1077;&#1082;&#1090;&#1088;&#1086;-&#1084;&#1072;&#1088;&#1082;&#1077;&#1090;.&#1088;&#1092;/product/242601/batareyka-opticell-lr03-simply-otryvnoy-bl20-210/" TargetMode="External"/><Relationship Id="rId_hyperlink_9220" Type="http://schemas.openxmlformats.org/officeDocument/2006/relationships/hyperlink" Target="http://&#1101;&#1083;&#1077;&#1082;&#1090;&#1088;&#1086;-&#1084;&#1072;&#1088;&#1082;&#1077;&#1090;.&#1088;&#1092;/product/236159/batareyka-robiton-fr03-lithium-winner-vysokotokovye-rabotayut-pri-nizkih-tempiraturah-bl-4/" TargetMode="External"/><Relationship Id="rId_hyperlink_9221" Type="http://schemas.openxmlformats.org/officeDocument/2006/relationships/hyperlink" Target="http://&#1101;&#1083;&#1077;&#1082;&#1090;&#1088;&#1086;-&#1084;&#1072;&#1088;&#1082;&#1077;&#1090;.&#1088;&#1092;/product/235375/batareyka-robiton-lr03-force-bl-4-vysokomoschnyy-48/" TargetMode="External"/><Relationship Id="rId_hyperlink_9222" Type="http://schemas.openxmlformats.org/officeDocument/2006/relationships/hyperlink" Target="http://&#1101;&#1083;&#1077;&#1082;&#1090;&#1088;&#1086;-&#1084;&#1072;&#1088;&#1082;&#1077;&#1090;.&#1088;&#1092;/product/237848/batareyka-robiton-lr03-force-sr-2-vysokomoschnyy-20/" TargetMode="External"/><Relationship Id="rId_hyperlink_9223" Type="http://schemas.openxmlformats.org/officeDocument/2006/relationships/hyperlink" Target="http://&#1101;&#1083;&#1077;&#1082;&#1090;&#1088;&#1086;-&#1084;&#1072;&#1088;&#1082;&#1077;&#1090;.&#1088;&#1092;/product/232701/batareyka-robiton-lr03-standart-bl-10/" TargetMode="External"/><Relationship Id="rId_hyperlink_9224" Type="http://schemas.openxmlformats.org/officeDocument/2006/relationships/hyperlink" Target="http://&#1101;&#1083;&#1077;&#1082;&#1090;&#1088;&#1086;-&#1084;&#1072;&#1088;&#1082;&#1077;&#1090;.&#1088;&#1092;/product/232280/batareyka-robiton-lr03-standart-bl-4-48/" TargetMode="External"/><Relationship Id="rId_hyperlink_9225" Type="http://schemas.openxmlformats.org/officeDocument/2006/relationships/hyperlink" Target="http://&#1101;&#1083;&#1077;&#1082;&#1090;&#1088;&#1086;-&#1084;&#1072;&#1088;&#1082;&#1077;&#1090;.&#1088;&#1092;/product/241636/batareyka-robiton-lr03-standart-bulk20/" TargetMode="External"/><Relationship Id="rId_hyperlink_9226" Type="http://schemas.openxmlformats.org/officeDocument/2006/relationships/hyperlink" Target="http://&#1101;&#1083;&#1077;&#1082;&#1090;&#1088;&#1086;-&#1084;&#1072;&#1088;&#1082;&#1077;&#1090;.&#1088;&#1092;/product/223220/batareyka-robiton-lr03-standart-sr-2-40/" TargetMode="External"/><Relationship Id="rId_hyperlink_9227" Type="http://schemas.openxmlformats.org/officeDocument/2006/relationships/hyperlink" Target="http://&#1101;&#1083;&#1077;&#1082;&#1090;&#1088;&#1086;-&#1084;&#1072;&#1088;&#1082;&#1077;&#1090;.&#1088;&#1092;/product/237849/batareyka-robiton-lr03-standart-sr-3-48/" TargetMode="External"/><Relationship Id="rId_hyperlink_9228" Type="http://schemas.openxmlformats.org/officeDocument/2006/relationships/hyperlink" Target="http://&#1101;&#1083;&#1077;&#1082;&#1090;&#1088;&#1086;-&#1084;&#1072;&#1088;&#1082;&#1077;&#1090;.&#1088;&#1092;/product/232281/batareyka-robiton-lr03-standart-sr-4-40/" TargetMode="External"/><Relationship Id="rId_hyperlink_9229" Type="http://schemas.openxmlformats.org/officeDocument/2006/relationships/hyperlink" Target="http://&#1101;&#1083;&#1077;&#1082;&#1090;&#1088;&#1086;-&#1084;&#1072;&#1088;&#1082;&#1077;&#1090;.&#1088;&#1092;/product/223222/batareyka-robiton-r03-plus-sr-4-60/" TargetMode="External"/><Relationship Id="rId_hyperlink_9230" Type="http://schemas.openxmlformats.org/officeDocument/2006/relationships/hyperlink" Target="http://&#1101;&#1083;&#1077;&#1082;&#1090;&#1088;&#1086;-&#1084;&#1072;&#1088;&#1082;&#1077;&#1090;.&#1088;&#1092;/product/165732/batareyka-samsung-pleomax-lr03-bl-4-economy-40/" TargetMode="External"/><Relationship Id="rId_hyperlink_9231" Type="http://schemas.openxmlformats.org/officeDocument/2006/relationships/hyperlink" Target="http://&#1101;&#1083;&#1077;&#1082;&#1090;&#1088;&#1086;-&#1084;&#1072;&#1088;&#1082;&#1077;&#1090;.&#1088;&#1092;/product/167444/batareyka-samsung-pleomax-lr03-sr-4-economy-48/" TargetMode="External"/><Relationship Id="rId_hyperlink_9232" Type="http://schemas.openxmlformats.org/officeDocument/2006/relationships/hyperlink" Target="http://&#1101;&#1083;&#1077;&#1082;&#1090;&#1088;&#1086;-&#1084;&#1072;&#1088;&#1082;&#1077;&#1090;.&#1088;&#1092;/product/222703/batareyka-smartbuy-lr03-alkaline-40-bulk-sbba-3a40s/" TargetMode="External"/><Relationship Id="rId_hyperlink_9233" Type="http://schemas.openxmlformats.org/officeDocument/2006/relationships/hyperlink" Target="http://&#1101;&#1083;&#1077;&#1082;&#1090;&#1088;&#1086;-&#1084;&#1072;&#1088;&#1082;&#1077;&#1090;.&#1088;&#1092;/product/149889/batareyka-smartbuy-lr03-alkaline-bl-10/" TargetMode="External"/><Relationship Id="rId_hyperlink_9234" Type="http://schemas.openxmlformats.org/officeDocument/2006/relationships/hyperlink" Target="http://&#1101;&#1083;&#1077;&#1082;&#1090;&#1088;&#1086;-&#1084;&#1072;&#1088;&#1082;&#1077;&#1090;.&#1088;&#1092;/product/169663/batareyka-smartbuy-lr03-alkaline-bl-4-48/" TargetMode="External"/><Relationship Id="rId_hyperlink_9235" Type="http://schemas.openxmlformats.org/officeDocument/2006/relationships/hyperlink" Target="http://&#1101;&#1083;&#1077;&#1082;&#1090;&#1088;&#1086;-&#1084;&#1072;&#1088;&#1082;&#1077;&#1090;.&#1088;&#1092;/product/167978/batareyka-smartbuy-lr03-alkaline-bl-5-strip-60/" TargetMode="External"/><Relationship Id="rId_hyperlink_9236" Type="http://schemas.openxmlformats.org/officeDocument/2006/relationships/hyperlink" Target="http://&#1101;&#1083;&#1077;&#1082;&#1090;&#1088;&#1086;-&#1084;&#1072;&#1088;&#1082;&#1077;&#1090;.&#1088;&#1092;/product/149890/batareyka-smartbuy-one-lr03-40-bulk-soba-3a40s-eco/" TargetMode="External"/><Relationship Id="rId_hyperlink_9237" Type="http://schemas.openxmlformats.org/officeDocument/2006/relationships/hyperlink" Target="http://&#1101;&#1083;&#1077;&#1082;&#1090;&#1088;&#1086;-&#1084;&#1072;&#1088;&#1082;&#1077;&#1090;.&#1088;&#1092;/product/216983/batareyka-smartbuy-one-r03-sr-4-60-eco/" TargetMode="External"/><Relationship Id="rId_hyperlink_9238" Type="http://schemas.openxmlformats.org/officeDocument/2006/relationships/hyperlink" Target="http://&#1101;&#1083;&#1077;&#1082;&#1090;&#1088;&#1086;-&#1084;&#1072;&#1088;&#1082;&#1077;&#1090;.&#1088;&#1092;/product/171957/batareyka-varta-lr03-energy-bl-10/" TargetMode="External"/><Relationship Id="rId_hyperlink_9239" Type="http://schemas.openxmlformats.org/officeDocument/2006/relationships/hyperlink" Target="http://&#1101;&#1083;&#1077;&#1082;&#1090;&#1088;&#1086;-&#1084;&#1072;&#1088;&#1082;&#1077;&#1090;.&#1088;&#1092;/product/124199/batareyka-varta-lr03-energy-bl-4-40/" TargetMode="External"/><Relationship Id="rId_hyperlink_9240" Type="http://schemas.openxmlformats.org/officeDocument/2006/relationships/hyperlink" Target="http://&#1101;&#1083;&#1077;&#1082;&#1090;&#1088;&#1086;-&#1084;&#1072;&#1088;&#1082;&#1077;&#1090;.&#1088;&#1092;/product/244031/batareyka-varta-lr03-longlife-bl-10/" TargetMode="External"/><Relationship Id="rId_hyperlink_9241" Type="http://schemas.openxmlformats.org/officeDocument/2006/relationships/hyperlink" Target="http://&#1101;&#1083;&#1077;&#1082;&#1090;&#1088;&#1086;-&#1084;&#1072;&#1088;&#1082;&#1077;&#1090;.&#1088;&#1092;/product/230008/batareyka-varta-lr03-longlife-bl-4/" TargetMode="External"/><Relationship Id="rId_hyperlink_9242" Type="http://schemas.openxmlformats.org/officeDocument/2006/relationships/hyperlink" Target="http://&#1101;&#1083;&#1077;&#1082;&#1090;&#1088;&#1086;-&#1084;&#1072;&#1088;&#1082;&#1077;&#1090;.&#1088;&#1092;/product/232816/batareyka-varta-lr03-longlife-max-power-bl-8/" TargetMode="External"/><Relationship Id="rId_hyperlink_9243" Type="http://schemas.openxmlformats.org/officeDocument/2006/relationships/hyperlink" Target="http://&#1101;&#1083;&#1077;&#1082;&#1090;&#1088;&#1086;-&#1084;&#1072;&#1088;&#1082;&#1077;&#1090;.&#1088;&#1092;/product/178737/batareyka-sputnik-lr03-premium-alkaline-bl-4/" TargetMode="External"/><Relationship Id="rId_hyperlink_9244" Type="http://schemas.openxmlformats.org/officeDocument/2006/relationships/hyperlink" Target="http://&#1101;&#1083;&#1077;&#1082;&#1090;&#1088;&#1086;-&#1084;&#1072;&#1088;&#1082;&#1077;&#1090;.&#1088;&#1092;/product/248538/batareyka-camelion-lr06-plus-alkaline-bl-10/" TargetMode="External"/><Relationship Id="rId_hyperlink_9245" Type="http://schemas.openxmlformats.org/officeDocument/2006/relationships/hyperlink" Target="http://&#1101;&#1083;&#1077;&#1082;&#1090;&#1088;&#1086;-&#1084;&#1072;&#1088;&#1082;&#1077;&#1090;.&#1088;&#1092;/product/128933/batareyka-camelion-lr06-plus-alkaline-pb-24-24-plastikovyy-boks/" TargetMode="External"/><Relationship Id="rId_hyperlink_9246" Type="http://schemas.openxmlformats.org/officeDocument/2006/relationships/hyperlink" Target="http://&#1101;&#1083;&#1077;&#1082;&#1090;&#1088;&#1086;-&#1084;&#1072;&#1088;&#1082;&#1077;&#1090;.&#1088;&#1092;/product/160896/batareyka-camelion-lr06-plus-alkaline-sp-4-60/" TargetMode="External"/><Relationship Id="rId_hyperlink_9247" Type="http://schemas.openxmlformats.org/officeDocument/2006/relationships/hyperlink" Target="http://&#1101;&#1083;&#1077;&#1082;&#1090;&#1088;&#1086;-&#1084;&#1072;&#1088;&#1082;&#1077;&#1090;.&#1088;&#1092;/product/128936/batareyka-camelion-r6-super-heavy-duty-green-sr-4-60/" TargetMode="External"/><Relationship Id="rId_hyperlink_9248" Type="http://schemas.openxmlformats.org/officeDocument/2006/relationships/hyperlink" Target="http://&#1101;&#1083;&#1077;&#1082;&#1090;&#1088;&#1086;-&#1084;&#1072;&#1088;&#1082;&#1077;&#1090;.&#1088;&#1092;/product/222722/batareyka-duracell-lr06-alkaline-basic-bl-16-44-otryvnoy-208/" TargetMode="External"/><Relationship Id="rId_hyperlink_9249" Type="http://schemas.openxmlformats.org/officeDocument/2006/relationships/hyperlink" Target="http://&#1101;&#1083;&#1077;&#1082;&#1090;&#1088;&#1086;-&#1084;&#1072;&#1088;&#1082;&#1077;&#1090;.&#1088;&#1092;/product/232370/batareyka-duracell-lr06-alkaline-basic-bl-20-210-otryvnoy/" TargetMode="External"/><Relationship Id="rId_hyperlink_9250" Type="http://schemas.openxmlformats.org/officeDocument/2006/relationships/hyperlink" Target="http://&#1101;&#1083;&#1077;&#1082;&#1090;&#1088;&#1086;-&#1084;&#1072;&#1088;&#1082;&#1077;&#1090;.&#1088;&#1092;/product/244327/batareyka-duracell-lr06-alkaline-bl-12-rst/" TargetMode="External"/><Relationship Id="rId_hyperlink_9251" Type="http://schemas.openxmlformats.org/officeDocument/2006/relationships/hyperlink" Target="http://&#1101;&#1083;&#1077;&#1082;&#1090;&#1088;&#1086;-&#1084;&#1072;&#1088;&#1082;&#1077;&#1090;.&#1088;&#1092;/product/244328/batareyka-duracell-lr06-alkaline-sp-4-40box-rst/" TargetMode="External"/><Relationship Id="rId_hyperlink_9252" Type="http://schemas.openxmlformats.org/officeDocument/2006/relationships/hyperlink" Target="http://&#1101;&#1083;&#1077;&#1082;&#1090;&#1088;&#1086;-&#1084;&#1072;&#1088;&#1082;&#1077;&#1090;.&#1088;&#1092;/product/228343/batareyka-duracell-lr06-ultra-power-bl-8-96/" TargetMode="External"/><Relationship Id="rId_hyperlink_9253" Type="http://schemas.openxmlformats.org/officeDocument/2006/relationships/hyperlink" Target="http://&#1101;&#1083;&#1077;&#1082;&#1090;&#1088;&#1086;-&#1084;&#1072;&#1088;&#1082;&#1077;&#1090;.&#1088;&#1092;/product/241082/batareyka-energizer-lr06-alkaline-power-bl-12-otryvnye-120/" TargetMode="External"/><Relationship Id="rId_hyperlink_9254" Type="http://schemas.openxmlformats.org/officeDocument/2006/relationships/hyperlink" Target="http://&#1101;&#1083;&#1077;&#1082;&#1090;&#1088;&#1086;-&#1084;&#1072;&#1088;&#1082;&#1077;&#1090;.&#1088;&#1092;/product/170369/batareyka-energizer-lr06-bl-4-96/" TargetMode="External"/><Relationship Id="rId_hyperlink_9255" Type="http://schemas.openxmlformats.org/officeDocument/2006/relationships/hyperlink" Target="http://&#1101;&#1083;&#1077;&#1082;&#1090;&#1088;&#1086;-&#1084;&#1072;&#1088;&#1082;&#1077;&#1090;.&#1088;&#1092;/product/247815/batareyka-energizer-lr06-industrial-bl-10-120/" TargetMode="External"/><Relationship Id="rId_hyperlink_9256" Type="http://schemas.openxmlformats.org/officeDocument/2006/relationships/hyperlink" Target="http://&#1101;&#1083;&#1077;&#1082;&#1090;&#1088;&#1086;-&#1084;&#1072;&#1088;&#1082;&#1077;&#1090;.&#1088;&#1092;/product/169509/batareyka-energizer-lr06-max-bl-4-31-96/" TargetMode="External"/><Relationship Id="rId_hyperlink_9257" Type="http://schemas.openxmlformats.org/officeDocument/2006/relationships/hyperlink" Target="http://&#1101;&#1083;&#1077;&#1082;&#1090;&#1088;&#1086;-&#1084;&#1072;&#1088;&#1082;&#1077;&#1090;.&#1088;&#1092;/product/177068/batareyka-energizer-lr06-max-bl-4-96/" TargetMode="External"/><Relationship Id="rId_hyperlink_9258" Type="http://schemas.openxmlformats.org/officeDocument/2006/relationships/hyperlink" Target="http://&#1101;&#1083;&#1077;&#1082;&#1090;&#1088;&#1086;-&#1084;&#1072;&#1088;&#1082;&#1077;&#1090;.&#1088;&#1092;/product/168290/batareyka-energizer-lr06-max-bl-6-72/" TargetMode="External"/><Relationship Id="rId_hyperlink_9259" Type="http://schemas.openxmlformats.org/officeDocument/2006/relationships/hyperlink" Target="http://&#1101;&#1083;&#1077;&#1082;&#1090;&#1088;&#1086;-&#1084;&#1072;&#1088;&#1082;&#1077;&#1090;.&#1088;&#1092;/product/177033/batareyka-ergolux-lr06-alkaline-bp-24/" TargetMode="External"/><Relationship Id="rId_hyperlink_9260" Type="http://schemas.openxmlformats.org/officeDocument/2006/relationships/hyperlink" Target="http://&#1101;&#1083;&#1077;&#1082;&#1090;&#1088;&#1086;-&#1084;&#1072;&#1088;&#1082;&#1077;&#1090;.&#1088;&#1092;/product/234379/batareyka-faison-lr06-ultra-alkaline-sr-4-60/" TargetMode="External"/><Relationship Id="rId_hyperlink_9261" Type="http://schemas.openxmlformats.org/officeDocument/2006/relationships/hyperlink" Target="http://&#1101;&#1083;&#1077;&#1082;&#1090;&#1088;&#1086;-&#1084;&#1072;&#1088;&#1082;&#1077;&#1090;.&#1088;&#1092;/product/237739/batareyka-gp-lr06-super-bl-4-31-40/" TargetMode="External"/><Relationship Id="rId_hyperlink_9262" Type="http://schemas.openxmlformats.org/officeDocument/2006/relationships/hyperlink" Target="http://&#1101;&#1083;&#1077;&#1082;&#1090;&#1088;&#1086;-&#1084;&#1072;&#1088;&#1082;&#1077;&#1090;.&#1088;&#1092;/product/151746/batareyka-gp-lr06-super-bl5-otryvnye/" TargetMode="External"/><Relationship Id="rId_hyperlink_9263" Type="http://schemas.openxmlformats.org/officeDocument/2006/relationships/hyperlink" Target="http://&#1101;&#1083;&#1077;&#1082;&#1090;&#1088;&#1086;-&#1084;&#1072;&#1088;&#1082;&#1077;&#1090;.&#1088;&#1092;/product/249612/batareyka-gp-lr06-super-g-tech-bl-4-96/" TargetMode="External"/><Relationship Id="rId_hyperlink_9264" Type="http://schemas.openxmlformats.org/officeDocument/2006/relationships/hyperlink" Target="http://&#1101;&#1083;&#1077;&#1082;&#1090;&#1088;&#1086;-&#1084;&#1072;&#1088;&#1082;&#1077;&#1090;.&#1088;&#1092;/product/247239/batareyka-gp-lr06-super-g-tech-sr-4-96/" TargetMode="External"/><Relationship Id="rId_hyperlink_9265" Type="http://schemas.openxmlformats.org/officeDocument/2006/relationships/hyperlink" Target="http://&#1101;&#1083;&#1077;&#1082;&#1090;&#1088;&#1086;-&#1084;&#1072;&#1088;&#1082;&#1077;&#1090;.&#1088;&#1092;/product/141441/batareyka-gp-lr06-super-sr-4-96/" TargetMode="External"/><Relationship Id="rId_hyperlink_9266" Type="http://schemas.openxmlformats.org/officeDocument/2006/relationships/hyperlink" Target="http://&#1101;&#1083;&#1077;&#1082;&#1090;&#1088;&#1086;-&#1084;&#1072;&#1088;&#1082;&#1077;&#1090;.&#1088;&#1092;/product/178040/batareyka-gp-lr06-ultra-bl-4-40/" TargetMode="External"/><Relationship Id="rId_hyperlink_9267" Type="http://schemas.openxmlformats.org/officeDocument/2006/relationships/hyperlink" Target="http://&#1101;&#1083;&#1077;&#1082;&#1090;&#1088;&#1086;-&#1084;&#1072;&#1088;&#1082;&#1077;&#1090;.&#1088;&#1092;/product/134772/batareyka-gp-r06-sr-4-greencell-40/" TargetMode="External"/><Relationship Id="rId_hyperlink_9268" Type="http://schemas.openxmlformats.org/officeDocument/2006/relationships/hyperlink" Target="http://&#1101;&#1083;&#1077;&#1082;&#1090;&#1088;&#1086;-&#1084;&#1072;&#1088;&#1082;&#1077;&#1090;.&#1088;&#1092;/product/191519/batareyka-kodak-lr06-max-bl-12-120/" TargetMode="External"/><Relationship Id="rId_hyperlink_9269" Type="http://schemas.openxmlformats.org/officeDocument/2006/relationships/hyperlink" Target="http://&#1101;&#1083;&#1077;&#1082;&#1090;&#1088;&#1086;-&#1084;&#1072;&#1088;&#1082;&#1077;&#1090;.&#1088;&#1092;/product/247234/batareyka-kodak-lr06-xtralife-20-bulk/" TargetMode="External"/><Relationship Id="rId_hyperlink_9270" Type="http://schemas.openxmlformats.org/officeDocument/2006/relationships/hyperlink" Target="http://&#1101;&#1083;&#1077;&#1082;&#1090;&#1088;&#1086;-&#1084;&#1072;&#1088;&#1082;&#1077;&#1090;.&#1088;&#1092;/product/225042/batareyka-kodak-lr06-xtralife-perforated-bl-12-144/" TargetMode="External"/><Relationship Id="rId_hyperlink_9271" Type="http://schemas.openxmlformats.org/officeDocument/2006/relationships/hyperlink" Target="http://&#1101;&#1083;&#1077;&#1082;&#1090;&#1088;&#1086;-&#1084;&#1072;&#1088;&#1082;&#1077;&#1090;.&#1088;&#1092;/product/170824/batareyka-kodak-r06-heavy-dute-sr-4-24/" TargetMode="External"/><Relationship Id="rId_hyperlink_9272" Type="http://schemas.openxmlformats.org/officeDocument/2006/relationships/hyperlink" Target="http://&#1101;&#1083;&#1077;&#1082;&#1090;&#1088;&#1086;-&#1084;&#1072;&#1088;&#1082;&#1077;&#1090;.&#1088;&#1092;/product/243877/batareyka-opticell-lr06-basic-bl-12-144/" TargetMode="External"/><Relationship Id="rId_hyperlink_9273" Type="http://schemas.openxmlformats.org/officeDocument/2006/relationships/hyperlink" Target="http://&#1101;&#1083;&#1077;&#1082;&#1090;&#1088;&#1086;-&#1084;&#1072;&#1088;&#1082;&#1077;&#1090;.&#1088;&#1092;/product/242599/batareyka-opticell-lr06-simply-otryvnoy-bl20-210/" TargetMode="External"/><Relationship Id="rId_hyperlink_9274" Type="http://schemas.openxmlformats.org/officeDocument/2006/relationships/hyperlink" Target="http://&#1101;&#1083;&#1077;&#1082;&#1090;&#1088;&#1086;-&#1084;&#1072;&#1088;&#1082;&#1077;&#1090;.&#1088;&#1092;/product/242725/batareyka-robiton-fr06-lithium-winner-vysokotokovye-rabotayut-pri-nizkih-tempiraturah-bl-2/" TargetMode="External"/><Relationship Id="rId_hyperlink_9275" Type="http://schemas.openxmlformats.org/officeDocument/2006/relationships/hyperlink" Target="http://&#1101;&#1083;&#1077;&#1082;&#1090;&#1088;&#1086;-&#1084;&#1072;&#1088;&#1082;&#1077;&#1090;.&#1088;&#1092;/product/236165/batareyka-robiton-fr06-lithium-winner-vysokotokovye-rabotayut-pri-nizkih-tempiraturah-bl-4/" TargetMode="External"/><Relationship Id="rId_hyperlink_9276" Type="http://schemas.openxmlformats.org/officeDocument/2006/relationships/hyperlink" Target="http://&#1101;&#1083;&#1077;&#1082;&#1090;&#1088;&#1086;-&#1084;&#1072;&#1088;&#1082;&#1077;&#1090;.&#1088;&#1092;/product/235377/batareyka-robiton-fr06-lithium-winner-vysokotokovye-rabotayut-pri-nizkih-tempiraturah-sr-2/" TargetMode="External"/><Relationship Id="rId_hyperlink_9277" Type="http://schemas.openxmlformats.org/officeDocument/2006/relationships/hyperlink" Target="http://&#1101;&#1083;&#1077;&#1082;&#1090;&#1088;&#1086;-&#1084;&#1072;&#1088;&#1082;&#1077;&#1090;.&#1088;&#1092;/product/251553/batareyka-robiton-lr06-force-bl-2-vysokomoschnyy/" TargetMode="External"/><Relationship Id="rId_hyperlink_9278" Type="http://schemas.openxmlformats.org/officeDocument/2006/relationships/hyperlink" Target="http://&#1101;&#1083;&#1077;&#1082;&#1090;&#1088;&#1086;-&#1084;&#1072;&#1088;&#1082;&#1077;&#1090;.&#1088;&#1092;/product/235376/batareyka-robiton-lr06-force-bl-4-vysokomoschnyy-48/" TargetMode="External"/><Relationship Id="rId_hyperlink_9279" Type="http://schemas.openxmlformats.org/officeDocument/2006/relationships/hyperlink" Target="http://&#1101;&#1083;&#1077;&#1082;&#1090;&#1088;&#1086;-&#1084;&#1072;&#1088;&#1082;&#1077;&#1090;.&#1088;&#1092;/product/223221/batareyka-robiton-lr06-force-sr-2-20-vysokomoschnyy/" TargetMode="External"/><Relationship Id="rId_hyperlink_9280" Type="http://schemas.openxmlformats.org/officeDocument/2006/relationships/hyperlink" Target="http://&#1101;&#1083;&#1077;&#1082;&#1090;&#1088;&#1086;-&#1084;&#1072;&#1088;&#1082;&#1077;&#1090;.&#1088;&#1092;/product/232282/batareyka-robiton-lr06-standart-bl-4-48/" TargetMode="External"/><Relationship Id="rId_hyperlink_9281" Type="http://schemas.openxmlformats.org/officeDocument/2006/relationships/hyperlink" Target="http://&#1101;&#1083;&#1077;&#1082;&#1090;&#1088;&#1086;-&#1084;&#1072;&#1088;&#1082;&#1077;&#1090;.&#1088;&#1092;/product/241637/batareyka-robiton-lr06-standart-bulk20/" TargetMode="External"/><Relationship Id="rId_hyperlink_9282" Type="http://schemas.openxmlformats.org/officeDocument/2006/relationships/hyperlink" Target="http://&#1101;&#1083;&#1077;&#1082;&#1090;&#1088;&#1086;-&#1084;&#1072;&#1088;&#1082;&#1077;&#1090;.&#1088;&#1092;/product/237850/batareyka-robiton-lr06-standart-sr-2-40/" TargetMode="External"/><Relationship Id="rId_hyperlink_9283" Type="http://schemas.openxmlformats.org/officeDocument/2006/relationships/hyperlink" Target="http://&#1101;&#1083;&#1077;&#1082;&#1090;&#1088;&#1086;-&#1084;&#1072;&#1088;&#1082;&#1077;&#1090;.&#1088;&#1092;/product/232283/batareyka-robiton-lr06-standart-sr-4-40/" TargetMode="External"/><Relationship Id="rId_hyperlink_9284" Type="http://schemas.openxmlformats.org/officeDocument/2006/relationships/hyperlink" Target="http://&#1101;&#1083;&#1077;&#1082;&#1090;&#1088;&#1086;-&#1084;&#1072;&#1088;&#1082;&#1077;&#1090;.&#1088;&#1092;/product/223223/batareyka-robiton-r06-plus-sr-4-60/" TargetMode="External"/><Relationship Id="rId_hyperlink_9285" Type="http://schemas.openxmlformats.org/officeDocument/2006/relationships/hyperlink" Target="http://&#1101;&#1083;&#1077;&#1082;&#1090;&#1088;&#1086;-&#1084;&#1072;&#1088;&#1082;&#1077;&#1090;.&#1088;&#1092;/product/171956/batareyka-samsung-pleomax-lr06-sr-4-economy-24/" TargetMode="External"/><Relationship Id="rId_hyperlink_9286" Type="http://schemas.openxmlformats.org/officeDocument/2006/relationships/hyperlink" Target="http://&#1101;&#1083;&#1077;&#1082;&#1090;&#1088;&#1086;-&#1084;&#1072;&#1088;&#1082;&#1077;&#1090;.&#1088;&#1092;/product/222689/batareyka-smartbuy-lr06-40-bulk-720-sbba-2a40s/" TargetMode="External"/><Relationship Id="rId_hyperlink_9287" Type="http://schemas.openxmlformats.org/officeDocument/2006/relationships/hyperlink" Target="http://&#1101;&#1083;&#1077;&#1082;&#1090;&#1088;&#1086;-&#1084;&#1072;&#1088;&#1082;&#1077;&#1090;.&#1088;&#1092;/product/216982/batareyka-smartbuy-one-r06-sr-4-60-eco/" TargetMode="External"/><Relationship Id="rId_hyperlink_9288" Type="http://schemas.openxmlformats.org/officeDocument/2006/relationships/hyperlink" Target="http://&#1101;&#1083;&#1077;&#1082;&#1090;&#1088;&#1086;-&#1084;&#1072;&#1088;&#1082;&#1077;&#1090;.&#1088;&#1092;/product/171984/batareyka-varta-lr06-energy-bl-10/" TargetMode="External"/><Relationship Id="rId_hyperlink_9289" Type="http://schemas.openxmlformats.org/officeDocument/2006/relationships/hyperlink" Target="http://&#1101;&#1083;&#1077;&#1082;&#1090;&#1088;&#1086;-&#1084;&#1072;&#1088;&#1082;&#1077;&#1090;.&#1088;&#1092;/product/132824/batareyka-varta-lr06-energy-bl-4-80/" TargetMode="External"/><Relationship Id="rId_hyperlink_9290" Type="http://schemas.openxmlformats.org/officeDocument/2006/relationships/hyperlink" Target="http://&#1101;&#1083;&#1077;&#1082;&#1090;&#1088;&#1086;-&#1084;&#1072;&#1088;&#1082;&#1077;&#1090;.&#1088;&#1092;/product/244032/batareyka-varta-lr06-longlife-bl-10/" TargetMode="External"/><Relationship Id="rId_hyperlink_9291" Type="http://schemas.openxmlformats.org/officeDocument/2006/relationships/hyperlink" Target="http://&#1101;&#1083;&#1077;&#1082;&#1090;&#1088;&#1086;-&#1084;&#1072;&#1088;&#1082;&#1077;&#1090;.&#1088;&#1092;/product/241048/batareyka-varta-lr06-longlife-power-bl-4/" TargetMode="External"/><Relationship Id="rId_hyperlink_9292" Type="http://schemas.openxmlformats.org/officeDocument/2006/relationships/hyperlink" Target="http://&#1101;&#1083;&#1077;&#1082;&#1090;&#1088;&#1086;-&#1084;&#1072;&#1088;&#1082;&#1077;&#1090;.&#1088;&#1092;/product/178738/batareyka-sputnik-lr06-premium-alkaline-bl-4-80/" TargetMode="External"/><Relationship Id="rId_hyperlink_9293" Type="http://schemas.openxmlformats.org/officeDocument/2006/relationships/hyperlink" Target="http://&#1101;&#1083;&#1077;&#1082;&#1090;&#1088;&#1086;-&#1084;&#1072;&#1088;&#1082;&#1077;&#1090;.&#1088;&#1092;/product/234864/batareyka-ansmann-extreme-lithium-er9v-cr-v9-ot-40c-do-60c-bl-1/" TargetMode="External"/><Relationship Id="rId_hyperlink_9294" Type="http://schemas.openxmlformats.org/officeDocument/2006/relationships/hyperlink" Target="http://&#1101;&#1083;&#1077;&#1082;&#1090;&#1088;&#1086;-&#1084;&#1072;&#1088;&#1082;&#1077;&#1090;.&#1088;&#1092;/product/140594/batareyka-camelion-3lr12-plus-alkaline-bl1-45v-kvadrat-6/" TargetMode="External"/><Relationship Id="rId_hyperlink_9295" Type="http://schemas.openxmlformats.org/officeDocument/2006/relationships/hyperlink" Target="http://&#1101;&#1083;&#1077;&#1082;&#1090;&#1088;&#1086;-&#1084;&#1072;&#1088;&#1082;&#1077;&#1090;.&#1088;&#1092;/product/122554/batareyka-camelion-3r12-super-heavy-duty-green-sr-1-kvadrat-12/" TargetMode="External"/><Relationship Id="rId_hyperlink_9296" Type="http://schemas.openxmlformats.org/officeDocument/2006/relationships/hyperlink" Target="http://&#1101;&#1083;&#1077;&#1082;&#1090;&#1088;&#1086;-&#1084;&#1072;&#1088;&#1082;&#1077;&#1090;.&#1088;&#1092;/product/236936/batareyka-camelion-4r25-sp1g-sr-1-6v/" TargetMode="External"/><Relationship Id="rId_hyperlink_9297" Type="http://schemas.openxmlformats.org/officeDocument/2006/relationships/hyperlink" Target="http://&#1101;&#1083;&#1077;&#1082;&#1090;&#1088;&#1086;-&#1084;&#1072;&#1088;&#1082;&#1077;&#1090;.&#1088;&#1092;/product/122565/batareyka-camelion-6lf226lr61-plus-alkaline-bl-1-krona-12/" TargetMode="External"/><Relationship Id="rId_hyperlink_9298" Type="http://schemas.openxmlformats.org/officeDocument/2006/relationships/hyperlink" Target="http://&#1101;&#1083;&#1077;&#1082;&#1090;&#1088;&#1086;-&#1084;&#1072;&#1088;&#1082;&#1077;&#1090;.&#1088;&#1092;/product/132795/batareyka-energizer-6lr61-base-bl-1-krona-12/" TargetMode="External"/><Relationship Id="rId_hyperlink_9299" Type="http://schemas.openxmlformats.org/officeDocument/2006/relationships/hyperlink" Target="http://&#1101;&#1083;&#1077;&#1082;&#1090;&#1088;&#1086;-&#1084;&#1072;&#1088;&#1082;&#1077;&#1090;.&#1088;&#1092;/product/124746/batareyka-ergolux-6f22-krona-sr-1-12/" TargetMode="External"/><Relationship Id="rId_hyperlink_9300" Type="http://schemas.openxmlformats.org/officeDocument/2006/relationships/hyperlink" Target="http://&#1101;&#1083;&#1077;&#1082;&#1090;&#1088;&#1086;-&#1084;&#1072;&#1088;&#1082;&#1077;&#1090;.&#1088;&#1092;/product/221279/batareyka-gp-6f22-blue-sr-1-10-krona/" TargetMode="External"/><Relationship Id="rId_hyperlink_9301" Type="http://schemas.openxmlformats.org/officeDocument/2006/relationships/hyperlink" Target="http://&#1101;&#1083;&#1077;&#1082;&#1090;&#1088;&#1086;-&#1084;&#1072;&#1088;&#1082;&#1077;&#1090;.&#1088;&#1092;/product/154084/batareyka-gp-6lr61-super-bl-1-krona/" TargetMode="External"/><Relationship Id="rId_hyperlink_9302" Type="http://schemas.openxmlformats.org/officeDocument/2006/relationships/hyperlink" Target="http://&#1101;&#1083;&#1077;&#1082;&#1090;&#1088;&#1086;-&#1084;&#1072;&#1088;&#1082;&#1077;&#1090;.&#1088;&#1092;/product/249159/batareyka-hoco-6lr61-krona-premium-bl-1-12/" TargetMode="External"/><Relationship Id="rId_hyperlink_9303" Type="http://schemas.openxmlformats.org/officeDocument/2006/relationships/hyperlink" Target="http://&#1101;&#1083;&#1077;&#1082;&#1090;&#1088;&#1086;-&#1084;&#1072;&#1088;&#1082;&#1077;&#1090;.&#1088;&#1092;/product/232286/batareyka-robiton-6f22-sr-1-krona-10/" TargetMode="External"/><Relationship Id="rId_hyperlink_9304" Type="http://schemas.openxmlformats.org/officeDocument/2006/relationships/hyperlink" Target="http://&#1101;&#1083;&#1077;&#1082;&#1090;&#1088;&#1086;-&#1084;&#1072;&#1088;&#1082;&#1077;&#1090;.&#1088;&#1092;/product/233370/batareyka-robiton-6lr61-alkaline-bulk10-krona/" TargetMode="External"/><Relationship Id="rId_hyperlink_9305" Type="http://schemas.openxmlformats.org/officeDocument/2006/relationships/hyperlink" Target="http://&#1101;&#1083;&#1077;&#1082;&#1090;&#1088;&#1086;-&#1084;&#1072;&#1088;&#1082;&#1077;&#1090;.&#1088;&#1092;/product/232285/batareyka-robiton-6lr61-alkaline-sr-1-krona-10/" TargetMode="External"/><Relationship Id="rId_hyperlink_9306" Type="http://schemas.openxmlformats.org/officeDocument/2006/relationships/hyperlink" Target="http://&#1101;&#1083;&#1077;&#1082;&#1090;&#1088;&#1086;-&#1084;&#1072;&#1088;&#1082;&#1077;&#1090;.&#1088;&#1092;/product/126462/batareyka-smartbuy-6f221s-10/" TargetMode="External"/><Relationship Id="rId_hyperlink_9307" Type="http://schemas.openxmlformats.org/officeDocument/2006/relationships/hyperlink" Target="http://&#1101;&#1083;&#1077;&#1082;&#1090;&#1088;&#1086;-&#1084;&#1072;&#1088;&#1082;&#1077;&#1090;.&#1088;&#1092;/product/152077/batareyka-smartbuy-6lr611b-12/" TargetMode="External"/><Relationship Id="rId_hyperlink_9308" Type="http://schemas.openxmlformats.org/officeDocument/2006/relationships/hyperlink" Target="http://&#1101;&#1083;&#1077;&#1082;&#1090;&#1088;&#1086;-&#1084;&#1072;&#1088;&#1082;&#1077;&#1090;.&#1088;&#1092;/product/247250/batareyka-kosmos-6f22-sp-1/" TargetMode="External"/><Relationship Id="rId_hyperlink_9309" Type="http://schemas.openxmlformats.org/officeDocument/2006/relationships/hyperlink" Target="http://&#1101;&#1083;&#1077;&#1082;&#1090;&#1088;&#1086;-&#1084;&#1072;&#1088;&#1082;&#1077;&#1090;.&#1088;&#1092;/product/131783/batareyka-camelion-a23-bl-1-20/" TargetMode="External"/><Relationship Id="rId_hyperlink_9310" Type="http://schemas.openxmlformats.org/officeDocument/2006/relationships/hyperlink" Target="http://&#1101;&#1083;&#1077;&#1082;&#1090;&#1088;&#1086;-&#1084;&#1072;&#1088;&#1082;&#1077;&#1090;.&#1088;&#1092;/product/166887/batareyka-camelion-a23-bl-5-mercury-free/" TargetMode="External"/><Relationship Id="rId_hyperlink_9311" Type="http://schemas.openxmlformats.org/officeDocument/2006/relationships/hyperlink" Target="http://&#1101;&#1083;&#1077;&#1082;&#1090;&#1088;&#1086;-&#1084;&#1072;&#1088;&#1082;&#1077;&#1090;.&#1088;&#1092;/product/167720/batareyka-camelion-a27-bl-5-mercury-free/" TargetMode="External"/><Relationship Id="rId_hyperlink_9312" Type="http://schemas.openxmlformats.org/officeDocument/2006/relationships/hyperlink" Target="http://&#1101;&#1083;&#1077;&#1082;&#1090;&#1088;&#1086;-&#1084;&#1072;&#1088;&#1082;&#1077;&#1090;.&#1088;&#1092;/product/134932/batareyka-camelion-cr123-bl-1-10/" TargetMode="External"/><Relationship Id="rId_hyperlink_9313" Type="http://schemas.openxmlformats.org/officeDocument/2006/relationships/hyperlink" Target="http://&#1101;&#1083;&#1077;&#1082;&#1090;&#1088;&#1086;-&#1084;&#1072;&#1088;&#1082;&#1077;&#1090;.&#1088;&#1092;/product/148573/batareyka-duracell-cr123-ultra-photo-bl-1/" TargetMode="External"/><Relationship Id="rId_hyperlink_9314" Type="http://schemas.openxmlformats.org/officeDocument/2006/relationships/hyperlink" Target="http://&#1101;&#1083;&#1077;&#1082;&#1090;&#1088;&#1086;-&#1084;&#1072;&#1088;&#1082;&#1077;&#1090;.&#1088;&#1092;/product/246911/batareyka-duracell-a23-mn21-alkaline-bl-2-rst-24/" TargetMode="External"/><Relationship Id="rId_hyperlink_9315" Type="http://schemas.openxmlformats.org/officeDocument/2006/relationships/hyperlink" Target="http://&#1101;&#1083;&#1077;&#1082;&#1090;&#1088;&#1086;-&#1084;&#1072;&#1088;&#1082;&#1077;&#1090;.&#1088;&#1092;/product/191141/batareyka-gp-a23-bl-5/" TargetMode="External"/><Relationship Id="rId_hyperlink_9316" Type="http://schemas.openxmlformats.org/officeDocument/2006/relationships/hyperlink" Target="http://&#1101;&#1083;&#1077;&#1082;&#1090;&#1088;&#1086;-&#1084;&#1072;&#1088;&#1082;&#1077;&#1090;.&#1088;&#1092;/product/133001/batareyka-gp-a27-bl-5/" TargetMode="External"/><Relationship Id="rId_hyperlink_9317" Type="http://schemas.openxmlformats.org/officeDocument/2006/relationships/hyperlink" Target="http://&#1101;&#1083;&#1077;&#1082;&#1090;&#1088;&#1086;-&#1084;&#1072;&#1088;&#1082;&#1077;&#1090;.&#1088;&#1092;/product/249613/batareyka-hoco-a23-bl-1/" TargetMode="External"/><Relationship Id="rId_hyperlink_9318" Type="http://schemas.openxmlformats.org/officeDocument/2006/relationships/hyperlink" Target="http://&#1101;&#1083;&#1077;&#1082;&#1090;&#1088;&#1086;-&#1084;&#1072;&#1088;&#1082;&#1077;&#1090;.&#1088;&#1092;/product/249614/batareyka-hoco-a27-bl-1/" TargetMode="External"/><Relationship Id="rId_hyperlink_9319" Type="http://schemas.openxmlformats.org/officeDocument/2006/relationships/hyperlink" Target="http://&#1101;&#1083;&#1077;&#1082;&#1090;&#1088;&#1086;-&#1084;&#1072;&#1088;&#1082;&#1077;&#1090;.&#1088;&#1092;/product/232718/batareyka-robiton-a23-bl-5/" TargetMode="External"/><Relationship Id="rId_hyperlink_9320" Type="http://schemas.openxmlformats.org/officeDocument/2006/relationships/hyperlink" Target="http://&#1101;&#1083;&#1077;&#1082;&#1090;&#1088;&#1086;-&#1084;&#1072;&#1088;&#1082;&#1077;&#1090;.&#1088;&#1092;/product/232728/batareyka-robiton-profi-cr123a-3v-sr-2/" TargetMode="External"/><Relationship Id="rId_hyperlink_9321" Type="http://schemas.openxmlformats.org/officeDocument/2006/relationships/hyperlink" Target="http://&#1101;&#1083;&#1077;&#1082;&#1090;&#1088;&#1086;-&#1084;&#1072;&#1088;&#1082;&#1077;&#1090;.&#1088;&#1092;/product/233660/batareyka-robiton-profi-cr2-bl-1-8/" TargetMode="External"/><Relationship Id="rId_hyperlink_9322" Type="http://schemas.openxmlformats.org/officeDocument/2006/relationships/hyperlink" Target="http://&#1101;&#1083;&#1077;&#1082;&#1090;&#1088;&#1086;-&#1084;&#1072;&#1088;&#1082;&#1077;&#1090;.&#1088;&#1092;/product/147643/batareyka-smartbuy-a23-bl-5/" TargetMode="External"/><Relationship Id="rId_hyperlink_9323" Type="http://schemas.openxmlformats.org/officeDocument/2006/relationships/hyperlink" Target="http://&#1101;&#1083;&#1077;&#1082;&#1090;&#1088;&#1086;-&#1084;&#1072;&#1088;&#1082;&#1077;&#1090;.&#1088;&#1092;/product/147644/batareyka-smartbuy-a27-bl-5/" TargetMode="External"/><Relationship Id="rId_hyperlink_9324" Type="http://schemas.openxmlformats.org/officeDocument/2006/relationships/hyperlink" Target="http://&#1101;&#1083;&#1077;&#1082;&#1090;&#1088;&#1086;-&#1084;&#1072;&#1088;&#1082;&#1077;&#1090;.&#1088;&#1092;/product/223247/batareyka-smartbuy-cr123a-bl-1/" TargetMode="External"/><Relationship Id="rId_hyperlink_9325" Type="http://schemas.openxmlformats.org/officeDocument/2006/relationships/hyperlink" Target="http://&#1101;&#1083;&#1077;&#1082;&#1090;&#1088;&#1086;-&#1084;&#1072;&#1088;&#1082;&#1077;&#1090;.&#1088;&#1092;/product/219095/batareyka-smartbuy-cr2-sbbl-2-1b-bl-1/" TargetMode="External"/><Relationship Id="rId_hyperlink_9326" Type="http://schemas.openxmlformats.org/officeDocument/2006/relationships/hyperlink" Target="http://&#1101;&#1083;&#1077;&#1082;&#1090;&#1088;&#1086;-&#1084;&#1072;&#1088;&#1082;&#1077;&#1090;.&#1088;&#1092;/product/236623/batareyka-sputnik-a27-bl-5/" TargetMode="External"/><Relationship Id="rId_hyperlink_9327" Type="http://schemas.openxmlformats.org/officeDocument/2006/relationships/hyperlink" Target="http://&#1101;&#1083;&#1077;&#1082;&#1090;&#1088;&#1086;-&#1084;&#1072;&#1088;&#1082;&#1077;&#1090;.&#1088;&#1092;/product/134785/batareyka-camelion-r14-super-heavy-duty-green-sr-2-12/" TargetMode="External"/><Relationship Id="rId_hyperlink_9328" Type="http://schemas.openxmlformats.org/officeDocument/2006/relationships/hyperlink" Target="http://&#1101;&#1083;&#1077;&#1082;&#1090;&#1088;&#1086;-&#1084;&#1072;&#1088;&#1082;&#1077;&#1090;.&#1088;&#1092;/product/148566/batareyka-duracell-lr14-alkaline-bl-2-20/" TargetMode="External"/><Relationship Id="rId_hyperlink_9329" Type="http://schemas.openxmlformats.org/officeDocument/2006/relationships/hyperlink" Target="http://&#1101;&#1083;&#1077;&#1082;&#1090;&#1088;&#1086;-&#1084;&#1072;&#1088;&#1082;&#1077;&#1090;.&#1088;&#1092;/product/177066/batareyka-energizer-lr14-max-bl-2-12/" TargetMode="External"/><Relationship Id="rId_hyperlink_9330" Type="http://schemas.openxmlformats.org/officeDocument/2006/relationships/hyperlink" Target="http://&#1101;&#1083;&#1077;&#1082;&#1090;&#1088;&#1086;-&#1084;&#1072;&#1088;&#1082;&#1077;&#1090;.&#1088;&#1092;/product/230897/batareyka-ergolux-r14-sr-2-12/" TargetMode="External"/><Relationship Id="rId_hyperlink_9331" Type="http://schemas.openxmlformats.org/officeDocument/2006/relationships/hyperlink" Target="http://&#1101;&#1083;&#1077;&#1082;&#1090;&#1088;&#1086;-&#1084;&#1072;&#1088;&#1082;&#1077;&#1090;.&#1088;&#1092;/product/248272/batareyka-gp-lr14-sr-2-20/" TargetMode="External"/><Relationship Id="rId_hyperlink_9332" Type="http://schemas.openxmlformats.org/officeDocument/2006/relationships/hyperlink" Target="http://&#1101;&#1083;&#1077;&#1082;&#1090;&#1088;&#1086;-&#1084;&#1072;&#1088;&#1082;&#1077;&#1090;.&#1088;&#1092;/product/134774/batareyka-gp-r14-sr-2-24/" TargetMode="External"/><Relationship Id="rId_hyperlink_9333" Type="http://schemas.openxmlformats.org/officeDocument/2006/relationships/hyperlink" Target="http://&#1101;&#1083;&#1077;&#1082;&#1090;&#1088;&#1086;-&#1084;&#1072;&#1088;&#1082;&#1077;&#1090;.&#1088;&#1092;/product/249162/batareyka-hoco-lr14-premium-bl-2-12/" TargetMode="External"/><Relationship Id="rId_hyperlink_9334" Type="http://schemas.openxmlformats.org/officeDocument/2006/relationships/hyperlink" Target="http://&#1101;&#1083;&#1077;&#1082;&#1090;&#1088;&#1086;-&#1084;&#1072;&#1088;&#1082;&#1077;&#1090;.&#1088;&#1092;/product/230007/batareyka-kodak-lr14-bl-2-20/" TargetMode="External"/><Relationship Id="rId_hyperlink_9335" Type="http://schemas.openxmlformats.org/officeDocument/2006/relationships/hyperlink" Target="http://&#1101;&#1083;&#1077;&#1082;&#1090;&#1088;&#1086;-&#1084;&#1072;&#1088;&#1082;&#1077;&#1090;.&#1088;&#1092;/product/170825/batareyka-kodak-r14-sr-2-24/" TargetMode="External"/><Relationship Id="rId_hyperlink_9336" Type="http://schemas.openxmlformats.org/officeDocument/2006/relationships/hyperlink" Target="http://&#1101;&#1083;&#1077;&#1082;&#1090;&#1088;&#1086;-&#1084;&#1072;&#1088;&#1082;&#1077;&#1090;.&#1088;&#1092;/product/225305/batareyka-robiton-r14-sr-2/" TargetMode="External"/><Relationship Id="rId_hyperlink_9337" Type="http://schemas.openxmlformats.org/officeDocument/2006/relationships/hyperlink" Target="http://&#1101;&#1083;&#1077;&#1082;&#1090;&#1088;&#1086;-&#1084;&#1072;&#1088;&#1082;&#1077;&#1090;.&#1088;&#1092;/product/151583/batareyka-smartbuy-lr14-bl-2-12/" TargetMode="External"/><Relationship Id="rId_hyperlink_9338" Type="http://schemas.openxmlformats.org/officeDocument/2006/relationships/hyperlink" Target="http://&#1101;&#1083;&#1077;&#1082;&#1090;&#1088;&#1086;-&#1084;&#1072;&#1088;&#1082;&#1077;&#1090;.&#1088;&#1092;/product/227576/batareyka-varta-lr14-energy-bl-2-20/" TargetMode="External"/><Relationship Id="rId_hyperlink_9339" Type="http://schemas.openxmlformats.org/officeDocument/2006/relationships/hyperlink" Target="http://&#1101;&#1083;&#1077;&#1082;&#1090;&#1088;&#1086;-&#1084;&#1072;&#1088;&#1082;&#1077;&#1090;.&#1088;&#1092;/product/134787/batareyka-varta-r14-superlife-bl-2/" TargetMode="External"/><Relationship Id="rId_hyperlink_9340" Type="http://schemas.openxmlformats.org/officeDocument/2006/relationships/hyperlink" Target="http://&#1101;&#1083;&#1077;&#1082;&#1090;&#1088;&#1086;-&#1084;&#1072;&#1088;&#1082;&#1077;&#1090;.&#1088;&#1092;/product/171019/batareyka-camelion-lr20-plus-alkaline-bl-2-12/" TargetMode="External"/><Relationship Id="rId_hyperlink_9341" Type="http://schemas.openxmlformats.org/officeDocument/2006/relationships/hyperlink" Target="http://&#1101;&#1083;&#1077;&#1082;&#1090;&#1088;&#1086;-&#1084;&#1072;&#1088;&#1082;&#1077;&#1090;.&#1088;&#1092;/product/128937/batareyka-camelion-r20-super-heavy-duty-black-sr-2-12/" TargetMode="External"/><Relationship Id="rId_hyperlink_9342" Type="http://schemas.openxmlformats.org/officeDocument/2006/relationships/hyperlink" Target="http://&#1101;&#1083;&#1077;&#1082;&#1090;&#1088;&#1086;-&#1084;&#1072;&#1088;&#1082;&#1077;&#1090;.&#1088;&#1092;/product/144748/batareyka-ergolux-lr20-bl-2-12/" TargetMode="External"/><Relationship Id="rId_hyperlink_9343" Type="http://schemas.openxmlformats.org/officeDocument/2006/relationships/hyperlink" Target="http://&#1101;&#1083;&#1077;&#1082;&#1090;&#1088;&#1086;-&#1084;&#1072;&#1088;&#1082;&#1077;&#1090;.&#1088;&#1092;/product/124749/batareyka-ergolux-r20-sr-2-12/" TargetMode="External"/><Relationship Id="rId_hyperlink_9344" Type="http://schemas.openxmlformats.org/officeDocument/2006/relationships/hyperlink" Target="http://&#1101;&#1083;&#1077;&#1082;&#1090;&#1088;&#1086;-&#1084;&#1072;&#1088;&#1082;&#1077;&#1090;.&#1088;&#1092;/product/247232/batareyka-gp-lr20-ultra-g-tech-bl-2-20/" TargetMode="External"/><Relationship Id="rId_hyperlink_9345" Type="http://schemas.openxmlformats.org/officeDocument/2006/relationships/hyperlink" Target="http://&#1101;&#1083;&#1077;&#1082;&#1090;&#1088;&#1086;-&#1084;&#1072;&#1088;&#1082;&#1077;&#1090;.&#1088;&#1092;/product/177997/batareyka-gp-r20-sr-2-blue-20/" TargetMode="External"/><Relationship Id="rId_hyperlink_9346" Type="http://schemas.openxmlformats.org/officeDocument/2006/relationships/hyperlink" Target="http://&#1101;&#1083;&#1077;&#1082;&#1090;&#1088;&#1086;-&#1084;&#1072;&#1088;&#1082;&#1077;&#1090;.&#1088;&#1092;/product/134862/batareyka-kodak-lr20-max-bl-2/" TargetMode="External"/><Relationship Id="rId_hyperlink_9347" Type="http://schemas.openxmlformats.org/officeDocument/2006/relationships/hyperlink" Target="http://&#1101;&#1083;&#1077;&#1082;&#1090;&#1088;&#1086;-&#1084;&#1072;&#1088;&#1082;&#1077;&#1090;.&#1088;&#1092;/product/148575/batareyka-kodak-r20-sr-2-24/" TargetMode="External"/><Relationship Id="rId_hyperlink_9348" Type="http://schemas.openxmlformats.org/officeDocument/2006/relationships/hyperlink" Target="http://&#1101;&#1083;&#1077;&#1082;&#1090;&#1088;&#1086;-&#1084;&#1072;&#1088;&#1082;&#1077;&#1090;.&#1088;&#1092;/product/171020/batareyka-panasonic-r20-zinc-carbon-bl-2/" TargetMode="External"/><Relationship Id="rId_hyperlink_9349" Type="http://schemas.openxmlformats.org/officeDocument/2006/relationships/hyperlink" Target="http://&#1101;&#1083;&#1077;&#1082;&#1090;&#1088;&#1086;-&#1084;&#1072;&#1088;&#1082;&#1077;&#1090;.&#1088;&#1092;/product/232284/batareyka-robiton-lr20-alkaline-sr-2-12/" TargetMode="External"/><Relationship Id="rId_hyperlink_9350" Type="http://schemas.openxmlformats.org/officeDocument/2006/relationships/hyperlink" Target="http://&#1101;&#1083;&#1077;&#1082;&#1090;&#1088;&#1086;-&#1084;&#1072;&#1088;&#1082;&#1077;&#1090;.&#1088;&#1092;/product/225306/batareyka-robiton-r20-sr-2/" TargetMode="External"/><Relationship Id="rId_hyperlink_9351" Type="http://schemas.openxmlformats.org/officeDocument/2006/relationships/hyperlink" Target="http://&#1101;&#1083;&#1077;&#1082;&#1090;&#1088;&#1086;-&#1084;&#1072;&#1088;&#1082;&#1077;&#1090;.&#1088;&#1092;/product/184076/batareyka-smartbuy-lr20-bl-2-12/" TargetMode="External"/><Relationship Id="rId_hyperlink_9352" Type="http://schemas.openxmlformats.org/officeDocument/2006/relationships/hyperlink" Target="http://&#1101;&#1083;&#1077;&#1082;&#1090;&#1088;&#1086;-&#1084;&#1072;&#1088;&#1082;&#1077;&#1090;.&#1088;&#1092;/product/217166/batareyka-smartbuy-one-r20-sr-2-eco-24/" TargetMode="External"/><Relationship Id="rId_hyperlink_9353" Type="http://schemas.openxmlformats.org/officeDocument/2006/relationships/hyperlink" Target="http://&#1101;&#1083;&#1077;&#1082;&#1090;&#1088;&#1086;-&#1084;&#1072;&#1088;&#1082;&#1077;&#1090;.&#1088;&#1092;/product/178208/batareyka-camelion-za10-zincair-mercury-free-dlya-sluhovyh-apparatov-14v-bl-6-60/" TargetMode="External"/><Relationship Id="rId_hyperlink_9354" Type="http://schemas.openxmlformats.org/officeDocument/2006/relationships/hyperlink" Target="http://&#1101;&#1083;&#1077;&#1082;&#1090;&#1088;&#1086;-&#1084;&#1072;&#1088;&#1082;&#1077;&#1090;.&#1088;&#1092;/product/178207/batareyka-camelion-za13-zincair-mercury-free-dlya-sluhovyh-apparatov-14v-bl-6-60/" TargetMode="External"/><Relationship Id="rId_hyperlink_9355" Type="http://schemas.openxmlformats.org/officeDocument/2006/relationships/hyperlink" Target="http://&#1101;&#1083;&#1077;&#1082;&#1090;&#1088;&#1086;-&#1084;&#1072;&#1088;&#1082;&#1077;&#1090;.&#1088;&#1092;/product/178209/batareyka-camelion-za312-zincair-mercury-free-dlya-sluhovyh-apparatov-14v-bl-6-60/" TargetMode="External"/><Relationship Id="rId_hyperlink_9356" Type="http://schemas.openxmlformats.org/officeDocument/2006/relationships/hyperlink" Target="http://&#1101;&#1083;&#1077;&#1082;&#1090;&#1088;&#1086;-&#1084;&#1072;&#1088;&#1082;&#1077;&#1090;.&#1088;&#1092;/product/178210/batareyka-camelion-za675-zincair-mercury-free-dlya-sluhovyh-apparatov-14v-bl-6-60/" TargetMode="External"/><Relationship Id="rId_hyperlink_9357" Type="http://schemas.openxmlformats.org/officeDocument/2006/relationships/hyperlink" Target="http://&#1101;&#1083;&#1077;&#1082;&#1090;&#1088;&#1086;-&#1084;&#1072;&#1088;&#1082;&#1077;&#1090;.&#1088;&#1092;/product/220559/batareyka-duracell-za10-bl6-zinc-air-145v-de-660600-dlya-sluhovyh-apparatov/" TargetMode="External"/><Relationship Id="rId_hyperlink_9358" Type="http://schemas.openxmlformats.org/officeDocument/2006/relationships/hyperlink" Target="http://&#1101;&#1083;&#1077;&#1082;&#1090;&#1088;&#1086;-&#1084;&#1072;&#1088;&#1082;&#1077;&#1090;.&#1088;&#1092;/product/220569/batareyka-gp-za10-dlya-sluhovyh-apparatov-bl-6/" TargetMode="External"/><Relationship Id="rId_hyperlink_9359" Type="http://schemas.openxmlformats.org/officeDocument/2006/relationships/hyperlink" Target="http://&#1101;&#1083;&#1077;&#1082;&#1090;&#1088;&#1086;-&#1084;&#1072;&#1088;&#1082;&#1077;&#1090;.&#1088;&#1092;/product/227531/batareyka-gp-za312-dlya-sluhovyh-apparatov-bl-6/" TargetMode="External"/><Relationship Id="rId_hyperlink_9360" Type="http://schemas.openxmlformats.org/officeDocument/2006/relationships/hyperlink" Target="http://&#1101;&#1083;&#1077;&#1082;&#1090;&#1088;&#1086;-&#1084;&#1072;&#1088;&#1082;&#1077;&#1090;.&#1088;&#1092;/product/226511/batareyka-gp-za675-dlya-sluhovyh-apparatov-bl-6/" TargetMode="External"/><Relationship Id="rId_hyperlink_9361" Type="http://schemas.openxmlformats.org/officeDocument/2006/relationships/hyperlink" Target="http://&#1101;&#1083;&#1077;&#1082;&#1090;&#1088;&#1086;-&#1084;&#1072;&#1088;&#1082;&#1077;&#1090;.&#1088;&#1092;/product/220563/batareyka-ray-o-vac-extra-10au-6xea/" TargetMode="External"/><Relationship Id="rId_hyperlink_9362" Type="http://schemas.openxmlformats.org/officeDocument/2006/relationships/hyperlink" Target="http://&#1101;&#1083;&#1077;&#1082;&#1090;&#1088;&#1086;-&#1084;&#1072;&#1088;&#1082;&#1077;&#1090;.&#1088;&#1092;/product/220564/batareyka-ray-o-vac-extra-13aun-6xe/" TargetMode="External"/><Relationship Id="rId_hyperlink_9363" Type="http://schemas.openxmlformats.org/officeDocument/2006/relationships/hyperlink" Target="http://&#1101;&#1083;&#1077;&#1082;&#1090;&#1088;&#1086;-&#1084;&#1072;&#1088;&#1082;&#1077;&#1090;.&#1088;&#1092;/product/220562/batareyka-ray-o-vac-extra-312au-6/" TargetMode="External"/><Relationship Id="rId_hyperlink_9364" Type="http://schemas.openxmlformats.org/officeDocument/2006/relationships/hyperlink" Target="http://&#1101;&#1083;&#1077;&#1082;&#1090;&#1088;&#1086;-&#1084;&#1072;&#1088;&#1082;&#1077;&#1090;.&#1088;&#1092;/product/220561/batareyka-ray-o-vac-extra-675aux-6xea/" TargetMode="External"/><Relationship Id="rId_hyperlink_9365" Type="http://schemas.openxmlformats.org/officeDocument/2006/relationships/hyperlink" Target="http://&#1101;&#1083;&#1077;&#1082;&#1090;&#1088;&#1086;-&#1084;&#1072;&#1088;&#1082;&#1077;&#1090;.&#1088;&#1092;/product/229264/batareyka-renata-maratone-za13-zincair-dlya-sluhovyh-apparatov-14v-bl-6/" TargetMode="External"/><Relationship Id="rId_hyperlink_9366" Type="http://schemas.openxmlformats.org/officeDocument/2006/relationships/hyperlink" Target="http://&#1101;&#1083;&#1077;&#1082;&#1090;&#1088;&#1086;-&#1084;&#1072;&#1088;&#1082;&#1077;&#1090;.&#1088;&#1092;/product/229265/batareyka-renata-maratone-za675-zincair-dlya-sluhovyh-apparatov-14v-bl-6/" TargetMode="External"/><Relationship Id="rId_hyperlink_9367" Type="http://schemas.openxmlformats.org/officeDocument/2006/relationships/hyperlink" Target="http://&#1101;&#1083;&#1077;&#1082;&#1090;&#1088;&#1086;-&#1084;&#1072;&#1088;&#1082;&#1077;&#1090;.&#1088;&#1092;/product/233657/batareyka-robiton-za10-dlya-sluhovyh-apparatov-bl-6/" TargetMode="External"/><Relationship Id="rId_hyperlink_9368" Type="http://schemas.openxmlformats.org/officeDocument/2006/relationships/hyperlink" Target="http://&#1101;&#1083;&#1077;&#1082;&#1090;&#1088;&#1086;-&#1084;&#1072;&#1088;&#1082;&#1077;&#1090;.&#1088;&#1092;/product/234866/batareyka-robiton-za13-dlya-sluhovyh-apparatov-bl-6/" TargetMode="External"/><Relationship Id="rId_hyperlink_9369" Type="http://schemas.openxmlformats.org/officeDocument/2006/relationships/hyperlink" Target="http://&#1101;&#1083;&#1077;&#1082;&#1090;&#1088;&#1086;-&#1084;&#1072;&#1088;&#1082;&#1077;&#1090;.&#1088;&#1092;/product/233658/batareyka-robiton-za312-dlya-sluhovyh-apparatov-bl-6/" TargetMode="External"/><Relationship Id="rId_hyperlink_9370" Type="http://schemas.openxmlformats.org/officeDocument/2006/relationships/hyperlink" Target="http://&#1101;&#1083;&#1077;&#1082;&#1090;&#1088;&#1086;-&#1084;&#1072;&#1088;&#1082;&#1077;&#1090;.&#1088;&#1092;/product/233659/batareyka-robiton-za675-dlya-sluhovyh-apparatov-bl-6/" TargetMode="External"/><Relationship Id="rId_hyperlink_9371" Type="http://schemas.openxmlformats.org/officeDocument/2006/relationships/hyperlink" Target="http://&#1101;&#1083;&#1077;&#1082;&#1090;&#1088;&#1086;-&#1084;&#1072;&#1088;&#1082;&#1077;&#1090;.&#1088;&#1092;/product/222737/batareyka-smartbuy-a10-dlya-sluhovyh-apparatov-bl-6/" TargetMode="External"/><Relationship Id="rId_hyperlink_9372" Type="http://schemas.openxmlformats.org/officeDocument/2006/relationships/hyperlink" Target="http://&#1101;&#1083;&#1077;&#1082;&#1090;&#1088;&#1086;-&#1084;&#1072;&#1088;&#1082;&#1077;&#1090;.&#1088;&#1092;/product/222739/batareyka-smartbuy-a312-dlya-sluhovyh-apparatov-bl-6/" TargetMode="External"/><Relationship Id="rId_hyperlink_9373" Type="http://schemas.openxmlformats.org/officeDocument/2006/relationships/hyperlink" Target="http://&#1101;&#1083;&#1077;&#1082;&#1090;&#1088;&#1086;-&#1084;&#1072;&#1088;&#1082;&#1077;&#1090;.&#1088;&#1092;/product/128609/batareyka-camelion-cr1025-premium-lithium-bl-1/" TargetMode="External"/><Relationship Id="rId_hyperlink_9374" Type="http://schemas.openxmlformats.org/officeDocument/2006/relationships/hyperlink" Target="http://&#1101;&#1083;&#1077;&#1082;&#1090;&#1088;&#1086;-&#1084;&#1072;&#1088;&#1082;&#1077;&#1090;.&#1088;&#1092;/product/136789/batareyka-camelion-cr1216-bl-1/" TargetMode="External"/><Relationship Id="rId_hyperlink_9375" Type="http://schemas.openxmlformats.org/officeDocument/2006/relationships/hyperlink" Target="http://&#1101;&#1083;&#1077;&#1082;&#1090;&#1088;&#1086;-&#1084;&#1072;&#1088;&#1082;&#1077;&#1090;.&#1088;&#1092;/product/128610/batareyka-camelion-cr1225-premium-lithium-bl-1/" TargetMode="External"/><Relationship Id="rId_hyperlink_9376" Type="http://schemas.openxmlformats.org/officeDocument/2006/relationships/hyperlink" Target="http://&#1101;&#1083;&#1077;&#1082;&#1090;&#1088;&#1086;-&#1084;&#1072;&#1088;&#1082;&#1077;&#1090;.&#1088;&#1092;/product/177352/batareyka-camelion-cr1620-premium-lithium-bl-1/" TargetMode="External"/><Relationship Id="rId_hyperlink_9377" Type="http://schemas.openxmlformats.org/officeDocument/2006/relationships/hyperlink" Target="http://&#1101;&#1083;&#1077;&#1082;&#1090;&#1088;&#1086;-&#1084;&#1072;&#1088;&#1082;&#1077;&#1090;.&#1088;&#1092;/product/148565/batareyka-camelion-cr2025-bp-5-50/" TargetMode="External"/><Relationship Id="rId_hyperlink_9378" Type="http://schemas.openxmlformats.org/officeDocument/2006/relationships/hyperlink" Target="http://&#1101;&#1083;&#1077;&#1082;&#1090;&#1088;&#1086;-&#1084;&#1072;&#1088;&#1082;&#1077;&#1090;.&#1088;&#1092;/product/166062/batareyka-camelion-cr2032-bl-5-50/" TargetMode="External"/><Relationship Id="rId_hyperlink_9379" Type="http://schemas.openxmlformats.org/officeDocument/2006/relationships/hyperlink" Target="http://&#1101;&#1083;&#1077;&#1082;&#1090;&#1088;&#1086;-&#1084;&#1072;&#1088;&#1082;&#1077;&#1090;.&#1088;&#1092;/product/184269/batareyka-camelion-cr2325-bl-1/" TargetMode="External"/><Relationship Id="rId_hyperlink_9380" Type="http://schemas.openxmlformats.org/officeDocument/2006/relationships/hyperlink" Target="http://&#1101;&#1083;&#1077;&#1082;&#1090;&#1088;&#1086;-&#1084;&#1072;&#1088;&#1082;&#1077;&#1090;.&#1088;&#1092;/product/184270/batareyka-camelion-cr2330-bl-1/" TargetMode="External"/><Relationship Id="rId_hyperlink_9381" Type="http://schemas.openxmlformats.org/officeDocument/2006/relationships/hyperlink" Target="http://&#1101;&#1083;&#1077;&#1082;&#1090;&#1088;&#1086;-&#1084;&#1072;&#1088;&#1082;&#1077;&#1090;.&#1088;&#1092;/product/166084/batareyka-camelion-cr2450-bl-1/" TargetMode="External"/><Relationship Id="rId_hyperlink_9382" Type="http://schemas.openxmlformats.org/officeDocument/2006/relationships/hyperlink" Target="http://&#1101;&#1083;&#1077;&#1082;&#1090;&#1088;&#1086;-&#1084;&#1072;&#1088;&#1082;&#1077;&#1090;.&#1088;&#1092;/product/131895/batareyka-camelion-cr2477-bl-1/" TargetMode="External"/><Relationship Id="rId_hyperlink_9383" Type="http://schemas.openxmlformats.org/officeDocument/2006/relationships/hyperlink" Target="http://&#1101;&#1083;&#1077;&#1082;&#1090;&#1088;&#1086;-&#1084;&#1072;&#1088;&#1082;&#1077;&#1090;.&#1088;&#1092;/product/244134/batareyka-duracell-cr2016-bl-5-rst-50/" TargetMode="External"/><Relationship Id="rId_hyperlink_9384" Type="http://schemas.openxmlformats.org/officeDocument/2006/relationships/hyperlink" Target="http://&#1101;&#1083;&#1077;&#1082;&#1090;&#1088;&#1086;-&#1084;&#1072;&#1088;&#1082;&#1077;&#1090;.&#1088;&#1092;/product/246910/batareyka-duracell-cr2025-bl-2-rst-12/" TargetMode="External"/><Relationship Id="rId_hyperlink_9385" Type="http://schemas.openxmlformats.org/officeDocument/2006/relationships/hyperlink" Target="http://&#1101;&#1083;&#1077;&#1082;&#1090;&#1088;&#1086;-&#1084;&#1072;&#1088;&#1082;&#1077;&#1090;.&#1088;&#1092;/product/217778/batareyka-duracell-cr2025-bl-2-20/" TargetMode="External"/><Relationship Id="rId_hyperlink_9386" Type="http://schemas.openxmlformats.org/officeDocument/2006/relationships/hyperlink" Target="http://&#1101;&#1083;&#1077;&#1082;&#1090;&#1088;&#1086;-&#1084;&#1072;&#1088;&#1082;&#1077;&#1090;.&#1088;&#1092;/product/167710/batareyka-duracell-cr2032-bl-2-20/" TargetMode="External"/><Relationship Id="rId_hyperlink_9387" Type="http://schemas.openxmlformats.org/officeDocument/2006/relationships/hyperlink" Target="http://&#1101;&#1083;&#1077;&#1082;&#1090;&#1088;&#1086;-&#1084;&#1072;&#1088;&#1082;&#1077;&#1090;.&#1088;&#1092;/product/217175/batareyka-duracell-cr2032-bl-5-20/" TargetMode="External"/><Relationship Id="rId_hyperlink_9388" Type="http://schemas.openxmlformats.org/officeDocument/2006/relationships/hyperlink" Target="http://&#1101;&#1083;&#1077;&#1082;&#1090;&#1088;&#1086;-&#1084;&#1072;&#1088;&#1082;&#1077;&#1090;.&#1088;&#1092;/product/246951/batareyka-energizer-cr2032-lithium-bl-2-20/" TargetMode="External"/><Relationship Id="rId_hyperlink_9389" Type="http://schemas.openxmlformats.org/officeDocument/2006/relationships/hyperlink" Target="http://&#1101;&#1083;&#1077;&#1082;&#1090;&#1088;&#1086;-&#1084;&#1072;&#1088;&#1082;&#1077;&#1090;.&#1088;&#1092;/product/223629/batareyka-et-cr3032-vc2-2-nozhki-vertikalnyy-montazh-bp-1/" TargetMode="External"/><Relationship Id="rId_hyperlink_9390" Type="http://schemas.openxmlformats.org/officeDocument/2006/relationships/hyperlink" Target="http://&#1101;&#1083;&#1077;&#1082;&#1090;&#1088;&#1086;-&#1084;&#1072;&#1088;&#1082;&#1077;&#1090;.&#1088;&#1092;/product/218917/batareyka-gp-cr2025-bl-5/" TargetMode="External"/><Relationship Id="rId_hyperlink_9391" Type="http://schemas.openxmlformats.org/officeDocument/2006/relationships/hyperlink" Target="http://&#1101;&#1083;&#1077;&#1082;&#1090;&#1088;&#1086;-&#1084;&#1072;&#1088;&#1082;&#1077;&#1090;.&#1088;&#1092;/product/225049/batareyka-gp-cr2032-bl-1/" TargetMode="External"/><Relationship Id="rId_hyperlink_9392" Type="http://schemas.openxmlformats.org/officeDocument/2006/relationships/hyperlink" Target="http://&#1101;&#1083;&#1077;&#1082;&#1090;&#1088;&#1086;-&#1084;&#1072;&#1088;&#1082;&#1077;&#1090;.&#1088;&#1092;/product/218918/batareyka-gp-cr2032-bl-5/" TargetMode="External"/><Relationship Id="rId_hyperlink_9393" Type="http://schemas.openxmlformats.org/officeDocument/2006/relationships/hyperlink" Target="http://&#1101;&#1083;&#1077;&#1082;&#1090;&#1088;&#1086;-&#1084;&#1072;&#1088;&#1082;&#1077;&#1090;.&#1088;&#1092;/product/227538/batareyka-gp-cr2430-bl-5/" TargetMode="External"/><Relationship Id="rId_hyperlink_9394" Type="http://schemas.openxmlformats.org/officeDocument/2006/relationships/hyperlink" Target="http://&#1101;&#1083;&#1077;&#1082;&#1090;&#1088;&#1086;-&#1084;&#1072;&#1088;&#1082;&#1077;&#1090;.&#1088;&#1092;/product/249639/batareyka-hoco-cr1632-litium-bl-1/" TargetMode="External"/><Relationship Id="rId_hyperlink_9395" Type="http://schemas.openxmlformats.org/officeDocument/2006/relationships/hyperlink" Target="http://&#1101;&#1083;&#1077;&#1082;&#1090;&#1088;&#1086;-&#1084;&#1072;&#1088;&#1082;&#1077;&#1090;.&#1088;&#1092;/product/249156/batareyka-hoco-cr2016-litium-bl-1/" TargetMode="External"/><Relationship Id="rId_hyperlink_9396" Type="http://schemas.openxmlformats.org/officeDocument/2006/relationships/hyperlink" Target="http://&#1101;&#1083;&#1077;&#1082;&#1090;&#1088;&#1086;-&#1084;&#1072;&#1088;&#1082;&#1077;&#1090;.&#1088;&#1092;/product/249157/batareyka-hoco-cr2025-litium-bl-1/" TargetMode="External"/><Relationship Id="rId_hyperlink_9397" Type="http://schemas.openxmlformats.org/officeDocument/2006/relationships/hyperlink" Target="http://&#1101;&#1083;&#1077;&#1082;&#1090;&#1088;&#1086;-&#1084;&#1072;&#1088;&#1082;&#1077;&#1090;.&#1088;&#1092;/product/249615/batareyka-hoco-cr2450-litium-bl-1/" TargetMode="External"/><Relationship Id="rId_hyperlink_9398" Type="http://schemas.openxmlformats.org/officeDocument/2006/relationships/hyperlink" Target="http://&#1101;&#1083;&#1077;&#1082;&#1090;&#1088;&#1086;-&#1084;&#1072;&#1088;&#1082;&#1077;&#1090;.&#1088;&#1092;/product/234837/batareyka-panasonic-cr2412-bl-1-dlya-klyuchey-lexus/" TargetMode="External"/><Relationship Id="rId_hyperlink_9399" Type="http://schemas.openxmlformats.org/officeDocument/2006/relationships/hyperlink" Target="http://&#1101;&#1083;&#1077;&#1082;&#1090;&#1088;&#1086;-&#1084;&#1072;&#1088;&#1082;&#1077;&#1090;.&#1088;&#1092;/product/145311/batareyka-panasonic-power-cells-cr2025-bl-6-60/" TargetMode="External"/><Relationship Id="rId_hyperlink_9400" Type="http://schemas.openxmlformats.org/officeDocument/2006/relationships/hyperlink" Target="http://&#1101;&#1083;&#1077;&#1082;&#1090;&#1088;&#1086;-&#1084;&#1072;&#1088;&#1082;&#1077;&#1090;.&#1088;&#1092;/product/228266/batareyka-renata-cr1216-bl-1/" TargetMode="External"/><Relationship Id="rId_hyperlink_9401" Type="http://schemas.openxmlformats.org/officeDocument/2006/relationships/hyperlink" Target="http://&#1101;&#1083;&#1077;&#1082;&#1090;&#1088;&#1086;-&#1084;&#1072;&#1088;&#1082;&#1077;&#1090;.&#1088;&#1092;/product/149280/batareyka-renata-cr1220-bl-1/" TargetMode="External"/><Relationship Id="rId_hyperlink_9402" Type="http://schemas.openxmlformats.org/officeDocument/2006/relationships/hyperlink" Target="http://&#1101;&#1083;&#1077;&#1082;&#1090;&#1088;&#1086;-&#1084;&#1072;&#1088;&#1082;&#1077;&#1090;.&#1088;&#1092;/product/219920/batareyka-renata-cr1616-bl-1/" TargetMode="External"/><Relationship Id="rId_hyperlink_9403" Type="http://schemas.openxmlformats.org/officeDocument/2006/relationships/hyperlink" Target="http://&#1101;&#1083;&#1077;&#1082;&#1090;&#1088;&#1086;-&#1084;&#1072;&#1088;&#1082;&#1077;&#1090;.&#1088;&#1092;/product/219921/batareyka-renata-cr1620-bl-1/" TargetMode="External"/><Relationship Id="rId_hyperlink_9404" Type="http://schemas.openxmlformats.org/officeDocument/2006/relationships/hyperlink" Target="http://&#1101;&#1083;&#1077;&#1082;&#1090;&#1088;&#1086;-&#1084;&#1072;&#1088;&#1082;&#1077;&#1090;.&#1088;&#1092;/product/135175/batareyka-renata-cr2032-bl-1/" TargetMode="External"/><Relationship Id="rId_hyperlink_9405" Type="http://schemas.openxmlformats.org/officeDocument/2006/relationships/hyperlink" Target="http://&#1101;&#1083;&#1077;&#1082;&#1090;&#1088;&#1086;-&#1084;&#1072;&#1088;&#1082;&#1077;&#1090;.&#1088;&#1092;/product/230631/batareyka-renata-cr2325-bl-1/" TargetMode="External"/><Relationship Id="rId_hyperlink_9406" Type="http://schemas.openxmlformats.org/officeDocument/2006/relationships/hyperlink" Target="http://&#1101;&#1083;&#1077;&#1082;&#1090;&#1088;&#1086;-&#1084;&#1072;&#1088;&#1082;&#1077;&#1090;.&#1088;&#1092;/product/151659/batareyka-renata-cr2430-bl-1/" TargetMode="External"/><Relationship Id="rId_hyperlink_9407" Type="http://schemas.openxmlformats.org/officeDocument/2006/relationships/hyperlink" Target="http://&#1101;&#1083;&#1077;&#1082;&#1090;&#1088;&#1086;-&#1084;&#1072;&#1088;&#1082;&#1077;&#1090;.&#1088;&#1092;/product/233371/batareyka-robiton-profi-cr1216-bl-1/" TargetMode="External"/><Relationship Id="rId_hyperlink_9408" Type="http://schemas.openxmlformats.org/officeDocument/2006/relationships/hyperlink" Target="http://&#1101;&#1083;&#1077;&#1082;&#1090;&#1088;&#1086;-&#1084;&#1072;&#1088;&#1082;&#1077;&#1090;.&#1088;&#1092;/product/233372/batareyka-robiton-profi-cr1220-bl-1/" TargetMode="External"/><Relationship Id="rId_hyperlink_9409" Type="http://schemas.openxmlformats.org/officeDocument/2006/relationships/hyperlink" Target="http://&#1101;&#1083;&#1077;&#1082;&#1090;&#1088;&#1086;-&#1084;&#1072;&#1088;&#1082;&#1077;&#1090;.&#1088;&#1092;/product/233373/batareyka-robiton-profi-cr1225-bl-1/" TargetMode="External"/><Relationship Id="rId_hyperlink_9410" Type="http://schemas.openxmlformats.org/officeDocument/2006/relationships/hyperlink" Target="http://&#1101;&#1083;&#1077;&#1082;&#1090;&#1088;&#1086;-&#1084;&#1072;&#1088;&#1082;&#1077;&#1090;.&#1088;&#1092;/product/233375/batareyka-robiton-profi-cr1620-bl-1/" TargetMode="External"/><Relationship Id="rId_hyperlink_9411" Type="http://schemas.openxmlformats.org/officeDocument/2006/relationships/hyperlink" Target="http://&#1101;&#1083;&#1077;&#1082;&#1090;&#1088;&#1086;-&#1084;&#1072;&#1088;&#1082;&#1077;&#1090;.&#1088;&#1092;/product/236901/batareyka-robiton-profi-cr1632-bl-5/" TargetMode="External"/><Relationship Id="rId_hyperlink_9412" Type="http://schemas.openxmlformats.org/officeDocument/2006/relationships/hyperlink" Target="http://&#1101;&#1083;&#1077;&#1082;&#1090;&#1088;&#1086;-&#1084;&#1072;&#1088;&#1082;&#1077;&#1090;.&#1088;&#1092;/product/232287/batareyka-robiton-profi-cr2016-bl-5/" TargetMode="External"/><Relationship Id="rId_hyperlink_9413" Type="http://schemas.openxmlformats.org/officeDocument/2006/relationships/hyperlink" Target="http://&#1101;&#1083;&#1077;&#1082;&#1090;&#1088;&#1086;-&#1084;&#1072;&#1088;&#1082;&#1077;&#1090;.&#1088;&#1092;/product/232288/batareyka-robiton-profi-cr2025-bl-5/" TargetMode="External"/><Relationship Id="rId_hyperlink_9414" Type="http://schemas.openxmlformats.org/officeDocument/2006/relationships/hyperlink" Target="http://&#1101;&#1083;&#1077;&#1082;&#1090;&#1088;&#1086;-&#1084;&#1072;&#1088;&#1082;&#1077;&#1090;.&#1088;&#1092;/product/232289/batareyka-robiton-profi-cr2032-bl-5/" TargetMode="External"/><Relationship Id="rId_hyperlink_9415" Type="http://schemas.openxmlformats.org/officeDocument/2006/relationships/hyperlink" Target="http://&#1101;&#1083;&#1077;&#1082;&#1090;&#1088;&#1086;-&#1084;&#1072;&#1088;&#1082;&#1077;&#1090;.&#1088;&#1092;/product/232703/batareyka-robiton-profi-cr2032-ha62205-s-vyvodami-pod-payku-upak-5sht/" TargetMode="External"/><Relationship Id="rId_hyperlink_9416" Type="http://schemas.openxmlformats.org/officeDocument/2006/relationships/hyperlink" Target="http://&#1101;&#1083;&#1077;&#1082;&#1090;&#1088;&#1086;-&#1084;&#1072;&#1088;&#1082;&#1077;&#1090;.&#1088;&#1092;/product/232704/batareyka-robiton-profi-cr2032-hp2m1-s-vyvodami-pod-payku-5/" TargetMode="External"/><Relationship Id="rId_hyperlink_9417" Type="http://schemas.openxmlformats.org/officeDocument/2006/relationships/hyperlink" Target="http://&#1101;&#1083;&#1077;&#1082;&#1090;&#1088;&#1086;-&#1084;&#1072;&#1088;&#1082;&#1077;&#1090;.&#1088;&#1092;/product/232705/batareyka-robiton-profi-cr2032-vp2m1-s-vyvodami-pod-payku-upak-5sht/" TargetMode="External"/><Relationship Id="rId_hyperlink_9418" Type="http://schemas.openxmlformats.org/officeDocument/2006/relationships/hyperlink" Target="http://&#1101;&#1083;&#1077;&#1082;&#1090;&#1088;&#1086;-&#1084;&#1072;&#1088;&#1082;&#1077;&#1090;.&#1088;&#1092;/product/232706/batareyka-robiton-profi-cr2320-bl-1/" TargetMode="External"/><Relationship Id="rId_hyperlink_9419" Type="http://schemas.openxmlformats.org/officeDocument/2006/relationships/hyperlink" Target="http://&#1101;&#1083;&#1077;&#1082;&#1090;&#1088;&#1086;-&#1084;&#1072;&#1088;&#1082;&#1077;&#1090;.&#1088;&#1092;/product/232707/batareyka-robiton-profi-cr2325-bl-1/" TargetMode="External"/><Relationship Id="rId_hyperlink_9420" Type="http://schemas.openxmlformats.org/officeDocument/2006/relationships/hyperlink" Target="http://&#1101;&#1083;&#1077;&#1082;&#1090;&#1088;&#1086;-&#1084;&#1072;&#1088;&#1082;&#1077;&#1090;.&#1088;&#1092;/product/232708/batareyka-robiton-profi-cr2330-bl-1/" TargetMode="External"/><Relationship Id="rId_hyperlink_9421" Type="http://schemas.openxmlformats.org/officeDocument/2006/relationships/hyperlink" Target="http://&#1101;&#1083;&#1077;&#1082;&#1090;&#1088;&#1086;-&#1084;&#1072;&#1088;&#1082;&#1077;&#1090;.&#1088;&#1092;/product/232709/batareyka-robiton-profi-cr2354-bl-1/" TargetMode="External"/><Relationship Id="rId_hyperlink_9422" Type="http://schemas.openxmlformats.org/officeDocument/2006/relationships/hyperlink" Target="http://&#1101;&#1083;&#1077;&#1082;&#1090;&#1088;&#1086;-&#1084;&#1072;&#1088;&#1082;&#1077;&#1090;.&#1088;&#1092;/product/232710/batareyka-robiton-profi-cr2430-bl-1/" TargetMode="External"/><Relationship Id="rId_hyperlink_9423" Type="http://schemas.openxmlformats.org/officeDocument/2006/relationships/hyperlink" Target="http://&#1101;&#1083;&#1077;&#1082;&#1090;&#1088;&#1086;-&#1084;&#1072;&#1088;&#1082;&#1077;&#1090;.&#1088;&#1092;/product/232711/batareyka-robiton-profi-cr2450-bl-1/" TargetMode="External"/><Relationship Id="rId_hyperlink_9424" Type="http://schemas.openxmlformats.org/officeDocument/2006/relationships/hyperlink" Target="http://&#1101;&#1083;&#1077;&#1082;&#1090;&#1088;&#1086;-&#1084;&#1072;&#1088;&#1082;&#1077;&#1090;.&#1088;&#1092;/product/236162/batareyka-robiton-profi-cr2450-hb55205-3v-s-vyvodami-pod-payku-5/" TargetMode="External"/><Relationship Id="rId_hyperlink_9425" Type="http://schemas.openxmlformats.org/officeDocument/2006/relationships/hyperlink" Target="http://&#1101;&#1083;&#1077;&#1082;&#1090;&#1088;&#1086;-&#1084;&#1072;&#1088;&#1082;&#1077;&#1090;.&#1088;&#1092;/product/236163/batareyka-robiton-profi-cr2450-hp2m1-3v-s-vyvodami-pod-payku-5/" TargetMode="External"/><Relationship Id="rId_hyperlink_9426" Type="http://schemas.openxmlformats.org/officeDocument/2006/relationships/hyperlink" Target="http://&#1101;&#1083;&#1077;&#1082;&#1090;&#1088;&#1086;-&#1084;&#1072;&#1088;&#1082;&#1077;&#1090;.&#1088;&#1092;/product/136859/batareyka-samsung-pleomax-cr2025-bl-5/" TargetMode="External"/><Relationship Id="rId_hyperlink_9427" Type="http://schemas.openxmlformats.org/officeDocument/2006/relationships/hyperlink" Target="http://&#1101;&#1083;&#1077;&#1082;&#1090;&#1088;&#1086;-&#1084;&#1072;&#1088;&#1082;&#1077;&#1090;.&#1088;&#1092;/product/152072/batareyka-smartbuy-cr1616-bl-1/" TargetMode="External"/><Relationship Id="rId_hyperlink_9428" Type="http://schemas.openxmlformats.org/officeDocument/2006/relationships/hyperlink" Target="http://&#1101;&#1083;&#1077;&#1082;&#1090;&#1088;&#1086;-&#1084;&#1072;&#1088;&#1082;&#1077;&#1090;.&#1088;&#1092;/product/152073/batareyka-smartbuy-cr1620-bl-1/" TargetMode="External"/><Relationship Id="rId_hyperlink_9429" Type="http://schemas.openxmlformats.org/officeDocument/2006/relationships/hyperlink" Target="http://&#1101;&#1083;&#1077;&#1082;&#1090;&#1088;&#1086;-&#1084;&#1072;&#1088;&#1082;&#1077;&#1090;.&#1088;&#1092;/product/131641/batareyka-smartbuy-cr2032-bl-1-12/" TargetMode="External"/><Relationship Id="rId_hyperlink_9430" Type="http://schemas.openxmlformats.org/officeDocument/2006/relationships/hyperlink" Target="http://&#1101;&#1083;&#1077;&#1082;&#1090;&#1088;&#1086;-&#1084;&#1072;&#1088;&#1082;&#1077;&#1090;.&#1088;&#1092;/product/129491/batareyka-smartbuy-cr2032-bl-5-100/" TargetMode="External"/><Relationship Id="rId_hyperlink_9431" Type="http://schemas.openxmlformats.org/officeDocument/2006/relationships/hyperlink" Target="http://&#1101;&#1083;&#1077;&#1082;&#1090;&#1088;&#1086;-&#1084;&#1072;&#1088;&#1082;&#1077;&#1090;.&#1088;&#1092;/product/152076/batareyka-smartbuy-cr2430-bl-5/" TargetMode="External"/><Relationship Id="rId_hyperlink_9432" Type="http://schemas.openxmlformats.org/officeDocument/2006/relationships/hyperlink" Target="http://&#1101;&#1083;&#1077;&#1082;&#1090;&#1088;&#1086;-&#1084;&#1072;&#1088;&#1082;&#1077;&#1090;.&#1088;&#1092;/product/223659/batareyka-varta-cr2016-bl-1-10/" TargetMode="External"/><Relationship Id="rId_hyperlink_9433" Type="http://schemas.openxmlformats.org/officeDocument/2006/relationships/hyperlink" Target="http://&#1101;&#1083;&#1077;&#1082;&#1090;&#1088;&#1086;-&#1084;&#1072;&#1088;&#1082;&#1077;&#1090;.&#1088;&#1092;/product/223660/batareyka-varta-cr2025-bl-1-10/" TargetMode="External"/><Relationship Id="rId_hyperlink_9434" Type="http://schemas.openxmlformats.org/officeDocument/2006/relationships/hyperlink" Target="http://&#1101;&#1083;&#1077;&#1082;&#1090;&#1088;&#1086;-&#1084;&#1072;&#1088;&#1082;&#1077;&#1090;.&#1088;&#1092;/product/220594/batareyka-varta-cr2032-bl-1-10/" TargetMode="External"/><Relationship Id="rId_hyperlink_9435" Type="http://schemas.openxmlformats.org/officeDocument/2006/relationships/hyperlink" Target="http://&#1101;&#1083;&#1077;&#1082;&#1090;&#1088;&#1086;-&#1084;&#1072;&#1088;&#1082;&#1077;&#1090;.&#1088;&#1092;/product/227542/batareyka-varta-cr2430-bl-1-10/" TargetMode="External"/><Relationship Id="rId_hyperlink_9436" Type="http://schemas.openxmlformats.org/officeDocument/2006/relationships/hyperlink" Target="http://&#1101;&#1083;&#1077;&#1082;&#1090;&#1088;&#1086;-&#1084;&#1072;&#1088;&#1082;&#1077;&#1090;.&#1088;&#1092;/product/247227/batareyka-kosmos-cr2016-bl-5/" TargetMode="External"/><Relationship Id="rId_hyperlink_9437" Type="http://schemas.openxmlformats.org/officeDocument/2006/relationships/hyperlink" Target="http://&#1101;&#1083;&#1077;&#1082;&#1090;&#1088;&#1086;-&#1084;&#1072;&#1088;&#1082;&#1077;&#1090;.&#1088;&#1092;/product/167725/batareyka-camelion-g00-mercury-free-379alr521-bl-10-100/" TargetMode="External"/><Relationship Id="rId_hyperlink_9438" Type="http://schemas.openxmlformats.org/officeDocument/2006/relationships/hyperlink" Target="http://&#1101;&#1083;&#1077;&#1082;&#1090;&#1088;&#1086;-&#1084;&#1072;&#1088;&#1082;&#1077;&#1090;.&#1088;&#1092;/product/178038/batareyka-camelion-g01-mercury-free-364alr621164-bl-10-100/" TargetMode="External"/><Relationship Id="rId_hyperlink_9439" Type="http://schemas.openxmlformats.org/officeDocument/2006/relationships/hyperlink" Target="http://&#1101;&#1083;&#1077;&#1082;&#1090;&#1088;&#1086;-&#1084;&#1072;&#1088;&#1082;&#1077;&#1090;.&#1088;&#1092;/product/166070/batareyka-camelion-g02-396alr726196-bl-10-100/" TargetMode="External"/><Relationship Id="rId_hyperlink_9440" Type="http://schemas.openxmlformats.org/officeDocument/2006/relationships/hyperlink" Target="http://&#1101;&#1083;&#1077;&#1082;&#1090;&#1088;&#1086;-&#1084;&#1072;&#1088;&#1082;&#1077;&#1090;.&#1088;&#1092;/product/217174/batareyka-camelion-g02-mercury-free-396alr726196-bl-10-100/" TargetMode="External"/><Relationship Id="rId_hyperlink_9441" Type="http://schemas.openxmlformats.org/officeDocument/2006/relationships/hyperlink" Target="http://&#1101;&#1083;&#1077;&#1082;&#1090;&#1088;&#1086;-&#1084;&#1072;&#1088;&#1082;&#1077;&#1090;.&#1088;&#1092;/product/146089/batareyka-camelion-g03-mercury-free-392alr41192-bl-10-100/" TargetMode="External"/><Relationship Id="rId_hyperlink_9442" Type="http://schemas.openxmlformats.org/officeDocument/2006/relationships/hyperlink" Target="http://&#1101;&#1083;&#1077;&#1082;&#1090;&#1088;&#1086;-&#1084;&#1072;&#1088;&#1082;&#1077;&#1090;.&#1088;&#1092;/product/144858/batareyka-camelion-g04-mercury-free-377alr626177-bl-10-100/" TargetMode="External"/><Relationship Id="rId_hyperlink_9443" Type="http://schemas.openxmlformats.org/officeDocument/2006/relationships/hyperlink" Target="http://&#1101;&#1083;&#1077;&#1082;&#1090;&#1088;&#1086;-&#1084;&#1072;&#1088;&#1082;&#1077;&#1090;.&#1088;&#1092;/product/166073/batareyka-camelion-g05-393alr754193-bl-10-100/" TargetMode="External"/><Relationship Id="rId_hyperlink_9444" Type="http://schemas.openxmlformats.org/officeDocument/2006/relationships/hyperlink" Target="http://&#1101;&#1083;&#1077;&#1082;&#1090;&#1088;&#1086;-&#1084;&#1072;&#1088;&#1082;&#1077;&#1090;.&#1088;&#1092;/product/134599/batareyka-camelion-g05-mercury-free-393alr754193-bl-10-100/" TargetMode="External"/><Relationship Id="rId_hyperlink_9445" Type="http://schemas.openxmlformats.org/officeDocument/2006/relationships/hyperlink" Target="http://&#1101;&#1083;&#1077;&#1082;&#1090;&#1088;&#1086;-&#1084;&#1072;&#1088;&#1082;&#1077;&#1090;.&#1088;&#1092;/product/178204/batareyka-camelion-g06-mercury-free-371alr921171-bl-10-100/" TargetMode="External"/><Relationship Id="rId_hyperlink_9446" Type="http://schemas.openxmlformats.org/officeDocument/2006/relationships/hyperlink" Target="http://&#1101;&#1083;&#1077;&#1082;&#1090;&#1088;&#1086;-&#1084;&#1072;&#1088;&#1082;&#1077;&#1090;.&#1088;&#1092;/product/166075/batareyka-camelion-g07-395alr926195-bl-10-100/" TargetMode="External"/><Relationship Id="rId_hyperlink_9447" Type="http://schemas.openxmlformats.org/officeDocument/2006/relationships/hyperlink" Target="http://&#1101;&#1083;&#1077;&#1082;&#1090;&#1088;&#1086;-&#1084;&#1072;&#1088;&#1082;&#1077;&#1090;.&#1088;&#1092;/product/178044/batareyka-camelion-g07-mercury-free-395alr926195-bl-10-100/" TargetMode="External"/><Relationship Id="rId_hyperlink_9448" Type="http://schemas.openxmlformats.org/officeDocument/2006/relationships/hyperlink" Target="http://&#1101;&#1083;&#1077;&#1082;&#1090;&#1088;&#1086;-&#1084;&#1072;&#1088;&#1082;&#1077;&#1090;.&#1088;&#1092;/product/166076/batareyka-camelion-g08-391alr1120191-bl-10-100/" TargetMode="External"/><Relationship Id="rId_hyperlink_9449" Type="http://schemas.openxmlformats.org/officeDocument/2006/relationships/hyperlink" Target="http://&#1101;&#1083;&#1077;&#1082;&#1090;&#1088;&#1086;-&#1084;&#1072;&#1088;&#1082;&#1077;&#1090;.&#1088;&#1092;/product/178039/batareyka-camelion-g08-mercury-free-391alr1120191-bl-10-100/" TargetMode="External"/><Relationship Id="rId_hyperlink_9450" Type="http://schemas.openxmlformats.org/officeDocument/2006/relationships/hyperlink" Target="http://&#1101;&#1083;&#1077;&#1082;&#1090;&#1088;&#1086;-&#1084;&#1072;&#1088;&#1082;&#1077;&#1090;.&#1088;&#1092;/product/166077/batareyka-camelion-g09-394alr936194-bl-10-100/" TargetMode="External"/><Relationship Id="rId_hyperlink_9451" Type="http://schemas.openxmlformats.org/officeDocument/2006/relationships/hyperlink" Target="http://&#1101;&#1083;&#1077;&#1082;&#1090;&#1088;&#1086;-&#1084;&#1072;&#1088;&#1082;&#1077;&#1090;.&#1088;&#1092;/product/178203/batareyka-camelion-g09-mercury-free-394alr936194-bl-10-100/" TargetMode="External"/><Relationship Id="rId_hyperlink_9452" Type="http://schemas.openxmlformats.org/officeDocument/2006/relationships/hyperlink" Target="http://&#1101;&#1083;&#1077;&#1082;&#1090;&#1088;&#1086;-&#1084;&#1072;&#1088;&#1082;&#1077;&#1090;.&#1088;&#1092;/product/131640/batareyka-camelion-g10-mercury-free-389alr1130189-bl-10-100/" TargetMode="External"/><Relationship Id="rId_hyperlink_9453" Type="http://schemas.openxmlformats.org/officeDocument/2006/relationships/hyperlink" Target="http://&#1101;&#1083;&#1077;&#1082;&#1090;&#1088;&#1086;-&#1084;&#1072;&#1088;&#1082;&#1077;&#1090;.&#1088;&#1092;/product/166079/batareyka-camelion-g11-362alr721162-bl-10-100/" TargetMode="External"/><Relationship Id="rId_hyperlink_9454" Type="http://schemas.openxmlformats.org/officeDocument/2006/relationships/hyperlink" Target="http://&#1101;&#1083;&#1077;&#1082;&#1090;&#1088;&#1086;-&#1084;&#1072;&#1088;&#1082;&#1077;&#1090;.&#1088;&#1092;/product/178043/batareyka-camelion-g11-mercury-free-362alr721162-bl-10-100/" TargetMode="External"/><Relationship Id="rId_hyperlink_9455" Type="http://schemas.openxmlformats.org/officeDocument/2006/relationships/hyperlink" Target="http://&#1101;&#1083;&#1077;&#1082;&#1090;&#1088;&#1086;-&#1084;&#1072;&#1088;&#1082;&#1077;&#1090;.&#1088;&#1092;/product/178205/batareyka-camelion-g12-mercury-free-386alr43186-bl-10-100/" TargetMode="External"/><Relationship Id="rId_hyperlink_9456" Type="http://schemas.openxmlformats.org/officeDocument/2006/relationships/hyperlink" Target="http://&#1101;&#1083;&#1077;&#1082;&#1090;&#1088;&#1086;-&#1084;&#1072;&#1088;&#1082;&#1077;&#1090;.&#1088;&#1092;/product/244135/batareyka-duracell-g13-357alr44a76-bl-10-rst-100/" TargetMode="External"/><Relationship Id="rId_hyperlink_9457" Type="http://schemas.openxmlformats.org/officeDocument/2006/relationships/hyperlink" Target="http://&#1101;&#1083;&#1077;&#1082;&#1090;&#1088;&#1086;-&#1084;&#1072;&#1088;&#1082;&#1077;&#1090;.&#1088;&#1092;/product/225986/batareyka-gp-g10-389alr54-lr1130-bl-10/" TargetMode="External"/><Relationship Id="rId_hyperlink_9458" Type="http://schemas.openxmlformats.org/officeDocument/2006/relationships/hyperlink" Target="http://&#1101;&#1083;&#1077;&#1082;&#1090;&#1088;&#1086;-&#1084;&#1072;&#1088;&#1082;&#1077;&#1090;.&#1088;&#1092;/product/237851/batareyka-robiton-g0-bl-5-100/" TargetMode="External"/><Relationship Id="rId_hyperlink_9459" Type="http://schemas.openxmlformats.org/officeDocument/2006/relationships/hyperlink" Target="http://&#1101;&#1083;&#1077;&#1082;&#1090;&#1088;&#1086;-&#1084;&#1072;&#1088;&#1082;&#1077;&#1090;.&#1088;&#1092;/product/237852/batareyka-robiton-g01-bl-5-100/" TargetMode="External"/><Relationship Id="rId_hyperlink_9460" Type="http://schemas.openxmlformats.org/officeDocument/2006/relationships/hyperlink" Target="http://&#1101;&#1083;&#1077;&#1082;&#1090;&#1088;&#1086;-&#1084;&#1072;&#1088;&#1082;&#1077;&#1090;.&#1088;&#1092;/product/237853/batareyka-robiton-g02-bl-5-100/" TargetMode="External"/><Relationship Id="rId_hyperlink_9461" Type="http://schemas.openxmlformats.org/officeDocument/2006/relationships/hyperlink" Target="http://&#1101;&#1083;&#1077;&#1082;&#1090;&#1088;&#1086;-&#1084;&#1072;&#1088;&#1082;&#1077;&#1090;.&#1088;&#1092;/product/232712/batareyka-robiton-g03-bl-5-100/" TargetMode="External"/><Relationship Id="rId_hyperlink_9462" Type="http://schemas.openxmlformats.org/officeDocument/2006/relationships/hyperlink" Target="http://&#1101;&#1083;&#1077;&#1082;&#1090;&#1088;&#1086;-&#1084;&#1072;&#1088;&#1082;&#1077;&#1090;.&#1088;&#1092;/product/232713/batareyka-robiton-g04-bl-5-100/" TargetMode="External"/><Relationship Id="rId_hyperlink_9463" Type="http://schemas.openxmlformats.org/officeDocument/2006/relationships/hyperlink" Target="http://&#1101;&#1083;&#1077;&#1082;&#1090;&#1088;&#1086;-&#1084;&#1072;&#1088;&#1082;&#1077;&#1090;.&#1088;&#1092;/product/232714/batareyka-robiton-g05-bl-5-100/" TargetMode="External"/><Relationship Id="rId_hyperlink_9464" Type="http://schemas.openxmlformats.org/officeDocument/2006/relationships/hyperlink" Target="http://&#1101;&#1083;&#1077;&#1082;&#1090;&#1088;&#1086;-&#1084;&#1072;&#1088;&#1082;&#1077;&#1090;.&#1088;&#1092;/product/237854/batareyka-robiton-g06-bl-5-100/" TargetMode="External"/><Relationship Id="rId_hyperlink_9465" Type="http://schemas.openxmlformats.org/officeDocument/2006/relationships/hyperlink" Target="http://&#1101;&#1083;&#1077;&#1082;&#1090;&#1088;&#1086;-&#1084;&#1072;&#1088;&#1082;&#1077;&#1090;.&#1088;&#1092;/product/237855/batareyka-robiton-g07-bl-5-100/" TargetMode="External"/><Relationship Id="rId_hyperlink_9466" Type="http://schemas.openxmlformats.org/officeDocument/2006/relationships/hyperlink" Target="http://&#1101;&#1083;&#1077;&#1082;&#1090;&#1088;&#1086;-&#1084;&#1072;&#1088;&#1082;&#1077;&#1090;.&#1088;&#1092;/product/237856/batareyka-robiton-g08-bl-5-100/" TargetMode="External"/><Relationship Id="rId_hyperlink_9467" Type="http://schemas.openxmlformats.org/officeDocument/2006/relationships/hyperlink" Target="http://&#1101;&#1083;&#1077;&#1082;&#1090;&#1088;&#1086;-&#1084;&#1072;&#1088;&#1082;&#1077;&#1090;.&#1088;&#1092;/product/237857/batareyka-robiton-g09-bl-5-100/" TargetMode="External"/><Relationship Id="rId_hyperlink_9468" Type="http://schemas.openxmlformats.org/officeDocument/2006/relationships/hyperlink" Target="http://&#1101;&#1083;&#1077;&#1082;&#1090;&#1088;&#1086;-&#1084;&#1072;&#1088;&#1082;&#1077;&#1090;.&#1088;&#1092;/product/239178/batareyka-robiton-g11-bl-5-100/" TargetMode="External"/><Relationship Id="rId_hyperlink_9469" Type="http://schemas.openxmlformats.org/officeDocument/2006/relationships/hyperlink" Target="http://&#1101;&#1083;&#1077;&#1082;&#1090;&#1088;&#1086;-&#1084;&#1072;&#1088;&#1082;&#1077;&#1090;.&#1088;&#1092;/product/237858/batareyka-robiton-g12-bl-5-100/" TargetMode="External"/><Relationship Id="rId_hyperlink_9470" Type="http://schemas.openxmlformats.org/officeDocument/2006/relationships/hyperlink" Target="http://&#1101;&#1083;&#1077;&#1082;&#1090;&#1088;&#1086;-&#1084;&#1072;&#1088;&#1082;&#1077;&#1090;.&#1088;&#1092;/product/232717/batareyka-robiton-g13-bl-3-60/" TargetMode="External"/><Relationship Id="rId_hyperlink_9471" Type="http://schemas.openxmlformats.org/officeDocument/2006/relationships/hyperlink" Target="http://&#1101;&#1083;&#1077;&#1082;&#1090;&#1088;&#1086;-&#1084;&#1072;&#1088;&#1082;&#1077;&#1090;.&#1088;&#1092;/product/232716/batareyka-robiton-g13-bl-5-100/" TargetMode="External"/><Relationship Id="rId_hyperlink_9472" Type="http://schemas.openxmlformats.org/officeDocument/2006/relationships/hyperlink" Target="http://&#1101;&#1083;&#1077;&#1082;&#1090;&#1088;&#1086;-&#1084;&#1072;&#1088;&#1082;&#1077;&#1090;.&#1088;&#1092;/product/147645/batareyka-smartbuy-g00-bl-10-100/" TargetMode="External"/><Relationship Id="rId_hyperlink_9473" Type="http://schemas.openxmlformats.org/officeDocument/2006/relationships/hyperlink" Target="http://&#1101;&#1083;&#1077;&#1082;&#1090;&#1088;&#1086;-&#1084;&#1072;&#1088;&#1082;&#1077;&#1090;.&#1088;&#1092;/product/147651/batareyka-smartbuy-g02-bl-10-100/" TargetMode="External"/><Relationship Id="rId_hyperlink_9474" Type="http://schemas.openxmlformats.org/officeDocument/2006/relationships/hyperlink" Target="http://&#1101;&#1083;&#1077;&#1082;&#1090;&#1088;&#1086;-&#1084;&#1072;&#1088;&#1082;&#1077;&#1090;.&#1088;&#1092;/product/147652/batareyka-smartbuy-g03-bl-10-100/" TargetMode="External"/><Relationship Id="rId_hyperlink_9475" Type="http://schemas.openxmlformats.org/officeDocument/2006/relationships/hyperlink" Target="http://&#1101;&#1083;&#1077;&#1082;&#1090;&#1088;&#1086;-&#1084;&#1072;&#1088;&#1082;&#1077;&#1090;.&#1088;&#1092;/product/147653/batareyka-smartbuy-g04-bl-10-100/" TargetMode="External"/><Relationship Id="rId_hyperlink_9476" Type="http://schemas.openxmlformats.org/officeDocument/2006/relationships/hyperlink" Target="http://&#1101;&#1083;&#1077;&#1082;&#1090;&#1088;&#1086;-&#1084;&#1072;&#1088;&#1082;&#1077;&#1090;.&#1088;&#1092;/product/147654/batareyka-smartbuy-g05-bl-10-100/" TargetMode="External"/><Relationship Id="rId_hyperlink_9477" Type="http://schemas.openxmlformats.org/officeDocument/2006/relationships/hyperlink" Target="http://&#1101;&#1083;&#1077;&#1082;&#1090;&#1088;&#1086;-&#1084;&#1072;&#1088;&#1082;&#1077;&#1090;.&#1088;&#1092;/product/147655/batareyka-smartbuy-g06-bl-10-100/" TargetMode="External"/><Relationship Id="rId_hyperlink_9478" Type="http://schemas.openxmlformats.org/officeDocument/2006/relationships/hyperlink" Target="http://&#1101;&#1083;&#1077;&#1082;&#1090;&#1088;&#1086;-&#1084;&#1072;&#1088;&#1082;&#1077;&#1090;.&#1088;&#1092;/product/147657/batareyka-smartbuy-g08-bl-10-100/" TargetMode="External"/><Relationship Id="rId_hyperlink_9479" Type="http://schemas.openxmlformats.org/officeDocument/2006/relationships/hyperlink" Target="http://&#1101;&#1083;&#1077;&#1082;&#1090;&#1088;&#1086;-&#1084;&#1072;&#1088;&#1082;&#1077;&#1090;.&#1088;&#1092;/product/147658/batareyka-smartbuy-g09-bl-10-100/" TargetMode="External"/><Relationship Id="rId_hyperlink_9480" Type="http://schemas.openxmlformats.org/officeDocument/2006/relationships/hyperlink" Target="http://&#1101;&#1083;&#1077;&#1082;&#1090;&#1088;&#1086;-&#1084;&#1072;&#1088;&#1082;&#1077;&#1090;.&#1088;&#1092;/product/147647/batareyka-smartbuy-g10-bl-10-100/" TargetMode="External"/><Relationship Id="rId_hyperlink_9481" Type="http://schemas.openxmlformats.org/officeDocument/2006/relationships/hyperlink" Target="http://&#1101;&#1083;&#1077;&#1082;&#1090;&#1088;&#1086;-&#1084;&#1072;&#1088;&#1082;&#1077;&#1090;.&#1088;&#1092;/product/147648/batareyka-smartbuy-g11-bl-10-100/" TargetMode="External"/><Relationship Id="rId_hyperlink_9482" Type="http://schemas.openxmlformats.org/officeDocument/2006/relationships/hyperlink" Target="http://&#1101;&#1083;&#1077;&#1082;&#1090;&#1088;&#1086;-&#1084;&#1072;&#1088;&#1082;&#1077;&#1090;.&#1088;&#1092;/product/147649/batareyka-smartbuy-g12-bl-10-100/" TargetMode="External"/><Relationship Id="rId_hyperlink_9483" Type="http://schemas.openxmlformats.org/officeDocument/2006/relationships/hyperlink" Target="http://&#1101;&#1083;&#1077;&#1082;&#1090;&#1088;&#1086;-&#1084;&#1072;&#1088;&#1082;&#1077;&#1090;.&#1088;&#1092;/product/147650/batareyka-smartbuy-g13-bl-10-100/" TargetMode="External"/><Relationship Id="rId_hyperlink_9484" Type="http://schemas.openxmlformats.org/officeDocument/2006/relationships/hyperlink" Target="http://&#1101;&#1083;&#1077;&#1082;&#1090;&#1088;&#1086;-&#1084;&#1072;&#1088;&#1082;&#1077;&#1090;.&#1088;&#1092;/product/147638/batareyka-videx-g00-379alr521164-bl-10-100/" TargetMode="External"/><Relationship Id="rId_hyperlink_9485" Type="http://schemas.openxmlformats.org/officeDocument/2006/relationships/hyperlink" Target="http://&#1101;&#1083;&#1077;&#1082;&#1090;&#1088;&#1086;-&#1084;&#1072;&#1088;&#1082;&#1077;&#1090;.&#1088;&#1092;/product/138130/batareyka-videx-g02-396alr726196-bl-10-100/" TargetMode="External"/><Relationship Id="rId_hyperlink_9486" Type="http://schemas.openxmlformats.org/officeDocument/2006/relationships/hyperlink" Target="http://&#1101;&#1083;&#1077;&#1082;&#1090;&#1088;&#1086;-&#1084;&#1072;&#1088;&#1082;&#1077;&#1090;.&#1088;&#1092;/product/138133/batareyka-videx-g07-395alr926195-bl-10-100/" TargetMode="External"/><Relationship Id="rId_hyperlink_9487" Type="http://schemas.openxmlformats.org/officeDocument/2006/relationships/hyperlink" Target="http://&#1101;&#1083;&#1077;&#1082;&#1090;&#1088;&#1086;-&#1084;&#1072;&#1088;&#1082;&#1077;&#1090;.&#1088;&#1092;/product/138134/batareyka-videx-g08-391alr1120191-bl-10-100/" TargetMode="External"/><Relationship Id="rId_hyperlink_9488" Type="http://schemas.openxmlformats.org/officeDocument/2006/relationships/hyperlink" Target="http://&#1101;&#1083;&#1077;&#1082;&#1090;&#1088;&#1086;-&#1084;&#1072;&#1088;&#1082;&#1077;&#1090;.&#1088;&#1092;/product/138135/batareyka-videx-g09-394alr936194-bl-10-100/" TargetMode="External"/><Relationship Id="rId_hyperlink_9489" Type="http://schemas.openxmlformats.org/officeDocument/2006/relationships/hyperlink" Target="http://&#1101;&#1083;&#1077;&#1082;&#1090;&#1088;&#1086;-&#1084;&#1072;&#1088;&#1082;&#1077;&#1090;.&#1088;&#1092;/product/138136/batareyka-videx-g11-362alr721162-bl-10-100/" TargetMode="External"/><Relationship Id="rId_hyperlink_9490" Type="http://schemas.openxmlformats.org/officeDocument/2006/relationships/hyperlink" Target="http://&#1101;&#1083;&#1077;&#1082;&#1090;&#1088;&#1086;-&#1084;&#1072;&#1088;&#1082;&#1077;&#1090;.&#1088;&#1092;/product/224930/batareyka-renata-g10-silver-oxide-389lr54189-bl-1/" TargetMode="External"/><Relationship Id="rId_hyperlink_9491" Type="http://schemas.openxmlformats.org/officeDocument/2006/relationships/hyperlink" Target="http://&#1101;&#1083;&#1077;&#1082;&#1090;&#1088;&#1086;-&#1084;&#1072;&#1088;&#1082;&#1077;&#1090;.&#1088;&#1092;/product/245388/batareyka-renata-r-319-sr-527-sw/" TargetMode="External"/><Relationship Id="rId_hyperlink_9492" Type="http://schemas.openxmlformats.org/officeDocument/2006/relationships/hyperlink" Target="http://&#1101;&#1083;&#1077;&#1082;&#1090;&#1088;&#1086;-&#1084;&#1072;&#1088;&#1082;&#1077;&#1090;.&#1088;&#1092;/product/149272/batareyka-renata-r-321-sr-616-sw155v-13mah-68x16mm/" TargetMode="External"/><Relationship Id="rId_hyperlink_9493" Type="http://schemas.openxmlformats.org/officeDocument/2006/relationships/hyperlink" Target="http://&#1101;&#1083;&#1077;&#1082;&#1090;&#1088;&#1086;-&#1084;&#1072;&#1088;&#1082;&#1077;&#1090;.&#1088;&#1092;/product/245389/batareyka-renata-r-346-sr-712-sw/" TargetMode="External"/><Relationship Id="rId_hyperlink_9494" Type="http://schemas.openxmlformats.org/officeDocument/2006/relationships/hyperlink" Target="http://&#1101;&#1083;&#1077;&#1082;&#1090;&#1088;&#1086;-&#1084;&#1072;&#1088;&#1082;&#1077;&#1090;.&#1088;&#1092;/product/151663/batareyka-renata-r-364-sr-621-sw155v-22mah-68x21mm-10/" TargetMode="External"/><Relationship Id="rId_hyperlink_9495" Type="http://schemas.openxmlformats.org/officeDocument/2006/relationships/hyperlink" Target="http://&#1101;&#1083;&#1077;&#1082;&#1090;&#1088;&#1086;-&#1084;&#1072;&#1088;&#1082;&#1077;&#1090;.&#1088;&#1092;/product/151648/batareyka-renata-r-371-sr-920-w-155v-38mah-95x21mm/" TargetMode="External"/><Relationship Id="rId_hyperlink_9496" Type="http://schemas.openxmlformats.org/officeDocument/2006/relationships/hyperlink" Target="http://&#1101;&#1083;&#1077;&#1082;&#1090;&#1088;&#1086;-&#1084;&#1072;&#1088;&#1082;&#1077;&#1090;.&#1088;&#1092;/product/141298/batareyka-renata-r-377-sr626sw-g4-bl110/" TargetMode="External"/><Relationship Id="rId_hyperlink_9497" Type="http://schemas.openxmlformats.org/officeDocument/2006/relationships/hyperlink" Target="http://&#1101;&#1083;&#1077;&#1082;&#1090;&#1088;&#1086;-&#1084;&#1072;&#1088;&#1082;&#1077;&#1090;.&#1088;&#1092;/product/151664/batareyka-renata-r-394-sr-936-sw155v-84mah-95x36mm/" TargetMode="External"/><Relationship Id="rId_hyperlink_9498" Type="http://schemas.openxmlformats.org/officeDocument/2006/relationships/hyperlink" Target="http://&#1101;&#1083;&#1077;&#1082;&#1090;&#1088;&#1086;-&#1084;&#1072;&#1088;&#1082;&#1077;&#1090;.&#1088;&#1092;/product/149278/batareyka-renata-r-395-sr-927-sw155v-84mah-95x36mm/" TargetMode="External"/><Relationship Id="rId_hyperlink_9499" Type="http://schemas.openxmlformats.org/officeDocument/2006/relationships/hyperlink" Target="http://&#1101;&#1083;&#1077;&#1082;&#1090;&#1088;&#1086;-&#1084;&#1072;&#1088;&#1082;&#1077;&#1090;.&#1088;&#1092;/product/233566/batareyka-varta-v389sr54-g10-bl-1-100/" TargetMode="External"/><Relationship Id="rId_hyperlink_9500" Type="http://schemas.openxmlformats.org/officeDocument/2006/relationships/hyperlink" Target="http://&#1101;&#1083;&#1077;&#1082;&#1090;&#1088;&#1086;-&#1084;&#1072;&#1088;&#1082;&#1077;&#1090;.&#1088;&#1092;/product/159425/batareyka-ansmann-lr10a10mn10-9v-bl1/" TargetMode="External"/><Relationship Id="rId_hyperlink_9501" Type="http://schemas.openxmlformats.org/officeDocument/2006/relationships/hyperlink" Target="http://&#1101;&#1083;&#1077;&#1082;&#1090;&#1088;&#1086;-&#1084;&#1072;&#1088;&#1082;&#1077;&#1090;.&#1088;&#1092;/product/225041/batareyka-ansmann-4lr4447628a-bl-1/" TargetMode="External"/><Relationship Id="rId_hyperlink_9502" Type="http://schemas.openxmlformats.org/officeDocument/2006/relationships/hyperlink" Target="http://&#1101;&#1083;&#1077;&#1082;&#1090;&#1088;&#1086;-&#1084;&#1072;&#1088;&#1082;&#1077;&#1090;.&#1088;&#1092;/product/223479/batareyka-gp-4lr4447628a-bl-1/" TargetMode="External"/><Relationship Id="rId_hyperlink_9503" Type="http://schemas.openxmlformats.org/officeDocument/2006/relationships/hyperlink" Target="http://&#1101;&#1083;&#1077;&#1082;&#1090;&#1088;&#1086;-&#1084;&#1072;&#1088;&#1082;&#1077;&#1090;.&#1088;&#1092;/product/223478/batareyka-gp-lr10a10mn10-9v-bl-5/" TargetMode="External"/><Relationship Id="rId_hyperlink_9504" Type="http://schemas.openxmlformats.org/officeDocument/2006/relationships/hyperlink" Target="http://&#1101;&#1083;&#1077;&#1082;&#1090;&#1088;&#1086;-&#1084;&#1072;&#1088;&#1082;&#1077;&#1090;.&#1088;&#1092;/product/234867/batareyka-robiton-4lr4447628a-bl-5/" TargetMode="External"/><Relationship Id="rId_hyperlink_9505" Type="http://schemas.openxmlformats.org/officeDocument/2006/relationships/hyperlink" Target="http://&#1101;&#1083;&#1077;&#1082;&#1090;&#1088;&#1086;-&#1084;&#1072;&#1088;&#1082;&#1077;&#1090;.&#1088;&#1092;/product/227758/batareyka-robiton-profi-cr13n-3v-bl-1-dlya-vebasty/" TargetMode="External"/><Relationship Id="rId_hyperlink_9506" Type="http://schemas.openxmlformats.org/officeDocument/2006/relationships/hyperlink" Target="http://&#1101;&#1083;&#1077;&#1082;&#1090;&#1088;&#1086;-&#1084;&#1072;&#1088;&#1082;&#1077;&#1090;.&#1088;&#1092;/product/235379/batareyka-robiton-standart-lr1-bl-5/" TargetMode="External"/><Relationship Id="rId_hyperlink_9507" Type="http://schemas.openxmlformats.org/officeDocument/2006/relationships/hyperlink" Target="http://&#1101;&#1083;&#1077;&#1082;&#1090;&#1088;&#1086;-&#1084;&#1072;&#1088;&#1082;&#1077;&#1090;.&#1088;&#1092;/product/221264/batareyka-varta-cr13n-bl-1/" TargetMode="External"/><Relationship Id="rId_hyperlink_9508" Type="http://schemas.openxmlformats.org/officeDocument/2006/relationships/hyperlink" Target="http://&#1101;&#1083;&#1077;&#1082;&#1090;&#1088;&#1086;-&#1084;&#1072;&#1088;&#1082;&#1077;&#1090;.&#1088;&#1092;/product/228413/batareyka-varta-lr1nlady-15v-alkaline-bl-1/" TargetMode="External"/><Relationship Id="rId_hyperlink_9509" Type="http://schemas.openxmlformats.org/officeDocument/2006/relationships/hyperlink" Target="http://&#1101;&#1083;&#1077;&#1082;&#1090;&#1088;&#1086;-&#1084;&#1072;&#1088;&#1082;&#1077;&#1090;.&#1088;&#1092;/product/236945/batareyka-cr17450-3v-lithium-energy-techology/" TargetMode="External"/><Relationship Id="rId_hyperlink_9510" Type="http://schemas.openxmlformats.org/officeDocument/2006/relationships/hyperlink" Target="http://&#1101;&#1083;&#1077;&#1082;&#1090;&#1088;&#1086;-&#1084;&#1072;&#1088;&#1082;&#1077;&#1090;.&#1088;&#1092;/product/234877/batareyka-er14250-12aa-36v-ph-lisocl21-robiton-s-aksialnymi-vyvodami-pk1/" TargetMode="External"/><Relationship Id="rId_hyperlink_9511" Type="http://schemas.openxmlformats.org/officeDocument/2006/relationships/hyperlink" Target="http://&#1101;&#1083;&#1077;&#1082;&#1090;&#1088;&#1086;-&#1084;&#1072;&#1088;&#1082;&#1077;&#1090;.&#1088;&#1092;/product/234876/batareyka-er14250-12aa-36v-ph-lisocl21-robiton-s-ploskimi-vyvodami-pk1/" TargetMode="External"/><Relationship Id="rId_hyperlink_9512" Type="http://schemas.openxmlformats.org/officeDocument/2006/relationships/hyperlink" Target="http://&#1101;&#1083;&#1077;&#1082;&#1090;&#1088;&#1086;-&#1084;&#1072;&#1088;&#1082;&#1077;&#1090;.&#1088;&#1092;/product/240238/batareyka-er14250-sp2-12-aa-36v-1200mah-lithium-sunmoon/" TargetMode="External"/><Relationship Id="rId_hyperlink_9513" Type="http://schemas.openxmlformats.org/officeDocument/2006/relationships/hyperlink" Target="http://&#1101;&#1083;&#1077;&#1082;&#1090;&#1088;&#1086;-&#1084;&#1072;&#1088;&#1082;&#1077;&#1090;.&#1088;&#1092;/product/220558/batareyka-er14505-aa-36v-ph1robiton/" TargetMode="External"/><Relationship Id="rId_hyperlink_9514" Type="http://schemas.openxmlformats.org/officeDocument/2006/relationships/hyperlink" Target="http://&#1101;&#1083;&#1077;&#1082;&#1090;&#1088;&#1086;-&#1084;&#1072;&#1088;&#1082;&#1077;&#1090;.&#1088;&#1092;/product/239647/batareyka-er14505-ax-aa-36v-2600mah-s-aksialnymi-vyvodami-sunmoon/" TargetMode="External"/><Relationship Id="rId_hyperlink_9515" Type="http://schemas.openxmlformats.org/officeDocument/2006/relationships/hyperlink" Target="http://&#1101;&#1083;&#1077;&#1082;&#1090;&#1088;&#1086;-&#1084;&#1072;&#1088;&#1082;&#1077;&#1090;.&#1088;&#1092;/product/236944/batareyka-ls14250-12aa-36v-lithium-energy-techology/" TargetMode="External"/><Relationship Id="rId_hyperlink_9516" Type="http://schemas.openxmlformats.org/officeDocument/2006/relationships/hyperlink" Target="http://&#1101;&#1083;&#1077;&#1082;&#1090;&#1088;&#1086;-&#1084;&#1072;&#1088;&#1082;&#1077;&#1090;.&#1088;&#1092;/product/240455/blok-pitaniya-12-24v-5000ma-shteker-55h25mm-lcdregulirovka-lp-391/" TargetMode="External"/><Relationship Id="rId_hyperlink_9517" Type="http://schemas.openxmlformats.org/officeDocument/2006/relationships/hyperlink" Target="http://&#1101;&#1083;&#1077;&#1082;&#1090;&#1088;&#1086;-&#1084;&#1072;&#1088;&#1082;&#1077;&#1090;.&#1088;&#1092;/product/244703/blok-pitaniya-3-12v-10000ma-shteker-55h25mm-lcdregulirovka-lp-396/" TargetMode="External"/><Relationship Id="rId_hyperlink_9518" Type="http://schemas.openxmlformats.org/officeDocument/2006/relationships/hyperlink" Target="http://&#1101;&#1083;&#1077;&#1082;&#1090;&#1088;&#1086;-&#1084;&#1072;&#1088;&#1082;&#1077;&#1090;.&#1088;&#1092;/product/244701/blok-pitaniya-9-24v-5000ma-shteker-55h25mm-lcdregulirovka-lp-393/" TargetMode="External"/><Relationship Id="rId_hyperlink_9519" Type="http://schemas.openxmlformats.org/officeDocument/2006/relationships/hyperlink" Target="http://&#1101;&#1083;&#1077;&#1082;&#1090;&#1088;&#1086;-&#1084;&#1072;&#1088;&#1082;&#1077;&#1090;.&#1088;&#1092;/product/230667/blok-pitaniya-reguliruemyy-15-12v-1000ma-6-nasadok-tw-003/" TargetMode="External"/><Relationship Id="rId_hyperlink_9520" Type="http://schemas.openxmlformats.org/officeDocument/2006/relationships/hyperlink" Target="http://&#1101;&#1083;&#1077;&#1082;&#1090;&#1088;&#1086;-&#1084;&#1072;&#1088;&#1082;&#1077;&#1090;.&#1088;&#1092;/product/177696/blok-pitaniya-reguliruemyy-15-12v-1000ma-xingma-xm-1000d/" TargetMode="External"/><Relationship Id="rId_hyperlink_9521" Type="http://schemas.openxmlformats.org/officeDocument/2006/relationships/hyperlink" Target="http://&#1101;&#1083;&#1077;&#1082;&#1090;&#1088;&#1086;-&#1084;&#1072;&#1088;&#1082;&#1077;&#1090;.&#1088;&#1092;/product/177697/blok-pitaniya-reguliruemyy-15-12v-500ma-xingma-xm-500d/" TargetMode="External"/><Relationship Id="rId_hyperlink_9522" Type="http://schemas.openxmlformats.org/officeDocument/2006/relationships/hyperlink" Target="http://&#1101;&#1083;&#1077;&#1082;&#1090;&#1088;&#1086;-&#1084;&#1072;&#1088;&#1082;&#1077;&#1090;.&#1088;&#1092;/product/240712/blok-pitaniya-reguliruemyy-3-12v-2000ma-shteker-55h25mm-ot-apb114/" TargetMode="External"/><Relationship Id="rId_hyperlink_9523" Type="http://schemas.openxmlformats.org/officeDocument/2006/relationships/hyperlink" Target="http://&#1101;&#1083;&#1077;&#1082;&#1090;&#1088;&#1086;-&#1084;&#1072;&#1088;&#1082;&#1077;&#1090;.&#1088;&#1092;/product/240713/blok-pitaniya-reguliruemyy-3-12v-2000ma-shteker-55h25mm-ot-apb115/" TargetMode="External"/><Relationship Id="rId_hyperlink_9524" Type="http://schemas.openxmlformats.org/officeDocument/2006/relationships/hyperlink" Target="http://&#1101;&#1083;&#1077;&#1082;&#1090;&#1088;&#1086;-&#1084;&#1072;&#1088;&#1082;&#1077;&#1090;.&#1088;&#1092;/product/178521/blok-pitaniya-reguliruemyy-3-12v-2500ma-10-nasadok-signal-etl-3122500/" TargetMode="External"/><Relationship Id="rId_hyperlink_9525" Type="http://schemas.openxmlformats.org/officeDocument/2006/relationships/hyperlink" Target="http://&#1101;&#1083;&#1077;&#1082;&#1090;&#1088;&#1086;-&#1084;&#1072;&#1088;&#1082;&#1077;&#1090;.&#1088;&#1092;/product/235887/blok-pitaniya-reguliruemyy-3-12v-5000ma-shteker-55h25mm-cifrovoy-voltmetr-live-power-lp-397/" TargetMode="External"/><Relationship Id="rId_hyperlink_9526" Type="http://schemas.openxmlformats.org/officeDocument/2006/relationships/hyperlink" Target="http://&#1101;&#1083;&#1077;&#1082;&#1090;&#1088;&#1086;-&#1084;&#1072;&#1088;&#1082;&#1077;&#1090;.&#1088;&#1092;/product/223921/blok-pitaniya-reguliruemyy-3-24v-1000ma-shteker-55h25mm-ot-apb39/" TargetMode="External"/><Relationship Id="rId_hyperlink_9527" Type="http://schemas.openxmlformats.org/officeDocument/2006/relationships/hyperlink" Target="http://&#1101;&#1083;&#1077;&#1082;&#1090;&#1088;&#1086;-&#1084;&#1072;&#1088;&#1082;&#1077;&#1090;.&#1088;&#1092;/product/241642/blok-pitaniya-reguliruemyy-3-24v-2000ma-shteker-55h25mm-ot-apb105/" TargetMode="External"/><Relationship Id="rId_hyperlink_9528" Type="http://schemas.openxmlformats.org/officeDocument/2006/relationships/hyperlink" Target="http://&#1101;&#1083;&#1077;&#1082;&#1090;&#1088;&#1086;-&#1084;&#1072;&#1088;&#1082;&#1077;&#1090;.&#1088;&#1092;/product/241643/blok-pitaniya-reguliruemyy-3-24v-2000ma-shteker-55h25mm-ot-apb106/" TargetMode="External"/><Relationship Id="rId_hyperlink_9529" Type="http://schemas.openxmlformats.org/officeDocument/2006/relationships/hyperlink" Target="http://&#1101;&#1083;&#1077;&#1082;&#1090;&#1088;&#1086;-&#1084;&#1072;&#1088;&#1082;&#1077;&#1090;.&#1088;&#1092;/product/235886/blok-pitaniya-reguliruemyy-3-24v-3000ma-shteker-55h25mm-cifrovoy-voltmetr-live-power-lp-395/" TargetMode="External"/><Relationship Id="rId_hyperlink_9530" Type="http://schemas.openxmlformats.org/officeDocument/2006/relationships/hyperlink" Target="http://&#1101;&#1083;&#1077;&#1082;&#1090;&#1088;&#1086;-&#1084;&#1072;&#1088;&#1082;&#1077;&#1090;.&#1088;&#1092;/product/239265/blok-pitaniya-reguliruemyy-5-20v-4000ma-8-nasadok-lp-135/" TargetMode="External"/><Relationship Id="rId_hyperlink_9531" Type="http://schemas.openxmlformats.org/officeDocument/2006/relationships/hyperlink" Target="http://&#1101;&#1083;&#1077;&#1082;&#1090;&#1088;&#1086;-&#1084;&#1072;&#1088;&#1082;&#1077;&#1090;.&#1088;&#1092;/product/178522/blok-pitaniya-reguliruemyy-6-15v-3000ma-10-nasadok-signal-etl-6153000-delta-55h2550h21407h1735h13555h1525h0755h2130h11mm/" TargetMode="External"/><Relationship Id="rId_hyperlink_9532" Type="http://schemas.openxmlformats.org/officeDocument/2006/relationships/hyperlink" Target="http://&#1101;&#1083;&#1077;&#1082;&#1090;&#1088;&#1086;-&#1084;&#1072;&#1088;&#1082;&#1077;&#1090;.&#1088;&#1092;/product/171888/blok-pitaniya-reguliruemyy-12-24v-1500ma-8-nasadok-lp-507/" TargetMode="External"/><Relationship Id="rId_hyperlink_9533" Type="http://schemas.openxmlformats.org/officeDocument/2006/relationships/hyperlink" Target="http://&#1101;&#1083;&#1077;&#1082;&#1090;&#1088;&#1086;-&#1084;&#1072;&#1088;&#1082;&#1077;&#1090;.&#1088;&#1092;/product/249890/blok-pitaniya-reguliruemyy-5-20v-3250ma-9-nasadok-sp-500/" TargetMode="External"/><Relationship Id="rId_hyperlink_9534" Type="http://schemas.openxmlformats.org/officeDocument/2006/relationships/hyperlink" Target="http://&#1101;&#1083;&#1077;&#1082;&#1090;&#1088;&#1086;-&#1084;&#1072;&#1088;&#1082;&#1077;&#1090;.&#1088;&#1092;/product/249234/blok-pitaniya-universalnyy-og-68-9v-24v4a-8-nasadok/" TargetMode="External"/><Relationship Id="rId_hyperlink_9535" Type="http://schemas.openxmlformats.org/officeDocument/2006/relationships/hyperlink" Target="http://&#1101;&#1083;&#1077;&#1082;&#1090;&#1088;&#1086;-&#1084;&#1072;&#1088;&#1082;&#1077;&#1090;.&#1088;&#1092;/product/249911/blok-pitaniya-universalnyy-og-84-9-24v-5525-8-nasadok/" TargetMode="External"/><Relationship Id="rId_hyperlink_9536" Type="http://schemas.openxmlformats.org/officeDocument/2006/relationships/hyperlink" Target="http://&#1101;&#1083;&#1077;&#1082;&#1090;&#1088;&#1086;-&#1084;&#1072;&#1088;&#1082;&#1077;&#1090;.&#1088;&#1092;/product/249917/blok-pitaniya-12v-10000ma-shteker-55h25mm-og-54/" TargetMode="External"/><Relationship Id="rId_hyperlink_9537" Type="http://schemas.openxmlformats.org/officeDocument/2006/relationships/hyperlink" Target="http://&#1101;&#1083;&#1077;&#1082;&#1090;&#1088;&#1086;-&#1084;&#1072;&#1088;&#1082;&#1077;&#1090;.&#1088;&#1092;/product/223527/blok-pitaniya-3v-800ma-shteker-2pin-mrm-power-328/" TargetMode="External"/><Relationship Id="rId_hyperlink_9538" Type="http://schemas.openxmlformats.org/officeDocument/2006/relationships/hyperlink" Target="http://&#1101;&#1083;&#1077;&#1082;&#1090;&#1088;&#1086;-&#1084;&#1072;&#1088;&#1082;&#1077;&#1090;.&#1088;&#1092;/product/238705/blok-pitaniya-3v-1000ma-shteker-5525-dream-hd8861-3v/" TargetMode="External"/><Relationship Id="rId_hyperlink_9539" Type="http://schemas.openxmlformats.org/officeDocument/2006/relationships/hyperlink" Target="http://&#1101;&#1083;&#1077;&#1082;&#1090;&#1088;&#1086;-&#1084;&#1072;&#1088;&#1082;&#1077;&#1090;.&#1088;&#1092;/product/219684/blok-pitaniya-3v-2000ma-shteker-55h25mm-ap-305-ot-apb21/" TargetMode="External"/><Relationship Id="rId_hyperlink_9540" Type="http://schemas.openxmlformats.org/officeDocument/2006/relationships/hyperlink" Target="http://&#1101;&#1083;&#1077;&#1082;&#1090;&#1088;&#1086;-&#1084;&#1072;&#1088;&#1082;&#1077;&#1090;.&#1088;&#1092;/product/242742/blok-pitaniya-3v-2000ma-shteker-55h25mm-live-power-sp-32/" TargetMode="External"/><Relationship Id="rId_hyperlink_9541" Type="http://schemas.openxmlformats.org/officeDocument/2006/relationships/hyperlink" Target="http://&#1101;&#1083;&#1077;&#1082;&#1090;&#1088;&#1086;-&#1084;&#1072;&#1088;&#1082;&#1077;&#1090;.&#1088;&#1092;/product/246990/blok-pitaniya-52v-2000ma-shteker-5525-dream-hd8861-dlya-lazernyh-urovney-i-nivelirov/" TargetMode="External"/><Relationship Id="rId_hyperlink_9542" Type="http://schemas.openxmlformats.org/officeDocument/2006/relationships/hyperlink" Target="http://&#1101;&#1083;&#1077;&#1082;&#1090;&#1088;&#1086;-&#1084;&#1072;&#1088;&#1082;&#1077;&#1090;.&#1088;&#1092;/product/236190/blok-pitaniya-55v-500ma-shteker-55h25mm-pnlv226ce/" TargetMode="External"/><Relationship Id="rId_hyperlink_9543" Type="http://schemas.openxmlformats.org/officeDocument/2006/relationships/hyperlink" Target="http://&#1101;&#1083;&#1077;&#1082;&#1090;&#1088;&#1086;-&#1084;&#1072;&#1088;&#1082;&#1077;&#1090;.&#1088;&#1092;/product/235214/blok-pitaniya-5v-1000ma-usb-lp-100/" TargetMode="External"/><Relationship Id="rId_hyperlink_9544" Type="http://schemas.openxmlformats.org/officeDocument/2006/relationships/hyperlink" Target="http://&#1101;&#1083;&#1077;&#1082;&#1090;&#1088;&#1086;-&#1084;&#1072;&#1088;&#1082;&#1077;&#1090;.&#1088;&#1092;/product/243703/blok-pitaniya-5v-1500ma-shteker-25h07mm-live-power-lp-02/" TargetMode="External"/><Relationship Id="rId_hyperlink_9545" Type="http://schemas.openxmlformats.org/officeDocument/2006/relationships/hyperlink" Target="http://&#1101;&#1083;&#1077;&#1082;&#1090;&#1088;&#1086;-&#1084;&#1072;&#1088;&#1082;&#1077;&#1090;.&#1088;&#1092;/product/158872/blok-pitaniya-5v-1500ma-shteker-55h25mm-live-power-lp-69/" TargetMode="External"/><Relationship Id="rId_hyperlink_9546" Type="http://schemas.openxmlformats.org/officeDocument/2006/relationships/hyperlink" Target="http://&#1101;&#1083;&#1077;&#1082;&#1090;&#1088;&#1086;-&#1084;&#1072;&#1088;&#1082;&#1077;&#1090;.&#1088;&#1092;/product/230344/blok-pitaniya-5v-1500ma-shteker-55h25mm-ot-apb01/" TargetMode="External"/><Relationship Id="rId_hyperlink_9547" Type="http://schemas.openxmlformats.org/officeDocument/2006/relationships/hyperlink" Target="http://&#1101;&#1083;&#1077;&#1082;&#1090;&#1088;&#1086;-&#1084;&#1072;&#1088;&#1082;&#1077;&#1090;.&#1088;&#1092;/product/232119/blok-pitaniya-5v-2000ma-sdvoennyy-shteker-55254017-af-502/" TargetMode="External"/><Relationship Id="rId_hyperlink_9548" Type="http://schemas.openxmlformats.org/officeDocument/2006/relationships/hyperlink" Target="http://&#1101;&#1083;&#1077;&#1082;&#1090;&#1088;&#1086;-&#1084;&#1072;&#1088;&#1082;&#1077;&#1090;.&#1088;&#1092;/product/226786/blok-pitaniya-5v-2000ma-shteker-25mm-ot-apb83/" TargetMode="External"/><Relationship Id="rId_hyperlink_9549" Type="http://schemas.openxmlformats.org/officeDocument/2006/relationships/hyperlink" Target="http://&#1101;&#1083;&#1077;&#1082;&#1090;&#1088;&#1086;-&#1084;&#1072;&#1088;&#1082;&#1077;&#1090;.&#1088;&#1092;/product/177676/blok-pitaniya-5v-2000ma-shteker-25h07mm-live-power-lp-25/" TargetMode="External"/><Relationship Id="rId_hyperlink_9550" Type="http://schemas.openxmlformats.org/officeDocument/2006/relationships/hyperlink" Target="http://&#1101;&#1083;&#1077;&#1082;&#1090;&#1088;&#1086;-&#1084;&#1072;&#1088;&#1082;&#1077;&#1090;.&#1088;&#1092;/product/240697/blok-pitaniya-5v-2000ma-shteker-35h135mm-live-power-lp-186/" TargetMode="External"/><Relationship Id="rId_hyperlink_9551" Type="http://schemas.openxmlformats.org/officeDocument/2006/relationships/hyperlink" Target="http://&#1101;&#1083;&#1077;&#1082;&#1090;&#1088;&#1086;-&#1084;&#1072;&#1088;&#1082;&#1077;&#1090;.&#1088;&#1092;/product/168086/blok-pitaniya-5v-2000ma-shteker-microusb-live-power-lp-22/" TargetMode="External"/><Relationship Id="rId_hyperlink_9552" Type="http://schemas.openxmlformats.org/officeDocument/2006/relationships/hyperlink" Target="http://&#1101;&#1083;&#1077;&#1082;&#1090;&#1088;&#1086;-&#1084;&#1072;&#1088;&#1082;&#1077;&#1090;.&#1088;&#1092;/product/158871/blok-pitaniya-5v-2500ma-shteker-55h25mm-live-power-lp-33/" TargetMode="External"/><Relationship Id="rId_hyperlink_9553" Type="http://schemas.openxmlformats.org/officeDocument/2006/relationships/hyperlink" Target="http://&#1101;&#1083;&#1077;&#1082;&#1090;&#1088;&#1086;-&#1084;&#1072;&#1088;&#1082;&#1077;&#1090;.&#1088;&#1092;/product/231980/blok-pitaniya-5v-2500ma-shteker-5525mm-ap-302-ot-apb19-belyy/" TargetMode="External"/><Relationship Id="rId_hyperlink_9554" Type="http://schemas.openxmlformats.org/officeDocument/2006/relationships/hyperlink" Target="http://&#1101;&#1083;&#1077;&#1082;&#1090;&#1088;&#1086;-&#1084;&#1072;&#1088;&#1082;&#1077;&#1090;.&#1088;&#1092;/product/137546/blok-pitaniya-5v-3000ma-shteker-25h07mm-ot-apb44/" TargetMode="External"/><Relationship Id="rId_hyperlink_9555" Type="http://schemas.openxmlformats.org/officeDocument/2006/relationships/hyperlink" Target="http://&#1101;&#1083;&#1077;&#1082;&#1090;&#1088;&#1086;-&#1084;&#1072;&#1088;&#1082;&#1077;&#1090;.&#1088;&#1092;/product/240189/blok-pitaniya-5v-3000ma-shteker-35h135mm-live-power-lp-31/" TargetMode="External"/><Relationship Id="rId_hyperlink_9556" Type="http://schemas.openxmlformats.org/officeDocument/2006/relationships/hyperlink" Target="http://&#1101;&#1083;&#1077;&#1082;&#1090;&#1088;&#1086;-&#1084;&#1072;&#1088;&#1082;&#1077;&#1090;.&#1088;&#1092;/product/178452/blok-pitaniya-5v-3000ma-shteker-40x17mm-live-power-lp-28/" TargetMode="External"/><Relationship Id="rId_hyperlink_9557" Type="http://schemas.openxmlformats.org/officeDocument/2006/relationships/hyperlink" Target="http://&#1101;&#1083;&#1077;&#1082;&#1090;&#1088;&#1086;-&#1084;&#1072;&#1088;&#1082;&#1077;&#1090;.&#1088;&#1092;/product/241982/blok-pitaniya-5v-3000ma-shteker-55h25mm-live-power-lp-185/" TargetMode="External"/><Relationship Id="rId_hyperlink_9558" Type="http://schemas.openxmlformats.org/officeDocument/2006/relationships/hyperlink" Target="http://&#1101;&#1083;&#1077;&#1082;&#1090;&#1088;&#1086;-&#1084;&#1072;&#1088;&#1082;&#1077;&#1090;.&#1088;&#1092;/product/168088/blok-pitaniya-5v-3000ma-shteker-55h25mm-live-power-lp-27/" TargetMode="External"/><Relationship Id="rId_hyperlink_9559" Type="http://schemas.openxmlformats.org/officeDocument/2006/relationships/hyperlink" Target="http://&#1101;&#1083;&#1077;&#1082;&#1090;&#1088;&#1086;-&#1084;&#1072;&#1088;&#1082;&#1077;&#1090;.&#1088;&#1092;/product/137548/blok-pitaniya-5v-3000ma-shteker-55h25mm-ot-apb46/" TargetMode="External"/><Relationship Id="rId_hyperlink_9560" Type="http://schemas.openxmlformats.org/officeDocument/2006/relationships/hyperlink" Target="http://&#1101;&#1083;&#1077;&#1082;&#1090;&#1088;&#1086;-&#1084;&#1072;&#1088;&#1082;&#1077;&#1090;.&#1088;&#1092;/product/238706/blok-pitaniya-5v-3000ma-shteker-5525-dream-hd8865-3a/" TargetMode="External"/><Relationship Id="rId_hyperlink_9561" Type="http://schemas.openxmlformats.org/officeDocument/2006/relationships/hyperlink" Target="http://&#1101;&#1083;&#1077;&#1082;&#1090;&#1088;&#1086;-&#1084;&#1072;&#1088;&#1082;&#1077;&#1090;.&#1088;&#1092;/product/238174/blok-pitaniya-5v-6000ma-shteker-55h25mm-lp-102/" TargetMode="External"/><Relationship Id="rId_hyperlink_9562" Type="http://schemas.openxmlformats.org/officeDocument/2006/relationships/hyperlink" Target="http://&#1101;&#1083;&#1077;&#1082;&#1090;&#1088;&#1086;-&#1084;&#1072;&#1088;&#1082;&#1077;&#1090;.&#1088;&#1092;/product/223216/blok-pitaniya-65v-2000ma-shteker-55h25mm-et-dc-6520/" TargetMode="External"/><Relationship Id="rId_hyperlink_9563" Type="http://schemas.openxmlformats.org/officeDocument/2006/relationships/hyperlink" Target="http://&#1101;&#1083;&#1077;&#1082;&#1090;&#1088;&#1086;-&#1084;&#1072;&#1088;&#1082;&#1077;&#1090;.&#1088;&#1092;/product/249255/blok-pitaniya-6v-500ma-shteker-40h217mm-lp-146/" TargetMode="External"/><Relationship Id="rId_hyperlink_9564" Type="http://schemas.openxmlformats.org/officeDocument/2006/relationships/hyperlink" Target="http://&#1101;&#1083;&#1077;&#1082;&#1090;&#1088;&#1086;-&#1084;&#1072;&#1088;&#1082;&#1077;&#1090;.&#1088;&#1092;/product/131643/blok-pitaniya-6v-1000ma-shteker-35h135mm-ot-apb29/" TargetMode="External"/><Relationship Id="rId_hyperlink_9565" Type="http://schemas.openxmlformats.org/officeDocument/2006/relationships/hyperlink" Target="http://&#1101;&#1083;&#1077;&#1082;&#1090;&#1088;&#1086;-&#1084;&#1072;&#1088;&#1082;&#1077;&#1090;.&#1088;&#1092;/product/241498/blok-pitaniya-6v-2000ma-shteker-40x17mm-live-power-lp-174/" TargetMode="External"/><Relationship Id="rId_hyperlink_9566" Type="http://schemas.openxmlformats.org/officeDocument/2006/relationships/hyperlink" Target="http://&#1101;&#1083;&#1077;&#1082;&#1090;&#1088;&#1086;-&#1084;&#1072;&#1088;&#1082;&#1077;&#1090;.&#1088;&#1092;/product/226783/blok-pitaniya-6v-2000ma-shteker-55x25-2-nasadki-40x1735x135-12m-lp-169/" TargetMode="External"/><Relationship Id="rId_hyperlink_9567" Type="http://schemas.openxmlformats.org/officeDocument/2006/relationships/hyperlink" Target="http://&#1101;&#1083;&#1077;&#1082;&#1090;&#1088;&#1086;-&#1084;&#1072;&#1088;&#1082;&#1077;&#1090;.&#1088;&#1092;/product/243436/blok-pitaniya-6v-2000ma-shteker-55x25mm-live-power-lp-188/" TargetMode="External"/><Relationship Id="rId_hyperlink_9568" Type="http://schemas.openxmlformats.org/officeDocument/2006/relationships/hyperlink" Target="http://&#1101;&#1083;&#1077;&#1082;&#1090;&#1088;&#1086;-&#1084;&#1072;&#1088;&#1082;&#1077;&#1090;.&#1088;&#1092;/product/235549/blok-pitaniya-6v-2000ma-shteker-55h25mm-live-power-lp-10/" TargetMode="External"/><Relationship Id="rId_hyperlink_9569" Type="http://schemas.openxmlformats.org/officeDocument/2006/relationships/hyperlink" Target="http://&#1101;&#1083;&#1077;&#1082;&#1090;&#1088;&#1086;-&#1084;&#1072;&#1088;&#1082;&#1077;&#1090;.&#1088;&#1092;/product/241983/blok-pitaniya-6v-2000ma-shteker-55h25mm-live-power-lp-173/" TargetMode="External"/><Relationship Id="rId_hyperlink_9570" Type="http://schemas.openxmlformats.org/officeDocument/2006/relationships/hyperlink" Target="http://&#1101;&#1083;&#1077;&#1082;&#1090;&#1088;&#1086;-&#1084;&#1072;&#1088;&#1082;&#1077;&#1090;.&#1088;&#1092;/product/158625/blok-pitaniya-6v-2000ma-shteker-55h25mm-ot-apb22/" TargetMode="External"/><Relationship Id="rId_hyperlink_9571" Type="http://schemas.openxmlformats.org/officeDocument/2006/relationships/hyperlink" Target="http://&#1101;&#1083;&#1077;&#1082;&#1090;&#1088;&#1086;-&#1084;&#1072;&#1088;&#1082;&#1077;&#1090;.&#1088;&#1092;/product/236780/blok-pitaniya-6v-3000ma-shteker-55h25mm-live-power-lp-92/" TargetMode="External"/><Relationship Id="rId_hyperlink_9572" Type="http://schemas.openxmlformats.org/officeDocument/2006/relationships/hyperlink" Target="http://&#1101;&#1083;&#1077;&#1082;&#1090;&#1088;&#1086;-&#1084;&#1072;&#1088;&#1082;&#1077;&#1090;.&#1088;&#1092;/product/221027/blok-pitaniya-77v-500ma-shteker-55h25mm-mrm-power-77/" TargetMode="External"/><Relationship Id="rId_hyperlink_9573" Type="http://schemas.openxmlformats.org/officeDocument/2006/relationships/hyperlink" Target="http://&#1101;&#1083;&#1077;&#1082;&#1090;&#1088;&#1086;-&#1084;&#1072;&#1088;&#1082;&#1077;&#1090;.&#1088;&#1092;/product/248452/blok-pitaniya-84v-2000ma-shteker-55h25mm-og-13/" TargetMode="External"/><Relationship Id="rId_hyperlink_9574" Type="http://schemas.openxmlformats.org/officeDocument/2006/relationships/hyperlink" Target="http://&#1101;&#1083;&#1077;&#1082;&#1090;&#1088;&#1086;-&#1084;&#1072;&#1088;&#1082;&#1077;&#1090;.&#1088;&#1092;/product/244679/blok-pitaniya-8v-1000ma-shteker-55h25mm-lp-105/" TargetMode="External"/><Relationship Id="rId_hyperlink_9575" Type="http://schemas.openxmlformats.org/officeDocument/2006/relationships/hyperlink" Target="http://&#1101;&#1083;&#1077;&#1082;&#1090;&#1088;&#1086;-&#1084;&#1072;&#1088;&#1082;&#1077;&#1090;.&#1088;&#1092;/product/240973/blok-pitaniya-8v-3000ma-shteker-55h25mm-lp-106/" TargetMode="External"/><Relationship Id="rId_hyperlink_9576" Type="http://schemas.openxmlformats.org/officeDocument/2006/relationships/hyperlink" Target="http://&#1101;&#1083;&#1077;&#1082;&#1090;&#1088;&#1086;-&#1084;&#1072;&#1088;&#1082;&#1077;&#1090;.&#1088;&#1092;/product/235215/blok-pitaniya-9v-500ma-shteker-55h25mm-lp-07/" TargetMode="External"/><Relationship Id="rId_hyperlink_9577" Type="http://schemas.openxmlformats.org/officeDocument/2006/relationships/hyperlink" Target="http://&#1101;&#1083;&#1077;&#1082;&#1090;&#1088;&#1086;-&#1084;&#1072;&#1088;&#1082;&#1077;&#1090;.&#1088;&#1092;/product/245129/blok-pitaniya-9v-2000ma-shteker-4017-live-power-lp36/" TargetMode="External"/><Relationship Id="rId_hyperlink_9578" Type="http://schemas.openxmlformats.org/officeDocument/2006/relationships/hyperlink" Target="http://&#1101;&#1083;&#1077;&#1082;&#1090;&#1088;&#1086;-&#1084;&#1072;&#1088;&#1082;&#1077;&#1090;.&#1088;&#1092;/product/234373/blok-pitaniya-9v-2000ma-shteker-40mm-ot-apb89/" TargetMode="External"/><Relationship Id="rId_hyperlink_9579" Type="http://schemas.openxmlformats.org/officeDocument/2006/relationships/hyperlink" Target="http://&#1101;&#1083;&#1077;&#1082;&#1090;&#1088;&#1086;-&#1084;&#1072;&#1088;&#1082;&#1077;&#1090;.&#1088;&#1092;/product/170240/blok-pitaniya-9v-2000ma-shteker-55h21mm-vd-928-ot-apb48/" TargetMode="External"/><Relationship Id="rId_hyperlink_9580" Type="http://schemas.openxmlformats.org/officeDocument/2006/relationships/hyperlink" Target="http://&#1101;&#1083;&#1077;&#1082;&#1090;&#1088;&#1086;-&#1084;&#1072;&#1088;&#1082;&#1077;&#1090;.&#1088;&#1092;/product/241344/blok-pitaniya-9v-2000ma-shteker-55h25mm-zerro-920/" TargetMode="External"/><Relationship Id="rId_hyperlink_9581" Type="http://schemas.openxmlformats.org/officeDocument/2006/relationships/hyperlink" Target="http://&#1101;&#1083;&#1077;&#1082;&#1090;&#1088;&#1086;-&#1084;&#1072;&#1088;&#1082;&#1077;&#1090;.&#1088;&#1092;/product/239024/blok-pitaniya-9v-2000ma-shteker-55h25mm-d-13/" TargetMode="External"/><Relationship Id="rId_hyperlink_9582" Type="http://schemas.openxmlformats.org/officeDocument/2006/relationships/hyperlink" Target="http://&#1101;&#1083;&#1077;&#1082;&#1090;&#1088;&#1086;-&#1084;&#1072;&#1088;&#1082;&#1077;&#1090;.&#1088;&#1092;/product/241342/blok-pitaniya-9v-2000ma-shteker-55h25mm-dos-gold-d-13-46455/" TargetMode="External"/><Relationship Id="rId_hyperlink_9583" Type="http://schemas.openxmlformats.org/officeDocument/2006/relationships/hyperlink" Target="http://&#1101;&#1083;&#1077;&#1082;&#1090;&#1088;&#1086;-&#1084;&#1072;&#1088;&#1082;&#1077;&#1090;.&#1088;&#1092;/product/168091/blok-pitaniya-9v-2000ma-shteker-55h25mm-live-power-lp-20-46455/" TargetMode="External"/><Relationship Id="rId_hyperlink_9584" Type="http://schemas.openxmlformats.org/officeDocument/2006/relationships/hyperlink" Target="http://&#1101;&#1083;&#1077;&#1082;&#1090;&#1088;&#1086;-&#1084;&#1072;&#1088;&#1082;&#1077;&#1090;.&#1088;&#1092;/product/170242/blok-pitaniya-9v-2000ma-shteker-55h25mm-vd-932-ot-apb51/" TargetMode="External"/><Relationship Id="rId_hyperlink_9585" Type="http://schemas.openxmlformats.org/officeDocument/2006/relationships/hyperlink" Target="http://&#1101;&#1083;&#1077;&#1082;&#1090;&#1088;&#1086;-&#1084;&#1072;&#1088;&#1082;&#1077;&#1090;.&#1088;&#1092;/product/249257/blok-pitaniya-9v-2000ma-shteker-55h25mm-live-power-lp-189/" TargetMode="External"/><Relationship Id="rId_hyperlink_9586" Type="http://schemas.openxmlformats.org/officeDocument/2006/relationships/hyperlink" Target="http://&#1101;&#1083;&#1077;&#1082;&#1090;&#1088;&#1086;-&#1084;&#1072;&#1088;&#1082;&#1077;&#1090;.&#1088;&#1092;/product/245745/blok-pitaniya-9v-5000ma-shteker-55h25mm-live-power-sp207/" TargetMode="External"/><Relationship Id="rId_hyperlink_9587" Type="http://schemas.openxmlformats.org/officeDocument/2006/relationships/hyperlink" Target="http://&#1101;&#1083;&#1077;&#1082;&#1090;&#1088;&#1086;-&#1084;&#1072;&#1088;&#1082;&#1077;&#1090;.&#1088;&#1092;/product/243067/blok-pitaniya-9v-500ma-shteker-55h25mm-dos-gold-d-14/" TargetMode="External"/><Relationship Id="rId_hyperlink_9588" Type="http://schemas.openxmlformats.org/officeDocument/2006/relationships/hyperlink" Target="http://&#1101;&#1083;&#1077;&#1082;&#1090;&#1088;&#1086;-&#1084;&#1072;&#1088;&#1082;&#1077;&#1090;.&#1088;&#1092;/product/236328/blok-pitaniya-10v-2000ma-shteker-55h25mm-live-power-lp-124/" TargetMode="External"/><Relationship Id="rId_hyperlink_9589" Type="http://schemas.openxmlformats.org/officeDocument/2006/relationships/hyperlink" Target="http://&#1101;&#1083;&#1077;&#1082;&#1090;&#1088;&#1086;-&#1084;&#1072;&#1088;&#1082;&#1077;&#1090;.&#1088;&#1092;/product/246899/blok-pitaniya-10v-8000ma-shteker-55h25mm-live-power-sp-206/" TargetMode="External"/><Relationship Id="rId_hyperlink_9590" Type="http://schemas.openxmlformats.org/officeDocument/2006/relationships/hyperlink" Target="http://&#1101;&#1083;&#1077;&#1082;&#1090;&#1088;&#1086;-&#1084;&#1072;&#1088;&#1082;&#1077;&#1090;.&#1088;&#1092;/product/243444/blok-pitaniya-125v-2000ma-shteker-55h25mm-ot-apb108/" TargetMode="External"/><Relationship Id="rId_hyperlink_9591" Type="http://schemas.openxmlformats.org/officeDocument/2006/relationships/hyperlink" Target="http://&#1101;&#1083;&#1077;&#1082;&#1090;&#1088;&#1086;-&#1084;&#1072;&#1088;&#1082;&#1077;&#1090;.&#1088;&#1092;/product/238123/blok-pitaniya-12v-3000ma-gnezdo-prikurivatelya-dream-a2/" TargetMode="External"/><Relationship Id="rId_hyperlink_9592" Type="http://schemas.openxmlformats.org/officeDocument/2006/relationships/hyperlink" Target="http://&#1101;&#1083;&#1077;&#1082;&#1090;&#1088;&#1086;-&#1084;&#1072;&#1088;&#1082;&#1077;&#1090;.&#1088;&#1092;/product/226033/blok-pitaniya-12v-300w-20800ma-ot-apb25/" TargetMode="External"/><Relationship Id="rId_hyperlink_9593" Type="http://schemas.openxmlformats.org/officeDocument/2006/relationships/hyperlink" Target="http://&#1101;&#1083;&#1077;&#1082;&#1090;&#1088;&#1086;-&#1084;&#1072;&#1088;&#1082;&#1077;&#1090;.&#1088;&#1092;/product/243433/blok-pitaniya-12v-10000ma-shteker-55h25mm-13m-live-power-lp-181/" TargetMode="External"/><Relationship Id="rId_hyperlink_9594" Type="http://schemas.openxmlformats.org/officeDocument/2006/relationships/hyperlink" Target="http://&#1101;&#1083;&#1077;&#1082;&#1090;&#1088;&#1086;-&#1084;&#1072;&#1088;&#1082;&#1077;&#1090;.&#1088;&#1092;/product/240308/blok-pitaniya-12v-10000ma-shteker-55h25mm-live-power-lp-410/" TargetMode="External"/><Relationship Id="rId_hyperlink_9595" Type="http://schemas.openxmlformats.org/officeDocument/2006/relationships/hyperlink" Target="http://&#1101;&#1083;&#1077;&#1082;&#1090;&#1088;&#1086;-&#1084;&#1072;&#1088;&#1082;&#1077;&#1090;.&#1088;&#1092;/product/242744/blok-pitaniya-12v-1000ma-shteker-55h25mm-live-power-sp-67-og-08/" TargetMode="External"/><Relationship Id="rId_hyperlink_9596" Type="http://schemas.openxmlformats.org/officeDocument/2006/relationships/hyperlink" Target="http://&#1101;&#1083;&#1077;&#1082;&#1090;&#1088;&#1086;-&#1084;&#1072;&#1088;&#1082;&#1077;&#1090;.&#1088;&#1092;/product/232871/blok-pitaniya-12v-1000ma-shteker-55x21mm-belyy-ot-apb42/" TargetMode="External"/><Relationship Id="rId_hyperlink_9597" Type="http://schemas.openxmlformats.org/officeDocument/2006/relationships/hyperlink" Target="http://&#1101;&#1083;&#1077;&#1082;&#1090;&#1088;&#1086;-&#1084;&#1072;&#1088;&#1082;&#1077;&#1090;.&#1088;&#1092;/product/127619/blok-pitaniya-12v-1000ma-shteker-55x21mm-chernyy-ot-apb42/" TargetMode="External"/><Relationship Id="rId_hyperlink_9598" Type="http://schemas.openxmlformats.org/officeDocument/2006/relationships/hyperlink" Target="http://&#1101;&#1083;&#1077;&#1082;&#1090;&#1088;&#1086;-&#1084;&#1072;&#1088;&#1082;&#1077;&#1090;.&#1088;&#1092;/product/167010/blok-pitaniya-12v-1200ma-shteker-35h135mm-vd-929-ot-apb49/" TargetMode="External"/><Relationship Id="rId_hyperlink_9599" Type="http://schemas.openxmlformats.org/officeDocument/2006/relationships/hyperlink" Target="http://&#1101;&#1083;&#1077;&#1082;&#1090;&#1088;&#1086;-&#1084;&#1072;&#1088;&#1082;&#1077;&#1090;.&#1088;&#1092;/product/246300/blok-pitaniya-12v-15000ma-shteker-55h25mm-lp-194/" TargetMode="External"/><Relationship Id="rId_hyperlink_9600" Type="http://schemas.openxmlformats.org/officeDocument/2006/relationships/hyperlink" Target="http://&#1101;&#1083;&#1077;&#1082;&#1090;&#1088;&#1086;-&#1084;&#1072;&#1088;&#1082;&#1077;&#1090;.&#1088;&#1092;/product/247933/blok-pitaniya-12v-15000ma-shteker-5525mm-hky194a/" TargetMode="External"/><Relationship Id="rId_hyperlink_9601" Type="http://schemas.openxmlformats.org/officeDocument/2006/relationships/hyperlink" Target="http://&#1101;&#1083;&#1077;&#1082;&#1090;&#1088;&#1086;-&#1084;&#1072;&#1088;&#1082;&#1077;&#1090;.&#1088;&#1092;/product/248447/blok-pitaniya-12v-2000ma-sdvoennyy-shteker-55h25mm-40x17mm-live-power-lp-320/" TargetMode="External"/><Relationship Id="rId_hyperlink_9602" Type="http://schemas.openxmlformats.org/officeDocument/2006/relationships/hyperlink" Target="http://&#1101;&#1083;&#1077;&#1082;&#1090;&#1088;&#1086;-&#1084;&#1072;&#1088;&#1082;&#1077;&#1090;.&#1088;&#1092;/product/135431/blok-pitaniya-12v-2000ma-sdvoennyy-shteker-55x2540x17-rgb-315-mrm-315/" TargetMode="External"/><Relationship Id="rId_hyperlink_9603" Type="http://schemas.openxmlformats.org/officeDocument/2006/relationships/hyperlink" Target="http://&#1101;&#1083;&#1077;&#1082;&#1090;&#1088;&#1086;-&#1084;&#1072;&#1088;&#1082;&#1077;&#1090;.&#1088;&#1092;/product/124495/blok-pitaniya-12v-2000ma-sdvoennyy-shteker-55x2540x17-rgb-325-mrm-325/" TargetMode="External"/><Relationship Id="rId_hyperlink_9604" Type="http://schemas.openxmlformats.org/officeDocument/2006/relationships/hyperlink" Target="http://&#1101;&#1083;&#1077;&#1082;&#1090;&#1088;&#1086;-&#1084;&#1072;&#1088;&#1082;&#1077;&#1090;.&#1088;&#1092;/product/225221/blok-pitaniya-12v-2000ma-sdvoennyy-shteker-55x2540x17-dream-sm14/" TargetMode="External"/><Relationship Id="rId_hyperlink_9605" Type="http://schemas.openxmlformats.org/officeDocument/2006/relationships/hyperlink" Target="http://&#1101;&#1083;&#1077;&#1082;&#1090;&#1088;&#1086;-&#1084;&#1072;&#1088;&#1082;&#1077;&#1090;.&#1088;&#1092;/product/237019/blok-pitaniya-12v-2000ma-shteker-30x11mm-lp-108/" TargetMode="External"/><Relationship Id="rId_hyperlink_9606" Type="http://schemas.openxmlformats.org/officeDocument/2006/relationships/hyperlink" Target="http://&#1101;&#1083;&#1077;&#1082;&#1090;&#1088;&#1086;-&#1084;&#1072;&#1088;&#1082;&#1077;&#1090;.&#1088;&#1092;/product/125463/blok-pitaniya-12v-2000ma-shteker-35h135mm-ot-apb50/" TargetMode="External"/><Relationship Id="rId_hyperlink_9607" Type="http://schemas.openxmlformats.org/officeDocument/2006/relationships/hyperlink" Target="http://&#1101;&#1083;&#1077;&#1082;&#1090;&#1088;&#1086;-&#1084;&#1072;&#1088;&#1082;&#1077;&#1090;.&#1088;&#1092;/product/250732/blok-pitaniya-12v-2000ma-shteker-40h17mm-lp-62/" TargetMode="External"/><Relationship Id="rId_hyperlink_9608" Type="http://schemas.openxmlformats.org/officeDocument/2006/relationships/hyperlink" Target="http://&#1101;&#1083;&#1077;&#1082;&#1090;&#1088;&#1086;-&#1084;&#1072;&#1088;&#1082;&#1077;&#1090;.&#1088;&#1092;/product/234952/blok-pitaniya-12v-2000ma-shteker-55h25mm-2-nasadki-40x17mm35x135-live-power-lp-225/" TargetMode="External"/><Relationship Id="rId_hyperlink_9609" Type="http://schemas.openxmlformats.org/officeDocument/2006/relationships/hyperlink" Target="http://&#1101;&#1083;&#1077;&#1082;&#1090;&#1088;&#1086;-&#1084;&#1072;&#1088;&#1082;&#1077;&#1090;.&#1088;&#1092;/product/234946/blok-pitaniya-12v-2000ma-shteker-55h25mm-s-pereklyuchatelem-18m-live-power-lp-90/" TargetMode="External"/><Relationship Id="rId_hyperlink_9610" Type="http://schemas.openxmlformats.org/officeDocument/2006/relationships/hyperlink" Target="http://&#1101;&#1083;&#1077;&#1082;&#1090;&#1088;&#1086;-&#1084;&#1072;&#1088;&#1082;&#1077;&#1090;.&#1088;&#1092;/product/243432/blok-pitaniya-12v-2000ma-shteker-55h25mm-13m-live-power-lp-177/" TargetMode="External"/><Relationship Id="rId_hyperlink_9611" Type="http://schemas.openxmlformats.org/officeDocument/2006/relationships/hyperlink" Target="http://&#1101;&#1083;&#1077;&#1082;&#1090;&#1088;&#1086;-&#1084;&#1072;&#1088;&#1082;&#1077;&#1090;.&#1088;&#1092;/product/178518/blok-pitaniya-12v-2000ma-shteker-55h25mm-etl-122000-delta-blister/" TargetMode="External"/><Relationship Id="rId_hyperlink_9612" Type="http://schemas.openxmlformats.org/officeDocument/2006/relationships/hyperlink" Target="http://&#1101;&#1083;&#1077;&#1082;&#1090;&#1088;&#1086;-&#1084;&#1072;&#1088;&#1082;&#1077;&#1090;.&#1088;&#1092;/product/243431/blok-pitaniya-12v-2000ma-shteker-55h25mm-live-power-lp-166/" TargetMode="External"/><Relationship Id="rId_hyperlink_9613" Type="http://schemas.openxmlformats.org/officeDocument/2006/relationships/hyperlink" Target="http://&#1101;&#1083;&#1077;&#1082;&#1090;&#1088;&#1086;-&#1084;&#1072;&#1088;&#1082;&#1077;&#1090;.&#1088;&#1092;/product/235881/blok-pitaniya-12v-2000ma-shteker-55h25mm-live-power-lp-340/" TargetMode="External"/><Relationship Id="rId_hyperlink_9614" Type="http://schemas.openxmlformats.org/officeDocument/2006/relationships/hyperlink" Target="http://&#1101;&#1083;&#1077;&#1082;&#1090;&#1088;&#1086;-&#1084;&#1072;&#1088;&#1082;&#1077;&#1090;.&#1088;&#1092;/product/242743/blok-pitaniya-12v-2000ma-shteker-55h25mm-live-power-sp-30-56892-og-07/" TargetMode="External"/><Relationship Id="rId_hyperlink_9615" Type="http://schemas.openxmlformats.org/officeDocument/2006/relationships/hyperlink" Target="http://&#1101;&#1083;&#1077;&#1082;&#1090;&#1088;&#1086;-&#1084;&#1072;&#1088;&#1082;&#1077;&#1090;.&#1088;&#1092;/product/127621/blok-pitaniya-12v-2000ma-shteker-55h25mm-ot-apb84/" TargetMode="External"/><Relationship Id="rId_hyperlink_9616" Type="http://schemas.openxmlformats.org/officeDocument/2006/relationships/hyperlink" Target="http://&#1101;&#1083;&#1077;&#1082;&#1090;&#1088;&#1086;-&#1084;&#1072;&#1088;&#1082;&#1077;&#1090;.&#1088;&#1092;/product/234003/blok-pitaniya-12v-2000ma-shteker-55h25mm-chernyy-ot-apb31/" TargetMode="External"/><Relationship Id="rId_hyperlink_9617" Type="http://schemas.openxmlformats.org/officeDocument/2006/relationships/hyperlink" Target="http://&#1101;&#1083;&#1077;&#1082;&#1090;&#1088;&#1086;-&#1084;&#1072;&#1088;&#1082;&#1077;&#1090;.&#1088;&#1092;/product/246992/blok-pitaniya-12v-2000ma-shteker-55x25mm-18m-s-pereklyuchatelem-dream-hd8864/" TargetMode="External"/><Relationship Id="rId_hyperlink_9618" Type="http://schemas.openxmlformats.org/officeDocument/2006/relationships/hyperlink" Target="http://&#1101;&#1083;&#1077;&#1082;&#1090;&#1088;&#1086;-&#1084;&#1072;&#1088;&#1082;&#1077;&#1090;.&#1088;&#1092;/product/238806/blok-pitaniya-12v-2500ma-shteker-35h135mm-live-power-lp-21/" TargetMode="External"/><Relationship Id="rId_hyperlink_9619" Type="http://schemas.openxmlformats.org/officeDocument/2006/relationships/hyperlink" Target="http://&#1101;&#1083;&#1077;&#1082;&#1090;&#1088;&#1086;-&#1084;&#1072;&#1088;&#1082;&#1077;&#1090;.&#1088;&#1092;/product/165406/blok-pitaniya-12v-3000ma-shteker-35h135mm-ot-apb38/" TargetMode="External"/><Relationship Id="rId_hyperlink_9620" Type="http://schemas.openxmlformats.org/officeDocument/2006/relationships/hyperlink" Target="http://&#1101;&#1083;&#1077;&#1082;&#1090;&#1088;&#1086;-&#1084;&#1072;&#1088;&#1082;&#1077;&#1090;.&#1088;&#1092;/product/168092/blok-pitaniya-12v-3000ma-shteker-55h25mm-kabel-pitaniya-c7-lp-360/" TargetMode="External"/><Relationship Id="rId_hyperlink_9621" Type="http://schemas.openxmlformats.org/officeDocument/2006/relationships/hyperlink" Target="http://&#1101;&#1083;&#1077;&#1082;&#1090;&#1088;&#1086;-&#1084;&#1072;&#1088;&#1082;&#1077;&#1090;.&#1088;&#1092;/product/235879/blok-pitaniya-12v-3000ma-shteker-55h25mm-live-power-lp-224-og-30/" TargetMode="External"/><Relationship Id="rId_hyperlink_9622" Type="http://schemas.openxmlformats.org/officeDocument/2006/relationships/hyperlink" Target="http://&#1101;&#1083;&#1077;&#1082;&#1090;&#1088;&#1086;-&#1084;&#1072;&#1088;&#1082;&#1077;&#1090;.&#1088;&#1092;/product/237614/blok-pitaniya-12v-3000ma-shteker-55h25mm-ydt-1230/" TargetMode="External"/><Relationship Id="rId_hyperlink_9623" Type="http://schemas.openxmlformats.org/officeDocument/2006/relationships/hyperlink" Target="http://&#1101;&#1083;&#1077;&#1082;&#1090;&#1088;&#1086;-&#1084;&#1072;&#1088;&#1082;&#1077;&#1090;.&#1088;&#1092;/product/231299/blok-pitaniya-12v-3000ma-shteker-55h25mm-belyy-ot-apb41/" TargetMode="External"/><Relationship Id="rId_hyperlink_9624" Type="http://schemas.openxmlformats.org/officeDocument/2006/relationships/hyperlink" Target="http://&#1101;&#1083;&#1077;&#1082;&#1090;&#1088;&#1086;-&#1084;&#1072;&#1088;&#1082;&#1077;&#1090;.&#1088;&#1092;/product/219126/blok-pitaniya-12v-38w-3000ma-shteker-55h25mm-ot-apb57-dlya-svetodiodnoy-lenty/" TargetMode="External"/><Relationship Id="rId_hyperlink_9625" Type="http://schemas.openxmlformats.org/officeDocument/2006/relationships/hyperlink" Target="http://&#1101;&#1083;&#1077;&#1082;&#1090;&#1088;&#1086;-&#1084;&#1072;&#1088;&#1082;&#1077;&#1090;.&#1088;&#1092;/product/177680/blok-pitaniya-12v-4000ma-shteker-55h25mm-live-power-lp-354-og-32/" TargetMode="External"/><Relationship Id="rId_hyperlink_9626" Type="http://schemas.openxmlformats.org/officeDocument/2006/relationships/hyperlink" Target="http://&#1101;&#1083;&#1077;&#1082;&#1090;&#1088;&#1086;-&#1084;&#1072;&#1088;&#1082;&#1077;&#1090;.&#1088;&#1092;/product/168093/blok-pitaniya-12v-4000ma-shteker-55h25mm-live-power-lp-40/" TargetMode="External"/><Relationship Id="rId_hyperlink_9627" Type="http://schemas.openxmlformats.org/officeDocument/2006/relationships/hyperlink" Target="http://&#1101;&#1083;&#1077;&#1082;&#1090;&#1088;&#1086;-&#1084;&#1072;&#1088;&#1082;&#1077;&#1090;.&#1088;&#1092;/product/247936/blok-pitaniya-12v-5000ma-shteker-5525mm-hky65a/" TargetMode="External"/><Relationship Id="rId_hyperlink_9628" Type="http://schemas.openxmlformats.org/officeDocument/2006/relationships/hyperlink" Target="http://&#1101;&#1083;&#1077;&#1082;&#1090;&#1088;&#1086;-&#1084;&#1072;&#1088;&#1082;&#1077;&#1090;.&#1088;&#1092;/product/158876/blok-pitaniya-12v-5000ma-shteker-55h25mm-live-power-lp-66/" TargetMode="External"/><Relationship Id="rId_hyperlink_9629" Type="http://schemas.openxmlformats.org/officeDocument/2006/relationships/hyperlink" Target="http://&#1101;&#1083;&#1077;&#1082;&#1090;&#1088;&#1086;-&#1084;&#1072;&#1088;&#1082;&#1077;&#1090;.&#1088;&#1092;/product/231981/blok-pitaniya-12v-5000ma-shteker-55h25mm-ot-apb37-belyy/" TargetMode="External"/><Relationship Id="rId_hyperlink_9630" Type="http://schemas.openxmlformats.org/officeDocument/2006/relationships/hyperlink" Target="http://&#1101;&#1083;&#1077;&#1082;&#1090;&#1088;&#1086;-&#1084;&#1072;&#1088;&#1082;&#1077;&#1090;.&#1088;&#1092;/product/177681/blok-pitaniya-12v-6000ma-shteker-55h25mm/" TargetMode="External"/><Relationship Id="rId_hyperlink_9631" Type="http://schemas.openxmlformats.org/officeDocument/2006/relationships/hyperlink" Target="http://&#1101;&#1083;&#1077;&#1082;&#1090;&#1088;&#1086;-&#1084;&#1072;&#1088;&#1082;&#1077;&#1090;.&#1088;&#1092;/product/168094/blok-pitaniya-12v-6000ma-shteker-55h25mm-live-power-lp-41og-34/" TargetMode="External"/><Relationship Id="rId_hyperlink_9632" Type="http://schemas.openxmlformats.org/officeDocument/2006/relationships/hyperlink" Target="http://&#1101;&#1083;&#1077;&#1082;&#1090;&#1088;&#1086;-&#1084;&#1072;&#1088;&#1082;&#1077;&#1090;.&#1088;&#1092;/product/217881/blok-pitaniya-12v-8000ma-shteker-55h25mm-lp-388-og-37/" TargetMode="External"/><Relationship Id="rId_hyperlink_9633" Type="http://schemas.openxmlformats.org/officeDocument/2006/relationships/hyperlink" Target="http://&#1101;&#1083;&#1077;&#1082;&#1090;&#1088;&#1086;-&#1084;&#1072;&#1088;&#1082;&#1077;&#1090;.&#1088;&#1092;/product/247935/blok-pitaniya-12v-8000ma-shteker-5525mm-hky42a/" TargetMode="External"/><Relationship Id="rId_hyperlink_9634" Type="http://schemas.openxmlformats.org/officeDocument/2006/relationships/hyperlink" Target="http://&#1101;&#1083;&#1077;&#1082;&#1090;&#1088;&#1086;-&#1084;&#1072;&#1088;&#1082;&#1077;&#1090;.&#1088;&#1092;/product/245744/blok-pitaniya-135v-1000ma-shteker-55h25mm-live-power-lp109/" TargetMode="External"/><Relationship Id="rId_hyperlink_9635" Type="http://schemas.openxmlformats.org/officeDocument/2006/relationships/hyperlink" Target="http://&#1101;&#1083;&#1077;&#1082;&#1090;&#1088;&#1086;-&#1084;&#1072;&#1088;&#1082;&#1077;&#1090;.&#1088;&#1092;/product/234713/blok-pitaniya-14v-2000ma-shteker-55h25mm-lp-44/" TargetMode="External"/><Relationship Id="rId_hyperlink_9636" Type="http://schemas.openxmlformats.org/officeDocument/2006/relationships/hyperlink" Target="http://&#1101;&#1083;&#1077;&#1082;&#1090;&#1088;&#1086;-&#1084;&#1072;&#1088;&#1082;&#1077;&#1090;.&#1088;&#1092;/product/249880/blok-pitaniya-15v-1500ma-shteker-55h25mm-live-power-sp-15/" TargetMode="External"/><Relationship Id="rId_hyperlink_9637" Type="http://schemas.openxmlformats.org/officeDocument/2006/relationships/hyperlink" Target="http://&#1101;&#1083;&#1077;&#1082;&#1090;&#1088;&#1086;-&#1084;&#1072;&#1088;&#1082;&#1077;&#1090;.&#1088;&#1092;/product/241644/blok-pitaniya-15v-2000ma-shteker-55h25mm-ot-apb112/" TargetMode="External"/><Relationship Id="rId_hyperlink_9638" Type="http://schemas.openxmlformats.org/officeDocument/2006/relationships/hyperlink" Target="http://&#1101;&#1083;&#1077;&#1082;&#1090;&#1088;&#1086;-&#1084;&#1072;&#1088;&#1082;&#1077;&#1090;.&#1088;&#1092;/product/232167/blok-pitaniya-15v-2000ma-shteker-55h25mm-sc-a152-lp-13/" TargetMode="External"/><Relationship Id="rId_hyperlink_9639" Type="http://schemas.openxmlformats.org/officeDocument/2006/relationships/hyperlink" Target="http://&#1101;&#1083;&#1077;&#1082;&#1090;&#1088;&#1086;-&#1084;&#1072;&#1088;&#1082;&#1077;&#1090;.&#1088;&#1092;/product/158878/blok-pitaniya-17v-2000ma-shteker-55h25mm-lp-49/" TargetMode="External"/><Relationship Id="rId_hyperlink_9640" Type="http://schemas.openxmlformats.org/officeDocument/2006/relationships/hyperlink" Target="http://&#1101;&#1083;&#1077;&#1082;&#1090;&#1088;&#1086;-&#1084;&#1072;&#1088;&#1082;&#1077;&#1090;.&#1088;&#1092;/product/178455/blok-pitaniya-17v-3000ma-shteker-55h25mm-live-power-lp-50/" TargetMode="External"/><Relationship Id="rId_hyperlink_9641" Type="http://schemas.openxmlformats.org/officeDocument/2006/relationships/hyperlink" Target="http://&#1101;&#1083;&#1077;&#1082;&#1090;&#1088;&#1086;-&#1084;&#1072;&#1088;&#1082;&#1077;&#1090;.&#1088;&#1092;/product/158879/blok-pitaniya-17v-4000ma-shteker-55h25mm-live-power-lp-51/" TargetMode="External"/><Relationship Id="rId_hyperlink_9642" Type="http://schemas.openxmlformats.org/officeDocument/2006/relationships/hyperlink" Target="http://&#1101;&#1083;&#1077;&#1082;&#1090;&#1088;&#1086;-&#1084;&#1072;&#1088;&#1082;&#1077;&#1090;.&#1088;&#1092;/product/234714/blok-pitaniya-18v-2000ma-shteker-55h25mm-lp-54/" TargetMode="External"/><Relationship Id="rId_hyperlink_9643" Type="http://schemas.openxmlformats.org/officeDocument/2006/relationships/hyperlink" Target="http://&#1101;&#1083;&#1077;&#1082;&#1090;&#1088;&#1086;-&#1084;&#1072;&#1088;&#1082;&#1077;&#1090;.&#1088;&#1092;/product/244678/blok-pitaniya-18v-2000ma-shteker-55h25mm-lp-95/" TargetMode="External"/><Relationship Id="rId_hyperlink_9644" Type="http://schemas.openxmlformats.org/officeDocument/2006/relationships/hyperlink" Target="http://&#1101;&#1083;&#1077;&#1082;&#1090;&#1088;&#1086;-&#1084;&#1072;&#1088;&#1082;&#1077;&#1090;.&#1088;&#1092;/product/177692/blok-pitaniya-19v-3420ma-28-nasadok-live-power-lp-520/" TargetMode="External"/><Relationship Id="rId_hyperlink_9645" Type="http://schemas.openxmlformats.org/officeDocument/2006/relationships/hyperlink" Target="http://&#1101;&#1083;&#1077;&#1082;&#1090;&#1088;&#1086;-&#1084;&#1072;&#1088;&#1082;&#1077;&#1090;.&#1088;&#1092;/product/242907/blok-pitaniya-20v-3250ma-325a-shteker-5525mm-podhodit-dlya-yandeks-stancii-maks/" TargetMode="External"/><Relationship Id="rId_hyperlink_9646" Type="http://schemas.openxmlformats.org/officeDocument/2006/relationships/hyperlink" Target="http://&#1101;&#1083;&#1077;&#1082;&#1090;&#1088;&#1086;-&#1084;&#1072;&#1088;&#1082;&#1077;&#1090;.&#1088;&#1092;/product/177679/blok-pitaniya-20v-4500ma-shteker-usb-live-power-lp-335/" TargetMode="External"/><Relationship Id="rId_hyperlink_9647" Type="http://schemas.openxmlformats.org/officeDocument/2006/relationships/hyperlink" Target="http://&#1101;&#1083;&#1077;&#1082;&#1090;&#1088;&#1086;-&#1084;&#1072;&#1088;&#1082;&#1077;&#1090;.&#1088;&#1092;/product/232175/blok-pitaniya-24v-1000ma-shteker-55h25mm-sc-a241-lp-14/" TargetMode="External"/><Relationship Id="rId_hyperlink_9648" Type="http://schemas.openxmlformats.org/officeDocument/2006/relationships/hyperlink" Target="http://&#1101;&#1083;&#1077;&#1082;&#1090;&#1088;&#1086;-&#1084;&#1072;&#1088;&#1082;&#1077;&#1090;.&#1088;&#1092;/product/238176/blok-pitaniya-24v-2000ma-shteker-55h25mm/" TargetMode="External"/><Relationship Id="rId_hyperlink_9649" Type="http://schemas.openxmlformats.org/officeDocument/2006/relationships/hyperlink" Target="http://&#1101;&#1083;&#1077;&#1082;&#1090;&#1088;&#1086;-&#1084;&#1072;&#1088;&#1082;&#1077;&#1090;.&#1088;&#1092;/product/245192/blok-pitaniya-24v-2000ma-shteker-55h25mm/" TargetMode="External"/><Relationship Id="rId_hyperlink_9650" Type="http://schemas.openxmlformats.org/officeDocument/2006/relationships/hyperlink" Target="http://&#1101;&#1083;&#1077;&#1082;&#1090;&#1088;&#1086;-&#1084;&#1072;&#1088;&#1082;&#1077;&#1090;.&#1088;&#1092;/product/158882/blok-pitaniya-24v-2000ma-shteker-55h25mm-live-power-lp-15-c7/" TargetMode="External"/><Relationship Id="rId_hyperlink_9651" Type="http://schemas.openxmlformats.org/officeDocument/2006/relationships/hyperlink" Target="http://&#1101;&#1083;&#1077;&#1082;&#1090;&#1088;&#1086;-&#1084;&#1072;&#1088;&#1082;&#1077;&#1090;.&#1088;&#1092;/product/220126/blok-pitaniya-24v-2000ma-shteker-55h25mm-ot-apb56/" TargetMode="External"/><Relationship Id="rId_hyperlink_9652" Type="http://schemas.openxmlformats.org/officeDocument/2006/relationships/hyperlink" Target="http://&#1101;&#1083;&#1077;&#1082;&#1090;&#1088;&#1086;-&#1084;&#1072;&#1088;&#1082;&#1077;&#1090;.&#1088;&#1092;/product/180426/blok-pitaniya-24v-3000ma-shteker-55h25mm-live-power-lp-16/" TargetMode="External"/><Relationship Id="rId_hyperlink_9653" Type="http://schemas.openxmlformats.org/officeDocument/2006/relationships/hyperlink" Target="http://&#1101;&#1083;&#1077;&#1082;&#1090;&#1088;&#1086;-&#1084;&#1072;&#1088;&#1082;&#1077;&#1090;.&#1088;&#1092;/product/158883/blok-pitaniya-24v-4000ma-shteker-55h25mm-live-power-lp-17/" TargetMode="External"/><Relationship Id="rId_hyperlink_9654" Type="http://schemas.openxmlformats.org/officeDocument/2006/relationships/hyperlink" Target="http://&#1101;&#1083;&#1077;&#1082;&#1090;&#1088;&#1086;-&#1084;&#1072;&#1088;&#1082;&#1077;&#1090;.&#1088;&#1092;/product/232158/blok-pitaniya-24v-5000ma-shteker-55h25mm-lx-2405/" TargetMode="External"/><Relationship Id="rId_hyperlink_9655" Type="http://schemas.openxmlformats.org/officeDocument/2006/relationships/hyperlink" Target="http://&#1101;&#1083;&#1077;&#1082;&#1090;&#1088;&#1086;-&#1084;&#1072;&#1088;&#1082;&#1077;&#1090;.&#1088;&#1092;/product/240978/blok-pitaniya-26v-2000ma-shteker-55h25mm-live-power-lp-58/" TargetMode="External"/><Relationship Id="rId_hyperlink_9656" Type="http://schemas.openxmlformats.org/officeDocument/2006/relationships/hyperlink" Target="http://&#1101;&#1083;&#1077;&#1082;&#1090;&#1088;&#1086;-&#1084;&#1072;&#1088;&#1082;&#1077;&#1090;.&#1088;&#1092;/product/158884/blok-pitaniya-26v-4000ma-shteker-55h25mm-live-power-lp-59/" TargetMode="External"/><Relationship Id="rId_hyperlink_9657" Type="http://schemas.openxmlformats.org/officeDocument/2006/relationships/hyperlink" Target="http://&#1101;&#1083;&#1077;&#1082;&#1090;&#1088;&#1086;-&#1084;&#1072;&#1088;&#1082;&#1077;&#1090;.&#1088;&#1092;/product/248458/blok-pitaniya-29v-2000ma-shteker-55h25mm-live-power-og-80/" TargetMode="External"/><Relationship Id="rId_hyperlink_9658" Type="http://schemas.openxmlformats.org/officeDocument/2006/relationships/hyperlink" Target="http://&#1101;&#1083;&#1077;&#1082;&#1090;&#1088;&#1086;-&#1084;&#1072;&#1088;&#1082;&#1077;&#1090;.&#1088;&#1092;/product/238976/blok-pitaniya-30v-500ma-shteker-55h21mm-lp-131/" TargetMode="External"/><Relationship Id="rId_hyperlink_9659" Type="http://schemas.openxmlformats.org/officeDocument/2006/relationships/hyperlink" Target="http://&#1101;&#1083;&#1077;&#1082;&#1090;&#1088;&#1086;-&#1084;&#1072;&#1088;&#1082;&#1077;&#1090;.&#1088;&#1092;/product/240979/blok-pitaniya-30v-3000ma-shteker-55h25mm-lp-38/" TargetMode="External"/><Relationship Id="rId_hyperlink_9660" Type="http://schemas.openxmlformats.org/officeDocument/2006/relationships/hyperlink" Target="http://&#1101;&#1083;&#1077;&#1082;&#1090;&#1088;&#1086;-&#1084;&#1072;&#1088;&#1082;&#1077;&#1090;.&#1088;&#1092;/product/158885/blok-pitaniya-36v-2000ma-shteker-55h25mm-live-power-lp-60/" TargetMode="External"/><Relationship Id="rId_hyperlink_9661" Type="http://schemas.openxmlformats.org/officeDocument/2006/relationships/hyperlink" Target="http://&#1101;&#1083;&#1077;&#1082;&#1090;&#1088;&#1086;-&#1084;&#1072;&#1088;&#1082;&#1077;&#1090;.&#1088;&#1092;/product/238177/blok-pitaniya-48v-2000ma-shteker-55h25mm-live-power-lp-76/" TargetMode="External"/><Relationship Id="rId_hyperlink_9662" Type="http://schemas.openxmlformats.org/officeDocument/2006/relationships/hyperlink" Target="http://&#1101;&#1083;&#1077;&#1082;&#1090;&#1088;&#1086;-&#1084;&#1072;&#1088;&#1082;&#1077;&#1090;.&#1088;&#1092;/product/247924/blok-pitaniya-48v-3000ma-shteker-55h25mm-live-power-sp-77/" TargetMode="External"/><Relationship Id="rId_hyperlink_9663" Type="http://schemas.openxmlformats.org/officeDocument/2006/relationships/hyperlink" Target="http://&#1101;&#1083;&#1077;&#1082;&#1090;&#1088;&#1086;-&#1084;&#1072;&#1088;&#1082;&#1077;&#1090;.&#1088;&#1092;/product/236329/blok-pitaniya-5v-10000ma-shteker-55h25mm/" TargetMode="External"/><Relationship Id="rId_hyperlink_9664" Type="http://schemas.openxmlformats.org/officeDocument/2006/relationships/hyperlink" Target="http://&#1101;&#1083;&#1077;&#1082;&#1090;&#1088;&#1086;-&#1084;&#1072;&#1088;&#1082;&#1077;&#1090;.&#1088;&#1092;/product/235875/blok-pitaniya-5v-2000ma-shteker-55h25mm-lp-86/" TargetMode="External"/><Relationship Id="rId_hyperlink_9665" Type="http://schemas.openxmlformats.org/officeDocument/2006/relationships/hyperlink" Target="http://&#1101;&#1083;&#1077;&#1082;&#1090;&#1088;&#1086;-&#1084;&#1072;&#1088;&#1082;&#1077;&#1090;.&#1088;&#1092;/product/246991/blok-pitaniya-6v-2000ma-shteker-55x25mm-40x17mm-dlya-tonometrov-dream-hd8861/" TargetMode="External"/><Relationship Id="rId_hyperlink_9666" Type="http://schemas.openxmlformats.org/officeDocument/2006/relationships/hyperlink" Target="http://&#1101;&#1083;&#1077;&#1082;&#1090;&#1088;&#1086;-&#1084;&#1072;&#1088;&#1082;&#1077;&#1090;.&#1088;&#1092;/product/246610/blok-pitaniya-6v-600ma-shteker-40x175mm-vneshn-vnutr-dlya-tonometrov-apb-129/" TargetMode="External"/><Relationship Id="rId_hyperlink_9667" Type="http://schemas.openxmlformats.org/officeDocument/2006/relationships/hyperlink" Target="http://&#1101;&#1083;&#1077;&#1082;&#1090;&#1088;&#1086;-&#1084;&#1072;&#1088;&#1082;&#1077;&#1090;.&#1088;&#1092;/product/249912/blok-pitaniya-9v-5000ma-shteker-55h25mm-og-23/" TargetMode="External"/><Relationship Id="rId_hyperlink_9668" Type="http://schemas.openxmlformats.org/officeDocument/2006/relationships/hyperlink" Target="http://&#1101;&#1083;&#1077;&#1082;&#1090;&#1088;&#1086;-&#1084;&#1072;&#1088;&#1082;&#1077;&#1090;.&#1088;&#1092;/product/246047/blok-pitaniya-pa4-12v-4a-1m-55x25mm/" TargetMode="External"/><Relationship Id="rId_hyperlink_9669" Type="http://schemas.openxmlformats.org/officeDocument/2006/relationships/hyperlink" Target="http://&#1101;&#1083;&#1077;&#1082;&#1090;&#1088;&#1086;-&#1084;&#1072;&#1088;&#1082;&#1077;&#1090;.&#1088;&#1092;/product/246049/blok-pitaniya-pa4-12v-6a-1m-55x25mm/" TargetMode="External"/><Relationship Id="rId_hyperlink_9670" Type="http://schemas.openxmlformats.org/officeDocument/2006/relationships/hyperlink" Target="http://&#1101;&#1083;&#1077;&#1082;&#1090;&#1088;&#1086;-&#1084;&#1072;&#1088;&#1082;&#1077;&#1090;.&#1088;&#1092;/product/246996/blok-pitaniya-pd5-12v-3a-1m-55x25mm/" TargetMode="External"/><Relationship Id="rId_hyperlink_9671" Type="http://schemas.openxmlformats.org/officeDocument/2006/relationships/hyperlink" Target="http://&#1101;&#1083;&#1077;&#1082;&#1090;&#1088;&#1086;-&#1084;&#1072;&#1088;&#1082;&#1077;&#1090;.&#1088;&#1092;/product/251405/szu-universalnyy-328-3v800ma/" TargetMode="External"/><Relationship Id="rId_hyperlink_9672" Type="http://schemas.openxmlformats.org/officeDocument/2006/relationships/hyperlink" Target="http://&#1101;&#1083;&#1077;&#1082;&#1090;&#1088;&#1086;-&#1084;&#1072;&#1088;&#1082;&#1077;&#1090;.&#1088;&#1092;/product/241174/blok-pitaniya-6v-1500ma-shteker-40x17mm-vneshn-vnutr-dlya-tonometrov-live-power-lp-197/" TargetMode="External"/><Relationship Id="rId_hyperlink_9673" Type="http://schemas.openxmlformats.org/officeDocument/2006/relationships/hyperlink" Target="http://&#1101;&#1083;&#1077;&#1082;&#1090;&#1088;&#1086;-&#1084;&#1072;&#1088;&#1082;&#1077;&#1090;.&#1088;&#1092;/product/239250/blok-pitaniya-6v-2000ma-shteker-55h25mm-vnut-vn-/" TargetMode="External"/><Relationship Id="rId_hyperlink_9674" Type="http://schemas.openxmlformats.org/officeDocument/2006/relationships/hyperlink" Target="http://&#1101;&#1083;&#1077;&#1082;&#1090;&#1088;&#1086;-&#1084;&#1072;&#1088;&#1082;&#1077;&#1090;.&#1088;&#1092;/product/238416/blok-pitaniya-9v-1000ma-shteker-55h25mm-vnut-vn-/" TargetMode="External"/><Relationship Id="rId_hyperlink_9675" Type="http://schemas.openxmlformats.org/officeDocument/2006/relationships/hyperlink" Target="http://&#1101;&#1083;&#1077;&#1082;&#1090;&#1088;&#1086;-&#1084;&#1072;&#1088;&#1082;&#1077;&#1090;.&#1088;&#1092;/product/239249/blok-pitaniya-9v-2000ma-shteker-55h25mm-vnut-vn-/" TargetMode="External"/><Relationship Id="rId_hyperlink_9676" Type="http://schemas.openxmlformats.org/officeDocument/2006/relationships/hyperlink" Target="http://&#1101;&#1083;&#1077;&#1082;&#1090;&#1088;&#1086;-&#1084;&#1072;&#1088;&#1082;&#1077;&#1090;.&#1088;&#1092;/product/241984/blok-pitaniya-9v-2000ma-shteker-55h25mm-vnut-vn-/" TargetMode="External"/><Relationship Id="rId_hyperlink_9677" Type="http://schemas.openxmlformats.org/officeDocument/2006/relationships/hyperlink" Target="http://&#1101;&#1083;&#1077;&#1082;&#1090;&#1088;&#1086;-&#1084;&#1072;&#1088;&#1082;&#1077;&#1090;.&#1088;&#1092;/product/234951/blok-pitaniya-9v-600ma-shteker-55h25mm-vnut-vn-/" TargetMode="External"/><Relationship Id="rId_hyperlink_9678" Type="http://schemas.openxmlformats.org/officeDocument/2006/relationships/hyperlink" Target="http://&#1101;&#1083;&#1077;&#1082;&#1090;&#1088;&#1086;-&#1084;&#1072;&#1088;&#1082;&#1077;&#1090;.&#1088;&#1092;/product/238702/blok-pitaniya-12v-2000ma-gnezdo-prikurivatelya-dream-a2/" TargetMode="External"/><Relationship Id="rId_hyperlink_9679" Type="http://schemas.openxmlformats.org/officeDocument/2006/relationships/hyperlink" Target="http://&#1101;&#1083;&#1077;&#1082;&#1090;&#1088;&#1086;-&#1084;&#1072;&#1088;&#1082;&#1077;&#1090;.&#1088;&#1092;/product/140715/blok-pitaniya-12v-2000ma-krokodily-ot-apz04/" TargetMode="External"/><Relationship Id="rId_hyperlink_9680" Type="http://schemas.openxmlformats.org/officeDocument/2006/relationships/hyperlink" Target="http://&#1101;&#1083;&#1077;&#1082;&#1090;&#1088;&#1086;-&#1084;&#1072;&#1088;&#1082;&#1077;&#1090;.&#1088;&#1092;/product/242908/blok-pitaniya-12v-5a-na-gnezdo-prikurivatelya-lp-180/" TargetMode="External"/><Relationship Id="rId_hyperlink_9681" Type="http://schemas.openxmlformats.org/officeDocument/2006/relationships/hyperlink" Target="http://&#1101;&#1083;&#1077;&#1082;&#1090;&#1088;&#1086;-&#1084;&#1072;&#1088;&#1082;&#1077;&#1090;.&#1088;&#1092;/product/242909/blok-pitaniya-12v-10a-na-gnezdo-prikurivatelya-lp182/" TargetMode="External"/><Relationship Id="rId_hyperlink_9682" Type="http://schemas.openxmlformats.org/officeDocument/2006/relationships/hyperlink" Target="http://&#1101;&#1083;&#1077;&#1082;&#1090;&#1088;&#1086;-&#1084;&#1072;&#1088;&#1082;&#1077;&#1090;.&#1088;&#1092;/product/231578/ponizhayuschiy-transformator-220v-110v-100vt-s-zazemleniem-robiton-3p100/" TargetMode="External"/><Relationship Id="rId_hyperlink_9683" Type="http://schemas.openxmlformats.org/officeDocument/2006/relationships/hyperlink" Target="http://&#1101;&#1083;&#1077;&#1082;&#1090;&#1088;&#1086;-&#1084;&#1072;&#1088;&#1082;&#1077;&#1090;.&#1088;&#1092;/product/233377/ponizhayuschiy-transformator-220v-110v-70vt-bez-zazemleniya-robiton-3p070/" TargetMode="External"/><Relationship Id="rId_hyperlink_9684" Type="http://schemas.openxmlformats.org/officeDocument/2006/relationships/hyperlink" Target="http://&#1101;&#1083;&#1077;&#1082;&#1090;&#1088;&#1086;-&#1084;&#1072;&#1088;&#1082;&#1077;&#1090;.&#1088;&#1092;/product/232074/blok-pitaniya-laboratornyy-0-15v-1000ma-yihua-yh1501a/" TargetMode="External"/><Relationship Id="rId_hyperlink_9685" Type="http://schemas.openxmlformats.org/officeDocument/2006/relationships/hyperlink" Target="http://&#1101;&#1083;&#1077;&#1082;&#1090;&#1088;&#1086;-&#1084;&#1072;&#1088;&#1082;&#1077;&#1090;.&#1088;&#1092;/product/241576/blok-pitaniya-laboratornyy-0-30v-10000ma-yihua-yh3010d-iii/" TargetMode="External"/><Relationship Id="rId_hyperlink_9686" Type="http://schemas.openxmlformats.org/officeDocument/2006/relationships/hyperlink" Target="http://&#1101;&#1083;&#1077;&#1082;&#1090;&#1088;&#1086;-&#1084;&#1072;&#1088;&#1082;&#1077;&#1090;.&#1088;&#1092;/product/224271/blok-pitaniya-laboratornyy-0-30v-3000ma-yihua-yh303d/" TargetMode="External"/><Relationship Id="rId_hyperlink_9687" Type="http://schemas.openxmlformats.org/officeDocument/2006/relationships/hyperlink" Target="http://&#1101;&#1083;&#1077;&#1082;&#1090;&#1088;&#1086;-&#1084;&#1072;&#1088;&#1082;&#1077;&#1090;.&#1088;&#1092;/product/224273/blok-pitaniya-laboratornyy-0-30v-5000ma-yihua-yh305d-iv/" TargetMode="External"/><Relationship Id="rId_hyperlink_9688" Type="http://schemas.openxmlformats.org/officeDocument/2006/relationships/hyperlink" Target="http://&#1101;&#1083;&#1077;&#1082;&#1090;&#1088;&#1086;-&#1084;&#1072;&#1088;&#1082;&#1077;&#1090;.&#1088;&#1092;/product/232723/tester-avtomobilnyh-akkumulyatorov-ansmann-4000002-bl-1/" TargetMode="External"/><Relationship Id="rId_hyperlink_9689" Type="http://schemas.openxmlformats.org/officeDocument/2006/relationships/hyperlink" Target="http://&#1101;&#1083;&#1077;&#1082;&#1090;&#1088;&#1086;-&#1084;&#1072;&#1088;&#1082;&#1077;&#1090;.&#1088;&#1092;/product/232721/tester-batareek-ansmann-1900-0035-bl-1/" TargetMode="External"/><Relationship Id="rId_hyperlink_9690" Type="http://schemas.openxmlformats.org/officeDocument/2006/relationships/hyperlink" Target="http://&#1101;&#1083;&#1077;&#1082;&#1090;&#1088;&#1086;-&#1084;&#1072;&#1088;&#1082;&#1077;&#1090;.&#1088;&#1092;/product/232720/tester-batareek-robiton-bt2/" TargetMode="External"/><Relationship Id="rId_hyperlink_9691" Type="http://schemas.openxmlformats.org/officeDocument/2006/relationships/hyperlink" Target="http://&#1101;&#1083;&#1077;&#1082;&#1090;&#1088;&#1086;-&#1084;&#1072;&#1088;&#1082;&#1077;&#1090;.&#1088;&#1092;/product/223244/zaryadnoe-ustroystvo-2xaaa-2xaa-6f22-avtomaticheskoe-smartbuy-sbhc-503/" TargetMode="External"/><Relationship Id="rId_hyperlink_9692" Type="http://schemas.openxmlformats.org/officeDocument/2006/relationships/hyperlink" Target="http://&#1101;&#1083;&#1077;&#1082;&#1090;&#1088;&#1086;-&#1084;&#1072;&#1088;&#1082;&#1077;&#1090;.&#1088;&#1092;/product/223245/zaryadnoe-ustroystvo-4xaaa-4xaa-2x6f22-avtomaticheskoe-smartbuy-sbhc-505/" TargetMode="External"/><Relationship Id="rId_hyperlink_9693" Type="http://schemas.openxmlformats.org/officeDocument/2006/relationships/hyperlink" Target="http://&#1101;&#1083;&#1077;&#1082;&#1090;&#1088;&#1086;-&#1084;&#1072;&#1088;&#1082;&#1077;&#1090;.&#1088;&#1092;/product/184275/zaryadnoe-ustroystvo-camelion-bc-1009-2haaaaa-vremya-zaryada-12-chasa/" TargetMode="External"/><Relationship Id="rId_hyperlink_9694" Type="http://schemas.openxmlformats.org/officeDocument/2006/relationships/hyperlink" Target="http://&#1101;&#1083;&#1077;&#1082;&#1090;&#1088;&#1086;-&#1084;&#1072;&#1088;&#1082;&#1077;&#1090;.&#1088;&#1092;/product/123973/zaryadnoe-ustroystvo-camelion-bc-1010v-4haaaaa-vremya-zaryada-12-chasov/" TargetMode="External"/><Relationship Id="rId_hyperlink_9695" Type="http://schemas.openxmlformats.org/officeDocument/2006/relationships/hyperlink" Target="http://&#1101;&#1083;&#1077;&#1082;&#1090;&#1088;&#1086;-&#1084;&#1072;&#1088;&#1082;&#1077;&#1090;.&#1088;&#1092;/product/141639/zaryadnoe-ustroystvo-camelion-ps-6092xaa2100-ar-zu-dlya-portat-tehnikizu-dlya-akk-vobogrev/" TargetMode="External"/><Relationship Id="rId_hyperlink_9696" Type="http://schemas.openxmlformats.org/officeDocument/2006/relationships/hyperlink" Target="http://&#1101;&#1083;&#1077;&#1082;&#1090;&#1088;&#1086;-&#1084;&#1072;&#1088;&#1082;&#1077;&#1090;.&#1088;&#1092;/product/221657/zaryadnoe-ustroystvo-delipow-dlp-808-c-d-aaaaa6f22/" TargetMode="External"/><Relationship Id="rId_hyperlink_9697" Type="http://schemas.openxmlformats.org/officeDocument/2006/relationships/hyperlink" Target="http://&#1101;&#1083;&#1077;&#1082;&#1090;&#1088;&#1086;-&#1084;&#1072;&#1088;&#1082;&#1077;&#1090;.&#1088;&#1092;/product/242596/zaryadnoe-ustroystvo-energy-4000a/" TargetMode="External"/><Relationship Id="rId_hyperlink_9698" Type="http://schemas.openxmlformats.org/officeDocument/2006/relationships/hyperlink" Target="http://&#1101;&#1083;&#1077;&#1082;&#1090;&#1088;&#1086;-&#1084;&#1072;&#1088;&#1082;&#1077;&#1090;.&#1088;&#1092;/product/245854/zaryadnoe-ustroystvo-energy-5000a/" TargetMode="External"/><Relationship Id="rId_hyperlink_9699" Type="http://schemas.openxmlformats.org/officeDocument/2006/relationships/hyperlink" Target="http://&#1101;&#1083;&#1077;&#1082;&#1090;&#1088;&#1086;-&#1084;&#1072;&#1088;&#1082;&#1077;&#1090;.&#1088;&#1092;/product/148297/zaryadnoe-ustroystvo-gle-c704-dlya-2-ni-cdni-mh-akkum-ov-aaa-i-aa/" TargetMode="External"/><Relationship Id="rId_hyperlink_9700" Type="http://schemas.openxmlformats.org/officeDocument/2006/relationships/hyperlink" Target="http://&#1101;&#1083;&#1077;&#1082;&#1090;&#1088;&#1086;-&#1084;&#1072;&#1088;&#1082;&#1077;&#1090;.&#1088;&#1092;/product/246167/zaryadnoe-ustroystvo-gopower-basic-250-ni-mhni-cd-4-slota/" TargetMode="External"/><Relationship Id="rId_hyperlink_9701" Type="http://schemas.openxmlformats.org/officeDocument/2006/relationships/hyperlink" Target="http://&#1101;&#1083;&#1077;&#1082;&#1090;&#1088;&#1086;-&#1084;&#1072;&#1088;&#1082;&#1077;&#1090;.&#1088;&#1092;/product/233506/zaryadnoe-ustroystvo-kodak-c8001b-usb-k2aaaaa/" TargetMode="External"/><Relationship Id="rId_hyperlink_9702" Type="http://schemas.openxmlformats.org/officeDocument/2006/relationships/hyperlink" Target="http://&#1101;&#1083;&#1077;&#1082;&#1090;&#1088;&#1086;-&#1084;&#1072;&#1088;&#1082;&#1077;&#1090;.&#1088;&#1092;/product/233507/zaryadnoe-ustroystvo-kodak-c8002b-usb-k4aaaaa/" TargetMode="External"/><Relationship Id="rId_hyperlink_9703" Type="http://schemas.openxmlformats.org/officeDocument/2006/relationships/hyperlink" Target="http://&#1101;&#1083;&#1077;&#1082;&#1090;&#1088;&#1086;-&#1084;&#1072;&#1088;&#1082;&#1077;&#1090;.&#1088;&#1092;/product/242794/zaryadnoe-ustroystvo-robiton-smart4-9v-pro-polnavtomat-1-4-aa-aaa-i-6f22-zhk-displey/" TargetMode="External"/><Relationship Id="rId_hyperlink_9704" Type="http://schemas.openxmlformats.org/officeDocument/2006/relationships/hyperlink" Target="http://&#1101;&#1083;&#1077;&#1082;&#1090;&#1088;&#1086;-&#1084;&#1072;&#1088;&#1082;&#1077;&#1090;.&#1088;&#1092;/product/250734/zaryadnoe-ustroystvo-bystroe-dlya-ni-mhni-cd-akkumulyatorov-smartbuy-508-avtomaticheskoe-sbhc-508/" TargetMode="External"/><Relationship Id="rId_hyperlink_9705" Type="http://schemas.openxmlformats.org/officeDocument/2006/relationships/hyperlink" Target="http://&#1101;&#1083;&#1077;&#1082;&#1090;&#1088;&#1086;-&#1084;&#1072;&#1088;&#1082;&#1077;&#1090;.&#1088;&#1092;/product/244718/zaryadnoe-ustroystvo-dlya-ni-mhni-cd-akkumulyatorov-smartbuy-506-avtomaticheskoe-sbhc-506/" TargetMode="External"/><Relationship Id="rId_hyperlink_9706" Type="http://schemas.openxmlformats.org/officeDocument/2006/relationships/hyperlink" Target="http://&#1101;&#1083;&#1077;&#1082;&#1090;&#1088;&#1086;-&#1084;&#1072;&#1088;&#1082;&#1077;&#1090;.&#1088;&#1092;/product/248709/zaryadnoe-ustroystvo-dlya-ni-mhni-cd-akkumulyatorov-smartbuy-507-avtomaticheskoe-sbhc-507/" TargetMode="External"/><Relationship Id="rId_hyperlink_9707" Type="http://schemas.openxmlformats.org/officeDocument/2006/relationships/hyperlink" Target="http://&#1101;&#1083;&#1077;&#1082;&#1090;&#1088;&#1086;-&#1084;&#1072;&#1088;&#1082;&#1077;&#1090;.&#1088;&#1092;/product/179379/zaryadnoe-ustroystvo-kosmos-kos-5012haaaaa-9v/" TargetMode="External"/><Relationship Id="rId_hyperlink_9708" Type="http://schemas.openxmlformats.org/officeDocument/2006/relationships/hyperlink" Target="http://&#1101;&#1083;&#1077;&#1082;&#1090;&#1088;&#1086;-&#1084;&#1072;&#1088;&#1082;&#1077;&#1090;.&#1088;&#1092;/product/131513/zaryadnoe-ustroystvo-kosmos-kos-519-12haaaaa/" TargetMode="External"/><Relationship Id="rId_hyperlink_9709" Type="http://schemas.openxmlformats.org/officeDocument/2006/relationships/hyperlink" Target="http://&#1101;&#1083;&#1077;&#1082;&#1090;&#1088;&#1086;-&#1084;&#1072;&#1088;&#1082;&#1077;&#1090;.&#1088;&#1092;/product/243565/zaryadnoe-ustroystvo-kosmos-kos-801usb1-2-aaaaa-pitanie-ot-usb-shnur/" TargetMode="External"/><Relationship Id="rId_hyperlink_9710" Type="http://schemas.openxmlformats.org/officeDocument/2006/relationships/hyperlink" Target="http://&#1101;&#1083;&#1077;&#1082;&#1090;&#1088;&#1086;-&#1084;&#1072;&#1088;&#1082;&#1077;&#1090;.&#1088;&#1092;/product/243566/zaryadnoe-ustroystvo-kosmos-kos-803usb1-4-aaaaa-pitanie-ot-usb-shnur/" TargetMode="External"/><Relationship Id="rId_hyperlink_9711" Type="http://schemas.openxmlformats.org/officeDocument/2006/relationships/hyperlink" Target="http://&#1101;&#1083;&#1077;&#1082;&#1090;&#1088;&#1086;-&#1084;&#1072;&#1088;&#1082;&#1077;&#1090;.&#1088;&#1092;/product/243567/zaryadnoe-ustroystvo-kosmos-kos-901usb1-2-aaaaa-pitanie-ot-usb-shnur-avtomat/" TargetMode="External"/><Relationship Id="rId_hyperlink_9712" Type="http://schemas.openxmlformats.org/officeDocument/2006/relationships/hyperlink" Target="http://&#1101;&#1083;&#1077;&#1082;&#1090;&#1088;&#1086;-&#1084;&#1072;&#1088;&#1082;&#1077;&#1090;.&#1088;&#1092;/product/249422/zaryadnoe-ustroystvo-na-4-akkumulyatora-r3r6usb-ot-apz21/" TargetMode="External"/><Relationship Id="rId_hyperlink_9713" Type="http://schemas.openxmlformats.org/officeDocument/2006/relationships/hyperlink" Target="http://&#1101;&#1083;&#1077;&#1082;&#1090;&#1088;&#1086;-&#1084;&#1072;&#1088;&#1082;&#1077;&#1090;.&#1088;&#1092;/product/236939/zaryadnoe-ustroystvo-16340-liitokala-na-4-akkum-lii-16340/" TargetMode="External"/><Relationship Id="rId_hyperlink_9714" Type="http://schemas.openxmlformats.org/officeDocument/2006/relationships/hyperlink" Target="http://&#1101;&#1083;&#1077;&#1082;&#1090;&#1088;&#1086;-&#1084;&#1072;&#1088;&#1082;&#1077;&#1090;.&#1088;&#1092;/product/249264/zaryadnoe-ustroystvo-18650-liitokala-na-2-akkum-220-12v-usb-lii-201/" TargetMode="External"/><Relationship Id="rId_hyperlink_9715" Type="http://schemas.openxmlformats.org/officeDocument/2006/relationships/hyperlink" Target="http://&#1101;&#1083;&#1077;&#1082;&#1090;&#1088;&#1086;-&#1084;&#1072;&#1088;&#1082;&#1077;&#1090;.&#1088;&#1092;/product/178003/zaryadnoe-ustroystvo-18650-liitokala-na-2-akkum-220-12v-usb-lii-260/" TargetMode="External"/><Relationship Id="rId_hyperlink_9716" Type="http://schemas.openxmlformats.org/officeDocument/2006/relationships/hyperlink" Target="http://&#1101;&#1083;&#1077;&#1082;&#1090;&#1088;&#1086;-&#1084;&#1072;&#1088;&#1082;&#1077;&#1090;.&#1088;&#1092;/product/220129/zaryadnoe-ustroystvo-18650-liitokala-na-2-akkum-220-12v-usb-lii-300/" TargetMode="External"/><Relationship Id="rId_hyperlink_9717" Type="http://schemas.openxmlformats.org/officeDocument/2006/relationships/hyperlink" Target="http://&#1101;&#1083;&#1077;&#1082;&#1090;&#1088;&#1086;-&#1084;&#1072;&#1088;&#1082;&#1077;&#1090;.&#1088;&#1092;/product/167805/zaryadnoe-ustroystvo-18650-liitokala-na-2-akkum-220-12v-usb-lii-s2/" TargetMode="External"/><Relationship Id="rId_hyperlink_9718" Type="http://schemas.openxmlformats.org/officeDocument/2006/relationships/hyperlink" Target="http://&#1101;&#1083;&#1077;&#1082;&#1090;&#1088;&#1086;-&#1084;&#1072;&#1088;&#1082;&#1077;&#1090;.&#1088;&#1092;/product/158789/zaryadnoe-ustroystvo-18650-liitokala-na-4-akkum-220-12v-usb-lii-402/" TargetMode="External"/><Relationship Id="rId_hyperlink_9719" Type="http://schemas.openxmlformats.org/officeDocument/2006/relationships/hyperlink" Target="http://&#1101;&#1083;&#1077;&#1082;&#1090;&#1088;&#1086;-&#1084;&#1072;&#1088;&#1082;&#1077;&#1090;.&#1088;&#1092;/product/219128/zaryadnoe-ustroystvo-18650-liitokala-na-4-akkum-220-12v-usb-lii-500/" TargetMode="External"/><Relationship Id="rId_hyperlink_9720" Type="http://schemas.openxmlformats.org/officeDocument/2006/relationships/hyperlink" Target="http://&#1101;&#1083;&#1077;&#1082;&#1090;&#1088;&#1086;-&#1084;&#1072;&#1088;&#1082;&#1077;&#1090;.&#1088;&#1092;/product/232957/zaryadnoe-ustroystvo-18650-liitokala-na-4-akkum-220-12v-usb-lii-l4/" TargetMode="External"/><Relationship Id="rId_hyperlink_9721" Type="http://schemas.openxmlformats.org/officeDocument/2006/relationships/hyperlink" Target="http://&#1101;&#1083;&#1077;&#1082;&#1090;&#1088;&#1086;-&#1084;&#1072;&#1088;&#1082;&#1077;&#1090;.&#1088;&#1092;/product/223246/zaryadnoe-ustroystvo-18650-17335-14500-1650017650-smartbuy-sbhc-511/" TargetMode="External"/><Relationship Id="rId_hyperlink_9722" Type="http://schemas.openxmlformats.org/officeDocument/2006/relationships/hyperlink" Target="http://&#1101;&#1083;&#1077;&#1082;&#1090;&#1088;&#1086;-&#1084;&#1072;&#1088;&#1082;&#1077;&#1090;.&#1088;&#1092;/product/249179/zaryadnoe-ustroystvo-18650-indikator-zaryada-na-1-akkumulyator-ot-apz18/" TargetMode="External"/><Relationship Id="rId_hyperlink_9723" Type="http://schemas.openxmlformats.org/officeDocument/2006/relationships/hyperlink" Target="http://&#1101;&#1083;&#1077;&#1082;&#1090;&#1088;&#1086;-&#1084;&#1072;&#1088;&#1082;&#1077;&#1090;.&#1088;&#1092;/product/248397/zaryadnoe-ustroystvo-18650-indikator-zaryada-na-2-akkumulyatora-ot-apz19/" TargetMode="External"/><Relationship Id="rId_hyperlink_9724" Type="http://schemas.openxmlformats.org/officeDocument/2006/relationships/hyperlink" Target="http://&#1101;&#1083;&#1077;&#1082;&#1090;&#1088;&#1086;-&#1084;&#1072;&#1088;&#1082;&#1077;&#1090;.&#1088;&#1092;/product/230980/zaryadnoe-ustroystvo-18650-indikator-zaryada-na-4-akkumulyatora-ot-apz11/" TargetMode="External"/><Relationship Id="rId_hyperlink_9725" Type="http://schemas.openxmlformats.org/officeDocument/2006/relationships/hyperlink" Target="http://&#1101;&#1083;&#1077;&#1082;&#1090;&#1088;&#1086;-&#1084;&#1072;&#1088;&#1082;&#1077;&#1090;.&#1088;&#1092;/product/230983/zaryadnoe-ustroystvo-18650-indikator-zaryada-na-4-akkumulyatora-ot-apz14/" TargetMode="External"/><Relationship Id="rId_hyperlink_9726" Type="http://schemas.openxmlformats.org/officeDocument/2006/relationships/hyperlink" Target="http://&#1101;&#1083;&#1077;&#1082;&#1090;&#1088;&#1086;-&#1084;&#1072;&#1088;&#1082;&#1077;&#1090;.&#1088;&#1092;/product/236606/zaryadnoe-ustroystvo-imax-b6-mini/" TargetMode="External"/><Relationship Id="rId_hyperlink_9727" Type="http://schemas.openxmlformats.org/officeDocument/2006/relationships/hyperlink" Target="http://&#1101;&#1083;&#1077;&#1082;&#1090;&#1088;&#1086;-&#1084;&#1072;&#1088;&#1082;&#1077;&#1090;.&#1088;&#1092;/product/249254/zaryadnoe-ustroystvo-liitokala-lii-202-type-c/" TargetMode="External"/><Relationship Id="rId_hyperlink_9728" Type="http://schemas.openxmlformats.org/officeDocument/2006/relationships/hyperlink" Target="http://&#1101;&#1083;&#1077;&#1082;&#1090;&#1088;&#1086;-&#1084;&#1072;&#1088;&#1082;&#1077;&#1090;.&#1088;&#1092;/product/249344/zaryadnoe-ustroystvo-liitokala-lii-m4-type-c/" TargetMode="External"/><Relationship Id="rId_hyperlink_9729" Type="http://schemas.openxmlformats.org/officeDocument/2006/relationships/hyperlink" Target="http://&#1101;&#1083;&#1077;&#1082;&#1090;&#1088;&#1086;-&#1084;&#1072;&#1088;&#1082;&#1077;&#1090;.&#1088;&#1092;/product/249345/zaryadnoe-ustroystvo-liitokala-lii-m4s-type-c/" TargetMode="External"/><Relationship Id="rId_hyperlink_9730" Type="http://schemas.openxmlformats.org/officeDocument/2006/relationships/hyperlink" Target="http://&#1101;&#1083;&#1077;&#1082;&#1090;&#1088;&#1086;-&#1084;&#1072;&#1088;&#1082;&#1077;&#1090;.&#1088;&#1092;/product/249346/zaryadnoe-ustroystvo-liitokala-lii-pd2-eu/" TargetMode="External"/><Relationship Id="rId_hyperlink_9731" Type="http://schemas.openxmlformats.org/officeDocument/2006/relationships/hyperlink" Target="http://&#1101;&#1083;&#1077;&#1082;&#1090;&#1088;&#1086;-&#1084;&#1072;&#1088;&#1082;&#1077;&#1090;.&#1088;&#1092;/product/249347/zaryadnoe-ustroystvo-liitokala-lii-pd4-eu/" TargetMode="External"/><Relationship Id="rId_hyperlink_9732" Type="http://schemas.openxmlformats.org/officeDocument/2006/relationships/hyperlink" Target="http://&#1101;&#1083;&#1077;&#1082;&#1090;&#1088;&#1086;-&#1084;&#1072;&#1088;&#1082;&#1077;&#1090;.&#1088;&#1092;/product/249348/zaryadnoe-ustroystvo-liitokala-lii-s4-type-c/" TargetMode="External"/><Relationship Id="rId_hyperlink_9733" Type="http://schemas.openxmlformats.org/officeDocument/2006/relationships/hyperlink" Target="http://&#1101;&#1083;&#1077;&#1082;&#1090;&#1088;&#1086;-&#1084;&#1072;&#1088;&#1082;&#1077;&#1090;.&#1088;&#1092;/product/174484/zaryadnoe-ustroystvo-robiton-hobbycharger01-dlya-li-po-li-ion-li-fepo4-rabota-ot-seti-100-240-vt-avtomobilnogo-prikurivatelya-12-24-vt-zaschita-ot-peregreva-perepolyusovki-perezaryada-korotkogo-zamykaniya-avtomaticheskoe-vyyavlenie-neispravnyh-batarey/" TargetMode="External"/><Relationship Id="rId_hyperlink_9734" Type="http://schemas.openxmlformats.org/officeDocument/2006/relationships/hyperlink" Target="http://&#1101;&#1083;&#1077;&#1082;&#1090;&#1088;&#1086;-&#1084;&#1072;&#1088;&#1082;&#1077;&#1090;.&#1088;&#1092;/product/236161/zaryadnoe-ustroystvo-robiton-smartchargeriv-dlya-li-pol-li-ion-c2-34-74-vtfo-rabota-ot-seti-100-240-vt-avto-prikurivatel-12v/" TargetMode="External"/><Relationship Id="rId_hyperlink_9735" Type="http://schemas.openxmlformats.org/officeDocument/2006/relationships/hyperlink" Target="http://&#1101;&#1083;&#1077;&#1082;&#1090;&#1088;&#1086;-&#1084;&#1072;&#1088;&#1082;&#1077;&#1090;.&#1088;&#1092;/product/232830/zaryadnoe-ustroystvo-smartbuy-sbhc-513-18650/" TargetMode="External"/><Relationship Id="rId_hyperlink_9736" Type="http://schemas.openxmlformats.org/officeDocument/2006/relationships/hyperlink" Target="http://&#1101;&#1083;&#1077;&#1082;&#1090;&#1088;&#1086;-&#1084;&#1072;&#1088;&#1082;&#1077;&#1090;.&#1088;&#1092;/product/236937/zaryadnoe-ustroystvo-usb-37vx-500ma-krasnyy-dlya-zaryadki-1-kruglogo-ploskogo-sli-akk-et/" TargetMode="External"/><Relationship Id="rId_hyperlink_9737" Type="http://schemas.openxmlformats.org/officeDocument/2006/relationships/hyperlink" Target="http://&#1101;&#1083;&#1077;&#1082;&#1090;&#1088;&#1086;-&#1084;&#1072;&#1088;&#1082;&#1077;&#1090;.&#1088;&#1092;/product/236938/zaryadnoe-ustroystvo-usb-74vsm-1000ma-chernyy-dlya-zaryadki-2-sli-akk-4-h-kontaktnyy-et/" TargetMode="External"/><Relationship Id="rId_hyperlink_9738" Type="http://schemas.openxmlformats.org/officeDocument/2006/relationships/hyperlink" Target="http://&#1101;&#1083;&#1077;&#1082;&#1090;&#1088;&#1086;-&#1084;&#1072;&#1088;&#1082;&#1077;&#1090;.&#1088;&#1092;/product/236954/zaryadnoe-ustroystvo-usb-96vtb-tamiya-bolshaya-250ma-dlya-sborok-96v/" TargetMode="External"/><Relationship Id="rId_hyperlink_9739" Type="http://schemas.openxmlformats.org/officeDocument/2006/relationships/hyperlink" Target="http://&#1101;&#1083;&#1077;&#1082;&#1090;&#1088;&#1086;-&#1084;&#1072;&#1088;&#1082;&#1077;&#1090;.&#1088;&#1092;/product/223330/zaryadnoe-ustroystvo-dlya-18650-16340-14500-na-2-akkumulyatora-hd-8829/" TargetMode="External"/><Relationship Id="rId_hyperlink_9740" Type="http://schemas.openxmlformats.org/officeDocument/2006/relationships/hyperlink" Target="http://&#1101;&#1083;&#1077;&#1082;&#1090;&#1088;&#1086;-&#1084;&#1072;&#1088;&#1082;&#1077;&#1090;.&#1088;&#1092;/product/240500/blok-pitaniya-52v-2500ma-shteker-55h25mm-kontroller-zaryada/" TargetMode="External"/><Relationship Id="rId_hyperlink_9741" Type="http://schemas.openxmlformats.org/officeDocument/2006/relationships/hyperlink" Target="http://&#1101;&#1083;&#1077;&#1082;&#1090;&#1088;&#1086;-&#1084;&#1072;&#1088;&#1082;&#1077;&#1090;.&#1088;&#1092;/product/235885/blok-pitaniya-84v-2000ma-shteker-55h25mm-kontroller-zaryada-live-power-lp-114/" TargetMode="External"/><Relationship Id="rId_hyperlink_9742" Type="http://schemas.openxmlformats.org/officeDocument/2006/relationships/hyperlink" Target="http://&#1101;&#1083;&#1077;&#1082;&#1090;&#1088;&#1086;-&#1084;&#1072;&#1088;&#1082;&#1077;&#1090;.&#1088;&#1092;/product/235876/blok-pitaniya-126v-1000ma-shteker-55h25mm-kontroller-zaryada-live-power/" TargetMode="External"/><Relationship Id="rId_hyperlink_9743" Type="http://schemas.openxmlformats.org/officeDocument/2006/relationships/hyperlink" Target="http://&#1101;&#1083;&#1077;&#1082;&#1090;&#1088;&#1086;-&#1084;&#1072;&#1088;&#1082;&#1077;&#1090;.&#1088;&#1092;/product/246900/blok-pitaniya-126v-3000ma-shteker-55h25mm-kontroller-zaryada-live-power-lp136/" TargetMode="External"/><Relationship Id="rId_hyperlink_9744" Type="http://schemas.openxmlformats.org/officeDocument/2006/relationships/hyperlink" Target="http://&#1101;&#1083;&#1077;&#1082;&#1090;&#1088;&#1086;-&#1084;&#1072;&#1088;&#1082;&#1077;&#1090;.&#1088;&#1092;/product/246901/blok-pitaniya-126v-4000ma-shteker-55h25mm-kontroller-zaryada-live-power-lp137/" TargetMode="External"/><Relationship Id="rId_hyperlink_9745" Type="http://schemas.openxmlformats.org/officeDocument/2006/relationships/hyperlink" Target="http://&#1101;&#1083;&#1077;&#1082;&#1090;&#1088;&#1086;-&#1084;&#1072;&#1088;&#1082;&#1077;&#1090;.&#1088;&#1092;/product/247922/blok-pitaniya-29v-2000ma-shteker-55h25mm-kontroller-zaryada-live-power-sp-201/" TargetMode="External"/><Relationship Id="rId_hyperlink_9746" Type="http://schemas.openxmlformats.org/officeDocument/2006/relationships/hyperlink" Target="http://&#1101;&#1083;&#1077;&#1082;&#1090;&#1088;&#1086;-&#1084;&#1072;&#1088;&#1082;&#1077;&#1090;.&#1088;&#1092;/product/223048/zaryadnoe-ustroystvo-42v-500ma-shteker-35h135mm-ot-apb67-dlya-fonarya/" TargetMode="External"/><Relationship Id="rId_hyperlink_9747" Type="http://schemas.openxmlformats.org/officeDocument/2006/relationships/hyperlink" Target="http://&#1101;&#1083;&#1077;&#1082;&#1090;&#1088;&#1086;-&#1084;&#1072;&#1088;&#1082;&#1077;&#1090;.&#1088;&#1092;/product/229457/zaryadnoe-ustroystvo-42v-2000ma-shteker-80mm-ot-apb85-dlya-elektroskuterov/" TargetMode="External"/><Relationship Id="rId_hyperlink_9748" Type="http://schemas.openxmlformats.org/officeDocument/2006/relationships/hyperlink" Target="http://&#1101;&#1083;&#1077;&#1082;&#1090;&#1088;&#1086;-&#1084;&#1072;&#1088;&#1082;&#1077;&#1090;.&#1088;&#1092;/product/236160/zaryadnoe-ustroystvo-robiton-hobbycharger02-dlya-li-pol-li-ion-vcfsu-rabota-ot-seti-100-240-vt/" TargetMode="External"/><Relationship Id="rId_hyperlink_9749" Type="http://schemas.openxmlformats.org/officeDocument/2006/relationships/hyperlink" Target="http://&#1101;&#1083;&#1077;&#1082;&#1090;&#1088;&#1086;-&#1084;&#1072;&#1088;&#1082;&#1077;&#1090;.&#1088;&#1092;/product/191570/zaryadnoe-ustroystvo-dlya-akb-shurupoverta-li-on-108-126v-1a-razem-55mm-010148b/" TargetMode="External"/><Relationship Id="rId_hyperlink_9750" Type="http://schemas.openxmlformats.org/officeDocument/2006/relationships/hyperlink" Target="http://&#1101;&#1083;&#1077;&#1082;&#1090;&#1088;&#1086;-&#1084;&#1072;&#1088;&#1082;&#1077;&#1090;.&#1088;&#1092;/product/236940/zaryadnoe-ustroystvo-mw-6168vd-universalnoe-dlya-sborok-ni-cd-ni-mh-ot-24v-do-120v-tok-zaryada-500ma/" TargetMode="External"/><Relationship Id="rId_hyperlink_9751" Type="http://schemas.openxmlformats.org/officeDocument/2006/relationships/hyperlink" Target="http://&#1101;&#1083;&#1077;&#1082;&#1090;&#1088;&#1086;-&#1084;&#1072;&#1088;&#1082;&#1077;&#1090;.&#1088;&#1092;/product/236941/zaryadnoe-ustroystvo-mw-omni-mv3168v-300600ma-dv-df-dlya-ni-cd-i-ni-mh-akk-sborok/" TargetMode="External"/><Relationship Id="rId_hyperlink_9752" Type="http://schemas.openxmlformats.org/officeDocument/2006/relationships/hyperlink" Target="http://&#1101;&#1083;&#1077;&#1082;&#1090;&#1088;&#1086;-&#1084;&#1072;&#1088;&#1082;&#1077;&#1090;.&#1088;&#1092;/product/232293/avtomaticheskoe-zaryadnoe-ustroystvo-dlya-moto-tehniki-snegohodov-avtomobiley-robiton-motorcharger-612-bl-1/" TargetMode="External"/><Relationship Id="rId_hyperlink_9753" Type="http://schemas.openxmlformats.org/officeDocument/2006/relationships/hyperlink" Target="http://&#1101;&#1083;&#1077;&#1082;&#1090;&#1088;&#1086;-&#1084;&#1072;&#1088;&#1082;&#1077;&#1090;.&#1088;&#1092;/product/174486/zaryadnoe-ustroystvo-robiton-la2612-600-dlya-akkum-ov-2v-6v-12v-zaryadnyy-tok-600ma/" TargetMode="External"/><Relationship Id="rId_hyperlink_9754" Type="http://schemas.openxmlformats.org/officeDocument/2006/relationships/hyperlink" Target="http://&#1101;&#1083;&#1077;&#1082;&#1090;&#1088;&#1086;-&#1084;&#1072;&#1088;&#1082;&#1077;&#1090;.&#1088;&#1092;/product/223634/zaryadnoe-ustroystvo-robiton-lac12-1000-dlya-akkum-ov-12v-zaryadnyy-tok-1000ma/" TargetMode="External"/><Relationship Id="rId_hyperlink_9755" Type="http://schemas.openxmlformats.org/officeDocument/2006/relationships/hyperlink" Target="http://&#1101;&#1083;&#1077;&#1082;&#1090;&#1088;&#1086;-&#1084;&#1072;&#1088;&#1082;&#1077;&#1090;.&#1088;&#1092;/product/229896/zaryadnoe-ustroystvo-robiton-lac12-1000ii-dlya-akkum-ov-12v-zaryadnyy-tok-1000ma/" TargetMode="External"/><Relationship Id="rId_hyperlink_9756" Type="http://schemas.openxmlformats.org/officeDocument/2006/relationships/hyperlink" Target="http://&#1101;&#1083;&#1077;&#1082;&#1090;&#1088;&#1086;-&#1084;&#1072;&#1088;&#1082;&#1077;&#1090;.&#1088;&#1092;/product/224148/zaryadnoe-ustroystvo-robiton-lac12-200-dlya-akkum-ov-12v-zaryadnyy-tok-200ma-bl-1/" TargetMode="External"/><Relationship Id="rId_hyperlink_9757" Type="http://schemas.openxmlformats.org/officeDocument/2006/relationships/hyperlink" Target="http://&#1101;&#1083;&#1077;&#1082;&#1090;&#1088;&#1086;-&#1084;&#1072;&#1088;&#1082;&#1077;&#1090;.&#1088;&#1092;/product/232292/zaryadnoe-ustroystvo-robiton-lac12-500-dlya-akkum-ov-12v-zaryadnyy-tok-500ma/" TargetMode="External"/><Relationship Id="rId_hyperlink_9758" Type="http://schemas.openxmlformats.org/officeDocument/2006/relationships/hyperlink" Target="http://&#1101;&#1083;&#1077;&#1082;&#1090;&#1088;&#1086;-&#1084;&#1072;&#1088;&#1082;&#1077;&#1090;.&#1088;&#1092;/product/219913/zaryadnoe-ustroystvo-robiton-lac6-1000-dlya-akkum-ov-6v-zaryadnyy-tok-1000ma-emkostyu-45ach-14ach/" TargetMode="External"/><Relationship Id="rId_hyperlink_9759" Type="http://schemas.openxmlformats.org/officeDocument/2006/relationships/hyperlink" Target="http://&#1101;&#1083;&#1077;&#1082;&#1090;&#1088;&#1086;-&#1084;&#1072;&#1088;&#1082;&#1077;&#1090;.&#1088;&#1092;/product/219914/zaryadnoe-ustroystvo-robiton-lac6-600-dlya-akkum-ov-6v-zaryadnyy-tok-500ma-emkostyu-3ach-72ach/" TargetMode="External"/><Relationship Id="rId_hyperlink_9760" Type="http://schemas.openxmlformats.org/officeDocument/2006/relationships/hyperlink" Target="http://&#1101;&#1083;&#1077;&#1082;&#1090;&#1088;&#1086;-&#1084;&#1072;&#1088;&#1082;&#1077;&#1090;.&#1088;&#1092;/product/219915/zaryadnoe-ustroystvo-robiton-lac612-1000-dlya-akkum-ov-6v-12v-zaryadnyy-tok-1000ma-emkostyu-45ach-14ach/" TargetMode="External"/><Relationship Id="rId_hyperlink_9761" Type="http://schemas.openxmlformats.org/officeDocument/2006/relationships/hyperlink" Target="http://&#1101;&#1083;&#1077;&#1082;&#1090;&#1088;&#1086;-&#1084;&#1072;&#1088;&#1082;&#1077;&#1090;.&#1088;&#1092;/product/219916/zaryadnoe-ustroystvo-robiton-lac612-500-dlya-akkum-ov-6v-12v-zaryadnyy-tok-500ma-emkostyu-3ach-72ach/" TargetMode="External"/><Relationship Id="rId_hyperlink_9762" Type="http://schemas.openxmlformats.org/officeDocument/2006/relationships/hyperlink" Target="http://&#1101;&#1083;&#1077;&#1082;&#1090;&#1088;&#1086;-&#1084;&#1072;&#1088;&#1082;&#1077;&#1090;.&#1088;&#1092;/product/229890/zaryadnoe-ustroystvo-dlya-akb-moto-vostok-220-12-1-dlya-emkosti-3-10ach/" TargetMode="External"/><Relationship Id="rId_hyperlink_9763" Type="http://schemas.openxmlformats.org/officeDocument/2006/relationships/hyperlink" Target="http://&#1101;&#1083;&#1077;&#1082;&#1090;&#1088;&#1086;-&#1084;&#1072;&#1088;&#1082;&#1077;&#1090;.&#1088;&#1092;/product/235508/komplekt-dlya-osvescheniya-ot-solnca-delta-tourist-camper-2/" TargetMode="External"/><Relationship Id="rId_hyperlink_9764" Type="http://schemas.openxmlformats.org/officeDocument/2006/relationships/hyperlink" Target="http://&#1101;&#1083;&#1077;&#1082;&#1090;&#1088;&#1086;-&#1084;&#1072;&#1088;&#1082;&#1077;&#1090;.&#1088;&#1092;/product/235851/kabel-audio-din-5-din-5-shteker-shteker-15m/" TargetMode="External"/><Relationship Id="rId_hyperlink_9765" Type="http://schemas.openxmlformats.org/officeDocument/2006/relationships/hyperlink" Target="http://&#1101;&#1083;&#1077;&#1082;&#1090;&#1088;&#1086;-&#1084;&#1072;&#1088;&#1082;&#1077;&#1090;.&#1088;&#1092;/product/246693/kabel-audio-din-5-pin-2rca-shteker-shteker-15m-48813/" TargetMode="External"/><Relationship Id="rId_hyperlink_9766" Type="http://schemas.openxmlformats.org/officeDocument/2006/relationships/hyperlink" Target="http://&#1101;&#1083;&#1077;&#1082;&#1090;&#1088;&#1086;-&#1084;&#1072;&#1088;&#1082;&#1077;&#1090;.&#1088;&#1092;/product/234301/kabel-audio-din-5-pin-2rca-shteker-shteker-15m-gold/" TargetMode="External"/><Relationship Id="rId_hyperlink_9767" Type="http://schemas.openxmlformats.org/officeDocument/2006/relationships/hyperlink" Target="http://&#1101;&#1083;&#1077;&#1082;&#1090;&#1088;&#1086;-&#1084;&#1072;&#1088;&#1082;&#1077;&#1090;.&#1088;&#1092;/product/234300/kabel-audio-din-5-pin-2rca-shteker-shteker-1m-plastik-nikel/" TargetMode="External"/><Relationship Id="rId_hyperlink_9768" Type="http://schemas.openxmlformats.org/officeDocument/2006/relationships/hyperlink" Target="http://&#1101;&#1083;&#1077;&#1082;&#1090;&#1088;&#1086;-&#1084;&#1072;&#1088;&#1082;&#1077;&#1090;.&#1088;&#1092;/product/234302/kabel-audio-din-5-pin-35-jack-shteker-shteker-15m/" TargetMode="External"/><Relationship Id="rId_hyperlink_9769" Type="http://schemas.openxmlformats.org/officeDocument/2006/relationships/hyperlink" Target="http://&#1101;&#1083;&#1077;&#1082;&#1090;&#1088;&#1086;-&#1084;&#1072;&#1088;&#1082;&#1077;&#1090;.&#1088;&#1092;/product/242867/kabel-audio-din-5-pin-35-jack-shteker-shteker-gold-15m/" TargetMode="External"/><Relationship Id="rId_hyperlink_9770" Type="http://schemas.openxmlformats.org/officeDocument/2006/relationships/hyperlink" Target="http://&#1101;&#1083;&#1077;&#1082;&#1090;&#1088;&#1086;-&#1084;&#1072;&#1088;&#1082;&#1077;&#1090;.&#1088;&#1092;/product/228047/kabel-audio-shteker-5din-shteker-5din-1m/" TargetMode="External"/><Relationship Id="rId_hyperlink_9771" Type="http://schemas.openxmlformats.org/officeDocument/2006/relationships/hyperlink" Target="http://&#1101;&#1083;&#1077;&#1082;&#1090;&#1088;&#1086;-&#1084;&#1072;&#1088;&#1082;&#1077;&#1090;.&#1088;&#1092;/product/246019/perehodnik-35-jack-din-5pin-shteker-gnezdo-stereo-plastik/" TargetMode="External"/><Relationship Id="rId_hyperlink_9772" Type="http://schemas.openxmlformats.org/officeDocument/2006/relationships/hyperlink" Target="http://&#1101;&#1083;&#1077;&#1082;&#1090;&#1088;&#1086;-&#1084;&#1072;&#1088;&#1082;&#1077;&#1090;.&#1088;&#1092;/product/234600/perehodnik-63-jack-din-5pin-shteker-gnezdo-stereo-plastik-pozolochnnyy/" TargetMode="External"/><Relationship Id="rId_hyperlink_9773" Type="http://schemas.openxmlformats.org/officeDocument/2006/relationships/hyperlink" Target="http://&#1101;&#1083;&#1077;&#1082;&#1090;&#1088;&#1086;-&#1084;&#1072;&#1088;&#1082;&#1077;&#1090;.&#1088;&#1092;/product/234601/perehodnik-63-plug-din-5pin-gnezdo-shteker-stereo-plastik/" TargetMode="External"/><Relationship Id="rId_hyperlink_9774" Type="http://schemas.openxmlformats.org/officeDocument/2006/relationships/hyperlink" Target="http://&#1101;&#1083;&#1077;&#1082;&#1090;&#1088;&#1086;-&#1084;&#1072;&#1088;&#1082;&#1077;&#1090;.&#1088;&#1092;/product/245722/kabel-audio-63-jack-2rca-18-metra-premium-h250/" TargetMode="External"/><Relationship Id="rId_hyperlink_9775" Type="http://schemas.openxmlformats.org/officeDocument/2006/relationships/hyperlink" Target="http://&#1101;&#1083;&#1077;&#1082;&#1090;&#1088;&#1086;-&#1084;&#1072;&#1088;&#1082;&#1077;&#1090;.&#1088;&#1092;/product/246159/kabel-audio-63-jack-35-jack-3pin-3m-shteker-shteker-au02/" TargetMode="External"/><Relationship Id="rId_hyperlink_9776" Type="http://schemas.openxmlformats.org/officeDocument/2006/relationships/hyperlink" Target="http://&#1101;&#1083;&#1077;&#1082;&#1090;&#1088;&#1086;-&#1084;&#1072;&#1088;&#1082;&#1077;&#1090;.&#1088;&#1092;/product/239357/kabel-audio-63-jack-63-jack-2pin-shteker-shteker-1800mm/" TargetMode="External"/><Relationship Id="rId_hyperlink_9777" Type="http://schemas.openxmlformats.org/officeDocument/2006/relationships/hyperlink" Target="http://&#1101;&#1083;&#1077;&#1082;&#1090;&#1088;&#1086;-&#1084;&#1072;&#1088;&#1082;&#1077;&#1090;.&#1088;&#1092;/product/247992/kabel-audio-63-jack-63-jack-trs-3pin-shteker-shteker-18m/" TargetMode="External"/><Relationship Id="rId_hyperlink_9778" Type="http://schemas.openxmlformats.org/officeDocument/2006/relationships/hyperlink" Target="http://&#1101;&#1083;&#1077;&#1082;&#1090;&#1088;&#1086;-&#1084;&#1072;&#1088;&#1082;&#1077;&#1090;.&#1088;&#1092;/product/249617/kabel-audio-63-jack-63-jack-trs-3pin-shteker-shteker-3m-premium-h293/" TargetMode="External"/><Relationship Id="rId_hyperlink_9779" Type="http://schemas.openxmlformats.org/officeDocument/2006/relationships/hyperlink" Target="http://&#1101;&#1083;&#1077;&#1082;&#1090;&#1088;&#1086;-&#1084;&#1072;&#1088;&#1082;&#1077;&#1090;.&#1088;&#1092;/product/242704/kabel-audio-63-jack-63-jack-ts-2pin-shteker-shteker-15m-dream-au01/" TargetMode="External"/><Relationship Id="rId_hyperlink_9780" Type="http://schemas.openxmlformats.org/officeDocument/2006/relationships/hyperlink" Target="http://&#1101;&#1083;&#1077;&#1082;&#1090;&#1088;&#1086;-&#1084;&#1072;&#1088;&#1082;&#1077;&#1090;.&#1088;&#1092;/product/239497/kabel-audio-63-jack-63-jack-ts-2pin-shteker-shteker-18-metra/" TargetMode="External"/><Relationship Id="rId_hyperlink_9781" Type="http://schemas.openxmlformats.org/officeDocument/2006/relationships/hyperlink" Target="http://&#1101;&#1083;&#1077;&#1082;&#1090;&#1088;&#1086;-&#1084;&#1072;&#1088;&#1082;&#1077;&#1090;.&#1088;&#1092;/product/243684/kabel-audio-63-jack-63-jack-ts-2pin-shteker-shteker-3m-dream-au01/" TargetMode="External"/><Relationship Id="rId_hyperlink_9782" Type="http://schemas.openxmlformats.org/officeDocument/2006/relationships/hyperlink" Target="http://&#1101;&#1083;&#1077;&#1082;&#1090;&#1088;&#1086;-&#1084;&#1072;&#1088;&#1082;&#1077;&#1090;.&#1088;&#1092;/product/247586/kabel-audio-premium-h238-aux-jack-635mmm-na-635mmf-20sm/" TargetMode="External"/><Relationship Id="rId_hyperlink_9783" Type="http://schemas.openxmlformats.org/officeDocument/2006/relationships/hyperlink" Target="http://&#1101;&#1083;&#1077;&#1082;&#1090;&#1088;&#1086;-&#1084;&#1072;&#1088;&#1082;&#1077;&#1090;.&#1088;&#1092;/product/248699/kabel-aux-jack-35mmm-jack-35mmm-borofone-bl21-lemon-10m-cvet-siniy/" TargetMode="External"/><Relationship Id="rId_hyperlink_9784" Type="http://schemas.openxmlformats.org/officeDocument/2006/relationships/hyperlink" Target="http://&#1101;&#1083;&#1077;&#1082;&#1090;&#1088;&#1086;-&#1084;&#1072;&#1088;&#1082;&#1077;&#1090;.&#1088;&#1092;/product/233033/kabel-audio-35-jack-35-jack-15m-ep-2122-/" TargetMode="External"/><Relationship Id="rId_hyperlink_9785" Type="http://schemas.openxmlformats.org/officeDocument/2006/relationships/hyperlink" Target="http://&#1101;&#1083;&#1077;&#1082;&#1090;&#1088;&#1086;-&#1084;&#1072;&#1088;&#1082;&#1077;&#1090;.&#1088;&#1092;/product/243295/kabel-audio-35-jack-35-jack-15m-silikonovyy-shteker-metall-jd-128-5/" TargetMode="External"/><Relationship Id="rId_hyperlink_9786" Type="http://schemas.openxmlformats.org/officeDocument/2006/relationships/hyperlink" Target="http://&#1101;&#1083;&#1077;&#1082;&#1090;&#1088;&#1086;-&#1084;&#1072;&#1088;&#1082;&#1077;&#1090;.&#1088;&#1092;/product/233225/kabel-audio-35-jack-35-jack-1m-vitoy-silikonovyy-shteker-plastik-jd-218/" TargetMode="External"/><Relationship Id="rId_hyperlink_9787" Type="http://schemas.openxmlformats.org/officeDocument/2006/relationships/hyperlink" Target="http://&#1101;&#1083;&#1077;&#1082;&#1090;&#1088;&#1086;-&#1084;&#1072;&#1088;&#1082;&#1077;&#1090;.&#1088;&#1092;/product/233181/kabel-audio-35-jack-35-jack-1m-kozhanaya-opletka-shteker-metall-389/" TargetMode="External"/><Relationship Id="rId_hyperlink_9788" Type="http://schemas.openxmlformats.org/officeDocument/2006/relationships/hyperlink" Target="http://&#1101;&#1083;&#1077;&#1082;&#1090;&#1088;&#1086;-&#1084;&#1072;&#1088;&#1082;&#1077;&#1090;.&#1088;&#1092;/product/241441/kabel-audio-35-jack-35-jack-1m-materchatyy-jd-1-a01/" TargetMode="External"/><Relationship Id="rId_hyperlink_9789" Type="http://schemas.openxmlformats.org/officeDocument/2006/relationships/hyperlink" Target="http://&#1101;&#1083;&#1077;&#1082;&#1090;&#1088;&#1086;-&#1084;&#1072;&#1088;&#1082;&#1077;&#1090;.&#1088;&#1092;/product/233214/kabel-audio-35-jack-35-jack-1m-rezinovyy-shteker-metall-245/" TargetMode="External"/><Relationship Id="rId_hyperlink_9790" Type="http://schemas.openxmlformats.org/officeDocument/2006/relationships/hyperlink" Target="http://&#1101;&#1083;&#1077;&#1082;&#1090;&#1088;&#1086;-&#1084;&#1072;&#1088;&#1082;&#1077;&#1090;.&#1088;&#1092;/product/140712/kabel-audio-35-jack-35-jack-2m-vitoy-ts-3302/" TargetMode="External"/><Relationship Id="rId_hyperlink_9791" Type="http://schemas.openxmlformats.org/officeDocument/2006/relationships/hyperlink" Target="http://&#1101;&#1083;&#1077;&#1082;&#1090;&#1088;&#1086;-&#1084;&#1072;&#1088;&#1082;&#1077;&#1090;.&#1088;&#1092;/product/243298/kabel-audio-35-jack-35-jack-2m-silikonovyy-shteker-metall-jd-458-5/" TargetMode="External"/><Relationship Id="rId_hyperlink_9792" Type="http://schemas.openxmlformats.org/officeDocument/2006/relationships/hyperlink" Target="http://&#1101;&#1083;&#1077;&#1082;&#1090;&#1088;&#1086;-&#1084;&#1072;&#1088;&#1082;&#1077;&#1090;.&#1088;&#1092;/product/222869/kabel-audio-35-jack-35-jack-5m-belyy-krouss/" TargetMode="External"/><Relationship Id="rId_hyperlink_9793" Type="http://schemas.openxmlformats.org/officeDocument/2006/relationships/hyperlink" Target="http://&#1101;&#1083;&#1077;&#1082;&#1090;&#1088;&#1086;-&#1084;&#1072;&#1088;&#1082;&#1077;&#1090;.&#1088;&#1092;/product/240515/kabel-audio-35-jack-35-jack-borofone-bl10-2m-belyy/" TargetMode="External"/><Relationship Id="rId_hyperlink_9794" Type="http://schemas.openxmlformats.org/officeDocument/2006/relationships/hyperlink" Target="http://&#1101;&#1083;&#1077;&#1082;&#1090;&#1088;&#1086;-&#1084;&#1072;&#1088;&#1082;&#1077;&#1090;.&#1088;&#1092;/product/240516/kabel-audio-35-jack-35-jack-borofone-bl10-2m-chernyy/" TargetMode="External"/><Relationship Id="rId_hyperlink_9795" Type="http://schemas.openxmlformats.org/officeDocument/2006/relationships/hyperlink" Target="http://&#1101;&#1083;&#1077;&#1082;&#1090;&#1088;&#1086;-&#1084;&#1072;&#1088;&#1082;&#1077;&#1090;.&#1088;&#1092;/product/243338/kabel-audio-35-jack-35-jack-borofone-bl16-1m-chernyy/" TargetMode="External"/><Relationship Id="rId_hyperlink_9796" Type="http://schemas.openxmlformats.org/officeDocument/2006/relationships/hyperlink" Target="http://&#1101;&#1083;&#1077;&#1082;&#1090;&#1088;&#1086;-&#1084;&#1072;&#1088;&#1082;&#1077;&#1090;.&#1088;&#1092;/product/232924/kabel-audio-35-jack-35-jack-borofone-bl5-chernyy/" TargetMode="External"/><Relationship Id="rId_hyperlink_9797" Type="http://schemas.openxmlformats.org/officeDocument/2006/relationships/hyperlink" Target="http://&#1101;&#1083;&#1077;&#1082;&#1090;&#1088;&#1086;-&#1084;&#1072;&#1088;&#1082;&#1077;&#1090;.&#1088;&#1092;/product/241263/kabel-audio-35-jack-35-jack-carlive-ax09-2m-belyy/" TargetMode="External"/><Relationship Id="rId_hyperlink_9798" Type="http://schemas.openxmlformats.org/officeDocument/2006/relationships/hyperlink" Target="http://&#1101;&#1083;&#1077;&#1082;&#1090;&#1088;&#1086;-&#1084;&#1072;&#1088;&#1082;&#1077;&#1090;.&#1088;&#1092;/product/225636/kabel-audio-35-jack-35-jack-dream-jd238-18m-chernyy/" TargetMode="External"/><Relationship Id="rId_hyperlink_9799" Type="http://schemas.openxmlformats.org/officeDocument/2006/relationships/hyperlink" Target="http://&#1101;&#1083;&#1077;&#1082;&#1090;&#1088;&#1086;-&#1084;&#1072;&#1088;&#1082;&#1077;&#1090;.&#1088;&#1092;/product/221161/kabel-audio-35-jack-35-jack-dream-jd423-s-knopkoy-otveta-mikrofon/" TargetMode="External"/><Relationship Id="rId_hyperlink_9800" Type="http://schemas.openxmlformats.org/officeDocument/2006/relationships/hyperlink" Target="http://&#1101;&#1083;&#1077;&#1082;&#1090;&#1088;&#1086;-&#1084;&#1072;&#1088;&#1082;&#1077;&#1090;.&#1088;&#1092;/product/251280/kabel-audio-35-jack-35-jack-hoco-upa32-1m-zoloto/" TargetMode="External"/><Relationship Id="rId_hyperlink_9801" Type="http://schemas.openxmlformats.org/officeDocument/2006/relationships/hyperlink" Target="http://&#1101;&#1083;&#1077;&#1082;&#1090;&#1088;&#1086;-&#1084;&#1072;&#1088;&#1082;&#1077;&#1090;.&#1088;&#1092;/product/131242/kabel-audio-35-jack-35-jack-dzhett-3m/" TargetMode="External"/><Relationship Id="rId_hyperlink_9802" Type="http://schemas.openxmlformats.org/officeDocument/2006/relationships/hyperlink" Target="http://&#1101;&#1083;&#1077;&#1082;&#1090;&#1088;&#1086;-&#1084;&#1072;&#1088;&#1082;&#1077;&#1090;.&#1088;&#1092;/product/239670/kabel-audio-35-jack-35-jack-metallicheskaya-opletka-1m-zoloto-5/" TargetMode="External"/><Relationship Id="rId_hyperlink_9803" Type="http://schemas.openxmlformats.org/officeDocument/2006/relationships/hyperlink" Target="http://&#1101;&#1083;&#1077;&#1082;&#1090;&#1088;&#1086;-&#1084;&#1072;&#1088;&#1082;&#1077;&#1090;.&#1088;&#1092;/product/234501/kabel-audio-35-jack-35-jack-signal-1m/" TargetMode="External"/><Relationship Id="rId_hyperlink_9804" Type="http://schemas.openxmlformats.org/officeDocument/2006/relationships/hyperlink" Target="http://&#1101;&#1083;&#1077;&#1082;&#1090;&#1088;&#1086;-&#1084;&#1072;&#1088;&#1082;&#1077;&#1090;.&#1088;&#1092;/product/234503/kabel-audio-35-jack-35-jack-signal-3m/" TargetMode="External"/><Relationship Id="rId_hyperlink_9805" Type="http://schemas.openxmlformats.org/officeDocument/2006/relationships/hyperlink" Target="http://&#1101;&#1083;&#1077;&#1082;&#1090;&#1088;&#1086;-&#1084;&#1072;&#1088;&#1082;&#1077;&#1090;.&#1088;&#1092;/product/234504/kabel-audio-35-jack-35-jack-signal-5m/" TargetMode="External"/><Relationship Id="rId_hyperlink_9806" Type="http://schemas.openxmlformats.org/officeDocument/2006/relationships/hyperlink" Target="http://&#1101;&#1083;&#1077;&#1082;&#1090;&#1088;&#1086;-&#1084;&#1072;&#1088;&#1082;&#1077;&#1090;.&#1088;&#1092;/product/243189/kabel-audio-35-jack-35-plug-3pin-shteker-gnezdo-15m-dream-ft01/" TargetMode="External"/><Relationship Id="rId_hyperlink_9807" Type="http://schemas.openxmlformats.org/officeDocument/2006/relationships/hyperlink" Target="http://&#1101;&#1083;&#1077;&#1082;&#1090;&#1088;&#1086;-&#1084;&#1072;&#1088;&#1082;&#1077;&#1090;.&#1088;&#1092;/product/239502/kabel-audio-35-jack-35-plug-3pin-shteker-gnezdo-15m-metall-fgm/" TargetMode="External"/><Relationship Id="rId_hyperlink_9808" Type="http://schemas.openxmlformats.org/officeDocument/2006/relationships/hyperlink" Target="http://&#1101;&#1083;&#1077;&#1082;&#1090;&#1088;&#1086;-&#1084;&#1072;&#1088;&#1082;&#1077;&#1090;.&#1088;&#1092;/product/251024/kabel-audio-35-jack-35-plug-3pin-shteker-gnezdo-dzhett-15m-nt-3014/" TargetMode="External"/><Relationship Id="rId_hyperlink_9809" Type="http://schemas.openxmlformats.org/officeDocument/2006/relationships/hyperlink" Target="http://&#1101;&#1083;&#1077;&#1082;&#1090;&#1088;&#1086;-&#1084;&#1072;&#1088;&#1082;&#1077;&#1090;.&#1088;&#1092;/product/131276/kabel-audio-35-jack-35-plug-3pin-shteker-gnezdo-dzhett-3m-nt-3014/" TargetMode="External"/><Relationship Id="rId_hyperlink_9810" Type="http://schemas.openxmlformats.org/officeDocument/2006/relationships/hyperlink" Target="http://&#1101;&#1083;&#1077;&#1082;&#1090;&#1088;&#1086;-&#1084;&#1072;&#1088;&#1082;&#1077;&#1090;.&#1088;&#1092;/product/131274/kabel-audio-35-jack-35-plug-3pin-shteker-gnezdo-dzhett-5m-nt-3014/" TargetMode="External"/><Relationship Id="rId_hyperlink_9811" Type="http://schemas.openxmlformats.org/officeDocument/2006/relationships/hyperlink" Target="http://&#1101;&#1083;&#1077;&#1082;&#1090;&#1088;&#1086;-&#1084;&#1072;&#1088;&#1082;&#1077;&#1090;.&#1088;&#1092;/product/136650/kabel-audio-35-jack-35-plug-3pin-shteker-gnezdo-dzhett-7m-nt-3014/" TargetMode="External"/><Relationship Id="rId_hyperlink_9812" Type="http://schemas.openxmlformats.org/officeDocument/2006/relationships/hyperlink" Target="http://&#1101;&#1083;&#1077;&#1082;&#1090;&#1088;&#1086;-&#1084;&#1072;&#1088;&#1082;&#1077;&#1090;.&#1088;&#1092;/product/145921/kabel-audio-35-jack-35-plug-3pin-shteker-gnezdo-s-knopkoy-otveta-i-mikrofonom-08m-oxion-adp2/" TargetMode="External"/><Relationship Id="rId_hyperlink_9813" Type="http://schemas.openxmlformats.org/officeDocument/2006/relationships/hyperlink" Target="http://&#1101;&#1083;&#1077;&#1082;&#1090;&#1088;&#1086;-&#1084;&#1072;&#1088;&#1082;&#1077;&#1090;.&#1088;&#1092;/product/240514/kabel-audio-35-jack-35-plug-4pin-shteker-gnezdo-hoco-upa20-2m-seryy/" TargetMode="External"/><Relationship Id="rId_hyperlink_9814" Type="http://schemas.openxmlformats.org/officeDocument/2006/relationships/hyperlink" Target="http://&#1101;&#1083;&#1077;&#1082;&#1090;&#1088;&#1086;-&#1084;&#1072;&#1088;&#1082;&#1077;&#1090;.&#1088;&#1092;/product/239499/kabel-audio-premium-35-jack-35-plug-aux-3pin-shteker-gnezdo-15-metra-fg/" TargetMode="External"/><Relationship Id="rId_hyperlink_9815" Type="http://schemas.openxmlformats.org/officeDocument/2006/relationships/hyperlink" Target="http://&#1101;&#1083;&#1077;&#1082;&#1090;&#1088;&#1086;-&#1084;&#1072;&#1088;&#1082;&#1077;&#1090;.&#1088;&#1092;/product/249144/kabel-audio-35-jack-2-rca-3m-pozolochennyy-nakonechnik-av19-03911/" TargetMode="External"/><Relationship Id="rId_hyperlink_9816" Type="http://schemas.openxmlformats.org/officeDocument/2006/relationships/hyperlink" Target="http://&#1101;&#1083;&#1077;&#1082;&#1090;&#1088;&#1086;-&#1084;&#1072;&#1088;&#1082;&#1077;&#1090;.&#1088;&#1092;/product/228827/kabel-audio-35-jack-2-rca-av-15m/" TargetMode="External"/><Relationship Id="rId_hyperlink_9817" Type="http://schemas.openxmlformats.org/officeDocument/2006/relationships/hyperlink" Target="http://&#1101;&#1083;&#1077;&#1082;&#1090;&#1088;&#1086;-&#1084;&#1072;&#1088;&#1082;&#1077;&#1090;.&#1088;&#1092;/product/236326/kabel-audio-35-jack-2-rca-no-name-5m/" TargetMode="External"/><Relationship Id="rId_hyperlink_9818" Type="http://schemas.openxmlformats.org/officeDocument/2006/relationships/hyperlink" Target="http://&#1101;&#1083;&#1077;&#1082;&#1090;&#1088;&#1086;-&#1084;&#1072;&#1088;&#1082;&#1077;&#1090;.&#1088;&#1092;/product/140609/kabel-audio-35-jack-2-rca-dzhett-15m/" TargetMode="External"/><Relationship Id="rId_hyperlink_9819" Type="http://schemas.openxmlformats.org/officeDocument/2006/relationships/hyperlink" Target="http://&#1101;&#1083;&#1077;&#1082;&#1090;&#1088;&#1086;-&#1084;&#1072;&#1088;&#1082;&#1077;&#1090;.&#1088;&#1092;/product/129032/kabel-audio-35-jack-2-rca-dzhett-1m-nt-3017a/" TargetMode="External"/><Relationship Id="rId_hyperlink_9820" Type="http://schemas.openxmlformats.org/officeDocument/2006/relationships/hyperlink" Target="http://&#1101;&#1083;&#1077;&#1082;&#1090;&#1088;&#1086;-&#1084;&#1072;&#1088;&#1082;&#1077;&#1090;.&#1088;&#1092;/product/136649/kabel-audio-35-jack-2-rca-dzhett-5m-nt-3017a/" TargetMode="External"/><Relationship Id="rId_hyperlink_9821" Type="http://schemas.openxmlformats.org/officeDocument/2006/relationships/hyperlink" Target="http://&#1101;&#1083;&#1077;&#1082;&#1090;&#1088;&#1086;-&#1084;&#1072;&#1088;&#1082;&#1077;&#1090;.&#1088;&#1092;/product/219129/kabel-audio-35-jack-3-rca-03m-rc-35-ot-avc32/" TargetMode="External"/><Relationship Id="rId_hyperlink_9822" Type="http://schemas.openxmlformats.org/officeDocument/2006/relationships/hyperlink" Target="http://&#1101;&#1083;&#1077;&#1082;&#1090;&#1088;&#1086;-&#1084;&#1072;&#1088;&#1082;&#1077;&#1090;.&#1088;&#1092;/product/218806/kabel-audio-35-jack-3-rca-15m-dream/" TargetMode="External"/><Relationship Id="rId_hyperlink_9823" Type="http://schemas.openxmlformats.org/officeDocument/2006/relationships/hyperlink" Target="http://&#1101;&#1083;&#1077;&#1082;&#1090;&#1088;&#1086;-&#1084;&#1072;&#1088;&#1082;&#1077;&#1090;.&#1088;&#1092;/product/219312/kabel-audio-35-jack-3-rca-15m-ep-v-pakete/" TargetMode="External"/><Relationship Id="rId_hyperlink_9824" Type="http://schemas.openxmlformats.org/officeDocument/2006/relationships/hyperlink" Target="http://&#1101;&#1083;&#1077;&#1082;&#1090;&#1088;&#1086;-&#1084;&#1072;&#1088;&#1082;&#1077;&#1090;.&#1088;&#1092;/product/242128/kabel-audio-35-jack-3-rca-15m-pozolochennye-nakonechniki-38510/" TargetMode="External"/><Relationship Id="rId_hyperlink_9825" Type="http://schemas.openxmlformats.org/officeDocument/2006/relationships/hyperlink" Target="http://&#1101;&#1083;&#1077;&#1082;&#1090;&#1088;&#1086;-&#1084;&#1072;&#1088;&#1082;&#1077;&#1090;.&#1088;&#1092;/product/238442/kabel-audio-35-jack-3-rca-3m-39234/" TargetMode="External"/><Relationship Id="rId_hyperlink_9826" Type="http://schemas.openxmlformats.org/officeDocument/2006/relationships/hyperlink" Target="http://&#1101;&#1083;&#1077;&#1082;&#1090;&#1088;&#1086;-&#1084;&#1072;&#1088;&#1082;&#1077;&#1090;.&#1088;&#1092;/product/228899/kabel-audio-35-jack-3-rca-3m-pozolochennye-nakonechniki-39234-/" TargetMode="External"/><Relationship Id="rId_hyperlink_9827" Type="http://schemas.openxmlformats.org/officeDocument/2006/relationships/hyperlink" Target="http://&#1101;&#1083;&#1077;&#1082;&#1090;&#1088;&#1086;-&#1084;&#1072;&#1088;&#1082;&#1077;&#1090;.&#1088;&#1092;/product/228584/kabel-audio-35-jack-3-rca-dzhett-15m/" TargetMode="External"/><Relationship Id="rId_hyperlink_9828" Type="http://schemas.openxmlformats.org/officeDocument/2006/relationships/hyperlink" Target="http://&#1101;&#1083;&#1077;&#1082;&#1090;&#1088;&#1086;-&#1084;&#1072;&#1088;&#1082;&#1077;&#1090;.&#1088;&#1092;/product/225131/kabel-audio-35-jack-3-rca-dzhett-3m/" TargetMode="External"/><Relationship Id="rId_hyperlink_9829" Type="http://schemas.openxmlformats.org/officeDocument/2006/relationships/hyperlink" Target="http://&#1101;&#1083;&#1077;&#1082;&#1090;&#1088;&#1086;-&#1084;&#1072;&#1088;&#1082;&#1077;&#1090;.&#1088;&#1092;/product/225130/kabel-audio-35-jack-3-rca-dzhett-5m-53194/" TargetMode="External"/><Relationship Id="rId_hyperlink_9830" Type="http://schemas.openxmlformats.org/officeDocument/2006/relationships/hyperlink" Target="http://&#1101;&#1083;&#1077;&#1082;&#1090;&#1088;&#1086;-&#1084;&#1072;&#1088;&#1082;&#1077;&#1090;.&#1088;&#1092;/product/136662/kabel-audio-dzhett-35-jack-2rca-3m-rexant-nt-3017a/" TargetMode="External"/><Relationship Id="rId_hyperlink_9831" Type="http://schemas.openxmlformats.org/officeDocument/2006/relationships/hyperlink" Target="http://&#1101;&#1083;&#1077;&#1082;&#1090;&#1088;&#1086;-&#1084;&#1072;&#1088;&#1082;&#1077;&#1090;.&#1088;&#1092;/product/251823/kabel-mezhblochnyy-35-jack-2-rca-shteker-2-shtekera-shges-15m-art-23/" TargetMode="External"/><Relationship Id="rId_hyperlink_9832" Type="http://schemas.openxmlformats.org/officeDocument/2006/relationships/hyperlink" Target="http://&#1101;&#1083;&#1077;&#1082;&#1090;&#1088;&#1086;-&#1084;&#1072;&#1088;&#1082;&#1077;&#1090;.&#1088;&#1092;/product/251822/kabel-mezhblochnyy-35-jack-2-rca-shteker-2-shtekera-shges-1m-art-23/" TargetMode="External"/><Relationship Id="rId_hyperlink_9833" Type="http://schemas.openxmlformats.org/officeDocument/2006/relationships/hyperlink" Target="http://&#1101;&#1083;&#1077;&#1082;&#1090;&#1088;&#1086;-&#1084;&#1072;&#1088;&#1082;&#1077;&#1090;.&#1088;&#1092;/product/251824/kabel-mezhblochnyy-35-jack-2-rca-shteker-2-shtekera-shges-2m-art-23/" TargetMode="External"/><Relationship Id="rId_hyperlink_9834" Type="http://schemas.openxmlformats.org/officeDocument/2006/relationships/hyperlink" Target="http://&#1101;&#1083;&#1077;&#1082;&#1090;&#1088;&#1086;-&#1084;&#1072;&#1088;&#1082;&#1077;&#1090;.&#1088;&#1092;/product/251825/kabel-mezhblochnyy-35-jack-2-rca-shteker-2-shtekera-shges-3m-art-23/" TargetMode="External"/><Relationship Id="rId_hyperlink_9835" Type="http://schemas.openxmlformats.org/officeDocument/2006/relationships/hyperlink" Target="http://&#1101;&#1083;&#1077;&#1082;&#1090;&#1088;&#1086;-&#1084;&#1072;&#1088;&#1082;&#1077;&#1090;.&#1088;&#1092;/product/228898/kabel-audio-2rca-2rca-15m-02118-/" TargetMode="External"/><Relationship Id="rId_hyperlink_9836" Type="http://schemas.openxmlformats.org/officeDocument/2006/relationships/hyperlink" Target="http://&#1101;&#1083;&#1077;&#1082;&#1090;&#1088;&#1086;-&#1084;&#1072;&#1088;&#1082;&#1077;&#1090;.&#1088;&#1092;/product/122453/kabel-audio-2rca-2rca-3m/" TargetMode="External"/><Relationship Id="rId_hyperlink_9837" Type="http://schemas.openxmlformats.org/officeDocument/2006/relationships/hyperlink" Target="http://&#1101;&#1083;&#1077;&#1082;&#1090;&#1088;&#1086;-&#1084;&#1072;&#1088;&#1082;&#1077;&#1090;.&#1088;&#1092;/product/244677/kabel-audio-2rca-2rca-av21-a370-15m-pozol-nakonechnik/" TargetMode="External"/><Relationship Id="rId_hyperlink_9838" Type="http://schemas.openxmlformats.org/officeDocument/2006/relationships/hyperlink" Target="http://&#1101;&#1083;&#1077;&#1082;&#1090;&#1088;&#1086;-&#1084;&#1072;&#1088;&#1082;&#1077;&#1090;.&#1088;&#1092;/product/249120/kabel-audio-2rca-2rca-energy-power-gold-15m/" TargetMode="External"/><Relationship Id="rId_hyperlink_9839" Type="http://schemas.openxmlformats.org/officeDocument/2006/relationships/hyperlink" Target="http://&#1101;&#1083;&#1077;&#1082;&#1090;&#1088;&#1086;-&#1084;&#1072;&#1088;&#1082;&#1077;&#1090;.&#1088;&#1092;/product/224467/kabel-audio-2rca-2rca-signal-1m/" TargetMode="External"/><Relationship Id="rId_hyperlink_9840" Type="http://schemas.openxmlformats.org/officeDocument/2006/relationships/hyperlink" Target="http://&#1101;&#1083;&#1077;&#1082;&#1090;&#1088;&#1086;-&#1084;&#1072;&#1088;&#1082;&#1077;&#1090;.&#1088;&#1092;/product/239500/kabel-audio-video-3rca-3rca-shteker-shteker-metall-15-metra-premium-gm/" TargetMode="External"/><Relationship Id="rId_hyperlink_9841" Type="http://schemas.openxmlformats.org/officeDocument/2006/relationships/hyperlink" Target="http://&#1101;&#1083;&#1077;&#1082;&#1090;&#1088;&#1086;-&#1084;&#1072;&#1088;&#1082;&#1077;&#1090;.&#1088;&#1092;/product/131530/kabel-audiovideo-3rca-3rca-10m-av14-a374/" TargetMode="External"/><Relationship Id="rId_hyperlink_9842" Type="http://schemas.openxmlformats.org/officeDocument/2006/relationships/hyperlink" Target="http://&#1101;&#1083;&#1077;&#1082;&#1090;&#1088;&#1086;-&#1084;&#1072;&#1088;&#1082;&#1077;&#1090;.&#1088;&#1092;/product/240347/kabel-audiovideo-3rca-3rca-av12-a376-3m/" TargetMode="External"/><Relationship Id="rId_hyperlink_9843" Type="http://schemas.openxmlformats.org/officeDocument/2006/relationships/hyperlink" Target="http://&#1101;&#1083;&#1077;&#1082;&#1090;&#1088;&#1086;-&#1084;&#1072;&#1088;&#1082;&#1077;&#1090;.&#1088;&#1092;/product/131529/kabel-audiovideo-3rca-3rca-av13-a377-5m/" TargetMode="External"/><Relationship Id="rId_hyperlink_9844" Type="http://schemas.openxmlformats.org/officeDocument/2006/relationships/hyperlink" Target="http://&#1101;&#1083;&#1077;&#1082;&#1090;&#1088;&#1086;-&#1084;&#1072;&#1088;&#1082;&#1077;&#1090;.&#1088;&#1092;/product/249122/kabel-audiovideo-3rca-3rca-energy-power-gold-5m/" TargetMode="External"/><Relationship Id="rId_hyperlink_9845" Type="http://schemas.openxmlformats.org/officeDocument/2006/relationships/hyperlink" Target="http://&#1101;&#1083;&#1077;&#1082;&#1090;&#1088;&#1086;-&#1084;&#1072;&#1088;&#1082;&#1077;&#1090;.&#1088;&#1092;/product/122745/kabel-audiovideo-3rca-3rca-smarttrack-15m-ka-131/" TargetMode="External"/><Relationship Id="rId_hyperlink_9846" Type="http://schemas.openxmlformats.org/officeDocument/2006/relationships/hyperlink" Target="http://&#1101;&#1083;&#1077;&#1082;&#1090;&#1088;&#1086;-&#1084;&#1072;&#1088;&#1082;&#1077;&#1090;.&#1088;&#1092;/product/131241/kabel-audiovideo-3rca-3rca-dzhett-12m-ck-8027/" TargetMode="External"/><Relationship Id="rId_hyperlink_9847" Type="http://schemas.openxmlformats.org/officeDocument/2006/relationships/hyperlink" Target="http://&#1101;&#1083;&#1077;&#1082;&#1090;&#1088;&#1086;-&#1084;&#1072;&#1088;&#1082;&#1077;&#1090;.&#1088;&#1092;/product/122479/kabel-audiovideo-3rca-3rca-dzhett-15m-ck-8027/" TargetMode="External"/><Relationship Id="rId_hyperlink_9848" Type="http://schemas.openxmlformats.org/officeDocument/2006/relationships/hyperlink" Target="http://&#1101;&#1083;&#1077;&#1082;&#1090;&#1088;&#1086;-&#1084;&#1072;&#1088;&#1082;&#1077;&#1090;.&#1088;&#1092;/product/136640/kabel-audiovideo-3rca-3rca-dzhett-18m-ck-8027/" TargetMode="External"/><Relationship Id="rId_hyperlink_9849" Type="http://schemas.openxmlformats.org/officeDocument/2006/relationships/hyperlink" Target="http://&#1101;&#1083;&#1077;&#1082;&#1090;&#1088;&#1086;-&#1084;&#1072;&#1088;&#1082;&#1077;&#1090;.&#1088;&#1092;/product/177226/kabel-audiovideo-3rca-3rca-dzhett-1m/" TargetMode="External"/><Relationship Id="rId_hyperlink_9850" Type="http://schemas.openxmlformats.org/officeDocument/2006/relationships/hyperlink" Target="http://&#1101;&#1083;&#1077;&#1082;&#1090;&#1088;&#1086;-&#1084;&#1072;&#1088;&#1082;&#1077;&#1090;.&#1088;&#1092;/product/140606/kabel-audiovideo-3rca-3rca-dzhett-3m/" TargetMode="External"/><Relationship Id="rId_hyperlink_9851" Type="http://schemas.openxmlformats.org/officeDocument/2006/relationships/hyperlink" Target="http://&#1101;&#1083;&#1077;&#1082;&#1090;&#1088;&#1086;-&#1084;&#1072;&#1088;&#1082;&#1077;&#1090;.&#1088;&#1092;/product/140607/kabel-audiovideo-4rca-4rca-dzhett-15m/" TargetMode="External"/><Relationship Id="rId_hyperlink_9852" Type="http://schemas.openxmlformats.org/officeDocument/2006/relationships/hyperlink" Target="http://&#1101;&#1083;&#1077;&#1082;&#1090;&#1088;&#1086;-&#1084;&#1072;&#1088;&#1082;&#1077;&#1090;.&#1088;&#1092;/product/235295/kabel-audio-opticheskiy-toslink-toslink-15m-if01-2mm/" TargetMode="External"/><Relationship Id="rId_hyperlink_9853" Type="http://schemas.openxmlformats.org/officeDocument/2006/relationships/hyperlink" Target="http://&#1101;&#1083;&#1077;&#1082;&#1090;&#1088;&#1086;-&#1084;&#1072;&#1088;&#1082;&#1077;&#1090;.&#1088;&#1092;/product/158648/kabel-audio-opticheskiy-toslink-toslink-2m/" TargetMode="External"/><Relationship Id="rId_hyperlink_9854" Type="http://schemas.openxmlformats.org/officeDocument/2006/relationships/hyperlink" Target="http://&#1101;&#1083;&#1077;&#1082;&#1090;&#1088;&#1086;-&#1084;&#1072;&#1088;&#1082;&#1077;&#1090;.&#1088;&#1092;/product/238804/kabel-audio-opticheskiy-toslink-toslink-d4mm-dlina-3m/" TargetMode="External"/><Relationship Id="rId_hyperlink_9855" Type="http://schemas.openxmlformats.org/officeDocument/2006/relationships/hyperlink" Target="http://&#1101;&#1083;&#1077;&#1082;&#1090;&#1088;&#1086;-&#1084;&#1072;&#1088;&#1082;&#1077;&#1090;.&#1088;&#1092;/product/137268/kabel-audio-opticheskiy-toslink-toslink-d4mm-dlina-15m/" TargetMode="External"/><Relationship Id="rId_hyperlink_9856" Type="http://schemas.openxmlformats.org/officeDocument/2006/relationships/hyperlink" Target="http://&#1101;&#1083;&#1077;&#1082;&#1090;&#1088;&#1086;-&#1084;&#1072;&#1088;&#1082;&#1077;&#1090;.&#1088;&#1092;/product/137267/kabel-audio-opticheskiy-toslink-toslink-d4mm-dlina-1m/" TargetMode="External"/><Relationship Id="rId_hyperlink_9857" Type="http://schemas.openxmlformats.org/officeDocument/2006/relationships/hyperlink" Target="http://&#1101;&#1083;&#1077;&#1082;&#1090;&#1088;&#1086;-&#1084;&#1072;&#1088;&#1082;&#1077;&#1090;.&#1088;&#1092;/product/244466/kabel-audio-opticheskiy-toslink-toslink-spdif-d22mm-dlina-15m/" TargetMode="External"/><Relationship Id="rId_hyperlink_9858" Type="http://schemas.openxmlformats.org/officeDocument/2006/relationships/hyperlink" Target="http://&#1101;&#1083;&#1077;&#1082;&#1090;&#1088;&#1086;-&#1084;&#1072;&#1088;&#1082;&#1077;&#1090;.&#1088;&#1092;/product/244465/kabel-audio-opticheskiy-toslink-toslink-spdif-d22mm-dlina-1m/" TargetMode="External"/><Relationship Id="rId_hyperlink_9859" Type="http://schemas.openxmlformats.org/officeDocument/2006/relationships/hyperlink" Target="http://&#1101;&#1083;&#1077;&#1082;&#1090;&#1088;&#1086;-&#1084;&#1072;&#1088;&#1082;&#1077;&#1090;.&#1088;&#1092;/product/244467/kabel-audio-opticheskiy-toslink-toslink-spdif-d22mm-dlina-2m/" TargetMode="External"/><Relationship Id="rId_hyperlink_9860" Type="http://schemas.openxmlformats.org/officeDocument/2006/relationships/hyperlink" Target="http://&#1101;&#1083;&#1077;&#1082;&#1090;&#1088;&#1086;-&#1084;&#1072;&#1088;&#1082;&#1077;&#1090;.&#1088;&#1092;/product/244468/kabel-audio-opticheskiy-toslink-toslink-spdif-d22mm-dlina-3m/" TargetMode="External"/><Relationship Id="rId_hyperlink_9861" Type="http://schemas.openxmlformats.org/officeDocument/2006/relationships/hyperlink" Target="http://&#1101;&#1083;&#1077;&#1082;&#1090;&#1088;&#1086;-&#1084;&#1072;&#1088;&#1082;&#1077;&#1090;.&#1088;&#1092;/product/251655/kabel-audio-opticheskiy-toslink-toslink-spdif-d6mm-dlina-1m/" TargetMode="External"/><Relationship Id="rId_hyperlink_9862" Type="http://schemas.openxmlformats.org/officeDocument/2006/relationships/hyperlink" Target="http://&#1101;&#1083;&#1077;&#1082;&#1090;&#1088;&#1086;-&#1084;&#1072;&#1088;&#1082;&#1077;&#1090;.&#1088;&#1092;/product/244417/audio-kabel-mikrofonnyy-xlr-f-gnezdo-jack-635-trs-15m-dream-style-au08/" TargetMode="External"/><Relationship Id="rId_hyperlink_9863" Type="http://schemas.openxmlformats.org/officeDocument/2006/relationships/hyperlink" Target="http://&#1101;&#1083;&#1077;&#1082;&#1090;&#1088;&#1086;-&#1084;&#1072;&#1088;&#1082;&#1077;&#1090;.&#1088;&#1092;/product/235684/audio-kabel-mikrofonnyy-xlr-f-gnezdo-jack-635-trs-3m-dream-style-au08/" TargetMode="External"/><Relationship Id="rId_hyperlink_9864" Type="http://schemas.openxmlformats.org/officeDocument/2006/relationships/hyperlink" Target="http://&#1101;&#1083;&#1077;&#1082;&#1090;&#1088;&#1086;-&#1084;&#1072;&#1088;&#1082;&#1077;&#1090;.&#1088;&#1092;/product/246160/audio-kabel-mikrofonnyy-xlr-f-gnezdo-jack-635-ts-mono-3m-dream-style-au06/" TargetMode="External"/><Relationship Id="rId_hyperlink_9865" Type="http://schemas.openxmlformats.org/officeDocument/2006/relationships/hyperlink" Target="http://&#1101;&#1083;&#1077;&#1082;&#1090;&#1088;&#1086;-&#1084;&#1072;&#1088;&#1082;&#1077;&#1090;.&#1088;&#1092;/product/245725/kabel-audio-63-jack-xlr-18m-premium-h255/" TargetMode="External"/><Relationship Id="rId_hyperlink_9866" Type="http://schemas.openxmlformats.org/officeDocument/2006/relationships/hyperlink" Target="http://&#1101;&#1083;&#1077;&#1082;&#1090;&#1088;&#1086;-&#1084;&#1072;&#1088;&#1082;&#1077;&#1090;.&#1088;&#1092;/product/239359/kabel-audio-63-jack-xlr-3pin-shteker-gnezdo-3m/" TargetMode="External"/><Relationship Id="rId_hyperlink_9867" Type="http://schemas.openxmlformats.org/officeDocument/2006/relationships/hyperlink" Target="http://&#1101;&#1083;&#1077;&#1082;&#1090;&#1088;&#1086;-&#1084;&#1072;&#1088;&#1082;&#1077;&#1090;.&#1088;&#1092;/product/245723/kabel-audio-xlr-3-pin-gnezdo-2-x-rca-shteker-18m-premium-h251/" TargetMode="External"/><Relationship Id="rId_hyperlink_9868" Type="http://schemas.openxmlformats.org/officeDocument/2006/relationships/hyperlink" Target="http://&#1101;&#1083;&#1077;&#1082;&#1090;&#1088;&#1086;-&#1084;&#1072;&#1088;&#1082;&#1077;&#1090;.&#1088;&#1092;/product/241026/kabel-audio-xlr-3pin-gnezdo-635-jack-2pin-mono-shteker-15m-elastichnyy/" TargetMode="External"/><Relationship Id="rId_hyperlink_9869" Type="http://schemas.openxmlformats.org/officeDocument/2006/relationships/hyperlink" Target="http://&#1101;&#1083;&#1077;&#1082;&#1090;&#1088;&#1086;-&#1084;&#1072;&#1088;&#1082;&#1077;&#1090;.&#1088;&#1092;/product/241027/kabel-audio-xlr-3pin-gnezdo-635-jack-2pin-mono-shteker-3m-elastichnyy/" TargetMode="External"/><Relationship Id="rId_hyperlink_9870" Type="http://schemas.openxmlformats.org/officeDocument/2006/relationships/hyperlink" Target="http://&#1101;&#1083;&#1077;&#1082;&#1090;&#1088;&#1086;-&#1084;&#1072;&#1088;&#1082;&#1077;&#1090;.&#1088;&#1092;/product/234611/kabel-audio-xlr-3pin-shteker-35-jack-stereo-15m/" TargetMode="External"/><Relationship Id="rId_hyperlink_9871" Type="http://schemas.openxmlformats.org/officeDocument/2006/relationships/hyperlink" Target="http://&#1101;&#1083;&#1077;&#1082;&#1090;&#1088;&#1086;-&#1084;&#1072;&#1088;&#1082;&#1077;&#1090;.&#1088;&#1092;/product/248694/kabel-audio-xlr-3pin-shteker-gnezdo-18m-chernyy-h254/" TargetMode="External"/><Relationship Id="rId_hyperlink_9872" Type="http://schemas.openxmlformats.org/officeDocument/2006/relationships/hyperlink" Target="http://&#1101;&#1083;&#1077;&#1082;&#1090;&#1088;&#1086;-&#1084;&#1072;&#1088;&#1082;&#1077;&#1090;.&#1088;&#1092;/product/241002/kabel-audio-xlr-3pin-shteker-gnezdo-15m-elastichnyy/" TargetMode="External"/><Relationship Id="rId_hyperlink_9873" Type="http://schemas.openxmlformats.org/officeDocument/2006/relationships/hyperlink" Target="http://&#1101;&#1083;&#1077;&#1082;&#1090;&#1088;&#1086;-&#1084;&#1072;&#1088;&#1082;&#1077;&#1090;.&#1088;&#1092;/product/234609/kabel-audio-xlr-3pin-shteker-gnezdo-3m-chernyy-h113/" TargetMode="External"/><Relationship Id="rId_hyperlink_9874" Type="http://schemas.openxmlformats.org/officeDocument/2006/relationships/hyperlink" Target="http://&#1101;&#1083;&#1077;&#1082;&#1090;&#1088;&#1086;-&#1084;&#1072;&#1088;&#1082;&#1077;&#1090;.&#1088;&#1092;/product/234603/kabel-audio-xlr-3pin-shteker-shteker-03m/" TargetMode="External"/><Relationship Id="rId_hyperlink_9875" Type="http://schemas.openxmlformats.org/officeDocument/2006/relationships/hyperlink" Target="http://&#1101;&#1083;&#1077;&#1082;&#1090;&#1088;&#1086;-&#1084;&#1072;&#1088;&#1082;&#1077;&#1090;.&#1088;&#1092;/product/245221/kabel-audio-premium-aux-jack-35mm-1f2m-razvetvlitel-300mm-h233/" TargetMode="External"/><Relationship Id="rId_hyperlink_9876" Type="http://schemas.openxmlformats.org/officeDocument/2006/relationships/hyperlink" Target="http://&#1101;&#1083;&#1077;&#1082;&#1090;&#1088;&#1086;-&#1084;&#1072;&#1088;&#1082;&#1077;&#1090;.&#1088;&#1092;/product/245222/kabel-audio-premium-h234-aux-jack-35mm-1m2f-razvetvlitel-200mm/" TargetMode="External"/><Relationship Id="rId_hyperlink_9877" Type="http://schemas.openxmlformats.org/officeDocument/2006/relationships/hyperlink" Target="http://&#1101;&#1083;&#1077;&#1082;&#1090;&#1088;&#1086;-&#1084;&#1072;&#1088;&#1082;&#1077;&#1090;.&#1088;&#1092;/product/226923/perehodnik-35-jack-2-x-35-plug-3rin-shteker-2-gnezda-dream-jd88/" TargetMode="External"/><Relationship Id="rId_hyperlink_9878" Type="http://schemas.openxmlformats.org/officeDocument/2006/relationships/hyperlink" Target="http://&#1101;&#1083;&#1077;&#1082;&#1090;&#1088;&#1086;-&#1084;&#1072;&#1088;&#1082;&#1077;&#1090;.&#1088;&#1092;/product/136656/perehodnik-35-jack-2-x-35-plug-3rin-shteker-2-gnezda-plastik-cn-1121-t-1730b-upak5sht/" TargetMode="External"/><Relationship Id="rId_hyperlink_9879" Type="http://schemas.openxmlformats.org/officeDocument/2006/relationships/hyperlink" Target="http://&#1101;&#1083;&#1077;&#1082;&#1090;&#1088;&#1086;-&#1084;&#1072;&#1088;&#1082;&#1077;&#1090;.&#1088;&#1092;/product/231051/perehodnik-35-jack-2-x-35-plug-3rin-shteker-2-gnezda-ax01-belyy/" TargetMode="External"/><Relationship Id="rId_hyperlink_9880" Type="http://schemas.openxmlformats.org/officeDocument/2006/relationships/hyperlink" Target="http://&#1101;&#1083;&#1077;&#1082;&#1090;&#1088;&#1086;-&#1084;&#1072;&#1088;&#1082;&#1077;&#1090;.&#1088;&#1092;/product/233834/perehodnik-35-jack-2-x-35-plug-02m/" TargetMode="External"/><Relationship Id="rId_hyperlink_9881" Type="http://schemas.openxmlformats.org/officeDocument/2006/relationships/hyperlink" Target="http://&#1101;&#1083;&#1077;&#1082;&#1090;&#1088;&#1086;-&#1084;&#1072;&#1088;&#1082;&#1077;&#1090;.&#1088;&#1092;/product/221163/perehodnik-35-jack-2-x-35-plug-4rin-shteker-2-gnezda-dream-jd459/" TargetMode="External"/><Relationship Id="rId_hyperlink_9882" Type="http://schemas.openxmlformats.org/officeDocument/2006/relationships/hyperlink" Target="http://&#1101;&#1083;&#1077;&#1082;&#1090;&#1088;&#1086;-&#1084;&#1072;&#1088;&#1082;&#1077;&#1090;.&#1088;&#1092;/product/235062/perehodnik-35-jack-2-x-35-plug-4rin-shteker-2-gnezda-dream-z1/" TargetMode="External"/><Relationship Id="rId_hyperlink_9883" Type="http://schemas.openxmlformats.org/officeDocument/2006/relationships/hyperlink" Target="http://&#1101;&#1083;&#1077;&#1082;&#1090;&#1088;&#1086;-&#1084;&#1072;&#1088;&#1082;&#1077;&#1090;.&#1088;&#1092;/product/223888/perehodnik-35-jack-2-x-35-plug-4rin-shteker-2-gnezda-ezra-ad04/" TargetMode="External"/><Relationship Id="rId_hyperlink_9884" Type="http://schemas.openxmlformats.org/officeDocument/2006/relationships/hyperlink" Target="http://&#1101;&#1083;&#1077;&#1082;&#1090;&#1088;&#1086;-&#1084;&#1072;&#1088;&#1082;&#1077;&#1090;.&#1088;&#1092;/product/221310/perehodnik-35-jack-2-x-35-plug-4rin-shteker-2-gnezda-kin-ky-148/" TargetMode="External"/><Relationship Id="rId_hyperlink_9885" Type="http://schemas.openxmlformats.org/officeDocument/2006/relationships/hyperlink" Target="http://&#1101;&#1083;&#1077;&#1082;&#1090;&#1088;&#1086;-&#1084;&#1072;&#1088;&#1082;&#1077;&#1090;.&#1088;&#1092;/product/244666/perehodnik-35-jack-2-x-35-plug-4rin-shteker-2-gnezda-kin-ky-148-zelenyy/" TargetMode="External"/><Relationship Id="rId_hyperlink_9886" Type="http://schemas.openxmlformats.org/officeDocument/2006/relationships/hyperlink" Target="http://&#1101;&#1083;&#1077;&#1082;&#1090;&#1088;&#1086;-&#1084;&#1072;&#1088;&#1082;&#1077;&#1090;.&#1088;&#1092;/product/244668/perehodnik-35-jack-2-x-35-plug-4rin-shteker-2-gnezda-kin-ky-148-krasnyy/" TargetMode="External"/><Relationship Id="rId_hyperlink_9887" Type="http://schemas.openxmlformats.org/officeDocument/2006/relationships/hyperlink" Target="http://&#1101;&#1083;&#1077;&#1082;&#1090;&#1088;&#1086;-&#1084;&#1072;&#1088;&#1082;&#1077;&#1090;.&#1088;&#1092;/product/244667/perehodnik-35-jack-2-x-35-plug-4rin-shteker-2-gnezda-kin-ky-148-siniy/" TargetMode="External"/><Relationship Id="rId_hyperlink_9888" Type="http://schemas.openxmlformats.org/officeDocument/2006/relationships/hyperlink" Target="http://&#1101;&#1083;&#1077;&#1082;&#1090;&#1088;&#1086;-&#1084;&#1072;&#1088;&#1082;&#1077;&#1090;.&#1088;&#1092;/product/234115/perehodnik-35-jack-2-x-35-plug-4rin-shteker-2-gnezda-kin-ky-67/" TargetMode="External"/><Relationship Id="rId_hyperlink_9889" Type="http://schemas.openxmlformats.org/officeDocument/2006/relationships/hyperlink" Target="http://&#1101;&#1083;&#1077;&#1082;&#1090;&#1088;&#1086;-&#1084;&#1072;&#1088;&#1082;&#1077;&#1090;.&#1088;&#1092;/product/231049/perehodnik-razvetvitel-jack-35-shteker-4pin-2-x-jack-35-gnezda-3pin-dlya-mikrofona-i-naushnikov-krzel-ky57-5/" TargetMode="External"/><Relationship Id="rId_hyperlink_9890" Type="http://schemas.openxmlformats.org/officeDocument/2006/relationships/hyperlink" Target="http://&#1101;&#1083;&#1077;&#1082;&#1090;&#1088;&#1086;-&#1084;&#1072;&#1088;&#1082;&#1077;&#1090;.&#1088;&#1092;/product/249665/perehodnik-razvetvitel-jack-35-shteker-4pin-2-x-jack-35-gnezda-3pin-dlya-mikrofona-i-naushnikov-krchern-ky57/" TargetMode="External"/><Relationship Id="rId_hyperlink_9891" Type="http://schemas.openxmlformats.org/officeDocument/2006/relationships/hyperlink" Target="http://&#1101;&#1083;&#1077;&#1082;&#1090;&#1088;&#1086;-&#1084;&#1072;&#1088;&#1082;&#1077;&#1090;.&#1088;&#1092;/product/231041/perehodnik-35-jack-2rca-plug-3pin-shteker-2-gnezda/" TargetMode="External"/><Relationship Id="rId_hyperlink_9892" Type="http://schemas.openxmlformats.org/officeDocument/2006/relationships/hyperlink" Target="http://&#1101;&#1083;&#1077;&#1082;&#1090;&#1088;&#1086;-&#1084;&#1072;&#1088;&#1082;&#1077;&#1090;.&#1088;&#1092;/product/136634/perehodnik-35-jack-2rca-plug-3pin-shteker-2-gnezda-plastik-dzhett-5/" TargetMode="External"/><Relationship Id="rId_hyperlink_9893" Type="http://schemas.openxmlformats.org/officeDocument/2006/relationships/hyperlink" Target="http://&#1101;&#1083;&#1077;&#1082;&#1090;&#1088;&#1086;-&#1084;&#1072;&#1088;&#1082;&#1077;&#1090;.&#1088;&#1092;/product/243529/perehodnik-35-jack-2rca-plug-4pin-shteker-2-gnezda-h17-2/" TargetMode="External"/><Relationship Id="rId_hyperlink_9894" Type="http://schemas.openxmlformats.org/officeDocument/2006/relationships/hyperlink" Target="http://&#1101;&#1083;&#1077;&#1082;&#1090;&#1088;&#1086;-&#1084;&#1072;&#1088;&#1082;&#1077;&#1090;.&#1088;&#1092;/product/243196/perehodnik-35-jack-2rca-plug-shteker-4pin-2-gnezda/" TargetMode="External"/><Relationship Id="rId_hyperlink_9895" Type="http://schemas.openxmlformats.org/officeDocument/2006/relationships/hyperlink" Target="http://&#1101;&#1083;&#1077;&#1082;&#1090;&#1088;&#1086;-&#1084;&#1072;&#1088;&#1082;&#1077;&#1090;.&#1088;&#1092;/product/231059/perehodnik-35-jack-3rca-plug-shteker-4pin-3-gnezda/" TargetMode="External"/><Relationship Id="rId_hyperlink_9896" Type="http://schemas.openxmlformats.org/officeDocument/2006/relationships/hyperlink" Target="http://&#1101;&#1083;&#1077;&#1082;&#1090;&#1088;&#1086;-&#1084;&#1072;&#1088;&#1082;&#1077;&#1090;.&#1088;&#1092;/product/153983/perehodnik-63-jack-2rca-plug-3pin-shteker-2-gnezda-plastik-cn-1116-upak5sht/" TargetMode="External"/><Relationship Id="rId_hyperlink_9897" Type="http://schemas.openxmlformats.org/officeDocument/2006/relationships/hyperlink" Target="http://&#1101;&#1083;&#1077;&#1082;&#1090;&#1088;&#1086;-&#1084;&#1072;&#1088;&#1082;&#1077;&#1090;.&#1088;&#1092;/product/153981/perehodnik-63-jack-rca-2pin-shteker-gnezdo-5/" TargetMode="External"/><Relationship Id="rId_hyperlink_9898" Type="http://schemas.openxmlformats.org/officeDocument/2006/relationships/hyperlink" Target="http://&#1101;&#1083;&#1077;&#1082;&#1090;&#1088;&#1086;-&#1084;&#1072;&#1088;&#1082;&#1077;&#1090;.&#1088;&#1092;/product/235284/audiokonverter-dream-b3/" TargetMode="External"/><Relationship Id="rId_hyperlink_9899" Type="http://schemas.openxmlformats.org/officeDocument/2006/relationships/hyperlink" Target="http://&#1101;&#1083;&#1077;&#1082;&#1090;&#1088;&#1086;-&#1084;&#1072;&#1088;&#1082;&#1077;&#1090;.&#1088;&#1092;/product/236977/perehodnik-35-jack-35-plug-3pin-shteker-gnezdo-stereo-metall-5/" TargetMode="External"/><Relationship Id="rId_hyperlink_9900" Type="http://schemas.openxmlformats.org/officeDocument/2006/relationships/hyperlink" Target="http://&#1101;&#1083;&#1077;&#1082;&#1090;&#1088;&#1086;-&#1084;&#1072;&#1088;&#1082;&#1077;&#1090;.&#1088;&#1092;/product/130812/perehodnik-35-jack-35-plug-3rin-shteker-gnezdo-stereo-plastik/" TargetMode="External"/><Relationship Id="rId_hyperlink_9901" Type="http://schemas.openxmlformats.org/officeDocument/2006/relationships/hyperlink" Target="http://&#1101;&#1083;&#1077;&#1082;&#1090;&#1088;&#1086;-&#1084;&#1072;&#1088;&#1082;&#1077;&#1090;.&#1088;&#1092;/product/230719/perehodnik-35-jack-63-plug-2pin-shteker-gnezdo-perfeo-a7024/" TargetMode="External"/><Relationship Id="rId_hyperlink_9902" Type="http://schemas.openxmlformats.org/officeDocument/2006/relationships/hyperlink" Target="http://&#1101;&#1083;&#1077;&#1082;&#1090;&#1088;&#1086;-&#1084;&#1072;&#1088;&#1082;&#1077;&#1090;.&#1088;&#1092;/product/166593/perehodnik-35-jack-63-plug-3pin-shteker-gnezdo-stereo-metall/" TargetMode="External"/><Relationship Id="rId_hyperlink_9903" Type="http://schemas.openxmlformats.org/officeDocument/2006/relationships/hyperlink" Target="http://&#1101;&#1083;&#1077;&#1082;&#1090;&#1088;&#1086;-&#1084;&#1072;&#1088;&#1082;&#1077;&#1090;.&#1088;&#1092;/product/130811/perehodnik-35-jack-63-plug-3pin-shteker-gnezdo-stereo-plastik-5/" TargetMode="External"/><Relationship Id="rId_hyperlink_9904" Type="http://schemas.openxmlformats.org/officeDocument/2006/relationships/hyperlink" Target="http://&#1101;&#1083;&#1077;&#1082;&#1090;&#1088;&#1086;-&#1084;&#1072;&#1088;&#1082;&#1077;&#1090;.&#1088;&#1092;/product/136654/perehodnik-35-jack-63-plug-t-1791b-zoloto/" TargetMode="External"/><Relationship Id="rId_hyperlink_9905" Type="http://schemas.openxmlformats.org/officeDocument/2006/relationships/hyperlink" Target="http://&#1101;&#1083;&#1077;&#1082;&#1090;&#1088;&#1086;-&#1084;&#1072;&#1088;&#1082;&#1077;&#1090;.&#1088;&#1092;/product/148924/perehodnik-35-plug-2-x-35-jack-gnezdo-2-shtekera-perfeo-dlya-avianaushnikov/" TargetMode="External"/><Relationship Id="rId_hyperlink_9906" Type="http://schemas.openxmlformats.org/officeDocument/2006/relationships/hyperlink" Target="http://&#1101;&#1083;&#1077;&#1082;&#1090;&#1088;&#1086;-&#1084;&#1072;&#1088;&#1082;&#1077;&#1090;.&#1088;&#1092;/product/233027/perehodnik-63-jack-35-plug-3pin-shteker-gnezdo-metall-gold/" TargetMode="External"/><Relationship Id="rId_hyperlink_9907" Type="http://schemas.openxmlformats.org/officeDocument/2006/relationships/hyperlink" Target="http://&#1101;&#1083;&#1077;&#1082;&#1090;&#1088;&#1086;-&#1084;&#1072;&#1088;&#1082;&#1077;&#1090;.&#1088;&#1092;/product/136658/perehodnik-63-jack-35-plug-3pin-shteker-gnezdo-plastik-5/" TargetMode="External"/><Relationship Id="rId_hyperlink_9908" Type="http://schemas.openxmlformats.org/officeDocument/2006/relationships/hyperlink" Target="http://&#1101;&#1083;&#1077;&#1082;&#1090;&#1088;&#1086;-&#1084;&#1072;&#1088;&#1082;&#1077;&#1090;.&#1088;&#1092;/product/243106/perehodnik-jack-63-ts-2pin-rca-gnezdo-shteker-5/" TargetMode="External"/><Relationship Id="rId_hyperlink_9909" Type="http://schemas.openxmlformats.org/officeDocument/2006/relationships/hyperlink" Target="http://&#1101;&#1083;&#1077;&#1082;&#1090;&#1088;&#1086;-&#1084;&#1072;&#1088;&#1082;&#1077;&#1090;.&#1088;&#1092;/product/243373/perehodnik-jack-63-ts-2pin-rca-shteker-gnezdo/" TargetMode="External"/><Relationship Id="rId_hyperlink_9910" Type="http://schemas.openxmlformats.org/officeDocument/2006/relationships/hyperlink" Target="http://&#1101;&#1083;&#1077;&#1082;&#1090;&#1088;&#1086;-&#1084;&#1072;&#1088;&#1082;&#1077;&#1090;.&#1088;&#1092;/product/238188/kabel-displayport-displayport-shteker-shteker-1m-style-hd83/" TargetMode="External"/><Relationship Id="rId_hyperlink_9911" Type="http://schemas.openxmlformats.org/officeDocument/2006/relationships/hyperlink" Target="http://&#1101;&#1083;&#1077;&#1082;&#1090;&#1088;&#1086;-&#1084;&#1072;&#1088;&#1082;&#1077;&#1090;.&#1088;&#1092;/product/238801/kabel-displayport-displayport-shteker-shteker-4k-15m/" TargetMode="External"/><Relationship Id="rId_hyperlink_9912" Type="http://schemas.openxmlformats.org/officeDocument/2006/relationships/hyperlink" Target="http://&#1101;&#1083;&#1077;&#1082;&#1090;&#1088;&#1086;-&#1084;&#1072;&#1088;&#1082;&#1077;&#1090;.&#1088;&#1092;/product/238802/kabel-displayport-displayport-shteker-shteker-4k-3m/" TargetMode="External"/><Relationship Id="rId_hyperlink_9913" Type="http://schemas.openxmlformats.org/officeDocument/2006/relationships/hyperlink" Target="http://&#1101;&#1083;&#1077;&#1082;&#1090;&#1088;&#1086;-&#1084;&#1072;&#1088;&#1082;&#1077;&#1090;.&#1088;&#1092;/product/238803/kabel-displayport-displayport-shteker-shteker-4k-5m/" TargetMode="External"/><Relationship Id="rId_hyperlink_9914" Type="http://schemas.openxmlformats.org/officeDocument/2006/relationships/hyperlink" Target="http://&#1101;&#1083;&#1077;&#1082;&#1090;&#1088;&#1086;-&#1084;&#1072;&#1088;&#1082;&#1077;&#1090;.&#1088;&#1092;/product/246517/kabel-displayport-displayport-shteker-shteker-8k-5m/" TargetMode="External"/><Relationship Id="rId_hyperlink_9915" Type="http://schemas.openxmlformats.org/officeDocument/2006/relationships/hyperlink" Target="http://&#1101;&#1083;&#1077;&#1082;&#1090;&#1088;&#1086;-&#1084;&#1072;&#1088;&#1082;&#1077;&#1090;.&#1088;&#1092;/product/231421/kabel-displayport-hdmi-shteker-shteker-99/" TargetMode="External"/><Relationship Id="rId_hyperlink_9916" Type="http://schemas.openxmlformats.org/officeDocument/2006/relationships/hyperlink" Target="http://&#1101;&#1083;&#1077;&#1082;&#1090;&#1088;&#1086;-&#1084;&#1072;&#1088;&#1082;&#1077;&#1090;.&#1088;&#1092;/product/228303/kabel-perehodnik-displayport-hdmi-shteker-shteker-18m-telecom-ta494/" TargetMode="External"/><Relationship Id="rId_hyperlink_9917" Type="http://schemas.openxmlformats.org/officeDocument/2006/relationships/hyperlink" Target="http://&#1101;&#1083;&#1077;&#1082;&#1090;&#1088;&#1086;-&#1084;&#1072;&#1088;&#1082;&#1077;&#1090;.&#1088;&#1092;/product/125562/kabel-perehodnik-displayport-vga-shteker-shteker-1m-ot-avw45/" TargetMode="External"/><Relationship Id="rId_hyperlink_9918" Type="http://schemas.openxmlformats.org/officeDocument/2006/relationships/hyperlink" Target="http://&#1101;&#1083;&#1077;&#1082;&#1090;&#1088;&#1086;-&#1084;&#1072;&#1088;&#1082;&#1077;&#1090;.&#1088;&#1092;/product/125561/kabel-perehodnik-displayport-vga-shteker-shteker-1m-ot-avw46/" TargetMode="External"/><Relationship Id="rId_hyperlink_9919" Type="http://schemas.openxmlformats.org/officeDocument/2006/relationships/hyperlink" Target="http://&#1101;&#1083;&#1077;&#1082;&#1090;&#1088;&#1086;-&#1084;&#1072;&#1088;&#1082;&#1077;&#1090;.&#1088;&#1092;/product/228307/kabel-perehodnik-minidisplayport-hdmi-18m-shteker-shteker-telecomta695/" TargetMode="External"/><Relationship Id="rId_hyperlink_9920" Type="http://schemas.openxmlformats.org/officeDocument/2006/relationships/hyperlink" Target="http://&#1101;&#1083;&#1077;&#1082;&#1090;&#1088;&#1086;-&#1084;&#1072;&#1088;&#1082;&#1077;&#1090;.&#1088;&#1092;/product/173350/kabel-dvi-i-dual-vga-15m-ot-avw03/" TargetMode="External"/><Relationship Id="rId_hyperlink_9921" Type="http://schemas.openxmlformats.org/officeDocument/2006/relationships/hyperlink" Target="http://&#1101;&#1083;&#1077;&#1082;&#1090;&#1088;&#1086;-&#1084;&#1072;&#1088;&#1082;&#1077;&#1090;.&#1088;&#1092;/product/148286/kabel-dvi-dvi-2m-ts-3115-ot-avw01/" TargetMode="External"/><Relationship Id="rId_hyperlink_9922" Type="http://schemas.openxmlformats.org/officeDocument/2006/relationships/hyperlink" Target="http://&#1101;&#1083;&#1077;&#1082;&#1090;&#1088;&#1086;-&#1084;&#1072;&#1088;&#1082;&#1077;&#1090;.&#1088;&#1092;/product/227997/kabel-dvi-dsingle-hdmi-shteker-shteker-dialog-hc-a1750-cv-0550-5-m/" TargetMode="External"/><Relationship Id="rId_hyperlink_9923" Type="http://schemas.openxmlformats.org/officeDocument/2006/relationships/hyperlink" Target="http://&#1101;&#1083;&#1077;&#1082;&#1090;&#1088;&#1086;-&#1084;&#1072;&#1088;&#1082;&#1077;&#1090;.&#1088;&#1092;/product/240965/kabel-audiovideo-hdmi-dvi-d-mm-3m-v-opletke/" TargetMode="External"/><Relationship Id="rId_hyperlink_9924" Type="http://schemas.openxmlformats.org/officeDocument/2006/relationships/hyperlink" Target="http://&#1101;&#1083;&#1077;&#1082;&#1090;&#1088;&#1086;-&#1084;&#1072;&#1088;&#1082;&#1077;&#1090;.&#1088;&#1092;/product/244676/kabel-audiovideo-hdmi-dvi-d-mm-5m-v-opletke/" TargetMode="External"/><Relationship Id="rId_hyperlink_9925" Type="http://schemas.openxmlformats.org/officeDocument/2006/relationships/hyperlink" Target="http://&#1101;&#1083;&#1077;&#1082;&#1090;&#1088;&#1086;-&#1084;&#1072;&#1088;&#1082;&#1077;&#1090;.&#1088;&#1092;/product/235866/kabel-hdmi-dvi-shteker-shteker-2m-s4-1920x1080/" TargetMode="External"/><Relationship Id="rId_hyperlink_9926" Type="http://schemas.openxmlformats.org/officeDocument/2006/relationships/hyperlink" Target="http://&#1101;&#1083;&#1077;&#1082;&#1090;&#1088;&#1086;-&#1084;&#1072;&#1088;&#1082;&#1077;&#1090;.&#1088;&#1092;/product/240345/kabel-audiovideo-dvi-d-hdmi-shteker-shteker-15m-v-opletke/" TargetMode="External"/><Relationship Id="rId_hyperlink_9927" Type="http://schemas.openxmlformats.org/officeDocument/2006/relationships/hyperlink" Target="http://&#1101;&#1083;&#1077;&#1082;&#1090;&#1088;&#1086;-&#1084;&#1072;&#1088;&#1082;&#1077;&#1090;.&#1088;&#1092;/product/250934/kabel-audiovideo-hdmi-hdmi-05m-energy-power-rezinovyy-v-pakete/" TargetMode="External"/><Relationship Id="rId_hyperlink_9928" Type="http://schemas.openxmlformats.org/officeDocument/2006/relationships/hyperlink" Target="http://&#1101;&#1083;&#1077;&#1082;&#1090;&#1088;&#1086;-&#1084;&#1072;&#1088;&#1082;&#1077;&#1090;.&#1088;&#1092;/product/228897/kabel-audiovideo-hdmi-hdmi-075m/" TargetMode="External"/><Relationship Id="rId_hyperlink_9929" Type="http://schemas.openxmlformats.org/officeDocument/2006/relationships/hyperlink" Target="http://&#1101;&#1083;&#1077;&#1082;&#1090;&#1088;&#1086;-&#1084;&#1072;&#1088;&#1082;&#1077;&#1090;.&#1088;&#1092;/product/248942/kabel-audiovideo-hdmi-hdmi-1-m-energy-power-2k4k191-rezinovyy-metall-shteker-v-pakete/" TargetMode="External"/><Relationship Id="rId_hyperlink_9930" Type="http://schemas.openxmlformats.org/officeDocument/2006/relationships/hyperlink" Target="http://&#1101;&#1083;&#1077;&#1082;&#1090;&#1088;&#1086;-&#1084;&#1072;&#1088;&#1082;&#1077;&#1090;.&#1088;&#1092;/product/245683/kabel-audiovideo-hdmi-hdmi-15m-matopletka-ep/" TargetMode="External"/><Relationship Id="rId_hyperlink_9931" Type="http://schemas.openxmlformats.org/officeDocument/2006/relationships/hyperlink" Target="http://&#1101;&#1083;&#1077;&#1082;&#1090;&#1088;&#1086;-&#1084;&#1072;&#1088;&#1082;&#1077;&#1090;.&#1088;&#1092;/product/177076/kabel-audiovideo-hdmi-hdmi-15m-chernyy/" TargetMode="External"/><Relationship Id="rId_hyperlink_9932" Type="http://schemas.openxmlformats.org/officeDocument/2006/relationships/hyperlink" Target="http://&#1101;&#1083;&#1077;&#1082;&#1090;&#1088;&#1086;-&#1084;&#1072;&#1088;&#1082;&#1077;&#1090;.&#1088;&#1092;/product/250150/kabel-audiovideo-hdmi-hdmi-15-m-energy-power-2k4k191-rezinovyy-metall-shteker/" TargetMode="External"/><Relationship Id="rId_hyperlink_9933" Type="http://schemas.openxmlformats.org/officeDocument/2006/relationships/hyperlink" Target="http://&#1101;&#1083;&#1077;&#1082;&#1090;&#1088;&#1086;-&#1084;&#1072;&#1088;&#1082;&#1077;&#1090;.&#1088;&#1092;/product/250932/kabel-audiovideo-hdmi-hdmi-15-m-energy-power-rezinovyy-v-pakete/" TargetMode="External"/><Relationship Id="rId_hyperlink_9934" Type="http://schemas.openxmlformats.org/officeDocument/2006/relationships/hyperlink" Target="http://&#1101;&#1083;&#1077;&#1082;&#1090;&#1088;&#1086;-&#1084;&#1072;&#1088;&#1082;&#1077;&#1090;.&#1088;&#1092;/product/239827/kabel-audiovideo-hdmi-hdmi-15m-opletka-ep/" TargetMode="External"/><Relationship Id="rId_hyperlink_9935" Type="http://schemas.openxmlformats.org/officeDocument/2006/relationships/hyperlink" Target="http://&#1101;&#1083;&#1077;&#1082;&#1090;&#1088;&#1086;-&#1084;&#1072;&#1088;&#1082;&#1077;&#1090;.&#1088;&#1092;/product/233397/kabel-audiovideo-hdmi-hdmi-1m/" TargetMode="External"/><Relationship Id="rId_hyperlink_9936" Type="http://schemas.openxmlformats.org/officeDocument/2006/relationships/hyperlink" Target="http://&#1101;&#1083;&#1077;&#1082;&#1090;&#1088;&#1086;-&#1084;&#1072;&#1088;&#1082;&#1077;&#1090;.&#1088;&#1092;/product/250933/kabel-audiovideo-hdmi-hdmi-1m-energy-power-rezinovyy-v-pakete/" TargetMode="External"/><Relationship Id="rId_hyperlink_9937" Type="http://schemas.openxmlformats.org/officeDocument/2006/relationships/hyperlink" Target="http://&#1101;&#1083;&#1077;&#1082;&#1090;&#1088;&#1086;-&#1084;&#1072;&#1088;&#1082;&#1077;&#1090;.&#1088;&#1092;/product/246898/kabel-audiovideo-hdmi-hdmi-20m-h215-ccs-v-opletke/" TargetMode="External"/><Relationship Id="rId_hyperlink_9938" Type="http://schemas.openxmlformats.org/officeDocument/2006/relationships/hyperlink" Target="http://&#1101;&#1083;&#1077;&#1082;&#1090;&#1088;&#1086;-&#1084;&#1072;&#1088;&#1082;&#1077;&#1090;.&#1088;&#1092;/product/236172/kabel-audiovideo-hdmi-hdmi-25m/" TargetMode="External"/><Relationship Id="rId_hyperlink_9939" Type="http://schemas.openxmlformats.org/officeDocument/2006/relationships/hyperlink" Target="http://&#1101;&#1083;&#1077;&#1082;&#1090;&#1088;&#1086;-&#1084;&#1072;&#1088;&#1082;&#1077;&#1090;.&#1088;&#1092;/product/171372/kabel-audiovideo-hdmi-hdmi-2m-20v-sh-162-ot-avw09/" TargetMode="External"/><Relationship Id="rId_hyperlink_9940" Type="http://schemas.openxmlformats.org/officeDocument/2006/relationships/hyperlink" Target="http://&#1101;&#1083;&#1077;&#1082;&#1090;&#1088;&#1086;-&#1084;&#1072;&#1088;&#1082;&#1077;&#1090;.&#1088;&#1092;/product/250662/kabel-audiovideo-hdmi-hdmi-30-m-energy-power-2k4k191-rezinovyy-metall-shteker-v-pakete/" TargetMode="External"/><Relationship Id="rId_hyperlink_9941" Type="http://schemas.openxmlformats.org/officeDocument/2006/relationships/hyperlink" Target="http://&#1101;&#1083;&#1077;&#1082;&#1090;&#1088;&#1086;-&#1084;&#1072;&#1088;&#1082;&#1077;&#1090;.&#1088;&#1092;/product/236173/kabel-audiovideo-hdmi-hdmi-30m/" TargetMode="External"/><Relationship Id="rId_hyperlink_9942" Type="http://schemas.openxmlformats.org/officeDocument/2006/relationships/hyperlink" Target="http://&#1101;&#1083;&#1077;&#1082;&#1090;&#1088;&#1086;-&#1084;&#1072;&#1088;&#1082;&#1077;&#1090;.&#1088;&#1092;/product/144017/kabel-audiovideo-hdmi-hdmi-3m/" TargetMode="External"/><Relationship Id="rId_hyperlink_9943" Type="http://schemas.openxmlformats.org/officeDocument/2006/relationships/hyperlink" Target="http://&#1101;&#1083;&#1077;&#1082;&#1090;&#1088;&#1086;-&#1084;&#1072;&#1088;&#1082;&#1077;&#1090;.&#1088;&#1092;/product/177077/kabel-audiovideo-hdmi-hdmi-3m-energy-power-rezinovyy-v-pakete/" TargetMode="External"/><Relationship Id="rId_hyperlink_9944" Type="http://schemas.openxmlformats.org/officeDocument/2006/relationships/hyperlink" Target="http://&#1101;&#1083;&#1077;&#1082;&#1090;&#1088;&#1086;-&#1084;&#1072;&#1088;&#1082;&#1077;&#1090;.&#1088;&#1092;/product/176808/kabel-audiovideo-hdmi-hdmi-5m-matopletka-ep/" TargetMode="External"/><Relationship Id="rId_hyperlink_9945" Type="http://schemas.openxmlformats.org/officeDocument/2006/relationships/hyperlink" Target="http://&#1101;&#1083;&#1077;&#1082;&#1090;&#1088;&#1086;-&#1084;&#1072;&#1088;&#1082;&#1077;&#1090;.&#1088;&#1092;/product/177078/kabel-audiovideo-hdmi-hdmi-5m-chernyy/" TargetMode="External"/><Relationship Id="rId_hyperlink_9946" Type="http://schemas.openxmlformats.org/officeDocument/2006/relationships/hyperlink" Target="http://&#1101;&#1083;&#1077;&#1082;&#1090;&#1088;&#1086;-&#1084;&#1072;&#1088;&#1082;&#1077;&#1090;.&#1088;&#1092;/product/233813/kabel-audiovideo-hdmi-hdmi-flat-ploskiy-5m/" TargetMode="External"/><Relationship Id="rId_hyperlink_9947" Type="http://schemas.openxmlformats.org/officeDocument/2006/relationships/hyperlink" Target="http://&#1101;&#1083;&#1077;&#1082;&#1090;&#1088;&#1086;-&#1084;&#1072;&#1088;&#1082;&#1077;&#1090;.&#1088;&#1092;/product/249894/kabel-audiovideo-hdmi-hdmi-h213-ccs-10m-v-opletke/" TargetMode="External"/><Relationship Id="rId_hyperlink_9948" Type="http://schemas.openxmlformats.org/officeDocument/2006/relationships/hyperlink" Target="http://&#1101;&#1083;&#1077;&#1082;&#1090;&#1088;&#1086;-&#1084;&#1072;&#1088;&#1082;&#1077;&#1090;.&#1088;&#1092;/product/248224/kabel-audiovideo-hdmi-hdmi-hdtv-20-4k-versiya-20-15m-h222/" TargetMode="External"/><Relationship Id="rId_hyperlink_9949" Type="http://schemas.openxmlformats.org/officeDocument/2006/relationships/hyperlink" Target="http://&#1101;&#1083;&#1077;&#1082;&#1090;&#1088;&#1086;-&#1084;&#1072;&#1088;&#1082;&#1077;&#1090;.&#1088;&#1092;/product/248693/kabel-audiovideo-hdmi-hdmi-hdtv-20-4k-versiya-20-20m-h223/" TargetMode="External"/><Relationship Id="rId_hyperlink_9950" Type="http://schemas.openxmlformats.org/officeDocument/2006/relationships/hyperlink" Target="http://&#1101;&#1083;&#1077;&#1082;&#1090;&#1088;&#1086;-&#1084;&#1072;&#1088;&#1082;&#1077;&#1090;.&#1088;&#1092;/product/239892/kabel-audiovideo-hdmi-hdmi-hdtv-20-4k-versiya-20-3m-ep/" TargetMode="External"/><Relationship Id="rId_hyperlink_9951" Type="http://schemas.openxmlformats.org/officeDocument/2006/relationships/hyperlink" Target="http://&#1101;&#1083;&#1077;&#1082;&#1090;&#1088;&#1086;-&#1084;&#1072;&#1088;&#1082;&#1077;&#1090;.&#1088;&#1092;/product/239893/kabel-audiovideo-hdmi-hdmi-hdtv-20-4k-versiya-20-5m-ep/" TargetMode="External"/><Relationship Id="rId_hyperlink_9952" Type="http://schemas.openxmlformats.org/officeDocument/2006/relationships/hyperlink" Target="http://&#1101;&#1083;&#1077;&#1082;&#1090;&#1088;&#1086;-&#1084;&#1072;&#1088;&#1082;&#1077;&#1090;.&#1088;&#1092;/product/233402/kabel-audiovideo-hdmi-hdmi-mrm-power-20m-opletka/" TargetMode="External"/><Relationship Id="rId_hyperlink_9953" Type="http://schemas.openxmlformats.org/officeDocument/2006/relationships/hyperlink" Target="http://&#1101;&#1083;&#1077;&#1082;&#1090;&#1088;&#1086;-&#1084;&#1072;&#1088;&#1082;&#1077;&#1090;.&#1088;&#1092;/product/223536/kabel-audiovideo-hdmi-hdmi-mrm-power-25m-14v-opletka/" TargetMode="External"/><Relationship Id="rId_hyperlink_9954" Type="http://schemas.openxmlformats.org/officeDocument/2006/relationships/hyperlink" Target="http://&#1101;&#1083;&#1077;&#1082;&#1090;&#1088;&#1086;-&#1084;&#1072;&#1088;&#1082;&#1077;&#1090;.&#1088;&#1092;/product/223537/kabel-audiovideo-hdmi-hdmi-mrm-power-30m-14v-opletka/" TargetMode="External"/><Relationship Id="rId_hyperlink_9955" Type="http://schemas.openxmlformats.org/officeDocument/2006/relationships/hyperlink" Target="http://&#1101;&#1083;&#1077;&#1082;&#1090;&#1088;&#1086;-&#1084;&#1072;&#1088;&#1082;&#1077;&#1090;.&#1088;&#1092;/product/234163/kabel-audiovideo-hdmi-hdmi-dzhett-07m/" TargetMode="External"/><Relationship Id="rId_hyperlink_9956" Type="http://schemas.openxmlformats.org/officeDocument/2006/relationships/hyperlink" Target="http://&#1101;&#1083;&#1077;&#1082;&#1090;&#1088;&#1086;-&#1084;&#1072;&#1088;&#1082;&#1077;&#1090;.&#1088;&#1092;/product/159078/kabel-audiovideo-hdmi-hdmi-dzhett-15m/" TargetMode="External"/><Relationship Id="rId_hyperlink_9957" Type="http://schemas.openxmlformats.org/officeDocument/2006/relationships/hyperlink" Target="http://&#1101;&#1083;&#1077;&#1082;&#1090;&#1088;&#1086;-&#1084;&#1072;&#1088;&#1082;&#1077;&#1090;.&#1088;&#1092;/product/145848/kabel-audiovideo-hdmi-hdmi-dzhett-1m/" TargetMode="External"/><Relationship Id="rId_hyperlink_9958" Type="http://schemas.openxmlformats.org/officeDocument/2006/relationships/hyperlink" Target="http://&#1101;&#1083;&#1077;&#1082;&#1090;&#1088;&#1086;-&#1084;&#1072;&#1088;&#1082;&#1077;&#1090;.&#1088;&#1092;/product/129842/kabel-audiovideo-hdmi-hdmi-dzhett-2m/" TargetMode="External"/><Relationship Id="rId_hyperlink_9959" Type="http://schemas.openxmlformats.org/officeDocument/2006/relationships/hyperlink" Target="http://&#1101;&#1083;&#1077;&#1082;&#1090;&#1088;&#1086;-&#1084;&#1072;&#1088;&#1082;&#1077;&#1090;.&#1088;&#1092;/product/178511/kabel-audiovideo-hdmi-hdmi-dzhett-3m/" TargetMode="External"/><Relationship Id="rId_hyperlink_9960" Type="http://schemas.openxmlformats.org/officeDocument/2006/relationships/hyperlink" Target="http://&#1101;&#1083;&#1077;&#1082;&#1090;&#1088;&#1086;-&#1084;&#1072;&#1088;&#1082;&#1077;&#1090;.&#1088;&#1092;/product/129844/kabel-audiovideo-hdmi-hdmi-dzhett-5m/" TargetMode="External"/><Relationship Id="rId_hyperlink_9961" Type="http://schemas.openxmlformats.org/officeDocument/2006/relationships/hyperlink" Target="http://&#1101;&#1083;&#1077;&#1082;&#1090;&#1088;&#1086;-&#1084;&#1072;&#1088;&#1082;&#1077;&#1090;.&#1088;&#1092;/product/225128/kabel-audiovideo-hdmi-hdmi-dzhett-dlya-ultra-hd-4k-8k-60hz-high-speed-versiya-20-15m/" TargetMode="External"/><Relationship Id="rId_hyperlink_9962" Type="http://schemas.openxmlformats.org/officeDocument/2006/relationships/hyperlink" Target="http://&#1101;&#1083;&#1077;&#1082;&#1090;&#1088;&#1086;-&#1084;&#1072;&#1088;&#1082;&#1077;&#1090;.&#1088;&#1092;/product/225129/kabel-audiovideo-hdmi-hdmi-dzhett-dlya-ultra-hd-4k-8k-60hz-high-speed-versiya-20-2m/" TargetMode="External"/><Relationship Id="rId_hyperlink_9963" Type="http://schemas.openxmlformats.org/officeDocument/2006/relationships/hyperlink" Target="http://&#1101;&#1083;&#1077;&#1082;&#1090;&#1088;&#1086;-&#1084;&#1072;&#1088;&#1082;&#1077;&#1090;.&#1088;&#1092;/product/230795/kabel-audiovideo-hdmi-hdmi-dzhett-dlya-ultra-hd-4k-8k-60hz-high-speed-versiya-20-3m/" TargetMode="External"/><Relationship Id="rId_hyperlink_9964" Type="http://schemas.openxmlformats.org/officeDocument/2006/relationships/hyperlink" Target="http://&#1101;&#1083;&#1077;&#1082;&#1090;&#1088;&#1086;-&#1084;&#1072;&#1088;&#1082;&#1077;&#1090;.&#1088;&#1092;/product/129930/kabel-audiovideo-hdmi-hdmi-dzhett-uglovoy-15m/" TargetMode="External"/><Relationship Id="rId_hyperlink_9965" Type="http://schemas.openxmlformats.org/officeDocument/2006/relationships/hyperlink" Target="http://&#1101;&#1083;&#1077;&#1082;&#1090;&#1088;&#1086;-&#1084;&#1072;&#1088;&#1082;&#1077;&#1090;.&#1088;&#1092;/product/129837/kabel-audiovideo-hdmi-hdmi-dzhett-uglovoy-3m/" TargetMode="External"/><Relationship Id="rId_hyperlink_9966" Type="http://schemas.openxmlformats.org/officeDocument/2006/relationships/hyperlink" Target="http://&#1101;&#1083;&#1077;&#1082;&#1090;&#1088;&#1086;-&#1084;&#1072;&#1088;&#1082;&#1077;&#1090;.&#1088;&#1092;/product/164779/kabel-audiovideo-hdmi-micro-hdmi-15m-ot-avw15/" TargetMode="External"/><Relationship Id="rId_hyperlink_9967" Type="http://schemas.openxmlformats.org/officeDocument/2006/relationships/hyperlink" Target="http://&#1101;&#1083;&#1077;&#1082;&#1090;&#1088;&#1086;-&#1084;&#1072;&#1088;&#1082;&#1077;&#1090;.&#1088;&#1092;/product/244340/kabel-audiovideo-hdmi-micro-hdmi-15m-chernyy-h134/" TargetMode="External"/><Relationship Id="rId_hyperlink_9968" Type="http://schemas.openxmlformats.org/officeDocument/2006/relationships/hyperlink" Target="http://&#1101;&#1083;&#1077;&#1082;&#1090;&#1088;&#1086;-&#1084;&#1072;&#1088;&#1082;&#1077;&#1090;.&#1088;&#1092;/product/175443/kabel-audiovideo-hdmi-microhdmi-defender-8cm/" TargetMode="External"/><Relationship Id="rId_hyperlink_9969" Type="http://schemas.openxmlformats.org/officeDocument/2006/relationships/hyperlink" Target="http://&#1101;&#1083;&#1077;&#1082;&#1090;&#1088;&#1086;-&#1084;&#1072;&#1088;&#1082;&#1077;&#1090;.&#1088;&#1092;/product/232273/kabel-audiovideo-hdmi-microhdmi-dialog-hc-a0410-1m/" TargetMode="External"/><Relationship Id="rId_hyperlink_9970" Type="http://schemas.openxmlformats.org/officeDocument/2006/relationships/hyperlink" Target="http://&#1101;&#1083;&#1077;&#1082;&#1090;&#1088;&#1086;-&#1084;&#1072;&#1088;&#1082;&#1077;&#1090;.&#1088;&#1092;/product/129839/kabel-audiovideo-hdmi-microhdmi-dzhett-3m/" TargetMode="External"/><Relationship Id="rId_hyperlink_9971" Type="http://schemas.openxmlformats.org/officeDocument/2006/relationships/hyperlink" Target="http://&#1101;&#1083;&#1077;&#1082;&#1090;&#1088;&#1086;-&#1084;&#1072;&#1088;&#1082;&#1077;&#1090;.&#1088;&#1092;/product/231154/kabel-audiovideo-hdmi-minihdmi-dialog-hc-a1418-18m/" TargetMode="External"/><Relationship Id="rId_hyperlink_9972" Type="http://schemas.openxmlformats.org/officeDocument/2006/relationships/hyperlink" Target="http://&#1101;&#1083;&#1077;&#1082;&#1090;&#1088;&#1086;-&#1084;&#1072;&#1088;&#1082;&#1077;&#1090;.&#1088;&#1092;/product/129841/kabel-audiovideo-hdmi-minihdmi-dzhett-3m/" TargetMode="External"/><Relationship Id="rId_hyperlink_9973" Type="http://schemas.openxmlformats.org/officeDocument/2006/relationships/hyperlink" Target="http://&#1101;&#1083;&#1077;&#1082;&#1090;&#1088;&#1086;-&#1084;&#1072;&#1088;&#1082;&#1077;&#1090;.&#1088;&#1092;/product/238279/kabel-audiovideo-udlinitel-n204-hdmi-hdmi-1m-gnezdo-shteker/" TargetMode="External"/><Relationship Id="rId_hyperlink_9974" Type="http://schemas.openxmlformats.org/officeDocument/2006/relationships/hyperlink" Target="http://&#1101;&#1083;&#1077;&#1082;&#1090;&#1088;&#1086;-&#1084;&#1072;&#1088;&#1082;&#1077;&#1090;.&#1088;&#1092;/product/238280/kabel-audiovideo-udlinitel-n205-hdmi-hdmi-15m-gnezdo-shteker/" TargetMode="External"/><Relationship Id="rId_hyperlink_9975" Type="http://schemas.openxmlformats.org/officeDocument/2006/relationships/hyperlink" Target="http://&#1101;&#1083;&#1077;&#1082;&#1090;&#1088;&#1086;-&#1084;&#1072;&#1088;&#1082;&#1077;&#1090;.&#1088;&#1092;/product/246831/kabel-udlinitel-hdmi-shteker-gnezdo-mf-s-ushkami-05m-h291/" TargetMode="External"/><Relationship Id="rId_hyperlink_9976" Type="http://schemas.openxmlformats.org/officeDocument/2006/relationships/hyperlink" Target="http://&#1101;&#1083;&#1077;&#1082;&#1090;&#1088;&#1086;-&#1084;&#1072;&#1088;&#1082;&#1077;&#1090;.&#1088;&#1092;/product/246832/kabel-udlinitel-hdmi-shteker-gnezdo-mf-s-ushkami-1m/" TargetMode="External"/><Relationship Id="rId_hyperlink_9977" Type="http://schemas.openxmlformats.org/officeDocument/2006/relationships/hyperlink" Target="http://&#1101;&#1083;&#1077;&#1082;&#1090;&#1088;&#1086;-&#1084;&#1072;&#1088;&#1082;&#1077;&#1090;.&#1088;&#1092;/product/132661/kabel-audiovideo-scart-2rca-tds-15m/" TargetMode="External"/><Relationship Id="rId_hyperlink_9978" Type="http://schemas.openxmlformats.org/officeDocument/2006/relationships/hyperlink" Target="http://&#1101;&#1083;&#1077;&#1082;&#1090;&#1088;&#1086;-&#1084;&#1072;&#1088;&#1082;&#1077;&#1090;.&#1088;&#1092;/product/149953/kabel-audiovideo-scart-2rca-dzhett-3m-nt-6004/" TargetMode="External"/><Relationship Id="rId_hyperlink_9979" Type="http://schemas.openxmlformats.org/officeDocument/2006/relationships/hyperlink" Target="http://&#1101;&#1083;&#1077;&#1082;&#1090;&#1088;&#1086;-&#1084;&#1072;&#1088;&#1082;&#1077;&#1090;.&#1088;&#1092;/product/136645/kabel-audiovideo-scart-3rca-dzhett-15m-nt-6006a/" TargetMode="External"/><Relationship Id="rId_hyperlink_9980" Type="http://schemas.openxmlformats.org/officeDocument/2006/relationships/hyperlink" Target="http://&#1101;&#1083;&#1077;&#1082;&#1090;&#1088;&#1086;-&#1084;&#1072;&#1088;&#1082;&#1077;&#1090;.&#1088;&#1092;/product/234105/kabel-audiovideo-scart-3rca-s-pereklyuchatelem-15-m/" TargetMode="External"/><Relationship Id="rId_hyperlink_9981" Type="http://schemas.openxmlformats.org/officeDocument/2006/relationships/hyperlink" Target="http://&#1101;&#1083;&#1077;&#1082;&#1090;&#1088;&#1086;-&#1084;&#1072;&#1088;&#1082;&#1077;&#1090;.&#1088;&#1092;/product/136660/kabel-audiovideo-scart-4rca-dzhett-15m-nt-6010/" TargetMode="External"/><Relationship Id="rId_hyperlink_9982" Type="http://schemas.openxmlformats.org/officeDocument/2006/relationships/hyperlink" Target="http://&#1101;&#1083;&#1077;&#1082;&#1090;&#1088;&#1086;-&#1084;&#1072;&#1088;&#1082;&#1077;&#1090;.&#1088;&#1092;/product/136659/kabel-audiovideo-scart-4rca-dzhett-1m-nt-6010/" TargetMode="External"/><Relationship Id="rId_hyperlink_9983" Type="http://schemas.openxmlformats.org/officeDocument/2006/relationships/hyperlink" Target="http://&#1101;&#1083;&#1077;&#1082;&#1090;&#1088;&#1086;-&#1084;&#1072;&#1088;&#1082;&#1077;&#1090;.&#1088;&#1092;/product/136641/kabel-audiovideo-scart-4rca-dzhett-3m-nt-6010/" TargetMode="External"/><Relationship Id="rId_hyperlink_9984" Type="http://schemas.openxmlformats.org/officeDocument/2006/relationships/hyperlink" Target="http://&#1101;&#1083;&#1077;&#1082;&#1090;&#1088;&#1086;-&#1084;&#1072;&#1088;&#1082;&#1077;&#1090;.&#1088;&#1092;/product/131245/kabel-audiovideo-scart-scart-dzhett-1m-nt-6002a/" TargetMode="External"/><Relationship Id="rId_hyperlink_9985" Type="http://schemas.openxmlformats.org/officeDocument/2006/relationships/hyperlink" Target="http://&#1101;&#1083;&#1077;&#1082;&#1090;&#1088;&#1086;-&#1084;&#1072;&#1088;&#1082;&#1077;&#1090;.&#1088;&#1092;/product/131244/kabel-audiovideo-scart-scart-dzhett-3m-nt-6002a/" TargetMode="External"/><Relationship Id="rId_hyperlink_9986" Type="http://schemas.openxmlformats.org/officeDocument/2006/relationships/hyperlink" Target="http://&#1101;&#1083;&#1077;&#1082;&#1090;&#1088;&#1086;-&#1084;&#1072;&#1088;&#1082;&#1077;&#1090;.&#1088;&#1092;/product/222566/kabel-video-svideo-svideo-15m-defender/" TargetMode="External"/><Relationship Id="rId_hyperlink_9987" Type="http://schemas.openxmlformats.org/officeDocument/2006/relationships/hyperlink" Target="http://&#1101;&#1083;&#1077;&#1082;&#1090;&#1088;&#1086;-&#1084;&#1072;&#1088;&#1082;&#1077;&#1090;.&#1088;&#1092;/product/153972/kabel-video-svideo-svideo-dzhett-2m/" TargetMode="External"/><Relationship Id="rId_hyperlink_9988" Type="http://schemas.openxmlformats.org/officeDocument/2006/relationships/hyperlink" Target="http://&#1101;&#1083;&#1077;&#1082;&#1090;&#1088;&#1086;-&#1084;&#1072;&#1088;&#1082;&#1077;&#1090;.&#1088;&#1092;/product/124898/kabel-vga-vga-shteker-shteker-15m-ep/" TargetMode="External"/><Relationship Id="rId_hyperlink_9989" Type="http://schemas.openxmlformats.org/officeDocument/2006/relationships/hyperlink" Target="http://&#1101;&#1083;&#1077;&#1082;&#1090;&#1088;&#1086;-&#1084;&#1072;&#1088;&#1082;&#1077;&#1090;.&#1088;&#1092;/product/173351/kabel-vga-vga-shteker-shteker-15m-ts-3021-ot-avw16/" TargetMode="External"/><Relationship Id="rId_hyperlink_9990" Type="http://schemas.openxmlformats.org/officeDocument/2006/relationships/hyperlink" Target="http://&#1101;&#1083;&#1077;&#1082;&#1090;&#1088;&#1086;-&#1084;&#1072;&#1088;&#1082;&#1077;&#1090;.&#1088;&#1092;/product/237594/kabel-vga-vga-shteker-shteker-15m-v55/" TargetMode="External"/><Relationship Id="rId_hyperlink_9991" Type="http://schemas.openxmlformats.org/officeDocument/2006/relationships/hyperlink" Target="http://&#1101;&#1083;&#1077;&#1082;&#1090;&#1088;&#1086;-&#1084;&#1072;&#1088;&#1082;&#1077;&#1090;.&#1088;&#1092;/product/161027/kabel-vga-vga-shteker-shteker-3m-ep/" TargetMode="External"/><Relationship Id="rId_hyperlink_9992" Type="http://schemas.openxmlformats.org/officeDocument/2006/relationships/hyperlink" Target="http://&#1101;&#1083;&#1077;&#1082;&#1090;&#1088;&#1086;-&#1084;&#1072;&#1088;&#1082;&#1077;&#1090;.&#1088;&#1092;/product/148290/kabel-vga-vga-shteker-shteker-3m-ts-3113-ot-avw18/" TargetMode="External"/><Relationship Id="rId_hyperlink_9993" Type="http://schemas.openxmlformats.org/officeDocument/2006/relationships/hyperlink" Target="http://&#1101;&#1083;&#1077;&#1082;&#1090;&#1088;&#1086;-&#1084;&#1072;&#1088;&#1082;&#1077;&#1090;.&#1088;&#1092;/product/159273/kabel-vga-vga-shteker-shteker-5m-ep/" TargetMode="External"/><Relationship Id="rId_hyperlink_9994" Type="http://schemas.openxmlformats.org/officeDocument/2006/relationships/hyperlink" Target="http://&#1101;&#1083;&#1077;&#1082;&#1090;&#1088;&#1086;-&#1084;&#1072;&#1088;&#1082;&#1077;&#1090;.&#1088;&#1092;/product/148291/kabel-vga-vga-shteker-shteker-5m-ot-avw19/" TargetMode="External"/><Relationship Id="rId_hyperlink_9995" Type="http://schemas.openxmlformats.org/officeDocument/2006/relationships/hyperlink" Target="http://&#1101;&#1083;&#1077;&#1082;&#1090;&#1088;&#1086;-&#1084;&#1072;&#1088;&#1082;&#1077;&#1090;.&#1088;&#1092;/product/242715/kabel-vga-vga-shteker-shteker-5m-v304-d7mm/" TargetMode="External"/><Relationship Id="rId_hyperlink_9996" Type="http://schemas.openxmlformats.org/officeDocument/2006/relationships/hyperlink" Target="http://&#1101;&#1083;&#1077;&#1082;&#1090;&#1088;&#1086;-&#1084;&#1072;&#1088;&#1082;&#1077;&#1090;.&#1088;&#1092;/product/148845/kabel-vga-vga-shteker-shteker-10m/" TargetMode="External"/><Relationship Id="rId_hyperlink_9997" Type="http://schemas.openxmlformats.org/officeDocument/2006/relationships/hyperlink" Target="http://&#1101;&#1083;&#1077;&#1082;&#1090;&#1088;&#1086;-&#1084;&#1072;&#1088;&#1082;&#1077;&#1090;.&#1088;&#1092;/product/242446/kabel-vga-vga-shteker-shteker-10m-ep/" TargetMode="External"/><Relationship Id="rId_hyperlink_9998" Type="http://schemas.openxmlformats.org/officeDocument/2006/relationships/hyperlink" Target="http://&#1101;&#1083;&#1077;&#1082;&#1090;&#1088;&#1086;-&#1084;&#1072;&#1088;&#1082;&#1077;&#1090;.&#1088;&#1092;/product/236169/kabel-vga-vga-shteker-shteker-15m/" TargetMode="External"/><Relationship Id="rId_hyperlink_9999" Type="http://schemas.openxmlformats.org/officeDocument/2006/relationships/hyperlink" Target="http://&#1101;&#1083;&#1077;&#1082;&#1090;&#1088;&#1086;-&#1084;&#1072;&#1088;&#1082;&#1077;&#1090;.&#1088;&#1092;/product/144801/kabel-vga-vga-shteker-shteker-20m/" TargetMode="External"/><Relationship Id="rId_hyperlink_10000" Type="http://schemas.openxmlformats.org/officeDocument/2006/relationships/hyperlink" Target="http://&#1101;&#1083;&#1077;&#1082;&#1090;&#1088;&#1086;-&#1084;&#1072;&#1088;&#1082;&#1077;&#1090;.&#1088;&#1092;/product/153681/kabel-vga-vga-shteker-shteker-troynoy-ekran-ferritovye-kolca-gembird-3m/" TargetMode="External"/><Relationship Id="rId_hyperlink_10001" Type="http://schemas.openxmlformats.org/officeDocument/2006/relationships/hyperlink" Target="http://&#1101;&#1083;&#1077;&#1082;&#1090;&#1088;&#1086;-&#1084;&#1072;&#1088;&#1082;&#1077;&#1090;.&#1088;&#1092;/product/153682/kabel-vga-vga-shteker-shteker-troynoy-ekran-ferritovye-kolca-gembird-5m/" TargetMode="External"/><Relationship Id="rId_hyperlink_10002" Type="http://schemas.openxmlformats.org/officeDocument/2006/relationships/hyperlink" Target="http://&#1101;&#1083;&#1077;&#1082;&#1090;&#1088;&#1086;-&#1084;&#1072;&#1088;&#1082;&#1077;&#1090;.&#1088;&#1092;/product/240293/kabel-konverter-hdmi-to-av-4k-18m-h77/" TargetMode="External"/><Relationship Id="rId_hyperlink_10003" Type="http://schemas.openxmlformats.org/officeDocument/2006/relationships/hyperlink" Target="http://&#1101;&#1083;&#1077;&#1082;&#1090;&#1088;&#1086;-&#1084;&#1072;&#1088;&#1082;&#1077;&#1090;.&#1088;&#1092;/product/240310/kabel-konverter-hdmi-to-av-h75/" TargetMode="External"/><Relationship Id="rId_hyperlink_10004" Type="http://schemas.openxmlformats.org/officeDocument/2006/relationships/hyperlink" Target="http://&#1101;&#1083;&#1077;&#1082;&#1090;&#1088;&#1086;-&#1084;&#1072;&#1088;&#1082;&#1077;&#1090;.&#1088;&#1092;/product/247006/kabel-perehodnik-vga-hdmiauxpitanie-dream-ad4/" TargetMode="External"/><Relationship Id="rId_hyperlink_10005" Type="http://schemas.openxmlformats.org/officeDocument/2006/relationships/hyperlink" Target="http://&#1101;&#1083;&#1077;&#1082;&#1090;&#1088;&#1086;-&#1084;&#1072;&#1088;&#1082;&#1077;&#1090;.&#1088;&#1092;/product/240309/kommutator-vhodov-hdmi-switchremote-3x1-port-s-pultom/" TargetMode="External"/><Relationship Id="rId_hyperlink_10006" Type="http://schemas.openxmlformats.org/officeDocument/2006/relationships/hyperlink" Target="http://&#1101;&#1083;&#1077;&#1082;&#1090;&#1088;&#1086;-&#1084;&#1072;&#1088;&#1082;&#1077;&#1090;.&#1088;&#1092;/product/246274/konverter-hdmi-20-bi-direction-switch/" TargetMode="External"/><Relationship Id="rId_hyperlink_10007" Type="http://schemas.openxmlformats.org/officeDocument/2006/relationships/hyperlink" Target="http://&#1101;&#1083;&#1077;&#1082;&#1090;&#1088;&#1086;-&#1084;&#1072;&#1088;&#1082;&#1077;&#1090;.&#1088;&#1092;/product/240299/konverter-hdmi-to-scart-1080p/" TargetMode="External"/><Relationship Id="rId_hyperlink_10008" Type="http://schemas.openxmlformats.org/officeDocument/2006/relationships/hyperlink" Target="http://&#1101;&#1083;&#1077;&#1082;&#1090;&#1088;&#1086;-&#1084;&#1072;&#1088;&#1082;&#1077;&#1090;.&#1088;&#1092;/product/240300/konverter-scart-to-hdmi-1080p/" TargetMode="External"/><Relationship Id="rId_hyperlink_10009" Type="http://schemas.openxmlformats.org/officeDocument/2006/relationships/hyperlink" Target="http://&#1101;&#1083;&#1077;&#1082;&#1090;&#1088;&#1086;-&#1084;&#1072;&#1088;&#1082;&#1077;&#1090;.&#1088;&#1092;/product/239242/konverter-perehodnik-mini-av2hdmi-vhod-input-3rca-gnezdo-vyhod-output-hdmi-gnezdo-ot-avw52/" TargetMode="External"/><Relationship Id="rId_hyperlink_10010" Type="http://schemas.openxmlformats.org/officeDocument/2006/relationships/hyperlink" Target="http://&#1101;&#1083;&#1077;&#1082;&#1090;&#1088;&#1086;-&#1084;&#1072;&#1088;&#1082;&#1077;&#1090;.&#1088;&#1092;/product/235835/konverter-perehodnik-mini-av2hdmi-vhod-input-3rca-gnezdo-vyhod-output-hdmi-gnezdo-belyy/" TargetMode="External"/><Relationship Id="rId_hyperlink_10011" Type="http://schemas.openxmlformats.org/officeDocument/2006/relationships/hyperlink" Target="http://&#1101;&#1083;&#1077;&#1082;&#1090;&#1088;&#1086;-&#1084;&#1072;&#1088;&#1082;&#1077;&#1090;.&#1088;&#1092;/product/235836/konverter-perehodnik-mini-av2vga-vhod-input-3rca-gnezdo-vyhod-output-vga-gnezdo/" TargetMode="External"/><Relationship Id="rId_hyperlink_10012" Type="http://schemas.openxmlformats.org/officeDocument/2006/relationships/hyperlink" Target="http://&#1101;&#1083;&#1077;&#1082;&#1090;&#1088;&#1086;-&#1084;&#1072;&#1088;&#1082;&#1077;&#1090;.&#1088;&#1092;/product/238153/konverter-perehodnik-mini-av2vga-vhod-input-3rca-gnezdo-vyhod-output-vga-gnezdo-belyy/" TargetMode="External"/><Relationship Id="rId_hyperlink_10013" Type="http://schemas.openxmlformats.org/officeDocument/2006/relationships/hyperlink" Target="http://&#1101;&#1083;&#1077;&#1082;&#1090;&#1088;&#1086;-&#1084;&#1072;&#1088;&#1082;&#1077;&#1090;.&#1088;&#1092;/product/227427/konverter-perehodnik-mini-hdmi2av-vhod-input-hdmi-gnezdo-vyhod-output-3rca-gnezdo/" TargetMode="External"/><Relationship Id="rId_hyperlink_10014" Type="http://schemas.openxmlformats.org/officeDocument/2006/relationships/hyperlink" Target="http://&#1101;&#1083;&#1077;&#1082;&#1090;&#1088;&#1086;-&#1084;&#1072;&#1088;&#1082;&#1077;&#1090;.&#1088;&#1092;/product/239241/konverter-perehodnik-mini-hdmi2av-vhod-input-hdmi-gnezdo-vyhod-output-3rca-gnezdo-ot-avw51/" TargetMode="External"/><Relationship Id="rId_hyperlink_10015" Type="http://schemas.openxmlformats.org/officeDocument/2006/relationships/hyperlink" Target="http://&#1101;&#1083;&#1077;&#1082;&#1090;&#1088;&#1086;-&#1084;&#1072;&#1088;&#1082;&#1077;&#1090;.&#1088;&#1092;/product/158870/konverter-perehodnik-mini-hdmi2av-vhod-input-hdmi-gnezdo-vyhod-output-3rca-gnezdo-belyy/" TargetMode="External"/><Relationship Id="rId_hyperlink_10016" Type="http://schemas.openxmlformats.org/officeDocument/2006/relationships/hyperlink" Target="http://&#1101;&#1083;&#1077;&#1082;&#1090;&#1088;&#1086;-&#1084;&#1072;&#1088;&#1082;&#1077;&#1090;.&#1088;&#1092;/product/221492/konverter-perehodnik-mini-hdmi2vga-vhod-input-hdmi-gnezdo-vyhod-output-vga-gnezdo-belyy/" TargetMode="External"/><Relationship Id="rId_hyperlink_10017" Type="http://schemas.openxmlformats.org/officeDocument/2006/relationships/hyperlink" Target="http://&#1101;&#1083;&#1077;&#1082;&#1090;&#1088;&#1086;-&#1084;&#1072;&#1088;&#1082;&#1077;&#1090;.&#1088;&#1092;/product/227809/konverter-perehodnik-mini-hdmi2vga-vhod-input-hdmi-gnezdo-vyhod-output-vga-gnezdo-chernyy/" TargetMode="External"/><Relationship Id="rId_hyperlink_10018" Type="http://schemas.openxmlformats.org/officeDocument/2006/relationships/hyperlink" Target="http://&#1101;&#1083;&#1077;&#1082;&#1090;&#1088;&#1086;-&#1084;&#1072;&#1088;&#1082;&#1077;&#1090;.&#1088;&#1092;/product/233848/konverter-perehodnik-mini-vga2av-vhod-input-vga-gnezdo-vyhod-output-3rca-gnezdo/" TargetMode="External"/><Relationship Id="rId_hyperlink_10019" Type="http://schemas.openxmlformats.org/officeDocument/2006/relationships/hyperlink" Target="http://&#1101;&#1083;&#1077;&#1082;&#1090;&#1088;&#1086;-&#1084;&#1072;&#1088;&#1082;&#1077;&#1090;.&#1088;&#1092;/product/238154/konverter-perehodnik-mini-vga2av-vhod-input-vga-gnezdo-vyhod-output-3rca-gnezdo-belyy/" TargetMode="External"/><Relationship Id="rId_hyperlink_10020" Type="http://schemas.openxmlformats.org/officeDocument/2006/relationships/hyperlink" Target="http://&#1101;&#1083;&#1077;&#1082;&#1090;&#1088;&#1086;-&#1084;&#1072;&#1088;&#1082;&#1077;&#1090;.&#1088;&#1092;/product/244102/konverter-perehodnik-mini-vga2hdmi-v-korobke-ep/" TargetMode="External"/><Relationship Id="rId_hyperlink_10021" Type="http://schemas.openxmlformats.org/officeDocument/2006/relationships/hyperlink" Target="http://&#1101;&#1083;&#1077;&#1082;&#1090;&#1088;&#1086;-&#1084;&#1072;&#1088;&#1082;&#1077;&#1090;.&#1088;&#1092;/product/232127/konverter-perehodnik-mini-vga2hdmi-vhod-input-vga-gnezdo-vyhod-output-hdmi-gnezdo/" TargetMode="External"/><Relationship Id="rId_hyperlink_10022" Type="http://schemas.openxmlformats.org/officeDocument/2006/relationships/hyperlink" Target="http://&#1101;&#1083;&#1077;&#1082;&#1090;&#1088;&#1086;-&#1084;&#1072;&#1088;&#1082;&#1077;&#1090;.&#1088;&#1092;/product/238152/konverter-perehodnik-mini-vga2hdmi-vhod-input-vga-gnezdo-vyhod-output-hdmi-gnezdo-belyy/" TargetMode="External"/><Relationship Id="rId_hyperlink_10023" Type="http://schemas.openxmlformats.org/officeDocument/2006/relationships/hyperlink" Target="http://&#1101;&#1083;&#1077;&#1082;&#1090;&#1088;&#1086;-&#1084;&#1072;&#1088;&#1082;&#1077;&#1090;.&#1088;&#1092;/product/228676/konverter-perehodnik-vga-na-hdmi-hwh-2058/" TargetMode="External"/><Relationship Id="rId_hyperlink_10024" Type="http://schemas.openxmlformats.org/officeDocument/2006/relationships/hyperlink" Target="http://&#1101;&#1083;&#1077;&#1082;&#1090;&#1088;&#1086;-&#1084;&#1072;&#1088;&#1082;&#1077;&#1090;.&#1088;&#1092;/product/234599/perehodnik-1rca-1rca-shteker-shteker/" TargetMode="External"/><Relationship Id="rId_hyperlink_10025" Type="http://schemas.openxmlformats.org/officeDocument/2006/relationships/hyperlink" Target="http://&#1101;&#1083;&#1077;&#1082;&#1090;&#1088;&#1086;-&#1084;&#1072;&#1088;&#1082;&#1077;&#1090;.&#1088;&#1092;/product/135365/perehodnik-1rca-2rca-shteker-2gnezda/" TargetMode="External"/><Relationship Id="rId_hyperlink_10026" Type="http://schemas.openxmlformats.org/officeDocument/2006/relationships/hyperlink" Target="http://&#1101;&#1083;&#1077;&#1082;&#1090;&#1088;&#1086;-&#1084;&#1072;&#1088;&#1082;&#1077;&#1090;.&#1088;&#1092;/product/135364/perehodnik-1rca-2rca-shteker-2gnezda-upak5sht/" TargetMode="External"/><Relationship Id="rId_hyperlink_10027" Type="http://schemas.openxmlformats.org/officeDocument/2006/relationships/hyperlink" Target="http://&#1101;&#1083;&#1077;&#1082;&#1090;&#1088;&#1086;-&#1084;&#1072;&#1088;&#1082;&#1077;&#1090;.&#1088;&#1092;/product/124647/perehodnik-3rca-3rca-gnezdo-gnezdo-trinokl/" TargetMode="External"/><Relationship Id="rId_hyperlink_10028" Type="http://schemas.openxmlformats.org/officeDocument/2006/relationships/hyperlink" Target="http://&#1101;&#1083;&#1077;&#1082;&#1090;&#1088;&#1086;-&#1084;&#1072;&#1088;&#1082;&#1077;&#1090;.&#1088;&#1092;/product/236687/perehodnik-displayport-dvi-i-shteker-gnezdo-h37/" TargetMode="External"/><Relationship Id="rId_hyperlink_10029" Type="http://schemas.openxmlformats.org/officeDocument/2006/relationships/hyperlink" Target="http://&#1101;&#1083;&#1077;&#1082;&#1090;&#1088;&#1086;-&#1084;&#1072;&#1088;&#1082;&#1077;&#1090;.&#1088;&#1092;/product/228302/perehodnik-displayport-dvi-idual-shteker-gnezdo-vcom-015m-cg602/" TargetMode="External"/><Relationship Id="rId_hyperlink_10030" Type="http://schemas.openxmlformats.org/officeDocument/2006/relationships/hyperlink" Target="http://&#1101;&#1083;&#1077;&#1082;&#1090;&#1088;&#1086;-&#1084;&#1072;&#1088;&#1082;&#1077;&#1090;.&#1088;&#1092;/product/239692/perehodnik-displayport-hdmi-shteker-gnezdo-odnonapravlennyy-4k1080p-hdtv/" TargetMode="External"/><Relationship Id="rId_hyperlink_10031" Type="http://schemas.openxmlformats.org/officeDocument/2006/relationships/hyperlink" Target="http://&#1101;&#1083;&#1077;&#1082;&#1090;&#1088;&#1086;-&#1084;&#1072;&#1088;&#1082;&#1077;&#1090;.&#1088;&#1092;/product/246404/perehodnik-displayport-vga-shteker-gnezdo-energy-power-v-pakete-20-cm/" TargetMode="External"/><Relationship Id="rId_hyperlink_10032" Type="http://schemas.openxmlformats.org/officeDocument/2006/relationships/hyperlink" Target="http://&#1101;&#1083;&#1077;&#1082;&#1090;&#1088;&#1086;-&#1084;&#1072;&#1088;&#1082;&#1077;&#1090;.&#1088;&#1092;/product/228304/perehodnik-displayport-mini-dvi-idual-shteker-gnezdo-telecom-015m-ta6050/" TargetMode="External"/><Relationship Id="rId_hyperlink_10033" Type="http://schemas.openxmlformats.org/officeDocument/2006/relationships/hyperlink" Target="http://&#1101;&#1083;&#1077;&#1082;&#1090;&#1088;&#1086;-&#1084;&#1072;&#1088;&#1082;&#1077;&#1090;.&#1088;&#1092;/product/228305/perehodnik-displayport-mini-hdmi-shteker-gnezdo-telecom-015m-ta6055/" TargetMode="External"/><Relationship Id="rId_hyperlink_10034" Type="http://schemas.openxmlformats.org/officeDocument/2006/relationships/hyperlink" Target="http://&#1101;&#1083;&#1077;&#1082;&#1090;&#1088;&#1086;-&#1084;&#1072;&#1088;&#1082;&#1077;&#1090;.&#1088;&#1092;/product/228306/perehodnik-displayport-mini-hdmi-shteker-gnezdo-vcom-015m-vhd6055/" TargetMode="External"/><Relationship Id="rId_hyperlink_10035" Type="http://schemas.openxmlformats.org/officeDocument/2006/relationships/hyperlink" Target="http://&#1101;&#1083;&#1077;&#1082;&#1090;&#1088;&#1086;-&#1084;&#1072;&#1088;&#1082;&#1077;&#1090;.&#1088;&#1092;/product/236689/perehodnik-displayport-mini-hdmi-shteker-gnezdo-h98/" TargetMode="External"/><Relationship Id="rId_hyperlink_10036" Type="http://schemas.openxmlformats.org/officeDocument/2006/relationships/hyperlink" Target="http://&#1101;&#1083;&#1077;&#1082;&#1090;&#1088;&#1086;-&#1084;&#1072;&#1088;&#1082;&#1077;&#1090;.&#1088;&#1092;/product/240297/perehodnik-displayport-to-hdmivgadvi-h176/" TargetMode="External"/><Relationship Id="rId_hyperlink_10037" Type="http://schemas.openxmlformats.org/officeDocument/2006/relationships/hyperlink" Target="http://&#1101;&#1083;&#1077;&#1082;&#1090;&#1088;&#1086;-&#1084;&#1072;&#1088;&#1082;&#1077;&#1090;.&#1088;&#1092;/product/247008/perehodnik-dvi-d-vga-241-h15-black-style/" TargetMode="External"/><Relationship Id="rId_hyperlink_10038" Type="http://schemas.openxmlformats.org/officeDocument/2006/relationships/hyperlink" Target="http://&#1101;&#1083;&#1077;&#1082;&#1090;&#1088;&#1086;-&#1084;&#1072;&#1088;&#1082;&#1077;&#1090;.&#1088;&#1092;/product/243294/perehodnik-dvi-dvi-gnezdo-gnezdo-245-energy-power/" TargetMode="External"/><Relationship Id="rId_hyperlink_10039" Type="http://schemas.openxmlformats.org/officeDocument/2006/relationships/hyperlink" Target="http://&#1101;&#1083;&#1077;&#1082;&#1090;&#1088;&#1086;-&#1084;&#1072;&#1088;&#1082;&#1077;&#1090;.&#1088;&#1092;/product/173038/perehodnik-dvi-hdmi-gnezdo-shteker-ep/" TargetMode="External"/><Relationship Id="rId_hyperlink_10040" Type="http://schemas.openxmlformats.org/officeDocument/2006/relationships/hyperlink" Target="http://&#1101;&#1083;&#1077;&#1082;&#1090;&#1088;&#1086;-&#1084;&#1072;&#1088;&#1082;&#1077;&#1090;.&#1088;&#1092;/product/147742/perehodnik-dvi-idual3rca-shteker-3gnezda-gold-rexant-17-6814/" TargetMode="External"/><Relationship Id="rId_hyperlink_10041" Type="http://schemas.openxmlformats.org/officeDocument/2006/relationships/hyperlink" Target="http://&#1101;&#1083;&#1077;&#1082;&#1090;&#1088;&#1086;-&#1084;&#1072;&#1088;&#1082;&#1077;&#1090;.&#1088;&#1092;/product/125746/perehodnik-dvi-i-vga-shteker-gnezdo/" TargetMode="External"/><Relationship Id="rId_hyperlink_10042" Type="http://schemas.openxmlformats.org/officeDocument/2006/relationships/hyperlink" Target="http://&#1101;&#1083;&#1077;&#1082;&#1090;&#1088;&#1086;-&#1084;&#1072;&#1088;&#1082;&#1077;&#1090;.&#1088;&#1092;/product/236325/perehodnik-dvi-vga-shteker-gnezdo-vga-fdvi-m-dvi-d-245-chernyy/" TargetMode="External"/><Relationship Id="rId_hyperlink_10043" Type="http://schemas.openxmlformats.org/officeDocument/2006/relationships/hyperlink" Target="http://&#1101;&#1083;&#1077;&#1082;&#1090;&#1088;&#1086;-&#1084;&#1072;&#1088;&#1082;&#1077;&#1090;.&#1088;&#1092;/product/234100/perehodnik-hdmi-hdmi-shteker-gnezdo-povorotnyy-360/" TargetMode="External"/><Relationship Id="rId_hyperlink_10044" Type="http://schemas.openxmlformats.org/officeDocument/2006/relationships/hyperlink" Target="http://&#1101;&#1083;&#1077;&#1082;&#1090;&#1088;&#1086;-&#1084;&#1072;&#1088;&#1082;&#1077;&#1090;.&#1088;&#1092;/product/238156/perehodnik-hdmi-micro-vga-aux-shteker-gnezdo-h33/" TargetMode="External"/><Relationship Id="rId_hyperlink_10045" Type="http://schemas.openxmlformats.org/officeDocument/2006/relationships/hyperlink" Target="http://&#1101;&#1083;&#1077;&#1082;&#1090;&#1088;&#1086;-&#1084;&#1072;&#1088;&#1082;&#1077;&#1090;.&#1088;&#1092;/product/238155/perehodnik-hdmi-mini-vga-shteker-gnezdo-h31/" TargetMode="External"/><Relationship Id="rId_hyperlink_10046" Type="http://schemas.openxmlformats.org/officeDocument/2006/relationships/hyperlink" Target="http://&#1101;&#1083;&#1077;&#1082;&#1090;&#1088;&#1086;-&#1084;&#1072;&#1088;&#1082;&#1077;&#1090;.&#1088;&#1092;/product/240298/perehodnik-hdmivh-vgavyh-auxvyh-kabel-aux-v-komplekte-h177-chernyy-26699/" TargetMode="External"/><Relationship Id="rId_hyperlink_10047" Type="http://schemas.openxmlformats.org/officeDocument/2006/relationships/hyperlink" Target="http://&#1101;&#1083;&#1077;&#1082;&#1090;&#1088;&#1086;-&#1084;&#1072;&#1088;&#1082;&#1077;&#1090;.&#1088;&#1092;/product/240296/perehodnik-hdmivh-vgavyh-auxvyh-kabel-aux-v-komplekte-h178-belyy/" TargetMode="External"/><Relationship Id="rId_hyperlink_10048" Type="http://schemas.openxmlformats.org/officeDocument/2006/relationships/hyperlink" Target="http://&#1101;&#1083;&#1077;&#1082;&#1090;&#1088;&#1086;-&#1084;&#1072;&#1088;&#1082;&#1077;&#1090;.&#1088;&#1092;/product/124402/perehodnik-hdmivh-vgavyh-auxvyh-kabel-aux-v-komplekte-belyy-h117/" TargetMode="External"/><Relationship Id="rId_hyperlink_10049" Type="http://schemas.openxmlformats.org/officeDocument/2006/relationships/hyperlink" Target="http://&#1101;&#1083;&#1077;&#1082;&#1090;&#1088;&#1086;-&#1084;&#1072;&#1088;&#1082;&#1077;&#1090;.&#1088;&#1092;/product/168076/perehodnik-hdmivh-vgavyh-auxvyh-kabel-aux-v-komplekte-chernyy-h116/" TargetMode="External"/><Relationship Id="rId_hyperlink_10050" Type="http://schemas.openxmlformats.org/officeDocument/2006/relationships/hyperlink" Target="http://&#1101;&#1083;&#1077;&#1082;&#1090;&#1088;&#1086;-&#1084;&#1072;&#1088;&#1082;&#1077;&#1090;.&#1088;&#1092;/product/125559/perehodnik-hdmivh-vgavyh-auxvyh-shteker-gnezdo-plastikovyy-boks-ot-avw20/" TargetMode="External"/><Relationship Id="rId_hyperlink_10051" Type="http://schemas.openxmlformats.org/officeDocument/2006/relationships/hyperlink" Target="http://&#1101;&#1083;&#1077;&#1082;&#1090;&#1088;&#1086;-&#1084;&#1072;&#1088;&#1082;&#1077;&#1090;.&#1088;&#1092;/product/244674/perehodnik-hdmivh-vgavyh-auxvyh-shteker-gnezdo-h06-belyy/" TargetMode="External"/><Relationship Id="rId_hyperlink_10052" Type="http://schemas.openxmlformats.org/officeDocument/2006/relationships/hyperlink" Target="http://&#1101;&#1083;&#1077;&#1082;&#1090;&#1088;&#1086;-&#1084;&#1072;&#1088;&#1082;&#1077;&#1090;.&#1088;&#1092;/product/218672/perehodnik-hdmivh-vgavyh-hdtv-shteker-gnezdo-dream-ad1-belyy/" TargetMode="External"/><Relationship Id="rId_hyperlink_10053" Type="http://schemas.openxmlformats.org/officeDocument/2006/relationships/hyperlink" Target="http://&#1101;&#1083;&#1077;&#1082;&#1090;&#1088;&#1086;-&#1084;&#1072;&#1088;&#1082;&#1077;&#1090;.&#1088;&#1092;/product/218673/perehodnik-hdmivh-vgavyh-hdtv-shteker-gnezdo-dream-drm-ad2-belyy/" TargetMode="External"/><Relationship Id="rId_hyperlink_10054" Type="http://schemas.openxmlformats.org/officeDocument/2006/relationships/hyperlink" Target="http://&#1101;&#1083;&#1077;&#1082;&#1090;&#1088;&#1086;-&#1084;&#1072;&#1088;&#1082;&#1077;&#1090;.&#1088;&#1092;/product/236323/perehodnik-hdmivh-vgavyh-hdtv-shteker-gnezdo-h119-belyy/" TargetMode="External"/><Relationship Id="rId_hyperlink_10055" Type="http://schemas.openxmlformats.org/officeDocument/2006/relationships/hyperlink" Target="http://&#1101;&#1083;&#1077;&#1082;&#1090;&#1088;&#1086;-&#1084;&#1072;&#1088;&#1082;&#1077;&#1090;.&#1088;&#1092;/product/240295/perehodnik-hdmivh-vgavyh-hdtv-shteker-gnezdo-h179-chernyy-26697/" TargetMode="External"/><Relationship Id="rId_hyperlink_10056" Type="http://schemas.openxmlformats.org/officeDocument/2006/relationships/hyperlink" Target="http://&#1101;&#1083;&#1077;&#1082;&#1090;&#1088;&#1086;-&#1084;&#1072;&#1088;&#1082;&#1077;&#1090;.&#1088;&#1092;/product/240294/perehodnik-hdmivh-vgavyh-hdtv-shteker-gnezdo-h180-belyy-50985/" TargetMode="External"/><Relationship Id="rId_hyperlink_10057" Type="http://schemas.openxmlformats.org/officeDocument/2006/relationships/hyperlink" Target="http://&#1101;&#1083;&#1077;&#1082;&#1090;&#1088;&#1086;-&#1084;&#1072;&#1088;&#1082;&#1077;&#1090;.&#1088;&#1092;/product/125560/perehodnik-hdmivh-vgavyh-hdtv-shteker-gnezdo-vhc-2-ot-avw21/" TargetMode="External"/><Relationship Id="rId_hyperlink_10058" Type="http://schemas.openxmlformats.org/officeDocument/2006/relationships/hyperlink" Target="http://&#1101;&#1083;&#1077;&#1082;&#1090;&#1088;&#1086;-&#1084;&#1072;&#1088;&#1082;&#1077;&#1090;.&#1088;&#1092;/product/168162/perehodnik-hdmivh-vgavyh-hdtv-shteker-gnezdo-s-vneshnim-pitaniem-ep-chernyy/" TargetMode="External"/><Relationship Id="rId_hyperlink_10059" Type="http://schemas.openxmlformats.org/officeDocument/2006/relationships/hyperlink" Target="http://&#1101;&#1083;&#1077;&#1082;&#1090;&#1088;&#1086;-&#1084;&#1072;&#1088;&#1082;&#1077;&#1090;.&#1088;&#1092;/product/245241/perehodnik-hdmi-dvi-241-gnezdo-shteker-ep-48607-/" TargetMode="External"/><Relationship Id="rId_hyperlink_10060" Type="http://schemas.openxmlformats.org/officeDocument/2006/relationships/hyperlink" Target="http://&#1101;&#1083;&#1077;&#1082;&#1090;&#1088;&#1086;-&#1084;&#1072;&#1088;&#1082;&#1077;&#1090;.&#1088;&#1092;/product/234099/perehodnik-hdmi-dvi-241-gnezdo-shteker-h44/" TargetMode="External"/><Relationship Id="rId_hyperlink_10061" Type="http://schemas.openxmlformats.org/officeDocument/2006/relationships/hyperlink" Target="http://&#1101;&#1083;&#1077;&#1082;&#1090;&#1088;&#1086;-&#1084;&#1072;&#1088;&#1082;&#1077;&#1090;.&#1088;&#1092;/product/234097/perehodnik-hdmi-dvi-245-gnezdo-shteker-hdmi-f-to-dvi-idual/" TargetMode="External"/><Relationship Id="rId_hyperlink_10062" Type="http://schemas.openxmlformats.org/officeDocument/2006/relationships/hyperlink" Target="http://&#1101;&#1083;&#1077;&#1082;&#1090;&#1088;&#1086;-&#1084;&#1072;&#1088;&#1082;&#1077;&#1090;.&#1088;&#1092;/product/127323/perehodnik-hdmi-dvi-245-shteker-gnezdo-ep/" TargetMode="External"/><Relationship Id="rId_hyperlink_10063" Type="http://schemas.openxmlformats.org/officeDocument/2006/relationships/hyperlink" Target="http://&#1101;&#1083;&#1077;&#1082;&#1090;&#1088;&#1086;-&#1084;&#1072;&#1088;&#1082;&#1077;&#1090;.&#1088;&#1092;/product/237719/perehodnik-hdmi-dvi-shteker-gnezdo-hdmi-f-to-dvi-i-245-dual-kabel-300mm/" TargetMode="External"/><Relationship Id="rId_hyperlink_10064" Type="http://schemas.openxmlformats.org/officeDocument/2006/relationships/hyperlink" Target="http://&#1101;&#1083;&#1077;&#1082;&#1090;&#1088;&#1086;-&#1084;&#1072;&#1088;&#1082;&#1077;&#1090;.&#1088;&#1092;/product/228780/perehodnik-hdmi-dvi-idual-shteker-gnezdo-30-sm/" TargetMode="External"/><Relationship Id="rId_hyperlink_10065" Type="http://schemas.openxmlformats.org/officeDocument/2006/relationships/hyperlink" Target="http://&#1101;&#1083;&#1077;&#1082;&#1090;&#1088;&#1086;-&#1084;&#1072;&#1088;&#1082;&#1077;&#1090;.&#1088;&#1092;/product/243430/perehodnik-hdmi-f-hdmi-f-90-h171h175/" TargetMode="External"/><Relationship Id="rId_hyperlink_10066" Type="http://schemas.openxmlformats.org/officeDocument/2006/relationships/hyperlink" Target="http://&#1101;&#1083;&#1077;&#1082;&#1090;&#1088;&#1086;-&#1084;&#1072;&#1088;&#1082;&#1077;&#1090;.&#1088;&#1092;/product/248608/perehodnik-hdmi-hdmi-8k-shteker-gnezdo-uglovoy-270-gradusov/" TargetMode="External"/><Relationship Id="rId_hyperlink_10067" Type="http://schemas.openxmlformats.org/officeDocument/2006/relationships/hyperlink" Target="http://&#1101;&#1083;&#1077;&#1082;&#1090;&#1088;&#1086;-&#1084;&#1072;&#1088;&#1082;&#1077;&#1090;.&#1088;&#1092;/product/248607/perehodnik-hdmi-hdmi-8k-shteker-gnezdo-uglovoy-90-gradusov/" TargetMode="External"/><Relationship Id="rId_hyperlink_10068" Type="http://schemas.openxmlformats.org/officeDocument/2006/relationships/hyperlink" Target="http://&#1101;&#1083;&#1077;&#1082;&#1090;&#1088;&#1086;-&#1084;&#1072;&#1088;&#1082;&#1077;&#1090;.&#1088;&#1092;/product/245953/perehodnik-hdmi-hdmi-8k-shteker-gnezdo-uglovoy-levyy/" TargetMode="External"/><Relationship Id="rId_hyperlink_10069" Type="http://schemas.openxmlformats.org/officeDocument/2006/relationships/hyperlink" Target="http://&#1101;&#1083;&#1077;&#1082;&#1090;&#1088;&#1086;-&#1084;&#1072;&#1088;&#1082;&#1077;&#1090;.&#1088;&#1092;/product/245954/perehodnik-hdmi-hdmi-8k-shteker-gnezdo-uglovoy-pravyy/" TargetMode="External"/><Relationship Id="rId_hyperlink_10070" Type="http://schemas.openxmlformats.org/officeDocument/2006/relationships/hyperlink" Target="http://&#1101;&#1083;&#1077;&#1082;&#1090;&#1088;&#1086;-&#1084;&#1072;&#1088;&#1082;&#1077;&#1090;.&#1088;&#1092;/product/249921/perehodnik-hdmi-hdmi-gnezdo-gnezdo-h172/" TargetMode="External"/><Relationship Id="rId_hyperlink_10071" Type="http://schemas.openxmlformats.org/officeDocument/2006/relationships/hyperlink" Target="http://&#1101;&#1083;&#1077;&#1082;&#1090;&#1088;&#1086;-&#1084;&#1072;&#1088;&#1082;&#1077;&#1090;.&#1088;&#1092;/product/231946/perehodnik-hdmi-hdmi-gnezdo-gnezdo-dlya-soedineniya-hdmi-kabeley/" TargetMode="External"/><Relationship Id="rId_hyperlink_10072" Type="http://schemas.openxmlformats.org/officeDocument/2006/relationships/hyperlink" Target="http://&#1101;&#1083;&#1077;&#1082;&#1090;&#1088;&#1086;-&#1084;&#1072;&#1088;&#1082;&#1077;&#1090;.&#1088;&#1092;/product/234659/perehodnik-hdmi-hdmi-shteker-2-x-gnezdo/" TargetMode="External"/><Relationship Id="rId_hyperlink_10073" Type="http://schemas.openxmlformats.org/officeDocument/2006/relationships/hyperlink" Target="http://&#1101;&#1083;&#1077;&#1082;&#1090;&#1088;&#1086;-&#1084;&#1072;&#1088;&#1082;&#1077;&#1090;.&#1088;&#1092;/product/127324/perehodnik-hdmi-hdmi-shteker-gnezdo-smartbuy-a113/" TargetMode="External"/><Relationship Id="rId_hyperlink_10074" Type="http://schemas.openxmlformats.org/officeDocument/2006/relationships/hyperlink" Target="http://&#1101;&#1083;&#1077;&#1082;&#1090;&#1088;&#1086;-&#1084;&#1072;&#1088;&#1082;&#1077;&#1090;.&#1088;&#1092;/product/239490/perehodnik-hdmi-hdmi-shteker-gnezdo-uglovoy/" TargetMode="External"/><Relationship Id="rId_hyperlink_10075" Type="http://schemas.openxmlformats.org/officeDocument/2006/relationships/hyperlink" Target="http://&#1101;&#1083;&#1077;&#1082;&#1090;&#1088;&#1086;-&#1084;&#1072;&#1088;&#1082;&#1077;&#1090;.&#1088;&#1092;/product/236098/perehodnik-hdmi-hdmi-shteker-gnezdo-10sm/" TargetMode="External"/><Relationship Id="rId_hyperlink_10076" Type="http://schemas.openxmlformats.org/officeDocument/2006/relationships/hyperlink" Target="http://&#1101;&#1083;&#1077;&#1082;&#1090;&#1088;&#1086;-&#1084;&#1072;&#1088;&#1082;&#1077;&#1090;.&#1088;&#1092;/product/141242/perehodnik-hdmi-microhdmi-gnezdo-shteker/" TargetMode="External"/><Relationship Id="rId_hyperlink_10077" Type="http://schemas.openxmlformats.org/officeDocument/2006/relationships/hyperlink" Target="http://&#1101;&#1083;&#1077;&#1082;&#1090;&#1088;&#1086;-&#1084;&#1072;&#1088;&#1082;&#1077;&#1090;.&#1088;&#1092;/product/141241/perehodnik-hdmi-microhdmi-gnezdo-shteker-15sm-1015/" TargetMode="External"/><Relationship Id="rId_hyperlink_10078" Type="http://schemas.openxmlformats.org/officeDocument/2006/relationships/hyperlink" Target="http://&#1101;&#1083;&#1077;&#1082;&#1090;&#1088;&#1086;-&#1084;&#1072;&#1088;&#1082;&#1077;&#1090;.&#1088;&#1092;/product/127326/perehodnik-hdmi-microhdmi-gnezdo-shteker-smartbuy-a116/" TargetMode="External"/><Relationship Id="rId_hyperlink_10079" Type="http://schemas.openxmlformats.org/officeDocument/2006/relationships/hyperlink" Target="http://&#1101;&#1083;&#1077;&#1082;&#1090;&#1088;&#1086;-&#1084;&#1072;&#1088;&#1082;&#1077;&#1090;.&#1088;&#1092;/product/147740/perehodnik-hdmi-microhdmi-gnezdo-shteker-uglovoy-gold-rexant-17-6816/" TargetMode="External"/><Relationship Id="rId_hyperlink_10080" Type="http://schemas.openxmlformats.org/officeDocument/2006/relationships/hyperlink" Target="http://&#1101;&#1083;&#1077;&#1082;&#1090;&#1088;&#1086;-&#1084;&#1072;&#1088;&#1082;&#1077;&#1090;.&#1088;&#1092;/product/127327/perehodnik-hdmi-microhdmi-gnezdo-shteker-uglovoy-smartbuy-a118/" TargetMode="External"/><Relationship Id="rId_hyperlink_10081" Type="http://schemas.openxmlformats.org/officeDocument/2006/relationships/hyperlink" Target="http://&#1101;&#1083;&#1077;&#1082;&#1090;&#1088;&#1086;-&#1084;&#1072;&#1088;&#1082;&#1077;&#1090;.&#1088;&#1092;/product/240367/perehodnik-hdmi-microhdmi-minihdmi-gnezdo-shteker-shteker/" TargetMode="External"/><Relationship Id="rId_hyperlink_10082" Type="http://schemas.openxmlformats.org/officeDocument/2006/relationships/hyperlink" Target="http://&#1101;&#1083;&#1077;&#1082;&#1090;&#1088;&#1086;-&#1084;&#1072;&#1088;&#1082;&#1077;&#1090;.&#1088;&#1092;/product/238971/perehodnik-hdmi-minihdmi-gnezdo-shteker/" TargetMode="External"/><Relationship Id="rId_hyperlink_10083" Type="http://schemas.openxmlformats.org/officeDocument/2006/relationships/hyperlink" Target="http://&#1101;&#1083;&#1077;&#1082;&#1090;&#1088;&#1086;-&#1084;&#1072;&#1088;&#1082;&#1077;&#1090;.&#1088;&#1092;/product/239355/perehodnik-hdmi-minihdmi-gnezdo-shteker/" TargetMode="External"/><Relationship Id="rId_hyperlink_10084" Type="http://schemas.openxmlformats.org/officeDocument/2006/relationships/hyperlink" Target="http://&#1101;&#1083;&#1077;&#1082;&#1090;&#1088;&#1086;-&#1084;&#1072;&#1088;&#1082;&#1077;&#1090;.&#1088;&#1092;/product/244210/perehodnik-hdmi-minihdmi-gnezdo-shteker/" TargetMode="External"/><Relationship Id="rId_hyperlink_10085" Type="http://schemas.openxmlformats.org/officeDocument/2006/relationships/hyperlink" Target="http://&#1101;&#1083;&#1077;&#1082;&#1090;&#1088;&#1086;-&#1084;&#1072;&#1088;&#1082;&#1077;&#1090;.&#1088;&#1092;/product/235548/perehodnik-hdmi-rj45-dlya-udliniteley-po-vitoy-pare-komplekt-2sht-h201-he30/" TargetMode="External"/><Relationship Id="rId_hyperlink_10086" Type="http://schemas.openxmlformats.org/officeDocument/2006/relationships/hyperlink" Target="http://&#1101;&#1083;&#1077;&#1082;&#1090;&#1088;&#1086;-&#1084;&#1072;&#1088;&#1082;&#1077;&#1090;.&#1088;&#1092;/product/237016/perehodnik-hdmi-rj45-dlya-udliniteley-po-vitoy-pare-komplekt-2sht-h202-he60/" TargetMode="External"/><Relationship Id="rId_hyperlink_10087" Type="http://schemas.openxmlformats.org/officeDocument/2006/relationships/hyperlink" Target="http://&#1101;&#1083;&#1077;&#1082;&#1090;&#1088;&#1086;-&#1084;&#1072;&#1088;&#1082;&#1077;&#1090;.&#1088;&#1092;/product/168075/perehodnik-hdmi-vga-s-razemom-microusb/" TargetMode="External"/><Relationship Id="rId_hyperlink_10088" Type="http://schemas.openxmlformats.org/officeDocument/2006/relationships/hyperlink" Target="http://&#1101;&#1083;&#1077;&#1082;&#1090;&#1088;&#1086;-&#1084;&#1072;&#1088;&#1082;&#1077;&#1090;.&#1088;&#1092;/product/228598/perehodnik-hdmi-vga-aux-dream-ad41/" TargetMode="External"/><Relationship Id="rId_hyperlink_10089" Type="http://schemas.openxmlformats.org/officeDocument/2006/relationships/hyperlink" Target="http://&#1101;&#1083;&#1077;&#1082;&#1090;&#1088;&#1086;-&#1084;&#1072;&#1088;&#1082;&#1077;&#1090;.&#1088;&#1092;/product/244418/perehodnik-hdmi-vga-aux-gnezdo-shteker-h181-black-v-korobochke/" TargetMode="External"/><Relationship Id="rId_hyperlink_10090" Type="http://schemas.openxmlformats.org/officeDocument/2006/relationships/hyperlink" Target="http://&#1101;&#1083;&#1077;&#1082;&#1090;&#1088;&#1086;-&#1084;&#1072;&#1088;&#1082;&#1077;&#1090;.&#1088;&#1092;/product/239101/perehodnik-hdmi-vga-aux-s-razemom-microusb-belyy/" TargetMode="External"/><Relationship Id="rId_hyperlink_10091" Type="http://schemas.openxmlformats.org/officeDocument/2006/relationships/hyperlink" Target="http://&#1101;&#1083;&#1077;&#1082;&#1090;&#1088;&#1086;-&#1084;&#1072;&#1088;&#1082;&#1077;&#1090;.&#1088;&#1092;/product/233386/perehodnik-mini-displayport-dvi-shteker-gnezdo/" TargetMode="External"/><Relationship Id="rId_hyperlink_10092" Type="http://schemas.openxmlformats.org/officeDocument/2006/relationships/hyperlink" Target="http://&#1101;&#1083;&#1077;&#1082;&#1090;&#1088;&#1086;-&#1084;&#1072;&#1088;&#1082;&#1077;&#1090;.&#1088;&#1092;/product/234094/perehodnik-mini-displayport-vga-shteker-gnezdo/" TargetMode="External"/><Relationship Id="rId_hyperlink_10093" Type="http://schemas.openxmlformats.org/officeDocument/2006/relationships/hyperlink" Target="http://&#1101;&#1083;&#1077;&#1082;&#1090;&#1088;&#1086;-&#1084;&#1072;&#1088;&#1082;&#1077;&#1090;.&#1088;&#1092;/product/238815/perehodnik-scart-3rca-shteker-3-gnezda-s-pereklyuchatelem-sk10-/" TargetMode="External"/><Relationship Id="rId_hyperlink_10094" Type="http://schemas.openxmlformats.org/officeDocument/2006/relationships/hyperlink" Target="http://&#1101;&#1083;&#1077;&#1082;&#1090;&#1088;&#1086;-&#1084;&#1072;&#1088;&#1082;&#1077;&#1090;.&#1088;&#1092;/product/123937/perehodnik-scart-3rca-shteker-3-gnezda-s-pereklyuchatelem-dzhett/" TargetMode="External"/><Relationship Id="rId_hyperlink_10095" Type="http://schemas.openxmlformats.org/officeDocument/2006/relationships/hyperlink" Target="http://&#1101;&#1083;&#1077;&#1082;&#1090;&#1088;&#1086;-&#1084;&#1072;&#1088;&#1082;&#1077;&#1090;.&#1088;&#1092;/product/237069/perehodnik-scart-3rca-svideo-4pin-shteker-3-gnezda-gnezdo-perkl-vhod-vyhod-dream/" TargetMode="External"/><Relationship Id="rId_hyperlink_10096" Type="http://schemas.openxmlformats.org/officeDocument/2006/relationships/hyperlink" Target="http://&#1101;&#1083;&#1077;&#1082;&#1090;&#1088;&#1086;-&#1084;&#1072;&#1088;&#1082;&#1077;&#1090;.&#1088;&#1092;/product/153982/perehodnik-scart-3rca-svideo-4pin-shteker-3-gnezda-gnezdo-perkl-vhod-vyhod-sn-5042/" TargetMode="External"/><Relationship Id="rId_hyperlink_10097" Type="http://schemas.openxmlformats.org/officeDocument/2006/relationships/hyperlink" Target="http://&#1101;&#1083;&#1077;&#1082;&#1090;&#1088;&#1086;-&#1084;&#1072;&#1088;&#1082;&#1077;&#1090;.&#1088;&#1092;/product/236795/perehodnik-vga-hdmi-audiomicro-5138-h136-chernyy/" TargetMode="External"/><Relationship Id="rId_hyperlink_10098" Type="http://schemas.openxmlformats.org/officeDocument/2006/relationships/hyperlink" Target="http://&#1101;&#1083;&#1077;&#1082;&#1090;&#1088;&#1086;-&#1084;&#1072;&#1088;&#1082;&#1077;&#1090;.&#1088;&#1092;/product/147748/perehodnik-vga-dvi-idual-shteker-gnezdo-gold-rexant-17-6808/" TargetMode="External"/><Relationship Id="rId_hyperlink_10099" Type="http://schemas.openxmlformats.org/officeDocument/2006/relationships/hyperlink" Target="http://&#1101;&#1083;&#1077;&#1082;&#1090;&#1088;&#1086;-&#1084;&#1072;&#1088;&#1082;&#1077;&#1090;.&#1088;&#1092;/product/238286/perehodnik-vga-hdmiaux-pitanie-h01/" TargetMode="External"/><Relationship Id="rId_hyperlink_10100" Type="http://schemas.openxmlformats.org/officeDocument/2006/relationships/hyperlink" Target="http://&#1101;&#1083;&#1077;&#1082;&#1090;&#1088;&#1086;-&#1084;&#1072;&#1088;&#1082;&#1077;&#1090;.&#1088;&#1092;/product/233390/perehodnik-vga-vga-gnezdo-gnezdo-h68/" TargetMode="External"/><Relationship Id="rId_hyperlink_10101" Type="http://schemas.openxmlformats.org/officeDocument/2006/relationships/hyperlink" Target="http://&#1101;&#1083;&#1077;&#1082;&#1090;&#1088;&#1086;-&#1084;&#1072;&#1088;&#1082;&#1077;&#1090;.&#1088;&#1092;/product/233389/perehodnik-vga-vga-gnezdo-shteker-uglovoy-h66/" TargetMode="External"/><Relationship Id="rId_hyperlink_10102" Type="http://schemas.openxmlformats.org/officeDocument/2006/relationships/hyperlink" Target="http://&#1101;&#1083;&#1077;&#1082;&#1090;&#1088;&#1086;-&#1084;&#1072;&#1088;&#1082;&#1077;&#1090;.&#1088;&#1092;/product/240207/perehodnik-vga-vga-shteker-shtekerh169-vga-f-vga-f/" TargetMode="External"/><Relationship Id="rId_hyperlink_10103" Type="http://schemas.openxmlformats.org/officeDocument/2006/relationships/hyperlink" Target="http://&#1101;&#1083;&#1077;&#1082;&#1090;&#1088;&#1086;-&#1084;&#1072;&#1088;&#1082;&#1077;&#1090;.&#1088;&#1092;/product/244707/perehodnik-konverter-displayport-vga-dlya-monitora-hd82-style-chernyy/" TargetMode="External"/><Relationship Id="rId_hyperlink_10104" Type="http://schemas.openxmlformats.org/officeDocument/2006/relationships/hyperlink" Target="http://&#1101;&#1083;&#1077;&#1082;&#1090;&#1088;&#1086;-&#1084;&#1072;&#1088;&#1082;&#1077;&#1090;.&#1088;&#1092;/product/235685/adapter-usb-30-gnezdo-gnezdo-dlya-udlineniya-kabelya-dream-b7/" TargetMode="External"/><Relationship Id="rId_hyperlink_10105" Type="http://schemas.openxmlformats.org/officeDocument/2006/relationships/hyperlink" Target="http://&#1101;&#1083;&#1077;&#1082;&#1090;&#1088;&#1086;-&#1084;&#1072;&#1088;&#1082;&#1077;&#1090;.&#1088;&#1092;/product/183926/kabel-kompyuternyy-usb-20-af-af-gnezdo-gnezdo-1m/" TargetMode="External"/><Relationship Id="rId_hyperlink_10106" Type="http://schemas.openxmlformats.org/officeDocument/2006/relationships/hyperlink" Target="http://&#1101;&#1083;&#1077;&#1082;&#1090;&#1088;&#1086;-&#1084;&#1072;&#1088;&#1082;&#1077;&#1090;.&#1088;&#1092;/product/153689/kabel-kompyuternyy-usb-20-am-af-shteker-gnezdo-075m-dzhett/" TargetMode="External"/><Relationship Id="rId_hyperlink_10107" Type="http://schemas.openxmlformats.org/officeDocument/2006/relationships/hyperlink" Target="http://&#1101;&#1083;&#1077;&#1082;&#1090;&#1088;&#1086;-&#1084;&#1072;&#1088;&#1082;&#1077;&#1090;.&#1088;&#1092;/product/127592/kabel-kompyuternyy-usb-20-am-af-shteker-gnezdo-15m-ekranirovannyy-sinyaya-opletka-filtr/" TargetMode="External"/><Relationship Id="rId_hyperlink_10108" Type="http://schemas.openxmlformats.org/officeDocument/2006/relationships/hyperlink" Target="http://&#1101;&#1083;&#1077;&#1082;&#1090;&#1088;&#1086;-&#1084;&#1072;&#1088;&#1082;&#1077;&#1090;.&#1088;&#1092;/product/235841/kabel-kompyuternyy-usb-20-am-af-shteker-gnezdo-15m-filtr-dl23/" TargetMode="External"/><Relationship Id="rId_hyperlink_10109" Type="http://schemas.openxmlformats.org/officeDocument/2006/relationships/hyperlink" Target="http://&#1101;&#1083;&#1077;&#1082;&#1090;&#1088;&#1086;-&#1084;&#1072;&#1088;&#1082;&#1077;&#1090;.&#1088;&#1092;/product/154198/kabel-kompyuternyy-usb-20-am-af-shteker-gnezdo-18-t-7202-18-dzhett/" TargetMode="External"/><Relationship Id="rId_hyperlink_10110" Type="http://schemas.openxmlformats.org/officeDocument/2006/relationships/hyperlink" Target="http://&#1101;&#1083;&#1077;&#1082;&#1090;&#1088;&#1086;-&#1084;&#1072;&#1088;&#1082;&#1077;&#1090;.&#1088;&#1092;/product/160504/kabel-kompyuternyy-usb-20-am-af-shteker-gnezdo-18m-garnizon/" TargetMode="External"/><Relationship Id="rId_hyperlink_10111" Type="http://schemas.openxmlformats.org/officeDocument/2006/relationships/hyperlink" Target="http://&#1101;&#1083;&#1077;&#1082;&#1090;&#1088;&#1086;-&#1084;&#1072;&#1088;&#1082;&#1077;&#1090;.&#1088;&#1092;/product/160503/kabel-kompyuternyy-usb-20-am-af-shteker-gnezdo-1m-garnizon/" TargetMode="External"/><Relationship Id="rId_hyperlink_10112" Type="http://schemas.openxmlformats.org/officeDocument/2006/relationships/hyperlink" Target="http://&#1101;&#1083;&#1077;&#1082;&#1090;&#1088;&#1086;-&#1084;&#1072;&#1088;&#1082;&#1077;&#1090;.&#1088;&#1092;/product/236335/kabel-kompyuternyy-usb-20-am-af-shteker-gnezdo-3m-s-filtrom-ep/" TargetMode="External"/><Relationship Id="rId_hyperlink_10113" Type="http://schemas.openxmlformats.org/officeDocument/2006/relationships/hyperlink" Target="http://&#1101;&#1083;&#1077;&#1082;&#1090;&#1088;&#1086;-&#1084;&#1072;&#1088;&#1082;&#1077;&#1090;.&#1088;&#1092;/product/174731/kabel-kompyuternyy-usb-20-am-af-shteker-gnezdo-45m-t-7202-5-dzhett/" TargetMode="External"/><Relationship Id="rId_hyperlink_10114" Type="http://schemas.openxmlformats.org/officeDocument/2006/relationships/hyperlink" Target="http://&#1101;&#1083;&#1077;&#1082;&#1090;&#1088;&#1086;-&#1084;&#1072;&#1088;&#1082;&#1077;&#1090;.&#1088;&#1092;/product/133383/kabel-kompyuternyy-usb-20-am-af-shteker-gnezdo-5m-vcom-vus7049/" TargetMode="External"/><Relationship Id="rId_hyperlink_10115" Type="http://schemas.openxmlformats.org/officeDocument/2006/relationships/hyperlink" Target="http://&#1101;&#1083;&#1077;&#1082;&#1090;&#1088;&#1086;-&#1084;&#1072;&#1088;&#1082;&#1077;&#1090;.&#1088;&#1092;/product/225230/kabel-kompyuternyy-usb-20-am-af-shteker-gnezdo-5m-ekranirovannyy-sinyaya-opletka-filtr/" TargetMode="External"/><Relationship Id="rId_hyperlink_10116" Type="http://schemas.openxmlformats.org/officeDocument/2006/relationships/hyperlink" Target="http://&#1101;&#1083;&#1077;&#1082;&#1090;&#1088;&#1086;-&#1084;&#1072;&#1088;&#1082;&#1077;&#1090;.&#1088;&#1092;/product/224910/kabel-kompyuternyy-usb-30-am-af-shteker-gnezdo-03m-uglovoy-ot-pcc16/" TargetMode="External"/><Relationship Id="rId_hyperlink_10117" Type="http://schemas.openxmlformats.org/officeDocument/2006/relationships/hyperlink" Target="http://&#1101;&#1083;&#1077;&#1082;&#1090;&#1088;&#1086;-&#1084;&#1072;&#1088;&#1082;&#1077;&#1090;.&#1088;&#1092;/product/235286/adapter-usb-3031-shteker-shteker-b6-510-gbps-dream/" TargetMode="External"/><Relationship Id="rId_hyperlink_10118" Type="http://schemas.openxmlformats.org/officeDocument/2006/relationships/hyperlink" Target="http://&#1101;&#1083;&#1077;&#1082;&#1090;&#1088;&#1086;-&#1084;&#1072;&#1088;&#1082;&#1077;&#1090;.&#1088;&#1092;/product/249258/kabel-kompyuternyy-usb-20-am-am-shteker-shteker-15m-filtr-siniy-dl35-63692/" TargetMode="External"/><Relationship Id="rId_hyperlink_10119" Type="http://schemas.openxmlformats.org/officeDocument/2006/relationships/hyperlink" Target="http://&#1101;&#1083;&#1077;&#1082;&#1090;&#1088;&#1086;-&#1084;&#1072;&#1088;&#1082;&#1077;&#1090;.&#1088;&#1092;/product/248531/kabel-kompyuternyy-usb-20-am-am-shteker-shteker-15m-filtr-siniy/" TargetMode="External"/><Relationship Id="rId_hyperlink_10120" Type="http://schemas.openxmlformats.org/officeDocument/2006/relationships/hyperlink" Target="http://&#1101;&#1083;&#1077;&#1082;&#1090;&#1088;&#1086;-&#1084;&#1072;&#1088;&#1082;&#1077;&#1090;.&#1088;&#1092;/product/226664/kabel-kompyuternyy-usb-20-am-am-shteker-shteker-3m-signal/" TargetMode="External"/><Relationship Id="rId_hyperlink_10121" Type="http://schemas.openxmlformats.org/officeDocument/2006/relationships/hyperlink" Target="http://&#1101;&#1083;&#1077;&#1082;&#1090;&#1088;&#1086;-&#1084;&#1072;&#1088;&#1082;&#1077;&#1090;.&#1088;&#1092;/product/248532/kabel-kompyuternyy-usb-20-am-am-shteker-shteker-3m-filtr-siniy/" TargetMode="External"/><Relationship Id="rId_hyperlink_10122" Type="http://schemas.openxmlformats.org/officeDocument/2006/relationships/hyperlink" Target="http://&#1101;&#1083;&#1077;&#1082;&#1090;&#1088;&#1086;-&#1084;&#1072;&#1088;&#1082;&#1077;&#1090;.&#1088;&#1092;/product/232644/kabel-kompyuternyy-usb-20-am-am-shteker-shteker-s-filtrom-3m/" TargetMode="External"/><Relationship Id="rId_hyperlink_10123" Type="http://schemas.openxmlformats.org/officeDocument/2006/relationships/hyperlink" Target="http://&#1101;&#1083;&#1077;&#1082;&#1090;&#1088;&#1086;-&#1084;&#1072;&#1088;&#1082;&#1077;&#1090;.&#1088;&#1092;/product/224912/kabel-kompyuternyy-usb-30-am-am-shteker-shteker-2m-ot-pcc20-dlya-vneshnih-zhestkih-diskov/" TargetMode="External"/><Relationship Id="rId_hyperlink_10124" Type="http://schemas.openxmlformats.org/officeDocument/2006/relationships/hyperlink" Target="http://&#1101;&#1083;&#1077;&#1082;&#1090;&#1088;&#1086;-&#1084;&#1072;&#1088;&#1082;&#1077;&#1090;.&#1088;&#1092;/product/158998/kabel-usb-35-jack-gnezdo-shteker-1-metr/" TargetMode="External"/><Relationship Id="rId_hyperlink_10125" Type="http://schemas.openxmlformats.org/officeDocument/2006/relationships/hyperlink" Target="http://&#1101;&#1083;&#1077;&#1082;&#1090;&#1088;&#1086;-&#1084;&#1072;&#1088;&#1082;&#1077;&#1090;.&#1088;&#1092;/product/158999/kabel-usb-35-jack-shteker-shteker/" TargetMode="External"/><Relationship Id="rId_hyperlink_10126" Type="http://schemas.openxmlformats.org/officeDocument/2006/relationships/hyperlink" Target="http://&#1101;&#1083;&#1077;&#1082;&#1090;&#1088;&#1086;-&#1084;&#1072;&#1088;&#1082;&#1077;&#1090;.&#1088;&#1092;/product/234096/kabel-usb-shteker-3rca-shteker-15m-rs-h135-a3555/" TargetMode="External"/><Relationship Id="rId_hyperlink_10127" Type="http://schemas.openxmlformats.org/officeDocument/2006/relationships/hyperlink" Target="http://&#1101;&#1083;&#1077;&#1082;&#1090;&#1088;&#1086;-&#1084;&#1072;&#1088;&#1082;&#1077;&#1090;.&#1088;&#1092;/product/241912/perehodnik-usb-20-ps2-gnezdo-shteker-mysh-i-klaviatura/" TargetMode="External"/><Relationship Id="rId_hyperlink_10128" Type="http://schemas.openxmlformats.org/officeDocument/2006/relationships/hyperlink" Target="http://&#1101;&#1083;&#1077;&#1082;&#1090;&#1088;&#1086;-&#1084;&#1072;&#1088;&#1082;&#1077;&#1090;.&#1088;&#1092;/product/239693/perehodnik-usb-20-ps2-mysh-i-klaviatura-shteker-2-gnezda-na-provode/" TargetMode="External"/><Relationship Id="rId_hyperlink_10129" Type="http://schemas.openxmlformats.org/officeDocument/2006/relationships/hyperlink" Target="http://&#1101;&#1083;&#1077;&#1082;&#1090;&#1088;&#1086;-&#1084;&#1072;&#1088;&#1082;&#1077;&#1090;.&#1088;&#1092;/product/245952/perehodnik-usb-20-ps2-shteker-gnezdo-mysh-i-klaviatura/" TargetMode="External"/><Relationship Id="rId_hyperlink_10130" Type="http://schemas.openxmlformats.org/officeDocument/2006/relationships/hyperlink" Target="http://&#1101;&#1083;&#1077;&#1082;&#1090;&#1088;&#1086;-&#1084;&#1072;&#1088;&#1082;&#1077;&#1090;.&#1088;&#1092;/product/229639/kabel-firewire-ieee-1394-4p-4p-18m-ka-018-50/" TargetMode="External"/><Relationship Id="rId_hyperlink_10131" Type="http://schemas.openxmlformats.org/officeDocument/2006/relationships/hyperlink" Target="http://&#1101;&#1083;&#1077;&#1082;&#1090;&#1088;&#1086;-&#1084;&#1072;&#1088;&#1082;&#1077;&#1090;.&#1088;&#1092;/product/249588/kabel-usb-microusb-1m-uglovoy-levyy/" TargetMode="External"/><Relationship Id="rId_hyperlink_10132" Type="http://schemas.openxmlformats.org/officeDocument/2006/relationships/hyperlink" Target="http://&#1101;&#1083;&#1077;&#1082;&#1090;&#1088;&#1086;-&#1084;&#1072;&#1088;&#1082;&#1077;&#1090;.&#1088;&#1092;/product/217495/kabel-usb-miniusb-05m-perfeo-u4201/" TargetMode="External"/><Relationship Id="rId_hyperlink_10133" Type="http://schemas.openxmlformats.org/officeDocument/2006/relationships/hyperlink" Target="http://&#1101;&#1083;&#1077;&#1082;&#1090;&#1088;&#1086;-&#1084;&#1072;&#1088;&#1082;&#1077;&#1090;.&#1088;&#1092;/product/169277/kabel-usb-miniusb-15m-ep/" TargetMode="External"/><Relationship Id="rId_hyperlink_10134" Type="http://schemas.openxmlformats.org/officeDocument/2006/relationships/hyperlink" Target="http://&#1101;&#1083;&#1077;&#1082;&#1090;&#1088;&#1086;-&#1084;&#1072;&#1088;&#1082;&#1077;&#1090;.&#1088;&#1092;/product/160556/kabel-usb-miniusb-18m-garnizon/" TargetMode="External"/><Relationship Id="rId_hyperlink_10135" Type="http://schemas.openxmlformats.org/officeDocument/2006/relationships/hyperlink" Target="http://&#1101;&#1083;&#1077;&#1082;&#1090;&#1088;&#1086;-&#1084;&#1072;&#1088;&#1082;&#1077;&#1090;.&#1088;&#1092;/product/237048/kabel-usb-miniusb-15m/" TargetMode="External"/><Relationship Id="rId_hyperlink_10136" Type="http://schemas.openxmlformats.org/officeDocument/2006/relationships/hyperlink" Target="http://&#1101;&#1083;&#1077;&#1082;&#1090;&#1088;&#1086;-&#1084;&#1072;&#1088;&#1082;&#1077;&#1090;.&#1088;&#1092;/product/233839/kabel-usb-miniusb-1m/" TargetMode="External"/><Relationship Id="rId_hyperlink_10137" Type="http://schemas.openxmlformats.org/officeDocument/2006/relationships/hyperlink" Target="http://&#1101;&#1083;&#1077;&#1082;&#1090;&#1088;&#1086;-&#1084;&#1072;&#1088;&#1082;&#1077;&#1090;.&#1088;&#1092;/product/249560/kabel-usb-miniusb-1m-uglovoy-levyy/" TargetMode="External"/><Relationship Id="rId_hyperlink_10138" Type="http://schemas.openxmlformats.org/officeDocument/2006/relationships/hyperlink" Target="http://&#1101;&#1083;&#1077;&#1082;&#1090;&#1088;&#1086;-&#1084;&#1072;&#1088;&#1082;&#1077;&#1090;.&#1088;&#1092;/product/249561/kabel-usb-miniusb-1m-uglovoy-pravyy/" TargetMode="External"/><Relationship Id="rId_hyperlink_10139" Type="http://schemas.openxmlformats.org/officeDocument/2006/relationships/hyperlink" Target="http://&#1101;&#1083;&#1077;&#1082;&#1090;&#1088;&#1086;-&#1084;&#1072;&#1088;&#1082;&#1077;&#1090;.&#1088;&#1092;/product/243191/kabel-usb-miniusb-dream-bk06-belyy/" TargetMode="External"/><Relationship Id="rId_hyperlink_10140" Type="http://schemas.openxmlformats.org/officeDocument/2006/relationships/hyperlink" Target="http://&#1101;&#1083;&#1077;&#1082;&#1090;&#1088;&#1086;-&#1084;&#1072;&#1088;&#1082;&#1077;&#1090;.&#1088;&#1092;/product/244742/kabel-usb-miniusb-dream-bk06a-w1-chernyy-15m-51746/" TargetMode="External"/><Relationship Id="rId_hyperlink_10141" Type="http://schemas.openxmlformats.org/officeDocument/2006/relationships/hyperlink" Target="http://&#1101;&#1083;&#1077;&#1082;&#1090;&#1088;&#1086;-&#1084;&#1072;&#1088;&#1082;&#1077;&#1090;.&#1088;&#1092;/product/249590/kabel-usb-type-c-1m-uglovoy/" TargetMode="External"/><Relationship Id="rId_hyperlink_10142" Type="http://schemas.openxmlformats.org/officeDocument/2006/relationships/hyperlink" Target="http://&#1101;&#1083;&#1077;&#1082;&#1090;&#1088;&#1086;-&#1084;&#1072;&#1088;&#1082;&#1077;&#1090;.&#1088;&#1092;/product/243248/kabel-adapter-perehodnik-type-c-sata-dlya-hdd-25-ssd-style-hd88/" TargetMode="External"/><Relationship Id="rId_hyperlink_10143" Type="http://schemas.openxmlformats.org/officeDocument/2006/relationships/hyperlink" Target="http://&#1101;&#1083;&#1077;&#1082;&#1090;&#1088;&#1086;-&#1084;&#1072;&#1088;&#1082;&#1077;&#1090;.&#1088;&#1092;/product/245159/kabel-dlya-podklyucheniya-zhestkogo-diska-usb-mini-usb3-dopolnitelnoe-pitanie-700mm/" TargetMode="External"/><Relationship Id="rId_hyperlink_10144" Type="http://schemas.openxmlformats.org/officeDocument/2006/relationships/hyperlink" Target="http://&#1101;&#1083;&#1077;&#1082;&#1090;&#1088;&#1086;-&#1084;&#1072;&#1088;&#1082;&#1077;&#1090;.&#1088;&#1092;/product/248683/kabel-dlya-podklyucheniya-zhestkogo-diska-usb30-micro-b-dopolnitelnoe-pitanie-1m/" TargetMode="External"/><Relationship Id="rId_hyperlink_10145" Type="http://schemas.openxmlformats.org/officeDocument/2006/relationships/hyperlink" Target="http://&#1101;&#1083;&#1077;&#1082;&#1090;&#1088;&#1086;-&#1084;&#1072;&#1088;&#1082;&#1077;&#1090;.&#1088;&#1092;/product/245158/kabel-dlya-podklyucheniya-zhestkogo-diska-usb30-micro-b-dopolnitelnoe-pitanie-500mm/" TargetMode="External"/><Relationship Id="rId_hyperlink_10146" Type="http://schemas.openxmlformats.org/officeDocument/2006/relationships/hyperlink" Target="http://&#1101;&#1083;&#1077;&#1082;&#1090;&#1088;&#1086;-&#1084;&#1072;&#1088;&#1082;&#1077;&#1090;.&#1088;&#1092;/product/245190/kabel-adapter-usb-30-sata-iii-2535-ssd-s10/" TargetMode="External"/><Relationship Id="rId_hyperlink_10147" Type="http://schemas.openxmlformats.org/officeDocument/2006/relationships/hyperlink" Target="http://&#1101;&#1083;&#1077;&#1082;&#1090;&#1088;&#1086;-&#1084;&#1072;&#1088;&#1082;&#1077;&#1090;.&#1088;&#1092;/product/245104/kabel-adapter-usb-30-to-sata-style-w05-st05/" TargetMode="External"/><Relationship Id="rId_hyperlink_10148" Type="http://schemas.openxmlformats.org/officeDocument/2006/relationships/hyperlink" Target="http://&#1101;&#1083;&#1077;&#1082;&#1090;&#1088;&#1086;-&#1084;&#1072;&#1088;&#1082;&#1077;&#1090;.&#1088;&#1092;/product/245075/kabel-adapter-usb30-sata-15-pin-15gbs-style-without-dc-w05-s8/" TargetMode="External"/><Relationship Id="rId_hyperlink_10149" Type="http://schemas.openxmlformats.org/officeDocument/2006/relationships/hyperlink" Target="http://&#1101;&#1083;&#1077;&#1082;&#1090;&#1088;&#1086;-&#1084;&#1072;&#1088;&#1082;&#1077;&#1090;.&#1088;&#1092;/product/160476/kabel-vcom-sata-vhc7660-interfeysnyy-05m/" TargetMode="External"/><Relationship Id="rId_hyperlink_10150" Type="http://schemas.openxmlformats.org/officeDocument/2006/relationships/hyperlink" Target="http://&#1101;&#1083;&#1077;&#1082;&#1090;&#1088;&#1086;-&#1084;&#1072;&#1088;&#1082;&#1077;&#1090;.&#1088;&#1092;/product/160477/kabel-vcom-sata-vhc7660-interfeysnyy-uglovoy-05m/" TargetMode="External"/><Relationship Id="rId_hyperlink_10151" Type="http://schemas.openxmlformats.org/officeDocument/2006/relationships/hyperlink" Target="http://&#1101;&#1083;&#1077;&#1082;&#1090;&#1088;&#1086;-&#1084;&#1072;&#1088;&#1082;&#1077;&#1090;.&#1088;&#1092;/product/239450/kabel-dlya-videokarty-pci-express-6-pin-to-2-molex-015m-gg01/" TargetMode="External"/><Relationship Id="rId_hyperlink_10152" Type="http://schemas.openxmlformats.org/officeDocument/2006/relationships/hyperlink" Target="http://&#1101;&#1083;&#1077;&#1082;&#1090;&#1088;&#1086;-&#1084;&#1072;&#1088;&#1082;&#1077;&#1090;.&#1088;&#1092;/product/249703/kabel-dlya-videokarty-pci-express-8-pin-to-2-molex-015m-seryy/" TargetMode="External"/><Relationship Id="rId_hyperlink_10153" Type="http://schemas.openxmlformats.org/officeDocument/2006/relationships/hyperlink" Target="http://&#1101;&#1083;&#1077;&#1082;&#1090;&#1088;&#1086;-&#1084;&#1072;&#1088;&#1082;&#1077;&#1090;.&#1088;&#1092;/product/244743/kabel-dlya-videokarty-pci-express-8-pin-to-2-molex-015m-gg02/" TargetMode="External"/><Relationship Id="rId_hyperlink_10154" Type="http://schemas.openxmlformats.org/officeDocument/2006/relationships/hyperlink" Target="http://&#1101;&#1083;&#1077;&#1082;&#1090;&#1088;&#1086;-&#1084;&#1072;&#1088;&#1082;&#1077;&#1090;.&#1088;&#1092;/product/243247/kabel-dlya-podklyucheniya-zhestkogo-diska-sata-30-6gbs-045m/" TargetMode="External"/><Relationship Id="rId_hyperlink_10155" Type="http://schemas.openxmlformats.org/officeDocument/2006/relationships/hyperlink" Target="http://&#1101;&#1083;&#1077;&#1082;&#1090;&#1088;&#1086;-&#1084;&#1072;&#1088;&#1082;&#1077;&#1090;.&#1088;&#1092;/product/239448/kabel-dlya-podklyucheniya-zhestkogo-diska-sata-30-6gbs-045m-uglovoy/" TargetMode="External"/><Relationship Id="rId_hyperlink_10156" Type="http://schemas.openxmlformats.org/officeDocument/2006/relationships/hyperlink" Target="http://&#1101;&#1083;&#1077;&#1082;&#1090;&#1088;&#1086;-&#1084;&#1072;&#1088;&#1082;&#1077;&#1090;.&#1088;&#1092;/product/248641/kabel-silovoy-dlya-podklyucheniya-2-h-zhestkih-diskov-molex-2-sata-15-pin-02m-54236/" TargetMode="External"/><Relationship Id="rId_hyperlink_10157" Type="http://schemas.openxmlformats.org/officeDocument/2006/relationships/hyperlink" Target="http://&#1101;&#1083;&#1077;&#1082;&#1090;&#1088;&#1086;-&#1084;&#1072;&#1088;&#1082;&#1077;&#1090;.&#1088;&#1092;/product/239449/kabel-silovoy-dlya-podklyucheniya-2-h-zhestkih-diskov-molex-2-sata-15-pin-045m-st04/" TargetMode="External"/><Relationship Id="rId_hyperlink_10158" Type="http://schemas.openxmlformats.org/officeDocument/2006/relationships/hyperlink" Target="http://&#1101;&#1083;&#1077;&#1082;&#1090;&#1088;&#1086;-&#1084;&#1072;&#1088;&#1082;&#1077;&#1090;.&#1088;&#1092;/product/248640/kabel-silovoy-dlya-podklyucheniya-zhestkogo-diska-molex-sata-15-pin-02m/" TargetMode="External"/><Relationship Id="rId_hyperlink_10159" Type="http://schemas.openxmlformats.org/officeDocument/2006/relationships/hyperlink" Target="http://&#1101;&#1083;&#1077;&#1082;&#1090;&#1088;&#1086;-&#1084;&#1072;&#1088;&#1082;&#1077;&#1090;.&#1088;&#1092;/product/145960/perehodnik-pitaniya-sata-ustroystv-1big-2sata/" TargetMode="External"/><Relationship Id="rId_hyperlink_10160" Type="http://schemas.openxmlformats.org/officeDocument/2006/relationships/hyperlink" Target="http://&#1101;&#1083;&#1077;&#1082;&#1090;&#1088;&#1086;-&#1084;&#1072;&#1088;&#1082;&#1077;&#1090;.&#1088;&#1092;/product/248642/razvetvitel-pitaniya-molex-2molex-shteker-2-gnezda-dlya-zheskih-diskov-hdd/" TargetMode="External"/><Relationship Id="rId_hyperlink_10161" Type="http://schemas.openxmlformats.org/officeDocument/2006/relationships/hyperlink" Target="http://&#1101;&#1083;&#1077;&#1082;&#1090;&#1088;&#1086;-&#1084;&#1072;&#1088;&#1082;&#1077;&#1090;.&#1088;&#1092;/product/248643/razvetvitel-pitaniya-molex-3molex-shteker-3-gnezda-dlya-zheskih-diskov-hdd/" TargetMode="External"/><Relationship Id="rId_hyperlink_10162" Type="http://schemas.openxmlformats.org/officeDocument/2006/relationships/hyperlink" Target="http://&#1101;&#1083;&#1077;&#1082;&#1090;&#1088;&#1086;-&#1084;&#1072;&#1088;&#1082;&#1077;&#1090;.&#1088;&#1092;/product/250043/kabel-usb-20-cablexpert-ambm-pro-45m-seryy/" TargetMode="External"/><Relationship Id="rId_hyperlink_10163" Type="http://schemas.openxmlformats.org/officeDocument/2006/relationships/hyperlink" Target="http://&#1101;&#1083;&#1077;&#1082;&#1090;&#1088;&#1086;-&#1084;&#1072;&#1088;&#1082;&#1077;&#1090;.&#1088;&#1092;/product/231849/kabel-dlya-printera-am-bm-15m-s-filtrom-chernyy-dl31/" TargetMode="External"/><Relationship Id="rId_hyperlink_10164" Type="http://schemas.openxmlformats.org/officeDocument/2006/relationships/hyperlink" Target="http://&#1101;&#1083;&#1077;&#1082;&#1090;&#1088;&#1086;-&#1084;&#1072;&#1088;&#1082;&#1077;&#1090;.&#1088;&#1092;/product/178117/kabel-dlya-printera-am-bm-3m-ekranirovannyy-sinyaya-opletka-filtr/" TargetMode="External"/><Relationship Id="rId_hyperlink_10165" Type="http://schemas.openxmlformats.org/officeDocument/2006/relationships/hyperlink" Target="http://&#1101;&#1083;&#1077;&#1082;&#1090;&#1088;&#1086;-&#1084;&#1072;&#1088;&#1082;&#1077;&#1090;.&#1088;&#1092;/product/239903/kabel-dlya-printera-am-bm-5m-s-filtrom-chernyy/" TargetMode="External"/><Relationship Id="rId_hyperlink_10166" Type="http://schemas.openxmlformats.org/officeDocument/2006/relationships/hyperlink" Target="http://&#1101;&#1083;&#1077;&#1082;&#1090;&#1088;&#1086;-&#1084;&#1072;&#1088;&#1082;&#1077;&#1090;.&#1088;&#1092;/product/122167/kabel-dlya-printera-am-bm-defender-18m-usb04-06pro-usb-30/" TargetMode="External"/><Relationship Id="rId_hyperlink_10167" Type="http://schemas.openxmlformats.org/officeDocument/2006/relationships/hyperlink" Target="http://&#1101;&#1083;&#1077;&#1082;&#1090;&#1088;&#1086;-&#1084;&#1072;&#1088;&#1082;&#1077;&#1090;.&#1088;&#1092;/product/145483/kabel-dlya-printera-am-bm-gembird-18m/" TargetMode="External"/><Relationship Id="rId_hyperlink_10168" Type="http://schemas.openxmlformats.org/officeDocument/2006/relationships/hyperlink" Target="http://&#1101;&#1083;&#1077;&#1082;&#1090;&#1088;&#1086;-&#1084;&#1072;&#1088;&#1082;&#1077;&#1090;.&#1088;&#1092;/product/179305/kabel-dlya-printera-am-bm-gembird-45m/" TargetMode="External"/><Relationship Id="rId_hyperlink_10169" Type="http://schemas.openxmlformats.org/officeDocument/2006/relationships/hyperlink" Target="http://&#1101;&#1083;&#1077;&#1082;&#1090;&#1088;&#1086;-&#1084;&#1072;&#1088;&#1082;&#1077;&#1090;.&#1088;&#1092;/product/184257/kabel-dlya-printera-am-bm-garnizon-18m/" TargetMode="External"/><Relationship Id="rId_hyperlink_10170" Type="http://schemas.openxmlformats.org/officeDocument/2006/relationships/hyperlink" Target="http://&#1101;&#1083;&#1077;&#1082;&#1090;&#1088;&#1086;-&#1084;&#1072;&#1088;&#1082;&#1077;&#1090;.&#1088;&#1092;/product/135460/kabel-dlya-printera-am-bm-garnizon-3m/" TargetMode="External"/><Relationship Id="rId_hyperlink_10171" Type="http://schemas.openxmlformats.org/officeDocument/2006/relationships/hyperlink" Target="http://&#1101;&#1083;&#1077;&#1082;&#1090;&#1088;&#1086;-&#1084;&#1072;&#1088;&#1082;&#1077;&#1090;.&#1088;&#1092;/product/167565/kabel-dlya-printera-dl46-usb20-mm-s-filtrom-15m-blue/" TargetMode="External"/><Relationship Id="rId_hyperlink_10172" Type="http://schemas.openxmlformats.org/officeDocument/2006/relationships/hyperlink" Target="http://&#1101;&#1083;&#1077;&#1082;&#1090;&#1088;&#1086;-&#1084;&#1072;&#1088;&#1082;&#1077;&#1090;.&#1088;&#1092;/product/166968/kabel-kompyuternyy-patchkord-ep-kat-5e-3m/" TargetMode="External"/><Relationship Id="rId_hyperlink_10173" Type="http://schemas.openxmlformats.org/officeDocument/2006/relationships/hyperlink" Target="http://&#1101;&#1083;&#1077;&#1082;&#1090;&#1088;&#1086;-&#1084;&#1072;&#1088;&#1082;&#1077;&#1090;.&#1088;&#1092;/product/237819/kabel-kompyuternyy-patchkord-ep-kat-5e-10m/" TargetMode="External"/><Relationship Id="rId_hyperlink_10174" Type="http://schemas.openxmlformats.org/officeDocument/2006/relationships/hyperlink" Target="http://&#1101;&#1083;&#1077;&#1082;&#1090;&#1088;&#1086;-&#1084;&#1072;&#1088;&#1082;&#1077;&#1090;.&#1088;&#1092;/product/236965/kabel-kompyuternyy-patchkord-ep-kat-5e-20m/" TargetMode="External"/><Relationship Id="rId_hyperlink_10175" Type="http://schemas.openxmlformats.org/officeDocument/2006/relationships/hyperlink" Target="http://&#1101;&#1083;&#1077;&#1082;&#1090;&#1088;&#1086;-&#1084;&#1072;&#1088;&#1082;&#1077;&#1090;.&#1088;&#1092;/product/236966/kabel-kompyuternyy-patchkord-ep-kat-5e-25m/" TargetMode="External"/><Relationship Id="rId_hyperlink_10176" Type="http://schemas.openxmlformats.org/officeDocument/2006/relationships/hyperlink" Target="http://&#1101;&#1083;&#1077;&#1082;&#1090;&#1088;&#1086;-&#1084;&#1072;&#1088;&#1082;&#1077;&#1090;.&#1088;&#1092;/product/236967/kabel-kompyuternyy-patchkord-ep-kat-5e-30m/" TargetMode="External"/><Relationship Id="rId_hyperlink_10177" Type="http://schemas.openxmlformats.org/officeDocument/2006/relationships/hyperlink" Target="http://&#1101;&#1083;&#1077;&#1082;&#1090;&#1088;&#1086;-&#1084;&#1072;&#1088;&#1082;&#1077;&#1090;.&#1088;&#1092;/product/236968/kabel-kompyuternyy-patchkord-ep-kat-5e-40m/" TargetMode="External"/><Relationship Id="rId_hyperlink_10178" Type="http://schemas.openxmlformats.org/officeDocument/2006/relationships/hyperlink" Target="http://&#1101;&#1083;&#1077;&#1082;&#1090;&#1088;&#1086;-&#1084;&#1072;&#1088;&#1082;&#1077;&#1090;.&#1088;&#1092;/product/236969/kabel-kompyuternyy-patchkord-ep-kat-5e-50m/" TargetMode="External"/><Relationship Id="rId_hyperlink_10179" Type="http://schemas.openxmlformats.org/officeDocument/2006/relationships/hyperlink" Target="http://&#1101;&#1083;&#1077;&#1082;&#1090;&#1088;&#1086;-&#1084;&#1072;&#1088;&#1082;&#1077;&#1090;.&#1088;&#1092;/product/237821/kabel-kompyuternyy-patchkord-ep-kat-6e-15m/" TargetMode="External"/><Relationship Id="rId_hyperlink_10180" Type="http://schemas.openxmlformats.org/officeDocument/2006/relationships/hyperlink" Target="http://&#1101;&#1083;&#1077;&#1082;&#1090;&#1088;&#1086;-&#1084;&#1072;&#1088;&#1082;&#1077;&#1090;.&#1088;&#1092;/product/237822/kabel-kompyuternyy-patchkord-ep-kat-6e-3m/" TargetMode="External"/><Relationship Id="rId_hyperlink_10181" Type="http://schemas.openxmlformats.org/officeDocument/2006/relationships/hyperlink" Target="http://&#1101;&#1083;&#1077;&#1082;&#1090;&#1088;&#1086;-&#1084;&#1072;&#1088;&#1082;&#1077;&#1090;.&#1088;&#1092;/product/237823/kabel-kompyuternyy-patchkord-ep-kat-6e-5m/" TargetMode="External"/><Relationship Id="rId_hyperlink_10182" Type="http://schemas.openxmlformats.org/officeDocument/2006/relationships/hyperlink" Target="http://&#1101;&#1083;&#1077;&#1082;&#1090;&#1088;&#1086;-&#1084;&#1072;&#1088;&#1082;&#1077;&#1090;.&#1088;&#1092;/product/237824/kabel-kompyuternyy-patchkord-ep-kat-6e-10m/" TargetMode="External"/><Relationship Id="rId_hyperlink_10183" Type="http://schemas.openxmlformats.org/officeDocument/2006/relationships/hyperlink" Target="http://&#1101;&#1083;&#1077;&#1082;&#1090;&#1088;&#1086;-&#1084;&#1072;&#1088;&#1082;&#1077;&#1090;.&#1088;&#1092;/product/241477/kabel-kompyuternyy-patchkord-ep-kat-6e-25m/" TargetMode="External"/><Relationship Id="rId_hyperlink_10184" Type="http://schemas.openxmlformats.org/officeDocument/2006/relationships/hyperlink" Target="http://&#1101;&#1083;&#1077;&#1082;&#1090;&#1088;&#1086;-&#1084;&#1072;&#1088;&#1082;&#1077;&#1090;.&#1088;&#1092;/product/241478/kabel-kompyuternyy-patchkord-ep-kat-6e-27m/" TargetMode="External"/><Relationship Id="rId_hyperlink_10185" Type="http://schemas.openxmlformats.org/officeDocument/2006/relationships/hyperlink" Target="http://&#1101;&#1083;&#1077;&#1082;&#1090;&#1088;&#1086;-&#1084;&#1072;&#1088;&#1082;&#1077;&#1090;.&#1088;&#1092;/product/242659/kabel-kompyuternyy-patchkord-ep-kat-6e-30m/" TargetMode="External"/><Relationship Id="rId_hyperlink_10186" Type="http://schemas.openxmlformats.org/officeDocument/2006/relationships/hyperlink" Target="http://&#1101;&#1083;&#1077;&#1082;&#1090;&#1088;&#1086;-&#1084;&#1072;&#1088;&#1082;&#1077;&#1090;.&#1088;&#1092;/product/241479/kabel-kompyuternyy-patchkord-ep-kat-6e-40m/" TargetMode="External"/><Relationship Id="rId_hyperlink_10187" Type="http://schemas.openxmlformats.org/officeDocument/2006/relationships/hyperlink" Target="http://&#1101;&#1083;&#1077;&#1082;&#1090;&#1088;&#1086;-&#1084;&#1072;&#1088;&#1082;&#1077;&#1090;.&#1088;&#1092;/product/244101/kabel-kompyuternyy-patchkord-ep-kat-6e-50m/" TargetMode="External"/><Relationship Id="rId_hyperlink_10188" Type="http://schemas.openxmlformats.org/officeDocument/2006/relationships/hyperlink" Target="http://&#1101;&#1083;&#1077;&#1082;&#1090;&#1088;&#1086;-&#1084;&#1072;&#1088;&#1082;&#1077;&#1090;.&#1088;&#1092;/product/146440/kabel-kompyuternyy-patchkord-dzhett-gembird-utp-kat-5e-05m-seryy/" TargetMode="External"/><Relationship Id="rId_hyperlink_10189" Type="http://schemas.openxmlformats.org/officeDocument/2006/relationships/hyperlink" Target="http://&#1101;&#1083;&#1077;&#1082;&#1090;&#1088;&#1086;-&#1084;&#1072;&#1088;&#1082;&#1077;&#1090;.&#1088;&#1092;/product/130286/kabel-kompyuternyy-patchkord-dzhett-gembird-utp-kat-5e-2m-seryy-t-7201-2/" TargetMode="External"/><Relationship Id="rId_hyperlink_10190" Type="http://schemas.openxmlformats.org/officeDocument/2006/relationships/hyperlink" Target="http://&#1101;&#1083;&#1077;&#1082;&#1090;&#1088;&#1086;-&#1084;&#1072;&#1088;&#1082;&#1077;&#1090;.&#1088;&#1092;/product/137790/kabel-kompyuternyy-patchkord-dzhett-gembird-utp-kat-5e-3m-seryy-t-7201-3/" TargetMode="External"/><Relationship Id="rId_hyperlink_10191" Type="http://schemas.openxmlformats.org/officeDocument/2006/relationships/hyperlink" Target="http://&#1101;&#1083;&#1077;&#1082;&#1090;&#1088;&#1086;-&#1084;&#1072;&#1088;&#1082;&#1077;&#1090;.&#1088;&#1092;/product/148694/kabel-kompyuternyy-patchkord-dzhett-gembird-utp-kat-5e-5m-seryy-t-7201-5/" TargetMode="External"/><Relationship Id="rId_hyperlink_10192" Type="http://schemas.openxmlformats.org/officeDocument/2006/relationships/hyperlink" Target="http://&#1101;&#1083;&#1077;&#1082;&#1090;&#1088;&#1086;-&#1084;&#1072;&#1088;&#1082;&#1077;&#1090;.&#1088;&#1092;/product/246006/kabel-kompyuternyy-patchkord-dzhett-gembird-utp-kat-5e-25m-seryy/" TargetMode="External"/><Relationship Id="rId_hyperlink_10193" Type="http://schemas.openxmlformats.org/officeDocument/2006/relationships/hyperlink" Target="http://&#1101;&#1083;&#1077;&#1082;&#1090;&#1088;&#1086;-&#1084;&#1072;&#1088;&#1082;&#1077;&#1090;.&#1088;&#1092;/product/140598/kabel-kompyuternyy-patchkord-dzhett-gembird-utp-kat-5e-30m-seryy-t-7201-30/" TargetMode="External"/><Relationship Id="rId_hyperlink_10194" Type="http://schemas.openxmlformats.org/officeDocument/2006/relationships/hyperlink" Target="http://&#1101;&#1083;&#1077;&#1082;&#1090;&#1088;&#1086;-&#1084;&#1072;&#1088;&#1082;&#1077;&#1090;.&#1088;&#1092;/product/250283/kabel-kompyuternyy-patchkord-litoy-utp-kat-5e-1m/" TargetMode="External"/><Relationship Id="rId_hyperlink_10195" Type="http://schemas.openxmlformats.org/officeDocument/2006/relationships/hyperlink" Target="http://&#1101;&#1083;&#1077;&#1082;&#1090;&#1088;&#1086;-&#1084;&#1072;&#1088;&#1082;&#1077;&#1090;.&#1088;&#1092;/product/137638/kabel-kompyuternyy-patchkord-litoy-utp-kat-5e-3m/" TargetMode="External"/><Relationship Id="rId_hyperlink_10196" Type="http://schemas.openxmlformats.org/officeDocument/2006/relationships/hyperlink" Target="http://&#1101;&#1083;&#1077;&#1082;&#1090;&#1088;&#1086;-&#1084;&#1072;&#1088;&#1082;&#1077;&#1090;.&#1088;&#1092;/product/232641/kabel-pigteyl-f-female-crc9-kabel-rg316/" TargetMode="External"/><Relationship Id="rId_hyperlink_10197" Type="http://schemas.openxmlformats.org/officeDocument/2006/relationships/hyperlink" Target="http://&#1101;&#1083;&#1077;&#1082;&#1090;&#1088;&#1086;-&#1084;&#1072;&#1088;&#1082;&#1077;&#1090;.&#1088;&#1092;/product/239091/kabel-pigteyl-f-female-sma-male-gnezdo-shteker-kabel-rg316/" TargetMode="External"/><Relationship Id="rId_hyperlink_10198" Type="http://schemas.openxmlformats.org/officeDocument/2006/relationships/hyperlink" Target="http://&#1101;&#1083;&#1077;&#1082;&#1090;&#1088;&#1086;-&#1084;&#1072;&#1088;&#1082;&#1077;&#1090;.&#1088;&#1092;/product/226046/kabel-pigteyl-f-female-crc9-gnezdo-shteker-kabel-rg316/" TargetMode="External"/><Relationship Id="rId_hyperlink_10199" Type="http://schemas.openxmlformats.org/officeDocument/2006/relationships/hyperlink" Target="http://&#1101;&#1083;&#1077;&#1082;&#1090;&#1088;&#1086;-&#1084;&#1072;&#1088;&#1082;&#1077;&#1090;.&#1088;&#1092;/product/239452/kabel-pigteyl-f-female-crc9-gnezdo-shteker-kabel-rg316/" TargetMode="External"/><Relationship Id="rId_hyperlink_10200" Type="http://schemas.openxmlformats.org/officeDocument/2006/relationships/hyperlink" Target="http://&#1101;&#1083;&#1077;&#1082;&#1090;&#1088;&#1086;-&#1084;&#1072;&#1088;&#1082;&#1077;&#1090;.&#1088;&#1092;/product/239453/kabel-pigteyl-f-female-crc9-gnezdo-shteker-kabel-rg316/" TargetMode="External"/><Relationship Id="rId_hyperlink_10201" Type="http://schemas.openxmlformats.org/officeDocument/2006/relationships/hyperlink" Target="http://&#1101;&#1083;&#1077;&#1082;&#1090;&#1088;&#1086;-&#1084;&#1072;&#1088;&#1082;&#1077;&#1090;.&#1088;&#1092;/product/241016/perehodnik-shteker-usb-20-shteker-rs232-com-h52/" TargetMode="External"/><Relationship Id="rId_hyperlink_10202" Type="http://schemas.openxmlformats.org/officeDocument/2006/relationships/hyperlink" Target="http://&#1101;&#1083;&#1077;&#1082;&#1090;&#1088;&#1086;-&#1084;&#1072;&#1088;&#1082;&#1077;&#1090;.&#1088;&#1092;/product/136704/perehodnik-shteker-usb-20-shteker-rs232-com-h53/" TargetMode="External"/><Relationship Id="rId_hyperlink_10203" Type="http://schemas.openxmlformats.org/officeDocument/2006/relationships/hyperlink" Target="http://&#1101;&#1083;&#1077;&#1082;&#1090;&#1088;&#1086;-&#1084;&#1072;&#1088;&#1082;&#1077;&#1090;.&#1088;&#1092;/product/240981/kabel-usb-dlya-elektrobritv-dl40-2pin/" TargetMode="External"/><Relationship Id="rId_hyperlink_10204" Type="http://schemas.openxmlformats.org/officeDocument/2006/relationships/hyperlink" Target="http://&#1101;&#1083;&#1077;&#1082;&#1090;&#1088;&#1086;-&#1084;&#1072;&#1088;&#1082;&#1077;&#1090;.&#1088;&#1092;/product/240983/kabel-usb-dlya-elektrobritv-dl42-2pin/" TargetMode="External"/><Relationship Id="rId_hyperlink_10205" Type="http://schemas.openxmlformats.org/officeDocument/2006/relationships/hyperlink" Target="http://&#1101;&#1083;&#1077;&#1082;&#1090;&#1088;&#1086;-&#1084;&#1072;&#1088;&#1082;&#1077;&#1090;.&#1088;&#1092;/product/240984/kabel-usb-dlya-elektrobritv-dl43-2pin/" TargetMode="External"/><Relationship Id="rId_hyperlink_10206" Type="http://schemas.openxmlformats.org/officeDocument/2006/relationships/hyperlink" Target="http://&#1101;&#1083;&#1077;&#1082;&#1090;&#1088;&#1086;-&#1084;&#1072;&#1088;&#1082;&#1077;&#1090;.&#1088;&#1092;/product/240985/kabel-usb-dlya-elektrobritv-dl44-2pin/" TargetMode="External"/><Relationship Id="rId_hyperlink_10207" Type="http://schemas.openxmlformats.org/officeDocument/2006/relationships/hyperlink" Target="http://&#1101;&#1083;&#1077;&#1082;&#1090;&#1088;&#1086;-&#1084;&#1072;&#1088;&#1082;&#1077;&#1090;.&#1088;&#1092;/product/242134/kabel-usb-dlya-elektrobritv-dl45-2pin/" TargetMode="External"/><Relationship Id="rId_hyperlink_10208" Type="http://schemas.openxmlformats.org/officeDocument/2006/relationships/hyperlink" Target="http://&#1101;&#1083;&#1077;&#1082;&#1090;&#1088;&#1086;-&#1084;&#1072;&#1088;&#1082;&#1077;&#1090;.&#1088;&#1092;/product/238973/perehodnik-dlya-elektrobritvy-2pin-18-c1-shteker-55h25-gnezdo-h88/" TargetMode="External"/><Relationship Id="rId_hyperlink_10209" Type="http://schemas.openxmlformats.org/officeDocument/2006/relationships/hyperlink" Target="http://&#1101;&#1083;&#1077;&#1082;&#1090;&#1088;&#1086;-&#1084;&#1072;&#1088;&#1082;&#1077;&#1090;.&#1088;&#1092;/product/238972/perehodnik-dlya-elektrobritvy-2pin-235-c1-shteker-55h25-gnezdo-h86/" TargetMode="External"/><Relationship Id="rId_hyperlink_10210" Type="http://schemas.openxmlformats.org/officeDocument/2006/relationships/hyperlink" Target="http://&#1101;&#1083;&#1077;&#1082;&#1090;&#1088;&#1086;-&#1084;&#1072;&#1088;&#1082;&#1077;&#1090;.&#1088;&#1092;/product/229013/setevoy-shnur-2pin-c7-15m-uglovaya-vilka-belyy/" TargetMode="External"/><Relationship Id="rId_hyperlink_10211" Type="http://schemas.openxmlformats.org/officeDocument/2006/relationships/hyperlink" Target="http://&#1101;&#1083;&#1077;&#1082;&#1090;&#1088;&#1086;-&#1084;&#1072;&#1088;&#1082;&#1077;&#1090;.&#1088;&#1092;/product/229010/setevoy-shnur-2pin-c7-15m-uglovaya-vilka-belyy/" TargetMode="External"/><Relationship Id="rId_hyperlink_10212" Type="http://schemas.openxmlformats.org/officeDocument/2006/relationships/hyperlink" Target="http://&#1101;&#1083;&#1077;&#1082;&#1090;&#1088;&#1086;-&#1084;&#1072;&#1088;&#1082;&#1077;&#1090;.&#1088;&#1092;/product/229011/setevoy-shnur-2pin-c7-15m-uglovoy-chernyy-ot-els07/" TargetMode="External"/><Relationship Id="rId_hyperlink_10213" Type="http://schemas.openxmlformats.org/officeDocument/2006/relationships/hyperlink" Target="http://&#1101;&#1083;&#1077;&#1082;&#1090;&#1088;&#1086;-&#1084;&#1072;&#1088;&#1082;&#1077;&#1090;.&#1088;&#1092;/product/229015/setevoy-shnur-2pin-c7-15m-uglovoy-shteker-belyy/" TargetMode="External"/><Relationship Id="rId_hyperlink_10214" Type="http://schemas.openxmlformats.org/officeDocument/2006/relationships/hyperlink" Target="http://&#1101;&#1083;&#1077;&#1082;&#1090;&#1088;&#1086;-&#1084;&#1072;&#1088;&#1082;&#1077;&#1090;.&#1088;&#1092;/product/131605/setevoy-shnur-2pin-c1-dlya-elektrobritv-vitoy-kabel-shog-s-ap-agidel/" TargetMode="External"/><Relationship Id="rId_hyperlink_10215" Type="http://schemas.openxmlformats.org/officeDocument/2006/relationships/hyperlink" Target="http://&#1101;&#1083;&#1077;&#1082;&#1090;&#1088;&#1086;-&#1084;&#1072;&#1088;&#1082;&#1077;&#1090;.&#1088;&#1092;/product/125492/setevoy-shnur-2pin-c1-dlya-elektrobritvy-pryamoy/" TargetMode="External"/><Relationship Id="rId_hyperlink_10216" Type="http://schemas.openxmlformats.org/officeDocument/2006/relationships/hyperlink" Target="http://&#1101;&#1083;&#1077;&#1082;&#1090;&#1088;&#1086;-&#1084;&#1072;&#1088;&#1082;&#1077;&#1090;.&#1088;&#1092;/product/234109/setevoy-shnur-2pin-c1-dlya-elektrobritvy-pryamoy-12m-vs40/" TargetMode="External"/><Relationship Id="rId_hyperlink_10217" Type="http://schemas.openxmlformats.org/officeDocument/2006/relationships/hyperlink" Target="http://&#1101;&#1083;&#1077;&#1082;&#1090;&#1088;&#1086;-&#1084;&#1072;&#1088;&#1082;&#1077;&#1090;.&#1088;&#1092;/product/124899/setevoy-shnur-2pin-c7-15m/" TargetMode="External"/><Relationship Id="rId_hyperlink_10218" Type="http://schemas.openxmlformats.org/officeDocument/2006/relationships/hyperlink" Target="http://&#1101;&#1083;&#1077;&#1082;&#1090;&#1088;&#1086;-&#1084;&#1072;&#1088;&#1082;&#1077;&#1090;.&#1088;&#1092;/product/219335/setevoy-shnur-2pin-c7-15m-2h075-dream-pc011/" TargetMode="External"/><Relationship Id="rId_hyperlink_10219" Type="http://schemas.openxmlformats.org/officeDocument/2006/relationships/hyperlink" Target="http://&#1101;&#1083;&#1077;&#1082;&#1090;&#1088;&#1086;-&#1084;&#1072;&#1088;&#1082;&#1077;&#1090;.&#1088;&#1092;/product/246906/setevoy-shnur-2pin-c7-15m-td-2729-evrovilka-ploskaya/" TargetMode="External"/><Relationship Id="rId_hyperlink_10220" Type="http://schemas.openxmlformats.org/officeDocument/2006/relationships/hyperlink" Target="http://&#1101;&#1083;&#1077;&#1082;&#1090;&#1088;&#1086;-&#1084;&#1072;&#1088;&#1082;&#1077;&#1090;.&#1088;&#1092;/product/122482/setevoy-shnur-2pin-c7-18m-dzhett-cn-9086a/" TargetMode="External"/><Relationship Id="rId_hyperlink_10221" Type="http://schemas.openxmlformats.org/officeDocument/2006/relationships/hyperlink" Target="http://&#1101;&#1083;&#1077;&#1082;&#1090;&#1088;&#1086;-&#1084;&#1072;&#1088;&#1082;&#1077;&#1090;.&#1088;&#1092;/product/243037/setevoy-shnur-2pin-c7-18m-dzhett-cn-9086a/" TargetMode="External"/><Relationship Id="rId_hyperlink_10222" Type="http://schemas.openxmlformats.org/officeDocument/2006/relationships/hyperlink" Target="http://&#1101;&#1083;&#1077;&#1082;&#1090;&#1088;&#1086;-&#1084;&#1072;&#1088;&#1082;&#1077;&#1090;.&#1088;&#1092;/product/244723/setevoy-shnur-2pin-c7-100-250v-6a-14m-dlya-yaponskoy-tehniki/" TargetMode="External"/><Relationship Id="rId_hyperlink_10223" Type="http://schemas.openxmlformats.org/officeDocument/2006/relationships/hyperlink" Target="http://&#1101;&#1083;&#1077;&#1082;&#1090;&#1088;&#1086;-&#1084;&#1072;&#1088;&#1082;&#1077;&#1090;.&#1088;&#1092;/product/245755/setevoy-shnur-2pin-c7-1m-vs09-seryy/" TargetMode="External"/><Relationship Id="rId_hyperlink_10224" Type="http://schemas.openxmlformats.org/officeDocument/2006/relationships/hyperlink" Target="http://&#1101;&#1083;&#1077;&#1082;&#1090;&#1088;&#1086;-&#1084;&#1072;&#1088;&#1082;&#1077;&#1090;.&#1088;&#1092;/product/247012/setevoy-shnur-2pin-c7-2m-2h05-dream-pc01/" TargetMode="External"/><Relationship Id="rId_hyperlink_10225" Type="http://schemas.openxmlformats.org/officeDocument/2006/relationships/hyperlink" Target="http://&#1101;&#1083;&#1077;&#1082;&#1090;&#1088;&#1086;-&#1084;&#1072;&#1088;&#1082;&#1077;&#1090;.&#1088;&#1092;/product/247013/setevoy-shnur-2pin-c7-3m-2h05-dream-pc01/" TargetMode="External"/><Relationship Id="rId_hyperlink_10226" Type="http://schemas.openxmlformats.org/officeDocument/2006/relationships/hyperlink" Target="http://&#1101;&#1083;&#1077;&#1082;&#1090;&#1088;&#1086;-&#1084;&#1072;&#1088;&#1082;&#1077;&#1090;.&#1088;&#1092;/product/229012/setevoy-shnur-3pin-s13-15m-uglovoy-shteker-chernyy/" TargetMode="External"/><Relationship Id="rId_hyperlink_10227" Type="http://schemas.openxmlformats.org/officeDocument/2006/relationships/hyperlink" Target="http://&#1101;&#1083;&#1077;&#1082;&#1090;&#1088;&#1086;-&#1084;&#1072;&#1088;&#1082;&#1077;&#1090;.&#1088;&#1092;/product/233399/setevoy-shnur-3pin-c13-kabel-udlinitel-gnezdo-shteker-15m-vs75-a444/" TargetMode="External"/><Relationship Id="rId_hyperlink_10228" Type="http://schemas.openxmlformats.org/officeDocument/2006/relationships/hyperlink" Target="http://&#1101;&#1083;&#1077;&#1082;&#1090;&#1088;&#1086;-&#1084;&#1072;&#1088;&#1082;&#1077;&#1090;.&#1088;&#1092;/product/238244/setevoy-shnur-3pin-c5-15m-a757-vs61-41041-/" TargetMode="External"/><Relationship Id="rId_hyperlink_10229" Type="http://schemas.openxmlformats.org/officeDocument/2006/relationships/hyperlink" Target="http://&#1101;&#1083;&#1077;&#1082;&#1090;&#1088;&#1086;-&#1084;&#1072;&#1088;&#1082;&#1077;&#1090;.&#1088;&#1092;/product/146171/setevoy-shnur-3pin-s13-15m-333/" TargetMode="External"/><Relationship Id="rId_hyperlink_10230" Type="http://schemas.openxmlformats.org/officeDocument/2006/relationships/hyperlink" Target="http://&#1101;&#1083;&#1077;&#1082;&#1090;&#1088;&#1086;-&#1084;&#1072;&#1088;&#1082;&#1077;&#1090;.&#1088;&#1092;/product/228637/setevoy-shnur-3pin-s13-15m-a333-vs71/" TargetMode="External"/><Relationship Id="rId_hyperlink_10231" Type="http://schemas.openxmlformats.org/officeDocument/2006/relationships/hyperlink" Target="http://&#1101;&#1083;&#1077;&#1082;&#1090;&#1088;&#1086;-&#1084;&#1072;&#1088;&#1082;&#1077;&#1090;.&#1088;&#1092;/product/130525/setevoy-shnur-3pin-s13-18m-pc-186/" TargetMode="External"/><Relationship Id="rId_hyperlink_10232" Type="http://schemas.openxmlformats.org/officeDocument/2006/relationships/hyperlink" Target="http://&#1101;&#1083;&#1077;&#1082;&#1090;&#1088;&#1086;-&#1084;&#1072;&#1088;&#1082;&#1077;&#1090;.&#1088;&#1092;/product/234106/setevoy-shnur-3pin-s13-1m/" TargetMode="External"/><Relationship Id="rId_hyperlink_10233" Type="http://schemas.openxmlformats.org/officeDocument/2006/relationships/hyperlink" Target="http://&#1101;&#1083;&#1077;&#1082;&#1090;&#1088;&#1086;-&#1084;&#1072;&#1088;&#1082;&#1077;&#1090;.&#1088;&#1092;/product/247009/setevoy-shnur-3pin-s5-05m-3h05-dream-pc03/" TargetMode="External"/><Relationship Id="rId_hyperlink_10234" Type="http://schemas.openxmlformats.org/officeDocument/2006/relationships/hyperlink" Target="http://&#1101;&#1083;&#1077;&#1082;&#1090;&#1088;&#1086;-&#1084;&#1072;&#1088;&#1082;&#1077;&#1090;.&#1088;&#1092;/product/226765/setevoy-shnur-3pin-s5-12m-757/" TargetMode="External"/><Relationship Id="rId_hyperlink_10235" Type="http://schemas.openxmlformats.org/officeDocument/2006/relationships/hyperlink" Target="http://&#1101;&#1083;&#1077;&#1082;&#1090;&#1088;&#1086;-&#1084;&#1072;&#1088;&#1082;&#1077;&#1090;.&#1088;&#1092;/product/226766/setevoy-shnur-3pin-s5-15m-758/" TargetMode="External"/><Relationship Id="rId_hyperlink_10236" Type="http://schemas.openxmlformats.org/officeDocument/2006/relationships/hyperlink" Target="http://&#1101;&#1083;&#1077;&#1082;&#1090;&#1088;&#1086;-&#1084;&#1072;&#1088;&#1082;&#1077;&#1090;.&#1088;&#1092;/product/219540/setevoy-shnur-3pin-s5-15m-chernyy-dream/" TargetMode="External"/><Relationship Id="rId_hyperlink_10237" Type="http://schemas.openxmlformats.org/officeDocument/2006/relationships/hyperlink" Target="http://&#1101;&#1083;&#1077;&#1082;&#1090;&#1088;&#1086;-&#1084;&#1072;&#1088;&#1082;&#1077;&#1090;.&#1088;&#1092;/product/240690/setevoy-shnur-3pin-s5-15m-757-ep/" TargetMode="External"/><Relationship Id="rId_hyperlink_10238" Type="http://schemas.openxmlformats.org/officeDocument/2006/relationships/hyperlink" Target="http://&#1101;&#1083;&#1077;&#1082;&#1090;&#1088;&#1086;-&#1084;&#1072;&#1088;&#1082;&#1077;&#1090;.&#1088;&#1092;/product/237047/setevoy-shnur-3pin-s5-15m-vs62-41041/" TargetMode="External"/><Relationship Id="rId_hyperlink_10239" Type="http://schemas.openxmlformats.org/officeDocument/2006/relationships/hyperlink" Target="http://&#1101;&#1083;&#1077;&#1082;&#1090;&#1088;&#1086;-&#1084;&#1072;&#1088;&#1082;&#1077;&#1090;.&#1088;&#1092;/product/238243/setevoy-shnur-3pin-s5-1m-757-vs60/" TargetMode="External"/><Relationship Id="rId_hyperlink_10240" Type="http://schemas.openxmlformats.org/officeDocument/2006/relationships/hyperlink" Target="http://&#1101;&#1083;&#1077;&#1082;&#1090;&#1088;&#1086;-&#1084;&#1072;&#1088;&#1082;&#1077;&#1090;.&#1088;&#1092;/product/133338/setevoy-shnur-3pin-s13-s14-305-6a-15m-dream/" TargetMode="External"/><Relationship Id="rId_hyperlink_10241" Type="http://schemas.openxmlformats.org/officeDocument/2006/relationships/hyperlink" Target="http://&#1101;&#1083;&#1077;&#1082;&#1090;&#1088;&#1086;-&#1084;&#1072;&#1088;&#1082;&#1077;&#1090;.&#1088;&#1092;/product/234108/setevoy-shnur-c7-vs30-18m-vosmerka-chernyy/" TargetMode="External"/><Relationship Id="rId_hyperlink_10242" Type="http://schemas.openxmlformats.org/officeDocument/2006/relationships/hyperlink" Target="http://&#1101;&#1083;&#1077;&#1082;&#1090;&#1088;&#1086;-&#1084;&#1072;&#1088;&#1082;&#1077;&#1090;.&#1088;&#1092;/product/244089/setevoy-shnur-v-tkanevoy-opletke-bz-dlya-utyuga-belyy-18-metra-6a12kvt-sbe-06-p10-w-smartbuy/" TargetMode="External"/><Relationship Id="rId_hyperlink_10243" Type="http://schemas.openxmlformats.org/officeDocument/2006/relationships/hyperlink" Target="http://&#1101;&#1083;&#1077;&#1082;&#1090;&#1088;&#1086;-&#1084;&#1072;&#1088;&#1082;&#1077;&#1090;.&#1088;&#1092;/product/242394/setevoy-shnur-v-tkanevoy-opletke-bz-dlya-utyuga-chernyy-18-metra-6a12kvt-sbe-06-p10-b-smartbuy/" TargetMode="External"/><Relationship Id="rId_hyperlink_10244" Type="http://schemas.openxmlformats.org/officeDocument/2006/relationships/hyperlink" Target="http://&#1101;&#1083;&#1077;&#1082;&#1090;&#1088;&#1086;-&#1084;&#1072;&#1088;&#1082;&#1077;&#1090;.&#1088;&#1092;/product/237779/setevoy-shnur-v-tkanevoy-opletke-dlya-utyuga-sz-belyy-18-metra-10a22kvt-sbe-10-p08-w-smartbuy/" TargetMode="External"/><Relationship Id="rId_hyperlink_10245" Type="http://schemas.openxmlformats.org/officeDocument/2006/relationships/hyperlink" Target="http://&#1101;&#1083;&#1077;&#1082;&#1090;&#1088;&#1086;-&#1084;&#1072;&#1088;&#1082;&#1077;&#1090;.&#1088;&#1092;/product/242363/setevoy-shnur-v-tkanevoy-opletke-dlya-utyuga-sz-chernyy-18-metra-10a22kvt-sbe-10-p08-b-smartbuy/" TargetMode="External"/><Relationship Id="rId_hyperlink_10246" Type="http://schemas.openxmlformats.org/officeDocument/2006/relationships/hyperlink" Target="http://&#1101;&#1083;&#1077;&#1082;&#1090;&#1088;&#1086;-&#1084;&#1072;&#1088;&#1082;&#1077;&#1090;.&#1088;&#1092;/product/127589/setevoy-shnur-s-vyklyuchatelem-belyy-17-m-2-h05/" TargetMode="External"/><Relationship Id="rId_hyperlink_10247" Type="http://schemas.openxmlformats.org/officeDocument/2006/relationships/hyperlink" Target="http://&#1101;&#1083;&#1077;&#1082;&#1090;&#1088;&#1086;-&#1084;&#1072;&#1088;&#1082;&#1077;&#1090;.&#1088;&#1092;/product/145847/setevoy-shnur-s-vyklyuchatelem-belyy-22-m-2-h05-/" TargetMode="External"/><Relationship Id="rId_hyperlink_10248" Type="http://schemas.openxmlformats.org/officeDocument/2006/relationships/hyperlink" Target="http://&#1101;&#1083;&#1077;&#1082;&#1090;&#1088;&#1086;-&#1084;&#1072;&#1088;&#1082;&#1077;&#1090;.&#1088;&#1092;/product/148821/shnur-s-vyklyuchatelem-torshernym-wire317-foot-switch-182h075-bk-chernyy/" TargetMode="External"/><Relationship Id="rId_hyperlink_10249" Type="http://schemas.openxmlformats.org/officeDocument/2006/relationships/hyperlink" Target="http://&#1101;&#1083;&#1077;&#1082;&#1090;&#1088;&#1086;-&#1084;&#1072;&#1088;&#1082;&#1077;&#1090;.&#1088;&#1092;/product/148822/shnur-s-vyklyuchatelem-torshernym-wire317-foot-switch-182h075-bn/" TargetMode="External"/><Relationship Id="rId_hyperlink_10250" Type="http://schemas.openxmlformats.org/officeDocument/2006/relationships/hyperlink" Target="http://&#1101;&#1083;&#1077;&#1082;&#1090;&#1088;&#1086;-&#1084;&#1072;&#1088;&#1082;&#1077;&#1090;.&#1088;&#1092;/product/148823/shnur-s-vyklyuchatelem-torshernym-wire317-foot-switch-182h075-gd-zolotoy/" TargetMode="External"/><Relationship Id="rId_hyperlink_10251" Type="http://schemas.openxmlformats.org/officeDocument/2006/relationships/hyperlink" Target="http://&#1101;&#1083;&#1077;&#1082;&#1090;&#1088;&#1086;-&#1084;&#1072;&#1088;&#1082;&#1077;&#1090;.&#1088;&#1092;/product/148820/shnur-s-vyklyuchatelem-torshernym-wire317-foot-switch-182h075-wt-belyy/" TargetMode="External"/><Relationship Id="rId_hyperlink_10252" Type="http://schemas.openxmlformats.org/officeDocument/2006/relationships/hyperlink" Target="http://&#1101;&#1083;&#1077;&#1082;&#1090;&#1088;&#1086;-&#1084;&#1072;&#1088;&#1082;&#1077;&#1090;.&#1088;&#1092;/product/148833/shnur-s-dimmerom-wire1a-18m-2h075-bk/" TargetMode="External"/><Relationship Id="rId_hyperlink_10253" Type="http://schemas.openxmlformats.org/officeDocument/2006/relationships/hyperlink" Target="http://&#1101;&#1083;&#1077;&#1082;&#1090;&#1088;&#1086;-&#1084;&#1072;&#1088;&#1082;&#1077;&#1090;.&#1088;&#1092;/product/148834/shnur-s-dimmerom-wire1a-18m-2h075-gd-zolotoy/" TargetMode="External"/><Relationship Id="rId_hyperlink_10254" Type="http://schemas.openxmlformats.org/officeDocument/2006/relationships/hyperlink" Target="http://&#1101;&#1083;&#1077;&#1082;&#1090;&#1088;&#1086;-&#1084;&#1072;&#1088;&#1082;&#1077;&#1090;.&#1088;&#1092;/product/148818/shnur-s-dimmerom-wire2a-18m-2h075-tsp-prozrachnyy/" TargetMode="External"/><Relationship Id="rId_hyperlink_10255" Type="http://schemas.openxmlformats.org/officeDocument/2006/relationships/hyperlink" Target="http://&#1101;&#1083;&#1077;&#1082;&#1090;&#1088;&#1086;-&#1084;&#1072;&#1088;&#1082;&#1077;&#1090;.&#1088;&#1092;/product/236277/shnur-s-ploskoy-vilkoy-i-dimmerom-15m-belyy-47271/" TargetMode="External"/><Relationship Id="rId_hyperlink_10256" Type="http://schemas.openxmlformats.org/officeDocument/2006/relationships/hyperlink" Target="http://&#1101;&#1083;&#1077;&#1082;&#1090;&#1088;&#1086;-&#1084;&#1072;&#1088;&#1082;&#1077;&#1090;.&#1088;&#1092;/product/135397/shnur-s-ploskoy-vilkoy-i-dimmerom-smartbuy-17m-shvvp-belyy-sbe-06-p07-w/" TargetMode="External"/><Relationship Id="rId_hyperlink_10257" Type="http://schemas.openxmlformats.org/officeDocument/2006/relationships/hyperlink" Target="http://&#1101;&#1083;&#1077;&#1082;&#1090;&#1088;&#1086;-&#1084;&#1072;&#1088;&#1082;&#1077;&#1090;.&#1088;&#1092;/product/135398/shnur-s-ploskoy-vilkoy-i-dimmerom-smartbuy-17m-shvvp-chernyy-sbe-06-p07-b/" TargetMode="External"/><Relationship Id="rId_hyperlink_10258" Type="http://schemas.openxmlformats.org/officeDocument/2006/relationships/hyperlink" Target="http://&#1101;&#1083;&#1077;&#1082;&#1090;&#1088;&#1086;-&#1084;&#1072;&#1088;&#1082;&#1077;&#1090;.&#1088;&#1092;/product/249512/shnur-s-prohodnym-vyklyuchatelem-belyy-15m/" TargetMode="External"/><Relationship Id="rId_hyperlink_10259" Type="http://schemas.openxmlformats.org/officeDocument/2006/relationships/hyperlink" Target="http://&#1101;&#1083;&#1077;&#1082;&#1090;&#1088;&#1086;-&#1084;&#1072;&#1088;&#1082;&#1077;&#1090;.&#1088;&#1092;/product/249531/shnur-s-prohodnym-vyklyuchatelem-chernyy-15m/" TargetMode="External"/><Relationship Id="rId_hyperlink_10260" Type="http://schemas.openxmlformats.org/officeDocument/2006/relationships/hyperlink" Target="http://&#1101;&#1083;&#1077;&#1082;&#1090;&#1088;&#1086;-&#1084;&#1072;&#1088;&#1082;&#1077;&#1090;.&#1088;&#1092;/product/229836/shnur-setevoy-220v-dlya-lineynyh-svetilnikov-spb-t5-s-vykl-15m-era-lled-a-cable-15m-sw-w/" TargetMode="External"/><Relationship Id="rId_hyperlink_10261" Type="http://schemas.openxmlformats.org/officeDocument/2006/relationships/hyperlink" Target="http://&#1101;&#1083;&#1077;&#1082;&#1090;&#1088;&#1086;-&#1084;&#1072;&#1088;&#1082;&#1077;&#1090;.&#1088;&#1092;/product/244270/shnur-setevoy-2h075mm-s-dimmerom-2m-belyy-ruel/" TargetMode="External"/><Relationship Id="rId_hyperlink_10262" Type="http://schemas.openxmlformats.org/officeDocument/2006/relationships/hyperlink" Target="http://&#1101;&#1083;&#1077;&#1082;&#1090;&#1088;&#1086;-&#1084;&#1072;&#1088;&#1082;&#1077;&#1090;.&#1088;&#1092;/product/244269/shnur-setevoy-2h075mm-s-dimmerom-2m-chernyy-ruel/" TargetMode="External"/><Relationship Id="rId_hyperlink_10263" Type="http://schemas.openxmlformats.org/officeDocument/2006/relationships/hyperlink" Target="http://&#1101;&#1083;&#1077;&#1082;&#1090;&#1088;&#1086;-&#1084;&#1072;&#1088;&#1082;&#1077;&#1090;.&#1088;&#1092;/product/244268/shnur-setevoy-2h075mm-s-napolnym-vyklyuchatelem-25m-belyy-ruel/" TargetMode="External"/><Relationship Id="rId_hyperlink_10264" Type="http://schemas.openxmlformats.org/officeDocument/2006/relationships/hyperlink" Target="http://&#1101;&#1083;&#1077;&#1082;&#1090;&#1088;&#1086;-&#1084;&#1072;&#1088;&#1082;&#1077;&#1090;.&#1088;&#1092;/product/244267/shnur-setevoy-2h075mm-s-napolnym-vyklyuchatelem-25m-chernyy-ruel/" TargetMode="External"/><Relationship Id="rId_hyperlink_10265" Type="http://schemas.openxmlformats.org/officeDocument/2006/relationships/hyperlink" Target="http://&#1101;&#1083;&#1077;&#1082;&#1090;&#1088;&#1086;-&#1084;&#1072;&#1088;&#1082;&#1077;&#1090;.&#1088;&#1092;/product/251657/shnur-setevoy-2h075mm-s-prohodnym-vyklyuchatelem-patron-e14-18m-belyy-a1-18-ruel/" TargetMode="External"/><Relationship Id="rId_hyperlink_10266" Type="http://schemas.openxmlformats.org/officeDocument/2006/relationships/hyperlink" Target="http://&#1101;&#1083;&#1077;&#1082;&#1090;&#1088;&#1086;-&#1084;&#1072;&#1088;&#1082;&#1077;&#1090;.&#1088;&#1092;/product/251658/shnur-setevoy-2h075mm-s-prohodnym-vyklyuchatelem-patron-e14-18m-chernyy-a2-18-ruel/" TargetMode="External"/><Relationship Id="rId_hyperlink_10267" Type="http://schemas.openxmlformats.org/officeDocument/2006/relationships/hyperlink" Target="http://&#1101;&#1083;&#1077;&#1082;&#1090;&#1088;&#1086;-&#1084;&#1072;&#1088;&#1082;&#1077;&#1090;.&#1088;&#1092;/product/251659/shnur-setevoy-2h075mm-s-prohodnym-vyklyuchatelem-patron-e27-18m-belyy-b2-18-ruel/" TargetMode="External"/><Relationship Id="rId_hyperlink_10268" Type="http://schemas.openxmlformats.org/officeDocument/2006/relationships/hyperlink" Target="http://&#1101;&#1083;&#1077;&#1082;&#1090;&#1088;&#1086;-&#1084;&#1072;&#1088;&#1082;&#1077;&#1090;.&#1088;&#1092;/product/251660/shnur-setevoy-2h075mm-s-prohodnym-vyklyuchatelem-patron-e27-18m-chernyy-b2-20-ruel/" TargetMode="External"/><Relationship Id="rId_hyperlink_10269" Type="http://schemas.openxmlformats.org/officeDocument/2006/relationships/hyperlink" Target="http://&#1101;&#1083;&#1077;&#1082;&#1090;&#1088;&#1086;-&#1084;&#1072;&#1088;&#1082;&#1077;&#1090;.&#1088;&#1092;/product/247048/shnur-setevoy-3h1mm-15m-s-uzo-16a-10ma-belyy-scz-iec-320/" TargetMode="External"/><Relationship Id="rId_hyperlink_10270" Type="http://schemas.openxmlformats.org/officeDocument/2006/relationships/hyperlink" Target="http://&#1101;&#1083;&#1077;&#1082;&#1090;&#1088;&#1086;-&#1084;&#1072;&#1088;&#1082;&#1077;&#1090;.&#1088;&#1092;/product/240813/shnur-setevoy-dlya-utyuga-15-m-sz/" TargetMode="External"/><Relationship Id="rId_hyperlink_10271" Type="http://schemas.openxmlformats.org/officeDocument/2006/relationships/hyperlink" Target="http://&#1101;&#1083;&#1077;&#1082;&#1090;&#1088;&#1086;-&#1084;&#1072;&#1088;&#1082;&#1077;&#1090;.&#1088;&#1092;/product/153902/shnur-setevoy-s-vilkoy-provod-pvs-2h075-22m/" TargetMode="External"/><Relationship Id="rId_hyperlink_10272" Type="http://schemas.openxmlformats.org/officeDocument/2006/relationships/hyperlink" Target="http://&#1101;&#1083;&#1077;&#1082;&#1090;&#1088;&#1086;-&#1084;&#1072;&#1088;&#1082;&#1077;&#1090;.&#1088;&#1092;/product/177198/shnur-setevoy-s-vilkoy-provod-pvs-2h075-3-m-01300162/" TargetMode="External"/><Relationship Id="rId_hyperlink_10273" Type="http://schemas.openxmlformats.org/officeDocument/2006/relationships/hyperlink" Target="http://&#1101;&#1083;&#1077;&#1082;&#1090;&#1088;&#1086;-&#1084;&#1072;&#1088;&#1082;&#1077;&#1090;.&#1088;&#1092;/product/147826/shnur-setevoy-s-vilkoy-provod-pvs-2h075-5-m-0154/" TargetMode="External"/><Relationship Id="rId_hyperlink_10274" Type="http://schemas.openxmlformats.org/officeDocument/2006/relationships/hyperlink" Target="http://&#1101;&#1083;&#1077;&#1082;&#1090;&#1088;&#1086;-&#1084;&#1072;&#1088;&#1082;&#1077;&#1090;.&#1088;&#1092;/product/248513/shnur-setevoy-s-vilkoy-provod-pvs-2h075-6a-15-m-0116/" TargetMode="External"/><Relationship Id="rId_hyperlink_10275" Type="http://schemas.openxmlformats.org/officeDocument/2006/relationships/hyperlink" Target="http://&#1101;&#1083;&#1077;&#1082;&#1090;&#1088;&#1086;-&#1084;&#1072;&#1088;&#1082;&#1077;&#1090;.&#1088;&#1092;/product/248514/shnur-setevoy-s-vilkoy-provod-pvs-2h075-6a-15-m-chernyy-0123/" TargetMode="External"/><Relationship Id="rId_hyperlink_10276" Type="http://schemas.openxmlformats.org/officeDocument/2006/relationships/hyperlink" Target="http://&#1101;&#1083;&#1077;&#1082;&#1090;&#1088;&#1086;-&#1084;&#1072;&#1088;&#1082;&#1077;&#1090;.&#1088;&#1092;/product/248515/shnur-setevoy-s-vilkoy-provod-pvs-2h075-6a-3-m-chernyy-01470163/" TargetMode="External"/><Relationship Id="rId_hyperlink_10277" Type="http://schemas.openxmlformats.org/officeDocument/2006/relationships/hyperlink" Target="http://&#1101;&#1083;&#1077;&#1082;&#1090;&#1088;&#1086;-&#1084;&#1072;&#1088;&#1082;&#1077;&#1090;.&#1088;&#1092;/product/248516/shnur-setevoy-s-vilkoy-provod-pvs-2h075-6a-5-m-chernyy-0161/" TargetMode="External"/><Relationship Id="rId_hyperlink_10278" Type="http://schemas.openxmlformats.org/officeDocument/2006/relationships/hyperlink" Target="http://&#1101;&#1083;&#1077;&#1082;&#1090;&#1088;&#1086;-&#1084;&#1072;&#1088;&#1082;&#1077;&#1090;.&#1088;&#1092;/product/248517/shnur-setevoy-s-vilkoy-provod-pvs-3h075-10a-15-m-litoy-sz-0048/" TargetMode="External"/><Relationship Id="rId_hyperlink_10279" Type="http://schemas.openxmlformats.org/officeDocument/2006/relationships/hyperlink" Target="http://&#1101;&#1083;&#1077;&#1082;&#1090;&#1088;&#1086;-&#1084;&#1072;&#1088;&#1082;&#1077;&#1090;.&#1088;&#1092;/product/248518/shnur-setevoy-s-vilkoy-provod-pvs-3h075-10a-3-m-litoy-sz-0208/" TargetMode="External"/><Relationship Id="rId_hyperlink_10280" Type="http://schemas.openxmlformats.org/officeDocument/2006/relationships/hyperlink" Target="http://&#1101;&#1083;&#1077;&#1082;&#1090;&#1088;&#1086;-&#1084;&#1072;&#1088;&#1082;&#1077;&#1090;.&#1088;&#1092;/product/248521/shnur-setevoy-s-vilkoy-provod-pvs-3h075-10a-3m-litoy-sz-chernyy-3896/" TargetMode="External"/><Relationship Id="rId_hyperlink_10281" Type="http://schemas.openxmlformats.org/officeDocument/2006/relationships/hyperlink" Target="http://&#1101;&#1083;&#1077;&#1082;&#1090;&#1088;&#1086;-&#1084;&#1072;&#1088;&#1082;&#1077;&#1090;.&#1088;&#1092;/product/248519/shnur-setevoy-s-vilkoy-provod-pvs-3h075-10a-5-m-litoy-sz-0215/" TargetMode="External"/><Relationship Id="rId_hyperlink_10282" Type="http://schemas.openxmlformats.org/officeDocument/2006/relationships/hyperlink" Target="http://&#1101;&#1083;&#1077;&#1082;&#1090;&#1088;&#1086;-&#1084;&#1072;&#1088;&#1082;&#1077;&#1090;.&#1088;&#1092;/product/248522/shnur-setevoy-s-vilkoy-provod-pvs-3h075-10a-5m-litoy-sz-chernyy-3902/" TargetMode="External"/><Relationship Id="rId_hyperlink_10283" Type="http://schemas.openxmlformats.org/officeDocument/2006/relationships/hyperlink" Target="http://&#1101;&#1083;&#1077;&#1082;&#1090;&#1088;&#1086;-&#1084;&#1072;&#1088;&#1082;&#1077;&#1090;.&#1088;&#1092;/product/249604/shnur-setevoy-s-vilkoy-provod-pvs-3h15-16a-15m-chernyy-3643/" TargetMode="External"/><Relationship Id="rId_hyperlink_10284" Type="http://schemas.openxmlformats.org/officeDocument/2006/relationships/hyperlink" Target="http://&#1101;&#1083;&#1077;&#1082;&#1090;&#1088;&#1086;-&#1084;&#1072;&#1088;&#1082;&#1077;&#1090;.&#1088;&#1092;/product/250966/shnur-setevoy-s-vilkoy-provod-pvs-3h15-16a-3m-3966/" TargetMode="External"/><Relationship Id="rId_hyperlink_10285" Type="http://schemas.openxmlformats.org/officeDocument/2006/relationships/hyperlink" Target="http://&#1101;&#1083;&#1077;&#1082;&#1090;&#1088;&#1086;-&#1084;&#1072;&#1088;&#1082;&#1077;&#1090;.&#1088;&#1092;/product/249606/shnur-setevoy-s-vilkoy-provod-pvs-3h15-16a-5m-chernyy-3964/" TargetMode="External"/><Relationship Id="rId_hyperlink_10286" Type="http://schemas.openxmlformats.org/officeDocument/2006/relationships/hyperlink" Target="http://&#1101;&#1083;&#1077;&#1082;&#1090;&#1088;&#1086;-&#1084;&#1072;&#1088;&#1082;&#1077;&#1090;.&#1088;&#1092;/product/250967/shnur-setevoy-s-vilkoy-provod-pvs-3h15-16a-5m-3967/" TargetMode="External"/><Relationship Id="rId_hyperlink_10287" Type="http://schemas.openxmlformats.org/officeDocument/2006/relationships/hyperlink" Target="http://&#1101;&#1083;&#1077;&#1082;&#1090;&#1088;&#1086;-&#1084;&#1072;&#1088;&#1082;&#1077;&#1090;.&#1088;&#1092;/product/250968/shnur-setevoy-s-vilkoy-provod-pvs-3h25-16a-15m-4054/" TargetMode="External"/><Relationship Id="rId_hyperlink_10288" Type="http://schemas.openxmlformats.org/officeDocument/2006/relationships/hyperlink" Target="http://&#1101;&#1083;&#1077;&#1082;&#1090;&#1088;&#1086;-&#1084;&#1072;&#1088;&#1082;&#1077;&#1090;.&#1088;&#1092;/product/249608/shnur-setevoy-s-vilkoy-provod-pvs-3h25-16a-3m-chernyy-4046/" TargetMode="External"/><Relationship Id="rId_hyperlink_10289" Type="http://schemas.openxmlformats.org/officeDocument/2006/relationships/hyperlink" Target="http://&#1101;&#1083;&#1077;&#1082;&#1090;&#1088;&#1086;-&#1084;&#1072;&#1088;&#1082;&#1077;&#1090;.&#1088;&#1092;/product/250969/shnur-setevoy-s-vilkoy-provod-pvs-3h25-16a-3m-4055/" TargetMode="External"/><Relationship Id="rId_hyperlink_10290" Type="http://schemas.openxmlformats.org/officeDocument/2006/relationships/hyperlink" Target="http://&#1101;&#1083;&#1077;&#1082;&#1090;&#1088;&#1086;-&#1084;&#1072;&#1088;&#1082;&#1077;&#1090;.&#1088;&#1092;/product/249609/shnur-setevoy-s-vilkoy-provod-pvs-3h25-16a-5m-chernyy-4053/" TargetMode="External"/><Relationship Id="rId_hyperlink_10291" Type="http://schemas.openxmlformats.org/officeDocument/2006/relationships/hyperlink" Target="http://&#1101;&#1083;&#1077;&#1082;&#1090;&#1088;&#1086;-&#1084;&#1072;&#1088;&#1082;&#1077;&#1090;.&#1088;&#1092;/product/250970/shnur-setevoy-s-vilkoy-provod-pvs-3h25-16a-5m-4056/" TargetMode="External"/><Relationship Id="rId_hyperlink_10292" Type="http://schemas.openxmlformats.org/officeDocument/2006/relationships/hyperlink" Target="http://&#1101;&#1083;&#1077;&#1082;&#1090;&#1088;&#1086;-&#1084;&#1072;&#1088;&#1082;&#1077;&#1090;.&#1088;&#1092;/product/183179/shnur-setevoy-s-vilkoy-provod-shvvp-2h05-17m-belyy-330231/" TargetMode="External"/><Relationship Id="rId_hyperlink_10293" Type="http://schemas.openxmlformats.org/officeDocument/2006/relationships/hyperlink" Target="http://&#1101;&#1083;&#1077;&#1082;&#1090;&#1088;&#1086;-&#1084;&#1072;&#1088;&#1082;&#1077;&#1090;.&#1088;&#1092;/product/141139/shnur-setevoy-s-vilkoy-provod-shvvp-2h05-22m-belyy-330234/" TargetMode="External"/><Relationship Id="rId_hyperlink_10294" Type="http://schemas.openxmlformats.org/officeDocument/2006/relationships/hyperlink" Target="http://&#1101;&#1083;&#1077;&#1082;&#1090;&#1088;&#1086;-&#1084;&#1072;&#1088;&#1082;&#1077;&#1090;.&#1088;&#1092;/product/145302/shnur-setevoy-s-vilkoy-provod-shvvp-2h05-3m-belyy/" TargetMode="External"/><Relationship Id="rId_hyperlink_10295" Type="http://schemas.openxmlformats.org/officeDocument/2006/relationships/hyperlink" Target="http://&#1101;&#1083;&#1077;&#1082;&#1090;&#1088;&#1086;-&#1084;&#1072;&#1088;&#1082;&#1077;&#1090;.&#1088;&#1092;/product/145301/shnur-setevoy-s-vilkoy-provod-shvvp-2h05-5m-belyy/" TargetMode="External"/><Relationship Id="rId_hyperlink_10296" Type="http://schemas.openxmlformats.org/officeDocument/2006/relationships/hyperlink" Target="http://&#1101;&#1083;&#1077;&#1082;&#1090;&#1088;&#1086;-&#1084;&#1072;&#1088;&#1082;&#1077;&#1090;.&#1088;&#1092;/product/248510/shnur-setevoy-s-vilkoy-provod-shvvp-2h075-15m-chernyy-0321/" TargetMode="External"/><Relationship Id="rId_hyperlink_10297" Type="http://schemas.openxmlformats.org/officeDocument/2006/relationships/hyperlink" Target="http://&#1101;&#1083;&#1077;&#1082;&#1090;&#1088;&#1086;-&#1084;&#1072;&#1088;&#1082;&#1077;&#1090;.&#1088;&#1092;/product/147823/shnur-setevoy-s-vilkoy-provod-shvvp-2h075-22m-belyy-03140353/" TargetMode="External"/><Relationship Id="rId_hyperlink_10298" Type="http://schemas.openxmlformats.org/officeDocument/2006/relationships/hyperlink" Target="http://&#1101;&#1083;&#1077;&#1082;&#1090;&#1088;&#1086;-&#1084;&#1072;&#1088;&#1082;&#1077;&#1090;.&#1088;&#1092;/product/147824/shnur-setevoy-s-vilkoy-provod-shvvp-2h075-3m-belyy-0338/" TargetMode="External"/><Relationship Id="rId_hyperlink_10299" Type="http://schemas.openxmlformats.org/officeDocument/2006/relationships/hyperlink" Target="http://&#1101;&#1083;&#1077;&#1082;&#1090;&#1088;&#1086;-&#1084;&#1072;&#1088;&#1082;&#1077;&#1090;.&#1088;&#1092;/product/248512/shnur-setevoy-s-vilkoy-provod-shvvp-2h075-3m-chernyy-0345/" TargetMode="External"/><Relationship Id="rId_hyperlink_10300" Type="http://schemas.openxmlformats.org/officeDocument/2006/relationships/hyperlink" Target="http://&#1101;&#1083;&#1077;&#1082;&#1090;&#1088;&#1086;-&#1084;&#1072;&#1088;&#1082;&#1077;&#1090;.&#1088;&#1092;/product/147825/shnur-setevoy-s-vilkoy-provod-shvvp-2h075-5m-belyy-0352/" TargetMode="External"/><Relationship Id="rId_hyperlink_10301" Type="http://schemas.openxmlformats.org/officeDocument/2006/relationships/hyperlink" Target="http://&#1101;&#1083;&#1077;&#1082;&#1090;&#1088;&#1086;-&#1084;&#1072;&#1088;&#1082;&#1077;&#1090;.&#1088;&#1092;/product/147827/shnur-setevoy-s-vilkoy-s-zazemleniem-armirovannyy-provod-pvs-3h075-17m/" TargetMode="External"/><Relationship Id="rId_hyperlink_10302" Type="http://schemas.openxmlformats.org/officeDocument/2006/relationships/hyperlink" Target="http://&#1101;&#1083;&#1077;&#1082;&#1090;&#1088;&#1086;-&#1084;&#1072;&#1088;&#1082;&#1077;&#1090;.&#1088;&#1092;/product/147828/shnur-setevoy-s-vilkoy-s-zazemleniem-armirovannyy-provod-pvs-3h075-22m/" TargetMode="External"/><Relationship Id="rId_hyperlink_10303" Type="http://schemas.openxmlformats.org/officeDocument/2006/relationships/hyperlink" Target="http://&#1101;&#1083;&#1077;&#1082;&#1090;&#1088;&#1086;-&#1084;&#1072;&#1088;&#1082;&#1077;&#1090;.&#1088;&#1092;/product/147829/shnur-setevoy-s-vilkoy-s-zazemleniem-armirovannyy-provod-pvs-3h075-3m/" TargetMode="External"/><Relationship Id="rId_hyperlink_10304" Type="http://schemas.openxmlformats.org/officeDocument/2006/relationships/hyperlink" Target="http://&#1101;&#1083;&#1077;&#1082;&#1090;&#1088;&#1086;-&#1084;&#1072;&#1088;&#1082;&#1077;&#1090;.&#1088;&#1092;/product/177225/shnur-setevoy-s-vilkoy-s-zazemleniem-armirovannyy-provod-pvs-3h075-5-m/" TargetMode="External"/><Relationship Id="rId_hyperlink_10305" Type="http://schemas.openxmlformats.org/officeDocument/2006/relationships/hyperlink" Target="http://&#1101;&#1083;&#1077;&#1082;&#1090;&#1088;&#1086;-&#1084;&#1072;&#1088;&#1082;&#1077;&#1090;.&#1088;&#1092;/product/173539/kabel-usb-25mm-pitanie-15m-bs-370-ot-pcc02/" TargetMode="External"/><Relationship Id="rId_hyperlink_10306" Type="http://schemas.openxmlformats.org/officeDocument/2006/relationships/hyperlink" Target="http://&#1101;&#1083;&#1077;&#1082;&#1090;&#1088;&#1086;-&#1084;&#1072;&#1088;&#1082;&#1077;&#1090;.&#1088;&#1092;/product/133285/kabel-usb-25mm-pitanie-1m/" TargetMode="External"/><Relationship Id="rId_hyperlink_10307" Type="http://schemas.openxmlformats.org/officeDocument/2006/relationships/hyperlink" Target="http://&#1101;&#1083;&#1077;&#1082;&#1090;&#1088;&#1086;-&#1084;&#1072;&#1088;&#1082;&#1077;&#1090;.&#1088;&#1092;/product/231054/kabel-usb-25mm-pitanie-1m-/" TargetMode="External"/><Relationship Id="rId_hyperlink_10308" Type="http://schemas.openxmlformats.org/officeDocument/2006/relationships/hyperlink" Target="http://&#1101;&#1083;&#1077;&#1082;&#1090;&#1088;&#1086;-&#1084;&#1072;&#1088;&#1082;&#1077;&#1090;.&#1088;&#1092;/product/173538/kabel-usb-35mm-pitanie-15m-ot-pcc03/" TargetMode="External"/><Relationship Id="rId_hyperlink_10309" Type="http://schemas.openxmlformats.org/officeDocument/2006/relationships/hyperlink" Target="http://&#1101;&#1083;&#1077;&#1082;&#1090;&#1088;&#1086;-&#1084;&#1072;&#1088;&#1082;&#1077;&#1090;.&#1088;&#1092;/product/231074/kabel-usb-35mm-pitanie-1m/" TargetMode="External"/><Relationship Id="rId_hyperlink_10310" Type="http://schemas.openxmlformats.org/officeDocument/2006/relationships/hyperlink" Target="http://&#1101;&#1083;&#1077;&#1082;&#1090;&#1088;&#1086;-&#1084;&#1072;&#1088;&#1082;&#1077;&#1090;.&#1088;&#1092;/product/243478/kabel-usb-40mm-pitanie-18m/" TargetMode="External"/><Relationship Id="rId_hyperlink_10311" Type="http://schemas.openxmlformats.org/officeDocument/2006/relationships/hyperlink" Target="http://&#1101;&#1083;&#1077;&#1082;&#1090;&#1088;&#1086;-&#1084;&#1072;&#1088;&#1082;&#1077;&#1090;.&#1088;&#1092;/product/238417/kabel-usb-40mm-pitanie-1m/" TargetMode="External"/><Relationship Id="rId_hyperlink_10312" Type="http://schemas.openxmlformats.org/officeDocument/2006/relationships/hyperlink" Target="http://&#1101;&#1083;&#1077;&#1082;&#1090;&#1088;&#1086;-&#1084;&#1072;&#1088;&#1082;&#1077;&#1090;.&#1088;&#1092;/product/239172/kabel-usb-55-x-21mm-pitanie-dream-v21/" TargetMode="External"/><Relationship Id="rId_hyperlink_10313" Type="http://schemas.openxmlformats.org/officeDocument/2006/relationships/hyperlink" Target="http://&#1101;&#1083;&#1077;&#1082;&#1090;&#1088;&#1086;-&#1084;&#1072;&#1088;&#1082;&#1077;&#1090;.&#1088;&#1092;/product/241264/kabel-usb-55-x-25mm-pitanie-18m/" TargetMode="External"/><Relationship Id="rId_hyperlink_10314" Type="http://schemas.openxmlformats.org/officeDocument/2006/relationships/hyperlink" Target="http://&#1101;&#1083;&#1077;&#1082;&#1090;&#1088;&#1086;-&#1084;&#1072;&#1088;&#1082;&#1077;&#1090;.&#1088;&#1092;/product/184057/kabel-usb-55mm-pitanie-15m-bs-373-ot-pcc04/" TargetMode="External"/><Relationship Id="rId_hyperlink_10315" Type="http://schemas.openxmlformats.org/officeDocument/2006/relationships/hyperlink" Target="http://&#1101;&#1083;&#1077;&#1082;&#1090;&#1088;&#1086;-&#1084;&#1072;&#1088;&#1082;&#1077;&#1090;.&#1088;&#1092;/product/237598/kabel-usb-55mm-pitanie-1m/" TargetMode="External"/><Relationship Id="rId_hyperlink_10316" Type="http://schemas.openxmlformats.org/officeDocument/2006/relationships/hyperlink" Target="http://&#1101;&#1083;&#1077;&#1082;&#1090;&#1088;&#1086;-&#1084;&#1072;&#1088;&#1082;&#1077;&#1090;.&#1088;&#1092;/product/239973/kabel-pitaniya-udlinitel-dc-55x25mm-shteker-gnezdo-15-m/" TargetMode="External"/><Relationship Id="rId_hyperlink_10317" Type="http://schemas.openxmlformats.org/officeDocument/2006/relationships/hyperlink" Target="http://&#1101;&#1083;&#1077;&#1082;&#1090;&#1088;&#1086;-&#1084;&#1072;&#1088;&#1082;&#1077;&#1090;.&#1088;&#1092;/product/243476/kabel-pitaniya-udlinitel-dc-55x25mm-shteker-gnezdo-3m/" TargetMode="External"/><Relationship Id="rId_hyperlink_10318" Type="http://schemas.openxmlformats.org/officeDocument/2006/relationships/hyperlink" Target="http://&#1101;&#1083;&#1077;&#1082;&#1090;&#1088;&#1086;-&#1084;&#1072;&#1088;&#1082;&#1077;&#1090;.&#1088;&#1092;/product/243477/kabel-pitaniya-udlinitel-dc-55x25mm-shteker-gnezdo-5m/" TargetMode="External"/><Relationship Id="rId_hyperlink_10319" Type="http://schemas.openxmlformats.org/officeDocument/2006/relationships/hyperlink" Target="http://&#1101;&#1083;&#1077;&#1082;&#1090;&#1088;&#1086;-&#1084;&#1072;&#1088;&#1082;&#1077;&#1090;.&#1088;&#1092;/product/231060/perehodnik-type-c-shteker-55x25-gnezdo-h36/" TargetMode="External"/><Relationship Id="rId_hyperlink_10320" Type="http://schemas.openxmlformats.org/officeDocument/2006/relationships/hyperlink" Target="http://&#1101;&#1083;&#1077;&#1082;&#1090;&#1088;&#1086;-&#1084;&#1072;&#1088;&#1082;&#1077;&#1090;.&#1088;&#1092;/product/243052/preobrazovatel-napryazheniya-usb-dc-55-na-25-5v-12v-1000ma-dream-v12/" TargetMode="External"/><Relationship Id="rId_hyperlink_10321" Type="http://schemas.openxmlformats.org/officeDocument/2006/relationships/hyperlink" Target="http://&#1101;&#1083;&#1077;&#1082;&#1090;&#1088;&#1086;-&#1084;&#1072;&#1088;&#1082;&#1077;&#1090;.&#1088;&#1092;/product/246897/kabel-razvetvitel-pitaniya-h94-40sm-5525-1x2/" TargetMode="External"/><Relationship Id="rId_hyperlink_10322" Type="http://schemas.openxmlformats.org/officeDocument/2006/relationships/hyperlink" Target="http://&#1101;&#1083;&#1077;&#1082;&#1090;&#1088;&#1086;-&#1084;&#1072;&#1088;&#1082;&#1077;&#1090;.&#1088;&#1092;/product/234620/shnur-pitaniya-s-razemom-dc-25h07mm-18m/" TargetMode="External"/><Relationship Id="rId_hyperlink_10323" Type="http://schemas.openxmlformats.org/officeDocument/2006/relationships/hyperlink" Target="http://&#1101;&#1083;&#1077;&#1082;&#1090;&#1088;&#1086;-&#1084;&#1072;&#1088;&#1082;&#1077;&#1090;.&#1088;&#1092;/product/234621/shnur-pitaniya-s-razemom-dc-25h07mm-18m-uglovoy/" TargetMode="External"/><Relationship Id="rId_hyperlink_10324" Type="http://schemas.openxmlformats.org/officeDocument/2006/relationships/hyperlink" Target="http://&#1101;&#1083;&#1077;&#1082;&#1090;&#1088;&#1086;-&#1084;&#1072;&#1088;&#1082;&#1077;&#1090;.&#1088;&#1092;/product/234616/shnur-pitaniya-s-razemom-dc-35h14mm-18m/" TargetMode="External"/><Relationship Id="rId_hyperlink_10325" Type="http://schemas.openxmlformats.org/officeDocument/2006/relationships/hyperlink" Target="http://&#1101;&#1083;&#1077;&#1082;&#1090;&#1088;&#1086;-&#1084;&#1072;&#1088;&#1082;&#1077;&#1090;.&#1088;&#1092;/product/234618/shnur-pitaniya-s-razemom-dc-55h21mm-18m-uglovoy/" TargetMode="External"/><Relationship Id="rId_hyperlink_10326" Type="http://schemas.openxmlformats.org/officeDocument/2006/relationships/hyperlink" Target="http://&#1101;&#1083;&#1077;&#1082;&#1090;&#1088;&#1086;-&#1084;&#1072;&#1088;&#1082;&#1077;&#1090;.&#1088;&#1092;/product/234623/shnur-pitaniya-s-razemom-dc-74h51mm06pin-18m/" TargetMode="External"/><Relationship Id="rId_hyperlink_10327" Type="http://schemas.openxmlformats.org/officeDocument/2006/relationships/hyperlink" Target="http://&#1101;&#1083;&#1077;&#1082;&#1090;&#1088;&#1086;-&#1084;&#1072;&#1088;&#1082;&#1077;&#1090;.&#1088;&#1092;/product/234624/shnur-pitaniya-s-razemom-dc-79h56mm06pin-18m/" TargetMode="External"/><Relationship Id="rId_hyperlink_10328" Type="http://schemas.openxmlformats.org/officeDocument/2006/relationships/hyperlink" Target="http://&#1101;&#1083;&#1077;&#1082;&#1090;&#1088;&#1086;-&#1084;&#1072;&#1088;&#1082;&#1077;&#1090;.&#1088;&#1092;/product/244488/kabel-pitaniya-udlinitel-udl03-15m-55x25-f-40x17-m/" TargetMode="External"/><Relationship Id="rId_hyperlink_10329" Type="http://schemas.openxmlformats.org/officeDocument/2006/relationships/hyperlink" Target="http://&#1101;&#1083;&#1077;&#1082;&#1090;&#1088;&#1086;-&#1084;&#1072;&#1088;&#1082;&#1077;&#1090;.&#1088;&#1092;/product/246894/kabel-razvetvitel-pitaniya-h91-40sm-5525-1x4/" TargetMode="External"/><Relationship Id="rId_hyperlink_10330" Type="http://schemas.openxmlformats.org/officeDocument/2006/relationships/hyperlink" Target="http://&#1101;&#1083;&#1077;&#1082;&#1090;&#1088;&#1086;-&#1084;&#1072;&#1088;&#1082;&#1077;&#1090;.&#1088;&#1092;/product/246896/kabel-razvetvitel-pitaniya-h93-40sm-5525-1x8/" TargetMode="External"/><Relationship Id="rId_hyperlink_10331" Type="http://schemas.openxmlformats.org/officeDocument/2006/relationships/hyperlink" Target="http://&#1101;&#1083;&#1077;&#1082;&#1090;&#1088;&#1086;-&#1084;&#1072;&#1088;&#1082;&#1077;&#1090;.&#1088;&#1092;/product/244239/nabor-perehodnikov-dlya-blokov-pitaniya-s-55x21mm-gn-na-pitanie-sht-34-vida/" TargetMode="External"/><Relationship Id="rId_hyperlink_10332" Type="http://schemas.openxmlformats.org/officeDocument/2006/relationships/hyperlink" Target="http://&#1101;&#1083;&#1077;&#1082;&#1090;&#1088;&#1086;-&#1084;&#1072;&#1088;&#1082;&#1077;&#1090;.&#1088;&#1092;/product/235540/perehodnik-35x21-shteker-55x21-gnezdo-20sm/" TargetMode="External"/><Relationship Id="rId_hyperlink_10333" Type="http://schemas.openxmlformats.org/officeDocument/2006/relationships/hyperlink" Target="http://&#1101;&#1083;&#1077;&#1082;&#1090;&#1088;&#1086;-&#1084;&#1072;&#1088;&#1082;&#1077;&#1090;.&#1088;&#1092;/product/230441/perehodnik-dc-gnezdo-gnezdo-5521-5521-f-f/" TargetMode="External"/><Relationship Id="rId_hyperlink_10334" Type="http://schemas.openxmlformats.org/officeDocument/2006/relationships/hyperlink" Target="http://&#1101;&#1083;&#1077;&#1082;&#1090;&#1088;&#1086;-&#1084;&#1072;&#1088;&#1082;&#1077;&#1090;.&#1088;&#1092;/product/230444/perehodnik-dc-gnezdo-shteker-5521-miniusb-f-m-dlina-20sm/" TargetMode="External"/><Relationship Id="rId_hyperlink_10335" Type="http://schemas.openxmlformats.org/officeDocument/2006/relationships/hyperlink" Target="http://&#1101;&#1083;&#1077;&#1082;&#1090;&#1088;&#1086;-&#1084;&#1072;&#1088;&#1082;&#1077;&#1090;.&#1088;&#1092;/product/230442/perehodnik-dc-shteker-shteker-5521-5521-m-m/" TargetMode="External"/><Relationship Id="rId_hyperlink_10336" Type="http://schemas.openxmlformats.org/officeDocument/2006/relationships/hyperlink" Target="http://&#1101;&#1083;&#1077;&#1082;&#1090;&#1088;&#1086;-&#1084;&#1072;&#1088;&#1082;&#1077;&#1090;.&#1088;&#1092;/product/230445/perehodnik-dc-shteker-shteker-5525-5521-m-m-dlina-35sm/" TargetMode="External"/><Relationship Id="rId_hyperlink_10337" Type="http://schemas.openxmlformats.org/officeDocument/2006/relationships/hyperlink" Target="http://&#1101;&#1083;&#1077;&#1082;&#1090;&#1088;&#1086;-&#1084;&#1072;&#1088;&#1082;&#1077;&#1090;.&#1088;&#1092;/product/238050/perehodnik-pitaniya-55x25-gnezdo-25x07-shteker-20sm/" TargetMode="External"/><Relationship Id="rId_hyperlink_10338" Type="http://schemas.openxmlformats.org/officeDocument/2006/relationships/hyperlink" Target="http://&#1101;&#1083;&#1077;&#1082;&#1090;&#1088;&#1086;-&#1084;&#1072;&#1088;&#1082;&#1077;&#1090;.&#1088;&#1092;/product/238049/perehodnik-pitaniya-55x25-gnezdo-35x135-shteker-20sm/" TargetMode="External"/><Relationship Id="rId_hyperlink_10339" Type="http://schemas.openxmlformats.org/officeDocument/2006/relationships/hyperlink" Target="http://&#1101;&#1083;&#1077;&#1082;&#1090;&#1088;&#1086;-&#1084;&#1072;&#1088;&#1082;&#1077;&#1090;.&#1088;&#1092;/product/235850/perehonik-pitaniya-dc-shteker-gnezdo-uglovoy-55h21mm/" TargetMode="External"/><Relationship Id="rId_hyperlink_10340" Type="http://schemas.openxmlformats.org/officeDocument/2006/relationships/hyperlink" Target="http://&#1101;&#1083;&#1077;&#1082;&#1090;&#1088;&#1086;-&#1084;&#1072;&#1088;&#1082;&#1077;&#1090;.&#1088;&#1092;/product/135851/adsl-splitter-annex-hl2003/" TargetMode="External"/><Relationship Id="rId_hyperlink_10341" Type="http://schemas.openxmlformats.org/officeDocument/2006/relationships/hyperlink" Target="http://&#1101;&#1083;&#1077;&#1082;&#1090;&#1088;&#1086;-&#1084;&#1072;&#1088;&#1082;&#1077;&#1090;.&#1088;&#1092;/product/131270/vitoy-shnur-dlya-telefona-2m-belyy/" TargetMode="External"/><Relationship Id="rId_hyperlink_10342" Type="http://schemas.openxmlformats.org/officeDocument/2006/relationships/hyperlink" Target="http://&#1101;&#1083;&#1077;&#1082;&#1090;&#1088;&#1086;-&#1084;&#1072;&#1088;&#1082;&#1077;&#1090;.&#1088;&#1092;/product/246895/kabel-razvetvitel-pitaniya-h92-40sm-5525-1x5/" TargetMode="External"/><Relationship Id="rId_hyperlink_10343" Type="http://schemas.openxmlformats.org/officeDocument/2006/relationships/hyperlink" Target="http://&#1101;&#1083;&#1077;&#1082;&#1090;&#1088;&#1086;-&#1084;&#1072;&#1088;&#1082;&#1077;&#1090;.&#1088;&#1092;/product/122289/perehodnik-4p4c-shteker-3-4p4c-gnezdo/" TargetMode="External"/><Relationship Id="rId_hyperlink_10344" Type="http://schemas.openxmlformats.org/officeDocument/2006/relationships/hyperlink" Target="http://&#1101;&#1083;&#1077;&#1082;&#1090;&#1088;&#1086;-&#1084;&#1072;&#1088;&#1082;&#1077;&#1090;.&#1088;&#1092;/product/122288/perehodnik-4p4c-shteker-2-4p4c-gnezdo/" TargetMode="External"/><Relationship Id="rId_hyperlink_10345" Type="http://schemas.openxmlformats.org/officeDocument/2006/relationships/hyperlink" Target="http://&#1101;&#1083;&#1077;&#1082;&#1090;&#1088;&#1086;-&#1084;&#1072;&#1088;&#1082;&#1077;&#1090;.&#1088;&#1092;/product/245279/telefonnyy-adapter-soedinitel-6p4c-gnezdo-6p4c-gnezdo/" TargetMode="External"/><Relationship Id="rId_hyperlink_10346" Type="http://schemas.openxmlformats.org/officeDocument/2006/relationships/hyperlink" Target="http://&#1101;&#1083;&#1077;&#1082;&#1090;&#1088;&#1086;-&#1084;&#1072;&#1088;&#1082;&#1077;&#1090;.&#1088;&#1092;/product/131288/telefonnyy-razvetvitel-razem-2-gnezda/" TargetMode="External"/><Relationship Id="rId_hyperlink_10347" Type="http://schemas.openxmlformats.org/officeDocument/2006/relationships/hyperlink" Target="http://&#1101;&#1083;&#1077;&#1082;&#1090;&#1088;&#1086;-&#1084;&#1072;&#1088;&#1082;&#1077;&#1090;.&#1088;&#1092;/product/131289/telefonnyy-razvetvitel-razem-3-gnezda/" TargetMode="External"/><Relationship Id="rId_hyperlink_10348" Type="http://schemas.openxmlformats.org/officeDocument/2006/relationships/hyperlink" Target="http://&#1101;&#1083;&#1077;&#1082;&#1090;&#1088;&#1086;-&#1084;&#1072;&#1088;&#1082;&#1077;&#1090;.&#1088;&#1092;/product/237247/organayzer-dlya-kabeley-orbita-ot-ok01/" TargetMode="External"/><Relationship Id="rId_hyperlink_10349" Type="http://schemas.openxmlformats.org/officeDocument/2006/relationships/hyperlink" Target="http://&#1101;&#1083;&#1077;&#1082;&#1090;&#1088;&#1086;-&#1084;&#1072;&#1088;&#1082;&#1077;&#1090;.&#1088;&#1092;/product/243379/ambushyury-s-effektom-pamyati-pennye-3-pary-razmer-s-m-l-krasnyy-kz-acoustics/" TargetMode="External"/><Relationship Id="rId_hyperlink_10350" Type="http://schemas.openxmlformats.org/officeDocument/2006/relationships/hyperlink" Target="http://&#1101;&#1083;&#1077;&#1082;&#1090;&#1088;&#1086;-&#1084;&#1072;&#1088;&#1082;&#1077;&#1090;.&#1088;&#1092;/product/243382/ambushyury-s-effektom-pamyati-pennye-razmer-m-krasnye-kz-acoustics/" TargetMode="External"/><Relationship Id="rId_hyperlink_10351" Type="http://schemas.openxmlformats.org/officeDocument/2006/relationships/hyperlink" Target="http://&#1101;&#1083;&#1077;&#1082;&#1090;&#1088;&#1086;-&#1084;&#1072;&#1088;&#1082;&#1077;&#1090;.&#1088;&#1092;/product/235867/ambushyury-silikonovye-dlya-naushnikov-dream-alc08-belye/" TargetMode="External"/><Relationship Id="rId_hyperlink_10352" Type="http://schemas.openxmlformats.org/officeDocument/2006/relationships/hyperlink" Target="http://&#1101;&#1083;&#1077;&#1082;&#1090;&#1088;&#1086;-&#1084;&#1072;&#1088;&#1082;&#1077;&#1090;.&#1088;&#1092;/product/239712/ambushyury-silikonovye-dlya-naushnikov-dream-alc08-chernye/" TargetMode="External"/><Relationship Id="rId_hyperlink_10353" Type="http://schemas.openxmlformats.org/officeDocument/2006/relationships/hyperlink" Target="http://&#1101;&#1083;&#1077;&#1082;&#1090;&#1088;&#1086;-&#1084;&#1072;&#1088;&#1082;&#1077;&#1090;.&#1088;&#1092;/product/243205/derzhatel-dlya-besprovodnoy-garnitury-hands-free/" TargetMode="External"/><Relationship Id="rId_hyperlink_10354" Type="http://schemas.openxmlformats.org/officeDocument/2006/relationships/hyperlink" Target="http://&#1101;&#1083;&#1077;&#1082;&#1090;&#1088;&#1086;-&#1084;&#1072;&#1088;&#1082;&#1077;&#1090;.&#1088;&#1092;/product/226361/podstavka-dlya-naushnikov-redragon-scepter-pro-4-4-usb-porta-podsvetka/" TargetMode="External"/><Relationship Id="rId_hyperlink_10355" Type="http://schemas.openxmlformats.org/officeDocument/2006/relationships/hyperlink" Target="http://&#1101;&#1083;&#1077;&#1082;&#1090;&#1088;&#1086;-&#1084;&#1072;&#1088;&#1082;&#1077;&#1090;.&#1088;&#1092;/product/246158/silikonovye-ambushyury-dlya-naushnikov-dream-drm-alc07-belyy-6sht/" TargetMode="External"/><Relationship Id="rId_hyperlink_10356" Type="http://schemas.openxmlformats.org/officeDocument/2006/relationships/hyperlink" Target="http://&#1101;&#1083;&#1077;&#1082;&#1090;&#1088;&#1086;-&#1084;&#1072;&#1088;&#1082;&#1077;&#1090;.&#1088;&#1092;/product/234155/chehol-dlya-airpods-pro-silicone-case-pudrovyy/" TargetMode="External"/><Relationship Id="rId_hyperlink_10357" Type="http://schemas.openxmlformats.org/officeDocument/2006/relationships/hyperlink" Target="http://&#1101;&#1083;&#1077;&#1082;&#1090;&#1088;&#1086;-&#1084;&#1072;&#1088;&#1082;&#1077;&#1090;.&#1088;&#1092;/product/234148/chehol-dlya-airpods-silicone-case-zheltyy/" TargetMode="External"/><Relationship Id="rId_hyperlink_10358" Type="http://schemas.openxmlformats.org/officeDocument/2006/relationships/hyperlink" Target="http://&#1101;&#1083;&#1077;&#1082;&#1090;&#1088;&#1086;-&#1084;&#1072;&#1088;&#1082;&#1077;&#1090;.&#1088;&#1092;/product/251828/bluetooth-naushniki-besprovodnye-vkladyshi-borofone-bw94-tws-belyy/" TargetMode="External"/><Relationship Id="rId_hyperlink_10359" Type="http://schemas.openxmlformats.org/officeDocument/2006/relationships/hyperlink" Target="http://&#1101;&#1083;&#1077;&#1082;&#1090;&#1088;&#1086;-&#1084;&#1072;&#1088;&#1082;&#1077;&#1090;.&#1088;&#1092;/product/242117/garnitura-bluetooth-s-zazhimami-dlya-ushey-belaya/" TargetMode="External"/><Relationship Id="rId_hyperlink_10360" Type="http://schemas.openxmlformats.org/officeDocument/2006/relationships/hyperlink" Target="http://&#1101;&#1083;&#1077;&#1082;&#1090;&#1088;&#1086;-&#1084;&#1072;&#1088;&#1082;&#1077;&#1090;.&#1088;&#1092;/product/242119/garnitura-bluetooth-s-zazhimami-dlya-ushey-oranzhevaya/" TargetMode="External"/><Relationship Id="rId_hyperlink_10361" Type="http://schemas.openxmlformats.org/officeDocument/2006/relationships/hyperlink" Target="http://&#1101;&#1083;&#1077;&#1082;&#1090;&#1088;&#1086;-&#1084;&#1072;&#1088;&#1082;&#1077;&#1090;.&#1088;&#1092;/product/242118/garnitura-bluetooth-s-zazhimami-dlya-ushey-telesnaya/" TargetMode="External"/><Relationship Id="rId_hyperlink_10362" Type="http://schemas.openxmlformats.org/officeDocument/2006/relationships/hyperlink" Target="http://&#1101;&#1083;&#1077;&#1082;&#1090;&#1088;&#1086;-&#1084;&#1072;&#1088;&#1082;&#1077;&#1090;.&#1088;&#1092;/product/225709/garnitura-dialog-es-75bt-bluetooth-s-knopkoy-otveta-dlya-mobilnyh-ustroystv-chernaya/" TargetMode="External"/><Relationship Id="rId_hyperlink_10363" Type="http://schemas.openxmlformats.org/officeDocument/2006/relationships/hyperlink" Target="http://&#1101;&#1083;&#1077;&#1082;&#1090;&#1088;&#1086;-&#1084;&#1072;&#1088;&#1082;&#1077;&#1090;.&#1088;&#1092;/product/240192/garnitura-besprovodnaya-airbuds-ws03/" TargetMode="External"/><Relationship Id="rId_hyperlink_10364" Type="http://schemas.openxmlformats.org/officeDocument/2006/relationships/hyperlink" Target="http://&#1101;&#1083;&#1077;&#1082;&#1090;&#1088;&#1086;-&#1084;&#1072;&#1088;&#1082;&#1077;&#1090;.&#1088;&#1092;/product/243442/garnitura-besprovodnaya-airbuds-ws07-belye/" TargetMode="External"/><Relationship Id="rId_hyperlink_10365" Type="http://schemas.openxmlformats.org/officeDocument/2006/relationships/hyperlink" Target="http://&#1101;&#1083;&#1077;&#1082;&#1090;&#1088;&#1086;-&#1084;&#1072;&#1088;&#1082;&#1077;&#1090;.&#1088;&#1092;/product/240990/garnitura-besprovodnaya-awei-b926bl/" TargetMode="External"/><Relationship Id="rId_hyperlink_10366" Type="http://schemas.openxmlformats.org/officeDocument/2006/relationships/hyperlink" Target="http://&#1101;&#1083;&#1077;&#1082;&#1090;&#1088;&#1086;-&#1084;&#1072;&#1088;&#1082;&#1077;&#1090;.&#1088;&#1092;/product/240151/garnitura-besprovodnaya-vakuumnaya-borofone-be58-chernyy/" TargetMode="External"/><Relationship Id="rId_hyperlink_10367" Type="http://schemas.openxmlformats.org/officeDocument/2006/relationships/hyperlink" Target="http://&#1101;&#1083;&#1077;&#1082;&#1090;&#1088;&#1086;-&#1084;&#1072;&#1088;&#1082;&#1077;&#1090;.&#1088;&#1092;/product/243769/garnitura-besprovodnaya-vakuumnaya-hoco-es50-chernyy/" TargetMode="External"/><Relationship Id="rId_hyperlink_10368" Type="http://schemas.openxmlformats.org/officeDocument/2006/relationships/hyperlink" Target="http://&#1101;&#1083;&#1077;&#1082;&#1090;&#1088;&#1086;-&#1084;&#1072;&#1088;&#1082;&#1077;&#1090;.&#1088;&#1092;/product/251838/garnitura-besprovodnaya-vakuumnaya-hoco-es64-siniy/" TargetMode="External"/><Relationship Id="rId_hyperlink_10369" Type="http://schemas.openxmlformats.org/officeDocument/2006/relationships/hyperlink" Target="http://&#1101;&#1083;&#1077;&#1082;&#1090;&#1088;&#1086;-&#1084;&#1072;&#1088;&#1082;&#1077;&#1090;.&#1088;&#1092;/product/242282/garnitura-besprovodnaya-vakuumnaya-hoco-es65-dream-bluetooth-53-cvet-oranzhevyy/" TargetMode="External"/><Relationship Id="rId_hyperlink_10370" Type="http://schemas.openxmlformats.org/officeDocument/2006/relationships/hyperlink" Target="http://&#1101;&#1083;&#1077;&#1082;&#1090;&#1088;&#1086;-&#1084;&#1072;&#1088;&#1082;&#1077;&#1090;.&#1088;&#1092;/product/242283/garnitura-besprovodnaya-vakuumnaya-hoco-es65-dream-bluetooth-53-cvet-fioletovyy/" TargetMode="External"/><Relationship Id="rId_hyperlink_10371" Type="http://schemas.openxmlformats.org/officeDocument/2006/relationships/hyperlink" Target="http://&#1101;&#1083;&#1077;&#1082;&#1090;&#1088;&#1086;-&#1084;&#1072;&#1088;&#1082;&#1077;&#1090;.&#1088;&#1092;/product/245856/garnitura-besprovodnaya-vakuumnaya-hoco-es71-oranzhevyy/" TargetMode="External"/><Relationship Id="rId_hyperlink_10372" Type="http://schemas.openxmlformats.org/officeDocument/2006/relationships/hyperlink" Target="http://&#1101;&#1083;&#1077;&#1082;&#1090;&#1088;&#1086;-&#1084;&#1072;&#1088;&#1082;&#1077;&#1090;.&#1088;&#1092;/product/232579/garnitura-besprovodnaya-vakuumnaya-borofone-be54-belyy/" TargetMode="External"/><Relationship Id="rId_hyperlink_10373" Type="http://schemas.openxmlformats.org/officeDocument/2006/relationships/hyperlink" Target="http://&#1101;&#1083;&#1077;&#1082;&#1090;&#1088;&#1086;-&#1084;&#1072;&#1088;&#1082;&#1077;&#1090;.&#1088;&#1092;/product/242291/garnitura-besprovodnaya-vakuumnaya-borofone-bw41-chernyy/" TargetMode="External"/><Relationship Id="rId_hyperlink_10374" Type="http://schemas.openxmlformats.org/officeDocument/2006/relationships/hyperlink" Target="http://&#1101;&#1083;&#1077;&#1082;&#1090;&#1088;&#1086;-&#1084;&#1072;&#1088;&#1082;&#1077;&#1090;.&#1088;&#1092;/product/239781/garnitura-besprovodnaya-vakuumnaya-hoco-ew02-belyy/" TargetMode="External"/><Relationship Id="rId_hyperlink_10375" Type="http://schemas.openxmlformats.org/officeDocument/2006/relationships/hyperlink" Target="http://&#1101;&#1083;&#1077;&#1082;&#1090;&#1088;&#1086;-&#1084;&#1072;&#1088;&#1082;&#1077;&#1090;.&#1088;&#1092;/product/235939/garnitura-besprovodnaya-vakuumnaya-hoco-ew09-indikator-tws-chernyy/" TargetMode="External"/><Relationship Id="rId_hyperlink_10376" Type="http://schemas.openxmlformats.org/officeDocument/2006/relationships/hyperlink" Target="http://&#1101;&#1083;&#1077;&#1082;&#1090;&#1088;&#1086;-&#1084;&#1072;&#1088;&#1082;&#1077;&#1090;.&#1088;&#1092;/product/238474/garnitura-besprovodnaya-vakuumnaya-hoco-ew09-indikator-belyy/" TargetMode="External"/><Relationship Id="rId_hyperlink_10377" Type="http://schemas.openxmlformats.org/officeDocument/2006/relationships/hyperlink" Target="http://&#1101;&#1083;&#1077;&#1082;&#1090;&#1088;&#1086;-&#1084;&#1072;&#1088;&#1082;&#1077;&#1090;.&#1088;&#1092;/product/237192/garnitura-besprovodnaya-vakuumnaya-hoco-ew14-chernyy/" TargetMode="External"/><Relationship Id="rId_hyperlink_10378" Type="http://schemas.openxmlformats.org/officeDocument/2006/relationships/hyperlink" Target="http://&#1101;&#1083;&#1077;&#1082;&#1090;&#1088;&#1086;-&#1084;&#1072;&#1088;&#1082;&#1077;&#1090;.&#1088;&#1092;/product/241858/garnitura-besprovodnaya-vakuumnaya-hoco-ew17-belyy/" TargetMode="External"/><Relationship Id="rId_hyperlink_10379" Type="http://schemas.openxmlformats.org/officeDocument/2006/relationships/hyperlink" Target="http://&#1101;&#1083;&#1077;&#1082;&#1090;&#1088;&#1086;-&#1084;&#1072;&#1088;&#1082;&#1077;&#1090;.&#1088;&#1092;/product/248024/garnitura-besprovodnaya-vakuumnaya-hoco-ew200-elegant-belyy/" TargetMode="External"/><Relationship Id="rId_hyperlink_10380" Type="http://schemas.openxmlformats.org/officeDocument/2006/relationships/hyperlink" Target="http://&#1101;&#1083;&#1077;&#1082;&#1090;&#1088;&#1086;-&#1084;&#1072;&#1088;&#1082;&#1077;&#1090;.&#1088;&#1092;/product/248023/garnitura-besprovodnaya-vakuumnaya-hoco-ew200-elegant-chernyy/" TargetMode="External"/><Relationship Id="rId_hyperlink_10381" Type="http://schemas.openxmlformats.org/officeDocument/2006/relationships/hyperlink" Target="http://&#1101;&#1083;&#1077;&#1082;&#1090;&#1088;&#1086;-&#1084;&#1072;&#1088;&#1082;&#1077;&#1090;.&#1088;&#1092;/product/243266/garnitura-besprovodnaya-vakuumnaya-hoco-ew28-zheltyy/" TargetMode="External"/><Relationship Id="rId_hyperlink_10382" Type="http://schemas.openxmlformats.org/officeDocument/2006/relationships/hyperlink" Target="http://&#1101;&#1083;&#1077;&#1082;&#1090;&#1088;&#1086;-&#1084;&#1072;&#1088;&#1082;&#1077;&#1090;.&#1088;&#1092;/product/244894/garnitura-besprovodnaya-vakuumnaya-hoco-ew29-belyy/" TargetMode="External"/><Relationship Id="rId_hyperlink_10383" Type="http://schemas.openxmlformats.org/officeDocument/2006/relationships/hyperlink" Target="http://&#1101;&#1083;&#1077;&#1082;&#1090;&#1088;&#1086;-&#1084;&#1072;&#1088;&#1082;&#1077;&#1090;.&#1088;&#1092;/product/244895/garnitura-besprovodnaya-vakuumnaya-hoco-ew30-belyy/" TargetMode="External"/><Relationship Id="rId_hyperlink_10384" Type="http://schemas.openxmlformats.org/officeDocument/2006/relationships/hyperlink" Target="http://&#1101;&#1083;&#1077;&#1082;&#1090;&#1088;&#1086;-&#1084;&#1072;&#1088;&#1082;&#1077;&#1090;.&#1088;&#1092;/product/244896/garnitura-besprovodnaya-vakuumnaya-hoco-ew38-belyy/" TargetMode="External"/><Relationship Id="rId_hyperlink_10385" Type="http://schemas.openxmlformats.org/officeDocument/2006/relationships/hyperlink" Target="http://&#1101;&#1083;&#1077;&#1082;&#1090;&#1088;&#1086;-&#1084;&#1072;&#1088;&#1082;&#1077;&#1090;.&#1088;&#1092;/product/241860/garnitura-besprovodnaya-vakuumnaya-hoco-ew39-zheltyy/" TargetMode="External"/><Relationship Id="rId_hyperlink_10386" Type="http://schemas.openxmlformats.org/officeDocument/2006/relationships/hyperlink" Target="http://&#1101;&#1083;&#1077;&#1082;&#1090;&#1088;&#1086;-&#1084;&#1072;&#1088;&#1082;&#1077;&#1090;.&#1088;&#1092;/product/241861/garnitura-besprovodnaya-vakuumnaya-hoco-ew39-fioletovyy/" TargetMode="External"/><Relationship Id="rId_hyperlink_10387" Type="http://schemas.openxmlformats.org/officeDocument/2006/relationships/hyperlink" Target="http://&#1101;&#1083;&#1077;&#1082;&#1090;&#1088;&#1086;-&#1084;&#1072;&#1088;&#1082;&#1077;&#1090;.&#1088;&#1092;/product/242293/garnitura-besprovodnaya-vakuumnaya-hoco-ew45-korichnevyy/" TargetMode="External"/><Relationship Id="rId_hyperlink_10388" Type="http://schemas.openxmlformats.org/officeDocument/2006/relationships/hyperlink" Target="http://&#1101;&#1083;&#1077;&#1082;&#1090;&#1088;&#1086;-&#1084;&#1072;&#1088;&#1082;&#1077;&#1090;.&#1088;&#1092;/product/243921/garnitura-besprovodnaya-vakuumnaya-hoco-ew48-goluboy/" TargetMode="External"/><Relationship Id="rId_hyperlink_10389" Type="http://schemas.openxmlformats.org/officeDocument/2006/relationships/hyperlink" Target="http://&#1101;&#1083;&#1077;&#1082;&#1090;&#1088;&#1086;-&#1084;&#1072;&#1088;&#1082;&#1077;&#1090;.&#1088;&#1092;/product/243270/garnitura-besprovodnaya-vakuumnaya-hoco-ew55-zolotoy/" TargetMode="External"/><Relationship Id="rId_hyperlink_10390" Type="http://schemas.openxmlformats.org/officeDocument/2006/relationships/hyperlink" Target="http://&#1101;&#1083;&#1077;&#1082;&#1090;&#1088;&#1086;-&#1084;&#1072;&#1088;&#1082;&#1077;&#1090;.&#1088;&#1092;/product/248842/garnitura-besprovodnaya-vakuumnaya-hoco-ew79-belyy/" TargetMode="External"/><Relationship Id="rId_hyperlink_10391" Type="http://schemas.openxmlformats.org/officeDocument/2006/relationships/hyperlink" Target="http://&#1101;&#1083;&#1077;&#1082;&#1090;&#1088;&#1086;-&#1084;&#1072;&#1088;&#1082;&#1077;&#1090;.&#1088;&#1092;/product/235591/garnitura-vakuumnaya-besprovodnaya-borofone-be40-belyy/" TargetMode="External"/><Relationship Id="rId_hyperlink_10392" Type="http://schemas.openxmlformats.org/officeDocument/2006/relationships/hyperlink" Target="http://&#1101;&#1083;&#1077;&#1082;&#1090;&#1088;&#1086;-&#1084;&#1072;&#1088;&#1082;&#1077;&#1090;.&#1088;&#1092;/product/235592/garnitura-vakuumnaya-besprovodnaya-borofone-be40-chernyy/" TargetMode="External"/><Relationship Id="rId_hyperlink_10393" Type="http://schemas.openxmlformats.org/officeDocument/2006/relationships/hyperlink" Target="http://&#1101;&#1083;&#1077;&#1082;&#1090;&#1088;&#1086;-&#1084;&#1072;&#1088;&#1082;&#1077;&#1090;.&#1088;&#1092;/product/240426/garnitura-vakuumnaya-besprovodnaya-borofone-be55-chernyy/" TargetMode="External"/><Relationship Id="rId_hyperlink_10394" Type="http://schemas.openxmlformats.org/officeDocument/2006/relationships/hyperlink" Target="http://&#1101;&#1083;&#1077;&#1082;&#1090;&#1088;&#1086;-&#1084;&#1072;&#1088;&#1082;&#1077;&#1090;.&#1088;&#1092;/product/236458/garnitura-vakuumnaya-besprovodnaya-borofone-bw01-plus-belyy/" TargetMode="External"/><Relationship Id="rId_hyperlink_10395" Type="http://schemas.openxmlformats.org/officeDocument/2006/relationships/hyperlink" Target="http://&#1101;&#1083;&#1077;&#1082;&#1090;&#1088;&#1086;-&#1084;&#1072;&#1088;&#1082;&#1077;&#1090;.&#1088;&#1092;/product/235594/garnitura-vakuumnaya-besprovodnaya-borofone-bw06-manner-belyy/" TargetMode="External"/><Relationship Id="rId_hyperlink_10396" Type="http://schemas.openxmlformats.org/officeDocument/2006/relationships/hyperlink" Target="http://&#1101;&#1083;&#1077;&#1082;&#1090;&#1088;&#1086;-&#1084;&#1072;&#1088;&#1082;&#1077;&#1090;.&#1088;&#1092;/product/240427/garnitura-vakuumnaya-besprovodnaya-borofone-bw09-belyy/" TargetMode="External"/><Relationship Id="rId_hyperlink_10397" Type="http://schemas.openxmlformats.org/officeDocument/2006/relationships/hyperlink" Target="http://&#1101;&#1083;&#1077;&#1082;&#1090;&#1088;&#1086;-&#1084;&#1072;&#1088;&#1082;&#1077;&#1090;.&#1088;&#1092;/product/242285/garnitura-vakuumnaya-besprovodnaya-borofone-bw22-dawn-plastik-bluetooth-53-mikrofon-cvet-belyy/" TargetMode="External"/><Relationship Id="rId_hyperlink_10398" Type="http://schemas.openxmlformats.org/officeDocument/2006/relationships/hyperlink" Target="http://&#1101;&#1083;&#1077;&#1082;&#1090;&#1088;&#1086;-&#1084;&#1072;&#1088;&#1082;&#1077;&#1090;.&#1088;&#1092;/product/242286/garnitura-vakuumnaya-besprovodnaya-borofone-bw23-crystal-bluetooth-tws-cvet-oranzhevyy/" TargetMode="External"/><Relationship Id="rId_hyperlink_10399" Type="http://schemas.openxmlformats.org/officeDocument/2006/relationships/hyperlink" Target="http://&#1101;&#1083;&#1077;&#1082;&#1090;&#1088;&#1086;-&#1084;&#1072;&#1088;&#1082;&#1077;&#1090;.&#1088;&#1092;/product/241851/garnitura-vakuumnaya-besprovodnaya-borofone-bw30-chernyy/" TargetMode="External"/><Relationship Id="rId_hyperlink_10400" Type="http://schemas.openxmlformats.org/officeDocument/2006/relationships/hyperlink" Target="http://&#1101;&#1083;&#1077;&#1082;&#1090;&#1088;&#1086;-&#1084;&#1072;&#1088;&#1082;&#1077;&#1090;.&#1088;&#1092;/product/240442/garnitura-vakuumnaya-besprovodnaya-borofone-bw37-oranzhevyy/" TargetMode="External"/><Relationship Id="rId_hyperlink_10401" Type="http://schemas.openxmlformats.org/officeDocument/2006/relationships/hyperlink" Target="http://&#1101;&#1083;&#1077;&#1082;&#1090;&#1088;&#1086;-&#1084;&#1072;&#1088;&#1082;&#1077;&#1090;.&#1088;&#1092;/product/243258/garnitura-vakuumnaya-besprovodnaya-borofone-bw42-belyy/" TargetMode="External"/><Relationship Id="rId_hyperlink_10402" Type="http://schemas.openxmlformats.org/officeDocument/2006/relationships/hyperlink" Target="http://&#1101;&#1083;&#1077;&#1082;&#1090;&#1088;&#1086;-&#1084;&#1072;&#1088;&#1082;&#1077;&#1090;.&#1088;&#1092;/product/244889/garnitura-vakuumnaya-besprovodnaya-borofone-bw45-belyy/" TargetMode="External"/><Relationship Id="rId_hyperlink_10403" Type="http://schemas.openxmlformats.org/officeDocument/2006/relationships/hyperlink" Target="http://&#1101;&#1083;&#1077;&#1082;&#1090;&#1088;&#1086;-&#1084;&#1072;&#1088;&#1082;&#1077;&#1090;.&#1088;&#1092;/product/245876/garnitura-vakuumnaya-besprovodnaya-borofone-bw57-zelenyy/" TargetMode="External"/><Relationship Id="rId_hyperlink_10404" Type="http://schemas.openxmlformats.org/officeDocument/2006/relationships/hyperlink" Target="http://&#1101;&#1083;&#1077;&#1082;&#1090;&#1088;&#1086;-&#1084;&#1072;&#1088;&#1082;&#1077;&#1090;.&#1088;&#1092;/product/247428/garnitura-vakuumnaya-besprovodnaya-borofone-fq3-chernyy/" TargetMode="External"/><Relationship Id="rId_hyperlink_10405" Type="http://schemas.openxmlformats.org/officeDocument/2006/relationships/hyperlink" Target="http://&#1101;&#1083;&#1077;&#1082;&#1090;&#1088;&#1086;-&#1084;&#1072;&#1088;&#1082;&#1077;&#1090;.&#1088;&#1092;/product/247427/garnitura-vakuumnaya-besprovodnaya-borofone-fq4-siniy/" TargetMode="External"/><Relationship Id="rId_hyperlink_10406" Type="http://schemas.openxmlformats.org/officeDocument/2006/relationships/hyperlink" Target="http://&#1101;&#1083;&#1077;&#1082;&#1090;&#1088;&#1086;-&#1084;&#1072;&#1088;&#1082;&#1077;&#1090;.&#1088;&#1092;/product/246454/garnitura-vakuumnaya-besprovodnaya-hoco-eq10-plus-fioletovyy/" TargetMode="External"/><Relationship Id="rId_hyperlink_10407" Type="http://schemas.openxmlformats.org/officeDocument/2006/relationships/hyperlink" Target="http://&#1101;&#1083;&#1077;&#1082;&#1090;&#1088;&#1086;-&#1084;&#1072;&#1088;&#1082;&#1077;&#1090;.&#1088;&#1092;/product/246449/garnitura-vakuumnaya-besprovodnaya-hoco-eq13-belyy/" TargetMode="External"/><Relationship Id="rId_hyperlink_10408" Type="http://schemas.openxmlformats.org/officeDocument/2006/relationships/hyperlink" Target="http://&#1101;&#1083;&#1077;&#1082;&#1090;&#1088;&#1086;-&#1084;&#1072;&#1088;&#1082;&#1077;&#1090;.&#1088;&#1092;/product/246448/garnitura-vakuumnaya-besprovodnaya-hoco-eq13-siniy/" TargetMode="External"/><Relationship Id="rId_hyperlink_10409" Type="http://schemas.openxmlformats.org/officeDocument/2006/relationships/hyperlink" Target="http://&#1101;&#1083;&#1077;&#1082;&#1090;&#1088;&#1086;-&#1084;&#1072;&#1088;&#1082;&#1077;&#1090;.&#1088;&#1092;/product/246447/garnitura-vakuumnaya-besprovodnaya-hoco-eq13-fioletovyy/" TargetMode="External"/><Relationship Id="rId_hyperlink_10410" Type="http://schemas.openxmlformats.org/officeDocument/2006/relationships/hyperlink" Target="http://&#1101;&#1083;&#1077;&#1082;&#1090;&#1088;&#1086;-&#1084;&#1072;&#1088;&#1082;&#1077;&#1090;.&#1088;&#1092;/product/246446/garnitura-vakuumnaya-besprovodnaya-hoco-eq13-chernyy/" TargetMode="External"/><Relationship Id="rId_hyperlink_10411" Type="http://schemas.openxmlformats.org/officeDocument/2006/relationships/hyperlink" Target="http://&#1101;&#1083;&#1077;&#1082;&#1090;&#1088;&#1086;-&#1084;&#1072;&#1088;&#1082;&#1077;&#1090;.&#1088;&#1092;/product/245878/garnitura-vakuumnaya-besprovodnaya-hoco-eq16-krasnyy/" TargetMode="External"/><Relationship Id="rId_hyperlink_10412" Type="http://schemas.openxmlformats.org/officeDocument/2006/relationships/hyperlink" Target="http://&#1101;&#1083;&#1077;&#1082;&#1090;&#1088;&#1086;-&#1084;&#1072;&#1088;&#1082;&#1077;&#1090;.&#1088;&#1092;/product/247746/garnitura-vakuumnaya-besprovodnaya-hoco-eq17-belyy/" TargetMode="External"/><Relationship Id="rId_hyperlink_10413" Type="http://schemas.openxmlformats.org/officeDocument/2006/relationships/hyperlink" Target="http://&#1101;&#1083;&#1077;&#1082;&#1090;&#1088;&#1086;-&#1084;&#1072;&#1088;&#1082;&#1077;&#1090;.&#1088;&#1092;/product/247743/garnitura-vakuumnaya-besprovodnaya-hoco-eq23-chernyy/" TargetMode="External"/><Relationship Id="rId_hyperlink_10414" Type="http://schemas.openxmlformats.org/officeDocument/2006/relationships/hyperlink" Target="http://&#1101;&#1083;&#1077;&#1082;&#1090;&#1088;&#1086;-&#1084;&#1072;&#1088;&#1082;&#1077;&#1090;.&#1088;&#1092;/product/242511/garnitura-vakuumnaya-besprovodnaya-hoco-eq3-fioletovyy/" TargetMode="External"/><Relationship Id="rId_hyperlink_10415" Type="http://schemas.openxmlformats.org/officeDocument/2006/relationships/hyperlink" Target="http://&#1101;&#1083;&#1077;&#1082;&#1090;&#1088;&#1086;-&#1084;&#1072;&#1088;&#1082;&#1077;&#1090;.&#1088;&#1092;/product/243157/garnitura-vakuumnaya-besprovodnaya-hoco-ew23-seryy/" TargetMode="External"/><Relationship Id="rId_hyperlink_10416" Type="http://schemas.openxmlformats.org/officeDocument/2006/relationships/hyperlink" Target="http://&#1101;&#1083;&#1077;&#1082;&#1090;&#1088;&#1086;-&#1084;&#1072;&#1088;&#1082;&#1077;&#1090;.&#1088;&#1092;/product/246444/garnitura-vakuumnaya-besprovodnaya-hoco-ew65-shadow-chernyy/" TargetMode="External"/><Relationship Id="rId_hyperlink_10417" Type="http://schemas.openxmlformats.org/officeDocument/2006/relationships/hyperlink" Target="http://&#1101;&#1083;&#1077;&#1082;&#1090;&#1088;&#1086;-&#1084;&#1072;&#1088;&#1082;&#1077;&#1090;.&#1088;&#1092;/product/246440/garnitura-vakuumnaya-besprovodnaya-hoco-ew71-galaxia-belyy/" TargetMode="External"/><Relationship Id="rId_hyperlink_10418" Type="http://schemas.openxmlformats.org/officeDocument/2006/relationships/hyperlink" Target="http://&#1101;&#1083;&#1077;&#1082;&#1090;&#1088;&#1086;-&#1084;&#1072;&#1088;&#1082;&#1077;&#1090;.&#1088;&#1092;/product/240412/garnitura-besprovodnaya-defender-freemotion-b595-chernyy-bluetooth/" TargetMode="External"/><Relationship Id="rId_hyperlink_10419" Type="http://schemas.openxmlformats.org/officeDocument/2006/relationships/hyperlink" Target="http://&#1101;&#1083;&#1077;&#1082;&#1090;&#1088;&#1086;-&#1084;&#1072;&#1088;&#1082;&#1077;&#1090;.&#1088;&#1092;/product/170281/garnitura-besprovodnaya-s460-bluetooth/" TargetMode="External"/><Relationship Id="rId_hyperlink_10420" Type="http://schemas.openxmlformats.org/officeDocument/2006/relationships/hyperlink" Target="http://&#1101;&#1083;&#1077;&#1082;&#1090;&#1088;&#1086;-&#1084;&#1072;&#1088;&#1082;&#1077;&#1090;.&#1088;&#1092;/product/237549/garnitura-besprovodnaya-polnorazmernaya-borofone-bo11-bluetooth-siniy/" TargetMode="External"/><Relationship Id="rId_hyperlink_10421" Type="http://schemas.openxmlformats.org/officeDocument/2006/relationships/hyperlink" Target="http://&#1101;&#1083;&#1077;&#1082;&#1090;&#1088;&#1086;-&#1084;&#1072;&#1088;&#1082;&#1077;&#1090;.&#1088;&#1092;/product/233524/garnitura-besprovodnaya-polnorazmernaya-borofone-bo11-bluetooth-chernyy/" TargetMode="External"/><Relationship Id="rId_hyperlink_10422" Type="http://schemas.openxmlformats.org/officeDocument/2006/relationships/hyperlink" Target="http://&#1101;&#1083;&#1077;&#1082;&#1090;&#1088;&#1086;-&#1084;&#1072;&#1088;&#1082;&#1077;&#1090;.&#1088;&#1092;/product/244545/garnitura-besprovodnaya-polnorazmernaya-borofone-bo17-bluetooth-temno-siniy/" TargetMode="External"/><Relationship Id="rId_hyperlink_10423" Type="http://schemas.openxmlformats.org/officeDocument/2006/relationships/hyperlink" Target="http://&#1101;&#1083;&#1077;&#1082;&#1090;&#1088;&#1086;-&#1084;&#1072;&#1088;&#1082;&#1077;&#1090;.&#1088;&#1092;/product/240147/garnitura-besprovodnaya-polnorazmernaya-borofone-bo18-bluetooth-belyy/" TargetMode="External"/><Relationship Id="rId_hyperlink_10424" Type="http://schemas.openxmlformats.org/officeDocument/2006/relationships/hyperlink" Target="http://&#1101;&#1083;&#1077;&#1082;&#1090;&#1088;&#1086;-&#1084;&#1072;&#1088;&#1082;&#1077;&#1090;.&#1088;&#1092;/product/237295/garnitura-besprovodnaya-polnorazmernaya-borofone-bo20-bluetooth-siniy/" TargetMode="External"/><Relationship Id="rId_hyperlink_10425" Type="http://schemas.openxmlformats.org/officeDocument/2006/relationships/hyperlink" Target="http://&#1101;&#1083;&#1077;&#1082;&#1090;&#1088;&#1086;-&#1084;&#1072;&#1088;&#1082;&#1077;&#1090;.&#1088;&#1092;/product/242990/garnitura-besprovodnaya-polnorazmernaya-borofone-bo23-bluetooth-siniy/" TargetMode="External"/><Relationship Id="rId_hyperlink_10426" Type="http://schemas.openxmlformats.org/officeDocument/2006/relationships/hyperlink" Target="http://&#1101;&#1083;&#1077;&#1082;&#1090;&#1088;&#1086;-&#1084;&#1072;&#1088;&#1082;&#1077;&#1090;.&#1088;&#1092;/product/242989/garnitura-besprovodnaya-polnorazmernaya-borofone-bo23-bluetooth-chernyy/" TargetMode="External"/><Relationship Id="rId_hyperlink_10427" Type="http://schemas.openxmlformats.org/officeDocument/2006/relationships/hyperlink" Target="http://&#1101;&#1083;&#1077;&#1082;&#1090;&#1088;&#1086;-&#1084;&#1072;&#1088;&#1082;&#1077;&#1090;.&#1088;&#1092;/product/243152/garnitura-besprovodnaya-polnorazmernaya-borofone-bo24-bluetooth-siniy/" TargetMode="External"/><Relationship Id="rId_hyperlink_10428" Type="http://schemas.openxmlformats.org/officeDocument/2006/relationships/hyperlink" Target="http://&#1101;&#1083;&#1077;&#1082;&#1090;&#1088;&#1086;-&#1084;&#1072;&#1088;&#1082;&#1077;&#1090;.&#1088;&#1092;/product/245137/garnitura-besprovodnaya-polnorazmernaya-borofone-bo26-chernyy/" TargetMode="External"/><Relationship Id="rId_hyperlink_10429" Type="http://schemas.openxmlformats.org/officeDocument/2006/relationships/hyperlink" Target="http://&#1101;&#1083;&#1077;&#1082;&#1090;&#1088;&#1086;-&#1084;&#1072;&#1088;&#1082;&#1077;&#1090;.&#1088;&#1092;/product/250177/garnitura-besprovodnaya-polnorazmernaya-borofone-bo32-bluetooth-rozovyy/" TargetMode="External"/><Relationship Id="rId_hyperlink_10430" Type="http://schemas.openxmlformats.org/officeDocument/2006/relationships/hyperlink" Target="http://&#1101;&#1083;&#1077;&#1082;&#1090;&#1088;&#1086;-&#1084;&#1072;&#1088;&#1082;&#1077;&#1090;.&#1088;&#1092;/product/250178/garnitura-besprovodnaya-polnorazmernaya-borofone-bo32-bluetooth-siniy/" TargetMode="External"/><Relationship Id="rId_hyperlink_10431" Type="http://schemas.openxmlformats.org/officeDocument/2006/relationships/hyperlink" Target="http://&#1101;&#1083;&#1077;&#1082;&#1090;&#1088;&#1086;-&#1084;&#1072;&#1088;&#1082;&#1077;&#1090;.&#1088;&#1092;/product/249995/garnitura-besprovodnaya-polnorazmernaya-borofone-bo33-melody-belyy/" TargetMode="External"/><Relationship Id="rId_hyperlink_10432" Type="http://schemas.openxmlformats.org/officeDocument/2006/relationships/hyperlink" Target="http://&#1101;&#1083;&#1077;&#1082;&#1090;&#1088;&#1086;-&#1084;&#1072;&#1088;&#1082;&#1077;&#1090;.&#1088;&#1092;/product/250180/garnitura-besprovodnaya-polnorazmernaya-borofone-bo33-melody-siniy/" TargetMode="External"/><Relationship Id="rId_hyperlink_10433" Type="http://schemas.openxmlformats.org/officeDocument/2006/relationships/hyperlink" Target="http://&#1101;&#1083;&#1077;&#1082;&#1090;&#1088;&#1086;-&#1084;&#1072;&#1088;&#1082;&#1077;&#1090;.&#1088;&#1092;/product/225554/garnitura-besprovodnaya-polnorazmernaya-hoco-w25-seryy/" TargetMode="External"/><Relationship Id="rId_hyperlink_10434" Type="http://schemas.openxmlformats.org/officeDocument/2006/relationships/hyperlink" Target="http://&#1101;&#1083;&#1077;&#1082;&#1090;&#1088;&#1086;-&#1084;&#1072;&#1088;&#1082;&#1077;&#1090;.&#1088;&#1092;/product/232928/garnitura-besprovodnaya-polnorazmernaya-hoco-w25-siniy/" TargetMode="External"/><Relationship Id="rId_hyperlink_10435" Type="http://schemas.openxmlformats.org/officeDocument/2006/relationships/hyperlink" Target="http://&#1101;&#1083;&#1077;&#1082;&#1090;&#1088;&#1086;-&#1084;&#1072;&#1088;&#1082;&#1077;&#1090;.&#1088;&#1092;/product/238472/garnitura-besprovodnaya-polnorazmernaya-hoco-w33-seryy/" TargetMode="External"/><Relationship Id="rId_hyperlink_10436" Type="http://schemas.openxmlformats.org/officeDocument/2006/relationships/hyperlink" Target="http://&#1101;&#1083;&#1077;&#1082;&#1090;&#1088;&#1086;-&#1084;&#1072;&#1088;&#1082;&#1077;&#1090;.&#1088;&#1092;/product/245530/garnitura-besprovodnaya-polnorazmernaya-hoco-w35-air-triumph-siniy/" TargetMode="External"/><Relationship Id="rId_hyperlink_10437" Type="http://schemas.openxmlformats.org/officeDocument/2006/relationships/hyperlink" Target="http://&#1101;&#1083;&#1077;&#1082;&#1090;&#1088;&#1086;-&#1084;&#1072;&#1088;&#1082;&#1077;&#1090;.&#1088;&#1092;/product/248030/garnitura-besprovodnaya-polnorazmernaya-hoco-w35-air-triumph-chernyy/" TargetMode="External"/><Relationship Id="rId_hyperlink_10438" Type="http://schemas.openxmlformats.org/officeDocument/2006/relationships/hyperlink" Target="http://&#1101;&#1083;&#1077;&#1082;&#1090;&#1088;&#1086;-&#1084;&#1072;&#1088;&#1082;&#1077;&#1090;.&#1088;&#1092;/product/245529/garnitura-besprovodnaya-polnorazmernaya-hoco-w35-max-joy-siniy/" TargetMode="External"/><Relationship Id="rId_hyperlink_10439" Type="http://schemas.openxmlformats.org/officeDocument/2006/relationships/hyperlink" Target="http://&#1101;&#1083;&#1077;&#1082;&#1090;&#1088;&#1086;-&#1084;&#1072;&#1088;&#1082;&#1077;&#1090;.&#1088;&#1092;/product/235494/garnitura-besprovodnaya-polnorazmernaya-hoco-w35-chernyy/" TargetMode="External"/><Relationship Id="rId_hyperlink_10440" Type="http://schemas.openxmlformats.org/officeDocument/2006/relationships/hyperlink" Target="http://&#1101;&#1083;&#1077;&#1082;&#1090;&#1088;&#1086;-&#1084;&#1072;&#1088;&#1082;&#1077;&#1090;.&#1088;&#1092;/product/241836/garnitura-besprovodnaya-polnorazmernaya-hoco-w39-siniy/" TargetMode="External"/><Relationship Id="rId_hyperlink_10441" Type="http://schemas.openxmlformats.org/officeDocument/2006/relationships/hyperlink" Target="http://&#1101;&#1083;&#1077;&#1082;&#1090;&#1088;&#1086;-&#1084;&#1072;&#1088;&#1082;&#1077;&#1090;.&#1088;&#1092;/product/240419/garnitura-besprovodnaya-polnorazmernaya-hoco-w40-siniy/" TargetMode="External"/><Relationship Id="rId_hyperlink_10442" Type="http://schemas.openxmlformats.org/officeDocument/2006/relationships/hyperlink" Target="http://&#1101;&#1083;&#1077;&#1082;&#1090;&#1088;&#1086;-&#1084;&#1072;&#1088;&#1082;&#1077;&#1090;.&#1088;&#1092;/product/240420/garnitura-besprovodnaya-polnorazmernaya-hoco-w40-chernyy/" TargetMode="External"/><Relationship Id="rId_hyperlink_10443" Type="http://schemas.openxmlformats.org/officeDocument/2006/relationships/hyperlink" Target="http://&#1101;&#1083;&#1077;&#1082;&#1090;&#1088;&#1086;-&#1084;&#1072;&#1088;&#1082;&#1077;&#1090;.&#1088;&#1092;/product/243253/garnitura-besprovodnaya-polnorazmernaya-hoco-w43-siniy/" TargetMode="External"/><Relationship Id="rId_hyperlink_10444" Type="http://schemas.openxmlformats.org/officeDocument/2006/relationships/hyperlink" Target="http://&#1101;&#1083;&#1077;&#1082;&#1090;&#1088;&#1086;-&#1084;&#1072;&#1088;&#1082;&#1077;&#1090;.&#1088;&#1092;/product/243254/garnitura-besprovodnaya-polnorazmernaya-hoco-w43-fioletovyy/" TargetMode="External"/><Relationship Id="rId_hyperlink_10445" Type="http://schemas.openxmlformats.org/officeDocument/2006/relationships/hyperlink" Target="http://&#1101;&#1083;&#1077;&#1082;&#1090;&#1088;&#1086;-&#1084;&#1072;&#1088;&#1082;&#1077;&#1090;.&#1088;&#1092;/product/245527/garnitura-besprovodnaya-polnorazmernaya-hoco-w48-belyy/" TargetMode="External"/><Relationship Id="rId_hyperlink_10446" Type="http://schemas.openxmlformats.org/officeDocument/2006/relationships/hyperlink" Target="http://&#1101;&#1083;&#1077;&#1082;&#1090;&#1088;&#1086;-&#1084;&#1072;&#1088;&#1082;&#1077;&#1090;.&#1088;&#1092;/product/245526/garnitura-besprovodnaya-polnorazmernaya-hoco-w48-siniy/" TargetMode="External"/><Relationship Id="rId_hyperlink_10447" Type="http://schemas.openxmlformats.org/officeDocument/2006/relationships/hyperlink" Target="http://&#1101;&#1083;&#1077;&#1082;&#1090;&#1088;&#1086;-&#1084;&#1072;&#1088;&#1082;&#1077;&#1090;.&#1088;&#1092;/product/245525/garnitura-besprovodnaya-polnorazmernaya-hoco-w50-rozovyy/" TargetMode="External"/><Relationship Id="rId_hyperlink_10448" Type="http://schemas.openxmlformats.org/officeDocument/2006/relationships/hyperlink" Target="http://&#1101;&#1083;&#1077;&#1082;&#1090;&#1088;&#1086;-&#1084;&#1072;&#1088;&#1082;&#1077;&#1090;.&#1088;&#1092;/product/245523/garnitura-besprovodnaya-polnorazmernaya-hoco-w51-belyy/" TargetMode="External"/><Relationship Id="rId_hyperlink_10449" Type="http://schemas.openxmlformats.org/officeDocument/2006/relationships/hyperlink" Target="http://&#1101;&#1083;&#1077;&#1082;&#1090;&#1088;&#1086;-&#1084;&#1072;&#1088;&#1082;&#1077;&#1090;.&#1088;&#1092;/product/250841/garnitura-besprovodnaya-polnorazmernaya-hoco-w60-zheltyy/" TargetMode="External"/><Relationship Id="rId_hyperlink_10450" Type="http://schemas.openxmlformats.org/officeDocument/2006/relationships/hyperlink" Target="http://&#1101;&#1083;&#1077;&#1082;&#1090;&#1088;&#1086;-&#1084;&#1072;&#1088;&#1082;&#1077;&#1090;.&#1088;&#1092;/product/250846/garnitura-besprovodnaya-polnorazmernaya-hoco-w65-shadow-siniy/" TargetMode="External"/><Relationship Id="rId_hyperlink_10451" Type="http://schemas.openxmlformats.org/officeDocument/2006/relationships/hyperlink" Target="http://&#1101;&#1083;&#1077;&#1082;&#1090;&#1088;&#1086;-&#1084;&#1072;&#1088;&#1082;&#1077;&#1090;.&#1088;&#1092;/product/224897/garnitura-besprovodnaya-polnorazmernaya-ot-erb39-krasnyy-bluetooth-fm-sd/" TargetMode="External"/><Relationship Id="rId_hyperlink_10452" Type="http://schemas.openxmlformats.org/officeDocument/2006/relationships/hyperlink" Target="http://&#1101;&#1083;&#1077;&#1082;&#1090;&#1088;&#1086;-&#1084;&#1072;&#1088;&#1082;&#1077;&#1090;.&#1088;&#1092;/product/224900/garnitura-besprovodnaya-polnorazmernaya-ot-erb41-siniy-bluetooth-fm-sd/" TargetMode="External"/><Relationship Id="rId_hyperlink_10453" Type="http://schemas.openxmlformats.org/officeDocument/2006/relationships/hyperlink" Target="http://&#1101;&#1083;&#1077;&#1082;&#1090;&#1088;&#1086;-&#1084;&#1072;&#1088;&#1082;&#1077;&#1090;.&#1088;&#1092;/product/223919/garnitura-besprovodnaya-polnorazmernaya-ot-erb42-bluetooth-fm-tf-belyy/" TargetMode="External"/><Relationship Id="rId_hyperlink_10454" Type="http://schemas.openxmlformats.org/officeDocument/2006/relationships/hyperlink" Target="http://&#1101;&#1083;&#1077;&#1082;&#1090;&#1088;&#1086;-&#1084;&#1072;&#1088;&#1082;&#1077;&#1090;.&#1088;&#1092;/product/233185/garnitura-besprovodnaya-polnorazmernaya-p9-bluetooth-krasnyy/" TargetMode="External"/><Relationship Id="rId_hyperlink_10455" Type="http://schemas.openxmlformats.org/officeDocument/2006/relationships/hyperlink" Target="http://&#1101;&#1083;&#1077;&#1082;&#1090;&#1088;&#1086;-&#1084;&#1072;&#1088;&#1082;&#1077;&#1090;.&#1088;&#1092;/product/167621/garnitura-polnorazmernaya-besprovodnaya-defender-freemotion-b525-belyyseryy-bluetooth/" TargetMode="External"/><Relationship Id="rId_hyperlink_10456" Type="http://schemas.openxmlformats.org/officeDocument/2006/relationships/hyperlink" Target="http://&#1101;&#1083;&#1077;&#1082;&#1090;&#1088;&#1086;-&#1084;&#1072;&#1088;&#1082;&#1077;&#1090;.&#1088;&#1092;/product/234806/garnitura-polnorazmernaya-besprovodnaya-defender-freemotion-b540-chernyy-bluetooth/" TargetMode="External"/><Relationship Id="rId_hyperlink_10457" Type="http://schemas.openxmlformats.org/officeDocument/2006/relationships/hyperlink" Target="http://&#1101;&#1083;&#1077;&#1082;&#1090;&#1088;&#1086;-&#1084;&#1072;&#1088;&#1082;&#1077;&#1090;.&#1088;&#1092;/product/237990/garnitura-polnorazmernaya-besprovodnaya-defender-freemotion-b555-chernyy-bluetooth/" TargetMode="External"/><Relationship Id="rId_hyperlink_10458" Type="http://schemas.openxmlformats.org/officeDocument/2006/relationships/hyperlink" Target="http://&#1101;&#1083;&#1077;&#1082;&#1090;&#1088;&#1086;-&#1084;&#1072;&#1088;&#1082;&#1077;&#1090;.&#1088;&#1092;/product/232998/garnitura-polnorazmernaya-besprovodnaya-defender-freemotion-b575-chernyykrasnyy-bluetooth/" TargetMode="External"/><Relationship Id="rId_hyperlink_10459" Type="http://schemas.openxmlformats.org/officeDocument/2006/relationships/hyperlink" Target="http://&#1101;&#1083;&#1077;&#1082;&#1090;&#1088;&#1086;-&#1084;&#1072;&#1088;&#1082;&#1077;&#1090;.&#1088;&#1092;/product/221503/garnitura-polnorazmernaya-besprovodnaya-dream-drm-p15-chernyy/" TargetMode="External"/><Relationship Id="rId_hyperlink_10460" Type="http://schemas.openxmlformats.org/officeDocument/2006/relationships/hyperlink" Target="http://&#1101;&#1083;&#1077;&#1082;&#1090;&#1088;&#1086;-&#1084;&#1072;&#1088;&#1082;&#1077;&#1090;.&#1088;&#1092;/product/229952/garnitura-vakuumnaya-borofone-bm26-belyy/" TargetMode="External"/><Relationship Id="rId_hyperlink_10461" Type="http://schemas.openxmlformats.org/officeDocument/2006/relationships/hyperlink" Target="http://&#1101;&#1083;&#1077;&#1082;&#1090;&#1088;&#1086;-&#1084;&#1072;&#1088;&#1082;&#1077;&#1090;.&#1088;&#1092;/product/233580/garnitura-vakuumnaya-borofone-bm30-max-chernyy/" TargetMode="External"/><Relationship Id="rId_hyperlink_10462" Type="http://schemas.openxmlformats.org/officeDocument/2006/relationships/hyperlink" Target="http://&#1101;&#1083;&#1077;&#1082;&#1090;&#1088;&#1086;-&#1084;&#1072;&#1088;&#1082;&#1077;&#1090;.&#1088;&#1092;/product/227494/garnitura-vakuumnaya-borofone-bm39-chernyy/" TargetMode="External"/><Relationship Id="rId_hyperlink_10463" Type="http://schemas.openxmlformats.org/officeDocument/2006/relationships/hyperlink" Target="http://&#1101;&#1083;&#1077;&#1082;&#1090;&#1088;&#1086;-&#1084;&#1072;&#1088;&#1082;&#1077;&#1090;.&#1088;&#1092;/product/228536/garnitura-vakuumnaya-borofone-bm45-belyy/" TargetMode="External"/><Relationship Id="rId_hyperlink_10464" Type="http://schemas.openxmlformats.org/officeDocument/2006/relationships/hyperlink" Target="http://&#1101;&#1083;&#1077;&#1082;&#1090;&#1088;&#1086;-&#1084;&#1072;&#1088;&#1082;&#1077;&#1090;.&#1088;&#1092;/product/230540/garnitura-vakuumnaya-borofone-bm49-belyy/" TargetMode="External"/><Relationship Id="rId_hyperlink_10465" Type="http://schemas.openxmlformats.org/officeDocument/2006/relationships/hyperlink" Target="http://&#1101;&#1083;&#1077;&#1082;&#1090;&#1088;&#1086;-&#1084;&#1072;&#1088;&#1082;&#1077;&#1090;.&#1088;&#1092;/product/234208/garnitura-vakuumnaya-borofone-bm54-belyy/" TargetMode="External"/><Relationship Id="rId_hyperlink_10466" Type="http://schemas.openxmlformats.org/officeDocument/2006/relationships/hyperlink" Target="http://&#1101;&#1083;&#1077;&#1082;&#1090;&#1088;&#1086;-&#1084;&#1072;&#1088;&#1082;&#1077;&#1090;.&#1088;&#1092;/product/235335/garnitura-vakuumnaya-borofone-bm63-chernyy/" TargetMode="External"/><Relationship Id="rId_hyperlink_10467" Type="http://schemas.openxmlformats.org/officeDocument/2006/relationships/hyperlink" Target="http://&#1101;&#1083;&#1077;&#1082;&#1090;&#1088;&#1086;-&#1084;&#1072;&#1088;&#1082;&#1077;&#1090;.&#1088;&#1092;/product/235937/garnitura-vakuumnaya-borofone-bm67-chernyy/" TargetMode="External"/><Relationship Id="rId_hyperlink_10468" Type="http://schemas.openxmlformats.org/officeDocument/2006/relationships/hyperlink" Target="http://&#1101;&#1083;&#1077;&#1082;&#1090;&#1088;&#1086;-&#1084;&#1072;&#1088;&#1082;&#1077;&#1090;.&#1088;&#1092;/product/234212/garnitura-vakuumnaya-borofone-bm68-chernyy/" TargetMode="External"/><Relationship Id="rId_hyperlink_10469" Type="http://schemas.openxmlformats.org/officeDocument/2006/relationships/hyperlink" Target="http://&#1101;&#1083;&#1077;&#1082;&#1090;&#1088;&#1086;-&#1084;&#1072;&#1088;&#1082;&#1077;&#1090;.&#1088;&#1092;/product/238247/garnitura-vakuumnaya-borofone-bm80-pro-belyy/" TargetMode="External"/><Relationship Id="rId_hyperlink_10470" Type="http://schemas.openxmlformats.org/officeDocument/2006/relationships/hyperlink" Target="http://&#1101;&#1083;&#1077;&#1082;&#1090;&#1088;&#1086;-&#1084;&#1072;&#1088;&#1082;&#1077;&#1090;.&#1088;&#1092;/product/246806/garnitura-vakuumnaya-borofone-bm82-belyy/" TargetMode="External"/><Relationship Id="rId_hyperlink_10471" Type="http://schemas.openxmlformats.org/officeDocument/2006/relationships/hyperlink" Target="http://&#1101;&#1083;&#1077;&#1082;&#1090;&#1088;&#1086;-&#1084;&#1072;&#1088;&#1082;&#1077;&#1090;.&#1088;&#1092;/product/242986/garnitura-vakuumnaya-borofone-bm83-belyy/" TargetMode="External"/><Relationship Id="rId_hyperlink_10472" Type="http://schemas.openxmlformats.org/officeDocument/2006/relationships/hyperlink" Target="http://&#1101;&#1083;&#1077;&#1082;&#1090;&#1088;&#1086;-&#1084;&#1072;&#1088;&#1082;&#1077;&#1090;.&#1088;&#1092;/product/158702/garnitura-vakuumnaya-hoco-m1-belyy/" TargetMode="External"/><Relationship Id="rId_hyperlink_10473" Type="http://schemas.openxmlformats.org/officeDocument/2006/relationships/hyperlink" Target="http://&#1101;&#1083;&#1077;&#1082;&#1090;&#1088;&#1086;-&#1084;&#1072;&#1088;&#1082;&#1077;&#1090;.&#1088;&#1092;/product/237285/garnitura-vakuumnaya-hoco-m101-belyy/" TargetMode="External"/><Relationship Id="rId_hyperlink_10474" Type="http://schemas.openxmlformats.org/officeDocument/2006/relationships/hyperlink" Target="http://&#1101;&#1083;&#1077;&#1082;&#1090;&#1088;&#1086;-&#1084;&#1072;&#1088;&#1082;&#1077;&#1090;.&#1088;&#1092;/product/241843/garnitura-vakuumnaya-hoco-m106-serebro/" TargetMode="External"/><Relationship Id="rId_hyperlink_10475" Type="http://schemas.openxmlformats.org/officeDocument/2006/relationships/hyperlink" Target="http://&#1101;&#1083;&#1077;&#1082;&#1090;&#1088;&#1086;-&#1084;&#1072;&#1088;&#1082;&#1077;&#1090;.&#1088;&#1092;/product/241844/garnitura-vakuumnaya-hoco-m106-seryy/" TargetMode="External"/><Relationship Id="rId_hyperlink_10476" Type="http://schemas.openxmlformats.org/officeDocument/2006/relationships/hyperlink" Target="http://&#1101;&#1083;&#1077;&#1082;&#1090;&#1088;&#1086;-&#1084;&#1072;&#1088;&#1082;&#1077;&#1090;.&#1088;&#1092;/product/241845/garnitura-vakuumnaya-hoco-m107-belyy/" TargetMode="External"/><Relationship Id="rId_hyperlink_10477" Type="http://schemas.openxmlformats.org/officeDocument/2006/relationships/hyperlink" Target="http://&#1101;&#1083;&#1077;&#1082;&#1090;&#1088;&#1086;-&#1084;&#1072;&#1088;&#1082;&#1077;&#1090;.&#1088;&#1092;/product/241846/garnitura-vakuumnaya-hoco-m107-zheltyy/" TargetMode="External"/><Relationship Id="rId_hyperlink_10478" Type="http://schemas.openxmlformats.org/officeDocument/2006/relationships/hyperlink" Target="http://&#1101;&#1083;&#1077;&#1082;&#1090;&#1088;&#1086;-&#1084;&#1072;&#1088;&#1082;&#1077;&#1090;.&#1088;&#1092;/product/241849/garnitura-vakuumnaya-hoco-m108-serebro/" TargetMode="External"/><Relationship Id="rId_hyperlink_10479" Type="http://schemas.openxmlformats.org/officeDocument/2006/relationships/hyperlink" Target="http://&#1101;&#1083;&#1077;&#1082;&#1090;&#1088;&#1086;-&#1084;&#1072;&#1088;&#1082;&#1077;&#1090;.&#1088;&#1092;/product/251813/garnitura-vakuumnaya-hoco-m110-seryy/" TargetMode="External"/><Relationship Id="rId_hyperlink_10480" Type="http://schemas.openxmlformats.org/officeDocument/2006/relationships/hyperlink" Target="http://&#1101;&#1083;&#1077;&#1082;&#1090;&#1088;&#1086;-&#1084;&#1072;&#1088;&#1082;&#1077;&#1090;.&#1088;&#1092;/product/243155/garnitura-vakuumnaya-hoco-m112-belyy/" TargetMode="External"/><Relationship Id="rId_hyperlink_10481" Type="http://schemas.openxmlformats.org/officeDocument/2006/relationships/hyperlink" Target="http://&#1101;&#1083;&#1077;&#1082;&#1090;&#1088;&#1086;-&#1084;&#1072;&#1088;&#1082;&#1077;&#1090;.&#1088;&#1092;/product/243156/garnitura-vakuumnaya-hoco-m112-chernyy/" TargetMode="External"/><Relationship Id="rId_hyperlink_10482" Type="http://schemas.openxmlformats.org/officeDocument/2006/relationships/hyperlink" Target="http://&#1101;&#1083;&#1077;&#1082;&#1090;&#1088;&#1086;-&#1084;&#1072;&#1088;&#1082;&#1077;&#1090;.&#1088;&#1092;/product/245870/garnitura-vakuumnaya-hoco-m123-chernyy/" TargetMode="External"/><Relationship Id="rId_hyperlink_10483" Type="http://schemas.openxmlformats.org/officeDocument/2006/relationships/hyperlink" Target="http://&#1101;&#1083;&#1077;&#1082;&#1090;&#1088;&#1086;-&#1084;&#1072;&#1088;&#1082;&#1077;&#1090;.&#1088;&#1092;/product/178282/garnitura-vakuumnaya-hoco-m14-krasnyy/" TargetMode="External"/><Relationship Id="rId_hyperlink_10484" Type="http://schemas.openxmlformats.org/officeDocument/2006/relationships/hyperlink" Target="http://&#1101;&#1083;&#1077;&#1082;&#1090;&#1088;&#1086;-&#1084;&#1072;&#1088;&#1082;&#1077;&#1090;.&#1088;&#1092;/product/168240/garnitura-vakuumnaya-hoco-m18-seryy/" TargetMode="External"/><Relationship Id="rId_hyperlink_10485" Type="http://schemas.openxmlformats.org/officeDocument/2006/relationships/hyperlink" Target="http://&#1101;&#1083;&#1077;&#1082;&#1090;&#1088;&#1086;-&#1084;&#1072;&#1088;&#1082;&#1077;&#1090;.&#1088;&#1092;/product/217215/garnitura-vakuumnaya-hoco-m22-wired-earphone-serebro/" TargetMode="External"/><Relationship Id="rId_hyperlink_10486" Type="http://schemas.openxmlformats.org/officeDocument/2006/relationships/hyperlink" Target="http://&#1101;&#1083;&#1077;&#1082;&#1090;&#1088;&#1086;-&#1084;&#1072;&#1088;&#1082;&#1077;&#1090;.&#1088;&#1092;/product/218623/garnitura-vakuumnaya-hoco-m37-belyy/" TargetMode="External"/><Relationship Id="rId_hyperlink_10487" Type="http://schemas.openxmlformats.org/officeDocument/2006/relationships/hyperlink" Target="http://&#1101;&#1083;&#1077;&#1082;&#1090;&#1088;&#1086;-&#1084;&#1072;&#1088;&#1082;&#1077;&#1090;.&#1088;&#1092;/product/217254/garnitura-vakuumnaya-hoco-m40-belyy/" TargetMode="External"/><Relationship Id="rId_hyperlink_10488" Type="http://schemas.openxmlformats.org/officeDocument/2006/relationships/hyperlink" Target="http://&#1101;&#1083;&#1077;&#1082;&#1090;&#1088;&#1086;-&#1084;&#1072;&#1088;&#1082;&#1077;&#1090;.&#1088;&#1092;/product/219735/garnitura-vakuumnaya-hoco-m57-chernyykrasnyy/" TargetMode="External"/><Relationship Id="rId_hyperlink_10489" Type="http://schemas.openxmlformats.org/officeDocument/2006/relationships/hyperlink" Target="http://&#1101;&#1083;&#1077;&#1082;&#1090;&#1088;&#1086;-&#1084;&#1072;&#1088;&#1082;&#1077;&#1090;.&#1088;&#1092;/product/220118/garnitura-vakuumnaya-hoco-m58-belyy/" TargetMode="External"/><Relationship Id="rId_hyperlink_10490" Type="http://schemas.openxmlformats.org/officeDocument/2006/relationships/hyperlink" Target="http://&#1101;&#1083;&#1077;&#1082;&#1090;&#1088;&#1086;-&#1084;&#1072;&#1088;&#1082;&#1077;&#1090;.&#1088;&#1092;/product/220120/garnitura-vakuumnaya-hoco-m60-belyy/" TargetMode="External"/><Relationship Id="rId_hyperlink_10491" Type="http://schemas.openxmlformats.org/officeDocument/2006/relationships/hyperlink" Target="http://&#1101;&#1083;&#1077;&#1082;&#1090;&#1088;&#1086;-&#1084;&#1072;&#1088;&#1082;&#1077;&#1090;.&#1088;&#1092;/product/219738/garnitura-vakuumnaya-hoco-m60-chernyy/" TargetMode="External"/><Relationship Id="rId_hyperlink_10492" Type="http://schemas.openxmlformats.org/officeDocument/2006/relationships/hyperlink" Target="http://&#1101;&#1083;&#1077;&#1082;&#1090;&#1088;&#1086;-&#1084;&#1072;&#1088;&#1082;&#1077;&#1090;.&#1088;&#1092;/product/229757/garnitura-vakuumnaya-hoco-m64-chernyy/" TargetMode="External"/><Relationship Id="rId_hyperlink_10493" Type="http://schemas.openxmlformats.org/officeDocument/2006/relationships/hyperlink" Target="http://&#1101;&#1083;&#1077;&#1082;&#1090;&#1088;&#1086;-&#1084;&#1072;&#1088;&#1082;&#1077;&#1090;.&#1088;&#1092;/product/240139/garnitura-vakuumnaya-hoco-m93-chernyy/" TargetMode="External"/><Relationship Id="rId_hyperlink_10494" Type="http://schemas.openxmlformats.org/officeDocument/2006/relationships/hyperlink" Target="http://&#1101;&#1083;&#1077;&#1082;&#1090;&#1088;&#1086;-&#1084;&#1072;&#1088;&#1082;&#1077;&#1090;.&#1088;&#1092;/product/237280/garnitura-vakuumnaya-hoco-m94-chernyy/" TargetMode="External"/><Relationship Id="rId_hyperlink_10495" Type="http://schemas.openxmlformats.org/officeDocument/2006/relationships/hyperlink" Target="http://&#1101;&#1083;&#1077;&#1082;&#1090;&#1088;&#1086;-&#1084;&#1072;&#1088;&#1082;&#1077;&#1090;.&#1088;&#1092;/product/160467/garnitura-vakuumnaya-stereo-jbl-c100-siu-12m-20-20000gc-16om-103dbmvt-belaya/" TargetMode="External"/><Relationship Id="rId_hyperlink_10496" Type="http://schemas.openxmlformats.org/officeDocument/2006/relationships/hyperlink" Target="http://&#1101;&#1083;&#1077;&#1082;&#1090;&#1088;&#1086;-&#1084;&#1072;&#1088;&#1082;&#1077;&#1090;.&#1088;&#1092;/product/160468/garnitura-vakuumnaya-stereo-jbl-c100-siu-12m-20-20000gc-16om-103dbmvt-krasnaya/" TargetMode="External"/><Relationship Id="rId_hyperlink_10497" Type="http://schemas.openxmlformats.org/officeDocument/2006/relationships/hyperlink" Target="http://&#1101;&#1083;&#1077;&#1082;&#1090;&#1088;&#1086;-&#1084;&#1072;&#1088;&#1082;&#1077;&#1090;.&#1088;&#1092;/product/227449/garnitura-vakuumnaya-stereo-jbl-c50hiwht-belyy/" TargetMode="External"/><Relationship Id="rId_hyperlink_10498" Type="http://schemas.openxmlformats.org/officeDocument/2006/relationships/hyperlink" Target="http://&#1101;&#1083;&#1077;&#1082;&#1090;&#1088;&#1086;-&#1084;&#1072;&#1088;&#1082;&#1077;&#1090;.&#1088;&#1092;/product/160729/garnitura-vakuumnaya-stereo-jbl-t110-12m-20-20000gc-16om-100dbmvt-belaya/" TargetMode="External"/><Relationship Id="rId_hyperlink_10499" Type="http://schemas.openxmlformats.org/officeDocument/2006/relationships/hyperlink" Target="http://&#1101;&#1083;&#1077;&#1082;&#1090;&#1088;&#1086;-&#1084;&#1072;&#1088;&#1082;&#1077;&#1090;.&#1088;&#1092;/product/220554/garnitura-vakuumnaya-stereo-jbl-t110-12m-20-20000gc-16om-100dbmvt-krasnyy/" TargetMode="External"/><Relationship Id="rId_hyperlink_10500" Type="http://schemas.openxmlformats.org/officeDocument/2006/relationships/hyperlink" Target="http://&#1101;&#1083;&#1077;&#1082;&#1090;&#1088;&#1086;-&#1084;&#1072;&#1088;&#1082;&#1077;&#1090;.&#1088;&#1092;/product/160933/garnitura-vakuumnaya-stereo-jbl-t110-12m-20-20000gc-16om-100dbmvt-siniy/" TargetMode="External"/><Relationship Id="rId_hyperlink_10501" Type="http://schemas.openxmlformats.org/officeDocument/2006/relationships/hyperlink" Target="http://&#1101;&#1083;&#1077;&#1082;&#1090;&#1088;&#1086;-&#1084;&#1072;&#1088;&#1082;&#1077;&#1090;.&#1088;&#1092;/product/223874/garnitura-vakuumnaya-stereo-smartbuy-i-three-rozovaya-sbh-104-lr/" TargetMode="External"/><Relationship Id="rId_hyperlink_10502" Type="http://schemas.openxmlformats.org/officeDocument/2006/relationships/hyperlink" Target="http://&#1101;&#1083;&#1077;&#1082;&#1090;&#1088;&#1086;-&#1084;&#1072;&#1088;&#1082;&#1077;&#1090;.&#1088;&#1092;/product/231919/garnitura-besprovodnaya-polnorazmernaya-hoco-w28-krasnyy/" TargetMode="External"/><Relationship Id="rId_hyperlink_10503" Type="http://schemas.openxmlformats.org/officeDocument/2006/relationships/hyperlink" Target="http://&#1101;&#1083;&#1077;&#1082;&#1090;&#1088;&#1086;-&#1084;&#1072;&#1088;&#1082;&#1077;&#1090;.&#1088;&#1092;/product/128921/garnitura-polnorazmernaya-defender-aura-102-s-regulyat-gromk/" TargetMode="External"/><Relationship Id="rId_hyperlink_10504" Type="http://schemas.openxmlformats.org/officeDocument/2006/relationships/hyperlink" Target="http://&#1101;&#1083;&#1077;&#1082;&#1090;&#1088;&#1086;-&#1084;&#1072;&#1088;&#1082;&#1077;&#1090;.&#1088;&#1092;/product/129108/garnitura-polnorazmernaya-defender-hermes-hn-860b-s-regulyat-gromk/" TargetMode="External"/><Relationship Id="rId_hyperlink_10505" Type="http://schemas.openxmlformats.org/officeDocument/2006/relationships/hyperlink" Target="http://&#1101;&#1083;&#1077;&#1082;&#1090;&#1088;&#1086;-&#1084;&#1072;&#1088;&#1082;&#1077;&#1090;.&#1088;&#1092;/product/134803/garnitura-polnorazmernaya-dialog-m-750hv-s-regulyat-gromk/" TargetMode="External"/><Relationship Id="rId_hyperlink_10506" Type="http://schemas.openxmlformats.org/officeDocument/2006/relationships/hyperlink" Target="http://&#1101;&#1083;&#1077;&#1082;&#1090;&#1088;&#1086;-&#1084;&#1072;&#1088;&#1082;&#1077;&#1090;.&#1088;&#1092;/product/222434/garnitura-polnorazmernaya-hoco-w21-seryy/" TargetMode="External"/><Relationship Id="rId_hyperlink_10507" Type="http://schemas.openxmlformats.org/officeDocument/2006/relationships/hyperlink" Target="http://&#1101;&#1083;&#1077;&#1082;&#1090;&#1088;&#1086;-&#1084;&#1072;&#1088;&#1082;&#1077;&#1090;.&#1088;&#1092;/product/223710/garnitura-polnorazmernaya-hoco-w21-fioletovyy/" TargetMode="External"/><Relationship Id="rId_hyperlink_10508" Type="http://schemas.openxmlformats.org/officeDocument/2006/relationships/hyperlink" Target="http://&#1101;&#1083;&#1077;&#1082;&#1090;&#1088;&#1086;-&#1084;&#1072;&#1088;&#1082;&#1077;&#1090;.&#1088;&#1092;/product/160820/garnitura-polnorazmernaya-perfeo-chat-chernye/" TargetMode="External"/><Relationship Id="rId_hyperlink_10509" Type="http://schemas.openxmlformats.org/officeDocument/2006/relationships/hyperlink" Target="http://&#1101;&#1083;&#1077;&#1082;&#1090;&#1088;&#1086;-&#1084;&#1072;&#1088;&#1082;&#1077;&#1090;.&#1088;&#1092;/product/137888/garnitura-polnorazmernaya-smartbuy-sbh-5000-ez-talk-reggromkosti-kabel-18m/" TargetMode="External"/><Relationship Id="rId_hyperlink_10510" Type="http://schemas.openxmlformats.org/officeDocument/2006/relationships/hyperlink" Target="http://&#1101;&#1083;&#1077;&#1082;&#1090;&#1088;&#1086;-&#1084;&#1072;&#1088;&#1082;&#1077;&#1090;.&#1088;&#1092;/product/191450/garnitura-polnorazmernaya-smartbuy-sbh-7000-commando-reggromkosti-kabel-25-m/" TargetMode="External"/><Relationship Id="rId_hyperlink_10511" Type="http://schemas.openxmlformats.org/officeDocument/2006/relationships/hyperlink" Target="http://&#1101;&#1083;&#1077;&#1082;&#1090;&#1088;&#1086;-&#1084;&#1072;&#1088;&#1082;&#1077;&#1090;.&#1088;&#1092;/product/223248/garnitura-igrovaya-polnorazmernaya-rush-lancer-sbhg-7000/" TargetMode="External"/><Relationship Id="rId_hyperlink_10512" Type="http://schemas.openxmlformats.org/officeDocument/2006/relationships/hyperlink" Target="http://&#1101;&#1083;&#1077;&#1082;&#1090;&#1088;&#1086;-&#1084;&#1072;&#1088;&#1082;&#1077;&#1090;.&#1088;&#1092;/product/167229/garnitura-igrovaya-polnorazmernaya-rush-snake-cherno-zelenaya-sbhg-1200/" TargetMode="External"/><Relationship Id="rId_hyperlink_10513" Type="http://schemas.openxmlformats.org/officeDocument/2006/relationships/hyperlink" Target="http://&#1101;&#1083;&#1077;&#1082;&#1090;&#1088;&#1086;-&#1084;&#1072;&#1088;&#1082;&#1077;&#1090;.&#1088;&#1092;/product/167230/garnitura-igrovaya-polnorazmernaya-rush-snake-cherno-krasnaya-sbhg-1300/" TargetMode="External"/><Relationship Id="rId_hyperlink_10514" Type="http://schemas.openxmlformats.org/officeDocument/2006/relationships/hyperlink" Target="http://&#1101;&#1083;&#1077;&#1082;&#1090;&#1088;&#1086;-&#1084;&#1072;&#1088;&#1082;&#1077;&#1090;.&#1088;&#1092;/product/167231/garnitura-igrovaya-polnorazmernaya-rush-snake-cherno-oranzhevaya-sbhg-1100/" TargetMode="External"/><Relationship Id="rId_hyperlink_10515" Type="http://schemas.openxmlformats.org/officeDocument/2006/relationships/hyperlink" Target="http://&#1101;&#1083;&#1077;&#1082;&#1090;&#1088;&#1086;-&#1084;&#1072;&#1088;&#1082;&#1077;&#1090;.&#1088;&#1092;/product/167234/garnitura-igrovaya-polnorazmernaya-rush-taipan-virtzvuk-71-cherno-krasnaya/" TargetMode="External"/><Relationship Id="rId_hyperlink_10516" Type="http://schemas.openxmlformats.org/officeDocument/2006/relationships/hyperlink" Target="http://&#1101;&#1083;&#1077;&#1082;&#1090;&#1088;&#1086;-&#1084;&#1072;&#1088;&#1082;&#1077;&#1090;.&#1088;&#1092;/product/167235/garnitura-igrovaya-polnorazmernaya-rush-taipan-virtzvuk-71-cherno-sinyaya/" TargetMode="External"/><Relationship Id="rId_hyperlink_10517" Type="http://schemas.openxmlformats.org/officeDocument/2006/relationships/hyperlink" Target="http://&#1101;&#1083;&#1077;&#1082;&#1090;&#1088;&#1086;-&#1084;&#1072;&#1088;&#1082;&#1077;&#1090;.&#1088;&#1092;/product/145874/garnitura-igrovaya-polnorazmernaya-rush-viper-cherno-zelenye-sbhg-2100/" TargetMode="External"/><Relationship Id="rId_hyperlink_10518" Type="http://schemas.openxmlformats.org/officeDocument/2006/relationships/hyperlink" Target="http://&#1101;&#1083;&#1077;&#1082;&#1090;&#1088;&#1086;-&#1084;&#1072;&#1088;&#1082;&#1077;&#1090;.&#1088;&#1092;/product/145873/garnitura-igrovaya-polnorazmernaya-rush-viper-cherno-krasnye-sbhg-2200/" TargetMode="External"/><Relationship Id="rId_hyperlink_10519" Type="http://schemas.openxmlformats.org/officeDocument/2006/relationships/hyperlink" Target="http://&#1101;&#1083;&#1077;&#1082;&#1090;&#1088;&#1086;-&#1084;&#1072;&#1088;&#1082;&#1077;&#1090;.&#1088;&#1092;/product/145875/garnitura-igrovaya-polnorazmernaya-rush-viper-cherno-sinie-sbhg-2000/" TargetMode="External"/><Relationship Id="rId_hyperlink_10520" Type="http://schemas.openxmlformats.org/officeDocument/2006/relationships/hyperlink" Target="http://&#1101;&#1083;&#1077;&#1082;&#1090;&#1088;&#1086;-&#1084;&#1072;&#1088;&#1082;&#1077;&#1090;.&#1088;&#1092;/product/250346/garnitura-igrovaya-polnorazmernaya-smartbuy-ghost-podsvetka-40mm-dinamik-kabel-21m-2-h-35mm-usb-sbhg9790/" TargetMode="External"/><Relationship Id="rId_hyperlink_10521" Type="http://schemas.openxmlformats.org/officeDocument/2006/relationships/hyperlink" Target="http://&#1101;&#1083;&#1077;&#1082;&#1090;&#1088;&#1086;-&#1084;&#1072;&#1088;&#1082;&#1077;&#1090;.&#1088;&#1092;/product/250002/garnitura-igrovaya-polnorazmernaya-smartbuy-gunner-rgb-podsvetka-sbhg9800/" TargetMode="External"/><Relationship Id="rId_hyperlink_10522" Type="http://schemas.openxmlformats.org/officeDocument/2006/relationships/hyperlink" Target="http://&#1101;&#1083;&#1077;&#1082;&#1090;&#1088;&#1086;-&#1084;&#1072;&#1088;&#1082;&#1077;&#1090;.&#1088;&#1092;/product/174929/garnitura-igrovaya-polnorazmernaya-smartbuy-sbh-8500-platoon-amx-edition/" TargetMode="External"/><Relationship Id="rId_hyperlink_10523" Type="http://schemas.openxmlformats.org/officeDocument/2006/relationships/hyperlink" Target="http://&#1101;&#1083;&#1077;&#1082;&#1090;&#1088;&#1086;-&#1084;&#1072;&#1088;&#1082;&#1077;&#1090;.&#1088;&#1092;/product/245629/garnitura-igrovaya-polnorazmernaya-smartbuy-vault-rgb-podsvetka-chernaya/" TargetMode="External"/><Relationship Id="rId_hyperlink_10524" Type="http://schemas.openxmlformats.org/officeDocument/2006/relationships/hyperlink" Target="http://&#1101;&#1083;&#1077;&#1082;&#1090;&#1088;&#1086;-&#1084;&#1072;&#1088;&#1082;&#1077;&#1090;.&#1088;&#1092;/product/179306/garnitura-polnorazmernaya-defender-warhead-g-120-igrovye-2m-krasnyybelyy/" TargetMode="External"/><Relationship Id="rId_hyperlink_10525" Type="http://schemas.openxmlformats.org/officeDocument/2006/relationships/hyperlink" Target="http://&#1101;&#1083;&#1077;&#1082;&#1090;&#1088;&#1086;-&#1084;&#1072;&#1088;&#1082;&#1077;&#1090;.&#1088;&#1092;/product/179307/garnitura-polnorazmernaya-defender-warhead-g-120-igrovyy-2m-chernyyoranzhevyy/" TargetMode="External"/><Relationship Id="rId_hyperlink_10526" Type="http://schemas.openxmlformats.org/officeDocument/2006/relationships/hyperlink" Target="http://&#1101;&#1083;&#1077;&#1082;&#1090;&#1088;&#1086;-&#1084;&#1072;&#1088;&#1082;&#1077;&#1090;.&#1088;&#1092;/product/179314/garnitura-polnorazmernaya-defender-warhead-g-185-igrovye-25m-krasnyychernyy/" TargetMode="External"/><Relationship Id="rId_hyperlink_10527" Type="http://schemas.openxmlformats.org/officeDocument/2006/relationships/hyperlink" Target="http://&#1101;&#1083;&#1077;&#1082;&#1090;&#1088;&#1086;-&#1084;&#1072;&#1088;&#1082;&#1077;&#1090;.&#1088;&#1092;/product/243656/kabel-dlya-naushnikov-s-mikrofonom-pozolochennye-kontakty-med-ofc-999/" TargetMode="External"/><Relationship Id="rId_hyperlink_10528" Type="http://schemas.openxmlformats.org/officeDocument/2006/relationships/hyperlink" Target="http://&#1101;&#1083;&#1077;&#1082;&#1090;&#1088;&#1086;-&#1084;&#1072;&#1088;&#1082;&#1077;&#1090;.&#1088;&#1092;/product/243654/naushniki-dinamicheskie-armaturnye-kz-edc-kz-acoustics/" TargetMode="External"/><Relationship Id="rId_hyperlink_10529" Type="http://schemas.openxmlformats.org/officeDocument/2006/relationships/hyperlink" Target="http://&#1101;&#1083;&#1077;&#1082;&#1090;&#1088;&#1086;-&#1084;&#1072;&#1088;&#1082;&#1077;&#1090;.&#1088;&#1092;/product/218002/naushniki-vakuumnye-smartbuy-a4-belyy-korobka-sbe-012k/" TargetMode="External"/><Relationship Id="rId_hyperlink_10530" Type="http://schemas.openxmlformats.org/officeDocument/2006/relationships/hyperlink" Target="http://&#1101;&#1083;&#1077;&#1082;&#1090;&#1088;&#1086;-&#1084;&#1072;&#1088;&#1082;&#1077;&#1090;.&#1088;&#1092;/product/235746/naushniki-vakuumnye-super-music-bass-xs02/" TargetMode="External"/><Relationship Id="rId_hyperlink_10531" Type="http://schemas.openxmlformats.org/officeDocument/2006/relationships/hyperlink" Target="http://&#1101;&#1083;&#1077;&#1082;&#1090;&#1088;&#1086;-&#1084;&#1072;&#1088;&#1082;&#1077;&#1090;.&#1088;&#1092;/product/230040/naushniki-vakuumnye-stereo-smartbuy-stinger-belyy-sbe-602/" TargetMode="External"/><Relationship Id="rId_hyperlink_10532" Type="http://schemas.openxmlformats.org/officeDocument/2006/relationships/hyperlink" Target="http://&#1101;&#1083;&#1077;&#1082;&#1090;&#1088;&#1086;-&#1084;&#1072;&#1088;&#1082;&#1077;&#1090;.&#1088;&#1092;/product/230041/naushniki-vakuumnye-stereo-smartbuy-stinger-chernyy-sbe-601/" TargetMode="External"/><Relationship Id="rId_hyperlink_10533" Type="http://schemas.openxmlformats.org/officeDocument/2006/relationships/hyperlink" Target="http://&#1101;&#1083;&#1077;&#1082;&#1090;&#1088;&#1086;-&#1084;&#1072;&#1088;&#1082;&#1077;&#1090;.&#1088;&#1092;/product/221362/naushniki-vkladyshi-jbl-t205-hrom/" TargetMode="External"/><Relationship Id="rId_hyperlink_10534" Type="http://schemas.openxmlformats.org/officeDocument/2006/relationships/hyperlink" Target="http://&#1101;&#1083;&#1077;&#1082;&#1090;&#1088;&#1086;-&#1084;&#1072;&#1088;&#1082;&#1077;&#1090;.&#1088;&#1092;/product/245128/naushniki-nakladnye-ritmix-rh-501/" TargetMode="External"/><Relationship Id="rId_hyperlink_10535" Type="http://schemas.openxmlformats.org/officeDocument/2006/relationships/hyperlink" Target="http://&#1101;&#1083;&#1077;&#1082;&#1090;&#1088;&#1086;-&#1084;&#1072;&#1088;&#1082;&#1077;&#1090;.&#1088;&#1092;/product/128920/naushniki-polnorazmernye-defender-aura-hn-101-s-regulyat-gromk/" TargetMode="External"/><Relationship Id="rId_hyperlink_10536" Type="http://schemas.openxmlformats.org/officeDocument/2006/relationships/hyperlink" Target="http://&#1101;&#1083;&#1077;&#1082;&#1090;&#1088;&#1086;-&#1084;&#1072;&#1088;&#1082;&#1077;&#1090;.&#1088;&#1092;/product/244948/naushniki-polnorazmernye-radiotehnika-td01c-black/" TargetMode="External"/><Relationship Id="rId_hyperlink_10537" Type="http://schemas.openxmlformats.org/officeDocument/2006/relationships/hyperlink" Target="http://&#1101;&#1083;&#1077;&#1082;&#1090;&#1088;&#1086;-&#1084;&#1072;&#1088;&#1082;&#1077;&#1090;.&#1088;&#1092;/product/178051/naushniki-polnorazmernye-ritmix-rh-524/" TargetMode="External"/><Relationship Id="rId_hyperlink_10538" Type="http://schemas.openxmlformats.org/officeDocument/2006/relationships/hyperlink" Target="http://&#1101;&#1083;&#1077;&#1082;&#1090;&#1088;&#1086;-&#1084;&#1072;&#1088;&#1082;&#1077;&#1090;.&#1088;&#1092;/product/242614/usb-flesh-disk-exployd-64gb-640-belyy/" TargetMode="External"/><Relationship Id="rId_hyperlink_10539" Type="http://schemas.openxmlformats.org/officeDocument/2006/relationships/hyperlink" Target="http://&#1101;&#1083;&#1077;&#1082;&#1090;&#1088;&#1086;-&#1084;&#1072;&#1088;&#1082;&#1077;&#1090;.&#1088;&#1092;/product/235449/usb-flesh-disk-netac-64gb-u116-mini-white/" TargetMode="External"/><Relationship Id="rId_hyperlink_10540" Type="http://schemas.openxmlformats.org/officeDocument/2006/relationships/hyperlink" Target="http://&#1101;&#1083;&#1077;&#1082;&#1090;&#1088;&#1086;-&#1084;&#1072;&#1088;&#1082;&#1077;&#1090;.&#1088;&#1092;/product/235451/usb-flesh-disk-netac-64gb-u278-blacksilver/" TargetMode="External"/><Relationship Id="rId_hyperlink_10541" Type="http://schemas.openxmlformats.org/officeDocument/2006/relationships/hyperlink" Target="http://&#1101;&#1083;&#1077;&#1082;&#1090;&#1088;&#1086;-&#1084;&#1072;&#1088;&#1082;&#1077;&#1090;.&#1088;&#1092;/product/241625/usb-flesh-disk-netac-64gb-um2-black/" TargetMode="External"/><Relationship Id="rId_hyperlink_10542" Type="http://schemas.openxmlformats.org/officeDocument/2006/relationships/hyperlink" Target="http://&#1101;&#1083;&#1077;&#1082;&#1090;&#1088;&#1086;-&#1084;&#1072;&#1088;&#1082;&#1077;&#1090;.&#1088;&#1092;/product/235455/usb-flesh-disk-netac-64gb-um81-black-metal/" TargetMode="External"/><Relationship Id="rId_hyperlink_10543" Type="http://schemas.openxmlformats.org/officeDocument/2006/relationships/hyperlink" Target="http://&#1101;&#1083;&#1077;&#1082;&#1090;&#1088;&#1086;-&#1084;&#1072;&#1088;&#1082;&#1077;&#1090;.&#1088;&#1092;/product/242609/usb-flesh-disk-oltramax-16gb-500-smart-otg-usb-drive-grafit/" TargetMode="External"/><Relationship Id="rId_hyperlink_10544" Type="http://schemas.openxmlformats.org/officeDocument/2006/relationships/hyperlink" Target="http://&#1101;&#1083;&#1077;&#1082;&#1090;&#1088;&#1086;-&#1084;&#1072;&#1088;&#1082;&#1077;&#1090;.&#1088;&#1092;/product/242613/usb-flesh-disk-oltramax-32gb-330-krasnyy/" TargetMode="External"/><Relationship Id="rId_hyperlink_10545" Type="http://schemas.openxmlformats.org/officeDocument/2006/relationships/hyperlink" Target="http://&#1101;&#1083;&#1077;&#1082;&#1090;&#1088;&#1086;-&#1084;&#1072;&#1088;&#1082;&#1077;&#1090;.&#1088;&#1092;/product/242078/usb-flesh-disk-sandisk-32-32gb-ultra-curve-zelenyy/" TargetMode="External"/><Relationship Id="rId_hyperlink_10546" Type="http://schemas.openxmlformats.org/officeDocument/2006/relationships/hyperlink" Target="http://&#1101;&#1083;&#1077;&#1082;&#1090;&#1088;&#1086;-&#1084;&#1072;&#1088;&#1082;&#1077;&#1090;.&#1088;&#1092;/product/242079/usb-flesh-disk-sandisk-32-32gb-ultra-curve-siniy/" TargetMode="External"/><Relationship Id="rId_hyperlink_10547" Type="http://schemas.openxmlformats.org/officeDocument/2006/relationships/hyperlink" Target="http://&#1101;&#1083;&#1077;&#1082;&#1090;&#1088;&#1086;-&#1084;&#1072;&#1088;&#1082;&#1077;&#1090;.&#1088;&#1092;/product/240175/usb-flesh-disk-smartbuy-128gb-30-m1-metal-apricot/" TargetMode="External"/><Relationship Id="rId_hyperlink_10548" Type="http://schemas.openxmlformats.org/officeDocument/2006/relationships/hyperlink" Target="http://&#1101;&#1083;&#1077;&#1082;&#1090;&#1088;&#1086;-&#1084;&#1072;&#1088;&#1082;&#1077;&#1090;.&#1088;&#1092;/product/235132/usb-flesh-disk-smartbuy-128gb-3031-clue-white/" TargetMode="External"/><Relationship Id="rId_hyperlink_10549" Type="http://schemas.openxmlformats.org/officeDocument/2006/relationships/hyperlink" Target="http://&#1101;&#1083;&#1077;&#1082;&#1090;&#1088;&#1086;-&#1084;&#1072;&#1088;&#1082;&#1077;&#1090;.&#1088;&#1092;/product/220580/usb-flesh-disk-smartbuy-128gb-3031-glossy-dark-grey/" TargetMode="External"/><Relationship Id="rId_hyperlink_10550" Type="http://schemas.openxmlformats.org/officeDocument/2006/relationships/hyperlink" Target="http://&#1101;&#1083;&#1077;&#1082;&#1090;&#1088;&#1086;-&#1084;&#1072;&#1088;&#1082;&#1077;&#1090;.&#1088;&#1092;/product/234339/usb-flesh-disk-smartbuy-16gb-clue-blue/" TargetMode="External"/><Relationship Id="rId_hyperlink_10551" Type="http://schemas.openxmlformats.org/officeDocument/2006/relationships/hyperlink" Target="http://&#1101;&#1083;&#1077;&#1082;&#1090;&#1088;&#1086;-&#1084;&#1072;&#1088;&#1082;&#1077;&#1090;.&#1088;&#1092;/product/234337/usb-flesh-disk-smartbuy-16gb-clue-burgundy/" TargetMode="External"/><Relationship Id="rId_hyperlink_10552" Type="http://schemas.openxmlformats.org/officeDocument/2006/relationships/hyperlink" Target="http://&#1101;&#1083;&#1077;&#1082;&#1090;&#1088;&#1086;-&#1084;&#1072;&#1088;&#1082;&#1077;&#1090;.&#1088;&#1092;/product/123259/usb-flesh-disk-smartbuy-16gb-dock-blue/" TargetMode="External"/><Relationship Id="rId_hyperlink_10553" Type="http://schemas.openxmlformats.org/officeDocument/2006/relationships/hyperlink" Target="http://&#1101;&#1083;&#1077;&#1082;&#1090;&#1088;&#1086;-&#1084;&#1072;&#1088;&#1082;&#1077;&#1090;.&#1088;&#1092;/product/178472/usb-flesh-disk-smartbuy-16gb-glossy-series-orange/" TargetMode="External"/><Relationship Id="rId_hyperlink_10554" Type="http://schemas.openxmlformats.org/officeDocument/2006/relationships/hyperlink" Target="http://&#1101;&#1083;&#1077;&#1082;&#1090;&#1088;&#1086;-&#1084;&#1072;&#1088;&#1082;&#1077;&#1090;.&#1088;&#1092;/product/137591/usb-flesh-disk-smartbuy-16gb-lara-blue/" TargetMode="External"/><Relationship Id="rId_hyperlink_10555" Type="http://schemas.openxmlformats.org/officeDocument/2006/relationships/hyperlink" Target="http://&#1101;&#1083;&#1077;&#1082;&#1090;&#1088;&#1086;-&#1084;&#1072;&#1088;&#1082;&#1077;&#1090;.&#1088;&#1092;/product/125711/usb-flesh-disk-smartbuy-16gb-lara-red/" TargetMode="External"/><Relationship Id="rId_hyperlink_10556" Type="http://schemas.openxmlformats.org/officeDocument/2006/relationships/hyperlink" Target="http://&#1101;&#1083;&#1077;&#1082;&#1090;&#1088;&#1086;-&#1084;&#1072;&#1088;&#1082;&#1077;&#1090;.&#1088;&#1092;/product/137590/usb-flesh-disk-smartbuy-16gb-lara-white/" TargetMode="External"/><Relationship Id="rId_hyperlink_10557" Type="http://schemas.openxmlformats.org/officeDocument/2006/relationships/hyperlink" Target="http://&#1101;&#1083;&#1077;&#1082;&#1090;&#1088;&#1086;-&#1084;&#1072;&#1088;&#1082;&#1077;&#1090;.&#1088;&#1092;/product/241792/usb-flesh-disk-smartbuy-16gb-mc5-metal-kitty-pink/" TargetMode="External"/><Relationship Id="rId_hyperlink_10558" Type="http://schemas.openxmlformats.org/officeDocument/2006/relationships/hyperlink" Target="http://&#1101;&#1083;&#1077;&#1082;&#1090;&#1088;&#1086;-&#1084;&#1072;&#1088;&#1082;&#1077;&#1090;.&#1088;&#1092;/product/241793/usb-flesh-disk-smartbuy-16gb-mc8-metal-red/" TargetMode="External"/><Relationship Id="rId_hyperlink_10559" Type="http://schemas.openxmlformats.org/officeDocument/2006/relationships/hyperlink" Target="http://&#1101;&#1083;&#1077;&#1082;&#1090;&#1088;&#1086;-&#1084;&#1072;&#1088;&#1082;&#1077;&#1090;.&#1088;&#1092;/product/151530/usb-flesh-disk-smartbuy-16gb-otg-poko-series-black/" TargetMode="External"/><Relationship Id="rId_hyperlink_10560" Type="http://schemas.openxmlformats.org/officeDocument/2006/relationships/hyperlink" Target="http://&#1101;&#1083;&#1077;&#1082;&#1090;&#1088;&#1086;-&#1084;&#1072;&#1088;&#1082;&#1077;&#1090;.&#1088;&#1092;/product/237881/usb-flesh-disk-smartbuy-16gb-scout-white/" TargetMode="External"/><Relationship Id="rId_hyperlink_10561" Type="http://schemas.openxmlformats.org/officeDocument/2006/relationships/hyperlink" Target="http://&#1101;&#1083;&#1077;&#1082;&#1090;&#1088;&#1086;-&#1084;&#1072;&#1088;&#1082;&#1077;&#1090;.&#1088;&#1092;/product/130364/usb-flesh-disk-smartbuy-16gb-v-cut-black/" TargetMode="External"/><Relationship Id="rId_hyperlink_10562" Type="http://schemas.openxmlformats.org/officeDocument/2006/relationships/hyperlink" Target="http://&#1101;&#1083;&#1077;&#1082;&#1090;&#1088;&#1086;-&#1084;&#1072;&#1088;&#1082;&#1077;&#1090;.&#1088;&#1092;/product/227718/usb-flesh-disk-smartbuy-256gb-30-crown-blue/" TargetMode="External"/><Relationship Id="rId_hyperlink_10563" Type="http://schemas.openxmlformats.org/officeDocument/2006/relationships/hyperlink" Target="http://&#1101;&#1083;&#1077;&#1082;&#1090;&#1088;&#1086;-&#1084;&#1072;&#1088;&#1082;&#1077;&#1090;.&#1088;&#1092;/product/242218/usb-flesh-disk-smartbuy-256gb-30-scout-black/" TargetMode="External"/><Relationship Id="rId_hyperlink_10564" Type="http://schemas.openxmlformats.org/officeDocument/2006/relationships/hyperlink" Target="http://&#1101;&#1083;&#1077;&#1082;&#1090;&#1088;&#1086;-&#1084;&#1072;&#1088;&#1082;&#1077;&#1090;.&#1088;&#1092;/product/242219/usb-flesh-disk-smartbuy-256gb-30-scout-whit/" TargetMode="External"/><Relationship Id="rId_hyperlink_10565" Type="http://schemas.openxmlformats.org/officeDocument/2006/relationships/hyperlink" Target="http://&#1101;&#1083;&#1077;&#1082;&#1090;&#1088;&#1086;-&#1084;&#1072;&#1088;&#1082;&#1077;&#1090;.&#1088;&#1092;/product/239971/usb-flesh-disk-smartbuy-256gb-30-twist-dual-type-ctype-a/" TargetMode="External"/><Relationship Id="rId_hyperlink_10566" Type="http://schemas.openxmlformats.org/officeDocument/2006/relationships/hyperlink" Target="http://&#1101;&#1083;&#1077;&#1082;&#1090;&#1088;&#1086;-&#1084;&#1072;&#1088;&#1082;&#1077;&#1090;.&#1088;&#1092;/product/220541/usb-flesh-disk-smartbuy-256gb-30-v-cut-silver/" TargetMode="External"/><Relationship Id="rId_hyperlink_10567" Type="http://schemas.openxmlformats.org/officeDocument/2006/relationships/hyperlink" Target="http://&#1101;&#1083;&#1077;&#1082;&#1090;&#1088;&#1086;-&#1084;&#1072;&#1088;&#1082;&#1077;&#1090;.&#1088;&#1092;/product/126870/usb-flesh-disk-smartbuy-32gb-30-glossy-series-dark-blue/" TargetMode="External"/><Relationship Id="rId_hyperlink_10568" Type="http://schemas.openxmlformats.org/officeDocument/2006/relationships/hyperlink" Target="http://&#1101;&#1083;&#1077;&#1082;&#1090;&#1088;&#1086;-&#1084;&#1072;&#1088;&#1082;&#1077;&#1090;.&#1088;&#1092;/product/241797/usb-flesh-disk-smartbuy-32gb-30-m1-metal-apricot/" TargetMode="External"/><Relationship Id="rId_hyperlink_10569" Type="http://schemas.openxmlformats.org/officeDocument/2006/relationships/hyperlink" Target="http://&#1101;&#1083;&#1077;&#1082;&#1090;&#1088;&#1086;-&#1084;&#1072;&#1088;&#1082;&#1077;&#1090;.&#1088;&#1092;/product/241798/usb-flesh-disk-smartbuy-32gb-30-m1-metal-grey/" TargetMode="External"/><Relationship Id="rId_hyperlink_10570" Type="http://schemas.openxmlformats.org/officeDocument/2006/relationships/hyperlink" Target="http://&#1101;&#1083;&#1077;&#1082;&#1090;&#1088;&#1086;-&#1084;&#1072;&#1088;&#1082;&#1077;&#1090;.&#1088;&#1092;/product/153482/usb-flesh-disk-smartbuy-32gb-click-black/" TargetMode="External"/><Relationship Id="rId_hyperlink_10571" Type="http://schemas.openxmlformats.org/officeDocument/2006/relationships/hyperlink" Target="http://&#1101;&#1083;&#1077;&#1082;&#1090;&#1088;&#1086;-&#1084;&#1072;&#1088;&#1082;&#1077;&#1090;.&#1088;&#1092;/product/235316/usb-flesh-disk-smartbuy-32gb-clue-black/" TargetMode="External"/><Relationship Id="rId_hyperlink_10572" Type="http://schemas.openxmlformats.org/officeDocument/2006/relationships/hyperlink" Target="http://&#1101;&#1083;&#1077;&#1082;&#1090;&#1088;&#1086;-&#1084;&#1072;&#1088;&#1082;&#1077;&#1090;.&#1088;&#1092;/product/178609/usb-flesh-disk-smartbuy-32gb-glossy-series-orange/" TargetMode="External"/><Relationship Id="rId_hyperlink_10573" Type="http://schemas.openxmlformats.org/officeDocument/2006/relationships/hyperlink" Target="http://&#1101;&#1083;&#1077;&#1082;&#1090;&#1088;&#1086;-&#1084;&#1072;&#1088;&#1082;&#1077;&#1090;.&#1088;&#1092;/product/241513/usb-flesh-disk-smartbuy-32gb-mc2-metal-blue/" TargetMode="External"/><Relationship Id="rId_hyperlink_10574" Type="http://schemas.openxmlformats.org/officeDocument/2006/relationships/hyperlink" Target="http://&#1101;&#1083;&#1077;&#1082;&#1090;&#1088;&#1086;-&#1084;&#1072;&#1088;&#1082;&#1077;&#1090;.&#1088;&#1092;/product/241514/usb-flesh-disk-smartbuy-32gb-mc5-metal-kitty-pink/" TargetMode="External"/><Relationship Id="rId_hyperlink_10575" Type="http://schemas.openxmlformats.org/officeDocument/2006/relationships/hyperlink" Target="http://&#1101;&#1083;&#1077;&#1082;&#1090;&#1088;&#1086;-&#1084;&#1072;&#1088;&#1082;&#1077;&#1090;.&#1088;&#1092;/product/241515/usb-flesh-disk-smartbuy-32gb-mc8-metal-red/" TargetMode="External"/><Relationship Id="rId_hyperlink_10576" Type="http://schemas.openxmlformats.org/officeDocument/2006/relationships/hyperlink" Target="http://&#1101;&#1083;&#1077;&#1082;&#1090;&#1088;&#1086;-&#1084;&#1072;&#1088;&#1082;&#1077;&#1090;.&#1088;&#1092;/product/241516/usb-flesh-disk-smartbuy-32gb-mu30-metal/" TargetMode="External"/><Relationship Id="rId_hyperlink_10577" Type="http://schemas.openxmlformats.org/officeDocument/2006/relationships/hyperlink" Target="http://&#1101;&#1083;&#1077;&#1082;&#1090;&#1088;&#1086;-&#1084;&#1072;&#1088;&#1082;&#1077;&#1090;.&#1088;&#1092;/product/127518/usb-flesh-disk-smartbuy-32gb-otg-poko-series-black/" TargetMode="External"/><Relationship Id="rId_hyperlink_10578" Type="http://schemas.openxmlformats.org/officeDocument/2006/relationships/hyperlink" Target="http://&#1101;&#1083;&#1077;&#1082;&#1090;&#1088;&#1086;-&#1084;&#1072;&#1088;&#1082;&#1077;&#1090;.&#1088;&#1092;/product/236788/usb-flesh-disk-smartbuy-32gb-scout-blue/" TargetMode="External"/><Relationship Id="rId_hyperlink_10579" Type="http://schemas.openxmlformats.org/officeDocument/2006/relationships/hyperlink" Target="http://&#1101;&#1083;&#1077;&#1082;&#1090;&#1088;&#1086;-&#1084;&#1072;&#1088;&#1082;&#1077;&#1090;.&#1088;&#1092;/product/236789/usb-flesh-disk-smartbuy-32gb-scout-red/" TargetMode="External"/><Relationship Id="rId_hyperlink_10580" Type="http://schemas.openxmlformats.org/officeDocument/2006/relationships/hyperlink" Target="http://&#1101;&#1083;&#1077;&#1082;&#1090;&#1088;&#1086;-&#1084;&#1072;&#1088;&#1082;&#1077;&#1090;.&#1088;&#1092;/product/176487/usb-flesh-disk-smartbuy-32gb-v-cut-blue/" TargetMode="External"/><Relationship Id="rId_hyperlink_10581" Type="http://schemas.openxmlformats.org/officeDocument/2006/relationships/hyperlink" Target="http://&#1101;&#1083;&#1077;&#1082;&#1090;&#1088;&#1086;-&#1084;&#1072;&#1088;&#1082;&#1077;&#1090;.&#1088;&#1092;/product/176488/usb-flesh-disk-smartbuy-32gb-v-cut-silver/" TargetMode="External"/><Relationship Id="rId_hyperlink_10582" Type="http://schemas.openxmlformats.org/officeDocument/2006/relationships/hyperlink" Target="http://&#1101;&#1083;&#1077;&#1082;&#1090;&#1088;&#1086;-&#1084;&#1072;&#1088;&#1082;&#1077;&#1090;.&#1088;&#1092;/product/233447/usb-flesh-disk-smartbuy-4gb-clue-red/" TargetMode="External"/><Relationship Id="rId_hyperlink_10583" Type="http://schemas.openxmlformats.org/officeDocument/2006/relationships/hyperlink" Target="http://&#1101;&#1083;&#1077;&#1082;&#1090;&#1088;&#1086;-&#1084;&#1072;&#1088;&#1082;&#1077;&#1090;.&#1088;&#1092;/product/233444/usb-flesh-disk-smartbuy-4gb-clue-white/" TargetMode="External"/><Relationship Id="rId_hyperlink_10584" Type="http://schemas.openxmlformats.org/officeDocument/2006/relationships/hyperlink" Target="http://&#1101;&#1083;&#1077;&#1082;&#1090;&#1088;&#1086;-&#1084;&#1072;&#1088;&#1082;&#1077;&#1090;.&#1088;&#1092;/product/153488/usb-flesh-disk-smartbuy-4gb-crown-belyy/" TargetMode="External"/><Relationship Id="rId_hyperlink_10585" Type="http://schemas.openxmlformats.org/officeDocument/2006/relationships/hyperlink" Target="http://&#1101;&#1083;&#1077;&#1082;&#1090;&#1088;&#1086;-&#1084;&#1072;&#1088;&#1082;&#1077;&#1090;.&#1088;&#1092;/product/153487/usb-flesh-disk-smartbuy-4gb-crown-chernyy/" TargetMode="External"/><Relationship Id="rId_hyperlink_10586" Type="http://schemas.openxmlformats.org/officeDocument/2006/relationships/hyperlink" Target="http://&#1101;&#1083;&#1077;&#1082;&#1090;&#1088;&#1086;-&#1084;&#1072;&#1088;&#1082;&#1077;&#1090;.&#1088;&#1092;/product/180434/usb-flesh-disk-smartbuy-4gb-glossy-series-orange/" TargetMode="External"/><Relationship Id="rId_hyperlink_10587" Type="http://schemas.openxmlformats.org/officeDocument/2006/relationships/hyperlink" Target="http://&#1101;&#1083;&#1077;&#1082;&#1090;&#1088;&#1086;-&#1084;&#1072;&#1088;&#1082;&#1077;&#1090;.&#1088;&#1092;/product/242897/usb-flesh-disk-smartbuy-4gb-lara-blue/" TargetMode="External"/><Relationship Id="rId_hyperlink_10588" Type="http://schemas.openxmlformats.org/officeDocument/2006/relationships/hyperlink" Target="http://&#1101;&#1083;&#1077;&#1082;&#1090;&#1088;&#1086;-&#1084;&#1072;&#1088;&#1082;&#1077;&#1090;.&#1088;&#1092;/product/244206/usb-flesh-disk-smartbuy-4gb-lara-white/" TargetMode="External"/><Relationship Id="rId_hyperlink_10589" Type="http://schemas.openxmlformats.org/officeDocument/2006/relationships/hyperlink" Target="http://&#1101;&#1083;&#1077;&#1082;&#1090;&#1088;&#1086;-&#1084;&#1072;&#1088;&#1082;&#1077;&#1090;.&#1088;&#1092;/product/237873/usb-flesh-disk-smartbuy-4gb-scout-black/" TargetMode="External"/><Relationship Id="rId_hyperlink_10590" Type="http://schemas.openxmlformats.org/officeDocument/2006/relationships/hyperlink" Target="http://&#1101;&#1083;&#1077;&#1082;&#1090;&#1088;&#1086;-&#1084;&#1072;&#1088;&#1082;&#1077;&#1090;.&#1088;&#1092;/product/237874/usb-flesh-disk-smartbuy-4gb-scout-blue/" TargetMode="External"/><Relationship Id="rId_hyperlink_10591" Type="http://schemas.openxmlformats.org/officeDocument/2006/relationships/hyperlink" Target="http://&#1101;&#1083;&#1077;&#1082;&#1090;&#1088;&#1086;-&#1084;&#1072;&#1088;&#1082;&#1077;&#1090;.&#1088;&#1092;/product/219815/usb-flesh-disk-smartbuy-64gb-art-black/" TargetMode="External"/><Relationship Id="rId_hyperlink_10592" Type="http://schemas.openxmlformats.org/officeDocument/2006/relationships/hyperlink" Target="http://&#1101;&#1083;&#1077;&#1082;&#1090;&#1088;&#1086;-&#1084;&#1072;&#1088;&#1082;&#1077;&#1090;.&#1088;&#1092;/product/132504/usb-flesh-disk-smartbuy-64gb-lara-black/" TargetMode="External"/><Relationship Id="rId_hyperlink_10593" Type="http://schemas.openxmlformats.org/officeDocument/2006/relationships/hyperlink" Target="http://&#1101;&#1083;&#1077;&#1082;&#1090;&#1088;&#1086;-&#1084;&#1072;&#1088;&#1082;&#1077;&#1090;.&#1088;&#1092;/product/177525/usb-flesh-disk-smartbuy-64gb-lara-blue/" TargetMode="External"/><Relationship Id="rId_hyperlink_10594" Type="http://schemas.openxmlformats.org/officeDocument/2006/relationships/hyperlink" Target="http://&#1101;&#1083;&#1077;&#1082;&#1090;&#1088;&#1086;-&#1084;&#1072;&#1088;&#1082;&#1077;&#1090;.&#1088;&#1092;/product/228286/usb-flesh-disk-smartbuy-64gb-lara-red/" TargetMode="External"/><Relationship Id="rId_hyperlink_10595" Type="http://schemas.openxmlformats.org/officeDocument/2006/relationships/hyperlink" Target="http://&#1101;&#1083;&#1077;&#1082;&#1090;&#1088;&#1086;-&#1084;&#1072;&#1088;&#1082;&#1077;&#1090;.&#1088;&#1092;/product/240180/usb-flesh-disk-smartbuy-64gb-m3-metal/" TargetMode="External"/><Relationship Id="rId_hyperlink_10596" Type="http://schemas.openxmlformats.org/officeDocument/2006/relationships/hyperlink" Target="http://&#1101;&#1083;&#1077;&#1082;&#1090;&#1088;&#1086;-&#1084;&#1072;&#1088;&#1082;&#1077;&#1090;.&#1088;&#1092;/product/241517/usb-flesh-disk-smartbuy-64gb-mc2-metal-blue/" TargetMode="External"/><Relationship Id="rId_hyperlink_10597" Type="http://schemas.openxmlformats.org/officeDocument/2006/relationships/hyperlink" Target="http://&#1101;&#1083;&#1077;&#1082;&#1090;&#1088;&#1086;-&#1084;&#1072;&#1088;&#1082;&#1077;&#1090;.&#1088;&#1092;/product/177170/usb-flesh-disk-smartbuy-64gb-quartz-series-black/" TargetMode="External"/><Relationship Id="rId_hyperlink_10598" Type="http://schemas.openxmlformats.org/officeDocument/2006/relationships/hyperlink" Target="http://&#1101;&#1083;&#1077;&#1082;&#1090;&#1088;&#1086;-&#1084;&#1072;&#1088;&#1082;&#1077;&#1090;.&#1088;&#1092;/product/233450/usb-flesh-disk-smartbuy-8gb-clue-yellow/" TargetMode="External"/><Relationship Id="rId_hyperlink_10599" Type="http://schemas.openxmlformats.org/officeDocument/2006/relationships/hyperlink" Target="http://&#1101;&#1083;&#1077;&#1082;&#1090;&#1088;&#1086;-&#1084;&#1072;&#1088;&#1082;&#1077;&#1090;.&#1088;&#1092;/product/153470/usb-flesh-disk-smartbuy-8gb-crown-white/" TargetMode="External"/><Relationship Id="rId_hyperlink_10600" Type="http://schemas.openxmlformats.org/officeDocument/2006/relationships/hyperlink" Target="http://&#1101;&#1083;&#1077;&#1082;&#1090;&#1088;&#1086;-&#1084;&#1072;&#1088;&#1082;&#1077;&#1090;.&#1088;&#1092;/product/246794/usb-flesh-disk-smartbuy-8gb-crown-white-snake-edition/" TargetMode="External"/><Relationship Id="rId_hyperlink_10601" Type="http://schemas.openxmlformats.org/officeDocument/2006/relationships/hyperlink" Target="http://&#1101;&#1083;&#1077;&#1082;&#1090;&#1088;&#1086;-&#1084;&#1072;&#1088;&#1082;&#1077;&#1090;.&#1088;&#1092;/product/178464/usb-flesh-disk-smartbuy-8gb-glossy-series-orange/" TargetMode="External"/><Relationship Id="rId_hyperlink_10602" Type="http://schemas.openxmlformats.org/officeDocument/2006/relationships/hyperlink" Target="http://&#1101;&#1083;&#1077;&#1082;&#1090;&#1088;&#1086;-&#1084;&#1072;&#1088;&#1082;&#1077;&#1090;.&#1088;&#1092;/product/137964/usb-flesh-disk-smartbuy-8gb-lara-black/" TargetMode="External"/><Relationship Id="rId_hyperlink_10603" Type="http://schemas.openxmlformats.org/officeDocument/2006/relationships/hyperlink" Target="http://&#1101;&#1083;&#1077;&#1082;&#1090;&#1088;&#1086;-&#1084;&#1072;&#1088;&#1082;&#1077;&#1090;.&#1088;&#1092;/product/151529/usb-flesh-disk-smartbuy-8gb-otg-poko-series-black/" TargetMode="External"/><Relationship Id="rId_hyperlink_10604" Type="http://schemas.openxmlformats.org/officeDocument/2006/relationships/hyperlink" Target="http://&#1101;&#1083;&#1077;&#1082;&#1090;&#1088;&#1086;-&#1084;&#1072;&#1088;&#1082;&#1077;&#1090;.&#1088;&#1092;/product/237878/usb-flesh-disk-smartbuy-8gb-scout-blue/" TargetMode="External"/><Relationship Id="rId_hyperlink_10605" Type="http://schemas.openxmlformats.org/officeDocument/2006/relationships/hyperlink" Target="http://&#1101;&#1083;&#1077;&#1082;&#1090;&#1088;&#1086;-&#1084;&#1072;&#1088;&#1082;&#1077;&#1090;.&#1088;&#1092;/product/238378/usb-flesh-disk-smartbuy-8gb-scout-white/" TargetMode="External"/><Relationship Id="rId_hyperlink_10606" Type="http://schemas.openxmlformats.org/officeDocument/2006/relationships/hyperlink" Target="http://&#1101;&#1083;&#1077;&#1082;&#1090;&#1088;&#1086;-&#1084;&#1072;&#1088;&#1082;&#1077;&#1090;.&#1088;&#1092;/product/236834/usb-flesh-disk-smartbuy-8gb-twist-yellow/" TargetMode="External"/><Relationship Id="rId_hyperlink_10607" Type="http://schemas.openxmlformats.org/officeDocument/2006/relationships/hyperlink" Target="http://&#1101;&#1083;&#1077;&#1082;&#1090;&#1088;&#1086;-&#1084;&#1072;&#1088;&#1082;&#1077;&#1090;.&#1088;&#1092;/product/130363/usb-flesh-disk-smartbuy-8gb-v-cut-blue/" TargetMode="External"/><Relationship Id="rId_hyperlink_10608" Type="http://schemas.openxmlformats.org/officeDocument/2006/relationships/hyperlink" Target="http://&#1101;&#1083;&#1077;&#1082;&#1090;&#1088;&#1086;-&#1084;&#1072;&#1088;&#1082;&#1077;&#1090;.&#1088;&#1092;/product/125598/karta-pamyati-micro-sdxc-smartbuy-64gb-class10-uhs-1/" TargetMode="External"/><Relationship Id="rId_hyperlink_10609" Type="http://schemas.openxmlformats.org/officeDocument/2006/relationships/hyperlink" Target="http://&#1101;&#1083;&#1077;&#1082;&#1090;&#1088;&#1086;-&#1084;&#1072;&#1088;&#1082;&#1077;&#1090;.&#1088;&#1092;/product/178604/karta-pamyati-micro-sdxc-smartbuy-64gb-class10-uhs-1-s-adapterom-sd/" TargetMode="External"/><Relationship Id="rId_hyperlink_10610" Type="http://schemas.openxmlformats.org/officeDocument/2006/relationships/hyperlink" Target="http://&#1101;&#1083;&#1077;&#1082;&#1090;&#1088;&#1086;-&#1084;&#1072;&#1088;&#1082;&#1077;&#1090;.&#1088;&#1092;/product/250161/karta-pamyati-microsd-128gb-netac-p500-netac-p500-ultra-class-10-a1-u1-v10-bez-adaptera/" TargetMode="External"/><Relationship Id="rId_hyperlink_10611" Type="http://schemas.openxmlformats.org/officeDocument/2006/relationships/hyperlink" Target="http://&#1101;&#1083;&#1077;&#1082;&#1090;&#1088;&#1086;-&#1084;&#1072;&#1088;&#1082;&#1077;&#1090;.&#1088;&#1092;/product/248481/karta-pamyati-microsd-32gb-silverstone-10-class-f1-speed-card-90mb/" TargetMode="External"/><Relationship Id="rId_hyperlink_10612" Type="http://schemas.openxmlformats.org/officeDocument/2006/relationships/hyperlink" Target="http://&#1101;&#1083;&#1077;&#1082;&#1090;&#1088;&#1086;-&#1084;&#1072;&#1088;&#1082;&#1077;&#1090;.&#1088;&#1092;/product/191319/karta-pamyati-microsd-smartbuy-2gb/" TargetMode="External"/><Relationship Id="rId_hyperlink_10613" Type="http://schemas.openxmlformats.org/officeDocument/2006/relationships/hyperlink" Target="http://&#1101;&#1083;&#1077;&#1082;&#1090;&#1088;&#1086;-&#1084;&#1072;&#1088;&#1082;&#1077;&#1090;.&#1088;&#1092;/product/241629/karta-pamyati-microsdhc-kingston-32gb-class-10-adapter-sd-canvas-select-plus-a1-100-mbs/" TargetMode="External"/><Relationship Id="rId_hyperlink_10614" Type="http://schemas.openxmlformats.org/officeDocument/2006/relationships/hyperlink" Target="http://&#1101;&#1083;&#1077;&#1082;&#1090;&#1088;&#1086;-&#1084;&#1072;&#1088;&#1082;&#1077;&#1090;.&#1088;&#1092;/product/243563/karta-pamyati-microsdhc-netac-32gb-p500-extrime-pro-class10-100mbs-uhs-1-a1-v10/" TargetMode="External"/><Relationship Id="rId_hyperlink_10615" Type="http://schemas.openxmlformats.org/officeDocument/2006/relationships/hyperlink" Target="http://&#1101;&#1083;&#1077;&#1082;&#1090;&#1088;&#1086;-&#1084;&#1072;&#1088;&#1082;&#1077;&#1090;.&#1088;&#1092;/product/245462/karta-pamyati-microsdhc-netac-32gb-p500-extrime-pro-class10-100mbs-uhs-1-a1-v10-sd-adapter/" TargetMode="External"/><Relationship Id="rId_hyperlink_10616" Type="http://schemas.openxmlformats.org/officeDocument/2006/relationships/hyperlink" Target="http://&#1101;&#1083;&#1077;&#1082;&#1090;&#1088;&#1086;-&#1084;&#1072;&#1088;&#1082;&#1077;&#1090;.&#1088;&#1092;/product/244955/karta-pamyati-microsdhc-netac-8gb-eco-class10-s-adapterom/" TargetMode="External"/><Relationship Id="rId_hyperlink_10617" Type="http://schemas.openxmlformats.org/officeDocument/2006/relationships/hyperlink" Target="http://&#1101;&#1083;&#1077;&#1082;&#1090;&#1088;&#1086;-&#1084;&#1072;&#1088;&#1082;&#1077;&#1090;.&#1088;&#1092;/product/245554/karta-pamyati-microsdhc-sandisk-256gb-class10-ultra-light-uhs-i-a-1-150mbs/" TargetMode="External"/><Relationship Id="rId_hyperlink_10618" Type="http://schemas.openxmlformats.org/officeDocument/2006/relationships/hyperlink" Target="http://&#1101;&#1083;&#1077;&#1082;&#1090;&#1088;&#1086;-&#1084;&#1072;&#1088;&#1082;&#1077;&#1090;.&#1088;&#1092;/product/237201/karta-pamyati-microsdhc-sandisk-32gb-class10-ultra-light-uhs-i-a-1-120mbs/" TargetMode="External"/><Relationship Id="rId_hyperlink_10619" Type="http://schemas.openxmlformats.org/officeDocument/2006/relationships/hyperlink" Target="http://&#1101;&#1083;&#1077;&#1082;&#1090;&#1088;&#1086;-&#1084;&#1072;&#1088;&#1082;&#1077;&#1090;.&#1088;&#1092;/product/122396/karta-pamyati-microsdhc-silicon-power-16gb-class10-adapter-sd/" TargetMode="External"/><Relationship Id="rId_hyperlink_10620" Type="http://schemas.openxmlformats.org/officeDocument/2006/relationships/hyperlink" Target="http://&#1101;&#1083;&#1077;&#1082;&#1090;&#1088;&#1086;-&#1084;&#1072;&#1088;&#1082;&#1077;&#1090;.&#1088;&#1092;/product/190998/karta-pamyati-microsdhc-silicon-power-16gb-class10-elit-uhs-i-rw-8515-mbs/" TargetMode="External"/><Relationship Id="rId_hyperlink_10621" Type="http://schemas.openxmlformats.org/officeDocument/2006/relationships/hyperlink" Target="http://&#1101;&#1083;&#1077;&#1082;&#1090;&#1088;&#1086;-&#1084;&#1072;&#1088;&#1082;&#1077;&#1090;.&#1088;&#1092;/product/128560/karta-pamyati-microsdhc-smartbuy-16gb-class10-uhs-i/" TargetMode="External"/><Relationship Id="rId_hyperlink_10622" Type="http://schemas.openxmlformats.org/officeDocument/2006/relationships/hyperlink" Target="http://&#1101;&#1083;&#1077;&#1082;&#1090;&#1088;&#1086;-&#1084;&#1072;&#1088;&#1082;&#1077;&#1090;.&#1088;&#1092;/product/149490/karta-pamyati-microsdhc-smartbuy-16gb-class10-uhs-i-adapter-sd/" TargetMode="External"/><Relationship Id="rId_hyperlink_10623" Type="http://schemas.openxmlformats.org/officeDocument/2006/relationships/hyperlink" Target="http://&#1101;&#1083;&#1077;&#1082;&#1090;&#1088;&#1086;-&#1084;&#1072;&#1088;&#1082;&#1077;&#1090;.&#1088;&#1092;/product/176491/karta-pamyati-microsdhc-smartbuy-32gb-class10-uhs-i/" TargetMode="External"/><Relationship Id="rId_hyperlink_10624" Type="http://schemas.openxmlformats.org/officeDocument/2006/relationships/hyperlink" Target="http://&#1101;&#1083;&#1077;&#1082;&#1090;&#1088;&#1086;-&#1084;&#1072;&#1088;&#1082;&#1077;&#1090;.&#1088;&#1092;/product/251055/karta-pamyati-microsdhc-smartbuy-32gb-class10-uhs-i-blue/" TargetMode="External"/><Relationship Id="rId_hyperlink_10625" Type="http://schemas.openxmlformats.org/officeDocument/2006/relationships/hyperlink" Target="http://&#1101;&#1083;&#1077;&#1082;&#1090;&#1088;&#1086;-&#1084;&#1072;&#1088;&#1082;&#1077;&#1090;.&#1088;&#1092;/product/176489/karta-pamyati-microsdhc-smartbuy-4gb-class10/" TargetMode="External"/><Relationship Id="rId_hyperlink_10626" Type="http://schemas.openxmlformats.org/officeDocument/2006/relationships/hyperlink" Target="http://&#1101;&#1083;&#1077;&#1082;&#1090;&#1088;&#1086;-&#1084;&#1072;&#1088;&#1082;&#1077;&#1090;.&#1088;&#1092;/product/122024/karta-pamyati-microsdhc-smartbuy-8gb-class10/" TargetMode="External"/><Relationship Id="rId_hyperlink_10627" Type="http://schemas.openxmlformats.org/officeDocument/2006/relationships/hyperlink" Target="http://&#1101;&#1083;&#1077;&#1082;&#1090;&#1088;&#1086;-&#1084;&#1072;&#1088;&#1082;&#1077;&#1090;.&#1088;&#1092;/product/218057/karta-pamyati-microsdhc-transcend-32gb-class-10-u1-uhs-i-300s/" TargetMode="External"/><Relationship Id="rId_hyperlink_10628" Type="http://schemas.openxmlformats.org/officeDocument/2006/relationships/hyperlink" Target="http://&#1101;&#1083;&#1077;&#1082;&#1090;&#1088;&#1086;-&#1084;&#1072;&#1088;&#1082;&#1077;&#1090;.&#1088;&#1092;/product/218152/karta-pamyati-microsdhc-transcend-32gb-class-10-uhs-i-adapter-sd/" TargetMode="External"/><Relationship Id="rId_hyperlink_10629" Type="http://schemas.openxmlformats.org/officeDocument/2006/relationships/hyperlink" Target="http://&#1101;&#1083;&#1077;&#1082;&#1090;&#1088;&#1086;-&#1084;&#1072;&#1088;&#1082;&#1077;&#1090;.&#1088;&#1092;/product/246202/karta-pamyati-microsdxc-256gb-samsung-class-10-evo-plus-a2-v30-uhs-i-rw-16090-mbs-sd-adapter/" TargetMode="External"/><Relationship Id="rId_hyperlink_10630" Type="http://schemas.openxmlformats.org/officeDocument/2006/relationships/hyperlink" Target="http://&#1101;&#1083;&#1077;&#1082;&#1090;&#1088;&#1086;-&#1084;&#1072;&#1088;&#1082;&#1077;&#1090;.&#1088;&#1092;/product/242815/karta-pamyati-microsdxc-16gb-netac-p500-extreme-pro-class-10-uhs-i-u1-v10-100-mbs/" TargetMode="External"/><Relationship Id="rId_hyperlink_10631" Type="http://schemas.openxmlformats.org/officeDocument/2006/relationships/hyperlink" Target="http://&#1101;&#1083;&#1077;&#1082;&#1090;&#1088;&#1086;-&#1084;&#1072;&#1088;&#1082;&#1077;&#1090;.&#1088;&#1092;/product/242814/karta-pamyati-microsdxc-16gb-netac-p500-extreme-pro-class-10-uhs-i-u1-v10-100-mbs-sd-adapter/" TargetMode="External"/><Relationship Id="rId_hyperlink_10632" Type="http://schemas.openxmlformats.org/officeDocument/2006/relationships/hyperlink" Target="http://&#1101;&#1083;&#1077;&#1082;&#1090;&#1088;&#1086;-&#1084;&#1072;&#1088;&#1082;&#1077;&#1090;.&#1088;&#1092;/product/239776/karta-pamyati-microsdxc-samsung-evo-plus-256gb-class10-u3-uhs-i-rw-130-mbs-adapter-sd/" TargetMode="External"/><Relationship Id="rId_hyperlink_10633" Type="http://schemas.openxmlformats.org/officeDocument/2006/relationships/hyperlink" Target="http://&#1101;&#1083;&#1077;&#1082;&#1090;&#1088;&#1086;-&#1084;&#1072;&#1088;&#1082;&#1077;&#1090;.&#1088;&#1092;/product/241635/karta-pamyati-microsdxc-samsung-evo-plus-512gb-class10-u1-uhs-i-rw-130-mbs-adapter-sd/" TargetMode="External"/><Relationship Id="rId_hyperlink_10634" Type="http://schemas.openxmlformats.org/officeDocument/2006/relationships/hyperlink" Target="http://&#1101;&#1083;&#1077;&#1082;&#1090;&#1088;&#1086;-&#1084;&#1072;&#1088;&#1082;&#1077;&#1090;.&#1088;&#1092;/product/244959/karta-pamyati-microsdxc-sandisk-128gb-class10-ultra-light-uhs-i-100mbs/" TargetMode="External"/><Relationship Id="rId_hyperlink_10635" Type="http://schemas.openxmlformats.org/officeDocument/2006/relationships/hyperlink" Target="http://&#1101;&#1083;&#1077;&#1082;&#1090;&#1088;&#1086;-&#1084;&#1072;&#1088;&#1082;&#1077;&#1090;.&#1088;&#1092;/product/245061/karta-pamyati-microsdxc-sandisk-64gb-class10-extreme-uhs-i-u3-170-mbs/" TargetMode="External"/><Relationship Id="rId_hyperlink_10636" Type="http://schemas.openxmlformats.org/officeDocument/2006/relationships/hyperlink" Target="http://&#1101;&#1083;&#1077;&#1082;&#1090;&#1088;&#1086;-&#1084;&#1072;&#1088;&#1082;&#1077;&#1090;.&#1088;&#1092;/product/245130/karta-pamyati-microsdxc-sandisk-64gb-class10-high-evmc-uhs-i-u3-v30-100-mbs-adapter-sd/" TargetMode="External"/><Relationship Id="rId_hyperlink_10637" Type="http://schemas.openxmlformats.org/officeDocument/2006/relationships/hyperlink" Target="http://&#1101;&#1083;&#1077;&#1082;&#1090;&#1088;&#1086;-&#1084;&#1072;&#1088;&#1082;&#1077;&#1090;.&#1088;&#1092;/product/171681/karta-pamyati-microsdxc-smartbuy-128gb-class10-uhs-1/" TargetMode="External"/><Relationship Id="rId_hyperlink_10638" Type="http://schemas.openxmlformats.org/officeDocument/2006/relationships/hyperlink" Target="http://&#1101;&#1083;&#1077;&#1082;&#1090;&#1088;&#1086;-&#1084;&#1072;&#1088;&#1082;&#1077;&#1090;.&#1088;&#1092;/product/171682/karta-pamyati-microsdxc-smartbuy-128gb-class10-uhs-1-s-adapterom-sd/" TargetMode="External"/><Relationship Id="rId_hyperlink_10639" Type="http://schemas.openxmlformats.org/officeDocument/2006/relationships/hyperlink" Target="http://&#1101;&#1083;&#1077;&#1082;&#1090;&#1088;&#1086;-&#1084;&#1072;&#1088;&#1082;&#1077;&#1090;.&#1088;&#1092;/product/244927/karta-pamyati-microsdxc-smartbuy-128gb-class10-uhs-1-u3-v30-s-adapterom-sd-dlya-videonablyudeniya/" TargetMode="External"/><Relationship Id="rId_hyperlink_10640" Type="http://schemas.openxmlformats.org/officeDocument/2006/relationships/hyperlink" Target="http://&#1101;&#1083;&#1077;&#1082;&#1090;&#1088;&#1086;-&#1084;&#1072;&#1088;&#1082;&#1077;&#1090;.&#1088;&#1092;/product/244942/karta-pamyati-microsdxc-smartbuy-64gb-class10-uhs-1-u3-v30-s-adapterom-sd-dlya-videonablyudeniya/" TargetMode="External"/><Relationship Id="rId_hyperlink_10641" Type="http://schemas.openxmlformats.org/officeDocument/2006/relationships/hyperlink" Target="http://&#1101;&#1083;&#1077;&#1082;&#1090;&#1088;&#1086;-&#1084;&#1072;&#1088;&#1082;&#1077;&#1090;.&#1088;&#1092;/product/134749/disk-cd-r-mini-smarttrack-190mb-24x-cb-50/" TargetMode="External"/><Relationship Id="rId_hyperlink_10642" Type="http://schemas.openxmlformats.org/officeDocument/2006/relationships/hyperlink" Target="http://&#1101;&#1083;&#1077;&#1082;&#1090;&#1088;&#1086;-&#1084;&#1072;&#1088;&#1082;&#1077;&#1090;.&#1088;&#1092;/product/124550/disk-cd-r-mrm-power-700mb80min-sp-50/" TargetMode="External"/><Relationship Id="rId_hyperlink_10643" Type="http://schemas.openxmlformats.org/officeDocument/2006/relationships/hyperlink" Target="http://&#1101;&#1083;&#1077;&#1082;&#1090;&#1088;&#1086;-&#1084;&#1072;&#1088;&#1082;&#1077;&#1090;.&#1088;&#1092;/product/134751/disk-cd-rw-mini-smarttrack-193mb-12x-cb-50/" TargetMode="External"/><Relationship Id="rId_hyperlink_10644" Type="http://schemas.openxmlformats.org/officeDocument/2006/relationships/hyperlink" Target="http://&#1101;&#1083;&#1077;&#1082;&#1090;&#1088;&#1086;-&#1084;&#1072;&#1088;&#1082;&#1077;&#1090;.&#1088;&#1092;/product/170305/disk-cd-rw-smartbuy-700mb-4-12x-cb-10/" TargetMode="External"/><Relationship Id="rId_hyperlink_10645" Type="http://schemas.openxmlformats.org/officeDocument/2006/relationships/hyperlink" Target="http://&#1101;&#1083;&#1077;&#1082;&#1090;&#1088;&#1086;-&#1084;&#1072;&#1088;&#1082;&#1077;&#1090;.&#1088;&#1092;/product/170622/disk-cd-rw-smarttrack-700mb-4-12x-cb-10/" TargetMode="External"/><Relationship Id="rId_hyperlink_10646" Type="http://schemas.openxmlformats.org/officeDocument/2006/relationships/hyperlink" Target="http://&#1101;&#1083;&#1077;&#1082;&#1090;&#1088;&#1086;-&#1084;&#1072;&#1088;&#1082;&#1077;&#1090;.&#1088;&#1092;/product/239187/disk-cd-rw-vs-700mb-4-12x-cb-10/" TargetMode="External"/><Relationship Id="rId_hyperlink_10647" Type="http://schemas.openxmlformats.org/officeDocument/2006/relationships/hyperlink" Target="http://&#1101;&#1083;&#1077;&#1082;&#1090;&#1088;&#1086;-&#1084;&#1072;&#1088;&#1082;&#1077;&#1090;.&#1088;&#1092;/product/239186/disk-cd-rw-vs-700mb-4-12x-sl-5/" TargetMode="External"/><Relationship Id="rId_hyperlink_10648" Type="http://schemas.openxmlformats.org/officeDocument/2006/relationships/hyperlink" Target="http://&#1101;&#1083;&#1077;&#1082;&#1090;&#1088;&#1086;-&#1084;&#1072;&#1088;&#1082;&#1077;&#1090;.&#1088;&#1092;/product/170497/disk-dvdr-smarttrack-47gb-16x-cb-10/" TargetMode="External"/><Relationship Id="rId_hyperlink_10649" Type="http://schemas.openxmlformats.org/officeDocument/2006/relationships/hyperlink" Target="http://&#1101;&#1083;&#1077;&#1082;&#1090;&#1088;&#1086;-&#1084;&#1072;&#1088;&#1082;&#1077;&#1090;.&#1088;&#1092;/product/170382/disk-dvdr-smarttrack-47gb-16x-cb-25/" TargetMode="External"/><Relationship Id="rId_hyperlink_10650" Type="http://schemas.openxmlformats.org/officeDocument/2006/relationships/hyperlink" Target="http://&#1101;&#1083;&#1077;&#1082;&#1090;&#1088;&#1086;-&#1084;&#1072;&#1088;&#1082;&#1077;&#1090;.&#1088;&#1092;/product/170389/disk-dvdr-smarttrack-inkjet-print-47gb-16x-cb-10/" TargetMode="External"/><Relationship Id="rId_hyperlink_10651" Type="http://schemas.openxmlformats.org/officeDocument/2006/relationships/hyperlink" Target="http://&#1101;&#1083;&#1077;&#1082;&#1090;&#1088;&#1086;-&#1084;&#1072;&#1088;&#1082;&#1077;&#1090;.&#1088;&#1092;/product/129012/disk-dvdrw-smarttrack-47gb-4x-cb-10/" TargetMode="External"/><Relationship Id="rId_hyperlink_10652" Type="http://schemas.openxmlformats.org/officeDocument/2006/relationships/hyperlink" Target="http://&#1101;&#1083;&#1077;&#1082;&#1090;&#1088;&#1086;-&#1084;&#1072;&#1088;&#1082;&#1077;&#1090;.&#1088;&#1092;/product/170866/disk-dvd-r-mini-smarttrack-14gb-4x-cb-50/" TargetMode="External"/><Relationship Id="rId_hyperlink_10653" Type="http://schemas.openxmlformats.org/officeDocument/2006/relationships/hyperlink" Target="http://&#1101;&#1083;&#1077;&#1082;&#1090;&#1088;&#1086;-&#1084;&#1072;&#1088;&#1082;&#1077;&#1090;.&#1088;&#1092;/product/161113/disk-dvd-r-mrm-power-printable-47gb-sp-50/" TargetMode="External"/><Relationship Id="rId_hyperlink_10654" Type="http://schemas.openxmlformats.org/officeDocument/2006/relationships/hyperlink" Target="http://&#1101;&#1083;&#1077;&#1082;&#1090;&#1088;&#1086;-&#1084;&#1072;&#1088;&#1082;&#1077;&#1090;.&#1088;&#1092;/product/170395/disk-dvd-r-smarttrack-inkjet-print-47gb-16x-cb-25/" TargetMode="External"/><Relationship Id="rId_hyperlink_10655" Type="http://schemas.openxmlformats.org/officeDocument/2006/relationships/hyperlink" Target="http://&#1101;&#1083;&#1077;&#1082;&#1090;&#1088;&#1086;-&#1084;&#1072;&#1088;&#1082;&#1077;&#1090;.&#1088;&#1092;/product/129014/disk-dvd-rw-smarttrack-47gb-4x-cb-10/" TargetMode="External"/><Relationship Id="rId_hyperlink_10656" Type="http://schemas.openxmlformats.org/officeDocument/2006/relationships/hyperlink" Target="http://&#1101;&#1083;&#1077;&#1082;&#1090;&#1088;&#1086;-&#1084;&#1072;&#1088;&#1082;&#1077;&#1090;.&#1088;&#1092;/product/124467/konvert-dlya-cddvd-diskov-dvuhstoronniy-upak100/" TargetMode="External"/><Relationship Id="rId_hyperlink_10657" Type="http://schemas.openxmlformats.org/officeDocument/2006/relationships/hyperlink" Target="http://&#1101;&#1083;&#1077;&#1082;&#1090;&#1088;&#1086;-&#1084;&#1072;&#1088;&#1082;&#1077;&#1090;.&#1088;&#1092;/product/170870/futlyar-dlya-2cd-jewel-prozrachnyy/" TargetMode="External"/><Relationship Id="rId_hyperlink_10658" Type="http://schemas.openxmlformats.org/officeDocument/2006/relationships/hyperlink" Target="http://&#1101;&#1083;&#1077;&#1082;&#1090;&#1088;&#1086;-&#1084;&#1072;&#1088;&#1082;&#1077;&#1090;.&#1088;&#1092;/product/170869/futlyar-dlya-2cd-jewel-chernyy/" TargetMode="External"/><Relationship Id="rId_hyperlink_10659" Type="http://schemas.openxmlformats.org/officeDocument/2006/relationships/hyperlink" Target="http://&#1101;&#1083;&#1077;&#1082;&#1090;&#1088;&#1086;-&#1084;&#1072;&#1088;&#1082;&#1077;&#1090;.&#1088;&#1092;/product/240745/lampa-galogennaya-kapsulnaya-g4-12v-20vt-jc-feron/" TargetMode="External"/><Relationship Id="rId_hyperlink_10660" Type="http://schemas.openxmlformats.org/officeDocument/2006/relationships/hyperlink" Target="http://&#1101;&#1083;&#1077;&#1082;&#1090;&#1088;&#1086;-&#1084;&#1072;&#1088;&#1082;&#1077;&#1090;.&#1088;&#1092;/product/242026/lampa-galogennaya-kapsulnaya-g4-12v-35vt-jc-feron/" TargetMode="External"/><Relationship Id="rId_hyperlink_10661" Type="http://schemas.openxmlformats.org/officeDocument/2006/relationships/hyperlink" Target="http://&#1101;&#1083;&#1077;&#1082;&#1090;&#1088;&#1086;-&#1084;&#1072;&#1088;&#1082;&#1077;&#1090;.&#1088;&#1092;/product/136359/lampa-galogennaya-kapsulnaya-g4-230v-20vt-jd-camelion/" TargetMode="External"/><Relationship Id="rId_hyperlink_10662" Type="http://schemas.openxmlformats.org/officeDocument/2006/relationships/hyperlink" Target="http://&#1101;&#1083;&#1077;&#1082;&#1090;&#1088;&#1086;-&#1084;&#1072;&#1088;&#1082;&#1077;&#1090;.&#1088;&#1092;/product/136360/lampa-galogennaya-kapsulnaya-g4-230v-35vt-jd-camelion/" TargetMode="External"/><Relationship Id="rId_hyperlink_10663" Type="http://schemas.openxmlformats.org/officeDocument/2006/relationships/hyperlink" Target="http://&#1101;&#1083;&#1077;&#1082;&#1090;&#1088;&#1086;-&#1084;&#1072;&#1088;&#1082;&#1077;&#1090;.&#1088;&#1092;/product/249722/lampa-galogennaya-kapsulnaya-g635-12v-35vt-cl-navigator/" TargetMode="External"/><Relationship Id="rId_hyperlink_10664" Type="http://schemas.openxmlformats.org/officeDocument/2006/relationships/hyperlink" Target="http://&#1101;&#1083;&#1077;&#1082;&#1090;&#1088;&#1086;-&#1084;&#1072;&#1088;&#1082;&#1077;&#1090;.&#1088;&#1092;/product/178644/lampa-galogennaya-kapsulnaya-g635-12v-35vt-jc-hyundai-teplyy-svet-kee-d-kitay/" TargetMode="External"/><Relationship Id="rId_hyperlink_10665" Type="http://schemas.openxmlformats.org/officeDocument/2006/relationships/hyperlink" Target="http://&#1101;&#1083;&#1077;&#1082;&#1090;&#1088;&#1086;-&#1084;&#1072;&#1088;&#1082;&#1077;&#1090;.&#1088;&#1092;/product/178645/lampa-galogennaya-kapsulnaya-g635-12v-50vt-jc-hyundai-teplyy-svet-kee-d-kitay/" TargetMode="External"/><Relationship Id="rId_hyperlink_10666" Type="http://schemas.openxmlformats.org/officeDocument/2006/relationships/hyperlink" Target="http://&#1101;&#1083;&#1077;&#1082;&#1090;&#1088;&#1086;-&#1084;&#1072;&#1088;&#1082;&#1077;&#1090;.&#1088;&#1092;/product/154229/lampa-galogennaya-kapsulnaya-g635-230v-35vt-jd-camelion/" TargetMode="External"/><Relationship Id="rId_hyperlink_10667" Type="http://schemas.openxmlformats.org/officeDocument/2006/relationships/hyperlink" Target="http://&#1101;&#1083;&#1077;&#1082;&#1090;&#1088;&#1086;-&#1084;&#1072;&#1088;&#1082;&#1077;&#1090;.&#1088;&#1092;/product/249729/lampa-galogennaya-kapsulnaya-g635-230v-35vt-jd-navigator/" TargetMode="External"/><Relationship Id="rId_hyperlink_10668" Type="http://schemas.openxmlformats.org/officeDocument/2006/relationships/hyperlink" Target="http://&#1101;&#1083;&#1077;&#1082;&#1090;&#1088;&#1086;-&#1084;&#1072;&#1088;&#1082;&#1077;&#1090;.&#1088;&#1092;/product/123586/lampa-galogennaya-kapsulnaya-g9-40vt-220v-fr-matovaya-navigator/" TargetMode="External"/><Relationship Id="rId_hyperlink_10669" Type="http://schemas.openxmlformats.org/officeDocument/2006/relationships/hyperlink" Target="http://&#1101;&#1083;&#1077;&#1082;&#1090;&#1088;&#1086;-&#1084;&#1072;&#1088;&#1082;&#1077;&#1090;.&#1088;&#1092;/product/243989/lampa-galogennaya-kapsulnaya-g9-40vt-220v-fr-matovaya-era/" TargetMode="External"/><Relationship Id="rId_hyperlink_10670" Type="http://schemas.openxmlformats.org/officeDocument/2006/relationships/hyperlink" Target="http://&#1101;&#1083;&#1077;&#1082;&#1090;&#1088;&#1086;-&#1084;&#1072;&#1088;&#1082;&#1077;&#1090;.&#1088;&#1092;/product/241205/lampa-galogennaya-kapsulnaya-g9-60vt-220v-cl-prozrachnaya-feron/" TargetMode="External"/><Relationship Id="rId_hyperlink_10671" Type="http://schemas.openxmlformats.org/officeDocument/2006/relationships/hyperlink" Target="http://&#1101;&#1083;&#1077;&#1082;&#1090;&#1088;&#1086;-&#1084;&#1072;&#1088;&#1082;&#1077;&#1090;.&#1088;&#1092;/product/241206/lampa-galogennaya-kapsulnaya-g9-60vt-220v-fr-matovaya-navigator/" TargetMode="External"/><Relationship Id="rId_hyperlink_10672" Type="http://schemas.openxmlformats.org/officeDocument/2006/relationships/hyperlink" Target="http://&#1101;&#1083;&#1077;&#1082;&#1090;&#1088;&#1086;-&#1084;&#1072;&#1088;&#1082;&#1077;&#1090;.&#1088;&#1092;/product/243862/lampa-galogennaya-lineynaya-r7s-l-117mm-150vt-220v-j78-navigator/" TargetMode="External"/><Relationship Id="rId_hyperlink_10673" Type="http://schemas.openxmlformats.org/officeDocument/2006/relationships/hyperlink" Target="http://&#1101;&#1083;&#1077;&#1082;&#1090;&#1088;&#1086;-&#1084;&#1072;&#1088;&#1082;&#1077;&#1090;.&#1088;&#1092;/product/154241/lampa-galogennaya-lineynaya-r7s-l-78mm-100vt-220v-j78-camelion/" TargetMode="External"/><Relationship Id="rId_hyperlink_10674" Type="http://schemas.openxmlformats.org/officeDocument/2006/relationships/hyperlink" Target="http://&#1101;&#1083;&#1077;&#1082;&#1090;&#1088;&#1086;-&#1084;&#1072;&#1088;&#1082;&#1077;&#1090;.&#1088;&#1092;/product/241207/lampa-galogennaya-lineynaya-r7s-l-78mm-100vt-220v-j78-navigator/" TargetMode="External"/><Relationship Id="rId_hyperlink_10675" Type="http://schemas.openxmlformats.org/officeDocument/2006/relationships/hyperlink" Target="http://&#1101;&#1083;&#1077;&#1082;&#1090;&#1088;&#1086;-&#1084;&#1072;&#1088;&#1082;&#1077;&#1090;.&#1088;&#1092;/product/241208/lampa-galogennaya-lineynaya-r7s-l-78mm-150vt-220v-j78-navigator/" TargetMode="External"/><Relationship Id="rId_hyperlink_10676" Type="http://schemas.openxmlformats.org/officeDocument/2006/relationships/hyperlink" Target="http://&#1101;&#1083;&#1077;&#1082;&#1090;&#1088;&#1086;-&#1084;&#1072;&#1088;&#1082;&#1077;&#1090;.&#1088;&#1092;/product/154236/lampa-galogennaya-lineynaya-r7s-l118mm-150vt-220v-j118-camelion/" TargetMode="External"/><Relationship Id="rId_hyperlink_10677" Type="http://schemas.openxmlformats.org/officeDocument/2006/relationships/hyperlink" Target="http://&#1101;&#1083;&#1077;&#1082;&#1090;&#1088;&#1086;-&#1084;&#1072;&#1088;&#1082;&#1077;&#1090;.&#1088;&#1092;/product/154238/lampa-galogennaya-lineynaya-r7s-l118mm-300vt-220v-j118-camelion/" TargetMode="External"/><Relationship Id="rId_hyperlink_10678" Type="http://schemas.openxmlformats.org/officeDocument/2006/relationships/hyperlink" Target="http://&#1101;&#1083;&#1077;&#1082;&#1090;&#1088;&#1086;-&#1084;&#1072;&#1088;&#1082;&#1077;&#1090;.&#1088;&#1092;/product/154240/lampa-galogennaya-lineynaya-r7s-l189mm-1000vt-220v-j189-camelion/" TargetMode="External"/><Relationship Id="rId_hyperlink_10679" Type="http://schemas.openxmlformats.org/officeDocument/2006/relationships/hyperlink" Target="http://&#1101;&#1083;&#1077;&#1082;&#1090;&#1088;&#1086;-&#1084;&#1072;&#1088;&#1082;&#1077;&#1090;.&#1088;&#1092;/product/132678/lampa-galogennaya-lineynaya-r7s-l254mm-1500vt-220v-j254-camelion/" TargetMode="External"/><Relationship Id="rId_hyperlink_10680" Type="http://schemas.openxmlformats.org/officeDocument/2006/relationships/hyperlink" Target="http://&#1101;&#1083;&#1077;&#1082;&#1090;&#1088;&#1086;-&#1084;&#1072;&#1088;&#1082;&#1077;&#1090;.&#1088;&#1092;/product/123977/lampa-galogennaya-s-otrazhatelem-gu4-mr-11-mini-20vt-12v-35mm-s-zasch-steklom-camelion/" TargetMode="External"/><Relationship Id="rId_hyperlink_10681" Type="http://schemas.openxmlformats.org/officeDocument/2006/relationships/hyperlink" Target="http://&#1101;&#1083;&#1077;&#1082;&#1090;&#1088;&#1086;-&#1084;&#1072;&#1088;&#1082;&#1077;&#1090;.&#1088;&#1092;/product/191715/lampa-galogennaya-s-otrazhatelem-gu53-jcdr-20vt-220v-50mm-s-zasch-steklom-camelion/" TargetMode="External"/><Relationship Id="rId_hyperlink_10682" Type="http://schemas.openxmlformats.org/officeDocument/2006/relationships/hyperlink" Target="http://&#1101;&#1083;&#1077;&#1082;&#1090;&#1088;&#1086;-&#1084;&#1072;&#1088;&#1082;&#1077;&#1090;.&#1088;&#1092;/product/132700/lampa-galogennaya-s-otrazhatelem-gu53-jcdr-35vt-220v-50mm-s-zasch-steklom-camelion/" TargetMode="External"/><Relationship Id="rId_hyperlink_10683" Type="http://schemas.openxmlformats.org/officeDocument/2006/relationships/hyperlink" Target="http://&#1101;&#1083;&#1077;&#1082;&#1090;&#1088;&#1086;-&#1084;&#1072;&#1088;&#1082;&#1077;&#1090;.&#1088;&#1092;/product/241753/lampa-galogennaya-s-otrazhatelem-gu53-jcdr-35vt-220v-50mm-s-zasch-steklom-feron/" TargetMode="External"/><Relationship Id="rId_hyperlink_10684" Type="http://schemas.openxmlformats.org/officeDocument/2006/relationships/hyperlink" Target="http://&#1101;&#1083;&#1077;&#1082;&#1090;&#1088;&#1086;-&#1084;&#1072;&#1088;&#1082;&#1077;&#1090;.&#1088;&#1092;/product/241754/lampa-galogennaya-s-otrazhatelem-gu53-jcdr-50vt-220v-50mm-s-zasch-steklom-feron/" TargetMode="External"/><Relationship Id="rId_hyperlink_10685" Type="http://schemas.openxmlformats.org/officeDocument/2006/relationships/hyperlink" Target="http://&#1101;&#1083;&#1077;&#1082;&#1090;&#1088;&#1086;-&#1084;&#1072;&#1088;&#1082;&#1077;&#1090;.&#1088;&#1092;/product/132680/lampa-galogennaya-s-otrazhatelem-gu53-jcdr-50vt-220v-50mm-s-zasch-steklom-tdm/" TargetMode="External"/><Relationship Id="rId_hyperlink_10686" Type="http://schemas.openxmlformats.org/officeDocument/2006/relationships/hyperlink" Target="http://&#1101;&#1083;&#1077;&#1082;&#1090;&#1088;&#1086;-&#1084;&#1072;&#1088;&#1082;&#1077;&#1090;.&#1088;&#1092;/product/243249/lampa-galogennaya-s-otrazhatelem-gu53-jcdr-50vt-220v-51mm-s-zasch-steklom-navigator/" TargetMode="External"/><Relationship Id="rId_hyperlink_10687" Type="http://schemas.openxmlformats.org/officeDocument/2006/relationships/hyperlink" Target="http://&#1101;&#1083;&#1077;&#1082;&#1090;&#1088;&#1086;-&#1084;&#1072;&#1088;&#1082;&#1077;&#1090;.&#1088;&#1092;/product/149964/lampa-galogennaya-s-otrazhatelem-gu53-jcdr-mini-20vt-220v-35mm-s-zasch-steklom-camelion/" TargetMode="External"/><Relationship Id="rId_hyperlink_10688" Type="http://schemas.openxmlformats.org/officeDocument/2006/relationships/hyperlink" Target="http://&#1101;&#1083;&#1077;&#1082;&#1090;&#1088;&#1086;-&#1084;&#1072;&#1088;&#1082;&#1077;&#1090;.&#1088;&#1092;/product/123976/lampa-galogennaya-s-otrazhatelem-gu53-jcdr-mini-35vt-220v-35mm-bez-zasch-stekla-camelion/" TargetMode="External"/><Relationship Id="rId_hyperlink_10689" Type="http://schemas.openxmlformats.org/officeDocument/2006/relationships/hyperlink" Target="http://&#1101;&#1083;&#1077;&#1082;&#1090;&#1088;&#1086;-&#1084;&#1072;&#1088;&#1082;&#1077;&#1090;.&#1088;&#1092;/product/250818/lampa-galogennaya-35w-230v-jcdg4-hb6-g4-2113-feron/" TargetMode="External"/><Relationship Id="rId_hyperlink_10690" Type="http://schemas.openxmlformats.org/officeDocument/2006/relationships/hyperlink" Target="http://&#1101;&#1083;&#1077;&#1082;&#1090;&#1088;&#1086;-&#1084;&#1072;&#1088;&#1082;&#1077;&#1090;.&#1088;&#1092;/product/154160/transformator-elektronnyy-150vt-220v12v/" TargetMode="External"/><Relationship Id="rId_hyperlink_10691" Type="http://schemas.openxmlformats.org/officeDocument/2006/relationships/hyperlink" Target="http://&#1101;&#1083;&#1077;&#1082;&#1090;&#1088;&#1086;-&#1084;&#1072;&#1088;&#1082;&#1077;&#1090;.&#1088;&#1092;/product/144878/transformator-elektronnyy-250vt-220v12v-navigator-nt-250w-94436/" TargetMode="External"/><Relationship Id="rId_hyperlink_10692" Type="http://schemas.openxmlformats.org/officeDocument/2006/relationships/hyperlink" Target="http://&#1101;&#1083;&#1077;&#1082;&#1090;&#1088;&#1086;-&#1084;&#1072;&#1088;&#1082;&#1077;&#1090;.&#1088;&#1092;/product/249586/lampa-lineynaya-lyuminescentnaya-ll-12vt-ntl-t4-860-g5-dnevnaya-94113-navigator/" TargetMode="External"/><Relationship Id="rId_hyperlink_10693" Type="http://schemas.openxmlformats.org/officeDocument/2006/relationships/hyperlink" Target="http://&#1101;&#1083;&#1077;&#1082;&#1090;&#1088;&#1086;-&#1084;&#1072;&#1088;&#1082;&#1077;&#1090;.&#1088;&#1092;/product/249323/lampa-lineynaya-lyuminescentnaya-ll-16vt-ntl-t4-860-g5-dnevnaya-94114-navigator/" TargetMode="External"/><Relationship Id="rId_hyperlink_10694" Type="http://schemas.openxmlformats.org/officeDocument/2006/relationships/hyperlink" Target="http://&#1101;&#1083;&#1077;&#1082;&#1090;&#1088;&#1086;-&#1084;&#1072;&#1088;&#1082;&#1077;&#1090;.&#1088;&#1092;/product/249585/lampa-lineynaya-lyuminescentnaya-ll-20vt-ntl-t4-860-g5-dnevnaya-94115-navigator/" TargetMode="External"/><Relationship Id="rId_hyperlink_10695" Type="http://schemas.openxmlformats.org/officeDocument/2006/relationships/hyperlink" Target="http://&#1101;&#1083;&#1077;&#1082;&#1090;&#1088;&#1086;-&#1084;&#1072;&#1088;&#1082;&#1077;&#1090;.&#1088;&#1092;/product/249583/lampa-lineynaya-lyuminescentnaya-ll-24vt-ntl-t4-860-g5-dnevnaya-94116-navigator/" TargetMode="External"/><Relationship Id="rId_hyperlink_10696" Type="http://schemas.openxmlformats.org/officeDocument/2006/relationships/hyperlink" Target="http://&#1101;&#1083;&#1077;&#1082;&#1090;&#1088;&#1086;-&#1084;&#1072;&#1088;&#1082;&#1077;&#1090;.&#1088;&#1092;/product/250475/lampa-lineynaya-lyuminescentnaya-ll-30vt-864-g13-6400k-flu1t8-feron/" TargetMode="External"/><Relationship Id="rId_hyperlink_10697" Type="http://schemas.openxmlformats.org/officeDocument/2006/relationships/hyperlink" Target="http://&#1101;&#1083;&#1077;&#1082;&#1090;&#1088;&#1086;-&#1084;&#1072;&#1088;&#1082;&#1077;&#1090;.&#1088;&#1092;/product/244411/lampa-lineynaya-lyuminescentnaya-ll-6vt-ntl-t4-860-g5-dnevnaya-94111-navigator/" TargetMode="External"/><Relationship Id="rId_hyperlink_10698" Type="http://schemas.openxmlformats.org/officeDocument/2006/relationships/hyperlink" Target="http://&#1101;&#1083;&#1077;&#1082;&#1090;&#1088;&#1086;-&#1084;&#1072;&#1088;&#1082;&#1077;&#1090;.&#1088;&#1092;/product/132637/lampa-lyumineccentnaya-ft8-10vt-6500k-g13-camelion/" TargetMode="External"/><Relationship Id="rId_hyperlink_10699" Type="http://schemas.openxmlformats.org/officeDocument/2006/relationships/hyperlink" Target="http://&#1101;&#1083;&#1077;&#1082;&#1090;&#1088;&#1086;-&#1084;&#1072;&#1088;&#1082;&#1077;&#1090;.&#1088;&#1092;/product/143707/lampa-lyumineccentnaya-ft8-15vt-4200k-g13-camelion/" TargetMode="External"/><Relationship Id="rId_hyperlink_10700" Type="http://schemas.openxmlformats.org/officeDocument/2006/relationships/hyperlink" Target="http://&#1101;&#1083;&#1077;&#1082;&#1090;&#1088;&#1086;-&#1084;&#1072;&#1088;&#1082;&#1077;&#1090;.&#1088;&#1092;/product/145287/lampa-lyumineccentnaya-ft8-15vt-6500k-g13-camelion/" TargetMode="External"/><Relationship Id="rId_hyperlink_10701" Type="http://schemas.openxmlformats.org/officeDocument/2006/relationships/hyperlink" Target="http://&#1101;&#1083;&#1077;&#1082;&#1090;&#1088;&#1086;-&#1084;&#1072;&#1088;&#1082;&#1077;&#1090;.&#1088;&#1092;/product/158613/lampa-lyumineccentnaya-ft8-18vt-6500k-g13-osram/" TargetMode="External"/><Relationship Id="rId_hyperlink_10702" Type="http://schemas.openxmlformats.org/officeDocument/2006/relationships/hyperlink" Target="http://&#1101;&#1083;&#1077;&#1082;&#1090;&#1088;&#1086;-&#1084;&#1072;&#1088;&#1082;&#1077;&#1090;.&#1088;&#1092;/product/145288/lampa-lyumineccentnaya-ft8-30vt-6500k-g13-camelion/" TargetMode="External"/><Relationship Id="rId_hyperlink_10703" Type="http://schemas.openxmlformats.org/officeDocument/2006/relationships/hyperlink" Target="http://&#1101;&#1083;&#1077;&#1082;&#1090;&#1088;&#1086;-&#1084;&#1072;&#1088;&#1082;&#1077;&#1090;.&#1088;&#1092;/product/133349/lampa-lyumineccentnaya-ft8-36vt-6500k-g13-osram/" TargetMode="External"/><Relationship Id="rId_hyperlink_10704" Type="http://schemas.openxmlformats.org/officeDocument/2006/relationships/hyperlink" Target="http://&#1101;&#1083;&#1077;&#1082;&#1090;&#1088;&#1086;-&#1084;&#1072;&#1088;&#1082;&#1077;&#1090;.&#1088;&#1092;/product/249151/lampa-lyuminescentnaya-t4-g5-20w-6400k-6k-feron-est13-03030/" TargetMode="External"/><Relationship Id="rId_hyperlink_10705" Type="http://schemas.openxmlformats.org/officeDocument/2006/relationships/hyperlink" Target="http://&#1101;&#1083;&#1077;&#1082;&#1090;&#1088;&#1086;-&#1084;&#1072;&#1088;&#1082;&#1077;&#1090;.&#1088;&#1092;/product/170069/lampa-lyuminiccentnaya-ft4-6vt-4200k-g5-camelion/" TargetMode="External"/><Relationship Id="rId_hyperlink_10706" Type="http://schemas.openxmlformats.org/officeDocument/2006/relationships/hyperlink" Target="http://&#1101;&#1083;&#1077;&#1082;&#1090;&#1088;&#1086;-&#1084;&#1072;&#1088;&#1082;&#1077;&#1090;.&#1088;&#1092;/product/132685/lampa-lyuminiccentnaya-ft4-6vt-6500k-g5-camelion/" TargetMode="External"/><Relationship Id="rId_hyperlink_10707" Type="http://schemas.openxmlformats.org/officeDocument/2006/relationships/hyperlink" Target="http://&#1101;&#1083;&#1077;&#1082;&#1090;&#1088;&#1086;-&#1084;&#1072;&#1088;&#1082;&#1077;&#1090;.&#1088;&#1092;/product/132686/lampa-lyuminiccentnaya-ft4-8vt-g5-camelion/" TargetMode="External"/><Relationship Id="rId_hyperlink_10708" Type="http://schemas.openxmlformats.org/officeDocument/2006/relationships/hyperlink" Target="http://&#1101;&#1083;&#1077;&#1082;&#1090;&#1088;&#1086;-&#1084;&#1072;&#1088;&#1082;&#1077;&#1090;.&#1088;&#1092;/product/237454/lampa-lyuminiccentnaya-ft4-16vt-6500k-g5-camelion/" TargetMode="External"/><Relationship Id="rId_hyperlink_10709" Type="http://schemas.openxmlformats.org/officeDocument/2006/relationships/hyperlink" Target="http://&#1101;&#1083;&#1077;&#1082;&#1090;&#1088;&#1086;-&#1084;&#1072;&#1088;&#1082;&#1077;&#1090;.&#1088;&#1092;/product/132689/lampa-lyuminiccentnaya-ft4-20vt-6500k-g5-camelion/" TargetMode="External"/><Relationship Id="rId_hyperlink_10710" Type="http://schemas.openxmlformats.org/officeDocument/2006/relationships/hyperlink" Target="http://&#1101;&#1083;&#1077;&#1082;&#1090;&#1088;&#1086;-&#1084;&#1072;&#1088;&#1082;&#1077;&#1090;.&#1088;&#1092;/product/132691/lampa-lyuminiccentnaya-ft5-6vt-4200k-camelion/" TargetMode="External"/><Relationship Id="rId_hyperlink_10711" Type="http://schemas.openxmlformats.org/officeDocument/2006/relationships/hyperlink" Target="http://&#1101;&#1083;&#1077;&#1082;&#1090;&#1088;&#1086;-&#1084;&#1072;&#1088;&#1082;&#1077;&#1090;.&#1088;&#1092;/product/237768/lampa-lyuminiccentnaya-ft5-6vt-6500k-camelion/" TargetMode="External"/><Relationship Id="rId_hyperlink_10712" Type="http://schemas.openxmlformats.org/officeDocument/2006/relationships/hyperlink" Target="http://&#1101;&#1083;&#1077;&#1082;&#1090;&#1088;&#1086;-&#1084;&#1072;&#1088;&#1082;&#1077;&#1090;.&#1088;&#1092;/product/250491/lampa-lyuminiccentnaya-ft5-8vt-6500k-navigator/" TargetMode="External"/><Relationship Id="rId_hyperlink_10713" Type="http://schemas.openxmlformats.org/officeDocument/2006/relationships/hyperlink" Target="http://&#1101;&#1083;&#1077;&#1082;&#1090;&#1088;&#1086;-&#1084;&#1072;&#1088;&#1082;&#1077;&#1090;.&#1088;&#1092;/product/132636/lampa-lyuminiccentnaya-ft5-13vt-6500k-camelion/" TargetMode="External"/><Relationship Id="rId_hyperlink_10714" Type="http://schemas.openxmlformats.org/officeDocument/2006/relationships/hyperlink" Target="http://&#1101;&#1083;&#1077;&#1082;&#1090;&#1088;&#1086;-&#1084;&#1072;&#1088;&#1082;&#1077;&#1090;.&#1088;&#1092;/product/250490/lampa-lyuminiccentnaya-ft5-21vt-6500k-navigator/" TargetMode="External"/><Relationship Id="rId_hyperlink_10715" Type="http://schemas.openxmlformats.org/officeDocument/2006/relationships/hyperlink" Target="http://&#1101;&#1083;&#1077;&#1082;&#1090;&#1088;&#1086;-&#1084;&#1072;&#1088;&#1082;&#1077;&#1090;.&#1088;&#1092;/product/147709/starter-4-22w-110-130v-ls-22/" TargetMode="External"/><Relationship Id="rId_hyperlink_10716" Type="http://schemas.openxmlformats.org/officeDocument/2006/relationships/hyperlink" Target="http://&#1101;&#1083;&#1077;&#1082;&#1090;&#1088;&#1086;-&#1084;&#1072;&#1088;&#1082;&#1077;&#1090;.&#1088;&#1092;/product/141726/starter-4-65vt-220-240v-iek-lld111-ls-65/" TargetMode="External"/><Relationship Id="rId_hyperlink_10717" Type="http://schemas.openxmlformats.org/officeDocument/2006/relationships/hyperlink" Target="http://&#1101;&#1083;&#1077;&#1082;&#1090;&#1088;&#1086;-&#1084;&#1072;&#1088;&#1082;&#1077;&#1090;.&#1088;&#1092;/product/164806/starter-4-80w-220-240v-mednye-kontakty-tdm-s10/" TargetMode="External"/><Relationship Id="rId_hyperlink_10718" Type="http://schemas.openxmlformats.org/officeDocument/2006/relationships/hyperlink" Target="http://&#1101;&#1083;&#1077;&#1082;&#1090;&#1088;&#1086;-&#1084;&#1072;&#1088;&#1082;&#1077;&#1090;.&#1088;&#1092;/product/123714/starteroderzhatel-1016a-na-avtomatzaschelkah/" TargetMode="External"/><Relationship Id="rId_hyperlink_10719" Type="http://schemas.openxmlformats.org/officeDocument/2006/relationships/hyperlink" Target="http://&#1101;&#1083;&#1077;&#1082;&#1090;&#1088;&#1086;-&#1084;&#1072;&#1088;&#1082;&#1077;&#1090;.&#1088;&#1092;/product/123715/starteroderzhatel-kreplenie-na-vinty-15917/" TargetMode="External"/><Relationship Id="rId_hyperlink_10720" Type="http://schemas.openxmlformats.org/officeDocument/2006/relationships/hyperlink" Target="http://&#1101;&#1083;&#1077;&#1082;&#1090;&#1088;&#1086;-&#1084;&#1072;&#1088;&#1082;&#1077;&#1090;.&#1088;&#1092;/product/150072/lampa-nakalivaniya-e14-svecha-prozrachnaya-40vt/" TargetMode="External"/><Relationship Id="rId_hyperlink_10721" Type="http://schemas.openxmlformats.org/officeDocument/2006/relationships/hyperlink" Target="http://&#1101;&#1083;&#1077;&#1082;&#1090;&#1088;&#1086;-&#1084;&#1072;&#1088;&#1082;&#1077;&#1090;.&#1088;&#1092;/product/150073/lampa-nakalivaniya-e14-svecha-prozrachnaya-60vt/" TargetMode="External"/><Relationship Id="rId_hyperlink_10722" Type="http://schemas.openxmlformats.org/officeDocument/2006/relationships/hyperlink" Target="http://&#1101;&#1083;&#1077;&#1082;&#1090;&#1088;&#1086;-&#1084;&#1072;&#1088;&#1082;&#1077;&#1090;.&#1088;&#1092;/product/140922/lampa-nakalivaniya-e27-svecha-matovaya-40vt-camelion-40bfre27-46353/" TargetMode="External"/><Relationship Id="rId_hyperlink_10723" Type="http://schemas.openxmlformats.org/officeDocument/2006/relationships/hyperlink" Target="http://&#1101;&#1083;&#1077;&#1082;&#1090;&#1088;&#1086;-&#1084;&#1072;&#1088;&#1082;&#1077;&#1090;.&#1088;&#1092;/product/127779/lampa-nakalivaniya-zerkalnaya-r5040vte14-camelion-matovaya/" TargetMode="External"/><Relationship Id="rId_hyperlink_10724" Type="http://schemas.openxmlformats.org/officeDocument/2006/relationships/hyperlink" Target="http://&#1101;&#1083;&#1077;&#1082;&#1090;&#1088;&#1086;-&#1084;&#1072;&#1088;&#1082;&#1077;&#1090;.&#1088;&#1092;/product/241209/lampa-nakalivaniya-zerkalnaya-r5040vte14-navigator/" TargetMode="External"/><Relationship Id="rId_hyperlink_10725" Type="http://schemas.openxmlformats.org/officeDocument/2006/relationships/hyperlink" Target="http://&#1101;&#1083;&#1077;&#1082;&#1090;&#1088;&#1086;-&#1084;&#1072;&#1088;&#1082;&#1077;&#1090;.&#1088;&#1092;/product/143995/lampa-nakalivaniya-zerkalnaya-r5040vte14-tdm/" TargetMode="External"/><Relationship Id="rId_hyperlink_10726" Type="http://schemas.openxmlformats.org/officeDocument/2006/relationships/hyperlink" Target="http://&#1101;&#1083;&#1077;&#1082;&#1090;&#1088;&#1086;-&#1084;&#1072;&#1088;&#1082;&#1077;&#1090;.&#1088;&#1092;/product/136726/lampa-nakalivaniya-zerkalnaya-r5060vte14-camelion/" TargetMode="External"/><Relationship Id="rId_hyperlink_10727" Type="http://schemas.openxmlformats.org/officeDocument/2006/relationships/hyperlink" Target="http://&#1101;&#1083;&#1077;&#1082;&#1090;&#1088;&#1086;-&#1084;&#1072;&#1088;&#1082;&#1077;&#1090;.&#1088;&#1092;/product/170068/lampa-nakalivaniya-zerkalnaya-r5060vte14-camelion-matovaya/" TargetMode="External"/><Relationship Id="rId_hyperlink_10728" Type="http://schemas.openxmlformats.org/officeDocument/2006/relationships/hyperlink" Target="http://&#1101;&#1083;&#1077;&#1082;&#1090;&#1088;&#1086;-&#1084;&#1072;&#1088;&#1082;&#1077;&#1090;.&#1088;&#1092;/product/241210/lampa-nakalivaniya-zerkalnaya-r5060vte14-navigator/" TargetMode="External"/><Relationship Id="rId_hyperlink_10729" Type="http://schemas.openxmlformats.org/officeDocument/2006/relationships/hyperlink" Target="http://&#1101;&#1083;&#1077;&#1082;&#1090;&#1088;&#1086;-&#1084;&#1072;&#1088;&#1082;&#1077;&#1090;.&#1088;&#1092;/product/154234/lampa-nakalivaniya-zerkalnaya-r6340vte27-camelion/" TargetMode="External"/><Relationship Id="rId_hyperlink_10730" Type="http://schemas.openxmlformats.org/officeDocument/2006/relationships/hyperlink" Target="http://&#1101;&#1083;&#1077;&#1082;&#1090;&#1088;&#1086;-&#1084;&#1072;&#1088;&#1082;&#1077;&#1090;.&#1088;&#1092;/product/140920/lampa-nakalivaniya-zerkalnaya-r6340vte27-camelion/" TargetMode="External"/><Relationship Id="rId_hyperlink_10731" Type="http://schemas.openxmlformats.org/officeDocument/2006/relationships/hyperlink" Target="http://&#1101;&#1083;&#1077;&#1082;&#1090;&#1088;&#1086;-&#1084;&#1072;&#1088;&#1082;&#1077;&#1090;.&#1088;&#1092;/product/154235/lampa-nakalivaniya-zerkalnaya-r6360vte27-camelion/" TargetMode="External"/><Relationship Id="rId_hyperlink_10732" Type="http://schemas.openxmlformats.org/officeDocument/2006/relationships/hyperlink" Target="http://&#1101;&#1083;&#1077;&#1082;&#1090;&#1088;&#1086;-&#1084;&#1072;&#1088;&#1082;&#1077;&#1090;.&#1088;&#1092;/product/241211/lampa-nakalivaniya-zerkalnaya-r6360vte27-navigator/" TargetMode="External"/><Relationship Id="rId_hyperlink_10733" Type="http://schemas.openxmlformats.org/officeDocument/2006/relationships/hyperlink" Target="http://&#1101;&#1083;&#1077;&#1082;&#1090;&#1088;&#1086;-&#1084;&#1072;&#1088;&#1082;&#1077;&#1090;.&#1088;&#1092;/product/135975/lampa-nakalivaniya-lon-a95-60vt-e27-vintazhnaya-uniel-555102/" TargetMode="External"/><Relationship Id="rId_hyperlink_10734" Type="http://schemas.openxmlformats.org/officeDocument/2006/relationships/hyperlink" Target="http://&#1101;&#1083;&#1077;&#1082;&#1090;&#1088;&#1086;-&#1084;&#1072;&#1088;&#1082;&#1077;&#1090;.&#1088;&#1092;/product/123716/lampa-nakalivaniya-lon-e27-25vt-230v/" TargetMode="External"/><Relationship Id="rId_hyperlink_10735" Type="http://schemas.openxmlformats.org/officeDocument/2006/relationships/hyperlink" Target="http://&#1101;&#1083;&#1077;&#1082;&#1090;&#1088;&#1086;-&#1084;&#1072;&#1088;&#1082;&#1077;&#1090;.&#1088;&#1092;/product/123717/lampa-nakalivaniya-lon-e27-40vt/" TargetMode="External"/><Relationship Id="rId_hyperlink_10736" Type="http://schemas.openxmlformats.org/officeDocument/2006/relationships/hyperlink" Target="http://&#1101;&#1083;&#1077;&#1082;&#1090;&#1088;&#1086;-&#1084;&#1072;&#1088;&#1082;&#1077;&#1090;.&#1088;&#1092;/product/123718/lampa-nakalivaniya-lon-e27-60vt/" TargetMode="External"/><Relationship Id="rId_hyperlink_10737" Type="http://schemas.openxmlformats.org/officeDocument/2006/relationships/hyperlink" Target="http://&#1101;&#1083;&#1077;&#1082;&#1090;&#1088;&#1086;-&#1084;&#1072;&#1088;&#1082;&#1077;&#1090;.&#1088;&#1092;/product/136242/lampa-nakalivaniya-lon-e27-75vt/" TargetMode="External"/><Relationship Id="rId_hyperlink_10738" Type="http://schemas.openxmlformats.org/officeDocument/2006/relationships/hyperlink" Target="http://&#1101;&#1083;&#1077;&#1082;&#1090;&#1088;&#1086;-&#1084;&#1072;&#1088;&#1082;&#1077;&#1090;.&#1088;&#1092;/product/149463/lampa-nakalivaniya-lon-e27-95vt/" TargetMode="External"/><Relationship Id="rId_hyperlink_10739" Type="http://schemas.openxmlformats.org/officeDocument/2006/relationships/hyperlink" Target="http://&#1101;&#1083;&#1077;&#1082;&#1090;&#1088;&#1086;-&#1084;&#1072;&#1088;&#1082;&#1077;&#1090;.&#1088;&#1092;/product/154245/lampa-svecha-prozrachnaya-camelion-40bcle27/" TargetMode="External"/><Relationship Id="rId_hyperlink_10740" Type="http://schemas.openxmlformats.org/officeDocument/2006/relationships/hyperlink" Target="http://&#1101;&#1083;&#1077;&#1082;&#1090;&#1088;&#1086;-&#1084;&#1072;&#1088;&#1082;&#1077;&#1090;.&#1088;&#1092;/product/127053/termoizluchatel-t-150vt-e27/" TargetMode="External"/><Relationship Id="rId_hyperlink_10741" Type="http://schemas.openxmlformats.org/officeDocument/2006/relationships/hyperlink" Target="http://&#1101;&#1083;&#1077;&#1082;&#1090;&#1088;&#1086;-&#1084;&#1072;&#1088;&#1082;&#1077;&#1090;.&#1088;&#1092;/product/127054/termoizluchatel-t-200vt-e27/" TargetMode="External"/><Relationship Id="rId_hyperlink_10742" Type="http://schemas.openxmlformats.org/officeDocument/2006/relationships/hyperlink" Target="http://&#1101;&#1083;&#1077;&#1082;&#1090;&#1088;&#1086;-&#1084;&#1072;&#1088;&#1082;&#1077;&#1090;.&#1088;&#1092;/product/127055/termoizluchatel-t-300vt-e27/" TargetMode="External"/><Relationship Id="rId_hyperlink_10743" Type="http://schemas.openxmlformats.org/officeDocument/2006/relationships/hyperlink" Target="http://&#1101;&#1083;&#1077;&#1082;&#1090;&#1088;&#1086;-&#1084;&#1072;&#1088;&#1082;&#1077;&#1090;.&#1088;&#1092;/product/232963/lampa-sirius-12v-05a-xenon-for-maglite/" TargetMode="External"/><Relationship Id="rId_hyperlink_10744" Type="http://schemas.openxmlformats.org/officeDocument/2006/relationships/hyperlink" Target="http://&#1101;&#1083;&#1077;&#1082;&#1090;&#1088;&#1086;-&#1084;&#1072;&#1088;&#1082;&#1077;&#1090;.&#1088;&#1092;/product/238906/lampa-dlya-fonarya-svecha-48v-05a/" TargetMode="External"/><Relationship Id="rId_hyperlink_10745" Type="http://schemas.openxmlformats.org/officeDocument/2006/relationships/hyperlink" Target="http://&#1101;&#1083;&#1077;&#1082;&#1090;&#1088;&#1086;-&#1084;&#1072;&#1088;&#1082;&#1077;&#1090;.&#1088;&#1092;/product/175176/lampa-dlya-fonarya-125v-mn-125-025-e-10/" TargetMode="External"/><Relationship Id="rId_hyperlink_10746" Type="http://schemas.openxmlformats.org/officeDocument/2006/relationships/hyperlink" Target="http://&#1101;&#1083;&#1077;&#1082;&#1090;&#1088;&#1086;-&#1084;&#1072;&#1088;&#1082;&#1077;&#1090;.&#1088;&#1092;/product/135856/lampa-dlya-fonarya-135v-mn-135-016-e-10/" TargetMode="External"/><Relationship Id="rId_hyperlink_10747" Type="http://schemas.openxmlformats.org/officeDocument/2006/relationships/hyperlink" Target="http://&#1101;&#1083;&#1077;&#1082;&#1090;&#1088;&#1086;-&#1084;&#1072;&#1088;&#1082;&#1077;&#1090;.&#1088;&#1092;/product/232955/lampa-dlya-fonarya-kosmos-accu-1555w-galogennaya-dlya-ap1000-ap1500s/" TargetMode="External"/><Relationship Id="rId_hyperlink_10748" Type="http://schemas.openxmlformats.org/officeDocument/2006/relationships/hyperlink" Target="http://&#1101;&#1083;&#1077;&#1082;&#1090;&#1088;&#1086;-&#1084;&#1072;&#1088;&#1082;&#1077;&#1090;.&#1088;&#1092;/product/125926/lampa-svetodiodnaya-zerkalnaya-e14-r39-4vt-3000k-220v-smartbuy/" TargetMode="External"/><Relationship Id="rId_hyperlink_10749" Type="http://schemas.openxmlformats.org/officeDocument/2006/relationships/hyperlink" Target="http://&#1101;&#1083;&#1077;&#1082;&#1090;&#1088;&#1086;-&#1084;&#1072;&#1088;&#1082;&#1077;&#1090;.&#1088;&#1092;/product/124333/lampa-svetodiodnaya-zerkalnaya-e14-r39-4vt-4000k-220v-smartbuy/" TargetMode="External"/><Relationship Id="rId_hyperlink_10750" Type="http://schemas.openxmlformats.org/officeDocument/2006/relationships/hyperlink" Target="http://&#1101;&#1083;&#1077;&#1082;&#1090;&#1088;&#1086;-&#1084;&#1072;&#1088;&#1082;&#1077;&#1090;.&#1088;&#1092;/product/169246/lampa-svetodiodnaya-zerkalnaya-e14-r39-4vt-6000k-220v-smartbuy/" TargetMode="External"/><Relationship Id="rId_hyperlink_10751" Type="http://schemas.openxmlformats.org/officeDocument/2006/relationships/hyperlink" Target="http://&#1101;&#1083;&#1077;&#1082;&#1090;&#1088;&#1086;-&#1084;&#1072;&#1088;&#1082;&#1077;&#1090;.&#1088;&#1092;/product/237505/lampa-svetodiodnaya-zerkalnaya-e14-r39-5vt-2700k-220v-feron/" TargetMode="External"/><Relationship Id="rId_hyperlink_10752" Type="http://schemas.openxmlformats.org/officeDocument/2006/relationships/hyperlink" Target="http://&#1101;&#1083;&#1077;&#1082;&#1090;&#1088;&#1086;-&#1084;&#1072;&#1088;&#1082;&#1077;&#1090;.&#1088;&#1092;/product/191720/lampa-svetodiodnaya-zerkalnaya-e14-r39-5vt-4000k-220v-feron/" TargetMode="External"/><Relationship Id="rId_hyperlink_10753" Type="http://schemas.openxmlformats.org/officeDocument/2006/relationships/hyperlink" Target="http://&#1101;&#1083;&#1077;&#1082;&#1090;&#1088;&#1086;-&#1084;&#1072;&#1088;&#1082;&#1077;&#1090;.&#1088;&#1092;/product/169811/lampa-svetodiodnaya-zerkalnaya-e14-r39-5vt-4500k-220v-general/" TargetMode="External"/><Relationship Id="rId_hyperlink_10754" Type="http://schemas.openxmlformats.org/officeDocument/2006/relationships/hyperlink" Target="http://&#1101;&#1083;&#1077;&#1082;&#1090;&#1088;&#1086;-&#1084;&#1072;&#1088;&#1082;&#1077;&#1090;.&#1088;&#1092;/product/144882/lampa-svetodiodnaya-zerkalnaya-e14-r50-5vt-2700k-220v-onlayt/" TargetMode="External"/><Relationship Id="rId_hyperlink_10755" Type="http://schemas.openxmlformats.org/officeDocument/2006/relationships/hyperlink" Target="http://&#1101;&#1083;&#1077;&#1082;&#1090;&#1088;&#1086;-&#1084;&#1072;&#1088;&#1082;&#1077;&#1090;.&#1088;&#1092;/product/137981/lampa-svetodiodnaya-zerkalnaya-e14-r50-5vt-4000k-220v-onlayt/" TargetMode="External"/><Relationship Id="rId_hyperlink_10756" Type="http://schemas.openxmlformats.org/officeDocument/2006/relationships/hyperlink" Target="http://&#1101;&#1083;&#1077;&#1082;&#1090;&#1088;&#1086;-&#1084;&#1072;&#1088;&#1082;&#1077;&#1090;.&#1088;&#1092;/product/144883/lampa-svetodiodnaya-zerkalnaya-e14-r50-5vt-6500k-220v-onlayt/" TargetMode="External"/><Relationship Id="rId_hyperlink_10757" Type="http://schemas.openxmlformats.org/officeDocument/2006/relationships/hyperlink" Target="http://&#1101;&#1083;&#1077;&#1082;&#1090;&#1088;&#1086;-&#1084;&#1072;&#1088;&#1082;&#1077;&#1090;.&#1088;&#1092;/product/184070/lampa-svetodiodnaya-zerkalnaya-e14-r50-6vt-3000k-220v-smartbuy/" TargetMode="External"/><Relationship Id="rId_hyperlink_10758" Type="http://schemas.openxmlformats.org/officeDocument/2006/relationships/hyperlink" Target="http://&#1101;&#1083;&#1077;&#1082;&#1090;&#1088;&#1086;-&#1084;&#1072;&#1088;&#1082;&#1077;&#1090;.&#1088;&#1092;/product/169247/lampa-svetodiodnaya-zerkalnaya-e14-r50-6vt-6000k-220v-smartbuy/" TargetMode="External"/><Relationship Id="rId_hyperlink_10759" Type="http://schemas.openxmlformats.org/officeDocument/2006/relationships/hyperlink" Target="http://&#1101;&#1083;&#1077;&#1082;&#1090;&#1088;&#1086;-&#1084;&#1072;&#1088;&#1082;&#1077;&#1090;.&#1088;&#1092;/product/131446/lampa-svetodiodnaya-zerkalnaya-e14-r50-7vt-2700k-220v-feron/" TargetMode="External"/><Relationship Id="rId_hyperlink_10760" Type="http://schemas.openxmlformats.org/officeDocument/2006/relationships/hyperlink" Target="http://&#1101;&#1083;&#1077;&#1082;&#1090;&#1088;&#1086;-&#1084;&#1072;&#1088;&#1082;&#1077;&#1090;.&#1088;&#1092;/product/129927/lampa-svetodiodnaya-zerkalnaya-e14-r50-7vt-4000k-220v-feron/" TargetMode="External"/><Relationship Id="rId_hyperlink_10761" Type="http://schemas.openxmlformats.org/officeDocument/2006/relationships/hyperlink" Target="http://&#1101;&#1083;&#1077;&#1082;&#1090;&#1088;&#1086;-&#1084;&#1072;&#1088;&#1082;&#1077;&#1090;.&#1088;&#1092;/product/169812/lampa-svetodiodnaya-zerkalnaya-e14-r50-7vt-4500k-220v-general/" TargetMode="External"/><Relationship Id="rId_hyperlink_10762" Type="http://schemas.openxmlformats.org/officeDocument/2006/relationships/hyperlink" Target="http://&#1101;&#1083;&#1077;&#1082;&#1090;&#1088;&#1086;-&#1084;&#1072;&#1088;&#1082;&#1077;&#1090;.&#1088;&#1092;/product/237473/lampa-svetodiodnaya-zerkalnaya-e14-r50-7vt-6400k-220v-feron/" TargetMode="External"/><Relationship Id="rId_hyperlink_10763" Type="http://schemas.openxmlformats.org/officeDocument/2006/relationships/hyperlink" Target="http://&#1101;&#1083;&#1077;&#1082;&#1090;&#1088;&#1086;-&#1084;&#1072;&#1088;&#1082;&#1077;&#1090;.&#1088;&#1092;/product/250879/lampa-svetodiodnaya-svecha-c37-e14-7w640lm-6500k-6k-110x37-matov-plastalyum-ic-2g-cz867007-vashe-siyatelstvo/" TargetMode="External"/><Relationship Id="rId_hyperlink_10764" Type="http://schemas.openxmlformats.org/officeDocument/2006/relationships/hyperlink" Target="http://&#1101;&#1083;&#1077;&#1082;&#1090;&#1088;&#1086;-&#1084;&#1072;&#1088;&#1082;&#1077;&#1090;.&#1088;&#1092;/product/148278/lampa-svetodiodnaya-svecha-e14-6vt-2700k-220v-onlayt/" TargetMode="External"/><Relationship Id="rId_hyperlink_10765" Type="http://schemas.openxmlformats.org/officeDocument/2006/relationships/hyperlink" Target="http://&#1101;&#1083;&#1077;&#1082;&#1090;&#1088;&#1086;-&#1084;&#1072;&#1088;&#1082;&#1077;&#1090;.&#1088;&#1092;/product/137984/lampa-svetodiodnaya-svecha-e14-6vt-4000k-220v-onlayt/" TargetMode="External"/><Relationship Id="rId_hyperlink_10766" Type="http://schemas.openxmlformats.org/officeDocument/2006/relationships/hyperlink" Target="http://&#1101;&#1083;&#1077;&#1082;&#1090;&#1088;&#1086;-&#1084;&#1072;&#1088;&#1082;&#1077;&#1090;.&#1088;&#1092;/product/159067/lampa-svetodiodnaya-svecha-e14-6vt-6500k-220v-onlayt/" TargetMode="External"/><Relationship Id="rId_hyperlink_10767" Type="http://schemas.openxmlformats.org/officeDocument/2006/relationships/hyperlink" Target="http://&#1101;&#1083;&#1077;&#1082;&#1090;&#1088;&#1086;-&#1084;&#1072;&#1088;&#1082;&#1077;&#1090;.&#1088;&#1092;/product/138237/lampa-svetodiodnaya-svecha-e14-7vt-2700k-220v-feron/" TargetMode="External"/><Relationship Id="rId_hyperlink_10768" Type="http://schemas.openxmlformats.org/officeDocument/2006/relationships/hyperlink" Target="http://&#1101;&#1083;&#1077;&#1082;&#1090;&#1088;&#1086;-&#1084;&#1072;&#1088;&#1082;&#1077;&#1090;.&#1088;&#1092;/product/167719/lampa-svetodiodnaya-svecha-e14-7vt-2700k-220v-general/" TargetMode="External"/><Relationship Id="rId_hyperlink_10769" Type="http://schemas.openxmlformats.org/officeDocument/2006/relationships/hyperlink" Target="http://&#1101;&#1083;&#1077;&#1082;&#1090;&#1088;&#1086;-&#1084;&#1072;&#1088;&#1082;&#1077;&#1090;.&#1088;&#1092;/product/184064/lampa-svetodiodnaya-svecha-e14-7vt-3000k-220v-smartbuy/" TargetMode="External"/><Relationship Id="rId_hyperlink_10770" Type="http://schemas.openxmlformats.org/officeDocument/2006/relationships/hyperlink" Target="http://&#1101;&#1083;&#1077;&#1082;&#1090;&#1088;&#1086;-&#1084;&#1072;&#1088;&#1082;&#1077;&#1090;.&#1088;&#1092;/product/169819/lampa-svetodiodnaya-svecha-e14-7vt-4500k-220v-general/" TargetMode="External"/><Relationship Id="rId_hyperlink_10771" Type="http://schemas.openxmlformats.org/officeDocument/2006/relationships/hyperlink" Target="http://&#1101;&#1083;&#1077;&#1082;&#1090;&#1088;&#1086;-&#1084;&#1072;&#1088;&#1082;&#1077;&#1090;.&#1088;&#1092;/product/220957/lampa-svetodiodnaya-svecha-e14-7vt-6400k-220v-feron/" TargetMode="External"/><Relationship Id="rId_hyperlink_10772" Type="http://schemas.openxmlformats.org/officeDocument/2006/relationships/hyperlink" Target="http://&#1101;&#1083;&#1077;&#1082;&#1090;&#1088;&#1086;-&#1084;&#1072;&#1088;&#1082;&#1077;&#1090;.&#1088;&#1092;/product/237227/lampa-svetodiodnaya-svecha-e14-7vt-6500k-220v-general/" TargetMode="External"/><Relationship Id="rId_hyperlink_10773" Type="http://schemas.openxmlformats.org/officeDocument/2006/relationships/hyperlink" Target="http://&#1101;&#1083;&#1077;&#1082;&#1090;&#1088;&#1086;-&#1084;&#1072;&#1088;&#1082;&#1077;&#1090;.&#1088;&#1092;/product/144890/lampa-svetodiodnaya-svecha-e14-8vt-2700k-220v-onlayt/" TargetMode="External"/><Relationship Id="rId_hyperlink_10774" Type="http://schemas.openxmlformats.org/officeDocument/2006/relationships/hyperlink" Target="http://&#1101;&#1083;&#1077;&#1082;&#1090;&#1088;&#1086;-&#1084;&#1072;&#1088;&#1082;&#1077;&#1090;.&#1088;&#1092;/product/167495/lampa-svetodiodnaya-svecha-e14-8vt-4000k-220v-onlayt/" TargetMode="External"/><Relationship Id="rId_hyperlink_10775" Type="http://schemas.openxmlformats.org/officeDocument/2006/relationships/hyperlink" Target="http://&#1101;&#1083;&#1077;&#1082;&#1090;&#1088;&#1086;-&#1084;&#1072;&#1088;&#1082;&#1077;&#1090;.&#1088;&#1092;/product/183498/lampa-svetodiodnaya-svecha-e14-95vt-3000k-220v-smartbuy/" TargetMode="External"/><Relationship Id="rId_hyperlink_10776" Type="http://schemas.openxmlformats.org/officeDocument/2006/relationships/hyperlink" Target="http://&#1101;&#1083;&#1077;&#1082;&#1090;&#1088;&#1086;-&#1084;&#1072;&#1088;&#1082;&#1077;&#1090;.&#1088;&#1092;/product/243485/lampa-svetodiodnaya-svecha-e14-9vt-2700k-220v-feron/" TargetMode="External"/><Relationship Id="rId_hyperlink_10777" Type="http://schemas.openxmlformats.org/officeDocument/2006/relationships/hyperlink" Target="http://&#1101;&#1083;&#1077;&#1082;&#1090;&#1088;&#1086;-&#1084;&#1072;&#1088;&#1082;&#1077;&#1090;.&#1088;&#1092;/product/243487/lampa-svetodiodnaya-svecha-e14-9vt-4000k-220v-feron/" TargetMode="External"/><Relationship Id="rId_hyperlink_10778" Type="http://schemas.openxmlformats.org/officeDocument/2006/relationships/hyperlink" Target="http://&#1101;&#1083;&#1077;&#1082;&#1090;&#1088;&#1086;-&#1084;&#1072;&#1088;&#1082;&#1077;&#1090;.&#1088;&#1092;/product/243486/lampa-svetodiodnaya-svecha-e14-9vt-6400k-220v-feron/" TargetMode="External"/><Relationship Id="rId_hyperlink_10779" Type="http://schemas.openxmlformats.org/officeDocument/2006/relationships/hyperlink" Target="http://&#1101;&#1083;&#1077;&#1082;&#1090;&#1088;&#1086;-&#1084;&#1072;&#1088;&#1082;&#1077;&#1090;.&#1088;&#1092;/product/226001/lampa-svetodiodnaya-svecha-e14-10vt-2700k-220v-general/" TargetMode="External"/><Relationship Id="rId_hyperlink_10780" Type="http://schemas.openxmlformats.org/officeDocument/2006/relationships/hyperlink" Target="http://&#1101;&#1083;&#1077;&#1082;&#1090;&#1088;&#1086;-&#1084;&#1072;&#1088;&#1082;&#1077;&#1090;.&#1088;&#1092;/product/239947/lampa-svetodiodnaya-svecha-e14-10vt-3000k-220v-sputnik/" TargetMode="External"/><Relationship Id="rId_hyperlink_10781" Type="http://schemas.openxmlformats.org/officeDocument/2006/relationships/hyperlink" Target="http://&#1101;&#1083;&#1077;&#1082;&#1090;&#1088;&#1086;-&#1084;&#1072;&#1088;&#1082;&#1077;&#1090;.&#1088;&#1092;/product/125310/lampa-svetodiodnaya-svecha-e14-10vt-4000k-220v-onlayt/" TargetMode="External"/><Relationship Id="rId_hyperlink_10782" Type="http://schemas.openxmlformats.org/officeDocument/2006/relationships/hyperlink" Target="http://&#1101;&#1083;&#1077;&#1082;&#1090;&#1088;&#1086;-&#1084;&#1072;&#1088;&#1082;&#1077;&#1090;.&#1088;&#1092;/product/234040/lampa-svetodiodnaya-svecha-e14-10vt-4000k-220v-farlayt/" TargetMode="External"/><Relationship Id="rId_hyperlink_10783" Type="http://schemas.openxmlformats.org/officeDocument/2006/relationships/hyperlink" Target="http://&#1101;&#1083;&#1077;&#1082;&#1090;&#1088;&#1086;-&#1084;&#1072;&#1088;&#1082;&#1077;&#1090;.&#1088;&#1092;/product/169817/lampa-svetodiodnaya-svecha-e14-10vt-4500k-220v-general/" TargetMode="External"/><Relationship Id="rId_hyperlink_10784" Type="http://schemas.openxmlformats.org/officeDocument/2006/relationships/hyperlink" Target="http://&#1101;&#1083;&#1077;&#1082;&#1090;&#1088;&#1086;-&#1084;&#1072;&#1088;&#1082;&#1077;&#1090;.&#1088;&#1092;/product/239949/lampa-svetodiodnaya-svecha-e14-10vt-6000k-220v-sputnik/" TargetMode="External"/><Relationship Id="rId_hyperlink_10785" Type="http://schemas.openxmlformats.org/officeDocument/2006/relationships/hyperlink" Target="http://&#1101;&#1083;&#1077;&#1082;&#1090;&#1088;&#1086;-&#1084;&#1072;&#1088;&#1082;&#1077;&#1090;.&#1088;&#1092;/product/242883/lampa-svetodiodnaya-svecha-e14-11vt-4000k-220v-feron/" TargetMode="External"/><Relationship Id="rId_hyperlink_10786" Type="http://schemas.openxmlformats.org/officeDocument/2006/relationships/hyperlink" Target="http://&#1101;&#1083;&#1077;&#1082;&#1090;&#1088;&#1086;-&#1084;&#1072;&#1088;&#1082;&#1077;&#1090;.&#1088;&#1092;/product/241266/lampa-svetodiodnaya-svecha-e14-11vt-6400k-220v-feron/" TargetMode="External"/><Relationship Id="rId_hyperlink_10787" Type="http://schemas.openxmlformats.org/officeDocument/2006/relationships/hyperlink" Target="http://&#1101;&#1083;&#1077;&#1082;&#1090;&#1088;&#1086;-&#1084;&#1072;&#1088;&#1082;&#1077;&#1090;.&#1088;&#1092;/product/241268/lampa-svetodiodnaya-svecha-e14-13vt-2700k-220v-feron/" TargetMode="External"/><Relationship Id="rId_hyperlink_10788" Type="http://schemas.openxmlformats.org/officeDocument/2006/relationships/hyperlink" Target="http://&#1101;&#1083;&#1077;&#1082;&#1090;&#1088;&#1086;-&#1084;&#1072;&#1088;&#1082;&#1077;&#1090;.&#1088;&#1092;/product/241269/lampa-svetodiodnaya-svecha-e14-13vt-4000k-220v-feron/" TargetMode="External"/><Relationship Id="rId_hyperlink_10789" Type="http://schemas.openxmlformats.org/officeDocument/2006/relationships/hyperlink" Target="http://&#1101;&#1083;&#1077;&#1082;&#1090;&#1088;&#1086;-&#1084;&#1072;&#1088;&#1082;&#1077;&#1090;.&#1088;&#1092;/product/241267/lampa-svetodiodnaya-svecha-e14-13vt-6400k-220v-feron/" TargetMode="External"/><Relationship Id="rId_hyperlink_10790" Type="http://schemas.openxmlformats.org/officeDocument/2006/relationships/hyperlink" Target="http://&#1101;&#1083;&#1077;&#1082;&#1090;&#1088;&#1086;-&#1084;&#1072;&#1088;&#1082;&#1077;&#1090;.&#1088;&#1092;/product/246323/lampa-svetodiodnaya-svecha-e27-9vt-4000k-220v-feron/" TargetMode="External"/><Relationship Id="rId_hyperlink_10791" Type="http://schemas.openxmlformats.org/officeDocument/2006/relationships/hyperlink" Target="http://&#1101;&#1083;&#1077;&#1082;&#1090;&#1088;&#1086;-&#1084;&#1072;&#1088;&#1082;&#1077;&#1090;.&#1088;&#1092;/product/143455/lampa-svetodiodnaya-svecha-na-vetru-e14-5vt-3000k-220v-smartbuy/" TargetMode="External"/><Relationship Id="rId_hyperlink_10792" Type="http://schemas.openxmlformats.org/officeDocument/2006/relationships/hyperlink" Target="http://&#1101;&#1083;&#1077;&#1082;&#1090;&#1088;&#1086;-&#1084;&#1072;&#1088;&#1082;&#1077;&#1090;.&#1088;&#1092;/product/242445/lampa-svetodiodnaya-svecha-na-vetru-e14-13vt-6400k-220v-feron/" TargetMode="External"/><Relationship Id="rId_hyperlink_10793" Type="http://schemas.openxmlformats.org/officeDocument/2006/relationships/hyperlink" Target="http://&#1101;&#1083;&#1077;&#1082;&#1090;&#1088;&#1086;-&#1084;&#1072;&#1088;&#1082;&#1077;&#1090;.&#1088;&#1092;/product/236415/lampa-svetodiodnaya-svecha-na-vetru-prozrachnaya-e14-8vt-6000k-220v-smartbuy-filament/" TargetMode="External"/><Relationship Id="rId_hyperlink_10794" Type="http://schemas.openxmlformats.org/officeDocument/2006/relationships/hyperlink" Target="http://&#1101;&#1083;&#1077;&#1082;&#1090;&#1088;&#1086;-&#1084;&#1072;&#1088;&#1082;&#1077;&#1090;.&#1088;&#1092;/product/236412/lampa-svetodiodnaya-svecha-prozrachnaya-e14-8vt-6000k-220v-smartbuy-filament/" TargetMode="External"/><Relationship Id="rId_hyperlink_10795" Type="http://schemas.openxmlformats.org/officeDocument/2006/relationships/hyperlink" Target="http://&#1101;&#1083;&#1077;&#1082;&#1090;&#1088;&#1086;-&#1084;&#1072;&#1088;&#1082;&#1077;&#1090;.&#1088;&#1092;/product/239467/lampa-svetodiodnaya-svecha-prozrachnaya-e14-12vt-6500k-220v-general-filament/" TargetMode="External"/><Relationship Id="rId_hyperlink_10796" Type="http://schemas.openxmlformats.org/officeDocument/2006/relationships/hyperlink" Target="http://&#1101;&#1083;&#1077;&#1082;&#1090;&#1088;&#1086;-&#1084;&#1072;&#1088;&#1082;&#1077;&#1090;.&#1088;&#1092;/product/137897/lampa-svetodiodnaya-shar-e14-65vt-3000k-220v-camelion/" TargetMode="External"/><Relationship Id="rId_hyperlink_10797" Type="http://schemas.openxmlformats.org/officeDocument/2006/relationships/hyperlink" Target="http://&#1101;&#1083;&#1077;&#1082;&#1090;&#1088;&#1086;-&#1084;&#1072;&#1088;&#1082;&#1077;&#1090;.&#1088;&#1092;/product/137982/lampa-svetodiodnaya-shar-e14-6vt-4000k-220v-onlayt/" TargetMode="External"/><Relationship Id="rId_hyperlink_10798" Type="http://schemas.openxmlformats.org/officeDocument/2006/relationships/hyperlink" Target="http://&#1101;&#1083;&#1077;&#1082;&#1090;&#1088;&#1086;-&#1084;&#1072;&#1088;&#1082;&#1077;&#1090;.&#1088;&#1092;/product/243489/lampa-svetodiodnaya-shar-e14-7vt-2700k-220v-feron/" TargetMode="External"/><Relationship Id="rId_hyperlink_10799" Type="http://schemas.openxmlformats.org/officeDocument/2006/relationships/hyperlink" Target="http://&#1101;&#1083;&#1077;&#1082;&#1090;&#1088;&#1086;-&#1084;&#1072;&#1088;&#1082;&#1077;&#1090;.&#1088;&#1092;/product/169774/lampa-svetodiodnaya-shar-e14-7vt-2700k-220v-general/" TargetMode="External"/><Relationship Id="rId_hyperlink_10800" Type="http://schemas.openxmlformats.org/officeDocument/2006/relationships/hyperlink" Target="http://&#1101;&#1083;&#1077;&#1082;&#1090;&#1088;&#1086;-&#1084;&#1072;&#1088;&#1082;&#1077;&#1090;.&#1088;&#1092;/product/243488/lampa-svetodiodnaya-shar-e14-7vt-4000k-220v-feron/" TargetMode="External"/><Relationship Id="rId_hyperlink_10801" Type="http://schemas.openxmlformats.org/officeDocument/2006/relationships/hyperlink" Target="http://&#1101;&#1083;&#1077;&#1082;&#1090;&#1088;&#1086;-&#1084;&#1072;&#1088;&#1082;&#1077;&#1090;.&#1088;&#1092;/product/126479/lampa-svetodiodnaya-shar-e14-7vt-4000k-220v-smartbuy/" TargetMode="External"/><Relationship Id="rId_hyperlink_10802" Type="http://schemas.openxmlformats.org/officeDocument/2006/relationships/hyperlink" Target="http://&#1101;&#1083;&#1077;&#1082;&#1090;&#1088;&#1086;-&#1084;&#1072;&#1088;&#1082;&#1077;&#1090;.&#1088;&#1092;/product/217400/lampa-svetodiodnaya-shar-e14-7vt-4500k-220v-general/" TargetMode="External"/><Relationship Id="rId_hyperlink_10803" Type="http://schemas.openxmlformats.org/officeDocument/2006/relationships/hyperlink" Target="http://&#1101;&#1083;&#1077;&#1082;&#1090;&#1088;&#1086;-&#1084;&#1072;&#1088;&#1082;&#1077;&#1090;.&#1088;&#1092;/product/241270/lampa-svetodiodnaya-shar-e14-7vt-6400k-220v-feron/" TargetMode="External"/><Relationship Id="rId_hyperlink_10804" Type="http://schemas.openxmlformats.org/officeDocument/2006/relationships/hyperlink" Target="http://&#1101;&#1083;&#1077;&#1082;&#1090;&#1088;&#1086;-&#1084;&#1072;&#1088;&#1082;&#1077;&#1090;.&#1088;&#1092;/product/167454/lampa-svetodiodnaya-shar-e14-85vt-3000k-220v-smartbuy/" TargetMode="External"/><Relationship Id="rId_hyperlink_10805" Type="http://schemas.openxmlformats.org/officeDocument/2006/relationships/hyperlink" Target="http://&#1101;&#1083;&#1077;&#1082;&#1090;&#1088;&#1086;-&#1084;&#1072;&#1088;&#1082;&#1077;&#1090;.&#1088;&#1092;/product/152023/lampa-svetodiodnaya-shar-e14-8vt-2700k-220v-onlayt/" TargetMode="External"/><Relationship Id="rId_hyperlink_10806" Type="http://schemas.openxmlformats.org/officeDocument/2006/relationships/hyperlink" Target="http://&#1101;&#1083;&#1077;&#1082;&#1090;&#1088;&#1086;-&#1084;&#1072;&#1088;&#1082;&#1077;&#1090;.&#1088;&#1092;/product/152020/lampa-svetodiodnaya-shar-e14-8vt-4000k-220v-onlayt/" TargetMode="External"/><Relationship Id="rId_hyperlink_10807" Type="http://schemas.openxmlformats.org/officeDocument/2006/relationships/hyperlink" Target="http://&#1101;&#1083;&#1077;&#1082;&#1090;&#1088;&#1086;-&#1084;&#1072;&#1088;&#1082;&#1077;&#1090;.&#1088;&#1092;/product/125925/lampa-svetodiodnaya-shar-e14-95vt-3000k-220v-smartbuy/" TargetMode="External"/><Relationship Id="rId_hyperlink_10808" Type="http://schemas.openxmlformats.org/officeDocument/2006/relationships/hyperlink" Target="http://&#1101;&#1083;&#1077;&#1082;&#1090;&#1088;&#1086;-&#1084;&#1072;&#1088;&#1082;&#1077;&#1090;.&#1088;&#1092;/product/158711/lampa-svetodiodnaya-shar-e14-95vt-6000k-220v-smartbuy/" TargetMode="External"/><Relationship Id="rId_hyperlink_10809" Type="http://schemas.openxmlformats.org/officeDocument/2006/relationships/hyperlink" Target="http://&#1101;&#1083;&#1077;&#1082;&#1090;&#1088;&#1086;-&#1084;&#1072;&#1088;&#1082;&#1077;&#1090;.&#1088;&#1092;/product/241487/lampa-svetodiodnaya-shar-e14-9vt-4000k-220v-feron/" TargetMode="External"/><Relationship Id="rId_hyperlink_10810" Type="http://schemas.openxmlformats.org/officeDocument/2006/relationships/hyperlink" Target="http://&#1101;&#1083;&#1077;&#1082;&#1090;&#1088;&#1086;-&#1084;&#1072;&#1088;&#1082;&#1077;&#1090;.&#1088;&#1092;/product/224832/lampa-svetodiodnaya-shar-e14-10vt-2700k-220v-general/" TargetMode="External"/><Relationship Id="rId_hyperlink_10811" Type="http://schemas.openxmlformats.org/officeDocument/2006/relationships/hyperlink" Target="http://&#1101;&#1083;&#1077;&#1082;&#1090;&#1088;&#1086;-&#1084;&#1072;&#1088;&#1082;&#1077;&#1090;.&#1088;&#1092;/product/125313/lampa-svetodiodnaya-shar-e14-10vt-4000k-220v-onlayt/" TargetMode="External"/><Relationship Id="rId_hyperlink_10812" Type="http://schemas.openxmlformats.org/officeDocument/2006/relationships/hyperlink" Target="http://&#1101;&#1083;&#1077;&#1082;&#1090;&#1088;&#1086;-&#1084;&#1072;&#1088;&#1082;&#1077;&#1090;.&#1088;&#1092;/product/224228/lampa-svetodiodnaya-shar-e14-10vt-6500k-220v-general/" TargetMode="External"/><Relationship Id="rId_hyperlink_10813" Type="http://schemas.openxmlformats.org/officeDocument/2006/relationships/hyperlink" Target="http://&#1101;&#1083;&#1077;&#1082;&#1090;&#1088;&#1086;-&#1084;&#1072;&#1088;&#1082;&#1077;&#1090;.&#1088;&#1092;/product/241271/lampa-svetodiodnaya-shar-e14-11vt-6400k-220v-feron/" TargetMode="External"/><Relationship Id="rId_hyperlink_10814" Type="http://schemas.openxmlformats.org/officeDocument/2006/relationships/hyperlink" Target="http://&#1101;&#1083;&#1077;&#1082;&#1090;&#1088;&#1086;-&#1084;&#1072;&#1088;&#1082;&#1077;&#1090;.&#1088;&#1092;/product/237115/lampa-svetodiodnaya-shar-e14-12vt-3000k-220v-smartbuy/" TargetMode="External"/><Relationship Id="rId_hyperlink_10815" Type="http://schemas.openxmlformats.org/officeDocument/2006/relationships/hyperlink" Target="http://&#1101;&#1083;&#1077;&#1082;&#1090;&#1088;&#1086;-&#1084;&#1072;&#1088;&#1082;&#1077;&#1090;.&#1088;&#1092;/product/239941/lampa-svetodiodnaya-shar-e14-12vt-4000k-220v-sputnik/" TargetMode="External"/><Relationship Id="rId_hyperlink_10816" Type="http://schemas.openxmlformats.org/officeDocument/2006/relationships/hyperlink" Target="http://&#1101;&#1083;&#1077;&#1082;&#1090;&#1088;&#1086;-&#1084;&#1072;&#1088;&#1082;&#1077;&#1090;.&#1088;&#1092;/product/229174/lampa-svetodiodnaya-shar-e14-12vt-4500k-220v-general/" TargetMode="External"/><Relationship Id="rId_hyperlink_10817" Type="http://schemas.openxmlformats.org/officeDocument/2006/relationships/hyperlink" Target="http://&#1101;&#1083;&#1077;&#1082;&#1090;&#1088;&#1086;-&#1084;&#1072;&#1088;&#1082;&#1077;&#1090;.&#1088;&#1092;/product/229175/lampa-svetodiodnaya-shar-e14-12vt-6500k-220v-general/" TargetMode="External"/><Relationship Id="rId_hyperlink_10818" Type="http://schemas.openxmlformats.org/officeDocument/2006/relationships/hyperlink" Target="http://&#1101;&#1083;&#1077;&#1082;&#1090;&#1088;&#1086;-&#1084;&#1072;&#1088;&#1082;&#1077;&#1090;.&#1088;&#1092;/product/241274/lampa-svetodiodnaya-shar-e14-13vt-2700k-220v-feron/" TargetMode="External"/><Relationship Id="rId_hyperlink_10819" Type="http://schemas.openxmlformats.org/officeDocument/2006/relationships/hyperlink" Target="http://&#1101;&#1083;&#1077;&#1082;&#1090;&#1088;&#1086;-&#1084;&#1072;&#1088;&#1082;&#1077;&#1090;.&#1088;&#1092;/product/241273/lampa-svetodiodnaya-shar-e14-13vt-4000k-220v-feron/" TargetMode="External"/><Relationship Id="rId_hyperlink_10820" Type="http://schemas.openxmlformats.org/officeDocument/2006/relationships/hyperlink" Target="http://&#1101;&#1083;&#1077;&#1082;&#1090;&#1088;&#1086;-&#1084;&#1072;&#1088;&#1082;&#1077;&#1090;.&#1088;&#1092;/product/241272/lampa-svetodiodnaya-shar-e14-13vt-6400k-220v-feron/" TargetMode="External"/><Relationship Id="rId_hyperlink_10821" Type="http://schemas.openxmlformats.org/officeDocument/2006/relationships/hyperlink" Target="http://&#1101;&#1083;&#1077;&#1082;&#1090;&#1088;&#1086;-&#1084;&#1072;&#1088;&#1082;&#1077;&#1090;.&#1088;&#1092;/product/241277/lampa-svetodiodnaya-a60-e27-7vt-2700k-220v-feron/" TargetMode="External"/><Relationship Id="rId_hyperlink_10822" Type="http://schemas.openxmlformats.org/officeDocument/2006/relationships/hyperlink" Target="http://&#1101;&#1083;&#1077;&#1082;&#1090;&#1088;&#1086;-&#1084;&#1072;&#1088;&#1082;&#1077;&#1090;.&#1088;&#1092;/product/174342/lampa-svetodiodnaya-a60-e27-7vt-2700k-220v-onlayt/" TargetMode="External"/><Relationship Id="rId_hyperlink_10823" Type="http://schemas.openxmlformats.org/officeDocument/2006/relationships/hyperlink" Target="http://&#1101;&#1083;&#1077;&#1082;&#1090;&#1088;&#1086;-&#1084;&#1072;&#1088;&#1082;&#1077;&#1090;.&#1088;&#1092;/product/241276/lampa-svetodiodnaya-a60-e27-7vt-4000k-220v-feron/" TargetMode="External"/><Relationship Id="rId_hyperlink_10824" Type="http://schemas.openxmlformats.org/officeDocument/2006/relationships/hyperlink" Target="http://&#1101;&#1083;&#1077;&#1082;&#1090;&#1088;&#1086;-&#1084;&#1072;&#1088;&#1082;&#1077;&#1090;.&#1088;&#1092;/product/137985/lampa-svetodiodnaya-a60-e27-7vt-4000k-220v-onlayt/" TargetMode="External"/><Relationship Id="rId_hyperlink_10825" Type="http://schemas.openxmlformats.org/officeDocument/2006/relationships/hyperlink" Target="http://&#1101;&#1083;&#1077;&#1082;&#1090;&#1088;&#1086;-&#1084;&#1072;&#1088;&#1082;&#1077;&#1090;.&#1088;&#1092;/product/138211/lampa-svetodiodnaya-a60-e27-7vt-4000k-220v-ekosvet/" TargetMode="External"/><Relationship Id="rId_hyperlink_10826" Type="http://schemas.openxmlformats.org/officeDocument/2006/relationships/hyperlink" Target="http://&#1101;&#1083;&#1077;&#1082;&#1090;&#1088;&#1086;-&#1084;&#1072;&#1088;&#1082;&#1077;&#1090;.&#1088;&#1092;/product/241275/lampa-svetodiodnaya-a60-e27-7vt-6400k-220v-feron/" TargetMode="External"/><Relationship Id="rId_hyperlink_10827" Type="http://schemas.openxmlformats.org/officeDocument/2006/relationships/hyperlink" Target="http://&#1101;&#1083;&#1077;&#1082;&#1090;&#1088;&#1086;-&#1084;&#1072;&#1088;&#1082;&#1077;&#1090;.&#1088;&#1092;/product/184061/lampa-svetodiodnaya-a60-e27-9vt-3000k-220v-smartbuy/" TargetMode="External"/><Relationship Id="rId_hyperlink_10828" Type="http://schemas.openxmlformats.org/officeDocument/2006/relationships/hyperlink" Target="http://&#1101;&#1083;&#1077;&#1082;&#1090;&#1088;&#1086;-&#1084;&#1072;&#1088;&#1082;&#1077;&#1090;.&#1088;&#1092;/product/241280/lampa-svetodiodnaya-a60-e27-10vt-2700k-220v-feron/" TargetMode="External"/><Relationship Id="rId_hyperlink_10829" Type="http://schemas.openxmlformats.org/officeDocument/2006/relationships/hyperlink" Target="http://&#1101;&#1083;&#1077;&#1082;&#1090;&#1088;&#1086;-&#1084;&#1072;&#1088;&#1082;&#1077;&#1090;.&#1088;&#1092;/product/174343/lampa-svetodiodnaya-a60-e27-10vt-2700k-220v-onlayt/" TargetMode="External"/><Relationship Id="rId_hyperlink_10830" Type="http://schemas.openxmlformats.org/officeDocument/2006/relationships/hyperlink" Target="http://&#1101;&#1083;&#1077;&#1082;&#1090;&#1088;&#1086;-&#1084;&#1072;&#1088;&#1082;&#1077;&#1090;.&#1088;&#1092;/product/241279/lampa-svetodiodnaya-a60-e27-10vt-4000k-220v-feron/" TargetMode="External"/><Relationship Id="rId_hyperlink_10831" Type="http://schemas.openxmlformats.org/officeDocument/2006/relationships/hyperlink" Target="http://&#1101;&#1083;&#1077;&#1082;&#1090;&#1088;&#1086;-&#1084;&#1072;&#1088;&#1082;&#1077;&#1090;.&#1088;&#1092;/product/129392/lampa-svetodiodnaya-a60-e27-10vt-4000k-220v-onlayt/" TargetMode="External"/><Relationship Id="rId_hyperlink_10832" Type="http://schemas.openxmlformats.org/officeDocument/2006/relationships/hyperlink" Target="http://&#1101;&#1083;&#1077;&#1082;&#1090;&#1088;&#1086;-&#1084;&#1072;&#1088;&#1082;&#1077;&#1090;.&#1088;&#1092;/product/241278/lampa-svetodiodnaya-a60-e27-10vt-6400k-220v-feron/" TargetMode="External"/><Relationship Id="rId_hyperlink_10833" Type="http://schemas.openxmlformats.org/officeDocument/2006/relationships/hyperlink" Target="http://&#1101;&#1083;&#1077;&#1082;&#1090;&#1088;&#1086;-&#1084;&#1072;&#1088;&#1082;&#1077;&#1090;.&#1088;&#1092;/product/245371/lampa-svetodiodnaya-a60-e27-10vt-6500k-220v-onlayt/" TargetMode="External"/><Relationship Id="rId_hyperlink_10834" Type="http://schemas.openxmlformats.org/officeDocument/2006/relationships/hyperlink" Target="http://&#1101;&#1083;&#1077;&#1082;&#1090;&#1088;&#1086;-&#1084;&#1072;&#1088;&#1082;&#1077;&#1090;.&#1088;&#1092;/product/184062/lampa-svetodiodnaya-a60-e27-11vt-3000k-220v-smartbuy/" TargetMode="External"/><Relationship Id="rId_hyperlink_10835" Type="http://schemas.openxmlformats.org/officeDocument/2006/relationships/hyperlink" Target="http://&#1101;&#1083;&#1077;&#1082;&#1090;&#1088;&#1086;-&#1084;&#1072;&#1088;&#1082;&#1077;&#1090;.&#1088;&#1092;/product/169813/lampa-svetodiodnaya-a60-e27-11vt-4500k-220v-general/" TargetMode="External"/><Relationship Id="rId_hyperlink_10836" Type="http://schemas.openxmlformats.org/officeDocument/2006/relationships/hyperlink" Target="http://&#1101;&#1083;&#1077;&#1082;&#1090;&#1088;&#1086;-&#1084;&#1072;&#1088;&#1082;&#1077;&#1090;.&#1088;&#1092;/product/230964/lampa-svetodiodnaya-a60-e27-11vt-6500k-220v-farlayt/" TargetMode="External"/><Relationship Id="rId_hyperlink_10837" Type="http://schemas.openxmlformats.org/officeDocument/2006/relationships/hyperlink" Target="http://&#1101;&#1083;&#1077;&#1082;&#1090;&#1088;&#1086;-&#1084;&#1072;&#1088;&#1082;&#1077;&#1090;.&#1088;&#1092;/product/241281/lampa-svetodiodnaya-a60-e27-12vt-2700k-220v-feron/" TargetMode="External"/><Relationship Id="rId_hyperlink_10838" Type="http://schemas.openxmlformats.org/officeDocument/2006/relationships/hyperlink" Target="http://&#1101;&#1083;&#1077;&#1082;&#1090;&#1088;&#1086;-&#1084;&#1072;&#1088;&#1082;&#1077;&#1090;.&#1088;&#1092;/product/174344/lampa-svetodiodnaya-a60-e27-12vt-2700k-220v-onlayt/" TargetMode="External"/><Relationship Id="rId_hyperlink_10839" Type="http://schemas.openxmlformats.org/officeDocument/2006/relationships/hyperlink" Target="http://&#1101;&#1083;&#1077;&#1082;&#1090;&#1088;&#1086;-&#1084;&#1072;&#1088;&#1082;&#1077;&#1090;.&#1088;&#1092;/product/241282/lampa-svetodiodnaya-a60-e27-12vt-4000k-220v-feron/" TargetMode="External"/><Relationship Id="rId_hyperlink_10840" Type="http://schemas.openxmlformats.org/officeDocument/2006/relationships/hyperlink" Target="http://&#1101;&#1083;&#1077;&#1082;&#1090;&#1088;&#1086;-&#1084;&#1072;&#1088;&#1082;&#1077;&#1090;.&#1088;&#1092;/product/137986/lampa-svetodiodnaya-a60-e27-12vt-4000k-220v-onlayt/" TargetMode="External"/><Relationship Id="rId_hyperlink_10841" Type="http://schemas.openxmlformats.org/officeDocument/2006/relationships/hyperlink" Target="http://&#1101;&#1083;&#1077;&#1082;&#1090;&#1088;&#1086;-&#1084;&#1072;&#1088;&#1082;&#1077;&#1090;.&#1088;&#1092;/product/241283/lampa-svetodiodnaya-a60-e27-12vt-6400k-220v-feron/" TargetMode="External"/><Relationship Id="rId_hyperlink_10842" Type="http://schemas.openxmlformats.org/officeDocument/2006/relationships/hyperlink" Target="http://&#1101;&#1083;&#1077;&#1082;&#1090;&#1088;&#1086;-&#1084;&#1072;&#1088;&#1082;&#1077;&#1090;.&#1088;&#1092;/product/245372/lampa-svetodiodnaya-a60-e27-12vt-6500k-220v-onlayt/" TargetMode="External"/><Relationship Id="rId_hyperlink_10843" Type="http://schemas.openxmlformats.org/officeDocument/2006/relationships/hyperlink" Target="http://&#1101;&#1083;&#1077;&#1082;&#1090;&#1088;&#1086;-&#1084;&#1072;&#1088;&#1082;&#1077;&#1090;.&#1088;&#1092;/product/241286/lampa-svetodiodnaya-a60-e27-15vt-2700k-220v-feron/" TargetMode="External"/><Relationship Id="rId_hyperlink_10844" Type="http://schemas.openxmlformats.org/officeDocument/2006/relationships/hyperlink" Target="http://&#1101;&#1083;&#1077;&#1082;&#1090;&#1088;&#1086;-&#1084;&#1072;&#1088;&#1082;&#1077;&#1090;.&#1088;&#1092;/product/144887/lampa-svetodiodnaya-a60-e27-15vt-2700k-220v-onlayt/" TargetMode="External"/><Relationship Id="rId_hyperlink_10845" Type="http://schemas.openxmlformats.org/officeDocument/2006/relationships/hyperlink" Target="http://&#1101;&#1083;&#1077;&#1082;&#1090;&#1088;&#1086;-&#1084;&#1072;&#1088;&#1082;&#1077;&#1090;.&#1088;&#1092;/product/126464/lampa-svetodiodnaya-a60-e27-15vt-3000k-220v-smartbuy/" TargetMode="External"/><Relationship Id="rId_hyperlink_10846" Type="http://schemas.openxmlformats.org/officeDocument/2006/relationships/hyperlink" Target="http://&#1101;&#1083;&#1077;&#1082;&#1090;&#1088;&#1086;-&#1084;&#1072;&#1088;&#1082;&#1077;&#1090;.&#1088;&#1092;/product/241285/lampa-svetodiodnaya-a60-e27-15vt-4000k-220v-feron/" TargetMode="External"/><Relationship Id="rId_hyperlink_10847" Type="http://schemas.openxmlformats.org/officeDocument/2006/relationships/hyperlink" Target="http://&#1101;&#1083;&#1077;&#1082;&#1090;&#1088;&#1086;-&#1084;&#1072;&#1088;&#1082;&#1077;&#1090;.&#1088;&#1092;/product/144888/lampa-svetodiodnaya-a60-e27-15vt-4000k-220v-onlayt/" TargetMode="External"/><Relationship Id="rId_hyperlink_10848" Type="http://schemas.openxmlformats.org/officeDocument/2006/relationships/hyperlink" Target="http://&#1101;&#1083;&#1077;&#1082;&#1090;&#1088;&#1086;-&#1084;&#1072;&#1088;&#1082;&#1077;&#1090;.&#1088;&#1092;/product/241284/lampa-svetodiodnaya-a60-e27-15vt-6400k-220v-feron/" TargetMode="External"/><Relationship Id="rId_hyperlink_10849" Type="http://schemas.openxmlformats.org/officeDocument/2006/relationships/hyperlink" Target="http://&#1101;&#1083;&#1077;&#1082;&#1090;&#1088;&#1086;-&#1084;&#1072;&#1088;&#1082;&#1077;&#1090;.&#1088;&#1092;/product/144889/lampa-svetodiodnaya-a60-e27-15vt-6500k-220v-onlayt/" TargetMode="External"/><Relationship Id="rId_hyperlink_10850" Type="http://schemas.openxmlformats.org/officeDocument/2006/relationships/hyperlink" Target="http://&#1101;&#1083;&#1077;&#1082;&#1090;&#1088;&#1086;-&#1084;&#1072;&#1088;&#1082;&#1077;&#1090;.&#1088;&#1092;/product/231665/lampa-svetodiodnaya-a60-e27-17vt-2700k-220v-general/" TargetMode="External"/><Relationship Id="rId_hyperlink_10851" Type="http://schemas.openxmlformats.org/officeDocument/2006/relationships/hyperlink" Target="http://&#1101;&#1083;&#1077;&#1082;&#1090;&#1088;&#1086;-&#1084;&#1072;&#1088;&#1082;&#1077;&#1090;.&#1088;&#1092;/product/169815/lampa-svetodiodnaya-a60-e27-17vt-4500k-220v-general/" TargetMode="External"/><Relationship Id="rId_hyperlink_10852" Type="http://schemas.openxmlformats.org/officeDocument/2006/relationships/hyperlink" Target="http://&#1101;&#1083;&#1077;&#1082;&#1090;&#1088;&#1086;-&#1084;&#1072;&#1088;&#1082;&#1077;&#1090;.&#1088;&#1092;/product/144894/lampa-svetodiodnaya-a60-e27-20vt-4000k-220v-onlayt/" TargetMode="External"/><Relationship Id="rId_hyperlink_10853" Type="http://schemas.openxmlformats.org/officeDocument/2006/relationships/hyperlink" Target="http://&#1101;&#1083;&#1077;&#1082;&#1090;&#1088;&#1086;-&#1084;&#1072;&#1088;&#1082;&#1077;&#1090;.&#1088;&#1092;/product/229224/lampa-svetodiodnaya-a60-e27-20vt-4000k-220v-farlayt/" TargetMode="External"/><Relationship Id="rId_hyperlink_10854" Type="http://schemas.openxmlformats.org/officeDocument/2006/relationships/hyperlink" Target="http://&#1101;&#1083;&#1077;&#1082;&#1090;&#1088;&#1086;-&#1084;&#1072;&#1088;&#1082;&#1077;&#1090;.&#1088;&#1092;/product/169816/lampa-svetodiodnaya-a60-e27-20vt-4500k-220v-general/" TargetMode="External"/><Relationship Id="rId_hyperlink_10855" Type="http://schemas.openxmlformats.org/officeDocument/2006/relationships/hyperlink" Target="http://&#1101;&#1083;&#1077;&#1082;&#1090;&#1088;&#1086;-&#1084;&#1072;&#1088;&#1082;&#1077;&#1090;.&#1088;&#1092;/product/225691/lampa-svetodiodnaya-a60-e27-20vt-6500k-220v-general/" TargetMode="External"/><Relationship Id="rId_hyperlink_10856" Type="http://schemas.openxmlformats.org/officeDocument/2006/relationships/hyperlink" Target="http://&#1101;&#1083;&#1077;&#1082;&#1090;&#1088;&#1086;-&#1084;&#1072;&#1088;&#1082;&#1077;&#1090;.&#1088;&#1092;/product/245370/lampa-svetodiodnaya-a60-e27-20vt-6500k-220v-onlayt/" TargetMode="External"/><Relationship Id="rId_hyperlink_10857" Type="http://schemas.openxmlformats.org/officeDocument/2006/relationships/hyperlink" Target="http://&#1101;&#1083;&#1077;&#1082;&#1090;&#1088;&#1086;-&#1084;&#1072;&#1088;&#1082;&#1077;&#1090;.&#1088;&#1092;/product/167717/lampa-svetodiodnaya-a60-e27-25vt-4500k-220v-general/" TargetMode="External"/><Relationship Id="rId_hyperlink_10858" Type="http://schemas.openxmlformats.org/officeDocument/2006/relationships/hyperlink" Target="http://&#1101;&#1083;&#1077;&#1082;&#1090;&#1088;&#1086;-&#1084;&#1072;&#1088;&#1082;&#1077;&#1090;.&#1088;&#1092;/product/241287/lampa-svetodiodnaya-a65-e27-20vt-2700k-220v-feron/" TargetMode="External"/><Relationship Id="rId_hyperlink_10859" Type="http://schemas.openxmlformats.org/officeDocument/2006/relationships/hyperlink" Target="http://&#1101;&#1083;&#1077;&#1082;&#1090;&#1088;&#1086;-&#1084;&#1072;&#1088;&#1082;&#1077;&#1090;.&#1088;&#1092;/product/241288/lampa-svetodiodnaya-a65-e27-20vt-4000k-220v-feron/" TargetMode="External"/><Relationship Id="rId_hyperlink_10860" Type="http://schemas.openxmlformats.org/officeDocument/2006/relationships/hyperlink" Target="http://&#1101;&#1083;&#1077;&#1082;&#1090;&#1088;&#1086;-&#1084;&#1072;&#1088;&#1082;&#1077;&#1090;.&#1088;&#1092;/product/241289/lampa-svetodiodnaya-a65-e27-20vt-6400k-220v-feron/" TargetMode="External"/><Relationship Id="rId_hyperlink_10861" Type="http://schemas.openxmlformats.org/officeDocument/2006/relationships/hyperlink" Target="http://&#1101;&#1083;&#1077;&#1082;&#1090;&#1088;&#1086;-&#1084;&#1072;&#1088;&#1082;&#1077;&#1090;.&#1088;&#1092;/product/230912/lampa-svetodiodnaya-a65-e27-25vt-3000k-220v-smartbuy/" TargetMode="External"/><Relationship Id="rId_hyperlink_10862" Type="http://schemas.openxmlformats.org/officeDocument/2006/relationships/hyperlink" Target="http://&#1101;&#1083;&#1077;&#1082;&#1090;&#1088;&#1086;-&#1084;&#1072;&#1088;&#1082;&#1077;&#1090;.&#1088;&#1092;/product/241291/lampa-svetodiodnaya-a65-e27-25vt-4000k-220v-feron/" TargetMode="External"/><Relationship Id="rId_hyperlink_10863" Type="http://schemas.openxmlformats.org/officeDocument/2006/relationships/hyperlink" Target="http://&#1101;&#1083;&#1077;&#1082;&#1090;&#1088;&#1086;-&#1084;&#1072;&#1088;&#1082;&#1077;&#1090;.&#1088;&#1092;/product/241290/lampa-svetodiodnaya-a65-e27-25vt-6400k-220v-feron/" TargetMode="External"/><Relationship Id="rId_hyperlink_10864" Type="http://schemas.openxmlformats.org/officeDocument/2006/relationships/hyperlink" Target="http://&#1101;&#1083;&#1077;&#1082;&#1090;&#1088;&#1086;-&#1084;&#1072;&#1088;&#1082;&#1077;&#1090;.&#1088;&#1092;/product/247851/lampa-svetodiodnaya-e27-4-h-lepestkovaya-70w-6650lm-4000k-4k-234h90-lb-654-48773-feron/" TargetMode="External"/><Relationship Id="rId_hyperlink_10865" Type="http://schemas.openxmlformats.org/officeDocument/2006/relationships/hyperlink" Target="http://&#1101;&#1083;&#1077;&#1082;&#1090;&#1088;&#1086;-&#1084;&#1072;&#1088;&#1082;&#1077;&#1090;.&#1088;&#1092;/product/248087/lampa-svetodiodnaya-feron-e27-50w-4000k-220v-3-lepestka/" TargetMode="External"/><Relationship Id="rId_hyperlink_10866" Type="http://schemas.openxmlformats.org/officeDocument/2006/relationships/hyperlink" Target="http://&#1101;&#1083;&#1077;&#1082;&#1090;&#1088;&#1086;-&#1084;&#1072;&#1088;&#1082;&#1077;&#1090;.&#1088;&#1092;/product/248088/lampa-svetodiodnaya-feron-e27-50w-6500k-220v-3-lepestka/" TargetMode="External"/><Relationship Id="rId_hyperlink_10867" Type="http://schemas.openxmlformats.org/officeDocument/2006/relationships/hyperlink" Target="http://&#1101;&#1083;&#1077;&#1082;&#1090;&#1088;&#1086;-&#1084;&#1072;&#1088;&#1082;&#1077;&#1090;.&#1088;&#1092;/product/248089/lampa-svetodiodnaya-feron-e27-70w-6500k-220v-4-lepestka/" TargetMode="External"/><Relationship Id="rId_hyperlink_10868" Type="http://schemas.openxmlformats.org/officeDocument/2006/relationships/hyperlink" Target="http://&#1101;&#1083;&#1077;&#1082;&#1090;&#1088;&#1086;-&#1084;&#1072;&#1088;&#1082;&#1077;&#1090;.&#1088;&#1092;/product/248085/lampa-svetodiodnaya-general-e27-50w-6500k-220v-4-lepestka/" TargetMode="External"/><Relationship Id="rId_hyperlink_10869" Type="http://schemas.openxmlformats.org/officeDocument/2006/relationships/hyperlink" Target="http://&#1101;&#1083;&#1077;&#1082;&#1090;&#1088;&#1086;-&#1084;&#1072;&#1088;&#1082;&#1077;&#1090;.&#1088;&#1092;/product/248086/lampa-svetodiodnaya-general-e27-90w-6500k-220v-5-lepestkov/" TargetMode="External"/><Relationship Id="rId_hyperlink_10870" Type="http://schemas.openxmlformats.org/officeDocument/2006/relationships/hyperlink" Target="http://&#1101;&#1083;&#1077;&#1082;&#1090;&#1088;&#1086;-&#1084;&#1072;&#1088;&#1082;&#1077;&#1090;.&#1088;&#1092;/product/241293/lampa-svetodiodnaya-hp-e27e40-30vt-6400k-220v-feron/" TargetMode="External"/><Relationship Id="rId_hyperlink_10871" Type="http://schemas.openxmlformats.org/officeDocument/2006/relationships/hyperlink" Target="http://&#1101;&#1083;&#1077;&#1082;&#1090;&#1088;&#1086;-&#1084;&#1072;&#1088;&#1082;&#1077;&#1090;.&#1088;&#1092;/product/241295/lampa-svetodiodnaya-hp-e27e40-40vt-6400k-220v-feron/" TargetMode="External"/><Relationship Id="rId_hyperlink_10872" Type="http://schemas.openxmlformats.org/officeDocument/2006/relationships/hyperlink" Target="http://&#1101;&#1083;&#1077;&#1082;&#1090;&#1088;&#1086;-&#1084;&#1072;&#1088;&#1082;&#1077;&#1090;.&#1088;&#1092;/product/241215/lampa-svetodiodnaya-hp-e27e40-50vt-6400k-220v-feron/" TargetMode="External"/><Relationship Id="rId_hyperlink_10873" Type="http://schemas.openxmlformats.org/officeDocument/2006/relationships/hyperlink" Target="http://&#1101;&#1083;&#1077;&#1082;&#1090;&#1088;&#1086;-&#1084;&#1072;&#1088;&#1082;&#1077;&#1090;.&#1088;&#1092;/product/241217/lampa-svetodiodnaya-hp-e27e40-70vt-6400k-220v-feron/" TargetMode="External"/><Relationship Id="rId_hyperlink_10874" Type="http://schemas.openxmlformats.org/officeDocument/2006/relationships/hyperlink" Target="http://&#1101;&#1083;&#1077;&#1082;&#1090;&#1088;&#1086;-&#1084;&#1072;&#1088;&#1082;&#1077;&#1090;.&#1088;&#1092;/product/241218/lampa-svetodiodnaya-hp-e27e40-100vt-6400k-220v-feron/" TargetMode="External"/><Relationship Id="rId_hyperlink_10875" Type="http://schemas.openxmlformats.org/officeDocument/2006/relationships/hyperlink" Target="http://&#1101;&#1083;&#1077;&#1082;&#1090;&#1088;&#1086;-&#1084;&#1072;&#1088;&#1082;&#1077;&#1090;.&#1088;&#1092;/product/235854/lampa-svetodiodnaya-hp-e27e40-160vt-6500k-220v-smartbuy/" TargetMode="External"/><Relationship Id="rId_hyperlink_10876" Type="http://schemas.openxmlformats.org/officeDocument/2006/relationships/hyperlink" Target="http://&#1101;&#1083;&#1077;&#1082;&#1090;&#1088;&#1086;-&#1084;&#1072;&#1088;&#1082;&#1077;&#1090;.&#1088;&#1092;/product/247319/lampa-svetodiodnaya-vysokomoschn-e27-50w-4000k-4k-krug-220h120-high-bay-led-premium-hp6v50elc-ecola/" TargetMode="External"/><Relationship Id="rId_hyperlink_10877" Type="http://schemas.openxmlformats.org/officeDocument/2006/relationships/hyperlink" Target="http://&#1101;&#1083;&#1077;&#1082;&#1090;&#1088;&#1086;-&#1084;&#1072;&#1088;&#1082;&#1077;&#1090;.&#1088;&#1092;/product/144884/lampa-svetodiodnaya-zerkalnaya-e27-r63-8vt-2700k-230v-onlayt/" TargetMode="External"/><Relationship Id="rId_hyperlink_10878" Type="http://schemas.openxmlformats.org/officeDocument/2006/relationships/hyperlink" Target="http://&#1101;&#1083;&#1077;&#1082;&#1090;&#1088;&#1086;-&#1084;&#1072;&#1088;&#1082;&#1077;&#1090;.&#1088;&#1092;/product/184074/lampa-svetodiodnaya-zerkalnaya-e27-r63-8vt-3000k-230v-smartbuy/" TargetMode="External"/><Relationship Id="rId_hyperlink_10879" Type="http://schemas.openxmlformats.org/officeDocument/2006/relationships/hyperlink" Target="http://&#1101;&#1083;&#1077;&#1082;&#1090;&#1088;&#1086;-&#1084;&#1072;&#1088;&#1082;&#1077;&#1090;.&#1088;&#1092;/product/226309/lampa-svetodiodnaya-zerkalnaya-e27-r63-8vt-4500k-230v-general/" TargetMode="External"/><Relationship Id="rId_hyperlink_10880" Type="http://schemas.openxmlformats.org/officeDocument/2006/relationships/hyperlink" Target="http://&#1101;&#1083;&#1077;&#1082;&#1090;&#1088;&#1086;-&#1084;&#1072;&#1088;&#1082;&#1077;&#1090;.&#1088;&#1092;/product/144886/lampa-svetodiodnaya-zerkalnaya-e27-r63-8vt-6500k-230v-onlayt/" TargetMode="External"/><Relationship Id="rId_hyperlink_10881" Type="http://schemas.openxmlformats.org/officeDocument/2006/relationships/hyperlink" Target="http://&#1101;&#1083;&#1077;&#1082;&#1090;&#1088;&#1086;-&#1084;&#1072;&#1088;&#1082;&#1077;&#1090;.&#1088;&#1092;/product/239961/lampa-svetodiodnaya-zerkalnaya-e27-r63-10vt-4000k-230v-sputnik/" TargetMode="External"/><Relationship Id="rId_hyperlink_10882" Type="http://schemas.openxmlformats.org/officeDocument/2006/relationships/hyperlink" Target="http://&#1101;&#1083;&#1077;&#1082;&#1090;&#1088;&#1086;-&#1084;&#1072;&#1088;&#1082;&#1077;&#1090;.&#1088;&#1092;/product/241214/lampa-svetodiodnaya-zerkalnaya-e27-r63-11vt-2700k-230v-feron/" TargetMode="External"/><Relationship Id="rId_hyperlink_10883" Type="http://schemas.openxmlformats.org/officeDocument/2006/relationships/hyperlink" Target="http://&#1101;&#1083;&#1077;&#1082;&#1090;&#1088;&#1086;-&#1084;&#1072;&#1088;&#1082;&#1077;&#1090;.&#1088;&#1092;/product/242969/lampa-svetodiodnaya-zerkalnaya-e27-r63-11vt-4000k-230v-feron/" TargetMode="External"/><Relationship Id="rId_hyperlink_10884" Type="http://schemas.openxmlformats.org/officeDocument/2006/relationships/hyperlink" Target="http://&#1101;&#1083;&#1077;&#1082;&#1090;&#1088;&#1086;-&#1084;&#1072;&#1088;&#1082;&#1077;&#1090;.&#1088;&#1092;/product/250875/lampa-svetodiodnaya-lon-a60-e27-10w1040lm-6500k-6k-108x60-matov-plastalyum-ic-2g-cz86697-vashe-siyatelstvo/" TargetMode="External"/><Relationship Id="rId_hyperlink_10885" Type="http://schemas.openxmlformats.org/officeDocument/2006/relationships/hyperlink" Target="http://&#1101;&#1083;&#1077;&#1082;&#1090;&#1088;&#1086;-&#1084;&#1072;&#1088;&#1082;&#1077;&#1090;.&#1088;&#1092;/product/250876/lampa-svetodiodnaya-lon-a60-e27-12w1200lm-4000k-4k-115x60-matov-plastalyum-ic-2g-cz866976-vashe-siyatelstvo/" TargetMode="External"/><Relationship Id="rId_hyperlink_10886" Type="http://schemas.openxmlformats.org/officeDocument/2006/relationships/hyperlink" Target="http://&#1101;&#1083;&#1077;&#1082;&#1090;&#1088;&#1086;-&#1084;&#1072;&#1088;&#1082;&#1077;&#1090;.&#1088;&#1092;/product/250877/lampa-svetodiodnaya-lon-a60-e27-12w1240lm-6500k-6k-115x60-matov-plastalyum-ic-2g-cz866977-vashe-siyatelstvo/" TargetMode="External"/><Relationship Id="rId_hyperlink_10887" Type="http://schemas.openxmlformats.org/officeDocument/2006/relationships/hyperlink" Target="http://&#1101;&#1083;&#1077;&#1082;&#1090;&#1088;&#1086;-&#1084;&#1072;&#1088;&#1082;&#1077;&#1090;.&#1088;&#1092;/product/250878/lampa-svetodiodnaya-lon-a70-e27-15w1500lm-4000k-4k-138x70-matov-plastalyum-ic-drayver-2g-vashe-siyatelstvo/" TargetMode="External"/><Relationship Id="rId_hyperlink_10888" Type="http://schemas.openxmlformats.org/officeDocument/2006/relationships/hyperlink" Target="http://&#1101;&#1083;&#1077;&#1082;&#1090;&#1088;&#1086;-&#1084;&#1072;&#1088;&#1082;&#1077;&#1090;.&#1088;&#1092;/product/239465/lampa-svetodiodnaya-prozrachnaya-a60-e27-10vt-4500k-220v-general-filament/" TargetMode="External"/><Relationship Id="rId_hyperlink_10889" Type="http://schemas.openxmlformats.org/officeDocument/2006/relationships/hyperlink" Target="http://&#1101;&#1083;&#1077;&#1082;&#1090;&#1088;&#1086;-&#1084;&#1072;&#1088;&#1082;&#1077;&#1090;.&#1088;&#1092;/product/239469/lampa-svetodiodnaya-prozrachnaya-a60-e27-17vt-6500k-220v-general-filament/" TargetMode="External"/><Relationship Id="rId_hyperlink_10890" Type="http://schemas.openxmlformats.org/officeDocument/2006/relationships/hyperlink" Target="http://&#1101;&#1083;&#1077;&#1082;&#1090;&#1088;&#1086;-&#1084;&#1072;&#1088;&#1082;&#1077;&#1090;.&#1088;&#1092;/product/250880/lampa-svetodiodnaya-svecha-c37-e27-7w640lm-6500k-6k-110x37-matov-plastalyum-ic-2g-cz867010-vashe-siyatelstvo/" TargetMode="External"/><Relationship Id="rId_hyperlink_10891" Type="http://schemas.openxmlformats.org/officeDocument/2006/relationships/hyperlink" Target="http://&#1101;&#1083;&#1077;&#1082;&#1090;&#1088;&#1086;-&#1084;&#1072;&#1088;&#1082;&#1077;&#1090;.&#1088;&#1092;/product/191528/lampa-svetodiodnaya-svecha-e27-5vt-3000k-220v-smartbuy/" TargetMode="External"/><Relationship Id="rId_hyperlink_10892" Type="http://schemas.openxmlformats.org/officeDocument/2006/relationships/hyperlink" Target="http://&#1101;&#1083;&#1077;&#1082;&#1090;&#1088;&#1086;-&#1084;&#1072;&#1088;&#1082;&#1077;&#1090;.&#1088;&#1092;/product/148279/lampa-svetodiodnaya-svecha-e27-6vt-2700k-220v-onlayt/" TargetMode="External"/><Relationship Id="rId_hyperlink_10893" Type="http://schemas.openxmlformats.org/officeDocument/2006/relationships/hyperlink" Target="http://&#1101;&#1083;&#1077;&#1082;&#1090;&#1088;&#1086;-&#1084;&#1072;&#1088;&#1082;&#1077;&#1090;.&#1088;&#1092;/product/129391/lampa-svetodiodnaya-svecha-e27-6vt-4000k-220v-onlayt/" TargetMode="External"/><Relationship Id="rId_hyperlink_10894" Type="http://schemas.openxmlformats.org/officeDocument/2006/relationships/hyperlink" Target="http://&#1101;&#1083;&#1077;&#1082;&#1090;&#1088;&#1086;-&#1084;&#1072;&#1088;&#1082;&#1077;&#1090;.&#1088;&#1092;/product/144893/lampa-svetodiodnaya-svecha-e27-6vt-6500k-220v-onlayt/" TargetMode="External"/><Relationship Id="rId_hyperlink_10895" Type="http://schemas.openxmlformats.org/officeDocument/2006/relationships/hyperlink" Target="http://&#1101;&#1083;&#1077;&#1082;&#1090;&#1088;&#1086;-&#1084;&#1072;&#1088;&#1082;&#1077;&#1090;.&#1088;&#1092;/product/129928/lampa-svetodiodnaya-svecha-e27-7vt-2700k-220v-feron/" TargetMode="External"/><Relationship Id="rId_hyperlink_10896" Type="http://schemas.openxmlformats.org/officeDocument/2006/relationships/hyperlink" Target="http://&#1101;&#1083;&#1077;&#1082;&#1090;&#1088;&#1086;-&#1084;&#1072;&#1088;&#1082;&#1077;&#1090;.&#1088;&#1092;/product/169821/lampa-svetodiodnaya-svecha-e27-7vt-2700k-220v-general/" TargetMode="External"/><Relationship Id="rId_hyperlink_10897" Type="http://schemas.openxmlformats.org/officeDocument/2006/relationships/hyperlink" Target="http://&#1101;&#1083;&#1077;&#1082;&#1090;&#1088;&#1086;-&#1084;&#1072;&#1088;&#1082;&#1077;&#1090;.&#1088;&#1092;/product/126466/lampa-svetodiodnaya-svecha-e27-7vt-3000k-220v-smartbuy/" TargetMode="External"/><Relationship Id="rId_hyperlink_10898" Type="http://schemas.openxmlformats.org/officeDocument/2006/relationships/hyperlink" Target="http://&#1101;&#1083;&#1077;&#1082;&#1090;&#1088;&#1086;-&#1084;&#1072;&#1088;&#1082;&#1077;&#1090;.&#1088;&#1092;/product/129924/lampa-svetodiodnaya-svecha-e27-7vt-4000k-220v-feron/" TargetMode="External"/><Relationship Id="rId_hyperlink_10899" Type="http://schemas.openxmlformats.org/officeDocument/2006/relationships/hyperlink" Target="http://&#1101;&#1083;&#1077;&#1082;&#1090;&#1088;&#1086;-&#1084;&#1072;&#1088;&#1082;&#1077;&#1090;.&#1088;&#1092;/product/126467/lampa-svetodiodnaya-svecha-e27-7vt-4000k-220v-smartbuy/" TargetMode="External"/><Relationship Id="rId_hyperlink_10900" Type="http://schemas.openxmlformats.org/officeDocument/2006/relationships/hyperlink" Target="http://&#1101;&#1083;&#1077;&#1082;&#1090;&#1088;&#1086;-&#1084;&#1072;&#1088;&#1082;&#1077;&#1090;.&#1088;&#1092;/product/169822/lampa-svetodiodnaya-svecha-e27-7vt-4500k-220v-general/" TargetMode="External"/><Relationship Id="rId_hyperlink_10901" Type="http://schemas.openxmlformats.org/officeDocument/2006/relationships/hyperlink" Target="http://&#1101;&#1083;&#1077;&#1082;&#1090;&#1088;&#1086;-&#1084;&#1072;&#1088;&#1082;&#1077;&#1090;.&#1088;&#1092;/product/167451/lampa-svetodiodnaya-svecha-e27-7vt-6000k-220v-smartbuy/" TargetMode="External"/><Relationship Id="rId_hyperlink_10902" Type="http://schemas.openxmlformats.org/officeDocument/2006/relationships/hyperlink" Target="http://&#1101;&#1083;&#1077;&#1082;&#1090;&#1088;&#1086;-&#1084;&#1072;&#1088;&#1082;&#1077;&#1090;.&#1088;&#1092;/product/124327/lampa-svetodiodnaya-svecha-e27-85vt-3000k-220v-smartbuy/" TargetMode="External"/><Relationship Id="rId_hyperlink_10903" Type="http://schemas.openxmlformats.org/officeDocument/2006/relationships/hyperlink" Target="http://&#1101;&#1083;&#1077;&#1082;&#1090;&#1088;&#1086;-&#1084;&#1072;&#1088;&#1082;&#1077;&#1090;.&#1088;&#1092;/product/167452/lampa-svetodiodnaya-svecha-e27-85vt-6000k-220v-smartbuy/" TargetMode="External"/><Relationship Id="rId_hyperlink_10904" Type="http://schemas.openxmlformats.org/officeDocument/2006/relationships/hyperlink" Target="http://&#1101;&#1083;&#1077;&#1082;&#1090;&#1088;&#1086;-&#1084;&#1072;&#1088;&#1082;&#1077;&#1090;.&#1088;&#1092;/product/144891/lampa-svetodiodnaya-svecha-e27-8vt-2700k-220v-onlayt/" TargetMode="External"/><Relationship Id="rId_hyperlink_10905" Type="http://schemas.openxmlformats.org/officeDocument/2006/relationships/hyperlink" Target="http://&#1101;&#1083;&#1077;&#1082;&#1090;&#1088;&#1086;-&#1084;&#1072;&#1088;&#1082;&#1077;&#1090;.&#1088;&#1092;/product/167496/lampa-svetodiodnaya-svecha-e27-8vt-4000k-220v-onlayt/" TargetMode="External"/><Relationship Id="rId_hyperlink_10906" Type="http://schemas.openxmlformats.org/officeDocument/2006/relationships/hyperlink" Target="http://&#1101;&#1083;&#1077;&#1082;&#1090;&#1088;&#1086;-&#1084;&#1072;&#1088;&#1082;&#1077;&#1090;.&#1088;&#1092;/product/144892/lampa-svetodiodnaya-svecha-e27-8vt-6500k-220v-onlayt/" TargetMode="External"/><Relationship Id="rId_hyperlink_10907" Type="http://schemas.openxmlformats.org/officeDocument/2006/relationships/hyperlink" Target="http://&#1101;&#1083;&#1077;&#1082;&#1090;&#1088;&#1086;-&#1084;&#1072;&#1088;&#1082;&#1077;&#1090;.&#1088;&#1092;/product/183501/lampa-svetodiodnaya-svecha-e27-95vt-3000k-220v-smartbuy/" TargetMode="External"/><Relationship Id="rId_hyperlink_10908" Type="http://schemas.openxmlformats.org/officeDocument/2006/relationships/hyperlink" Target="http://&#1101;&#1083;&#1077;&#1082;&#1090;&#1088;&#1086;-&#1084;&#1072;&#1088;&#1082;&#1077;&#1090;.&#1088;&#1092;/product/183502/lampa-svetodiodnaya-svecha-e27-95vt-4000k-220v-smartbuy/" TargetMode="External"/><Relationship Id="rId_hyperlink_10909" Type="http://schemas.openxmlformats.org/officeDocument/2006/relationships/hyperlink" Target="http://&#1101;&#1083;&#1077;&#1082;&#1090;&#1088;&#1086;-&#1084;&#1072;&#1088;&#1082;&#1077;&#1090;.&#1088;&#1092;/product/166888/lampa-svetodiodnaya-svecha-e27-9vt-3000k-220v-ergolux/" TargetMode="External"/><Relationship Id="rId_hyperlink_10910" Type="http://schemas.openxmlformats.org/officeDocument/2006/relationships/hyperlink" Target="http://&#1101;&#1083;&#1077;&#1082;&#1090;&#1088;&#1086;-&#1084;&#1072;&#1088;&#1082;&#1077;&#1090;.&#1088;&#1092;/product/220953/lampa-svetodiodnaya-svecha-e27-10vt-2700k-220v-general/" TargetMode="External"/><Relationship Id="rId_hyperlink_10911" Type="http://schemas.openxmlformats.org/officeDocument/2006/relationships/hyperlink" Target="http://&#1101;&#1083;&#1077;&#1082;&#1090;&#1088;&#1086;-&#1084;&#1072;&#1088;&#1082;&#1077;&#1090;.&#1088;&#1092;/product/245374/lampa-svetodiodnaya-svecha-e27-10vt-2700k-220v-onlayt/" TargetMode="External"/><Relationship Id="rId_hyperlink_10912" Type="http://schemas.openxmlformats.org/officeDocument/2006/relationships/hyperlink" Target="http://&#1101;&#1083;&#1077;&#1082;&#1090;&#1088;&#1086;-&#1084;&#1072;&#1088;&#1082;&#1077;&#1090;.&#1088;&#1092;/product/125311/lampa-svetodiodnaya-svecha-e27-10vt-4000k-220v-onlayt/" TargetMode="External"/><Relationship Id="rId_hyperlink_10913" Type="http://schemas.openxmlformats.org/officeDocument/2006/relationships/hyperlink" Target="http://&#1101;&#1083;&#1077;&#1082;&#1090;&#1088;&#1086;-&#1084;&#1072;&#1088;&#1082;&#1077;&#1090;.&#1088;&#1092;/product/169818/lampa-svetodiodnaya-svecha-e27-10vt-4500k-220v-general/" TargetMode="External"/><Relationship Id="rId_hyperlink_10914" Type="http://schemas.openxmlformats.org/officeDocument/2006/relationships/hyperlink" Target="http://&#1101;&#1083;&#1077;&#1082;&#1090;&#1088;&#1086;-&#1084;&#1072;&#1088;&#1082;&#1077;&#1090;.&#1088;&#1092;/product/245373/lampa-svetodiodnaya-svecha-e27-10vt-6500k-220v-onlayt/" TargetMode="External"/><Relationship Id="rId_hyperlink_10915" Type="http://schemas.openxmlformats.org/officeDocument/2006/relationships/hyperlink" Target="http://&#1101;&#1083;&#1077;&#1082;&#1090;&#1088;&#1086;-&#1084;&#1072;&#1088;&#1082;&#1077;&#1090;.&#1088;&#1092;/product/234693/lampa-svetodiodnaya-svecha-e27-12vt-3000k-220v-smartbuy/" TargetMode="External"/><Relationship Id="rId_hyperlink_10916" Type="http://schemas.openxmlformats.org/officeDocument/2006/relationships/hyperlink" Target="http://&#1101;&#1083;&#1077;&#1082;&#1090;&#1088;&#1086;-&#1084;&#1072;&#1088;&#1082;&#1077;&#1090;.&#1088;&#1092;/product/225803/lampa-svetodiodnaya-svecha-e27-12vt-4000k-220v-smartbuy/" TargetMode="External"/><Relationship Id="rId_hyperlink_10917" Type="http://schemas.openxmlformats.org/officeDocument/2006/relationships/hyperlink" Target="http://&#1101;&#1083;&#1077;&#1082;&#1090;&#1088;&#1086;-&#1084;&#1072;&#1088;&#1082;&#1077;&#1090;.&#1088;&#1092;/product/239953/lampa-svetodiodnaya-svecha-e27-12vt-4000k-220v-sputnik/" TargetMode="External"/><Relationship Id="rId_hyperlink_10918" Type="http://schemas.openxmlformats.org/officeDocument/2006/relationships/hyperlink" Target="http://&#1101;&#1083;&#1077;&#1082;&#1090;&#1088;&#1086;-&#1084;&#1072;&#1088;&#1082;&#1077;&#1090;.&#1088;&#1092;/product/230913/lampa-svetodiodnaya-svecha-e27-12vt-6000k-220v-smartbuy/" TargetMode="External"/><Relationship Id="rId_hyperlink_10919" Type="http://schemas.openxmlformats.org/officeDocument/2006/relationships/hyperlink" Target="http://&#1101;&#1083;&#1077;&#1082;&#1090;&#1088;&#1086;-&#1084;&#1072;&#1088;&#1082;&#1077;&#1090;.&#1088;&#1092;/product/241219/lampa-svetodiodnaya-svecha-e27-13vt-2700k-220v-feron/" TargetMode="External"/><Relationship Id="rId_hyperlink_10920" Type="http://schemas.openxmlformats.org/officeDocument/2006/relationships/hyperlink" Target="http://&#1101;&#1083;&#1077;&#1082;&#1090;&#1088;&#1086;-&#1084;&#1072;&#1088;&#1082;&#1077;&#1090;.&#1088;&#1092;/product/241220/lampa-svetodiodnaya-svecha-e27-13vt-4000k-220v-feron/" TargetMode="External"/><Relationship Id="rId_hyperlink_10921" Type="http://schemas.openxmlformats.org/officeDocument/2006/relationships/hyperlink" Target="http://&#1101;&#1083;&#1077;&#1082;&#1090;&#1088;&#1086;-&#1084;&#1072;&#1088;&#1082;&#1077;&#1090;.&#1088;&#1092;/product/241221/lampa-svetodiodnaya-svecha-e27-13vt-6400k-220v-feron/" TargetMode="External"/><Relationship Id="rId_hyperlink_10922" Type="http://schemas.openxmlformats.org/officeDocument/2006/relationships/hyperlink" Target="http://&#1101;&#1083;&#1077;&#1082;&#1090;&#1088;&#1086;-&#1084;&#1072;&#1088;&#1082;&#1077;&#1090;.&#1088;&#1092;/product/234695/lampa-svetodiodnaya-svecha-prozrachnaya-e27-8vt-3000k-220v-smartbuy-filament/" TargetMode="External"/><Relationship Id="rId_hyperlink_10923" Type="http://schemas.openxmlformats.org/officeDocument/2006/relationships/hyperlink" Target="http://&#1101;&#1083;&#1077;&#1082;&#1090;&#1088;&#1086;-&#1084;&#1072;&#1088;&#1082;&#1077;&#1090;.&#1088;&#1092;/product/239471/lampa-svetodiodnaya-svecha-prozrachnaya-e27-8vt-6500k-220v-general-filament/" TargetMode="External"/><Relationship Id="rId_hyperlink_10924" Type="http://schemas.openxmlformats.org/officeDocument/2006/relationships/hyperlink" Target="http://&#1101;&#1083;&#1077;&#1082;&#1090;&#1088;&#1086;-&#1084;&#1072;&#1088;&#1082;&#1077;&#1090;.&#1088;&#1092;/product/239468/lampa-svetodiodnaya-svecha-prozrachnaya-e27-12vt-6500k-220v-general-filament/" TargetMode="External"/><Relationship Id="rId_hyperlink_10925" Type="http://schemas.openxmlformats.org/officeDocument/2006/relationships/hyperlink" Target="http://&#1101;&#1083;&#1077;&#1082;&#1090;&#1088;&#1086;-&#1084;&#1072;&#1088;&#1082;&#1077;&#1090;.&#1088;&#1092;/product/245375/lampa-svetodiodnaya-shar-e27-10vt-6500k-220v-onlayt/" TargetMode="External"/><Relationship Id="rId_hyperlink_10926" Type="http://schemas.openxmlformats.org/officeDocument/2006/relationships/hyperlink" Target="http://&#1101;&#1083;&#1077;&#1082;&#1090;&#1088;&#1086;-&#1084;&#1072;&#1088;&#1082;&#1077;&#1090;.&#1088;&#1092;/product/244033/lampa-svetodiodnaya-shar-e27-5vt-2700k-220v-feron/" TargetMode="External"/><Relationship Id="rId_hyperlink_10927" Type="http://schemas.openxmlformats.org/officeDocument/2006/relationships/hyperlink" Target="http://&#1101;&#1083;&#1077;&#1082;&#1090;&#1088;&#1086;-&#1084;&#1072;&#1088;&#1082;&#1077;&#1090;.&#1088;&#1092;/product/243863/lampa-svetodiodnaya-shar-e27-5vt-4000k-220v-feron/" TargetMode="External"/><Relationship Id="rId_hyperlink_10928" Type="http://schemas.openxmlformats.org/officeDocument/2006/relationships/hyperlink" Target="http://&#1101;&#1083;&#1077;&#1082;&#1090;&#1088;&#1086;-&#1084;&#1072;&#1088;&#1082;&#1077;&#1090;.&#1088;&#1092;/product/137983/lampa-svetodiodnaya-shar-e27-6vt-4000k-220v-onlayt/" TargetMode="External"/><Relationship Id="rId_hyperlink_10929" Type="http://schemas.openxmlformats.org/officeDocument/2006/relationships/hyperlink" Target="http://&#1101;&#1083;&#1077;&#1082;&#1090;&#1088;&#1086;-&#1084;&#1072;&#1088;&#1082;&#1077;&#1090;.&#1088;&#1092;/product/241224/lampa-svetodiodnaya-shar-e27-7vt-2700k-220v-feron/" TargetMode="External"/><Relationship Id="rId_hyperlink_10930" Type="http://schemas.openxmlformats.org/officeDocument/2006/relationships/hyperlink" Target="http://&#1101;&#1083;&#1077;&#1082;&#1090;&#1088;&#1086;-&#1084;&#1072;&#1088;&#1082;&#1077;&#1090;.&#1088;&#1092;/product/174075/lampa-svetodiodnaya-shar-e27-7vt-4000k-220v-smartbuy/" TargetMode="External"/><Relationship Id="rId_hyperlink_10931" Type="http://schemas.openxmlformats.org/officeDocument/2006/relationships/hyperlink" Target="http://&#1101;&#1083;&#1077;&#1082;&#1090;&#1088;&#1086;-&#1084;&#1072;&#1088;&#1082;&#1077;&#1090;.&#1088;&#1092;/product/241222/lampa-svetodiodnaya-shar-e27-7vt-6400k-220v-feron/" TargetMode="External"/><Relationship Id="rId_hyperlink_10932" Type="http://schemas.openxmlformats.org/officeDocument/2006/relationships/hyperlink" Target="http://&#1101;&#1083;&#1077;&#1082;&#1090;&#1088;&#1086;-&#1084;&#1072;&#1088;&#1082;&#1077;&#1090;.&#1088;&#1092;/product/225849/lampa-svetodiodnaya-shar-e27-7vt-6500k-220v-general/" TargetMode="External"/><Relationship Id="rId_hyperlink_10933" Type="http://schemas.openxmlformats.org/officeDocument/2006/relationships/hyperlink" Target="http://&#1101;&#1083;&#1077;&#1082;&#1090;&#1088;&#1086;-&#1084;&#1072;&#1088;&#1082;&#1077;&#1090;.&#1088;&#1092;/product/152022/lampa-svetodiodnaya-shar-e27-8vt-2700k-220v-onlayt/" TargetMode="External"/><Relationship Id="rId_hyperlink_10934" Type="http://schemas.openxmlformats.org/officeDocument/2006/relationships/hyperlink" Target="http://&#1101;&#1083;&#1077;&#1082;&#1090;&#1088;&#1086;-&#1084;&#1072;&#1088;&#1082;&#1077;&#1090;.&#1088;&#1092;/product/125922/lampa-svetodiodnaya-shar-e27-95vt-4000k-220v-smartbuy/" TargetMode="External"/><Relationship Id="rId_hyperlink_10935" Type="http://schemas.openxmlformats.org/officeDocument/2006/relationships/hyperlink" Target="http://&#1101;&#1083;&#1077;&#1082;&#1090;&#1088;&#1086;-&#1084;&#1072;&#1088;&#1082;&#1077;&#1090;.&#1088;&#1092;/product/158708/lampa-svetodiodnaya-shar-e27-95vt-6000k-220v-smartbuy/" TargetMode="External"/><Relationship Id="rId_hyperlink_10936" Type="http://schemas.openxmlformats.org/officeDocument/2006/relationships/hyperlink" Target="http://&#1101;&#1083;&#1077;&#1082;&#1090;&#1088;&#1086;-&#1084;&#1072;&#1088;&#1082;&#1077;&#1090;.&#1088;&#1092;/product/241225/lampa-svetodiodnaya-shar-e27-9vt-2700k-220v-feron/" TargetMode="External"/><Relationship Id="rId_hyperlink_10937" Type="http://schemas.openxmlformats.org/officeDocument/2006/relationships/hyperlink" Target="http://&#1101;&#1083;&#1077;&#1082;&#1090;&#1088;&#1086;-&#1084;&#1072;&#1088;&#1082;&#1077;&#1090;.&#1088;&#1092;/product/241227/lampa-svetodiodnaya-shar-e27-9vt-6400k-220v-feron/" TargetMode="External"/><Relationship Id="rId_hyperlink_10938" Type="http://schemas.openxmlformats.org/officeDocument/2006/relationships/hyperlink" Target="http://&#1101;&#1083;&#1077;&#1082;&#1090;&#1088;&#1086;-&#1084;&#1072;&#1088;&#1082;&#1077;&#1090;.&#1088;&#1092;/product/237476/lampa-svetodiodnaya-shar-e27-10vt-2700k-220v-general/" TargetMode="External"/><Relationship Id="rId_hyperlink_10939" Type="http://schemas.openxmlformats.org/officeDocument/2006/relationships/hyperlink" Target="http://&#1101;&#1083;&#1077;&#1082;&#1090;&#1088;&#1086;-&#1084;&#1072;&#1088;&#1082;&#1077;&#1090;.&#1088;&#1092;/product/125314/lampa-svetodiodnaya-shar-e27-10vt-4000k-220v-onlayt/" TargetMode="External"/><Relationship Id="rId_hyperlink_10940" Type="http://schemas.openxmlformats.org/officeDocument/2006/relationships/hyperlink" Target="http://&#1101;&#1083;&#1077;&#1082;&#1090;&#1088;&#1086;-&#1084;&#1072;&#1088;&#1082;&#1077;&#1090;.&#1088;&#1092;/product/169775/lampa-svetodiodnaya-shar-e27-10vt-4500k-220v-general/" TargetMode="External"/><Relationship Id="rId_hyperlink_10941" Type="http://schemas.openxmlformats.org/officeDocument/2006/relationships/hyperlink" Target="http://&#1101;&#1083;&#1077;&#1082;&#1090;&#1088;&#1086;-&#1084;&#1072;&#1088;&#1082;&#1077;&#1090;.&#1088;&#1092;/product/225493/lampa-svetodiodnaya-shar-e27-10vt-6500k-220v-general/" TargetMode="External"/><Relationship Id="rId_hyperlink_10942" Type="http://schemas.openxmlformats.org/officeDocument/2006/relationships/hyperlink" Target="http://&#1101;&#1083;&#1077;&#1082;&#1090;&#1088;&#1086;-&#1084;&#1072;&#1088;&#1082;&#1077;&#1090;.&#1088;&#1092;/product/234696/lampa-svetodiodnaya-shar-e27-12vt-3000k-220v-smartbuy/" TargetMode="External"/><Relationship Id="rId_hyperlink_10943" Type="http://schemas.openxmlformats.org/officeDocument/2006/relationships/hyperlink" Target="http://&#1101;&#1083;&#1077;&#1082;&#1090;&#1088;&#1086;-&#1084;&#1072;&#1088;&#1082;&#1077;&#1090;.&#1088;&#1092;/product/229668/lampa-svetodiodnaya-shar-e27-12vt-6000k-220v-smartbuy/" TargetMode="External"/><Relationship Id="rId_hyperlink_10944" Type="http://schemas.openxmlformats.org/officeDocument/2006/relationships/hyperlink" Target="http://&#1101;&#1083;&#1077;&#1082;&#1090;&#1088;&#1086;-&#1084;&#1072;&#1088;&#1082;&#1077;&#1090;.&#1088;&#1092;/product/241230/lampa-svetodiodnaya-shar-e27-13vt-2700k-220v-feron/" TargetMode="External"/><Relationship Id="rId_hyperlink_10945" Type="http://schemas.openxmlformats.org/officeDocument/2006/relationships/hyperlink" Target="http://&#1101;&#1083;&#1077;&#1082;&#1090;&#1088;&#1086;-&#1084;&#1072;&#1088;&#1082;&#1077;&#1090;.&#1088;&#1092;/product/241229/lampa-svetodiodnaya-shar-e27-13vt-4000k-220v-feron/" TargetMode="External"/><Relationship Id="rId_hyperlink_10946" Type="http://schemas.openxmlformats.org/officeDocument/2006/relationships/hyperlink" Target="http://&#1101;&#1083;&#1077;&#1082;&#1090;&#1088;&#1086;-&#1084;&#1072;&#1088;&#1082;&#1077;&#1090;.&#1088;&#1092;/product/241228/lampa-svetodiodnaya-shar-e27-13vt-6400k-220v-feron/" TargetMode="External"/><Relationship Id="rId_hyperlink_10947" Type="http://schemas.openxmlformats.org/officeDocument/2006/relationships/hyperlink" Target="http://&#1101;&#1083;&#1077;&#1082;&#1090;&#1088;&#1086;-&#1084;&#1072;&#1088;&#1082;&#1077;&#1090;.&#1088;&#1092;/product/250884/lampa-svetodiodnaya-shar-g45-e27-7w640lm-6500k-6k-89x45-matov-plastalyum-ic-2g-cz867022-vashe-siyatelstvo/" TargetMode="External"/><Relationship Id="rId_hyperlink_10948" Type="http://schemas.openxmlformats.org/officeDocument/2006/relationships/hyperlink" Target="http://&#1101;&#1083;&#1077;&#1082;&#1090;&#1088;&#1086;-&#1084;&#1072;&#1088;&#1082;&#1077;&#1090;.&#1088;&#1092;/product/250951/lampa-svetodiodnaya-shar-e27-13vt-6400k-220vt-saffit/" TargetMode="External"/><Relationship Id="rId_hyperlink_10949" Type="http://schemas.openxmlformats.org/officeDocument/2006/relationships/hyperlink" Target="http://&#1101;&#1083;&#1077;&#1082;&#1090;&#1088;&#1086;-&#1084;&#1072;&#1088;&#1082;&#1077;&#1090;.&#1088;&#1092;/product/241232/lampa-svetodiodnaya-g13-t8-600mm-10vt-6400k-230v-feron/" TargetMode="External"/><Relationship Id="rId_hyperlink_10950" Type="http://schemas.openxmlformats.org/officeDocument/2006/relationships/hyperlink" Target="http://&#1101;&#1083;&#1077;&#1082;&#1090;&#1088;&#1086;-&#1084;&#1072;&#1088;&#1082;&#1077;&#1090;.&#1088;&#1092;/product/232833/lampa-svetodiodnaya-g13-t8-600mm-14vt-6500k-220v-ecola-premium/" TargetMode="External"/><Relationship Id="rId_hyperlink_10951" Type="http://schemas.openxmlformats.org/officeDocument/2006/relationships/hyperlink" Target="http://&#1101;&#1083;&#1077;&#1082;&#1090;&#1088;&#1086;-&#1084;&#1072;&#1088;&#1082;&#1077;&#1090;.&#1088;&#1092;/product/241213/lampa-svetodiodnaya-g13-t8-900mm-14vt-6500k-230v-jazzway/" TargetMode="External"/><Relationship Id="rId_hyperlink_10952" Type="http://schemas.openxmlformats.org/officeDocument/2006/relationships/hyperlink" Target="http://&#1101;&#1083;&#1077;&#1082;&#1090;&#1088;&#1086;-&#1084;&#1072;&#1088;&#1082;&#1077;&#1090;.&#1088;&#1092;/product/241231/lampa-svetodiodnaya-g13-t8-1200mm-18vt-6400k-230v-feron/" TargetMode="External"/><Relationship Id="rId_hyperlink_10953" Type="http://schemas.openxmlformats.org/officeDocument/2006/relationships/hyperlink" Target="http://&#1101;&#1083;&#1077;&#1082;&#1090;&#1088;&#1086;-&#1084;&#1072;&#1088;&#1082;&#1077;&#1090;.&#1088;&#1092;/product/129960/lampa-svetodiodnaya-g13-t8-1200mm-20vt-4000k-230v-jazzway/" TargetMode="External"/><Relationship Id="rId_hyperlink_10954" Type="http://schemas.openxmlformats.org/officeDocument/2006/relationships/hyperlink" Target="http://&#1101;&#1083;&#1077;&#1082;&#1090;&#1088;&#1086;-&#1084;&#1072;&#1088;&#1082;&#1077;&#1090;.&#1088;&#1092;/product/241212/lampa-svetodiodnaya-g13-t8-1500mm-24vt-6400k-230v-feron/" TargetMode="External"/><Relationship Id="rId_hyperlink_10955" Type="http://schemas.openxmlformats.org/officeDocument/2006/relationships/hyperlink" Target="http://&#1101;&#1083;&#1077;&#1082;&#1090;&#1088;&#1086;-&#1084;&#1072;&#1088;&#1082;&#1077;&#1090;.&#1088;&#1092;/product/147818/lampa-svetodiodnaya-g4-12v-15vt-5500k-jazzway/" TargetMode="External"/><Relationship Id="rId_hyperlink_10956" Type="http://schemas.openxmlformats.org/officeDocument/2006/relationships/hyperlink" Target="http://&#1101;&#1083;&#1077;&#1082;&#1090;&#1088;&#1086;-&#1084;&#1072;&#1088;&#1082;&#1077;&#1090;.&#1088;&#1092;/product/241233/lampa-svetodiodnaya-g4-12v-2vt-2700k-feron/" TargetMode="External"/><Relationship Id="rId_hyperlink_10957" Type="http://schemas.openxmlformats.org/officeDocument/2006/relationships/hyperlink" Target="http://&#1101;&#1083;&#1077;&#1082;&#1090;&#1088;&#1086;-&#1084;&#1072;&#1088;&#1082;&#1077;&#1090;.&#1088;&#1092;/product/174153/lampa-svetodiodnaya-g4-12v-2vt-3000-3500k-deko-kapsulnaya/" TargetMode="External"/><Relationship Id="rId_hyperlink_10958" Type="http://schemas.openxmlformats.org/officeDocument/2006/relationships/hyperlink" Target="http://&#1101;&#1083;&#1077;&#1082;&#1090;&#1088;&#1086;-&#1084;&#1072;&#1088;&#1082;&#1077;&#1090;.&#1088;&#1092;/product/241234/lampa-svetodiodnaya-g4-12v-2vt-4000k-feron/" TargetMode="External"/><Relationship Id="rId_hyperlink_10959" Type="http://schemas.openxmlformats.org/officeDocument/2006/relationships/hyperlink" Target="http://&#1101;&#1083;&#1077;&#1082;&#1090;&#1088;&#1086;-&#1084;&#1072;&#1088;&#1082;&#1077;&#1090;.&#1088;&#1092;/product/241235/lampa-svetodiodnaya-g4-12v-2vt-6400k-feron/" TargetMode="External"/><Relationship Id="rId_hyperlink_10960" Type="http://schemas.openxmlformats.org/officeDocument/2006/relationships/hyperlink" Target="http://&#1101;&#1083;&#1077;&#1082;&#1090;&#1088;&#1086;-&#1084;&#1072;&#1088;&#1082;&#1077;&#1090;.&#1088;&#1092;/product/146329/lampa-svetodiodnaya-g4-12v-35vt-4000k-smartbuy/" TargetMode="External"/><Relationship Id="rId_hyperlink_10961" Type="http://schemas.openxmlformats.org/officeDocument/2006/relationships/hyperlink" Target="http://&#1101;&#1083;&#1077;&#1082;&#1090;&#1088;&#1086;-&#1084;&#1072;&#1088;&#1082;&#1077;&#1090;.&#1088;&#1092;/product/146330/lampa-svetodiodnaya-g4-12v-35vt-6400k-smartbuy/" TargetMode="External"/><Relationship Id="rId_hyperlink_10962" Type="http://schemas.openxmlformats.org/officeDocument/2006/relationships/hyperlink" Target="http://&#1101;&#1083;&#1077;&#1082;&#1090;&#1088;&#1086;-&#1084;&#1072;&#1088;&#1082;&#1077;&#1090;.&#1088;&#1092;/product/242005/lampa-svetodiodnaya-g4-12v-3vt-2700k-feron-silikon/" TargetMode="External"/><Relationship Id="rId_hyperlink_10963" Type="http://schemas.openxmlformats.org/officeDocument/2006/relationships/hyperlink" Target="http://&#1101;&#1083;&#1077;&#1082;&#1090;&#1088;&#1086;-&#1084;&#1072;&#1088;&#1082;&#1077;&#1090;.&#1088;&#1092;/product/174184/lampa-svetodiodnaya-g4-12v-3vt-3000-3500k-deko-kapsulnaya/" TargetMode="External"/><Relationship Id="rId_hyperlink_10964" Type="http://schemas.openxmlformats.org/officeDocument/2006/relationships/hyperlink" Target="http://&#1101;&#1083;&#1077;&#1082;&#1090;&#1088;&#1086;-&#1084;&#1072;&#1088;&#1082;&#1077;&#1090;.&#1088;&#1092;/product/126468/lampa-svetodiodnaya-g4-12v-3vt-3000k-smartbuy/" TargetMode="External"/><Relationship Id="rId_hyperlink_10965" Type="http://schemas.openxmlformats.org/officeDocument/2006/relationships/hyperlink" Target="http://&#1101;&#1083;&#1077;&#1082;&#1090;&#1088;&#1086;-&#1084;&#1072;&#1088;&#1082;&#1077;&#1090;.&#1088;&#1092;/product/247988/lampa-svetodiodnaya-g4-12v-3vt-4000k-feron-kapsulnaya/" TargetMode="External"/><Relationship Id="rId_hyperlink_10966" Type="http://schemas.openxmlformats.org/officeDocument/2006/relationships/hyperlink" Target="http://&#1101;&#1083;&#1077;&#1082;&#1090;&#1088;&#1086;-&#1084;&#1072;&#1088;&#1082;&#1077;&#1090;.&#1088;&#1092;/product/240747/lampa-svetodiodnaya-g4-12v-3vt-4000k-feron-silikon/" TargetMode="External"/><Relationship Id="rId_hyperlink_10967" Type="http://schemas.openxmlformats.org/officeDocument/2006/relationships/hyperlink" Target="http://&#1101;&#1083;&#1077;&#1082;&#1090;&#1088;&#1086;-&#1084;&#1072;&#1088;&#1082;&#1077;&#1090;.&#1088;&#1092;/product/169798/lampa-svetodiodnaya-g4-12v-3vt-4500k-general-plastik-matovyy/" TargetMode="External"/><Relationship Id="rId_hyperlink_10968" Type="http://schemas.openxmlformats.org/officeDocument/2006/relationships/hyperlink" Target="http://&#1101;&#1083;&#1077;&#1082;&#1090;&#1088;&#1086;-&#1084;&#1072;&#1088;&#1082;&#1077;&#1090;.&#1088;&#1092;/product/158997/lampa-svetodiodnaya-g4-12v-3vt-4500k-general-silikon-cob/" TargetMode="External"/><Relationship Id="rId_hyperlink_10969" Type="http://schemas.openxmlformats.org/officeDocument/2006/relationships/hyperlink" Target="http://&#1101;&#1083;&#1077;&#1082;&#1090;&#1088;&#1086;-&#1084;&#1072;&#1088;&#1082;&#1077;&#1090;.&#1088;&#1092;/product/174192/lampa-svetodiodnaya-g4-12v-3vt-6000-6500k-deko-kapsulnaya/" TargetMode="External"/><Relationship Id="rId_hyperlink_10970" Type="http://schemas.openxmlformats.org/officeDocument/2006/relationships/hyperlink" Target="http://&#1101;&#1083;&#1077;&#1082;&#1090;&#1088;&#1086;-&#1084;&#1072;&#1088;&#1082;&#1077;&#1090;.&#1088;&#1092;/product/247810/lampa-svetodiodnaya-g4-12v-3vt-6400k-feron-kapsulnaya/" TargetMode="External"/><Relationship Id="rId_hyperlink_10971" Type="http://schemas.openxmlformats.org/officeDocument/2006/relationships/hyperlink" Target="http://&#1101;&#1083;&#1077;&#1082;&#1090;&#1088;&#1086;-&#1084;&#1072;&#1088;&#1082;&#1077;&#1090;.&#1088;&#1092;/product/240746/lampa-svetodiodnaya-g4-12v-3vt-6400k-feron-silikon/" TargetMode="External"/><Relationship Id="rId_hyperlink_10972" Type="http://schemas.openxmlformats.org/officeDocument/2006/relationships/hyperlink" Target="http://&#1101;&#1083;&#1077;&#1082;&#1090;&#1088;&#1086;-&#1084;&#1072;&#1088;&#1082;&#1077;&#1090;.&#1088;&#1092;/product/229044/lampa-svetodiodnaya-g4-12v-3vt-6500k-general-silikon-cob/" TargetMode="External"/><Relationship Id="rId_hyperlink_10973" Type="http://schemas.openxmlformats.org/officeDocument/2006/relationships/hyperlink" Target="http://&#1101;&#1083;&#1077;&#1082;&#1090;&#1088;&#1086;-&#1084;&#1072;&#1088;&#1082;&#1077;&#1090;.&#1088;&#1092;/product/149104/lampa-svetodiodnaya-g4-12v-45vt-3000k-smartbuy/" TargetMode="External"/><Relationship Id="rId_hyperlink_10974" Type="http://schemas.openxmlformats.org/officeDocument/2006/relationships/hyperlink" Target="http://&#1101;&#1083;&#1077;&#1082;&#1090;&#1088;&#1086;-&#1084;&#1072;&#1088;&#1082;&#1077;&#1090;.&#1088;&#1092;/product/149105/lampa-svetodiodnaya-g4-12v-45vt-4000k-smartbuy/" TargetMode="External"/><Relationship Id="rId_hyperlink_10975" Type="http://schemas.openxmlformats.org/officeDocument/2006/relationships/hyperlink" Target="http://&#1101;&#1083;&#1077;&#1082;&#1090;&#1088;&#1086;-&#1084;&#1072;&#1088;&#1082;&#1077;&#1090;.&#1088;&#1092;/product/149106/lampa-svetodiodnaya-g4-12v-45vt-6400k-smartbuy/" TargetMode="External"/><Relationship Id="rId_hyperlink_10976" Type="http://schemas.openxmlformats.org/officeDocument/2006/relationships/hyperlink" Target="http://&#1101;&#1083;&#1077;&#1082;&#1090;&#1088;&#1086;-&#1084;&#1072;&#1088;&#1082;&#1077;&#1090;.&#1088;&#1092;/product/243992/lampa-svetodiodnaya-g4-12v-5vt-4000k-smartbuy-sbl-g4-5-40k/" TargetMode="External"/><Relationship Id="rId_hyperlink_10977" Type="http://schemas.openxmlformats.org/officeDocument/2006/relationships/hyperlink" Target="http://&#1101;&#1083;&#1077;&#1082;&#1090;&#1088;&#1086;-&#1084;&#1072;&#1088;&#1082;&#1077;&#1090;.&#1088;&#1092;/product/169799/lampa-svetodiodnaya-g4-12v-5vt-4500k-general-plastik-prozrachnyy/" TargetMode="External"/><Relationship Id="rId_hyperlink_10978" Type="http://schemas.openxmlformats.org/officeDocument/2006/relationships/hyperlink" Target="http://&#1101;&#1083;&#1077;&#1082;&#1090;&#1088;&#1086;-&#1084;&#1072;&#1088;&#1082;&#1077;&#1090;.&#1088;&#1092;/product/243993/lampa-svetodiodnaya-g4-12v-5vt-6000k-smartbuy-sbl-g4-5-60k/" TargetMode="External"/><Relationship Id="rId_hyperlink_10979" Type="http://schemas.openxmlformats.org/officeDocument/2006/relationships/hyperlink" Target="http://&#1101;&#1083;&#1077;&#1082;&#1090;&#1088;&#1086;-&#1084;&#1072;&#1088;&#1082;&#1077;&#1090;.&#1088;&#1092;/product/244877/lampa-svetodiodnaya-g4-12v-7vt-4500k-general-plastik-prozrachnyy/" TargetMode="External"/><Relationship Id="rId_hyperlink_10980" Type="http://schemas.openxmlformats.org/officeDocument/2006/relationships/hyperlink" Target="http://&#1101;&#1083;&#1077;&#1082;&#1090;&#1088;&#1086;-&#1084;&#1072;&#1088;&#1082;&#1077;&#1090;.&#1088;&#1092;/product/220967/lampa-svetodiodnaya-g4-230v-3vt-4500k-general-golden/" TargetMode="External"/><Relationship Id="rId_hyperlink_10981" Type="http://schemas.openxmlformats.org/officeDocument/2006/relationships/hyperlink" Target="http://&#1101;&#1083;&#1077;&#1082;&#1090;&#1088;&#1086;-&#1084;&#1072;&#1088;&#1082;&#1077;&#1090;.&#1088;&#1092;/product/241236/lampa-svetodiodnaya-g4-230v-5vt-2700k-feron-kukuruza-plastik/" TargetMode="External"/><Relationship Id="rId_hyperlink_10982" Type="http://schemas.openxmlformats.org/officeDocument/2006/relationships/hyperlink" Target="http://&#1101;&#1083;&#1077;&#1082;&#1090;&#1088;&#1086;-&#1084;&#1072;&#1088;&#1082;&#1077;&#1090;.&#1088;&#1092;/product/237478/lampa-svetodiodnaya-g4-230v-5vt-2700k-general-plastik-prozrachnyy/" TargetMode="External"/><Relationship Id="rId_hyperlink_10983" Type="http://schemas.openxmlformats.org/officeDocument/2006/relationships/hyperlink" Target="http://&#1101;&#1083;&#1077;&#1082;&#1090;&#1088;&#1086;-&#1084;&#1072;&#1088;&#1082;&#1077;&#1090;.&#1088;&#1092;/product/240749/lampa-svetodiodnaya-g4-230v-5vt-4000k-feron-kukuruza-plastik/" TargetMode="External"/><Relationship Id="rId_hyperlink_10984" Type="http://schemas.openxmlformats.org/officeDocument/2006/relationships/hyperlink" Target="http://&#1101;&#1083;&#1077;&#1082;&#1090;&#1088;&#1086;-&#1084;&#1072;&#1088;&#1082;&#1077;&#1090;.&#1088;&#1092;/product/149099/lampa-svetodiodnaya-g4-230v-5vt-4000k-smartbuy/" TargetMode="External"/><Relationship Id="rId_hyperlink_10985" Type="http://schemas.openxmlformats.org/officeDocument/2006/relationships/hyperlink" Target="http://&#1101;&#1083;&#1077;&#1082;&#1090;&#1088;&#1086;-&#1084;&#1072;&#1088;&#1082;&#1077;&#1090;.&#1088;&#1092;/product/169806/lampa-svetodiodnaya-g4-230v-5vt-4500k-general-plastik-prozrachnyy/" TargetMode="External"/><Relationship Id="rId_hyperlink_10986" Type="http://schemas.openxmlformats.org/officeDocument/2006/relationships/hyperlink" Target="http://&#1101;&#1083;&#1077;&#1082;&#1090;&#1088;&#1086;-&#1084;&#1072;&#1088;&#1082;&#1077;&#1090;.&#1088;&#1092;/product/240748/lampa-svetodiodnaya-g4-230v-5vt-6400k-feron-kukuruza-plastik/" TargetMode="External"/><Relationship Id="rId_hyperlink_10987" Type="http://schemas.openxmlformats.org/officeDocument/2006/relationships/hyperlink" Target="http://&#1101;&#1083;&#1077;&#1082;&#1090;&#1088;&#1086;-&#1084;&#1072;&#1088;&#1082;&#1077;&#1090;.&#1088;&#1092;/product/149100/lampa-svetodiodnaya-g4-230v-5vt-6400k-smartbuy/" TargetMode="External"/><Relationship Id="rId_hyperlink_10988" Type="http://schemas.openxmlformats.org/officeDocument/2006/relationships/hyperlink" Target="http://&#1101;&#1083;&#1077;&#1082;&#1090;&#1088;&#1086;-&#1084;&#1072;&#1088;&#1082;&#1077;&#1090;.&#1088;&#1092;/product/149101/lampa-svetodiodnaya-g4-230v-6vt-3000k-smartbuy/" TargetMode="External"/><Relationship Id="rId_hyperlink_10989" Type="http://schemas.openxmlformats.org/officeDocument/2006/relationships/hyperlink" Target="http://&#1101;&#1083;&#1077;&#1082;&#1090;&#1088;&#1086;-&#1084;&#1072;&#1088;&#1082;&#1077;&#1090;.&#1088;&#1092;/product/243848/lampa-svetodiodnaya-g4-230v-7vt-2700k-feron-kukuruza-plastik/" TargetMode="External"/><Relationship Id="rId_hyperlink_10990" Type="http://schemas.openxmlformats.org/officeDocument/2006/relationships/hyperlink" Target="http://&#1101;&#1083;&#1077;&#1082;&#1090;&#1088;&#1086;-&#1084;&#1072;&#1088;&#1082;&#1077;&#1090;.&#1088;&#1092;/product/240753/lampa-svetodiodnaya-g4-230v-7vt-4000k-feron-kukuruza-plastik/" TargetMode="External"/><Relationship Id="rId_hyperlink_10991" Type="http://schemas.openxmlformats.org/officeDocument/2006/relationships/hyperlink" Target="http://&#1101;&#1083;&#1077;&#1082;&#1090;&#1088;&#1086;-&#1084;&#1072;&#1088;&#1082;&#1077;&#1090;.&#1088;&#1092;/product/240752/lampa-svetodiodnaya-g4-230v-7vt-6400k-feron-kukuruza-plastik/" TargetMode="External"/><Relationship Id="rId_hyperlink_10992" Type="http://schemas.openxmlformats.org/officeDocument/2006/relationships/hyperlink" Target="http://&#1101;&#1083;&#1077;&#1082;&#1090;&#1088;&#1086;-&#1084;&#1072;&#1088;&#1082;&#1077;&#1090;.&#1088;&#1092;/product/126470/lampa-svetodiodnaya-g9-230v-4vt-3000k-smartbuy/" TargetMode="External"/><Relationship Id="rId_hyperlink_10993" Type="http://schemas.openxmlformats.org/officeDocument/2006/relationships/hyperlink" Target="http://&#1101;&#1083;&#1077;&#1082;&#1090;&#1088;&#1086;-&#1084;&#1072;&#1088;&#1082;&#1077;&#1090;.&#1088;&#1092;/product/126471/lampa-svetodiodnaya-g9-230v-4vt-4000k-smartbuy/" TargetMode="External"/><Relationship Id="rId_hyperlink_10994" Type="http://schemas.openxmlformats.org/officeDocument/2006/relationships/hyperlink" Target="http://&#1101;&#1083;&#1077;&#1082;&#1090;&#1088;&#1086;-&#1084;&#1072;&#1088;&#1082;&#1077;&#1090;.&#1088;&#1092;/product/149107/lampa-svetodiodnaya-g9-230v-4vt-6400k-smartbuy/" TargetMode="External"/><Relationship Id="rId_hyperlink_10995" Type="http://schemas.openxmlformats.org/officeDocument/2006/relationships/hyperlink" Target="http://&#1101;&#1083;&#1077;&#1082;&#1090;&#1088;&#1086;-&#1084;&#1072;&#1088;&#1082;&#1077;&#1090;.&#1088;&#1092;/product/149108/lampa-svetodiodnaya-g9-230v-55vt-3000k-smartbuy/" TargetMode="External"/><Relationship Id="rId_hyperlink_10996" Type="http://schemas.openxmlformats.org/officeDocument/2006/relationships/hyperlink" Target="http://&#1101;&#1083;&#1077;&#1082;&#1090;&#1088;&#1086;-&#1084;&#1072;&#1088;&#1082;&#1077;&#1090;.&#1088;&#1092;/product/149109/lampa-svetodiodnaya-g9-230v-55vt-4000k-smartbuy/" TargetMode="External"/><Relationship Id="rId_hyperlink_10997" Type="http://schemas.openxmlformats.org/officeDocument/2006/relationships/hyperlink" Target="http://&#1101;&#1083;&#1077;&#1082;&#1090;&#1088;&#1086;-&#1084;&#1072;&#1088;&#1082;&#1077;&#1090;.&#1088;&#1092;/product/241239/lampa-svetodiodnaya-g9-230v-5vt-2700k-feron-kukuruza-plastik/" TargetMode="External"/><Relationship Id="rId_hyperlink_10998" Type="http://schemas.openxmlformats.org/officeDocument/2006/relationships/hyperlink" Target="http://&#1101;&#1083;&#1077;&#1082;&#1090;&#1088;&#1086;-&#1084;&#1072;&#1088;&#1082;&#1077;&#1090;.&#1088;&#1092;/product/242027/lampa-svetodiodnaya-g9-230v-5vt-2700k-feron-matovaya/" TargetMode="External"/><Relationship Id="rId_hyperlink_10999" Type="http://schemas.openxmlformats.org/officeDocument/2006/relationships/hyperlink" Target="http://&#1101;&#1083;&#1077;&#1082;&#1090;&#1088;&#1086;-&#1084;&#1072;&#1088;&#1082;&#1077;&#1090;.&#1088;&#1092;/product/240806/lampa-svetodiodnaya-g9-230v-5vt-2800k-ecola/" TargetMode="External"/><Relationship Id="rId_hyperlink_11000" Type="http://schemas.openxmlformats.org/officeDocument/2006/relationships/hyperlink" Target="http://&#1101;&#1083;&#1077;&#1082;&#1090;&#1088;&#1086;-&#1084;&#1072;&#1088;&#1082;&#1077;&#1090;.&#1088;&#1092;/product/240759/lampa-svetodiodnaya-g9-230v-5vt-4000k-feron-kukuruza-plastik/" TargetMode="External"/><Relationship Id="rId_hyperlink_11001" Type="http://schemas.openxmlformats.org/officeDocument/2006/relationships/hyperlink" Target="http://&#1101;&#1083;&#1077;&#1082;&#1090;&#1088;&#1086;-&#1084;&#1072;&#1088;&#1082;&#1077;&#1090;.&#1088;&#1092;/product/240807/lampa-svetodiodnaya-g9-230v-5vt-4200k-ecola/" TargetMode="External"/><Relationship Id="rId_hyperlink_11002" Type="http://schemas.openxmlformats.org/officeDocument/2006/relationships/hyperlink" Target="http://&#1101;&#1083;&#1077;&#1082;&#1090;&#1088;&#1086;-&#1084;&#1072;&#1088;&#1082;&#1077;&#1090;.&#1088;&#1092;/product/220958/lampa-svetodiodnaya-g9-230v-5vt-4500k-general-plastik/" TargetMode="External"/><Relationship Id="rId_hyperlink_11003" Type="http://schemas.openxmlformats.org/officeDocument/2006/relationships/hyperlink" Target="http://&#1101;&#1083;&#1077;&#1082;&#1090;&#1088;&#1086;-&#1084;&#1072;&#1088;&#1082;&#1077;&#1090;.&#1088;&#1092;/product/240758/lampa-svetodiodnaya-g9-230v-5vt-6400k-feron-kukuruza-plastik/" TargetMode="External"/><Relationship Id="rId_hyperlink_11004" Type="http://schemas.openxmlformats.org/officeDocument/2006/relationships/hyperlink" Target="http://&#1101;&#1083;&#1077;&#1082;&#1090;&#1088;&#1086;-&#1084;&#1072;&#1088;&#1082;&#1077;&#1090;.&#1088;&#1092;/product/240750/lampa-svetodiodnaya-g9-230v-5vt-6400k-feron-matovaya/" TargetMode="External"/><Relationship Id="rId_hyperlink_11005" Type="http://schemas.openxmlformats.org/officeDocument/2006/relationships/hyperlink" Target="http://&#1101;&#1083;&#1077;&#1082;&#1090;&#1088;&#1086;-&#1084;&#1072;&#1088;&#1082;&#1077;&#1090;.&#1088;&#1092;/product/241244/lampa-svetodiodnaya-g9-230v-7vt-2700k-feron-kukuruza-plastik/" TargetMode="External"/><Relationship Id="rId_hyperlink_11006" Type="http://schemas.openxmlformats.org/officeDocument/2006/relationships/hyperlink" Target="http://&#1101;&#1083;&#1077;&#1082;&#1090;&#1088;&#1086;-&#1084;&#1072;&#1088;&#1082;&#1077;&#1090;.&#1088;&#1092;/product/242028/lampa-svetodiodnaya-g9-230v-7vt-2700k-feron-matovaya/" TargetMode="External"/><Relationship Id="rId_hyperlink_11007" Type="http://schemas.openxmlformats.org/officeDocument/2006/relationships/hyperlink" Target="http://&#1101;&#1083;&#1077;&#1082;&#1090;&#1088;&#1086;-&#1084;&#1072;&#1088;&#1082;&#1077;&#1090;.&#1088;&#1092;/product/222572/lampa-svetodiodnaya-g9-230v-7vt-2700k-general-plastik/" TargetMode="External"/><Relationship Id="rId_hyperlink_11008" Type="http://schemas.openxmlformats.org/officeDocument/2006/relationships/hyperlink" Target="http://&#1101;&#1083;&#1077;&#1082;&#1090;&#1088;&#1086;-&#1084;&#1072;&#1088;&#1082;&#1077;&#1090;.&#1088;&#1092;/product/240809/lampa-svetodiodnaya-g9-230v-7vt-2800k-ecola/" TargetMode="External"/><Relationship Id="rId_hyperlink_11009" Type="http://schemas.openxmlformats.org/officeDocument/2006/relationships/hyperlink" Target="http://&#1101;&#1083;&#1077;&#1082;&#1090;&#1088;&#1086;-&#1084;&#1072;&#1088;&#1082;&#1077;&#1090;.&#1088;&#1092;/product/240761/lampa-svetodiodnaya-g9-230v-7vt-4000k-feron-kukuruza-plastik/" TargetMode="External"/><Relationship Id="rId_hyperlink_11010" Type="http://schemas.openxmlformats.org/officeDocument/2006/relationships/hyperlink" Target="http://&#1101;&#1083;&#1077;&#1082;&#1090;&#1088;&#1086;-&#1084;&#1072;&#1088;&#1082;&#1077;&#1090;.&#1088;&#1092;/product/240755/lampa-svetodiodnaya-g9-230v-7vt-4000k-feron-matovaya/" TargetMode="External"/><Relationship Id="rId_hyperlink_11011" Type="http://schemas.openxmlformats.org/officeDocument/2006/relationships/hyperlink" Target="http://&#1101;&#1083;&#1077;&#1082;&#1090;&#1088;&#1086;-&#1084;&#1072;&#1088;&#1082;&#1077;&#1090;.&#1088;&#1092;/product/240805/lampa-svetodiodnaya-g9-230v-7vt-4200k-ecola/" TargetMode="External"/><Relationship Id="rId_hyperlink_11012" Type="http://schemas.openxmlformats.org/officeDocument/2006/relationships/hyperlink" Target="http://&#1101;&#1083;&#1077;&#1082;&#1090;&#1088;&#1086;-&#1084;&#1072;&#1088;&#1082;&#1077;&#1090;.&#1088;&#1092;/product/221382/lampa-svetodiodnaya-g9-230v-7vt-4500k-general-plastik/" TargetMode="External"/><Relationship Id="rId_hyperlink_11013" Type="http://schemas.openxmlformats.org/officeDocument/2006/relationships/hyperlink" Target="http://&#1101;&#1083;&#1077;&#1082;&#1090;&#1088;&#1086;-&#1084;&#1072;&#1088;&#1082;&#1077;&#1090;.&#1088;&#1092;/product/240760/lampa-svetodiodnaya-g9-230v-7vt-6400k-feron-kukuruza-plastik/" TargetMode="External"/><Relationship Id="rId_hyperlink_11014" Type="http://schemas.openxmlformats.org/officeDocument/2006/relationships/hyperlink" Target="http://&#1101;&#1083;&#1077;&#1082;&#1090;&#1088;&#1086;-&#1084;&#1072;&#1088;&#1082;&#1077;&#1090;.&#1088;&#1092;/product/240754/lampa-svetodiodnaya-g9-230v-7vt-6400k-feron-matovaya/" TargetMode="External"/><Relationship Id="rId_hyperlink_11015" Type="http://schemas.openxmlformats.org/officeDocument/2006/relationships/hyperlink" Target="http://&#1101;&#1083;&#1077;&#1082;&#1090;&#1088;&#1086;-&#1084;&#1072;&#1088;&#1082;&#1077;&#1090;.&#1088;&#1092;/product/245391/lampa-svetodiodnaya-g9-230v-10vt-4000k-smartbuy/" TargetMode="External"/><Relationship Id="rId_hyperlink_11016" Type="http://schemas.openxmlformats.org/officeDocument/2006/relationships/hyperlink" Target="http://&#1101;&#1083;&#1077;&#1082;&#1090;&#1088;&#1086;-&#1084;&#1072;&#1088;&#1082;&#1077;&#1090;.&#1088;&#1092;/product/245390/lampa-svetodiodnaya-g9-230v-10vt-6000k-smartbuy/" TargetMode="External"/><Relationship Id="rId_hyperlink_11017" Type="http://schemas.openxmlformats.org/officeDocument/2006/relationships/hyperlink" Target="http://&#1101;&#1083;&#1077;&#1082;&#1090;&#1088;&#1086;-&#1084;&#1072;&#1088;&#1082;&#1077;&#1090;.&#1088;&#1092;/product/250342/lampa-svetodiodnaya-gu10-220v-5vt-4000k-feron/" TargetMode="External"/><Relationship Id="rId_hyperlink_11018" Type="http://schemas.openxmlformats.org/officeDocument/2006/relationships/hyperlink" Target="http://&#1101;&#1083;&#1077;&#1082;&#1090;&#1088;&#1086;-&#1084;&#1072;&#1088;&#1082;&#1077;&#1090;.&#1088;&#1092;/product/169239/lampa-svetodiodnaya-gu10-220v-7vt-6000k-smartbuy/" TargetMode="External"/><Relationship Id="rId_hyperlink_11019" Type="http://schemas.openxmlformats.org/officeDocument/2006/relationships/hyperlink" Target="http://&#1101;&#1083;&#1077;&#1082;&#1090;&#1088;&#1086;-&#1084;&#1072;&#1088;&#1082;&#1077;&#1090;.&#1088;&#1092;/product/244878/lampa-svetodiodnaya-gu10-220v-7vt-6500k-general/" TargetMode="External"/><Relationship Id="rId_hyperlink_11020" Type="http://schemas.openxmlformats.org/officeDocument/2006/relationships/hyperlink" Target="http://&#1101;&#1083;&#1077;&#1082;&#1090;&#1088;&#1086;-&#1084;&#1072;&#1088;&#1082;&#1077;&#1090;.&#1088;&#1092;/product/231477/lampa-svetodiodnaya-gu10-220v-95vt-6000k-smartbuy/" TargetMode="External"/><Relationship Id="rId_hyperlink_11021" Type="http://schemas.openxmlformats.org/officeDocument/2006/relationships/hyperlink" Target="http://&#1101;&#1083;&#1077;&#1082;&#1090;&#1088;&#1086;-&#1084;&#1072;&#1088;&#1082;&#1077;&#1090;.&#1088;&#1092;/product/164598/lampa-svetodiodnaya-gu10-220v-9vt-2700k-feron/" TargetMode="External"/><Relationship Id="rId_hyperlink_11022" Type="http://schemas.openxmlformats.org/officeDocument/2006/relationships/hyperlink" Target="http://&#1101;&#1083;&#1077;&#1082;&#1090;&#1088;&#1086;-&#1084;&#1072;&#1088;&#1082;&#1077;&#1090;.&#1088;&#1092;/product/131443/lampa-svetodiodnaya-gu10-220v-9vt-4000k-feron/" TargetMode="External"/><Relationship Id="rId_hyperlink_11023" Type="http://schemas.openxmlformats.org/officeDocument/2006/relationships/hyperlink" Target="http://&#1101;&#1083;&#1077;&#1082;&#1090;&#1088;&#1086;-&#1084;&#1072;&#1088;&#1082;&#1077;&#1090;.&#1088;&#1092;/product/129833/lampa-svetodiodnaya-gu10-220v-11vt-2700k-feron/" TargetMode="External"/><Relationship Id="rId_hyperlink_11024" Type="http://schemas.openxmlformats.org/officeDocument/2006/relationships/hyperlink" Target="http://&#1101;&#1083;&#1077;&#1082;&#1090;&#1088;&#1086;-&#1084;&#1072;&#1088;&#1082;&#1077;&#1090;.&#1088;&#1092;/product/131445/lampa-svetodiodnaya-gu10-220v-11vt-4000k-feron/" TargetMode="External"/><Relationship Id="rId_hyperlink_11025" Type="http://schemas.openxmlformats.org/officeDocument/2006/relationships/hyperlink" Target="http://&#1101;&#1083;&#1077;&#1082;&#1090;&#1088;&#1086;-&#1084;&#1072;&#1088;&#1082;&#1077;&#1090;.&#1088;&#1092;/product/151788/lampa-svetodiodnaya-gu10-220v-11vt-6400k-feron/" TargetMode="External"/><Relationship Id="rId_hyperlink_11026" Type="http://schemas.openxmlformats.org/officeDocument/2006/relationships/hyperlink" Target="http://&#1101;&#1083;&#1077;&#1082;&#1090;&#1088;&#1086;-&#1084;&#1072;&#1088;&#1082;&#1077;&#1090;.&#1088;&#1092;/product/227611/lampa-svetodiodnaya-gu10-220v-12vt-6000k-smartbuy/" TargetMode="External"/><Relationship Id="rId_hyperlink_11027" Type="http://schemas.openxmlformats.org/officeDocument/2006/relationships/hyperlink" Target="http://&#1101;&#1083;&#1077;&#1082;&#1090;&#1088;&#1086;-&#1084;&#1072;&#1088;&#1082;&#1077;&#1090;.&#1088;&#1092;/product/250240/lampa-svetodiodnaya-gu10-220vt-7vt-4000k-saffit/" TargetMode="External"/><Relationship Id="rId_hyperlink_11028" Type="http://schemas.openxmlformats.org/officeDocument/2006/relationships/hyperlink" Target="http://&#1101;&#1083;&#1077;&#1082;&#1090;&#1088;&#1086;-&#1084;&#1072;&#1088;&#1082;&#1077;&#1090;.&#1088;&#1092;/product/149111/lampa-svetodiodnaya-gu53-12v-7vt-3000k-smartbuy/" TargetMode="External"/><Relationship Id="rId_hyperlink_11029" Type="http://schemas.openxmlformats.org/officeDocument/2006/relationships/hyperlink" Target="http://&#1101;&#1083;&#1077;&#1082;&#1090;&#1088;&#1086;-&#1084;&#1072;&#1088;&#1082;&#1077;&#1090;.&#1088;&#1092;/product/245980/lampa-svetodiodnaya-gu53-220vt-13vt-2700k-saffit/" TargetMode="External"/><Relationship Id="rId_hyperlink_11030" Type="http://schemas.openxmlformats.org/officeDocument/2006/relationships/hyperlink" Target="http://&#1101;&#1083;&#1077;&#1082;&#1090;&#1088;&#1086;-&#1084;&#1072;&#1088;&#1082;&#1077;&#1090;.&#1088;&#1092;/product/251920/lampa-svetodiodnaya-gu53-220vt-13vt-4000k-saffit/" TargetMode="External"/><Relationship Id="rId_hyperlink_11031" Type="http://schemas.openxmlformats.org/officeDocument/2006/relationships/hyperlink" Target="http://&#1101;&#1083;&#1077;&#1082;&#1090;&#1088;&#1086;-&#1084;&#1072;&#1088;&#1082;&#1077;&#1090;.&#1088;&#1092;/product/184067/lampa-svetodiodnaya-gu53-230v-5vt-3000k-smartbuy/" TargetMode="External"/><Relationship Id="rId_hyperlink_11032" Type="http://schemas.openxmlformats.org/officeDocument/2006/relationships/hyperlink" Target="http://&#1101;&#1083;&#1077;&#1082;&#1090;&#1088;&#1086;-&#1084;&#1072;&#1088;&#1082;&#1077;&#1090;.&#1088;&#1092;/product/137973/lampa-svetodiodnaya-gu53-230v-5vt-4000k-onlayt/" TargetMode="External"/><Relationship Id="rId_hyperlink_11033" Type="http://schemas.openxmlformats.org/officeDocument/2006/relationships/hyperlink" Target="http://&#1101;&#1083;&#1077;&#1082;&#1090;&#1088;&#1086;-&#1084;&#1072;&#1088;&#1082;&#1077;&#1090;.&#1088;&#1092;/product/144880/lampa-svetodiodnaya-gu53-230v-5vt-6500k-onlayt/" TargetMode="External"/><Relationship Id="rId_hyperlink_11034" Type="http://schemas.openxmlformats.org/officeDocument/2006/relationships/hyperlink" Target="http://&#1101;&#1083;&#1077;&#1082;&#1090;&#1088;&#1086;-&#1084;&#1072;&#1088;&#1082;&#1077;&#1090;.&#1088;&#1092;/product/243625/lampa-svetodiodnaya-gu53-230v-7vt-2700k-feron-teplyy-svet/" TargetMode="External"/><Relationship Id="rId_hyperlink_11035" Type="http://schemas.openxmlformats.org/officeDocument/2006/relationships/hyperlink" Target="http://&#1101;&#1083;&#1077;&#1082;&#1090;&#1088;&#1086;-&#1084;&#1072;&#1088;&#1082;&#1077;&#1090;.&#1088;&#1092;/product/144881/lampa-svetodiodnaya-gu53-230v-7vt-3000k-onlayt/" TargetMode="External"/><Relationship Id="rId_hyperlink_11036" Type="http://schemas.openxmlformats.org/officeDocument/2006/relationships/hyperlink" Target="http://&#1101;&#1083;&#1077;&#1082;&#1090;&#1088;&#1086;-&#1084;&#1072;&#1088;&#1082;&#1077;&#1090;.&#1088;&#1092;/product/242971/lampa-svetodiodnaya-gu53-230v-7vt-4000k-feron-belyy-svet/" TargetMode="External"/><Relationship Id="rId_hyperlink_11037" Type="http://schemas.openxmlformats.org/officeDocument/2006/relationships/hyperlink" Target="http://&#1101;&#1083;&#1077;&#1082;&#1090;&#1088;&#1086;-&#1084;&#1072;&#1088;&#1082;&#1077;&#1090;.&#1088;&#1092;/product/137972/lampa-svetodiodnaya-gu53-230v-7vt-4000k-onlayt/" TargetMode="External"/><Relationship Id="rId_hyperlink_11038" Type="http://schemas.openxmlformats.org/officeDocument/2006/relationships/hyperlink" Target="http://&#1101;&#1083;&#1077;&#1082;&#1090;&#1088;&#1086;-&#1084;&#1072;&#1088;&#1082;&#1077;&#1090;.&#1088;&#1092;/product/169808/lampa-svetodiodnaya-gu53-230v-7vt-4500k-general/" TargetMode="External"/><Relationship Id="rId_hyperlink_11039" Type="http://schemas.openxmlformats.org/officeDocument/2006/relationships/hyperlink" Target="http://&#1101;&#1083;&#1077;&#1082;&#1090;&#1088;&#1086;-&#1084;&#1072;&#1088;&#1082;&#1077;&#1090;.&#1088;&#1092;/product/242972/lampa-svetodiodnaya-gu53-230v-7vt-6400k-feron-dnevnoy-svet/" TargetMode="External"/><Relationship Id="rId_hyperlink_11040" Type="http://schemas.openxmlformats.org/officeDocument/2006/relationships/hyperlink" Target="http://&#1101;&#1083;&#1077;&#1082;&#1090;&#1088;&#1086;-&#1084;&#1072;&#1088;&#1082;&#1077;&#1090;.&#1088;&#1092;/product/225494/lampa-svetodiodnaya-gu53-230v-7vt-6500k-general/" TargetMode="External"/><Relationship Id="rId_hyperlink_11041" Type="http://schemas.openxmlformats.org/officeDocument/2006/relationships/hyperlink" Target="http://&#1101;&#1083;&#1077;&#1082;&#1090;&#1088;&#1086;-&#1084;&#1072;&#1088;&#1082;&#1077;&#1090;.&#1088;&#1092;/product/124331/lampa-svetodiodnaya-gu53-230v-85vt-3000k-smartbuy/" TargetMode="External"/><Relationship Id="rId_hyperlink_11042" Type="http://schemas.openxmlformats.org/officeDocument/2006/relationships/hyperlink" Target="http://&#1101;&#1083;&#1077;&#1082;&#1090;&#1088;&#1086;-&#1084;&#1072;&#1088;&#1082;&#1077;&#1090;.&#1088;&#1092;/product/243042/lampa-svetodiodnaya-gu53-230v-9vt-4000k-feron-belyy-svet/" TargetMode="External"/><Relationship Id="rId_hyperlink_11043" Type="http://schemas.openxmlformats.org/officeDocument/2006/relationships/hyperlink" Target="http://&#1101;&#1083;&#1077;&#1082;&#1090;&#1088;&#1086;-&#1084;&#1072;&#1088;&#1082;&#1077;&#1090;.&#1088;&#1092;/product/243041/lampa-svetodiodnaya-gu53-230v-9vt-6400k-feron-dnevnoy-svet/" TargetMode="External"/><Relationship Id="rId_hyperlink_11044" Type="http://schemas.openxmlformats.org/officeDocument/2006/relationships/hyperlink" Target="http://&#1101;&#1083;&#1077;&#1082;&#1090;&#1088;&#1086;-&#1084;&#1072;&#1088;&#1082;&#1077;&#1090;.&#1088;&#1092;/product/251780/lampa-svetodiodnaya-gu53-230v-9vt-6400k-saffit-dnevnoy-svet/" TargetMode="External"/><Relationship Id="rId_hyperlink_11045" Type="http://schemas.openxmlformats.org/officeDocument/2006/relationships/hyperlink" Target="http://&#1101;&#1083;&#1077;&#1082;&#1090;&#1088;&#1086;-&#1084;&#1072;&#1088;&#1082;&#1077;&#1090;.&#1088;&#1092;/product/229042/lampa-svetodiodnaya-gu53-230v-10vt-4000k-onlayt/" TargetMode="External"/><Relationship Id="rId_hyperlink_11046" Type="http://schemas.openxmlformats.org/officeDocument/2006/relationships/hyperlink" Target="http://&#1101;&#1083;&#1077;&#1082;&#1090;&#1088;&#1086;-&#1084;&#1072;&#1088;&#1082;&#1077;&#1090;.&#1088;&#1092;/product/225686/lampa-svetodiodnaya-gu53-230v-10vt-6500k-general/" TargetMode="External"/><Relationship Id="rId_hyperlink_11047" Type="http://schemas.openxmlformats.org/officeDocument/2006/relationships/hyperlink" Target="http://&#1101;&#1083;&#1077;&#1082;&#1090;&#1088;&#1086;-&#1084;&#1072;&#1088;&#1082;&#1077;&#1090;.&#1088;&#1092;/product/229043/lampa-svetodiodnaya-gu53-230v-10vt-6500k-onlayt/" TargetMode="External"/><Relationship Id="rId_hyperlink_11048" Type="http://schemas.openxmlformats.org/officeDocument/2006/relationships/hyperlink" Target="http://&#1101;&#1083;&#1077;&#1082;&#1090;&#1088;&#1086;-&#1084;&#1072;&#1088;&#1082;&#1077;&#1090;.&#1088;&#1092;/product/250489/lampa-svetodiodnaya-gu53-230v-11vt-6400k-feron-belyy-svet/" TargetMode="External"/><Relationship Id="rId_hyperlink_11049" Type="http://schemas.openxmlformats.org/officeDocument/2006/relationships/hyperlink" Target="http://&#1101;&#1083;&#1077;&#1082;&#1090;&#1088;&#1086;-&#1084;&#1072;&#1088;&#1082;&#1077;&#1090;.&#1088;&#1092;/product/229675/lampa-svetodiodnaya-gu53-230v-12vt-6000k-smartbuy/" TargetMode="External"/><Relationship Id="rId_hyperlink_11050" Type="http://schemas.openxmlformats.org/officeDocument/2006/relationships/hyperlink" Target="http://&#1101;&#1083;&#1077;&#1082;&#1090;&#1088;&#1086;-&#1084;&#1072;&#1088;&#1082;&#1077;&#1090;.&#1088;&#1092;/product/243395/lampa-svetodiodnaya-gu53-230v-13vt-4000k-feron-belyy-svet/" TargetMode="External"/><Relationship Id="rId_hyperlink_11051" Type="http://schemas.openxmlformats.org/officeDocument/2006/relationships/hyperlink" Target="http://&#1101;&#1083;&#1077;&#1082;&#1090;&#1088;&#1086;-&#1084;&#1072;&#1088;&#1082;&#1077;&#1090;.&#1088;&#1092;/product/243396/lampa-svetodiodnaya-gu53-230v-13vt-6400k-feron-dnevnoy-svet/" TargetMode="External"/><Relationship Id="rId_hyperlink_11052" Type="http://schemas.openxmlformats.org/officeDocument/2006/relationships/hyperlink" Target="http://&#1101;&#1083;&#1077;&#1082;&#1090;&#1088;&#1086;-&#1084;&#1072;&#1088;&#1082;&#1077;&#1090;.&#1088;&#1092;/product/240757/lampa-svetodiodnaya-gu53-mini-35mm-mr11-230v-3vt-4000k-feron-belyy-svet/" TargetMode="External"/><Relationship Id="rId_hyperlink_11053" Type="http://schemas.openxmlformats.org/officeDocument/2006/relationships/hyperlink" Target="http://&#1101;&#1083;&#1077;&#1082;&#1090;&#1088;&#1086;-&#1084;&#1072;&#1088;&#1082;&#1077;&#1090;.&#1088;&#1092;/product/240756/lampa-svetodiodnaya-gu53-mini-35mm-mr11-230v-3vt-6400k-feron-dnevnoy-svet/" TargetMode="External"/><Relationship Id="rId_hyperlink_11054" Type="http://schemas.openxmlformats.org/officeDocument/2006/relationships/hyperlink" Target="http://&#1101;&#1083;&#1077;&#1082;&#1090;&#1088;&#1086;-&#1084;&#1072;&#1088;&#1082;&#1077;&#1090;.&#1088;&#1092;/product/250874/lampa-svetodiodnaya-mr16-gu53-220v-7w630lm-6500k-6k-46x50-matovplastalyum-ic-2g-cz867037-vashe-siyatelstvo/" TargetMode="External"/><Relationship Id="rId_hyperlink_11055" Type="http://schemas.openxmlformats.org/officeDocument/2006/relationships/hyperlink" Target="http://&#1101;&#1083;&#1077;&#1082;&#1090;&#1088;&#1086;-&#1084;&#1072;&#1088;&#1082;&#1077;&#1090;.&#1088;&#1092;/product/250811/lampa-svetodiodnaya-gx53-12w970lm-6500k-6k-73x27-matov-plastalyum-ic-drayver-2g-cz866998-vashe-siyatelstvo/" TargetMode="External"/><Relationship Id="rId_hyperlink_11056" Type="http://schemas.openxmlformats.org/officeDocument/2006/relationships/hyperlink" Target="http://&#1101;&#1083;&#1077;&#1082;&#1090;&#1088;&#1086;-&#1084;&#1072;&#1088;&#1082;&#1077;&#1090;.&#1088;&#1092;/product/246717/lampa-svetodiodnaya-gx53-220v-12vt-4000k-polusfera-in-home-vc/" TargetMode="External"/><Relationship Id="rId_hyperlink_11057" Type="http://schemas.openxmlformats.org/officeDocument/2006/relationships/hyperlink" Target="http://&#1101;&#1083;&#1077;&#1082;&#1090;&#1088;&#1086;-&#1084;&#1072;&#1088;&#1082;&#1077;&#1090;.&#1088;&#1092;/product/246715/lampa-svetodiodnaya-gx53-220v-12vt-6500k-polusfera-in-home-vc/" TargetMode="External"/><Relationship Id="rId_hyperlink_11058" Type="http://schemas.openxmlformats.org/officeDocument/2006/relationships/hyperlink" Target="http://&#1101;&#1083;&#1077;&#1082;&#1090;&#1088;&#1086;-&#1084;&#1072;&#1088;&#1082;&#1077;&#1090;.&#1088;&#1092;/product/246716/lampa-svetodiodnaya-gx53-220v-15vt-4000k-polusfera-in-home-vc/" TargetMode="External"/><Relationship Id="rId_hyperlink_11059" Type="http://schemas.openxmlformats.org/officeDocument/2006/relationships/hyperlink" Target="http://&#1101;&#1083;&#1077;&#1082;&#1090;&#1088;&#1086;-&#1084;&#1072;&#1088;&#1082;&#1077;&#1090;.&#1088;&#1092;/product/246713/lampa-svetodiodnaya-gx53-220v-15vt-6500k-polusfera-in-home-vc/" TargetMode="External"/><Relationship Id="rId_hyperlink_11060" Type="http://schemas.openxmlformats.org/officeDocument/2006/relationships/hyperlink" Target="http://&#1101;&#1083;&#1077;&#1082;&#1090;&#1088;&#1086;-&#1084;&#1072;&#1088;&#1082;&#1077;&#1090;.&#1088;&#1092;/product/149345/lampa-svetodiodnaya-gx53-220v-4vt-3000k-smartbuy-matovoe-steklo/" TargetMode="External"/><Relationship Id="rId_hyperlink_11061" Type="http://schemas.openxmlformats.org/officeDocument/2006/relationships/hyperlink" Target="http://&#1101;&#1083;&#1077;&#1082;&#1090;&#1088;&#1086;-&#1084;&#1072;&#1088;&#1082;&#1077;&#1090;.&#1088;&#1092;/product/241756/lampa-svetodiodnaya-gx53-220v-7vt-4000k-feron/" TargetMode="External"/><Relationship Id="rId_hyperlink_11062" Type="http://schemas.openxmlformats.org/officeDocument/2006/relationships/hyperlink" Target="http://&#1101;&#1083;&#1077;&#1082;&#1090;&#1088;&#1086;-&#1084;&#1072;&#1088;&#1082;&#1077;&#1090;.&#1088;&#1092;/product/237484/lampa-svetodiodnaya-gx53-220v-7vt-6500k-general/" TargetMode="External"/><Relationship Id="rId_hyperlink_11063" Type="http://schemas.openxmlformats.org/officeDocument/2006/relationships/hyperlink" Target="http://&#1101;&#1083;&#1077;&#1082;&#1090;&#1088;&#1086;-&#1084;&#1072;&#1088;&#1082;&#1077;&#1090;.&#1088;&#1092;/product/229309/lampa-svetodiodnaya-gx53-220v-8vt-2800k-matovoe-steklo-ecola-light/" TargetMode="External"/><Relationship Id="rId_hyperlink_11064" Type="http://schemas.openxmlformats.org/officeDocument/2006/relationships/hyperlink" Target="http://&#1101;&#1083;&#1077;&#1082;&#1090;&#1088;&#1086;-&#1084;&#1072;&#1088;&#1082;&#1077;&#1090;.&#1088;&#1092;/product/237513/lampa-svetodiodnaya-gx53-220v-8vt-4000k-onlayt/" TargetMode="External"/><Relationship Id="rId_hyperlink_11065" Type="http://schemas.openxmlformats.org/officeDocument/2006/relationships/hyperlink" Target="http://&#1101;&#1083;&#1077;&#1082;&#1090;&#1088;&#1086;-&#1084;&#1072;&#1088;&#1082;&#1077;&#1090;.&#1088;&#1092;/product/229311/lampa-svetodiodnaya-gx53-220v-8vt-6400k-ecola-light/" TargetMode="External"/><Relationship Id="rId_hyperlink_11066" Type="http://schemas.openxmlformats.org/officeDocument/2006/relationships/hyperlink" Target="http://&#1101;&#1083;&#1077;&#1082;&#1090;&#1088;&#1086;-&#1084;&#1072;&#1088;&#1082;&#1077;&#1090;.&#1088;&#1092;/product/237511/lampa-svetodiodnaya-gx53-220v-8vt-6500k-onlayt/" TargetMode="External"/><Relationship Id="rId_hyperlink_11067" Type="http://schemas.openxmlformats.org/officeDocument/2006/relationships/hyperlink" Target="http://&#1101;&#1083;&#1077;&#1082;&#1090;&#1088;&#1086;-&#1084;&#1072;&#1088;&#1082;&#1077;&#1090;.&#1088;&#1092;/product/241297/lampa-svetodiodnaya-gx53-220v-9vt-2700k-feron/" TargetMode="External"/><Relationship Id="rId_hyperlink_11068" Type="http://schemas.openxmlformats.org/officeDocument/2006/relationships/hyperlink" Target="http://&#1101;&#1083;&#1077;&#1082;&#1090;&#1088;&#1086;-&#1084;&#1072;&#1088;&#1082;&#1077;&#1090;.&#1088;&#1092;/product/241296/lampa-svetodiodnaya-gx53-220v-9vt-4000k-feron/" TargetMode="External"/><Relationship Id="rId_hyperlink_11069" Type="http://schemas.openxmlformats.org/officeDocument/2006/relationships/hyperlink" Target="http://&#1101;&#1083;&#1077;&#1082;&#1090;&#1088;&#1086;-&#1084;&#1072;&#1088;&#1082;&#1077;&#1090;.&#1088;&#1092;/product/234789/lampa-svetodiodnaya-gx53-220v-9vt-6400k-feron/" TargetMode="External"/><Relationship Id="rId_hyperlink_11070" Type="http://schemas.openxmlformats.org/officeDocument/2006/relationships/hyperlink" Target="http://&#1101;&#1083;&#1077;&#1082;&#1090;&#1088;&#1086;-&#1084;&#1072;&#1088;&#1082;&#1077;&#1090;.&#1088;&#1092;/product/229306/lampa-svetodiodnaya-gx53-220v-10vt-2800k-ecola-premium/" TargetMode="External"/><Relationship Id="rId_hyperlink_11071" Type="http://schemas.openxmlformats.org/officeDocument/2006/relationships/hyperlink" Target="http://&#1101;&#1083;&#1077;&#1082;&#1090;&#1088;&#1086;-&#1084;&#1072;&#1088;&#1082;&#1077;&#1090;.&#1088;&#1092;/product/241298/lampa-svetodiodnaya-gx53-220v-12vt-2700k-feron/" TargetMode="External"/><Relationship Id="rId_hyperlink_11072" Type="http://schemas.openxmlformats.org/officeDocument/2006/relationships/hyperlink" Target="http://&#1101;&#1083;&#1077;&#1082;&#1090;&#1088;&#1086;-&#1084;&#1072;&#1088;&#1082;&#1077;&#1090;.&#1088;&#1092;/product/237486/lampa-svetodiodnaya-gx53-220v-12vt-2700k-general/" TargetMode="External"/><Relationship Id="rId_hyperlink_11073" Type="http://schemas.openxmlformats.org/officeDocument/2006/relationships/hyperlink" Target="http://&#1101;&#1083;&#1077;&#1082;&#1090;&#1088;&#1086;-&#1084;&#1072;&#1088;&#1082;&#1077;&#1090;.&#1088;&#1092;/product/241299/lampa-svetodiodnaya-gx53-220v-12vt-4000k-feron/" TargetMode="External"/><Relationship Id="rId_hyperlink_11074" Type="http://schemas.openxmlformats.org/officeDocument/2006/relationships/hyperlink" Target="http://&#1101;&#1083;&#1077;&#1082;&#1090;&#1088;&#1086;-&#1084;&#1072;&#1088;&#1082;&#1077;&#1090;.&#1088;&#1092;/product/237512/lampa-svetodiodnaya-gx53-220v-12vt-4000k-onlayt/" TargetMode="External"/><Relationship Id="rId_hyperlink_11075" Type="http://schemas.openxmlformats.org/officeDocument/2006/relationships/hyperlink" Target="http://&#1101;&#1083;&#1077;&#1082;&#1090;&#1088;&#1086;-&#1084;&#1072;&#1088;&#1082;&#1077;&#1090;.&#1088;&#1092;/product/241300/lampa-svetodiodnaya-gx53-220v-12vt-6400k-feron/" TargetMode="External"/><Relationship Id="rId_hyperlink_11076" Type="http://schemas.openxmlformats.org/officeDocument/2006/relationships/hyperlink" Target="http://&#1101;&#1083;&#1077;&#1082;&#1090;&#1088;&#1086;-&#1084;&#1072;&#1088;&#1082;&#1077;&#1090;.&#1088;&#1092;/product/237510/lampa-svetodiodnaya-gx53-220v-12vt-6500k-onlayt/" TargetMode="External"/><Relationship Id="rId_hyperlink_11077" Type="http://schemas.openxmlformats.org/officeDocument/2006/relationships/hyperlink" Target="http://&#1101;&#1083;&#1077;&#1082;&#1090;&#1088;&#1086;-&#1084;&#1072;&#1088;&#1082;&#1077;&#1090;.&#1088;&#1092;/product/183505/lampa-svetodiodnaya-gx53-220v-14vt-3000k-smartbuy-matovoe-steklo/" TargetMode="External"/><Relationship Id="rId_hyperlink_11078" Type="http://schemas.openxmlformats.org/officeDocument/2006/relationships/hyperlink" Target="http://&#1101;&#1083;&#1077;&#1082;&#1090;&#1088;&#1086;-&#1084;&#1072;&#1088;&#1082;&#1077;&#1090;.&#1088;&#1092;/product/237487/lampa-svetodiodnaya-gx53-220v-15vt-2700k-general/" TargetMode="External"/><Relationship Id="rId_hyperlink_11079" Type="http://schemas.openxmlformats.org/officeDocument/2006/relationships/hyperlink" Target="http://&#1101;&#1083;&#1077;&#1082;&#1090;&#1088;&#1086;-&#1084;&#1072;&#1088;&#1082;&#1077;&#1090;.&#1088;&#1092;/product/241302/lampa-svetodiodnaya-gx53-220v-15vt-4000k-feron/" TargetMode="External"/><Relationship Id="rId_hyperlink_11080" Type="http://schemas.openxmlformats.org/officeDocument/2006/relationships/hyperlink" Target="http://&#1101;&#1083;&#1077;&#1082;&#1090;&#1088;&#1086;-&#1084;&#1072;&#1088;&#1082;&#1077;&#1090;.&#1088;&#1092;/product/237748/lampa-svetodiodnaya-gx53-220v-15vt-4000k-onlayt/" TargetMode="External"/><Relationship Id="rId_hyperlink_11081" Type="http://schemas.openxmlformats.org/officeDocument/2006/relationships/hyperlink" Target="http://&#1101;&#1083;&#1077;&#1082;&#1090;&#1088;&#1086;-&#1084;&#1072;&#1088;&#1082;&#1077;&#1090;.&#1088;&#1092;/product/226308/lampa-svetodiodnaya-gx53-220v-15vt-4500k-general/" TargetMode="External"/><Relationship Id="rId_hyperlink_11082" Type="http://schemas.openxmlformats.org/officeDocument/2006/relationships/hyperlink" Target="http://&#1101;&#1083;&#1077;&#1082;&#1090;&#1088;&#1086;-&#1084;&#1072;&#1088;&#1082;&#1077;&#1090;.&#1088;&#1092;/product/241301/lampa-svetodiodnaya-gx53-220v-15vt-6400k-feron/" TargetMode="External"/><Relationship Id="rId_hyperlink_11083" Type="http://schemas.openxmlformats.org/officeDocument/2006/relationships/hyperlink" Target="http://&#1101;&#1083;&#1077;&#1082;&#1090;&#1088;&#1086;-&#1084;&#1072;&#1088;&#1082;&#1077;&#1090;.&#1088;&#1092;/product/237483/lampa-svetodiodnaya-gx53-220v-15vt-6500k-general/" TargetMode="External"/><Relationship Id="rId_hyperlink_11084" Type="http://schemas.openxmlformats.org/officeDocument/2006/relationships/hyperlink" Target="http://&#1101;&#1083;&#1077;&#1082;&#1090;&#1088;&#1086;-&#1084;&#1072;&#1088;&#1082;&#1077;&#1090;.&#1088;&#1092;/product/237509/lampa-svetodiodnaya-gx53-220v-15vt-6500k-onlayt/" TargetMode="External"/><Relationship Id="rId_hyperlink_11085" Type="http://schemas.openxmlformats.org/officeDocument/2006/relationships/hyperlink" Target="http://&#1101;&#1083;&#1077;&#1082;&#1090;&#1088;&#1086;-&#1084;&#1072;&#1088;&#1082;&#1077;&#1090;.&#1088;&#1092;/product/243554/lampa-svetodiodnaya-led-20vt-gx70-holodnyy-matovaya-230v50hz-1027696a-pled-gx70-20w-5000k-jazzway/" TargetMode="External"/><Relationship Id="rId_hyperlink_11086" Type="http://schemas.openxmlformats.org/officeDocument/2006/relationships/hyperlink" Target="http://&#1101;&#1083;&#1077;&#1082;&#1090;&#1088;&#1086;-&#1084;&#1072;&#1088;&#1082;&#1077;&#1090;.&#1088;&#1092;/product/251663/lampa-svetodiodnaya-led-20vt-gx70-holodnyy-matovaya-230v50hz-1027696a-pled-gx70-20w-5000k-jazzway/" TargetMode="External"/><Relationship Id="rId_hyperlink_11087" Type="http://schemas.openxmlformats.org/officeDocument/2006/relationships/hyperlink" Target="http://&#1101;&#1083;&#1077;&#1082;&#1090;&#1088;&#1086;-&#1084;&#1072;&#1088;&#1082;&#1077;&#1090;.&#1088;&#1092;/product/224944/lampa-led-rgbw-s-pultom-upravleniya-svetom-9vt-e27/" TargetMode="External"/><Relationship Id="rId_hyperlink_11088" Type="http://schemas.openxmlformats.org/officeDocument/2006/relationships/hyperlink" Target="http://&#1101;&#1083;&#1077;&#1082;&#1090;&#1088;&#1086;-&#1084;&#1072;&#1088;&#1082;&#1077;&#1090;.&#1088;&#1092;/product/229764/lampa-akkumulyatornaya-7v-6500k-e27-ip65-solnechnaya-batareya/" TargetMode="External"/><Relationship Id="rId_hyperlink_11089" Type="http://schemas.openxmlformats.org/officeDocument/2006/relationships/hyperlink" Target="http://&#1101;&#1083;&#1077;&#1082;&#1090;&#1088;&#1086;-&#1084;&#1072;&#1088;&#1082;&#1077;&#1090;.&#1088;&#1092;/product/220460/lampa-svetodiodnaya-s-datchikom-dvizheniya-a65-5vt-6500k-e27/" TargetMode="External"/><Relationship Id="rId_hyperlink_11090" Type="http://schemas.openxmlformats.org/officeDocument/2006/relationships/hyperlink" Target="http://&#1101;&#1083;&#1077;&#1082;&#1090;&#1088;&#1086;-&#1084;&#1072;&#1088;&#1082;&#1077;&#1090;.&#1088;&#1092;/product/143652/lampa-rexant-lyum-dlya-lup-u-obraznaya-31-0802/" TargetMode="External"/><Relationship Id="rId_hyperlink_11091" Type="http://schemas.openxmlformats.org/officeDocument/2006/relationships/hyperlink" Target="http://&#1101;&#1083;&#1077;&#1082;&#1090;&#1088;&#1086;-&#1084;&#1072;&#1088;&#1082;&#1077;&#1090;.&#1088;&#1092;/product/143651/lampa-rexant-lyum-dlya-lup-kvadrat-31-0804/" TargetMode="External"/><Relationship Id="rId_hyperlink_11092" Type="http://schemas.openxmlformats.org/officeDocument/2006/relationships/hyperlink" Target="http://&#1101;&#1083;&#1077;&#1082;&#1090;&#1088;&#1086;-&#1084;&#1072;&#1088;&#1082;&#1077;&#1090;.&#1088;&#1092;/product/166878/lampa-dlya-duhovyh-shkafov-t25-e14-15vt-220v-300c-camelion/" TargetMode="External"/><Relationship Id="rId_hyperlink_11093" Type="http://schemas.openxmlformats.org/officeDocument/2006/relationships/hyperlink" Target="http://&#1101;&#1083;&#1077;&#1082;&#1090;&#1088;&#1086;-&#1084;&#1072;&#1088;&#1082;&#1077;&#1090;.&#1088;&#1092;/product/229766/lampa-dlya-podsvetki-myasnyh-produktov-led-t8-9v-g13-600mm-jazzway-5006461/" TargetMode="External"/><Relationship Id="rId_hyperlink_11094" Type="http://schemas.openxmlformats.org/officeDocument/2006/relationships/hyperlink" Target="http://&#1101;&#1083;&#1077;&#1082;&#1090;&#1088;&#1086;-&#1084;&#1072;&#1088;&#1082;&#1077;&#1090;.&#1088;&#1092;/product/238695/lampa-dlya-svch-20vt-kontakty-uglovye-1-rezer-l/" TargetMode="External"/><Relationship Id="rId_hyperlink_11095" Type="http://schemas.openxmlformats.org/officeDocument/2006/relationships/hyperlink" Target="http://&#1101;&#1083;&#1077;&#1082;&#1090;&#1088;&#1086;-&#1084;&#1072;&#1088;&#1082;&#1077;&#1090;.&#1088;&#1092;/product/238694/lampa-dlya-svch-20vt-kontakty-uglovye-2-rezer-l/" TargetMode="External"/><Relationship Id="rId_hyperlink_11096" Type="http://schemas.openxmlformats.org/officeDocument/2006/relationships/hyperlink" Target="http://&#1101;&#1083;&#1077;&#1082;&#1090;&#1088;&#1086;-&#1084;&#1072;&#1088;&#1082;&#1077;&#1090;.&#1088;&#1092;/product/129511/lampa-lyuminiscentnaya-ft8-36vt-bio-akvarium-oranzhereya-60426mm-camelion-kitay/" TargetMode="External"/><Relationship Id="rId_hyperlink_11097" Type="http://schemas.openxmlformats.org/officeDocument/2006/relationships/hyperlink" Target="http://&#1101;&#1083;&#1077;&#1082;&#1090;&#1088;&#1086;-&#1084;&#1072;&#1088;&#1082;&#1077;&#1090;.&#1088;&#1092;/product/221470/lampa-nakalivaniya-dlya-vytyazhki-e14-25vt-220v-t26-camelion/" TargetMode="External"/><Relationship Id="rId_hyperlink_11098" Type="http://schemas.openxmlformats.org/officeDocument/2006/relationships/hyperlink" Target="http://&#1101;&#1083;&#1077;&#1082;&#1090;&#1088;&#1086;-&#1084;&#1072;&#1088;&#1082;&#1077;&#1090;.&#1088;&#1092;/product/221469/lampa-nakalivaniya-dlya-vytyazhki-e14-40vt-220v-t25-camelion/" TargetMode="External"/><Relationship Id="rId_hyperlink_11099" Type="http://schemas.openxmlformats.org/officeDocument/2006/relationships/hyperlink" Target="http://&#1101;&#1083;&#1077;&#1082;&#1090;&#1088;&#1086;-&#1084;&#1072;&#1088;&#1082;&#1077;&#1090;.&#1088;&#1092;/product/238165/lampa-nakalivaniya-dlya-holodilnikov-i-shveynyh-mashin-e14-15vt-220v-t25-navigator-61203/" TargetMode="External"/><Relationship Id="rId_hyperlink_11100" Type="http://schemas.openxmlformats.org/officeDocument/2006/relationships/hyperlink" Target="http://&#1101;&#1083;&#1077;&#1082;&#1090;&#1088;&#1086;-&#1084;&#1072;&#1088;&#1082;&#1077;&#1090;.&#1088;&#1092;/product/147798/lampa-nakalivaniya-dlya-holodilnikov-i-shveynyh-mashin-e14-15vt-220v-t26-camelion/" TargetMode="External"/><Relationship Id="rId_hyperlink_11101" Type="http://schemas.openxmlformats.org/officeDocument/2006/relationships/hyperlink" Target="http://&#1101;&#1083;&#1077;&#1082;&#1090;&#1088;&#1086;-&#1084;&#1072;&#1088;&#1082;&#1077;&#1090;.&#1088;&#1092;/product/221468/lampa-nakalivaniya-e14-7vt-220v-dlya-nochnika-camelion/" TargetMode="External"/><Relationship Id="rId_hyperlink_11102" Type="http://schemas.openxmlformats.org/officeDocument/2006/relationships/hyperlink" Target="http://&#1101;&#1083;&#1077;&#1082;&#1090;&#1088;&#1086;-&#1084;&#1072;&#1088;&#1082;&#1077;&#1090;.&#1088;&#1092;/product/149166/lampa-nakalivaniya-mo-12v-40vt-e27/" TargetMode="External"/><Relationship Id="rId_hyperlink_11103" Type="http://schemas.openxmlformats.org/officeDocument/2006/relationships/hyperlink" Target="http://&#1101;&#1083;&#1077;&#1082;&#1090;&#1088;&#1086;-&#1084;&#1072;&#1088;&#1082;&#1077;&#1090;.&#1088;&#1092;/product/149165/lampa-nakalivaniya-mo-12v-60vt-e27/" TargetMode="External"/><Relationship Id="rId_hyperlink_11104" Type="http://schemas.openxmlformats.org/officeDocument/2006/relationships/hyperlink" Target="http://&#1101;&#1083;&#1077;&#1082;&#1090;&#1088;&#1086;-&#1084;&#1072;&#1088;&#1082;&#1077;&#1090;.&#1088;&#1092;/product/241752/lampa-nakalivaniya-mo-24v-40vt-e27/" TargetMode="External"/><Relationship Id="rId_hyperlink_11105" Type="http://schemas.openxmlformats.org/officeDocument/2006/relationships/hyperlink" Target="http://&#1101;&#1083;&#1077;&#1082;&#1090;&#1088;&#1086;-&#1084;&#1072;&#1088;&#1082;&#1077;&#1090;.&#1088;&#1092;/product/167904/lampa-nakalivaniya-mo-36v-40vt-e27/" TargetMode="External"/><Relationship Id="rId_hyperlink_11106" Type="http://schemas.openxmlformats.org/officeDocument/2006/relationships/hyperlink" Target="http://&#1101;&#1083;&#1077;&#1082;&#1090;&#1088;&#1086;-&#1084;&#1072;&#1088;&#1082;&#1077;&#1090;.&#1088;&#1092;/product/132297/lampa-nakalivaniya-mo-36v-60vt-e27/" TargetMode="External"/><Relationship Id="rId_hyperlink_11107" Type="http://schemas.openxmlformats.org/officeDocument/2006/relationships/hyperlink" Target="http://&#1101;&#1083;&#1077;&#1082;&#1090;&#1088;&#1086;-&#1084;&#1072;&#1088;&#1082;&#1077;&#1090;.&#1088;&#1092;/product/241035/lampa-nakalivaniya-mo-36v-95vt-e27/" TargetMode="External"/><Relationship Id="rId_hyperlink_11108" Type="http://schemas.openxmlformats.org/officeDocument/2006/relationships/hyperlink" Target="http://&#1101;&#1083;&#1077;&#1082;&#1090;&#1088;&#1086;-&#1084;&#1072;&#1088;&#1082;&#1077;&#1090;.&#1088;&#1092;/product/243626/lampa-svetodiodnaya-dlya-holodilnikov-i-shveynyh-mashin-e14-2vt-2700k-220v-feron/" TargetMode="External"/><Relationship Id="rId_hyperlink_11109" Type="http://schemas.openxmlformats.org/officeDocument/2006/relationships/hyperlink" Target="http://&#1101;&#1083;&#1077;&#1082;&#1090;&#1088;&#1086;-&#1084;&#1072;&#1088;&#1082;&#1077;&#1090;.&#1088;&#1092;/product/243627/lampa-svetodiodnaya-dlya-holodilnikov-i-shveynyh-mashin-e14-2vt-4000k-220v-feron/" TargetMode="External"/><Relationship Id="rId_hyperlink_11110" Type="http://schemas.openxmlformats.org/officeDocument/2006/relationships/hyperlink" Target="http://&#1101;&#1083;&#1077;&#1082;&#1090;&#1088;&#1086;-&#1084;&#1072;&#1088;&#1082;&#1077;&#1090;.&#1088;&#1092;/product/151595/lampa-svetodiodnaya-dlya-holodilnikov-i-shveynyh-mashin-e14-3vt-4000k-220v-t25-ecola-b4uv30elc/" TargetMode="External"/><Relationship Id="rId_hyperlink_11111" Type="http://schemas.openxmlformats.org/officeDocument/2006/relationships/hyperlink" Target="http://&#1101;&#1083;&#1077;&#1082;&#1090;&#1088;&#1086;-&#1084;&#1072;&#1088;&#1082;&#1077;&#1090;.&#1088;&#1092;/product/229304/lampa-svetodiodnaya-dlya-holodilnikov-i-shveynyh-mashin-e14-3vt-6000k-220v-t25-340-ecola-b4ud30elc/" TargetMode="External"/><Relationship Id="rId_hyperlink_11112" Type="http://schemas.openxmlformats.org/officeDocument/2006/relationships/hyperlink" Target="http://&#1101;&#1083;&#1077;&#1082;&#1090;&#1088;&#1086;-&#1084;&#1072;&#1088;&#1082;&#1077;&#1090;.&#1088;&#1092;/product/151592/lampa-svetodiodnaya-dlya-holodilnikov-i-shveynyh-mashin-e14-45vt-4000k-220v-t25-340-ecola/" TargetMode="External"/><Relationship Id="rId_hyperlink_11113" Type="http://schemas.openxmlformats.org/officeDocument/2006/relationships/hyperlink" Target="http://&#1101;&#1083;&#1077;&#1082;&#1090;&#1088;&#1086;-&#1084;&#1072;&#1088;&#1082;&#1077;&#1090;.&#1088;&#1092;/product/130164/lampa-svetodiodnaya-nizkovoltnaya-12-48v-10vt-4000k-feron/" TargetMode="External"/><Relationship Id="rId_hyperlink_11114" Type="http://schemas.openxmlformats.org/officeDocument/2006/relationships/hyperlink" Target="http://&#1101;&#1083;&#1077;&#1082;&#1090;&#1088;&#1086;-&#1084;&#1072;&#1088;&#1082;&#1077;&#1090;.&#1088;&#1092;/product/241238/lampa-svetodiodnaya-nizkovoltnaya-12-48v-12vt-4000k-bellight/" TargetMode="External"/><Relationship Id="rId_hyperlink_11115" Type="http://schemas.openxmlformats.org/officeDocument/2006/relationships/hyperlink" Target="http://&#1101;&#1083;&#1077;&#1082;&#1090;&#1088;&#1086;-&#1084;&#1072;&#1088;&#1082;&#1077;&#1090;.&#1088;&#1092;/product/241237/lampa-svetodiodnaya-nizkovoltnaya-12-48v-12vt-6400k-bellight/" TargetMode="External"/><Relationship Id="rId_hyperlink_11116" Type="http://schemas.openxmlformats.org/officeDocument/2006/relationships/hyperlink" Target="http://&#1101;&#1083;&#1077;&#1082;&#1090;&#1088;&#1086;-&#1084;&#1072;&#1088;&#1082;&#1077;&#1090;.&#1088;&#1092;/product/136933/lampa-energosberegayuschaya-2g7-9vt-6400k-220v-fpl-dlya-svetilnikov-camelion/" TargetMode="External"/><Relationship Id="rId_hyperlink_11117" Type="http://schemas.openxmlformats.org/officeDocument/2006/relationships/hyperlink" Target="http://&#1101;&#1083;&#1077;&#1082;&#1090;&#1088;&#1086;-&#1084;&#1072;&#1088;&#1082;&#1077;&#1090;.&#1088;&#1092;/product/136934/lampa-energosberegayuschaya-2g7-11vt-6400k-220v-fpl-dlya-svetilnikov-camelion/" TargetMode="External"/><Relationship Id="rId_hyperlink_11118" Type="http://schemas.openxmlformats.org/officeDocument/2006/relationships/hyperlink" Target="http://&#1101;&#1083;&#1077;&#1082;&#1090;&#1088;&#1086;-&#1084;&#1072;&#1088;&#1082;&#1077;&#1090;.&#1088;&#1092;/product/140895/lampa-energosberegayuschaya-g23-9vt-4200k220v-lh9-u842-dlya-svetilnikov-camelion/" TargetMode="External"/><Relationship Id="rId_hyperlink_11119" Type="http://schemas.openxmlformats.org/officeDocument/2006/relationships/hyperlink" Target="http://&#1101;&#1083;&#1077;&#1082;&#1090;&#1088;&#1086;-&#1084;&#1072;&#1088;&#1082;&#1077;&#1090;.&#1088;&#1092;/product/135504/lampa-energosberegayuschaya-g23-11vt-4200k-220v-dlya-svetilnikov-camelion-lh11-u842/" TargetMode="External"/><Relationship Id="rId_hyperlink_11120" Type="http://schemas.openxmlformats.org/officeDocument/2006/relationships/hyperlink" Target="http://&#1101;&#1083;&#1077;&#1082;&#1090;&#1088;&#1086;-&#1084;&#1072;&#1088;&#1082;&#1077;&#1090;.&#1088;&#1092;/product/147816/lampa-energosberegayuschaya-g24q-3-26vt840-dlya-svetilnika-osram-dulux-de/" TargetMode="External"/><Relationship Id="rId_hyperlink_11121" Type="http://schemas.openxmlformats.org/officeDocument/2006/relationships/hyperlink" Target="http://&#1101;&#1083;&#1077;&#1082;&#1090;&#1088;&#1086;-&#1084;&#1072;&#1088;&#1082;&#1077;&#1090;.&#1088;&#1092;/product/246207/podsvetka-dlya-zerkala-ogonek-og-ldp12-usb/" TargetMode="External"/><Relationship Id="rId_hyperlink_11122" Type="http://schemas.openxmlformats.org/officeDocument/2006/relationships/hyperlink" Target="http://&#1101;&#1083;&#1077;&#1082;&#1090;&#1088;&#1086;-&#1084;&#1072;&#1088;&#1082;&#1077;&#1090;.&#1088;&#1092;/product/246208/podsvetka-dlya-zerkala-ogonek-og-ldp13-usb/" TargetMode="External"/><Relationship Id="rId_hyperlink_11123" Type="http://schemas.openxmlformats.org/officeDocument/2006/relationships/hyperlink" Target="http://&#1101;&#1083;&#1077;&#1082;&#1090;&#1088;&#1086;-&#1084;&#1072;&#1088;&#1082;&#1077;&#1090;.&#1088;&#1092;/product/225635/stroboskop-5vt-e27-led-belyy/" TargetMode="External"/><Relationship Id="rId_hyperlink_11124" Type="http://schemas.openxmlformats.org/officeDocument/2006/relationships/hyperlink" Target="http://&#1101;&#1083;&#1077;&#1082;&#1090;&#1088;&#1086;-&#1084;&#1072;&#1088;&#1082;&#1077;&#1090;.&#1088;&#1092;/product/191039/lampa-energosberegayuschaya-camelion-lh-7-r50-day-e-14-dnevnoy/" TargetMode="External"/><Relationship Id="rId_hyperlink_11125" Type="http://schemas.openxmlformats.org/officeDocument/2006/relationships/hyperlink" Target="http://&#1101;&#1083;&#1077;&#1082;&#1090;&#1088;&#1086;-&#1084;&#1072;&#1088;&#1082;&#1077;&#1090;.&#1088;&#1092;/product/191040/lampa-energosberegayuschaya-camelion-lh-7-r50-827-e-14-teplyy/" TargetMode="External"/><Relationship Id="rId_hyperlink_11126" Type="http://schemas.openxmlformats.org/officeDocument/2006/relationships/hyperlink" Target="http://&#1101;&#1083;&#1077;&#1082;&#1090;&#1088;&#1086;-&#1084;&#1072;&#1088;&#1082;&#1077;&#1090;.&#1088;&#1092;/product/136420/lampa-energosberegayuschaya-camelion-pro-fc11-g827e14-2700k11vt220v-teplyy/" TargetMode="External"/><Relationship Id="rId_hyperlink_11127" Type="http://schemas.openxmlformats.org/officeDocument/2006/relationships/hyperlink" Target="http://&#1101;&#1083;&#1077;&#1082;&#1090;&#1088;&#1086;-&#1084;&#1072;&#1088;&#1082;&#1077;&#1090;.&#1088;&#1092;/product/166404/lampa-energosberegayuschaya-camelion-svecha-lh13-tcdl827e14-2700k13vt220v-teplyy/" TargetMode="External"/><Relationship Id="rId_hyperlink_11128" Type="http://schemas.openxmlformats.org/officeDocument/2006/relationships/hyperlink" Target="http://&#1101;&#1083;&#1077;&#1082;&#1090;&#1088;&#1086;-&#1084;&#1072;&#1088;&#1082;&#1077;&#1090;.&#1088;&#1092;/product/166406/lampa-energosberegayuschaya-camelion-svecha-lh13-tcdl842e14-4200k13vt220v-holodnyy/" TargetMode="External"/><Relationship Id="rId_hyperlink_11129" Type="http://schemas.openxmlformats.org/officeDocument/2006/relationships/hyperlink" Target="http://&#1101;&#1083;&#1077;&#1082;&#1090;&#1088;&#1086;-&#1084;&#1072;&#1088;&#1082;&#1077;&#1090;.&#1088;&#1092;/product/130758/lampa-energosberegayuschaya-camelion-spiral-lh-9-jcdr827gu53-2700k9vt220v-teplyy/" TargetMode="External"/><Relationship Id="rId_hyperlink_11130" Type="http://schemas.openxmlformats.org/officeDocument/2006/relationships/hyperlink" Target="http://&#1101;&#1083;&#1077;&#1082;&#1090;&#1088;&#1086;-&#1084;&#1072;&#1088;&#1082;&#1077;&#1090;.&#1088;&#1092;/product/145546/lampa-energosberegayuschaya-camelion-shar-lh23-g827e27-2700k23vt220v-teplyy/" TargetMode="External"/><Relationship Id="rId_hyperlink_11131" Type="http://schemas.openxmlformats.org/officeDocument/2006/relationships/hyperlink" Target="http://&#1101;&#1083;&#1077;&#1082;&#1090;&#1088;&#1086;-&#1084;&#1072;&#1088;&#1082;&#1077;&#1090;.&#1088;&#1092;/product/145544/lampa-energosberegayuschaya-camelion-shar-lh9-gm827e14-2700k9vt220v-teplyy/" TargetMode="External"/><Relationship Id="rId_hyperlink_11132" Type="http://schemas.openxmlformats.org/officeDocument/2006/relationships/hyperlink" Target="http://&#1101;&#1083;&#1077;&#1082;&#1090;&#1088;&#1086;-&#1084;&#1072;&#1088;&#1082;&#1077;&#1090;.&#1088;&#1092;/product/136677/lampa-energosberegayuschaya-foton-spiral-sp-7w-e14-2700k-r50-teplyy/" TargetMode="External"/><Relationship Id="rId_hyperlink_11133" Type="http://schemas.openxmlformats.org/officeDocument/2006/relationships/hyperlink" Target="http://&#1101;&#1083;&#1077;&#1082;&#1090;&#1088;&#1086;-&#1084;&#1072;&#1088;&#1082;&#1077;&#1090;.&#1088;&#1092;/product/129374/lampoderzhatel-211tfgalogenpatron-rx7s/" TargetMode="External"/><Relationship Id="rId_hyperlink_11134" Type="http://schemas.openxmlformats.org/officeDocument/2006/relationships/hyperlink" Target="http://&#1101;&#1083;&#1077;&#1082;&#1090;&#1088;&#1086;-&#1084;&#1072;&#1088;&#1082;&#1077;&#1090;.&#1088;&#1092;/product/122687/lampoderzhatel-346fau-g13/" TargetMode="External"/><Relationship Id="rId_hyperlink_11135" Type="http://schemas.openxmlformats.org/officeDocument/2006/relationships/hyperlink" Target="http://&#1101;&#1083;&#1077;&#1082;&#1090;&#1088;&#1086;-&#1084;&#1072;&#1088;&#1082;&#1077;&#1090;.&#1088;&#1092;/product/222983/plastina-ustanovochnaya-krepezh-dlya-svetilnika-asdllt-ssp-456-pu-456-s-2sht/" TargetMode="External"/><Relationship Id="rId_hyperlink_11136" Type="http://schemas.openxmlformats.org/officeDocument/2006/relationships/hyperlink" Target="http://&#1101;&#1083;&#1077;&#1082;&#1090;&#1088;&#1086;-&#1084;&#1072;&#1088;&#1082;&#1077;&#1090;.&#1088;&#1092;/product/234761/podves-potolochnyy-dlya-lyustr-do-10kg-bylectrica-pp-103/" TargetMode="External"/><Relationship Id="rId_hyperlink_11137" Type="http://schemas.openxmlformats.org/officeDocument/2006/relationships/hyperlink" Target="http://&#1101;&#1083;&#1077;&#1082;&#1090;&#1088;&#1086;-&#1084;&#1072;&#1088;&#1082;&#1077;&#1090;.&#1088;&#1092;/product/222937/pruzhina-so-stoporami-dlya-fiksacii-lampy-mr16-v-tochechnom-svetilnike-ecola-dr1688efy/" TargetMode="External"/><Relationship Id="rId_hyperlink_11138" Type="http://schemas.openxmlformats.org/officeDocument/2006/relationships/hyperlink" Target="http://&#1101;&#1083;&#1077;&#1082;&#1090;&#1088;&#1086;-&#1084;&#1072;&#1088;&#1082;&#1077;&#1090;.&#1088;&#1092;/product/174337/rozetka-potolochnaya-se-rp-1-rp-1/" TargetMode="External"/><Relationship Id="rId_hyperlink_11139" Type="http://schemas.openxmlformats.org/officeDocument/2006/relationships/hyperlink" Target="http://&#1101;&#1083;&#1077;&#1082;&#1090;&#1088;&#1086;-&#1084;&#1072;&#1088;&#1082;&#1077;&#1090;.&#1088;&#1092;/product/247806/kolco-k-patronu-e14-belyy-ecola-rb4spwpay/" TargetMode="External"/><Relationship Id="rId_hyperlink_11140" Type="http://schemas.openxmlformats.org/officeDocument/2006/relationships/hyperlink" Target="http://&#1101;&#1083;&#1077;&#1082;&#1090;&#1088;&#1086;-&#1084;&#1072;&#1088;&#1082;&#1077;&#1090;.&#1088;&#1092;/product/184260/patron-e14-karbolit-lyustrovyy-s-kolcom-n10-rp-01/" TargetMode="External"/><Relationship Id="rId_hyperlink_11141" Type="http://schemas.openxmlformats.org/officeDocument/2006/relationships/hyperlink" Target="http://&#1101;&#1083;&#1077;&#1082;&#1090;&#1088;&#1086;-&#1084;&#1072;&#1088;&#1082;&#1077;&#1090;.&#1088;&#1092;/product/243864/patron-e14-karbolit-lyustrovyy-s-kolcom-chernyy-navigator/" TargetMode="External"/><Relationship Id="rId_hyperlink_11142" Type="http://schemas.openxmlformats.org/officeDocument/2006/relationships/hyperlink" Target="http://&#1101;&#1083;&#1077;&#1082;&#1090;&#1088;&#1086;-&#1084;&#1072;&#1088;&#1082;&#1077;&#1090;.&#1088;&#1092;/product/133446/patron-e14-karbolit-podvesnoy-chernyy-smartbuy-sbe-lhb-s-e14/" TargetMode="External"/><Relationship Id="rId_hyperlink_11143" Type="http://schemas.openxmlformats.org/officeDocument/2006/relationships/hyperlink" Target="http://&#1101;&#1083;&#1077;&#1082;&#1090;&#1088;&#1086;-&#1084;&#1072;&#1088;&#1082;&#1077;&#1090;.&#1088;&#1092;/product/140577/patron-e14-karbolit-podvesnoy-chernyy-universal-5560721-kitay/" TargetMode="External"/><Relationship Id="rId_hyperlink_11144" Type="http://schemas.openxmlformats.org/officeDocument/2006/relationships/hyperlink" Target="http://&#1101;&#1083;&#1077;&#1082;&#1090;&#1088;&#1086;-&#1084;&#1072;&#1088;&#1082;&#1077;&#1090;.&#1088;&#1092;/product/226275/patron-e14-keramicheskiy-smartbuy-sbe-lhc-s-e14/" TargetMode="External"/><Relationship Id="rId_hyperlink_11145" Type="http://schemas.openxmlformats.org/officeDocument/2006/relationships/hyperlink" Target="http://&#1101;&#1083;&#1077;&#1082;&#1090;&#1088;&#1086;-&#1084;&#1072;&#1088;&#1082;&#1077;&#1090;.&#1088;&#1092;/product/130474/patron-e14-keramicheskiy-tdm-sq0319-0005/" TargetMode="External"/><Relationship Id="rId_hyperlink_11146" Type="http://schemas.openxmlformats.org/officeDocument/2006/relationships/hyperlink" Target="http://&#1101;&#1083;&#1077;&#1082;&#1090;&#1088;&#1086;-&#1084;&#1072;&#1088;&#1082;&#1077;&#1090;.&#1088;&#1092;/product/158614/patron-e14-keramicheskiy-universal-5565327/" TargetMode="External"/><Relationship Id="rId_hyperlink_11147" Type="http://schemas.openxmlformats.org/officeDocument/2006/relationships/hyperlink" Target="http://&#1101;&#1083;&#1077;&#1082;&#1090;&#1088;&#1086;-&#1084;&#1072;&#1088;&#1082;&#1077;&#1090;.&#1088;&#1092;/product/149342/patron-e14-lyustrovyy-s-kolcom-chernyy-karbolit-smartbuy-sbe-lhb-sr-e14/" TargetMode="External"/><Relationship Id="rId_hyperlink_11148" Type="http://schemas.openxmlformats.org/officeDocument/2006/relationships/hyperlink" Target="http://&#1101;&#1083;&#1077;&#1082;&#1090;&#1088;&#1086;-&#1084;&#1072;&#1088;&#1082;&#1077;&#1090;.&#1088;&#1092;/product/247689/patron-e14-plastik-lyustrovyy-s-kolcom-chernyy-navigator/" TargetMode="External"/><Relationship Id="rId_hyperlink_11149" Type="http://schemas.openxmlformats.org/officeDocument/2006/relationships/hyperlink" Target="http://&#1101;&#1083;&#1077;&#1082;&#1090;&#1088;&#1086;-&#1084;&#1072;&#1088;&#1082;&#1077;&#1090;.&#1088;&#1092;/product/242029/patron-e14-termostoykiy-plastik-podvesnoy-belyy-navigator/" TargetMode="External"/><Relationship Id="rId_hyperlink_11150" Type="http://schemas.openxmlformats.org/officeDocument/2006/relationships/hyperlink" Target="http://&#1101;&#1083;&#1077;&#1082;&#1090;&#1088;&#1086;-&#1084;&#1072;&#1088;&#1082;&#1077;&#1090;.&#1088;&#1092;/product/246697/patron-e14-termostoykiy-plastik-podvesnoy-belyy-smartbuy/" TargetMode="External"/><Relationship Id="rId_hyperlink_11151" Type="http://schemas.openxmlformats.org/officeDocument/2006/relationships/hyperlink" Target="http://&#1101;&#1083;&#1077;&#1082;&#1090;&#1088;&#1086;-&#1084;&#1072;&#1088;&#1082;&#1077;&#1090;.&#1088;&#1092;/product/244479/patron-e14-termostoykiy-plastik-podvesnoy-belyy-universal-5560712/" TargetMode="External"/><Relationship Id="rId_hyperlink_11152" Type="http://schemas.openxmlformats.org/officeDocument/2006/relationships/hyperlink" Target="http://&#1101;&#1083;&#1077;&#1082;&#1090;&#1088;&#1086;-&#1084;&#1072;&#1088;&#1082;&#1077;&#1090;.&#1088;&#1092;/product/242030/patron-e14-termostoykiy-plastik-podvesnoy-chernyy-navigator/" TargetMode="External"/><Relationship Id="rId_hyperlink_11153" Type="http://schemas.openxmlformats.org/officeDocument/2006/relationships/hyperlink" Target="http://&#1101;&#1083;&#1077;&#1082;&#1090;&#1088;&#1086;-&#1084;&#1072;&#1088;&#1082;&#1077;&#1090;.&#1088;&#1092;/product/226274/patron-e14-termostoykiy-plastik-s-kolcom-belyy-2a-250v-smartbuy-sbe-lhp-sr-e14-ns/" TargetMode="External"/><Relationship Id="rId_hyperlink_11154" Type="http://schemas.openxmlformats.org/officeDocument/2006/relationships/hyperlink" Target="http://&#1101;&#1083;&#1077;&#1082;&#1090;&#1088;&#1086;-&#1084;&#1072;&#1088;&#1082;&#1077;&#1090;.&#1088;&#1092;/product/244478/patron-e14-termostoykiy-plastik-s-kolcom-belyy-2a-250v-universal-5560713/" TargetMode="External"/><Relationship Id="rId_hyperlink_11155" Type="http://schemas.openxmlformats.org/officeDocument/2006/relationships/hyperlink" Target="http://&#1101;&#1083;&#1077;&#1082;&#1090;&#1088;&#1086;-&#1084;&#1072;&#1088;&#1082;&#1077;&#1090;.&#1088;&#1092;/product/143549/patron-e14-termostoykiy-plastik-s-kolcom-belyy-2a-250v-universal-7941531/" TargetMode="External"/><Relationship Id="rId_hyperlink_11156" Type="http://schemas.openxmlformats.org/officeDocument/2006/relationships/hyperlink" Target="http://&#1101;&#1083;&#1077;&#1082;&#1090;&#1088;&#1086;-&#1084;&#1072;&#1088;&#1082;&#1077;&#1090;.&#1088;&#1092;/product/241664/patron-e27-feron-lh02-keramicheskiy-podvesnoy-s-derzhatelem/" TargetMode="External"/><Relationship Id="rId_hyperlink_11157" Type="http://schemas.openxmlformats.org/officeDocument/2006/relationships/hyperlink" Target="http://&#1101;&#1083;&#1077;&#1082;&#1090;&#1088;&#1086;-&#1084;&#1072;&#1088;&#1082;&#1077;&#1090;.&#1088;&#1092;/product/240580/patron-e27-karbolit-lyustrovyy-s-kolcom-chernyy-universal-5565266/" TargetMode="External"/><Relationship Id="rId_hyperlink_11158" Type="http://schemas.openxmlformats.org/officeDocument/2006/relationships/hyperlink" Target="http://&#1101;&#1083;&#1077;&#1082;&#1090;&#1088;&#1086;-&#1084;&#1072;&#1088;&#1082;&#1077;&#1090;.&#1088;&#1092;/product/237772/patron-e27-karbolit-nastennyy-chernyy/" TargetMode="External"/><Relationship Id="rId_hyperlink_11159" Type="http://schemas.openxmlformats.org/officeDocument/2006/relationships/hyperlink" Target="http://&#1101;&#1083;&#1077;&#1082;&#1090;&#1088;&#1086;-&#1084;&#1072;&#1088;&#1082;&#1077;&#1090;.&#1088;&#1092;/product/140578/patron-e27-karbolit-nastenyy-4a-250v-universal-5560727-kitay/" TargetMode="External"/><Relationship Id="rId_hyperlink_11160" Type="http://schemas.openxmlformats.org/officeDocument/2006/relationships/hyperlink" Target="http://&#1101;&#1083;&#1077;&#1082;&#1090;&#1088;&#1086;-&#1084;&#1072;&#1088;&#1082;&#1077;&#1090;.&#1088;&#1092;/product/224214/patron-e27-karbolit-podvesnoy-s-vyklyuchatelem-na-cepochke-ecola-base/" TargetMode="External"/><Relationship Id="rId_hyperlink_11161" Type="http://schemas.openxmlformats.org/officeDocument/2006/relationships/hyperlink" Target="http://&#1101;&#1083;&#1077;&#1082;&#1090;&#1088;&#1086;-&#1084;&#1072;&#1088;&#1082;&#1077;&#1090;.&#1088;&#1092;/product/140576/patron-e27-karbolit-podvesnoy-vyhodnaya-rezba-m10-4a-250v-universal-5560723/" TargetMode="External"/><Relationship Id="rId_hyperlink_11162" Type="http://schemas.openxmlformats.org/officeDocument/2006/relationships/hyperlink" Target="http://&#1101;&#1083;&#1077;&#1082;&#1090;&#1088;&#1086;-&#1084;&#1072;&#1088;&#1082;&#1077;&#1090;.&#1088;&#1092;/product/243865/patron-e27-karbolit-podvesnoy-vyhodnaya-rezba-m12-4a-250v-navigator/" TargetMode="External"/><Relationship Id="rId_hyperlink_11163" Type="http://schemas.openxmlformats.org/officeDocument/2006/relationships/hyperlink" Target="http://&#1101;&#1083;&#1077;&#1082;&#1090;&#1088;&#1086;-&#1084;&#1072;&#1088;&#1082;&#1077;&#1090;.&#1088;&#1092;/product/150382/patron-e27-karbolit-podvesnoy-vyhodnaya-rezba-m12-4a-250v-universal-5565242/" TargetMode="External"/><Relationship Id="rId_hyperlink_11164" Type="http://schemas.openxmlformats.org/officeDocument/2006/relationships/hyperlink" Target="http://&#1101;&#1083;&#1077;&#1082;&#1090;&#1088;&#1086;-&#1084;&#1072;&#1088;&#1082;&#1077;&#1090;.&#1088;&#1092;/product/141458/patron-e27-karbolit-potolochnyy-chernyy-smartbuy-sbe-lhb-c-e27/" TargetMode="External"/><Relationship Id="rId_hyperlink_11165" Type="http://schemas.openxmlformats.org/officeDocument/2006/relationships/hyperlink" Target="http://&#1101;&#1083;&#1077;&#1082;&#1090;&#1088;&#1086;-&#1084;&#1072;&#1088;&#1082;&#1077;&#1090;.&#1088;&#1092;/product/150373/patron-e27-karbolit-potolochnyy-chernyy-universal-cd1204-5565303/" TargetMode="External"/><Relationship Id="rId_hyperlink_11166" Type="http://schemas.openxmlformats.org/officeDocument/2006/relationships/hyperlink" Target="http://&#1101;&#1083;&#1077;&#1082;&#1090;&#1088;&#1086;-&#1084;&#1072;&#1088;&#1082;&#1077;&#1090;.&#1088;&#1092;/product/224215/patron-e27-karbolit-s-kolcom-s-vyklyuchatelem-na-cepochke-ecola-base/" TargetMode="External"/><Relationship Id="rId_hyperlink_11167" Type="http://schemas.openxmlformats.org/officeDocument/2006/relationships/hyperlink" Target="http://&#1101;&#1083;&#1077;&#1082;&#1090;&#1088;&#1086;-&#1084;&#1072;&#1088;&#1082;&#1077;&#1090;.&#1088;&#1092;/product/237775/patron-e27-keramicheskiy-podvesnoy/" TargetMode="External"/><Relationship Id="rId_hyperlink_11168" Type="http://schemas.openxmlformats.org/officeDocument/2006/relationships/hyperlink" Target="http://&#1101;&#1083;&#1077;&#1082;&#1090;&#1088;&#1086;-&#1084;&#1072;&#1088;&#1082;&#1077;&#1090;.&#1088;&#1092;/product/143551/patron-e27-keramicheskiy-podvesnoy-4a-universal-v-upakovke-7944297/" TargetMode="External"/><Relationship Id="rId_hyperlink_11169" Type="http://schemas.openxmlformats.org/officeDocument/2006/relationships/hyperlink" Target="http://&#1101;&#1083;&#1077;&#1082;&#1090;&#1088;&#1086;-&#1084;&#1072;&#1088;&#1082;&#1077;&#1090;.&#1088;&#1092;/product/237776/patron-e27-keramicheskiy-podvesnoy-s-derzhatelem-navigator-nlh-cl-h-e27/" TargetMode="External"/><Relationship Id="rId_hyperlink_11170" Type="http://schemas.openxmlformats.org/officeDocument/2006/relationships/hyperlink" Target="http://&#1101;&#1083;&#1077;&#1082;&#1090;&#1088;&#1086;-&#1084;&#1072;&#1088;&#1082;&#1077;&#1090;.&#1088;&#1092;/product/123721/patron-e27-keramicheskiy-podvesnoy-s-derzhatelem-tdm-sq0319-0007/" TargetMode="External"/><Relationship Id="rId_hyperlink_11171" Type="http://schemas.openxmlformats.org/officeDocument/2006/relationships/hyperlink" Target="http://&#1101;&#1083;&#1077;&#1082;&#1090;&#1088;&#1086;-&#1084;&#1072;&#1088;&#1082;&#1077;&#1090;.&#1088;&#1092;/product/244922/patron-e27-keramicheskiy-podvesnoy-s-provodom-4sm-dzhett/" TargetMode="External"/><Relationship Id="rId_hyperlink_11172" Type="http://schemas.openxmlformats.org/officeDocument/2006/relationships/hyperlink" Target="http://&#1101;&#1083;&#1077;&#1082;&#1090;&#1088;&#1086;-&#1084;&#1072;&#1088;&#1082;&#1077;&#1090;.&#1088;&#1092;/product/167679/patron-e27-nakladnoy-pryamoy-belyy-ecola-ab7stweay-483260/" TargetMode="External"/><Relationship Id="rId_hyperlink_11173" Type="http://schemas.openxmlformats.org/officeDocument/2006/relationships/hyperlink" Target="http://&#1101;&#1083;&#1077;&#1082;&#1090;&#1088;&#1086;-&#1084;&#1072;&#1088;&#1082;&#1077;&#1090;.&#1088;&#1092;/product/148117/patron-e27-podvesnoy-alyuminiy-dekorativnyy-cvet-bronza-uniel/" TargetMode="External"/><Relationship Id="rId_hyperlink_11174" Type="http://schemas.openxmlformats.org/officeDocument/2006/relationships/hyperlink" Target="http://&#1101;&#1083;&#1077;&#1082;&#1090;&#1088;&#1086;-&#1084;&#1072;&#1088;&#1082;&#1077;&#1090;.&#1088;&#1092;/product/234881/patron-e27-termostoykiy-plastik-podvesnoy-smartbuy-sbe-lhp-c-e27/" TargetMode="External"/><Relationship Id="rId_hyperlink_11175" Type="http://schemas.openxmlformats.org/officeDocument/2006/relationships/hyperlink" Target="http://&#1101;&#1083;&#1077;&#1082;&#1090;&#1088;&#1086;-&#1084;&#1072;&#1088;&#1082;&#1077;&#1090;.&#1088;&#1092;/product/158654/patron-e27-termostoykiy-plastik-podvesnoy-s-klemmnoy-kolodkoy-belyy-4a-250v-universal-1351/" TargetMode="External"/><Relationship Id="rId_hyperlink_11176" Type="http://schemas.openxmlformats.org/officeDocument/2006/relationships/hyperlink" Target="http://&#1101;&#1083;&#1077;&#1082;&#1090;&#1088;&#1086;-&#1084;&#1072;&#1088;&#1082;&#1077;&#1090;.&#1088;&#1092;/product/246699/patron-e27-termostoykiy-plastik-podvesnoy-s-klemmnoy-kolodkoy-chernyy-4a-250v-smartbuy/" TargetMode="External"/><Relationship Id="rId_hyperlink_11177" Type="http://schemas.openxmlformats.org/officeDocument/2006/relationships/hyperlink" Target="http://&#1101;&#1083;&#1077;&#1082;&#1090;&#1088;&#1086;-&#1084;&#1072;&#1088;&#1082;&#1077;&#1090;.&#1088;&#1092;/product/158655/patron-e27-termostoykiy-plastik-podvesnoy-s-klemmnoy-kolodkoy-chernyy-4a-250v-universal-48002/" TargetMode="External"/><Relationship Id="rId_hyperlink_11178" Type="http://schemas.openxmlformats.org/officeDocument/2006/relationships/hyperlink" Target="http://&#1101;&#1083;&#1077;&#1082;&#1090;&#1088;&#1086;-&#1084;&#1072;&#1088;&#1082;&#1077;&#1090;.&#1088;&#1092;/product/143508/patron-e27-termostoykiy-plastik-s-kolcom-belyy-4a-250v-universal-v-upakovke-7941418/" TargetMode="External"/><Relationship Id="rId_hyperlink_11179" Type="http://schemas.openxmlformats.org/officeDocument/2006/relationships/hyperlink" Target="http://&#1101;&#1083;&#1077;&#1082;&#1090;&#1088;&#1086;-&#1084;&#1072;&#1088;&#1082;&#1077;&#1090;.&#1088;&#1092;/product/132961/patron-e40-keramicheskiy-podvesnoy-16a-250v-universal-7944310/" TargetMode="External"/><Relationship Id="rId_hyperlink_11180" Type="http://schemas.openxmlformats.org/officeDocument/2006/relationships/hyperlink" Target="http://&#1101;&#1083;&#1077;&#1082;&#1090;&#1088;&#1086;-&#1084;&#1072;&#1088;&#1082;&#1077;&#1090;.&#1088;&#1092;/product/238303/patron-e40-keramicheskiy-podvesnoy-smartbuy-sbe-lhc-s-e40/" TargetMode="External"/><Relationship Id="rId_hyperlink_11181" Type="http://schemas.openxmlformats.org/officeDocument/2006/relationships/hyperlink" Target="http://&#1101;&#1083;&#1077;&#1082;&#1090;&#1088;&#1086;-&#1084;&#1072;&#1088;&#1082;&#1077;&#1090;.&#1088;&#1092;/product/222070/patron-g13-dlya-lamp-t8-sbe-lhp-g13/" TargetMode="External"/><Relationship Id="rId_hyperlink_11182" Type="http://schemas.openxmlformats.org/officeDocument/2006/relationships/hyperlink" Target="http://&#1101;&#1083;&#1077;&#1082;&#1090;&#1088;&#1086;-&#1084;&#1072;&#1088;&#1082;&#1077;&#1090;.&#1088;&#1092;/product/146334/patron-g4-smartbuy-sbe-lhp-g4/" TargetMode="External"/><Relationship Id="rId_hyperlink_11183" Type="http://schemas.openxmlformats.org/officeDocument/2006/relationships/hyperlink" Target="http://&#1101;&#1083;&#1077;&#1082;&#1090;&#1088;&#1086;-&#1084;&#1072;&#1088;&#1082;&#1077;&#1090;.&#1088;&#1092;/product/225161/patron-g4-pod-vinty-ecola-ac04lweay/" TargetMode="External"/><Relationship Id="rId_hyperlink_11184" Type="http://schemas.openxmlformats.org/officeDocument/2006/relationships/hyperlink" Target="http://&#1101;&#1083;&#1077;&#1082;&#1090;&#1088;&#1086;-&#1084;&#1072;&#1088;&#1082;&#1077;&#1090;.&#1088;&#1092;/product/147831/patron-g4-s-kabelem-dlina-1000mm-h05b/" TargetMode="External"/><Relationship Id="rId_hyperlink_11185" Type="http://schemas.openxmlformats.org/officeDocument/2006/relationships/hyperlink" Target="http://&#1101;&#1083;&#1077;&#1082;&#1090;&#1088;&#1086;-&#1084;&#1072;&#1088;&#1082;&#1077;&#1090;.&#1088;&#1092;/product/146335/patron-g9-smartbuy-sbe-lhp-g9/" TargetMode="External"/><Relationship Id="rId_hyperlink_11186" Type="http://schemas.openxmlformats.org/officeDocument/2006/relationships/hyperlink" Target="http://&#1101;&#1083;&#1077;&#1082;&#1090;&#1088;&#1086;-&#1084;&#1072;&#1088;&#1082;&#1077;&#1090;.&#1088;&#1092;/product/242031/patron-g9-keramicheskiy-lh29-feron/" TargetMode="External"/><Relationship Id="rId_hyperlink_11187" Type="http://schemas.openxmlformats.org/officeDocument/2006/relationships/hyperlink" Target="http://&#1101;&#1083;&#1077;&#1082;&#1090;&#1088;&#1086;-&#1084;&#1072;&#1088;&#1082;&#1077;&#1090;.&#1088;&#1092;/product/150126/patron-gu10-rexant-11-8804/" TargetMode="External"/><Relationship Id="rId_hyperlink_11188" Type="http://schemas.openxmlformats.org/officeDocument/2006/relationships/hyperlink" Target="http://&#1101;&#1083;&#1077;&#1082;&#1090;&#1088;&#1086;-&#1084;&#1072;&#1088;&#1082;&#1077;&#1090;.&#1088;&#1092;/product/160895/patron-gu4gu53-dlya-galogennyh-lamp-navigator-nlh-cl-19064/" TargetMode="External"/><Relationship Id="rId_hyperlink_11189" Type="http://schemas.openxmlformats.org/officeDocument/2006/relationships/hyperlink" Target="http://&#1101;&#1083;&#1077;&#1082;&#1090;&#1088;&#1086;-&#1084;&#1072;&#1088;&#1082;&#1077;&#1090;.&#1088;&#1092;/product/134476/patron-gu4gu53-provod-2075-15sm-2a-250vt-universal-5560719/" TargetMode="External"/><Relationship Id="rId_hyperlink_11190" Type="http://schemas.openxmlformats.org/officeDocument/2006/relationships/hyperlink" Target="http://&#1101;&#1083;&#1077;&#1082;&#1090;&#1088;&#1086;-&#1084;&#1072;&#1088;&#1082;&#1077;&#1090;.&#1088;&#1092;/product/225160/patron-gx70-vnutrenniy-maguse-belyy/" TargetMode="External"/><Relationship Id="rId_hyperlink_11191" Type="http://schemas.openxmlformats.org/officeDocument/2006/relationships/hyperlink" Target="http://&#1101;&#1083;&#1077;&#1082;&#1090;&#1088;&#1086;-&#1084;&#1072;&#1088;&#1082;&#1077;&#1090;.&#1088;&#1092;/product/246959/patron-vlagozaschischennyy-e27-ip65/" TargetMode="External"/><Relationship Id="rId_hyperlink_11192" Type="http://schemas.openxmlformats.org/officeDocument/2006/relationships/hyperlink" Target="http://&#1101;&#1083;&#1077;&#1082;&#1090;&#1088;&#1086;-&#1084;&#1072;&#1088;&#1082;&#1077;&#1090;.&#1088;&#1092;/product/242364/patron-dlya-lyustry-e-27-provod-300mm/" TargetMode="External"/><Relationship Id="rId_hyperlink_11193" Type="http://schemas.openxmlformats.org/officeDocument/2006/relationships/hyperlink" Target="http://&#1101;&#1083;&#1077;&#1082;&#1090;&#1088;&#1086;-&#1084;&#1072;&#1088;&#1082;&#1077;&#1090;.&#1088;&#1092;/product/232188/patron-podvesnoy-e27-s-vyklyuchatelem-i-shtepselnoy-vilkoy-200sm-ip20-belyy-uniel/" TargetMode="External"/><Relationship Id="rId_hyperlink_11194" Type="http://schemas.openxmlformats.org/officeDocument/2006/relationships/hyperlink" Target="http://&#1101;&#1083;&#1077;&#1082;&#1090;&#1088;&#1086;-&#1084;&#1072;&#1088;&#1082;&#1077;&#1090;.&#1088;&#1092;/product/246613/patron-podvesnoy-e27-shnur-18m-s-vyklyuchatelem-ot-els11-belyy/" TargetMode="External"/><Relationship Id="rId_hyperlink_11195" Type="http://schemas.openxmlformats.org/officeDocument/2006/relationships/hyperlink" Target="http://&#1101;&#1083;&#1077;&#1082;&#1090;&#1088;&#1086;-&#1084;&#1072;&#1088;&#1082;&#1077;&#1090;.&#1088;&#1092;/product/246614/patron-podvesnoy-e27-shnur-18m-s-vyklyuchatelem-ot-els11-chernyy/" TargetMode="External"/><Relationship Id="rId_hyperlink_11196" Type="http://schemas.openxmlformats.org/officeDocument/2006/relationships/hyperlink" Target="http://&#1101;&#1083;&#1077;&#1082;&#1090;&#1088;&#1086;-&#1084;&#1072;&#1088;&#1082;&#1077;&#1090;.&#1088;&#1092;/product/183512/podves-s-patronom-e27-smartbuy-belyy-sbe-clhe27s-w/" TargetMode="External"/><Relationship Id="rId_hyperlink_11197" Type="http://schemas.openxmlformats.org/officeDocument/2006/relationships/hyperlink" Target="http://&#1101;&#1083;&#1077;&#1082;&#1090;&#1088;&#1086;-&#1084;&#1072;&#1088;&#1082;&#1077;&#1090;.&#1088;&#1092;/product/183513/podves-s-patronom-e27-smartbuy-biryuza-sbe-clhe27s-t/" TargetMode="External"/><Relationship Id="rId_hyperlink_11198" Type="http://schemas.openxmlformats.org/officeDocument/2006/relationships/hyperlink" Target="http://&#1101;&#1083;&#1077;&#1082;&#1090;&#1088;&#1086;-&#1084;&#1072;&#1088;&#1082;&#1077;&#1090;.&#1088;&#1092;/product/183514/podves-s-patronom-e27-smartbuy-goluboy-sbe-clhe27s-bl/" TargetMode="External"/><Relationship Id="rId_hyperlink_11199" Type="http://schemas.openxmlformats.org/officeDocument/2006/relationships/hyperlink" Target="http://&#1101;&#1083;&#1077;&#1082;&#1090;&#1088;&#1086;-&#1084;&#1072;&#1088;&#1082;&#1077;&#1090;.&#1088;&#1092;/product/183515/podves-s-patronom-e27-smartbuy-zheltyy-sbe-clhe27s-y/" TargetMode="External"/><Relationship Id="rId_hyperlink_11200" Type="http://schemas.openxmlformats.org/officeDocument/2006/relationships/hyperlink" Target="http://&#1101;&#1083;&#1077;&#1082;&#1090;&#1088;&#1086;-&#1084;&#1072;&#1088;&#1082;&#1077;&#1090;.&#1088;&#1092;/product/183516/podves-s-patronom-e27-smartbuy-zelenyy-sbe-clhe27s-g/" TargetMode="External"/><Relationship Id="rId_hyperlink_11201" Type="http://schemas.openxmlformats.org/officeDocument/2006/relationships/hyperlink" Target="http://&#1101;&#1083;&#1077;&#1082;&#1090;&#1088;&#1086;-&#1084;&#1072;&#1088;&#1082;&#1077;&#1090;.&#1088;&#1092;/product/183517/podves-s-patronom-e27-smartbuy-korichnevyy-sbe-clhe27s-br/" TargetMode="External"/><Relationship Id="rId_hyperlink_11202" Type="http://schemas.openxmlformats.org/officeDocument/2006/relationships/hyperlink" Target="http://&#1101;&#1083;&#1077;&#1082;&#1090;&#1088;&#1086;-&#1084;&#1072;&#1088;&#1082;&#1077;&#1090;.&#1088;&#1092;/product/183519/podves-s-patronom-e27-smartbuy-oranzhevyy-sbe-clhe27s-o/" TargetMode="External"/><Relationship Id="rId_hyperlink_11203" Type="http://schemas.openxmlformats.org/officeDocument/2006/relationships/hyperlink" Target="http://&#1101;&#1083;&#1077;&#1082;&#1090;&#1088;&#1086;-&#1084;&#1072;&#1088;&#1082;&#1077;&#1090;.&#1088;&#1092;/product/183521/podves-s-patronom-e27-smartbuy-chernyy-sbe-clhe27s-b/" TargetMode="External"/><Relationship Id="rId_hyperlink_11204" Type="http://schemas.openxmlformats.org/officeDocument/2006/relationships/hyperlink" Target="http://&#1101;&#1083;&#1077;&#1082;&#1090;&#1088;&#1086;-&#1084;&#1072;&#1088;&#1082;&#1077;&#1090;.&#1088;&#1092;/product/244023/patron-perehodnik-e14-na-e27-belyy-smartbuy-sbe-a-e14-27/" TargetMode="External"/><Relationship Id="rId_hyperlink_11205" Type="http://schemas.openxmlformats.org/officeDocument/2006/relationships/hyperlink" Target="http://&#1101;&#1083;&#1077;&#1082;&#1090;&#1088;&#1086;-&#1084;&#1072;&#1088;&#1082;&#1077;&#1090;.&#1088;&#1092;/product/164632/patron-perehodnik-e14-na-e27-feron/" TargetMode="External"/><Relationship Id="rId_hyperlink_11206" Type="http://schemas.openxmlformats.org/officeDocument/2006/relationships/hyperlink" Target="http://&#1101;&#1083;&#1077;&#1082;&#1090;&#1088;&#1086;-&#1084;&#1072;&#1088;&#1082;&#1077;&#1090;.&#1088;&#1092;/product/244024/patron-perehodnik-e27-na-e14-belyy-smartbuy-sbe-a-e27-14/" TargetMode="External"/><Relationship Id="rId_hyperlink_11207" Type="http://schemas.openxmlformats.org/officeDocument/2006/relationships/hyperlink" Target="http://&#1101;&#1083;&#1077;&#1082;&#1090;&#1088;&#1086;-&#1084;&#1072;&#1088;&#1082;&#1077;&#1090;.&#1088;&#1092;/product/164633/patron-perehodnik-e27-na-e14-feron/" TargetMode="External"/><Relationship Id="rId_hyperlink_11208" Type="http://schemas.openxmlformats.org/officeDocument/2006/relationships/hyperlink" Target="http://&#1101;&#1083;&#1077;&#1082;&#1090;&#1088;&#1086;-&#1084;&#1072;&#1088;&#1082;&#1077;&#1090;.&#1088;&#1092;/product/167461/patron-perehodnik-e27-na-e27-s-vyhodami-na-rozetki-belyy-ecola-a7a27weay-559751/" TargetMode="External"/><Relationship Id="rId_hyperlink_11209" Type="http://schemas.openxmlformats.org/officeDocument/2006/relationships/hyperlink" Target="http://&#1101;&#1083;&#1077;&#1082;&#1090;&#1088;&#1086;-&#1084;&#1072;&#1088;&#1082;&#1077;&#1090;.&#1088;&#1092;/product/167462/patron-perehodnik-e27-na-e27-s-vyhodami-na-rozetki-chernyy-ecola-a7a27beay-540700/" TargetMode="External"/><Relationship Id="rId_hyperlink_11210" Type="http://schemas.openxmlformats.org/officeDocument/2006/relationships/hyperlink" Target="http://&#1101;&#1083;&#1077;&#1082;&#1090;&#1088;&#1086;-&#1084;&#1072;&#1088;&#1082;&#1077;&#1090;.&#1088;&#1092;/product/164634/patron-perehodnik-e27-na-e40-feron/" TargetMode="External"/><Relationship Id="rId_hyperlink_11211" Type="http://schemas.openxmlformats.org/officeDocument/2006/relationships/hyperlink" Target="http://&#1101;&#1083;&#1077;&#1082;&#1090;&#1088;&#1086;-&#1084;&#1072;&#1088;&#1082;&#1077;&#1090;.&#1088;&#1092;/product/123360/patron-perehodnik-e40-na-e27-feron/" TargetMode="External"/><Relationship Id="rId_hyperlink_11212" Type="http://schemas.openxmlformats.org/officeDocument/2006/relationships/hyperlink" Target="http://&#1101;&#1083;&#1077;&#1082;&#1090;&#1088;&#1086;-&#1084;&#1072;&#1088;&#1082;&#1077;&#1090;.&#1088;&#1092;/product/167463/patron-perehodnik-g23-na-e14-belyy-ecola-g23e4weay/" TargetMode="External"/><Relationship Id="rId_hyperlink_11213" Type="http://schemas.openxmlformats.org/officeDocument/2006/relationships/hyperlink" Target="http://&#1101;&#1083;&#1077;&#1082;&#1090;&#1088;&#1086;-&#1084;&#1072;&#1088;&#1082;&#1077;&#1090;.&#1088;&#1092;/product/167464/patron-perehodnik-g23-na-e27-belyy-ecola-g23e7weay/" TargetMode="External"/><Relationship Id="rId_hyperlink_11214" Type="http://schemas.openxmlformats.org/officeDocument/2006/relationships/hyperlink" Target="http://&#1101;&#1083;&#1077;&#1082;&#1090;&#1088;&#1086;-&#1084;&#1072;&#1088;&#1082;&#1077;&#1090;.&#1088;&#1092;/product/167465/patron-perehodnik-g24q-na-e27-belyy-ecola-g24q7weay/" TargetMode="External"/><Relationship Id="rId_hyperlink_11215" Type="http://schemas.openxmlformats.org/officeDocument/2006/relationships/hyperlink" Target="http://&#1101;&#1083;&#1077;&#1082;&#1090;&#1088;&#1086;-&#1084;&#1072;&#1088;&#1082;&#1077;&#1090;.&#1088;&#1092;/product/148373/patron-perehodnik-gu10-na-e14-dlya-led-lamp-tds-ogonek-ac-02/" TargetMode="External"/><Relationship Id="rId_hyperlink_11216" Type="http://schemas.openxmlformats.org/officeDocument/2006/relationships/hyperlink" Target="http://&#1101;&#1083;&#1077;&#1082;&#1090;&#1088;&#1086;-&#1084;&#1072;&#1088;&#1082;&#1077;&#1090;.&#1088;&#1092;/product/244025/perehodnik-vilka-patron-e-14-gibkiy-150mm-s-vyklyuchatelem-belyy-sbl-nl-003/" TargetMode="External"/><Relationship Id="rId_hyperlink_11217" Type="http://schemas.openxmlformats.org/officeDocument/2006/relationships/hyperlink" Target="http://&#1101;&#1083;&#1077;&#1082;&#1090;&#1088;&#1086;-&#1084;&#1072;&#1088;&#1082;&#1077;&#1090;.&#1088;&#1092;/product/174301/perehodnik-vilka-patron-e-14-gibkiy-150mm-s-vyklyuchatelem-belyy-ecola-apf4nweay/" TargetMode="External"/><Relationship Id="rId_hyperlink_11218" Type="http://schemas.openxmlformats.org/officeDocument/2006/relationships/hyperlink" Target="http://&#1101;&#1083;&#1077;&#1082;&#1090;&#1088;&#1086;-&#1084;&#1072;&#1088;&#1082;&#1077;&#1090;.&#1088;&#1092;/product/174302/perehodnik-vilka-patron-e-14-gibkiy-300mm-s-vyklyuchatelem-belyy-ecola-apf4sweay/" TargetMode="External"/><Relationship Id="rId_hyperlink_11219" Type="http://schemas.openxmlformats.org/officeDocument/2006/relationships/hyperlink" Target="http://&#1101;&#1083;&#1077;&#1082;&#1090;&#1088;&#1086;-&#1084;&#1072;&#1088;&#1082;&#1077;&#1090;.&#1088;&#1092;/product/174312/perehodnik-vilka-patron-e-27-chernyy-ecola-apu27beay/" TargetMode="External"/><Relationship Id="rId_hyperlink_11220" Type="http://schemas.openxmlformats.org/officeDocument/2006/relationships/hyperlink" Target="http://&#1101;&#1083;&#1077;&#1082;&#1090;&#1088;&#1086;-&#1084;&#1072;&#1088;&#1082;&#1077;&#1090;.&#1088;&#1092;/product/174311/perehodnik-vilka-patron-e-27-c-vyklyuchatelem-chernyy-ecola-apt7sbeay/" TargetMode="External"/><Relationship Id="rId_hyperlink_11221" Type="http://schemas.openxmlformats.org/officeDocument/2006/relationships/hyperlink" Target="http://&#1101;&#1083;&#1077;&#1082;&#1090;&#1088;&#1086;-&#1084;&#1072;&#1088;&#1082;&#1077;&#1090;.&#1088;&#1092;/product/174307/perehodnik-vilka-patron-e-27-gibkiy-300mm-bez-vyklyuchatelya-belyy-ecola-apf7nweay-483257/" TargetMode="External"/><Relationship Id="rId_hyperlink_11222" Type="http://schemas.openxmlformats.org/officeDocument/2006/relationships/hyperlink" Target="http://&#1101;&#1083;&#1077;&#1082;&#1090;&#1088;&#1086;-&#1084;&#1072;&#1088;&#1082;&#1077;&#1090;.&#1088;&#1092;/product/174309/perehodnik-vilka-patron-e-27-na-sharnire-360180-45mm-bez-vyklyuchatelya-belyy-ecola-apf7tweay/" TargetMode="External"/><Relationship Id="rId_hyperlink_11223" Type="http://schemas.openxmlformats.org/officeDocument/2006/relationships/hyperlink" Target="http://&#1101;&#1083;&#1077;&#1082;&#1090;&#1088;&#1086;-&#1084;&#1072;&#1088;&#1082;&#1077;&#1090;.&#1088;&#1092;/product/174310/perehodnik-vilka-patron-e-27-uglovoy-c-vyklyuchatelem-belyy-ecola-apt7sweay/" TargetMode="External"/><Relationship Id="rId_hyperlink_11224" Type="http://schemas.openxmlformats.org/officeDocument/2006/relationships/hyperlink" Target="http://&#1101;&#1083;&#1077;&#1082;&#1090;&#1088;&#1086;-&#1084;&#1072;&#1088;&#1082;&#1077;&#1090;.&#1088;&#1092;/product/238305/perehodnik-vilka-patron-e-27-uglovoy-c-vyklyuchatelem-belyy-smartbuy-sbe-a-l-e27/" TargetMode="External"/><Relationship Id="rId_hyperlink_11225" Type="http://schemas.openxmlformats.org/officeDocument/2006/relationships/hyperlink" Target="http://&#1101;&#1083;&#1077;&#1082;&#1090;&#1088;&#1086;-&#1084;&#1072;&#1088;&#1082;&#1077;&#1090;.&#1088;&#1092;/product/174320/perehodnik-razvetvitel-e14-3xe14-shirokiy-belyy-ecola-a4t34weay/" TargetMode="External"/><Relationship Id="rId_hyperlink_11226" Type="http://schemas.openxmlformats.org/officeDocument/2006/relationships/hyperlink" Target="http://&#1101;&#1083;&#1077;&#1082;&#1090;&#1088;&#1086;-&#1084;&#1072;&#1088;&#1082;&#1077;&#1090;.&#1088;&#1092;/product/174316/perehodnik-razvetvitel-e27-2xe27-gibkiy-300mm-serebryanyy-ecola-a7l27seay/" TargetMode="External"/><Relationship Id="rId_hyperlink_11227" Type="http://schemas.openxmlformats.org/officeDocument/2006/relationships/hyperlink" Target="http://&#1101;&#1083;&#1077;&#1082;&#1090;&#1088;&#1086;-&#1084;&#1072;&#1088;&#1082;&#1077;&#1090;.&#1088;&#1092;/product/238304/perehodnik-razvetvitel-e27-2xe27-belyy-sbe-a-e27-2e27/" TargetMode="External"/><Relationship Id="rId_hyperlink_11228" Type="http://schemas.openxmlformats.org/officeDocument/2006/relationships/hyperlink" Target="http://&#1101;&#1083;&#1077;&#1082;&#1090;&#1088;&#1086;-&#1084;&#1072;&#1088;&#1082;&#1077;&#1090;.&#1088;&#1092;/product/174324/perehodnik-razvetvitel-e27-2xe27-belyy-ecola-a7t27weay/" TargetMode="External"/><Relationship Id="rId_hyperlink_11229" Type="http://schemas.openxmlformats.org/officeDocument/2006/relationships/hyperlink" Target="http://&#1101;&#1083;&#1077;&#1082;&#1090;&#1088;&#1086;-&#1084;&#1072;&#1088;&#1082;&#1077;&#1090;.&#1088;&#1092;/product/243979/perehodnik-razvetvitel-e27-3xe27-belyy-ecola-a7w37weay/" TargetMode="External"/><Relationship Id="rId_hyperlink_11230" Type="http://schemas.openxmlformats.org/officeDocument/2006/relationships/hyperlink" Target="http://&#1101;&#1083;&#1077;&#1082;&#1090;&#1088;&#1086;-&#1084;&#1072;&#1088;&#1082;&#1077;&#1090;.&#1088;&#1092;/product/124975/lampa-usb-svetodiodnayanochnik/" TargetMode="External"/><Relationship Id="rId_hyperlink_11231" Type="http://schemas.openxmlformats.org/officeDocument/2006/relationships/hyperlink" Target="http://&#1101;&#1083;&#1077;&#1082;&#1090;&#1088;&#1086;-&#1084;&#1072;&#1088;&#1082;&#1077;&#1090;.&#1088;&#1092;/product/239989/nochnik-1w-skazka-220v-fotosensor-plastik-belyy-uniel-dtl-318-bl/" TargetMode="External"/><Relationship Id="rId_hyperlink_11232" Type="http://schemas.openxmlformats.org/officeDocument/2006/relationships/hyperlink" Target="http://&#1101;&#1083;&#1077;&#1082;&#1090;&#1088;&#1086;-&#1084;&#1072;&#1088;&#1082;&#1077;&#1090;.&#1088;&#1092;/product/223187/nochnik-camelion-nl-170-fonarik-rozovyy/" TargetMode="External"/><Relationship Id="rId_hyperlink_11233" Type="http://schemas.openxmlformats.org/officeDocument/2006/relationships/hyperlink" Target="http://&#1101;&#1083;&#1077;&#1082;&#1090;&#1088;&#1086;-&#1084;&#1072;&#1088;&#1082;&#1077;&#1090;.&#1088;&#1092;/product/223188/nochnik-camelion-nl-171-fonarik-zheltyy/" TargetMode="External"/><Relationship Id="rId_hyperlink_11234" Type="http://schemas.openxmlformats.org/officeDocument/2006/relationships/hyperlink" Target="http://&#1101;&#1083;&#1077;&#1082;&#1090;&#1088;&#1086;-&#1084;&#1072;&#1088;&#1082;&#1077;&#1090;.&#1088;&#1092;/product/218976/nochnik-camelion-nl-194-svetilnik-zelenyy/" TargetMode="External"/><Relationship Id="rId_hyperlink_11235" Type="http://schemas.openxmlformats.org/officeDocument/2006/relationships/hyperlink" Target="http://&#1101;&#1083;&#1077;&#1082;&#1090;&#1088;&#1086;-&#1084;&#1072;&#1088;&#1082;&#1077;&#1090;.&#1088;&#1092;/product/249587/nochnik-camelion-nl-247-05w-volan-220v-plastikvykl/" TargetMode="External"/><Relationship Id="rId_hyperlink_11236" Type="http://schemas.openxmlformats.org/officeDocument/2006/relationships/hyperlink" Target="http://&#1101;&#1083;&#1077;&#1082;&#1090;&#1088;&#1086;-&#1084;&#1072;&#1088;&#1082;&#1077;&#1090;.&#1088;&#1092;/product/248486/nochnik-camelion-nl-248-led-s-vykl-220v/" TargetMode="External"/><Relationship Id="rId_hyperlink_11237" Type="http://schemas.openxmlformats.org/officeDocument/2006/relationships/hyperlink" Target="http://&#1101;&#1083;&#1077;&#1082;&#1090;&#1088;&#1086;-&#1084;&#1072;&#1088;&#1082;&#1077;&#1090;.&#1088;&#1092;/product/249584/nochnik-camelion-nl-249-05w-90x60x60-220v-fotosensor-plastik-vykl/" TargetMode="External"/><Relationship Id="rId_hyperlink_11238" Type="http://schemas.openxmlformats.org/officeDocument/2006/relationships/hyperlink" Target="http://&#1101;&#1083;&#1077;&#1082;&#1090;&#1088;&#1086;-&#1084;&#1072;&#1088;&#1082;&#1077;&#1090;.&#1088;&#1092;/product/226784/nochnik-camelion-nl-250-led-s-vykl-220v/" TargetMode="External"/><Relationship Id="rId_hyperlink_11239" Type="http://schemas.openxmlformats.org/officeDocument/2006/relationships/hyperlink" Target="http://&#1101;&#1083;&#1077;&#1082;&#1090;&#1088;&#1086;-&#1084;&#1072;&#1088;&#1082;&#1077;&#1090;.&#1088;&#1092;/product/251396/nochnik-camelion-nl-264-krug-s-fotosensorom-led-s-fotosensorom-220v/" TargetMode="External"/><Relationship Id="rId_hyperlink_11240" Type="http://schemas.openxmlformats.org/officeDocument/2006/relationships/hyperlink" Target="http://&#1101;&#1083;&#1077;&#1082;&#1090;&#1088;&#1086;-&#1084;&#1072;&#1088;&#1082;&#1077;&#1090;.&#1088;&#1092;/product/251397/nochnik-camelion-nl-265-led-s-fotosensorom-220v/" TargetMode="External"/><Relationship Id="rId_hyperlink_11241" Type="http://schemas.openxmlformats.org/officeDocument/2006/relationships/hyperlink" Target="http://&#1101;&#1083;&#1077;&#1082;&#1090;&#1088;&#1086;-&#1084;&#1072;&#1088;&#1082;&#1077;&#1090;.&#1088;&#1092;/product/132816/nochnik-sg-126-roza/" TargetMode="External"/><Relationship Id="rId_hyperlink_11242" Type="http://schemas.openxmlformats.org/officeDocument/2006/relationships/hyperlink" Target="http://&#1101;&#1083;&#1077;&#1082;&#1090;&#1088;&#1086;-&#1084;&#1072;&#1088;&#1082;&#1077;&#1090;.&#1088;&#1092;/product/243143/nochnik-svetodiodnyy-in-home-nla-14-bb-ds-letuchaya-myshka-chernaya-s-datchikom-sveta-den-noch-05vt/" TargetMode="External"/><Relationship Id="rId_hyperlink_11243" Type="http://schemas.openxmlformats.org/officeDocument/2006/relationships/hyperlink" Target="http://&#1101;&#1083;&#1077;&#1082;&#1090;&#1088;&#1086;-&#1084;&#1072;&#1088;&#1082;&#1077;&#1090;.&#1088;&#1092;/product/243139/nochnik-svetodiodnyy-in-home-nla-15-bp-ds-babochka-rozovaya-s-datchikom-sveta-den-noch-05vt/" TargetMode="External"/><Relationship Id="rId_hyperlink_11244" Type="http://schemas.openxmlformats.org/officeDocument/2006/relationships/hyperlink" Target="http://&#1101;&#1083;&#1077;&#1082;&#1090;&#1088;&#1086;-&#1084;&#1072;&#1088;&#1082;&#1077;&#1090;.&#1088;&#1092;/product/239990/nochnik-svetodiodnyy-navigator-05w-220v-vyklyuchatel-bel-nnl-sw01-wh-71971/" TargetMode="External"/><Relationship Id="rId_hyperlink_11245" Type="http://schemas.openxmlformats.org/officeDocument/2006/relationships/hyperlink" Target="http://&#1101;&#1083;&#1077;&#1082;&#1090;&#1088;&#1086;-&#1084;&#1072;&#1088;&#1082;&#1077;&#1090;.&#1088;&#1092;/product/239991/nochnik-svetodiodnyy-navigator-05w-220v-vyklyuchatel-bel-nnl-sw02-wh-71972/" TargetMode="External"/><Relationship Id="rId_hyperlink_11246" Type="http://schemas.openxmlformats.org/officeDocument/2006/relationships/hyperlink" Target="http://&#1101;&#1083;&#1077;&#1082;&#1090;&#1088;&#1086;-&#1084;&#1072;&#1088;&#1082;&#1077;&#1090;.&#1088;&#1092;/product/241719/nochnik-svetodiodnyy-navigator-05w-220v-vyklyuchatel-siniy-nnl-sw03y-71973/" TargetMode="External"/><Relationship Id="rId_hyperlink_11247" Type="http://schemas.openxmlformats.org/officeDocument/2006/relationships/hyperlink" Target="http://&#1101;&#1083;&#1077;&#1082;&#1090;&#1088;&#1086;-&#1084;&#1072;&#1088;&#1082;&#1077;&#1090;.&#1088;&#1092;/product/220592/nochnik-svetodiodnyy-navigator-05w-belyy-fotosensor-nnl-snr02-wh-71969/" TargetMode="External"/><Relationship Id="rId_hyperlink_11248" Type="http://schemas.openxmlformats.org/officeDocument/2006/relationships/hyperlink" Target="http://&#1101;&#1083;&#1077;&#1082;&#1090;&#1088;&#1086;-&#1084;&#1072;&#1088;&#1082;&#1077;&#1090;.&#1088;&#1092;/product/240028/nochnik-svetodiodnyy-proconnect-s-vyklyuchatelem-38h345h175-75-0300/" TargetMode="External"/><Relationship Id="rId_hyperlink_11249" Type="http://schemas.openxmlformats.org/officeDocument/2006/relationships/hyperlink" Target="http://&#1101;&#1083;&#1077;&#1082;&#1090;&#1088;&#1086;-&#1084;&#1072;&#1088;&#1082;&#1077;&#1090;.&#1088;&#1092;/product/238033/nochnik-svetodiodnyy-rexant-lunnaya-noch-beloe-svechenie-75-0310/" TargetMode="External"/><Relationship Id="rId_hyperlink_11250" Type="http://schemas.openxmlformats.org/officeDocument/2006/relationships/hyperlink" Target="http://&#1101;&#1083;&#1077;&#1082;&#1090;&#1088;&#1086;-&#1084;&#1072;&#1088;&#1082;&#1077;&#1090;.&#1088;&#1092;/product/238037/nochnik-svetodiodnyy-rexant-notkaktus-zelenoe-svechenie-75-0315/" TargetMode="External"/><Relationship Id="rId_hyperlink_11251" Type="http://schemas.openxmlformats.org/officeDocument/2006/relationships/hyperlink" Target="http://&#1101;&#1083;&#1077;&#1082;&#1090;&#1088;&#1086;-&#1084;&#1072;&#1088;&#1082;&#1077;&#1090;.&#1088;&#1092;/product/238038/nochnik-svetodiodnyy-rexant-parus-odinokiy-beloe-svechenie-75-0312/" TargetMode="External"/><Relationship Id="rId_hyperlink_11252" Type="http://schemas.openxmlformats.org/officeDocument/2006/relationships/hyperlink" Target="http://&#1101;&#1083;&#1077;&#1082;&#1090;&#1088;&#1086;-&#1084;&#1072;&#1088;&#1082;&#1077;&#1090;.&#1088;&#1092;/product/238040/nochnik-svetodiodnyy-rexant-romashka-hameleon-svechenie-multikolor-7-cvetov-75-0318/" TargetMode="External"/><Relationship Id="rId_hyperlink_11253" Type="http://schemas.openxmlformats.org/officeDocument/2006/relationships/hyperlink" Target="http://&#1101;&#1083;&#1077;&#1082;&#1090;&#1088;&#1086;-&#1084;&#1072;&#1088;&#1082;&#1077;&#1090;.&#1088;&#1092;/product/239856/nochnik-svetodiodnyy-uniel-dtl-317-oval-1vt-220v-fotosensor-plastik-belyy/" TargetMode="External"/><Relationship Id="rId_hyperlink_11254" Type="http://schemas.openxmlformats.org/officeDocument/2006/relationships/hyperlink" Target="http://&#1101;&#1083;&#1077;&#1082;&#1090;&#1088;&#1086;-&#1084;&#1072;&#1088;&#1082;&#1077;&#1090;.&#1088;&#1092;/product/220474/nochnik-era-nn-618-05w-rgb-plastik-belyy-fotosensor/" TargetMode="External"/><Relationship Id="rId_hyperlink_11255" Type="http://schemas.openxmlformats.org/officeDocument/2006/relationships/hyperlink" Target="http://&#1101;&#1083;&#1077;&#1082;&#1090;&#1088;&#1086;-&#1084;&#1072;&#1088;&#1082;&#1077;&#1090;.&#1088;&#1092;/product/249530/nochnik05w-pryamougolnik-220v-fotosensor-plastik-belyy-uniel-dtl-320bl/" TargetMode="External"/><Relationship Id="rId_hyperlink_11256" Type="http://schemas.openxmlformats.org/officeDocument/2006/relationships/hyperlink" Target="http://&#1101;&#1083;&#1077;&#1082;&#1090;&#1088;&#1086;-&#1084;&#1072;&#1088;&#1082;&#1077;&#1090;.&#1088;&#1092;/product/242764/podsvetka-dlya-zerkal-og-ldp13-usb/" TargetMode="External"/><Relationship Id="rId_hyperlink_11257" Type="http://schemas.openxmlformats.org/officeDocument/2006/relationships/hyperlink" Target="http://&#1101;&#1083;&#1077;&#1082;&#1090;&#1088;&#1086;-&#1084;&#1072;&#1088;&#1082;&#1077;&#1090;.&#1088;&#1092;/product/242974/svetilnik-svetodiodnyy-dbp-12w-s-datchikom-6500k-900lm-ip54-kruglyy-belyy-al3006-feron/" TargetMode="External"/><Relationship Id="rId_hyperlink_11258" Type="http://schemas.openxmlformats.org/officeDocument/2006/relationships/hyperlink" Target="http://&#1101;&#1083;&#1077;&#1082;&#1090;&#1088;&#1086;-&#1084;&#1072;&#1088;&#1082;&#1077;&#1090;.&#1088;&#1092;/product/242973/svetilnik-svetodiodnyy-dbp-12w-s-optiko-akusticheskim-datchikom-6500k-960lm-ip65-kruglyy-belyy-al3008-feron/" TargetMode="External"/><Relationship Id="rId_hyperlink_11259" Type="http://schemas.openxmlformats.org/officeDocument/2006/relationships/hyperlink" Target="http://&#1101;&#1083;&#1077;&#1082;&#1090;&#1088;&#1086;-&#1084;&#1072;&#1088;&#1082;&#1077;&#1090;.&#1088;&#1092;/product/169895/svetilnik-svetodiodnyy-zhkh-optiko-akusticheskiy-7vt-4000k-ip65-obl-r1-7-4k-wh-ip65-led-snrv-onlayt-71622/" TargetMode="External"/><Relationship Id="rId_hyperlink_11260" Type="http://schemas.openxmlformats.org/officeDocument/2006/relationships/hyperlink" Target="http://&#1101;&#1083;&#1077;&#1082;&#1090;&#1088;&#1086;-&#1084;&#1072;&#1088;&#1082;&#1077;&#1090;.&#1088;&#1092;/product/127212/svetilnik-svetodiodnyy-s-datchikom-dvizheniya-12vt-4000k-ip65-hp-smartbuy-sensor/" TargetMode="External"/><Relationship Id="rId_hyperlink_11261" Type="http://schemas.openxmlformats.org/officeDocument/2006/relationships/hyperlink" Target="http://&#1101;&#1083;&#1077;&#1082;&#1090;&#1088;&#1086;-&#1084;&#1072;&#1088;&#1082;&#1077;&#1090;.&#1088;&#1092;/product/246708/svetilnik-svetodiodnyy-s-datchikom-dvizheniya-15vt-6500k-ip65-in-home-spp-id-1565/" TargetMode="External"/><Relationship Id="rId_hyperlink_11262" Type="http://schemas.openxmlformats.org/officeDocument/2006/relationships/hyperlink" Target="http://&#1101;&#1083;&#1077;&#1082;&#1090;&#1088;&#1086;-&#1084;&#1072;&#1088;&#1082;&#1077;&#1090;.&#1088;&#1092;/product/246058/svetilnik-svetodiodnyy-s-datchikom-dvizheniya-15vt-6500k-ip65-spp-id-1565-krug-in-home/" TargetMode="External"/><Relationship Id="rId_hyperlink_11263" Type="http://schemas.openxmlformats.org/officeDocument/2006/relationships/hyperlink" Target="http://&#1101;&#1083;&#1077;&#1082;&#1090;&#1088;&#1086;-&#1084;&#1072;&#1088;&#1082;&#1077;&#1090;.&#1088;&#1092;/product/246710/svetilnik-svetodiodnyy-s-datchikom-dvizheniya-20vt-6500k-ip65-in-home-spp-id-2065/" TargetMode="External"/><Relationship Id="rId_hyperlink_11264" Type="http://schemas.openxmlformats.org/officeDocument/2006/relationships/hyperlink" Target="http://&#1101;&#1083;&#1077;&#1082;&#1090;&#1088;&#1086;-&#1084;&#1072;&#1088;&#1082;&#1077;&#1090;.&#1088;&#1092;/product/235721/svetilniksvetodiodnyy-dbo-r1-12-4k-win-ip65-d-zhkh-krug-s-optiko-akusticheskiy-4000k-tokov-electric-tok-r1d-12-4k-win-ip65/" TargetMode="External"/><Relationship Id="rId_hyperlink_11265" Type="http://schemas.openxmlformats.org/officeDocument/2006/relationships/hyperlink" Target="http://&#1101;&#1083;&#1077;&#1082;&#1090;&#1088;&#1086;-&#1084;&#1072;&#1088;&#1082;&#1077;&#1090;.&#1088;&#1092;/product/235728/svetilniksvetodiodnyy-dbo-r1-8-4k-win-ip65-d-zhkh-krug-s-datchikom-4000k-tokov-electric-tok-r1d-8-4k-win-ip65/" TargetMode="External"/><Relationship Id="rId_hyperlink_11266" Type="http://schemas.openxmlformats.org/officeDocument/2006/relationships/hyperlink" Target="http://&#1101;&#1083;&#1077;&#1082;&#1090;&#1088;&#1086;-&#1084;&#1072;&#1088;&#1082;&#1077;&#1090;.&#1088;&#1092;/product/143771/svetilnik-svetodiodnyy-sba-8032s-24-led-asd-akkumulyatornyy-s-nakleykoy-vyhod/" TargetMode="External"/><Relationship Id="rId_hyperlink_11267" Type="http://schemas.openxmlformats.org/officeDocument/2006/relationships/hyperlink" Target="http://&#1101;&#1083;&#1077;&#1082;&#1090;&#1088;&#1086;-&#1084;&#1072;&#1088;&#1082;&#1077;&#1090;.&#1088;&#1092;/product/246071/svetilnik-npb-06-60-001-uhl1-sirius-ip54-230v-60vt/" TargetMode="External"/><Relationship Id="rId_hyperlink_11268" Type="http://schemas.openxmlformats.org/officeDocument/2006/relationships/hyperlink" Target="http://&#1101;&#1083;&#1077;&#1082;&#1090;&#1088;&#1086;-&#1084;&#1072;&#1088;&#1082;&#1077;&#1090;.&#1088;&#1092;/product/243866/svetilnik-svetodiodnyy-dbp-8vt-6500k-640lm-ip65-kruglyy-belyy-al3005-feron/" TargetMode="External"/><Relationship Id="rId_hyperlink_11269" Type="http://schemas.openxmlformats.org/officeDocument/2006/relationships/hyperlink" Target="http://&#1101;&#1083;&#1077;&#1082;&#1090;&#1088;&#1086;-&#1084;&#1072;&#1088;&#1082;&#1077;&#1090;.&#1088;&#1092;/product/237234/svetilnik-svetodiodnyy-dbp-18vt-6500k-1440lm-ip65-kruglyy-belyy-al3005-feron/" TargetMode="External"/><Relationship Id="rId_hyperlink_11270" Type="http://schemas.openxmlformats.org/officeDocument/2006/relationships/hyperlink" Target="http://&#1101;&#1083;&#1077;&#1082;&#1090;&#1088;&#1086;-&#1084;&#1072;&#1088;&#1082;&#1077;&#1090;.&#1088;&#1092;/product/127219/svetilnik-svetodiodnyy-zhkh-5vt-4000k-400lm-ip20-belyy-asd-spb-2-155-5/" TargetMode="External"/><Relationship Id="rId_hyperlink_11271" Type="http://schemas.openxmlformats.org/officeDocument/2006/relationships/hyperlink" Target="http://&#1101;&#1083;&#1077;&#1082;&#1090;&#1088;&#1086;-&#1084;&#1072;&#1088;&#1082;&#1077;&#1090;.&#1088;&#1092;/product/223425/svetilnik-svetodiodnyy-smartbuy-hp-oval-sbl-hpoval-8w-4k/" TargetMode="External"/><Relationship Id="rId_hyperlink_11272" Type="http://schemas.openxmlformats.org/officeDocument/2006/relationships/hyperlink" Target="http://&#1101;&#1083;&#1077;&#1082;&#1090;&#1088;&#1086;-&#1084;&#1072;&#1088;&#1082;&#1077;&#1090;.&#1088;&#1092;/product/243868/svetilnik-svetodiodnyy-dbp-8vt-6500k-640lm-ip65-oval-belyy-al3005-1-feron/" TargetMode="External"/><Relationship Id="rId_hyperlink_11273" Type="http://schemas.openxmlformats.org/officeDocument/2006/relationships/hyperlink" Target="http://&#1101;&#1083;&#1077;&#1082;&#1090;&#1088;&#1086;-&#1084;&#1072;&#1088;&#1082;&#1077;&#1090;.&#1088;&#1092;/product/243867/svetilnik-svetodiodnyy-dbp-12vt-6500k-900lm-ip65-oval-belyy-al3005-1-feron/" TargetMode="External"/><Relationship Id="rId_hyperlink_11274" Type="http://schemas.openxmlformats.org/officeDocument/2006/relationships/hyperlink" Target="http://&#1101;&#1083;&#1077;&#1082;&#1090;&#1088;&#1086;-&#1084;&#1072;&#1088;&#1082;&#1077;&#1090;.&#1088;&#1092;/product/244841/svetilnik-svetodiodnyy-zhkh-12vt-6500k-ip65-oval-belyy-ionich/" TargetMode="External"/><Relationship Id="rId_hyperlink_11275" Type="http://schemas.openxmlformats.org/officeDocument/2006/relationships/hyperlink" Target="http://&#1101;&#1083;&#1077;&#1082;&#1090;&#1088;&#1086;-&#1084;&#1072;&#1088;&#1082;&#1077;&#1090;.&#1088;&#1092;/product/175213/svetilnik-svetodiodnyy-zhkh-7vt-obl-o1-7-4k-wh-ip65-onlayt-71-687/" TargetMode="External"/><Relationship Id="rId_hyperlink_11276" Type="http://schemas.openxmlformats.org/officeDocument/2006/relationships/hyperlink" Target="http://&#1101;&#1083;&#1077;&#1082;&#1090;&#1088;&#1086;-&#1084;&#1072;&#1088;&#1082;&#1077;&#1090;.&#1088;&#1092;/product/235731/svetilniksvetodiodnyy-dbo-o1-12-65k-win-ip65-zhkh-oval-6500k-tokov-electric-tok-o1-12-65k-win-ip65/" TargetMode="External"/><Relationship Id="rId_hyperlink_11277" Type="http://schemas.openxmlformats.org/officeDocument/2006/relationships/hyperlink" Target="http://&#1101;&#1083;&#1077;&#1082;&#1090;&#1088;&#1086;-&#1084;&#1072;&#1088;&#1082;&#1077;&#1090;.&#1088;&#1092;/product/244377/osnovanie-dlya-svetilnika-naklonnoe-bez-stekla-s-patronompolipropilen-belyy-nbp-01-60-004-uz/" TargetMode="External"/><Relationship Id="rId_hyperlink_11278" Type="http://schemas.openxmlformats.org/officeDocument/2006/relationships/hyperlink" Target="http://&#1101;&#1083;&#1077;&#1082;&#1090;&#1088;&#1086;-&#1084;&#1072;&#1088;&#1082;&#1077;&#1090;.&#1088;&#1092;/product/166617/osnovanie-podvesnoe-nsp-03-60-tdm-sq0320-0003/" TargetMode="External"/><Relationship Id="rId_hyperlink_11279" Type="http://schemas.openxmlformats.org/officeDocument/2006/relationships/hyperlink" Target="http://&#1101;&#1083;&#1077;&#1082;&#1090;&#1088;&#1086;-&#1084;&#1072;&#1088;&#1082;&#1077;&#1090;.&#1088;&#1092;/product/218046/rasseivatel-kolba-matovyy-plastik-belyy-rpa-85-80-tdm/" TargetMode="External"/><Relationship Id="rId_hyperlink_11280" Type="http://schemas.openxmlformats.org/officeDocument/2006/relationships/hyperlink" Target="http://&#1101;&#1083;&#1077;&#1082;&#1090;&#1088;&#1086;-&#1084;&#1072;&#1088;&#1082;&#1077;&#1090;.&#1088;&#1092;/product/245587/rasseivatel-shar-matovyy-plastik-belyy-rpa-85-001-belorussiya/" TargetMode="External"/><Relationship Id="rId_hyperlink_11281" Type="http://schemas.openxmlformats.org/officeDocument/2006/relationships/hyperlink" Target="http://&#1101;&#1083;&#1077;&#1082;&#1090;&#1088;&#1086;-&#1084;&#1072;&#1088;&#1082;&#1077;&#1090;.&#1088;&#1092;/product/165057/rasseivatel-shar-matovyy-plastik-belyy-rpa-85-150-tdm-sq0321-00070006/" TargetMode="External"/><Relationship Id="rId_hyperlink_11282" Type="http://schemas.openxmlformats.org/officeDocument/2006/relationships/hyperlink" Target="http://&#1101;&#1083;&#1077;&#1082;&#1090;&#1088;&#1086;-&#1084;&#1072;&#1088;&#1082;&#1077;&#1090;.&#1088;&#1092;/product/234676/rasseivatel-shar-steklo-prozrachnyy-rpa-85-150-kolca-tdm-sq0321-0009/" TargetMode="External"/><Relationship Id="rId_hyperlink_11283" Type="http://schemas.openxmlformats.org/officeDocument/2006/relationships/hyperlink" Target="http://&#1101;&#1083;&#1077;&#1082;&#1090;&#1088;&#1086;-&#1084;&#1072;&#1088;&#1082;&#1077;&#1090;.&#1088;&#1092;/product/222444/svetilnik-osn-naklonnoe-shar-steklo-kolca-nbb-64-60-025-uhl4-tdm-sq0314-0004/" TargetMode="External"/><Relationship Id="rId_hyperlink_11284" Type="http://schemas.openxmlformats.org/officeDocument/2006/relationships/hyperlink" Target="http://&#1101;&#1083;&#1077;&#1082;&#1090;&#1088;&#1086;-&#1084;&#1072;&#1088;&#1082;&#1077;&#1090;.&#1088;&#1092;/product/219338/svetilnik-osn-naklonnoe-shar-steklo-cvetochek-nbb-64-60-025-uhl4-tdm-sq0314-0006/" TargetMode="External"/><Relationship Id="rId_hyperlink_11285" Type="http://schemas.openxmlformats.org/officeDocument/2006/relationships/hyperlink" Target="http://&#1101;&#1083;&#1077;&#1082;&#1090;&#1088;&#1086;-&#1084;&#1072;&#1088;&#1082;&#1077;&#1090;.&#1088;&#1092;/product/171824/svetilnik-osn-pryamoe-shar-plastik-nnb-64-60-025-uhl4-tdm-sq0314-0003/" TargetMode="External"/><Relationship Id="rId_hyperlink_11286" Type="http://schemas.openxmlformats.org/officeDocument/2006/relationships/hyperlink" Target="http://&#1101;&#1083;&#1077;&#1082;&#1090;&#1088;&#1086;-&#1084;&#1072;&#1088;&#1082;&#1077;&#1090;.&#1088;&#1092;/product/222445/svetilnik-osn-pryamoe-shar-steklo-cvetochek-nbb-64-60-025-uhl4-tdm-sq0314-0007/" TargetMode="External"/><Relationship Id="rId_hyperlink_11287" Type="http://schemas.openxmlformats.org/officeDocument/2006/relationships/hyperlink" Target="http://&#1101;&#1083;&#1077;&#1082;&#1090;&#1088;&#1086;-&#1084;&#1072;&#1088;&#1082;&#1077;&#1090;.&#1088;&#1092;/product/217773/svetilnik-podvesnoy-steklo-bez-reshetki-200w-e27-ip52-nsp-02-200-02101-u2-tdm-sq0310-0003/" TargetMode="External"/><Relationship Id="rId_hyperlink_11288" Type="http://schemas.openxmlformats.org/officeDocument/2006/relationships/hyperlink" Target="http://&#1101;&#1083;&#1077;&#1082;&#1090;&#1088;&#1086;-&#1084;&#1072;&#1088;&#1082;&#1077;&#1090;.&#1088;&#1092;/product/220428/svetilnik-podvesnoy-shar-plastik-belyy-ip44-nsp-03-60-027-u1-tdm-sq0310-0008/" TargetMode="External"/><Relationship Id="rId_hyperlink_11289" Type="http://schemas.openxmlformats.org/officeDocument/2006/relationships/hyperlink" Target="http://&#1101;&#1083;&#1077;&#1082;&#1090;&#1088;&#1086;-&#1084;&#1072;&#1088;&#1082;&#1077;&#1090;.&#1088;&#1092;/product/220414/svetilnik-podvesnoy-shar-steklo-bochenok-ip54-nsp-03-60-025-u1-tdm-sq0310-0018/" TargetMode="External"/><Relationship Id="rId_hyperlink_11290" Type="http://schemas.openxmlformats.org/officeDocument/2006/relationships/hyperlink" Target="http://&#1101;&#1083;&#1077;&#1082;&#1090;&#1088;&#1086;-&#1084;&#1072;&#1088;&#1082;&#1077;&#1090;.&#1088;&#1092;/product/244375/svetilnik-shar-steklo-pryamoe-osnovanie-nbp-01-06-004-uz/" TargetMode="External"/><Relationship Id="rId_hyperlink_11291" Type="http://schemas.openxmlformats.org/officeDocument/2006/relationships/hyperlink" Target="http://&#1101;&#1083;&#1077;&#1082;&#1090;&#1088;&#1086;-&#1084;&#1072;&#1088;&#1082;&#1077;&#1090;.&#1088;&#1092;/product/247108/svetilnik-dsp-1107-18vt-4000k-ip65-generica/" TargetMode="External"/><Relationship Id="rId_hyperlink_11292" Type="http://schemas.openxmlformats.org/officeDocument/2006/relationships/hyperlink" Target="http://&#1101;&#1083;&#1077;&#1082;&#1090;&#1088;&#1086;-&#1084;&#1072;&#1088;&#1082;&#1077;&#1090;.&#1088;&#1092;/product/246904/svetilnik-dsp-1304-18vt-4000k-ip65-600mm-seryy-plastik-iek-ldsp0-1304-18-4000-k01-iek/" TargetMode="External"/><Relationship Id="rId_hyperlink_11293" Type="http://schemas.openxmlformats.org/officeDocument/2006/relationships/hyperlink" Target="http://&#1101;&#1083;&#1077;&#1082;&#1090;&#1088;&#1086;-&#1084;&#1072;&#1088;&#1082;&#1077;&#1090;.&#1088;&#1092;/product/246658/svetilnik-dsp-1308-18vt-4000k-ip65-600mm-belyy-plastik-iek-ldsp0-1308-18-4000-k01-iek/" TargetMode="External"/><Relationship Id="rId_hyperlink_11294" Type="http://schemas.openxmlformats.org/officeDocument/2006/relationships/hyperlink" Target="http://&#1101;&#1083;&#1077;&#1082;&#1090;&#1088;&#1086;-&#1084;&#1072;&#1088;&#1082;&#1077;&#1090;.&#1088;&#1092;/product/125903/svetilnik-svetodiodnyy-4vt-300mm-4000k-ip20-s-sensornym-upravleniem-vklyuchay-tled-ts-4w-4000k/" TargetMode="External"/><Relationship Id="rId_hyperlink_11295" Type="http://schemas.openxmlformats.org/officeDocument/2006/relationships/hyperlink" Target="http://&#1101;&#1083;&#1077;&#1082;&#1090;&#1088;&#1086;-&#1084;&#1072;&#1088;&#1082;&#1077;&#1090;.&#1088;&#1092;/product/218033/svetilnik-svetodiodnyy-5vt-300mm-6000k-s-sensorom-blok-pitaniya-blister-led-stick/" TargetMode="External"/><Relationship Id="rId_hyperlink_11296" Type="http://schemas.openxmlformats.org/officeDocument/2006/relationships/hyperlink" Target="http://&#1101;&#1083;&#1077;&#1082;&#1090;&#1088;&#1086;-&#1084;&#1072;&#1088;&#1082;&#1077;&#1090;.&#1088;&#1092;/product/132031/svetilnik-svetodiodnyy-6vt-450mm-4000k-ip20-jazzway-pled-t5i-450-2850607/" TargetMode="External"/><Relationship Id="rId_hyperlink_11297" Type="http://schemas.openxmlformats.org/officeDocument/2006/relationships/hyperlink" Target="http://&#1101;&#1083;&#1077;&#1082;&#1090;&#1088;&#1086;-&#1084;&#1072;&#1088;&#1082;&#1077;&#1090;.&#1088;&#1092;/product/125898/svetilnik-svetodiodnyy-8vt-500mm-4000k-ip20-s-datchikom-dvizheniya-vklyuchay-tled-ms-8w-4000k/" TargetMode="External"/><Relationship Id="rId_hyperlink_11298" Type="http://schemas.openxmlformats.org/officeDocument/2006/relationships/hyperlink" Target="http://&#1101;&#1083;&#1077;&#1082;&#1090;&#1088;&#1086;-&#1084;&#1072;&#1088;&#1082;&#1077;&#1090;.&#1088;&#1092;/product/132032/svetilnik-svetodiodnyy-8vt-600mm-4000k-ip20-jazzway-pled-t5i-600-2850621/" TargetMode="External"/><Relationship Id="rId_hyperlink_11299" Type="http://schemas.openxmlformats.org/officeDocument/2006/relationships/hyperlink" Target="http://&#1101;&#1083;&#1077;&#1082;&#1090;&#1088;&#1086;-&#1084;&#1072;&#1088;&#1082;&#1077;&#1090;.&#1088;&#1092;/product/166751/svetilnik-svetodiodnyy-8vt-600mm-6500k-ip20-jazzway-pled-t5i-600-1036339/" TargetMode="External"/><Relationship Id="rId_hyperlink_11300" Type="http://schemas.openxmlformats.org/officeDocument/2006/relationships/hyperlink" Target="http://&#1101;&#1083;&#1077;&#1082;&#1090;&#1088;&#1086;-&#1084;&#1072;&#1088;&#1082;&#1077;&#1090;.&#1088;&#1092;/product/132029/svetilnik-svetodiodnyy-10vt-900mm-4000k-ip20-jazzway-pled-t5i-900-2850645a/" TargetMode="External"/><Relationship Id="rId_hyperlink_11301" Type="http://schemas.openxmlformats.org/officeDocument/2006/relationships/hyperlink" Target="http://&#1101;&#1083;&#1077;&#1082;&#1090;&#1088;&#1086;-&#1084;&#1072;&#1088;&#1082;&#1077;&#1090;.&#1088;&#1092;/product/166749/svetilnik-svetodiodnyy-10vt-900mm-6500k-ip40-jazzway-pled-t5i-900-1036322a/" TargetMode="External"/><Relationship Id="rId_hyperlink_11302" Type="http://schemas.openxmlformats.org/officeDocument/2006/relationships/hyperlink" Target="http://&#1101;&#1083;&#1077;&#1082;&#1090;&#1088;&#1086;-&#1084;&#1072;&#1088;&#1082;&#1077;&#1090;.&#1088;&#1092;/product/161329/svetilnik-svetodiodnyy-14vt-1200mm-4000k-ip20-jazzway-pled-t5i-1200-2850669a/" TargetMode="External"/><Relationship Id="rId_hyperlink_11303" Type="http://schemas.openxmlformats.org/officeDocument/2006/relationships/hyperlink" Target="http://&#1101;&#1083;&#1077;&#1082;&#1090;&#1088;&#1086;-&#1084;&#1072;&#1088;&#1082;&#1077;&#1090;.&#1088;&#1092;/product/237769/svetilnik-svetodiodnyy-14vt-1200mm-6500k-ip20-jazzway-pled-t5i-1200/" TargetMode="External"/><Relationship Id="rId_hyperlink_11304" Type="http://schemas.openxmlformats.org/officeDocument/2006/relationships/hyperlink" Target="http://&#1101;&#1083;&#1077;&#1082;&#1090;&#1088;&#1086;-&#1084;&#1072;&#1088;&#1082;&#1077;&#1090;.&#1088;&#1092;/product/232543/svetilnik-svetodiodnyy-18vt-1200mm-6500k-ip65-smartbuy-sbl-t4-18w-65k/" TargetMode="External"/><Relationship Id="rId_hyperlink_11305" Type="http://schemas.openxmlformats.org/officeDocument/2006/relationships/hyperlink" Target="http://&#1101;&#1083;&#1077;&#1082;&#1090;&#1088;&#1086;-&#1084;&#1072;&#1088;&#1082;&#1077;&#1090;.&#1088;&#1092;/product/237834/svetilnik-svetodiodnyy-18vt-600mm-6500k-ip65-jazzway-pwp-os-600-5003125/" TargetMode="External"/><Relationship Id="rId_hyperlink_11306" Type="http://schemas.openxmlformats.org/officeDocument/2006/relationships/hyperlink" Target="http://&#1101;&#1083;&#1077;&#1082;&#1090;&#1088;&#1086;-&#1084;&#1072;&#1088;&#1082;&#1077;&#1090;.&#1088;&#1092;/product/232516/svetilnik-svetodiodnyy-20vt-4000k-tpip65-matovyy-smartbuy-sbl-tpip65-20w-40k/" TargetMode="External"/><Relationship Id="rId_hyperlink_11307" Type="http://schemas.openxmlformats.org/officeDocument/2006/relationships/hyperlink" Target="http://&#1101;&#1083;&#1077;&#1082;&#1090;&#1088;&#1086;-&#1084;&#1072;&#1088;&#1082;&#1077;&#1090;.&#1088;&#1092;/product/134594/svetilnik-svetodiodnyy-20vt-600mm-4000k-ip20-jazzway-ppok-600-2854926/" TargetMode="External"/><Relationship Id="rId_hyperlink_11308" Type="http://schemas.openxmlformats.org/officeDocument/2006/relationships/hyperlink" Target="http://&#1101;&#1083;&#1077;&#1082;&#1090;&#1088;&#1086;-&#1084;&#1072;&#1088;&#1082;&#1077;&#1090;.&#1088;&#1092;/product/236394/svetilnik-svetodiodnyy-220v-10vt-6500k-76led-1m-alyuminievaya-osnova-plastikovyy-korpus/" TargetMode="External"/><Relationship Id="rId_hyperlink_11309" Type="http://schemas.openxmlformats.org/officeDocument/2006/relationships/hyperlink" Target="http://&#1101;&#1083;&#1077;&#1082;&#1090;&#1088;&#1086;-&#1084;&#1072;&#1088;&#1082;&#1077;&#1090;.&#1088;&#1092;/product/158650/svetilnik-svetodiodnyy-220v-14vt-6500k-144led-1m-alyuminievaya-osnova-plastikovyy-korpus/" TargetMode="External"/><Relationship Id="rId_hyperlink_11310" Type="http://schemas.openxmlformats.org/officeDocument/2006/relationships/hyperlink" Target="http://&#1101;&#1083;&#1077;&#1082;&#1090;&#1088;&#1086;-&#1084;&#1072;&#1088;&#1082;&#1077;&#1090;.&#1088;&#1092;/product/238328/svetilnik-svetodiodnyy-36vt-lu2-4000k-matovyy-sbl-lu2-36-40/" TargetMode="External"/><Relationship Id="rId_hyperlink_11311" Type="http://schemas.openxmlformats.org/officeDocument/2006/relationships/hyperlink" Target="http://&#1101;&#1083;&#1077;&#1082;&#1090;&#1088;&#1086;-&#1084;&#1072;&#1088;&#1082;&#1077;&#1090;.&#1088;&#1092;/product/237119/svetilnik-svetodiodnyy-48vt-6400k-lu3-prizma-smartbuy-sbl-lu3-48w/" TargetMode="External"/><Relationship Id="rId_hyperlink_11312" Type="http://schemas.openxmlformats.org/officeDocument/2006/relationships/hyperlink" Target="http://&#1101;&#1083;&#1077;&#1082;&#1090;&#1088;&#1086;-&#1084;&#1072;&#1088;&#1082;&#1077;&#1090;.&#1088;&#1092;/product/247161/svetilnik-svetodiodnyy-lineynyy-ip40-100w8000lm-6500k-6k-1200x65x25-opalmetal-eco-02-spolpo-061500-0070-leek/" TargetMode="External"/><Relationship Id="rId_hyperlink_11313" Type="http://schemas.openxmlformats.org/officeDocument/2006/relationships/hyperlink" Target="http://&#1101;&#1083;&#1077;&#1082;&#1090;&#1088;&#1086;-&#1084;&#1072;&#1088;&#1082;&#1077;&#1090;.&#1088;&#1092;/product/247162/svetilnik-svetodiodnyy-lineynyy-ip40-100w8500lm-6500k-6k-1200x65x25-prizmametal-eco-02-spolpo-061500-0075-leek/" TargetMode="External"/><Relationship Id="rId_hyperlink_11314" Type="http://schemas.openxmlformats.org/officeDocument/2006/relationships/hyperlink" Target="http://&#1101;&#1083;&#1077;&#1082;&#1090;&#1088;&#1086;-&#1084;&#1072;&#1088;&#1082;&#1077;&#1090;.&#1088;&#1092;/product/247164/svetilnik-svetodiodnyy-lineynyy-ip40-36w3240lm-6500k-6k-1200x65x25-prizmametal-eco-02-spolpo-061500-0073-leek/" TargetMode="External"/><Relationship Id="rId_hyperlink_11315" Type="http://schemas.openxmlformats.org/officeDocument/2006/relationships/hyperlink" Target="http://&#1101;&#1083;&#1077;&#1082;&#1090;&#1088;&#1086;-&#1084;&#1072;&#1088;&#1082;&#1077;&#1090;.&#1088;&#1092;/product/247165/svetilnik-svetodiodnyy-lineynyy-ip40-55w4400lm-6500k-6k-1200x65x25-opalmetal-eco-02-spolpo-061500-0064-leek/" TargetMode="External"/><Relationship Id="rId_hyperlink_11316" Type="http://schemas.openxmlformats.org/officeDocument/2006/relationships/hyperlink" Target="http://&#1101;&#1083;&#1077;&#1082;&#1090;&#1088;&#1086;-&#1084;&#1072;&#1088;&#1082;&#1077;&#1090;.&#1088;&#1092;/product/247166/svetilnik-svetodiodnyy-lineynyy-ip40-55w4675lm-6500k-6k-1200x65x25-prizmametal-eco-02-spolpo-061500-0074-leek/" TargetMode="External"/><Relationship Id="rId_hyperlink_11317" Type="http://schemas.openxmlformats.org/officeDocument/2006/relationships/hyperlink" Target="http://&#1101;&#1083;&#1077;&#1082;&#1090;&#1088;&#1086;-&#1084;&#1072;&#1088;&#1082;&#1077;&#1090;.&#1088;&#1092;/product/247157/svetilnik-svetodiodnyy-lineynyy-ip44-36w3600lm-6400k-6k-1200x62x25-prizm-belyy-metall-spo-110-i-14112-i-watt/" TargetMode="External"/><Relationship Id="rId_hyperlink_11318" Type="http://schemas.openxmlformats.org/officeDocument/2006/relationships/hyperlink" Target="http://&#1101;&#1083;&#1077;&#1082;&#1090;&#1088;&#1086;-&#1084;&#1072;&#1088;&#1082;&#1077;&#1090;.&#1088;&#1092;/product/247158/svetilnik-svetodiodnyy-lineynyy-ip44-54w5400lm-6400k-6k-1200x62x25-prizm-bel-metal-55w-50w110-i-14113-2g2-i-watt/" TargetMode="External"/><Relationship Id="rId_hyperlink_11319" Type="http://schemas.openxmlformats.org/officeDocument/2006/relationships/hyperlink" Target="http://&#1101;&#1083;&#1077;&#1082;&#1090;&#1088;&#1086;-&#1084;&#1072;&#1088;&#1082;&#1077;&#1090;.&#1088;&#1092;/product/247159/svetilnik-svetodiodnyy-lineynyy-ip44-75w7200lm-6400k-6k-1200x62x25-prizm-bel-metall-spo-110-i-14114-2g-i-watt/" TargetMode="External"/><Relationship Id="rId_hyperlink_11320" Type="http://schemas.openxmlformats.org/officeDocument/2006/relationships/hyperlink" Target="http://&#1101;&#1083;&#1077;&#1082;&#1090;&#1088;&#1086;-&#1084;&#1072;&#1088;&#1082;&#1077;&#1090;.&#1088;&#1092;/product/247160/svetilnik-svetodiodnyy-lineynyy-ip44-95w9000lm-6400k-6k-1200x100x25-prizm-metal-spo-110-100w-i-14115-2g-i-watt/" TargetMode="External"/><Relationship Id="rId_hyperlink_11321" Type="http://schemas.openxmlformats.org/officeDocument/2006/relationships/hyperlink" Target="http://&#1101;&#1083;&#1077;&#1082;&#1090;&#1088;&#1086;-&#1084;&#1072;&#1088;&#1082;&#1077;&#1090;.&#1088;&#1092;/product/251931/svetilnik-svetodiodnyy-lineynyy-t5-7w630lm-6500k-6k-550x23x33-vyklshnur-s-vilk-ip40-iled-cocb-600-1568-ionich/" TargetMode="External"/><Relationship Id="rId_hyperlink_11322" Type="http://schemas.openxmlformats.org/officeDocument/2006/relationships/hyperlink" Target="http://&#1101;&#1083;&#1077;&#1082;&#1090;&#1088;&#1086;-&#1084;&#1072;&#1088;&#1082;&#1077;&#1090;.&#1088;&#1092;/product/242656/svetilnik-svetodiodnyy-potolochnyy-150vt-6500k-pro-055-1200h33h20/" TargetMode="External"/><Relationship Id="rId_hyperlink_11323" Type="http://schemas.openxmlformats.org/officeDocument/2006/relationships/hyperlink" Target="http://&#1101;&#1083;&#1077;&#1082;&#1090;&#1088;&#1086;-&#1084;&#1072;&#1088;&#1082;&#1077;&#1090;.&#1088;&#1092;/product/247065/svetodiodnyy-led-svetilnik-lu3-pro-50w-6500k-matovyy-sbl-elu3-50-65/" TargetMode="External"/><Relationship Id="rId_hyperlink_11324" Type="http://schemas.openxmlformats.org/officeDocument/2006/relationships/hyperlink" Target="http://&#1101;&#1083;&#1077;&#1082;&#1090;&#1088;&#1086;-&#1084;&#1072;&#1088;&#1082;&#1077;&#1090;.&#1088;&#1092;/product/242278/setevoy-shnur-dlya-svetilnika-t5-ecola-led-linear-s-vilkoy-i-obschim-vyklyuchatelem-1m/" TargetMode="External"/><Relationship Id="rId_hyperlink_11325" Type="http://schemas.openxmlformats.org/officeDocument/2006/relationships/hyperlink" Target="http://&#1101;&#1083;&#1077;&#1082;&#1090;&#1088;&#1086;-&#1084;&#1072;&#1088;&#1082;&#1077;&#1090;.&#1088;&#1092;/product/230925/svetilnik-pod-svetodiodnuyu-lampu-1ht8-g13-600mm-sbl-t8-600/" TargetMode="External"/><Relationship Id="rId_hyperlink_11326" Type="http://schemas.openxmlformats.org/officeDocument/2006/relationships/hyperlink" Target="http://&#1101;&#1083;&#1077;&#1082;&#1090;&#1088;&#1086;-&#1084;&#1072;&#1088;&#1082;&#1077;&#1090;.&#1088;&#1092;/product/169848/svetilnik-pod-svetodiodnuyu-lampu-1ht8-g13-600mm-otkrytyy-lyzha-spo-analog-lpo-belyy-asdllt-spo-101-559045/" TargetMode="External"/><Relationship Id="rId_hyperlink_11327" Type="http://schemas.openxmlformats.org/officeDocument/2006/relationships/hyperlink" Target="http://&#1101;&#1083;&#1077;&#1082;&#1090;&#1088;&#1086;-&#1084;&#1072;&#1088;&#1082;&#1077;&#1090;.&#1088;&#1092;/product/230924/svetilnik-pod-svetodiodnuyu-lampu-1ht8-g13-1200mm-sbl-t8-1200/" TargetMode="External"/><Relationship Id="rId_hyperlink_11328" Type="http://schemas.openxmlformats.org/officeDocument/2006/relationships/hyperlink" Target="http://&#1101;&#1083;&#1077;&#1082;&#1090;&#1088;&#1086;-&#1084;&#1072;&#1088;&#1082;&#1077;&#1090;.&#1088;&#1092;/product/169851/svetilnik-pod-svetodiodnuyu-lampu-1ht8-g13-1200mm-rifl-rassbelyy-asdllt-spo-405-656324/" TargetMode="External"/><Relationship Id="rId_hyperlink_11329" Type="http://schemas.openxmlformats.org/officeDocument/2006/relationships/hyperlink" Target="http://&#1101;&#1083;&#1077;&#1082;&#1090;&#1088;&#1086;-&#1084;&#1072;&#1088;&#1082;&#1077;&#1090;.&#1088;&#1092;/product/243869/svetilnik-pod-svetodiodnuyu-lampu-bez-stekla-1ht8-g13-600mm-feron-al4001/" TargetMode="External"/><Relationship Id="rId_hyperlink_11330" Type="http://schemas.openxmlformats.org/officeDocument/2006/relationships/hyperlink" Target="http://&#1101;&#1083;&#1077;&#1082;&#1090;&#1088;&#1086;-&#1084;&#1072;&#1088;&#1082;&#1077;&#1090;.&#1088;&#1092;/product/243870/svetilnik-pod-svetodiodnuyu-lampu-bez-stekla-1ht8-g13-1200mm-feron-al4001/" TargetMode="External"/><Relationship Id="rId_hyperlink_11331" Type="http://schemas.openxmlformats.org/officeDocument/2006/relationships/hyperlink" Target="http://&#1101;&#1083;&#1077;&#1082;&#1090;&#1088;&#1086;-&#1084;&#1072;&#1088;&#1082;&#1077;&#1090;.&#1088;&#1092;/product/243871/svetilnik-pod-svetodiodnuyu-lampu-bez-stekla-2ht8-g13-600mm-feron-al4002/" TargetMode="External"/><Relationship Id="rId_hyperlink_11332" Type="http://schemas.openxmlformats.org/officeDocument/2006/relationships/hyperlink" Target="http://&#1101;&#1083;&#1077;&#1082;&#1090;&#1088;&#1086;-&#1084;&#1072;&#1088;&#1082;&#1077;&#1090;.&#1088;&#1092;/product/243872/svetilnik-pod-svetodiodnuyu-lampu-bez-stekla-2ht8-g13-1200mm-feron-al4002/" TargetMode="External"/><Relationship Id="rId_hyperlink_11333" Type="http://schemas.openxmlformats.org/officeDocument/2006/relationships/hyperlink" Target="http://&#1101;&#1083;&#1077;&#1082;&#1090;&#1088;&#1086;-&#1084;&#1072;&#1088;&#1082;&#1077;&#1090;.&#1088;&#1092;/product/235639/bra-artelamp-gu10-150w-80140-chernmet-misam-a1315ap-1bk/" TargetMode="External"/><Relationship Id="rId_hyperlink_11334" Type="http://schemas.openxmlformats.org/officeDocument/2006/relationships/hyperlink" Target="http://&#1101;&#1083;&#1077;&#1082;&#1090;&#1088;&#1086;-&#1084;&#1072;&#1088;&#1082;&#1077;&#1090;.&#1088;&#1092;/product/242439/bra-spot-16020-95-001ct-mr16-bk-chernyy/" TargetMode="External"/><Relationship Id="rId_hyperlink_11335" Type="http://schemas.openxmlformats.org/officeDocument/2006/relationships/hyperlink" Target="http://&#1101;&#1083;&#1077;&#1082;&#1090;&#1088;&#1086;-&#1084;&#1072;&#1088;&#1082;&#1077;&#1090;.&#1088;&#1092;/product/243965/bra-spot-16021-95-001ct-mr16-bk-chernyy/" TargetMode="External"/><Relationship Id="rId_hyperlink_11336" Type="http://schemas.openxmlformats.org/officeDocument/2006/relationships/hyperlink" Target="http://&#1101;&#1083;&#1077;&#1082;&#1090;&#1088;&#1086;-&#1084;&#1072;&#1088;&#1082;&#1077;&#1090;.&#1088;&#1092;/product/246957/svetilnik-svetodiodnyy-2led-dacha-309/" TargetMode="External"/><Relationship Id="rId_hyperlink_11337" Type="http://schemas.openxmlformats.org/officeDocument/2006/relationships/hyperlink" Target="http://&#1101;&#1083;&#1077;&#1082;&#1090;&#1088;&#1086;-&#1084;&#1072;&#1088;&#1082;&#1077;&#1090;.&#1088;&#1092;/product/239995/svetilnik-nastolnyy-feron-e27-60vt-220v-na-strubcine-chernyy-de1430/" TargetMode="External"/><Relationship Id="rId_hyperlink_11338" Type="http://schemas.openxmlformats.org/officeDocument/2006/relationships/hyperlink" Target="http://&#1101;&#1083;&#1077;&#1082;&#1090;&#1088;&#1086;-&#1084;&#1072;&#1088;&#1082;&#1077;&#1090;.&#1088;&#1092;/product/220396/svetilnik-nastolnyy-general-gtl-028-60-220-chernyy-na-osnovanii-800128/" TargetMode="External"/><Relationship Id="rId_hyperlink_11339" Type="http://schemas.openxmlformats.org/officeDocument/2006/relationships/hyperlink" Target="http://&#1101;&#1083;&#1077;&#1082;&#1090;&#1088;&#1086;-&#1084;&#1072;&#1088;&#1082;&#1077;&#1090;.&#1088;&#1092;/product/220965/svetilnik-nastolnyy-general-gtl-031-60-220-krasnyy-na-osnovanii/" TargetMode="External"/><Relationship Id="rId_hyperlink_11340" Type="http://schemas.openxmlformats.org/officeDocument/2006/relationships/hyperlink" Target="http://&#1101;&#1083;&#1077;&#1082;&#1090;&#1088;&#1086;-&#1084;&#1072;&#1088;&#1082;&#1077;&#1090;.&#1088;&#1092;/product/242489/svetilnik-nastolnyy-led-20vt-3-rezhima-6500-belyy-gibkiy-akkumshnur-na-usb/" TargetMode="External"/><Relationship Id="rId_hyperlink_11341" Type="http://schemas.openxmlformats.org/officeDocument/2006/relationships/hyperlink" Target="http://&#1101;&#1083;&#1077;&#1082;&#1090;&#1088;&#1086;-&#1084;&#1072;&#1088;&#1082;&#1077;&#1090;.&#1088;&#1092;/product/250149/svetilnik-nastolnyy-na-prischepke-pod-lampu-snp-40vt-e27-230v-21b-belyy-s-podvesom-in-home/" TargetMode="External"/><Relationship Id="rId_hyperlink_11342" Type="http://schemas.openxmlformats.org/officeDocument/2006/relationships/hyperlink" Target="http://&#1101;&#1083;&#1077;&#1082;&#1090;&#1088;&#1086;-&#1084;&#1072;&#1088;&#1082;&#1077;&#1090;.&#1088;&#1092;/product/236597/svetilnik-nastolnyy-pod-lampu-e27-na-osnovanii-chernyy-smartbuy-sbl-dl-e27-b/" TargetMode="External"/><Relationship Id="rId_hyperlink_11343" Type="http://schemas.openxmlformats.org/officeDocument/2006/relationships/hyperlink" Target="http://&#1101;&#1083;&#1077;&#1082;&#1090;&#1088;&#1086;-&#1084;&#1072;&#1088;&#1082;&#1077;&#1090;.&#1088;&#1092;/product/243826/svetilnik-nastolnyy-pod-lampu-e27-na-osnovanii-strubcina-krasnyy-in-home-sno-15k/" TargetMode="External"/><Relationship Id="rId_hyperlink_11344" Type="http://schemas.openxmlformats.org/officeDocument/2006/relationships/hyperlink" Target="http://&#1101;&#1083;&#1077;&#1082;&#1090;&#1088;&#1086;-&#1084;&#1072;&#1088;&#1082;&#1077;&#1090;.&#1088;&#1092;/product/250000/svetilnik-nastolnyy-pod-lampu-e27-na-osnovanii-strubcina-myatnyy-smartbuy-sbl-dl-e27-m/" TargetMode="External"/><Relationship Id="rId_hyperlink_11345" Type="http://schemas.openxmlformats.org/officeDocument/2006/relationships/hyperlink" Target="http://&#1101;&#1083;&#1077;&#1082;&#1090;&#1088;&#1086;-&#1084;&#1072;&#1088;&#1082;&#1077;&#1090;.&#1088;&#1092;/product/243828/svetilnik-nastolnyy-pod-lampu-e27-na-osnovanii-strubcina-rozovyy-in-home-sno-15r/" TargetMode="External"/><Relationship Id="rId_hyperlink_11346" Type="http://schemas.openxmlformats.org/officeDocument/2006/relationships/hyperlink" Target="http://&#1101;&#1083;&#1077;&#1082;&#1090;&#1088;&#1086;-&#1084;&#1072;&#1088;&#1082;&#1077;&#1090;.&#1088;&#1092;/product/241052/svetilnik-nastolnyy-pod-lampu-e27-na-osnovanii-belyy-smartbuy-sbl-deskl-white/" TargetMode="External"/><Relationship Id="rId_hyperlink_11347" Type="http://schemas.openxmlformats.org/officeDocument/2006/relationships/hyperlink" Target="http://&#1101;&#1083;&#1077;&#1082;&#1090;&#1088;&#1086;-&#1084;&#1072;&#1088;&#1082;&#1077;&#1090;.&#1088;&#1092;/product/243538/svetilnik-nastolnyy-pod-lampu-e27-na-osnovanii-rozovyy-smartbuy-sbl-deskl-pink/" TargetMode="External"/><Relationship Id="rId_hyperlink_11348" Type="http://schemas.openxmlformats.org/officeDocument/2006/relationships/hyperlink" Target="http://&#1101;&#1083;&#1077;&#1082;&#1090;&#1088;&#1086;-&#1084;&#1072;&#1088;&#1082;&#1077;&#1090;.&#1088;&#1092;/product/241051/svetilnik-nastolnyy-pod-lampu-e27-na-osnovanii-siniy-smartbuy-sbl-deskl-blue/" TargetMode="External"/><Relationship Id="rId_hyperlink_11349" Type="http://schemas.openxmlformats.org/officeDocument/2006/relationships/hyperlink" Target="http://&#1101;&#1083;&#1077;&#1082;&#1090;&#1088;&#1086;-&#1084;&#1072;&#1088;&#1082;&#1077;&#1090;.&#1088;&#1092;/product/236593/svetilnik-nastolnyy-pod-lampu-e27-na-osnovanii-chernyy-smartbuy-sbl-deskl-black/" TargetMode="External"/><Relationship Id="rId_hyperlink_11350" Type="http://schemas.openxmlformats.org/officeDocument/2006/relationships/hyperlink" Target="http://&#1101;&#1083;&#1077;&#1082;&#1090;&#1088;&#1086;-&#1084;&#1072;&#1088;&#1082;&#1077;&#1090;.&#1088;&#1092;/product/236598/svetilnik-nastolnyy-pod-lampu-e27-na-strubcine-belyy-smartbuy-sbl-dlc-e27-w/" TargetMode="External"/><Relationship Id="rId_hyperlink_11351" Type="http://schemas.openxmlformats.org/officeDocument/2006/relationships/hyperlink" Target="http://&#1101;&#1083;&#1077;&#1082;&#1090;&#1088;&#1086;-&#1084;&#1072;&#1088;&#1082;&#1077;&#1090;.&#1088;&#1092;/product/236599/svetilnik-nastolnyy-pod-lampu-e27-na-strubcine-chernyy-smartbuy-sbl-dlc-e27-b/" TargetMode="External"/><Relationship Id="rId_hyperlink_11352" Type="http://schemas.openxmlformats.org/officeDocument/2006/relationships/hyperlink" Target="http://&#1101;&#1083;&#1077;&#1082;&#1090;&#1088;&#1086;-&#1084;&#1072;&#1088;&#1082;&#1077;&#1090;.&#1088;&#1092;/product/246111/svetilnik-nastolnyy-pod-lampu-e27-na-strubcine-goluboy-sbl-dlc-e27-bl/" TargetMode="External"/><Relationship Id="rId_hyperlink_11353" Type="http://schemas.openxmlformats.org/officeDocument/2006/relationships/hyperlink" Target="http://&#1101;&#1083;&#1077;&#1082;&#1090;&#1088;&#1086;-&#1084;&#1072;&#1088;&#1082;&#1077;&#1090;.&#1088;&#1092;/product/246112/svetilnik-nastolnyy-pod-lampu-e27-na-strubcine-myatnyy-sbl-dlc-e27-m/" TargetMode="External"/><Relationship Id="rId_hyperlink_11354" Type="http://schemas.openxmlformats.org/officeDocument/2006/relationships/hyperlink" Target="http://&#1101;&#1083;&#1077;&#1082;&#1090;&#1088;&#1086;-&#1084;&#1072;&#1088;&#1082;&#1077;&#1090;.&#1088;&#1092;/product/236595/svetilnik-nastolnyy-pod-lampu-e27-s-prischepkoy-belyy-smartbuy-sbl-deskl01-white/" TargetMode="External"/><Relationship Id="rId_hyperlink_11355" Type="http://schemas.openxmlformats.org/officeDocument/2006/relationships/hyperlink" Target="http://&#1101;&#1083;&#1077;&#1082;&#1090;&#1088;&#1086;-&#1084;&#1072;&#1088;&#1082;&#1077;&#1090;.&#1088;&#1092;/product/237431/svetilnik-nastolnyy-pod-lampu-e27-s-prischepkoy-rozovyy-smartbuy-sbl-deskl01-pink/" TargetMode="External"/><Relationship Id="rId_hyperlink_11356" Type="http://schemas.openxmlformats.org/officeDocument/2006/relationships/hyperlink" Target="http://&#1101;&#1083;&#1077;&#1082;&#1090;&#1088;&#1086;-&#1084;&#1072;&#1088;&#1082;&#1077;&#1090;.&#1088;&#1092;/product/240214/svetilnik-nastolnyy-pod-lampu-e27-s-prischepkoy-siniy-smartbuy-sbl-deskl01-blue/" TargetMode="External"/><Relationship Id="rId_hyperlink_11357" Type="http://schemas.openxmlformats.org/officeDocument/2006/relationships/hyperlink" Target="http://&#1101;&#1083;&#1077;&#1082;&#1090;&#1088;&#1086;-&#1084;&#1072;&#1088;&#1082;&#1077;&#1090;.&#1088;&#1092;/product/236594/svetilnik-nastolnyy-pod-lampu-e27-s-prischepkoy-chernyy-smartbuy-sbl-deskl01-black/" TargetMode="External"/><Relationship Id="rId_hyperlink_11358" Type="http://schemas.openxmlformats.org/officeDocument/2006/relationships/hyperlink" Target="http://&#1101;&#1083;&#1077;&#1082;&#1090;&#1088;&#1086;-&#1084;&#1072;&#1088;&#1082;&#1077;&#1090;.&#1088;&#1092;/product/247279/svetilnik-nastolnyy-pod-lampu-le-tl-e27-chernyy-s-penalom/" TargetMode="External"/><Relationship Id="rId_hyperlink_11359" Type="http://schemas.openxmlformats.org/officeDocument/2006/relationships/hyperlink" Target="http://&#1101;&#1083;&#1077;&#1082;&#1090;&#1088;&#1086;-&#1084;&#1072;&#1088;&#1082;&#1077;&#1090;.&#1088;&#1092;/product/248949/svetilnik-nastolnyy-pod-lampu-le-tl-108-e-27-prischepka-goluboy-paket/" TargetMode="External"/><Relationship Id="rId_hyperlink_11360" Type="http://schemas.openxmlformats.org/officeDocument/2006/relationships/hyperlink" Target="http://&#1101;&#1083;&#1077;&#1082;&#1090;&#1088;&#1086;-&#1084;&#1072;&#1088;&#1082;&#1077;&#1090;.&#1088;&#1092;/product/248976/svetilnik-nastolnyy-pod-lampu-le-tl-108-e-27-prischepka-krasnyy-paket/" TargetMode="External"/><Relationship Id="rId_hyperlink_11361" Type="http://schemas.openxmlformats.org/officeDocument/2006/relationships/hyperlink" Target="http://&#1101;&#1083;&#1077;&#1082;&#1090;&#1088;&#1086;-&#1084;&#1072;&#1088;&#1082;&#1077;&#1090;.&#1088;&#1092;/product/240068/svetilnik-nastolnyy-svetodiodnyy-7w-gx-7073-belyy/" TargetMode="External"/><Relationship Id="rId_hyperlink_11362" Type="http://schemas.openxmlformats.org/officeDocument/2006/relationships/hyperlink" Target="http://&#1101;&#1083;&#1077;&#1082;&#1090;&#1088;&#1086;-&#1084;&#1072;&#1088;&#1082;&#1077;&#1090;.&#1088;&#1092;/product/236762/svetilnik-nastolnyy-svetodiodnyy-gltl-034-2-8vt-displey-s-chasami-220v-rgb/" TargetMode="External"/><Relationship Id="rId_hyperlink_11363" Type="http://schemas.openxmlformats.org/officeDocument/2006/relationships/hyperlink" Target="http://&#1101;&#1083;&#1077;&#1082;&#1090;&#1088;&#1086;-&#1084;&#1072;&#1088;&#1082;&#1077;&#1090;.&#1088;&#1092;/product/236996/svetilnik-nastolnyy-svetodiodnyy-nereida-10vt-chernyy-sbl-dl-10-ws-b/" TargetMode="External"/><Relationship Id="rId_hyperlink_11364" Type="http://schemas.openxmlformats.org/officeDocument/2006/relationships/hyperlink" Target="http://&#1101;&#1083;&#1077;&#1082;&#1090;&#1088;&#1086;-&#1084;&#1072;&#1088;&#1082;&#1077;&#1090;.&#1088;&#1092;/product/246211/svetilnik-nastolnyy-svetodiodnyy-ogonek-og-ldp40b-7vt/" TargetMode="External"/><Relationship Id="rId_hyperlink_11365" Type="http://schemas.openxmlformats.org/officeDocument/2006/relationships/hyperlink" Target="http://&#1101;&#1083;&#1077;&#1082;&#1090;&#1088;&#1086;-&#1084;&#1072;&#1088;&#1082;&#1077;&#1090;.&#1088;&#1092;/product/250497/svetilnik-nastolnyy-svetodiodnyy-ogonek-og-ldp41a-7vt/" TargetMode="External"/><Relationship Id="rId_hyperlink_11366" Type="http://schemas.openxmlformats.org/officeDocument/2006/relationships/hyperlink" Target="http://&#1101;&#1083;&#1077;&#1082;&#1090;&#1088;&#1086;-&#1084;&#1072;&#1088;&#1082;&#1077;&#1090;.&#1088;&#1092;/product/250498/svetilnik-nastolnyy-svetodiodnyy-ogonek-og-ldp41b-7vt/" TargetMode="External"/><Relationship Id="rId_hyperlink_11367" Type="http://schemas.openxmlformats.org/officeDocument/2006/relationships/hyperlink" Target="http://&#1101;&#1083;&#1077;&#1082;&#1090;&#1088;&#1086;-&#1084;&#1072;&#1088;&#1082;&#1077;&#1090;.&#1088;&#1092;/product/167175/svetilnik-nastolnyy-svetodiodnyy-era-nled-424-25w-bu-siniy-fiksiki-648360akkumdlya-avtonomnoy-rabotymoschnost-25w3000k220v-50hz/" TargetMode="External"/><Relationship Id="rId_hyperlink_11368" Type="http://schemas.openxmlformats.org/officeDocument/2006/relationships/hyperlink" Target="http://&#1101;&#1083;&#1077;&#1082;&#1090;&#1088;&#1086;-&#1084;&#1072;&#1088;&#1082;&#1077;&#1090;.&#1088;&#1092;/product/246611/svetilnik-nastolnyy-svetodiodnyy-strubcina-og-ldp37-ogonek/" TargetMode="External"/><Relationship Id="rId_hyperlink_11369" Type="http://schemas.openxmlformats.org/officeDocument/2006/relationships/hyperlink" Target="http://&#1101;&#1083;&#1077;&#1082;&#1090;&#1088;&#1086;-&#1084;&#1072;&#1088;&#1082;&#1077;&#1090;.&#1088;&#1092;/product/246718/svetilnik-svetodiodnyy-na-strubcine-12vt-6500k-500lm-usb-s-adapterom-belyy-in-home-led-ssc-05b/" TargetMode="External"/><Relationship Id="rId_hyperlink_11370" Type="http://schemas.openxmlformats.org/officeDocument/2006/relationships/hyperlink" Target="http://&#1101;&#1083;&#1077;&#1082;&#1090;&#1088;&#1086;-&#1084;&#1072;&#1088;&#1082;&#1077;&#1090;.&#1088;&#1092;/product/246709/svetilnik-svetodiodnyy-na-strubcine-12vt-6500k-500lm-usb-s-adapterom-chernyy-in-home-led-ssc-05ch/" TargetMode="External"/><Relationship Id="rId_hyperlink_11371" Type="http://schemas.openxmlformats.org/officeDocument/2006/relationships/hyperlink" Target="http://&#1101;&#1083;&#1077;&#1082;&#1090;&#1088;&#1086;-&#1084;&#1072;&#1088;&#1082;&#1077;&#1090;.&#1088;&#1092;/product/246714/svetilnik-svetodiodnyy-nastolnyy-12vt-6500k-rgb-podsvetka-belyy-in-home-sso-20b/" TargetMode="External"/><Relationship Id="rId_hyperlink_11372" Type="http://schemas.openxmlformats.org/officeDocument/2006/relationships/hyperlink" Target="http://&#1101;&#1083;&#1077;&#1082;&#1090;&#1088;&#1086;-&#1084;&#1072;&#1088;&#1082;&#1077;&#1090;.&#1088;&#1092;/product/246712/svetilnik-svetodiodnyy-nastolnyy-12vt-6500k-rgb-podsvetka-chernyy-in-home-sso-20ch/" TargetMode="External"/><Relationship Id="rId_hyperlink_11373" Type="http://schemas.openxmlformats.org/officeDocument/2006/relationships/hyperlink" Target="http://&#1101;&#1083;&#1077;&#1082;&#1090;&#1088;&#1086;-&#1084;&#1072;&#1088;&#1082;&#1077;&#1090;.&#1088;&#1092;/product/223149/svetodiodnyy-nastolnyy-svetilnik-smartbuy-5w3-dimrgb-sbl-dlfold-5-k/" TargetMode="External"/><Relationship Id="rId_hyperlink_11374" Type="http://schemas.openxmlformats.org/officeDocument/2006/relationships/hyperlink" Target="http://&#1101;&#1083;&#1077;&#1082;&#1090;&#1088;&#1086;-&#1084;&#1072;&#1088;&#1082;&#1077;&#1090;.&#1088;&#1092;/product/246209/potolochnyy-svetilnik-ogonek-og-ldp31-30sm-svetodiodnyy-rgb-24vt-2700-6500k-220v-du/" TargetMode="External"/><Relationship Id="rId_hyperlink_11375" Type="http://schemas.openxmlformats.org/officeDocument/2006/relationships/hyperlink" Target="http://&#1101;&#1083;&#1077;&#1082;&#1090;&#1088;&#1086;-&#1084;&#1072;&#1088;&#1082;&#1077;&#1090;.&#1088;&#1092;/product/232569/svetilnik-dekorativnyy-18-vt-850-lm-230v-6500k-260mmip20-tm-ionich-seriya-2160/" TargetMode="External"/><Relationship Id="rId_hyperlink_11376" Type="http://schemas.openxmlformats.org/officeDocument/2006/relationships/hyperlink" Target="http://&#1101;&#1083;&#1077;&#1082;&#1090;&#1088;&#1086;-&#1084;&#1072;&#1088;&#1082;&#1077;&#1090;.&#1088;&#1092;/product/232583/svetilnik-dekorativnyy-18vt-1260lm-230v-6500k-260mm-ip20-orion-2221-ionich/" TargetMode="External"/><Relationship Id="rId_hyperlink_11377" Type="http://schemas.openxmlformats.org/officeDocument/2006/relationships/hyperlink" Target="http://&#1101;&#1083;&#1077;&#1082;&#1090;&#1088;&#1086;-&#1084;&#1072;&#1088;&#1082;&#1077;&#1090;.&#1088;&#1092;/product/232588/svetilnik-dekorativnyy-36vt-2500lm-230v-6500k-350mm-ip20-sirius-2160-ionich/" TargetMode="External"/><Relationship Id="rId_hyperlink_11378" Type="http://schemas.openxmlformats.org/officeDocument/2006/relationships/hyperlink" Target="http://&#1101;&#1083;&#1077;&#1082;&#1090;&#1088;&#1086;-&#1084;&#1072;&#1088;&#1082;&#1077;&#1090;.&#1088;&#1092;/product/223423/svetilnik-svetodiodnyy-10vt-potolochnyy-smartbuy-sbl-white-10-wt-6k/" TargetMode="External"/><Relationship Id="rId_hyperlink_11379" Type="http://schemas.openxmlformats.org/officeDocument/2006/relationships/hyperlink" Target="http://&#1101;&#1083;&#1077;&#1082;&#1090;&#1088;&#1086;-&#1084;&#1072;&#1088;&#1082;&#1077;&#1090;.&#1088;&#1092;/product/238929/svetilnik-svetodiodnyy-12w-sp-fcl-sm12w-sputnik/" TargetMode="External"/><Relationship Id="rId_hyperlink_11380" Type="http://schemas.openxmlformats.org/officeDocument/2006/relationships/hyperlink" Target="http://&#1101;&#1083;&#1077;&#1082;&#1090;&#1088;&#1086;-&#1084;&#1072;&#1088;&#1082;&#1077;&#1090;.&#1088;&#1092;/product/246116/svetilnik-svetodiodnyy-12vt-potolochnyy-smartbuy-21065mm-cubes/" TargetMode="External"/><Relationship Id="rId_hyperlink_11381" Type="http://schemas.openxmlformats.org/officeDocument/2006/relationships/hyperlink" Target="http://&#1101;&#1083;&#1077;&#1082;&#1090;&#1088;&#1086;-&#1084;&#1072;&#1088;&#1082;&#1077;&#1090;.&#1088;&#1092;/product/250350/svetilnik-svetodiodnyy-12vt-potolochnyy-smartbuy-21065mm-goshenite/" TargetMode="External"/><Relationship Id="rId_hyperlink_11382" Type="http://schemas.openxmlformats.org/officeDocument/2006/relationships/hyperlink" Target="http://&#1101;&#1083;&#1077;&#1082;&#1090;&#1088;&#1086;-&#1084;&#1072;&#1088;&#1082;&#1077;&#1090;.&#1088;&#1092;/product/246117/svetilnik-svetodiodnyy-12vt-potolochnyy-smartbuy-21065mm-rings/" TargetMode="External"/><Relationship Id="rId_hyperlink_11383" Type="http://schemas.openxmlformats.org/officeDocument/2006/relationships/hyperlink" Target="http://&#1101;&#1083;&#1077;&#1082;&#1090;&#1088;&#1086;-&#1084;&#1072;&#1088;&#1082;&#1077;&#1090;.&#1088;&#1092;/product/246118/svetilnik-svetodiodnyy-12vt-potolochnyy-smartbuy-21065mm-snow/" TargetMode="External"/><Relationship Id="rId_hyperlink_11384" Type="http://schemas.openxmlformats.org/officeDocument/2006/relationships/hyperlink" Target="http://&#1101;&#1083;&#1077;&#1082;&#1090;&#1088;&#1086;-&#1084;&#1072;&#1088;&#1082;&#1077;&#1090;.&#1088;&#1092;/product/246119/svetilnik-svetodiodnyy-12vt-potolochnyy-smartbuy-21065mm-stars/" TargetMode="External"/><Relationship Id="rId_hyperlink_11385" Type="http://schemas.openxmlformats.org/officeDocument/2006/relationships/hyperlink" Target="http://&#1101;&#1083;&#1077;&#1082;&#1090;&#1088;&#1086;-&#1084;&#1072;&#1088;&#1082;&#1077;&#1090;.&#1088;&#1092;/product/250351/svetilnik-svetodiodnyy-12vt-potolochnyy-smartbuy-21065mm-strips/" TargetMode="External"/><Relationship Id="rId_hyperlink_11386" Type="http://schemas.openxmlformats.org/officeDocument/2006/relationships/hyperlink" Target="http://&#1101;&#1083;&#1077;&#1082;&#1090;&#1088;&#1086;-&#1084;&#1072;&#1088;&#1082;&#1077;&#1090;.&#1088;&#1092;/product/246120/svetilnik-svetodiodnyy-12vt-potolochnyy-smartbuy-21065mm-track/" TargetMode="External"/><Relationship Id="rId_hyperlink_11387" Type="http://schemas.openxmlformats.org/officeDocument/2006/relationships/hyperlink" Target="http://&#1101;&#1083;&#1077;&#1082;&#1090;&#1088;&#1086;-&#1084;&#1072;&#1088;&#1082;&#1077;&#1090;.&#1088;&#1092;/product/246121/svetilnik-svetodiodnyy-12vt-potolochnyy-smartbuy-21065mm-tropic/" TargetMode="External"/><Relationship Id="rId_hyperlink_11388" Type="http://schemas.openxmlformats.org/officeDocument/2006/relationships/hyperlink" Target="http://&#1101;&#1083;&#1077;&#1082;&#1090;&#1088;&#1086;-&#1084;&#1072;&#1088;&#1082;&#1077;&#1090;.&#1088;&#1092;/product/230474/svetilnik-svetodiodnyy-14vt-potolochnyy-smartbuy-clock-sbl-clock-14-w-6k/" TargetMode="External"/><Relationship Id="rId_hyperlink_11389" Type="http://schemas.openxmlformats.org/officeDocument/2006/relationships/hyperlink" Target="http://&#1101;&#1083;&#1077;&#1082;&#1090;&#1088;&#1086;-&#1084;&#1072;&#1088;&#1082;&#1077;&#1090;.&#1088;&#1092;/product/224088/svetilnik-svetodiodnyy-14vt-potolochnyy-smartbuy-ring-sbl-ring-14-w-6k/" TargetMode="External"/><Relationship Id="rId_hyperlink_11390" Type="http://schemas.openxmlformats.org/officeDocument/2006/relationships/hyperlink" Target="http://&#1101;&#1083;&#1077;&#1082;&#1090;&#1088;&#1086;-&#1084;&#1072;&#1088;&#1082;&#1077;&#1090;.&#1088;&#1092;/product/223884/svetilnik-svetodiodnyy-14vt-potolochnyy-smartbuy-wt-sbl-white-14-wt-6k/" TargetMode="External"/><Relationship Id="rId_hyperlink_11391" Type="http://schemas.openxmlformats.org/officeDocument/2006/relationships/hyperlink" Target="http://&#1101;&#1083;&#1077;&#1082;&#1090;&#1088;&#1086;-&#1084;&#1072;&#1088;&#1082;&#1077;&#1090;.&#1088;&#1092;/product/238930/svetilnik-svetodiodnyy-18w-sp-fcl-sm18w-sputnik/" TargetMode="External"/><Relationship Id="rId_hyperlink_11392" Type="http://schemas.openxmlformats.org/officeDocument/2006/relationships/hyperlink" Target="http://&#1101;&#1083;&#1077;&#1082;&#1090;&#1088;&#1086;-&#1084;&#1072;&#1088;&#1082;&#1077;&#1090;.&#1088;&#1092;/product/246124/svetilnik-svetodiodnyy-18vt-potolochnyy-smartbuy-26055mm-cubes/" TargetMode="External"/><Relationship Id="rId_hyperlink_11393" Type="http://schemas.openxmlformats.org/officeDocument/2006/relationships/hyperlink" Target="http://&#1101;&#1083;&#1077;&#1082;&#1090;&#1088;&#1086;-&#1084;&#1072;&#1088;&#1082;&#1077;&#1090;.&#1088;&#1092;/product/250352/svetilnik-svetodiodnyy-18vt-potolochnyy-smartbuy-26055mm-goshenite/" TargetMode="External"/><Relationship Id="rId_hyperlink_11394" Type="http://schemas.openxmlformats.org/officeDocument/2006/relationships/hyperlink" Target="http://&#1101;&#1083;&#1077;&#1082;&#1090;&#1088;&#1086;-&#1084;&#1072;&#1088;&#1082;&#1077;&#1090;.&#1088;&#1092;/product/246125/svetilnik-svetodiodnyy-18vt-potolochnyy-smartbuy-26055mm-rings/" TargetMode="External"/><Relationship Id="rId_hyperlink_11395" Type="http://schemas.openxmlformats.org/officeDocument/2006/relationships/hyperlink" Target="http://&#1101;&#1083;&#1077;&#1082;&#1090;&#1088;&#1086;-&#1084;&#1072;&#1088;&#1082;&#1077;&#1090;.&#1088;&#1092;/product/246126/svetilnik-svetodiodnyy-18vt-potolochnyy-smartbuy-26055mm-snow/" TargetMode="External"/><Relationship Id="rId_hyperlink_11396" Type="http://schemas.openxmlformats.org/officeDocument/2006/relationships/hyperlink" Target="http://&#1101;&#1083;&#1077;&#1082;&#1090;&#1088;&#1086;-&#1084;&#1072;&#1088;&#1082;&#1077;&#1090;.&#1088;&#1092;/product/246127/svetilnik-svetodiodnyy-18vt-potolochnyy-smartbuy-26055mm-stars/" TargetMode="External"/><Relationship Id="rId_hyperlink_11397" Type="http://schemas.openxmlformats.org/officeDocument/2006/relationships/hyperlink" Target="http://&#1101;&#1083;&#1077;&#1082;&#1090;&#1088;&#1086;-&#1084;&#1072;&#1088;&#1082;&#1077;&#1090;.&#1088;&#1092;/product/250353/svetilnik-svetodiodnyy-18vt-potolochnyy-smartbuy-26055mm-strips/" TargetMode="External"/><Relationship Id="rId_hyperlink_11398" Type="http://schemas.openxmlformats.org/officeDocument/2006/relationships/hyperlink" Target="http://&#1101;&#1083;&#1077;&#1082;&#1090;&#1088;&#1086;-&#1084;&#1072;&#1088;&#1082;&#1077;&#1090;.&#1088;&#1092;/product/246128/svetilnik-svetodiodnyy-18vt-potolochnyy-smartbuy-26055mm-track/" TargetMode="External"/><Relationship Id="rId_hyperlink_11399" Type="http://schemas.openxmlformats.org/officeDocument/2006/relationships/hyperlink" Target="http://&#1101;&#1083;&#1077;&#1082;&#1090;&#1088;&#1086;-&#1084;&#1072;&#1088;&#1082;&#1077;&#1090;.&#1088;&#1092;/product/246129/svetilnik-svetodiodnyy-18vt-potolochnyy-smartbuy-26055mm-tropic/" TargetMode="External"/><Relationship Id="rId_hyperlink_11400" Type="http://schemas.openxmlformats.org/officeDocument/2006/relationships/hyperlink" Target="http://&#1101;&#1083;&#1077;&#1082;&#1090;&#1088;&#1086;-&#1084;&#1072;&#1088;&#1082;&#1077;&#1090;.&#1088;&#1092;/product/238931/svetilnik-svetodiodnyy-24w-sp-fcl-sm24w-sputnik/" TargetMode="External"/><Relationship Id="rId_hyperlink_11401" Type="http://schemas.openxmlformats.org/officeDocument/2006/relationships/hyperlink" Target="http://&#1101;&#1083;&#1077;&#1082;&#1090;&#1088;&#1086;-&#1084;&#1072;&#1088;&#1082;&#1077;&#1090;.&#1088;&#1092;/product/246130/svetilnik-svetodiodnyy-24vt-potolochnyy-smartbuy-35055mm-cubes/" TargetMode="External"/><Relationship Id="rId_hyperlink_11402" Type="http://schemas.openxmlformats.org/officeDocument/2006/relationships/hyperlink" Target="http://&#1101;&#1083;&#1077;&#1082;&#1090;&#1088;&#1086;-&#1084;&#1072;&#1088;&#1082;&#1077;&#1090;.&#1088;&#1092;/product/250354/svetilnik-svetodiodnyy-24vt-potolochnyy-smartbuy-35055mm-goshenite/" TargetMode="External"/><Relationship Id="rId_hyperlink_11403" Type="http://schemas.openxmlformats.org/officeDocument/2006/relationships/hyperlink" Target="http://&#1101;&#1083;&#1077;&#1082;&#1090;&#1088;&#1086;-&#1084;&#1072;&#1088;&#1082;&#1077;&#1090;.&#1088;&#1092;/product/246131/svetilnik-svetodiodnyy-24vt-potolochnyy-smartbuy-35055mm-rings/" TargetMode="External"/><Relationship Id="rId_hyperlink_11404" Type="http://schemas.openxmlformats.org/officeDocument/2006/relationships/hyperlink" Target="http://&#1101;&#1083;&#1077;&#1082;&#1090;&#1088;&#1086;-&#1084;&#1072;&#1088;&#1082;&#1077;&#1090;.&#1088;&#1092;/product/246132/svetilnik-svetodiodnyy-24vt-potolochnyy-smartbuy-35055mm-snow/" TargetMode="External"/><Relationship Id="rId_hyperlink_11405" Type="http://schemas.openxmlformats.org/officeDocument/2006/relationships/hyperlink" Target="http://&#1101;&#1083;&#1077;&#1082;&#1090;&#1088;&#1086;-&#1084;&#1072;&#1088;&#1082;&#1077;&#1090;.&#1088;&#1092;/product/246133/svetilnik-svetodiodnyy-24vt-potolochnyy-smartbuy-35055mm-stars/" TargetMode="External"/><Relationship Id="rId_hyperlink_11406" Type="http://schemas.openxmlformats.org/officeDocument/2006/relationships/hyperlink" Target="http://&#1101;&#1083;&#1077;&#1082;&#1090;&#1088;&#1086;-&#1084;&#1072;&#1088;&#1082;&#1077;&#1090;.&#1088;&#1092;/product/246134/svetilnik-svetodiodnyy-24vt-potolochnyy-smartbuy-35055mm-strips/" TargetMode="External"/><Relationship Id="rId_hyperlink_11407" Type="http://schemas.openxmlformats.org/officeDocument/2006/relationships/hyperlink" Target="http://&#1101;&#1083;&#1077;&#1082;&#1090;&#1088;&#1086;-&#1084;&#1072;&#1088;&#1082;&#1077;&#1090;.&#1088;&#1092;/product/246136/svetilnik-svetodiodnyy-24vt-potolochnyy-smartbuy-35055mm-track/" TargetMode="External"/><Relationship Id="rId_hyperlink_11408" Type="http://schemas.openxmlformats.org/officeDocument/2006/relationships/hyperlink" Target="http://&#1101;&#1083;&#1077;&#1082;&#1090;&#1088;&#1086;-&#1084;&#1072;&#1088;&#1082;&#1077;&#1090;.&#1088;&#1092;/product/246135/svetilnik-svetodiodnyy-24vt-potolochnyy-smartbuy-35055mm-tropic/" TargetMode="External"/><Relationship Id="rId_hyperlink_11409" Type="http://schemas.openxmlformats.org/officeDocument/2006/relationships/hyperlink" Target="http://&#1101;&#1083;&#1077;&#1082;&#1090;&#1088;&#1086;-&#1084;&#1072;&#1088;&#1082;&#1077;&#1090;.&#1088;&#1092;/product/230920/svetilnik-svetodiodnyy-25vt-potolochnyy-smartbuy-clock-sbl-clock-25-w-6k/" TargetMode="External"/><Relationship Id="rId_hyperlink_11410" Type="http://schemas.openxmlformats.org/officeDocument/2006/relationships/hyperlink" Target="http://&#1101;&#1083;&#1077;&#1082;&#1090;&#1088;&#1086;-&#1084;&#1072;&#1088;&#1082;&#1077;&#1090;.&#1088;&#1092;/product/230923/svetilnik-svetodiodnyy-25vt-potolochnyy-smartbuy-loongo-sbl-lng-25-w-6k/" TargetMode="External"/><Relationship Id="rId_hyperlink_11411" Type="http://schemas.openxmlformats.org/officeDocument/2006/relationships/hyperlink" Target="http://&#1101;&#1083;&#1077;&#1082;&#1090;&#1088;&#1086;-&#1084;&#1072;&#1088;&#1082;&#1077;&#1090;.&#1088;&#1092;/product/233259/svetilnik-svetodiodnyy-25vt-potolochnyy-smartbuy-mood-sbl-md-25-w-6k/" TargetMode="External"/><Relationship Id="rId_hyperlink_11412" Type="http://schemas.openxmlformats.org/officeDocument/2006/relationships/hyperlink" Target="http://&#1101;&#1083;&#1077;&#1082;&#1090;&#1088;&#1086;-&#1084;&#1072;&#1088;&#1082;&#1077;&#1090;.&#1088;&#1092;/product/238932/svetilnik-svetodiodnyy-30w-sp-fcl-sm30w-sputnik/" TargetMode="External"/><Relationship Id="rId_hyperlink_11413" Type="http://schemas.openxmlformats.org/officeDocument/2006/relationships/hyperlink" Target="http://&#1101;&#1083;&#1077;&#1082;&#1090;&#1088;&#1086;-&#1084;&#1072;&#1088;&#1082;&#1077;&#1090;.&#1088;&#1092;/product/230476/svetilnik-svetodiodnyy-35vt-potolochnyy-smartbuy-clock-sbl-clock-35-w-6k/" TargetMode="External"/><Relationship Id="rId_hyperlink_11414" Type="http://schemas.openxmlformats.org/officeDocument/2006/relationships/hyperlink" Target="http://&#1101;&#1083;&#1077;&#1082;&#1090;&#1088;&#1086;-&#1084;&#1072;&#1088;&#1082;&#1077;&#1090;.&#1088;&#1092;/product/233262/svetilnik-svetodiodnyy-35vt-potolochnyy-smartbuy-cube-sbl-cube-35-w-6k/" TargetMode="External"/><Relationship Id="rId_hyperlink_11415" Type="http://schemas.openxmlformats.org/officeDocument/2006/relationships/hyperlink" Target="http://&#1101;&#1083;&#1077;&#1082;&#1090;&#1088;&#1086;-&#1084;&#1072;&#1088;&#1082;&#1077;&#1090;.&#1088;&#1092;/product/230479/svetilnik-svetodiodnyy-35vt-potolochnyy-smartbuy-loongo-sbl-lng-35-w-6k/" TargetMode="External"/><Relationship Id="rId_hyperlink_11416" Type="http://schemas.openxmlformats.org/officeDocument/2006/relationships/hyperlink" Target="http://&#1101;&#1083;&#1077;&#1082;&#1090;&#1088;&#1086;-&#1084;&#1072;&#1088;&#1082;&#1077;&#1090;.&#1088;&#1092;/product/233260/svetilnik-svetodiodnyy-35vt-potolochnyy-smartbuy-mood-sbl-md-35-w-6k/" TargetMode="External"/><Relationship Id="rId_hyperlink_11417" Type="http://schemas.openxmlformats.org/officeDocument/2006/relationships/hyperlink" Target="http://&#1101;&#1083;&#1077;&#1082;&#1090;&#1088;&#1086;-&#1084;&#1072;&#1088;&#1082;&#1077;&#1090;.&#1088;&#1092;/product/230069/svetilnik-svetodiodnyy-35vt-potolochnyy-smartbuy-ring-sbl-ring-35-w-6k/" TargetMode="External"/><Relationship Id="rId_hyperlink_11418" Type="http://schemas.openxmlformats.org/officeDocument/2006/relationships/hyperlink" Target="http://&#1101;&#1083;&#1077;&#1082;&#1090;&#1088;&#1086;-&#1084;&#1072;&#1088;&#1082;&#1077;&#1090;.&#1088;&#1092;/product/246137/svetilnik-svetodiodnyy-36vt-potolochnyy-smartbuy-38055mm-cubes/" TargetMode="External"/><Relationship Id="rId_hyperlink_11419" Type="http://schemas.openxmlformats.org/officeDocument/2006/relationships/hyperlink" Target="http://&#1101;&#1083;&#1077;&#1082;&#1090;&#1088;&#1086;-&#1084;&#1072;&#1088;&#1082;&#1077;&#1090;.&#1088;&#1092;/product/246138/svetilnik-svetodiodnyy-36vt-potolochnyy-smartbuy-38055mm-goshenite/" TargetMode="External"/><Relationship Id="rId_hyperlink_11420" Type="http://schemas.openxmlformats.org/officeDocument/2006/relationships/hyperlink" Target="http://&#1101;&#1083;&#1077;&#1082;&#1090;&#1088;&#1086;-&#1084;&#1072;&#1088;&#1082;&#1077;&#1090;.&#1088;&#1092;/product/246139/svetilnik-svetodiodnyy-36vt-potolochnyy-smartbuy-38055mm-rings/" TargetMode="External"/><Relationship Id="rId_hyperlink_11421" Type="http://schemas.openxmlformats.org/officeDocument/2006/relationships/hyperlink" Target="http://&#1101;&#1083;&#1077;&#1082;&#1090;&#1088;&#1086;-&#1084;&#1072;&#1088;&#1082;&#1077;&#1090;.&#1088;&#1092;/product/246141/svetilnik-svetodiodnyy-36vt-potolochnyy-smartbuy-38055mm-stars/" TargetMode="External"/><Relationship Id="rId_hyperlink_11422" Type="http://schemas.openxmlformats.org/officeDocument/2006/relationships/hyperlink" Target="http://&#1101;&#1083;&#1077;&#1082;&#1090;&#1088;&#1086;-&#1084;&#1072;&#1088;&#1082;&#1077;&#1090;.&#1088;&#1092;/product/246142/svetilnik-svetodiodnyy-36vt-potolochnyy-smartbuy-38055mm-strips/" TargetMode="External"/><Relationship Id="rId_hyperlink_11423" Type="http://schemas.openxmlformats.org/officeDocument/2006/relationships/hyperlink" Target="http://&#1101;&#1083;&#1077;&#1082;&#1090;&#1088;&#1086;-&#1084;&#1072;&#1088;&#1082;&#1077;&#1090;.&#1088;&#1092;/product/246143/svetilnik-svetodiodnyy-36vt-potolochnyy-smartbuy-38055mm-track/" TargetMode="External"/><Relationship Id="rId_hyperlink_11424" Type="http://schemas.openxmlformats.org/officeDocument/2006/relationships/hyperlink" Target="http://&#1101;&#1083;&#1077;&#1082;&#1090;&#1088;&#1086;-&#1084;&#1072;&#1088;&#1082;&#1077;&#1090;.&#1088;&#1092;/product/246145/svetilnik-svetodiodnyy-48vt-potolochnyy-smartbuy-38055mm-cubes/" TargetMode="External"/><Relationship Id="rId_hyperlink_11425" Type="http://schemas.openxmlformats.org/officeDocument/2006/relationships/hyperlink" Target="http://&#1101;&#1083;&#1077;&#1082;&#1090;&#1088;&#1086;-&#1084;&#1072;&#1088;&#1082;&#1077;&#1090;.&#1088;&#1092;/product/246146/svetilnik-svetodiodnyy-48vt-potolochnyy-smartbuy-38055mm-goshenite/" TargetMode="External"/><Relationship Id="rId_hyperlink_11426" Type="http://schemas.openxmlformats.org/officeDocument/2006/relationships/hyperlink" Target="http://&#1101;&#1083;&#1077;&#1082;&#1090;&#1088;&#1086;-&#1084;&#1072;&#1088;&#1082;&#1077;&#1090;.&#1088;&#1092;/product/246147/svetilnik-svetodiodnyy-48vt-potolochnyy-smartbuy-38055mm-rings/" TargetMode="External"/><Relationship Id="rId_hyperlink_11427" Type="http://schemas.openxmlformats.org/officeDocument/2006/relationships/hyperlink" Target="http://&#1101;&#1083;&#1077;&#1082;&#1090;&#1088;&#1086;-&#1084;&#1072;&#1088;&#1082;&#1077;&#1090;.&#1088;&#1092;/product/246148/svetilnik-svetodiodnyy-48vt-potolochnyy-smartbuy-38055mm-snow/" TargetMode="External"/><Relationship Id="rId_hyperlink_11428" Type="http://schemas.openxmlformats.org/officeDocument/2006/relationships/hyperlink" Target="http://&#1101;&#1083;&#1077;&#1082;&#1090;&#1088;&#1086;-&#1084;&#1072;&#1088;&#1082;&#1077;&#1090;.&#1088;&#1092;/product/246149/svetilnik-svetodiodnyy-48vt-potolochnyy-smartbuy-38055mm-stars/" TargetMode="External"/><Relationship Id="rId_hyperlink_11429" Type="http://schemas.openxmlformats.org/officeDocument/2006/relationships/hyperlink" Target="http://&#1101;&#1083;&#1077;&#1082;&#1090;&#1088;&#1086;-&#1084;&#1072;&#1088;&#1082;&#1077;&#1090;.&#1088;&#1092;/product/246152/svetilnik-svetodiodnyy-48vt-potolochnyy-smartbuy-38055mm-tropic/" TargetMode="External"/><Relationship Id="rId_hyperlink_11430" Type="http://schemas.openxmlformats.org/officeDocument/2006/relationships/hyperlink" Target="http://&#1101;&#1083;&#1077;&#1082;&#1090;&#1088;&#1086;-&#1084;&#1072;&#1088;&#1082;&#1077;&#1090;.&#1088;&#1092;/product/250355/svetilnik-svetodiodnyy-70vt-potolochnyy-smartbuy-47555mm-cubes/" TargetMode="External"/><Relationship Id="rId_hyperlink_11431" Type="http://schemas.openxmlformats.org/officeDocument/2006/relationships/hyperlink" Target="http://&#1101;&#1083;&#1077;&#1082;&#1090;&#1088;&#1086;-&#1084;&#1072;&#1088;&#1082;&#1077;&#1090;.&#1088;&#1092;/product/250356/svetilnik-svetodiodnyy-70vt-potolochnyy-smartbuy-47555mm-goshenite/" TargetMode="External"/><Relationship Id="rId_hyperlink_11432" Type="http://schemas.openxmlformats.org/officeDocument/2006/relationships/hyperlink" Target="http://&#1101;&#1083;&#1077;&#1082;&#1090;&#1088;&#1086;-&#1084;&#1072;&#1088;&#1082;&#1077;&#1090;.&#1088;&#1092;/product/250358/svetilnik-svetodiodnyy-70vt-potolochnyy-smartbuy-47555mm-snow/" TargetMode="External"/><Relationship Id="rId_hyperlink_11433" Type="http://schemas.openxmlformats.org/officeDocument/2006/relationships/hyperlink" Target="http://&#1101;&#1083;&#1077;&#1082;&#1090;&#1088;&#1086;-&#1084;&#1072;&#1088;&#1082;&#1077;&#1090;.&#1088;&#1092;/product/250359/svetilnik-svetodiodnyy-70vt-potolochnyy-smartbuy-47555mm-stars/" TargetMode="External"/><Relationship Id="rId_hyperlink_11434" Type="http://schemas.openxmlformats.org/officeDocument/2006/relationships/hyperlink" Target="http://&#1101;&#1083;&#1077;&#1082;&#1090;&#1088;&#1086;-&#1084;&#1072;&#1088;&#1082;&#1077;&#1090;.&#1088;&#1092;/product/250360/svetilnik-svetodiodnyy-70vt-potolochnyy-smartbuy-47555mm-strips/" TargetMode="External"/><Relationship Id="rId_hyperlink_11435" Type="http://schemas.openxmlformats.org/officeDocument/2006/relationships/hyperlink" Target="http://&#1101;&#1083;&#1077;&#1082;&#1090;&#1088;&#1086;-&#1084;&#1072;&#1088;&#1082;&#1077;&#1090;.&#1088;&#1092;/product/250361/svetilnik-svetodiodnyy-70vt-potolochnyy-smartbuy-47555mm-track/" TargetMode="External"/><Relationship Id="rId_hyperlink_11436" Type="http://schemas.openxmlformats.org/officeDocument/2006/relationships/hyperlink" Target="http://&#1101;&#1083;&#1077;&#1082;&#1090;&#1088;&#1086;-&#1084;&#1072;&#1088;&#1082;&#1077;&#1090;.&#1088;&#1092;/product/250362/svetilnik-svetodiodnyy-70vt-potolochnyy-smartbuy-47555mm-tropic/" TargetMode="External"/><Relationship Id="rId_hyperlink_11437" Type="http://schemas.openxmlformats.org/officeDocument/2006/relationships/hyperlink" Target="http://&#1101;&#1083;&#1077;&#1082;&#1090;&#1088;&#1086;-&#1084;&#1072;&#1088;&#1082;&#1077;&#1090;.&#1088;&#1092;/product/246187/svetilnik-svetodiodnyy-deco-orion-36vt-230v-38055-4000k-2340lm-in-home/" TargetMode="External"/><Relationship Id="rId_hyperlink_11438" Type="http://schemas.openxmlformats.org/officeDocument/2006/relationships/hyperlink" Target="http://&#1101;&#1083;&#1077;&#1082;&#1090;&#1088;&#1086;-&#1084;&#1072;&#1088;&#1082;&#1077;&#1090;.&#1088;&#1092;/product/246186/svetilnik-svetodiodnyy-deco-sozvezdie-48vt-230v-38055-6500k-3120lm-in-home/" TargetMode="External"/><Relationship Id="rId_hyperlink_11439" Type="http://schemas.openxmlformats.org/officeDocument/2006/relationships/hyperlink" Target="http://&#1101;&#1083;&#1077;&#1082;&#1090;&#1088;&#1086;-&#1084;&#1072;&#1088;&#1082;&#1077;&#1090;.&#1088;&#1092;/product/244293/svetilnik-svetodiodnyy-potolochnyy-led-super-bright-50w-300h45-krug/" TargetMode="External"/><Relationship Id="rId_hyperlink_11440" Type="http://schemas.openxmlformats.org/officeDocument/2006/relationships/hyperlink" Target="http://&#1101;&#1083;&#1077;&#1082;&#1090;&#1088;&#1086;-&#1084;&#1072;&#1088;&#1082;&#1077;&#1090;.&#1088;&#1092;/product/246185/svetilnik-svetodiodnyy-farlayt-spo-zvezda-krug-30vt-220v-4000k-ip20/" TargetMode="External"/><Relationship Id="rId_hyperlink_11441" Type="http://schemas.openxmlformats.org/officeDocument/2006/relationships/hyperlink" Target="http://&#1101;&#1083;&#1077;&#1082;&#1090;&#1088;&#1086;-&#1084;&#1072;&#1088;&#1082;&#1077;&#1090;.&#1088;&#1092;/product/246188/svetilnik-svetodiodnyy-farlayt-spo-fieno-kvadrat-24vt-220v-6500k-ip20/" TargetMode="External"/><Relationship Id="rId_hyperlink_11442" Type="http://schemas.openxmlformats.org/officeDocument/2006/relationships/hyperlink" Target="http://&#1101;&#1083;&#1077;&#1082;&#1090;&#1088;&#1086;-&#1084;&#1072;&#1088;&#1082;&#1077;&#1090;.&#1088;&#1092;/product/245248/svetodiodnyy-potolochnyy-svetilnik-led-smartbuy-50vt-mezzo-6500k-belyy/" TargetMode="External"/><Relationship Id="rId_hyperlink_11443" Type="http://schemas.openxmlformats.org/officeDocument/2006/relationships/hyperlink" Target="http://&#1101;&#1083;&#1077;&#1082;&#1090;&#1088;&#1086;-&#1084;&#1072;&#1088;&#1082;&#1077;&#1090;.&#1088;&#1092;/product/245249/svetodiodnyy-potolochnyy-svetilnik-led-smartbuy-50vt-mezzo-6500k-chernyy/" TargetMode="External"/><Relationship Id="rId_hyperlink_11444" Type="http://schemas.openxmlformats.org/officeDocument/2006/relationships/hyperlink" Target="http://&#1101;&#1083;&#1077;&#1082;&#1090;&#1088;&#1086;-&#1084;&#1072;&#1088;&#1082;&#1077;&#1090;.&#1088;&#1092;/product/245251/svetodiodnyy-potolochnyy-svetilnik-led-smartbuy-70vt-mezzo-6500k-chernyy/" TargetMode="External"/><Relationship Id="rId_hyperlink_11445" Type="http://schemas.openxmlformats.org/officeDocument/2006/relationships/hyperlink" Target="http://&#1101;&#1083;&#1077;&#1082;&#1090;&#1088;&#1086;-&#1084;&#1072;&#1088;&#1082;&#1077;&#1090;.&#1088;&#1092;/product/236043/svetilnik-svetodiodnyy-120vt-230v-3000-6500k-9600lm-50080mm-s-pultom-du-in-home-comfort-diamond/" TargetMode="External"/><Relationship Id="rId_hyperlink_11446" Type="http://schemas.openxmlformats.org/officeDocument/2006/relationships/hyperlink" Target="http://&#1101;&#1083;&#1077;&#1082;&#1090;&#1088;&#1086;-&#1084;&#1072;&#1088;&#1082;&#1077;&#1090;.&#1088;&#1092;/product/236056/svetilnik-svetodiodnyy-36vt-230v-3000-6500k-2900lm-40070mm-s-pultom-du-in-home-comfort-mystery/" TargetMode="External"/><Relationship Id="rId_hyperlink_11447" Type="http://schemas.openxmlformats.org/officeDocument/2006/relationships/hyperlink" Target="http://&#1101;&#1083;&#1077;&#1082;&#1090;&#1088;&#1086;-&#1084;&#1072;&#1088;&#1082;&#1077;&#1090;.&#1088;&#1092;/product/225607/svetilnik-svetodiodnyy-48vt-potolochnyy-dimmiruemyy-s-pultom-smart-48-r-saturn/" TargetMode="External"/><Relationship Id="rId_hyperlink_11448" Type="http://schemas.openxmlformats.org/officeDocument/2006/relationships/hyperlink" Target="http://&#1101;&#1083;&#1077;&#1082;&#1090;&#1088;&#1086;-&#1084;&#1072;&#1088;&#1082;&#1077;&#1090;.&#1088;&#1092;/product/236044/svetilnik-svetodiodnyy-55vt-230v-3000-6500k-4400lm-33080mm-s-pultom-du-in-home-comfort-diamond/" TargetMode="External"/><Relationship Id="rId_hyperlink_11449" Type="http://schemas.openxmlformats.org/officeDocument/2006/relationships/hyperlink" Target="http://&#1101;&#1083;&#1077;&#1082;&#1090;&#1088;&#1086;-&#1084;&#1072;&#1088;&#1082;&#1077;&#1090;.&#1088;&#1092;/product/236042/svetilnik-svetodiodnyy-55vt-230v-3000-6500k-4400lm-400100mm-s-pultom-du-in-home-comfort-srystal/" TargetMode="External"/><Relationship Id="rId_hyperlink_11450" Type="http://schemas.openxmlformats.org/officeDocument/2006/relationships/hyperlink" Target="http://&#1101;&#1083;&#1077;&#1082;&#1090;&#1088;&#1086;-&#1084;&#1072;&#1088;&#1082;&#1077;&#1090;.&#1088;&#1092;/product/236057/svetilnik-svetodiodnyy-55vt-230v-3000-6500k-4400lm-40070mm-s-pultom-du-in-home-comfort-mystery/" TargetMode="External"/><Relationship Id="rId_hyperlink_11451" Type="http://schemas.openxmlformats.org/officeDocument/2006/relationships/hyperlink" Target="http://&#1101;&#1083;&#1077;&#1082;&#1090;&#1088;&#1086;-&#1084;&#1072;&#1088;&#1082;&#1077;&#1090;.&#1088;&#1092;/product/236065/svetilnik-svetodiodnyy-55vt-230v-3000-6500k-4400lm-40070mm-s-pultom-du-in-home-comfort-wave/" TargetMode="External"/><Relationship Id="rId_hyperlink_11452" Type="http://schemas.openxmlformats.org/officeDocument/2006/relationships/hyperlink" Target="http://&#1101;&#1083;&#1077;&#1082;&#1090;&#1088;&#1086;-&#1084;&#1072;&#1088;&#1082;&#1077;&#1090;.&#1088;&#1092;/product/236058/svetilnik-svetodiodnyy-75vt-230v-3000-6500k-6000lm-50065mm-s-pultom-du-in-home-comfort-mystery/" TargetMode="External"/><Relationship Id="rId_hyperlink_11453" Type="http://schemas.openxmlformats.org/officeDocument/2006/relationships/hyperlink" Target="http://&#1101;&#1083;&#1077;&#1082;&#1090;&#1088;&#1086;-&#1084;&#1072;&#1088;&#1082;&#1077;&#1090;.&#1088;&#1092;/product/236064/svetilnik-svetodiodnyy-75vt-230v-3000-6500k-6000lm-530105mm-s-pultom-du-in-home-comfort-stone/" TargetMode="External"/><Relationship Id="rId_hyperlink_11454" Type="http://schemas.openxmlformats.org/officeDocument/2006/relationships/hyperlink" Target="http://&#1101;&#1083;&#1077;&#1082;&#1090;&#1088;&#1086;-&#1084;&#1072;&#1088;&#1082;&#1077;&#1090;.&#1088;&#1092;/product/236053/svetilnik-svetodiodnyy-75vt-230v-3000-6500k-6000lm-56055mm-s-pultom-du-in-home-comfort-galaxy/" TargetMode="External"/><Relationship Id="rId_hyperlink_11455" Type="http://schemas.openxmlformats.org/officeDocument/2006/relationships/hyperlink" Target="http://&#1101;&#1083;&#1077;&#1082;&#1090;&#1088;&#1086;-&#1084;&#1072;&#1088;&#1082;&#1077;&#1090;.&#1088;&#1092;/product/239925/svetilnik-svetodiodnyy-80w-sp-pdu-m80w500mm-sputnik-s-pultom-du/" TargetMode="External"/><Relationship Id="rId_hyperlink_11456" Type="http://schemas.openxmlformats.org/officeDocument/2006/relationships/hyperlink" Target="http://&#1101;&#1083;&#1077;&#1082;&#1090;&#1088;&#1086;-&#1084;&#1072;&#1088;&#1082;&#1077;&#1090;.&#1088;&#1092;/product/238938/svetilnik-svetodiodnyy-80w-sp-pdu-p80w500mm-sputnik-s-pultom-du/" TargetMode="External"/><Relationship Id="rId_hyperlink_11457" Type="http://schemas.openxmlformats.org/officeDocument/2006/relationships/hyperlink" Target="http://&#1101;&#1083;&#1077;&#1082;&#1090;&#1088;&#1086;-&#1084;&#1072;&#1088;&#1082;&#1077;&#1090;.&#1088;&#1092;/product/249316/svetilnik-svetodiodnyy-upravlyaemyy-125w10000lm-2-4-6k-d460h67-pult-du-neo-mystery-125rc-wh-0941/" TargetMode="External"/><Relationship Id="rId_hyperlink_11458" Type="http://schemas.openxmlformats.org/officeDocument/2006/relationships/hyperlink" Target="http://&#1101;&#1083;&#1077;&#1082;&#1090;&#1088;&#1086;-&#1084;&#1072;&#1088;&#1082;&#1077;&#1090;.&#1088;&#1092;/product/249317/svetilnik-svetodiodnyy-upravlyaemyy-125w10000lm-2-4-6k-d565h80-pult-du-comfort-galaxy-9495/" TargetMode="External"/><Relationship Id="rId_hyperlink_11459" Type="http://schemas.openxmlformats.org/officeDocument/2006/relationships/hyperlink" Target="http://&#1101;&#1083;&#1077;&#1082;&#1090;&#1088;&#1086;-&#1084;&#1072;&#1088;&#1082;&#1077;&#1090;.&#1088;&#1092;/product/249311/svetilnik-svetodiodnyy-upravlyaemyy-55w4400lm-2-4-6k-d400x100-pult-du-comfort-saphir-asdinhome-4850/" TargetMode="External"/><Relationship Id="rId_hyperlink_11460" Type="http://schemas.openxmlformats.org/officeDocument/2006/relationships/hyperlink" Target="http://&#1101;&#1083;&#1077;&#1082;&#1090;&#1088;&#1086;-&#1084;&#1072;&#1088;&#1082;&#1077;&#1090;.&#1088;&#1092;/product/249310/svetilnik-svetodiodnyy-upravlyaemyy-55w4400lm-2k-4k-6k-d400x100-pult-du-comfort-loft-g-asdinhome-5093/" TargetMode="External"/><Relationship Id="rId_hyperlink_11461" Type="http://schemas.openxmlformats.org/officeDocument/2006/relationships/hyperlink" Target="http://&#1101;&#1083;&#1077;&#1082;&#1090;&#1088;&#1086;-&#1084;&#1072;&#1088;&#1082;&#1077;&#1090;.&#1088;&#1092;/product/249313/svetilnik-svetodiodnyy-upravlyaemyy-75w6000lm-2-4-6k-d500x100-pult-du-comfort-loft-g-asdinhome-5109/" TargetMode="External"/><Relationship Id="rId_hyperlink_11462" Type="http://schemas.openxmlformats.org/officeDocument/2006/relationships/hyperlink" Target="http://&#1101;&#1083;&#1077;&#1082;&#1090;&#1088;&#1086;-&#1084;&#1072;&#1088;&#1082;&#1077;&#1090;.&#1088;&#1092;/product/249314/svetilnik-svetodiodnyy-upravlyaemyy-75w6000lm-2-4-6k-d500x100-pult-du-comfort-siesta-5161/" TargetMode="External"/><Relationship Id="rId_hyperlink_11463" Type="http://schemas.openxmlformats.org/officeDocument/2006/relationships/hyperlink" Target="http://&#1101;&#1083;&#1077;&#1082;&#1090;&#1088;&#1086;-&#1084;&#1072;&#1088;&#1082;&#1077;&#1090;.&#1088;&#1092;/product/249315/svetilnik-svetodiodnyy-upravlyaemyy-75w6000lm-2-4-6k-d500x120-pult-du-comfort-honey-4843/" TargetMode="External"/><Relationship Id="rId_hyperlink_11464" Type="http://schemas.openxmlformats.org/officeDocument/2006/relationships/hyperlink" Target="http://&#1101;&#1083;&#1077;&#1082;&#1090;&#1088;&#1086;-&#1084;&#1072;&#1088;&#1082;&#1077;&#1090;.&#1088;&#1092;/product/249687/svetilnik-svetodiodnyy-upravlyaemyy-75w6000lm-2-4-6k-d500x90-pult-du-comfort-diamond-rgb-asdinhome-4583/" TargetMode="External"/><Relationship Id="rId_hyperlink_11465" Type="http://schemas.openxmlformats.org/officeDocument/2006/relationships/hyperlink" Target="http://&#1101;&#1083;&#1077;&#1082;&#1090;&#1088;&#1086;-&#1084;&#1072;&#1088;&#1082;&#1077;&#1090;.&#1088;&#1092;/product/249688/svetilnik-svetodiodnyy-upravlyaemyy-75w6000lm-2-4-6k-d505x100-pult-du-comfort-crystal-asdinhome-4782/" TargetMode="External"/><Relationship Id="rId_hyperlink_11466" Type="http://schemas.openxmlformats.org/officeDocument/2006/relationships/hyperlink" Target="http://&#1101;&#1083;&#1077;&#1082;&#1090;&#1088;&#1086;-&#1084;&#1072;&#1088;&#1082;&#1077;&#1090;.&#1088;&#1092;/product/249689/svetilnik-svetodiodnyy-upravlyaemyy-75w6000lm-2k-4k-6k-d500x100-pult-du-comfort-saphir-asdinhome-5123/" TargetMode="External"/><Relationship Id="rId_hyperlink_11467" Type="http://schemas.openxmlformats.org/officeDocument/2006/relationships/hyperlink" Target="http://&#1101;&#1083;&#1077;&#1082;&#1090;&#1088;&#1086;-&#1084;&#1072;&#1088;&#1082;&#1077;&#1090;.&#1088;&#1092;/product/249686/svetilnik-svetodiodnyy-upravlyaemyy-75w6000lm-2k-4k-6k-d500x85-pult-du-comfort-wood-asdinhome-5758/" TargetMode="External"/><Relationship Id="rId_hyperlink_11468" Type="http://schemas.openxmlformats.org/officeDocument/2006/relationships/hyperlink" Target="http://&#1101;&#1083;&#1077;&#1082;&#1090;&#1088;&#1086;-&#1084;&#1072;&#1088;&#1082;&#1077;&#1090;.&#1088;&#1092;/product/249690/svetilnik-svetodiodnyy-upravlyaemyy-90w7000lm-2k-4k-6k-pult-du-belyy-545x557x90-elegant-iris-asdinhome-1475/" TargetMode="External"/><Relationship Id="rId_hyperlink_11469" Type="http://schemas.openxmlformats.org/officeDocument/2006/relationships/hyperlink" Target="http://&#1101;&#1083;&#1077;&#1082;&#1090;&#1088;&#1086;-&#1084;&#1072;&#1088;&#1082;&#1077;&#1090;.&#1088;&#1092;/product/249691/svetilnik-svetodiodnyy-upravlyaemyy-90w7000lm-2k-4k-6k-pult-du-belyy-590x570x90-elegant-lotus-asdinhome-1505/" TargetMode="External"/><Relationship Id="rId_hyperlink_11470" Type="http://schemas.openxmlformats.org/officeDocument/2006/relationships/hyperlink" Target="http://&#1101;&#1083;&#1077;&#1082;&#1090;&#1088;&#1086;-&#1084;&#1072;&#1088;&#1082;&#1077;&#1090;.&#1088;&#1092;/product/249684/svetodiodnyy-potolochnyy-svetilnik-led-ambrella-ff98-48vt-d400x70-dubelyy/" TargetMode="External"/><Relationship Id="rId_hyperlink_11471" Type="http://schemas.openxmlformats.org/officeDocument/2006/relationships/hyperlink" Target="http://&#1101;&#1083;&#1077;&#1082;&#1090;&#1088;&#1086;-&#1084;&#1072;&#1088;&#1082;&#1077;&#1090;.&#1088;&#1092;/product/246123/svetodiodnyy-potolochnyy-svetilnik-led-smartbuy-120vt-mezzo-6500k-du-chernyy/" TargetMode="External"/><Relationship Id="rId_hyperlink_11472" Type="http://schemas.openxmlformats.org/officeDocument/2006/relationships/hyperlink" Target="http://&#1101;&#1083;&#1077;&#1082;&#1090;&#1088;&#1086;-&#1084;&#1072;&#1088;&#1082;&#1077;&#1090;.&#1088;&#1092;/product/247060/svetodiodnyy-potolochnyy-svetilnik-led-smartbuy-55vt-mezzo-6500k-du-chernyy/" TargetMode="External"/><Relationship Id="rId_hyperlink_11473" Type="http://schemas.openxmlformats.org/officeDocument/2006/relationships/hyperlink" Target="http://&#1101;&#1083;&#1077;&#1082;&#1090;&#1088;&#1086;-&#1084;&#1072;&#1088;&#1082;&#1077;&#1090;.&#1088;&#1092;/product/247063/svetodiodnyy-potolochnyy-svetilnik-led-smartbuy-75vt-mezzo-legna-6500k-du-chernyy/" TargetMode="External"/><Relationship Id="rId_hyperlink_11474" Type="http://schemas.openxmlformats.org/officeDocument/2006/relationships/hyperlink" Target="http://&#1101;&#1083;&#1077;&#1082;&#1090;&#1088;&#1086;-&#1084;&#1072;&#1088;&#1082;&#1077;&#1090;.&#1088;&#1092;/product/236724/vstraivaemyy-led-svetilnik-kvadrat-3w4000kip20-dl-smartbuy-square-sbl-dlsq-3-4k/" TargetMode="External"/><Relationship Id="rId_hyperlink_11475" Type="http://schemas.openxmlformats.org/officeDocument/2006/relationships/hyperlink" Target="http://&#1101;&#1083;&#1077;&#1082;&#1090;&#1088;&#1086;-&#1084;&#1072;&#1088;&#1082;&#1077;&#1090;.&#1088;&#1092;/product/240462/vstraivaemyy-led-svetilnik-kvadrat-9w4000kip20-dl-smartbuy-square-sbl-dlsq-9-4k/" TargetMode="External"/><Relationship Id="rId_hyperlink_11476" Type="http://schemas.openxmlformats.org/officeDocument/2006/relationships/hyperlink" Target="http://&#1101;&#1083;&#1077;&#1082;&#1090;&#1088;&#1086;-&#1084;&#1072;&#1088;&#1082;&#1077;&#1090;.&#1088;&#1092;/product/237986/vstraivaemyy-led-svetilnik-kvadrat-12w4000kip20-dl-smartbuy-square-sbl-dlsq-12-4k/" TargetMode="External"/><Relationship Id="rId_hyperlink_11477" Type="http://schemas.openxmlformats.org/officeDocument/2006/relationships/hyperlink" Target="http://&#1101;&#1083;&#1077;&#1082;&#1090;&#1088;&#1086;-&#1084;&#1072;&#1088;&#1082;&#1077;&#1090;.&#1088;&#1092;/product/244318/vstraivaemyy-led-svetilnik-kvadrat-24w6500kip20-dl-smartbuy-square-sbl-dlsq-24-65k/" TargetMode="External"/><Relationship Id="rId_hyperlink_11478" Type="http://schemas.openxmlformats.org/officeDocument/2006/relationships/hyperlink" Target="http://&#1101;&#1083;&#1077;&#1082;&#1090;&#1088;&#1086;-&#1084;&#1072;&#1088;&#1082;&#1077;&#1090;.&#1088;&#1092;/product/242159/vstraivaemyy-led-svetilnik-krug-3w6500kip40-dl-smartbuy-sbl-dl-3-65k/" TargetMode="External"/><Relationship Id="rId_hyperlink_11479" Type="http://schemas.openxmlformats.org/officeDocument/2006/relationships/hyperlink" Target="http://&#1101;&#1083;&#1077;&#1082;&#1090;&#1088;&#1086;-&#1084;&#1072;&#1088;&#1082;&#1077;&#1090;.&#1088;&#1092;/product/243239/vstraivaemyy-led-svetilnik-krug-12w6500kip40-dl-smartbuy-sbl-dl-12-65k/" TargetMode="External"/><Relationship Id="rId_hyperlink_11480" Type="http://schemas.openxmlformats.org/officeDocument/2006/relationships/hyperlink" Target="http://&#1101;&#1083;&#1077;&#1082;&#1090;&#1088;&#1086;-&#1084;&#1072;&#1088;&#1082;&#1077;&#1090;.&#1088;&#1092;/product/240966/vstraivaemyy-led-svetilnik-krug-24w4000kip40-dl-smartbuy-sbl-dl-24-4k/" TargetMode="External"/><Relationship Id="rId_hyperlink_11481" Type="http://schemas.openxmlformats.org/officeDocument/2006/relationships/hyperlink" Target="http://&#1101;&#1083;&#1077;&#1082;&#1090;&#1088;&#1086;-&#1084;&#1072;&#1088;&#1082;&#1077;&#1090;.&#1088;&#1092;/product/248319/vstraivaemyy-led-svetilnik-krug-24w4000kip40-dl-smartbuy-sbl-dl-24-65k/" TargetMode="External"/><Relationship Id="rId_hyperlink_11482" Type="http://schemas.openxmlformats.org/officeDocument/2006/relationships/hyperlink" Target="http://&#1101;&#1083;&#1077;&#1082;&#1090;&#1088;&#1086;-&#1084;&#1072;&#1088;&#1082;&#1077;&#1090;.&#1088;&#1092;/product/177136/svetilnik-vstraivaemyy-12vt-5000k-170mm-nakladnoy-kruglyy-belyy-deko/" TargetMode="External"/><Relationship Id="rId_hyperlink_11483" Type="http://schemas.openxmlformats.org/officeDocument/2006/relationships/hyperlink" Target="http://&#1101;&#1083;&#1077;&#1082;&#1090;&#1088;&#1086;-&#1084;&#1072;&#1088;&#1082;&#1077;&#1090;.&#1088;&#1092;/product/184154/svetilnik-vstraivaemyy-18vt-220v-4500k-belyy-camelion-ltl-5031-18dl-c01/" TargetMode="External"/><Relationship Id="rId_hyperlink_11484" Type="http://schemas.openxmlformats.org/officeDocument/2006/relationships/hyperlink" Target="http://&#1101;&#1083;&#1077;&#1082;&#1090;&#1088;&#1086;-&#1084;&#1072;&#1088;&#1082;&#1077;&#1090;.&#1088;&#1092;/product/129945/svetilnik-vstraivaemyy-20vt-220v-4500k-1100lm-24012-hrom-komteh-dorado-led-slim-20-70-05/" TargetMode="External"/><Relationship Id="rId_hyperlink_11485" Type="http://schemas.openxmlformats.org/officeDocument/2006/relationships/hyperlink" Target="http://&#1101;&#1083;&#1077;&#1082;&#1090;&#1088;&#1086;-&#1084;&#1072;&#1088;&#1082;&#1077;&#1090;.&#1088;&#1092;/product/129957/svetilnik-vstraivaemyy-20vt-220v-4500k-2000lm-belyy-komteh-dorado-led-20-01-01/" TargetMode="External"/><Relationship Id="rId_hyperlink_11486" Type="http://schemas.openxmlformats.org/officeDocument/2006/relationships/hyperlink" Target="http://&#1101;&#1083;&#1077;&#1082;&#1090;&#1088;&#1086;-&#1084;&#1072;&#1088;&#1082;&#1077;&#1090;.&#1088;&#1092;/product/177143/svetilnik-vstraivaemyy-20vt-4500k-237227mm-vstraivaemyy-kruglyy-belyy-ultratonkiy-deko/" TargetMode="External"/><Relationship Id="rId_hyperlink_11487" Type="http://schemas.openxmlformats.org/officeDocument/2006/relationships/hyperlink" Target="http://&#1101;&#1083;&#1077;&#1082;&#1090;&#1088;&#1086;-&#1084;&#1072;&#1088;&#1082;&#1077;&#1090;.&#1088;&#1092;/product/127224/svetilnik-vstraivaemyy-24vt-160-260v-4000k-1920lm-300285mm-alyuminiy-asd-rlp-2442/" TargetMode="External"/><Relationship Id="rId_hyperlink_11488" Type="http://schemas.openxmlformats.org/officeDocument/2006/relationships/hyperlink" Target="http://&#1101;&#1083;&#1077;&#1082;&#1090;&#1088;&#1086;-&#1084;&#1072;&#1088;&#1082;&#1077;&#1090;.&#1088;&#1092;/product/177142/svetilnik-vstraivaemyy-24vt-4500k-300285mm-vstraivaemyy-kruglyy-belyy-ultratonkiy-deko/" TargetMode="External"/><Relationship Id="rId_hyperlink_11489" Type="http://schemas.openxmlformats.org/officeDocument/2006/relationships/hyperlink" Target="http://&#1101;&#1083;&#1077;&#1082;&#1090;&#1088;&#1086;-&#1084;&#1072;&#1088;&#1082;&#1077;&#1090;.&#1088;&#1092;/product/129942/svetilnik-vstraivaemyy-ultratonkiy-kvadratnyy-12vt-18018012-belyy-komteh-dorado-led-slim-12-71-01/" TargetMode="External"/><Relationship Id="rId_hyperlink_11490" Type="http://schemas.openxmlformats.org/officeDocument/2006/relationships/hyperlink" Target="http://&#1101;&#1083;&#1077;&#1082;&#1090;&#1088;&#1086;-&#1084;&#1072;&#1088;&#1082;&#1077;&#1090;.&#1088;&#1092;/product/235143/svetilnik-svetodiodnyy-bezramochnyy-kvadrat-9vt-4000k-sbl-bdls-9-4k/" TargetMode="External"/><Relationship Id="rId_hyperlink_11491" Type="http://schemas.openxmlformats.org/officeDocument/2006/relationships/hyperlink" Target="http://&#1101;&#1083;&#1077;&#1082;&#1090;&#1088;&#1086;-&#1084;&#1072;&#1088;&#1082;&#1077;&#1090;.&#1088;&#1092;/product/238324/svetilnik-svetodiodnyy-bezramochnyy-kvadrat-9vt-6500k-sbl-bdls-9-65k/" TargetMode="External"/><Relationship Id="rId_hyperlink_11492" Type="http://schemas.openxmlformats.org/officeDocument/2006/relationships/hyperlink" Target="http://&#1101;&#1083;&#1077;&#1082;&#1090;&#1088;&#1086;-&#1084;&#1072;&#1088;&#1082;&#1077;&#1090;.&#1088;&#1092;/product/235140/svetilnik-svetodiodnyy-bezramochnyy-kvadrat-18vt-4000k-sbl-bdls-18-4k/" TargetMode="External"/><Relationship Id="rId_hyperlink_11493" Type="http://schemas.openxmlformats.org/officeDocument/2006/relationships/hyperlink" Target="http://&#1101;&#1083;&#1077;&#1082;&#1090;&#1088;&#1086;-&#1084;&#1072;&#1088;&#1082;&#1077;&#1090;.&#1088;&#1092;/product/238320/svetilnik-svetodiodnyy-bezramochnyy-kvadrat-18vt-6500k-sbl-bdls-18-65k/" TargetMode="External"/><Relationship Id="rId_hyperlink_11494" Type="http://schemas.openxmlformats.org/officeDocument/2006/relationships/hyperlink" Target="http://&#1101;&#1083;&#1077;&#1082;&#1090;&#1088;&#1086;-&#1084;&#1072;&#1088;&#1082;&#1077;&#1090;.&#1088;&#1092;/product/235141/svetilnik-svetodiodnyy-bezramochnyy-kvadrat-24vt-4000k-sbl-bdls-24-4k/" TargetMode="External"/><Relationship Id="rId_hyperlink_11495" Type="http://schemas.openxmlformats.org/officeDocument/2006/relationships/hyperlink" Target="http://&#1101;&#1083;&#1077;&#1082;&#1090;&#1088;&#1086;-&#1084;&#1072;&#1088;&#1082;&#1077;&#1090;.&#1088;&#1092;/product/235139/svetilnik-svetodiodnyy-bezramochnyy-krug-9vt-4000k-sbl-bdl-9-4k/" TargetMode="External"/><Relationship Id="rId_hyperlink_11496" Type="http://schemas.openxmlformats.org/officeDocument/2006/relationships/hyperlink" Target="http://&#1101;&#1083;&#1077;&#1082;&#1090;&#1088;&#1086;-&#1084;&#1072;&#1088;&#1082;&#1077;&#1090;.&#1088;&#1092;/product/238319/svetilnik-svetodiodnyy-bezramochnyy-krug-9vt-6500k-sbl-bdl-9-65k/" TargetMode="External"/><Relationship Id="rId_hyperlink_11497" Type="http://schemas.openxmlformats.org/officeDocument/2006/relationships/hyperlink" Target="http://&#1101;&#1083;&#1077;&#1082;&#1090;&#1088;&#1086;-&#1084;&#1072;&#1088;&#1082;&#1077;&#1090;.&#1088;&#1092;/product/235138/svetilnik-svetodiodnyy-bezramochnyy-krug-24vt-4000k-sbl-bdl-24-4k/" TargetMode="External"/><Relationship Id="rId_hyperlink_11498" Type="http://schemas.openxmlformats.org/officeDocument/2006/relationships/hyperlink" Target="http://&#1101;&#1083;&#1077;&#1082;&#1090;&#1088;&#1086;-&#1084;&#1072;&#1088;&#1082;&#1077;&#1090;.&#1088;&#1092;/product/238316/svetilnik-svetodiodnyy-bezramochnyy-krug-24vt-6500k-sbl-bdl-24-65k/" TargetMode="External"/><Relationship Id="rId_hyperlink_11499" Type="http://schemas.openxmlformats.org/officeDocument/2006/relationships/hyperlink" Target="http://&#1101;&#1083;&#1077;&#1082;&#1090;&#1088;&#1086;-&#1084;&#1072;&#1088;&#1082;&#1077;&#1090;.&#1088;&#1092;/product/238317/svetilnik-svetodiodnyy-bezramochnyy-krug-36vt-4000k-sbl-bdl-36-4k/" TargetMode="External"/><Relationship Id="rId_hyperlink_11500" Type="http://schemas.openxmlformats.org/officeDocument/2006/relationships/hyperlink" Target="http://&#1101;&#1083;&#1077;&#1082;&#1090;&#1088;&#1086;-&#1084;&#1072;&#1088;&#1082;&#1077;&#1090;.&#1088;&#1092;/product/238318/svetilnik-svetodiodnyy-bezramochnyy-krug-36vt-6500k-sbl-bdl-36-65k/" TargetMode="External"/><Relationship Id="rId_hyperlink_11501" Type="http://schemas.openxmlformats.org/officeDocument/2006/relationships/hyperlink" Target="http://&#1101;&#1083;&#1077;&#1082;&#1090;&#1088;&#1086;-&#1084;&#1072;&#1088;&#1082;&#1077;&#1090;.&#1088;&#1092;/product/240864/podvesnoy-svetilnik-f2-led-dream/" TargetMode="External"/><Relationship Id="rId_hyperlink_11502" Type="http://schemas.openxmlformats.org/officeDocument/2006/relationships/hyperlink" Target="http://&#1101;&#1083;&#1077;&#1082;&#1090;&#1088;&#1086;-&#1084;&#1072;&#1088;&#1082;&#1077;&#1090;.&#1088;&#1092;/product/246707/svetilnik-ulichnyy-dvuhstoronniy-2he27-ip65-alyum-seryy-in-home-nbu-line-2a60-gr/" TargetMode="External"/><Relationship Id="rId_hyperlink_11503" Type="http://schemas.openxmlformats.org/officeDocument/2006/relationships/hyperlink" Target="http://&#1101;&#1083;&#1077;&#1082;&#1090;&#1088;&#1086;-&#1084;&#1072;&#1088;&#1082;&#1077;&#1090;.&#1088;&#1092;/product/246705/svetilnik-bra-svetodiodnyy-15vt-3000-6500k1050lm-belyy-in-home-elegant-aris-w-bg/" TargetMode="External"/><Relationship Id="rId_hyperlink_11504" Type="http://schemas.openxmlformats.org/officeDocument/2006/relationships/hyperlink" Target="http://&#1101;&#1083;&#1077;&#1082;&#1090;&#1088;&#1086;-&#1084;&#1072;&#1088;&#1082;&#1077;&#1090;.&#1088;&#1092;/product/246706/svetilnik-bra-svetodiodnyy-15vt-3000-6500k1050lm-chernyy-in-home-elegant-aris-b-bg/" TargetMode="External"/><Relationship Id="rId_hyperlink_11505" Type="http://schemas.openxmlformats.org/officeDocument/2006/relationships/hyperlink" Target="http://&#1101;&#1083;&#1077;&#1082;&#1090;&#1088;&#1086;-&#1084;&#1072;&#1088;&#1082;&#1077;&#1090;.&#1088;&#1092;/product/244100/svetovoe-kolco-dlya-selfi-led-26-sm-ot-smh07-rgb-shtativ/" TargetMode="External"/><Relationship Id="rId_hyperlink_11506" Type="http://schemas.openxmlformats.org/officeDocument/2006/relationships/hyperlink" Target="http://&#1101;&#1083;&#1077;&#1082;&#1090;&#1088;&#1086;-&#1084;&#1072;&#1088;&#1082;&#1077;&#1090;.&#1088;&#1092;/product/191724/svetilnik-camelion-1101s-100vt-230v-termo-i-vlagozaschitnyy-belyy-d235mm/" TargetMode="External"/><Relationship Id="rId_hyperlink_11507" Type="http://schemas.openxmlformats.org/officeDocument/2006/relationships/hyperlink" Target="http://&#1101;&#1083;&#1077;&#1082;&#1090;&#1088;&#1086;-&#1084;&#1072;&#1088;&#1082;&#1077;&#1090;.&#1088;&#1092;/product/191725/svetilnik-camelion-1102s-100vt-230v-termo-i-vlagozaschitnyy-belyy-d235mm/" TargetMode="External"/><Relationship Id="rId_hyperlink_11508" Type="http://schemas.openxmlformats.org/officeDocument/2006/relationships/hyperlink" Target="http://&#1101;&#1083;&#1077;&#1082;&#1090;&#1088;&#1086;-&#1084;&#1072;&#1088;&#1082;&#1077;&#1090;.&#1088;&#1092;/product/191726/svetilnik-camelion-1104s-100vt-230v-termo-i-vlagozaschitnyy-belyy-d235mm/" TargetMode="External"/><Relationship Id="rId_hyperlink_11509" Type="http://schemas.openxmlformats.org/officeDocument/2006/relationships/hyperlink" Target="http://&#1101;&#1083;&#1077;&#1082;&#1090;&#1088;&#1086;-&#1084;&#1072;&#1088;&#1082;&#1077;&#1090;.&#1088;&#1092;/product/141304/svetilnik-camelion-1202s-100vt-230v-termo-i-vlagozaschitnyy-belyy-115h270-mm/" TargetMode="External"/><Relationship Id="rId_hyperlink_11510" Type="http://schemas.openxmlformats.org/officeDocument/2006/relationships/hyperlink" Target="http://&#1101;&#1083;&#1077;&#1082;&#1090;&#1088;&#1086;-&#1084;&#1072;&#1088;&#1082;&#1077;&#1090;.&#1088;&#1092;/product/131820/svetilnik-camelion-1301s-60vt-230v-termo-i-vlagozaschitnyy-belyy-d170-mm/" TargetMode="External"/><Relationship Id="rId_hyperlink_11511" Type="http://schemas.openxmlformats.org/officeDocument/2006/relationships/hyperlink" Target="http://&#1101;&#1083;&#1077;&#1082;&#1090;&#1088;&#1086;-&#1084;&#1072;&#1088;&#1082;&#1077;&#1090;.&#1088;&#1092;/product/131821/svetilnik-camelion-1302s-60vt-230v-termo-i-vlagozaschitnyy-belyy-d170-mm/" TargetMode="External"/><Relationship Id="rId_hyperlink_11512" Type="http://schemas.openxmlformats.org/officeDocument/2006/relationships/hyperlink" Target="http://&#1101;&#1083;&#1077;&#1082;&#1090;&#1088;&#1086;-&#1084;&#1072;&#1088;&#1082;&#1077;&#1090;.&#1088;&#1092;/product/235545/svetilnik-camelion-1401d-60vt-230ve27-vlagozaschitnyy-ip54-banya-120derevoklen-oval-reshetka-npb-04-60-0012-uhl14/" TargetMode="External"/><Relationship Id="rId_hyperlink_11513" Type="http://schemas.openxmlformats.org/officeDocument/2006/relationships/hyperlink" Target="http://&#1101;&#1083;&#1077;&#1082;&#1090;&#1088;&#1086;-&#1084;&#1072;&#1088;&#1082;&#1077;&#1090;.&#1088;&#1092;/product/131823/svetilnik-camelion-1401s-60vt-230v-termo-i-vlagozaschitnyy-belyy-80h205-mm/" TargetMode="External"/><Relationship Id="rId_hyperlink_11514" Type="http://schemas.openxmlformats.org/officeDocument/2006/relationships/hyperlink" Target="http://&#1101;&#1083;&#1077;&#1082;&#1090;&#1088;&#1086;-&#1084;&#1072;&#1088;&#1082;&#1077;&#1090;.&#1088;&#1092;/product/131825/svetilnik-camelion-1404s-60vt-230v-termo-i-vlagozaschitnyy-belyy-80h205-mm/" TargetMode="External"/><Relationship Id="rId_hyperlink_11515" Type="http://schemas.openxmlformats.org/officeDocument/2006/relationships/hyperlink" Target="http://&#1101;&#1083;&#1077;&#1082;&#1090;&#1088;&#1086;-&#1084;&#1072;&#1088;&#1082;&#1077;&#1090;.&#1088;&#1092;/product/221087/svetilnik-bannyy-eleteh-samarkand-1301-e27-60vt-230v-ip65-termo-i-vlagozaschitnyy-derevo-vengesteklo/" TargetMode="External"/><Relationship Id="rId_hyperlink_11516" Type="http://schemas.openxmlformats.org/officeDocument/2006/relationships/hyperlink" Target="http://&#1101;&#1083;&#1077;&#1082;&#1090;&#1088;&#1086;-&#1084;&#1072;&#1088;&#1082;&#1077;&#1090;.&#1088;&#1092;/product/221088/svetilnik-bannyy-eleteh-samarkand-1301-e27-60vt-230v-ip65-termo-i-vlagozaschitnyy-derevo-sosnasteklo/" TargetMode="External"/><Relationship Id="rId_hyperlink_11517" Type="http://schemas.openxmlformats.org/officeDocument/2006/relationships/hyperlink" Target="http://&#1101;&#1083;&#1077;&#1082;&#1090;&#1088;&#1086;-&#1084;&#1072;&#1088;&#1082;&#1077;&#1090;.&#1088;&#1092;/product/226697/svetilnik-bannyy-eleteh-samarkand-1302-e27-60vt-230v-ip65-termo-i-vlagozaschitnyy-krug-reshetka-derevo-vengesteklo/" TargetMode="External"/><Relationship Id="rId_hyperlink_11518" Type="http://schemas.openxmlformats.org/officeDocument/2006/relationships/hyperlink" Target="http://&#1101;&#1083;&#1077;&#1082;&#1090;&#1088;&#1086;-&#1084;&#1072;&#1088;&#1082;&#1077;&#1090;.&#1088;&#1092;/product/221089/svetilnik-bannyy-eleteh-samarkand-1401-e27-60vt-230v-ip65-termo-i-vlagozaschitnyy-derevo-vengesteklo/" TargetMode="External"/><Relationship Id="rId_hyperlink_11519" Type="http://schemas.openxmlformats.org/officeDocument/2006/relationships/hyperlink" Target="http://&#1101;&#1083;&#1077;&#1082;&#1090;&#1088;&#1086;-&#1084;&#1072;&#1088;&#1082;&#1077;&#1090;.&#1088;&#1092;/product/226698/svetilnik-bannyy-eleteh-samarkand-1402-e27-60vt-230v-ip65-termo-i-vlagozaschitnyy-oval-reshetka-derevo-vengesteklo/" TargetMode="External"/><Relationship Id="rId_hyperlink_11520" Type="http://schemas.openxmlformats.org/officeDocument/2006/relationships/hyperlink" Target="http://&#1101;&#1083;&#1077;&#1082;&#1090;&#1088;&#1086;-&#1084;&#1072;&#1088;&#1082;&#1077;&#1090;.&#1088;&#1092;/product/226703/svetilnik-bannyy-eleteh-terma-1302-e27-60vt-230v-ip65-termo-i-vlagozaschitnyy-krug-reshetka-alyumin-bezhsteklo-140c/" TargetMode="External"/><Relationship Id="rId_hyperlink_11521" Type="http://schemas.openxmlformats.org/officeDocument/2006/relationships/hyperlink" Target="http://&#1101;&#1083;&#1077;&#1082;&#1090;&#1088;&#1086;-&#1084;&#1072;&#1088;&#1082;&#1077;&#1090;.&#1088;&#1092;/product/226704/svetilnik-bannyy-eleteh-terma-3-e27-60vt-230v-ip65-termo-i-vlagozaschitnyy-krug-melal-zolotosteklo-140c/" TargetMode="External"/><Relationship Id="rId_hyperlink_11522" Type="http://schemas.openxmlformats.org/officeDocument/2006/relationships/hyperlink" Target="http://&#1101;&#1083;&#1077;&#1082;&#1090;&#1088;&#1086;-&#1084;&#1072;&#1088;&#1082;&#1077;&#1090;.&#1088;&#1092;/product/236906/svetilnik-bannyy-eleteh-terma-3-e27-60vt-230v-ip65-termo-i-vlagozaschitnyy-krug-melal-serebrosteklo-140c/" TargetMode="External"/><Relationship Id="rId_hyperlink_11523" Type="http://schemas.openxmlformats.org/officeDocument/2006/relationships/hyperlink" Target="http://&#1101;&#1083;&#1077;&#1082;&#1090;&#1088;&#1086;-&#1084;&#1072;&#1088;&#1082;&#1077;&#1090;.&#1088;&#1092;/product/249616/svetilnik-dlya-bani-i-sauny-ip65-e27-220v-60vt-45c-125c-01-60-003-belyy-indupakovka-15/" TargetMode="External"/><Relationship Id="rId_hyperlink_11524" Type="http://schemas.openxmlformats.org/officeDocument/2006/relationships/hyperlink" Target="http://&#1101;&#1083;&#1077;&#1082;&#1090;&#1088;&#1086;-&#1084;&#1072;&#1088;&#1082;&#1077;&#1090;.&#1088;&#1092;/product/247973/svetilnik-dlya-bani-i-sauny-ip65-e27-220v-60vt-45c-125c-uhl1-bezhevyy-indupakovka-15/" TargetMode="External"/><Relationship Id="rId_hyperlink_11525" Type="http://schemas.openxmlformats.org/officeDocument/2006/relationships/hyperlink" Target="http://&#1101;&#1083;&#1077;&#1082;&#1090;&#1088;&#1086;-&#1084;&#1072;&#1088;&#1082;&#1077;&#1090;.&#1088;&#1092;/product/241407/svetilnik-dlya-bani-i-sauny-ip65-e27-220v-60vt-45c-125c-uhl1-belyy-indupakovka-15/" TargetMode="External"/><Relationship Id="rId_hyperlink_11526" Type="http://schemas.openxmlformats.org/officeDocument/2006/relationships/hyperlink" Target="http://&#1101;&#1083;&#1077;&#1082;&#1090;&#1088;&#1086;-&#1084;&#1072;&#1088;&#1082;&#1077;&#1090;.&#1088;&#1092;/product/247974/svetilnik-dlya-bani-i-sauny-ip65-e27-220v-60vt-45c-125c-uglovoy-uhl1-bezhevyy-ind-upakovka-15/" TargetMode="External"/><Relationship Id="rId_hyperlink_11527" Type="http://schemas.openxmlformats.org/officeDocument/2006/relationships/hyperlink" Target="http://&#1101;&#1083;&#1077;&#1082;&#1090;&#1088;&#1086;-&#1084;&#1072;&#1088;&#1082;&#1077;&#1090;.&#1088;&#1092;/product/243061/svetilnik-dlya-bani-i-sauny-ip65-e27-220v-60vt-45c-125c-uglovoy-uhl1-belyy-ind-upakovka-15/" TargetMode="External"/><Relationship Id="rId_hyperlink_11528" Type="http://schemas.openxmlformats.org/officeDocument/2006/relationships/hyperlink" Target="http://&#1101;&#1083;&#1077;&#1082;&#1090;&#1088;&#1086;-&#1084;&#1072;&#1088;&#1082;&#1077;&#1090;.&#1088;&#1092;/product/245600/svetilnik-dlya-vlazhnyh-pomescheniy-d220mm-ip54-pod-lampu-do-60vt-nbp-03-60-011-klen-8/" TargetMode="External"/><Relationship Id="rId_hyperlink_11529" Type="http://schemas.openxmlformats.org/officeDocument/2006/relationships/hyperlink" Target="http://&#1101;&#1083;&#1077;&#1082;&#1090;&#1088;&#1086;-&#1084;&#1072;&#1088;&#1082;&#1077;&#1090;.&#1088;&#1092;/product/245602/svetilnik-dlya-vlazhnyh-pomescheniy-d220mm-reshetka-ip54-pod-lampu-do-60vt-nbp-03-60-012-klen-8/" TargetMode="External"/><Relationship Id="rId_hyperlink_11530" Type="http://schemas.openxmlformats.org/officeDocument/2006/relationships/hyperlink" Target="http://&#1101;&#1083;&#1077;&#1082;&#1090;&#1088;&#1086;-&#1084;&#1072;&#1088;&#1082;&#1077;&#1090;.&#1088;&#1092;/product/244009/svetilnik-dlya-vlazhnyh-pomescheniy-ip54-pod-lampu-do-60vt-ind-upakovka-nbp-03-60-001-10/" TargetMode="External"/><Relationship Id="rId_hyperlink_11531" Type="http://schemas.openxmlformats.org/officeDocument/2006/relationships/hyperlink" Target="http://&#1101;&#1083;&#1077;&#1082;&#1090;&#1088;&#1086;-&#1084;&#1072;&#1088;&#1082;&#1077;&#1090;.&#1088;&#1092;/product/244629/svetilnik-dlya-vlazhnyh-pomescheniy-ip54-s-reshetkoy-pod-lampu-do-60vt-ind-upakovka-nbb-03-60-002-10/" TargetMode="External"/><Relationship Id="rId_hyperlink_11532" Type="http://schemas.openxmlformats.org/officeDocument/2006/relationships/hyperlink" Target="http://&#1101;&#1083;&#1077;&#1082;&#1090;&#1088;&#1086;-&#1084;&#1072;&#1088;&#1082;&#1077;&#1090;.&#1088;&#1092;/product/245601/svetilnik-dlya-vlazhnyh-pomescheniy-l230mm-ip54-pod-lampu-do-60vt-nbp-04-60-011-klen-8/" TargetMode="External"/><Relationship Id="rId_hyperlink_11533" Type="http://schemas.openxmlformats.org/officeDocument/2006/relationships/hyperlink" Target="http://&#1101;&#1083;&#1077;&#1082;&#1090;&#1088;&#1086;-&#1084;&#1072;&#1088;&#1082;&#1077;&#1090;.&#1088;&#1092;/product/245603/svetilnik-dlya-vlazhnyh-pomescheniy-l230mm-reshetka-ip54-pod-lampu-do-60vt-nbp-04-60-012-klen-8/" TargetMode="External"/><Relationship Id="rId_hyperlink_11534" Type="http://schemas.openxmlformats.org/officeDocument/2006/relationships/hyperlink" Target="http://&#1101;&#1083;&#1077;&#1082;&#1090;&#1088;&#1086;-&#1084;&#1072;&#1088;&#1082;&#1077;&#1090;.&#1088;&#1092;/product/241442/svetilnik-zhkh-dlya-vlazhnyh-pomescheniy-oval-100vt-uhl1-ip54-ind-upakovka-04-100-001-belyy/" TargetMode="External"/><Relationship Id="rId_hyperlink_11535" Type="http://schemas.openxmlformats.org/officeDocument/2006/relationships/hyperlink" Target="http://&#1101;&#1083;&#1077;&#1082;&#1090;&#1088;&#1086;-&#1084;&#1072;&#1088;&#1082;&#1077;&#1090;.&#1088;&#1092;/product/243775/svetilnik-zhkh-dlya-vlazhnyh-pomescheniy-oval-60vt-uhl1-ip54-04-60-001-belyy-ind-upakovka-12/" TargetMode="External"/><Relationship Id="rId_hyperlink_11536" Type="http://schemas.openxmlformats.org/officeDocument/2006/relationships/hyperlink" Target="http://&#1101;&#1083;&#1077;&#1082;&#1090;&#1088;&#1086;-&#1084;&#1072;&#1088;&#1082;&#1077;&#1090;.&#1088;&#1092;/product/217448/svetilnik-npb400-60vt-ip54-nasteno-potolochnyy-belyy-tdm-sq0303-1501/" TargetMode="External"/><Relationship Id="rId_hyperlink_11537" Type="http://schemas.openxmlformats.org/officeDocument/2006/relationships/hyperlink" Target="http://&#1101;&#1083;&#1077;&#1082;&#1090;&#1088;&#1086;-&#1084;&#1072;&#1088;&#1082;&#1077;&#1090;.&#1088;&#1092;/product/235712/svetilnik-gx-53-ch-1-10648mm-zoloto-metallplastik-tokov-electric-tok-gx53-ch-1/" TargetMode="External"/><Relationship Id="rId_hyperlink_11538" Type="http://schemas.openxmlformats.org/officeDocument/2006/relationships/hyperlink" Target="http://&#1101;&#1083;&#1077;&#1082;&#1090;&#1088;&#1086;-&#1084;&#1072;&#1088;&#1082;&#1077;&#1090;.&#1088;&#1092;/product/235713/svetilnik-gx-53-ch-1-10648mm-matovyy-hrom-metallplastik-tokov-electric-tok-gx53-ch-1/" TargetMode="External"/><Relationship Id="rId_hyperlink_11539" Type="http://schemas.openxmlformats.org/officeDocument/2006/relationships/hyperlink" Target="http://&#1101;&#1083;&#1077;&#1082;&#1090;&#1088;&#1086;-&#1084;&#1072;&#1088;&#1082;&#1077;&#1090;.&#1088;&#1092;/product/243750/svetilnik-vstraivaemyy-pod-lampu-gx53-belyy-jazzway/" TargetMode="External"/><Relationship Id="rId_hyperlink_11540" Type="http://schemas.openxmlformats.org/officeDocument/2006/relationships/hyperlink" Target="http://&#1101;&#1083;&#1077;&#1082;&#1090;&#1088;&#1086;-&#1084;&#1072;&#1088;&#1082;&#1077;&#1090;.&#1088;&#1092;/product/250952/svetilnik-vstraivaemyy-pod-lampu-gx53-hrom-iek-lupb0-gx53-1-k23/" TargetMode="External"/><Relationship Id="rId_hyperlink_11541" Type="http://schemas.openxmlformats.org/officeDocument/2006/relationships/hyperlink" Target="http://&#1101;&#1083;&#1077;&#1082;&#1090;&#1088;&#1086;-&#1084;&#1072;&#1088;&#1082;&#1077;&#1090;.&#1088;&#1092;/product/238948/svetilnik-vstraivaemyy-pod-lampu-gx53-h2-cvet-hrom-sputnik/" TargetMode="External"/><Relationship Id="rId_hyperlink_11542" Type="http://schemas.openxmlformats.org/officeDocument/2006/relationships/hyperlink" Target="http://&#1101;&#1083;&#1077;&#1082;&#1090;&#1088;&#1086;-&#1084;&#1072;&#1088;&#1082;&#1077;&#1090;.&#1088;&#1092;/product/238950/svetilnik-vstraivaemyy-pod-lampu-gx53-h4-cvet-zoloto-sputnik/" TargetMode="External"/><Relationship Id="rId_hyperlink_11543" Type="http://schemas.openxmlformats.org/officeDocument/2006/relationships/hyperlink" Target="http://&#1101;&#1083;&#1077;&#1082;&#1090;&#1088;&#1086;-&#1084;&#1072;&#1088;&#1082;&#1077;&#1090;.&#1088;&#1092;/product/238952/svetilnik-vstraivaemyy-pod-lampu-gx53-h4-cvet-chernyy-hrom-sputnik/" TargetMode="External"/><Relationship Id="rId_hyperlink_11544" Type="http://schemas.openxmlformats.org/officeDocument/2006/relationships/hyperlink" Target="http://&#1101;&#1083;&#1077;&#1082;&#1090;&#1088;&#1086;-&#1084;&#1072;&#1088;&#1082;&#1077;&#1090;.&#1088;&#1092;/product/235855/svetilnik-vstraivaemyy-pod-lampu-mr16-vypuklyy-zoloto-sbl-08gd-mr16/" TargetMode="External"/><Relationship Id="rId_hyperlink_11545" Type="http://schemas.openxmlformats.org/officeDocument/2006/relationships/hyperlink" Target="http://&#1101;&#1083;&#1077;&#1082;&#1090;&#1088;&#1086;-&#1084;&#1072;&#1088;&#1082;&#1077;&#1090;.&#1088;&#1092;/product/235856/svetilnik-vstraivaemyy-pod-lampu-mr16-vypuklyy-nikel-sbl-08nc-mr16/" TargetMode="External"/><Relationship Id="rId_hyperlink_11546" Type="http://schemas.openxmlformats.org/officeDocument/2006/relationships/hyperlink" Target="http://&#1101;&#1083;&#1077;&#1082;&#1090;&#1088;&#1086;-&#1084;&#1072;&#1088;&#1082;&#1077;&#1090;.&#1088;&#1092;/product/240216/svetilnik-vstraivaemyy-pod-lampu-mr16-belyy-sbl-03wh-mr16/" TargetMode="External"/><Relationship Id="rId_hyperlink_11547" Type="http://schemas.openxmlformats.org/officeDocument/2006/relationships/hyperlink" Target="http://&#1101;&#1083;&#1077;&#1082;&#1090;&#1088;&#1086;-&#1084;&#1072;&#1088;&#1082;&#1077;&#1090;.&#1088;&#1092;/product/240217/svetilnik-vstraivaemyy-pod-lampu-mr16-zoloto-ploskiy-sbl-07gd-mr16/" TargetMode="External"/><Relationship Id="rId_hyperlink_11548" Type="http://schemas.openxmlformats.org/officeDocument/2006/relationships/hyperlink" Target="http://&#1101;&#1083;&#1077;&#1082;&#1090;&#1088;&#1086;-&#1084;&#1072;&#1088;&#1082;&#1077;&#1090;.&#1088;&#1092;/product/240219/svetilnik-vstraivaemyy-pod-lampu-mr16-nikel-ploskiy-sbl-07nc-mr16/" TargetMode="External"/><Relationship Id="rId_hyperlink_11549" Type="http://schemas.openxmlformats.org/officeDocument/2006/relationships/hyperlink" Target="http://&#1101;&#1083;&#1077;&#1082;&#1090;&#1088;&#1086;-&#1084;&#1072;&#1088;&#1082;&#1077;&#1090;.&#1088;&#1092;/product/240221/svetilnik-vstraivaemyy-pod-lampu-mr16-serebro-ploskiy-sbl-07sl-mr16/" TargetMode="External"/><Relationship Id="rId_hyperlink_11550" Type="http://schemas.openxmlformats.org/officeDocument/2006/relationships/hyperlink" Target="http://&#1101;&#1083;&#1077;&#1082;&#1090;&#1088;&#1086;-&#1084;&#1072;&#1088;&#1082;&#1077;&#1090;.&#1088;&#1092;/product/244532/svetilnik-dvo-15w-gx53-bez-lampy-titan-feron/" TargetMode="External"/><Relationship Id="rId_hyperlink_11551" Type="http://schemas.openxmlformats.org/officeDocument/2006/relationships/hyperlink" Target="http://&#1101;&#1083;&#1077;&#1082;&#1090;&#1088;&#1086;-&#1084;&#1072;&#1088;&#1082;&#1077;&#1090;.&#1088;&#1092;/product/243751/svetilnik-nakladnoy-pod-lampu-gx53-belyy-iek-lupb0-gx53-1-k01/" TargetMode="External"/><Relationship Id="rId_hyperlink_11552" Type="http://schemas.openxmlformats.org/officeDocument/2006/relationships/hyperlink" Target="http://&#1101;&#1083;&#1077;&#1082;&#1090;&#1088;&#1086;-&#1084;&#1072;&#1088;&#1082;&#1077;&#1090;.&#1088;&#1092;/product/144132/tochechnyy-svetilnik-comtech-cryst-12-6-04-s-ogranenym-steklom-litoycvetokzoloto-d-60mm/" TargetMode="External"/><Relationship Id="rId_hyperlink_11553" Type="http://schemas.openxmlformats.org/officeDocument/2006/relationships/hyperlink" Target="http://&#1101;&#1083;&#1077;&#1082;&#1090;&#1088;&#1086;-&#1084;&#1072;&#1088;&#1082;&#1077;&#1090;.&#1088;&#1092;/product/144133/tochechnyy-svetilnik-comtech-cryst-12-6-05-s-ogranenym-steklom-litoycvetokhrom-d-60mm/" TargetMode="External"/><Relationship Id="rId_hyperlink_11554" Type="http://schemas.openxmlformats.org/officeDocument/2006/relationships/hyperlink" Target="http://&#1101;&#1083;&#1077;&#1082;&#1090;&#1088;&#1086;-&#1084;&#1072;&#1088;&#1082;&#1077;&#1090;.&#1088;&#1092;/product/135984/tochechnyy-svetilnik-comtech-cryst-12-8-38-s-ogranenym-steklom-rozovyy-d-58mm/" TargetMode="External"/><Relationship Id="rId_hyperlink_11555" Type="http://schemas.openxmlformats.org/officeDocument/2006/relationships/hyperlink" Target="http://&#1101;&#1083;&#1077;&#1082;&#1090;&#1088;&#1086;-&#1084;&#1072;&#1088;&#1082;&#1077;&#1090;.&#1088;&#1092;/product/144057/tochechnyy-svetilnik-comtech-saturn-51-2-09-mr16-litoy-povorotnyy-sostarennaya-bronza/" TargetMode="External"/><Relationship Id="rId_hyperlink_11556" Type="http://schemas.openxmlformats.org/officeDocument/2006/relationships/hyperlink" Target="http://&#1101;&#1083;&#1077;&#1082;&#1090;&#1088;&#1086;-&#1084;&#1072;&#1088;&#1082;&#1077;&#1090;.&#1088;&#1092;/product/144059/tochechnyy-svetilnik-comtech-saturn-51-2-49-mr16-povorotnyy-zolotoderevozoloto/" TargetMode="External"/><Relationship Id="rId_hyperlink_11557" Type="http://schemas.openxmlformats.org/officeDocument/2006/relationships/hyperlink" Target="http://&#1101;&#1083;&#1077;&#1082;&#1090;&#1088;&#1086;-&#1084;&#1072;&#1088;&#1082;&#1077;&#1090;.&#1088;&#1092;/product/165049/tochechnyy-svetilnik-comtech-storm-35-0-24-litoy-nepovorotnyy-kombi-d-50mm/" TargetMode="External"/><Relationship Id="rId_hyperlink_11558" Type="http://schemas.openxmlformats.org/officeDocument/2006/relationships/hyperlink" Target="http://&#1101;&#1083;&#1077;&#1082;&#1090;&#1088;&#1086;-&#1084;&#1072;&#1088;&#1082;&#1077;&#1090;.&#1088;&#1092;/product/164994/tochechnyy-svetilnik-elektrostandart-20202-hrommulti-podsvetka-sl7-led-sc-909030mmotverstie-65mm/" TargetMode="External"/><Relationship Id="rId_hyperlink_11559" Type="http://schemas.openxmlformats.org/officeDocument/2006/relationships/hyperlink" Target="http://&#1101;&#1083;&#1077;&#1082;&#1090;&#1088;&#1086;-&#1084;&#1072;&#1088;&#1082;&#1077;&#1090;.&#1088;&#1092;/product/129915/tochechnyy-svetilnik-elektrostandart-1002-g9-zoloto-d-100mmotverstie-45mm/" TargetMode="External"/><Relationship Id="rId_hyperlink_11560" Type="http://schemas.openxmlformats.org/officeDocument/2006/relationships/hyperlink" Target="http://&#1101;&#1083;&#1077;&#1082;&#1090;&#1088;&#1086;-&#1084;&#1072;&#1088;&#1082;&#1077;&#1090;.&#1088;&#1092;/product/144050/tochechnyy-svetilnik-elektrostandart-1003-g9-hrom-otverstie-40mm-110h110h80mm/" TargetMode="External"/><Relationship Id="rId_hyperlink_11561" Type="http://schemas.openxmlformats.org/officeDocument/2006/relationships/hyperlink" Target="http://&#1101;&#1083;&#1077;&#1082;&#1090;&#1088;&#1086;-&#1084;&#1072;&#1088;&#1082;&#1077;&#1090;.&#1088;&#1092;/product/144048/tochechnyy-svetilnik-elektrostandart-121-g9-perlamutr-otverstie-60mm-90h90h80mm/" TargetMode="External"/><Relationship Id="rId_hyperlink_11562" Type="http://schemas.openxmlformats.org/officeDocument/2006/relationships/hyperlink" Target="http://&#1101;&#1083;&#1077;&#1082;&#1090;&#1088;&#1086;-&#1084;&#1072;&#1088;&#1082;&#1077;&#1090;.&#1088;&#1092;/product/144065/tochechnyy-svetilnik-elektrostandart-176-g9-hromprozrachnyy-otverstie-60mm-81h81h82mm/" TargetMode="External"/><Relationship Id="rId_hyperlink_11563" Type="http://schemas.openxmlformats.org/officeDocument/2006/relationships/hyperlink" Target="http://&#1101;&#1083;&#1077;&#1082;&#1090;&#1088;&#1086;-&#1084;&#1072;&#1088;&#1082;&#1077;&#1090;.&#1088;&#1092;/product/150232/tochechnyy-svetilnik-elektrostandart-26602-hrom-s-podsvetkoy-multi-lampa-mr16-g53-moschnost-podsvetki-led-1vt/" TargetMode="External"/><Relationship Id="rId_hyperlink_11564" Type="http://schemas.openxmlformats.org/officeDocument/2006/relationships/hyperlink" Target="http://&#1101;&#1083;&#1077;&#1082;&#1090;&#1088;&#1086;-&#1084;&#1072;&#1088;&#1082;&#1077;&#1090;.&#1088;&#1092;/product/144046/tochechnyy-svetilnik-elektrostandart-495-g4-chernyyprozrachnyy-otverstie-45mm-72h72h65mm/" TargetMode="External"/><Relationship Id="rId_hyperlink_11565" Type="http://schemas.openxmlformats.org/officeDocument/2006/relationships/hyperlink" Target="http://&#1101;&#1083;&#1077;&#1082;&#1090;&#1088;&#1086;-&#1084;&#1072;&#1088;&#1082;&#1077;&#1090;.&#1088;&#1092;/product/126865/tochechnyy-svetilnik-elektrostandart-6181-g9-siniy-otverstie-60mm/" TargetMode="External"/><Relationship Id="rId_hyperlink_11566" Type="http://schemas.openxmlformats.org/officeDocument/2006/relationships/hyperlink" Target="http://&#1101;&#1083;&#1077;&#1082;&#1090;&#1088;&#1086;-&#1084;&#1072;&#1088;&#1082;&#1077;&#1090;.&#1088;&#1092;/product/126863/tochechnyy-svetilnik-elektrostandart-6186-g9-multikolor-otverstie-55mm-100h43mm/" TargetMode="External"/><Relationship Id="rId_hyperlink_11567" Type="http://schemas.openxmlformats.org/officeDocument/2006/relationships/hyperlink" Target="http://&#1101;&#1083;&#1077;&#1082;&#1090;&#1088;&#1086;-&#1084;&#1072;&#1088;&#1082;&#1077;&#1090;.&#1088;&#1092;/product/126859/tochechnyy-svetilnik-elektrostandart-6186-g9-prozrachnyy-otverstie-55mm-100h43mm/" TargetMode="External"/><Relationship Id="rId_hyperlink_11568" Type="http://schemas.openxmlformats.org/officeDocument/2006/relationships/hyperlink" Target="http://&#1101;&#1083;&#1077;&#1082;&#1090;&#1088;&#1086;-&#1084;&#1072;&#1088;&#1082;&#1077;&#1090;.&#1088;&#1092;/product/129835/tochechnyy-svetilnik-elektrostandart-6186bl-siniy-g4-40vt-max/" TargetMode="External"/><Relationship Id="rId_hyperlink_11569" Type="http://schemas.openxmlformats.org/officeDocument/2006/relationships/hyperlink" Target="http://&#1101;&#1083;&#1077;&#1082;&#1090;&#1088;&#1086;-&#1084;&#1072;&#1088;&#1082;&#1077;&#1090;.&#1088;&#1092;/product/142285/tochechnyy-svetilnik-elektrostandart-7215-mr16-g53-chernyyzoloto-otverstie-65mm/" TargetMode="External"/><Relationship Id="rId_hyperlink_11570" Type="http://schemas.openxmlformats.org/officeDocument/2006/relationships/hyperlink" Target="http://&#1101;&#1083;&#1077;&#1082;&#1090;&#1088;&#1086;-&#1084;&#1072;&#1088;&#1082;&#1077;&#1090;.&#1088;&#1092;/product/144051/tochechnyy-svetilnik-elektrostandart-7291-g4-zoloto-otverstie-50mm-115h90mm/" TargetMode="External"/><Relationship Id="rId_hyperlink_11571" Type="http://schemas.openxmlformats.org/officeDocument/2006/relationships/hyperlink" Target="http://&#1101;&#1083;&#1077;&#1082;&#1090;&#1088;&#1086;-&#1084;&#1072;&#1088;&#1082;&#1077;&#1090;.&#1088;&#1092;/product/144052/tochechnyy-svetilnik-elektrostandart-7291-g4-hrom-otverstie-50mm-115h90mm/" TargetMode="External"/><Relationship Id="rId_hyperlink_11572" Type="http://schemas.openxmlformats.org/officeDocument/2006/relationships/hyperlink" Target="http://&#1101;&#1083;&#1077;&#1082;&#1090;&#1088;&#1086;-&#1084;&#1072;&#1088;&#1082;&#1077;&#1090;.&#1088;&#1092;/product/173657/tochechnyy-svetilnik-elektrostandart-8016-g4-zolotoprozrachnyy-gdwh/" TargetMode="External"/><Relationship Id="rId_hyperlink_11573" Type="http://schemas.openxmlformats.org/officeDocument/2006/relationships/hyperlink" Target="http://&#1101;&#1083;&#1077;&#1082;&#1090;&#1088;&#1086;-&#1084;&#1072;&#1088;&#1082;&#1077;&#1090;.&#1088;&#1092;/product/144060/tochechnyy-svetilnik-elektrostandart-8103-g9-hromprozrachnyy-otverstie-50mm-97h97h80mm/" TargetMode="External"/><Relationship Id="rId_hyperlink_11574" Type="http://schemas.openxmlformats.org/officeDocument/2006/relationships/hyperlink" Target="http://&#1101;&#1083;&#1077;&#1082;&#1090;&#1088;&#1086;-&#1084;&#1072;&#1088;&#1082;&#1077;&#1090;.&#1088;&#1092;/product/144049/tochechnyy-svetilnik-elektrostandart-8250-g9-hrombelyy-otverstie-55mm-70h70h90mm/" TargetMode="External"/><Relationship Id="rId_hyperlink_11575" Type="http://schemas.openxmlformats.org/officeDocument/2006/relationships/hyperlink" Target="http://&#1101;&#1083;&#1077;&#1082;&#1090;&#1088;&#1086;-&#1084;&#1072;&#1088;&#1082;&#1077;&#1090;.&#1088;&#1092;/product/144045/tochechnyy-svetilnik-elektrostandart-8506-g9-hromprozrachnyy-otverstie-60mm-75h75h70mm/" TargetMode="External"/><Relationship Id="rId_hyperlink_11576" Type="http://schemas.openxmlformats.org/officeDocument/2006/relationships/hyperlink" Target="http://&#1101;&#1083;&#1077;&#1082;&#1090;&#1088;&#1086;-&#1084;&#1072;&#1088;&#1082;&#1077;&#1090;.&#1088;&#1092;/product/127231/tochechnyy-svetilnik-elektrostandart-9120-multiserebryannyy909042mm-otvestie-60mm/" TargetMode="External"/><Relationship Id="rId_hyperlink_11577" Type="http://schemas.openxmlformats.org/officeDocument/2006/relationships/hyperlink" Target="http://&#1101;&#1083;&#1077;&#1082;&#1090;&#1088;&#1086;-&#1084;&#1072;&#1088;&#1082;&#1077;&#1090;.&#1088;&#1092;/product/150229/tochechnyy-svetilnik-elektrostandart-n4a-g4-zerkalo-s-podsvetkoy-multi-otverstie-55mm-110mm/" TargetMode="External"/><Relationship Id="rId_hyperlink_11578" Type="http://schemas.openxmlformats.org/officeDocument/2006/relationships/hyperlink" Target="http://&#1101;&#1083;&#1077;&#1082;&#1090;&#1088;&#1086;-&#1084;&#1072;&#1088;&#1082;&#1077;&#1090;.&#1088;&#1092;/product/150230/tochechnyy-svetilnik-elektrostandart-n4s-g4-zerkalo-s-podsvetkoy-multi-otverstie-55mm-110mm/" TargetMode="External"/><Relationship Id="rId_hyperlink_11579" Type="http://schemas.openxmlformats.org/officeDocument/2006/relationships/hyperlink" Target="http://&#1101;&#1083;&#1077;&#1082;&#1090;&#1088;&#1086;-&#1084;&#1072;&#1088;&#1082;&#1077;&#1090;.&#1088;&#1092;/product/150231/tochechnyy-svetilnik-elektrostandart-n4s-g4-zerkalo-s-podsvetkoy-siney-otverstie-55mm-110mm/" TargetMode="External"/><Relationship Id="rId_hyperlink_11580" Type="http://schemas.openxmlformats.org/officeDocument/2006/relationships/hyperlink" Target="http://&#1101;&#1083;&#1077;&#1082;&#1090;&#1088;&#1086;-&#1084;&#1072;&#1088;&#1082;&#1077;&#1090;.&#1088;&#1092;/product/173664/tochechnyy-svetilnik-elektrostandart-s-7070-mr16-hromperlamutr-chcolourful/" TargetMode="External"/><Relationship Id="rId_hyperlink_11581" Type="http://schemas.openxmlformats.org/officeDocument/2006/relationships/hyperlink" Target="http://&#1101;&#1083;&#1077;&#1082;&#1090;&#1088;&#1086;-&#1084;&#1072;&#1088;&#1082;&#1077;&#1090;.&#1088;&#1092;/product/129914/tochechnyy-svetilnik-elektrostandart-sd847-g4-hrombelyy-d-80mmotverstie-50mm/" TargetMode="External"/><Relationship Id="rId_hyperlink_11582" Type="http://schemas.openxmlformats.org/officeDocument/2006/relationships/hyperlink" Target="http://&#1101;&#1083;&#1077;&#1082;&#1090;&#1088;&#1086;-&#1084;&#1072;&#1088;&#1082;&#1077;&#1090;.&#1088;&#1092;/product/165011/tochechnyy-svetilnik-feron-jd56-jcd9-35w-prozhrom-d-60mm/" TargetMode="External"/><Relationship Id="rId_hyperlink_11583" Type="http://schemas.openxmlformats.org/officeDocument/2006/relationships/hyperlink" Target="http://&#1101;&#1083;&#1077;&#1082;&#1090;&#1088;&#1086;-&#1084;&#1072;&#1088;&#1082;&#1077;&#1090;.&#1088;&#1092;/product/143731/tochechnyy-svetilnik-italmac-bohemia-220-1-70-pozr-g9-d-60mm/" TargetMode="External"/><Relationship Id="rId_hyperlink_11584" Type="http://schemas.openxmlformats.org/officeDocument/2006/relationships/hyperlink" Target="http://&#1101;&#1083;&#1077;&#1082;&#1090;&#1088;&#1086;-&#1084;&#1072;&#1088;&#1082;&#1077;&#1090;.&#1088;&#1092;/product/143729/tochechnyy-svetilnik-italmac-bohemia-220-12-70-g9-d-60mm/" TargetMode="External"/><Relationship Id="rId_hyperlink_11585" Type="http://schemas.openxmlformats.org/officeDocument/2006/relationships/hyperlink" Target="http://&#1101;&#1083;&#1077;&#1082;&#1090;&#1088;&#1086;-&#1084;&#1072;&#1088;&#1082;&#1077;&#1090;.&#1088;&#1092;/product/143741/tochechnyy-svetilnik-italmac-bohemia-220-12-72-multikolor-g9-d-68mm/" TargetMode="External"/><Relationship Id="rId_hyperlink_11586" Type="http://schemas.openxmlformats.org/officeDocument/2006/relationships/hyperlink" Target="http://&#1101;&#1083;&#1077;&#1082;&#1090;&#1088;&#1086;-&#1084;&#1072;&#1088;&#1082;&#1077;&#1090;.&#1088;&#1092;/product/143767/tochechnyy-svetilnik-italmac-bohemia-220-13-70-g9-d-60mm/" TargetMode="External"/><Relationship Id="rId_hyperlink_11587" Type="http://schemas.openxmlformats.org/officeDocument/2006/relationships/hyperlink" Target="http://&#1101;&#1083;&#1077;&#1082;&#1090;&#1088;&#1086;-&#1084;&#1072;&#1088;&#1082;&#1077;&#1090;.&#1088;&#1092;/product/143742/tochechnyy-svetilnik-italmac-bohemia-220-14-72-multikolor-g9-d-68mm/" TargetMode="External"/><Relationship Id="rId_hyperlink_11588" Type="http://schemas.openxmlformats.org/officeDocument/2006/relationships/hyperlink" Target="http://&#1101;&#1083;&#1077;&#1082;&#1090;&#1088;&#1086;-&#1084;&#1072;&#1088;&#1082;&#1077;&#1090;.&#1088;&#1092;/product/143738/tochechnyy-svetilnik-italmac-bohemia-220-2-70-prozr-led-3w-s-drayverom-d-60mm/" TargetMode="External"/><Relationship Id="rId_hyperlink_11589" Type="http://schemas.openxmlformats.org/officeDocument/2006/relationships/hyperlink" Target="http://&#1101;&#1083;&#1077;&#1082;&#1090;&#1088;&#1086;-&#1084;&#1072;&#1088;&#1082;&#1077;&#1090;.&#1088;&#1092;/product/143787/tochechnyy-svetilnik-italmac-bohemia-220-3-70-g9-d-60mm/" TargetMode="External"/><Relationship Id="rId_hyperlink_11590" Type="http://schemas.openxmlformats.org/officeDocument/2006/relationships/hyperlink" Target="http://&#1101;&#1083;&#1077;&#1082;&#1090;&#1088;&#1086;-&#1084;&#1072;&#1088;&#1082;&#1077;&#1090;.&#1088;&#1092;/product/143736/tochechnyy-svetilnik-italmac-bohemia-220-3-72-multikolor-g9-d-60mm/" TargetMode="External"/><Relationship Id="rId_hyperlink_11591" Type="http://schemas.openxmlformats.org/officeDocument/2006/relationships/hyperlink" Target="http://&#1101;&#1083;&#1077;&#1082;&#1090;&#1088;&#1086;-&#1084;&#1072;&#1088;&#1082;&#1077;&#1090;.&#1088;&#1092;/product/144119/tochechnyy-svetilnik-italmac-bohemia-220-4-72-g9-d-60mm/" TargetMode="External"/><Relationship Id="rId_hyperlink_11592" Type="http://schemas.openxmlformats.org/officeDocument/2006/relationships/hyperlink" Target="http://&#1101;&#1083;&#1077;&#1082;&#1090;&#1088;&#1086;-&#1084;&#1072;&#1088;&#1082;&#1077;&#1090;.&#1088;&#1092;/product/144120/tochechnyy-svetilnik-italmac-bohemia-220-4-74-g9-d-60mm/" TargetMode="External"/><Relationship Id="rId_hyperlink_11593" Type="http://schemas.openxmlformats.org/officeDocument/2006/relationships/hyperlink" Target="http://&#1101;&#1083;&#1077;&#1082;&#1090;&#1088;&#1086;-&#1084;&#1072;&#1088;&#1082;&#1077;&#1090;.&#1088;&#1092;/product/143737/tochechnyy-svetilnik-italmac-bohemia-220-7-70-prozr-g9-d-60mm/" TargetMode="External"/><Relationship Id="rId_hyperlink_11594" Type="http://schemas.openxmlformats.org/officeDocument/2006/relationships/hyperlink" Target="http://&#1101;&#1083;&#1077;&#1082;&#1090;&#1088;&#1086;-&#1084;&#1072;&#1088;&#1082;&#1077;&#1090;.&#1088;&#1092;/product/143728/tochechnyy-svetilnik-italmac-bohemia-220-8-70-prozr-led-3w-s-drayverom-d-60mm/" TargetMode="External"/><Relationship Id="rId_hyperlink_11595" Type="http://schemas.openxmlformats.org/officeDocument/2006/relationships/hyperlink" Target="http://&#1101;&#1083;&#1077;&#1082;&#1090;&#1088;&#1086;-&#1084;&#1072;&#1088;&#1082;&#1077;&#1090;.&#1088;&#1092;/product/135983/tochechnyy-svetilnik-italmac-icecryst-121-05-s-ogranennymi-steklom-shar-hrom-d-60mm/" TargetMode="External"/><Relationship Id="rId_hyperlink_11596" Type="http://schemas.openxmlformats.org/officeDocument/2006/relationships/hyperlink" Target="http://&#1101;&#1083;&#1077;&#1082;&#1090;&#1088;&#1086;-&#1084;&#1072;&#1088;&#1082;&#1077;&#1090;.&#1088;&#1092;/product/184102/tochechnyy-svetilnik-italmac-norma-prima-39-0-04-zoloto-r39/" TargetMode="External"/><Relationship Id="rId_hyperlink_11597" Type="http://schemas.openxmlformats.org/officeDocument/2006/relationships/hyperlink" Target="http://&#1101;&#1083;&#1077;&#1082;&#1090;&#1088;&#1086;-&#1084;&#1072;&#1088;&#1082;&#1077;&#1090;.&#1088;&#1092;/product/165019/tochechnyy-svetilnik-italmac-norma-prima-50-0-04-zoloto-r50/" TargetMode="External"/><Relationship Id="rId_hyperlink_11598" Type="http://schemas.openxmlformats.org/officeDocument/2006/relationships/hyperlink" Target="http://&#1101;&#1083;&#1077;&#1082;&#1090;&#1088;&#1086;-&#1084;&#1072;&#1088;&#1082;&#1077;&#1090;.&#1088;&#1092;/product/165016/tochechnyy-svetilnik-italmac-normaprima-39-0-05-r39-hrom-d-55mm/" TargetMode="External"/><Relationship Id="rId_hyperlink_11599" Type="http://schemas.openxmlformats.org/officeDocument/2006/relationships/hyperlink" Target="http://&#1101;&#1083;&#1077;&#1082;&#1090;&#1088;&#1086;-&#1084;&#1072;&#1088;&#1082;&#1077;&#1090;.&#1088;&#1092;/product/144138/tochechnyy-svetilnik-italmac-quadro-51-0-17temnyy-orehlitoy-povorotnyymr16-d-68mm/" TargetMode="External"/><Relationship Id="rId_hyperlink_11600" Type="http://schemas.openxmlformats.org/officeDocument/2006/relationships/hyperlink" Target="http://&#1101;&#1083;&#1077;&#1082;&#1090;&#1088;&#1086;-&#1084;&#1072;&#1088;&#1082;&#1077;&#1090;.&#1088;&#1092;/product/144130/tochechnyy-svetilnik-italmac-regal-51-1-45litoynepovorotnyy-mr16-d-70mm/" TargetMode="External"/><Relationship Id="rId_hyperlink_11601" Type="http://schemas.openxmlformats.org/officeDocument/2006/relationships/hyperlink" Target="http://&#1101;&#1083;&#1077;&#1082;&#1090;&#1088;&#1086;-&#1084;&#1072;&#1088;&#1082;&#1077;&#1090;.&#1088;&#1092;/product/144129/tochechnyy-svetilnik-italmac-regal-51-2-18litoynepovorotnyy-mr16-d-70mm/" TargetMode="External"/><Relationship Id="rId_hyperlink_11602" Type="http://schemas.openxmlformats.org/officeDocument/2006/relationships/hyperlink" Target="http://&#1101;&#1083;&#1077;&#1082;&#1090;&#1088;&#1086;-&#1084;&#1072;&#1088;&#1082;&#1077;&#1090;.&#1088;&#1092;/product/144127/tochechnyy-svetilnik-italmac-regal-51-2-19litoynepovorotnyy-mr16-d-70mm/" TargetMode="External"/><Relationship Id="rId_hyperlink_11603" Type="http://schemas.openxmlformats.org/officeDocument/2006/relationships/hyperlink" Target="http://&#1101;&#1083;&#1077;&#1082;&#1090;&#1088;&#1086;-&#1084;&#1072;&#1088;&#1082;&#1077;&#1090;.&#1088;&#1092;/product/144128/tochechnyy-svetilnik-italmac-regal-51-2-45litoynepovorotnyy-mr16-d-70mm/" TargetMode="External"/><Relationship Id="rId_hyperlink_11604" Type="http://schemas.openxmlformats.org/officeDocument/2006/relationships/hyperlink" Target="http://&#1101;&#1083;&#1077;&#1082;&#1090;&#1088;&#1086;-&#1084;&#1072;&#1088;&#1082;&#1077;&#1090;.&#1088;&#1092;/product/136947/tochechnyy-svetilnik-italmac-sigma-51-0-14-bordo-litoy-hr51d-60mm/" TargetMode="External"/><Relationship Id="rId_hyperlink_11605" Type="http://schemas.openxmlformats.org/officeDocument/2006/relationships/hyperlink" Target="http://&#1101;&#1083;&#1077;&#1082;&#1090;&#1088;&#1086;-&#1084;&#1072;&#1088;&#1082;&#1077;&#1090;.&#1088;&#1092;/product/136946/tochechnyy-svetilnik-italmac-sigma-51-0-18bereza-litoy-hr51d-55mm/" TargetMode="External"/><Relationship Id="rId_hyperlink_11606" Type="http://schemas.openxmlformats.org/officeDocument/2006/relationships/hyperlink" Target="http://&#1101;&#1083;&#1077;&#1082;&#1090;&#1088;&#1086;-&#1084;&#1072;&#1088;&#1082;&#1077;&#1090;.&#1088;&#1092;/product/165020/tochechnyy-svetilnik-italmac-stone-51-1-63-goluboy-mramorpovorotmr16-d-65mm/" TargetMode="External"/><Relationship Id="rId_hyperlink_11607" Type="http://schemas.openxmlformats.org/officeDocument/2006/relationships/hyperlink" Target="http://&#1101;&#1083;&#1077;&#1082;&#1090;&#1088;&#1086;-&#1084;&#1072;&#1088;&#1082;&#1077;&#1090;.&#1088;&#1092;/product/165056/tochechnyy-svetilnik-italmac-stone-51-1-65-seryy-mramorpovorott-mr16-d-65mm/" TargetMode="External"/><Relationship Id="rId_hyperlink_11608" Type="http://schemas.openxmlformats.org/officeDocument/2006/relationships/hyperlink" Target="http://&#1101;&#1083;&#1077;&#1082;&#1090;&#1088;&#1086;-&#1084;&#1072;&#1088;&#1082;&#1077;&#1090;.&#1088;&#1092;/product/164999/tochechnyy-svetilnik-italmac-stone-51-1-66-krasnyy-mramorpovorot-mr16-d-65mm/" TargetMode="External"/><Relationship Id="rId_hyperlink_11609" Type="http://schemas.openxmlformats.org/officeDocument/2006/relationships/hyperlink" Target="http://&#1101;&#1083;&#1077;&#1082;&#1090;&#1088;&#1086;-&#1084;&#1072;&#1088;&#1082;&#1077;&#1090;.&#1088;&#1092;/product/165029/tochechnyy-svetilnik-nextday-cl-3511-sc-cl-medproz/" TargetMode="External"/><Relationship Id="rId_hyperlink_11610" Type="http://schemas.openxmlformats.org/officeDocument/2006/relationships/hyperlink" Target="http://&#1101;&#1083;&#1077;&#1082;&#1090;&#1088;&#1086;-&#1084;&#1072;&#1088;&#1082;&#1077;&#1090;.&#1088;&#1092;/product/125864/tochechnyy-svetilnik-00832-90-001-cn-sneha-mr16led-3w-crcl/" TargetMode="External"/><Relationship Id="rId_hyperlink_11611" Type="http://schemas.openxmlformats.org/officeDocument/2006/relationships/hyperlink" Target="http://&#1101;&#1083;&#1077;&#1082;&#1090;&#1088;&#1086;-&#1084;&#1072;&#1088;&#1082;&#1077;&#1090;.&#1088;&#1092;/product/161049/tochechnyy-svetilnik-00849-90-001-cn-sneha-mr16led-3w-cl/" TargetMode="External"/><Relationship Id="rId_hyperlink_11612" Type="http://schemas.openxmlformats.org/officeDocument/2006/relationships/hyperlink" Target="http://&#1101;&#1083;&#1077;&#1082;&#1090;&#1088;&#1086;-&#1084;&#1072;&#1088;&#1082;&#1077;&#1090;.&#1088;&#1092;/product/219371/tochechnyy-svetilnik-00946-90-001-cn-sneha-mr16led-3w-cl/" TargetMode="External"/><Relationship Id="rId_hyperlink_11613" Type="http://schemas.openxmlformats.org/officeDocument/2006/relationships/hyperlink" Target="http://&#1101;&#1083;&#1077;&#1082;&#1090;&#1088;&#1086;-&#1084;&#1072;&#1088;&#1082;&#1077;&#1090;.&#1088;&#1092;/product/219368/tochechnyy-svetilnik-05111-90-001-yes-sneha-mr16-wh/" TargetMode="External"/><Relationship Id="rId_hyperlink_11614" Type="http://schemas.openxmlformats.org/officeDocument/2006/relationships/hyperlink" Target="http://&#1101;&#1083;&#1077;&#1082;&#1090;&#1088;&#1086;-&#1084;&#1072;&#1088;&#1082;&#1077;&#1090;.&#1088;&#1092;/product/221175/tochechnyy-svetilnik-11024-90-001-ld-sneha-mr16led-3w-wt/" TargetMode="External"/><Relationship Id="rId_hyperlink_11615" Type="http://schemas.openxmlformats.org/officeDocument/2006/relationships/hyperlink" Target="http://&#1101;&#1083;&#1077;&#1082;&#1090;&#1088;&#1086;-&#1084;&#1072;&#1088;&#1082;&#1077;&#1090;.&#1088;&#1092;/product/223582/tochechnyy-svetilnik-11063-90-001-ld-sneha-mr16led-3w-wt/" TargetMode="External"/><Relationship Id="rId_hyperlink_11616" Type="http://schemas.openxmlformats.org/officeDocument/2006/relationships/hyperlink" Target="http://&#1101;&#1083;&#1077;&#1082;&#1090;&#1088;&#1086;-&#1084;&#1072;&#1088;&#1082;&#1077;&#1090;.&#1088;&#1092;/product/144674/tochechnyy-svetilnik-11063-90-001-ld-sneha-mr16led-3w-wtmix/" TargetMode="External"/><Relationship Id="rId_hyperlink_11617" Type="http://schemas.openxmlformats.org/officeDocument/2006/relationships/hyperlink" Target="http://&#1101;&#1083;&#1077;&#1082;&#1090;&#1088;&#1086;-&#1084;&#1072;&#1088;&#1082;&#1077;&#1090;.&#1088;&#1092;/product/144675/tochechnyy-svetilnik-14318-90-001-ld-sneha-mr16led-3w-wt/" TargetMode="External"/><Relationship Id="rId_hyperlink_11618" Type="http://schemas.openxmlformats.org/officeDocument/2006/relationships/hyperlink" Target="http://&#1101;&#1083;&#1077;&#1082;&#1090;&#1088;&#1086;-&#1084;&#1072;&#1088;&#1082;&#1077;&#1090;.&#1088;&#1092;/product/144676/tochechnyy-svetilnik-14321-90-001-ld-sneha-mr16led-3w-wtmix/" TargetMode="External"/><Relationship Id="rId_hyperlink_11619" Type="http://schemas.openxmlformats.org/officeDocument/2006/relationships/hyperlink" Target="http://&#1101;&#1083;&#1077;&#1082;&#1090;&#1088;&#1086;-&#1084;&#1072;&#1088;&#1082;&#1077;&#1090;.&#1088;&#1092;/product/144725/tochechnyy-svetilnik-14321-90-001-ld-sneha-mr16led-3w-wtbl/" TargetMode="External"/><Relationship Id="rId_hyperlink_11620" Type="http://schemas.openxmlformats.org/officeDocument/2006/relationships/hyperlink" Target="http://&#1101;&#1083;&#1077;&#1082;&#1090;&#1088;&#1086;-&#1084;&#1072;&#1088;&#1082;&#1077;&#1090;.&#1088;&#1092;/product/223583/tochechnyy-svetilnik-14348-90-001-ld-sneha-mr16led-3w-wt/" TargetMode="External"/><Relationship Id="rId_hyperlink_11621" Type="http://schemas.openxmlformats.org/officeDocument/2006/relationships/hyperlink" Target="http://&#1101;&#1083;&#1077;&#1082;&#1090;&#1088;&#1086;-&#1084;&#1072;&#1088;&#1082;&#1077;&#1090;.&#1088;&#1092;/product/158806/tochechnyy-svetilnik-14368-90-001-ld-sneha-mr16led-3w-wt/" TargetMode="External"/><Relationship Id="rId_hyperlink_11622" Type="http://schemas.openxmlformats.org/officeDocument/2006/relationships/hyperlink" Target="http://&#1101;&#1083;&#1077;&#1082;&#1090;&#1088;&#1086;-&#1084;&#1072;&#1088;&#1082;&#1077;&#1090;.&#1088;&#1092;/product/238829/tochechnyy-svetilnik-16168-90-001gp-sneha-mr16led-3w-wtcl/" TargetMode="External"/><Relationship Id="rId_hyperlink_11623" Type="http://schemas.openxmlformats.org/officeDocument/2006/relationships/hyperlink" Target="http://&#1101;&#1083;&#1077;&#1082;&#1090;&#1088;&#1086;-&#1084;&#1072;&#1088;&#1082;&#1077;&#1090;.&#1088;&#1092;/product/227574/tochechnyy-svetilnik-16169-90-001-gp-sneha-mr16led-3w-wtcl/" TargetMode="External"/><Relationship Id="rId_hyperlink_11624" Type="http://schemas.openxmlformats.org/officeDocument/2006/relationships/hyperlink" Target="http://&#1101;&#1083;&#1077;&#1082;&#1090;&#1088;&#1086;-&#1084;&#1072;&#1088;&#1082;&#1077;&#1090;.&#1088;&#1092;/product/219092/tochechnyy-svetilnik-16302-90-001-lf-sneha-gx53led-3w-wtcl/" TargetMode="External"/><Relationship Id="rId_hyperlink_11625" Type="http://schemas.openxmlformats.org/officeDocument/2006/relationships/hyperlink" Target="http://&#1101;&#1083;&#1077;&#1082;&#1090;&#1088;&#1086;-&#1084;&#1072;&#1088;&#1082;&#1077;&#1090;.&#1088;&#1092;/product/125856/tochechnyy-svetilnik-16312-90-001-lf-sneha-gu53-led-3w-wt/" TargetMode="External"/><Relationship Id="rId_hyperlink_11626" Type="http://schemas.openxmlformats.org/officeDocument/2006/relationships/hyperlink" Target="http://&#1101;&#1083;&#1077;&#1082;&#1090;&#1088;&#1086;-&#1084;&#1072;&#1088;&#1082;&#1077;&#1090;.&#1088;&#1092;/product/233790/tochechnyy-svetilnik-16602-90-001-cn-sneha-mr16led-3w-cl/" TargetMode="External"/><Relationship Id="rId_hyperlink_11627" Type="http://schemas.openxmlformats.org/officeDocument/2006/relationships/hyperlink" Target="http://&#1101;&#1083;&#1077;&#1082;&#1090;&#1088;&#1086;-&#1084;&#1072;&#1088;&#1082;&#1077;&#1090;.&#1088;&#1092;/product/222403/tochechnyy-svetilnik-16744-90-001-cn-sneha-mr-16led-3w-clmix-2sht-v-kor/" TargetMode="External"/><Relationship Id="rId_hyperlink_11628" Type="http://schemas.openxmlformats.org/officeDocument/2006/relationships/hyperlink" Target="http://&#1101;&#1083;&#1077;&#1082;&#1090;&#1088;&#1086;-&#1084;&#1072;&#1088;&#1082;&#1077;&#1090;.&#1088;&#1092;/product/225907/tochechnyy-svetilnik-16746-90-001-cn-sneha-mr16led-3w-cl/" TargetMode="External"/><Relationship Id="rId_hyperlink_11629" Type="http://schemas.openxmlformats.org/officeDocument/2006/relationships/hyperlink" Target="http://&#1101;&#1083;&#1077;&#1082;&#1090;&#1088;&#1086;-&#1084;&#1072;&#1088;&#1082;&#1077;&#1090;.&#1088;&#1092;/product/125866/tochechnyy-svetilnik-22046-90-001-pl-sneha-mr16led-3w-cl/" TargetMode="External"/><Relationship Id="rId_hyperlink_11630" Type="http://schemas.openxmlformats.org/officeDocument/2006/relationships/hyperlink" Target="http://&#1101;&#1083;&#1077;&#1082;&#1090;&#1088;&#1086;-&#1084;&#1072;&#1088;&#1082;&#1077;&#1090;.&#1088;&#1092;/product/221176/tochechnyy-svetilnik-31605-90-001-mn-sneha-mr16led-3w-wh/" TargetMode="External"/><Relationship Id="rId_hyperlink_11631" Type="http://schemas.openxmlformats.org/officeDocument/2006/relationships/hyperlink" Target="http://&#1101;&#1083;&#1077;&#1082;&#1090;&#1088;&#1086;-&#1084;&#1072;&#1088;&#1082;&#1077;&#1090;.&#1088;&#1092;/product/125865/tochechnyy-svetilnik-31641-90-001-mn-sneha-mr16led-3w-wh/" TargetMode="External"/><Relationship Id="rId_hyperlink_11632" Type="http://schemas.openxmlformats.org/officeDocument/2006/relationships/hyperlink" Target="http://&#1101;&#1083;&#1077;&#1082;&#1090;&#1088;&#1086;-&#1084;&#1072;&#1088;&#1082;&#1077;&#1090;.&#1088;&#1092;/product/144723/tochechnyy-svetilnik-42004-90-001-pl-sneha-mr16led-3w-clmix/" TargetMode="External"/><Relationship Id="rId_hyperlink_11633" Type="http://schemas.openxmlformats.org/officeDocument/2006/relationships/hyperlink" Target="http://&#1101;&#1083;&#1077;&#1082;&#1090;&#1088;&#1086;-&#1084;&#1072;&#1088;&#1082;&#1077;&#1090;.&#1088;&#1092;/product/144722/tochechnyy-svetilnik-42004-90-001-pl-sneha-mr16led-3w-clpkmix/" TargetMode="External"/><Relationship Id="rId_hyperlink_11634" Type="http://schemas.openxmlformats.org/officeDocument/2006/relationships/hyperlink" Target="http://&#1101;&#1083;&#1077;&#1082;&#1090;&#1088;&#1086;-&#1084;&#1072;&#1088;&#1082;&#1077;&#1090;.&#1088;&#1092;/product/144724/tochechnyy-svetilnik-42004-90-001-pl-sneha-mr16led-3w-clppmix/" TargetMode="External"/><Relationship Id="rId_hyperlink_11635" Type="http://schemas.openxmlformats.org/officeDocument/2006/relationships/hyperlink" Target="http://&#1101;&#1083;&#1077;&#1082;&#1090;&#1088;&#1086;-&#1084;&#1072;&#1088;&#1082;&#1077;&#1090;.&#1088;&#1092;/product/158817/tochechnyy-svetilnik-42014-90-001-pl-sneha-mr16led-3w-cl/" TargetMode="External"/><Relationship Id="rId_hyperlink_11636" Type="http://schemas.openxmlformats.org/officeDocument/2006/relationships/hyperlink" Target="http://&#1101;&#1083;&#1077;&#1082;&#1090;&#1088;&#1086;-&#1084;&#1072;&#1088;&#1082;&#1077;&#1090;.&#1088;&#1092;/product/125854/tochechnyy-svetilnik-42064-90-001-pl-sneha-mr16led-3w-cl/" TargetMode="External"/><Relationship Id="rId_hyperlink_11637" Type="http://schemas.openxmlformats.org/officeDocument/2006/relationships/hyperlink" Target="http://&#1101;&#1083;&#1077;&#1082;&#1090;&#1088;&#1086;-&#1084;&#1072;&#1088;&#1082;&#1077;&#1090;.&#1088;&#1092;/product/158804/tochechnyy-svetilnik-42202-90-001-pl-sneha-mr16led-3w-grey/" TargetMode="External"/><Relationship Id="rId_hyperlink_11638" Type="http://schemas.openxmlformats.org/officeDocument/2006/relationships/hyperlink" Target="http://&#1101;&#1083;&#1077;&#1082;&#1090;&#1088;&#1086;-&#1084;&#1072;&#1088;&#1082;&#1077;&#1090;.&#1088;&#1092;/product/220157/tochechnyy-svetilnik-42203-90-001-pl-sneha-mr16led-3w-cl/" TargetMode="External"/><Relationship Id="rId_hyperlink_11639" Type="http://schemas.openxmlformats.org/officeDocument/2006/relationships/hyperlink" Target="http://&#1101;&#1083;&#1077;&#1082;&#1090;&#1088;&#1086;-&#1084;&#1072;&#1088;&#1082;&#1077;&#1090;.&#1088;&#1092;/product/144677/tochechnyy-svetilnik-42203-90-001-pl-sneha-mr16led-3w-gr/" TargetMode="External"/><Relationship Id="rId_hyperlink_11640" Type="http://schemas.openxmlformats.org/officeDocument/2006/relationships/hyperlink" Target="http://&#1101;&#1083;&#1077;&#1082;&#1090;&#1088;&#1086;-&#1084;&#1072;&#1088;&#1082;&#1077;&#1090;.&#1088;&#1092;/product/226684/tochechnyy-svetilnik-42204-90-001-pl-sneha-mr16led-3w-cl/" TargetMode="External"/><Relationship Id="rId_hyperlink_11641" Type="http://schemas.openxmlformats.org/officeDocument/2006/relationships/hyperlink" Target="http://&#1101;&#1083;&#1077;&#1082;&#1090;&#1088;&#1086;-&#1084;&#1072;&#1088;&#1082;&#1077;&#1090;.&#1088;&#1092;/product/161051/tochechnyy-svetilnik-42226-90-001-pl-sneha-mr16led-3w-cl/" TargetMode="External"/><Relationship Id="rId_hyperlink_11642" Type="http://schemas.openxmlformats.org/officeDocument/2006/relationships/hyperlink" Target="http://&#1101;&#1083;&#1077;&#1082;&#1090;&#1088;&#1086;-&#1084;&#1072;&#1088;&#1082;&#1077;&#1090;.&#1088;&#1092;/product/144744/tochechnyy-svetilnik-42226-90-001-pl-sneha-mr16led-3w-cllbl/" TargetMode="External"/><Relationship Id="rId_hyperlink_11643" Type="http://schemas.openxmlformats.org/officeDocument/2006/relationships/hyperlink" Target="http://&#1101;&#1083;&#1077;&#1082;&#1090;&#1088;&#1086;-&#1084;&#1072;&#1088;&#1082;&#1077;&#1090;.&#1088;&#1092;/product/161044/tochechnyy-svetilnik-42236-90-001-pl-sneha-mr16led-3w-cl/" TargetMode="External"/><Relationship Id="rId_hyperlink_11644" Type="http://schemas.openxmlformats.org/officeDocument/2006/relationships/hyperlink" Target="http://&#1101;&#1083;&#1077;&#1082;&#1090;&#1088;&#1086;-&#1084;&#1072;&#1088;&#1082;&#1077;&#1090;.&#1088;&#1092;/product/144745/tochechnyy-svetilnik-42236-90-001-pl-sneha-mr16led-3w-clpk/" TargetMode="External"/><Relationship Id="rId_hyperlink_11645" Type="http://schemas.openxmlformats.org/officeDocument/2006/relationships/hyperlink" Target="http://&#1101;&#1083;&#1077;&#1082;&#1090;&#1088;&#1086;-&#1084;&#1072;&#1088;&#1082;&#1077;&#1090;.&#1088;&#1092;/product/226686/tochechnyy-svetilnik-42237-90-001-pl-sneha-mr16led-3w-cl/" TargetMode="External"/><Relationship Id="rId_hyperlink_11646" Type="http://schemas.openxmlformats.org/officeDocument/2006/relationships/hyperlink" Target="http://&#1101;&#1083;&#1077;&#1082;&#1090;&#1088;&#1086;-&#1084;&#1072;&#1088;&#1082;&#1077;&#1090;.&#1088;&#1092;/product/144682/tochechnyy-svetilnik-42243-90-001-pl-sneha-mr16led-3w-clmix/" TargetMode="External"/><Relationship Id="rId_hyperlink_11647" Type="http://schemas.openxmlformats.org/officeDocument/2006/relationships/hyperlink" Target="http://&#1101;&#1083;&#1077;&#1082;&#1090;&#1088;&#1086;-&#1084;&#1072;&#1088;&#1082;&#1077;&#1090;.&#1088;&#1092;/product/144726/tochechnyy-svetilnik-42246-90-001-pl-sneha-mr16led-3w-cl/" TargetMode="External"/><Relationship Id="rId_hyperlink_11648" Type="http://schemas.openxmlformats.org/officeDocument/2006/relationships/hyperlink" Target="http://&#1101;&#1083;&#1077;&#1082;&#1090;&#1088;&#1086;-&#1084;&#1072;&#1088;&#1082;&#1077;&#1090;.&#1088;&#1092;/product/144730/tochechnyy-svetilnik-42249-90-001-pl-sneha-mr16led-3w-cl-2sht-v-kor/" TargetMode="External"/><Relationship Id="rId_hyperlink_11649" Type="http://schemas.openxmlformats.org/officeDocument/2006/relationships/hyperlink" Target="http://&#1101;&#1083;&#1077;&#1082;&#1090;&#1088;&#1086;-&#1084;&#1072;&#1088;&#1082;&#1077;&#1090;.&#1088;&#1092;/product/144731/tochechnyy-svetilnik-42249-90-001-pl-sneha-mr16led-3w-clbl/" TargetMode="External"/><Relationship Id="rId_hyperlink_11650" Type="http://schemas.openxmlformats.org/officeDocument/2006/relationships/hyperlink" Target="http://&#1101;&#1083;&#1077;&#1082;&#1090;&#1088;&#1086;-&#1084;&#1072;&#1088;&#1082;&#1077;&#1090;.&#1088;&#1092;/product/220931/tochechnyy-svetilnik-42288-90-001-pl-sneha-mr16led-3w-ch/" TargetMode="External"/><Relationship Id="rId_hyperlink_11651" Type="http://schemas.openxmlformats.org/officeDocument/2006/relationships/hyperlink" Target="http://&#1101;&#1083;&#1077;&#1082;&#1090;&#1088;&#1086;-&#1084;&#1072;&#1088;&#1082;&#1077;&#1090;.&#1088;&#1092;/product/226683/tochechnyy-svetilnik-51607-90-001mn-sneha-mr16led-3w-wh/" TargetMode="External"/><Relationship Id="rId_hyperlink_11652" Type="http://schemas.openxmlformats.org/officeDocument/2006/relationships/hyperlink" Target="http://&#1101;&#1083;&#1077;&#1082;&#1090;&#1088;&#1086;-&#1084;&#1072;&#1088;&#1082;&#1077;&#1090;.&#1088;&#1092;/product/222404/tochechnyy-svetilnik-51608-90-001-mn-sneha-mr16led-3w-wh/" TargetMode="External"/><Relationship Id="rId_hyperlink_11653" Type="http://schemas.openxmlformats.org/officeDocument/2006/relationships/hyperlink" Target="http://&#1101;&#1083;&#1077;&#1082;&#1090;&#1088;&#1086;-&#1084;&#1072;&#1088;&#1082;&#1077;&#1090;.&#1088;&#1092;/product/161053/tochechnyy-svetilnik-51617-9001mn-sneha-mr16led-3w-wh/" TargetMode="External"/><Relationship Id="rId_hyperlink_11654" Type="http://schemas.openxmlformats.org/officeDocument/2006/relationships/hyperlink" Target="http://&#1101;&#1083;&#1077;&#1082;&#1090;&#1088;&#1086;-&#1084;&#1072;&#1088;&#1082;&#1077;&#1090;.&#1088;&#1092;/product/222923/tochechnyy-svetilnik-51618-9001mn-sneha-mr16led-3w-wh/" TargetMode="External"/><Relationship Id="rId_hyperlink_11655" Type="http://schemas.openxmlformats.org/officeDocument/2006/relationships/hyperlink" Target="http://&#1101;&#1083;&#1077;&#1082;&#1090;&#1088;&#1086;-&#1084;&#1072;&#1088;&#1082;&#1077;&#1090;.&#1088;&#1092;/product/161042/tochechnyy-svetilnik-51619-9001mn-sneha-mr16led-3w-cfl/" TargetMode="External"/><Relationship Id="rId_hyperlink_11656" Type="http://schemas.openxmlformats.org/officeDocument/2006/relationships/hyperlink" Target="http://&#1101;&#1083;&#1077;&#1082;&#1090;&#1088;&#1086;-&#1084;&#1072;&#1088;&#1082;&#1077;&#1090;.&#1088;&#1092;/product/161043/tochechnyy-svetilnik-51711-9001mn-sneha-mr16led-3w-wh/" TargetMode="External"/><Relationship Id="rId_hyperlink_11657" Type="http://schemas.openxmlformats.org/officeDocument/2006/relationships/hyperlink" Target="http://&#1101;&#1083;&#1077;&#1082;&#1090;&#1088;&#1086;-&#1084;&#1072;&#1088;&#1082;&#1077;&#1090;.&#1088;&#1092;/product/148836/tochechnyy-svetilnik-53201-90-001-lf-sneha-gx53led-4w-gy/" TargetMode="External"/><Relationship Id="rId_hyperlink_11658" Type="http://schemas.openxmlformats.org/officeDocument/2006/relationships/hyperlink" Target="http://&#1101;&#1083;&#1077;&#1082;&#1090;&#1088;&#1086;-&#1084;&#1072;&#1088;&#1082;&#1077;&#1090;.&#1088;&#1092;/product/161093/tochechnyy-svetilnik-53620-9001ml-sneha-gx53led-3w-clbl/" TargetMode="External"/><Relationship Id="rId_hyperlink_11659" Type="http://schemas.openxmlformats.org/officeDocument/2006/relationships/hyperlink" Target="http://&#1101;&#1083;&#1077;&#1082;&#1090;&#1088;&#1086;-&#1084;&#1072;&#1088;&#1082;&#1077;&#1090;.&#1088;&#1092;/product/161091/tochechnyy-svetilnik-53623-9001ml-sneha-gx53led-3w-bl/" TargetMode="External"/><Relationship Id="rId_hyperlink_11660" Type="http://schemas.openxmlformats.org/officeDocument/2006/relationships/hyperlink" Target="http://&#1101;&#1083;&#1077;&#1082;&#1090;&#1088;&#1086;-&#1084;&#1072;&#1088;&#1082;&#1077;&#1090;.&#1088;&#1092;/product/161052/tochechnyy-svetilnik-53825-9001ml-sneha-gx53led-3w-clmix/" TargetMode="External"/><Relationship Id="rId_hyperlink_11661" Type="http://schemas.openxmlformats.org/officeDocument/2006/relationships/hyperlink" Target="http://&#1101;&#1083;&#1077;&#1082;&#1090;&#1088;&#1086;-&#1084;&#1072;&#1088;&#1082;&#1077;&#1090;.&#1088;&#1092;/product/217678/tochechnyy-svetilnik-59503-9001mn-sneha-mr16led-3w-clcr/" TargetMode="External"/><Relationship Id="rId_hyperlink_11662" Type="http://schemas.openxmlformats.org/officeDocument/2006/relationships/hyperlink" Target="http://&#1101;&#1083;&#1077;&#1082;&#1090;&#1088;&#1086;-&#1084;&#1072;&#1088;&#1082;&#1077;&#1090;.&#1088;&#1092;/product/217677/tochechnyy-svetilnik-71093-90-001d-sneha-mr16led-3w-bk/" TargetMode="External"/><Relationship Id="rId_hyperlink_11663" Type="http://schemas.openxmlformats.org/officeDocument/2006/relationships/hyperlink" Target="http://&#1101;&#1083;&#1077;&#1082;&#1090;&#1088;&#1086;-&#1084;&#1072;&#1088;&#1082;&#1077;&#1090;.&#1088;&#1092;/product/217676/tochechnyy-svetilnik-71093-90-001d-sneha-mr16led-3w-wt/" TargetMode="External"/><Relationship Id="rId_hyperlink_11664" Type="http://schemas.openxmlformats.org/officeDocument/2006/relationships/hyperlink" Target="http://&#1101;&#1083;&#1077;&#1082;&#1090;&#1088;&#1086;-&#1084;&#1072;&#1088;&#1082;&#1077;&#1090;.&#1088;&#1092;/product/144055/tochechnyy-svetilnik-komtex-apus-51-4-36-gu53-hromsteklo-otverstie-65mm/" TargetMode="External"/><Relationship Id="rId_hyperlink_11665" Type="http://schemas.openxmlformats.org/officeDocument/2006/relationships/hyperlink" Target="http://&#1101;&#1083;&#1077;&#1082;&#1090;&#1088;&#1086;-&#1084;&#1072;&#1088;&#1082;&#1077;&#1090;.&#1088;&#1092;/product/127230/tochechnyy-svetilnik-komtex-led-12vt-100lm-4000k-ip20-vstraivaemyy-s-opalovym-rasseivatelem-dvo-04-12-01-13570/" TargetMode="External"/><Relationship Id="rId_hyperlink_11666" Type="http://schemas.openxmlformats.org/officeDocument/2006/relationships/hyperlink" Target="http://&#1101;&#1083;&#1077;&#1082;&#1090;&#1088;&#1086;-&#1084;&#1072;&#1088;&#1082;&#1077;&#1090;.&#1088;&#1092;/product/129954/tochechnyy-svetilnik-komtex-tefia-51-2-05-shtampovannyy-s-kristallami-hrom-mr16-diam82mm-vyreznoe-otverstie-56mm/" TargetMode="External"/><Relationship Id="rId_hyperlink_11667" Type="http://schemas.openxmlformats.org/officeDocument/2006/relationships/hyperlink" Target="http://&#1101;&#1083;&#1077;&#1082;&#1090;&#1088;&#1086;-&#1084;&#1072;&#1088;&#1082;&#1077;&#1090;.&#1088;&#1092;/product/161046/tochechnyy-svetilnik-sneha-g9-07913n-gd/" TargetMode="External"/><Relationship Id="rId_hyperlink_11668" Type="http://schemas.openxmlformats.org/officeDocument/2006/relationships/hyperlink" Target="http://&#1101;&#1083;&#1077;&#1082;&#1090;&#1088;&#1086;-&#1084;&#1072;&#1088;&#1082;&#1077;&#1090;.&#1088;&#1092;/product/150325/tochechnyy-svetilnik-sneha-g9-1311ct-zolotodekor-podveskami-125508585-220v-40w/" TargetMode="External"/><Relationship Id="rId_hyperlink_11669" Type="http://schemas.openxmlformats.org/officeDocument/2006/relationships/hyperlink" Target="http://&#1101;&#1083;&#1077;&#1082;&#1090;&#1088;&#1086;-&#1084;&#1072;&#1088;&#1082;&#1077;&#1090;.&#1088;&#1092;/product/150327/tochechnyy-svetilnik-sneha-g9-1311ct-hromdekor-golubymi-podveskami-125508585-220v-40w/" TargetMode="External"/><Relationship Id="rId_hyperlink_11670" Type="http://schemas.openxmlformats.org/officeDocument/2006/relationships/hyperlink" Target="http://&#1101;&#1083;&#1077;&#1082;&#1090;&#1088;&#1086;-&#1084;&#1072;&#1088;&#1082;&#1077;&#1090;.&#1088;&#1092;/product/150326/tochechnyy-svetilnik-sneha-g9-1311ct-hromdekor-podveskami-125508585-220v-40w/" TargetMode="External"/><Relationship Id="rId_hyperlink_11671" Type="http://schemas.openxmlformats.org/officeDocument/2006/relationships/hyperlink" Target="http://&#1101;&#1083;&#1077;&#1082;&#1090;&#1088;&#1086;-&#1084;&#1072;&#1088;&#1082;&#1077;&#1090;.&#1088;&#1092;/product/128896/tochechnyy-svetilnik-sneha-mr16-2602d-zoloto-so-strazami-20907012220v35w/" TargetMode="External"/><Relationship Id="rId_hyperlink_11672" Type="http://schemas.openxmlformats.org/officeDocument/2006/relationships/hyperlink" Target="http://&#1101;&#1083;&#1077;&#1082;&#1090;&#1088;&#1086;-&#1084;&#1072;&#1088;&#1082;&#1077;&#1090;.&#1088;&#1092;/product/128897/tochechnyy-svetilnik-sneha-mr16-2602d-hrom-so-strazami-20907012220v35w/" TargetMode="External"/><Relationship Id="rId_hyperlink_11673" Type="http://schemas.openxmlformats.org/officeDocument/2006/relationships/hyperlink" Target="http://&#1101;&#1083;&#1077;&#1082;&#1090;&#1088;&#1086;-&#1084;&#1072;&#1088;&#1082;&#1077;&#1090;.&#1088;&#1092;/product/236710/tochechnyy-svetilnik-sneha-01021-90-001ak-mr16-sggd/" TargetMode="External"/><Relationship Id="rId_hyperlink_11674" Type="http://schemas.openxmlformats.org/officeDocument/2006/relationships/hyperlink" Target="http://&#1101;&#1083;&#1077;&#1082;&#1090;&#1088;&#1086;-&#1084;&#1072;&#1088;&#1082;&#1077;&#1090;.&#1088;&#1092;/product/236711/tochechnyy-svetilnik-sneha-01025-90-001ak-mr16-sgcr/" TargetMode="External"/><Relationship Id="rId_hyperlink_11675" Type="http://schemas.openxmlformats.org/officeDocument/2006/relationships/hyperlink" Target="http://&#1101;&#1083;&#1077;&#1082;&#1090;&#1088;&#1086;-&#1084;&#1072;&#1088;&#1082;&#1077;&#1090;.&#1088;&#1092;/product/220158/tochechnyy-svetilnik-sneha-01712-90-001ct-mr16-abcl-bronzaprozrachnyyprozrachnyy-5510055220v50w/" TargetMode="External"/><Relationship Id="rId_hyperlink_11676" Type="http://schemas.openxmlformats.org/officeDocument/2006/relationships/hyperlink" Target="http://&#1101;&#1083;&#1077;&#1082;&#1090;&#1088;&#1086;-&#1084;&#1072;&#1088;&#1082;&#1077;&#1090;.&#1088;&#1092;/product/125860/tochechnyy-svetilnik-sneha-01712-90-001ct-mr16-crclgpp-hromfioletprozrachnyy-5510055220v35w/" TargetMode="External"/><Relationship Id="rId_hyperlink_11677" Type="http://schemas.openxmlformats.org/officeDocument/2006/relationships/hyperlink" Target="http://&#1101;&#1083;&#1077;&#1082;&#1090;&#1088;&#1086;-&#1084;&#1072;&#1088;&#1082;&#1077;&#1090;.&#1088;&#1092;/product/125862/tochechnyy-svetilnik-sneha-01712-90-001ct-mr16-crclpk-hromrozovyyprozrachnyy-5510055-220v35w/" TargetMode="External"/><Relationship Id="rId_hyperlink_11678" Type="http://schemas.openxmlformats.org/officeDocument/2006/relationships/hyperlink" Target="http://&#1101;&#1083;&#1077;&#1082;&#1090;&#1088;&#1086;-&#1084;&#1072;&#1088;&#1082;&#1077;&#1090;.&#1088;&#1092;/product/147833/tochechnyy-svetilnik-sneha-01712-90-001mn-mr16-gdcl-zolotoprozrachnyy-5510055-220v35w/" TargetMode="External"/><Relationship Id="rId_hyperlink_11679" Type="http://schemas.openxmlformats.org/officeDocument/2006/relationships/hyperlink" Target="http://&#1101;&#1083;&#1077;&#1082;&#1090;&#1088;&#1086;-&#1084;&#1072;&#1088;&#1082;&#1077;&#1090;.&#1088;&#1092;/product/170007/tochechnyy-svetilnik-sneha-03019-90-001ak-cr-mr11-serebro/" TargetMode="External"/><Relationship Id="rId_hyperlink_11680" Type="http://schemas.openxmlformats.org/officeDocument/2006/relationships/hyperlink" Target="http://&#1101;&#1083;&#1077;&#1082;&#1090;&#1088;&#1086;-&#1084;&#1072;&#1088;&#1082;&#1077;&#1090;.&#1088;&#1092;/product/170021/tochechnyy-svetilnik-sneha-03019-90-001ak-sggd-mr11-zoloto/" TargetMode="External"/><Relationship Id="rId_hyperlink_11681" Type="http://schemas.openxmlformats.org/officeDocument/2006/relationships/hyperlink" Target="http://&#1101;&#1083;&#1077;&#1082;&#1090;&#1088;&#1086;-&#1084;&#1072;&#1088;&#1082;&#1077;&#1090;.&#1088;&#1092;/product/229671/tochechnyy-svetilnik-sneha-03053-90-001ak-sn-mr16/" TargetMode="External"/><Relationship Id="rId_hyperlink_11682" Type="http://schemas.openxmlformats.org/officeDocument/2006/relationships/hyperlink" Target="http://&#1101;&#1083;&#1077;&#1082;&#1090;&#1088;&#1086;-&#1084;&#1072;&#1088;&#1082;&#1077;&#1090;.&#1088;&#1092;/product/170020/tochechnyy-svetilnik-sneha-03069-90-001ak-ab-mr16-latun/" TargetMode="External"/><Relationship Id="rId_hyperlink_11683" Type="http://schemas.openxmlformats.org/officeDocument/2006/relationships/hyperlink" Target="http://&#1101;&#1083;&#1077;&#1082;&#1090;&#1088;&#1086;-&#1084;&#1072;&#1088;&#1082;&#1077;&#1090;.&#1088;&#1092;/product/170006/tochechnyy-svetilnik-sneha-03071-90-001ak-cr-mr16/" TargetMode="External"/><Relationship Id="rId_hyperlink_11684" Type="http://schemas.openxmlformats.org/officeDocument/2006/relationships/hyperlink" Target="http://&#1101;&#1083;&#1077;&#1082;&#1090;&#1088;&#1086;-&#1084;&#1072;&#1088;&#1082;&#1077;&#1090;.&#1088;&#1092;/product/229674/tochechnyy-svetilnik-sneha-03071-90-001ak-gd-mr16/" TargetMode="External"/><Relationship Id="rId_hyperlink_11685" Type="http://schemas.openxmlformats.org/officeDocument/2006/relationships/hyperlink" Target="http://&#1101;&#1083;&#1077;&#1082;&#1090;&#1088;&#1086;-&#1084;&#1072;&#1088;&#1082;&#1077;&#1090;.&#1088;&#1092;/product/170005/tochechnyy-svetilnik-sneha-03071-90-001ak-sn-mr16/" TargetMode="External"/><Relationship Id="rId_hyperlink_11686" Type="http://schemas.openxmlformats.org/officeDocument/2006/relationships/hyperlink" Target="http://&#1101;&#1083;&#1077;&#1082;&#1090;&#1088;&#1086;-&#1084;&#1072;&#1088;&#1082;&#1077;&#1090;.&#1088;&#1092;/product/231750/tochechnyy-svetilnik-sneha-03073-90-001ak-mr16-cr/" TargetMode="External"/><Relationship Id="rId_hyperlink_11687" Type="http://schemas.openxmlformats.org/officeDocument/2006/relationships/hyperlink" Target="http://&#1101;&#1083;&#1077;&#1082;&#1090;&#1088;&#1086;-&#1084;&#1072;&#1088;&#1082;&#1077;&#1090;.&#1088;&#1092;/product/225904/tochechnyy-svetilnik-sneha-04801-90-001-mr16-bk/" TargetMode="External"/><Relationship Id="rId_hyperlink_11688" Type="http://schemas.openxmlformats.org/officeDocument/2006/relationships/hyperlink" Target="http://&#1101;&#1083;&#1077;&#1082;&#1090;&#1088;&#1086;-&#1084;&#1072;&#1088;&#1082;&#1077;&#1090;.&#1088;&#1092;/product/225905/tochechnyy-svetilnik-sneha-04801-90-001-mr16-wt/" TargetMode="External"/><Relationship Id="rId_hyperlink_11689" Type="http://schemas.openxmlformats.org/officeDocument/2006/relationships/hyperlink" Target="http://&#1101;&#1083;&#1077;&#1082;&#1090;&#1088;&#1086;-&#1084;&#1072;&#1088;&#1082;&#1077;&#1090;.&#1088;&#1092;/product/161050/tochechnyy-svetilnik-sneha-05002-90-001ak-sn-mr16/" TargetMode="External"/><Relationship Id="rId_hyperlink_11690" Type="http://schemas.openxmlformats.org/officeDocument/2006/relationships/hyperlink" Target="http://&#1101;&#1083;&#1077;&#1082;&#1090;&#1088;&#1086;-&#1084;&#1072;&#1088;&#1082;&#1077;&#1090;.&#1088;&#1092;/product/219370/tochechnyy-svetilnik-sneha-05024-90-001-yes-sv-mr16/" TargetMode="External"/><Relationship Id="rId_hyperlink_11691" Type="http://schemas.openxmlformats.org/officeDocument/2006/relationships/hyperlink" Target="http://&#1101;&#1083;&#1077;&#1082;&#1090;&#1088;&#1086;-&#1084;&#1072;&#1088;&#1082;&#1077;&#1090;.&#1088;&#1092;/product/170024/tochechnyy-svetilnik-sneha-05053-90-001ak-sg-mr16-zoloto-522225220v40w/" TargetMode="External"/><Relationship Id="rId_hyperlink_11692" Type="http://schemas.openxmlformats.org/officeDocument/2006/relationships/hyperlink" Target="http://&#1101;&#1083;&#1077;&#1082;&#1090;&#1088;&#1086;-&#1084;&#1072;&#1088;&#1082;&#1077;&#1090;.&#1088;&#1092;/product/170019/tochechnyy-svetilnik-sneha-05082-90-001yes-lblsv-mr16-serebrogoluboy-622620-200v-40w/" TargetMode="External"/><Relationship Id="rId_hyperlink_11693" Type="http://schemas.openxmlformats.org/officeDocument/2006/relationships/hyperlink" Target="http://&#1101;&#1083;&#1077;&#1082;&#1090;&#1088;&#1086;-&#1084;&#1072;&#1088;&#1082;&#1077;&#1090;.&#1088;&#1092;/product/144721/tochechnyy-svetilnik-sneha-05190-90-001-ab-sngd-mr16/" TargetMode="External"/><Relationship Id="rId_hyperlink_11694" Type="http://schemas.openxmlformats.org/officeDocument/2006/relationships/hyperlink" Target="http://&#1101;&#1083;&#1077;&#1082;&#1090;&#1088;&#1086;-&#1084;&#1072;&#1088;&#1082;&#1077;&#1090;.&#1088;&#1092;/product/144742/tochechnyy-svetilnik-sneha-05190-90-001ak-cr-mr16/" TargetMode="External"/><Relationship Id="rId_hyperlink_11695" Type="http://schemas.openxmlformats.org/officeDocument/2006/relationships/hyperlink" Target="http://&#1101;&#1083;&#1077;&#1082;&#1090;&#1088;&#1086;-&#1084;&#1072;&#1088;&#1082;&#1077;&#1090;.&#1088;&#1092;/product/227575/tochechnyy-svetilnik-sneha-14006-90-001ld-mr16-bk/" TargetMode="External"/><Relationship Id="rId_hyperlink_11696" Type="http://schemas.openxmlformats.org/officeDocument/2006/relationships/hyperlink" Target="http://&#1101;&#1083;&#1077;&#1082;&#1090;&#1088;&#1086;-&#1084;&#1072;&#1088;&#1082;&#1077;&#1090;.&#1088;&#1092;/product/220191/tochechnyy-svetilnik-sneha-50009-90-001ak-ch-mr16-hrom/" TargetMode="External"/><Relationship Id="rId_hyperlink_11697" Type="http://schemas.openxmlformats.org/officeDocument/2006/relationships/hyperlink" Target="http://&#1101;&#1083;&#1077;&#1082;&#1090;&#1088;&#1086;-&#1084;&#1072;&#1088;&#1082;&#1077;&#1090;.&#1088;&#1092;/product/224154/tochechnyy-svetilnik-sneha-71044-90-001d-gdsl-mr16/" TargetMode="External"/><Relationship Id="rId_hyperlink_11698" Type="http://schemas.openxmlformats.org/officeDocument/2006/relationships/hyperlink" Target="http://&#1101;&#1083;&#1077;&#1082;&#1090;&#1088;&#1086;-&#1084;&#1072;&#1088;&#1082;&#1077;&#1090;.&#1088;&#1092;/product/231757/tochechnyy-svetilnik-sneha-71044-90-001d-ppsl-mr16/" TargetMode="External"/><Relationship Id="rId_hyperlink_11699" Type="http://schemas.openxmlformats.org/officeDocument/2006/relationships/hyperlink" Target="http://&#1101;&#1083;&#1077;&#1082;&#1090;&#1088;&#1086;-&#1084;&#1072;&#1088;&#1082;&#1077;&#1090;.&#1088;&#1092;/product/229672/tochechnyy-svetilnik-sneha-71048-90-001ak-bk-mr16-chernyy/" TargetMode="External"/><Relationship Id="rId_hyperlink_11700" Type="http://schemas.openxmlformats.org/officeDocument/2006/relationships/hyperlink" Target="http://&#1101;&#1083;&#1077;&#1082;&#1090;&#1088;&#1086;-&#1084;&#1072;&#1088;&#1082;&#1077;&#1090;.&#1088;&#1092;/product/148814/tochechnyy-svetilnik-sneha-g9-07663n-gdcl/" TargetMode="External"/><Relationship Id="rId_hyperlink_11701" Type="http://schemas.openxmlformats.org/officeDocument/2006/relationships/hyperlink" Target="http://&#1101;&#1083;&#1077;&#1082;&#1090;&#1088;&#1086;-&#1084;&#1072;&#1088;&#1082;&#1077;&#1090;.&#1088;&#1092;/product/147840/tochechnyy-svetilnik-sneha-g9-07669-90-001h-zoloto-101088cm220v40w/" TargetMode="External"/><Relationship Id="rId_hyperlink_11702" Type="http://schemas.openxmlformats.org/officeDocument/2006/relationships/hyperlink" Target="http://&#1101;&#1083;&#1077;&#1082;&#1090;&#1088;&#1086;-&#1084;&#1072;&#1088;&#1082;&#1077;&#1090;.&#1088;&#1092;/product/144673/tochechnyy-svetilnik-sneha-g9-07669-90-001h-hrom-101088cm220v40w/" TargetMode="External"/><Relationship Id="rId_hyperlink_11703" Type="http://schemas.openxmlformats.org/officeDocument/2006/relationships/hyperlink" Target="http://&#1101;&#1083;&#1077;&#1082;&#1090;&#1088;&#1086;-&#1084;&#1072;&#1088;&#1082;&#1077;&#1090;.&#1088;&#1092;/product/148812/tochechnyy-svetilnik-sneha-g9-07911-90-001h-cd-zoloto/" TargetMode="External"/><Relationship Id="rId_hyperlink_11704" Type="http://schemas.openxmlformats.org/officeDocument/2006/relationships/hyperlink" Target="http://&#1101;&#1083;&#1077;&#1082;&#1090;&#1088;&#1086;-&#1084;&#1072;&#1088;&#1082;&#1077;&#1090;.&#1088;&#1092;/product/184351/tochechnyy-svetilnik-sneha-g9-07911-90-001h-cr-hrom/" TargetMode="External"/><Relationship Id="rId_hyperlink_11705" Type="http://schemas.openxmlformats.org/officeDocument/2006/relationships/hyperlink" Target="http://&#1101;&#1083;&#1077;&#1082;&#1090;&#1088;&#1086;-&#1084;&#1072;&#1088;&#1082;&#1077;&#1090;.&#1088;&#1092;/product/170009/tochechnyy-svetilnik-sneha-g9-07937-90-001h-cr-hrom-509055mm220v40w/" TargetMode="External"/><Relationship Id="rId_hyperlink_11706" Type="http://schemas.openxmlformats.org/officeDocument/2006/relationships/hyperlink" Target="http://&#1101;&#1083;&#1077;&#1082;&#1090;&#1088;&#1086;-&#1084;&#1072;&#1088;&#1082;&#1077;&#1090;.&#1088;&#1092;/product/125867/tochechnyy-svetilnik-sneha-g9-07937-90-001h-gd-zoloto-509055mm220v40w/" TargetMode="External"/><Relationship Id="rId_hyperlink_11707" Type="http://schemas.openxmlformats.org/officeDocument/2006/relationships/hyperlink" Target="http://&#1101;&#1083;&#1077;&#1082;&#1090;&#1088;&#1086;-&#1084;&#1072;&#1088;&#1082;&#1077;&#1090;.&#1088;&#1092;/product/184362/tochechnyy-svetilnik-sneha-g9-07943n-gd/" TargetMode="External"/><Relationship Id="rId_hyperlink_11708" Type="http://schemas.openxmlformats.org/officeDocument/2006/relationships/hyperlink" Target="http://&#1101;&#1083;&#1077;&#1082;&#1090;&#1088;&#1086;-&#1084;&#1072;&#1088;&#1082;&#1077;&#1090;.&#1088;&#1092;/product/147832/tochechnyy-svetilnik-sneha-g9-08006s-t-g9-hrom-558050mm220v60w/" TargetMode="External"/><Relationship Id="rId_hyperlink_11709" Type="http://schemas.openxmlformats.org/officeDocument/2006/relationships/hyperlink" Target="http://&#1101;&#1083;&#1077;&#1082;&#1090;&#1088;&#1086;-&#1084;&#1072;&#1088;&#1082;&#1077;&#1090;.&#1088;&#1092;/product/125859/tochechnyy-svetilnik-sneha-g9-08101-90-001h-cr/" TargetMode="External"/><Relationship Id="rId_hyperlink_11710" Type="http://schemas.openxmlformats.org/officeDocument/2006/relationships/hyperlink" Target="http://&#1101;&#1083;&#1077;&#1082;&#1090;&#1088;&#1086;-&#1084;&#1072;&#1088;&#1082;&#1077;&#1090;.&#1088;&#1092;/product/125858/tochechnyy-svetilnik-sneha-g9-08101-90-001h-gd/" TargetMode="External"/><Relationship Id="rId_hyperlink_11711" Type="http://schemas.openxmlformats.org/officeDocument/2006/relationships/hyperlink" Target="http://&#1101;&#1083;&#1077;&#1082;&#1090;&#1088;&#1086;-&#1084;&#1072;&#1088;&#1082;&#1077;&#1090;.&#1088;&#1092;/product/147839/tochechnyy-svetilnik-sneha-g9-09001-90-001t-hrom-101093sm220v40w/" TargetMode="External"/><Relationship Id="rId_hyperlink_11712" Type="http://schemas.openxmlformats.org/officeDocument/2006/relationships/hyperlink" Target="http://&#1101;&#1083;&#1077;&#1082;&#1090;&#1088;&#1086;-&#1084;&#1072;&#1088;&#1082;&#1077;&#1090;.&#1088;&#1092;/product/184356/tochechnyy-svetilnik-sneha-g9-2020b-crtea/" TargetMode="External"/><Relationship Id="rId_hyperlink_11713" Type="http://schemas.openxmlformats.org/officeDocument/2006/relationships/hyperlink" Target="http://&#1101;&#1083;&#1077;&#1082;&#1090;&#1088;&#1086;-&#1084;&#1072;&#1088;&#1082;&#1077;&#1090;.&#1088;&#1092;/product/184355/tochechnyy-svetilnik-sneha-g9-2255ct-s-gdcl-zoloto/" TargetMode="External"/><Relationship Id="rId_hyperlink_11714" Type="http://schemas.openxmlformats.org/officeDocument/2006/relationships/hyperlink" Target="http://&#1101;&#1083;&#1077;&#1082;&#1090;&#1088;&#1086;-&#1084;&#1072;&#1088;&#1082;&#1077;&#1090;.&#1088;&#1092;/product/150324/tochechnyy-svetilnik-sneha-g9-231b-zoloto-608055mm220v20-60w/" TargetMode="External"/><Relationship Id="rId_hyperlink_11715" Type="http://schemas.openxmlformats.org/officeDocument/2006/relationships/hyperlink" Target="http://&#1101;&#1083;&#1077;&#1082;&#1090;&#1088;&#1086;-&#1084;&#1072;&#1088;&#1082;&#1077;&#1090;.&#1088;&#1092;/product/150335/tochechnyy-svetilnik-sneha-g9-6035f-s-zoloto-557550mm220v40w/" TargetMode="External"/><Relationship Id="rId_hyperlink_11716" Type="http://schemas.openxmlformats.org/officeDocument/2006/relationships/hyperlink" Target="http://&#1101;&#1083;&#1077;&#1082;&#1090;&#1088;&#1086;-&#1084;&#1072;&#1088;&#1082;&#1077;&#1090;.&#1088;&#1092;/product/150328/tochechnyy-svetilnik-sneha-g9-6035f-s-hrom-557550mm220v40w/" TargetMode="External"/><Relationship Id="rId_hyperlink_11717" Type="http://schemas.openxmlformats.org/officeDocument/2006/relationships/hyperlink" Target="http://&#1101;&#1083;&#1077;&#1082;&#1090;&#1088;&#1086;-&#1084;&#1072;&#1088;&#1082;&#1077;&#1090;.&#1088;&#1092;/product/150331/tochechnyy-svetilnik-sneha-g9-7039h-hrom-509055mm220v40w/" TargetMode="External"/><Relationship Id="rId_hyperlink_11718" Type="http://schemas.openxmlformats.org/officeDocument/2006/relationships/hyperlink" Target="http://&#1101;&#1083;&#1077;&#1082;&#1090;&#1088;&#1086;-&#1084;&#1072;&#1088;&#1082;&#1077;&#1090;.&#1088;&#1092;/product/150334/tochechnyy-svetilnik-sneha-g9-7039h-hrom-509055mm220v40w/" TargetMode="External"/><Relationship Id="rId_hyperlink_11719" Type="http://schemas.openxmlformats.org/officeDocument/2006/relationships/hyperlink" Target="http://&#1101;&#1083;&#1077;&#1082;&#1090;&#1088;&#1086;-&#1084;&#1072;&#1088;&#1082;&#1077;&#1090;.&#1088;&#1092;/product/150332/tochechnyy-svetilnik-sneha-g9-7227h-zoloto-7011055mm220v40w/" TargetMode="External"/><Relationship Id="rId_hyperlink_11720" Type="http://schemas.openxmlformats.org/officeDocument/2006/relationships/hyperlink" Target="http://&#1101;&#1083;&#1077;&#1082;&#1090;&#1088;&#1086;-&#1084;&#1072;&#1088;&#1082;&#1077;&#1090;.&#1088;&#1092;/product/147843/tochechnyy-svetilnik-sneha-g9-7232-90-001hs-zoloto-1008080mm220v20-40w/" TargetMode="External"/><Relationship Id="rId_hyperlink_11721" Type="http://schemas.openxmlformats.org/officeDocument/2006/relationships/hyperlink" Target="http://&#1101;&#1083;&#1077;&#1082;&#1090;&#1088;&#1086;-&#1084;&#1072;&#1088;&#1082;&#1077;&#1090;.&#1088;&#1092;/product/148813/tochechnyy-svetilnik-sneha-g9-7240n-crlbl/" TargetMode="External"/><Relationship Id="rId_hyperlink_11722" Type="http://schemas.openxmlformats.org/officeDocument/2006/relationships/hyperlink" Target="http://&#1101;&#1083;&#1077;&#1082;&#1090;&#1088;&#1086;-&#1084;&#1072;&#1088;&#1082;&#1077;&#1090;.&#1088;&#1092;/product/147841/tochechnyy-svetilnik-sneha-g9-7250h-s-zoloto-10010088mm220v20-60w/" TargetMode="External"/><Relationship Id="rId_hyperlink_11723" Type="http://schemas.openxmlformats.org/officeDocument/2006/relationships/hyperlink" Target="http://&#1101;&#1083;&#1077;&#1082;&#1090;&#1088;&#1086;-&#1084;&#1072;&#1088;&#1082;&#1077;&#1090;.&#1088;&#1092;/product/170013/tochechnyy-svetilnik-sneha-g9-7250h-s-hrom-10010088mm220v20-60w/" TargetMode="External"/><Relationship Id="rId_hyperlink_11724" Type="http://schemas.openxmlformats.org/officeDocument/2006/relationships/hyperlink" Target="http://&#1101;&#1083;&#1077;&#1082;&#1090;&#1088;&#1086;-&#1084;&#1072;&#1088;&#1082;&#1077;&#1090;.&#1088;&#1092;/product/170016/tochechnyy-svetilnik-sneha-g9-7608hs-hrom-4510045mm220v20-60w/" TargetMode="External"/><Relationship Id="rId_hyperlink_11725" Type="http://schemas.openxmlformats.org/officeDocument/2006/relationships/hyperlink" Target="http://&#1101;&#1083;&#1077;&#1082;&#1090;&#1088;&#1086;-&#1084;&#1072;&#1088;&#1082;&#1077;&#1090;.&#1088;&#1092;/product/150289/tochechnyy-svetilnik-sneha-g9-7663h-zoloto-4510045mm220v20-60w/" TargetMode="External"/><Relationship Id="rId_hyperlink_11726" Type="http://schemas.openxmlformats.org/officeDocument/2006/relationships/hyperlink" Target="http://&#1101;&#1083;&#1077;&#1082;&#1090;&#1088;&#1086;-&#1084;&#1072;&#1088;&#1082;&#1077;&#1090;.&#1088;&#1092;/product/170011/tochechnyy-svetilnik-sneha-g9-7663h-zolotomatovyy-101088sm220v40w/" TargetMode="External"/><Relationship Id="rId_hyperlink_11727" Type="http://schemas.openxmlformats.org/officeDocument/2006/relationships/hyperlink" Target="http://&#1101;&#1083;&#1077;&#1082;&#1090;&#1088;&#1086;-&#1084;&#1072;&#1088;&#1082;&#1077;&#1090;.&#1088;&#1092;/product/150290/tochechnyy-svetilnik-sneha-g9-7663h-hrom-4510045mm220v20-60w/" TargetMode="External"/><Relationship Id="rId_hyperlink_11728" Type="http://schemas.openxmlformats.org/officeDocument/2006/relationships/hyperlink" Target="http://&#1101;&#1083;&#1077;&#1082;&#1090;&#1088;&#1086;-&#1084;&#1072;&#1088;&#1082;&#1077;&#1090;.&#1088;&#1092;/product/147842/tochechnyy-svetilnik-sneha-g9-7663h-hrommatovyy-101088sm220v40w/" TargetMode="External"/><Relationship Id="rId_hyperlink_11729" Type="http://schemas.openxmlformats.org/officeDocument/2006/relationships/hyperlink" Target="http://&#1101;&#1083;&#1077;&#1082;&#1090;&#1088;&#1086;-&#1084;&#1072;&#1088;&#1082;&#1077;&#1090;.&#1088;&#1092;/product/170012/tochechnyy-svetilnik-sneha-g9-7912-90-001h-zoloto-532228220v40w/" TargetMode="External"/><Relationship Id="rId_hyperlink_11730" Type="http://schemas.openxmlformats.org/officeDocument/2006/relationships/hyperlink" Target="http://&#1101;&#1083;&#1077;&#1082;&#1090;&#1088;&#1086;-&#1084;&#1072;&#1088;&#1082;&#1077;&#1090;.&#1088;&#1092;/product/144727/tochechnyy-svetilnik-sneha-g9-7929-90-001h-cr-hrom-220v40w/" TargetMode="External"/><Relationship Id="rId_hyperlink_11731" Type="http://schemas.openxmlformats.org/officeDocument/2006/relationships/hyperlink" Target="http://&#1101;&#1083;&#1077;&#1082;&#1090;&#1088;&#1086;-&#1084;&#1072;&#1088;&#1082;&#1077;&#1090;.&#1088;&#1092;/product/170010/tochechnyy-svetilnik-sneha-g9-7937-90-001h-gd-zoloto-509055mm220v40w/" TargetMode="External"/><Relationship Id="rId_hyperlink_11732" Type="http://schemas.openxmlformats.org/officeDocument/2006/relationships/hyperlink" Target="http://&#1101;&#1083;&#1077;&#1082;&#1090;&#1088;&#1086;-&#1084;&#1072;&#1088;&#1082;&#1077;&#1090;.&#1088;&#1092;/product/170017/tochechnyy-svetilnik-sneha-g9-7941-90-001h-zoloto-532228220v40w/" TargetMode="External"/><Relationship Id="rId_hyperlink_11733" Type="http://schemas.openxmlformats.org/officeDocument/2006/relationships/hyperlink" Target="http://&#1101;&#1083;&#1077;&#1082;&#1090;&#1088;&#1086;-&#1084;&#1072;&#1088;&#1082;&#1077;&#1090;.&#1088;&#1092;/product/170018/tochechnyy-svetilnik-sneha-g9-7941-90-001h-hrom-532228220v40w/" TargetMode="External"/><Relationship Id="rId_hyperlink_11734" Type="http://schemas.openxmlformats.org/officeDocument/2006/relationships/hyperlink" Target="http://&#1101;&#1083;&#1077;&#1082;&#1090;&#1088;&#1086;-&#1084;&#1072;&#1088;&#1082;&#1077;&#1090;.&#1088;&#1092;/product/144729/tochechnyy-svetilnik-sneha-g9-7950-90-001h-zoloto-220v40w/" TargetMode="External"/><Relationship Id="rId_hyperlink_11735" Type="http://schemas.openxmlformats.org/officeDocument/2006/relationships/hyperlink" Target="http://&#1101;&#1083;&#1077;&#1082;&#1090;&#1088;&#1086;-&#1084;&#1072;&#1088;&#1082;&#1077;&#1090;.&#1088;&#1092;/product/150330/tochechnyy-svetilnik-sneha-g9-8005s-t-zoloto-558050mm220v40w/" TargetMode="External"/><Relationship Id="rId_hyperlink_11736" Type="http://schemas.openxmlformats.org/officeDocument/2006/relationships/hyperlink" Target="http://&#1101;&#1083;&#1077;&#1082;&#1090;&#1088;&#1086;-&#1084;&#1072;&#1088;&#1082;&#1077;&#1090;.&#1088;&#1092;/product/150329/tochechnyy-svetilnik-sneha-g9-8005s-t-hrom-558050mm220v40w/" TargetMode="External"/><Relationship Id="rId_hyperlink_11737" Type="http://schemas.openxmlformats.org/officeDocument/2006/relationships/hyperlink" Target="http://&#1101;&#1083;&#1077;&#1082;&#1090;&#1088;&#1086;-&#1084;&#1072;&#1088;&#1082;&#1077;&#1090;.&#1088;&#1092;/product/184354/tochechnyy-svetilnik-sneha-mr16-led-3-w-940-pp/" TargetMode="External"/><Relationship Id="rId_hyperlink_11738" Type="http://schemas.openxmlformats.org/officeDocument/2006/relationships/hyperlink" Target="http://&#1101;&#1083;&#1077;&#1082;&#1090;&#1088;&#1086;-&#1084;&#1072;&#1088;&#1082;&#1077;&#1090;.&#1088;&#1092;/product/125863/tochechnyy-svetilnik-sneha-mr16-01712-90-001-crclrd-hromkrasnyyprozrachnyy-5510055220v35w/" TargetMode="External"/><Relationship Id="rId_hyperlink_11739" Type="http://schemas.openxmlformats.org/officeDocument/2006/relationships/hyperlink" Target="http://&#1101;&#1083;&#1077;&#1082;&#1090;&#1088;&#1086;-&#1084;&#1072;&#1088;&#1082;&#1077;&#1090;.&#1088;&#1092;/product/220156/tochechnyy-svetilnik-sneha-mr16-06168-90-001fly-wt-5221518220v50/" TargetMode="External"/><Relationship Id="rId_hyperlink_11740" Type="http://schemas.openxmlformats.org/officeDocument/2006/relationships/hyperlink" Target="http://&#1101;&#1083;&#1077;&#1082;&#1090;&#1088;&#1086;-&#1084;&#1072;&#1088;&#1082;&#1077;&#1090;.&#1088;&#1092;/product/128900/tochechnyy-svetilnik-sneha-mr16-1003d-zoloto-so-strazami-2510060mm-22012v35w/" TargetMode="External"/><Relationship Id="rId_hyperlink_11741" Type="http://schemas.openxmlformats.org/officeDocument/2006/relationships/hyperlink" Target="http://&#1101;&#1083;&#1077;&#1082;&#1090;&#1088;&#1086;-&#1084;&#1072;&#1088;&#1082;&#1077;&#1090;.&#1088;&#1092;/product/128899/tochechnyy-svetilnik-sneha-mr16-1004d-zoloto-so-strazami-20905512220v35w/" TargetMode="External"/><Relationship Id="rId_hyperlink_11742" Type="http://schemas.openxmlformats.org/officeDocument/2006/relationships/hyperlink" Target="http://&#1101;&#1083;&#1077;&#1082;&#1090;&#1088;&#1086;-&#1084;&#1072;&#1088;&#1082;&#1077;&#1090;.&#1088;&#1092;/product/128898/tochechnyy-svetilnik-sneha-mr16-1004d-hrom-so-strazami-20905522012v35w/" TargetMode="External"/><Relationship Id="rId_hyperlink_11743" Type="http://schemas.openxmlformats.org/officeDocument/2006/relationships/hyperlink" Target="http://&#1101;&#1083;&#1077;&#1082;&#1090;&#1088;&#1086;-&#1084;&#1072;&#1088;&#1082;&#1077;&#1090;.&#1088;&#1092;/product/220933/tochechnyy-svetilnik-sneha-mr16-16016-90-001pl-wh-so-strazami-2sht-v-kor/" TargetMode="External"/><Relationship Id="rId_hyperlink_11744" Type="http://schemas.openxmlformats.org/officeDocument/2006/relationships/hyperlink" Target="http://&#1101;&#1083;&#1077;&#1082;&#1090;&#1088;&#1086;-&#1084;&#1072;&#1088;&#1082;&#1077;&#1090;.&#1088;&#1092;/product/235008/tochechnyy-svetilnik-sneha-mr16-1888ct-crow/" TargetMode="External"/><Relationship Id="rId_hyperlink_11745" Type="http://schemas.openxmlformats.org/officeDocument/2006/relationships/hyperlink" Target="http://&#1101;&#1083;&#1077;&#1082;&#1090;&#1088;&#1086;-&#1084;&#1072;&#1088;&#1082;&#1077;&#1090;.&#1088;&#1092;/product/238826/tochechnyy-svetilnik-sneha-mr16-1888ct-crrw/" TargetMode="External"/><Relationship Id="rId_hyperlink_11746" Type="http://schemas.openxmlformats.org/officeDocument/2006/relationships/hyperlink" Target="http://&#1101;&#1083;&#1077;&#1082;&#1090;&#1088;&#1086;-&#1084;&#1072;&#1088;&#1082;&#1077;&#1090;.&#1088;&#1092;/product/220152/tochechnyy-svetilnik-sneha-mr16-52014-90-001-cn-hrom/" TargetMode="External"/><Relationship Id="rId_hyperlink_11747" Type="http://schemas.openxmlformats.org/officeDocument/2006/relationships/hyperlink" Target="http://&#1101;&#1083;&#1077;&#1082;&#1090;&#1088;&#1086;-&#1084;&#1072;&#1088;&#1082;&#1077;&#1090;.&#1088;&#1092;/product/238831/tochechnyy-svetilnik-sneha-mr16-6061yes-yl/" TargetMode="External"/><Relationship Id="rId_hyperlink_11748" Type="http://schemas.openxmlformats.org/officeDocument/2006/relationships/hyperlink" Target="http://&#1101;&#1083;&#1077;&#1082;&#1090;&#1088;&#1086;-&#1084;&#1072;&#1088;&#1082;&#1077;&#1090;.&#1088;&#1092;/product/150337/tochechnyy-svetilnik-sneha-mr16-706-gdcl-zolotoprozrachnyy-5555100100-220v12v35w/" TargetMode="External"/><Relationship Id="rId_hyperlink_11749" Type="http://schemas.openxmlformats.org/officeDocument/2006/relationships/hyperlink" Target="http://&#1101;&#1083;&#1077;&#1082;&#1090;&#1088;&#1086;-&#1084;&#1072;&#1088;&#1082;&#1077;&#1090;.&#1088;&#1092;/product/170023/tochechnyy-svetilnik-sneha-mr16-706cr-zolotoprozrachnyyzheltyy-5052126-220v12v35w/" TargetMode="External"/><Relationship Id="rId_hyperlink_11750" Type="http://schemas.openxmlformats.org/officeDocument/2006/relationships/hyperlink" Target="http://&#1101;&#1083;&#1077;&#1082;&#1090;&#1088;&#1086;-&#1084;&#1072;&#1088;&#1082;&#1077;&#1090;.&#1088;&#1092;/product/150336/tochechnyy-svetilnik-sneha-mr16-706cr-hromprozrachnyy-5555100100-220v12v35w/" TargetMode="External"/><Relationship Id="rId_hyperlink_11751" Type="http://schemas.openxmlformats.org/officeDocument/2006/relationships/hyperlink" Target="http://&#1101;&#1083;&#1077;&#1082;&#1090;&#1088;&#1086;-&#1084;&#1072;&#1088;&#1082;&#1077;&#1090;.&#1088;&#1092;/product/150338/tochechnyy-svetilnik-sneha-mr16-706cr-hromprozrachnyychernyy-5555100100-220v12v35w/" TargetMode="External"/><Relationship Id="rId_hyperlink_11752" Type="http://schemas.openxmlformats.org/officeDocument/2006/relationships/hyperlink" Target="http://&#1101;&#1083;&#1077;&#1082;&#1090;&#1088;&#1086;-&#1084;&#1072;&#1088;&#1082;&#1077;&#1090;.&#1088;&#1092;/product/170008/tochechnyy-svetilnik-sneha-mr16-712-90-001st-abcl-latunprozrachnyyprozrachnyy/" TargetMode="External"/><Relationship Id="rId_hyperlink_11753" Type="http://schemas.openxmlformats.org/officeDocument/2006/relationships/hyperlink" Target="http://&#1101;&#1083;&#1077;&#1082;&#1090;&#1088;&#1086;-&#1084;&#1072;&#1088;&#1082;&#1077;&#1090;.&#1088;&#1092;/product/150286/tochechnyy-svetilnik-sneha-mr16-712ct-hromzelenyyprozrachnyy-5510055220v35w/" TargetMode="External"/><Relationship Id="rId_hyperlink_11754" Type="http://schemas.openxmlformats.org/officeDocument/2006/relationships/hyperlink" Target="http://&#1101;&#1083;&#1077;&#1082;&#1090;&#1088;&#1086;-&#1084;&#1072;&#1088;&#1082;&#1077;&#1090;.&#1088;&#1092;/product/128901/tochechnyy-svetilnik-sneha-mr16-712ct-hromrozovyyprozrachnyy-5510055-220v35w/" TargetMode="External"/><Relationship Id="rId_hyperlink_11755" Type="http://schemas.openxmlformats.org/officeDocument/2006/relationships/hyperlink" Target="http://&#1101;&#1083;&#1077;&#1082;&#1090;&#1088;&#1086;-&#1084;&#1072;&#1088;&#1082;&#1077;&#1090;.&#1088;&#1092;/product/238830/tochechnyy-svetilnik-sneha-mr16-791ct-crcl/" TargetMode="External"/><Relationship Id="rId_hyperlink_11756" Type="http://schemas.openxmlformats.org/officeDocument/2006/relationships/hyperlink" Target="http://&#1101;&#1083;&#1077;&#1082;&#1090;&#1088;&#1086;-&#1084;&#1072;&#1088;&#1082;&#1077;&#1090;.&#1088;&#1092;/product/229666/tochechnyy-svetilnik14311-90-001-pl-sneha-mr16led-3w-cl/" TargetMode="External"/><Relationship Id="rId_hyperlink_11757" Type="http://schemas.openxmlformats.org/officeDocument/2006/relationships/hyperlink" Target="http://&#1101;&#1083;&#1077;&#1082;&#1090;&#1088;&#1086;-&#1084;&#1072;&#1088;&#1082;&#1077;&#1090;.&#1088;&#1092;/product/235869/komplekt-trossovyh-podvesov-dlya-paneli-smartbuy-sbl-fixing-nak/" TargetMode="External"/><Relationship Id="rId_hyperlink_11758" Type="http://schemas.openxmlformats.org/officeDocument/2006/relationships/hyperlink" Target="http://&#1101;&#1083;&#1077;&#1082;&#1090;&#1088;&#1086;-&#1084;&#1072;&#1088;&#1082;&#1077;&#1090;.&#1088;&#1092;/product/225806/panel-svetodiodnaya-36w-smartbuy-unimat-sbl-uni-36w-45k/" TargetMode="External"/><Relationship Id="rId_hyperlink_11759" Type="http://schemas.openxmlformats.org/officeDocument/2006/relationships/hyperlink" Target="http://&#1101;&#1083;&#1077;&#1082;&#1090;&#1088;&#1086;-&#1084;&#1072;&#1088;&#1082;&#1077;&#1090;.&#1088;&#1092;/product/246114/panel-svetodiodnaya-universalnaya-36w-4000k-smartbuy-pro/" TargetMode="External"/><Relationship Id="rId_hyperlink_11760" Type="http://schemas.openxmlformats.org/officeDocument/2006/relationships/hyperlink" Target="http://&#1101;&#1083;&#1077;&#1082;&#1090;&#1088;&#1086;-&#1084;&#1072;&#1088;&#1082;&#1077;&#1090;.&#1088;&#1092;/product/246115/panel-svetodiodnaya-universalnaya-36w-6500k-smartbuy-pro/" TargetMode="External"/><Relationship Id="rId_hyperlink_11761" Type="http://schemas.openxmlformats.org/officeDocument/2006/relationships/hyperlink" Target="http://&#1101;&#1083;&#1077;&#1082;&#1090;&#1088;&#1086;-&#1084;&#1072;&#1088;&#1082;&#1077;&#1090;.&#1088;&#1092;/product/220348/svetilnik-svetodiodnyy-36vt-4500k-59559520-general-gll-600-36-ip40-4-s-414501/" TargetMode="External"/><Relationship Id="rId_hyperlink_11762" Type="http://schemas.openxmlformats.org/officeDocument/2006/relationships/hyperlink" Target="http://&#1101;&#1083;&#1077;&#1082;&#1090;&#1088;&#1086;-&#1084;&#1072;&#1088;&#1082;&#1077;&#1090;.&#1088;&#1092;/product/219832/svetilnik-svetodiodnyy-36vt-4500k-59559520-ems-thd20-zaschita-ot-skachkov-napr-ya-1500-v-general-gll-600-36-ip40-4-414500/" TargetMode="External"/><Relationship Id="rId_hyperlink_11763" Type="http://schemas.openxmlformats.org/officeDocument/2006/relationships/hyperlink" Target="http://&#1101;&#1083;&#1077;&#1082;&#1090;&#1088;&#1086;-&#1084;&#1072;&#1088;&#1082;&#1077;&#1090;.&#1088;&#1092;/product/218031/svetilnik-svetodiodnyy-36vt-6500k-59559510-ems-thd20-zaschita-ot-skachkov-napr-ya-1500-v-general-gll-600-36-ip40-6-439600/" TargetMode="External"/><Relationship Id="rId_hyperlink_11764" Type="http://schemas.openxmlformats.org/officeDocument/2006/relationships/hyperlink" Target="http://&#1101;&#1083;&#1077;&#1082;&#1090;&#1088;&#1086;-&#1084;&#1072;&#1088;&#1082;&#1077;&#1090;.&#1088;&#1092;/product/241505/svetilnik-svetodiodnyy-36vt-6500k-59559519-opal-drayver-v-kompl-feron-al2115/" TargetMode="External"/><Relationship Id="rId_hyperlink_11765" Type="http://schemas.openxmlformats.org/officeDocument/2006/relationships/hyperlink" Target="http://&#1101;&#1083;&#1077;&#1082;&#1090;&#1088;&#1086;-&#1084;&#1072;&#1088;&#1082;&#1077;&#1090;.&#1088;&#1092;/product/249592/svetilnik-svetodiodnyy-dvo-36w-595h595h19-6500k-3100lm-prizma-ip40-panel-al2115-21085-feron/" TargetMode="External"/><Relationship Id="rId_hyperlink_11766" Type="http://schemas.openxmlformats.org/officeDocument/2006/relationships/hyperlink" Target="http://&#1101;&#1083;&#1077;&#1082;&#1090;&#1088;&#1086;-&#1084;&#1072;&#1088;&#1082;&#1077;&#1090;.&#1088;&#1092;/product/135480/svetilnik-mebelnyy-led-pult-2-rezhima-raboty-taymer-3aaa-47688/" TargetMode="External"/><Relationship Id="rId_hyperlink_11767" Type="http://schemas.openxmlformats.org/officeDocument/2006/relationships/hyperlink" Target="http://&#1101;&#1083;&#1077;&#1082;&#1090;&#1088;&#1086;-&#1084;&#1072;&#1088;&#1082;&#1077;&#1090;.&#1088;&#1092;/product/246755/svetilnik-na-lipuchke-led-yb-901-2led-bolshih-3aaa-vyklyuchatel/" TargetMode="External"/><Relationship Id="rId_hyperlink_11768" Type="http://schemas.openxmlformats.org/officeDocument/2006/relationships/hyperlink" Target="http://&#1101;&#1083;&#1077;&#1082;&#1090;&#1088;&#1086;-&#1084;&#1072;&#1088;&#1082;&#1077;&#1090;.&#1088;&#1092;/product/246180/svetilnik-s-magnitami-led-yb-822-4led-bolshih-4aa-vyklyuchatel-s-regulyatorom/" TargetMode="External"/><Relationship Id="rId_hyperlink_11769" Type="http://schemas.openxmlformats.org/officeDocument/2006/relationships/hyperlink" Target="http://&#1101;&#1083;&#1077;&#1082;&#1090;&#1088;&#1086;-&#1084;&#1072;&#1088;&#1082;&#1077;&#1090;.&#1088;&#1092;/product/248471/svetilnik-vyklyuchatel-nastennyy-s-tumblerom/" TargetMode="External"/><Relationship Id="rId_hyperlink_11770" Type="http://schemas.openxmlformats.org/officeDocument/2006/relationships/hyperlink" Target="http://&#1101;&#1083;&#1077;&#1082;&#1090;&#1088;&#1086;-&#1084;&#1072;&#1088;&#1082;&#1077;&#1090;.&#1088;&#1092;/product/160561/svetodiodnyy-led-svetilnik-yy-802-na-lipuchke-3w-3aaa-45348/" TargetMode="External"/><Relationship Id="rId_hyperlink_11771" Type="http://schemas.openxmlformats.org/officeDocument/2006/relationships/hyperlink" Target="http://&#1101;&#1083;&#1077;&#1082;&#1090;&#1088;&#1086;-&#1084;&#1072;&#1088;&#1082;&#1077;&#1090;.&#1088;&#1092;/product/160560/svetodiodnyy-led-svetilnik-na-lipuchke-i-magnitah-dimmer-povorotnyy-3w-3aaa-47226/" TargetMode="External"/><Relationship Id="rId_hyperlink_11772" Type="http://schemas.openxmlformats.org/officeDocument/2006/relationships/hyperlink" Target="http://&#1101;&#1083;&#1077;&#1082;&#1090;&#1088;&#1086;-&#1084;&#1072;&#1088;&#1082;&#1077;&#1090;.&#1088;&#1092;/product/135474/svetodiodnyy-led-svetilnik-na-lipuchke-i-magnitah-dimmer-polzunkovyy-3w-3aaa-45347/" TargetMode="External"/><Relationship Id="rId_hyperlink_11773" Type="http://schemas.openxmlformats.org/officeDocument/2006/relationships/hyperlink" Target="http://&#1101;&#1083;&#1077;&#1082;&#1090;&#1088;&#1086;-&#1084;&#1072;&#1088;&#1082;&#1077;&#1090;.&#1088;&#1092;/product/229065/svetodiodnyy-fonar-push-light-1vt-cob-navigator-14085/" TargetMode="External"/><Relationship Id="rId_hyperlink_11774" Type="http://schemas.openxmlformats.org/officeDocument/2006/relationships/hyperlink" Target="http://&#1101;&#1083;&#1077;&#1082;&#1090;&#1088;&#1086;-&#1084;&#1072;&#1088;&#1082;&#1077;&#1090;.&#1088;&#1092;/product/231480/svetodiodnyy-fonar-smartbuy-3vt-3aaa-chernyy-sbf-133-b/" TargetMode="External"/><Relationship Id="rId_hyperlink_11775" Type="http://schemas.openxmlformats.org/officeDocument/2006/relationships/hyperlink" Target="http://&#1101;&#1083;&#1077;&#1082;&#1090;&#1088;&#1086;-&#1084;&#1072;&#1088;&#1082;&#1077;&#1090;.&#1088;&#1092;/product/148265/svetodiodnyy-fonar-smartbuy-push-light-4-led-3aaa-serebristyy-sbf-831-s/" TargetMode="External"/><Relationship Id="rId_hyperlink_11776" Type="http://schemas.openxmlformats.org/officeDocument/2006/relationships/hyperlink" Target="http://&#1101;&#1083;&#1077;&#1082;&#1090;&#1088;&#1086;-&#1084;&#1072;&#1088;&#1082;&#1077;&#1090;.&#1088;&#1092;/product/237380/svetodiodnyy-fonar-s-datchikom-dvizheniya-i-sveta-6-led-smartbuy-3haaa-belyy-sbf-6-k/" TargetMode="External"/><Relationship Id="rId_hyperlink_11777" Type="http://schemas.openxmlformats.org/officeDocument/2006/relationships/hyperlink" Target="http://&#1101;&#1083;&#1077;&#1082;&#1090;&#1088;&#1086;-&#1084;&#1072;&#1088;&#1082;&#1077;&#1090;.&#1088;&#1092;/product/231777/fonar-led-faza-tf3-l1w-srv-1vt-cob-pushlayt-3haaa-chernyy/" TargetMode="External"/><Relationship Id="rId_hyperlink_11778" Type="http://schemas.openxmlformats.org/officeDocument/2006/relationships/hyperlink" Target="http://&#1101;&#1083;&#1077;&#1082;&#1090;&#1088;&#1086;-&#1084;&#1072;&#1088;&#1082;&#1077;&#1090;.&#1088;&#1092;/product/237243/lampa-akvariumnaya-180mm-rgb-pult-ogonek-og-ldp03/" TargetMode="External"/><Relationship Id="rId_hyperlink_11779" Type="http://schemas.openxmlformats.org/officeDocument/2006/relationships/hyperlink" Target="http://&#1101;&#1083;&#1077;&#1082;&#1090;&#1088;&#1086;-&#1084;&#1072;&#1088;&#1082;&#1077;&#1090;.&#1088;&#1092;/product/231332/lampa-baktericidnaya-uf-05/" TargetMode="External"/><Relationship Id="rId_hyperlink_11780" Type="http://schemas.openxmlformats.org/officeDocument/2006/relationships/hyperlink" Target="http://&#1101;&#1083;&#1077;&#1082;&#1090;&#1088;&#1086;-&#1084;&#1072;&#1088;&#1082;&#1077;&#1090;.&#1088;&#1092;/product/231333/lampa-baktericidnaya-uf-06/" TargetMode="External"/><Relationship Id="rId_hyperlink_11781" Type="http://schemas.openxmlformats.org/officeDocument/2006/relationships/hyperlink" Target="http://&#1101;&#1083;&#1077;&#1082;&#1090;&#1088;&#1086;-&#1084;&#1072;&#1088;&#1082;&#1077;&#1090;.&#1088;&#1092;/product/173655/prozhektor-metallogalog-uran-3211-a-1150vt-mhder7s-ip65-asd-blamp-belyy/" TargetMode="External"/><Relationship Id="rId_hyperlink_11782" Type="http://schemas.openxmlformats.org/officeDocument/2006/relationships/hyperlink" Target="http://&#1101;&#1083;&#1077;&#1082;&#1090;&#1088;&#1086;-&#1084;&#1072;&#1088;&#1082;&#1077;&#1090;.&#1088;&#1092;/product/241769/prozhektor-svetodiodnyy-100vt-6400k-9500lm-ip65-chernyy-feron/" TargetMode="External"/><Relationship Id="rId_hyperlink_11783" Type="http://schemas.openxmlformats.org/officeDocument/2006/relationships/hyperlink" Target="http://&#1101;&#1083;&#1077;&#1082;&#1090;&#1088;&#1086;-&#1084;&#1072;&#1088;&#1082;&#1077;&#1090;.&#1088;&#1092;/product/168416/prozhektor-svetodiodnyy-100vt-6500k-ip65-smartbuy-fl-smd-sbl-flsmd-100-65k/" TargetMode="External"/><Relationship Id="rId_hyperlink_11784" Type="http://schemas.openxmlformats.org/officeDocument/2006/relationships/hyperlink" Target="http://&#1101;&#1083;&#1077;&#1082;&#1090;&#1088;&#1086;-&#1084;&#1072;&#1088;&#1082;&#1077;&#1090;.&#1088;&#1092;/product/241758/prozhektor-svetodiodnyy-10vt-6400k-800lm-ip65-belyy-feron/" TargetMode="External"/><Relationship Id="rId_hyperlink_11785" Type="http://schemas.openxmlformats.org/officeDocument/2006/relationships/hyperlink" Target="http://&#1101;&#1083;&#1077;&#1082;&#1090;&#1088;&#1086;-&#1084;&#1072;&#1088;&#1082;&#1077;&#1090;.&#1088;&#1092;/product/191529/prozhektor-svetodiodnyy-10vt-6400k-800lm-ip65-chernyy-feron/" TargetMode="External"/><Relationship Id="rId_hyperlink_11786" Type="http://schemas.openxmlformats.org/officeDocument/2006/relationships/hyperlink" Target="http://&#1101;&#1083;&#1077;&#1082;&#1090;&#1088;&#1086;-&#1084;&#1072;&#1088;&#1082;&#1077;&#1090;.&#1088;&#1092;/product/222039/prozhektor-svetodiodnyy-10vt-6500k-860lm-ip65-chernyy-general-s-sensorom-osvescheniya/" TargetMode="External"/><Relationship Id="rId_hyperlink_11787" Type="http://schemas.openxmlformats.org/officeDocument/2006/relationships/hyperlink" Target="http://&#1101;&#1083;&#1077;&#1082;&#1090;&#1088;&#1086;-&#1084;&#1072;&#1088;&#1082;&#1077;&#1090;.&#1088;&#1092;/product/146872/prozhektor-svetodiodnyy-10vt-6500k-ip65-smartbuy-fl-smd-light-sbl-fllight-10-65k/" TargetMode="External"/><Relationship Id="rId_hyperlink_11788" Type="http://schemas.openxmlformats.org/officeDocument/2006/relationships/hyperlink" Target="http://&#1101;&#1083;&#1077;&#1082;&#1090;&#1088;&#1086;-&#1084;&#1072;&#1088;&#1082;&#1077;&#1090;.&#1088;&#1092;/product/225257/prozhektor-svetodiodnyy-10vt-6500k-ip65-smartbuy-fl-smd-white-sbl-flwhite-10-65k/" TargetMode="External"/><Relationship Id="rId_hyperlink_11789" Type="http://schemas.openxmlformats.org/officeDocument/2006/relationships/hyperlink" Target="http://&#1101;&#1083;&#1077;&#1082;&#1090;&#1088;&#1086;-&#1084;&#1072;&#1088;&#1082;&#1077;&#1090;.&#1088;&#1092;/product/241770/prozhektor-svetodiodnyy-150vt-6400k-14250lm-ip65-chernyy-feron/" TargetMode="External"/><Relationship Id="rId_hyperlink_11790" Type="http://schemas.openxmlformats.org/officeDocument/2006/relationships/hyperlink" Target="http://&#1101;&#1083;&#1077;&#1082;&#1090;&#1088;&#1086;-&#1084;&#1072;&#1088;&#1082;&#1077;&#1090;.&#1088;&#1092;/product/224077/prozhektor-svetodiodnyy-150vt-6500k-ip65-smartbuy-fl-smd-sbl-flsmd-150-65k/" TargetMode="External"/><Relationship Id="rId_hyperlink_11791" Type="http://schemas.openxmlformats.org/officeDocument/2006/relationships/hyperlink" Target="http://&#1101;&#1083;&#1077;&#1082;&#1090;&#1088;&#1086;-&#1084;&#1072;&#1088;&#1082;&#1077;&#1090;.&#1088;&#1092;/product/241771/prozhektor-svetodiodnyy-200vt-6400k-19000lm-ip65-chernyy-feron/" TargetMode="External"/><Relationship Id="rId_hyperlink_11792" Type="http://schemas.openxmlformats.org/officeDocument/2006/relationships/hyperlink" Target="http://&#1101;&#1083;&#1077;&#1082;&#1090;&#1088;&#1086;-&#1084;&#1072;&#1088;&#1082;&#1077;&#1090;.&#1088;&#1092;/product/226251/prozhektor-svetodiodnyy-200vt-6500k-ip65-smartbuy-fl-smd-sbl-flsmd-200-65k/" TargetMode="External"/><Relationship Id="rId_hyperlink_11793" Type="http://schemas.openxmlformats.org/officeDocument/2006/relationships/hyperlink" Target="http://&#1101;&#1083;&#1077;&#1082;&#1090;&#1088;&#1086;-&#1084;&#1072;&#1088;&#1082;&#1077;&#1090;.&#1088;&#1092;/product/133449/prozhektor-svetodiodnyy-20vt-6400k-1900lm-ip65-belyy-feron/" TargetMode="External"/><Relationship Id="rId_hyperlink_11794" Type="http://schemas.openxmlformats.org/officeDocument/2006/relationships/hyperlink" Target="http://&#1101;&#1083;&#1077;&#1082;&#1090;&#1088;&#1086;-&#1084;&#1072;&#1088;&#1082;&#1077;&#1090;.&#1088;&#1092;/product/133448/prozhektor-svetodiodnyy-20vt-6400k-1900lm-ip65-chernyy-feron/" TargetMode="External"/><Relationship Id="rId_hyperlink_11795" Type="http://schemas.openxmlformats.org/officeDocument/2006/relationships/hyperlink" Target="http://&#1101;&#1083;&#1077;&#1082;&#1090;&#1088;&#1086;-&#1084;&#1072;&#1088;&#1082;&#1077;&#1090;.&#1088;&#1092;/product/244434/prozhektor-svetodiodnyy-20vt-6400k-2000lm-ip44-chernyy-s-ik-datchikom-dvizheniya-feron/" TargetMode="External"/><Relationship Id="rId_hyperlink_11796" Type="http://schemas.openxmlformats.org/officeDocument/2006/relationships/hyperlink" Target="http://&#1101;&#1083;&#1077;&#1082;&#1090;&#1088;&#1086;-&#1084;&#1072;&#1088;&#1082;&#1077;&#1090;.&#1088;&#1092;/product/222012/prozhektor-svetodiodnyy-20vt-6400k-ip65-saffit-sfl80-20-2835smd-1262785-belyy-55071/" TargetMode="External"/><Relationship Id="rId_hyperlink_11797" Type="http://schemas.openxmlformats.org/officeDocument/2006/relationships/hyperlink" Target="http://&#1101;&#1083;&#1077;&#1082;&#1090;&#1088;&#1086;-&#1084;&#1072;&#1088;&#1082;&#1077;&#1090;.&#1088;&#1092;/product/225258/prozhektor-svetodiodnyy-20vt-6500k-ip65-smartbuy-fl-smd-white-sbl-flwhite-20-65k/" TargetMode="External"/><Relationship Id="rId_hyperlink_11798" Type="http://schemas.openxmlformats.org/officeDocument/2006/relationships/hyperlink" Target="http://&#1101;&#1083;&#1077;&#1082;&#1090;&#1088;&#1086;-&#1084;&#1072;&#1088;&#1082;&#1077;&#1090;.&#1088;&#1092;/product/217401/prozhektor-svetodiodnyy-20vt-6500k-ip65-chernyy-general-s-sensorom-osvescheniya/" TargetMode="External"/><Relationship Id="rId_hyperlink_11799" Type="http://schemas.openxmlformats.org/officeDocument/2006/relationships/hyperlink" Target="http://&#1101;&#1083;&#1077;&#1082;&#1090;&#1088;&#1086;-&#1084;&#1072;&#1088;&#1082;&#1077;&#1090;.&#1088;&#1092;/product/241819/prozhektor-svetodiodnyy-20vt-6500k-ip65-chernyy-s-ik-datchikom-dvizheniya-general-403133/" TargetMode="External"/><Relationship Id="rId_hyperlink_11800" Type="http://schemas.openxmlformats.org/officeDocument/2006/relationships/hyperlink" Target="http://&#1101;&#1083;&#1077;&#1082;&#1090;&#1088;&#1086;-&#1084;&#1072;&#1088;&#1082;&#1077;&#1090;.&#1088;&#1092;/product/131460/prozhektor-svetodiodnyy-30vt-6400k-2400lm-ip65-belyy-feron/" TargetMode="External"/><Relationship Id="rId_hyperlink_11801" Type="http://schemas.openxmlformats.org/officeDocument/2006/relationships/hyperlink" Target="http://&#1101;&#1083;&#1077;&#1082;&#1090;&#1088;&#1086;-&#1084;&#1072;&#1088;&#1082;&#1077;&#1090;.&#1088;&#1092;/product/247047/prozhektor-svetodiodnyy-30vt-6400k-3000lm-ip44-chernyy-feronpro/" TargetMode="External"/><Relationship Id="rId_hyperlink_11802" Type="http://schemas.openxmlformats.org/officeDocument/2006/relationships/hyperlink" Target="http://&#1101;&#1083;&#1077;&#1082;&#1090;&#1088;&#1086;-&#1084;&#1072;&#1088;&#1082;&#1077;&#1090;.&#1088;&#1092;/product/244432/prozhektor-svetodiodnyy-30vt-6400k-3000lm-ip44-chernyy-s-ik-datchikom-dvizheniya-feron/" TargetMode="External"/><Relationship Id="rId_hyperlink_11803" Type="http://schemas.openxmlformats.org/officeDocument/2006/relationships/hyperlink" Target="http://&#1101;&#1083;&#1077;&#1082;&#1090;&#1088;&#1086;-&#1084;&#1072;&#1088;&#1082;&#1077;&#1090;.&#1088;&#1092;/product/217402/prozhektor-svetodiodnyy-30vt-chernyy-general-s-sensorom-osvescheniya/" TargetMode="External"/><Relationship Id="rId_hyperlink_11804" Type="http://schemas.openxmlformats.org/officeDocument/2006/relationships/hyperlink" Target="http://&#1101;&#1083;&#1077;&#1082;&#1090;&#1088;&#1086;-&#1084;&#1072;&#1088;&#1082;&#1077;&#1090;.&#1088;&#1092;/product/131451/prozhektor-svetodiodnyy-50vt-4000k-4000lm-ip65-chernyy-feron/" TargetMode="External"/><Relationship Id="rId_hyperlink_11805" Type="http://schemas.openxmlformats.org/officeDocument/2006/relationships/hyperlink" Target="http://&#1101;&#1083;&#1077;&#1082;&#1090;&#1088;&#1086;-&#1084;&#1072;&#1088;&#1082;&#1077;&#1090;.&#1088;&#1092;/product/174583/prozhektor-svetodiodnyy-50vt-6400k-4000lm-ip65-belyy-feron/" TargetMode="External"/><Relationship Id="rId_hyperlink_11806" Type="http://schemas.openxmlformats.org/officeDocument/2006/relationships/hyperlink" Target="http://&#1101;&#1083;&#1077;&#1082;&#1090;&#1088;&#1086;-&#1084;&#1072;&#1088;&#1082;&#1077;&#1090;.&#1088;&#1092;/product/244378/prozhektor-svetodiodnyy-50vt-6400k-4000lm-ip65-chernyy-feron/" TargetMode="External"/><Relationship Id="rId_hyperlink_11807" Type="http://schemas.openxmlformats.org/officeDocument/2006/relationships/hyperlink" Target="http://&#1101;&#1083;&#1077;&#1082;&#1090;&#1088;&#1086;-&#1084;&#1072;&#1088;&#1082;&#1077;&#1090;.&#1088;&#1092;/product/244433/prozhektor-svetodiodnyy-50vt-6400k-4750lm-ip44-chernyy-s-ik-datchikom-dvizheniya-feron/" TargetMode="External"/><Relationship Id="rId_hyperlink_11808" Type="http://schemas.openxmlformats.org/officeDocument/2006/relationships/hyperlink" Target="http://&#1101;&#1083;&#1077;&#1082;&#1090;&#1088;&#1086;-&#1084;&#1072;&#1088;&#1082;&#1077;&#1090;.&#1088;&#1092;/product/225260/prozhektor-svetodiodnyy-50vt-6500k-ip65-smartbuy-fl-smd-white-sbl-flwhite-50-65k/" TargetMode="External"/><Relationship Id="rId_hyperlink_11809" Type="http://schemas.openxmlformats.org/officeDocument/2006/relationships/hyperlink" Target="http://&#1101;&#1083;&#1077;&#1082;&#1090;&#1088;&#1086;-&#1084;&#1072;&#1088;&#1082;&#1077;&#1090;.&#1088;&#1092;/product/242960/prozhektor-svetodiodnyy-50vt-6500k-ip65-s-ik-datchikom-dvizheniya-general/" TargetMode="External"/><Relationship Id="rId_hyperlink_11810" Type="http://schemas.openxmlformats.org/officeDocument/2006/relationships/hyperlink" Target="http://&#1101;&#1083;&#1077;&#1082;&#1090;&#1088;&#1086;-&#1084;&#1072;&#1088;&#1082;&#1077;&#1090;.&#1088;&#1092;/product/124974/prozhektor-svetodiodnyy-50vt-ip66/" TargetMode="External"/><Relationship Id="rId_hyperlink_11811" Type="http://schemas.openxmlformats.org/officeDocument/2006/relationships/hyperlink" Target="http://&#1101;&#1083;&#1077;&#1082;&#1090;&#1088;&#1086;-&#1084;&#1072;&#1088;&#1082;&#1077;&#1090;.&#1088;&#1092;/product/241768/prozhektor-svetodiodnyy-70vt-6400k-6300lm-ip65-chernyy-feron/" TargetMode="External"/><Relationship Id="rId_hyperlink_11812" Type="http://schemas.openxmlformats.org/officeDocument/2006/relationships/hyperlink" Target="http://&#1101;&#1083;&#1077;&#1082;&#1090;&#1088;&#1086;-&#1084;&#1072;&#1088;&#1082;&#1077;&#1090;.&#1088;&#1092;/product/233650/prozhektor-svetodiodnyy-70vt-6500k-ip65-chernyy-s-datchikom-dvizheniya-general-510473/" TargetMode="External"/><Relationship Id="rId_hyperlink_11813" Type="http://schemas.openxmlformats.org/officeDocument/2006/relationships/hyperlink" Target="http://&#1101;&#1083;&#1077;&#1082;&#1090;&#1088;&#1086;-&#1084;&#1072;&#1088;&#1082;&#1077;&#1090;.&#1088;&#1092;/product/247205/svetilnik-ulichnyy-konsolnyy-navigator-nsf-pw6-40w-4200k-ip65-nsf-pw6-40-5k-led/" TargetMode="External"/><Relationship Id="rId_hyperlink_11814" Type="http://schemas.openxmlformats.org/officeDocument/2006/relationships/hyperlink" Target="http://&#1101;&#1083;&#1077;&#1082;&#1090;&#1088;&#1086;-&#1084;&#1072;&#1088;&#1082;&#1077;&#1090;.&#1088;&#1092;/product/247206/svetilnik-ulichnyy-konsolnyy-onlayt-50w-4800k-ip65-osf-04-50-5k-led/" TargetMode="External"/><Relationship Id="rId_hyperlink_11815" Type="http://schemas.openxmlformats.org/officeDocument/2006/relationships/hyperlink" Target="http://&#1101;&#1083;&#1077;&#1082;&#1090;&#1088;&#1086;-&#1084;&#1072;&#1088;&#1082;&#1077;&#1090;.&#1088;&#1092;/product/247593/nastennyy-svetilnik-y13-na-solnechnoy-bataree-s132-s-datchikom-dvizheniya/" TargetMode="External"/><Relationship Id="rId_hyperlink_11816" Type="http://schemas.openxmlformats.org/officeDocument/2006/relationships/hyperlink" Target="http://&#1101;&#1083;&#1077;&#1082;&#1090;&#1088;&#1086;-&#1084;&#1072;&#1088;&#1082;&#1077;&#1090;.&#1088;&#1092;/product/246044/nastennyy-svetilnik-na-solnechnyh-batareyah-s-datchikom-dvizheniya-20-led-chernyy-sbf-21-ms/" TargetMode="External"/><Relationship Id="rId_hyperlink_11817" Type="http://schemas.openxmlformats.org/officeDocument/2006/relationships/hyperlink" Target="http://&#1101;&#1083;&#1077;&#1082;&#1090;&#1088;&#1086;-&#1084;&#1072;&#1088;&#1082;&#1077;&#1090;.&#1088;&#1092;/product/229086/svetilnik-led-nastennyy-na-solnechnoy-bataree-slo-80-lamper602-215/" TargetMode="External"/><Relationship Id="rId_hyperlink_11818" Type="http://schemas.openxmlformats.org/officeDocument/2006/relationships/hyperlink" Target="http://&#1101;&#1083;&#1077;&#1082;&#1090;&#1088;&#1086;-&#1084;&#1072;&#1088;&#1082;&#1077;&#1090;.&#1088;&#1092;/product/229087/svetilnik-led-nastennyy-na-solnechnoy-bataree-sls-60-lamper602-214/" TargetMode="External"/><Relationship Id="rId_hyperlink_11819" Type="http://schemas.openxmlformats.org/officeDocument/2006/relationships/hyperlink" Target="http://&#1101;&#1083;&#1077;&#1082;&#1090;&#1088;&#1086;-&#1084;&#1072;&#1088;&#1082;&#1077;&#1090;.&#1088;&#1092;/product/240066/svetilnik-na-solnechnoy-bataree-sh-114-114led-ip20-s-datchikom-sveta/" TargetMode="External"/><Relationship Id="rId_hyperlink_11820" Type="http://schemas.openxmlformats.org/officeDocument/2006/relationships/hyperlink" Target="http://&#1101;&#1083;&#1077;&#1082;&#1090;&#1088;&#1086;-&#1084;&#1072;&#1088;&#1082;&#1077;&#1090;.&#1088;&#1092;/product/240067/svetilnik-na-solnechnoy-bataree-sh-52-1cob-6led-ip20-s-datchikom-sveta-3-rezhima/" TargetMode="External"/><Relationship Id="rId_hyperlink_11821" Type="http://schemas.openxmlformats.org/officeDocument/2006/relationships/hyperlink" Target="http://&#1101;&#1083;&#1077;&#1082;&#1090;&#1088;&#1086;-&#1084;&#1072;&#1088;&#1082;&#1077;&#1090;.&#1088;&#1092;/product/239556/svetilnik-nastennyy-na-solnechnoy-bataree-og-ldp09-77-led-ip65-datchik-dvizheniya-pult/" TargetMode="External"/><Relationship Id="rId_hyperlink_11822" Type="http://schemas.openxmlformats.org/officeDocument/2006/relationships/hyperlink" Target="http://&#1101;&#1083;&#1077;&#1082;&#1090;&#1088;&#1086;-&#1084;&#1072;&#1088;&#1082;&#1077;&#1090;.&#1088;&#1092;/product/230483/svetilnik-sadovyy-na-solnechnoy-bataree-smartbuy-nerzh-stal-10x10x40sm-sbf-108/" TargetMode="External"/><Relationship Id="rId_hyperlink_11823" Type="http://schemas.openxmlformats.org/officeDocument/2006/relationships/hyperlink" Target="http://&#1101;&#1083;&#1077;&#1082;&#1090;&#1088;&#1086;-&#1084;&#1072;&#1088;&#1082;&#1077;&#1090;.&#1088;&#1092;/product/230484/svetilnik-sadovyy-na-solnechnoy-bataree-smartbuy-nerzh-stal-37sm-sbf-103/" TargetMode="External"/><Relationship Id="rId_hyperlink_11824" Type="http://schemas.openxmlformats.org/officeDocument/2006/relationships/hyperlink" Target="http://&#1101;&#1083;&#1077;&#1082;&#1090;&#1088;&#1086;-&#1084;&#1072;&#1088;&#1082;&#1077;&#1090;.&#1088;&#1092;/product/230074/svetilnik-sadovyy-na-solnechnoy-bataree-smartbuy-plastik-37sm-sbf-107/" TargetMode="External"/><Relationship Id="rId_hyperlink_11825" Type="http://schemas.openxmlformats.org/officeDocument/2006/relationships/hyperlink" Target="http://&#1101;&#1083;&#1077;&#1082;&#1090;&#1088;&#1086;-&#1084;&#1072;&#1088;&#1082;&#1077;&#1090;.&#1088;&#1092;/product/230485/svetilnik-sadovyy-na-solnechnoy-bataree-smartbuy-plastik-86x86x38sm-sbf-112/" TargetMode="External"/><Relationship Id="rId_hyperlink_11826" Type="http://schemas.openxmlformats.org/officeDocument/2006/relationships/hyperlink" Target="http://&#1101;&#1083;&#1077;&#1082;&#1090;&#1088;&#1086;-&#1084;&#1072;&#1088;&#1082;&#1077;&#1090;.&#1088;&#1092;/product/230486/svetilnik-sadovyy-na-solnechnoy-bataree-smartbuy-plastik-9x9x75sm-sbf-109/" TargetMode="External"/><Relationship Id="rId_hyperlink_11827" Type="http://schemas.openxmlformats.org/officeDocument/2006/relationships/hyperlink" Target="http://&#1101;&#1083;&#1077;&#1082;&#1090;&#1088;&#1086;-&#1084;&#1072;&#1088;&#1082;&#1077;&#1090;.&#1088;&#1092;/product/242162/svetilnik-svetodiodnyy-smartbuy-5-vt-na-solnechnyh-batareyah-s-datchikom-dvizheniya-cob-chernyy-sbf-32-ms/" TargetMode="External"/><Relationship Id="rId_hyperlink_11828" Type="http://schemas.openxmlformats.org/officeDocument/2006/relationships/hyperlink" Target="http://&#1101;&#1083;&#1077;&#1082;&#1090;&#1088;&#1086;-&#1084;&#1072;&#1088;&#1082;&#1077;&#1090;.&#1088;&#1092;/product/241910/svetilnik-svetodiodnyy-smartbuy-10-vt-cob-na-solnechnyh-batareyah-s-datchikom-dvizheniya-chernyy-sbf-22-ms/" TargetMode="External"/><Relationship Id="rId_hyperlink_11829" Type="http://schemas.openxmlformats.org/officeDocument/2006/relationships/hyperlink" Target="http://&#1101;&#1083;&#1077;&#1082;&#1090;&#1088;&#1086;-&#1084;&#1072;&#1088;&#1082;&#1077;&#1090;.&#1088;&#1092;/product/229295/svetilnik-svetodiodnyy-smartbuy-12vt-100led-na-solnechnyh-batareyah-datchik-dvizheniya-sbf-33-ms/" TargetMode="External"/><Relationship Id="rId_hyperlink_11830" Type="http://schemas.openxmlformats.org/officeDocument/2006/relationships/hyperlink" Target="http://&#1101;&#1083;&#1077;&#1082;&#1090;&#1088;&#1086;-&#1084;&#1072;&#1088;&#1082;&#1077;&#1090;.&#1088;&#1092;/product/242161/svetilnik-svetodiodnyy-smartbuy-24-led-na-solnechnyh-batareyah-s-datchikom-dvizheniyachernyy-sbf-63-ms/" TargetMode="External"/><Relationship Id="rId_hyperlink_11831" Type="http://schemas.openxmlformats.org/officeDocument/2006/relationships/hyperlink" Target="http://&#1101;&#1083;&#1077;&#1082;&#1090;&#1088;&#1086;-&#1084;&#1072;&#1088;&#1082;&#1077;&#1090;.&#1088;&#1092;/product/243053/svetilnik-ulichnyy-s-fotorele-solar-powered-led-wall-light-jy-6009/" TargetMode="External"/><Relationship Id="rId_hyperlink_11832" Type="http://schemas.openxmlformats.org/officeDocument/2006/relationships/hyperlink" Target="http://&#1101;&#1083;&#1077;&#1082;&#1090;&#1088;&#1086;-&#1084;&#1072;&#1088;&#1082;&#1077;&#1090;.&#1088;&#1092;/product/228043/svetodiodnyy-svetilnik-na-solnechnoy-bataree-3-cob-s-datchikom-sveta-avtonomnyy/" TargetMode="External"/><Relationship Id="rId_hyperlink_11833" Type="http://schemas.openxmlformats.org/officeDocument/2006/relationships/hyperlink" Target="http://&#1101;&#1083;&#1077;&#1082;&#1090;&#1088;&#1086;-&#1084;&#1072;&#1088;&#1082;&#1077;&#1090;.&#1088;&#1092;/product/218849/svetodiodnyy-svetilnik-na-solnechnoy-bataree-s-datchikom-sveta-avtonomnyy-sh-1828b/" TargetMode="External"/><Relationship Id="rId_hyperlink_11834" Type="http://schemas.openxmlformats.org/officeDocument/2006/relationships/hyperlink" Target="http://&#1101;&#1083;&#1077;&#1082;&#1090;&#1088;&#1086;-&#1084;&#1072;&#1088;&#1082;&#1077;&#1090;.&#1088;&#1092;/product/242546/modul-vyklyuchatelya-datchik-dvizheniya-12-24v-5a-dalnost-2m/" TargetMode="External"/><Relationship Id="rId_hyperlink_11835" Type="http://schemas.openxmlformats.org/officeDocument/2006/relationships/hyperlink" Target="http://&#1101;&#1083;&#1077;&#1082;&#1090;&#1088;&#1086;-&#1084;&#1072;&#1088;&#1082;&#1077;&#1090;.&#1088;&#1092;/product/242548/modul-vyklyuchatelya-na-vzmah-regulirovka-yarkosti-12-24v-5a-rasstoyanie-5sm/" TargetMode="External"/><Relationship Id="rId_hyperlink_11836" Type="http://schemas.openxmlformats.org/officeDocument/2006/relationships/hyperlink" Target="http://&#1101;&#1083;&#1077;&#1082;&#1090;&#1088;&#1086;-&#1084;&#1072;&#1088;&#1082;&#1077;&#1090;.&#1088;&#1092;/product/242634/modul-vyklyuchatelya-na-vzmah-regulirovka-yarkosti-12-24v-5a-rasstoyanie-8sm/" TargetMode="External"/><Relationship Id="rId_hyperlink_11837" Type="http://schemas.openxmlformats.org/officeDocument/2006/relationships/hyperlink" Target="http://&#1101;&#1083;&#1077;&#1082;&#1090;&#1088;&#1086;-&#1084;&#1072;&#1088;&#1082;&#1077;&#1090;.&#1088;&#1092;/product/242547/modul-vyklyuchatelya-na-kasanie-sensornyy-12-24v-5a/" TargetMode="External"/><Relationship Id="rId_hyperlink_11838" Type="http://schemas.openxmlformats.org/officeDocument/2006/relationships/hyperlink" Target="http://&#1101;&#1083;&#1077;&#1082;&#1090;&#1088;&#1086;-&#1084;&#1072;&#1088;&#1082;&#1077;&#1090;.&#1088;&#1092;/product/241917/regulyator-yarkosti-dlya-svetodiodnyh-lent-dimmer-12v-24v-8a/" TargetMode="External"/><Relationship Id="rId_hyperlink_11839" Type="http://schemas.openxmlformats.org/officeDocument/2006/relationships/hyperlink" Target="http://&#1101;&#1083;&#1077;&#1082;&#1090;&#1088;&#1086;-&#1084;&#1072;&#1088;&#1082;&#1077;&#1090;.&#1088;&#1092;/product/239226/regulyator-yarkosti-dlya-svetodiodnyh-lent-dimmer-12v-24v-30a-metall/" TargetMode="External"/><Relationship Id="rId_hyperlink_11840" Type="http://schemas.openxmlformats.org/officeDocument/2006/relationships/hyperlink" Target="http://&#1101;&#1083;&#1077;&#1082;&#1090;&#1088;&#1086;-&#1084;&#1072;&#1088;&#1082;&#1077;&#1090;.&#1088;&#1092;/product/247104/regulyator-yarkosti-dlya-svetodiodnyh-lent-dimmer-12v-24v-30a-plastik/" TargetMode="External"/><Relationship Id="rId_hyperlink_11841" Type="http://schemas.openxmlformats.org/officeDocument/2006/relationships/hyperlink" Target="http://&#1101;&#1083;&#1077;&#1082;&#1090;&#1088;&#1086;-&#1084;&#1072;&#1088;&#1082;&#1077;&#1090;.&#1088;&#1092;/product/228954/svetodiodnaya-lenta-og-ldl05-3m-datchik-dvizheniya-belaya/" TargetMode="External"/><Relationship Id="rId_hyperlink_11842" Type="http://schemas.openxmlformats.org/officeDocument/2006/relationships/hyperlink" Target="http://&#1101;&#1083;&#1077;&#1082;&#1090;&#1088;&#1086;-&#1084;&#1072;&#1088;&#1082;&#1077;&#1090;.&#1088;&#1092;/product/220960/profil-gibkiy-dlya-svetodiodnoy-lenty-175h6mm-2m-general-gal-gls-2000-6-175/" TargetMode="External"/><Relationship Id="rId_hyperlink_11843" Type="http://schemas.openxmlformats.org/officeDocument/2006/relationships/hyperlink" Target="http://&#1101;&#1083;&#1077;&#1082;&#1090;&#1088;&#1086;-&#1084;&#1072;&#1088;&#1082;&#1077;&#1090;.&#1088;&#1092;/product/220963/profil-dlya-svetodiodnoy-lenty-14h7mm-2m-general-gal-gls-2000-7-14/" TargetMode="External"/><Relationship Id="rId_hyperlink_11844" Type="http://schemas.openxmlformats.org/officeDocument/2006/relationships/hyperlink" Target="http://&#1101;&#1083;&#1077;&#1082;&#1090;&#1088;&#1086;-&#1084;&#1072;&#1088;&#1082;&#1077;&#1090;.&#1088;&#1092;/product/220959/profil-dlya-svetodiodnoy-lenty-16h12mm-2m-general-gal-gls-2000-12-16/" TargetMode="External"/><Relationship Id="rId_hyperlink_11845" Type="http://schemas.openxmlformats.org/officeDocument/2006/relationships/hyperlink" Target="http://&#1101;&#1083;&#1077;&#1082;&#1090;&#1088;&#1086;-&#1084;&#1072;&#1088;&#1082;&#1077;&#1090;.&#1088;&#1092;/product/134563/blok-pitaniya-dlya-led-lenty-20w-16a-12v-ip67-ecola-kitay-b7l020esb/" TargetMode="External"/><Relationship Id="rId_hyperlink_11846" Type="http://schemas.openxmlformats.org/officeDocument/2006/relationships/hyperlink" Target="http://&#1101;&#1083;&#1077;&#1082;&#1090;&#1088;&#1086;-&#1084;&#1072;&#1088;&#1082;&#1077;&#1090;.&#1088;&#1092;/product/220432/blok-pitaniya-dlya-led-lenty-100w-8a-12v-ip67-ecola-kitay-b7l100esb/" TargetMode="External"/><Relationship Id="rId_hyperlink_11847" Type="http://schemas.openxmlformats.org/officeDocument/2006/relationships/hyperlink" Target="http://&#1101;&#1083;&#1077;&#1082;&#1090;&#1088;&#1086;-&#1084;&#1072;&#1088;&#1082;&#1077;&#1090;.&#1088;&#1092;/product/146186/blok-pitaniya-dlya-led-lenty-12v-3w-025a-ip20-ecola-kitay-b2m003esb-556517/" TargetMode="External"/><Relationship Id="rId_hyperlink_11848" Type="http://schemas.openxmlformats.org/officeDocument/2006/relationships/hyperlink" Target="http://&#1101;&#1083;&#1077;&#1082;&#1090;&#1088;&#1086;-&#1084;&#1072;&#1088;&#1082;&#1077;&#1090;.&#1088;&#1092;/product/146191/blok-pitaniya-dlya-led-lenty-12v-6w-05a-ip20-ecola-kitay-b2m006esb-556518/" TargetMode="External"/><Relationship Id="rId_hyperlink_11849" Type="http://schemas.openxmlformats.org/officeDocument/2006/relationships/hyperlink" Target="http://&#1101;&#1083;&#1077;&#1082;&#1090;&#1088;&#1086;-&#1084;&#1072;&#1088;&#1082;&#1077;&#1090;.&#1088;&#1092;/product/231572/blok-pitaniya-dlya-led-lenty-12v-12w-1a-ip20-ecola-kitay-b0l012esb/" TargetMode="External"/><Relationship Id="rId_hyperlink_11850" Type="http://schemas.openxmlformats.org/officeDocument/2006/relationships/hyperlink" Target="http://&#1101;&#1083;&#1077;&#1082;&#1090;&#1088;&#1086;-&#1084;&#1072;&#1088;&#1082;&#1077;&#1090;.&#1088;&#1092;/product/134564/blok-pitaniya-dlya-led-lenty-12v-15w-125a-ip20-ecola-kitay-b2l015esb-563242/" TargetMode="External"/><Relationship Id="rId_hyperlink_11851" Type="http://schemas.openxmlformats.org/officeDocument/2006/relationships/hyperlink" Target="http://&#1101;&#1083;&#1077;&#1082;&#1090;&#1088;&#1086;-&#1084;&#1072;&#1088;&#1082;&#1077;&#1090;.&#1088;&#1092;/product/134565/blok-pitaniya-dlya-led-lenty-12v-25w-2a-ip20-ecola-kitay-b2l025esb-440709/" TargetMode="External"/><Relationship Id="rId_hyperlink_11852" Type="http://schemas.openxmlformats.org/officeDocument/2006/relationships/hyperlink" Target="http://&#1101;&#1083;&#1077;&#1082;&#1090;&#1088;&#1086;-&#1084;&#1072;&#1088;&#1082;&#1077;&#1090;.&#1088;&#1092;/product/178174/blok-pitaniya-dlya-led-lenty-12v-25w-2a-ip20-ecola-kitay-b2t025esb/" TargetMode="External"/><Relationship Id="rId_hyperlink_11853" Type="http://schemas.openxmlformats.org/officeDocument/2006/relationships/hyperlink" Target="http://&#1101;&#1083;&#1077;&#1082;&#1090;&#1088;&#1086;-&#1084;&#1072;&#1088;&#1082;&#1077;&#1090;.&#1088;&#1092;/product/231575/blok-pitaniya-dlya-led-lenty-12v-36w-3a-ip20-ecola-kitay-b0m036esb/" TargetMode="External"/><Relationship Id="rId_hyperlink_11854" Type="http://schemas.openxmlformats.org/officeDocument/2006/relationships/hyperlink" Target="http://&#1101;&#1083;&#1077;&#1082;&#1090;&#1088;&#1086;-&#1084;&#1072;&#1088;&#1082;&#1077;&#1090;.&#1088;&#1092;/product/230763/blok-pitaniya-dlya-led-lenty-12v-38w-ip20-ecola-kitay-2621818-interernyy-b2t038esb/" TargetMode="External"/><Relationship Id="rId_hyperlink_11855" Type="http://schemas.openxmlformats.org/officeDocument/2006/relationships/hyperlink" Target="http://&#1101;&#1083;&#1077;&#1082;&#1090;&#1088;&#1086;-&#1084;&#1072;&#1088;&#1082;&#1077;&#1090;.&#1088;&#1092;/product/230764/blok-pitaniya-dlya-led-lenty-12v-50w-4a-ip20-ecola-kitay-b2t050esb/" TargetMode="External"/><Relationship Id="rId_hyperlink_11856" Type="http://schemas.openxmlformats.org/officeDocument/2006/relationships/hyperlink" Target="http://&#1101;&#1083;&#1077;&#1082;&#1090;&#1088;&#1086;-&#1084;&#1072;&#1088;&#1082;&#1077;&#1090;.&#1088;&#1092;/product/146190/blok-pitaniya-dlya-led-lenty-12v-60w-5a-ip20-ecola-kitay-b2l060esb-440711/" TargetMode="External"/><Relationship Id="rId_hyperlink_11857" Type="http://schemas.openxmlformats.org/officeDocument/2006/relationships/hyperlink" Target="http://&#1101;&#1083;&#1077;&#1082;&#1090;&#1088;&#1086;-&#1084;&#1072;&#1088;&#1082;&#1077;&#1090;.&#1088;&#1092;/product/245810/blok-pitaniya-dlya-led-lenty-12v-60w-5a-ip67ecola-kitay-b7l060esb/" TargetMode="External"/><Relationship Id="rId_hyperlink_11858" Type="http://schemas.openxmlformats.org/officeDocument/2006/relationships/hyperlink" Target="http://&#1101;&#1083;&#1077;&#1082;&#1090;&#1088;&#1086;-&#1084;&#1072;&#1088;&#1082;&#1077;&#1090;.&#1088;&#1092;/product/146185/blok-pitaniya-dlya-led-lenty-12v-80w-65a-ip20-ecola-kitay-b2l080esb-496671/" TargetMode="External"/><Relationship Id="rId_hyperlink_11859" Type="http://schemas.openxmlformats.org/officeDocument/2006/relationships/hyperlink" Target="http://&#1101;&#1083;&#1077;&#1082;&#1090;&#1088;&#1086;-&#1084;&#1072;&#1088;&#1082;&#1077;&#1090;.&#1088;&#1092;/product/147894/blok-pitaniya-dlya-led-lenty-12v-100w-85a-ip20-ecola-kitay-b2l100esb-440712/" TargetMode="External"/><Relationship Id="rId_hyperlink_11860" Type="http://schemas.openxmlformats.org/officeDocument/2006/relationships/hyperlink" Target="http://&#1101;&#1083;&#1077;&#1082;&#1090;&#1088;&#1086;-&#1084;&#1072;&#1088;&#1082;&#1077;&#1090;.&#1088;&#1092;/product/134562/blok-pitaniya-dlya-led-lenty-12v-100w-85a-ip20-ploskiy-i-uzkiy-ecola-kitay-b2n100esb-563243/" TargetMode="External"/><Relationship Id="rId_hyperlink_11861" Type="http://schemas.openxmlformats.org/officeDocument/2006/relationships/hyperlink" Target="http://&#1101;&#1083;&#1077;&#1082;&#1090;&#1088;&#1086;-&#1084;&#1072;&#1088;&#1082;&#1077;&#1090;.&#1088;&#1092;/product/134561/blok-pitaniya-dlya-led-lenty-12v-120w-10a-ip20-ecola-kitay-b2l120esb/" TargetMode="External"/><Relationship Id="rId_hyperlink_11862" Type="http://schemas.openxmlformats.org/officeDocument/2006/relationships/hyperlink" Target="http://&#1101;&#1083;&#1077;&#1082;&#1090;&#1088;&#1086;-&#1084;&#1072;&#1088;&#1082;&#1077;&#1090;.&#1088;&#1092;/product/146184/blok-pitaniya-dlya-led-lenty-12v-150w-125a-ip20-ecola-kitay-b2l150esb-440713/" TargetMode="External"/><Relationship Id="rId_hyperlink_11863" Type="http://schemas.openxmlformats.org/officeDocument/2006/relationships/hyperlink" Target="http://&#1101;&#1083;&#1077;&#1082;&#1090;&#1088;&#1086;-&#1084;&#1072;&#1088;&#1082;&#1077;&#1090;.&#1088;&#1092;/product/178092/blok-pitaniya-dlya-led-lenty-12v-200w-16a-ip20-ecola-kitay-b2l200esb-440714/" TargetMode="External"/><Relationship Id="rId_hyperlink_11864" Type="http://schemas.openxmlformats.org/officeDocument/2006/relationships/hyperlink" Target="http://&#1101;&#1083;&#1077;&#1082;&#1090;&#1088;&#1086;-&#1084;&#1072;&#1088;&#1082;&#1077;&#1090;.&#1088;&#1092;/product/245809/blok-pitaniya-dlya-led-lenty-12v-200w-16a-ip67-ecola-kitay-b7l200esb/" TargetMode="External"/><Relationship Id="rId_hyperlink_11865" Type="http://schemas.openxmlformats.org/officeDocument/2006/relationships/hyperlink" Target="http://&#1101;&#1083;&#1077;&#1082;&#1090;&#1088;&#1086;-&#1084;&#1072;&#1088;&#1082;&#1077;&#1090;.&#1088;&#1092;/product/218091/blok-pitaniya-dlya-led-lenty-12v-200w-209a-ip20-smartbuy-sbl-ip20-driver-200w/" TargetMode="External"/><Relationship Id="rId_hyperlink_11866" Type="http://schemas.openxmlformats.org/officeDocument/2006/relationships/hyperlink" Target="http://&#1101;&#1083;&#1077;&#1082;&#1090;&#1088;&#1086;-&#1084;&#1072;&#1088;&#1082;&#1077;&#1090;.&#1088;&#1092;/product/222009/blok-pitaniya-dlya-led-lenty-12v-250w-208a-ip20-interernyy-b2l250esb/" TargetMode="External"/><Relationship Id="rId_hyperlink_11867" Type="http://schemas.openxmlformats.org/officeDocument/2006/relationships/hyperlink" Target="http://&#1101;&#1083;&#1077;&#1082;&#1090;&#1088;&#1086;-&#1084;&#1072;&#1088;&#1082;&#1077;&#1090;.&#1088;&#1092;/product/251116/blok-pitaniya-dlya-led-lenty-12v-250w-208a-ip67-mr-12250/" TargetMode="External"/><Relationship Id="rId_hyperlink_11868" Type="http://schemas.openxmlformats.org/officeDocument/2006/relationships/hyperlink" Target="http://&#1101;&#1083;&#1077;&#1082;&#1090;&#1088;&#1086;-&#1084;&#1072;&#1088;&#1082;&#1077;&#1090;.&#1088;&#1092;/product/249884/blok-pitaniya-dlya-led-lenty-12v-300w-25a-ip67-mg-12300/" TargetMode="External"/><Relationship Id="rId_hyperlink_11869" Type="http://schemas.openxmlformats.org/officeDocument/2006/relationships/hyperlink" Target="http://&#1101;&#1083;&#1077;&#1082;&#1090;&#1088;&#1086;-&#1084;&#1072;&#1088;&#1082;&#1077;&#1090;.&#1088;&#1092;/product/146187/blok-pitaniya-dlya-led-lenty-12v-400w-30a-ip20-ventilyator-ecola-kitay-b2l400esb/" TargetMode="External"/><Relationship Id="rId_hyperlink_11870" Type="http://schemas.openxmlformats.org/officeDocument/2006/relationships/hyperlink" Target="http://&#1101;&#1083;&#1077;&#1082;&#1090;&#1088;&#1086;-&#1084;&#1072;&#1088;&#1082;&#1077;&#1090;.&#1088;&#1092;/product/146188/blok-pitaniya-dlya-led-lenty-12v-400w-333a-ip53-ventilyator-ecola-kitay-b3l400esb/" TargetMode="External"/><Relationship Id="rId_hyperlink_11871" Type="http://schemas.openxmlformats.org/officeDocument/2006/relationships/hyperlink" Target="http://&#1101;&#1083;&#1077;&#1082;&#1090;&#1088;&#1086;-&#1084;&#1072;&#1088;&#1082;&#1077;&#1090;.&#1088;&#1092;/product/249885/blok-pitaniya-dlya-led-lenty-12v-400w-333a-ip67-mg-12400/" TargetMode="External"/><Relationship Id="rId_hyperlink_11872" Type="http://schemas.openxmlformats.org/officeDocument/2006/relationships/hyperlink" Target="http://&#1101;&#1083;&#1077;&#1082;&#1090;&#1088;&#1086;-&#1084;&#1072;&#1088;&#1082;&#1077;&#1090;.&#1088;&#1092;/product/245808/blok-pitaniya-dlya-led-lenty-150w-125a-12v-ip67-ecola-kitay-b7l150esb/" TargetMode="External"/><Relationship Id="rId_hyperlink_11873" Type="http://schemas.openxmlformats.org/officeDocument/2006/relationships/hyperlink" Target="http://&#1101;&#1083;&#1077;&#1082;&#1090;&#1088;&#1086;-&#1084;&#1072;&#1088;&#1082;&#1077;&#1090;.&#1088;&#1092;/product/249886/blok-pitaniya-dlya-led-lenty-24v-150w-625a-ip67-mg-24150/" TargetMode="External"/><Relationship Id="rId_hyperlink_11874" Type="http://schemas.openxmlformats.org/officeDocument/2006/relationships/hyperlink" Target="http://&#1101;&#1083;&#1077;&#1082;&#1090;&#1088;&#1086;-&#1084;&#1072;&#1088;&#1082;&#1077;&#1090;.&#1088;&#1092;/product/249887/blok-pitaniya-dlya-led-lenty-24v-200w-83a-ip67-mg-24200/" TargetMode="External"/><Relationship Id="rId_hyperlink_11875" Type="http://schemas.openxmlformats.org/officeDocument/2006/relationships/hyperlink" Target="http://&#1101;&#1083;&#1077;&#1082;&#1090;&#1088;&#1086;-&#1084;&#1072;&#1088;&#1082;&#1077;&#1090;.&#1088;&#1092;/product/249889/blok-pitaniya-dlya-led-lenty-24v-400w-167a-ip67-mg-24400/" TargetMode="External"/><Relationship Id="rId_hyperlink_11876" Type="http://schemas.openxmlformats.org/officeDocument/2006/relationships/hyperlink" Target="http://&#1101;&#1083;&#1077;&#1082;&#1090;&#1088;&#1086;-&#1084;&#1072;&#1088;&#1082;&#1077;&#1090;.&#1088;&#1092;/product/129252/blok-pitaniya-dlya-led-lenty-30w-25a-12v-ip67-ecola-kitay-b7l030esb/" TargetMode="External"/><Relationship Id="rId_hyperlink_11877" Type="http://schemas.openxmlformats.org/officeDocument/2006/relationships/hyperlink" Target="http://&#1101;&#1083;&#1077;&#1082;&#1090;&#1088;&#1086;-&#1084;&#1072;&#1088;&#1082;&#1077;&#1090;.&#1088;&#1092;/product/231084/drayver-led-smartbuy-ip20-250w-dlya-led-lenty-sbl-ip20-driver-250w/" TargetMode="External"/><Relationship Id="rId_hyperlink_11878" Type="http://schemas.openxmlformats.org/officeDocument/2006/relationships/hyperlink" Target="http://&#1101;&#1083;&#1077;&#1082;&#1090;&#1088;&#1086;-&#1084;&#1072;&#1088;&#1082;&#1077;&#1090;.&#1088;&#1092;/product/222684/drayver-led-smartbuy-ip67-25w-dlya-led-lenty-sbl-ip67-driver-25w/" TargetMode="External"/><Relationship Id="rId_hyperlink_11879" Type="http://schemas.openxmlformats.org/officeDocument/2006/relationships/hyperlink" Target="http://&#1101;&#1083;&#1077;&#1082;&#1090;&#1088;&#1086;-&#1084;&#1072;&#1088;&#1082;&#1077;&#1090;.&#1088;&#1092;/product/222685/drayver-led-smartbuy-ip67-40w-dlya-led-lenty-sbl-ip67-driver-40w-12v/" TargetMode="External"/><Relationship Id="rId_hyperlink_11880" Type="http://schemas.openxmlformats.org/officeDocument/2006/relationships/hyperlink" Target="http://&#1101;&#1083;&#1077;&#1082;&#1090;&#1088;&#1086;-&#1084;&#1072;&#1088;&#1082;&#1077;&#1090;.&#1088;&#1092;/product/132499/konnektor-15-sm-10-mm-pitanie-zazhim-2-h-kont-smd5050-sc21c1esb-440742/" TargetMode="External"/><Relationship Id="rId_hyperlink_11881" Type="http://schemas.openxmlformats.org/officeDocument/2006/relationships/hyperlink" Target="http://&#1101;&#1083;&#1077;&#1082;&#1090;&#1088;&#1086;-&#1084;&#1072;&#1088;&#1082;&#1077;&#1090;.&#1088;&#1092;/product/132496/konnektor-15-sm-zazhim-zazhim-2-h-kont-smd5050-sc21c2esb-440739-10mm/" TargetMode="External"/><Relationship Id="rId_hyperlink_11882" Type="http://schemas.openxmlformats.org/officeDocument/2006/relationships/hyperlink" Target="http://&#1101;&#1083;&#1077;&#1082;&#1090;&#1088;&#1086;-&#1084;&#1072;&#1088;&#1082;&#1077;&#1090;.&#1088;&#1092;/product/132497/konnektor-15-sm-zazhim-zazhim-4-h-kont-smd5050-rgb-sc41c2esb-440740/" TargetMode="External"/><Relationship Id="rId_hyperlink_11883" Type="http://schemas.openxmlformats.org/officeDocument/2006/relationships/hyperlink" Target="http://&#1101;&#1083;&#1077;&#1082;&#1090;&#1088;&#1086;-&#1084;&#1072;&#1088;&#1082;&#1077;&#1090;.&#1088;&#1092;/product/232421/konnektor-15-sm-pitanie-gnezdo-zazhim-2-h-kont-smd5050-sc21tcesb/" TargetMode="External"/><Relationship Id="rId_hyperlink_11884" Type="http://schemas.openxmlformats.org/officeDocument/2006/relationships/hyperlink" Target="http://&#1101;&#1083;&#1077;&#1082;&#1090;&#1088;&#1086;-&#1084;&#1072;&#1088;&#1082;&#1077;&#1090;.&#1088;&#1092;/product/232420/konnektor-15-sm-pitanie-gnezdo-zazhim-2-h-kont-smd3528-sc28tcesb-8mm/" TargetMode="External"/><Relationship Id="rId_hyperlink_11885" Type="http://schemas.openxmlformats.org/officeDocument/2006/relationships/hyperlink" Target="http://&#1101;&#1083;&#1077;&#1082;&#1090;&#1088;&#1086;-&#1084;&#1072;&#1088;&#1082;&#1077;&#1090;.&#1088;&#1092;/product/132498/konnektor-15-sm-pitanie-zazhim-2-h-kont-smd3528-sc28c1esb-440741/" TargetMode="External"/><Relationship Id="rId_hyperlink_11886" Type="http://schemas.openxmlformats.org/officeDocument/2006/relationships/hyperlink" Target="http://&#1101;&#1083;&#1077;&#1082;&#1090;&#1088;&#1086;-&#1084;&#1072;&#1088;&#1082;&#1077;&#1090;.&#1088;&#1092;/product/132500/konnektor-15-sm-pitanie-zazhim-4-h-kont-smd5050-rgb-sc41c1esb-440743/" TargetMode="External"/><Relationship Id="rId_hyperlink_11887" Type="http://schemas.openxmlformats.org/officeDocument/2006/relationships/hyperlink" Target="http://&#1101;&#1083;&#1077;&#1082;&#1090;&#1088;&#1086;-&#1084;&#1072;&#1088;&#1082;&#1077;&#1090;.&#1088;&#1092;/product/232419/konnektor-15sm-2-h-kont-ecola-smd3528-8-mm/" TargetMode="External"/><Relationship Id="rId_hyperlink_11888" Type="http://schemas.openxmlformats.org/officeDocument/2006/relationships/hyperlink" Target="http://&#1101;&#1083;&#1077;&#1082;&#1090;&#1088;&#1086;-&#1084;&#1072;&#1088;&#1082;&#1077;&#1090;.&#1088;&#1092;/product/232418/konnektor-15sm-razem-pitaniya-gnezdo-provod-ecola-scplpmesb-24v-6a/" TargetMode="External"/><Relationship Id="rId_hyperlink_11889" Type="http://schemas.openxmlformats.org/officeDocument/2006/relationships/hyperlink" Target="http://&#1101;&#1083;&#1077;&#1082;&#1090;&#1088;&#1086;-&#1084;&#1072;&#1088;&#1082;&#1077;&#1090;.&#1088;&#1092;/product/232417/konnektor-15sm-razem-pitaniya-shteker-provod-ecola-scplpfesb/" TargetMode="External"/><Relationship Id="rId_hyperlink_11890" Type="http://schemas.openxmlformats.org/officeDocument/2006/relationships/hyperlink" Target="http://&#1101;&#1083;&#1077;&#1082;&#1090;&#1088;&#1086;-&#1084;&#1072;&#1088;&#1082;&#1077;&#1090;.&#1088;&#1092;/product/248229/konnektor-ds-5050-10mm-sbl-10mm5050/" TargetMode="External"/><Relationship Id="rId_hyperlink_11891" Type="http://schemas.openxmlformats.org/officeDocument/2006/relationships/hyperlink" Target="http://&#1101;&#1083;&#1077;&#1082;&#1090;&#1088;&#1086;-&#1084;&#1072;&#1088;&#1082;&#1077;&#1090;.&#1088;&#1092;/product/248231/konnektor-ds-cob-8mm-sbl-8mmcob/" TargetMode="External"/><Relationship Id="rId_hyperlink_11892" Type="http://schemas.openxmlformats.org/officeDocument/2006/relationships/hyperlink" Target="http://&#1101;&#1083;&#1077;&#1082;&#1090;&#1088;&#1086;-&#1084;&#1072;&#1088;&#1082;&#1077;&#1090;.&#1088;&#1092;/product/248232/konnektor-ds-cob-8mm-10-sm-provod-sbl-8mmcobds/" TargetMode="External"/><Relationship Id="rId_hyperlink_11893" Type="http://schemas.openxmlformats.org/officeDocument/2006/relationships/hyperlink" Target="http://&#1101;&#1083;&#1077;&#1082;&#1090;&#1088;&#1086;-&#1084;&#1072;&#1088;&#1082;&#1077;&#1090;.&#1088;&#1092;/product/248233/konnektor-ds-rgb-10mm-sbl-10mmrgb/" TargetMode="External"/><Relationship Id="rId_hyperlink_11894" Type="http://schemas.openxmlformats.org/officeDocument/2006/relationships/hyperlink" Target="http://&#1101;&#1083;&#1077;&#1082;&#1090;&#1088;&#1086;-&#1084;&#1072;&#1088;&#1082;&#1077;&#1090;.&#1088;&#1092;/product/248234/konnektor-ds-rgb-10mm-15cm-provod-sbl-10mmrgbds/" TargetMode="External"/><Relationship Id="rId_hyperlink_11895" Type="http://schemas.openxmlformats.org/officeDocument/2006/relationships/hyperlink" Target="http://&#1101;&#1083;&#1077;&#1082;&#1090;&#1088;&#1086;-&#1084;&#1072;&#1088;&#1082;&#1077;&#1090;.&#1088;&#1092;/product/248235/konnektor-ss-2835-8mm-15cm-provod-sbl-8mm2835ss/" TargetMode="External"/><Relationship Id="rId_hyperlink_11896" Type="http://schemas.openxmlformats.org/officeDocument/2006/relationships/hyperlink" Target="http://&#1101;&#1083;&#1077;&#1082;&#1090;&#1088;&#1086;-&#1084;&#1072;&#1088;&#1082;&#1077;&#1090;.&#1088;&#1092;/product/248237/konnektor-ss-cob-8mm-10-sm-provod-sbl-8mmcobss/" TargetMode="External"/><Relationship Id="rId_hyperlink_11897" Type="http://schemas.openxmlformats.org/officeDocument/2006/relationships/hyperlink" Target="http://&#1101;&#1083;&#1077;&#1082;&#1090;&#1088;&#1086;-&#1084;&#1072;&#1088;&#1082;&#1077;&#1090;.&#1088;&#1092;/product/248238/konnektor-ss-rgb-10mm-15cm-provod-sbl-10mmrgbss/" TargetMode="External"/><Relationship Id="rId_hyperlink_11898" Type="http://schemas.openxmlformats.org/officeDocument/2006/relationships/hyperlink" Target="http://&#1101;&#1083;&#1077;&#1082;&#1090;&#1088;&#1086;-&#1084;&#1072;&#1088;&#1082;&#1077;&#1090;.&#1088;&#1092;/product/137159/konnektor-dlya-led-lenty-5050/" TargetMode="External"/><Relationship Id="rId_hyperlink_11899" Type="http://schemas.openxmlformats.org/officeDocument/2006/relationships/hyperlink" Target="http://&#1101;&#1083;&#1077;&#1082;&#1090;&#1088;&#1086;-&#1084;&#1072;&#1088;&#1082;&#1077;&#1090;.&#1088;&#1092;/product/133066/konnektor-dlya-led-lenty-rgb-td-69-gn-gn-kitay/" TargetMode="External"/><Relationship Id="rId_hyperlink_11900" Type="http://schemas.openxmlformats.org/officeDocument/2006/relationships/hyperlink" Target="http://&#1101;&#1083;&#1077;&#1082;&#1090;&#1088;&#1086;-&#1084;&#1072;&#1088;&#1082;&#1077;&#1090;.&#1088;&#1092;/product/127388/konnektor-dlya-led-lenty-rgb-ogonek-td-72-gn-gn-gn-t-obraznyy/" TargetMode="External"/><Relationship Id="rId_hyperlink_11901" Type="http://schemas.openxmlformats.org/officeDocument/2006/relationships/hyperlink" Target="http://&#1101;&#1083;&#1077;&#1082;&#1090;&#1088;&#1086;-&#1084;&#1072;&#1088;&#1082;&#1077;&#1090;.&#1088;&#1092;/product/132502/konnektor-zazhim-2-h-kontaktnyy-smd5050-sc21scesb-ecola/" TargetMode="External"/><Relationship Id="rId_hyperlink_11902" Type="http://schemas.openxmlformats.org/officeDocument/2006/relationships/hyperlink" Target="http://&#1101;&#1083;&#1077;&#1082;&#1090;&#1088;&#1086;-&#1084;&#1072;&#1088;&#1082;&#1077;&#1090;.&#1088;&#1092;/product/132503/konnektor-zazhim-4-h-kontaktnyy-smd5050-rgb-sc41scesb-ecola-440737/" TargetMode="External"/><Relationship Id="rId_hyperlink_11903" Type="http://schemas.openxmlformats.org/officeDocument/2006/relationships/hyperlink" Target="http://&#1101;&#1083;&#1077;&#1082;&#1090;&#1088;&#1086;-&#1084;&#1072;&#1088;&#1082;&#1077;&#1090;.&#1088;&#1092;/product/228105/provod-dlya-soedineniya-rgb-lent/" TargetMode="External"/><Relationship Id="rId_hyperlink_11904" Type="http://schemas.openxmlformats.org/officeDocument/2006/relationships/hyperlink" Target="http://&#1101;&#1083;&#1077;&#1082;&#1090;&#1088;&#1086;-&#1084;&#1072;&#1088;&#1082;&#1077;&#1090;.&#1088;&#1092;/product/134566/audikontroller-ecola-12v-144w-24v-288w-12a-rgb-s-radiopultom-upravleniya-cvetomuzyka-rcm12aesb-483279/" TargetMode="External"/><Relationship Id="rId_hyperlink_11905" Type="http://schemas.openxmlformats.org/officeDocument/2006/relationships/hyperlink" Target="http://&#1101;&#1083;&#1077;&#1082;&#1090;&#1088;&#1086;-&#1084;&#1072;&#1088;&#1082;&#1077;&#1090;.&#1088;&#1092;/product/230962/dimmer-dlya-svetodiodnoy-lenty-12v-6a-72vt-ecola-cdm06aesb/" TargetMode="External"/><Relationship Id="rId_hyperlink_11906" Type="http://schemas.openxmlformats.org/officeDocument/2006/relationships/hyperlink" Target="http://&#1101;&#1083;&#1077;&#1082;&#1090;&#1088;&#1086;-&#1084;&#1072;&#1088;&#1082;&#1077;&#1090;.&#1088;&#1092;/product/175145/dimmer-dlya-svetodiodnoy-lenty-48w-4a-12v-mini-zk-45800/" TargetMode="External"/><Relationship Id="rId_hyperlink_11907" Type="http://schemas.openxmlformats.org/officeDocument/2006/relationships/hyperlink" Target="http://&#1101;&#1083;&#1077;&#1082;&#1090;&#1088;&#1086;-&#1084;&#1072;&#1088;&#1082;&#1077;&#1090;.&#1088;&#1092;/product/123724/kontroller-bluetooth-dlya-svetodiodnoy-lenty-rgb-og-ldl33/" TargetMode="External"/><Relationship Id="rId_hyperlink_11908" Type="http://schemas.openxmlformats.org/officeDocument/2006/relationships/hyperlink" Target="http://&#1101;&#1083;&#1077;&#1082;&#1090;&#1088;&#1086;-&#1084;&#1072;&#1088;&#1082;&#1077;&#1090;.&#1088;&#1092;/product/242124/kontroller-dlya-svd-lenty-12v-216w-rgb-s-belym-ik-pultom-gdc-rgb-216-r-ip20-12-general-511701/" TargetMode="External"/><Relationship Id="rId_hyperlink_11909" Type="http://schemas.openxmlformats.org/officeDocument/2006/relationships/hyperlink" Target="http://&#1101;&#1083;&#1077;&#1082;&#1090;&#1088;&#1086;-&#1084;&#1072;&#1088;&#1082;&#1077;&#1090;.&#1088;&#1092;/product/178180/kontroller-dlya-svetodiodnoy-lenty-12v-96w-24v-192w-8a-c-datchikom-dvizheniya-infrokrasnyy-avtomat-vklyuchatel-ecola-pir096esb/" TargetMode="External"/><Relationship Id="rId_hyperlink_11910" Type="http://schemas.openxmlformats.org/officeDocument/2006/relationships/hyperlink" Target="http://&#1101;&#1083;&#1077;&#1082;&#1090;&#1088;&#1086;-&#1084;&#1072;&#1088;&#1082;&#1077;&#1090;.&#1088;&#1092;/product/228965/kontroller-dlya-svetodiodnoy-lenty-rgb-wi-fi-2rgb-pult/" TargetMode="External"/><Relationship Id="rId_hyperlink_11911" Type="http://schemas.openxmlformats.org/officeDocument/2006/relationships/hyperlink" Target="http://&#1101;&#1083;&#1077;&#1082;&#1090;&#1088;&#1086;-&#1084;&#1072;&#1088;&#1082;&#1077;&#1090;.&#1088;&#1092;/product/228966/kontroller-dlya-svetodiodnoy-lenty-rgb-wi-fi-2rgb-pult/" TargetMode="External"/><Relationship Id="rId_hyperlink_11912" Type="http://schemas.openxmlformats.org/officeDocument/2006/relationships/hyperlink" Target="http://&#1101;&#1083;&#1077;&#1082;&#1090;&#1088;&#1086;-&#1084;&#1072;&#1088;&#1082;&#1077;&#1090;.&#1088;&#1092;/product/228964/kontroller-dlya-svetodiodnoy-lenty-rgb-wi-fi-rgb-pult/" TargetMode="External"/><Relationship Id="rId_hyperlink_11913" Type="http://schemas.openxmlformats.org/officeDocument/2006/relationships/hyperlink" Target="http://&#1101;&#1083;&#1077;&#1082;&#1090;&#1088;&#1086;-&#1084;&#1072;&#1088;&#1082;&#1077;&#1090;.&#1088;&#1092;/product/178176/kontroller-dlya-svetodiodnoy-lenty-rgb-12v-144w-12a-nastennyy-chernyy-s-kolcevym-sensorom-ecola-cpb12aesb/" TargetMode="External"/><Relationship Id="rId_hyperlink_11914" Type="http://schemas.openxmlformats.org/officeDocument/2006/relationships/hyperlink" Target="http://&#1101;&#1083;&#1077;&#1082;&#1090;&#1088;&#1086;-&#1084;&#1072;&#1088;&#1082;&#1077;&#1090;.&#1088;&#1092;/product/178175/kontroller-dlya-svetodiodnoy-lenty-rgb-12v-144w-12a-pult-infrakrasnyy-ecola-crl144esb/" TargetMode="External"/><Relationship Id="rId_hyperlink_11915" Type="http://schemas.openxmlformats.org/officeDocument/2006/relationships/hyperlink" Target="http://&#1101;&#1083;&#1077;&#1082;&#1090;&#1088;&#1086;-&#1084;&#1072;&#1088;&#1082;&#1077;&#1090;.&#1088;&#1092;/product/238773/kontroller-dlya-svetodiodnoy-lenty-rgb-12v-144w-12a-c-ik-pultom-ecola-crs144esb/" TargetMode="External"/><Relationship Id="rId_hyperlink_11916" Type="http://schemas.openxmlformats.org/officeDocument/2006/relationships/hyperlink" Target="http://&#1101;&#1083;&#1077;&#1082;&#1090;&#1088;&#1086;-&#1084;&#1072;&#1088;&#1082;&#1077;&#1090;.&#1088;&#1092;/product/178177/kontroller-dlya-svetodiodnoy-lenty-rgb-12v-216w24v432w18a-s-kolcevym-sensorombelym-radiopultom-ecola-rfc18wesb-601176/" TargetMode="External"/><Relationship Id="rId_hyperlink_11917" Type="http://schemas.openxmlformats.org/officeDocument/2006/relationships/hyperlink" Target="http://&#1101;&#1083;&#1077;&#1082;&#1090;&#1088;&#1086;-&#1084;&#1072;&#1088;&#1082;&#1077;&#1090;.&#1088;&#1092;/product/178178/kontroller-dlya-svetodiodnoy-lenty-rgb-12v-216w24v432w18a-s-kolcevym-sensoromchernym-radiopultom-ecola-rfc18aesb/" TargetMode="External"/><Relationship Id="rId_hyperlink_11918" Type="http://schemas.openxmlformats.org/officeDocument/2006/relationships/hyperlink" Target="http://&#1101;&#1083;&#1077;&#1082;&#1090;&#1088;&#1086;-&#1084;&#1072;&#1088;&#1082;&#1077;&#1090;.&#1088;&#1092;/product/191597/kontroller-dlya-svetodiodnoy-lenty-rgb-12v-72w-6a-c-ik-pultom-ecola-crs072esb/" TargetMode="External"/><Relationship Id="rId_hyperlink_11919" Type="http://schemas.openxmlformats.org/officeDocument/2006/relationships/hyperlink" Target="http://&#1101;&#1083;&#1077;&#1082;&#1090;&#1088;&#1086;-&#1084;&#1072;&#1088;&#1082;&#1077;&#1090;.&#1088;&#1092;/product/177138/kontroller-dlya-svetodiodnoy-lenty-rgb-12v-72w-6a-mini-s-perehodnikom-i-radiopultom-upravleniya-ecola-crfm72esb/" TargetMode="External"/><Relationship Id="rId_hyperlink_11920" Type="http://schemas.openxmlformats.org/officeDocument/2006/relationships/hyperlink" Target="http://&#1101;&#1083;&#1077;&#1082;&#1090;&#1088;&#1086;-&#1084;&#1072;&#1088;&#1082;&#1077;&#1090;.&#1088;&#1092;/product/178179/kontroller-dlya-svetodiodnoy-lenty-rgb-12v-72w-6a-monobloks-blokom-pitaniya-s-infrokrasnym-pultom-ecola-crm072esb/" TargetMode="External"/><Relationship Id="rId_hyperlink_11921" Type="http://schemas.openxmlformats.org/officeDocument/2006/relationships/hyperlink" Target="http://&#1101;&#1083;&#1077;&#1082;&#1090;&#1088;&#1086;-&#1084;&#1072;&#1088;&#1082;&#1077;&#1090;.&#1088;&#1092;/product/226830/kontroller-dlya-svetodiodnoy-lenty-rgb-12v-general-gdc-rgb-80-i/" TargetMode="External"/><Relationship Id="rId_hyperlink_11922" Type="http://schemas.openxmlformats.org/officeDocument/2006/relationships/hyperlink" Target="http://&#1101;&#1083;&#1077;&#1082;&#1090;&#1088;&#1086;-&#1084;&#1072;&#1088;&#1082;&#1077;&#1090;.&#1088;&#1092;/product/226831/kontroller-dlya-svetodiodnoy-lenty-rgb-12v-general-gdc-rgbw-96-i/" TargetMode="External"/><Relationship Id="rId_hyperlink_11923" Type="http://schemas.openxmlformats.org/officeDocument/2006/relationships/hyperlink" Target="http://&#1101;&#1083;&#1077;&#1082;&#1090;&#1088;&#1086;-&#1084;&#1072;&#1088;&#1082;&#1077;&#1090;.&#1088;&#1092;/product/250869/lenta-svd-12v-144wm-120ledm-ip20-4200k-5m-1400lmm-4k-inter-pro-smd3528-p2lv14esg-ecola/" TargetMode="External"/><Relationship Id="rId_hyperlink_11924" Type="http://schemas.openxmlformats.org/officeDocument/2006/relationships/hyperlink" Target="http://&#1101;&#1083;&#1077;&#1082;&#1090;&#1088;&#1086;-&#1084;&#1072;&#1088;&#1082;&#1077;&#1090;.&#1088;&#1092;/product/249731/lenta-svetodiodnaya-220v-144wm-60ledm-ip67-rgb-germ-50m-cenam-baks-5050-5052-505215-general/" TargetMode="External"/><Relationship Id="rId_hyperlink_11925" Type="http://schemas.openxmlformats.org/officeDocument/2006/relationships/hyperlink" Target="http://&#1101;&#1083;&#1077;&#1082;&#1090;&#1088;&#1086;-&#1084;&#1072;&#1088;&#1082;&#1077;&#1090;.&#1088;&#1092;/product/169238/svetodiodnaya-lenta-smd-283560-4000k-belyy-teplyy-smartbuy-ip20-48www-sbl-ip20-48-ww/" TargetMode="External"/><Relationship Id="rId_hyperlink_11926" Type="http://schemas.openxmlformats.org/officeDocument/2006/relationships/hyperlink" Target="http://&#1101;&#1083;&#1077;&#1082;&#1090;&#1088;&#1086;-&#1084;&#1072;&#1088;&#1082;&#1077;&#1090;.&#1088;&#1092;/product/124851/svetodiodnaya-lenta-smd-283560-4000k-belyy-teplyy-smartbuy-ip65-48www-sbl-ip65-48-ww/" TargetMode="External"/><Relationship Id="rId_hyperlink_11927" Type="http://schemas.openxmlformats.org/officeDocument/2006/relationships/hyperlink" Target="http://&#1101;&#1083;&#1077;&#1082;&#1090;&#1088;&#1086;-&#1084;&#1072;&#1088;&#1082;&#1077;&#1090;.&#1088;&#1092;/product/124842/svetodiodnaya-lenta-smd-283560-goluboy-smartbuy-ip20-48wblue-sbl-ip20-48-bl/" TargetMode="External"/><Relationship Id="rId_hyperlink_11928" Type="http://schemas.openxmlformats.org/officeDocument/2006/relationships/hyperlink" Target="http://&#1101;&#1083;&#1077;&#1082;&#1090;&#1088;&#1086;-&#1084;&#1072;&#1088;&#1082;&#1077;&#1090;.&#1088;&#1092;/product/124844/svetodiodnaya-lenta-smd-283560-zelenyy-smartbuy-ip20-48wgreen-sbl-ip20-48-gr/" TargetMode="External"/><Relationship Id="rId_hyperlink_11929" Type="http://schemas.openxmlformats.org/officeDocument/2006/relationships/hyperlink" Target="http://&#1101;&#1083;&#1077;&#1082;&#1090;&#1088;&#1086;-&#1084;&#1072;&#1088;&#1082;&#1077;&#1090;.&#1088;&#1092;/product/227229/svetodiodnaya-lenta-smd-3528-4200k-ip65-60-svdm-48wm-ecola-vlagozaschischennaya-440677/" TargetMode="External"/><Relationship Id="rId_hyperlink_11930" Type="http://schemas.openxmlformats.org/officeDocument/2006/relationships/hyperlink" Target="http://&#1101;&#1083;&#1077;&#1082;&#1090;&#1088;&#1086;-&#1084;&#1072;&#1088;&#1082;&#1077;&#1090;.&#1088;&#1092;/product/227188/svetodiodnaya-lenta-smd-3528-6000k-ip20-60-svdm-11wm-1200lm-ecola-kitay-556841/" TargetMode="External"/><Relationship Id="rId_hyperlink_11931" Type="http://schemas.openxmlformats.org/officeDocument/2006/relationships/hyperlink" Target="http://&#1101;&#1083;&#1077;&#1082;&#1090;&#1088;&#1086;-&#1084;&#1072;&#1088;&#1082;&#1077;&#1090;.&#1088;&#1092;/product/227230/svetodiodnaya-lenta-smd-3528-6000k-ip65-60-svdm-48wm-ecola-vlagozaschischennaya-463073/" TargetMode="External"/><Relationship Id="rId_hyperlink_11932" Type="http://schemas.openxmlformats.org/officeDocument/2006/relationships/hyperlink" Target="http://&#1101;&#1083;&#1077;&#1082;&#1090;&#1088;&#1086;-&#1084;&#1072;&#1088;&#1082;&#1077;&#1090;.&#1088;&#1092;/product/147803/svetodiodnaya-lenta-smd-3528-rgb-ip20-60-svdm-48wm-300lm-deko-kitay/" TargetMode="External"/><Relationship Id="rId_hyperlink_11933" Type="http://schemas.openxmlformats.org/officeDocument/2006/relationships/hyperlink" Target="http://&#1101;&#1083;&#1077;&#1082;&#1090;&#1088;&#1086;-&#1084;&#1072;&#1088;&#1082;&#1077;&#1090;.&#1088;&#1092;/product/227231/svetodiodnaya-lenta-smd-3528-rgb-ip65-60-svdm-48wm-ecola-vlagozaschischennaya-679220/" TargetMode="External"/><Relationship Id="rId_hyperlink_11934" Type="http://schemas.openxmlformats.org/officeDocument/2006/relationships/hyperlink" Target="http://&#1101;&#1083;&#1077;&#1082;&#1090;&#1088;&#1086;-&#1084;&#1072;&#1088;&#1082;&#1077;&#1090;.&#1088;&#1092;/product/182932/svetodiodnaya-lenta-smd-3528-belyy-ip20-60-svdm-11wm-1200lm-4k-ecola-kitay-556840/" TargetMode="External"/><Relationship Id="rId_hyperlink_11935" Type="http://schemas.openxmlformats.org/officeDocument/2006/relationships/hyperlink" Target="http://&#1101;&#1083;&#1077;&#1082;&#1090;&#1088;&#1086;-&#1084;&#1072;&#1088;&#1082;&#1077;&#1090;.&#1088;&#1092;/product/177444/svetodiodnaya-lenta-smd-3528-zelenyy-ip20-60-svdm-48wm-feron-kitay/" TargetMode="External"/><Relationship Id="rId_hyperlink_11936" Type="http://schemas.openxmlformats.org/officeDocument/2006/relationships/hyperlink" Target="http://&#1101;&#1083;&#1077;&#1082;&#1090;&#1088;&#1086;-&#1084;&#1072;&#1088;&#1082;&#1077;&#1090;.&#1088;&#1092;/product/177440/svetodiodnaya-lenta-smd-3528-siniy-ip20-60-svdm-48wm-feron-kitay/" TargetMode="External"/><Relationship Id="rId_hyperlink_11937" Type="http://schemas.openxmlformats.org/officeDocument/2006/relationships/hyperlink" Target="http://&#1101;&#1083;&#1077;&#1082;&#1090;&#1088;&#1086;-&#1084;&#1072;&#1088;&#1082;&#1077;&#1090;.&#1088;&#1092;/product/227232/svetodiodnaya-lenta-smd-5050-6000k-ip20-60-svdm-144wm-ecola-496756/" TargetMode="External"/><Relationship Id="rId_hyperlink_11938" Type="http://schemas.openxmlformats.org/officeDocument/2006/relationships/hyperlink" Target="http://&#1101;&#1083;&#1077;&#1082;&#1090;&#1088;&#1086;-&#1084;&#1072;&#1088;&#1082;&#1077;&#1090;.&#1088;&#1092;/product/227227/svetodiodnaya-lenta-smd-5050-6000k-ip65-60-svdm-144wm-ecola-vlagozaschischennaya-600639/" TargetMode="External"/><Relationship Id="rId_hyperlink_11939" Type="http://schemas.openxmlformats.org/officeDocument/2006/relationships/hyperlink" Target="http://&#1101;&#1083;&#1077;&#1082;&#1090;&#1088;&#1086;-&#1084;&#1072;&#1088;&#1082;&#1077;&#1090;.&#1088;&#1092;/product/124834/svetodiodnaya-lenta-smd-5050-rgb-ip20-30-svdm-72wm-450lm-vklyuchay-kitay/" TargetMode="External"/><Relationship Id="rId_hyperlink_11940" Type="http://schemas.openxmlformats.org/officeDocument/2006/relationships/hyperlink" Target="http://&#1101;&#1083;&#1077;&#1082;&#1090;&#1088;&#1086;-&#1084;&#1072;&#1088;&#1082;&#1077;&#1090;.&#1088;&#1092;/product/220440/svetodiodnaya-lenta-smd-5050-rgb-ip20-60-svdm-144wm-ecola-440701/" TargetMode="External"/><Relationship Id="rId_hyperlink_11941" Type="http://schemas.openxmlformats.org/officeDocument/2006/relationships/hyperlink" Target="http://&#1101;&#1083;&#1077;&#1082;&#1090;&#1088;&#1086;-&#1084;&#1072;&#1088;&#1082;&#1077;&#1090;.&#1088;&#1092;/product/227228/svetodiodnaya-lenta-smd-5050-rgb-ip65-60-svdm-144wm-ecola-vlagozaschischennaya-440705/" TargetMode="External"/><Relationship Id="rId_hyperlink_11942" Type="http://schemas.openxmlformats.org/officeDocument/2006/relationships/hyperlink" Target="http://&#1101;&#1083;&#1077;&#1082;&#1090;&#1088;&#1086;-&#1084;&#1072;&#1088;&#1082;&#1077;&#1090;.&#1088;&#1092;/product/226696/svetodiodnaya-lenta-smd-5050-belyy-ip65-60-svdm-144wm-1280lm-ecola-600638/" TargetMode="External"/><Relationship Id="rId_hyperlink_11943" Type="http://schemas.openxmlformats.org/officeDocument/2006/relationships/hyperlink" Target="http://&#1101;&#1083;&#1077;&#1082;&#1090;&#1088;&#1086;-&#1084;&#1072;&#1088;&#1082;&#1077;&#1090;.&#1088;&#1092;/product/178181/svetodiodnaya-lenta-smd-5050-belyy-4200k-ip20-60-svdm-144wm-840lm-ecola-440700/" TargetMode="External"/><Relationship Id="rId_hyperlink_11944" Type="http://schemas.openxmlformats.org/officeDocument/2006/relationships/hyperlink" Target="http://&#1101;&#1083;&#1077;&#1082;&#1090;&#1088;&#1086;-&#1084;&#1072;&#1088;&#1082;&#1077;&#1090;.&#1088;&#1092;/product/226486/svetodiodnaya-lenta-smd-5050-belyy-4200k-ip20-60-svdm-19wm-1200lm-ecola-556514/" TargetMode="External"/><Relationship Id="rId_hyperlink_11945" Type="http://schemas.openxmlformats.org/officeDocument/2006/relationships/hyperlink" Target="http://&#1101;&#1083;&#1077;&#1082;&#1090;&#1088;&#1086;-&#1084;&#1072;&#1088;&#1082;&#1077;&#1090;.&#1088;&#1092;/product/230766/svetodiodnaya-lenta-smd-5050-belyy-dnevnoy-ip65-60-svdm-19wm-1200lm-6000k-ecola-583626/" TargetMode="External"/><Relationship Id="rId_hyperlink_11946" Type="http://schemas.openxmlformats.org/officeDocument/2006/relationships/hyperlink" Target="http://&#1101;&#1083;&#1077;&#1082;&#1090;&#1088;&#1086;-&#1084;&#1072;&#1088;&#1082;&#1077;&#1090;.&#1088;&#1092;/product/230765/svetodiodnaya-lenta-smd-5050-belyy-holodnyy-ip65-60-svdm-19wm-1200lm-4200k-ecola-556516/" TargetMode="External"/><Relationship Id="rId_hyperlink_11947" Type="http://schemas.openxmlformats.org/officeDocument/2006/relationships/hyperlink" Target="http://&#1101;&#1083;&#1077;&#1082;&#1090;&#1088;&#1086;-&#1084;&#1072;&#1088;&#1082;&#1077;&#1090;.&#1088;&#1092;/product/220793/svetodiodnaya-lenta-smd-5050-zelenyy-ip20-60-svdm-144wm-ecola-641197/" TargetMode="External"/><Relationship Id="rId_hyperlink_11948" Type="http://schemas.openxmlformats.org/officeDocument/2006/relationships/hyperlink" Target="http://&#1101;&#1083;&#1077;&#1082;&#1090;&#1088;&#1086;-&#1084;&#1072;&#1088;&#1082;&#1077;&#1090;.&#1088;&#1092;/product/220794/svetodiodnaya-lenta-smd-5050-krasnyy-ip20-60-svdm-144wm-ecola-641198/" TargetMode="External"/><Relationship Id="rId_hyperlink_11949" Type="http://schemas.openxmlformats.org/officeDocument/2006/relationships/hyperlink" Target="http://&#1101;&#1083;&#1077;&#1082;&#1090;&#1088;&#1086;-&#1084;&#1072;&#1088;&#1082;&#1077;&#1090;.&#1088;&#1092;/product/227226/svetodiodnaya-lenta-smd-5050-siniy-ip20-60-svdm-144wm-ecola-641196/" TargetMode="External"/><Relationship Id="rId_hyperlink_11950" Type="http://schemas.openxmlformats.org/officeDocument/2006/relationships/hyperlink" Target="http://&#1101;&#1083;&#1077;&#1082;&#1090;&#1088;&#1086;-&#1084;&#1072;&#1088;&#1082;&#1077;&#1090;.&#1088;&#1092;/product/227187/svetodiodnaya-lenta-smd-5630-6000k-ip20-60-svdm-19wm-1200lm-ecola-556515/" TargetMode="External"/><Relationship Id="rId_hyperlink_11951" Type="http://schemas.openxmlformats.org/officeDocument/2006/relationships/hyperlink" Target="http://&#1101;&#1083;&#1077;&#1082;&#1090;&#1088;&#1086;-&#1084;&#1072;&#1088;&#1082;&#1077;&#1090;.&#1088;&#1092;/product/230789/svetodiodnaya-lenta-smd-5730-belyy-holodnyy-60-svdm-18wm-general-498479/" TargetMode="External"/><Relationship Id="rId_hyperlink_11952" Type="http://schemas.openxmlformats.org/officeDocument/2006/relationships/hyperlink" Target="http://&#1101;&#1083;&#1077;&#1082;&#1090;&#1088;&#1086;-&#1084;&#1072;&#1088;&#1082;&#1077;&#1090;.&#1088;&#1092;/product/227862/zaglushka-dlya-led-lenty-220v-5050/" TargetMode="External"/><Relationship Id="rId_hyperlink_11953" Type="http://schemas.openxmlformats.org/officeDocument/2006/relationships/hyperlink" Target="http://&#1101;&#1083;&#1077;&#1082;&#1090;&#1088;&#1086;-&#1084;&#1072;&#1088;&#1082;&#1077;&#1090;.&#1088;&#1092;/product/227863/konnektor-dlya-led-lenty-220v-5050/" TargetMode="External"/><Relationship Id="rId_hyperlink_11954" Type="http://schemas.openxmlformats.org/officeDocument/2006/relationships/hyperlink" Target="http://&#1101;&#1083;&#1077;&#1082;&#1090;&#1088;&#1086;-&#1084;&#1072;&#1088;&#1082;&#1077;&#1090;.&#1088;&#1092;/product/227860/konnektor-dlya-led-lenty-220v-rgb-5050/" TargetMode="External"/><Relationship Id="rId_hyperlink_11955" Type="http://schemas.openxmlformats.org/officeDocument/2006/relationships/hyperlink" Target="http://&#1101;&#1083;&#1077;&#1082;&#1090;&#1088;&#1086;-&#1084;&#1072;&#1088;&#1082;&#1077;&#1090;.&#1088;&#1092;/product/227856/konnektor-dlya-led-lenty-220v-rgb-gibkiy-g-5050-scs-ip20-rgb/" TargetMode="External"/><Relationship Id="rId_hyperlink_11956" Type="http://schemas.openxmlformats.org/officeDocument/2006/relationships/hyperlink" Target="http://&#1101;&#1083;&#1077;&#1082;&#1090;&#1088;&#1086;-&#1084;&#1072;&#1088;&#1082;&#1077;&#1090;.&#1088;&#1092;/product/227857/konnektor-dlya-led-lenty-220v-gibkiy-g-5050-scs-ip20/" TargetMode="External"/><Relationship Id="rId_hyperlink_11957" Type="http://schemas.openxmlformats.org/officeDocument/2006/relationships/hyperlink" Target="http://&#1101;&#1083;&#1077;&#1082;&#1090;&#1088;&#1086;-&#1084;&#1072;&#1088;&#1082;&#1077;&#1090;.&#1088;&#1092;/product/225756/kontroller-dlya-svetodiodnoy-lenty-rgb-220v-1a-200vt-gdc-rgb-200-ip20-220v/" TargetMode="External"/><Relationship Id="rId_hyperlink_11958" Type="http://schemas.openxmlformats.org/officeDocument/2006/relationships/hyperlink" Target="http://&#1101;&#1083;&#1077;&#1082;&#1090;&#1088;&#1086;-&#1084;&#1072;&#1088;&#1082;&#1077;&#1090;.&#1088;&#1092;/product/228333/kontroller-dlya-svetodiodnoy-lenty-rgb-220v-54a-1200vt-gdc-rgb-1200-ip67-220v/" TargetMode="External"/><Relationship Id="rId_hyperlink_11959" Type="http://schemas.openxmlformats.org/officeDocument/2006/relationships/hyperlink" Target="http://&#1101;&#1083;&#1077;&#1082;&#1090;&#1088;&#1086;-&#1084;&#1072;&#1088;&#1082;&#1077;&#1090;.&#1088;&#1092;/product/227865/shnur-pitaniya-s-vilkoy-dlya-led-lenty-220v-50505730-ip20-g-5050-p-ip20-5215/" TargetMode="External"/><Relationship Id="rId_hyperlink_11960" Type="http://schemas.openxmlformats.org/officeDocument/2006/relationships/hyperlink" Target="http://&#1101;&#1083;&#1077;&#1082;&#1090;&#1088;&#1086;-&#1084;&#1072;&#1088;&#1082;&#1077;&#1090;.&#1088;&#1092;/product/227864/shnur-pitaniya-s-vilkoy-dlya-led-lenty-220v-50505730-ip67-g-5050-p-ip67-5216/" TargetMode="External"/><Relationship Id="rId_hyperlink_11961" Type="http://schemas.openxmlformats.org/officeDocument/2006/relationships/hyperlink" Target="http://&#1101;&#1083;&#1077;&#1082;&#1090;&#1088;&#1086;-&#1084;&#1072;&#1088;&#1082;&#1077;&#1090;.&#1088;&#1092;/product/227868/svetodiodnaya-lenta-220v-144vtm-2700k-ip67-60smd-5050-belyy-teplyy-general/" TargetMode="External"/><Relationship Id="rId_hyperlink_11962" Type="http://schemas.openxmlformats.org/officeDocument/2006/relationships/hyperlink" Target="http://&#1101;&#1083;&#1077;&#1082;&#1090;&#1088;&#1086;-&#1084;&#1072;&#1088;&#1082;&#1077;&#1090;.&#1088;&#1092;/product/227866/svetodiodnaya-lenta-220v-144vtm-6500k-ip67-60smd-5050-belyy-holodnyy-general-504715/" TargetMode="External"/><Relationship Id="rId_hyperlink_11963" Type="http://schemas.openxmlformats.org/officeDocument/2006/relationships/hyperlink" Target="http://&#1101;&#1083;&#1077;&#1082;&#1090;&#1088;&#1086;-&#1084;&#1072;&#1088;&#1082;&#1077;&#1090;.&#1088;&#1092;/product/147893/blok-pitaniya-dlya-led-lenty-24v-38w-15a-ip20-ecola-kitay-d2t038esb/" TargetMode="External"/><Relationship Id="rId_hyperlink_11964" Type="http://schemas.openxmlformats.org/officeDocument/2006/relationships/hyperlink" Target="http://&#1101;&#1083;&#1077;&#1082;&#1090;&#1088;&#1086;-&#1084;&#1072;&#1088;&#1082;&#1077;&#1090;.&#1088;&#1092;/product/146182/blok-pitaniya-dlya-led-lenty-24v-60w-25a-ip20-ecola-kitay-d2l060esb/" TargetMode="External"/><Relationship Id="rId_hyperlink_11965" Type="http://schemas.openxmlformats.org/officeDocument/2006/relationships/hyperlink" Target="http://&#1101;&#1083;&#1077;&#1082;&#1090;&#1088;&#1086;-&#1084;&#1072;&#1088;&#1082;&#1077;&#1090;.&#1088;&#1092;/product/230905/blok-pitaniya-dlya-led-lenty-24v-100w-4a-ip20-ecola-kitay-d2t100esb/" TargetMode="External"/><Relationship Id="rId_hyperlink_11966" Type="http://schemas.openxmlformats.org/officeDocument/2006/relationships/hyperlink" Target="http://&#1101;&#1083;&#1077;&#1082;&#1090;&#1088;&#1086;-&#1084;&#1072;&#1088;&#1082;&#1077;&#1090;.&#1088;&#1092;/product/146180/blok-pitaniya-dlya-led-lenty-24v-200w-8a-ip20-ecola-kitay-d2l200esb/" TargetMode="External"/><Relationship Id="rId_hyperlink_11967" Type="http://schemas.openxmlformats.org/officeDocument/2006/relationships/hyperlink" Target="http://&#1101;&#1083;&#1077;&#1082;&#1090;&#1088;&#1086;-&#1084;&#1072;&#1088;&#1082;&#1077;&#1090;.&#1088;&#1092;/product/229931/blok-pitaniya-dlya-led-lenty-24v-400w-166a-ip20-ventilyator-ecola-kitay-d2l400esb/" TargetMode="External"/><Relationship Id="rId_hyperlink_11968" Type="http://schemas.openxmlformats.org/officeDocument/2006/relationships/hyperlink" Target="http://&#1101;&#1083;&#1077;&#1082;&#1090;&#1088;&#1086;-&#1084;&#1072;&#1088;&#1082;&#1077;&#1090;.&#1088;&#1092;/product/241986/blok-pitaniya-dlya-led-lenty-5v-50w-10a-ip20-lp550t/" TargetMode="External"/><Relationship Id="rId_hyperlink_11969" Type="http://schemas.openxmlformats.org/officeDocument/2006/relationships/hyperlink" Target="http://&#1101;&#1083;&#1077;&#1082;&#1090;&#1088;&#1086;-&#1084;&#1072;&#1088;&#1082;&#1077;&#1090;.&#1088;&#1092;/product/241987/blok-pitaniya-dlya-led-lenty-5v-75w-15a-ip20-lp575t/" TargetMode="External"/><Relationship Id="rId_hyperlink_11970" Type="http://schemas.openxmlformats.org/officeDocument/2006/relationships/hyperlink" Target="http://&#1101;&#1083;&#1077;&#1082;&#1090;&#1088;&#1086;-&#1084;&#1072;&#1088;&#1082;&#1077;&#1090;.&#1088;&#1092;/product/241985/blok-pitaniya-dlya-led-lenty-5v-100w-20a-ip20-lp5100t/" TargetMode="External"/><Relationship Id="rId_hyperlink_11971" Type="http://schemas.openxmlformats.org/officeDocument/2006/relationships/hyperlink" Target="http://&#1101;&#1083;&#1077;&#1082;&#1090;&#1088;&#1086;-&#1084;&#1072;&#1088;&#1082;&#1077;&#1090;.&#1088;&#1092;/product/238057/lenta-svetodiodnaya-usb-5m-zheltaya-ogonek-og-ldl08/" TargetMode="External"/><Relationship Id="rId_hyperlink_11972" Type="http://schemas.openxmlformats.org/officeDocument/2006/relationships/hyperlink" Target="http://&#1101;&#1083;&#1077;&#1082;&#1090;&#1088;&#1086;-&#1084;&#1072;&#1088;&#1082;&#1077;&#1090;.&#1088;&#1092;/product/238058/lenta-svetodiodnaya-usb-5m-zelenaya-ogonek-og-ldl08/" TargetMode="External"/><Relationship Id="rId_hyperlink_11973" Type="http://schemas.openxmlformats.org/officeDocument/2006/relationships/hyperlink" Target="http://&#1101;&#1083;&#1077;&#1082;&#1090;&#1088;&#1086;-&#1084;&#1072;&#1088;&#1082;&#1077;&#1090;.&#1088;&#1092;/product/238060/lenta-svetodiodnaya-usb-5m-multicvet-ogonek-og-ldl08/" TargetMode="External"/><Relationship Id="rId_hyperlink_11974" Type="http://schemas.openxmlformats.org/officeDocument/2006/relationships/hyperlink" Target="http://&#1101;&#1083;&#1077;&#1082;&#1090;&#1088;&#1086;-&#1084;&#1072;&#1088;&#1082;&#1077;&#1090;.&#1088;&#1092;/product/238061/lenta-svetodiodnaya-usb-5m-rozovaya-ogonek-og-ldl08/" TargetMode="External"/><Relationship Id="rId_hyperlink_11975" Type="http://schemas.openxmlformats.org/officeDocument/2006/relationships/hyperlink" Target="http://&#1101;&#1083;&#1077;&#1082;&#1090;&#1088;&#1086;-&#1084;&#1072;&#1088;&#1082;&#1077;&#1090;.&#1088;&#1092;/product/238062/lenta-svetodiodnaya-usb-5m-sinyaya-ogonek-og-ldl08/" TargetMode="External"/><Relationship Id="rId_hyperlink_11976" Type="http://schemas.openxmlformats.org/officeDocument/2006/relationships/hyperlink" Target="http://&#1101;&#1083;&#1077;&#1082;&#1090;&#1088;&#1086;-&#1084;&#1072;&#1088;&#1082;&#1077;&#1090;.&#1088;&#1092;/product/238063/lenta-svetodiodnaya-usb-5m-teplyy-belyy-ogonek-og-ldl08/" TargetMode="External"/><Relationship Id="rId_hyperlink_11977" Type="http://schemas.openxmlformats.org/officeDocument/2006/relationships/hyperlink" Target="http://&#1101;&#1083;&#1077;&#1082;&#1090;&#1088;&#1086;-&#1084;&#1072;&#1088;&#1082;&#1077;&#1090;.&#1088;&#1092;/product/238064/lenta-svetodiodnaya-usb-5m-fioletovaya-ogonek-og-ldl08/" TargetMode="External"/><Relationship Id="rId_hyperlink_11978" Type="http://schemas.openxmlformats.org/officeDocument/2006/relationships/hyperlink" Target="http://&#1101;&#1083;&#1077;&#1082;&#1090;&#1088;&#1086;-&#1084;&#1072;&#1088;&#1082;&#1077;&#1090;.&#1088;&#1092;/product/238784/modul-svd-s-drayverom-12w960lm-4000k-4k-63x63-linzrasseiv-na-magnitah-ip20-2835-02-13-apeyron/" TargetMode="External"/><Relationship Id="rId_hyperlink_11979" Type="http://schemas.openxmlformats.org/officeDocument/2006/relationships/hyperlink" Target="http://&#1101;&#1083;&#1077;&#1082;&#1090;&#1088;&#1086;-&#1084;&#1072;&#1088;&#1082;&#1077;&#1090;.&#1088;&#1092;/product/238783/modul-svd-s-drayverom-12w960lm-4000k-4k-80x80-linzrasseiv-na-magnitah-ip20-2835-02-19-apeyron/" TargetMode="External"/><Relationship Id="rId_hyperlink_11980" Type="http://schemas.openxmlformats.org/officeDocument/2006/relationships/hyperlink" Target="http://&#1101;&#1083;&#1077;&#1082;&#1090;&#1088;&#1086;-&#1084;&#1072;&#1088;&#1082;&#1077;&#1090;.&#1088;&#1092;/product/238785/modul-svd-s-drayverom-12w960lm-6500k-6k-63x63-linzrasseiv-na-magnitah-ip20-2835-02-14-apeyron/" TargetMode="External"/><Relationship Id="rId_hyperlink_11981" Type="http://schemas.openxmlformats.org/officeDocument/2006/relationships/hyperlink" Target="http://&#1101;&#1083;&#1077;&#1082;&#1090;&#1088;&#1086;-&#1084;&#1072;&#1088;&#1082;&#1077;&#1090;.&#1088;&#1092;/product/238786/modul-svd-s-drayverom-12w960lm-6500k-6k-80x80-linzrasseiv-na-magnitah-ip20-2835-02-20-apeyron/" TargetMode="External"/><Relationship Id="rId_hyperlink_11982" Type="http://schemas.openxmlformats.org/officeDocument/2006/relationships/hyperlink" Target="http://&#1101;&#1083;&#1077;&#1082;&#1090;&#1088;&#1086;-&#1084;&#1072;&#1088;&#1082;&#1077;&#1090;.&#1088;&#1092;/product/238791/modul-svd-s-drayverom-18w1620lm-4000k-4k-d178h16-linzrasseiv-na-magnit-ip20-02-60-apeyron/" TargetMode="External"/><Relationship Id="rId_hyperlink_11983" Type="http://schemas.openxmlformats.org/officeDocument/2006/relationships/hyperlink" Target="http://&#1101;&#1083;&#1077;&#1082;&#1090;&#1088;&#1086;-&#1084;&#1072;&#1088;&#1082;&#1077;&#1090;.&#1088;&#1092;/product/238792/modul-svd-s-drayverom-18w1620lm-6500k-6k-d178h16-linzrasseiv-na-magnit-ip20-02-61-apeyron/" TargetMode="External"/><Relationship Id="rId_hyperlink_11984" Type="http://schemas.openxmlformats.org/officeDocument/2006/relationships/hyperlink" Target="http://&#1101;&#1083;&#1077;&#1082;&#1090;&#1088;&#1086;-&#1084;&#1072;&#1088;&#1082;&#1077;&#1090;.&#1088;&#1092;/product/238787/modul-svd-s-drayverom-24w1920lm-4000k-4k-120x63-linzrasseiv-na-magnit-ip20-2835-02-16-apeyron/" TargetMode="External"/><Relationship Id="rId_hyperlink_11985" Type="http://schemas.openxmlformats.org/officeDocument/2006/relationships/hyperlink" Target="http://&#1101;&#1083;&#1077;&#1082;&#1090;&#1088;&#1086;-&#1084;&#1072;&#1088;&#1082;&#1077;&#1090;.&#1088;&#1092;/product/238788/modul-svd-s-drayverom-24w1920lm-4000k-4k-160x80-linzrasseiv-na-magnit-ip20-2835-02-22-apeyron/" TargetMode="External"/><Relationship Id="rId_hyperlink_11986" Type="http://schemas.openxmlformats.org/officeDocument/2006/relationships/hyperlink" Target="http://&#1101;&#1083;&#1077;&#1082;&#1090;&#1088;&#1086;-&#1084;&#1072;&#1088;&#1082;&#1077;&#1090;.&#1088;&#1092;/product/238789/modul-svd-s-drayverom-24w1920lm-6500k-6k-120x63-linzrasseiv-na-magnit-ip20-2835-02-17-apeyron/" TargetMode="External"/><Relationship Id="rId_hyperlink_11987" Type="http://schemas.openxmlformats.org/officeDocument/2006/relationships/hyperlink" Target="http://&#1101;&#1083;&#1077;&#1082;&#1090;&#1088;&#1086;-&#1084;&#1072;&#1088;&#1082;&#1077;&#1090;.&#1088;&#1092;/product/238790/modul-svd-s-drayverom-24w1920lm-6500k-6k-160x80-linzrasseiv-na-magnit-ip20-2835-02-23-apeyron/" TargetMode="External"/><Relationship Id="rId_hyperlink_11988" Type="http://schemas.openxmlformats.org/officeDocument/2006/relationships/hyperlink" Target="http://&#1101;&#1083;&#1077;&#1082;&#1090;&#1088;&#1086;-&#1084;&#1072;&#1088;&#1082;&#1077;&#1090;.&#1088;&#1092;/product/238793/modul-svd-s-drayverom-28w2520lm-4000k-4k-d218h16-linzrasseiv-na-magnit-ip20-02-63-apeyron/" TargetMode="External"/><Relationship Id="rId_hyperlink_11989" Type="http://schemas.openxmlformats.org/officeDocument/2006/relationships/hyperlink" Target="http://&#1101;&#1083;&#1077;&#1082;&#1090;&#1088;&#1086;-&#1084;&#1072;&#1088;&#1082;&#1077;&#1090;.&#1088;&#1092;/product/220516/panel-led-dlya-svetilnikov-12vt-6500k-na-magnitah-220v/" TargetMode="External"/><Relationship Id="rId_hyperlink_11990" Type="http://schemas.openxmlformats.org/officeDocument/2006/relationships/hyperlink" Target="http://&#1101;&#1083;&#1077;&#1082;&#1090;&#1088;&#1086;-&#1084;&#1072;&#1088;&#1082;&#1077;&#1090;.&#1088;&#1092;/product/220517/panel-led-dlya-svetilnikov-18vt-6500k-na-magnitah-220v/" TargetMode="External"/><Relationship Id="rId_hyperlink_11991" Type="http://schemas.openxmlformats.org/officeDocument/2006/relationships/hyperlink" Target="http://&#1101;&#1083;&#1077;&#1082;&#1090;&#1088;&#1086;-&#1084;&#1072;&#1088;&#1082;&#1077;&#1090;.&#1088;&#1092;/product/220518/panel-led-dlya-svetilnikov-24vt-6500k-na-magnitah-220v/" TargetMode="External"/><Relationship Id="rId_hyperlink_11992" Type="http://schemas.openxmlformats.org/officeDocument/2006/relationships/hyperlink" Target="http://&#1101;&#1083;&#1077;&#1082;&#1090;&#1088;&#1086;-&#1084;&#1072;&#1088;&#1082;&#1077;&#1090;.&#1088;&#1092;/product/239329/panel-led-dlya-svetilnikov-36vt-4000k-na-magnitah-220v/" TargetMode="External"/><Relationship Id="rId_hyperlink_11993" Type="http://schemas.openxmlformats.org/officeDocument/2006/relationships/hyperlink" Target="http://&#1101;&#1083;&#1077;&#1082;&#1090;&#1088;&#1086;-&#1084;&#1072;&#1088;&#1082;&#1077;&#1090;.&#1088;&#1092;/product/241660/svetodiodnyy-led-modul-m-smartbuy-12w-4000k-sbl-m-12w-4k/" TargetMode="External"/><Relationship Id="rId_hyperlink_11994" Type="http://schemas.openxmlformats.org/officeDocument/2006/relationships/hyperlink" Target="http://&#1101;&#1083;&#1077;&#1082;&#1090;&#1088;&#1086;-&#1084;&#1072;&#1088;&#1082;&#1077;&#1090;.&#1088;&#1092;/product/238872/svetodiodnyy-led-modul-m-smartbuy-12w-6500k-sbl-m-12w-65k/" TargetMode="External"/><Relationship Id="rId_hyperlink_11995" Type="http://schemas.openxmlformats.org/officeDocument/2006/relationships/hyperlink" Target="http://&#1101;&#1083;&#1077;&#1082;&#1090;&#1088;&#1086;-&#1084;&#1072;&#1088;&#1082;&#1077;&#1090;.&#1088;&#1092;/product/243636/svetodiodnyy-led-modul-m-smartbuy-18w-6500k-sbl-m-18w-65k/" TargetMode="External"/><Relationship Id="rId_hyperlink_11996" Type="http://schemas.openxmlformats.org/officeDocument/2006/relationships/hyperlink" Target="http://&#1101;&#1083;&#1077;&#1082;&#1090;&#1088;&#1086;-&#1084;&#1072;&#1088;&#1082;&#1077;&#1090;.&#1088;&#1092;/product/237337/svetodiodnyy-led-modul-m-smartbuy-36w-4000k-sbl-m-36w-4k/" TargetMode="External"/><Relationship Id="rId_hyperlink_11997" Type="http://schemas.openxmlformats.org/officeDocument/2006/relationships/hyperlink" Target="http://&#1101;&#1083;&#1077;&#1082;&#1090;&#1088;&#1086;-&#1084;&#1072;&#1088;&#1082;&#1077;&#1090;.&#1088;&#1092;/product/248225/svetodiodnyy-led-modul-m-smartbuy-48w-4000k-sbl-m-48w-4k/" TargetMode="External"/><Relationship Id="rId_hyperlink_11998" Type="http://schemas.openxmlformats.org/officeDocument/2006/relationships/hyperlink" Target="http://&#1101;&#1083;&#1077;&#1082;&#1090;&#1088;&#1086;-&#1084;&#1072;&#1088;&#1082;&#1077;&#1090;.&#1088;&#1092;/product/248226/svetodiodnyy-led-modul-m-smartbuy-48w-4000k-6500k-sbl-m-48w/" TargetMode="External"/><Relationship Id="rId_hyperlink_11999" Type="http://schemas.openxmlformats.org/officeDocument/2006/relationships/hyperlink" Target="http://&#1101;&#1083;&#1077;&#1082;&#1090;&#1088;&#1086;-&#1084;&#1072;&#1088;&#1082;&#1077;&#1090;.&#1088;&#1092;/product/248228/svetodiodnyy-led-modul-m-smartbuy-60w-4000k-sbl-m-60w-40k/" TargetMode="External"/><Relationship Id="rId_hyperlink_12000" Type="http://schemas.openxmlformats.org/officeDocument/2006/relationships/hyperlink" Target="http://&#1101;&#1083;&#1077;&#1082;&#1090;&#1088;&#1086;-&#1084;&#1072;&#1088;&#1082;&#1077;&#1090;.&#1088;&#1092;/product/248317/svetodiodnyy-led-modul-m-smartbuy-60w-6500k-sbl-m-60w/" TargetMode="External"/><Relationship Id="rId_hyperlink_12001" Type="http://schemas.openxmlformats.org/officeDocument/2006/relationships/hyperlink" Target="http://&#1101;&#1083;&#1077;&#1082;&#1090;&#1088;&#1086;-&#1084;&#1072;&#1088;&#1082;&#1077;&#1090;.&#1088;&#1092;/product/248280/svetodiodnyy-led-modul-m-smartbuy-72w-4000k-sbl-m-72w-40k/" TargetMode="External"/><Relationship Id="rId_hyperlink_12002" Type="http://schemas.openxmlformats.org/officeDocument/2006/relationships/hyperlink" Target="http://&#1101;&#1083;&#1077;&#1082;&#1090;&#1088;&#1086;-&#1084;&#1072;&#1088;&#1082;&#1077;&#1090;.&#1088;&#1092;/product/248281/svetodiodnyy-led-modul-m-smartbuy-72w-6500k-sbl-m-72w-65k/" TargetMode="External"/><Relationship Id="rId_hyperlink_12003" Type="http://schemas.openxmlformats.org/officeDocument/2006/relationships/hyperlink" Target="http://&#1101;&#1083;&#1077;&#1082;&#1090;&#1088;&#1086;-&#1084;&#1072;&#1088;&#1082;&#1077;&#1090;.&#1088;&#1092;/product/248282/svetodiodnyy-led-modul-m-smartbuy-85w-4000k-sbl-m-85w-40k/" TargetMode="External"/><Relationship Id="rId_hyperlink_12004" Type="http://schemas.openxmlformats.org/officeDocument/2006/relationships/hyperlink" Target="http://&#1101;&#1083;&#1077;&#1082;&#1090;&#1088;&#1086;-&#1084;&#1072;&#1088;&#1082;&#1077;&#1090;.&#1088;&#1092;/product/248283/svetodiodnyy-led-modul-m-smartbuy-85w-6500k-sbl-m-85w-65k/" TargetMode="External"/><Relationship Id="rId_hyperlink_12005" Type="http://schemas.openxmlformats.org/officeDocument/2006/relationships/hyperlink" Target="http://&#1101;&#1083;&#1077;&#1082;&#1090;&#1088;&#1086;-&#1084;&#1072;&#1088;&#1082;&#1077;&#1090;.&#1088;&#1092;/product/246966/svetodiodnyy-modul-k-lyustre-na-magnitah-osnova-alyuminiy-v-komplekte-s-blokom-pitaniya-100vt/" TargetMode="External"/><Relationship Id="rId_hyperlink_12006" Type="http://schemas.openxmlformats.org/officeDocument/2006/relationships/hyperlink" Target="http://&#1101;&#1083;&#1077;&#1082;&#1090;&#1088;&#1086;-&#1084;&#1072;&#1088;&#1082;&#1077;&#1090;.&#1088;&#1092;/product/246967/svetodiodnyy-modul-k-lyustre-na-magnitah-osnova-alyuminiy-v-komplekte-s-blokom-pitaniya-120vt/" TargetMode="External"/><Relationship Id="rId_hyperlink_12007" Type="http://schemas.openxmlformats.org/officeDocument/2006/relationships/hyperlink" Target="http://&#1101;&#1083;&#1077;&#1082;&#1090;&#1088;&#1086;-&#1084;&#1072;&#1088;&#1082;&#1077;&#1090;.&#1088;&#1092;/product/236767/svetodiodnyy-modul-k-lyustre-na-magnitah-osnova-alyuminiy-v-komplekte-s-blokom-pitaniya-120vt-3-rezhima/" TargetMode="External"/><Relationship Id="rId_hyperlink_12008" Type="http://schemas.openxmlformats.org/officeDocument/2006/relationships/hyperlink" Target="http://&#1101;&#1083;&#1077;&#1082;&#1090;&#1088;&#1086;-&#1084;&#1072;&#1088;&#1082;&#1077;&#1090;.&#1088;&#1092;/product/247902/svetodiodnyy-modul-k-lyustre-na-magnitah-osnova-alyuminiy-v-komplekte-s-blokom-pitaniya-12vt/" TargetMode="External"/><Relationship Id="rId_hyperlink_12009" Type="http://schemas.openxmlformats.org/officeDocument/2006/relationships/hyperlink" Target="http://&#1101;&#1083;&#1077;&#1082;&#1090;&#1088;&#1086;-&#1084;&#1072;&#1088;&#1082;&#1077;&#1090;.&#1088;&#1092;/product/246965/svetodiodnyy-modul-k-lyustre-na-magnitah-osnova-alyuminiy-v-komplekte-s-blokom-pitaniya-48vt-6500k/" TargetMode="External"/><Relationship Id="rId_hyperlink_12010" Type="http://schemas.openxmlformats.org/officeDocument/2006/relationships/hyperlink" Target="http://&#1101;&#1083;&#1077;&#1082;&#1090;&#1088;&#1086;-&#1084;&#1072;&#1088;&#1082;&#1077;&#1090;.&#1088;&#1092;/product/237508/svetodiodnyy-modul-k-lyustre-na-magnitah-osnova-alyuminiy-v-komplekte-s-blokom-pitaniya-48vt-3-rezhima/" TargetMode="External"/><Relationship Id="rId_hyperlink_12011" Type="http://schemas.openxmlformats.org/officeDocument/2006/relationships/hyperlink" Target="http://&#1101;&#1083;&#1077;&#1082;&#1090;&#1088;&#1086;-&#1084;&#1072;&#1088;&#1082;&#1077;&#1090;.&#1088;&#1092;/product/244148/svetodiodnyy-modul-k-lyustre-na-magnitah-osnova-alyuminiy-v-komplekte-s-blokom-pitaniya-72vt/" TargetMode="External"/><Relationship Id="rId_hyperlink_12012" Type="http://schemas.openxmlformats.org/officeDocument/2006/relationships/hyperlink" Target="http://&#1101;&#1083;&#1077;&#1082;&#1090;&#1088;&#1086;-&#1084;&#1072;&#1088;&#1082;&#1077;&#1090;.&#1088;&#1092;/product/244152/svetodiodnyy-modul-k-lyustre-na-magnitah-osnova-alyuminiy-v-komplekte-s-blokom-pitaniya-72vt-3-rezhima/" TargetMode="External"/><Relationship Id="rId_hyperlink_12013" Type="http://schemas.openxmlformats.org/officeDocument/2006/relationships/hyperlink" Target="http://&#1101;&#1083;&#1077;&#1082;&#1090;&#1088;&#1086;-&#1084;&#1072;&#1088;&#1082;&#1077;&#1090;.&#1088;&#1092;/product/240955/svetodiodnyy-modul-k-lyustre-na-magnitah-osnova-alyuminiy-v-komplekte-s-blokom-pitaniya-96vt/" TargetMode="External"/><Relationship Id="rId_hyperlink_12014" Type="http://schemas.openxmlformats.org/officeDocument/2006/relationships/hyperlink" Target="http://&#1101;&#1083;&#1077;&#1082;&#1090;&#1088;&#1086;-&#1084;&#1072;&#1088;&#1082;&#1077;&#1090;.&#1088;&#1092;/product/246968/svetodiodnaya-lenta-neonovaya-12v-3000k-5m-belyy/" TargetMode="External"/><Relationship Id="rId_hyperlink_12015" Type="http://schemas.openxmlformats.org/officeDocument/2006/relationships/hyperlink" Target="http://&#1101;&#1083;&#1077;&#1082;&#1090;&#1088;&#1086;-&#1084;&#1072;&#1088;&#1082;&#1077;&#1090;.&#1088;&#1092;/product/246970/svetodiodnaya-lenta-neonovaya-12v-4000k-5m-belyy/" TargetMode="External"/><Relationship Id="rId_hyperlink_12016" Type="http://schemas.openxmlformats.org/officeDocument/2006/relationships/hyperlink" Target="http://&#1101;&#1083;&#1077;&#1082;&#1090;&#1088;&#1086;-&#1084;&#1072;&#1088;&#1082;&#1077;&#1090;.&#1088;&#1092;/product/246969/svetodiodnaya-lenta-neonovaya-12v-6500k-5m-belyy/" TargetMode="External"/><Relationship Id="rId_hyperlink_12017" Type="http://schemas.openxmlformats.org/officeDocument/2006/relationships/hyperlink" Target="http://&#1101;&#1083;&#1077;&#1082;&#1090;&#1088;&#1086;-&#1084;&#1072;&#1088;&#1082;&#1077;&#1090;.&#1088;&#1092;/product/236086/svetodiodnaya-lenta-neonovaya-krasnyy-12v-3m/" TargetMode="External"/><Relationship Id="rId_hyperlink_12018" Type="http://schemas.openxmlformats.org/officeDocument/2006/relationships/hyperlink" Target="http://&#1101;&#1083;&#1077;&#1082;&#1090;&#1088;&#1086;-&#1084;&#1072;&#1088;&#1082;&#1077;&#1090;.&#1088;&#1092;/product/224016/svetodiodnaya-lineyka-72smd5730-12v-3200k-teplyy-belyy/" TargetMode="External"/><Relationship Id="rId_hyperlink_12019" Type="http://schemas.openxmlformats.org/officeDocument/2006/relationships/hyperlink" Target="http://&#1101;&#1083;&#1077;&#1082;&#1090;&#1088;&#1086;-&#1084;&#1072;&#1088;&#1082;&#1077;&#1090;.&#1088;&#1092;/product/218087/svetodiodnaya-lineyka-72smd5730-12v-4200k-belyy/" TargetMode="External"/><Relationship Id="rId_hyperlink_12020" Type="http://schemas.openxmlformats.org/officeDocument/2006/relationships/hyperlink" Target="http://&#1101;&#1083;&#1077;&#1082;&#1090;&#1088;&#1086;-&#1084;&#1072;&#1088;&#1082;&#1077;&#1090;.&#1088;&#1092;/product/224017/svetodiodnaya-lineyka-72smd5730-12v-6400k-belyy-holodnyy/" TargetMode="External"/><Relationship Id="rId_hyperlink_12021" Type="http://schemas.openxmlformats.org/officeDocument/2006/relationships/hyperlink" Target="http://&#1101;&#1083;&#1077;&#1082;&#1090;&#1088;&#1086;-&#1084;&#1072;&#1088;&#1082;&#1077;&#1090;.&#1088;&#1092;/product/228063/svetodiodnaya-lineyka-72smd7020-12v-belyy/" TargetMode="External"/><Relationship Id="rId_hyperlink_12022" Type="http://schemas.openxmlformats.org/officeDocument/2006/relationships/hyperlink" Target="http://&#1101;&#1083;&#1077;&#1082;&#1090;&#1088;&#1086;-&#1084;&#1072;&#1088;&#1082;&#1077;&#1090;.&#1088;&#1092;/product/222316/svetodiodnyy-modul-1smd2835-12v-40ma-054vt-175-ip67-belyy-adex-i84-pw-s/" TargetMode="External"/><Relationship Id="rId_hyperlink_12023" Type="http://schemas.openxmlformats.org/officeDocument/2006/relationships/hyperlink" Target="http://&#1101;&#1083;&#1077;&#1082;&#1090;&#1088;&#1086;-&#1084;&#1072;&#1088;&#1082;&#1077;&#1090;.&#1088;&#1092;/product/222314/svetodiodnyy-modul-1smd5730-12v-40ma-054vt-170-ip65-belyy-adex-i/" TargetMode="External"/><Relationship Id="rId_hyperlink_12024" Type="http://schemas.openxmlformats.org/officeDocument/2006/relationships/hyperlink" Target="http://&#1101;&#1083;&#1077;&#1082;&#1090;&#1088;&#1086;-&#1084;&#1072;&#1088;&#1082;&#1077;&#1090;.&#1088;&#1092;/product/222315/svetodiodnyy-modul-1smd5730-12v-40ma-054vt-170-ip65-krasnyy-adex-i/" TargetMode="External"/><Relationship Id="rId_hyperlink_12025" Type="http://schemas.openxmlformats.org/officeDocument/2006/relationships/hyperlink" Target="http://&#1101;&#1083;&#1077;&#1082;&#1090;&#1088;&#1086;-&#1084;&#1072;&#1088;&#1082;&#1077;&#1090;.&#1088;&#1092;/product/218086/svetodiodnyy-modul-2smd5050-12v-ip63-belyy/" TargetMode="External"/><Relationship Id="rId_hyperlink_12026" Type="http://schemas.openxmlformats.org/officeDocument/2006/relationships/hyperlink" Target="http://&#1101;&#1083;&#1077;&#1082;&#1090;&#1088;&#1086;-&#1084;&#1072;&#1088;&#1082;&#1077;&#1090;.&#1088;&#1092;/product/222319/svetodiodnyy-modul-3smd-5730-12v-belyy/" TargetMode="External"/><Relationship Id="rId_hyperlink_12027" Type="http://schemas.openxmlformats.org/officeDocument/2006/relationships/hyperlink" Target="http://&#1101;&#1083;&#1077;&#1082;&#1090;&#1088;&#1086;-&#1084;&#1072;&#1088;&#1082;&#1077;&#1090;.&#1088;&#1092;/product/218090/svetodiodnyy-modul-3smd-elf-12vt-12v-ip63-kvadrat-belyy/" TargetMode="External"/><Relationship Id="rId_hyperlink_12028" Type="http://schemas.openxmlformats.org/officeDocument/2006/relationships/hyperlink" Target="http://&#1101;&#1083;&#1077;&#1082;&#1090;&#1088;&#1086;-&#1084;&#1072;&#1088;&#1082;&#1077;&#1090;.&#1088;&#1092;/product/221493/svetodiodnyy-modul-3smd-p511-12v-036w-belyy-holodnyy/" TargetMode="External"/><Relationship Id="rId_hyperlink_12029" Type="http://schemas.openxmlformats.org/officeDocument/2006/relationships/hyperlink" Target="http://&#1101;&#1083;&#1077;&#1082;&#1090;&#1088;&#1086;-&#1084;&#1072;&#1088;&#1082;&#1077;&#1090;.&#1088;&#1092;/product/222321/svetodiodnyy-modul-3smd-p511-12v-036w-beskorpusnoy-belyy-holodnyy/" TargetMode="External"/><Relationship Id="rId_hyperlink_12030" Type="http://schemas.openxmlformats.org/officeDocument/2006/relationships/hyperlink" Target="http://&#1101;&#1083;&#1077;&#1082;&#1090;&#1088;&#1086;-&#1084;&#1072;&#1088;&#1082;&#1077;&#1090;.&#1088;&#1092;/product/167348/svetodiodnyy-modul-3smd3528-12v-03vt-ip65-belyy/" TargetMode="External"/><Relationship Id="rId_hyperlink_12031" Type="http://schemas.openxmlformats.org/officeDocument/2006/relationships/hyperlink" Target="http://&#1101;&#1083;&#1077;&#1082;&#1090;&#1088;&#1086;-&#1084;&#1072;&#1088;&#1082;&#1077;&#1090;.&#1088;&#1092;/product/218088/svetodiodnyy-modul-3smd5050-12v-60ma-072vt-ip63-kvadrat-krasnyy/" TargetMode="External"/><Relationship Id="rId_hyperlink_12032" Type="http://schemas.openxmlformats.org/officeDocument/2006/relationships/hyperlink" Target="http://&#1101;&#1083;&#1077;&#1082;&#1090;&#1088;&#1086;-&#1084;&#1072;&#1088;&#1082;&#1077;&#1090;.&#1088;&#1092;/product/222320/svetodiodnyy-modul-3smd5050-12v-60ma-072vt-ip63-lineynyy-belyy/" TargetMode="External"/><Relationship Id="rId_hyperlink_12033" Type="http://schemas.openxmlformats.org/officeDocument/2006/relationships/hyperlink" Target="http://&#1101;&#1083;&#1077;&#1082;&#1090;&#1088;&#1086;-&#1084;&#1072;&#1088;&#1082;&#1077;&#1090;.&#1088;&#1092;/product/218089/svetodiodnyy-modul-3smd5050-12v-ip63-lineynyy-krasnyy/" TargetMode="External"/><Relationship Id="rId_hyperlink_12034" Type="http://schemas.openxmlformats.org/officeDocument/2006/relationships/hyperlink" Target="http://&#1101;&#1083;&#1077;&#1082;&#1090;&#1088;&#1086;-&#1084;&#1072;&#1088;&#1082;&#1077;&#1090;.&#1088;&#1092;/product/222317/svetodiodnyy-modul-elf-vivoii-2smd2835-12v-60ma-072vt-170-ip67-krasnyy/" TargetMode="External"/><Relationship Id="rId_hyperlink_12035" Type="http://schemas.openxmlformats.org/officeDocument/2006/relationships/hyperlink" Target="http://&#1101;&#1083;&#1077;&#1082;&#1090;&#1088;&#1086;-&#1084;&#1072;&#1088;&#1082;&#1077;&#1090;.&#1088;&#1092;/product/222318/svetodiodnyy-modul-elf-vivoii-2smd2835-12v-85ma-105vt-170-ip67-belyy/" TargetMode="External"/><Relationship Id="rId_hyperlink_12036" Type="http://schemas.openxmlformats.org/officeDocument/2006/relationships/hyperlink" Target="http://&#1101;&#1083;&#1077;&#1082;&#1090;&#1088;&#1086;-&#1084;&#1072;&#1088;&#1082;&#1077;&#1090;.&#1088;&#1092;/product/220514/svetodiodnyy-modul-smd-5050-krug-24w-ip65/" TargetMode="External"/><Relationship Id="rId_hyperlink_12037" Type="http://schemas.openxmlformats.org/officeDocument/2006/relationships/hyperlink" Target="http://&#1101;&#1083;&#1077;&#1082;&#1090;&#1088;&#1086;-&#1084;&#1072;&#1088;&#1082;&#1077;&#1090;.&#1088;&#1092;/product/220513/svetodiodnyy-modul-smd-5050-krug-2w-ip30-20/" TargetMode="External"/><Relationship Id="rId_hyperlink_12038" Type="http://schemas.openxmlformats.org/officeDocument/2006/relationships/hyperlink" Target="http://&#1101;&#1083;&#1077;&#1082;&#1090;&#1088;&#1086;-&#1084;&#1072;&#1088;&#1082;&#1077;&#1090;.&#1088;&#1092;/product/220515/svetodiodnyy-modul-smd-5050-krug-matovyy-plafon-2w-ip65-10-holodnyy/" TargetMode="External"/><Relationship Id="rId_hyperlink_12039" Type="http://schemas.openxmlformats.org/officeDocument/2006/relationships/hyperlink" Target="http://&#1101;&#1083;&#1077;&#1082;&#1090;&#1088;&#1086;-&#1084;&#1072;&#1088;&#1082;&#1077;&#1090;.&#1088;&#1092;/product/158660/svetodiodnyy-modul-smd-5050-oval-2w-belyy-47627-10/" TargetMode="External"/><Relationship Id="rId_hyperlink_12040" Type="http://schemas.openxmlformats.org/officeDocument/2006/relationships/hyperlink" Target="http://&#1101;&#1083;&#1077;&#1082;&#1090;&#1088;&#1086;-&#1084;&#1072;&#1088;&#1082;&#1077;&#1090;.&#1088;&#1092;/product/239233/svetodiodnyy-modul-matrica-dlya-prozhektora-dc-12v-50vt-led-sov-4640-6000-6500k/" TargetMode="External"/><Relationship Id="rId_hyperlink_12041" Type="http://schemas.openxmlformats.org/officeDocument/2006/relationships/hyperlink" Target="http://&#1101;&#1083;&#1077;&#1082;&#1090;&#1088;&#1086;-&#1084;&#1072;&#1088;&#1082;&#1077;&#1090;.&#1088;&#1092;/product/239234/svetodiodnyy-modul-matrica-dlya-prozhektora-s-drayverom-ac-220v-50vt-led-sov-f7540-f2525-4500-5000k/" TargetMode="External"/><Relationship Id="rId_hyperlink_12042" Type="http://schemas.openxmlformats.org/officeDocument/2006/relationships/hyperlink" Target="http://&#1101;&#1083;&#1077;&#1082;&#1090;&#1088;&#1086;-&#1084;&#1072;&#1088;&#1082;&#1077;&#1090;.&#1088;&#1092;/product/123467/girlyanda-bahroma-shirina-24m-vysota-06m-nit-silikon-led-120-220v-kontr-8-rezhimov-siniy-706202-si/" TargetMode="External"/><Relationship Id="rId_hyperlink_12043" Type="http://schemas.openxmlformats.org/officeDocument/2006/relationships/hyperlink" Target="http://&#1101;&#1083;&#1077;&#1082;&#1090;&#1088;&#1086;-&#1084;&#1072;&#1088;&#1082;&#1077;&#1090;.&#1088;&#1092;/product/242235/girlyanda-bahroma-shirina-3m-vysota-07m-120led-220v-teplyy-belyy-funray-ic-120w/" TargetMode="External"/><Relationship Id="rId_hyperlink_12044" Type="http://schemas.openxmlformats.org/officeDocument/2006/relationships/hyperlink" Target="http://&#1101;&#1083;&#1077;&#1082;&#1090;&#1088;&#1086;-&#1084;&#1072;&#1088;&#1082;&#1077;&#1090;.&#1088;&#1092;/product/237002/girlyanda-bahroma-shirina-3m-vysota-07m-120led-220v-belyy-funray-ic-120w/" TargetMode="External"/><Relationship Id="rId_hyperlink_12045" Type="http://schemas.openxmlformats.org/officeDocument/2006/relationships/hyperlink" Target="http://&#1101;&#1083;&#1077;&#1082;&#1090;&#1088;&#1086;-&#1084;&#1072;&#1088;&#1082;&#1077;&#1090;.&#1088;&#1092;/product/242236/girlyanda-bahroma-shirina-3m-vysota-07m-120led-220v-belyy-funray-ic-120w/" TargetMode="External"/><Relationship Id="rId_hyperlink_12046" Type="http://schemas.openxmlformats.org/officeDocument/2006/relationships/hyperlink" Target="http://&#1101;&#1083;&#1077;&#1082;&#1090;&#1088;&#1086;-&#1084;&#1072;&#1088;&#1082;&#1077;&#1090;.&#1088;&#1092;/product/123469/girlyanda-bahroma-shirina-48m-vysota-06m-nit-silikon-led-180-220v-kontr-8-rezhimov-zelenyy-706230-si/" TargetMode="External"/><Relationship Id="rId_hyperlink_12047" Type="http://schemas.openxmlformats.org/officeDocument/2006/relationships/hyperlink" Target="http://&#1101;&#1083;&#1077;&#1082;&#1090;&#1088;&#1086;-&#1084;&#1072;&#1088;&#1082;&#1077;&#1090;.&#1088;&#1092;/product/242251/girlyanda-bahroma-svetodiodnaya-ulichnaya-shirina-3m-vysota-07m-ip60-120led-220v-multi-funray-sic-120w/" TargetMode="External"/><Relationship Id="rId_hyperlink_12048" Type="http://schemas.openxmlformats.org/officeDocument/2006/relationships/hyperlink" Target="http://&#1101;&#1083;&#1077;&#1082;&#1090;&#1088;&#1086;-&#1084;&#1072;&#1088;&#1082;&#1077;&#1090;.&#1088;&#1092;/product/242250/girlyanda-bahroma-svetodiodnaya-ulichnaya-shirina-3m-vysota-07m-ip60-120led-220v-holodnyy-belyy-funray-sic-120w/" TargetMode="External"/><Relationship Id="rId_hyperlink_12049" Type="http://schemas.openxmlformats.org/officeDocument/2006/relationships/hyperlink" Target="http://&#1101;&#1083;&#1077;&#1082;&#1090;&#1088;&#1086;-&#1084;&#1072;&#1088;&#1082;&#1077;&#1090;.&#1088;&#1092;/product/242262/girlyanda-bahroma-svetodiodnaya-so-snezhinkami-shirina-2m-vysota-06m-ip20-100led-220v-teplyy-belyy-funray/" TargetMode="External"/><Relationship Id="rId_hyperlink_12050" Type="http://schemas.openxmlformats.org/officeDocument/2006/relationships/hyperlink" Target="http://&#1101;&#1083;&#1077;&#1082;&#1090;&#1088;&#1086;-&#1084;&#1072;&#1088;&#1082;&#1077;&#1090;.&#1088;&#1092;/product/242222/girlyanda-dozhdik-svetodiodnaya-10-nitey-po-2m-200led-ip20-multi-zelenyy-shnur-15m-220v-kontroller-funray/" TargetMode="External"/><Relationship Id="rId_hyperlink_12051" Type="http://schemas.openxmlformats.org/officeDocument/2006/relationships/hyperlink" Target="http://&#1101;&#1083;&#1077;&#1082;&#1090;&#1088;&#1086;-&#1084;&#1072;&#1088;&#1082;&#1077;&#1090;.&#1088;&#1092;/product/242241/girlyanda-zanaves-svetodiodnaya-2115m-200led-ip20-teplyy-belyy-prozrachnyy-shnur-15m-220v-funray/" TargetMode="External"/><Relationship Id="rId_hyperlink_12052" Type="http://schemas.openxmlformats.org/officeDocument/2006/relationships/hyperlink" Target="http://&#1101;&#1083;&#1077;&#1082;&#1090;&#1088;&#1086;-&#1084;&#1072;&#1088;&#1082;&#1077;&#1090;.&#1088;&#1092;/product/242239/girlyanda-zanaves-svetodiodnaya-2115m-200led-ip20-holodnyy-belyy-prozrachnyy-shnur-15m-220v-funray/" TargetMode="External"/><Relationship Id="rId_hyperlink_12053" Type="http://schemas.openxmlformats.org/officeDocument/2006/relationships/hyperlink" Target="http://&#1101;&#1083;&#1077;&#1082;&#1090;&#1088;&#1086;-&#1084;&#1072;&#1088;&#1082;&#1077;&#1090;.&#1088;&#1092;/product/242242/girlyanda-zanaves-svetodiodnaya-325m-320led-ip20-teplyy-belyy-prozrachnyy-shnur-25m-220v-funray/" TargetMode="External"/><Relationship Id="rId_hyperlink_12054" Type="http://schemas.openxmlformats.org/officeDocument/2006/relationships/hyperlink" Target="http://&#1101;&#1083;&#1077;&#1082;&#1090;&#1088;&#1086;-&#1084;&#1072;&#1088;&#1082;&#1077;&#1090;.&#1088;&#1092;/product/242220/girlyanda-zanaves-svetodiodnaya-325m-320led-ip20-holodnyy-belyy-prozrachnyy-shnur-25m-220v-kontroller-funray/" TargetMode="External"/><Relationship Id="rId_hyperlink_12055" Type="http://schemas.openxmlformats.org/officeDocument/2006/relationships/hyperlink" Target="http://&#1101;&#1083;&#1077;&#1082;&#1090;&#1088;&#1086;-&#1084;&#1072;&#1088;&#1082;&#1077;&#1090;.&#1088;&#1092;/product/221182/girlyanda-zanaveskomnatnaya-belaya-effekt-straboskopovdlina-2m15m-nit-silikon-200ledip44-feron/" TargetMode="External"/><Relationship Id="rId_hyperlink_12056" Type="http://schemas.openxmlformats.org/officeDocument/2006/relationships/hyperlink" Target="http://&#1101;&#1083;&#1077;&#1082;&#1090;&#1088;&#1086;-&#1084;&#1072;&#1088;&#1082;&#1077;&#1090;.&#1088;&#1092;/product/242231/girlyanda-luchiki-svetodiodnaya-10m-100led-multi-ip20-temno-zelenyy-shnur-07m-kontroller-220v-funray/" TargetMode="External"/><Relationship Id="rId_hyperlink_12057" Type="http://schemas.openxmlformats.org/officeDocument/2006/relationships/hyperlink" Target="http://&#1101;&#1083;&#1077;&#1082;&#1090;&#1088;&#1086;-&#1084;&#1072;&#1088;&#1082;&#1077;&#1090;.&#1088;&#1092;/product/242230/girlyanda-luchiki-svetodiodnaya-5m-60led-multi-ip20-temno-zelenyy-shnur-07m-kontroller-220v-funray/" TargetMode="External"/><Relationship Id="rId_hyperlink_12058" Type="http://schemas.openxmlformats.org/officeDocument/2006/relationships/hyperlink" Target="http://&#1101;&#1083;&#1077;&#1082;&#1090;&#1088;&#1086;-&#1084;&#1072;&#1088;&#1082;&#1077;&#1090;.&#1088;&#1092;/product/220989/girlyanda-metrazh-10m-nit-silikon-led-100-220v-kontroller-8-rezhimov-krasnyy-3556786/" TargetMode="External"/><Relationship Id="rId_hyperlink_12059" Type="http://schemas.openxmlformats.org/officeDocument/2006/relationships/hyperlink" Target="http://&#1101;&#1083;&#1077;&#1082;&#1090;&#1088;&#1086;-&#1084;&#1072;&#1088;&#1082;&#1077;&#1090;.&#1088;&#1092;/product/220986/girlyanda-metrazh-10m-nit-silikon-led-100-220v-kontroller-8-rezhimov-siniy-3556782/" TargetMode="External"/><Relationship Id="rId_hyperlink_12060" Type="http://schemas.openxmlformats.org/officeDocument/2006/relationships/hyperlink" Target="http://&#1101;&#1083;&#1077;&#1082;&#1090;&#1088;&#1086;-&#1084;&#1072;&#1088;&#1082;&#1077;&#1090;.&#1088;&#1092;/product/220999/girlyanda-metrazh-20m-nit-temnaya-led-200-220v-kontroller-8-rezhimov-krasnyy-3556818/" TargetMode="External"/><Relationship Id="rId_hyperlink_12061" Type="http://schemas.openxmlformats.org/officeDocument/2006/relationships/hyperlink" Target="http://&#1101;&#1083;&#1077;&#1082;&#1090;&#1088;&#1086;-&#1084;&#1072;&#1088;&#1082;&#1077;&#1090;.&#1088;&#1092;/product/123446/girlyanda-metrazh-ulichnaya-ums-dlina-10m-nit-belaya-led-100-220v-bez-kontr-krasnyy-1080034/" TargetMode="External"/><Relationship Id="rId_hyperlink_12062" Type="http://schemas.openxmlformats.org/officeDocument/2006/relationships/hyperlink" Target="http://&#1101;&#1083;&#1077;&#1082;&#1090;&#1088;&#1086;-&#1084;&#1072;&#1088;&#1082;&#1077;&#1090;.&#1088;&#1092;/product/221000/girlyanda-metrazh-ulichnaya-dlina-10m-nit-belaya-led-100-220v-8-rezhimov-zelenaya-3584140/" TargetMode="External"/><Relationship Id="rId_hyperlink_12063" Type="http://schemas.openxmlformats.org/officeDocument/2006/relationships/hyperlink" Target="http://&#1101;&#1083;&#1077;&#1082;&#1090;&#1088;&#1086;-&#1084;&#1072;&#1088;&#1082;&#1077;&#1090;.&#1088;&#1092;/product/221004/girlyanda-metrazh-ulichnaya-dlina-10m-nit-temnaya-led-100-220v-8-rezhimov-krasnaya-671659/" TargetMode="External"/><Relationship Id="rId_hyperlink_12064" Type="http://schemas.openxmlformats.org/officeDocument/2006/relationships/hyperlink" Target="http://&#1101;&#1083;&#1077;&#1082;&#1090;&#1088;&#1086;-&#1084;&#1072;&#1088;&#1082;&#1077;&#1090;.&#1088;&#1092;/product/220979/girlyanda-metrazh-ulichnaya-dlina-10m-nit-temnaya-led-100-220v-8-rezhimov-fioletovaya-187230/" TargetMode="External"/><Relationship Id="rId_hyperlink_12065" Type="http://schemas.openxmlformats.org/officeDocument/2006/relationships/hyperlink" Target="http://&#1101;&#1083;&#1077;&#1082;&#1090;&#1088;&#1086;-&#1084;&#1072;&#1088;&#1082;&#1077;&#1090;.&#1088;&#1092;/product/242232/girlyanda-minishariki-svetodiodnaya-10m-100led-siniy-temno-zelenyy-shnur-07m-kontroller-220v-funray/" TargetMode="External"/><Relationship Id="rId_hyperlink_12066" Type="http://schemas.openxmlformats.org/officeDocument/2006/relationships/hyperlink" Target="http://&#1101;&#1083;&#1077;&#1082;&#1090;&#1088;&#1086;-&#1084;&#1072;&#1088;&#1082;&#1077;&#1090;.&#1088;&#1092;/product/237005/girlyanda-minishariki-svetodiodnaya-10m-100led-teplyy-belyy-temno-zelenyy-shnur-07m-kontroller-220v-funray/" TargetMode="External"/><Relationship Id="rId_hyperlink_12067" Type="http://schemas.openxmlformats.org/officeDocument/2006/relationships/hyperlink" Target="http://&#1101;&#1083;&#1077;&#1082;&#1090;&#1088;&#1086;-&#1084;&#1072;&#1088;&#1082;&#1077;&#1090;.&#1088;&#1092;/product/232359/girlyanda-nit-10-m-ip20-prozrachnaya-nit-100-led-svechenie-zheltoe-8-rezhimov-220-v/" TargetMode="External"/><Relationship Id="rId_hyperlink_12068" Type="http://schemas.openxmlformats.org/officeDocument/2006/relationships/hyperlink" Target="http://&#1101;&#1083;&#1077;&#1082;&#1090;&#1088;&#1086;-&#1084;&#1072;&#1088;&#1082;&#1077;&#1090;.&#1088;&#1092;/product/232360/girlyanda-nit-10-m-ip20-prozrachnaya-nit-100-led-svechenie-zelenoe-8-rezhimov-220-v/" TargetMode="External"/><Relationship Id="rId_hyperlink_12069" Type="http://schemas.openxmlformats.org/officeDocument/2006/relationships/hyperlink" Target="http://&#1101;&#1083;&#1077;&#1082;&#1090;&#1088;&#1086;-&#1084;&#1072;&#1088;&#1082;&#1077;&#1090;.&#1088;&#1092;/product/232372/girlyanda-nit-10-m-ip20-temnaya-nit-100-led-svechenie-zheltoe-8-rezhimov-220-v/" TargetMode="External"/><Relationship Id="rId_hyperlink_12070" Type="http://schemas.openxmlformats.org/officeDocument/2006/relationships/hyperlink" Target="http://&#1101;&#1083;&#1077;&#1082;&#1090;&#1088;&#1086;-&#1084;&#1072;&#1088;&#1082;&#1077;&#1090;.&#1088;&#1092;/product/232374/girlyanda-nit-10-m-ip20-temnaya-nit-100-led-svechenie-krasnoe-8-rezhimov-220-v/" TargetMode="External"/><Relationship Id="rId_hyperlink_12071" Type="http://schemas.openxmlformats.org/officeDocument/2006/relationships/hyperlink" Target="http://&#1101;&#1083;&#1077;&#1082;&#1090;&#1088;&#1086;-&#1084;&#1072;&#1088;&#1082;&#1077;&#1090;.&#1088;&#1092;/product/232362/girlyanda-nit-10-m-ip20-temnaya-nit-100-led-svechenie-sinee-8-rezhimov-220-v/" TargetMode="External"/><Relationship Id="rId_hyperlink_12072" Type="http://schemas.openxmlformats.org/officeDocument/2006/relationships/hyperlink" Target="http://&#1101;&#1083;&#1077;&#1082;&#1090;&#1088;&#1086;-&#1084;&#1072;&#1088;&#1082;&#1077;&#1090;.&#1088;&#1092;/product/232371/girlyanda-nit-10-m-ip20-temnaya-nit-100-led-svechenie-fioletovoe-8-rezhimov-220-v/" TargetMode="External"/><Relationship Id="rId_hyperlink_12073" Type="http://schemas.openxmlformats.org/officeDocument/2006/relationships/hyperlink" Target="http://&#1101;&#1083;&#1077;&#1082;&#1090;&#1088;&#1086;-&#1084;&#1072;&#1088;&#1082;&#1077;&#1090;.&#1088;&#1092;/product/232389/girlyanda-nit-10-m-s-nasadkami-shariki-15-sm-ip44-temnaya-nit-100-led-svechenie-beloe-8-rezhimov-220-v/" TargetMode="External"/><Relationship Id="rId_hyperlink_12074" Type="http://schemas.openxmlformats.org/officeDocument/2006/relationships/hyperlink" Target="http://&#1101;&#1083;&#1077;&#1082;&#1090;&#1088;&#1086;-&#1084;&#1072;&#1088;&#1082;&#1077;&#1090;.&#1088;&#1092;/product/232388/girlyanda-nit-10-m-s-nasadkami-shariki-15-sm-ip44-temnaya-nit-100-led-svechenie-sinee-8-rezhimov-220-v/" TargetMode="External"/><Relationship Id="rId_hyperlink_12075" Type="http://schemas.openxmlformats.org/officeDocument/2006/relationships/hyperlink" Target="http://&#1101;&#1083;&#1077;&#1082;&#1090;&#1088;&#1086;-&#1084;&#1072;&#1088;&#1082;&#1077;&#1090;.&#1088;&#1092;/product/232376/girlyanda-nit-20-m-ip20-prozrachnaya-nit-200-led-svechenie-beloe-8-rezhimov-220-v/" TargetMode="External"/><Relationship Id="rId_hyperlink_12076" Type="http://schemas.openxmlformats.org/officeDocument/2006/relationships/hyperlink" Target="http://&#1101;&#1083;&#1077;&#1082;&#1090;&#1088;&#1086;-&#1084;&#1072;&#1088;&#1082;&#1077;&#1090;.&#1088;&#1092;/product/232381/girlyanda-nit-20-m-ip20-prozrachnaya-nit-200-led-svechenie-zelenoe-8-rezhimov-220-v/" TargetMode="External"/><Relationship Id="rId_hyperlink_12077" Type="http://schemas.openxmlformats.org/officeDocument/2006/relationships/hyperlink" Target="http://&#1101;&#1083;&#1077;&#1082;&#1090;&#1088;&#1086;-&#1084;&#1072;&#1088;&#1082;&#1077;&#1090;.&#1088;&#1092;/product/232377/girlyanda-nit-20-m-ip20-prozrachnaya-nit-200-led-svechenie-teploe-beloe-8-rezhimov-220-v/" TargetMode="External"/><Relationship Id="rId_hyperlink_12078" Type="http://schemas.openxmlformats.org/officeDocument/2006/relationships/hyperlink" Target="http://&#1101;&#1083;&#1077;&#1082;&#1090;&#1088;&#1086;-&#1084;&#1072;&#1088;&#1082;&#1077;&#1090;.&#1088;&#1092;/product/232379/girlyanda-nit-20-m-ip20-prozrachnaya-nit-200-led-svechenie-fioletovoe-8-rezhimov-220-v/" TargetMode="External"/><Relationship Id="rId_hyperlink_12079" Type="http://schemas.openxmlformats.org/officeDocument/2006/relationships/hyperlink" Target="http://&#1101;&#1083;&#1077;&#1082;&#1090;&#1088;&#1086;-&#1084;&#1072;&#1088;&#1082;&#1077;&#1090;.&#1088;&#1092;/product/232385/girlyanda-nit-20-m-ip20-temnaya-nit-200-led-svechenie-zelenoe-8-rezhimov-220-v/" TargetMode="External"/><Relationship Id="rId_hyperlink_12080" Type="http://schemas.openxmlformats.org/officeDocument/2006/relationships/hyperlink" Target="http://&#1101;&#1083;&#1077;&#1082;&#1090;&#1088;&#1086;-&#1084;&#1072;&#1088;&#1082;&#1077;&#1090;.&#1088;&#1092;/product/232386/girlyanda-nit-20-m-ip20-temnaya-nit-200-led-svechenie-krasnoe-8-rezhimov-220-v/" TargetMode="External"/><Relationship Id="rId_hyperlink_12081" Type="http://schemas.openxmlformats.org/officeDocument/2006/relationships/hyperlink" Target="http://&#1101;&#1083;&#1077;&#1082;&#1090;&#1088;&#1086;-&#1084;&#1072;&#1088;&#1082;&#1077;&#1090;.&#1088;&#1092;/product/232384/girlyanda-nit-20-m-ip20-temnaya-nit-200-led-svechenie-fioletovoe-8-rezhimov-220-v/" TargetMode="External"/><Relationship Id="rId_hyperlink_12082" Type="http://schemas.openxmlformats.org/officeDocument/2006/relationships/hyperlink" Target="http://&#1101;&#1083;&#1077;&#1082;&#1090;&#1088;&#1086;-&#1084;&#1072;&#1088;&#1082;&#1077;&#1090;.&#1088;&#1092;/product/123509/girlyanda-nit-5-m-s-nasadkami-mishki-ip20-prozrachnaya-nit-20-led-svechenie-multi-miganie-220-v/" TargetMode="External"/><Relationship Id="rId_hyperlink_12083" Type="http://schemas.openxmlformats.org/officeDocument/2006/relationships/hyperlink" Target="http://&#1101;&#1083;&#1077;&#1082;&#1090;&#1088;&#1086;-&#1084;&#1072;&#1088;&#1082;&#1077;&#1090;.&#1088;&#1092;/product/242228/girlyanda-nit-svetodiodnaya-10m-100led-teplyy-belyy-ip20-serebr-shnur-15m-220v-funray/" TargetMode="External"/><Relationship Id="rId_hyperlink_12084" Type="http://schemas.openxmlformats.org/officeDocument/2006/relationships/hyperlink" Target="http://&#1101;&#1083;&#1077;&#1082;&#1090;&#1088;&#1086;-&#1084;&#1072;&#1088;&#1082;&#1077;&#1090;.&#1088;&#1092;/product/242229/girlyanda-nit-svetodiodnaya-10m-100led-fioletovyy-ip20-serebr-shnur-15m-220v-funray/" TargetMode="External"/><Relationship Id="rId_hyperlink_12085" Type="http://schemas.openxmlformats.org/officeDocument/2006/relationships/hyperlink" Target="http://&#1101;&#1083;&#1077;&#1082;&#1090;&#1088;&#1086;-&#1084;&#1072;&#1088;&#1082;&#1077;&#1090;.&#1088;&#1092;/product/232380/girlyanda-nit-ip20-20-m-prozrachnaya-nit-200-led-svechenie-zheltoe-8-rezhimov-220-v/" TargetMode="External"/><Relationship Id="rId_hyperlink_12086" Type="http://schemas.openxmlformats.org/officeDocument/2006/relationships/hyperlink" Target="http://&#1101;&#1083;&#1077;&#1082;&#1090;&#1088;&#1086;-&#1084;&#1072;&#1088;&#1082;&#1077;&#1090;.&#1088;&#1092;/product/242223/girlyanda-prischepki-svetodiodnaya-3m-15led-ip20-teplyy-belyy-prozrachnyy-shnur-05m-3aa-funray/" TargetMode="External"/><Relationship Id="rId_hyperlink_12087" Type="http://schemas.openxmlformats.org/officeDocument/2006/relationships/hyperlink" Target="http://&#1101;&#1083;&#1077;&#1082;&#1090;&#1088;&#1086;-&#1084;&#1072;&#1088;&#1082;&#1077;&#1090;.&#1088;&#1092;/product/242225/girlyanda-risovaya-svetodiodnaya-10m-100led-ip20-siniy-temno-zelenyy-shnur-07m-220v-kontroller-funray/" TargetMode="External"/><Relationship Id="rId_hyperlink_12088" Type="http://schemas.openxmlformats.org/officeDocument/2006/relationships/hyperlink" Target="http://&#1101;&#1083;&#1077;&#1082;&#1090;&#1088;&#1086;-&#1084;&#1072;&#1088;&#1082;&#1077;&#1090;.&#1088;&#1092;/product/242224/girlyanda-risovaya-svetodiodnaya-10m-100led-ip20-teplyy-belyy-temno-zelenyy-shnur-07m-220v-kontroller-funray/" TargetMode="External"/><Relationship Id="rId_hyperlink_12089" Type="http://schemas.openxmlformats.org/officeDocument/2006/relationships/hyperlink" Target="http://&#1101;&#1083;&#1077;&#1082;&#1090;&#1088;&#1086;-&#1084;&#1072;&#1088;&#1082;&#1077;&#1090;.&#1088;&#1092;/product/237006/girlyanda-risovaya-svetodiodnaya-ulichnaya-10m-100led-ip60-teplyy-belyy-chernyy-shnur-15m-220v-funray/" TargetMode="External"/><Relationship Id="rId_hyperlink_12090" Type="http://schemas.openxmlformats.org/officeDocument/2006/relationships/hyperlink" Target="http://&#1101;&#1083;&#1077;&#1082;&#1090;&#1088;&#1086;-&#1084;&#1072;&#1088;&#1082;&#1077;&#1090;.&#1088;&#1092;/product/123479/girlyanda-setka-shirina-1m-vysota-09m-nit-silikon-led-120-220v-morgaet-rgb-1080489-si/" TargetMode="External"/><Relationship Id="rId_hyperlink_12091" Type="http://schemas.openxmlformats.org/officeDocument/2006/relationships/hyperlink" Target="http://&#1101;&#1083;&#1077;&#1082;&#1090;&#1088;&#1086;-&#1084;&#1072;&#1088;&#1082;&#1077;&#1090;.&#1088;&#1092;/product/242246/girlyanda-shariki-svetodiodnaya-ulichnaya-10m-100led-ip44-multi-chernyy-shnur-15m-220v-funray/" TargetMode="External"/><Relationship Id="rId_hyperlink_12092" Type="http://schemas.openxmlformats.org/officeDocument/2006/relationships/hyperlink" Target="http://&#1101;&#1083;&#1077;&#1082;&#1090;&#1088;&#1086;-&#1084;&#1072;&#1088;&#1082;&#1077;&#1090;.&#1088;&#1092;/product/227305/girlyanda-zanaves-200-001-belyy-151m-ip20-eurosvet-a044087/" TargetMode="External"/><Relationship Id="rId_hyperlink_12093" Type="http://schemas.openxmlformats.org/officeDocument/2006/relationships/hyperlink" Target="http://&#1101;&#1083;&#1077;&#1082;&#1090;&#1088;&#1086;-&#1084;&#1072;&#1088;&#1082;&#1077;&#1090;.&#1088;&#1092;/product/221179/girlyanda-metrazh-5ledcvet-svecheniya-belyyvysota-sosulki-10sm-dlina-80sm-na-batareykah-aah2/" TargetMode="External"/><Relationship Id="rId_hyperlink_12094" Type="http://schemas.openxmlformats.org/officeDocument/2006/relationships/hyperlink" Target="http://&#1101;&#1083;&#1077;&#1082;&#1090;&#1088;&#1086;-&#1084;&#1072;&#1088;&#1082;&#1077;&#1090;.&#1088;&#1092;/product/247041/girlyanda-nit-50led-rgb-3m-3xr6-prozpvh-ngf-s01-50rgby-5-3m-3aa-tr-ip20-navigator/" TargetMode="External"/><Relationship Id="rId_hyperlink_12095" Type="http://schemas.openxmlformats.org/officeDocument/2006/relationships/hyperlink" Target="http://&#1101;&#1083;&#1077;&#1082;&#1090;&#1088;&#1086;-&#1084;&#1072;&#1088;&#1082;&#1077;&#1090;.&#1088;&#1092;/product/237078/girlyanda-svetodiodnaya-kubiki-40led-4m-nit-silikon-teplyy-svet-se-cube-440ww/" TargetMode="External"/><Relationship Id="rId_hyperlink_12096" Type="http://schemas.openxmlformats.org/officeDocument/2006/relationships/hyperlink" Target="http://&#1101;&#1083;&#1077;&#1082;&#1090;&#1088;&#1086;-&#1084;&#1072;&#1088;&#1082;&#1077;&#1090;.&#1088;&#1092;/product/237079/girlyanda-svetodiodnaya-ldinki-40led-3m-nit-silikon-holodnyy-svet-se-ice-440w/" TargetMode="External"/><Relationship Id="rId_hyperlink_12097" Type="http://schemas.openxmlformats.org/officeDocument/2006/relationships/hyperlink" Target="http://&#1101;&#1083;&#1077;&#1082;&#1090;&#1088;&#1086;-&#1084;&#1072;&#1088;&#1082;&#1077;&#1090;.&#1088;&#1092;/product/242238/girlyanda-svetodiodnaya-setka-144led-115m-multi-ip20-prozrachnyy-shnur-15m-kontroller-funray/" TargetMode="External"/><Relationship Id="rId_hyperlink_12098" Type="http://schemas.openxmlformats.org/officeDocument/2006/relationships/hyperlink" Target="http://&#1101;&#1083;&#1077;&#1082;&#1090;&#1088;&#1086;-&#1084;&#1072;&#1088;&#1082;&#1077;&#1090;.&#1088;&#1092;/product/242237/girlyanda-svetodiodnaya-setka-144led-115m-holodnyy-belyy-ip20-prozrachnyy-shnur-15m-kontroller-funray/" TargetMode="External"/><Relationship Id="rId_hyperlink_12099" Type="http://schemas.openxmlformats.org/officeDocument/2006/relationships/hyperlink" Target="http://&#1101;&#1083;&#1077;&#1082;&#1090;&#1088;&#1086;-&#1084;&#1072;&#1088;&#1082;&#1077;&#1090;.&#1088;&#1092;/product/237083/girlyanda-svetodiodnaya-setka-320led-32m-prozrachnyy-shnur-multi-ml-320m/" TargetMode="External"/><Relationship Id="rId_hyperlink_12100" Type="http://schemas.openxmlformats.org/officeDocument/2006/relationships/hyperlink" Target="http://&#1101;&#1083;&#1077;&#1082;&#1090;&#1088;&#1086;-&#1084;&#1072;&#1088;&#1082;&#1077;&#1090;.&#1088;&#1092;/product/237085/girlyanda-svetodiodnaya-setka-320led-32m-prozrachnyy-shnur-teplyy-svet-ml-320ww/" TargetMode="External"/><Relationship Id="rId_hyperlink_12101" Type="http://schemas.openxmlformats.org/officeDocument/2006/relationships/hyperlink" Target="http://&#1101;&#1083;&#1077;&#1082;&#1090;&#1088;&#1086;-&#1084;&#1072;&#1088;&#1082;&#1077;&#1090;.&#1088;&#1092;/product/237084/girlyanda-svetodiodnaya-setka-320led-32m-prozrachnyy-shnur-holodnyy-svet-ml-320w/" TargetMode="External"/><Relationship Id="rId_hyperlink_12102" Type="http://schemas.openxmlformats.org/officeDocument/2006/relationships/hyperlink" Target="http://&#1101;&#1083;&#1077;&#1082;&#1090;&#1088;&#1086;-&#1084;&#1072;&#1088;&#1082;&#1077;&#1090;.&#1088;&#1092;/product/237080/girlyanda-svetodiodnaya-sozvezdie-40led-4m-nit-silikon-teplyy-svet-se-star-440ww/" TargetMode="External"/><Relationship Id="rId_hyperlink_12103" Type="http://schemas.openxmlformats.org/officeDocument/2006/relationships/hyperlink" Target="http://&#1101;&#1083;&#1077;&#1082;&#1090;&#1088;&#1086;-&#1084;&#1072;&#1088;&#1082;&#1077;&#1090;.&#1088;&#1092;/product/237082/girlyanda-svetodiodnaya-shariki-40led-5m-chernyy-shnur-multi-bl-550m/" TargetMode="External"/><Relationship Id="rId_hyperlink_12104" Type="http://schemas.openxmlformats.org/officeDocument/2006/relationships/hyperlink" Target="http://&#1101;&#1083;&#1077;&#1082;&#1090;&#1088;&#1086;-&#1084;&#1072;&#1088;&#1082;&#1077;&#1090;.&#1088;&#1092;/product/227324/girlyanda-ulichnaya-set-shirina-2m-vysota-3m-400led220v-ip44-8-rezhimov-multi-nit-prozrachnaya2361695/" TargetMode="External"/><Relationship Id="rId_hyperlink_12105" Type="http://schemas.openxmlformats.org/officeDocument/2006/relationships/hyperlink" Target="http://&#1101;&#1083;&#1077;&#1082;&#1090;&#1088;&#1086;-&#1084;&#1072;&#1088;&#1082;&#1077;&#1090;.&#1088;&#1092;/product/227319/girlyanda-ulichnaya-nit-temnaya-10-m-100led220v-ip44-belyy-ums-187241/" TargetMode="External"/><Relationship Id="rId_hyperlink_12106" Type="http://schemas.openxmlformats.org/officeDocument/2006/relationships/hyperlink" Target="http://&#1101;&#1083;&#1077;&#1082;&#1090;&#1088;&#1086;-&#1084;&#1072;&#1088;&#1082;&#1077;&#1090;.&#1088;&#1092;/product/227325/girlyanda-ulichnaya-nit-temnaya-10-m-100led220v-ip44teplyy-belyy-ums-3584087/" TargetMode="External"/><Relationship Id="rId_hyperlink_12107" Type="http://schemas.openxmlformats.org/officeDocument/2006/relationships/hyperlink" Target="http://&#1101;&#1083;&#1077;&#1082;&#1090;&#1088;&#1086;-&#1084;&#1072;&#1088;&#1082;&#1077;&#1090;.&#1088;&#1092;/product/237032/girlyanda-bahroma-ecola-135led-zelenaya-505m-8-rezhimov-prozrachnyy-provod-s-vilkoy-220v-ip44-n4gm05elc/" TargetMode="External"/><Relationship Id="rId_hyperlink_12108" Type="http://schemas.openxmlformats.org/officeDocument/2006/relationships/hyperlink" Target="http://&#1101;&#1083;&#1077;&#1082;&#1090;&#1088;&#1086;-&#1084;&#1072;&#1088;&#1082;&#1077;&#1090;.&#1088;&#1092;/product/237034/girlyanda-bahroma-ecola-135led-sinyaya-505m-8-rezhimov-prozrachnyy-provod-s-vilkoy-220v-ip44-n4v05elc/" TargetMode="External"/><Relationship Id="rId_hyperlink_12109" Type="http://schemas.openxmlformats.org/officeDocument/2006/relationships/hyperlink" Target="http://&#1101;&#1083;&#1077;&#1082;&#1090;&#1088;&#1086;-&#1084;&#1072;&#1088;&#1082;&#1077;&#1090;.&#1088;&#1092;/product/237036/girlyanda-bahroma-ecola-150led-rgbw305m-baza-blok-pitaniya-soed-do-10sht-8-rezhimovprozrachnyy-n5rm03elc/" TargetMode="External"/><Relationship Id="rId_hyperlink_12110" Type="http://schemas.openxmlformats.org/officeDocument/2006/relationships/hyperlink" Target="http://&#1101;&#1083;&#1077;&#1082;&#1090;&#1088;&#1086;-&#1084;&#1072;&#1088;&#1082;&#1077;&#1090;.&#1088;&#1092;/product/237037/girlyanda-bahroma-ecola-150led-siniy-305m-baza-blok-pitaniya-soed-do-10sht-8-rezhimovprozrachnyy-n5yb03elc/" TargetMode="External"/><Relationship Id="rId_hyperlink_12111" Type="http://schemas.openxmlformats.org/officeDocument/2006/relationships/hyperlink" Target="http://&#1101;&#1083;&#1077;&#1082;&#1090;&#1088;&#1086;-&#1084;&#1072;&#1088;&#1082;&#1077;&#1090;.&#1088;&#1092;/product/246684/girlyanda-zanaves-usb-rosa-240led-2x2m-2700k-ip20-shnur-2m-pult-v-komplekte-cl590-feron-41635/" TargetMode="External"/><Relationship Id="rId_hyperlink_12112" Type="http://schemas.openxmlformats.org/officeDocument/2006/relationships/hyperlink" Target="http://&#1101;&#1083;&#1077;&#1082;&#1090;&#1088;&#1086;-&#1084;&#1072;&#1088;&#1082;&#1077;&#1090;.&#1088;&#1092;/product/246756/girlyanda-zanaves-usb-rosa-240led-2x2m-5000k-ip20-shnur-2m-pult-vk-cl590-feron-41636/" TargetMode="External"/><Relationship Id="rId_hyperlink_12113" Type="http://schemas.openxmlformats.org/officeDocument/2006/relationships/hyperlink" Target="http://&#1101;&#1083;&#1077;&#1082;&#1090;&#1088;&#1086;-&#1084;&#1072;&#1088;&#1082;&#1077;&#1090;.&#1088;&#1092;/product/232564/girlyanda-zanaves-na-elku-150led-holodnbelyy-04515m-8rezh-provod-3mzel-eurosvet-200-003-a049839/" TargetMode="External"/><Relationship Id="rId_hyperlink_12114" Type="http://schemas.openxmlformats.org/officeDocument/2006/relationships/hyperlink" Target="http://&#1101;&#1083;&#1077;&#1082;&#1090;&#1088;&#1086;-&#1084;&#1072;&#1088;&#1082;&#1077;&#1090;.&#1088;&#1092;/product/246685/girlyanda-zanaves-ul-204led-siniy-215m-strob-effekt-ip44-prozr3m-soed5sht-feron-cl19-32330/" TargetMode="External"/><Relationship Id="rId_hyperlink_12115" Type="http://schemas.openxmlformats.org/officeDocument/2006/relationships/hyperlink" Target="http://&#1101;&#1083;&#1077;&#1082;&#1090;&#1088;&#1086;-&#1084;&#1072;&#1088;&#1082;&#1077;&#1090;.&#1088;&#1092;/product/221261/girlyanda-zanaves-ulichnaya-kasakad-tayuschiy-120led-belyy-5m-6-sosulek-46sm-ip44-sh-mttb120w-46-5v/" TargetMode="External"/><Relationship Id="rId_hyperlink_12116" Type="http://schemas.openxmlformats.org/officeDocument/2006/relationships/hyperlink" Target="http://&#1101;&#1083;&#1077;&#1082;&#1090;&#1088;&#1086;-&#1084;&#1072;&#1088;&#1082;&#1077;&#1090;.&#1088;&#1092;/product/237041/girlyanda-nit-mishura-190led-holbelyy-8-rezh-5m15m-provod-zel-ip20-400-004-a056072-eurosvet/" TargetMode="External"/><Relationship Id="rId_hyperlink_12117" Type="http://schemas.openxmlformats.org/officeDocument/2006/relationships/hyperlink" Target="http://&#1101;&#1083;&#1077;&#1082;&#1090;&#1088;&#1086;-&#1084;&#1072;&#1088;&#1082;&#1077;&#1090;.&#1088;&#1092;/product/237042/girlyanda-nit-100led-goluboy-10m-ip20-400-002-a044099-eurosvet/" TargetMode="External"/><Relationship Id="rId_hyperlink_12118" Type="http://schemas.openxmlformats.org/officeDocument/2006/relationships/hyperlink" Target="http://&#1101;&#1083;&#1077;&#1082;&#1090;&#1088;&#1086;-&#1084;&#1072;&#1088;&#1082;&#1077;&#1090;.&#1088;&#1092;/product/237043/girlyanda-nit-100led-holodnyy-belyy-10m-ip20-400-002-a044098/" TargetMode="External"/><Relationship Id="rId_hyperlink_12119" Type="http://schemas.openxmlformats.org/officeDocument/2006/relationships/hyperlink" Target="http://&#1101;&#1083;&#1077;&#1082;&#1090;&#1088;&#1086;-&#1084;&#1072;&#1088;&#1082;&#1077;&#1090;.&#1088;&#1092;/product/220476/girlyanda-nit-ecola-100led-4000k6m-8-rezhimovprozrachnyy-provod-s-vilkoy-220v-ip20/" TargetMode="External"/><Relationship Id="rId_hyperlink_12120" Type="http://schemas.openxmlformats.org/officeDocument/2006/relationships/hyperlink" Target="http://&#1101;&#1083;&#1077;&#1082;&#1090;&#1088;&#1086;-&#1084;&#1072;&#1088;&#1082;&#1077;&#1090;.&#1088;&#1092;/product/220477/girlyanda-nit-ecola-100led-rgb6m-8-rezhimovprozrachnyy-provod-s-vilkoy-220v-ip20/" TargetMode="External"/><Relationship Id="rId_hyperlink_12121" Type="http://schemas.openxmlformats.org/officeDocument/2006/relationships/hyperlink" Target="http://&#1101;&#1083;&#1077;&#1082;&#1090;&#1088;&#1086;-&#1084;&#1072;&#1088;&#1082;&#1077;&#1090;.&#1088;&#1092;/product/220478/girlyanda-nit-ecola-100led-rgb6m-8-rezhimovprozrachnyy-provod-s-vilkoy-220v-ip44/" TargetMode="External"/><Relationship Id="rId_hyperlink_12122" Type="http://schemas.openxmlformats.org/officeDocument/2006/relationships/hyperlink" Target="http://&#1101;&#1083;&#1077;&#1082;&#1090;&#1088;&#1086;-&#1084;&#1072;&#1088;&#1082;&#1077;&#1090;.&#1088;&#1092;/product/220479/girlyanda-nit-ecola-100led-sinyaya6m-8-rezhimovprozrachnyy-provod-s-vilkoy-220v-ip20/" TargetMode="External"/><Relationship Id="rId_hyperlink_12123" Type="http://schemas.openxmlformats.org/officeDocument/2006/relationships/hyperlink" Target="http://&#1101;&#1083;&#1077;&#1082;&#1090;&#1088;&#1086;-&#1084;&#1072;&#1088;&#1082;&#1077;&#1090;.&#1088;&#1092;/product/220480/girlyanda-nit-ecola-120led-rgb8m-8-rezhimovprozrachnyy-provod-s-vilkoy-220v-ip20/" TargetMode="External"/><Relationship Id="rId_hyperlink_12124" Type="http://schemas.openxmlformats.org/officeDocument/2006/relationships/hyperlink" Target="http://&#1101;&#1083;&#1077;&#1082;&#1090;&#1088;&#1086;-&#1084;&#1072;&#1088;&#1082;&#1077;&#1090;.&#1088;&#1092;/product/237039/girlyanda-nit-ecola-160led-siniy-10m-baza-blok-pitaniya-soed-do-10sht-8-rezhimovprozrachnyy-ip44-n5yb10elc/" TargetMode="External"/><Relationship Id="rId_hyperlink_12125" Type="http://schemas.openxmlformats.org/officeDocument/2006/relationships/hyperlink" Target="http://&#1101;&#1083;&#1077;&#1082;&#1090;&#1088;&#1086;-&#1084;&#1072;&#1088;&#1082;&#1077;&#1090;.&#1088;&#1092;/product/242267/girlyanda-nit-uld-s1000-100dta-100led-teplbelyy-10m-8-rezh-prozrprovod-ip20-uniel/" TargetMode="External"/><Relationship Id="rId_hyperlink_12126" Type="http://schemas.openxmlformats.org/officeDocument/2006/relationships/hyperlink" Target="http://&#1101;&#1083;&#1077;&#1082;&#1090;&#1088;&#1086;-&#1084;&#1072;&#1088;&#1082;&#1077;&#1090;.&#1088;&#1092;/product/232467/girlyanda-nit-ul-200led-sinyaya-15m-8-rezh-prozrprovod-s-vilkoy-220v-ip44-n4yb15elc-ecola/" TargetMode="External"/><Relationship Id="rId_hyperlink_12127" Type="http://schemas.openxmlformats.org/officeDocument/2006/relationships/hyperlink" Target="http://&#1101;&#1083;&#1077;&#1082;&#1090;&#1088;&#1086;-&#1084;&#1072;&#1088;&#1082;&#1077;&#1090;.&#1088;&#1092;/product/246212/girlyanda-shtora-ogonek-og-ldg23-s-kryuchkom-led-belaya-3h2m200-lamp220v/" TargetMode="External"/><Relationship Id="rId_hyperlink_12128" Type="http://schemas.openxmlformats.org/officeDocument/2006/relationships/hyperlink" Target="http://&#1101;&#1083;&#1077;&#1082;&#1090;&#1088;&#1086;-&#1084;&#1072;&#1088;&#1082;&#1077;&#1090;.&#1088;&#1092;/product/246213/girlyanda-shtora-ogonek-og-ldg23-s-kryuchkom-led-belaya-3h3m300-lamp220v/" TargetMode="External"/><Relationship Id="rId_hyperlink_12129" Type="http://schemas.openxmlformats.org/officeDocument/2006/relationships/hyperlink" Target="http://&#1101;&#1083;&#1077;&#1082;&#1090;&#1088;&#1086;-&#1084;&#1072;&#1088;&#1082;&#1077;&#1090;.&#1088;&#1092;/product/246214/girlyanda-shtora-ogonek-og-ldg23-s-kryuchkom-led-belaya-teplaya-3h2m200-lamp220v/" TargetMode="External"/><Relationship Id="rId_hyperlink_12130" Type="http://schemas.openxmlformats.org/officeDocument/2006/relationships/hyperlink" Target="http://&#1101;&#1083;&#1077;&#1082;&#1090;&#1088;&#1086;-&#1084;&#1072;&#1088;&#1082;&#1077;&#1090;.&#1088;&#1092;/product/246215/girlyanda-shtora-ogonek-og-ldg23-s-kryuchkom-led-belaya-teplyy-3h3m300-lamp220v/" TargetMode="External"/><Relationship Id="rId_hyperlink_12131" Type="http://schemas.openxmlformats.org/officeDocument/2006/relationships/hyperlink" Target="http://&#1101;&#1083;&#1077;&#1082;&#1090;&#1088;&#1086;-&#1084;&#1072;&#1088;&#1082;&#1077;&#1090;.&#1088;&#1092;/product/246217/girlyanda-shtora-ogonek-og-ldg23-s-kryuchkom-led-multicvet-3h3m300-lamp220v/" TargetMode="External"/><Relationship Id="rId_hyperlink_12132" Type="http://schemas.openxmlformats.org/officeDocument/2006/relationships/hyperlink" Target="http://&#1101;&#1083;&#1077;&#1082;&#1090;&#1088;&#1086;-&#1084;&#1072;&#1088;&#1082;&#1077;&#1090;.&#1088;&#1092;/product/242770/girlyanda-shtora-s-kryuchkom-200led-32m220vt-multicvet-ogonek-og-ldg23/" TargetMode="External"/><Relationship Id="rId_hyperlink_12133" Type="http://schemas.openxmlformats.org/officeDocument/2006/relationships/hyperlink" Target="http://&#1101;&#1083;&#1077;&#1082;&#1090;&#1088;&#1086;-&#1084;&#1072;&#1088;&#1082;&#1077;&#1090;.&#1088;&#1092;/product/242766/girlyanda-shtora-s-kryuchkom-300led-33m-usb-multicvet-ogonek-og-ldg08/" TargetMode="External"/><Relationship Id="rId_hyperlink_12134" Type="http://schemas.openxmlformats.org/officeDocument/2006/relationships/hyperlink" Target="http://&#1101;&#1083;&#1077;&#1082;&#1090;&#1088;&#1086;-&#1084;&#1072;&#1088;&#1082;&#1077;&#1090;.&#1088;&#1092;/product/242769/girlyanda-shtora-s-kryuchkom-300led-33m-usb-multicvet-ogonek-og-ldg22/" TargetMode="External"/><Relationship Id="rId_hyperlink_12135" Type="http://schemas.openxmlformats.org/officeDocument/2006/relationships/hyperlink" Target="http://&#1101;&#1083;&#1077;&#1082;&#1090;&#1088;&#1086;-&#1084;&#1072;&#1088;&#1082;&#1077;&#1090;.&#1088;&#1092;/product/237050/udlinitel-dlya-girlyand-prozrachnyy-10m/" TargetMode="External"/><Relationship Id="rId_hyperlink_12136" Type="http://schemas.openxmlformats.org/officeDocument/2006/relationships/hyperlink" Target="http://&#1101;&#1083;&#1077;&#1082;&#1090;&#1088;&#1086;-&#1084;&#1072;&#1088;&#1082;&#1077;&#1090;.&#1088;&#1092;/product/237052/udlinitel-dlya-girlyand-prozrachnyy-3m/" TargetMode="External"/><Relationship Id="rId_hyperlink_12137" Type="http://schemas.openxmlformats.org/officeDocument/2006/relationships/hyperlink" Target="http://&#1101;&#1083;&#1077;&#1082;&#1090;&#1088;&#1086;-&#1084;&#1072;&#1088;&#1082;&#1077;&#1090;.&#1088;&#1092;/product/237051/udlinitel-dlya-girlyand-prozrachnyy-5m-ot-ele02/" TargetMode="External"/><Relationship Id="rId_hyperlink_12138" Type="http://schemas.openxmlformats.org/officeDocument/2006/relationships/hyperlink" Target="http://&#1101;&#1083;&#1077;&#1082;&#1090;&#1088;&#1086;-&#1084;&#1072;&#1088;&#1082;&#1077;&#1090;.&#1088;&#1092;/product/232762/lazer-ukazka-og-lds24-zelenyy-svet/" TargetMode="External"/><Relationship Id="rId_hyperlink_12139" Type="http://schemas.openxmlformats.org/officeDocument/2006/relationships/hyperlink" Target="http://&#1101;&#1083;&#1077;&#1082;&#1090;&#1088;&#1086;-&#1084;&#1072;&#1088;&#1082;&#1077;&#1090;.&#1088;&#1092;/product/223064/lazer-ukazka-zelenyy-svet-pitanie-2aaa/" TargetMode="External"/><Relationship Id="rId_hyperlink_12140" Type="http://schemas.openxmlformats.org/officeDocument/2006/relationships/hyperlink" Target="http://&#1101;&#1083;&#1077;&#1082;&#1090;&#1088;&#1086;-&#1084;&#1072;&#1088;&#1082;&#1077;&#1090;.&#1088;&#1092;/product/125723/lazer-ukazka-krasnyy-svet-pitanie-118650-og-lds03/" TargetMode="External"/><Relationship Id="rId_hyperlink_12141" Type="http://schemas.openxmlformats.org/officeDocument/2006/relationships/hyperlink" Target="http://&#1101;&#1083;&#1077;&#1082;&#1090;&#1088;&#1086;-&#1084;&#1072;&#1088;&#1082;&#1077;&#1090;.&#1088;&#1092;/product/223065/lazer-ukazka-krasnyy-svet-pitanie-2aaa/" TargetMode="External"/><Relationship Id="rId_hyperlink_12142" Type="http://schemas.openxmlformats.org/officeDocument/2006/relationships/hyperlink" Target="http://&#1101;&#1083;&#1077;&#1082;&#1090;&#1088;&#1086;-&#1084;&#1072;&#1088;&#1082;&#1077;&#1090;.&#1088;&#1092;/product/237088/lazernaya-ustanovka-b52-color-spots-220v-4cv-svecheniya/" TargetMode="External"/><Relationship Id="rId_hyperlink_12143" Type="http://schemas.openxmlformats.org/officeDocument/2006/relationships/hyperlink" Target="http://&#1101;&#1083;&#1077;&#1082;&#1090;&#1088;&#1086;-&#1084;&#1072;&#1088;&#1082;&#1077;&#1090;.&#1088;&#1092;/product/237089/lazernaya-ustanovka-b52-shine-n-220v-3cv-svecheniya/" TargetMode="External"/><Relationship Id="rId_hyperlink_12144" Type="http://schemas.openxmlformats.org/officeDocument/2006/relationships/hyperlink" Target="http://&#1101;&#1083;&#1077;&#1082;&#1090;&#1088;&#1086;-&#1084;&#1072;&#1088;&#1082;&#1077;&#1090;.&#1088;&#1092;/product/237091/lazernaya-ustanovka-b52-snowfall-220v-belyy-svet-pdu-taymer-s-pultom/" TargetMode="External"/><Relationship Id="rId_hyperlink_12145" Type="http://schemas.openxmlformats.org/officeDocument/2006/relationships/hyperlink" Target="http://&#1101;&#1083;&#1077;&#1082;&#1090;&#1088;&#1086;-&#1084;&#1072;&#1088;&#1082;&#1077;&#1090;.&#1088;&#1092;/product/234796/lazernaya-ustanovka-b52-waterfall-220v-5cv-svecheniya-s-pultom/" TargetMode="External"/><Relationship Id="rId_hyperlink_12146" Type="http://schemas.openxmlformats.org/officeDocument/2006/relationships/hyperlink" Target="http://&#1101;&#1083;&#1077;&#1082;&#1090;&#1088;&#1086;-&#1084;&#1072;&#1088;&#1082;&#1077;&#1090;.&#1088;&#1092;/product/237630/lazernyy-proektor-zvezdnoe-nebo/" TargetMode="External"/><Relationship Id="rId_hyperlink_12147" Type="http://schemas.openxmlformats.org/officeDocument/2006/relationships/hyperlink" Target="http://&#1101;&#1083;&#1077;&#1082;&#1090;&#1088;&#1086;-&#1084;&#1072;&#1088;&#1082;&#1077;&#1090;.&#1088;&#1092;/product/231334/svetovaya-ustanovka-11-zelenyy/" TargetMode="External"/><Relationship Id="rId_hyperlink_12148" Type="http://schemas.openxmlformats.org/officeDocument/2006/relationships/hyperlink" Target="http://&#1101;&#1083;&#1077;&#1082;&#1090;&#1088;&#1086;-&#1084;&#1072;&#1088;&#1082;&#1077;&#1090;.&#1088;&#1092;/product/232761/svetovaya-ustanovka-11-zelenyy/" TargetMode="External"/><Relationship Id="rId_hyperlink_12149" Type="http://schemas.openxmlformats.org/officeDocument/2006/relationships/hyperlink" Target="http://&#1101;&#1083;&#1077;&#1082;&#1090;&#1088;&#1086;-&#1084;&#1072;&#1088;&#1082;&#1077;&#1090;.&#1088;&#1092;/product/232775/svetovaya-ustanovka-11-zelenyy/" TargetMode="External"/><Relationship Id="rId_hyperlink_12150" Type="http://schemas.openxmlformats.org/officeDocument/2006/relationships/hyperlink" Target="http://&#1101;&#1083;&#1077;&#1082;&#1090;&#1088;&#1086;-&#1084;&#1072;&#1088;&#1082;&#1077;&#1090;.&#1088;&#1092;/product/231336/svetovaya-ustanovka-11-sinyaya/" TargetMode="External"/><Relationship Id="rId_hyperlink_12151" Type="http://schemas.openxmlformats.org/officeDocument/2006/relationships/hyperlink" Target="http://&#1101;&#1083;&#1077;&#1082;&#1090;&#1088;&#1086;-&#1084;&#1072;&#1088;&#1082;&#1077;&#1090;.&#1088;&#1092;/product/231337/svetovaya-ustanovka-12/" TargetMode="External"/><Relationship Id="rId_hyperlink_12152" Type="http://schemas.openxmlformats.org/officeDocument/2006/relationships/hyperlink" Target="http://&#1101;&#1083;&#1077;&#1082;&#1090;&#1088;&#1086;-&#1084;&#1072;&#1088;&#1082;&#1077;&#1090;.&#1088;&#1092;/product/237532/svetovaya-ustanovka-og-lds05-chernyy/" TargetMode="External"/><Relationship Id="rId_hyperlink_12153" Type="http://schemas.openxmlformats.org/officeDocument/2006/relationships/hyperlink" Target="http://&#1101;&#1083;&#1077;&#1082;&#1090;&#1088;&#1086;-&#1084;&#1072;&#1088;&#1082;&#1077;&#1090;.&#1088;&#1092;/product/234922/svetovaya-ustanovka-og-lds07-siniy/" TargetMode="External"/><Relationship Id="rId_hyperlink_12154" Type="http://schemas.openxmlformats.org/officeDocument/2006/relationships/hyperlink" Target="http://&#1101;&#1083;&#1077;&#1082;&#1090;&#1088;&#1086;-&#1084;&#1072;&#1088;&#1082;&#1077;&#1090;.&#1088;&#1092;/product/237086/svetodiodnaya-sistema-b52-stellar-krasnyyzelenyy-s-pultom/" TargetMode="External"/><Relationship Id="rId_hyperlink_12155" Type="http://schemas.openxmlformats.org/officeDocument/2006/relationships/hyperlink" Target="http://&#1101;&#1083;&#1077;&#1082;&#1090;&#1088;&#1086;-&#1084;&#1072;&#1088;&#1082;&#1077;&#1090;.&#1088;&#1092;/product/221471/lampa-proektor-vrasch-220v-e27-3w-rgb-volpe-disco-uli-q301/" TargetMode="External"/><Relationship Id="rId_hyperlink_12156" Type="http://schemas.openxmlformats.org/officeDocument/2006/relationships/hyperlink" Target="http://&#1101;&#1083;&#1077;&#1082;&#1090;&#1088;&#1086;-&#1084;&#1072;&#1088;&#1082;&#1077;&#1090;.&#1088;&#1092;/product/242777/svetovaya-ustanovka-11-zelenyy/" TargetMode="External"/><Relationship Id="rId_hyperlink_12157" Type="http://schemas.openxmlformats.org/officeDocument/2006/relationships/hyperlink" Target="http://&#1101;&#1083;&#1077;&#1082;&#1090;&#1088;&#1086;-&#1084;&#1072;&#1088;&#1082;&#1077;&#1090;.&#1088;&#1092;/product/242778/svetovaya-ustanovka-11-zelenyy/" TargetMode="External"/><Relationship Id="rId_hyperlink_12158" Type="http://schemas.openxmlformats.org/officeDocument/2006/relationships/hyperlink" Target="http://&#1101;&#1083;&#1077;&#1082;&#1090;&#1088;&#1086;-&#1084;&#1072;&#1088;&#1082;&#1077;&#1090;.&#1088;&#1092;/product/242782/svetovaya-ustanovka-14/" TargetMode="External"/><Relationship Id="rId_hyperlink_12159" Type="http://schemas.openxmlformats.org/officeDocument/2006/relationships/hyperlink" Target="http://&#1101;&#1083;&#1077;&#1082;&#1090;&#1088;&#1086;-&#1084;&#1072;&#1088;&#1082;&#1077;&#1090;.&#1088;&#1092;/product/232758/svetovaya-ustanovka-14/" TargetMode="External"/><Relationship Id="rId_hyperlink_12160" Type="http://schemas.openxmlformats.org/officeDocument/2006/relationships/hyperlink" Target="http://&#1101;&#1083;&#1077;&#1082;&#1090;&#1088;&#1086;-&#1084;&#1072;&#1088;&#1082;&#1077;&#1090;.&#1088;&#1092;/product/246218/svetovaya-ustanovka-ogonek-og-lds11-chernaya/" TargetMode="External"/><Relationship Id="rId_hyperlink_12161" Type="http://schemas.openxmlformats.org/officeDocument/2006/relationships/hyperlink" Target="http://&#1101;&#1083;&#1077;&#1082;&#1090;&#1088;&#1086;-&#1084;&#1072;&#1088;&#1082;&#1077;&#1090;.&#1088;&#1092;/product/246219/svetovaya-ustanovka-ogonek-og-lds12/" TargetMode="External"/><Relationship Id="rId_hyperlink_12162" Type="http://schemas.openxmlformats.org/officeDocument/2006/relationships/hyperlink" Target="http://&#1101;&#1083;&#1077;&#1082;&#1090;&#1088;&#1086;-&#1084;&#1072;&#1088;&#1082;&#1077;&#1090;.&#1088;&#1092;/product/246221/svetovaya-ustanovka-ogonek-og-lds16/" TargetMode="External"/><Relationship Id="rId_hyperlink_12163" Type="http://schemas.openxmlformats.org/officeDocument/2006/relationships/hyperlink" Target="http://&#1101;&#1083;&#1077;&#1082;&#1090;&#1088;&#1086;-&#1084;&#1072;&#1088;&#1082;&#1077;&#1090;.&#1088;&#1092;/product/242259/svetodiodnaya-sistema-happy-duck-b52-nochnik-utenok6proekciy-nochdr-lyubov-ng-kosmos-vodnyy-mir-220v/" TargetMode="External"/><Relationship Id="rId_hyperlink_12164" Type="http://schemas.openxmlformats.org/officeDocument/2006/relationships/hyperlink" Target="http://&#1101;&#1083;&#1077;&#1082;&#1090;&#1088;&#1086;-&#1084;&#1072;&#1088;&#1082;&#1077;&#1090;.&#1088;&#1092;/product/242253/svetodiodnaya-sistema-makushka-na-el-b52-10led-2aa-krasnyy/" TargetMode="External"/><Relationship Id="rId_hyperlink_12165" Type="http://schemas.openxmlformats.org/officeDocument/2006/relationships/hyperlink" Target="http://&#1101;&#1083;&#1077;&#1082;&#1090;&#1088;&#1086;-&#1084;&#1072;&#1088;&#1082;&#1077;&#1090;.&#1088;&#1092;/product/124770/svetodiodnaya-sistema-b52-sun-day-220v-si/" TargetMode="External"/><Relationship Id="rId_hyperlink_12166" Type="http://schemas.openxmlformats.org/officeDocument/2006/relationships/hyperlink" Target="http://&#1101;&#1083;&#1077;&#1082;&#1090;&#1088;&#1086;-&#1084;&#1072;&#1088;&#1082;&#1077;&#1090;.&#1088;&#1092;/product/124773/svetodiodnaya-figura-b52-ministar-multicvet-batareyki-v-komplekte/" TargetMode="External"/><Relationship Id="rId_hyperlink_12167" Type="http://schemas.openxmlformats.org/officeDocument/2006/relationships/hyperlink" Target="http://&#1101;&#1083;&#1077;&#1082;&#1090;&#1088;&#1086;-&#1084;&#1072;&#1088;&#1082;&#1077;&#1090;.&#1088;&#1092;/product/226709/figura-svetodiodnaya-zvezda-28282sm-plastik-220v-fiksing-multi-5060081/" TargetMode="External"/><Relationship Id="rId_hyperlink_12168" Type="http://schemas.openxmlformats.org/officeDocument/2006/relationships/hyperlink" Target="http://&#1101;&#1083;&#1077;&#1082;&#1090;&#1088;&#1086;-&#1084;&#1072;&#1088;&#1082;&#1077;&#1090;.&#1088;&#1092;/product/226711/figura-ulichnayazvezda-belaya-30304sm-plastik-3m-provod-240v-fiksign-belaya-3612426/" TargetMode="External"/><Relationship Id="rId_hyperlink_12169" Type="http://schemas.openxmlformats.org/officeDocument/2006/relationships/hyperlink" Target="http://&#1101;&#1083;&#1077;&#1082;&#1090;&#1088;&#1086;-&#1084;&#1072;&#1088;&#1082;&#1077;&#1090;.&#1088;&#1092;/product/226712/figura-ulichnayazvezda-sinyaya-30304sm-plastik-3m-provod-240v-fiksign-siniy-3612428/" TargetMode="External"/><Relationship Id="rId_hyperlink_12170" Type="http://schemas.openxmlformats.org/officeDocument/2006/relationships/hyperlink" Target="http://&#1101;&#1083;&#1077;&#1082;&#1090;&#1088;&#1086;-&#1084;&#1072;&#1088;&#1082;&#1077;&#1090;.&#1088;&#1092;/product/226708/figurasnezhinkad30sm-plastik40led-2m-provod-220v-kontroller-belyy-8-rezh-2314973/" TargetMode="External"/><Relationship Id="rId_hyperlink_12171" Type="http://schemas.openxmlformats.org/officeDocument/2006/relationships/hyperlink" Target="http://&#1101;&#1083;&#1077;&#1082;&#1090;&#1088;&#1086;-&#1084;&#1072;&#1088;&#1082;&#1077;&#1090;.&#1088;&#1092;/product/150354/stroboskop-02-g-js-gn-zelenyynakladnoy-21led/" TargetMode="External"/><Relationship Id="rId_hyperlink_12172" Type="http://schemas.openxmlformats.org/officeDocument/2006/relationships/hyperlink" Target="http://&#1101;&#1083;&#1077;&#1082;&#1090;&#1088;&#1086;-&#1084;&#1072;&#1088;&#1082;&#1077;&#1090;.&#1088;&#1092;/product/150352/stroboskop-02-g-js-yl-zheltyynakladnoy-21led/" TargetMode="External"/><Relationship Id="rId_hyperlink_12173" Type="http://schemas.openxmlformats.org/officeDocument/2006/relationships/hyperlink" Target="http://&#1101;&#1083;&#1077;&#1082;&#1090;&#1088;&#1086;-&#1084;&#1072;&#1088;&#1082;&#1077;&#1090;.&#1088;&#1092;/product/130555/stroboskop-td-6010-zheltyy-18-led/" TargetMode="External"/><Relationship Id="rId_hyperlink_12174" Type="http://schemas.openxmlformats.org/officeDocument/2006/relationships/hyperlink" Target="http://&#1101;&#1083;&#1077;&#1082;&#1090;&#1088;&#1086;-&#1084;&#1072;&#1088;&#1082;&#1077;&#1090;.&#1088;&#1092;/product/130556/stroboskop-td-6010-zelenyy-18-led/" TargetMode="External"/><Relationship Id="rId_hyperlink_12175" Type="http://schemas.openxmlformats.org/officeDocument/2006/relationships/hyperlink" Target="http://&#1101;&#1083;&#1077;&#1082;&#1090;&#1088;&#1086;-&#1084;&#1072;&#1088;&#1082;&#1077;&#1090;.&#1088;&#1092;/product/130558/stroboskop-td-6010-siniy-18-led/" TargetMode="External"/><Relationship Id="rId_hyperlink_12176" Type="http://schemas.openxmlformats.org/officeDocument/2006/relationships/hyperlink" Target="http://&#1101;&#1083;&#1077;&#1082;&#1090;&#1088;&#1086;-&#1084;&#1072;&#1088;&#1082;&#1077;&#1090;.&#1088;&#1092;/product/130561/stroboskop-td-604-zelenyy-1-galogen-lampa/" TargetMode="External"/><Relationship Id="rId_hyperlink_12177" Type="http://schemas.openxmlformats.org/officeDocument/2006/relationships/hyperlink" Target="http://&#1101;&#1083;&#1077;&#1082;&#1090;&#1088;&#1086;-&#1084;&#1072;&#1088;&#1082;&#1077;&#1090;.&#1088;&#1092;/product/224570/datchik-dvizheniya-vstraivaemyy-v-stenu-1200vt-140-9m-ip20-ddv-02-tdm-sq0324-0012/" TargetMode="External"/><Relationship Id="rId_hyperlink_12178" Type="http://schemas.openxmlformats.org/officeDocument/2006/relationships/hyperlink" Target="http://&#1101;&#1083;&#1077;&#1082;&#1090;&#1088;&#1086;-&#1084;&#1072;&#1088;&#1082;&#1077;&#1090;.&#1088;&#1092;/product/237159/datchik-dvizheniya-vstraivaemyy-v-stenu-500vt-6m-ip20-s-datchikom-zvuka-smartbuy-sbl-ms-014/" TargetMode="External"/><Relationship Id="rId_hyperlink_12179" Type="http://schemas.openxmlformats.org/officeDocument/2006/relationships/hyperlink" Target="http://&#1101;&#1083;&#1077;&#1082;&#1090;&#1088;&#1086;-&#1084;&#1072;&#1088;&#1082;&#1077;&#1090;.&#1088;&#1092;/product/220845/datchik-dvizheniya-vstraivaemyy-v-stenu-500vt-9m-ip20-s-datchikom-zvuka-smartbuy-sbl-ms-003/" TargetMode="External"/><Relationship Id="rId_hyperlink_12180" Type="http://schemas.openxmlformats.org/officeDocument/2006/relationships/hyperlink" Target="http://&#1101;&#1083;&#1077;&#1082;&#1090;&#1088;&#1086;-&#1084;&#1072;&#1088;&#1082;&#1077;&#1090;.&#1088;&#1092;/product/224569/datchik-dvizheniya-vstraivaemyy-v-stenu-600vt-120-9m-ip20-ddv-01-tdm-sq0324-0011/" TargetMode="External"/><Relationship Id="rId_hyperlink_12181" Type="http://schemas.openxmlformats.org/officeDocument/2006/relationships/hyperlink" Target="http://&#1101;&#1083;&#1077;&#1082;&#1090;&#1088;&#1086;-&#1084;&#1072;&#1088;&#1082;&#1077;&#1090;.&#1088;&#1092;/product/146336/datchik-dvizheniya-infrakrasnyy-v-patron-e27-360-60vt-6m-ip20-smartbuy-sbl-ms-010/" TargetMode="External"/><Relationship Id="rId_hyperlink_12182" Type="http://schemas.openxmlformats.org/officeDocument/2006/relationships/hyperlink" Target="http://&#1101;&#1083;&#1077;&#1082;&#1090;&#1088;&#1086;-&#1084;&#1072;&#1088;&#1082;&#1077;&#1090;.&#1088;&#1092;/product/220844/datchik-dvizheniya-infrakrasnyy-vstraivaemyy-1200vt-6m-ip20-smartbuy-sbl-ms-017/" TargetMode="External"/><Relationship Id="rId_hyperlink_12183" Type="http://schemas.openxmlformats.org/officeDocument/2006/relationships/hyperlink" Target="http://&#1101;&#1083;&#1077;&#1082;&#1090;&#1088;&#1086;-&#1084;&#1072;&#1088;&#1082;&#1077;&#1090;.&#1088;&#1092;/product/222071/datchik-dvizheniya-infrakrasnyy-nastennyy-1200vt-12m-ip44-smartbuy-sbl-ms-005/" TargetMode="External"/><Relationship Id="rId_hyperlink_12184" Type="http://schemas.openxmlformats.org/officeDocument/2006/relationships/hyperlink" Target="http://&#1101;&#1083;&#1077;&#1082;&#1090;&#1088;&#1086;-&#1084;&#1072;&#1088;&#1082;&#1077;&#1090;.&#1088;&#1092;/product/146337/datchik-dvizheniya-infrakrasnyy-nastennyy-1200vt-do-12m-ip44-smartbuy-sbl-ms-008/" TargetMode="External"/><Relationship Id="rId_hyperlink_12185" Type="http://schemas.openxmlformats.org/officeDocument/2006/relationships/hyperlink" Target="http://&#1101;&#1083;&#1077;&#1082;&#1090;&#1088;&#1086;-&#1084;&#1072;&#1088;&#1082;&#1077;&#1090;.&#1088;&#1092;/product/250770/datchik-dvizheniya-infrakrasnyy-nastennyy-1200vt-do-12m-ip44-smartbuy-sbl-ms-008b/" TargetMode="External"/><Relationship Id="rId_hyperlink_12186" Type="http://schemas.openxmlformats.org/officeDocument/2006/relationships/hyperlink" Target="http://&#1101;&#1083;&#1077;&#1082;&#1090;&#1088;&#1086;-&#1084;&#1072;&#1088;&#1082;&#1077;&#1090;.&#1088;&#1092;/product/146338/datchik-dvizheniya-infrakrasnyy-nastennyy-1200vt-do-12m-ip44-smartbuy-sbl-ms-009/" TargetMode="External"/><Relationship Id="rId_hyperlink_12187" Type="http://schemas.openxmlformats.org/officeDocument/2006/relationships/hyperlink" Target="http://&#1101;&#1083;&#1077;&#1082;&#1090;&#1088;&#1086;-&#1084;&#1072;&#1088;&#1082;&#1077;&#1090;.&#1088;&#1092;/product/251081/datchik-dvizheniya-infrakrasnyy-nastennyy-1200vt-do-12m-ip44-smartbuy-sbl-ms-009b/" TargetMode="External"/><Relationship Id="rId_hyperlink_12188" Type="http://schemas.openxmlformats.org/officeDocument/2006/relationships/hyperlink" Target="http://&#1101;&#1083;&#1077;&#1082;&#1090;&#1088;&#1086;-&#1084;&#1072;&#1088;&#1082;&#1077;&#1090;.&#1088;&#1092;/product/136421/datchik-dvizheniya-infrakrasnyy-nastennyy-500vt-120-belyy-camelion-lx-01/" TargetMode="External"/><Relationship Id="rId_hyperlink_12189" Type="http://schemas.openxmlformats.org/officeDocument/2006/relationships/hyperlink" Target="http://&#1101;&#1083;&#1077;&#1082;&#1090;&#1088;&#1086;-&#1084;&#1072;&#1088;&#1082;&#1077;&#1090;.&#1088;&#1092;/product/222072/datchik-dvizheniya-infrakrasnyy-nastennyy-800vt-12m-ip44-smartbuy-sbl-ms-007/" TargetMode="External"/><Relationship Id="rId_hyperlink_12190" Type="http://schemas.openxmlformats.org/officeDocument/2006/relationships/hyperlink" Target="http://&#1101;&#1083;&#1077;&#1082;&#1090;&#1088;&#1086;-&#1084;&#1072;&#1088;&#1082;&#1077;&#1090;.&#1088;&#1092;/product/246958/datchik-dvizheniya-infrakrasnyy-nastennyy-pod-lampu-e27/" TargetMode="External"/><Relationship Id="rId_hyperlink_12191" Type="http://schemas.openxmlformats.org/officeDocument/2006/relationships/hyperlink" Target="http://&#1101;&#1083;&#1077;&#1082;&#1090;&#1088;&#1086;-&#1084;&#1072;&#1088;&#1082;&#1077;&#1090;.&#1088;&#1092;/product/146339/datchik-dvizheniya-infrakrasnyy-potolochnyy-1200vt-6m-ip33-smartbuy-sbl-ms-011/" TargetMode="External"/><Relationship Id="rId_hyperlink_12192" Type="http://schemas.openxmlformats.org/officeDocument/2006/relationships/hyperlink" Target="http://&#1101;&#1083;&#1077;&#1082;&#1090;&#1088;&#1086;-&#1084;&#1072;&#1088;&#1082;&#1077;&#1090;.&#1088;&#1092;/product/146340/datchik-dvizheniya-infrakrasnyy-potolochnyy-1200vt-8m-ip33-smartbuy-sbl-ms-024/" TargetMode="External"/><Relationship Id="rId_hyperlink_12193" Type="http://schemas.openxmlformats.org/officeDocument/2006/relationships/hyperlink" Target="http://&#1101;&#1083;&#1077;&#1082;&#1090;&#1088;&#1086;-&#1084;&#1072;&#1088;&#1082;&#1077;&#1090;.&#1088;&#1092;/product/220846/datchik-dvizheniya-infrakrasnyy-potolochnyy-800vt-4m-ip20-smartbuy-sbl-ms-012/" TargetMode="External"/><Relationship Id="rId_hyperlink_12194" Type="http://schemas.openxmlformats.org/officeDocument/2006/relationships/hyperlink" Target="http://&#1101;&#1083;&#1077;&#1082;&#1090;&#1088;&#1086;-&#1084;&#1072;&#1088;&#1082;&#1077;&#1090;.&#1088;&#1092;/product/227784/datchik-dvizheniya-mikrovolnovyy-1200vt-180360-1-8m-ip33-58ggc-ddm-03p-tdm-sq0324-0028/" TargetMode="External"/><Relationship Id="rId_hyperlink_12195" Type="http://schemas.openxmlformats.org/officeDocument/2006/relationships/hyperlink" Target="http://&#1101;&#1083;&#1077;&#1082;&#1090;&#1088;&#1086;-&#1084;&#1072;&#1088;&#1082;&#1077;&#1090;.&#1088;&#1092;/product/227785/datchik-dvizheniya-mikrovolnovyy-1200vt-180-5-15m-ip20-58ggc-ddm-05v-tdm-sq0324-0030/" TargetMode="External"/><Relationship Id="rId_hyperlink_12196" Type="http://schemas.openxmlformats.org/officeDocument/2006/relationships/hyperlink" Target="http://&#1101;&#1083;&#1077;&#1082;&#1090;&#1088;&#1086;-&#1084;&#1072;&#1088;&#1082;&#1077;&#1090;.&#1088;&#1092;/product/227783/datchik-dvizheniya-mikrovolnovyy-1200vt-180-5-15m-ip44-58ggc-ddm-02s-tdm-sq0324-0021/" TargetMode="External"/><Relationship Id="rId_hyperlink_12197" Type="http://schemas.openxmlformats.org/officeDocument/2006/relationships/hyperlink" Target="http://&#1101;&#1083;&#1077;&#1082;&#1090;&#1088;&#1086;-&#1084;&#1072;&#1088;&#1082;&#1077;&#1090;.&#1088;&#1092;/product/132586/datchik-dvizheniya-mikrovolnovyy-vstraivaemyy-1200vt-360-8m-ip20-belyy-ekf-proxima-mw-701-dd-mw-701/" TargetMode="External"/><Relationship Id="rId_hyperlink_12198" Type="http://schemas.openxmlformats.org/officeDocument/2006/relationships/hyperlink" Target="http://&#1101;&#1083;&#1077;&#1082;&#1090;&#1088;&#1086;-&#1084;&#1072;&#1088;&#1082;&#1077;&#1090;.&#1088;&#1092;/product/224571/datchik-dvizheniya-rozetochnyy-1200vt-120-2-9m-ip20-ddr-01-tdm-sq0324-0027/" TargetMode="External"/><Relationship Id="rId_hyperlink_12199" Type="http://schemas.openxmlformats.org/officeDocument/2006/relationships/hyperlink" Target="http://&#1101;&#1083;&#1077;&#1082;&#1090;&#1088;&#1086;-&#1084;&#1072;&#1088;&#1082;&#1077;&#1090;.&#1088;&#1092;/product/226529/datchik-optiko-akusticheskiy-dlya-zhkh-25-100vt-fotosensor-17lk-minsk-ip20-bylectrica-a1-100-055/" TargetMode="External"/><Relationship Id="rId_hyperlink_12200" Type="http://schemas.openxmlformats.org/officeDocument/2006/relationships/hyperlink" Target="http://&#1101;&#1083;&#1077;&#1082;&#1090;&#1088;&#1086;-&#1084;&#1072;&#1088;&#1082;&#1077;&#1090;.&#1088;&#1092;/product/236282/komplekt-dlya-besprovodnogo-upravleniya-osvescheniem-1-kanal-craunot-37237/" TargetMode="External"/><Relationship Id="rId_hyperlink_12201" Type="http://schemas.openxmlformats.org/officeDocument/2006/relationships/hyperlink" Target="http://&#1101;&#1083;&#1077;&#1082;&#1090;&#1088;&#1086;-&#1084;&#1072;&#1088;&#1082;&#1077;&#1090;.&#1088;&#1092;/product/236283/komplekt-dlya-besprovodnogo-upravleniya-osvescheniem-2-kanala-craunot-31391/" TargetMode="External"/><Relationship Id="rId_hyperlink_12202" Type="http://schemas.openxmlformats.org/officeDocument/2006/relationships/hyperlink" Target="http://&#1101;&#1083;&#1077;&#1082;&#1090;&#1088;&#1086;-&#1084;&#1072;&#1088;&#1082;&#1077;&#1090;.&#1088;&#1092;/product/236284/komplekt-dlya-besprovodnogo-upravleniya-osvescheniem-3-kanala-craunot-32023/" TargetMode="External"/><Relationship Id="rId_hyperlink_12203" Type="http://schemas.openxmlformats.org/officeDocument/2006/relationships/hyperlink" Target="http://&#1101;&#1083;&#1077;&#1082;&#1090;&#1088;&#1086;-&#1084;&#1072;&#1088;&#1082;&#1077;&#1090;.&#1088;&#1092;/product/171919/komplekt-dlya-besprovodnogo-upravleniya-osvescheniem-electrostandart-y6-6kanalov-61000w-30metrov-a031675/" TargetMode="External"/><Relationship Id="rId_hyperlink_12204" Type="http://schemas.openxmlformats.org/officeDocument/2006/relationships/hyperlink" Target="http://&#1101;&#1083;&#1077;&#1082;&#1090;&#1088;&#1086;-&#1084;&#1072;&#1088;&#1082;&#1077;&#1090;.&#1088;&#1092;/product/184160/komplekt-dlya-besprovodnogo-upravleniya-osvescheniem-electrostandart-y7-3kanala-1000vt-4-rezhima-8-metrov-kitay-a024517/" TargetMode="External"/><Relationship Id="rId_hyperlink_12205" Type="http://schemas.openxmlformats.org/officeDocument/2006/relationships/hyperlink" Target="http://&#1101;&#1083;&#1077;&#1082;&#1090;&#1088;&#1086;-&#1084;&#1072;&#1088;&#1082;&#1077;&#1090;.&#1088;&#1092;/product/219351/komplekt-dlya-besprovodnogo-upravleniya-osvescheniem-puz-p11-e27-1-priemnik-uyutnyy-dom-tdm-sq1508-0201/" TargetMode="External"/><Relationship Id="rId_hyperlink_12206" Type="http://schemas.openxmlformats.org/officeDocument/2006/relationships/hyperlink" Target="http://&#1101;&#1083;&#1077;&#1082;&#1090;&#1088;&#1086;-&#1084;&#1072;&#1088;&#1082;&#1077;&#1090;.&#1088;&#1092;/product/219336/komplekt-dlya-besprovodnogo-upravleniya-osvescheniem-puz-p13-e27-3-priemnika-uyutnyy-dom-tdm-sq1508-0202/" TargetMode="External"/><Relationship Id="rId_hyperlink_12207" Type="http://schemas.openxmlformats.org/officeDocument/2006/relationships/hyperlink" Target="http://&#1101;&#1083;&#1077;&#1082;&#1090;&#1088;&#1086;-&#1084;&#1072;&#1088;&#1082;&#1077;&#1090;.&#1088;&#1092;/product/231378/pult-dlya-svetovyh-priborov-ot-hos01-1-kanal1000vt-220v/" TargetMode="External"/><Relationship Id="rId_hyperlink_12208" Type="http://schemas.openxmlformats.org/officeDocument/2006/relationships/hyperlink" Target="http://&#1101;&#1083;&#1077;&#1082;&#1090;&#1088;&#1086;-&#1084;&#1072;&#1088;&#1082;&#1077;&#1090;.&#1088;&#1092;/product/160491/fotorele-smartbuy-6a-1400vt-ip44-sbl-fr-600/" TargetMode="External"/><Relationship Id="rId_hyperlink_12209" Type="http://schemas.openxmlformats.org/officeDocument/2006/relationships/hyperlink" Target="http://&#1101;&#1083;&#1077;&#1082;&#1090;&#1088;&#1086;-&#1084;&#1072;&#1088;&#1082;&#1077;&#1090;.&#1088;&#1092;/product/160489/fotorele-smartbuy-10a-2200vt-ip44-sbl-fr-601/" TargetMode="External"/><Relationship Id="rId_hyperlink_12210" Type="http://schemas.openxmlformats.org/officeDocument/2006/relationships/hyperlink" Target="http://&#1101;&#1083;&#1077;&#1082;&#1090;&#1088;&#1086;-&#1084;&#1072;&#1088;&#1082;&#1077;&#1090;.&#1088;&#1092;/product/160490/fotorele-smartbuy-20a-4400vt-ip44-sbl-fr-602/" TargetMode="External"/><Relationship Id="rId_hyperlink_12211" Type="http://schemas.openxmlformats.org/officeDocument/2006/relationships/hyperlink" Target="http://&#1101;&#1083;&#1077;&#1082;&#1090;&#1088;&#1086;-&#1084;&#1072;&#1088;&#1082;&#1077;&#1090;.&#1088;&#1092;/product/150282/lampa-ikz-r127-e27-250w-infrakrasnaya-zerkalnaya-dlya-obogreva-rasteniy-i-zhivotnyh/" TargetMode="External"/><Relationship Id="rId_hyperlink_12212" Type="http://schemas.openxmlformats.org/officeDocument/2006/relationships/hyperlink" Target="http://&#1101;&#1083;&#1077;&#1082;&#1090;&#1088;&#1086;-&#1084;&#1072;&#1088;&#1082;&#1077;&#1090;.&#1088;&#1092;/product/147815/lampa-ikzk-r127-e27-250w-infrakrasnaya-zerkalnaya-dlya-obogreva-rasteniy-i-zhivotnyh/" TargetMode="External"/><Relationship Id="rId_hyperlink_12213" Type="http://schemas.openxmlformats.org/officeDocument/2006/relationships/hyperlink" Target="http://&#1101;&#1083;&#1077;&#1082;&#1090;&#1088;&#1086;-&#1084;&#1072;&#1088;&#1082;&#1077;&#1090;.&#1088;&#1092;/product/160863/lampa-svetodiodnaya-fito-e27-10w-prozrachnaya-dlya-rasteniy-camelion-648688/" TargetMode="External"/><Relationship Id="rId_hyperlink_12214" Type="http://schemas.openxmlformats.org/officeDocument/2006/relationships/hyperlink" Target="http://&#1101;&#1083;&#1077;&#1082;&#1090;&#1088;&#1086;-&#1084;&#1072;&#1088;&#1082;&#1077;&#1090;.&#1088;&#1092;/product/216883/lampa-svetodiodnaya-fito-e27-15w-prozrachnaya-dlya-rasteniy-camelion-621727/" TargetMode="External"/><Relationship Id="rId_hyperlink_12215" Type="http://schemas.openxmlformats.org/officeDocument/2006/relationships/hyperlink" Target="http://&#1101;&#1083;&#1077;&#1082;&#1090;&#1088;&#1086;-&#1084;&#1072;&#1088;&#1082;&#1077;&#1090;.&#1088;&#1092;/product/223112/lampa-svetodiodnaya-fito-e27-17w-dlya-rasteniy-smartbuy-sbl-a80-17-fito-e27/" TargetMode="External"/><Relationship Id="rId_hyperlink_12216" Type="http://schemas.openxmlformats.org/officeDocument/2006/relationships/hyperlink" Target="http://&#1101;&#1083;&#1077;&#1082;&#1090;&#1088;&#1086;-&#1084;&#1072;&#1088;&#1082;&#1077;&#1090;.&#1088;&#1092;/product/228697/lampa-svetodiodnaya-fito-e27-20w-prozrachnaya-dlya-rasteniy-camelion-771706/" TargetMode="External"/><Relationship Id="rId_hyperlink_12217" Type="http://schemas.openxmlformats.org/officeDocument/2006/relationships/hyperlink" Target="http://&#1101;&#1083;&#1077;&#1082;&#1090;&#1088;&#1086;-&#1084;&#1072;&#1088;&#1082;&#1077;&#1090;.&#1088;&#1092;/product/228708/lampa-svetodiodnaya-fito-e27-12w-dlya-rasteniy-uniel-ip65-povorotnyy-cokol/" TargetMode="External"/><Relationship Id="rId_hyperlink_12218" Type="http://schemas.openxmlformats.org/officeDocument/2006/relationships/hyperlink" Target="http://&#1101;&#1083;&#1077;&#1082;&#1090;&#1088;&#1086;-&#1084;&#1072;&#1088;&#1082;&#1077;&#1090;.&#1088;&#1092;/product/228707/lampa-svetodiodnaya-fito-e27-16w-dlya-rasteniy-uniel-ip20-ufo/" TargetMode="External"/><Relationship Id="rId_hyperlink_12219" Type="http://schemas.openxmlformats.org/officeDocument/2006/relationships/hyperlink" Target="http://&#1101;&#1083;&#1077;&#1082;&#1090;&#1088;&#1086;-&#1084;&#1072;&#1088;&#1082;&#1077;&#1090;.&#1088;&#1092;/product/228698/lampa-svetodiodnaya-fito-e27-16w-dlya-rasteniy-uniel-ul-00007406/" TargetMode="External"/><Relationship Id="rId_hyperlink_12220" Type="http://schemas.openxmlformats.org/officeDocument/2006/relationships/hyperlink" Target="http://&#1101;&#1083;&#1077;&#1082;&#1090;&#1088;&#1086;-&#1084;&#1072;&#1088;&#1082;&#1077;&#1090;.&#1088;&#1092;/product/228699/lampa-svetodiodnaya-fito-e27-24w-dlya-rasteniy-uniel/" TargetMode="External"/><Relationship Id="rId_hyperlink_12221" Type="http://schemas.openxmlformats.org/officeDocument/2006/relationships/hyperlink" Target="http://&#1101;&#1083;&#1077;&#1082;&#1090;&#1088;&#1086;-&#1084;&#1072;&#1088;&#1082;&#1077;&#1090;.&#1088;&#1092;/product/243745/lampa-svetodiodnaya-fito-e27-30w-3-h-lepestkovaya-dlya-rasteniy-feron-lb-7000/" TargetMode="External"/><Relationship Id="rId_hyperlink_12222" Type="http://schemas.openxmlformats.org/officeDocument/2006/relationships/hyperlink" Target="http://&#1101;&#1083;&#1077;&#1082;&#1090;&#1088;&#1086;-&#1084;&#1072;&#1088;&#1082;&#1077;&#1090;.&#1088;&#1092;/product/228700/lampa-svetodiodnaya-fito-e27-32w-dlya-rasteniy-uniel/" TargetMode="External"/><Relationship Id="rId_hyperlink_12223" Type="http://schemas.openxmlformats.org/officeDocument/2006/relationships/hyperlink" Target="http://&#1101;&#1083;&#1077;&#1082;&#1090;&#1088;&#1086;-&#1084;&#1072;&#1088;&#1082;&#1077;&#1090;.&#1088;&#1092;/product/228824/lampa-svetodiodnaya-fito-t8-16bt-g13-1200mm-jazzway-agro/" TargetMode="External"/><Relationship Id="rId_hyperlink_12224" Type="http://schemas.openxmlformats.org/officeDocument/2006/relationships/hyperlink" Target="http://&#1101;&#1083;&#1077;&#1082;&#1090;&#1088;&#1086;-&#1084;&#1072;&#1088;&#1082;&#1077;&#1090;.&#1088;&#1092;/product/243706/fito-lampa-dlya-rassady-i-rasteniy-lon-a60-e27-15w-15mkmols-110x60-led-a60-fito-asdinhome-6502/" TargetMode="External"/><Relationship Id="rId_hyperlink_12225" Type="http://schemas.openxmlformats.org/officeDocument/2006/relationships/hyperlink" Target="http://&#1101;&#1083;&#1077;&#1082;&#1090;&#1088;&#1086;-&#1084;&#1072;&#1088;&#1082;&#1077;&#1090;.&#1088;&#1092;/product/233255/prozhektor-svetodiodnyy-10w-1300k-ip65-smartbuy-fl-fito-sbl-flfito-10-65k/" TargetMode="External"/><Relationship Id="rId_hyperlink_12226" Type="http://schemas.openxmlformats.org/officeDocument/2006/relationships/hyperlink" Target="http://&#1101;&#1083;&#1077;&#1082;&#1090;&#1088;&#1086;-&#1084;&#1072;&#1088;&#1082;&#1077;&#1090;.&#1088;&#1092;/product/233256/prozhektor-svetodiodnyy-20w-1300k-ip65-smartbuy-fl-fito-sbl-flfito-20-65k/" TargetMode="External"/><Relationship Id="rId_hyperlink_12227" Type="http://schemas.openxmlformats.org/officeDocument/2006/relationships/hyperlink" Target="http://&#1101;&#1083;&#1077;&#1082;&#1090;&#1088;&#1086;-&#1084;&#1072;&#1088;&#1082;&#1077;&#1090;.&#1088;&#1092;/product/233257/prozhektor-svetodiodnyy-30w-1300k-ip65-smartbuy-fl-fito-sbl-flfito-30-65k/" TargetMode="External"/><Relationship Id="rId_hyperlink_12228" Type="http://schemas.openxmlformats.org/officeDocument/2006/relationships/hyperlink" Target="http://&#1101;&#1083;&#1077;&#1082;&#1090;&#1088;&#1086;-&#1084;&#1072;&#1088;&#1082;&#1077;&#1090;.&#1088;&#1092;/product/233258/prozhektor-svetodiodnyy-50w-1300k-ip65-smartbuy-fl-fito-sbl-flfito-50-65k/" TargetMode="External"/><Relationship Id="rId_hyperlink_12229" Type="http://schemas.openxmlformats.org/officeDocument/2006/relationships/hyperlink" Target="http://&#1101;&#1083;&#1077;&#1082;&#1090;&#1088;&#1086;-&#1084;&#1072;&#1088;&#1082;&#1077;&#1090;.&#1088;&#1092;/product/228747/podstavka-dlya-fitosvetilnika-h500mm-metall-belyy-uniel-ufp-g20s-h50-white/" TargetMode="External"/><Relationship Id="rId_hyperlink_12230" Type="http://schemas.openxmlformats.org/officeDocument/2006/relationships/hyperlink" Target="http://&#1101;&#1083;&#1077;&#1082;&#1090;&#1088;&#1086;-&#1084;&#1072;&#1088;&#1082;&#1077;&#1090;.&#1088;&#1092;/product/243849/podstavka-dlya-fitosvetilnika-h650mm-metall-belyy-uniel-ufp-g10a-h65-white/" TargetMode="External"/><Relationship Id="rId_hyperlink_12231" Type="http://schemas.openxmlformats.org/officeDocument/2006/relationships/hyperlink" Target="http://&#1101;&#1083;&#1077;&#1082;&#1090;&#1088;&#1086;-&#1084;&#1072;&#1088;&#1082;&#1077;&#1090;.&#1088;&#1092;/product/243741/podstavka-kronshteyn-dlya-fito-svetilnika-na-prisoskah-195mm-2sht-ufp-m01r-150/" TargetMode="External"/><Relationship Id="rId_hyperlink_12232" Type="http://schemas.openxmlformats.org/officeDocument/2006/relationships/hyperlink" Target="http://&#1101;&#1083;&#1077;&#1082;&#1090;&#1088;&#1086;-&#1084;&#1072;&#1088;&#1082;&#1077;&#1090;.&#1088;&#1092;/product/243742/podstavka-kronshteyn-dlya-fito-svetilnika-na-prisoskah-220h60h60-1sht-era-fito-hanger-7177/" TargetMode="External"/><Relationship Id="rId_hyperlink_12233" Type="http://schemas.openxmlformats.org/officeDocument/2006/relationships/hyperlink" Target="http://&#1101;&#1083;&#1077;&#1082;&#1090;&#1088;&#1086;-&#1084;&#1072;&#1088;&#1082;&#1077;&#1090;.&#1088;&#1092;/product/243740/podstavka-kronshteyn-dlya-fito-svetilnika-na-prischepke-510mm-2sht-ufp-m02c-450/" TargetMode="External"/><Relationship Id="rId_hyperlink_12234" Type="http://schemas.openxmlformats.org/officeDocument/2006/relationships/hyperlink" Target="http://&#1101;&#1083;&#1077;&#1082;&#1090;&#1088;&#1086;-&#1084;&#1072;&#1088;&#1082;&#1077;&#1090;.&#1088;&#1092;/product/243746/podstavka-kronshteyn-dlya-fito-svetilnika-na-prischepke-760mm-1sht-ufp-m04d-600-white/" TargetMode="External"/><Relationship Id="rId_hyperlink_12235" Type="http://schemas.openxmlformats.org/officeDocument/2006/relationships/hyperlink" Target="http://&#1101;&#1083;&#1077;&#1082;&#1090;&#1088;&#1086;-&#1084;&#1072;&#1088;&#1082;&#1077;&#1090;.&#1088;&#1092;/product/243850/provod-soedinitelnyy-dlya-fitosvetilnika-fito-t5-2-pin-25sm-ip20-era-57742/" TargetMode="External"/><Relationship Id="rId_hyperlink_12236" Type="http://schemas.openxmlformats.org/officeDocument/2006/relationships/hyperlink" Target="http://&#1101;&#1083;&#1077;&#1082;&#1090;&#1088;&#1086;-&#1084;&#1072;&#1088;&#1082;&#1077;&#1090;.&#1088;&#1092;/product/233160/svetilnik-svetodiodnyy-14w-1015mm-dlya-rasteniy-fito-era-7556/" TargetMode="External"/><Relationship Id="rId_hyperlink_12237" Type="http://schemas.openxmlformats.org/officeDocument/2006/relationships/hyperlink" Target="http://&#1101;&#1083;&#1077;&#1082;&#1090;&#1088;&#1086;-&#1084;&#1072;&#1088;&#1082;&#1077;&#1090;.&#1088;&#1092;/product/243739/svetilnik-svetodiodnyy-14w-870mm-dlya-rasteniy-fito-uniel-uli-p17-14wsple/" TargetMode="External"/><Relationship Id="rId_hyperlink_12238" Type="http://schemas.openxmlformats.org/officeDocument/2006/relationships/hyperlink" Target="http://&#1101;&#1083;&#1077;&#1082;&#1090;&#1088;&#1086;-&#1084;&#1072;&#1088;&#1082;&#1077;&#1090;.&#1088;&#1092;/product/228825/svetilnik-svetodiodnyy-14w-900mm-dlya-rasteniy-fito-tdm-sq0372-1002/" TargetMode="External"/><Relationship Id="rId_hyperlink_12239" Type="http://schemas.openxmlformats.org/officeDocument/2006/relationships/hyperlink" Target="http://&#1101;&#1083;&#1077;&#1082;&#1090;&#1088;&#1086;-&#1084;&#1072;&#1088;&#1082;&#1077;&#1090;.&#1088;&#1092;/product/233161/svetilnik-svetodiodnyy-18w-1315mm-dlya-rasteniy-fito-era-7594/" TargetMode="External"/><Relationship Id="rId_hyperlink_12240" Type="http://schemas.openxmlformats.org/officeDocument/2006/relationships/hyperlink" Target="http://&#1101;&#1083;&#1077;&#1082;&#1090;&#1088;&#1086;-&#1084;&#1072;&#1088;&#1082;&#1077;&#1090;.&#1088;&#1092;/product/237770/svetilnik-svetodiodnyy-18w-1500mm-dlya-rasteniy-fito-jazzway-5010376/" TargetMode="External"/><Relationship Id="rId_hyperlink_12241" Type="http://schemas.openxmlformats.org/officeDocument/2006/relationships/hyperlink" Target="http://&#1101;&#1083;&#1077;&#1082;&#1090;&#1088;&#1086;-&#1084;&#1072;&#1088;&#1082;&#1077;&#1090;.&#1088;&#1092;/product/243738/svetilnik-svetodiodnyy-20w-1170mm-dlya-rasteniy-spb-t5-fito-asdin-home-3112/" TargetMode="External"/><Relationship Id="rId_hyperlink_12242" Type="http://schemas.openxmlformats.org/officeDocument/2006/relationships/hyperlink" Target="http://&#1101;&#1083;&#1077;&#1082;&#1090;&#1088;&#1086;-&#1084;&#1072;&#1088;&#1082;&#1077;&#1090;.&#1088;&#1092;/product/228696/svetilnik-svetodiodnyy-lineynyy-dlya-rasteniy-fito-10w-572mm-ip20-uniel-680277/" TargetMode="External"/><Relationship Id="rId_hyperlink_12243" Type="http://schemas.openxmlformats.org/officeDocument/2006/relationships/hyperlink" Target="http://&#1101;&#1083;&#1077;&#1082;&#1090;&#1088;&#1086;-&#1084;&#1072;&#1088;&#1082;&#1077;&#1090;.&#1088;&#1092;/product/233028/svetilnik-svetodiodnyy-lineynyy-dlya-rasteniy-fito-14w-900mm-general-475604/" TargetMode="External"/><Relationship Id="rId_hyperlink_12244" Type="http://schemas.openxmlformats.org/officeDocument/2006/relationships/hyperlink" Target="http://&#1101;&#1083;&#1077;&#1082;&#1090;&#1088;&#1086;-&#1084;&#1072;&#1088;&#1082;&#1077;&#1090;.&#1088;&#1092;/product/238031/svetilnik-svetodiodnyy-lineynyy-dlya-rasteniy-fito-18w-1200x28x37mm-smartbuy-sbl-fito-18_w/" TargetMode="External"/><Relationship Id="rId_hyperlink_12245" Type="http://schemas.openxmlformats.org/officeDocument/2006/relationships/hyperlink" Target="http://&#1101;&#1083;&#1077;&#1082;&#1090;&#1088;&#1086;-&#1084;&#1072;&#1088;&#1082;&#1077;&#1090;.&#1088;&#1092;/product/233029/svetilnik-svetodiodnyy-lineynyy-dlya-rasteniy-fito-18w-1200mm-general-475605/" TargetMode="External"/><Relationship Id="rId_hyperlink_12246" Type="http://schemas.openxmlformats.org/officeDocument/2006/relationships/hyperlink" Target="http://&#1101;&#1083;&#1077;&#1082;&#1090;&#1088;&#1086;-&#1084;&#1072;&#1088;&#1082;&#1077;&#1090;.&#1088;&#1092;/product/167682/svetilnik-svetodiodnyy-lineynyy-dlya-rasteniy-fito-18w-550mm-ip40-uniel-649636/" TargetMode="External"/><Relationship Id="rId_hyperlink_12247" Type="http://schemas.openxmlformats.org/officeDocument/2006/relationships/hyperlink" Target="http://&#1101;&#1083;&#1077;&#1082;&#1090;&#1088;&#1086;-&#1084;&#1072;&#1088;&#1082;&#1077;&#1090;.&#1088;&#1092;/product/233030/svetilnik-svetodiodnyy-lineynyy-dlya-rasteniy-fito-18w-560mm-ip40-serebro-uniel-581714/" TargetMode="External"/><Relationship Id="rId_hyperlink_12248" Type="http://schemas.openxmlformats.org/officeDocument/2006/relationships/hyperlink" Target="http://&#1101;&#1083;&#1077;&#1082;&#1090;&#1088;&#1086;-&#1084;&#1072;&#1088;&#1082;&#1077;&#1090;.&#1088;&#1092;/product/233162/svetilnik-svetodiodnyy-lineynyy-dlya-rasteniy-fito-24w-872mm-ip40-uniel/" TargetMode="External"/><Relationship Id="rId_hyperlink_12249" Type="http://schemas.openxmlformats.org/officeDocument/2006/relationships/hyperlink" Target="http://&#1101;&#1083;&#1077;&#1082;&#1090;&#1088;&#1086;-&#1084;&#1072;&#1088;&#1082;&#1077;&#1090;.&#1088;&#1092;/product/228748/svetilnik-svetodiodnyy-lineynyy-dlya-rasteniy-fito-35w-1176mm-ip40-unieluli-p21-35w/" TargetMode="External"/><Relationship Id="rId_hyperlink_12250" Type="http://schemas.openxmlformats.org/officeDocument/2006/relationships/hyperlink" Target="http://&#1101;&#1083;&#1077;&#1082;&#1090;&#1088;&#1086;-&#1084;&#1072;&#1088;&#1082;&#1077;&#1090;.&#1088;&#1092;/product/247432/svetilnik-svetodiodnyy-lineynyy-dlya-rasteniy-spb-110-fito-40w-15mkmols-sine-krasn-1200x65x25-asdinhome/" TargetMode="External"/><Relationship Id="rId_hyperlink_12251" Type="http://schemas.openxmlformats.org/officeDocument/2006/relationships/hyperlink" Target="http://&#1101;&#1083;&#1077;&#1082;&#1090;&#1088;&#1086;-&#1084;&#1072;&#1088;&#1082;&#1077;&#1090;.&#1088;&#1092;/product/245986/svetilnik-svetodiodnyy-lineynyy-dlya-rasteniy-spb-110-fito-55w-225mkmols-sine-krasn-1200x65x25-asdinhome/" TargetMode="External"/><Relationship Id="rId_hyperlink_12252" Type="http://schemas.openxmlformats.org/officeDocument/2006/relationships/hyperlink" Target="http://&#1101;&#1083;&#1077;&#1082;&#1090;&#1088;&#1086;-&#1084;&#1072;&#1088;&#1082;&#1077;&#1090;.&#1088;&#1092;/product/247523/svetilnik-svetodiodnyy-lineynyy-dlya-rasteniy-spb-t5pro-fito-20w-rozov-28mkmols-870x20x31vykl-asdinhome/" TargetMode="External"/><Relationship Id="rId_hyperlink_12253" Type="http://schemas.openxmlformats.org/officeDocument/2006/relationships/hyperlink" Target="http://&#1101;&#1083;&#1077;&#1082;&#1090;&#1088;&#1086;-&#1084;&#1072;&#1088;&#1082;&#1077;&#1090;.&#1088;&#1092;/product/247524/svetilnik-svetodiodnyy-lineynyy-dlya-rasteniy-spb-t5pro-fito-25w-rozov-33mkmols-1178x20x31vykl-asdinhome/" TargetMode="External"/><Relationship Id="rId_hyperlink_12254" Type="http://schemas.openxmlformats.org/officeDocument/2006/relationships/hyperlink" Target="http://&#1101;&#1083;&#1077;&#1082;&#1090;&#1088;&#1086;-&#1084;&#1072;&#1088;&#1082;&#1077;&#1090;.&#1088;&#1092;/product/229327/taymer-s-vilkoy-i-razemom-ln-dlya-fito-svet-kov-220v-150w-provod-2m-ust-e32-white-2m-uniel/" TargetMode="External"/><Relationship Id="rId_hyperlink_12255" Type="http://schemas.openxmlformats.org/officeDocument/2006/relationships/hyperlink" Target="http://&#1101;&#1083;&#1077;&#1082;&#1090;&#1088;&#1086;-&#1084;&#1072;&#1088;&#1082;&#1077;&#1090;.&#1088;&#1092;/product/229328/taymer-s-vilkoy-i-razemom-lng-dlya-fitosvet-kov-220v-150w-provod-2m-ust-e33-white-2m-uniel/" TargetMode="External"/><Relationship Id="rId_hyperlink_12256" Type="http://schemas.openxmlformats.org/officeDocument/2006/relationships/hyperlink" Target="http://&#1101;&#1083;&#1077;&#1082;&#1090;&#1088;&#1086;-&#1084;&#1072;&#1088;&#1082;&#1077;&#1090;.&#1088;&#1092;/product/249132/antidozhd-sredstvo-s-vodootalkivayuschim-effektom-500ml-sprey-new-formula-avk-075-avs/" TargetMode="External"/><Relationship Id="rId_hyperlink_12257" Type="http://schemas.openxmlformats.org/officeDocument/2006/relationships/hyperlink" Target="http://&#1101;&#1083;&#1077;&#1082;&#1090;&#1088;&#1086;-&#1084;&#1072;&#1088;&#1082;&#1077;&#1090;.&#1088;&#1092;/product/249131/antizapotevatel-avs-sredstvo-dlya-predotvrascheniya-zapotevaniya-stekol-i-zerkal-avtomobilya-sprey-300ml/" TargetMode="External"/><Relationship Id="rId_hyperlink_12258" Type="http://schemas.openxmlformats.org/officeDocument/2006/relationships/hyperlink" Target="http://&#1101;&#1083;&#1077;&#1082;&#1090;&#1088;&#1086;-&#1084;&#1072;&#1088;&#1082;&#1077;&#1090;.&#1088;&#1092;/product/242070/antiobledenitel-stekol-i-zerkal-avs-avk-759-trigger-250ml/" TargetMode="External"/><Relationship Id="rId_hyperlink_12259" Type="http://schemas.openxmlformats.org/officeDocument/2006/relationships/hyperlink" Target="http://&#1101;&#1083;&#1077;&#1082;&#1090;&#1088;&#1086;-&#1084;&#1072;&#1088;&#1082;&#1077;&#1090;.&#1088;&#1092;/product/243177/bystryy-start-astrohim-aerozol-335ml-ac-111/" TargetMode="External"/><Relationship Id="rId_hyperlink_12260" Type="http://schemas.openxmlformats.org/officeDocument/2006/relationships/hyperlink" Target="http://&#1101;&#1083;&#1077;&#1082;&#1090;&#1088;&#1086;-&#1084;&#1072;&#1088;&#1082;&#1077;&#1090;.&#1088;&#1092;/product/122103/bystryy-start-avs-dlya-benzinovyh-i-dizelnyh-dvigateley-aerozol-520ml/" TargetMode="External"/><Relationship Id="rId_hyperlink_12261" Type="http://schemas.openxmlformats.org/officeDocument/2006/relationships/hyperlink" Target="http://&#1101;&#1083;&#1077;&#1082;&#1090;&#1088;&#1086;-&#1084;&#1072;&#1088;&#1082;&#1077;&#1090;.&#1088;&#1092;/product/243176/bystryy-start-avs-dlya-benzinovyh-i-dizelnyh-dvigateley-aerozol-520ml/" TargetMode="External"/><Relationship Id="rId_hyperlink_12262" Type="http://schemas.openxmlformats.org/officeDocument/2006/relationships/hyperlink" Target="http://&#1101;&#1083;&#1077;&#1082;&#1090;&#1088;&#1086;-&#1084;&#1072;&#1088;&#1082;&#1077;&#1090;.&#1088;&#1092;/product/242885/zhidkiy-klyuch-avs-210ml-aerozol-avk-196/" TargetMode="External"/><Relationship Id="rId_hyperlink_12263" Type="http://schemas.openxmlformats.org/officeDocument/2006/relationships/hyperlink" Target="http://&#1101;&#1083;&#1077;&#1082;&#1090;&#1088;&#1086;-&#1084;&#1072;&#1088;&#1082;&#1077;&#1090;.&#1088;&#1092;/product/169991/zhidkiy-klyuch-avs-335ml-aerozol/" TargetMode="External"/><Relationship Id="rId_hyperlink_12264" Type="http://schemas.openxmlformats.org/officeDocument/2006/relationships/hyperlink" Target="http://&#1101;&#1083;&#1077;&#1082;&#1090;&#1088;&#1086;-&#1084;&#1072;&#1088;&#1082;&#1077;&#1090;.&#1088;&#1092;/product/237929/zhidkiy-klyuch-avtomaster-aerozol-100ml-unisma-1-sibiar/" TargetMode="External"/><Relationship Id="rId_hyperlink_12265" Type="http://schemas.openxmlformats.org/officeDocument/2006/relationships/hyperlink" Target="http://&#1101;&#1083;&#1077;&#1082;&#1090;&#1088;&#1086;-&#1084;&#1072;&#1088;&#1082;&#1077;&#1090;.&#1088;&#1092;/product/228778/razmorazhivatel-dlya-zamkov-60ml-flakon-3ton/" TargetMode="External"/><Relationship Id="rId_hyperlink_12266" Type="http://schemas.openxmlformats.org/officeDocument/2006/relationships/hyperlink" Target="http://&#1101;&#1083;&#1077;&#1082;&#1090;&#1088;&#1086;-&#1084;&#1072;&#1088;&#1082;&#1077;&#1090;.&#1088;&#1092;/product/122111/antireagent-universalnyy-ochistitel-avs-effektivno-udalyaet-zagryazneniya-kuzova-obrazuyuschiesya-pri-ekspluatacii-avtomobilya-v-zimniy-period-trigger-500ml/" TargetMode="External"/><Relationship Id="rId_hyperlink_12267" Type="http://schemas.openxmlformats.org/officeDocument/2006/relationships/hyperlink" Target="http://&#1101;&#1083;&#1077;&#1082;&#1090;&#1088;&#1086;-&#1084;&#1072;&#1088;&#1082;&#1077;&#1090;.&#1088;&#1092;/product/247680/ochistitel-udalitel-germetika-prokladok-200ml-aerozol-abro/" TargetMode="External"/><Relationship Id="rId_hyperlink_12268" Type="http://schemas.openxmlformats.org/officeDocument/2006/relationships/hyperlink" Target="http://&#1101;&#1083;&#1077;&#1082;&#1090;&#1088;&#1086;-&#1084;&#1072;&#1088;&#1082;&#1077;&#1090;.&#1088;&#1092;/product/241942/ochistitel-udalitel-germetika-prokladok-210ml-aerozol-avk-737/" TargetMode="External"/><Relationship Id="rId_hyperlink_12269" Type="http://schemas.openxmlformats.org/officeDocument/2006/relationships/hyperlink" Target="http://&#1101;&#1083;&#1077;&#1082;&#1090;&#1088;&#1086;-&#1084;&#1072;&#1088;&#1082;&#1077;&#1090;.&#1088;&#1092;/product/247681/ochistitel-udalitel-germetika-prokladok-520ml-aerozol-avk-224/" TargetMode="External"/><Relationship Id="rId_hyperlink_12270" Type="http://schemas.openxmlformats.org/officeDocument/2006/relationships/hyperlink" Target="http://&#1101;&#1083;&#1077;&#1082;&#1090;&#1088;&#1086;-&#1084;&#1072;&#1088;&#1082;&#1077;&#1090;.&#1088;&#1092;/product/241310/ochistitel-vneshney-poverhnosti-dvigatelya-3ton-trigger-550ml/" TargetMode="External"/><Relationship Id="rId_hyperlink_12271" Type="http://schemas.openxmlformats.org/officeDocument/2006/relationships/hyperlink" Target="http://&#1101;&#1083;&#1077;&#1082;&#1090;&#1088;&#1086;-&#1084;&#1072;&#1088;&#1082;&#1077;&#1090;.&#1088;&#1092;/product/245849/ochistitel-vneshney-poverhnosti-dvigatelya-avtomaster-225ml/" TargetMode="External"/><Relationship Id="rId_hyperlink_12272" Type="http://schemas.openxmlformats.org/officeDocument/2006/relationships/hyperlink" Target="http://&#1101;&#1083;&#1077;&#1082;&#1090;&#1088;&#1086;-&#1084;&#1072;&#1088;&#1082;&#1077;&#1090;.&#1088;&#1092;/product/232082/ochistitel-karbyuratora-avtomaster-225ml/" TargetMode="External"/><Relationship Id="rId_hyperlink_12273" Type="http://schemas.openxmlformats.org/officeDocument/2006/relationships/hyperlink" Target="http://&#1101;&#1083;&#1077;&#1082;&#1090;&#1088;&#1086;-&#1084;&#1072;&#1088;&#1082;&#1077;&#1090;.&#1088;&#1092;/product/241311/ochistitel-karbyuratora-i-vozdushnoy-drosselnoy-zaslonki-650ml-aerozol-3ton/" TargetMode="External"/><Relationship Id="rId_hyperlink_12274" Type="http://schemas.openxmlformats.org/officeDocument/2006/relationships/hyperlink" Target="http://&#1101;&#1083;&#1077;&#1082;&#1090;&#1088;&#1086;-&#1084;&#1072;&#1088;&#1082;&#1077;&#1090;.&#1088;&#1092;/product/241943/ochistitel-tormozov-i-scepleniya-335ml-aerozol/" TargetMode="External"/><Relationship Id="rId_hyperlink_12275" Type="http://schemas.openxmlformats.org/officeDocument/2006/relationships/hyperlink" Target="http://&#1101;&#1083;&#1077;&#1082;&#1090;&#1088;&#1086;-&#1084;&#1072;&#1088;&#1082;&#1077;&#1090;.&#1088;&#1092;/product/232451/ochistitel-kondicionera-210ml-pennyy-dezinficiruyuschiy-aerozol-lavr/" TargetMode="External"/><Relationship Id="rId_hyperlink_12276" Type="http://schemas.openxmlformats.org/officeDocument/2006/relationships/hyperlink" Target="http://&#1101;&#1083;&#1077;&#1082;&#1090;&#1088;&#1086;-&#1084;&#1072;&#1088;&#1082;&#1077;&#1090;.&#1088;&#1092;/product/249129/antigraviy-seryy-650ml-aerozol/" TargetMode="External"/><Relationship Id="rId_hyperlink_12277" Type="http://schemas.openxmlformats.org/officeDocument/2006/relationships/hyperlink" Target="http://&#1101;&#1083;&#1077;&#1082;&#1090;&#1088;&#1086;-&#1084;&#1072;&#1088;&#1082;&#1077;&#1090;.&#1088;&#1092;/product/249130/antigraviy-chernyy-650ml-aerozol/" TargetMode="External"/><Relationship Id="rId_hyperlink_12278" Type="http://schemas.openxmlformats.org/officeDocument/2006/relationships/hyperlink" Target="http://&#1101;&#1083;&#1077;&#1082;&#1090;&#1088;&#1086;-&#1084;&#1072;&#1088;&#1082;&#1077;&#1090;.&#1088;&#1092;/product/248166/ochistitel-udalitel-bitumnyh-pyaten-avk-054-avs-500ml/" TargetMode="External"/><Relationship Id="rId_hyperlink_12279" Type="http://schemas.openxmlformats.org/officeDocument/2006/relationships/hyperlink" Target="http://&#1101;&#1083;&#1077;&#1082;&#1090;&#1088;&#1086;-&#1084;&#1072;&#1088;&#1082;&#1077;&#1090;.&#1088;&#1092;/product/224604/ochistitel-bitumnyh-pyaten-i-sledov-nasekomyh-520ml-aerozol-3ton-tc-505/" TargetMode="External"/><Relationship Id="rId_hyperlink_12280" Type="http://schemas.openxmlformats.org/officeDocument/2006/relationships/hyperlink" Target="http://&#1101;&#1083;&#1077;&#1082;&#1090;&#1088;&#1086;-&#1084;&#1072;&#1088;&#1082;&#1077;&#1090;.&#1088;&#1092;/product/122107/ochistitel-sledov-nasekomyh-i-bitumnyh-pyaten-avs-ochischaet-vevshiesya-pyatna-bituma-smoly-pochek-derevev-podhodit-dlya-lyubyh-poverhnostey-aerozol-335ml/" TargetMode="External"/><Relationship Id="rId_hyperlink_12281" Type="http://schemas.openxmlformats.org/officeDocument/2006/relationships/hyperlink" Target="http://&#1101;&#1083;&#1077;&#1082;&#1090;&#1088;&#1086;-&#1084;&#1072;&#1088;&#1082;&#1077;&#1090;.&#1088;&#1092;/product/223853/chernitel-blesk-dlya-shin-500ml-trigger-black-tyre-avs-a07403s/" TargetMode="External"/><Relationship Id="rId_hyperlink_12282" Type="http://schemas.openxmlformats.org/officeDocument/2006/relationships/hyperlink" Target="http://&#1101;&#1083;&#1077;&#1082;&#1090;&#1088;&#1086;-&#1084;&#1072;&#1088;&#1082;&#1077;&#1090;.&#1088;&#1092;/product/244349/chernitel-blesk-dlya-shin-550ml-trigger-black-tire-3ton/" TargetMode="External"/><Relationship Id="rId_hyperlink_12283" Type="http://schemas.openxmlformats.org/officeDocument/2006/relationships/hyperlink" Target="http://&#1101;&#1083;&#1077;&#1082;&#1090;&#1088;&#1086;-&#1084;&#1072;&#1088;&#1082;&#1077;&#1090;.&#1088;&#1092;/product/231256/shinonapolnitel-michel-450ml/" TargetMode="External"/><Relationship Id="rId_hyperlink_12284" Type="http://schemas.openxmlformats.org/officeDocument/2006/relationships/hyperlink" Target="http://&#1101;&#1083;&#1077;&#1082;&#1090;&#1088;&#1086;-&#1084;&#1072;&#1088;&#1082;&#1077;&#1090;.&#1088;&#1092;/product/239732/polirol-pribornoy-paneli-i-plastika-avs-250ml-sprey-glyancevyy-avk-603/" TargetMode="External"/><Relationship Id="rId_hyperlink_12285" Type="http://schemas.openxmlformats.org/officeDocument/2006/relationships/hyperlink" Target="http://&#1101;&#1083;&#1077;&#1082;&#1090;&#1088;&#1086;-&#1084;&#1072;&#1088;&#1082;&#1077;&#1090;.&#1088;&#1092;/product/223160/polirol-pribornoy-paneli-i-plastika-avs-250ml-sprey-glyancevyy-babl-gam-avk-619/" TargetMode="External"/><Relationship Id="rId_hyperlink_12286" Type="http://schemas.openxmlformats.org/officeDocument/2006/relationships/hyperlink" Target="http://&#1101;&#1083;&#1077;&#1082;&#1090;&#1088;&#1086;-&#1084;&#1072;&#1088;&#1082;&#1077;&#1090;.&#1088;&#1092;/product/239733/polirol-pribornoy-paneli-i-plastika-avs-250ml-sprey-glyancevyy-vanil-avk-618/" TargetMode="External"/><Relationship Id="rId_hyperlink_12287" Type="http://schemas.openxmlformats.org/officeDocument/2006/relationships/hyperlink" Target="http://&#1101;&#1083;&#1077;&#1082;&#1090;&#1088;&#1086;-&#1084;&#1072;&#1088;&#1082;&#1077;&#1090;.&#1088;&#1092;/product/223161/polirol-pribornoy-paneli-i-plastika-avs-250ml-sprey-glyancevyy-gornaya-svezhest-avk-609/" TargetMode="External"/><Relationship Id="rId_hyperlink_12288" Type="http://schemas.openxmlformats.org/officeDocument/2006/relationships/hyperlink" Target="http://&#1101;&#1083;&#1077;&#1082;&#1090;&#1088;&#1086;-&#1084;&#1072;&#1088;&#1082;&#1077;&#1090;.&#1088;&#1092;/product/248173/polirol-pribornoy-paneli-i-plastika-avs-250ml-sprey-glyancevyy-klubnika/" TargetMode="External"/><Relationship Id="rId_hyperlink_12289" Type="http://schemas.openxmlformats.org/officeDocument/2006/relationships/hyperlink" Target="http://&#1101;&#1083;&#1077;&#1082;&#1090;&#1088;&#1086;-&#1084;&#1072;&#1088;&#1082;&#1077;&#1090;.&#1088;&#1092;/product/223163/polirol-pribornoy-paneli-i-plastika-avs-250ml-sprey-glyancevyy-kokos-avk-611/" TargetMode="External"/><Relationship Id="rId_hyperlink_12290" Type="http://schemas.openxmlformats.org/officeDocument/2006/relationships/hyperlink" Target="http://&#1101;&#1083;&#1077;&#1082;&#1090;&#1088;&#1086;-&#1084;&#1072;&#1088;&#1082;&#1077;&#1090;.&#1088;&#1092;/product/223164/polirol-pribornoy-paneli-i-plastika-avs-250ml-sprey-glyancevyy-kofe-avk-613/" TargetMode="External"/><Relationship Id="rId_hyperlink_12291" Type="http://schemas.openxmlformats.org/officeDocument/2006/relationships/hyperlink" Target="http://&#1101;&#1083;&#1077;&#1082;&#1090;&#1088;&#1086;-&#1084;&#1072;&#1088;&#1082;&#1077;&#1090;.&#1088;&#1092;/product/248174/polirol-pribornoy-paneli-i-plastika-avs-250ml-sprey-glyancevyy-novoe-avto/" TargetMode="External"/><Relationship Id="rId_hyperlink_12292" Type="http://schemas.openxmlformats.org/officeDocument/2006/relationships/hyperlink" Target="http://&#1101;&#1083;&#1077;&#1082;&#1090;&#1088;&#1086;-&#1084;&#1072;&#1088;&#1082;&#1077;&#1090;.&#1088;&#1092;/product/248175/polirol-pribornoy-paneli-i-plastika-avs-250ml-sprey-glyancevyy-citrus/" TargetMode="External"/><Relationship Id="rId_hyperlink_12293" Type="http://schemas.openxmlformats.org/officeDocument/2006/relationships/hyperlink" Target="http://&#1101;&#1083;&#1077;&#1082;&#1090;&#1088;&#1086;-&#1084;&#1072;&#1088;&#1082;&#1077;&#1090;.&#1088;&#1092;/product/223165/polirol-pribornoy-paneli-i-plastika-avs-250ml-sprey-glyancevyy-yabloko-avk-612/" TargetMode="External"/><Relationship Id="rId_hyperlink_12294" Type="http://schemas.openxmlformats.org/officeDocument/2006/relationships/hyperlink" Target="http://&#1101;&#1083;&#1077;&#1082;&#1090;&#1088;&#1086;-&#1084;&#1072;&#1088;&#1082;&#1077;&#1090;.&#1088;&#1092;/product/248192/polirol-pribornoy-paneli-i-plastika-avs-250ml-sprey-matovaya-klubnika/" TargetMode="External"/><Relationship Id="rId_hyperlink_12295" Type="http://schemas.openxmlformats.org/officeDocument/2006/relationships/hyperlink" Target="http://&#1101;&#1083;&#1077;&#1082;&#1090;&#1088;&#1086;-&#1084;&#1072;&#1088;&#1082;&#1077;&#1090;.&#1088;&#1092;/product/239734/polirol-pribornoy-paneli-i-plastika-avs-250ml-sprey-matovyy-avk-602/" TargetMode="External"/><Relationship Id="rId_hyperlink_12296" Type="http://schemas.openxmlformats.org/officeDocument/2006/relationships/hyperlink" Target="http://&#1101;&#1083;&#1077;&#1082;&#1090;&#1088;&#1086;-&#1084;&#1072;&#1088;&#1082;&#1077;&#1090;.&#1088;&#1092;/product/239735/polirol-pribornoy-paneli-i-plastika-avs-250ml-sprey-matovyy-babl-gam-avk-621/" TargetMode="External"/><Relationship Id="rId_hyperlink_12297" Type="http://schemas.openxmlformats.org/officeDocument/2006/relationships/hyperlink" Target="http://&#1101;&#1083;&#1077;&#1082;&#1090;&#1088;&#1086;-&#1084;&#1072;&#1088;&#1082;&#1077;&#1090;.&#1088;&#1092;/product/223167/polirol-pribornoy-paneli-i-plastika-avs-250ml-sprey-matovyy-vanil-avk-620/" TargetMode="External"/><Relationship Id="rId_hyperlink_12298" Type="http://schemas.openxmlformats.org/officeDocument/2006/relationships/hyperlink" Target="http://&#1101;&#1083;&#1077;&#1082;&#1090;&#1088;&#1086;-&#1084;&#1072;&#1088;&#1082;&#1077;&#1090;.&#1088;&#1092;/product/223168/polirol-pribornoy-paneli-i-plastika-avs-250ml-sprey-matovyy-gornaya-svezhest-avk-604/" TargetMode="External"/><Relationship Id="rId_hyperlink_12299" Type="http://schemas.openxmlformats.org/officeDocument/2006/relationships/hyperlink" Target="http://&#1101;&#1083;&#1077;&#1082;&#1090;&#1088;&#1086;-&#1084;&#1072;&#1088;&#1082;&#1077;&#1090;.&#1088;&#1092;/product/223169/polirol-pribornoy-paneli-i-plastika-avs-250ml-sprey-matovyy-zelenyy-chay-avk-605/" TargetMode="External"/><Relationship Id="rId_hyperlink_12300" Type="http://schemas.openxmlformats.org/officeDocument/2006/relationships/hyperlink" Target="http://&#1101;&#1083;&#1077;&#1082;&#1090;&#1088;&#1086;-&#1084;&#1072;&#1088;&#1082;&#1077;&#1090;.&#1088;&#1092;/product/223170/polirol-pribornoy-paneli-i-plastika-avs-250ml-sprey-matovyy-kokos-avk-606/" TargetMode="External"/><Relationship Id="rId_hyperlink_12301" Type="http://schemas.openxmlformats.org/officeDocument/2006/relationships/hyperlink" Target="http://&#1101;&#1083;&#1077;&#1082;&#1090;&#1088;&#1086;-&#1084;&#1072;&#1088;&#1082;&#1077;&#1090;.&#1088;&#1092;/product/223171/polirol-pribornoy-paneli-i-plastika-avs-250ml-sprey-matovyy-kofe-avk-608/" TargetMode="External"/><Relationship Id="rId_hyperlink_12302" Type="http://schemas.openxmlformats.org/officeDocument/2006/relationships/hyperlink" Target="http://&#1101;&#1083;&#1077;&#1082;&#1090;&#1088;&#1086;-&#1084;&#1072;&#1088;&#1082;&#1077;&#1090;.&#1088;&#1092;/product/248178/polirol-pribornoy-paneli-i-plastika-avs-250ml-sprey-matovyy-malina-avk-899/" TargetMode="External"/><Relationship Id="rId_hyperlink_12303" Type="http://schemas.openxmlformats.org/officeDocument/2006/relationships/hyperlink" Target="http://&#1101;&#1083;&#1077;&#1082;&#1090;&#1088;&#1086;-&#1084;&#1072;&#1088;&#1082;&#1077;&#1090;.&#1088;&#1092;/product/248179/polirol-pribornoy-paneli-i-plastika-avs-250ml-sprey-matovyy-citrus/" TargetMode="External"/><Relationship Id="rId_hyperlink_12304" Type="http://schemas.openxmlformats.org/officeDocument/2006/relationships/hyperlink" Target="http://&#1101;&#1083;&#1077;&#1082;&#1090;&#1088;&#1086;-&#1084;&#1072;&#1088;&#1082;&#1077;&#1090;.&#1088;&#1092;/product/223172/polirol-pribornoy-paneli-i-plastika-avs-250ml-sprey-matovyy-yabloko-avk-607/" TargetMode="External"/><Relationship Id="rId_hyperlink_12305" Type="http://schemas.openxmlformats.org/officeDocument/2006/relationships/hyperlink" Target="http://&#1101;&#1083;&#1077;&#1082;&#1090;&#1088;&#1086;-&#1084;&#1072;&#1088;&#1082;&#1077;&#1090;.&#1088;&#1092;/product/170003/polirol-far-avs-100ml-tuba/" TargetMode="External"/><Relationship Id="rId_hyperlink_12306" Type="http://schemas.openxmlformats.org/officeDocument/2006/relationships/hyperlink" Target="http://&#1101;&#1083;&#1077;&#1082;&#1090;&#1088;&#1086;-&#1084;&#1072;&#1088;&#1082;&#1077;&#1090;.&#1088;&#1092;/product/243553/polirol-far-sapfire-120ml-tonkoabrazivnaya/" TargetMode="External"/><Relationship Id="rId_hyperlink_12307" Type="http://schemas.openxmlformats.org/officeDocument/2006/relationships/hyperlink" Target="http://&#1101;&#1083;&#1077;&#1082;&#1090;&#1088;&#1086;-&#1084;&#1072;&#1088;&#1082;&#1077;&#1090;.&#1088;&#1092;/product/244961/ochistitel-smazka-elektricheskih-kontaktov-avs-aerozol-210ml-avk-842/" TargetMode="External"/><Relationship Id="rId_hyperlink_12308" Type="http://schemas.openxmlformats.org/officeDocument/2006/relationships/hyperlink" Target="http://&#1101;&#1083;&#1077;&#1082;&#1090;&#1088;&#1086;-&#1084;&#1072;&#1088;&#1082;&#1077;&#1090;.&#1088;&#1092;/product/240784/ochistitel-elektricheskih-kontaktov-avs-aerozol-210ml-avk-178/" TargetMode="External"/><Relationship Id="rId_hyperlink_12309" Type="http://schemas.openxmlformats.org/officeDocument/2006/relationships/hyperlink" Target="http://&#1101;&#1083;&#1077;&#1082;&#1090;&#1088;&#1086;-&#1084;&#1072;&#1088;&#1082;&#1077;&#1090;.&#1088;&#1092;/product/241329/pokrytie-antikorrozynoe-ml-zaschitnoe-520ml-aerozol-3ton/" TargetMode="External"/><Relationship Id="rId_hyperlink_12310" Type="http://schemas.openxmlformats.org/officeDocument/2006/relationships/hyperlink" Target="http://&#1101;&#1083;&#1077;&#1082;&#1090;&#1088;&#1086;-&#1084;&#1072;&#1088;&#1082;&#1077;&#1090;.&#1088;&#1092;/product/248181/preobrazovatel-rzhavchiny-trigger-cinkach-250ml-avs/" TargetMode="External"/><Relationship Id="rId_hyperlink_12311" Type="http://schemas.openxmlformats.org/officeDocument/2006/relationships/hyperlink" Target="http://&#1101;&#1083;&#1077;&#1082;&#1090;&#1088;&#1086;-&#1084;&#1072;&#1088;&#1082;&#1077;&#1090;.&#1088;&#1092;/product/243291/sredstvo-protiv-rzhavchiny-wd-60-isl/" TargetMode="External"/><Relationship Id="rId_hyperlink_12312" Type="http://schemas.openxmlformats.org/officeDocument/2006/relationships/hyperlink" Target="http://&#1101;&#1083;&#1077;&#1082;&#1090;&#1088;&#1086;-&#1084;&#1072;&#1088;&#1082;&#1077;&#1090;.&#1088;&#1092;/product/243896/kerosin-osvetitelnyy-ko-25-pet-05l-dphi-tu/" TargetMode="External"/><Relationship Id="rId_hyperlink_12313" Type="http://schemas.openxmlformats.org/officeDocument/2006/relationships/hyperlink" Target="http://&#1101;&#1083;&#1077;&#1082;&#1090;&#1088;&#1086;-&#1084;&#1072;&#1088;&#1082;&#1077;&#1090;.&#1088;&#1092;/product/244199/neytralizator-rzhavchiny-pet-05l-dphi-tu/" TargetMode="External"/><Relationship Id="rId_hyperlink_12314" Type="http://schemas.openxmlformats.org/officeDocument/2006/relationships/hyperlink" Target="http://&#1101;&#1083;&#1077;&#1082;&#1090;&#1088;&#1086;-&#1084;&#1072;&#1088;&#1082;&#1077;&#1090;.&#1088;&#1092;/product/242096/olifa-termopolimernaya-pet-05l-dphi-tu/" TargetMode="External"/><Relationship Id="rId_hyperlink_12315" Type="http://schemas.openxmlformats.org/officeDocument/2006/relationships/hyperlink" Target="http://&#1101;&#1083;&#1077;&#1082;&#1090;&#1088;&#1086;-&#1084;&#1072;&#1088;&#1082;&#1077;&#1090;.&#1088;&#1092;/product/244096/rastvoritel-646-pnd-05l-dphi-gost/" TargetMode="External"/><Relationship Id="rId_hyperlink_12316" Type="http://schemas.openxmlformats.org/officeDocument/2006/relationships/hyperlink" Target="http://&#1101;&#1083;&#1077;&#1082;&#1090;&#1088;&#1086;-&#1084;&#1072;&#1088;&#1082;&#1077;&#1090;.&#1088;&#1092;/product/244094/solvent-pet-05l-dphi-tu/" TargetMode="External"/><Relationship Id="rId_hyperlink_12317" Type="http://schemas.openxmlformats.org/officeDocument/2006/relationships/hyperlink" Target="http://&#1101;&#1083;&#1077;&#1082;&#1090;&#1088;&#1086;-&#1084;&#1072;&#1088;&#1082;&#1077;&#1090;.&#1088;&#1092;/product/250871/germetik-silikonovyy-sanitarnyy-belyy-260ml-hauser-sani-48728/" TargetMode="External"/><Relationship Id="rId_hyperlink_12318" Type="http://schemas.openxmlformats.org/officeDocument/2006/relationships/hyperlink" Target="http://&#1101;&#1083;&#1077;&#1082;&#1090;&#1088;&#1086;-&#1084;&#1072;&#1088;&#1082;&#1077;&#1090;.&#1088;&#1092;/product/250872/germetik-silikonovyy-sanitarnyy-prozrachnyy-260ml-hauser-sani-48766/" TargetMode="External"/><Relationship Id="rId_hyperlink_12319" Type="http://schemas.openxmlformats.org/officeDocument/2006/relationships/hyperlink" Target="http://&#1101;&#1083;&#1077;&#1082;&#1090;&#1088;&#1086;-&#1084;&#1072;&#1088;&#1082;&#1077;&#1090;.&#1088;&#1092;/product/250958/germetik-silikonovyy-universalnyy-prozrachnyy-260ml-hauser-uni-art17516/" TargetMode="External"/><Relationship Id="rId_hyperlink_12320" Type="http://schemas.openxmlformats.org/officeDocument/2006/relationships/hyperlink" Target="http://&#1101;&#1083;&#1077;&#1082;&#1090;&#1088;&#1086;-&#1084;&#1072;&#1088;&#1082;&#1077;&#1090;.&#1088;&#1092;/product/248500/germetik-universalnyy-cilikonovyy-staltech-belyy-280ml/" TargetMode="External"/><Relationship Id="rId_hyperlink_12321" Type="http://schemas.openxmlformats.org/officeDocument/2006/relationships/hyperlink" Target="http://&#1101;&#1083;&#1077;&#1082;&#1090;&#1088;&#1086;-&#1084;&#1072;&#1088;&#1082;&#1077;&#1090;.&#1088;&#1092;/product/248501/germetik-universalnyy-cilikonovyy-texhofix-xp-ssa1205-prozrachnyy-120ml/" TargetMode="External"/><Relationship Id="rId_hyperlink_12322" Type="http://schemas.openxmlformats.org/officeDocument/2006/relationships/hyperlink" Target="http://&#1101;&#1083;&#1077;&#1082;&#1090;&#1088;&#1086;-&#1084;&#1072;&#1088;&#1082;&#1077;&#1090;.&#1088;&#1092;/product/248502/germetik-universalnyy-cilikonovyy-texhofix-prozrachnyy-300ml/" TargetMode="External"/><Relationship Id="rId_hyperlink_12323" Type="http://schemas.openxmlformats.org/officeDocument/2006/relationships/hyperlink" Target="http://&#1101;&#1083;&#1077;&#1082;&#1090;&#1088;&#1086;-&#1084;&#1072;&#1088;&#1082;&#1077;&#1090;.&#1088;&#1092;/product/246632/germetik-universalnyy-silikonovyy-rus-master-300-ml-280gr-belyy-neytralnyy/" TargetMode="External"/><Relationship Id="rId_hyperlink_12324" Type="http://schemas.openxmlformats.org/officeDocument/2006/relationships/hyperlink" Target="http://&#1101;&#1083;&#1077;&#1082;&#1090;&#1088;&#1086;-&#1084;&#1072;&#1088;&#1082;&#1077;&#1090;.&#1088;&#1092;/product/239716/germetik-prokladka-silikonovyy-65g-gkazan-bsi/" TargetMode="External"/><Relationship Id="rId_hyperlink_12325" Type="http://schemas.openxmlformats.org/officeDocument/2006/relationships/hyperlink" Target="http://&#1101;&#1083;&#1077;&#1082;&#1090;&#1088;&#1086;-&#1084;&#1072;&#1088;&#1082;&#1077;&#1090;.&#1088;&#1092;/product/124391/germetik-fiksator-vysokoprochnyy-anaerobnyy-6ml-avs/" TargetMode="External"/><Relationship Id="rId_hyperlink_12326" Type="http://schemas.openxmlformats.org/officeDocument/2006/relationships/hyperlink" Target="http://&#1101;&#1083;&#1077;&#1082;&#1090;&#1088;&#1086;-&#1084;&#1072;&#1088;&#1082;&#1077;&#1090;.&#1088;&#1092;/product/246574/germetik-fiksator-vysokoprochnyy-anaerobnyy-9ml-airline/" TargetMode="External"/><Relationship Id="rId_hyperlink_12327" Type="http://schemas.openxmlformats.org/officeDocument/2006/relationships/hyperlink" Target="http://&#1101;&#1083;&#1077;&#1082;&#1090;&#1088;&#1086;-&#1084;&#1072;&#1088;&#1082;&#1077;&#1090;.&#1088;&#1092;/product/124392/germetik-fiksator-vysokotemperaturnyy-anaerobnyy-6ml-avs/" TargetMode="External"/><Relationship Id="rId_hyperlink_12328" Type="http://schemas.openxmlformats.org/officeDocument/2006/relationships/hyperlink" Target="http://&#1101;&#1083;&#1077;&#1082;&#1090;&#1088;&#1086;-&#1084;&#1072;&#1088;&#1082;&#1077;&#1090;.&#1088;&#1092;/product/124393/germetik-fiksator-sredney-fiksacii-anaerobnyy-6ml-avs/" TargetMode="External"/><Relationship Id="rId_hyperlink_12329" Type="http://schemas.openxmlformats.org/officeDocument/2006/relationships/hyperlink" Target="http://&#1101;&#1083;&#1077;&#1082;&#1090;&#1088;&#1086;-&#1084;&#1072;&#1088;&#1082;&#1077;&#1090;.&#1088;&#1092;/product/242313/zhidkaya-rezina-3-v-1-kley-fiks-pro-belyy/" TargetMode="External"/><Relationship Id="rId_hyperlink_12330" Type="http://schemas.openxmlformats.org/officeDocument/2006/relationships/hyperlink" Target="http://&#1101;&#1083;&#1077;&#1082;&#1090;&#1088;&#1086;-&#1084;&#1072;&#1088;&#1082;&#1077;&#1090;.&#1088;&#1092;/product/245572/zhidkaya-rezina-3-v-1-kley-fiks-pro-prozrachnyy/" TargetMode="External"/><Relationship Id="rId_hyperlink_12331" Type="http://schemas.openxmlformats.org/officeDocument/2006/relationships/hyperlink" Target="http://&#1101;&#1083;&#1077;&#1082;&#1090;&#1088;&#1086;-&#1084;&#1072;&#1088;&#1082;&#1077;&#1090;.&#1088;&#1092;/product/247272/zhidkaya-rezina-3-v-1-kley-fiks-pro-seryy/" TargetMode="External"/><Relationship Id="rId_hyperlink_12332" Type="http://schemas.openxmlformats.org/officeDocument/2006/relationships/hyperlink" Target="http://&#1101;&#1083;&#1077;&#1082;&#1090;&#1088;&#1086;-&#1084;&#1072;&#1088;&#1082;&#1077;&#1090;.&#1088;&#1092;/product/248499/kley-germetik-texhofix-anaerobnyy-50-gr/" TargetMode="External"/><Relationship Id="rId_hyperlink_12333" Type="http://schemas.openxmlformats.org/officeDocument/2006/relationships/hyperlink" Target="http://&#1101;&#1083;&#1077;&#1082;&#1090;&#1088;&#1086;-&#1084;&#1072;&#1088;&#1082;&#1077;&#1090;.&#1088;&#1092;/product/248503/pistolet-dlya-germetika-poluotkrytyy-zubchatyy-shtok-zheltyy/" TargetMode="External"/><Relationship Id="rId_hyperlink_12334" Type="http://schemas.openxmlformats.org/officeDocument/2006/relationships/hyperlink" Target="http://&#1101;&#1083;&#1077;&#1082;&#1090;&#1088;&#1086;-&#1084;&#1072;&#1088;&#1082;&#1077;&#1090;.&#1088;&#1092;/product/247056/pistolet-dlya-germetika-ekonom-225-mm-dlya-standartnyh-tub-smartbuy-tools/" TargetMode="External"/><Relationship Id="rId_hyperlink_12335" Type="http://schemas.openxmlformats.org/officeDocument/2006/relationships/hyperlink" Target="http://&#1101;&#1083;&#1077;&#1082;&#1090;&#1088;&#1086;-&#1084;&#1072;&#1088;&#1082;&#1077;&#1090;.&#1088;&#1092;/product/248504/pistolet-dlya-germetika-poluotkrytyy-kruglyy-shtok-siniy/" TargetMode="External"/><Relationship Id="rId_hyperlink_12336" Type="http://schemas.openxmlformats.org/officeDocument/2006/relationships/hyperlink" Target="http://&#1101;&#1083;&#1077;&#1082;&#1090;&#1088;&#1086;-&#1084;&#1072;&#1088;&#1082;&#1077;&#1090;.&#1088;&#1092;/product/248505/pistolet-dlya-germetika-poluotkrytyy-plastik-korpus/" TargetMode="External"/><Relationship Id="rId_hyperlink_12337" Type="http://schemas.openxmlformats.org/officeDocument/2006/relationships/hyperlink" Target="http://&#1101;&#1083;&#1077;&#1082;&#1090;&#1088;&#1086;-&#1084;&#1072;&#1088;&#1082;&#1077;&#1090;.&#1088;&#1092;/product/242750/kleevoy-pistolet-pomoschnik-pm-ing01-20vt-220v-sterzhni-v-nabore-7mm/" TargetMode="External"/><Relationship Id="rId_hyperlink_12338" Type="http://schemas.openxmlformats.org/officeDocument/2006/relationships/hyperlink" Target="http://&#1101;&#1083;&#1077;&#1082;&#1090;&#1088;&#1086;-&#1084;&#1072;&#1088;&#1082;&#1077;&#1090;.&#1088;&#1092;/product/144554/kleevoy-sterzhen-d-11mm-l-270mm-503946/" TargetMode="External"/><Relationship Id="rId_hyperlink_12339" Type="http://schemas.openxmlformats.org/officeDocument/2006/relationships/hyperlink" Target="http://&#1101;&#1083;&#1077;&#1082;&#1090;&#1088;&#1086;-&#1084;&#1072;&#1088;&#1082;&#1077;&#1090;.&#1088;&#1092;/product/232086/kleevoy-sterzhen-d-7mm-l-250mm-x-pert-10/" TargetMode="External"/><Relationship Id="rId_hyperlink_12340" Type="http://schemas.openxmlformats.org/officeDocument/2006/relationships/hyperlink" Target="http://&#1101;&#1083;&#1077;&#1082;&#1090;&#1088;&#1086;-&#1084;&#1072;&#1088;&#1082;&#1077;&#1090;.&#1088;&#1092;/product/231187/kleevoy-sterzhen-d-9mm-l-170mm-10/" TargetMode="External"/><Relationship Id="rId_hyperlink_12341" Type="http://schemas.openxmlformats.org/officeDocument/2006/relationships/hyperlink" Target="http://&#1101;&#1083;&#1077;&#1082;&#1090;&#1088;&#1086;-&#1084;&#1072;&#1088;&#1082;&#1077;&#1090;.&#1088;&#1092;/product/143646/kley-dlya-kleyaschego-pistoleta-d112mm-l270mm-siniy-rexant-10sht/" TargetMode="External"/><Relationship Id="rId_hyperlink_12342" Type="http://schemas.openxmlformats.org/officeDocument/2006/relationships/hyperlink" Target="http://&#1101;&#1083;&#1077;&#1082;&#1090;&#1088;&#1086;-&#1084;&#1072;&#1088;&#1082;&#1077;&#1090;.&#1088;&#1092;/product/122730/kley-dlya-kleyaschego-pistoleta-d112mm-l270mm-chernyy-rexant-10sht-09-1209/" TargetMode="External"/><Relationship Id="rId_hyperlink_12343" Type="http://schemas.openxmlformats.org/officeDocument/2006/relationships/hyperlink" Target="http://&#1101;&#1083;&#1077;&#1082;&#1090;&#1088;&#1086;-&#1084;&#1072;&#1088;&#1082;&#1077;&#1090;.&#1088;&#1092;/product/244204/kley-dlya-kleyaschego-pistoleta-d11mm-l-100mm-cvetnoy-12sht-rexant-09-1230/" TargetMode="External"/><Relationship Id="rId_hyperlink_12344" Type="http://schemas.openxmlformats.org/officeDocument/2006/relationships/hyperlink" Target="http://&#1101;&#1083;&#1077;&#1082;&#1090;&#1088;&#1086;-&#1084;&#1072;&#1088;&#1082;&#1077;&#1090;.&#1088;&#1092;/product/249499/kley-dlya-kleyaschego-pistoleta-d11mm-l250-mm-prozrachnyy-x-pert/" TargetMode="External"/><Relationship Id="rId_hyperlink_12345" Type="http://schemas.openxmlformats.org/officeDocument/2006/relationships/hyperlink" Target="http://&#1101;&#1083;&#1077;&#1082;&#1090;&#1088;&#1086;-&#1084;&#1072;&#1088;&#1082;&#1077;&#1090;.&#1088;&#1092;/product/174859/kley-dlya-kleyaschego-pistoleta-d74-mm-l200mm-chernyy-rexant-10sht-09-1104/" TargetMode="External"/><Relationship Id="rId_hyperlink_12346" Type="http://schemas.openxmlformats.org/officeDocument/2006/relationships/hyperlink" Target="http://&#1101;&#1083;&#1077;&#1082;&#1090;&#1088;&#1086;-&#1084;&#1072;&#1088;&#1082;&#1077;&#1090;.&#1088;&#1092;/product/222624/kley-dlya-kleyaschego-pistoleta-d74mm-l100mm-zelenyy-rexant-09-1018/" TargetMode="External"/><Relationship Id="rId_hyperlink_12347" Type="http://schemas.openxmlformats.org/officeDocument/2006/relationships/hyperlink" Target="http://&#1101;&#1083;&#1077;&#1082;&#1090;&#1088;&#1086;-&#1084;&#1072;&#1088;&#1082;&#1077;&#1090;.&#1088;&#1092;/product/222620/kley-dlya-kleyaschego-pistoleta-d74mm-l100mm-siniy-rexant-09-1017/" TargetMode="External"/><Relationship Id="rId_hyperlink_12348" Type="http://schemas.openxmlformats.org/officeDocument/2006/relationships/hyperlink" Target="http://&#1101;&#1083;&#1077;&#1082;&#1090;&#1088;&#1086;-&#1084;&#1072;&#1088;&#1082;&#1077;&#1090;.&#1088;&#1092;/product/248284/kley-dlya-kleyaschego-pistoleta-d7mm-l100mm-prozrachnyy-5sht-eva-smartbuy-tools/" TargetMode="External"/><Relationship Id="rId_hyperlink_12349" Type="http://schemas.openxmlformats.org/officeDocument/2006/relationships/hyperlink" Target="http://&#1101;&#1083;&#1077;&#1082;&#1090;&#1088;&#1086;-&#1084;&#1072;&#1088;&#1082;&#1077;&#1090;.&#1088;&#1092;/product/122728/kley-dlya-kleyaschego-pistoleta-d7mm-l200-mm-prozrachnyy-rexant-09-1103-10/" TargetMode="External"/><Relationship Id="rId_hyperlink_12350" Type="http://schemas.openxmlformats.org/officeDocument/2006/relationships/hyperlink" Target="http://&#1101;&#1083;&#1077;&#1082;&#1090;&#1088;&#1086;-&#1084;&#1072;&#1088;&#1082;&#1077;&#1090;.&#1088;&#1092;/product/248119/kley-dlya-kleyaschego-pistoleta-d7mm-l-100mm-cvetnoy-20sht/" TargetMode="External"/><Relationship Id="rId_hyperlink_12351" Type="http://schemas.openxmlformats.org/officeDocument/2006/relationships/hyperlink" Target="http://&#1101;&#1083;&#1077;&#1082;&#1090;&#1088;&#1086;-&#1084;&#1072;&#1088;&#1082;&#1077;&#1090;.&#1088;&#1092;/product/235849/kley-dlya-kleyaschego-pistoleta-d7mm-l-290mm-spark-lux-up-10-shtuk/" TargetMode="External"/><Relationship Id="rId_hyperlink_12352" Type="http://schemas.openxmlformats.org/officeDocument/2006/relationships/hyperlink" Target="http://&#1101;&#1083;&#1077;&#1082;&#1090;&#1088;&#1086;-&#1084;&#1072;&#1088;&#1082;&#1077;&#1090;.&#1088;&#1092;/product/228681/pistolet-kleevoy-150w-hj019/" TargetMode="External"/><Relationship Id="rId_hyperlink_12353" Type="http://schemas.openxmlformats.org/officeDocument/2006/relationships/hyperlink" Target="http://&#1101;&#1083;&#1077;&#1082;&#1090;&#1088;&#1086;-&#1084;&#1072;&#1088;&#1082;&#1077;&#1090;.&#1088;&#1092;/product/137161/pistolet-kleevoy-15vt-d7mm-malyy-proconnect-12-0102/" TargetMode="External"/><Relationship Id="rId_hyperlink_12354" Type="http://schemas.openxmlformats.org/officeDocument/2006/relationships/hyperlink" Target="http://&#1101;&#1083;&#1077;&#1082;&#1090;&#1088;&#1086;-&#1084;&#1072;&#1088;&#1082;&#1077;&#1090;.&#1088;&#1092;/product/233083/pistolet-kleevoy-40vt-s-vyklyuchatelem-x-pert-hj013/" TargetMode="External"/><Relationship Id="rId_hyperlink_12355" Type="http://schemas.openxmlformats.org/officeDocument/2006/relationships/hyperlink" Target="http://&#1101;&#1083;&#1077;&#1082;&#1090;&#1088;&#1086;-&#1084;&#1072;&#1088;&#1082;&#1077;&#1090;.&#1088;&#1092;/product/242191/pistolet-kleevoy-40vt-d112-mm-alyuminsoplo-shnur-05-m-smartbuy-tools-sbt-gg-40/" TargetMode="External"/><Relationship Id="rId_hyperlink_12356" Type="http://schemas.openxmlformats.org/officeDocument/2006/relationships/hyperlink" Target="http://&#1101;&#1083;&#1077;&#1082;&#1090;&#1088;&#1086;-&#1084;&#1072;&#1088;&#1082;&#1077;&#1090;.&#1088;&#1092;/product/232089/pistolet-kleevoy-60vt-s-vyklyuchatelem-spark-lux/" TargetMode="External"/><Relationship Id="rId_hyperlink_12357" Type="http://schemas.openxmlformats.org/officeDocument/2006/relationships/hyperlink" Target="http://&#1101;&#1083;&#1077;&#1082;&#1090;&#1088;&#1086;-&#1084;&#1072;&#1088;&#1082;&#1077;&#1090;.&#1088;&#1092;/product/170027/pistolet-kleevoy-60vt-glue-gun-gg-5/" TargetMode="External"/><Relationship Id="rId_hyperlink_12358" Type="http://schemas.openxmlformats.org/officeDocument/2006/relationships/hyperlink" Target="http://&#1101;&#1083;&#1077;&#1082;&#1090;&#1088;&#1086;-&#1084;&#1072;&#1088;&#1082;&#1077;&#1090;.&#1088;&#1092;/product/230378/pistolet-kleevoy-80vt-s-vyklyuchatelem-x-pert-hj013/" TargetMode="External"/><Relationship Id="rId_hyperlink_12359" Type="http://schemas.openxmlformats.org/officeDocument/2006/relationships/hyperlink" Target="http://&#1101;&#1083;&#1077;&#1082;&#1090;&#1088;&#1086;-&#1084;&#1072;&#1088;&#1082;&#1077;&#1090;.&#1088;&#1092;/product/225052/pistolet-kleevoy-spark-lux-100w/" TargetMode="External"/><Relationship Id="rId_hyperlink_12360" Type="http://schemas.openxmlformats.org/officeDocument/2006/relationships/hyperlink" Target="http://&#1101;&#1083;&#1077;&#1082;&#1090;&#1088;&#1086;-&#1084;&#1072;&#1088;&#1082;&#1077;&#1090;.&#1088;&#1092;/product/246753/pistolet-kleevoy-elektrich10-vtd7-mm-alyuminsoplo-shnur-1-m-smartbuy-tools/" TargetMode="External"/><Relationship Id="rId_hyperlink_12361" Type="http://schemas.openxmlformats.org/officeDocument/2006/relationships/hyperlink" Target="http://&#1101;&#1083;&#1077;&#1082;&#1090;&#1088;&#1086;-&#1084;&#1072;&#1088;&#1082;&#1077;&#1090;.&#1088;&#1092;/product/251208/sterzhni-dlya-kleevogo-pistoleta-pomoschnik-pm-inr14-7mm/" TargetMode="External"/><Relationship Id="rId_hyperlink_12362" Type="http://schemas.openxmlformats.org/officeDocument/2006/relationships/hyperlink" Target="http://&#1101;&#1083;&#1077;&#1082;&#1090;&#1088;&#1086;-&#1084;&#1072;&#1088;&#1082;&#1077;&#1090;.&#1088;&#1092;/product/251209/sterzhni-dlya-kleevogo-pistoleta-pomoschnik-pm-inr15-11mm/" TargetMode="External"/><Relationship Id="rId_hyperlink_12363" Type="http://schemas.openxmlformats.org/officeDocument/2006/relationships/hyperlink" Target="http://&#1101;&#1083;&#1077;&#1082;&#1090;&#1088;&#1086;-&#1084;&#1072;&#1088;&#1082;&#1077;&#1090;.&#1088;&#1092;/product/131861/kley-pva-kontakt-250g-art-kk-72-250-pb/" TargetMode="External"/><Relationship Id="rId_hyperlink_12364" Type="http://schemas.openxmlformats.org/officeDocument/2006/relationships/hyperlink" Target="http://&#1101;&#1083;&#1077;&#1082;&#1090;&#1088;&#1086;-&#1084;&#1072;&#1088;&#1082;&#1077;&#1090;.&#1088;&#1092;/product/131860/kley-pva-kontakt-60ml-bl-art-kk-144-b60-pv/" TargetMode="External"/><Relationship Id="rId_hyperlink_12365" Type="http://schemas.openxmlformats.org/officeDocument/2006/relationships/hyperlink" Target="http://&#1101;&#1083;&#1077;&#1082;&#1090;&#1088;&#1086;-&#1084;&#1072;&#1088;&#1082;&#1077;&#1090;.&#1088;&#1092;/product/171694/dihloretan-12ml-kley-dlya-orgstekla-i-drplastm-connector-1942-63/" TargetMode="External"/><Relationship Id="rId_hyperlink_12366" Type="http://schemas.openxmlformats.org/officeDocument/2006/relationships/hyperlink" Target="http://&#1101;&#1083;&#1077;&#1082;&#1090;&#1088;&#1086;-&#1084;&#1072;&#1088;&#1082;&#1077;&#1090;.&#1088;&#1092;/product/184112/dihloretan-30ml-kley-dlya-orgstekla/" TargetMode="External"/><Relationship Id="rId_hyperlink_12367" Type="http://schemas.openxmlformats.org/officeDocument/2006/relationships/hyperlink" Target="http://&#1101;&#1083;&#1077;&#1082;&#1090;&#1088;&#1086;-&#1084;&#1072;&#1088;&#1082;&#1077;&#1090;.&#1088;&#1092;/product/171695/dihloretan-40ml-kley-dlya-orgstekla-i-drplastm-connector-1942-63/" TargetMode="External"/><Relationship Id="rId_hyperlink_12368" Type="http://schemas.openxmlformats.org/officeDocument/2006/relationships/hyperlink" Target="http://&#1101;&#1083;&#1077;&#1082;&#1090;&#1088;&#1086;-&#1084;&#1072;&#1088;&#1082;&#1077;&#1090;.&#1088;&#1092;/product/151883/kley-moment-30ml-plastik-orgsteklo-polistirol-i-drugih-vidov-plastika/" TargetMode="External"/><Relationship Id="rId_hyperlink_12369" Type="http://schemas.openxmlformats.org/officeDocument/2006/relationships/hyperlink" Target="http://&#1101;&#1083;&#1077;&#1082;&#1090;&#1088;&#1086;-&#1084;&#1072;&#1088;&#1082;&#1077;&#1090;.&#1088;&#1092;/product/245203/kley-baqiang-110-bq520-3-chernyy-5gr-na-blistere/" TargetMode="External"/><Relationship Id="rId_hyperlink_12370" Type="http://schemas.openxmlformats.org/officeDocument/2006/relationships/hyperlink" Target="http://&#1101;&#1083;&#1077;&#1082;&#1090;&#1088;&#1086;-&#1084;&#1072;&#1088;&#1082;&#1077;&#1090;.&#1088;&#1092;/product/236186/kley-baqiang-chernyy-5gr-dereva-metallov-plastika-obuv/" TargetMode="External"/><Relationship Id="rId_hyperlink_12371" Type="http://schemas.openxmlformats.org/officeDocument/2006/relationships/hyperlink" Target="http://&#1101;&#1083;&#1077;&#1082;&#1090;&#1088;&#1086;-&#1084;&#1072;&#1088;&#1082;&#1077;&#1090;.&#1088;&#1092;/product/235320/kley-cosmofen-20g-shou-boks-metall-keramika-derevo-plastmassa/" TargetMode="External"/><Relationship Id="rId_hyperlink_12372" Type="http://schemas.openxmlformats.org/officeDocument/2006/relationships/hyperlink" Target="http://&#1101;&#1083;&#1077;&#1082;&#1090;&#1088;&#1086;-&#1084;&#1072;&#1088;&#1082;&#1077;&#1090;.&#1088;&#1092;/product/247927/kley-cosmofen-ca-12-sekundnyy-3gr-bl1-tyubik-germaniya/" TargetMode="External"/><Relationship Id="rId_hyperlink_12373" Type="http://schemas.openxmlformats.org/officeDocument/2006/relationships/hyperlink" Target="http://&#1101;&#1083;&#1077;&#1082;&#1090;&#1088;&#1086;-&#1084;&#1072;&#1088;&#1082;&#1077;&#1090;.&#1088;&#1092;/product/240619/kley-leaders-bq-030-3gr-bl12/" TargetMode="External"/><Relationship Id="rId_hyperlink_12374" Type="http://schemas.openxmlformats.org/officeDocument/2006/relationships/hyperlink" Target="http://&#1101;&#1083;&#1077;&#1082;&#1090;&#1088;&#1086;-&#1084;&#1072;&#1088;&#1082;&#1077;&#1090;.&#1088;&#1092;/product/245280/kley-smartbuy-gel-universalnyy-sverhprochnyy-3gr-sbt-sgg-12p1-bl1-12-shou-boks/" TargetMode="External"/><Relationship Id="rId_hyperlink_12375" Type="http://schemas.openxmlformats.org/officeDocument/2006/relationships/hyperlink" Target="http://&#1101;&#1083;&#1077;&#1082;&#1090;&#1088;&#1086;-&#1084;&#1072;&#1088;&#1082;&#1077;&#1090;.&#1088;&#1092;/product/243543/kley-smartbuy-gel-universalnyy-sverhprochnyy-3gr-sbt-sgg-1p1-bl12/" TargetMode="External"/><Relationship Id="rId_hyperlink_12376" Type="http://schemas.openxmlformats.org/officeDocument/2006/relationships/hyperlink" Target="http://&#1101;&#1083;&#1077;&#1082;&#1090;&#1088;&#1086;-&#1084;&#1072;&#1088;&#1082;&#1077;&#1090;.&#1088;&#1092;/product/249207/kley-smartbuy-universalnyy-sverhprochnyy-3gr-sbt-sg-1p2-bl12-144/" TargetMode="External"/><Relationship Id="rId_hyperlink_12377" Type="http://schemas.openxmlformats.org/officeDocument/2006/relationships/hyperlink" Target="http://&#1101;&#1083;&#1077;&#1082;&#1090;&#1088;&#1086;-&#1084;&#1072;&#1088;&#1082;&#1077;&#1090;.&#1088;&#1092;/product/240692/kley-super-5000-bq-028-bl1-30gr/" TargetMode="External"/><Relationship Id="rId_hyperlink_12378" Type="http://schemas.openxmlformats.org/officeDocument/2006/relationships/hyperlink" Target="http://&#1101;&#1083;&#1077;&#1082;&#1090;&#1088;&#1086;-&#1084;&#1072;&#1088;&#1082;&#1077;&#1090;.&#1088;&#1092;/product/153971/kley-moment-kley-karandash-20gr/" TargetMode="External"/><Relationship Id="rId_hyperlink_12379" Type="http://schemas.openxmlformats.org/officeDocument/2006/relationships/hyperlink" Target="http://&#1101;&#1083;&#1077;&#1082;&#1090;&#1088;&#1086;-&#1084;&#1072;&#1088;&#1082;&#1077;&#1090;.&#1088;&#1092;/product/218987/kley-monolit-chernyy-3gr/" TargetMode="External"/><Relationship Id="rId_hyperlink_12380" Type="http://schemas.openxmlformats.org/officeDocument/2006/relationships/hyperlink" Target="http://&#1101;&#1083;&#1077;&#1082;&#1090;&#1088;&#1086;-&#1084;&#1072;&#1088;&#1082;&#1077;&#1090;.&#1088;&#1092;/product/218991/kley-skleykin-3gr/" TargetMode="External"/><Relationship Id="rId_hyperlink_12381" Type="http://schemas.openxmlformats.org/officeDocument/2006/relationships/hyperlink" Target="http://&#1101;&#1083;&#1077;&#1082;&#1090;&#1088;&#1086;-&#1084;&#1072;&#1088;&#1082;&#1077;&#1090;.&#1088;&#1092;/product/234421/obuvnoy-kley-moment-30ml-marafon-bl-1-kozha-rezina-tkan-voylok-plastik-derevo-metall/" TargetMode="External"/><Relationship Id="rId_hyperlink_12382" Type="http://schemas.openxmlformats.org/officeDocument/2006/relationships/hyperlink" Target="http://&#1101;&#1083;&#1077;&#1082;&#1090;&#1088;&#1086;-&#1084;&#1072;&#1088;&#1082;&#1077;&#1090;.&#1088;&#1092;/product/145603/obuvnoy-kley-kontakt-30ml-vodostoykiyblart-kk-144-b30-ob-29935/" TargetMode="External"/><Relationship Id="rId_hyperlink_12383" Type="http://schemas.openxmlformats.org/officeDocument/2006/relationships/hyperlink" Target="http://&#1101;&#1083;&#1077;&#1082;&#1090;&#1088;&#1086;-&#1084;&#1072;&#1088;&#1082;&#1077;&#1090;.&#1088;&#1092;/product/177991/obuvnoy-kley-moment-super-3g-obuvnoy/" TargetMode="External"/><Relationship Id="rId_hyperlink_12384" Type="http://schemas.openxmlformats.org/officeDocument/2006/relationships/hyperlink" Target="http://&#1101;&#1083;&#1077;&#1082;&#1090;&#1088;&#1086;-&#1084;&#1072;&#1088;&#1082;&#1077;&#1090;.&#1088;&#1092;/product/177993/kley-moment-30g-dlya-lodok-i-pvh-izdeliy/" TargetMode="External"/><Relationship Id="rId_hyperlink_12385" Type="http://schemas.openxmlformats.org/officeDocument/2006/relationships/hyperlink" Target="http://&#1101;&#1083;&#1077;&#1082;&#1090;&#1088;&#1086;-&#1084;&#1072;&#1088;&#1082;&#1077;&#1090;.&#1088;&#1092;/product/167286/kley-b-7000-110ml-dlya-tachskrinov-metalla-plastika-stekla-keramiki-dereva-kozhi-reziny-i-dr-vremya-shvatyvaniya-3-6min/" TargetMode="External"/><Relationship Id="rId_hyperlink_12386" Type="http://schemas.openxmlformats.org/officeDocument/2006/relationships/hyperlink" Target="http://&#1101;&#1083;&#1077;&#1082;&#1090;&#1088;&#1086;-&#1084;&#1072;&#1088;&#1082;&#1077;&#1090;.&#1088;&#1092;/product/236612/kley-kafuter-k-704-belyy/" TargetMode="External"/><Relationship Id="rId_hyperlink_12387" Type="http://schemas.openxmlformats.org/officeDocument/2006/relationships/hyperlink" Target="http://&#1101;&#1083;&#1077;&#1082;&#1090;&#1088;&#1086;-&#1084;&#1072;&#1088;&#1082;&#1077;&#1090;.&#1088;&#1092;/product/236613/kley-kafuter-k-704b-chernyy/" TargetMode="External"/><Relationship Id="rId_hyperlink_12388" Type="http://schemas.openxmlformats.org/officeDocument/2006/relationships/hyperlink" Target="http://&#1101;&#1083;&#1077;&#1082;&#1090;&#1088;&#1086;-&#1084;&#1072;&#1088;&#1082;&#1077;&#1090;.&#1088;&#1092;/product/236614/kley-kafuter-k-705/" TargetMode="External"/><Relationship Id="rId_hyperlink_12389" Type="http://schemas.openxmlformats.org/officeDocument/2006/relationships/hyperlink" Target="http://&#1101;&#1083;&#1077;&#1082;&#1090;&#1088;&#1086;-&#1084;&#1072;&#1088;&#1082;&#1077;&#1090;.&#1088;&#1092;/product/232062/kley-bf-2-gost-12172-74-100ml-008kg/" TargetMode="External"/><Relationship Id="rId_hyperlink_12390" Type="http://schemas.openxmlformats.org/officeDocument/2006/relationships/hyperlink" Target="http://&#1101;&#1083;&#1077;&#1082;&#1090;&#1088;&#1086;-&#1084;&#1072;&#1088;&#1082;&#1077;&#1090;.&#1088;&#1092;/product/232063/kley-bf-4-gost-12172-74-100ml-008kg/" TargetMode="External"/><Relationship Id="rId_hyperlink_12391" Type="http://schemas.openxmlformats.org/officeDocument/2006/relationships/hyperlink" Target="http://&#1101;&#1083;&#1077;&#1082;&#1090;&#1088;&#1086;-&#1084;&#1072;&#1088;&#1082;&#1077;&#1090;.&#1088;&#1092;/product/237468/kley-germetik-e-8000-prozrachnyy-elastichnyy-110ml-vremya-shvatyvaniya-3-6min/" TargetMode="External"/><Relationship Id="rId_hyperlink_12392" Type="http://schemas.openxmlformats.org/officeDocument/2006/relationships/hyperlink" Target="http://&#1101;&#1083;&#1077;&#1082;&#1090;&#1088;&#1086;-&#1084;&#1072;&#1088;&#1082;&#1077;&#1090;.&#1088;&#1092;/product/237470/kley-germetik-t-7000-chernyy-elastichnyy-110ml-vremya-shvatyvaniya-3-6min/" TargetMode="External"/><Relationship Id="rId_hyperlink_12393" Type="http://schemas.openxmlformats.org/officeDocument/2006/relationships/hyperlink" Target="http://&#1101;&#1083;&#1077;&#1082;&#1090;&#1088;&#1086;-&#1084;&#1072;&#1088;&#1082;&#1077;&#1090;.&#1088;&#1092;/product/236397/kley-germetik-t-7000-chernyy-elastichnyy-15ml-vremya-shvatyvaniya-3-6min/" TargetMode="External"/><Relationship Id="rId_hyperlink_12394" Type="http://schemas.openxmlformats.org/officeDocument/2006/relationships/hyperlink" Target="http://&#1101;&#1083;&#1077;&#1082;&#1090;&#1088;&#1086;-&#1084;&#1072;&#1088;&#1082;&#1077;&#1090;.&#1088;&#1092;/product/228923/kley-germetik-t-7000-15ml/" TargetMode="External"/><Relationship Id="rId_hyperlink_12395" Type="http://schemas.openxmlformats.org/officeDocument/2006/relationships/hyperlink" Target="http://&#1101;&#1083;&#1077;&#1082;&#1090;&#1088;&#1086;-&#1084;&#1072;&#1088;&#1082;&#1077;&#1090;.&#1088;&#1092;/product/132802/kley-universalnyy-moment-30ml-gel-myagkiy-i-zhestkiy-pvh-orgsteklo-i-dr-plastiki-derevo-rezina-kozha-porolon-farfor-keramika-metall/" TargetMode="External"/><Relationship Id="rId_hyperlink_12396" Type="http://schemas.openxmlformats.org/officeDocument/2006/relationships/hyperlink" Target="http://&#1101;&#1083;&#1077;&#1082;&#1090;&#1088;&#1086;-&#1084;&#1072;&#1088;&#1082;&#1077;&#1090;.&#1088;&#1092;/product/244317/kley-universalnyy-moment-30ml-dlya-kozhi-i-zamsha-vodostoykiy-rossiya/" TargetMode="External"/><Relationship Id="rId_hyperlink_12397" Type="http://schemas.openxmlformats.org/officeDocument/2006/relationships/hyperlink" Target="http://&#1101;&#1083;&#1077;&#1082;&#1090;&#1088;&#1086;-&#1084;&#1072;&#1088;&#1082;&#1077;&#1090;.&#1088;&#1092;/product/151884/kley-universalnyy-moment-30ml-klassik-1-vodostoykiy-zheltyy/" TargetMode="External"/><Relationship Id="rId_hyperlink_12398" Type="http://schemas.openxmlformats.org/officeDocument/2006/relationships/hyperlink" Target="http://&#1101;&#1083;&#1077;&#1082;&#1090;&#1088;&#1086;-&#1084;&#1072;&#1088;&#1082;&#1077;&#1090;.&#1088;&#1092;/product/132805/kley-universalnyy-moment-30ml-kristall-myagkiy-i-zhestkiy-pvh-orgsteklo-i-dr-plastiki-derevo-rezina-kozha-porolon-farfor-keramika-metall/" TargetMode="External"/><Relationship Id="rId_hyperlink_12399" Type="http://schemas.openxmlformats.org/officeDocument/2006/relationships/hyperlink" Target="http://&#1101;&#1083;&#1077;&#1082;&#1090;&#1088;&#1086;-&#1084;&#1072;&#1088;&#1082;&#1077;&#1090;.&#1088;&#1092;/product/132804/kley-universalnyy-moment-88-30ml-osoboprochnyy-rezina-kozha-metall-plastik-derevo-tkan-karton-steklo-beton/" TargetMode="External"/><Relationship Id="rId_hyperlink_12400" Type="http://schemas.openxmlformats.org/officeDocument/2006/relationships/hyperlink" Target="http://&#1101;&#1083;&#1077;&#1082;&#1090;&#1088;&#1086;-&#1084;&#1072;&#1088;&#1082;&#1077;&#1090;.&#1088;&#1092;/product/242042/kley-universalnyy-sila-30ml-prozrachnyy-sgtb-30/" TargetMode="External"/><Relationship Id="rId_hyperlink_12401" Type="http://schemas.openxmlformats.org/officeDocument/2006/relationships/hyperlink" Target="http://&#1101;&#1083;&#1077;&#1082;&#1090;&#1088;&#1086;-&#1084;&#1072;&#1088;&#1082;&#1077;&#1090;.&#1088;&#1092;/product/248143/kley-universalnyy-aerozol-210ml-avs/" TargetMode="External"/><Relationship Id="rId_hyperlink_12402" Type="http://schemas.openxmlformats.org/officeDocument/2006/relationships/hyperlink" Target="http://&#1101;&#1083;&#1077;&#1082;&#1090;&#1088;&#1086;-&#1084;&#1072;&#1088;&#1082;&#1077;&#1090;.&#1088;&#1092;/product/223328/kley-epoksidnyy-14ml-dvuhkomponentnyy-seryy-poxipol-00266/" TargetMode="External"/><Relationship Id="rId_hyperlink_12403" Type="http://schemas.openxmlformats.org/officeDocument/2006/relationships/hyperlink" Target="http://&#1101;&#1083;&#1077;&#1082;&#1090;&#1088;&#1086;-&#1084;&#1072;&#1088;&#1082;&#1077;&#1090;.&#1088;&#1092;/product/161321/kley-epoksidnyy-280g-edp-gdzerzhinsk/" TargetMode="External"/><Relationship Id="rId_hyperlink_12404" Type="http://schemas.openxmlformats.org/officeDocument/2006/relationships/hyperlink" Target="http://&#1101;&#1083;&#1077;&#1082;&#1090;&#1088;&#1086;-&#1084;&#1072;&#1088;&#1082;&#1077;&#1090;.&#1088;&#1092;/product/248076/kley-epoksidnyy-6gr-dvuhkomponentnyy-dlya-metalla-texhofix-xp-ea2102/" TargetMode="External"/><Relationship Id="rId_hyperlink_12405" Type="http://schemas.openxmlformats.org/officeDocument/2006/relationships/hyperlink" Target="http://&#1101;&#1083;&#1077;&#1082;&#1090;&#1088;&#1086;-&#1084;&#1072;&#1088;&#1082;&#1077;&#1090;.&#1088;&#1092;/product/243516/kley-epoksidnyy-dvuhkomponentnyy-50ml-hnbc-5566ab/" TargetMode="External"/><Relationship Id="rId_hyperlink_12406" Type="http://schemas.openxmlformats.org/officeDocument/2006/relationships/hyperlink" Target="http://&#1101;&#1083;&#1077;&#1082;&#1090;&#1088;&#1086;-&#1084;&#1072;&#1088;&#1082;&#1077;&#1090;.&#1088;&#1092;/product/175161/kley-epoksidnyy-termostoykiy-80gr-avs/" TargetMode="External"/><Relationship Id="rId_hyperlink_12407" Type="http://schemas.openxmlformats.org/officeDocument/2006/relationships/hyperlink" Target="http://&#1101;&#1083;&#1077;&#1082;&#1090;&#1088;&#1086;-&#1084;&#1072;&#1088;&#1082;&#1077;&#1090;.&#1088;&#1092;/product/175160/kley-epoksidnyy-usilennyy-80gr-avs/" TargetMode="External"/><Relationship Id="rId_hyperlink_12408" Type="http://schemas.openxmlformats.org/officeDocument/2006/relationships/hyperlink" Target="http://&#1101;&#1083;&#1077;&#1082;&#1090;&#1088;&#1086;-&#1084;&#1072;&#1088;&#1082;&#1077;&#1090;.&#1088;&#1092;/product/175162/kley-epoksidnyy-uskorennyy-80gr-avs-avk130/" TargetMode="External"/><Relationship Id="rId_hyperlink_12409" Type="http://schemas.openxmlformats.org/officeDocument/2006/relationships/hyperlink" Target="http://&#1101;&#1083;&#1077;&#1082;&#1090;&#1088;&#1086;-&#1084;&#1072;&#1088;&#1082;&#1077;&#1090;.&#1088;&#1092;/product/237198/kley-epoksidnyy-chernyy-57g-15-minutnyy-abro-es-507/" TargetMode="External"/><Relationship Id="rId_hyperlink_12410" Type="http://schemas.openxmlformats.org/officeDocument/2006/relationships/hyperlink" Target="http://&#1101;&#1083;&#1077;&#1082;&#1090;&#1088;&#1086;-&#1084;&#1072;&#1088;&#1082;&#1077;&#1090;.&#1088;&#1092;/product/246849/svarka-holodnaya-universalnaya-55gr-ermak/" TargetMode="External"/><Relationship Id="rId_hyperlink_12411" Type="http://schemas.openxmlformats.org/officeDocument/2006/relationships/hyperlink" Target="http://&#1101;&#1083;&#1077;&#1082;&#1090;&#1088;&#1086;-&#1084;&#1072;&#1088;&#1082;&#1077;&#1090;.&#1088;&#1092;/product/239745/svarka-holodnaya-dlya-metalla-16gr14ml-poxipol-00252/" TargetMode="External"/><Relationship Id="rId_hyperlink_12412" Type="http://schemas.openxmlformats.org/officeDocument/2006/relationships/hyperlink" Target="http://&#1101;&#1083;&#1077;&#1082;&#1090;&#1088;&#1086;-&#1084;&#1072;&#1088;&#1082;&#1077;&#1090;.&#1088;&#1092;/product/236714/svarka-holodnaya-dlya-metalla-46g-x-pert-xp-0155/" TargetMode="External"/><Relationship Id="rId_hyperlink_12413" Type="http://schemas.openxmlformats.org/officeDocument/2006/relationships/hyperlink" Target="http://&#1101;&#1083;&#1077;&#1082;&#1090;&#1088;&#1086;-&#1084;&#1072;&#1088;&#1082;&#1077;&#1090;.&#1088;&#1092;/product/122118/svarka-holodnaya-dlya-metalla-avs-dlya-bystrogo-i-nadezhnogo-skleivaniya-remonta-germetizacii-soedineniy-iz-raznorodnyh-metallov-stali-i-ee-splavov-v-tch-nerzhaveyuschih-allyuminiya-latuni-blister-55g/" TargetMode="External"/><Relationship Id="rId_hyperlink_12414" Type="http://schemas.openxmlformats.org/officeDocument/2006/relationships/hyperlink" Target="http://&#1101;&#1083;&#1077;&#1082;&#1090;&#1088;&#1086;-&#1084;&#1072;&#1088;&#1082;&#1077;&#1090;.&#1088;&#1092;/product/226196/svarka-holodnaya-dlya-plastika-55gr-airline-ag-ecw-02/" TargetMode="External"/><Relationship Id="rId_hyperlink_12415" Type="http://schemas.openxmlformats.org/officeDocument/2006/relationships/hyperlink" Target="http://&#1101;&#1083;&#1077;&#1082;&#1090;&#1088;&#1086;-&#1084;&#1072;&#1088;&#1082;&#1077;&#1090;.&#1088;&#1092;/product/122119/svarka-holodnaya-dlya-radiatora-i-benzobaka-avs-dlya-bystrogo-i-nadezhnogo-remonta-germetizacii-radiatorov-i-benzobakov-blister-55g/" TargetMode="External"/><Relationship Id="rId_hyperlink_12416" Type="http://schemas.openxmlformats.org/officeDocument/2006/relationships/hyperlink" Target="http://&#1101;&#1083;&#1077;&#1082;&#1090;&#1088;&#1086;-&#1084;&#1072;&#1088;&#1082;&#1077;&#1090;.&#1088;&#1092;/product/241948/svarka-holodnaya-dlya-radiatora-i-benzobaka-avs-dlya-bystrogo-i-nadezhnogo-remonta-germetizacii-radiatorov-i-benzobakov-blister-55g/" TargetMode="External"/><Relationship Id="rId_hyperlink_12417" Type="http://schemas.openxmlformats.org/officeDocument/2006/relationships/hyperlink" Target="http://&#1101;&#1083;&#1077;&#1082;&#1090;&#1088;&#1086;-&#1084;&#1072;&#1088;&#1082;&#1077;&#1090;.&#1088;&#1092;/product/122117/svarka-holodnaya-termostoykaya-avs-dlya-nadezhnogo-skleivaniya-remonta-germetizacii-soedineniy-rabotayuschih-pri-temperaturah-ot-60-do-250-blister-55g/" TargetMode="External"/><Relationship Id="rId_hyperlink_12418" Type="http://schemas.openxmlformats.org/officeDocument/2006/relationships/hyperlink" Target="http://&#1101;&#1083;&#1077;&#1082;&#1090;&#1088;&#1086;-&#1084;&#1072;&#1088;&#1082;&#1077;&#1090;.&#1088;&#1092;/product/122120/svarka-holodnaya-universalnaya-avs-dlya-bystrogo-i-nadezhnogo-skleivaniya-remonta-detaley-i-uzlov-germetizacii-soedineniy-i-emkostey-v-razlichnyh-kombinaciyah-blister-55g/" TargetMode="External"/><Relationship Id="rId_hyperlink_12419" Type="http://schemas.openxmlformats.org/officeDocument/2006/relationships/hyperlink" Target="http://&#1101;&#1083;&#1077;&#1082;&#1090;&#1088;&#1086;-&#1084;&#1072;&#1088;&#1082;&#1077;&#1090;.&#1088;&#1092;/product/243732/svarka-holodnaya-universalnaya-pro-series-55g/" TargetMode="External"/><Relationship Id="rId_hyperlink_12420" Type="http://schemas.openxmlformats.org/officeDocument/2006/relationships/hyperlink" Target="http://&#1101;&#1083;&#1077;&#1082;&#1090;&#1088;&#1086;-&#1084;&#1072;&#1088;&#1082;&#1077;&#1090;.&#1088;&#1092;/product/236232/marker-permanentnyy-krasnyy-pulevidnyy-nakonechnik-liniya-3mm-525-504/" TargetMode="External"/><Relationship Id="rId_hyperlink_12421" Type="http://schemas.openxmlformats.org/officeDocument/2006/relationships/hyperlink" Target="http://&#1101;&#1083;&#1077;&#1082;&#1090;&#1088;&#1086;-&#1084;&#1072;&#1088;&#1082;&#1077;&#1090;.&#1088;&#1092;/product/236301/marker-permanentnyy-razmetochnyy-park-006900/" TargetMode="External"/><Relationship Id="rId_hyperlink_12422" Type="http://schemas.openxmlformats.org/officeDocument/2006/relationships/hyperlink" Target="http://&#1101;&#1083;&#1077;&#1082;&#1090;&#1088;&#1086;-&#1084;&#1072;&#1088;&#1082;&#1077;&#1090;.&#1088;&#1092;/product/248864/marker-permanentnyy-siniy-zapravlyaemyy-a-113-lit/" TargetMode="External"/><Relationship Id="rId_hyperlink_12423" Type="http://schemas.openxmlformats.org/officeDocument/2006/relationships/hyperlink" Target="http://&#1101;&#1083;&#1077;&#1082;&#1090;&#1088;&#1086;-&#1084;&#1072;&#1088;&#1082;&#1077;&#1090;.&#1088;&#1092;/product/144572/marker-permanentnyy-chernyy-mk-425-7mm/" TargetMode="External"/><Relationship Id="rId_hyperlink_12424" Type="http://schemas.openxmlformats.org/officeDocument/2006/relationships/hyperlink" Target="http://&#1101;&#1083;&#1077;&#1082;&#1090;&#1088;&#1086;-&#1084;&#1072;&#1088;&#1082;&#1077;&#1090;.&#1088;&#1092;/product/251961/marker-po-metallu-x-pert-maslyanyy-zolotoy-xp-110/" TargetMode="External"/><Relationship Id="rId_hyperlink_12425" Type="http://schemas.openxmlformats.org/officeDocument/2006/relationships/hyperlink" Target="http://&#1101;&#1083;&#1077;&#1082;&#1090;&#1088;&#1086;-&#1084;&#1072;&#1088;&#1082;&#1077;&#1090;.&#1088;&#1092;/product/251960/marker-po-metallu-x-pert-maslyanyy-siniy-xp-110/" TargetMode="External"/><Relationship Id="rId_hyperlink_12426" Type="http://schemas.openxmlformats.org/officeDocument/2006/relationships/hyperlink" Target="http://&#1101;&#1083;&#1077;&#1082;&#1090;&#1088;&#1086;-&#1084;&#1072;&#1088;&#1082;&#1077;&#1090;.&#1088;&#1092;/product/250703/marker-promyshl-nitro-kraska-attache-belyy-2mm-alyum-korpus-633900/" TargetMode="External"/><Relationship Id="rId_hyperlink_12427" Type="http://schemas.openxmlformats.org/officeDocument/2006/relationships/hyperlink" Target="http://&#1101;&#1083;&#1077;&#1082;&#1090;&#1088;&#1086;-&#1084;&#1072;&#1088;&#1082;&#1077;&#1090;.&#1088;&#1092;/product/237666/marker-stroitelnyy-permanentnyy-krasnyy-fit-04333/" TargetMode="External"/><Relationship Id="rId_hyperlink_12428" Type="http://schemas.openxmlformats.org/officeDocument/2006/relationships/hyperlink" Target="http://&#1101;&#1083;&#1077;&#1082;&#1090;&#1088;&#1086;-&#1084;&#1072;&#1088;&#1082;&#1077;&#1090;.&#1088;&#1092;/product/237671/marker-stroitelnyy-permanentnyy-krasnyy-fit-04348/" TargetMode="External"/><Relationship Id="rId_hyperlink_12429" Type="http://schemas.openxmlformats.org/officeDocument/2006/relationships/hyperlink" Target="http://&#1101;&#1083;&#1077;&#1082;&#1090;&#1088;&#1086;-&#1084;&#1072;&#1088;&#1082;&#1077;&#1090;.&#1088;&#1092;/product/237674/marker-stroitelnyy-permanentnyy-krasnyy-kurs-04383/" TargetMode="External"/><Relationship Id="rId_hyperlink_12430" Type="http://schemas.openxmlformats.org/officeDocument/2006/relationships/hyperlink" Target="http://&#1101;&#1083;&#1077;&#1082;&#1090;&#1088;&#1086;-&#1084;&#1072;&#1088;&#1082;&#1077;&#1090;.&#1088;&#1092;/product/237667/marker-stroitelnyy-permanentnyy-siniy-fit-04334/" TargetMode="External"/><Relationship Id="rId_hyperlink_12431" Type="http://schemas.openxmlformats.org/officeDocument/2006/relationships/hyperlink" Target="http://&#1101;&#1083;&#1077;&#1082;&#1090;&#1088;&#1086;-&#1084;&#1072;&#1088;&#1082;&#1077;&#1090;.&#1088;&#1092;/product/237670/marker-stroitelnyy-permanentnyy-siniy-fit-04347/" TargetMode="External"/><Relationship Id="rId_hyperlink_12432" Type="http://schemas.openxmlformats.org/officeDocument/2006/relationships/hyperlink" Target="http://&#1101;&#1083;&#1077;&#1082;&#1090;&#1088;&#1086;-&#1084;&#1072;&#1088;&#1082;&#1077;&#1090;.&#1088;&#1092;/product/237673/marker-stroitelnyy-permanentnyy-siniy-kurs-04382/" TargetMode="External"/><Relationship Id="rId_hyperlink_12433" Type="http://schemas.openxmlformats.org/officeDocument/2006/relationships/hyperlink" Target="http://&#1101;&#1083;&#1077;&#1082;&#1090;&#1088;&#1086;-&#1084;&#1072;&#1088;&#1082;&#1077;&#1090;.&#1088;&#1092;/product/237669/marker-stroitelnyy-permanentnyy-chernyy-fit-04346/" TargetMode="External"/><Relationship Id="rId_hyperlink_12434" Type="http://schemas.openxmlformats.org/officeDocument/2006/relationships/hyperlink" Target="http://&#1101;&#1083;&#1077;&#1082;&#1090;&#1088;&#1086;-&#1084;&#1072;&#1088;&#1082;&#1077;&#1090;.&#1088;&#1092;/product/237672/marker-stroitelnyy-permanentnyy-chernyy-kurs-04381/" TargetMode="External"/><Relationship Id="rId_hyperlink_12435" Type="http://schemas.openxmlformats.org/officeDocument/2006/relationships/hyperlink" Target="http://&#1101;&#1083;&#1077;&#1082;&#1090;&#1088;&#1086;-&#1084;&#1072;&#1088;&#1082;&#1077;&#1090;.&#1088;&#1092;/product/236271/marker-kraska-stroit-po-met-cv-krasnyy-pered-ispolz-vstryahnut-i-prodavit-pero-46250/" TargetMode="External"/><Relationship Id="rId_hyperlink_12436" Type="http://schemas.openxmlformats.org/officeDocument/2006/relationships/hyperlink" Target="http://&#1101;&#1083;&#1077;&#1082;&#1090;&#1088;&#1086;-&#1084;&#1072;&#1088;&#1082;&#1077;&#1090;.&#1088;&#1092;/product/135477/marker-kraska-stroit-po-met-cv-serebro-pered-ispolz-vstryahnut-i-prodavit-pero-48249/" TargetMode="External"/><Relationship Id="rId_hyperlink_12437" Type="http://schemas.openxmlformats.org/officeDocument/2006/relationships/hyperlink" Target="http://&#1101;&#1083;&#1077;&#1082;&#1090;&#1088;&#1086;-&#1084;&#1072;&#1088;&#1082;&#1077;&#1090;.&#1088;&#1092;/product/236272/marker-kraska-stroit-po-met-cv-siniy-pered-ispolz-vstryahnut-i-prodavit-pero-48248/" TargetMode="External"/><Relationship Id="rId_hyperlink_12438" Type="http://schemas.openxmlformats.org/officeDocument/2006/relationships/hyperlink" Target="http://&#1101;&#1083;&#1077;&#1082;&#1090;&#1088;&#1086;-&#1084;&#1072;&#1088;&#1082;&#1077;&#1090;.&#1088;&#1092;/product/220711/marker-kraska-stroit-po-met-cv-chernyy-pered-ispolz-vstryahnut-i-prodavit-pero/" TargetMode="External"/><Relationship Id="rId_hyperlink_12439" Type="http://schemas.openxmlformats.org/officeDocument/2006/relationships/hyperlink" Target="http://&#1101;&#1083;&#1077;&#1082;&#1090;&#1088;&#1086;-&#1084;&#1072;&#1088;&#1082;&#1077;&#1090;.&#1088;&#1092;/product/238770/markery-233830-luxor-marker-permanentnyy-permament-marker-100-chernyy-pulevidnyy-1-2mm3411-112/" TargetMode="External"/><Relationship Id="rId_hyperlink_12440" Type="http://schemas.openxmlformats.org/officeDocument/2006/relationships/hyperlink" Target="http://&#1101;&#1083;&#1077;&#1082;&#1090;&#1088;&#1086;-&#1084;&#1072;&#1088;&#1082;&#1077;&#1090;.&#1088;&#1092;/product/153541/vazelin-20gr/" TargetMode="External"/><Relationship Id="rId_hyperlink_12441" Type="http://schemas.openxmlformats.org/officeDocument/2006/relationships/hyperlink" Target="http://&#1101;&#1083;&#1077;&#1082;&#1090;&#1088;&#1086;-&#1084;&#1072;&#1088;&#1082;&#1077;&#1090;.&#1088;&#1092;/product/144605/maslo-bytovoe-smazochnoe-50ml-60631/" TargetMode="External"/><Relationship Id="rId_hyperlink_12442" Type="http://schemas.openxmlformats.org/officeDocument/2006/relationships/hyperlink" Target="http://&#1101;&#1083;&#1077;&#1082;&#1090;&#1088;&#1086;-&#1084;&#1072;&#1088;&#1082;&#1077;&#1090;.&#1088;&#1092;/product/178015/maslo-bytovoe-universalnoe-20ml-runis-41281/" TargetMode="External"/><Relationship Id="rId_hyperlink_12443" Type="http://schemas.openxmlformats.org/officeDocument/2006/relationships/hyperlink" Target="http://&#1101;&#1083;&#1077;&#1082;&#1090;&#1088;&#1086;-&#1084;&#1072;&#1088;&#1082;&#1077;&#1090;.&#1088;&#1092;/product/245078/maslo-bytovoe-smazochnoe-100ml-runis-krugloe/" TargetMode="External"/><Relationship Id="rId_hyperlink_12444" Type="http://schemas.openxmlformats.org/officeDocument/2006/relationships/hyperlink" Target="http://&#1101;&#1083;&#1077;&#1082;&#1090;&#1088;&#1086;-&#1084;&#1072;&#1088;&#1082;&#1077;&#1090;.&#1088;&#1092;/product/129875/maslo-pribornoe-10ml/" TargetMode="External"/><Relationship Id="rId_hyperlink_12445" Type="http://schemas.openxmlformats.org/officeDocument/2006/relationships/hyperlink" Target="http://&#1101;&#1083;&#1077;&#1082;&#1090;&#1088;&#1086;-&#1084;&#1072;&#1088;&#1082;&#1077;&#1090;.&#1088;&#1092;/product/232414/maslo-pribornoebytovoe-10ml-connector/" TargetMode="External"/><Relationship Id="rId_hyperlink_12446" Type="http://schemas.openxmlformats.org/officeDocument/2006/relationships/hyperlink" Target="http://&#1101;&#1083;&#1077;&#1082;&#1090;&#1088;&#1086;-&#1084;&#1072;&#1088;&#1082;&#1077;&#1090;.&#1088;&#1092;/product/248163/maslo-ruzheynoe-schelochnoe-210ml-aerozol-avk-868-avs/" TargetMode="External"/><Relationship Id="rId_hyperlink_12447" Type="http://schemas.openxmlformats.org/officeDocument/2006/relationships/hyperlink" Target="http://&#1101;&#1083;&#1077;&#1082;&#1090;&#1088;&#1086;-&#1084;&#1072;&#1088;&#1082;&#1077;&#1090;.&#1088;&#1092;/product/232415/maslo-silikonovoe-pms-100-10ml-connector/" TargetMode="External"/><Relationship Id="rId_hyperlink_12448" Type="http://schemas.openxmlformats.org/officeDocument/2006/relationships/hyperlink" Target="http://&#1101;&#1083;&#1077;&#1082;&#1090;&#1088;&#1086;-&#1084;&#1072;&#1088;&#1082;&#1077;&#1090;.&#1088;&#1092;/product/232416/maslo-silikonovoe-pms-200-10ml-connector/" TargetMode="External"/><Relationship Id="rId_hyperlink_12449" Type="http://schemas.openxmlformats.org/officeDocument/2006/relationships/hyperlink" Target="http://&#1101;&#1083;&#1077;&#1082;&#1090;&#1088;&#1086;-&#1084;&#1072;&#1088;&#1082;&#1077;&#1090;.&#1088;&#1092;/product/237379/maslo-silikonovoe-pms-5-10ml-connector/" TargetMode="External"/><Relationship Id="rId_hyperlink_12450" Type="http://schemas.openxmlformats.org/officeDocument/2006/relationships/hyperlink" Target="http://&#1101;&#1083;&#1077;&#1082;&#1090;&#1088;&#1086;-&#1084;&#1072;&#1088;&#1082;&#1077;&#1090;.&#1088;&#1092;/product/123366/smazka-grafitnaya-160g/" TargetMode="External"/><Relationship Id="rId_hyperlink_12451" Type="http://schemas.openxmlformats.org/officeDocument/2006/relationships/hyperlink" Target="http://&#1101;&#1083;&#1077;&#1082;&#1090;&#1088;&#1086;-&#1084;&#1072;&#1088;&#1082;&#1077;&#1090;.&#1088;&#1092;/product/239532/smazka-grafitovaya-20gr/" TargetMode="External"/><Relationship Id="rId_hyperlink_12452" Type="http://schemas.openxmlformats.org/officeDocument/2006/relationships/hyperlink" Target="http://&#1101;&#1083;&#1077;&#1082;&#1090;&#1088;&#1086;-&#1084;&#1072;&#1088;&#1082;&#1077;&#1090;.&#1088;&#1092;/product/241330/smazka-grafitovaya-520ml-aerozol-grafitnaya-3ton/" TargetMode="External"/><Relationship Id="rId_hyperlink_12453" Type="http://schemas.openxmlformats.org/officeDocument/2006/relationships/hyperlink" Target="http://&#1101;&#1083;&#1077;&#1082;&#1090;&#1088;&#1086;-&#1084;&#1072;&#1088;&#1082;&#1077;&#1090;.&#1088;&#1092;/product/241332/smazka-litievaya-520ml-aerozol-belaya-s-trubochkoy-3ton/" TargetMode="External"/><Relationship Id="rId_hyperlink_12454" Type="http://schemas.openxmlformats.org/officeDocument/2006/relationships/hyperlink" Target="http://&#1101;&#1083;&#1077;&#1082;&#1090;&#1088;&#1086;-&#1084;&#1072;&#1088;&#1082;&#1077;&#1090;.&#1088;&#1092;/product/241333/smazka-mednaya-520ml-aerozol-vysokotemperaturnaya-tc-569/" TargetMode="External"/><Relationship Id="rId_hyperlink_12455" Type="http://schemas.openxmlformats.org/officeDocument/2006/relationships/hyperlink" Target="http://&#1101;&#1083;&#1077;&#1082;&#1090;&#1088;&#1086;-&#1084;&#1072;&#1088;&#1082;&#1077;&#1090;.&#1088;&#1092;/product/241334/smazka-molibdenovaya-520ml-aerozol/" TargetMode="External"/><Relationship Id="rId_hyperlink_12456" Type="http://schemas.openxmlformats.org/officeDocument/2006/relationships/hyperlink" Target="http://&#1101;&#1083;&#1077;&#1082;&#1090;&#1088;&#1086;-&#1084;&#1072;&#1088;&#1082;&#1077;&#1090;.&#1088;&#1092;/product/243185/smazka-pronikayuschaya-335ml-aerozol-termoklyuch-zamorazhivayuschaya/" TargetMode="External"/><Relationship Id="rId_hyperlink_12457" Type="http://schemas.openxmlformats.org/officeDocument/2006/relationships/hyperlink" Target="http://&#1101;&#1083;&#1077;&#1082;&#1090;&#1088;&#1086;-&#1084;&#1072;&#1088;&#1082;&#1077;&#1090;.&#1088;&#1092;/product/247685/smazka-pronikayuschaya-520ml-aerozol-dg-40-analog-wd-40-universalnaya/" TargetMode="External"/><Relationship Id="rId_hyperlink_12458" Type="http://schemas.openxmlformats.org/officeDocument/2006/relationships/hyperlink" Target="http://&#1101;&#1083;&#1077;&#1082;&#1090;&#1088;&#1086;-&#1084;&#1072;&#1088;&#1082;&#1077;&#1090;.&#1088;&#1092;/product/247686/smazka-pronikayuschaya-520ml-aerozol-mnogofunkcionalnaya-avs/" TargetMode="External"/><Relationship Id="rId_hyperlink_12459" Type="http://schemas.openxmlformats.org/officeDocument/2006/relationships/hyperlink" Target="http://&#1101;&#1083;&#1077;&#1082;&#1090;&#1088;&#1086;-&#1084;&#1072;&#1088;&#1082;&#1077;&#1090;.&#1088;&#1092;/product/137907/smazka-silikonovaya-140ml-aerozol-astrohim-ac-4611/" TargetMode="External"/><Relationship Id="rId_hyperlink_12460" Type="http://schemas.openxmlformats.org/officeDocument/2006/relationships/hyperlink" Target="http://&#1101;&#1083;&#1077;&#1082;&#1090;&#1088;&#1086;-&#1084;&#1072;&#1088;&#1082;&#1077;&#1090;.&#1088;&#1092;/product/232457/smazka-silikonovaya-335ml-aerozol-astrohim-ac-461/" TargetMode="External"/><Relationship Id="rId_hyperlink_12461" Type="http://schemas.openxmlformats.org/officeDocument/2006/relationships/hyperlink" Target="http://&#1101;&#1083;&#1077;&#1082;&#1090;&#1088;&#1086;-&#1084;&#1072;&#1088;&#1082;&#1077;&#1090;.&#1088;&#1092;/product/240789/smazka-silikonovaya-400ml-aerozol-trubochka-100-mm/" TargetMode="External"/><Relationship Id="rId_hyperlink_12462" Type="http://schemas.openxmlformats.org/officeDocument/2006/relationships/hyperlink" Target="http://&#1101;&#1083;&#1077;&#1082;&#1090;&#1088;&#1086;-&#1084;&#1072;&#1088;&#1082;&#1077;&#1090;.&#1088;&#1092;/product/220779/smazka-silikonovaya-50ml-s-rolikovym-applikatorom-avs-avk102-a78061s/" TargetMode="External"/><Relationship Id="rId_hyperlink_12463" Type="http://schemas.openxmlformats.org/officeDocument/2006/relationships/hyperlink" Target="http://&#1101;&#1083;&#1077;&#1082;&#1090;&#1088;&#1086;-&#1084;&#1072;&#1088;&#1082;&#1077;&#1090;.&#1088;&#1092;/product/232458/smazka-silikonovaya-650ml-aerozol-astrohim-ac-4616/" TargetMode="External"/><Relationship Id="rId_hyperlink_12464" Type="http://schemas.openxmlformats.org/officeDocument/2006/relationships/hyperlink" Target="http://&#1101;&#1083;&#1077;&#1082;&#1090;&#1088;&#1086;-&#1084;&#1072;&#1088;&#1082;&#1077;&#1090;.&#1088;&#1092;/product/243736/smazka-silikonovaya-avs-aerozol-210ml-universalnaya-avk-195/" TargetMode="External"/><Relationship Id="rId_hyperlink_12465" Type="http://schemas.openxmlformats.org/officeDocument/2006/relationships/hyperlink" Target="http://&#1101;&#1083;&#1077;&#1082;&#1090;&#1088;&#1086;-&#1084;&#1072;&#1088;&#1082;&#1077;&#1090;.&#1088;&#1092;/product/233593/smazka-silikonovaya-avtomaster-225ml/" TargetMode="External"/><Relationship Id="rId_hyperlink_12466" Type="http://schemas.openxmlformats.org/officeDocument/2006/relationships/hyperlink" Target="http://&#1101;&#1083;&#1077;&#1082;&#1090;&#1088;&#1086;-&#1084;&#1072;&#1088;&#1082;&#1077;&#1090;.&#1088;&#1092;/product/224013/smazka-silikonovaya-banochka-20gr-sw-92sa/" TargetMode="External"/><Relationship Id="rId_hyperlink_12467" Type="http://schemas.openxmlformats.org/officeDocument/2006/relationships/hyperlink" Target="http://&#1101;&#1083;&#1077;&#1082;&#1090;&#1088;&#1086;-&#1084;&#1072;&#1088;&#1082;&#1077;&#1090;.&#1088;&#1092;/product/173024/smazka-silikonovaya-si-350-termostoykaya-2g/" TargetMode="External"/><Relationship Id="rId_hyperlink_12468" Type="http://schemas.openxmlformats.org/officeDocument/2006/relationships/hyperlink" Target="http://&#1101;&#1083;&#1077;&#1082;&#1090;&#1088;&#1086;-&#1084;&#1072;&#1088;&#1082;&#1077;&#1090;.&#1088;&#1092;/product/122330/smazka-ciatim-201-20gr-universalnaya-antifrikcionnaya-mnogocelevaya-09-3957/" TargetMode="External"/><Relationship Id="rId_hyperlink_12469" Type="http://schemas.openxmlformats.org/officeDocument/2006/relationships/hyperlink" Target="http://&#1101;&#1083;&#1077;&#1082;&#1090;&#1088;&#1086;-&#1084;&#1072;&#1088;&#1082;&#1077;&#1090;.&#1088;&#1092;/product/141083/sredstvo-rw-40-analog-wd-40-100ml-pronikayuschaya-smazka/" TargetMode="External"/><Relationship Id="rId_hyperlink_12470" Type="http://schemas.openxmlformats.org/officeDocument/2006/relationships/hyperlink" Target="http://&#1101;&#1083;&#1077;&#1082;&#1090;&#1088;&#1086;-&#1084;&#1072;&#1088;&#1082;&#1077;&#1090;.&#1088;&#1092;/product/125017/sredstvo-rw-40-analog-wd-40-300ml-pronikayuschaya-smazka/" TargetMode="External"/><Relationship Id="rId_hyperlink_12471" Type="http://schemas.openxmlformats.org/officeDocument/2006/relationships/hyperlink" Target="http://&#1101;&#1083;&#1077;&#1082;&#1090;&#1088;&#1086;-&#1084;&#1072;&#1088;&#1082;&#1077;&#1090;.&#1088;&#1092;/product/175225/sredstvo-rw-40-analog-wd-40-400ml-pronikayuschaya-smazka/" TargetMode="External"/><Relationship Id="rId_hyperlink_12472" Type="http://schemas.openxmlformats.org/officeDocument/2006/relationships/hyperlink" Target="http://&#1101;&#1083;&#1077;&#1082;&#1090;&#1088;&#1086;-&#1084;&#1072;&#1088;&#1082;&#1077;&#1090;.&#1088;&#1092;/product/250868/pena-montazhnaya-ppistolet-vsesezon-10s-620-ml-hauser-pro-11082/" TargetMode="External"/><Relationship Id="rId_hyperlink_12473" Type="http://schemas.openxmlformats.org/officeDocument/2006/relationships/hyperlink" Target="http://&#1101;&#1083;&#1077;&#1082;&#1090;&#1088;&#1086;-&#1084;&#1072;&#1088;&#1082;&#1077;&#1090;.&#1088;&#1092;/product/250817/pena-montazhnaya-bytovaya-vsesez-750ml-10c30s-850g-tytan-professional-std-base-15874/" TargetMode="External"/><Relationship Id="rId_hyperlink_12474" Type="http://schemas.openxmlformats.org/officeDocument/2006/relationships/hyperlink" Target="http://&#1101;&#1083;&#1077;&#1082;&#1090;&#1088;&#1086;-&#1084;&#1072;&#1088;&#1082;&#1077;&#1090;.&#1088;&#1092;/product/250873/pena-montazhnaya-bytovaya-vsesezonnaya-500ml-tytan-professional-santehbro14563/" TargetMode="External"/><Relationship Id="rId_hyperlink_12475" Type="http://schemas.openxmlformats.org/officeDocument/2006/relationships/hyperlink" Target="http://&#1101;&#1083;&#1077;&#1082;&#1090;&#1088;&#1086;-&#1084;&#1072;&#1088;&#1082;&#1077;&#1090;.&#1088;&#1092;/product/251964/pena-pontazhnaya-tehnofix-65-professionalnaya-2v1-vsesezonnaya-750ml/" TargetMode="External"/><Relationship Id="rId_hyperlink_12476" Type="http://schemas.openxmlformats.org/officeDocument/2006/relationships/hyperlink" Target="http://&#1101;&#1083;&#1077;&#1082;&#1090;&#1088;&#1086;-&#1084;&#1072;&#1088;&#1082;&#1077;&#1090;.&#1088;&#1092;/product/128063/malyarnaya-lenta-krepp-skotch-2530-kroll-art015-500156/" TargetMode="External"/><Relationship Id="rId_hyperlink_12477" Type="http://schemas.openxmlformats.org/officeDocument/2006/relationships/hyperlink" Target="http://&#1101;&#1083;&#1077;&#1082;&#1090;&#1088;&#1086;-&#1084;&#1072;&#1088;&#1082;&#1077;&#1090;.&#1088;&#1092;/product/128064/malyarnaya-lenta-krepp-skotch-3030-kroll-art015-500157/" TargetMode="External"/><Relationship Id="rId_hyperlink_12478" Type="http://schemas.openxmlformats.org/officeDocument/2006/relationships/hyperlink" Target="http://&#1101;&#1083;&#1077;&#1082;&#1090;&#1088;&#1086;-&#1084;&#1072;&#1088;&#1082;&#1077;&#1090;.&#1088;&#1092;/product/128065/malyarnaya-lenta-krepp-skotch-3830-kroll-art015-500158/" TargetMode="External"/><Relationship Id="rId_hyperlink_12479" Type="http://schemas.openxmlformats.org/officeDocument/2006/relationships/hyperlink" Target="http://&#1101;&#1083;&#1077;&#1082;&#1090;&#1088;&#1086;-&#1084;&#1072;&#1088;&#1082;&#1077;&#1090;.&#1088;&#1092;/product/128073/malyarnaya-lenta-krepp-skotch-4827-kroll-art015-500153/" TargetMode="External"/><Relationship Id="rId_hyperlink_12480" Type="http://schemas.openxmlformats.org/officeDocument/2006/relationships/hyperlink" Target="http://&#1101;&#1083;&#1077;&#1082;&#1090;&#1088;&#1086;-&#1084;&#1072;&#1088;&#1082;&#1077;&#1090;.&#1088;&#1092;/product/239743/skotch-malyarnyy-19sm-8m/" TargetMode="External"/><Relationship Id="rId_hyperlink_12481" Type="http://schemas.openxmlformats.org/officeDocument/2006/relationships/hyperlink" Target="http://&#1101;&#1083;&#1077;&#1082;&#1090;&#1088;&#1086;-&#1084;&#1072;&#1088;&#1082;&#1077;&#1090;.&#1088;&#1092;/product/239278/skotch-malyarnyy-2sm-8m/" TargetMode="External"/><Relationship Id="rId_hyperlink_12482" Type="http://schemas.openxmlformats.org/officeDocument/2006/relationships/hyperlink" Target="http://&#1101;&#1083;&#1077;&#1082;&#1090;&#1088;&#1086;-&#1084;&#1072;&#1088;&#1082;&#1077;&#1090;.&#1088;&#1092;/product/243735/skotch-malyarnyy-4820/" TargetMode="External"/><Relationship Id="rId_hyperlink_12483" Type="http://schemas.openxmlformats.org/officeDocument/2006/relationships/hyperlink" Target="http://&#1101;&#1083;&#1077;&#1082;&#1090;&#1088;&#1086;-&#1084;&#1072;&#1088;&#1082;&#1077;&#1090;.&#1088;&#1092;/product/242860/skotch-malyarnyy-x-pert-20mm-40m/" TargetMode="External"/><Relationship Id="rId_hyperlink_12484" Type="http://schemas.openxmlformats.org/officeDocument/2006/relationships/hyperlink" Target="http://&#1101;&#1083;&#1077;&#1082;&#1090;&#1088;&#1086;-&#1084;&#1072;&#1088;&#1082;&#1077;&#1090;.&#1088;&#1092;/product/241575/nano-skotch-dvustoronniy-mnogorazovaya-kleykaya-lenta-1x30mm-1m-sbe-dst-30-01-t/" TargetMode="External"/><Relationship Id="rId_hyperlink_12485" Type="http://schemas.openxmlformats.org/officeDocument/2006/relationships/hyperlink" Target="http://&#1101;&#1083;&#1077;&#1082;&#1090;&#1088;&#1086;-&#1084;&#1072;&#1088;&#1082;&#1077;&#1090;.&#1088;&#1092;/product/251601/nano-skotch-dvustoronniy-mnogorazovaya-kleykaya-lenta-1x30mm-3m-sbe-dst-30-03-t/" TargetMode="External"/><Relationship Id="rId_hyperlink_12486" Type="http://schemas.openxmlformats.org/officeDocument/2006/relationships/hyperlink" Target="http://&#1101;&#1083;&#1077;&#1082;&#1090;&#1088;&#1086;-&#1084;&#1072;&#1088;&#1082;&#1077;&#1090;.&#1088;&#1092;/product/251602/nano-skotch-dvustoronniy-mnogorazovaya-kleykaya-lenta-1x30mm-5m-sbe-dst-30-05-t/" TargetMode="External"/><Relationship Id="rId_hyperlink_12487" Type="http://schemas.openxmlformats.org/officeDocument/2006/relationships/hyperlink" Target="http://&#1101;&#1083;&#1077;&#1082;&#1090;&#1088;&#1086;-&#1084;&#1072;&#1088;&#1082;&#1077;&#1090;.&#1088;&#1092;/product/234288/skotch-dvustoronniy-3m-5mm-h-5m-seryy-krasnaya-podlozhka/" TargetMode="External"/><Relationship Id="rId_hyperlink_12488" Type="http://schemas.openxmlformats.org/officeDocument/2006/relationships/hyperlink" Target="http://&#1101;&#1083;&#1077;&#1082;&#1090;&#1088;&#1086;-&#1084;&#1072;&#1088;&#1082;&#1077;&#1090;.&#1088;&#1092;/product/237209/skotch-dvustoronniy-3m-9mm-h-5m-seryy-krasnaya-podlozhka/" TargetMode="External"/><Relationship Id="rId_hyperlink_12489" Type="http://schemas.openxmlformats.org/officeDocument/2006/relationships/hyperlink" Target="http://&#1101;&#1083;&#1077;&#1082;&#1090;&#1088;&#1086;-&#1084;&#1072;&#1088;&#1082;&#1077;&#1090;.&#1088;&#1092;/product/246555/skotch-dvustoronniy-3m-krasnyy-10mm-h-5m/" TargetMode="External"/><Relationship Id="rId_hyperlink_12490" Type="http://schemas.openxmlformats.org/officeDocument/2006/relationships/hyperlink" Target="http://&#1101;&#1083;&#1077;&#1082;&#1090;&#1088;&#1086;-&#1084;&#1072;&#1088;&#1082;&#1077;&#1090;.&#1088;&#1092;/product/246556/skotch-dvustoronniy-3m-krasnyy-12mm-h-5m/" TargetMode="External"/><Relationship Id="rId_hyperlink_12491" Type="http://schemas.openxmlformats.org/officeDocument/2006/relationships/hyperlink" Target="http://&#1101;&#1083;&#1077;&#1082;&#1090;&#1088;&#1086;-&#1084;&#1072;&#1088;&#1082;&#1077;&#1090;.&#1088;&#1092;/product/246557/skotch-dvustoronniy-3m-krasnyy-15mm-h-5m/" TargetMode="External"/><Relationship Id="rId_hyperlink_12492" Type="http://schemas.openxmlformats.org/officeDocument/2006/relationships/hyperlink" Target="http://&#1101;&#1083;&#1077;&#1082;&#1090;&#1088;&#1086;-&#1084;&#1072;&#1088;&#1082;&#1077;&#1090;.&#1088;&#1092;/product/246558/skotch-dvustoronniy-3m-krasnyy-20mm-h-5m/" TargetMode="External"/><Relationship Id="rId_hyperlink_12493" Type="http://schemas.openxmlformats.org/officeDocument/2006/relationships/hyperlink" Target="http://&#1101;&#1083;&#1077;&#1082;&#1090;&#1088;&#1086;-&#1084;&#1072;&#1088;&#1082;&#1077;&#1090;.&#1088;&#1092;/product/242890/skotch-dvustoronniy-3m-krasnyy-6mm-h-5m/" TargetMode="External"/><Relationship Id="rId_hyperlink_12494" Type="http://schemas.openxmlformats.org/officeDocument/2006/relationships/hyperlink" Target="http://&#1101;&#1083;&#1077;&#1082;&#1090;&#1088;&#1086;-&#1084;&#1072;&#1088;&#1082;&#1077;&#1090;.&#1088;&#1092;/product/242891/skotch-dvustoronniy-3m-krasnyy-8mm-h-5m/" TargetMode="External"/><Relationship Id="rId_hyperlink_12495" Type="http://schemas.openxmlformats.org/officeDocument/2006/relationships/hyperlink" Target="http://&#1101;&#1083;&#1077;&#1082;&#1090;&#1088;&#1086;-&#1084;&#1072;&#1088;&#1082;&#1077;&#1090;.&#1088;&#1092;/product/243733/skotch-dvustoronniy-3m-krasnyy-9mm-h-5m/" TargetMode="External"/><Relationship Id="rId_hyperlink_12496" Type="http://schemas.openxmlformats.org/officeDocument/2006/relationships/hyperlink" Target="http://&#1101;&#1083;&#1077;&#1082;&#1090;&#1088;&#1086;-&#1084;&#1072;&#1088;&#1082;&#1077;&#1090;.&#1088;&#1092;/product/227917/skotch-dvustoronniy-3m-prozrachnyy-6mm-h-5m/" TargetMode="External"/><Relationship Id="rId_hyperlink_12497" Type="http://schemas.openxmlformats.org/officeDocument/2006/relationships/hyperlink" Target="http://&#1101;&#1083;&#1077;&#1082;&#1090;&#1088;&#1086;-&#1084;&#1072;&#1088;&#1082;&#1077;&#1090;.&#1088;&#1092;/product/227918/skotch-dvustoronniy-3m-prozrachnyy-8mm-h-5m/" TargetMode="External"/><Relationship Id="rId_hyperlink_12498" Type="http://schemas.openxmlformats.org/officeDocument/2006/relationships/hyperlink" Target="http://&#1101;&#1083;&#1077;&#1082;&#1090;&#1088;&#1086;-&#1084;&#1072;&#1088;&#1082;&#1077;&#1090;.&#1088;&#1092;/product/234287/skotch-dvustoronniy-3m-prozrachnyy-9mm-h-5m/" TargetMode="External"/><Relationship Id="rId_hyperlink_12499" Type="http://schemas.openxmlformats.org/officeDocument/2006/relationships/hyperlink" Target="http://&#1101;&#1083;&#1077;&#1082;&#1090;&#1088;&#1086;-&#1084;&#1072;&#1088;&#1082;&#1077;&#1090;.&#1088;&#1092;/product/227919/skotch-dvustoronniy-3m-prozrachnyy-10mm-h-5m/" TargetMode="External"/><Relationship Id="rId_hyperlink_12500" Type="http://schemas.openxmlformats.org/officeDocument/2006/relationships/hyperlink" Target="http://&#1101;&#1083;&#1077;&#1082;&#1090;&#1088;&#1086;-&#1084;&#1072;&#1088;&#1082;&#1077;&#1090;.&#1088;&#1092;/product/227920/skotch-dvustoronniy-3m-prozrachnyy-12mm-h-5m/" TargetMode="External"/><Relationship Id="rId_hyperlink_12501" Type="http://schemas.openxmlformats.org/officeDocument/2006/relationships/hyperlink" Target="http://&#1101;&#1083;&#1077;&#1082;&#1090;&#1088;&#1086;-&#1084;&#1072;&#1088;&#1082;&#1077;&#1090;.&#1088;&#1092;/product/227921/skotch-dvustoronniy-3m-prozrachnyy-15mm-h-5m/" TargetMode="External"/><Relationship Id="rId_hyperlink_12502" Type="http://schemas.openxmlformats.org/officeDocument/2006/relationships/hyperlink" Target="http://&#1101;&#1083;&#1077;&#1082;&#1090;&#1088;&#1086;-&#1084;&#1072;&#1088;&#1082;&#1077;&#1090;.&#1088;&#1092;/product/227922/skotch-dvustoronniy-3m-prozrachnyy-20mm-h-5m/" TargetMode="External"/><Relationship Id="rId_hyperlink_12503" Type="http://schemas.openxmlformats.org/officeDocument/2006/relationships/hyperlink" Target="http://&#1101;&#1083;&#1077;&#1082;&#1090;&#1088;&#1086;-&#1084;&#1072;&#1088;&#1082;&#1077;&#1090;.&#1088;&#1092;/product/227923/skotch-dvustoronniy-3m-prozrachnyy-30mm-h-5m/" TargetMode="External"/><Relationship Id="rId_hyperlink_12504" Type="http://schemas.openxmlformats.org/officeDocument/2006/relationships/hyperlink" Target="http://&#1101;&#1083;&#1077;&#1082;&#1090;&#1088;&#1086;-&#1084;&#1072;&#1088;&#1082;&#1077;&#1090;.&#1088;&#1092;/product/240071/skotch-dvustoronniy-12mm-h-2m-lit/" TargetMode="External"/><Relationship Id="rId_hyperlink_12505" Type="http://schemas.openxmlformats.org/officeDocument/2006/relationships/hyperlink" Target="http://&#1101;&#1083;&#1077;&#1082;&#1090;&#1088;&#1086;-&#1084;&#1072;&#1088;&#1082;&#1077;&#1090;.&#1088;&#1092;/product/230988/skotch-dvustoronniy-20mm-h-5m-krasnaya-podlozhka/" TargetMode="External"/><Relationship Id="rId_hyperlink_12506" Type="http://schemas.openxmlformats.org/officeDocument/2006/relationships/hyperlink" Target="http://&#1101;&#1083;&#1077;&#1082;&#1090;&#1088;&#1086;-&#1084;&#1072;&#1088;&#1082;&#1077;&#1090;.&#1088;&#1092;/product/230987/skotch-dvustoronniy-5mm-h-5m-krasnaya-podlozhka/" TargetMode="External"/><Relationship Id="rId_hyperlink_12507" Type="http://schemas.openxmlformats.org/officeDocument/2006/relationships/hyperlink" Target="http://&#1101;&#1083;&#1077;&#1082;&#1090;&#1088;&#1086;-&#1084;&#1072;&#1088;&#1082;&#1077;&#1090;.&#1088;&#1092;/product/237206/skotch-dvustoronniy-zelenyy-6mm-h-5m/" TargetMode="External"/><Relationship Id="rId_hyperlink_12508" Type="http://schemas.openxmlformats.org/officeDocument/2006/relationships/hyperlink" Target="http://&#1101;&#1083;&#1077;&#1082;&#1090;&#1088;&#1086;-&#1084;&#1072;&#1088;&#1082;&#1077;&#1090;.&#1088;&#1092;/product/237207/skotch-dvustoronniy-zelenyy-8mm-h-5m/" TargetMode="External"/><Relationship Id="rId_hyperlink_12509" Type="http://schemas.openxmlformats.org/officeDocument/2006/relationships/hyperlink" Target="http://&#1101;&#1083;&#1077;&#1082;&#1090;&#1088;&#1086;-&#1084;&#1072;&#1088;&#1082;&#1077;&#1090;.&#1088;&#1092;/product/231834/skotch-dvustoronniy-zelenyy-10mm-h-5m/" TargetMode="External"/><Relationship Id="rId_hyperlink_12510" Type="http://schemas.openxmlformats.org/officeDocument/2006/relationships/hyperlink" Target="http://&#1101;&#1083;&#1077;&#1082;&#1090;&#1088;&#1086;-&#1084;&#1072;&#1088;&#1082;&#1077;&#1090;.&#1088;&#1092;/product/179022/skotch-dvustoronniy-zelenyy-12mm-h-5m/" TargetMode="External"/><Relationship Id="rId_hyperlink_12511" Type="http://schemas.openxmlformats.org/officeDocument/2006/relationships/hyperlink" Target="http://&#1101;&#1083;&#1077;&#1082;&#1090;&#1088;&#1086;-&#1084;&#1072;&#1088;&#1082;&#1077;&#1090;.&#1088;&#1092;/product/126822/skotch-dvustoronniy-zelenyy-15mm-h-5m/" TargetMode="External"/><Relationship Id="rId_hyperlink_12512" Type="http://schemas.openxmlformats.org/officeDocument/2006/relationships/hyperlink" Target="http://&#1101;&#1083;&#1077;&#1082;&#1090;&#1088;&#1086;-&#1084;&#1072;&#1088;&#1082;&#1077;&#1090;.&#1088;&#1092;/product/219143/skotch-dvustoronniy-zelenyy-20mm-h-5m/" TargetMode="External"/><Relationship Id="rId_hyperlink_12513" Type="http://schemas.openxmlformats.org/officeDocument/2006/relationships/hyperlink" Target="http://&#1101;&#1083;&#1077;&#1082;&#1090;&#1088;&#1086;-&#1084;&#1072;&#1088;&#1082;&#1077;&#1090;.&#1088;&#1092;/product/179024/skotch-dvustoronniy-zelenyy-30mm-h-5m/" TargetMode="External"/><Relationship Id="rId_hyperlink_12514" Type="http://schemas.openxmlformats.org/officeDocument/2006/relationships/hyperlink" Target="http://&#1101;&#1083;&#1077;&#1082;&#1090;&#1088;&#1086;-&#1084;&#1072;&#1088;&#1082;&#1077;&#1090;.&#1088;&#1092;/product/179026/skotch-dvustoronniy-zelenyy-50mm-h-5m/" TargetMode="External"/><Relationship Id="rId_hyperlink_12515" Type="http://schemas.openxmlformats.org/officeDocument/2006/relationships/hyperlink" Target="http://&#1101;&#1083;&#1077;&#1082;&#1090;&#1088;&#1086;-&#1084;&#1072;&#1088;&#1082;&#1077;&#1090;.&#1088;&#1092;/product/126821/skotch-dvustoronniy-krasnyy-6mm-h-5m-seryy-termostoykiy/" TargetMode="External"/><Relationship Id="rId_hyperlink_12516" Type="http://schemas.openxmlformats.org/officeDocument/2006/relationships/hyperlink" Target="http://&#1101;&#1083;&#1077;&#1082;&#1090;&#1088;&#1086;-&#1084;&#1072;&#1088;&#1082;&#1077;&#1090;.&#1088;&#1092;/product/168281/skotch-dvustoronniy-krasnyy-10mm-h-5m-seryy-termostoykiy/" TargetMode="External"/><Relationship Id="rId_hyperlink_12517" Type="http://schemas.openxmlformats.org/officeDocument/2006/relationships/hyperlink" Target="http://&#1101;&#1083;&#1077;&#1082;&#1090;&#1088;&#1086;-&#1084;&#1072;&#1088;&#1082;&#1077;&#1090;.&#1088;&#1092;/product/241950/skotch-dvustoronniy-krasnyy-12mm-h-5m-seryy-termostoykiy/" TargetMode="External"/><Relationship Id="rId_hyperlink_12518" Type="http://schemas.openxmlformats.org/officeDocument/2006/relationships/hyperlink" Target="http://&#1101;&#1083;&#1077;&#1082;&#1090;&#1088;&#1086;-&#1084;&#1072;&#1088;&#1082;&#1077;&#1090;.&#1088;&#1092;/product/241951/skotch-dvustoronniy-krasnyy-14mm-h-5m-termostoykiy/" TargetMode="External"/><Relationship Id="rId_hyperlink_12519" Type="http://schemas.openxmlformats.org/officeDocument/2006/relationships/hyperlink" Target="http://&#1101;&#1083;&#1077;&#1082;&#1090;&#1088;&#1086;-&#1084;&#1072;&#1088;&#1082;&#1077;&#1090;.&#1088;&#1092;/product/241952/skotch-dvustoronniy-krasnyy-15mm-h-5m-seryy-termostoykiy/" TargetMode="External"/><Relationship Id="rId_hyperlink_12520" Type="http://schemas.openxmlformats.org/officeDocument/2006/relationships/hyperlink" Target="http://&#1101;&#1083;&#1077;&#1082;&#1090;&#1088;&#1086;-&#1084;&#1072;&#1088;&#1082;&#1077;&#1090;.&#1088;&#1092;/product/144560/skotch-dvustoronniy-na-tkanevoy-osnove-15mm-h-10m/" TargetMode="External"/><Relationship Id="rId_hyperlink_12521" Type="http://schemas.openxmlformats.org/officeDocument/2006/relationships/hyperlink" Target="http://&#1101;&#1083;&#1077;&#1082;&#1090;&#1088;&#1086;-&#1084;&#1072;&#1088;&#1082;&#1077;&#1090;.&#1088;&#1092;/product/144561/skotch-dvustoronniy-na-tkanevoy-osnove-20mm-h-10m/" TargetMode="External"/><Relationship Id="rId_hyperlink_12522" Type="http://schemas.openxmlformats.org/officeDocument/2006/relationships/hyperlink" Target="http://&#1101;&#1083;&#1077;&#1082;&#1090;&#1088;&#1086;-&#1084;&#1072;&#1088;&#1082;&#1077;&#1090;.&#1088;&#1092;/product/128069/skotch-dvustoronniy-na-tkanevoy-osnove-38mm-h-5m-kroll-skrepka-dlya-sherohovatyh-poverhnostey/" TargetMode="External"/><Relationship Id="rId_hyperlink_12523" Type="http://schemas.openxmlformats.org/officeDocument/2006/relationships/hyperlink" Target="http://&#1101;&#1083;&#1077;&#1082;&#1090;&#1088;&#1086;-&#1084;&#1072;&#1088;&#1082;&#1077;&#1090;.&#1088;&#1092;/product/128070/skotch-dvustoronniy-na-tkanevoy-osnove-48mm-h-5m-kroll-special/" TargetMode="External"/><Relationship Id="rId_hyperlink_12524" Type="http://schemas.openxmlformats.org/officeDocument/2006/relationships/hyperlink" Target="http://&#1101;&#1083;&#1077;&#1082;&#1090;&#1088;&#1086;-&#1084;&#1072;&#1088;&#1082;&#1077;&#1090;.&#1088;&#1092;/product/128067/skotch-dvustoronniy-polipropilen-pp-38mm-h-5m-kroll-skrepka-dlya-gladkih-poverhnostey/" TargetMode="External"/><Relationship Id="rId_hyperlink_12525" Type="http://schemas.openxmlformats.org/officeDocument/2006/relationships/hyperlink" Target="http://&#1101;&#1083;&#1077;&#1082;&#1090;&#1088;&#1086;-&#1084;&#1072;&#1088;&#1082;&#1077;&#1090;.&#1088;&#1092;/product/128068/skotch-dvustoronniy-polipropilen-pp-48mm-h-5m-kroll-special/" TargetMode="External"/><Relationship Id="rId_hyperlink_12526" Type="http://schemas.openxmlformats.org/officeDocument/2006/relationships/hyperlink" Target="http://&#1101;&#1083;&#1077;&#1082;&#1090;&#1088;&#1086;-&#1084;&#1072;&#1088;&#1082;&#1077;&#1090;.&#1088;&#1092;/product/242685/skotch-dvuhstoronniy-prozrachnyy-9mm-h-5m-termostoykiy-new-vision/" TargetMode="External"/><Relationship Id="rId_hyperlink_12527" Type="http://schemas.openxmlformats.org/officeDocument/2006/relationships/hyperlink" Target="http://&#1101;&#1083;&#1077;&#1082;&#1090;&#1088;&#1086;-&#1084;&#1072;&#1088;&#1082;&#1077;&#1090;.&#1088;&#1092;/product/243180/skotch-dvuhstoronniy-prozrachnyy-10mm-h-5m-termostoykiy-new-vision/" TargetMode="External"/><Relationship Id="rId_hyperlink_12528" Type="http://schemas.openxmlformats.org/officeDocument/2006/relationships/hyperlink" Target="http://&#1101;&#1083;&#1077;&#1082;&#1090;&#1088;&#1086;-&#1084;&#1072;&#1088;&#1082;&#1077;&#1090;.&#1088;&#1092;/product/144569/skotch-kancelyarskiy-detskiy-golografiya-new/" TargetMode="External"/><Relationship Id="rId_hyperlink_12529" Type="http://schemas.openxmlformats.org/officeDocument/2006/relationships/hyperlink" Target="http://&#1101;&#1083;&#1077;&#1082;&#1090;&#1088;&#1086;-&#1084;&#1072;&#1088;&#1082;&#1077;&#1090;.&#1088;&#1092;/product/249500/skotch-kancelyarskiy-prozrachnyy-1596-6/" TargetMode="External"/><Relationship Id="rId_hyperlink_12530" Type="http://schemas.openxmlformats.org/officeDocument/2006/relationships/hyperlink" Target="http://&#1101;&#1083;&#1077;&#1082;&#1090;&#1088;&#1086;-&#1084;&#1072;&#1088;&#1082;&#1077;&#1090;.&#1088;&#1092;/product/246856/skotch-kancelyarskiy-prozrachnyy-24200/" TargetMode="External"/><Relationship Id="rId_hyperlink_12531" Type="http://schemas.openxmlformats.org/officeDocument/2006/relationships/hyperlink" Target="http://&#1101;&#1083;&#1077;&#1082;&#1090;&#1088;&#1086;-&#1084;&#1072;&#1088;&#1082;&#1077;&#1090;.&#1088;&#1092;/product/230126/skotch-upakovochnyy-4857m-prozrachnyy/" TargetMode="External"/><Relationship Id="rId_hyperlink_12532" Type="http://schemas.openxmlformats.org/officeDocument/2006/relationships/hyperlink" Target="http://&#1101;&#1083;&#1077;&#1082;&#1090;&#1088;&#1086;-&#1084;&#1072;&#1088;&#1082;&#1077;&#1090;.&#1088;&#1092;/product/231768/kleykaya-lenta-flex-tape-sverhsilnaya-20152sm-prozrachnaya/" TargetMode="External"/><Relationship Id="rId_hyperlink_12533" Type="http://schemas.openxmlformats.org/officeDocument/2006/relationships/hyperlink" Target="http://&#1101;&#1083;&#1077;&#1082;&#1090;&#1088;&#1086;-&#1084;&#1072;&#1088;&#1082;&#1077;&#1090;.&#1088;&#1092;/product/237596/lenta-armirovannaya-dlya-trub-x-pert-100mm5m-xp-pt1005/" TargetMode="External"/><Relationship Id="rId_hyperlink_12534" Type="http://schemas.openxmlformats.org/officeDocument/2006/relationships/hyperlink" Target="http://&#1101;&#1083;&#1077;&#1082;&#1090;&#1088;&#1086;-&#1084;&#1072;&#1088;&#1082;&#1077;&#1090;.&#1088;&#1092;/product/240069/skotch-armirovannyy-super-10sm-5m-butilovyy-s-alyuminievym-pokrytiem-vodostoykiy/" TargetMode="External"/><Relationship Id="rId_hyperlink_12535" Type="http://schemas.openxmlformats.org/officeDocument/2006/relationships/hyperlink" Target="http://&#1101;&#1083;&#1077;&#1082;&#1090;&#1088;&#1086;-&#1084;&#1072;&#1088;&#1082;&#1077;&#1090;.&#1088;&#1092;/product/244114/universalnaya-kleyaschaya-folgirovannaya-lenta-48mm22m/" TargetMode="External"/><Relationship Id="rId_hyperlink_12536" Type="http://schemas.openxmlformats.org/officeDocument/2006/relationships/hyperlink" Target="http://&#1101;&#1083;&#1077;&#1082;&#1090;&#1088;&#1086;-&#1084;&#1072;&#1088;&#1082;&#1077;&#1090;.&#1088;&#1092;/product/244115/universalnaya-kleyaschaya-folgirovannaya-lenta-55mm26m/" TargetMode="External"/><Relationship Id="rId_hyperlink_12537" Type="http://schemas.openxmlformats.org/officeDocument/2006/relationships/hyperlink" Target="http://&#1101;&#1083;&#1077;&#1082;&#1090;&#1088;&#1086;-&#1084;&#1072;&#1088;&#1082;&#1077;&#1090;.&#1088;&#1092;/product/243183/skotch-upakovochnyy-66m48mm-prozrachnyy-rexant/" TargetMode="External"/><Relationship Id="rId_hyperlink_12538" Type="http://schemas.openxmlformats.org/officeDocument/2006/relationships/hyperlink" Target="http://&#1101;&#1083;&#1077;&#1082;&#1090;&#1088;&#1086;-&#1084;&#1072;&#1088;&#1082;&#1077;&#1090;.&#1088;&#1092;/product/244637/termoskotch-odnostoronniy-shirina-3mm-dlina-10m/" TargetMode="External"/><Relationship Id="rId_hyperlink_12539" Type="http://schemas.openxmlformats.org/officeDocument/2006/relationships/hyperlink" Target="http://&#1101;&#1083;&#1077;&#1082;&#1090;&#1088;&#1086;-&#1084;&#1072;&#1088;&#1082;&#1077;&#1090;.&#1088;&#1092;/product/222503/termoskotch-odnostoronniy-shirina-20mm-dlina-20m/" TargetMode="External"/><Relationship Id="rId_hyperlink_12540" Type="http://schemas.openxmlformats.org/officeDocument/2006/relationships/hyperlink" Target="http://&#1101;&#1083;&#1077;&#1082;&#1090;&#1088;&#1086;-&#1084;&#1072;&#1088;&#1082;&#1077;&#1090;.&#1088;&#1092;/product/128180/termoskotch-odnostoronniy-shirina-5mm-dlina-10m/" TargetMode="External"/><Relationship Id="rId_hyperlink_12541" Type="http://schemas.openxmlformats.org/officeDocument/2006/relationships/hyperlink" Target="http://&#1101;&#1083;&#1077;&#1082;&#1090;&#1088;&#1086;-&#1084;&#1072;&#1088;&#1082;&#1077;&#1090;.&#1088;&#1092;/product/242452/fum-lenta-19-h-0020mm-h-20m-lit/" TargetMode="External"/><Relationship Id="rId_hyperlink_12542" Type="http://schemas.openxmlformats.org/officeDocument/2006/relationships/hyperlink" Target="http://&#1101;&#1083;&#1077;&#1082;&#1090;&#1088;&#1086;-&#1084;&#1072;&#1088;&#1082;&#1077;&#1090;.&#1088;&#1092;/product/217464/fum-lenta-19-h-0075mm-h-5m-21255/" TargetMode="External"/><Relationship Id="rId_hyperlink_12543" Type="http://schemas.openxmlformats.org/officeDocument/2006/relationships/hyperlink" Target="http://&#1101;&#1083;&#1077;&#1082;&#1090;&#1088;&#1086;-&#1084;&#1072;&#1088;&#1082;&#1077;&#1090;.&#1088;&#1092;/product/217465/fum-lenta-190020mm20m-27355/" TargetMode="External"/><Relationship Id="rId_hyperlink_12544" Type="http://schemas.openxmlformats.org/officeDocument/2006/relationships/hyperlink" Target="http://&#1101;&#1083;&#1077;&#1082;&#1090;&#1088;&#1086;-&#1084;&#1072;&#1088;&#1082;&#1077;&#1090;.&#1088;&#1092;/product/247185/fum-lenta-dlya-vody-12mm-0075mm10m-malaya-aqualink/" TargetMode="External"/><Relationship Id="rId_hyperlink_12545" Type="http://schemas.openxmlformats.org/officeDocument/2006/relationships/hyperlink" Target="http://&#1101;&#1083;&#1077;&#1082;&#1090;&#1088;&#1086;-&#1084;&#1072;&#1088;&#1082;&#1077;&#1090;.&#1088;&#1092;/product/231642/fum-lenta-dlya-gaza-19mm-15m-x-pert-fl-105/" TargetMode="External"/><Relationship Id="rId_hyperlink_12546" Type="http://schemas.openxmlformats.org/officeDocument/2006/relationships/hyperlink" Target="http://&#1101;&#1083;&#1077;&#1082;&#1090;&#1088;&#1086;-&#1084;&#1072;&#1088;&#1082;&#1077;&#1090;.&#1088;&#1092;/product/239090/fum-lenta-dlya-gaza-19mm-20m-raketa/" TargetMode="External"/><Relationship Id="rId_hyperlink_12547" Type="http://schemas.openxmlformats.org/officeDocument/2006/relationships/hyperlink" Target="http://&#1101;&#1083;&#1077;&#1082;&#1090;&#1088;&#1086;-&#1084;&#1072;&#1088;&#1082;&#1077;&#1090;.&#1088;&#1092;/product/223321/gel-antibakterialnyy-dlya-ruk-lafitel-70-ml/" TargetMode="External"/><Relationship Id="rId_hyperlink_12548" Type="http://schemas.openxmlformats.org/officeDocument/2006/relationships/hyperlink" Target="http://&#1101;&#1083;&#1077;&#1082;&#1090;&#1088;&#1086;-&#1084;&#1072;&#1088;&#1082;&#1077;&#1090;.&#1088;&#1092;/product/237980/pnevmaticheskiy-ochistitel-defender-cln-30805-optima-dlya-ochistki-pk-1000ml/" TargetMode="External"/><Relationship Id="rId_hyperlink_12549" Type="http://schemas.openxmlformats.org/officeDocument/2006/relationships/hyperlink" Target="http://&#1101;&#1083;&#1077;&#1082;&#1090;&#1088;&#1086;-&#1084;&#1072;&#1088;&#1082;&#1077;&#1090;.&#1088;&#1092;/product/239754/salfetka-s-aktivatorom-adgezii-5h6sm-dlya-plenok-i-2-h-storonnih-skotchey/" TargetMode="External"/><Relationship Id="rId_hyperlink_12550" Type="http://schemas.openxmlformats.org/officeDocument/2006/relationships/hyperlink" Target="http://&#1101;&#1083;&#1077;&#1082;&#1090;&#1088;&#1086;-&#1084;&#1072;&#1088;&#1082;&#1077;&#1090;.&#1088;&#1092;/product/135216/salfetki-suhie-bezvorsovye-defender-sln-30604-v-kartonnoy-korobke-25sht-120h150mm/" TargetMode="External"/><Relationship Id="rId_hyperlink_12551" Type="http://schemas.openxmlformats.org/officeDocument/2006/relationships/hyperlink" Target="http://&#1101;&#1083;&#1077;&#1082;&#1090;&#1088;&#1086;-&#1084;&#1072;&#1088;&#1082;&#1077;&#1090;.&#1088;&#1092;/product/166226/salfetki-chistyaschie-vlazhnye-defender-sln-30192-dlya-opticheskih-poverhnostey-10-vlazhnyh10-suhih/" TargetMode="External"/><Relationship Id="rId_hyperlink_12552" Type="http://schemas.openxmlformats.org/officeDocument/2006/relationships/hyperlink" Target="http://&#1101;&#1083;&#1077;&#1082;&#1090;&#1088;&#1086;-&#1084;&#1072;&#1088;&#1082;&#1077;&#1090;.&#1088;&#1092;/product/242304/salfetki-chistyaschie-vlazhnye-defender-sln-30192-dlya-opticheskih-poverhnostey-10-vlazhnyh10-suhih-poshtuchno/" TargetMode="External"/><Relationship Id="rId_hyperlink_12553" Type="http://schemas.openxmlformats.org/officeDocument/2006/relationships/hyperlink" Target="http://&#1101;&#1083;&#1077;&#1082;&#1090;&#1088;&#1086;-&#1084;&#1072;&#1088;&#1082;&#1077;&#1090;.&#1088;&#1092;/product/241307/obezzhirivatel-500ml-universalnyy-s-dozatorom-pet-antisilikon/" TargetMode="External"/><Relationship Id="rId_hyperlink_12554" Type="http://schemas.openxmlformats.org/officeDocument/2006/relationships/hyperlink" Target="http://&#1101;&#1083;&#1077;&#1082;&#1090;&#1088;&#1086;-&#1084;&#1072;&#1088;&#1082;&#1077;&#1090;.&#1088;&#1092;/product/135383/ochistitel-universalnyy-cleaner-400ml-rexant-85-0002/" TargetMode="External"/><Relationship Id="rId_hyperlink_12555" Type="http://schemas.openxmlformats.org/officeDocument/2006/relationships/hyperlink" Target="http://&#1101;&#1083;&#1077;&#1082;&#1090;&#1088;&#1086;-&#1084;&#1072;&#1088;&#1082;&#1077;&#1090;.&#1088;&#1092;/product/174467/sprey-ritmix-rc-100bac-ochischayuschie-s-antibakterialnym-komponentom-dlya-avtomobiley-v-butylke/" TargetMode="External"/><Relationship Id="rId_hyperlink_12556" Type="http://schemas.openxmlformats.org/officeDocument/2006/relationships/hyperlink" Target="http://&#1101;&#1083;&#1077;&#1082;&#1090;&#1088;&#1086;-&#1084;&#1072;&#1088;&#1082;&#1077;&#1090;.&#1088;&#1092;/product/242749/uayt-spirit-pet-05l-dphi-tu/" TargetMode="External"/><Relationship Id="rId_hyperlink_12557" Type="http://schemas.openxmlformats.org/officeDocument/2006/relationships/hyperlink" Target="http://&#1101;&#1083;&#1077;&#1082;&#1090;&#1088;&#1086;-&#1084;&#1072;&#1088;&#1082;&#1077;&#1090;.&#1088;&#1092;/product/244203/udalitel-cementnyh-pyaten-pet-05l/" TargetMode="External"/><Relationship Id="rId_hyperlink_12558" Type="http://schemas.openxmlformats.org/officeDocument/2006/relationships/hyperlink" Target="http://&#1101;&#1083;&#1077;&#1082;&#1090;&#1088;&#1086;-&#1084;&#1072;&#1088;&#1082;&#1077;&#1090;.&#1088;&#1092;/product/240544/universalnoe-myagkoe-chistyaschee-sredstvo-400ml-aerozol/" TargetMode="External"/><Relationship Id="rId_hyperlink_12559" Type="http://schemas.openxmlformats.org/officeDocument/2006/relationships/hyperlink" Target="http://&#1101;&#1083;&#1077;&#1082;&#1090;&#1088;&#1086;-&#1084;&#1072;&#1088;&#1082;&#1077;&#1090;.&#1088;&#1092;/product/153461/pena-chistyaschaya-defender-sln-30806-dlya-ledlcd-ekranov-100ml/" TargetMode="External"/><Relationship Id="rId_hyperlink_12560" Type="http://schemas.openxmlformats.org/officeDocument/2006/relationships/hyperlink" Target="http://&#1101;&#1083;&#1077;&#1082;&#1090;&#1088;&#1086;-&#1084;&#1072;&#1088;&#1082;&#1077;&#1090;.&#1088;&#1092;/product/135734/sprey-ochistitel-defender-cln-30598-dlya-ekranov-200-mlsalfetka/" TargetMode="External"/><Relationship Id="rId_hyperlink_12561" Type="http://schemas.openxmlformats.org/officeDocument/2006/relationships/hyperlink" Target="http://&#1101;&#1083;&#1077;&#1082;&#1090;&#1088;&#1086;-&#1084;&#1072;&#1088;&#1082;&#1077;&#1090;.&#1088;&#1092;/product/247682/ochistitel-udalitel-kleya-antikley-sekunda-5gr-avs/" TargetMode="External"/><Relationship Id="rId_hyperlink_12562" Type="http://schemas.openxmlformats.org/officeDocument/2006/relationships/hyperlink" Target="http://&#1101;&#1083;&#1077;&#1082;&#1090;&#1088;&#1086;-&#1084;&#1072;&#1088;&#1082;&#1077;&#1090;.&#1088;&#1092;/product/248164/ochistitel-udalitel-nakleek-kleya-i-skotcha-antiskotch-520ml-avs/" TargetMode="External"/><Relationship Id="rId_hyperlink_12563" Type="http://schemas.openxmlformats.org/officeDocument/2006/relationships/hyperlink" Target="http://&#1101;&#1083;&#1077;&#1082;&#1090;&#1088;&#1086;-&#1084;&#1072;&#1088;&#1082;&#1077;&#1090;.&#1088;&#1092;/product/242681/ochistitel-udalitel-nakleek-kleya-i-skotcha-abro-antiskotch-200ml/" TargetMode="External"/><Relationship Id="rId_hyperlink_12564" Type="http://schemas.openxmlformats.org/officeDocument/2006/relationships/hyperlink" Target="http://&#1101;&#1083;&#1077;&#1082;&#1090;&#1088;&#1086;-&#1084;&#1072;&#1088;&#1082;&#1077;&#1090;.&#1088;&#1092;/product/244231/ochistitel-udalitel-nakleek-kleya-i-skotcha-tonirovochnoy-plenki-avk-692-avs-520ml/" TargetMode="External"/><Relationship Id="rId_hyperlink_12565" Type="http://schemas.openxmlformats.org/officeDocument/2006/relationships/hyperlink" Target="http://&#1101;&#1083;&#1077;&#1082;&#1090;&#1088;&#1086;-&#1084;&#1072;&#1088;&#1082;&#1077;&#1090;.&#1088;&#1092;/product/248165/ochistitel-udalitel-nakleek-kleya-skotcha-tonirovki-antiskotch-520ml-tc-585/" TargetMode="External"/><Relationship Id="rId_hyperlink_12566" Type="http://schemas.openxmlformats.org/officeDocument/2006/relationships/hyperlink" Target="http://&#1101;&#1083;&#1077;&#1082;&#1090;&#1088;&#1086;-&#1084;&#1072;&#1088;&#1082;&#1077;&#1090;.&#1088;&#1092;/product/250642/grunt-aerozol-akril-bystrosohnuschiy-seryy-520-ml-deton-universal/" TargetMode="External"/><Relationship Id="rId_hyperlink_12567" Type="http://schemas.openxmlformats.org/officeDocument/2006/relationships/hyperlink" Target="http://&#1101;&#1083;&#1077;&#1082;&#1090;&#1088;&#1086;-&#1084;&#1072;&#1088;&#1082;&#1077;&#1090;.&#1088;&#1092;/product/231202/grunt-aerozol-alkidnyy-atmosferostoykiy-belyy-520-ml-deton-universal/" TargetMode="External"/><Relationship Id="rId_hyperlink_12568" Type="http://schemas.openxmlformats.org/officeDocument/2006/relationships/hyperlink" Target="http://&#1101;&#1083;&#1077;&#1082;&#1090;&#1088;&#1086;-&#1084;&#1072;&#1088;&#1082;&#1077;&#1090;.&#1088;&#1092;/product/250608/grunt-aerozol-alkidnyy-atmosferostoykiy-svetlo-seryy-520-ml-deton-universal/" TargetMode="External"/><Relationship Id="rId_hyperlink_12569" Type="http://schemas.openxmlformats.org/officeDocument/2006/relationships/hyperlink" Target="http://&#1101;&#1083;&#1077;&#1082;&#1090;&#1088;&#1086;-&#1084;&#1072;&#1088;&#1082;&#1077;&#1090;.&#1088;&#1092;/product/231203/grunt-aerozol-alkidnyy-atmosferostoykiy-chernyy-520-ml-deton-universal/" TargetMode="External"/><Relationship Id="rId_hyperlink_12570" Type="http://schemas.openxmlformats.org/officeDocument/2006/relationships/hyperlink" Target="http://&#1101;&#1083;&#1077;&#1082;&#1090;&#1088;&#1086;-&#1084;&#1072;&#1088;&#1082;&#1077;&#1090;.&#1088;&#1092;/product/250588/grunt-aerozol-usilitel-adgezii-universal-prozrachnyy-520-ml-deton-spesial/" TargetMode="External"/><Relationship Id="rId_hyperlink_12571" Type="http://schemas.openxmlformats.org/officeDocument/2006/relationships/hyperlink" Target="http://&#1101;&#1083;&#1077;&#1082;&#1090;&#1088;&#1086;-&#1084;&#1072;&#1088;&#1082;&#1077;&#1090;.&#1088;&#1092;/product/250590/grunt-emal-aerozol-dlya-plastika-seryy-520-ml-deton-spesial/" TargetMode="External"/><Relationship Id="rId_hyperlink_12572" Type="http://schemas.openxmlformats.org/officeDocument/2006/relationships/hyperlink" Target="http://&#1101;&#1083;&#1077;&#1082;&#1090;&#1088;&#1086;-&#1084;&#1072;&#1088;&#1082;&#1077;&#1090;.&#1088;&#1092;/product/250594/grunt-emal-aerozol-metallocherepprofnastil-zelenyy-moh-520-ml-deton-spesial-ral6005/" TargetMode="External"/><Relationship Id="rId_hyperlink_12573" Type="http://schemas.openxmlformats.org/officeDocument/2006/relationships/hyperlink" Target="http://&#1101;&#1083;&#1077;&#1082;&#1090;&#1088;&#1086;-&#1084;&#1072;&#1088;&#1082;&#1077;&#1090;.&#1088;&#1092;/product/250592/grunt-emal-aerozol-metallocherepprofnastil-krasnoe-vino-520-ml-deton-spesial-ral3005/" TargetMode="External"/><Relationship Id="rId_hyperlink_12574" Type="http://schemas.openxmlformats.org/officeDocument/2006/relationships/hyperlink" Target="http://&#1101;&#1083;&#1077;&#1082;&#1090;&#1088;&#1086;-&#1084;&#1072;&#1088;&#1082;&#1077;&#1090;.&#1088;&#1092;/product/250593/grunt-emal-aerozol-metallocherepprofnastil-signal-siniy-520-ml-deton-spesial-ral6006/" TargetMode="External"/><Relationship Id="rId_hyperlink_12575" Type="http://schemas.openxmlformats.org/officeDocument/2006/relationships/hyperlink" Target="http://&#1101;&#1083;&#1077;&#1082;&#1090;&#1088;&#1086;-&#1084;&#1072;&#1088;&#1082;&#1077;&#1090;.&#1088;&#1092;/product/250591/grunt-emal-aerozol-metallocherepprofnastil-slonovaya-kost-520-ml-deton-spesial-ral1014/" TargetMode="External"/><Relationship Id="rId_hyperlink_12576" Type="http://schemas.openxmlformats.org/officeDocument/2006/relationships/hyperlink" Target="http://&#1101;&#1083;&#1077;&#1082;&#1090;&#1088;&#1086;-&#1084;&#1072;&#1088;&#1082;&#1077;&#1090;.&#1088;&#1092;/product/250595/grunt-emal-aerozol-metallocherepprofnastil-shokolad-korich-520-ml-deton-spesial-ral8017/" TargetMode="External"/><Relationship Id="rId_hyperlink_12577" Type="http://schemas.openxmlformats.org/officeDocument/2006/relationships/hyperlink" Target="http://&#1101;&#1083;&#1077;&#1082;&#1090;&#1088;&#1086;-&#1084;&#1072;&#1088;&#1082;&#1077;&#1090;.&#1088;&#1092;/product/231204/grunt-emal-aerozol-molotkovaya-bronzovaya-520-ml-deton-special/" TargetMode="External"/><Relationship Id="rId_hyperlink_12578" Type="http://schemas.openxmlformats.org/officeDocument/2006/relationships/hyperlink" Target="http://&#1101;&#1083;&#1077;&#1082;&#1090;&#1088;&#1086;-&#1084;&#1072;&#1088;&#1082;&#1077;&#1090;.&#1088;&#1092;/product/250597/grunt-emal-aerozol-molotkovaya-chernyy-520-ml-deton-art/" TargetMode="External"/><Relationship Id="rId_hyperlink_12579" Type="http://schemas.openxmlformats.org/officeDocument/2006/relationships/hyperlink" Target="http://&#1101;&#1083;&#1077;&#1082;&#1090;&#1088;&#1086;-&#1084;&#1072;&#1088;&#1082;&#1077;&#1090;.&#1088;&#1092;/product/248145/kraska-sprey-emal-termostoykaya-belaya-520ml-aerozol-kudo/" TargetMode="External"/><Relationship Id="rId_hyperlink_12580" Type="http://schemas.openxmlformats.org/officeDocument/2006/relationships/hyperlink" Target="http://&#1101;&#1083;&#1077;&#1082;&#1090;&#1088;&#1086;-&#1084;&#1072;&#1088;&#1082;&#1077;&#1090;.&#1088;&#1092;/product/248147/kraska-sprey-emal-termostoykaya-chernaya-520ml-aerozol-kudo/" TargetMode="External"/><Relationship Id="rId_hyperlink_12581" Type="http://schemas.openxmlformats.org/officeDocument/2006/relationships/hyperlink" Target="http://&#1101;&#1083;&#1077;&#1082;&#1090;&#1088;&#1086;-&#1084;&#1072;&#1088;&#1082;&#1077;&#1090;.&#1088;&#1092;/product/248157/kraska-sprey-emal-universalnaya-alyuminiy-520ml-aerozol-kudo/" TargetMode="External"/><Relationship Id="rId_hyperlink_12582" Type="http://schemas.openxmlformats.org/officeDocument/2006/relationships/hyperlink" Target="http://&#1101;&#1083;&#1077;&#1082;&#1090;&#1088;&#1086;-&#1084;&#1072;&#1088;&#1082;&#1077;&#1090;.&#1088;&#1092;/product/248149/kraska-sprey-emal-universalnaya-bezhevaya-vysokoglyancevaya-akrilovaya-520ml-aerozol-ral1001-kudo/" TargetMode="External"/><Relationship Id="rId_hyperlink_12583" Type="http://schemas.openxmlformats.org/officeDocument/2006/relationships/hyperlink" Target="http://&#1101;&#1083;&#1077;&#1082;&#1090;&#1088;&#1086;-&#1084;&#1072;&#1088;&#1082;&#1077;&#1090;.&#1088;&#1092;/product/248150/kraska-sprey-emal-universalnaya-belaya-matovaya-akrilovaya-520ml-aerozol-ral9003-kudo/" TargetMode="External"/><Relationship Id="rId_hyperlink_12584" Type="http://schemas.openxmlformats.org/officeDocument/2006/relationships/hyperlink" Target="http://&#1101;&#1083;&#1077;&#1082;&#1090;&#1088;&#1086;-&#1084;&#1072;&#1088;&#1082;&#1077;&#1090;.&#1088;&#1092;/product/248154/kraska-sprey-emal-universalnaya-belaya-polumatovaya-520ml-aerozol-satin-ral9003-kudo/" TargetMode="External"/><Relationship Id="rId_hyperlink_12585" Type="http://schemas.openxmlformats.org/officeDocument/2006/relationships/hyperlink" Target="http://&#1101;&#1083;&#1077;&#1082;&#1090;&#1088;&#1086;-&#1084;&#1072;&#1088;&#1082;&#1077;&#1090;.&#1088;&#1092;/product/248158/kraska-sprey-emal-universalnaya-zoloto-metallik-520ml-aerozol-kudo/" TargetMode="External"/><Relationship Id="rId_hyperlink_12586" Type="http://schemas.openxmlformats.org/officeDocument/2006/relationships/hyperlink" Target="http://&#1101;&#1083;&#1077;&#1082;&#1090;&#1088;&#1086;-&#1084;&#1072;&#1088;&#1082;&#1077;&#1090;.&#1088;&#1092;/product/248153/kraska-sprey-emal-universalnaya-seraya-polumatovaya-520ml-aerozol-satin-ral7001-kudo/" TargetMode="External"/><Relationship Id="rId_hyperlink_12587" Type="http://schemas.openxmlformats.org/officeDocument/2006/relationships/hyperlink" Target="http://&#1101;&#1083;&#1077;&#1082;&#1090;&#1088;&#1086;-&#1084;&#1072;&#1088;&#1082;&#1077;&#1090;.&#1088;&#1092;/product/248159/kraska-sprey-emal-universalnaya-seraya-520ml-aerozol-kudo/" TargetMode="External"/><Relationship Id="rId_hyperlink_12588" Type="http://schemas.openxmlformats.org/officeDocument/2006/relationships/hyperlink" Target="http://&#1101;&#1083;&#1077;&#1082;&#1090;&#1088;&#1086;-&#1084;&#1072;&#1088;&#1082;&#1077;&#1090;.&#1088;&#1092;/product/248156/kraska-sprey-emal-universalnaya-seraya-alkidnaya-520ml-aerozol-avk-506-avs/" TargetMode="External"/><Relationship Id="rId_hyperlink_12589" Type="http://schemas.openxmlformats.org/officeDocument/2006/relationships/hyperlink" Target="http://&#1101;&#1083;&#1077;&#1082;&#1090;&#1088;&#1086;-&#1084;&#1072;&#1088;&#1082;&#1077;&#1090;.&#1088;&#1092;/product/248160/kraska-sprey-emal-universalnaya-serebro-metallik-520ml-aerozol-kudo/" TargetMode="External"/><Relationship Id="rId_hyperlink_12590" Type="http://schemas.openxmlformats.org/officeDocument/2006/relationships/hyperlink" Target="http://&#1101;&#1083;&#1077;&#1082;&#1090;&#1088;&#1086;-&#1084;&#1072;&#1088;&#1082;&#1077;&#1090;.&#1088;&#1092;/product/248161/kraska-sprey-emal-universalnaya-hrom-metallik-520ml-aerozol-kudo/" TargetMode="External"/><Relationship Id="rId_hyperlink_12591" Type="http://schemas.openxmlformats.org/officeDocument/2006/relationships/hyperlink" Target="http://&#1101;&#1083;&#1077;&#1082;&#1090;&#1088;&#1086;-&#1084;&#1072;&#1088;&#1082;&#1077;&#1090;.&#1088;&#1092;/product/248155/kraska-sprey-emal-universalnaya-chernaya-polumatovaya-520ml-aerozol-satin-ral9005-kudo/" TargetMode="External"/><Relationship Id="rId_hyperlink_12592" Type="http://schemas.openxmlformats.org/officeDocument/2006/relationships/hyperlink" Target="http://&#1101;&#1083;&#1077;&#1082;&#1090;&#1088;&#1086;-&#1084;&#1072;&#1088;&#1082;&#1077;&#1090;.&#1088;&#1092;/product/248148/kraska-sprey-emal-universalnaya-yarko-belaya-alkidnaya-520ml-aerozol-ral9016-kudo/" TargetMode="External"/><Relationship Id="rId_hyperlink_12593" Type="http://schemas.openxmlformats.org/officeDocument/2006/relationships/hyperlink" Target="http://&#1101;&#1083;&#1077;&#1082;&#1090;&#1088;&#1086;-&#1084;&#1072;&#1088;&#1082;&#1077;&#1090;.&#1088;&#1092;/product/248144/kraska-sprey-emal-671-svetlo-seraya-520ml-aerozol-kudo/" TargetMode="External"/><Relationship Id="rId_hyperlink_12594" Type="http://schemas.openxmlformats.org/officeDocument/2006/relationships/hyperlink" Target="http://&#1101;&#1083;&#1077;&#1082;&#1090;&#1088;&#1086;-&#1084;&#1072;&#1088;&#1082;&#1077;&#1090;.&#1088;&#1092;/product/250600/lak-aerozol-yahtnyy-universal-shelkovisto-matovyy-520-ml-deton-spesial/" TargetMode="External"/><Relationship Id="rId_hyperlink_12595" Type="http://schemas.openxmlformats.org/officeDocument/2006/relationships/hyperlink" Target="http://&#1101;&#1083;&#1077;&#1082;&#1090;&#1088;&#1086;-&#1084;&#1072;&#1088;&#1082;&#1077;&#1090;.&#1088;&#1092;/product/248130/emal-aerozolnaya-alkid-atmosferostoykiy-chernaya-glyancevaya-650ml-deton-universal-9017/" TargetMode="External"/><Relationship Id="rId_hyperlink_12596" Type="http://schemas.openxmlformats.org/officeDocument/2006/relationships/hyperlink" Target="http://&#1101;&#1083;&#1077;&#1082;&#1090;&#1088;&#1086;-&#1084;&#1072;&#1088;&#1082;&#1077;&#1090;.&#1088;&#1092;/product/250569/emal-aerozolnaya-akril-bystrosohnuschiy-belaya-signalnaya-520ml-deton-universal-ral9003/" TargetMode="External"/><Relationship Id="rId_hyperlink_12597" Type="http://schemas.openxmlformats.org/officeDocument/2006/relationships/hyperlink" Target="http://&#1101;&#1083;&#1077;&#1082;&#1090;&#1088;&#1086;-&#1084;&#1072;&#1088;&#1082;&#1077;&#1090;.&#1088;&#1092;/product/250563/emal-aerozolnaya-akril-bystrosohnuschiy-belaya-signalnaya-matovaya-520ml-deton-universal-ral9003/" TargetMode="External"/><Relationship Id="rId_hyperlink_12598" Type="http://schemas.openxmlformats.org/officeDocument/2006/relationships/hyperlink" Target="http://&#1101;&#1083;&#1077;&#1082;&#1090;&#1088;&#1086;-&#1084;&#1072;&#1088;&#1082;&#1077;&#1090;.&#1088;&#1092;/product/250607/emal-aerozolnaya-akril-bystrosohnuschiy-grafitovaya-seraya-520ml-deton-universal-ral7024/" TargetMode="External"/><Relationship Id="rId_hyperlink_12599" Type="http://schemas.openxmlformats.org/officeDocument/2006/relationships/hyperlink" Target="http://&#1101;&#1083;&#1077;&#1082;&#1090;&#1088;&#1086;-&#1084;&#1072;&#1088;&#1082;&#1077;&#1090;.&#1088;&#1092;/product/250573/emal-aerozolnaya-akril-bystrosohnuschiy-zoloto-yarkoe-520ml-deton-universal/" TargetMode="External"/><Relationship Id="rId_hyperlink_12600" Type="http://schemas.openxmlformats.org/officeDocument/2006/relationships/hyperlink" Target="http://&#1101;&#1083;&#1077;&#1082;&#1090;&#1088;&#1086;-&#1084;&#1072;&#1088;&#1082;&#1077;&#1090;.&#1088;&#1092;/product/250603/emal-aerozolnaya-akril-bystrosohnuschiy-krasnoe-vino-520ml-deton-universal-ral3005/" TargetMode="External"/><Relationship Id="rId_hyperlink_12601" Type="http://schemas.openxmlformats.org/officeDocument/2006/relationships/hyperlink" Target="http://&#1101;&#1083;&#1077;&#1082;&#1090;&#1088;&#1086;-&#1084;&#1072;&#1088;&#1082;&#1077;&#1090;.&#1088;&#1092;/product/250650/emal-aerozolnaya-akril-bystrosohnuschiy-myshino-seraya-520ml-deton-universal-ral7005/" TargetMode="External"/><Relationship Id="rId_hyperlink_12602" Type="http://schemas.openxmlformats.org/officeDocument/2006/relationships/hyperlink" Target="http://&#1101;&#1083;&#1077;&#1082;&#1090;&#1088;&#1086;-&#1084;&#1072;&#1088;&#1082;&#1077;&#1090;.&#1088;&#1092;/product/250602/emal-aerozolnaya-akril-bystrosohnuschiy-rubinovo-krasnaya-520ml-deton-universal-ral3003/" TargetMode="External"/><Relationship Id="rId_hyperlink_12603" Type="http://schemas.openxmlformats.org/officeDocument/2006/relationships/hyperlink" Target="http://&#1101;&#1083;&#1077;&#1082;&#1090;&#1088;&#1086;-&#1084;&#1072;&#1088;&#1082;&#1077;&#1090;.&#1088;&#1092;/product/250601/emal-aerozolnaya-akril-bystrosohnuschiy-svetlaya-slonovaya-kost-520ml-deton-universal-ral1015/" TargetMode="External"/><Relationship Id="rId_hyperlink_12604" Type="http://schemas.openxmlformats.org/officeDocument/2006/relationships/hyperlink" Target="http://&#1101;&#1083;&#1077;&#1082;&#1090;&#1088;&#1086;-&#1084;&#1072;&#1088;&#1082;&#1077;&#1090;.&#1088;&#1092;/product/250606/emal-aerozolnaya-akril-bystrosohnuschiy-sinyaya-signalnaya-520ml-deton-universal-ral5005/" TargetMode="External"/><Relationship Id="rId_hyperlink_12605" Type="http://schemas.openxmlformats.org/officeDocument/2006/relationships/hyperlink" Target="http://&#1101;&#1083;&#1077;&#1082;&#1090;&#1088;&#1086;-&#1084;&#1072;&#1088;&#1082;&#1077;&#1090;.&#1088;&#1092;/product/250572/emal-aerozolnaya-akril-bystrosohnuschiy-transportnaya-belaya-520ml-deton-universal-ral9016/" TargetMode="External"/><Relationship Id="rId_hyperlink_12606" Type="http://schemas.openxmlformats.org/officeDocument/2006/relationships/hyperlink" Target="http://&#1101;&#1083;&#1077;&#1082;&#1090;&#1088;&#1086;-&#1084;&#1072;&#1088;&#1082;&#1077;&#1090;.&#1088;&#1092;/product/250604/emal-aerozolnaya-akril-bystrosohnuschiy-transportnaya-krasnaya-520ml-deton-universal-ral3020/" TargetMode="External"/><Relationship Id="rId_hyperlink_12607" Type="http://schemas.openxmlformats.org/officeDocument/2006/relationships/hyperlink" Target="http://&#1101;&#1083;&#1077;&#1082;&#1090;&#1088;&#1086;-&#1084;&#1072;&#1088;&#1082;&#1077;&#1090;.&#1088;&#1092;/product/250605/emal-aerozolnaya-akril-bystrosohnuschiy-ultramarinovo-sinyaya-520ml-deton-universal-ral5002/" TargetMode="External"/><Relationship Id="rId_hyperlink_12608" Type="http://schemas.openxmlformats.org/officeDocument/2006/relationships/hyperlink" Target="http://&#1101;&#1083;&#1077;&#1082;&#1090;&#1088;&#1086;-&#1084;&#1072;&#1088;&#1082;&#1077;&#1090;.&#1088;&#1092;/product/250574/emal-aerozolnaya-akril-bystrosohnuschiy-hrom-yarkiy-520ml-deton-universal/" TargetMode="External"/><Relationship Id="rId_hyperlink_12609" Type="http://schemas.openxmlformats.org/officeDocument/2006/relationships/hyperlink" Target="http://&#1101;&#1083;&#1077;&#1082;&#1090;&#1088;&#1086;-&#1084;&#1072;&#1088;&#1082;&#1077;&#1090;.&#1088;&#1092;/product/250571/emal-aerozolnaya-akril-bystrosohnuschiy-chernaya-matovaya-520ml-deton-universal-ral9005/" TargetMode="External"/><Relationship Id="rId_hyperlink_12610" Type="http://schemas.openxmlformats.org/officeDocument/2006/relationships/hyperlink" Target="http://&#1101;&#1083;&#1077;&#1082;&#1090;&#1088;&#1086;-&#1084;&#1072;&#1088;&#1082;&#1077;&#1090;.&#1088;&#1092;/product/250570/emal-aerozolnaya-akril-bystrosohnuschiy-chernaya-520ml-deton-universal-ral9005/" TargetMode="External"/><Relationship Id="rId_hyperlink_12611" Type="http://schemas.openxmlformats.org/officeDocument/2006/relationships/hyperlink" Target="http://&#1101;&#1083;&#1077;&#1082;&#1090;&#1088;&#1086;-&#1084;&#1072;&#1088;&#1082;&#1077;&#1090;.&#1088;&#1092;/product/231205/emal-aerozolnaya-akril-bystrosohnuschiy-shokoladno-korichnevaya-520ml-deton-universal-ral8017/" TargetMode="External"/><Relationship Id="rId_hyperlink_12612" Type="http://schemas.openxmlformats.org/officeDocument/2006/relationships/hyperlink" Target="http://&#1101;&#1083;&#1077;&#1082;&#1090;&#1088;&#1086;-&#1084;&#1072;&#1088;&#1082;&#1077;&#1090;.&#1088;&#1092;/product/250652/emal-aerozolnaya-alkid-atmosferostoykiy-bezhevaya-520ml-deton-universal-ral3012/" TargetMode="External"/><Relationship Id="rId_hyperlink_12613" Type="http://schemas.openxmlformats.org/officeDocument/2006/relationships/hyperlink" Target="http://&#1101;&#1083;&#1077;&#1082;&#1090;&#1088;&#1086;-&#1084;&#1072;&#1088;&#1082;&#1077;&#1090;.&#1088;&#1092;/product/250564/emal-aerozolnaya-alkid-atmosferostoykiy-belaya-glyancevaya-520ml-deton-universal-9003/" TargetMode="External"/><Relationship Id="rId_hyperlink_12614" Type="http://schemas.openxmlformats.org/officeDocument/2006/relationships/hyperlink" Target="http://&#1101;&#1083;&#1077;&#1082;&#1090;&#1088;&#1086;-&#1084;&#1072;&#1088;&#1082;&#1077;&#1090;.&#1088;&#1092;/product/250575/emal-aerozolnaya-alkid-atmosferostoykiy-belaya-matovaya-520ml-deton-universal-9003/" TargetMode="External"/><Relationship Id="rId_hyperlink_12615" Type="http://schemas.openxmlformats.org/officeDocument/2006/relationships/hyperlink" Target="http://&#1101;&#1083;&#1077;&#1082;&#1090;&#1088;&#1086;-&#1084;&#1072;&#1088;&#1082;&#1077;&#1090;.&#1088;&#1092;/product/250651/emal-aerozolnaya-alkid-atmosferostoykiy-krasno-korichnevaya-520ml-deton-universal-ral3009/" TargetMode="External"/><Relationship Id="rId_hyperlink_12616" Type="http://schemas.openxmlformats.org/officeDocument/2006/relationships/hyperlink" Target="http://&#1101;&#1083;&#1077;&#1082;&#1090;&#1088;&#1086;-&#1084;&#1072;&#1088;&#1082;&#1077;&#1090;.&#1088;&#1092;/product/250565/emal-aerozolnaya-alkid-atmosferostoykiy-sinyaya-520ml-deton-universal-ral5010/" TargetMode="External"/><Relationship Id="rId_hyperlink_12617" Type="http://schemas.openxmlformats.org/officeDocument/2006/relationships/hyperlink" Target="http://&#1101;&#1083;&#1077;&#1082;&#1090;&#1088;&#1086;-&#1084;&#1072;&#1088;&#1082;&#1077;&#1090;.&#1088;&#1092;/product/250653/emal-aerozolnaya-alkid-atmosferostoykiy-sirenevaya-520ml-deton-universal-ral4005/" TargetMode="External"/><Relationship Id="rId_hyperlink_12618" Type="http://schemas.openxmlformats.org/officeDocument/2006/relationships/hyperlink" Target="http://&#1101;&#1083;&#1077;&#1082;&#1090;&#1088;&#1086;-&#1084;&#1072;&#1088;&#1082;&#1077;&#1090;.&#1088;&#1092;/product/250576/emal-aerozolnaya-alkid-atmosferostoykiy-haki-520ml-deton-universal-ral6022/" TargetMode="External"/><Relationship Id="rId_hyperlink_12619" Type="http://schemas.openxmlformats.org/officeDocument/2006/relationships/hyperlink" Target="http://&#1101;&#1083;&#1077;&#1082;&#1090;&#1088;&#1086;-&#1084;&#1072;&#1088;&#1082;&#1077;&#1090;.&#1088;&#1092;/product/250655/emal-aerozolnaya-alkid-atmosferostoykiy-chernaya-matovaya-520ml-deton-universal-9005/" TargetMode="External"/><Relationship Id="rId_hyperlink_12620" Type="http://schemas.openxmlformats.org/officeDocument/2006/relationships/hyperlink" Target="http://&#1101;&#1083;&#1077;&#1082;&#1090;&#1088;&#1086;-&#1084;&#1072;&#1088;&#1082;&#1077;&#1090;.&#1088;&#1092;/product/250577/emal-aerozolnaya-dlya-bytovoy-tehniki-belaya-520ml-deton-spesial/" TargetMode="External"/><Relationship Id="rId_hyperlink_12621" Type="http://schemas.openxmlformats.org/officeDocument/2006/relationships/hyperlink" Target="http://&#1101;&#1083;&#1077;&#1082;&#1090;&#1088;&#1086;-&#1084;&#1072;&#1088;&#1082;&#1077;&#1090;.&#1088;&#1092;/product/250566/emal-aerozolnaya-dlya-vann-i-keramiki-belaya-520ml-deton-spesial/" TargetMode="External"/><Relationship Id="rId_hyperlink_12622" Type="http://schemas.openxmlformats.org/officeDocument/2006/relationships/hyperlink" Target="http://&#1101;&#1083;&#1077;&#1082;&#1090;&#1088;&#1086;-&#1084;&#1072;&#1088;&#1082;&#1077;&#1090;.&#1088;&#1092;/product/250568/emal-aerozolnaya-dlya-kolesnyh-diskov-temno-seraya-520ml-avton-atn-a07204/" TargetMode="External"/><Relationship Id="rId_hyperlink_12623" Type="http://schemas.openxmlformats.org/officeDocument/2006/relationships/hyperlink" Target="http://&#1101;&#1083;&#1077;&#1082;&#1090;&#1088;&#1086;-&#1084;&#1072;&#1088;&#1082;&#1077;&#1090;.&#1088;&#1092;/product/250567/emal-aerozolnaya-dlya-radiatorov-otopleniya-belaya-520ml-deton-spesial-dtn-a07345/" TargetMode="External"/><Relationship Id="rId_hyperlink_12624" Type="http://schemas.openxmlformats.org/officeDocument/2006/relationships/hyperlink" Target="http://&#1101;&#1083;&#1077;&#1082;&#1090;&#1088;&#1086;-&#1084;&#1072;&#1088;&#1082;&#1077;&#1090;.&#1088;&#1092;/product/250578/emal-aerozolnaya-metalik-alyuminiy-520ml-dtn-a70732-deton-art/" TargetMode="External"/><Relationship Id="rId_hyperlink_12625" Type="http://schemas.openxmlformats.org/officeDocument/2006/relationships/hyperlink" Target="http://&#1101;&#1083;&#1077;&#1082;&#1090;&#1088;&#1086;-&#1084;&#1072;&#1088;&#1082;&#1077;&#1090;.&#1088;&#1092;/product/250579/emal-aerozolnaya-metalik-zolotoy-dekor-520ml-deton-art/" TargetMode="External"/><Relationship Id="rId_hyperlink_12626" Type="http://schemas.openxmlformats.org/officeDocument/2006/relationships/hyperlink" Target="http://&#1101;&#1083;&#1077;&#1082;&#1090;&#1088;&#1086;-&#1084;&#1072;&#1088;&#1082;&#1077;&#1090;.&#1088;&#1092;/product/250580/emal-aerozolnaya-metalik-mednyy-dekor-520ml-deton-art/" TargetMode="External"/><Relationship Id="rId_hyperlink_12627" Type="http://schemas.openxmlformats.org/officeDocument/2006/relationships/hyperlink" Target="http://&#1101;&#1083;&#1077;&#1082;&#1090;&#1088;&#1086;-&#1084;&#1072;&#1088;&#1082;&#1077;&#1090;.&#1088;&#1092;/product/250581/emal-aerozolnaya-metalik-med-hrom-520ml-deton-art/" TargetMode="External"/><Relationship Id="rId_hyperlink_12628" Type="http://schemas.openxmlformats.org/officeDocument/2006/relationships/hyperlink" Target="http://&#1101;&#1083;&#1077;&#1082;&#1090;&#1088;&#1086;-&#1084;&#1072;&#1088;&#1082;&#1077;&#1090;.&#1088;&#1092;/product/250582/emal-aerozolnaya-metalik-serebro-520ml-deton-art-dtn-a70820/" TargetMode="External"/><Relationship Id="rId_hyperlink_12629" Type="http://schemas.openxmlformats.org/officeDocument/2006/relationships/hyperlink" Target="http://&#1101;&#1083;&#1077;&#1082;&#1090;&#1088;&#1086;-&#1084;&#1072;&#1088;&#1082;&#1077;&#1090;.&#1088;&#1092;/product/250561/emal-aerozolnaya-termostoykaya-belaya-425ml-prestizh/" TargetMode="External"/><Relationship Id="rId_hyperlink_12630" Type="http://schemas.openxmlformats.org/officeDocument/2006/relationships/hyperlink" Target="http://&#1101;&#1083;&#1077;&#1082;&#1090;&#1088;&#1086;-&#1084;&#1072;&#1088;&#1082;&#1077;&#1090;.&#1088;&#1092;/product/250562/emal-aerozolnaya-termostoykaya-serebristaya-520ml-certa/" TargetMode="External"/><Relationship Id="rId_hyperlink_12631" Type="http://schemas.openxmlformats.org/officeDocument/2006/relationships/hyperlink" Target="http://&#1101;&#1083;&#1077;&#1082;&#1090;&#1088;&#1086;-&#1084;&#1072;&#1088;&#1082;&#1077;&#1090;.&#1088;&#1092;/product/131454/adapter-perehodnik-smartbuy-6a-250v-sbe-06-s05-w/" TargetMode="External"/><Relationship Id="rId_hyperlink_12632" Type="http://schemas.openxmlformats.org/officeDocument/2006/relationships/hyperlink" Target="http://&#1101;&#1083;&#1077;&#1082;&#1090;&#1088;&#1086;-&#1084;&#1072;&#1088;&#1082;&#1077;&#1090;.&#1088;&#1092;/product/243691/adapter-setevoy-universalnyy-euusukru-a-c-g-i-p2-belyy/" TargetMode="External"/><Relationship Id="rId_hyperlink_12633" Type="http://schemas.openxmlformats.org/officeDocument/2006/relationships/hyperlink" Target="http://&#1101;&#1083;&#1077;&#1082;&#1090;&#1088;&#1086;-&#1084;&#1072;&#1088;&#1082;&#1077;&#1090;.&#1088;&#1092;/product/248958/evro-perehodnik-rozetki-10a-wn-20-belyy/" TargetMode="External"/><Relationship Id="rId_hyperlink_12634" Type="http://schemas.openxmlformats.org/officeDocument/2006/relationships/hyperlink" Target="http://&#1101;&#1083;&#1077;&#1082;&#1090;&#1088;&#1086;-&#1084;&#1072;&#1088;&#1082;&#1077;&#1090;.&#1088;&#1092;/product/240992/evro-perehodnik-rozetki-xd603-chernyy/" TargetMode="External"/><Relationship Id="rId_hyperlink_12635" Type="http://schemas.openxmlformats.org/officeDocument/2006/relationships/hyperlink" Target="http://&#1101;&#1083;&#1077;&#1082;&#1090;&#1088;&#1086;-&#1084;&#1072;&#1088;&#1082;&#1077;&#1090;.&#1088;&#1092;/product/191112/evro-perehodnik-rozetki-kruglyy-16a-ps1-seryy-itec/" TargetMode="External"/><Relationship Id="rId_hyperlink_12636" Type="http://schemas.openxmlformats.org/officeDocument/2006/relationships/hyperlink" Target="http://&#1101;&#1083;&#1077;&#1082;&#1090;&#1088;&#1086;-&#1084;&#1072;&#1088;&#1082;&#1077;&#1090;.&#1088;&#1092;/product/235213/evro-perehodnik-rozetki-kruglyy-vellkont-pu1016-002/" TargetMode="External"/><Relationship Id="rId_hyperlink_12637" Type="http://schemas.openxmlformats.org/officeDocument/2006/relationships/hyperlink" Target="http://&#1101;&#1083;&#1077;&#1082;&#1090;&#1088;&#1086;-&#1084;&#1072;&#1088;&#1082;&#1077;&#1090;.&#1088;&#1092;/product/127193/evro-perehodnik-rozetki-ploskiy/" TargetMode="External"/><Relationship Id="rId_hyperlink_12638" Type="http://schemas.openxmlformats.org/officeDocument/2006/relationships/hyperlink" Target="http://&#1101;&#1083;&#1077;&#1082;&#1090;&#1088;&#1086;-&#1084;&#1072;&#1088;&#1082;&#1077;&#1090;.&#1088;&#1092;/product/235510/evro-perehodnik-rozetki-ploskiy-6a-vellkont-belyy-pu1016-004-5/" TargetMode="External"/><Relationship Id="rId_hyperlink_12639" Type="http://schemas.openxmlformats.org/officeDocument/2006/relationships/hyperlink" Target="http://&#1101;&#1083;&#1077;&#1082;&#1090;&#1088;&#1086;-&#1084;&#1072;&#1088;&#1082;&#1077;&#1090;.&#1088;&#1092;/product/237600/evro-perehodnik-rozetki-ploskiy-chernyy-6a/" TargetMode="External"/><Relationship Id="rId_hyperlink_12640" Type="http://schemas.openxmlformats.org/officeDocument/2006/relationships/hyperlink" Target="http://&#1101;&#1083;&#1077;&#1082;&#1090;&#1088;&#1086;-&#1084;&#1072;&#1088;&#1082;&#1077;&#1090;.&#1088;&#1092;/product/191115/evro-perehodnik-rozetki-stakan-toker-1s-6a/" TargetMode="External"/><Relationship Id="rId_hyperlink_12641" Type="http://schemas.openxmlformats.org/officeDocument/2006/relationships/hyperlink" Target="http://&#1101;&#1083;&#1077;&#1082;&#1090;&#1088;&#1086;-&#1084;&#1072;&#1088;&#1082;&#1077;&#1090;.&#1088;&#1092;/product/132820/evro-perehodnik-rozetki-stakan-volsten/" TargetMode="External"/><Relationship Id="rId_hyperlink_12642" Type="http://schemas.openxmlformats.org/officeDocument/2006/relationships/hyperlink" Target="http://&#1101;&#1083;&#1077;&#1082;&#1090;&#1088;&#1086;-&#1084;&#1072;&#1088;&#1082;&#1077;&#1090;.&#1088;&#1092;/product/191111/evro-perehodnik-rozetki-stakan-vellkont-6a-pu1016-001/" TargetMode="External"/><Relationship Id="rId_hyperlink_12643" Type="http://schemas.openxmlformats.org/officeDocument/2006/relationships/hyperlink" Target="http://&#1101;&#1083;&#1077;&#1082;&#1090;&#1088;&#1086;-&#1084;&#1072;&#1088;&#1082;&#1077;&#1090;.&#1088;&#1092;/product/233022/evro-perehodnik-troynik-kozya-nozhka-vellkont-6a-pu1016-003/" TargetMode="External"/><Relationship Id="rId_hyperlink_12644" Type="http://schemas.openxmlformats.org/officeDocument/2006/relationships/hyperlink" Target="http://&#1101;&#1083;&#1077;&#1082;&#1090;&#1088;&#1086;-&#1084;&#1072;&#1088;&#1082;&#1077;&#1090;.&#1088;&#1092;/product/245577/perehodnik-dlya-rozetki-setevoy-adapter-p4/" TargetMode="External"/><Relationship Id="rId_hyperlink_12645" Type="http://schemas.openxmlformats.org/officeDocument/2006/relationships/hyperlink" Target="http://&#1101;&#1083;&#1077;&#1082;&#1090;&#1088;&#1086;-&#1084;&#1072;&#1088;&#1082;&#1077;&#1090;.&#1088;&#1092;/product/247322/perehodnik-s-ploskoy-vilki-na-krugluyu-366-10a/" TargetMode="External"/><Relationship Id="rId_hyperlink_12646" Type="http://schemas.openxmlformats.org/officeDocument/2006/relationships/hyperlink" Target="http://&#1101;&#1083;&#1077;&#1082;&#1090;&#1088;&#1086;-&#1084;&#1072;&#1088;&#1082;&#1077;&#1090;.&#1088;&#1092;/product/249497/perehodnik-s-ploskoy-vilki-na-krugluyu-a-15-s-vyklyuchatelem-16a/" TargetMode="External"/><Relationship Id="rId_hyperlink_12647" Type="http://schemas.openxmlformats.org/officeDocument/2006/relationships/hyperlink" Target="http://&#1101;&#1083;&#1077;&#1082;&#1090;&#1088;&#1086;-&#1084;&#1072;&#1088;&#1082;&#1077;&#1090;.&#1088;&#1092;/product/249325/perehodnik-setevoy-smartbuy-na-evro-vilku-chernyy-16a-250v/" TargetMode="External"/><Relationship Id="rId_hyperlink_12648" Type="http://schemas.openxmlformats.org/officeDocument/2006/relationships/hyperlink" Target="http://&#1101;&#1083;&#1077;&#1082;&#1090;&#1088;&#1086;-&#1084;&#1072;&#1088;&#1082;&#1077;&#1090;.&#1088;&#1092;/product/145846/setevoy-perehodnik-dlya-vilki-s-ploskimi-kontaktami-mednye-kontakty/" TargetMode="External"/><Relationship Id="rId_hyperlink_12649" Type="http://schemas.openxmlformats.org/officeDocument/2006/relationships/hyperlink" Target="http://&#1101;&#1083;&#1077;&#1082;&#1090;&#1088;&#1086;-&#1084;&#1072;&#1088;&#1082;&#1077;&#1090;.&#1088;&#1092;/product/238867/setevoy-universalnyy-perehodnik-fd-1960/" TargetMode="External"/><Relationship Id="rId_hyperlink_12650" Type="http://schemas.openxmlformats.org/officeDocument/2006/relationships/hyperlink" Target="http://&#1101;&#1083;&#1077;&#1082;&#1090;&#1088;&#1086;-&#1084;&#1072;&#1088;&#1082;&#1077;&#1090;.&#1088;&#1092;/product/127133/kolodka-udlinitelya-2-gnezda-bz-10a-22kvt-belaya-makel-101-turciya/" TargetMode="External"/><Relationship Id="rId_hyperlink_12651" Type="http://schemas.openxmlformats.org/officeDocument/2006/relationships/hyperlink" Target="http://&#1101;&#1083;&#1077;&#1082;&#1090;&#1088;&#1086;-&#1084;&#1072;&#1088;&#1082;&#1077;&#1090;.&#1088;&#1092;/product/230510/kolodka-udlinitelya-2-gnezda-bz-10a-22kvt-chernaya-bakelitovaya-smartbuy-sbe-10-2-00-bn/" TargetMode="External"/><Relationship Id="rId_hyperlink_12652" Type="http://schemas.openxmlformats.org/officeDocument/2006/relationships/hyperlink" Target="http://&#1101;&#1083;&#1077;&#1082;&#1090;&#1088;&#1086;-&#1084;&#1072;&#1088;&#1082;&#1077;&#1090;.&#1088;&#1092;/product/242641/kolodka-udlinitelya-2-gnezda-bz-6a-22kvt-belaya-vellkont/" TargetMode="External"/><Relationship Id="rId_hyperlink_12653" Type="http://schemas.openxmlformats.org/officeDocument/2006/relationships/hyperlink" Target="http://&#1101;&#1083;&#1077;&#1082;&#1090;&#1088;&#1086;-&#1084;&#1072;&#1088;&#1082;&#1077;&#1090;.&#1088;&#1092;/product/127134/kolodka-udlinitelya-2-gnezda-sz-16a-35kvt-belaya-makel-111-turciya/" TargetMode="External"/><Relationship Id="rId_hyperlink_12654" Type="http://schemas.openxmlformats.org/officeDocument/2006/relationships/hyperlink" Target="http://&#1101;&#1083;&#1077;&#1082;&#1090;&#1088;&#1086;-&#1084;&#1072;&#1088;&#1082;&#1077;&#1090;.&#1088;&#1092;/product/127135/kolodka-udlinitelya-3-gnezda-bz-10a-22kvt-belaya-makel-121-turciya/" TargetMode="External"/><Relationship Id="rId_hyperlink_12655" Type="http://schemas.openxmlformats.org/officeDocument/2006/relationships/hyperlink" Target="http://&#1101;&#1083;&#1077;&#1082;&#1090;&#1088;&#1086;-&#1084;&#1072;&#1088;&#1082;&#1077;&#1090;.&#1088;&#1092;/product/224098/kolodka-udlinitelya-3-gnezda-bz-10a-22kvt-belaya-smartbuy-sbe-10-3-00-n/" TargetMode="External"/><Relationship Id="rId_hyperlink_12656" Type="http://schemas.openxmlformats.org/officeDocument/2006/relationships/hyperlink" Target="http://&#1101;&#1083;&#1077;&#1082;&#1090;&#1088;&#1086;-&#1084;&#1072;&#1088;&#1082;&#1077;&#1090;.&#1088;&#1092;/product/230511/kolodka-udlinitelya-3-gnezda-bz-10a-22kvt-chernaya-bakelitovaya-smartbuy-sbe-10-3-00-bn/" TargetMode="External"/><Relationship Id="rId_hyperlink_12657" Type="http://schemas.openxmlformats.org/officeDocument/2006/relationships/hyperlink" Target="http://&#1101;&#1083;&#1077;&#1082;&#1090;&#1088;&#1086;-&#1084;&#1072;&#1088;&#1082;&#1077;&#1090;.&#1088;&#1092;/product/236556/kolodka-udlinitelya-3-gnezda-bz-belaya-vellkont/" TargetMode="External"/><Relationship Id="rId_hyperlink_12658" Type="http://schemas.openxmlformats.org/officeDocument/2006/relationships/hyperlink" Target="http://&#1101;&#1083;&#1077;&#1082;&#1090;&#1088;&#1086;-&#1084;&#1072;&#1088;&#1082;&#1077;&#1090;.&#1088;&#1092;/product/239143/kolodka-udlinitelya-3-gnezda-bz-belaya-s-vyklyuchatelem-6a-250v-pc-3-vellkont-u10-455/" TargetMode="External"/><Relationship Id="rId_hyperlink_12659" Type="http://schemas.openxmlformats.org/officeDocument/2006/relationships/hyperlink" Target="http://&#1101;&#1083;&#1077;&#1082;&#1090;&#1088;&#1086;-&#1084;&#1072;&#1088;&#1082;&#1077;&#1090;.&#1088;&#1092;/product/127136/kolodka-udlinitelya-3-gnezda-sz-16a-35kvt-belaya-makel-131-turciya/" TargetMode="External"/><Relationship Id="rId_hyperlink_12660" Type="http://schemas.openxmlformats.org/officeDocument/2006/relationships/hyperlink" Target="http://&#1101;&#1083;&#1077;&#1082;&#1090;&#1088;&#1086;-&#1084;&#1072;&#1088;&#1082;&#1077;&#1090;.&#1088;&#1092;/product/224099/kolodka-udlinitelya-3-gnezda-sz-16a-35kvt-belaya-smartbuy-sbe-16-3-00-z/" TargetMode="External"/><Relationship Id="rId_hyperlink_12661" Type="http://schemas.openxmlformats.org/officeDocument/2006/relationships/hyperlink" Target="http://&#1101;&#1083;&#1077;&#1082;&#1090;&#1088;&#1086;-&#1084;&#1072;&#1088;&#1082;&#1077;&#1090;.&#1088;&#1092;/product/122845/kolodka-udlinitelya-3-gnezda-sz-16a-35kvt-belaya-s-vyklyuchatelem-makel-211-turciya/" TargetMode="External"/><Relationship Id="rId_hyperlink_12662" Type="http://schemas.openxmlformats.org/officeDocument/2006/relationships/hyperlink" Target="http://&#1101;&#1083;&#1077;&#1082;&#1090;&#1088;&#1086;-&#1084;&#1072;&#1088;&#1082;&#1077;&#1090;.&#1088;&#1092;/product/250015/kolodka-udlinitelya-3-gnezda-sz-belaya/" TargetMode="External"/><Relationship Id="rId_hyperlink_12663" Type="http://schemas.openxmlformats.org/officeDocument/2006/relationships/hyperlink" Target="http://&#1101;&#1083;&#1077;&#1082;&#1090;&#1088;&#1086;-&#1084;&#1072;&#1088;&#1082;&#1077;&#1090;.&#1088;&#1092;/product/127132/kolodka-udlinitelya-4-gnezda-bz-10a-22kvt-belaya-makel-141-turciya/" TargetMode="External"/><Relationship Id="rId_hyperlink_12664" Type="http://schemas.openxmlformats.org/officeDocument/2006/relationships/hyperlink" Target="http://&#1101;&#1083;&#1077;&#1082;&#1090;&#1088;&#1086;-&#1084;&#1072;&#1088;&#1082;&#1077;&#1090;.&#1088;&#1092;/product/235167/kolodka-udlinitelya-4-gnezda-bz-10a-22kvt-belaya-smartbuy-sbe-10-4-00-n/" TargetMode="External"/><Relationship Id="rId_hyperlink_12665" Type="http://schemas.openxmlformats.org/officeDocument/2006/relationships/hyperlink" Target="http://&#1101;&#1083;&#1077;&#1082;&#1090;&#1088;&#1086;-&#1084;&#1072;&#1088;&#1082;&#1077;&#1090;.&#1088;&#1092;/product/250017/kolodka-udlinitelya-4-gnezda-bz-belaya/" TargetMode="External"/><Relationship Id="rId_hyperlink_12666" Type="http://schemas.openxmlformats.org/officeDocument/2006/relationships/hyperlink" Target="http://&#1101;&#1083;&#1077;&#1082;&#1090;&#1088;&#1086;-&#1084;&#1072;&#1088;&#1082;&#1077;&#1090;.&#1088;&#1092;/product/242272/kolodka-udlinitelya-4-gnezda-sz-16a-35kvt-belaya-legrand/" TargetMode="External"/><Relationship Id="rId_hyperlink_12667" Type="http://schemas.openxmlformats.org/officeDocument/2006/relationships/hyperlink" Target="http://&#1101;&#1083;&#1077;&#1082;&#1090;&#1088;&#1086;-&#1084;&#1072;&#1088;&#1082;&#1077;&#1090;.&#1088;&#1092;/product/127131/kolodka-udlinitelya-4-gnezda-sz-16a-35kvt-belaya-makel-151-turciya/" TargetMode="External"/><Relationship Id="rId_hyperlink_12668" Type="http://schemas.openxmlformats.org/officeDocument/2006/relationships/hyperlink" Target="http://&#1101;&#1083;&#1077;&#1082;&#1090;&#1088;&#1086;-&#1084;&#1072;&#1088;&#1082;&#1077;&#1090;.&#1088;&#1092;/product/225271/kolodka-udlinitelya-4-gnezda-sz-16a-35kvt-belaya-smartbuy-sbe-16-4-00-z/" TargetMode="External"/><Relationship Id="rId_hyperlink_12669" Type="http://schemas.openxmlformats.org/officeDocument/2006/relationships/hyperlink" Target="http://&#1101;&#1083;&#1077;&#1082;&#1090;&#1088;&#1086;-&#1084;&#1072;&#1088;&#1082;&#1077;&#1090;.&#1088;&#1092;/product/247828/kolodka-udlinitelya-5-gnezda-cz-16a-35kvt-belaya-smartbuy-sbe-16-5-00-z/" TargetMode="External"/><Relationship Id="rId_hyperlink_12670" Type="http://schemas.openxmlformats.org/officeDocument/2006/relationships/hyperlink" Target="http://&#1101;&#1083;&#1077;&#1082;&#1090;&#1088;&#1086;-&#1084;&#1072;&#1088;&#1082;&#1077;&#1090;.&#1088;&#1092;/product/247831/kolodka-udlinitelya-6-gnezd-cz-16a-35kvt-belaya-smartbuy-sbe-16-6-00-z/" TargetMode="External"/><Relationship Id="rId_hyperlink_12671" Type="http://schemas.openxmlformats.org/officeDocument/2006/relationships/hyperlink" Target="http://&#1101;&#1083;&#1077;&#1082;&#1090;&#1088;&#1086;-&#1084;&#1072;&#1088;&#1082;&#1077;&#1090;.&#1088;&#1092;/product/173316/kolodka-udlinitelya-6-gnezd-sz-16a-35kvt-belaya-makel-181-turciya/" TargetMode="External"/><Relationship Id="rId_hyperlink_12672" Type="http://schemas.openxmlformats.org/officeDocument/2006/relationships/hyperlink" Target="http://&#1101;&#1083;&#1077;&#1082;&#1090;&#1088;&#1086;-&#1084;&#1072;&#1088;&#1082;&#1077;&#1090;.&#1088;&#1092;/product/125929/kolodka-udlinitelya-6-gnezd-sz-16a-35kvt-belaya-s-vyklyuchatelem-smartbuy-sbe-16-6-00-zs/" TargetMode="External"/><Relationship Id="rId_hyperlink_12673" Type="http://schemas.openxmlformats.org/officeDocument/2006/relationships/hyperlink" Target="http://&#1101;&#1083;&#1077;&#1082;&#1090;&#1088;&#1086;-&#1084;&#1072;&#1088;&#1082;&#1077;&#1090;.&#1088;&#1092;/product/246539/setevoy-filtr-defender-dfs-131-5-h-15m-3680vt-16a-belyy/" TargetMode="External"/><Relationship Id="rId_hyperlink_12674" Type="http://schemas.openxmlformats.org/officeDocument/2006/relationships/hyperlink" Target="http://&#1101;&#1083;&#1077;&#1082;&#1090;&#1088;&#1086;-&#1084;&#1072;&#1088;&#1082;&#1077;&#1090;.&#1088;&#1092;/product/246540/setevoy-filtr-defender-dfs-141-4-h-15m-usbtypec-belyy/" TargetMode="External"/><Relationship Id="rId_hyperlink_12675" Type="http://schemas.openxmlformats.org/officeDocument/2006/relationships/hyperlink" Target="http://&#1101;&#1083;&#1077;&#1082;&#1090;&#1088;&#1086;-&#1084;&#1072;&#1088;&#1082;&#1077;&#1090;.&#1088;&#1092;/product/173944/setevoy-filtr-defender-dfs-751-5-h-18m-2xusb-seryy/" TargetMode="External"/><Relationship Id="rId_hyperlink_12676" Type="http://schemas.openxmlformats.org/officeDocument/2006/relationships/hyperlink" Target="http://&#1101;&#1083;&#1077;&#1082;&#1090;&#1088;&#1086;-&#1084;&#1072;&#1088;&#1082;&#1077;&#1090;.&#1088;&#1092;/product/233002/setevoy-filtr-defender-powers-50-5-x-5m-belyy/" TargetMode="External"/><Relationship Id="rId_hyperlink_12677" Type="http://schemas.openxmlformats.org/officeDocument/2006/relationships/hyperlink" Target="http://&#1101;&#1083;&#1077;&#1082;&#1090;&#1088;&#1086;-&#1084;&#1072;&#1088;&#1082;&#1077;&#1090;.&#1088;&#1092;/product/148608/setevoy-filtr-defender-es-5-h-3m-belyy/" TargetMode="External"/><Relationship Id="rId_hyperlink_12678" Type="http://schemas.openxmlformats.org/officeDocument/2006/relationships/hyperlink" Target="http://&#1101;&#1083;&#1077;&#1082;&#1090;&#1088;&#1086;-&#1084;&#1072;&#1088;&#1082;&#1077;&#1090;.&#1088;&#1092;/product/148607/setevoy-filtr-defender-es-5-h-5m-belyy/" TargetMode="External"/><Relationship Id="rId_hyperlink_12679" Type="http://schemas.openxmlformats.org/officeDocument/2006/relationships/hyperlink" Target="http://&#1101;&#1083;&#1077;&#1082;&#1090;&#1088;&#1086;-&#1084;&#1072;&#1088;&#1082;&#1077;&#1090;.&#1088;&#1092;/product/135021/setevoy-filtr-defender-es-5-h-5m-chernyy/" TargetMode="External"/><Relationship Id="rId_hyperlink_12680" Type="http://schemas.openxmlformats.org/officeDocument/2006/relationships/hyperlink" Target="http://&#1101;&#1083;&#1077;&#1082;&#1090;&#1088;&#1086;-&#1084;&#1072;&#1088;&#1082;&#1077;&#1090;.&#1088;&#1092;/product/193809/setevoy-filtr-defender-es-largo-5-h-18-m-chernyy/" TargetMode="External"/><Relationship Id="rId_hyperlink_12681" Type="http://schemas.openxmlformats.org/officeDocument/2006/relationships/hyperlink" Target="http://&#1101;&#1083;&#1077;&#1082;&#1090;&#1088;&#1086;-&#1084;&#1072;&#1088;&#1082;&#1077;&#1090;.&#1088;&#1092;/product/146316/setevoy-filtr-defender-es-largo-5-h-30-m-chernyy/" TargetMode="External"/><Relationship Id="rId_hyperlink_12682" Type="http://schemas.openxmlformats.org/officeDocument/2006/relationships/hyperlink" Target="http://&#1101;&#1083;&#1077;&#1082;&#1090;&#1088;&#1086;-&#1084;&#1072;&#1088;&#1082;&#1077;&#1090;.&#1088;&#1092;/product/173943/setevoy-filtr-defender-es-largo-5-h-50-m-chernyy/" TargetMode="External"/><Relationship Id="rId_hyperlink_12683" Type="http://schemas.openxmlformats.org/officeDocument/2006/relationships/hyperlink" Target="http://&#1101;&#1083;&#1077;&#1082;&#1090;&#1088;&#1086;-&#1084;&#1072;&#1088;&#1082;&#1077;&#1090;.&#1088;&#1092;/product/244047/setevoy-filtr-perfeo-power-stream-15m-5-rozetok-avtomaticheskiy-predohranitel-chernyy/" TargetMode="External"/><Relationship Id="rId_hyperlink_12684" Type="http://schemas.openxmlformats.org/officeDocument/2006/relationships/hyperlink" Target="http://&#1101;&#1083;&#1077;&#1082;&#1090;&#1088;&#1086;-&#1084;&#1072;&#1088;&#1082;&#1077;&#1090;.&#1088;&#1092;/product/220597/setevoy-filtr-perfeo-power-18m-5-rozetok-avtomaticheskiy-predohranitel-seryy/" TargetMode="External"/><Relationship Id="rId_hyperlink_12685" Type="http://schemas.openxmlformats.org/officeDocument/2006/relationships/hyperlink" Target="http://&#1101;&#1083;&#1077;&#1082;&#1090;&#1088;&#1086;-&#1084;&#1072;&#1088;&#1082;&#1077;&#1090;.&#1088;&#1092;/product/220598/setevoy-filtr-perfeo-power-18m-5-rozetok-avtomaticheskiy-predohranitel-chernyy/" TargetMode="External"/><Relationship Id="rId_hyperlink_12686" Type="http://schemas.openxmlformats.org/officeDocument/2006/relationships/hyperlink" Target="http://&#1101;&#1083;&#1077;&#1082;&#1090;&#1088;&#1086;-&#1084;&#1072;&#1088;&#1082;&#1077;&#1090;.&#1088;&#1092;/product/220599/setevoy-filtr-perfeo-power-3m-5-rozetok-avtomaticheskiy-predohranitel-seryy/" TargetMode="External"/><Relationship Id="rId_hyperlink_12687" Type="http://schemas.openxmlformats.org/officeDocument/2006/relationships/hyperlink" Target="http://&#1101;&#1083;&#1077;&#1082;&#1090;&#1088;&#1086;-&#1084;&#1072;&#1088;&#1082;&#1077;&#1090;.&#1088;&#1092;/product/220017/setevoy-filtr-perfeo-power-5m-6-rozetok-avtomaticheskiy-predohranitel-chernyy/" TargetMode="External"/><Relationship Id="rId_hyperlink_12688" Type="http://schemas.openxmlformats.org/officeDocument/2006/relationships/hyperlink" Target="http://&#1101;&#1083;&#1077;&#1082;&#1090;&#1088;&#1086;-&#1084;&#1072;&#1088;&#1082;&#1077;&#1090;.&#1088;&#1092;/product/222988/setevoy-filtr-perfeo-powerx-18m-5-rozetok-avtomaticheskiy-predohranitel-seryy/" TargetMode="External"/><Relationship Id="rId_hyperlink_12689" Type="http://schemas.openxmlformats.org/officeDocument/2006/relationships/hyperlink" Target="http://&#1101;&#1083;&#1077;&#1082;&#1090;&#1088;&#1086;-&#1084;&#1072;&#1088;&#1082;&#1077;&#1090;.&#1088;&#1092;/product/229708/setevoy-filtr-power-cube-5-h-19m-seryy/" TargetMode="External"/><Relationship Id="rId_hyperlink_12690" Type="http://schemas.openxmlformats.org/officeDocument/2006/relationships/hyperlink" Target="http://&#1101;&#1083;&#1077;&#1082;&#1090;&#1088;&#1086;-&#1084;&#1072;&#1088;&#1082;&#1077;&#1090;.&#1088;&#1092;/product/243851/setevoy-filtr-power-cube-5-h-10m-chernyy/" TargetMode="External"/><Relationship Id="rId_hyperlink_12691" Type="http://schemas.openxmlformats.org/officeDocument/2006/relationships/hyperlink" Target="http://&#1101;&#1083;&#1077;&#1082;&#1090;&#1088;&#1086;-&#1084;&#1072;&#1088;&#1082;&#1077;&#1090;.&#1088;&#1092;/product/229713/setevoy-filtr-power-cube-5-h-3m-10-a-2200-vt-belyy/" TargetMode="External"/><Relationship Id="rId_hyperlink_12692" Type="http://schemas.openxmlformats.org/officeDocument/2006/relationships/hyperlink" Target="http://&#1101;&#1083;&#1077;&#1082;&#1090;&#1088;&#1086;-&#1084;&#1072;&#1088;&#1082;&#1077;&#1090;.&#1088;&#1092;/product/229716/setevoy-filtr-power-cube-5-h-3m-10a-2200-vt-chernyy/" TargetMode="External"/><Relationship Id="rId_hyperlink_12693" Type="http://schemas.openxmlformats.org/officeDocument/2006/relationships/hyperlink" Target="http://&#1101;&#1083;&#1077;&#1082;&#1090;&#1088;&#1086;-&#1084;&#1072;&#1088;&#1082;&#1077;&#1090;.&#1088;&#1092;/product/229709/setevoy-filtr-power-cube-5-h-3m-seryy/" TargetMode="External"/><Relationship Id="rId_hyperlink_12694" Type="http://schemas.openxmlformats.org/officeDocument/2006/relationships/hyperlink" Target="http://&#1101;&#1083;&#1077;&#1082;&#1090;&#1088;&#1086;-&#1084;&#1072;&#1088;&#1082;&#1077;&#1090;.&#1088;&#1092;/product/229717/setevoy-filtr-power-cube-5-h-5-m-10-a-2200-vt-chernyy/" TargetMode="External"/><Relationship Id="rId_hyperlink_12695" Type="http://schemas.openxmlformats.org/officeDocument/2006/relationships/hyperlink" Target="http://&#1101;&#1083;&#1077;&#1082;&#1090;&#1088;&#1086;-&#1084;&#1072;&#1088;&#1082;&#1077;&#1090;.&#1088;&#1092;/product/229714/setevoy-filtr-power-cube-5-h-5m-belyy/" TargetMode="External"/><Relationship Id="rId_hyperlink_12696" Type="http://schemas.openxmlformats.org/officeDocument/2006/relationships/hyperlink" Target="http://&#1101;&#1083;&#1077;&#1082;&#1090;&#1088;&#1086;-&#1084;&#1072;&#1088;&#1082;&#1077;&#1090;.&#1088;&#1092;/product/241668/setevoy-filtr-power-cube-5-h-7m-10a-2200vt-chernyy/" TargetMode="External"/><Relationship Id="rId_hyperlink_12697" Type="http://schemas.openxmlformats.org/officeDocument/2006/relationships/hyperlink" Target="http://&#1101;&#1083;&#1077;&#1082;&#1090;&#1088;&#1086;-&#1084;&#1072;&#1088;&#1082;&#1077;&#1090;.&#1088;&#1092;/product/238644/setevoy-filtr-power-cube-6-h-19m-16a-3500-vt-belyy/" TargetMode="External"/><Relationship Id="rId_hyperlink_12698" Type="http://schemas.openxmlformats.org/officeDocument/2006/relationships/hyperlink" Target="http://&#1101;&#1083;&#1077;&#1082;&#1090;&#1088;&#1086;-&#1084;&#1072;&#1088;&#1082;&#1077;&#1090;.&#1088;&#1092;/product/238645/setevoy-filtr-power-cube-6-h-3m-16a-3500-vt-belyy/" TargetMode="External"/><Relationship Id="rId_hyperlink_12699" Type="http://schemas.openxmlformats.org/officeDocument/2006/relationships/hyperlink" Target="http://&#1101;&#1083;&#1077;&#1082;&#1090;&#1088;&#1086;-&#1084;&#1072;&#1088;&#1082;&#1077;&#1090;.&#1088;&#1092;/product/241671/setevoy-filtr-power-cube-6-h-5m-10a-2200vt-seryy/" TargetMode="External"/><Relationship Id="rId_hyperlink_12700" Type="http://schemas.openxmlformats.org/officeDocument/2006/relationships/hyperlink" Target="http://&#1101;&#1083;&#1077;&#1082;&#1090;&#1088;&#1086;-&#1084;&#1072;&#1088;&#1082;&#1077;&#1090;.&#1088;&#1092;/product/238646/setevoy-filtr-power-cube-6-h-5m-16a-3500-vt-belyy/" TargetMode="External"/><Relationship Id="rId_hyperlink_12701" Type="http://schemas.openxmlformats.org/officeDocument/2006/relationships/hyperlink" Target="http://&#1101;&#1083;&#1077;&#1082;&#1090;&#1088;&#1086;-&#1084;&#1072;&#1088;&#1082;&#1077;&#1090;.&#1088;&#1092;/product/250003/setevoy-filtr-smartbuy-16a-3500-vt-3-rozetki-bez-zsh-pvs-3x10-mm-dlina-18m-belyy-sbsp-3-18-w/" TargetMode="External"/><Relationship Id="rId_hyperlink_12702" Type="http://schemas.openxmlformats.org/officeDocument/2006/relationships/hyperlink" Target="http://&#1101;&#1083;&#1077;&#1082;&#1090;&#1088;&#1086;-&#1084;&#1072;&#1088;&#1082;&#1077;&#1090;.&#1088;&#1092;/product/250004/setevoy-filtr-smartbuy-16a-3500-vt-3-rozetki-bez-zsh-pvs-3x10-mm-dlina-18m-seryy-sbsp-3-18-g/" TargetMode="External"/><Relationship Id="rId_hyperlink_12703" Type="http://schemas.openxmlformats.org/officeDocument/2006/relationships/hyperlink" Target="http://&#1101;&#1083;&#1077;&#1082;&#1090;&#1088;&#1086;-&#1084;&#1072;&#1088;&#1082;&#1077;&#1090;.&#1088;&#1092;/product/250005/setevoy-filtr-smartbuy-16a-3500-vt-3-rozetki-bez-zsh-pvs-3x10-mm-dlina-18m-chernyy-sbsp-3-18-k/" TargetMode="External"/><Relationship Id="rId_hyperlink_12704" Type="http://schemas.openxmlformats.org/officeDocument/2006/relationships/hyperlink" Target="http://&#1101;&#1083;&#1077;&#1082;&#1090;&#1088;&#1086;-&#1084;&#1072;&#1088;&#1082;&#1077;&#1090;.&#1088;&#1092;/product/250006/setevoy-filtr-smartbuy-16a-3500-vt-3-rozetki-bez-zsh-pvs-3x10-mm-dlina-3m-belyy-sbsp-3-30-w/" TargetMode="External"/><Relationship Id="rId_hyperlink_12705" Type="http://schemas.openxmlformats.org/officeDocument/2006/relationships/hyperlink" Target="http://&#1101;&#1083;&#1077;&#1082;&#1090;&#1088;&#1086;-&#1084;&#1072;&#1088;&#1082;&#1077;&#1090;.&#1088;&#1092;/product/250007/setevoy-filtr-smartbuy-16a-3500-vt-3-rozetki-bez-zsh-pvs-3x10-mm-dlina-3m-seryy-sbsp-3-30-g/" TargetMode="External"/><Relationship Id="rId_hyperlink_12706" Type="http://schemas.openxmlformats.org/officeDocument/2006/relationships/hyperlink" Target="http://&#1101;&#1083;&#1077;&#1082;&#1090;&#1088;&#1086;-&#1084;&#1072;&#1088;&#1082;&#1077;&#1090;.&#1088;&#1092;/product/250009/setevoy-filtr-smartbuy-16a-3500-vt-3-rozetki-bez-zsh-pvs-3x10-mm-dlina-5m-belyy-sbsp-3-50-w/" TargetMode="External"/><Relationship Id="rId_hyperlink_12707" Type="http://schemas.openxmlformats.org/officeDocument/2006/relationships/hyperlink" Target="http://&#1101;&#1083;&#1077;&#1082;&#1090;&#1088;&#1086;-&#1084;&#1072;&#1088;&#1082;&#1077;&#1090;.&#1088;&#1092;/product/250010/setevoy-filtr-smartbuy-16a-3500-vt-3-rozetki-bez-zsh-pvs-3x10-mm-dlina-5m-seryy-sbsp-3-50-g/" TargetMode="External"/><Relationship Id="rId_hyperlink_12708" Type="http://schemas.openxmlformats.org/officeDocument/2006/relationships/hyperlink" Target="http://&#1101;&#1083;&#1077;&#1082;&#1090;&#1088;&#1086;-&#1084;&#1072;&#1088;&#1082;&#1077;&#1090;.&#1088;&#1092;/product/250011/setevoy-filtr-smartbuy-16a-3500-vt-3-rozetki-bez-zsh-pvs-3x10-mm-dlina-5m-chernyy-sbsp-3-50-k/" TargetMode="External"/><Relationship Id="rId_hyperlink_12709" Type="http://schemas.openxmlformats.org/officeDocument/2006/relationships/hyperlink" Target="http://&#1101;&#1083;&#1077;&#1082;&#1090;&#1088;&#1086;-&#1084;&#1072;&#1088;&#1082;&#1077;&#1090;.&#1088;&#1092;/product/243546/setevoy-filtr-smartbuy-16a-3500-vt-5-rozetok-s-zsh-pvs-3x10-mm-dlina-18m-belyy-sbsp-5-18-w/" TargetMode="External"/><Relationship Id="rId_hyperlink_12710" Type="http://schemas.openxmlformats.org/officeDocument/2006/relationships/hyperlink" Target="http://&#1101;&#1083;&#1077;&#1082;&#1090;&#1088;&#1086;-&#1084;&#1072;&#1088;&#1082;&#1077;&#1090;.&#1088;&#1092;/product/243799/setevoy-filtr-smartbuy-16a-3500-vt-5-rozetok-s-zsh-pvs-3x10-mm-dlina-18m-seryy-sbsp-5-18-g/" TargetMode="External"/><Relationship Id="rId_hyperlink_12711" Type="http://schemas.openxmlformats.org/officeDocument/2006/relationships/hyperlink" Target="http://&#1101;&#1083;&#1077;&#1082;&#1090;&#1088;&#1086;-&#1084;&#1072;&#1088;&#1082;&#1077;&#1090;.&#1088;&#1092;/product/243803/setevoy-filtr-smartbuy-16a-3500-vt-5-rozetok-s-zsh-pvs-3x10-mm-dlina-3m-belyy-sbsp-5-30-w/" TargetMode="External"/><Relationship Id="rId_hyperlink_12712" Type="http://schemas.openxmlformats.org/officeDocument/2006/relationships/hyperlink" Target="http://&#1101;&#1083;&#1077;&#1082;&#1090;&#1088;&#1086;-&#1084;&#1072;&#1088;&#1082;&#1077;&#1090;.&#1088;&#1092;/product/243802/setevoy-filtr-smartbuy-16a-3500-vt-5-rozetok-s-zsh-pvs-3x10-mm-dlina-3m-seryy-sbsp-5-30-g/" TargetMode="External"/><Relationship Id="rId_hyperlink_12713" Type="http://schemas.openxmlformats.org/officeDocument/2006/relationships/hyperlink" Target="http://&#1101;&#1083;&#1077;&#1082;&#1090;&#1088;&#1086;-&#1084;&#1072;&#1088;&#1082;&#1077;&#1090;.&#1088;&#1092;/product/243801/setevoy-filtr-smartbuy-16a-3500-vt-5-rozetok-s-zsh-pvs-3x10-mm-dlina-3m-chernyy-sbsp-5-30-k/" TargetMode="External"/><Relationship Id="rId_hyperlink_12714" Type="http://schemas.openxmlformats.org/officeDocument/2006/relationships/hyperlink" Target="http://&#1101;&#1083;&#1077;&#1082;&#1090;&#1088;&#1086;-&#1084;&#1072;&#1088;&#1082;&#1077;&#1090;.&#1088;&#1092;/product/243804/setevoy-filtr-smartbuy-16a-3500-vt-5-rozetok-s-zsh-pvs-3x10-mm-dlina-5m-belyy-sbsp-5-50-w/" TargetMode="External"/><Relationship Id="rId_hyperlink_12715" Type="http://schemas.openxmlformats.org/officeDocument/2006/relationships/hyperlink" Target="http://&#1101;&#1083;&#1077;&#1082;&#1090;&#1088;&#1086;-&#1084;&#1072;&#1088;&#1082;&#1077;&#1090;.&#1088;&#1092;/product/243805/setevoy-filtr-smartbuy-16a-3500-vt-5-rozetok-s-zsh-pvs-3x10-mm-dlina-5m-seryy-sbsp-5-50-g/" TargetMode="External"/><Relationship Id="rId_hyperlink_12716" Type="http://schemas.openxmlformats.org/officeDocument/2006/relationships/hyperlink" Target="http://&#1101;&#1083;&#1077;&#1082;&#1090;&#1088;&#1086;-&#1084;&#1072;&#1088;&#1082;&#1077;&#1090;.&#1088;&#1092;/product/243806/setevoy-filtr-smartbuy-16a-3500-vt-5-rozetok-s-zsh-pvs-3x10-mm-dlina-5m-chernyy-sbsp-5-50-k/" TargetMode="External"/><Relationship Id="rId_hyperlink_12717" Type="http://schemas.openxmlformats.org/officeDocument/2006/relationships/hyperlink" Target="http://&#1101;&#1083;&#1077;&#1082;&#1090;&#1088;&#1086;-&#1084;&#1072;&#1088;&#1082;&#1077;&#1090;.&#1088;&#1092;/product/142040/setevoy-filtr-smartbuy-one-10a-2200-vt-5-rozetok-dlina-18m-belyy-sbsp-18-w/" TargetMode="External"/><Relationship Id="rId_hyperlink_12718" Type="http://schemas.openxmlformats.org/officeDocument/2006/relationships/hyperlink" Target="http://&#1101;&#1083;&#1077;&#1082;&#1090;&#1088;&#1086;-&#1084;&#1072;&#1088;&#1082;&#1077;&#1090;.&#1088;&#1092;/product/142041/setevoy-filtr-smartbuy-one-10a-2200-vt-5-rozetok-dlina-18m-chernyy-sbsp-18-k/" TargetMode="External"/><Relationship Id="rId_hyperlink_12719" Type="http://schemas.openxmlformats.org/officeDocument/2006/relationships/hyperlink" Target="http://&#1101;&#1083;&#1077;&#1082;&#1090;&#1088;&#1086;-&#1084;&#1072;&#1088;&#1082;&#1077;&#1090;.&#1088;&#1092;/product/142042/setevoy-filtr-smartbuy-one-10a-2200-vt-5-rozetok-dlina-3m-belyy-sbsp-30-w/" TargetMode="External"/><Relationship Id="rId_hyperlink_12720" Type="http://schemas.openxmlformats.org/officeDocument/2006/relationships/hyperlink" Target="http://&#1101;&#1083;&#1077;&#1082;&#1090;&#1088;&#1086;-&#1084;&#1072;&#1088;&#1082;&#1077;&#1090;.&#1088;&#1092;/product/142043/setevoy-filtr-smartbuy-one-10a-2200-vt-5-rozetok-dlina-3m-chernyy-sbsp-30-k/" TargetMode="External"/><Relationship Id="rId_hyperlink_12721" Type="http://schemas.openxmlformats.org/officeDocument/2006/relationships/hyperlink" Target="http://&#1101;&#1083;&#1077;&#1082;&#1090;&#1088;&#1086;-&#1084;&#1072;&#1088;&#1082;&#1077;&#1090;.&#1088;&#1092;/product/160488/setevoy-filtr-smartbuy-one-10a-2200-vt-5-rozetok-dlina-5m-belyy-sbsp-50-w/" TargetMode="External"/><Relationship Id="rId_hyperlink_12722" Type="http://schemas.openxmlformats.org/officeDocument/2006/relationships/hyperlink" Target="http://&#1101;&#1083;&#1077;&#1082;&#1090;&#1088;&#1086;-&#1084;&#1072;&#1088;&#1082;&#1077;&#1090;.&#1088;&#1092;/product/124510/setevoy-filtr-smartbuy-one-10a-2200-vt-5-rozetok-dlina-5m-chernyy-sbsp-50-k/" TargetMode="External"/><Relationship Id="rId_hyperlink_12723" Type="http://schemas.openxmlformats.org/officeDocument/2006/relationships/hyperlink" Target="http://&#1101;&#1083;&#1077;&#1082;&#1090;&#1088;&#1086;-&#1084;&#1072;&#1088;&#1082;&#1077;&#1090;.&#1088;&#1092;/product/248546/setevoy-filtr-s-2-usb2-pd-dlya-zaryadki-yemstza-no-tu05-10a-2200-vt-4-rozetki-2m/" TargetMode="External"/><Relationship Id="rId_hyperlink_12724" Type="http://schemas.openxmlformats.org/officeDocument/2006/relationships/hyperlink" Target="http://&#1101;&#1083;&#1077;&#1082;&#1090;&#1088;&#1086;-&#1084;&#1072;&#1088;&#1082;&#1077;&#1090;.&#1088;&#1092;/product/248545/setevoy-filtr-s-2-usb2-pd-dlya-zaryadki-yemstza-ym-tu04-10a-2200-vt-3-rozetki-2m/" TargetMode="External"/><Relationship Id="rId_hyperlink_12725" Type="http://schemas.openxmlformats.org/officeDocument/2006/relationships/hyperlink" Target="http://&#1101;&#1083;&#1077;&#1082;&#1090;&#1088;&#1086;-&#1084;&#1072;&#1088;&#1082;&#1077;&#1090;.&#1088;&#1092;/product/241988/setevoy-filtr-s-3-usb-dlya-zaryadki-live-power-lp3301-10a-2200-vt-3-rozetki-dlina-2m/" TargetMode="External"/><Relationship Id="rId_hyperlink_12726" Type="http://schemas.openxmlformats.org/officeDocument/2006/relationships/hyperlink" Target="http://&#1101;&#1083;&#1077;&#1082;&#1090;&#1088;&#1086;-&#1084;&#1072;&#1088;&#1082;&#1077;&#1090;.&#1088;&#1092;/product/169885/setevoy-filtr-s-usb-dlya-zaryadki-smartbuy-one-10a-2200-vt-5-rozetok-dlina-18m-belyy-sbsp-18u-w/" TargetMode="External"/><Relationship Id="rId_hyperlink_12727" Type="http://schemas.openxmlformats.org/officeDocument/2006/relationships/hyperlink" Target="http://&#1101;&#1083;&#1077;&#1082;&#1090;&#1088;&#1086;-&#1084;&#1072;&#1088;&#1082;&#1077;&#1090;.&#1088;&#1092;/product/241992/universalnyy-udlinitel-100-250v-jpn-usa-rossiya-lp4407q-10a-2200-vt-4-rozetki4-usb-2m/" TargetMode="External"/><Relationship Id="rId_hyperlink_12728" Type="http://schemas.openxmlformats.org/officeDocument/2006/relationships/hyperlink" Target="http://&#1101;&#1083;&#1077;&#1082;&#1090;&#1088;&#1086;-&#1084;&#1072;&#1088;&#1082;&#1077;&#1090;.&#1088;&#1092;/product/239444/stabilizator-napryazheniya-era-snnt-500-c-cifrovoy-displey-140-260v220v-500va/" TargetMode="External"/><Relationship Id="rId_hyperlink_12729" Type="http://schemas.openxmlformats.org/officeDocument/2006/relationships/hyperlink" Target="http://&#1101;&#1083;&#1077;&#1082;&#1090;&#1088;&#1086;-&#1084;&#1072;&#1088;&#1082;&#1077;&#1090;.&#1088;&#1092;/product/220792/stabilizator-napryazheniya-05kva-boiler-iek-ivs24-1-00500/" TargetMode="External"/><Relationship Id="rId_hyperlink_12730" Type="http://schemas.openxmlformats.org/officeDocument/2006/relationships/hyperlink" Target="http://&#1101;&#1083;&#1077;&#1082;&#1090;&#1088;&#1086;-&#1084;&#1072;&#1088;&#1082;&#1077;&#1090;.&#1088;&#1092;/product/238001/stabilizator-napryazheniya-defender-asf-500d-napolnyy-300vt-metal-korpus-1-rozetka/" TargetMode="External"/><Relationship Id="rId_hyperlink_12731" Type="http://schemas.openxmlformats.org/officeDocument/2006/relationships/hyperlink" Target="http://&#1101;&#1083;&#1077;&#1082;&#1090;&#1088;&#1086;-&#1084;&#1072;&#1088;&#1082;&#1077;&#1090;.&#1088;&#1092;/product/238006/stabilizator-napryazheniya-defender-asw-1000d-nastennyy-600vt-tolschina-65mm-1-rozetka/" TargetMode="External"/><Relationship Id="rId_hyperlink_12732" Type="http://schemas.openxmlformats.org/officeDocument/2006/relationships/hyperlink" Target="http://&#1101;&#1083;&#1077;&#1082;&#1090;&#1088;&#1086;-&#1084;&#1072;&#1088;&#1082;&#1077;&#1090;.&#1088;&#1092;/product/241022/stabilizator-napryazheniya-rucelf-nastennyy-odnofaznyy-05kva-slim-iek/" TargetMode="External"/><Relationship Id="rId_hyperlink_12733" Type="http://schemas.openxmlformats.org/officeDocument/2006/relationships/hyperlink" Target="http://&#1101;&#1083;&#1077;&#1082;&#1090;&#1088;&#1086;-&#1084;&#1072;&#1088;&#1082;&#1077;&#1090;.&#1088;&#1092;/product/239254/stabilizator-napryazheniya-rucelf-releynyy-odnofaznyy-05-kva-seriya-star-sn4406695022408763/" TargetMode="External"/><Relationship Id="rId_hyperlink_12734" Type="http://schemas.openxmlformats.org/officeDocument/2006/relationships/hyperlink" Target="http://&#1101;&#1083;&#1077;&#1082;&#1090;&#1088;&#1086;-&#1084;&#1072;&#1088;&#1082;&#1077;&#1090;.&#1088;&#1092;/product/239403/stabilizator-napryazheniya-rucelf-releynyy-odnofaznyy-1-kva-navesnoy/" TargetMode="External"/><Relationship Id="rId_hyperlink_12735" Type="http://schemas.openxmlformats.org/officeDocument/2006/relationships/hyperlink" Target="http://&#1101;&#1083;&#1077;&#1082;&#1090;&#1088;&#1086;-&#1084;&#1072;&#1088;&#1082;&#1077;&#1090;.&#1088;&#1092;/product/239255/stabilizator-napryazheniya-rucelf-releynyy-odnofaznyy-1kva-seriya-star-sn-4406795402412853/" TargetMode="External"/><Relationship Id="rId_hyperlink_12736" Type="http://schemas.openxmlformats.org/officeDocument/2006/relationships/hyperlink" Target="http://&#1101;&#1083;&#1077;&#1082;&#1090;&#1088;&#1086;-&#1084;&#1072;&#1088;&#1082;&#1077;&#1090;.&#1088;&#1092;/product/239256/stabilizator-napryazheniya-rucelf-releynyy-odnofaznyy-2kva-seriya-star-sn-4410095392400757/" TargetMode="External"/><Relationship Id="rId_hyperlink_12737" Type="http://schemas.openxmlformats.org/officeDocument/2006/relationships/hyperlink" Target="http://&#1101;&#1083;&#1077;&#1082;&#1090;&#1088;&#1086;-&#1084;&#1072;&#1088;&#1082;&#1077;&#1090;.&#1088;&#1092;/product/241028/stabilizator-napryazheniya-rucelf-releynyy-odnofaznyy-3kva-seriya-star/" TargetMode="External"/><Relationship Id="rId_hyperlink_12738" Type="http://schemas.openxmlformats.org/officeDocument/2006/relationships/hyperlink" Target="http://&#1101;&#1083;&#1077;&#1082;&#1090;&#1088;&#1086;-&#1084;&#1072;&#1088;&#1082;&#1077;&#1090;.&#1088;&#1092;/product/241021/stabilizator-napryazheniya-rucelf-releynyy-odnofaznyy-5kva-seriya-star-sn-4406995022417065/" TargetMode="External"/><Relationship Id="rId_hyperlink_12739" Type="http://schemas.openxmlformats.org/officeDocument/2006/relationships/hyperlink" Target="http://&#1101;&#1083;&#1077;&#1082;&#1090;&#1088;&#1086;-&#1084;&#1072;&#1088;&#1082;&#1077;&#1090;.&#1088;&#1092;/product/238301/razvetvitel-troynik-5-gnezd-10a-250v-ploskaya-vilka-belyy-ay-ka-ayka-turciya-7714300/" TargetMode="External"/><Relationship Id="rId_hyperlink_12740" Type="http://schemas.openxmlformats.org/officeDocument/2006/relationships/hyperlink" Target="http://&#1101;&#1083;&#1077;&#1082;&#1090;&#1088;&#1086;-&#1084;&#1072;&#1088;&#1082;&#1077;&#1090;.&#1088;&#1092;/product/127205/razvetvitel-elektricheskiy-toker-10a-3tm-malenkiy/" TargetMode="External"/><Relationship Id="rId_hyperlink_12741" Type="http://schemas.openxmlformats.org/officeDocument/2006/relationships/hyperlink" Target="http://&#1101;&#1083;&#1077;&#1082;&#1090;&#1088;&#1086;-&#1084;&#1072;&#1088;&#1082;&#1077;&#1090;.&#1088;&#1092;/product/149916/razvetvitel-elektricheskiy-toker-2t-belyy/" TargetMode="External"/><Relationship Id="rId_hyperlink_12742" Type="http://schemas.openxmlformats.org/officeDocument/2006/relationships/hyperlink" Target="http://&#1101;&#1083;&#1077;&#1082;&#1090;&#1088;&#1086;-&#1084;&#1072;&#1088;&#1082;&#1077;&#1090;.&#1088;&#1092;/product/238647/razvetvitel-elektricheskiy-toker-2t-chernyy/" TargetMode="External"/><Relationship Id="rId_hyperlink_12743" Type="http://schemas.openxmlformats.org/officeDocument/2006/relationships/hyperlink" Target="http://&#1101;&#1083;&#1077;&#1082;&#1090;&#1088;&#1086;-&#1084;&#1072;&#1088;&#1082;&#1077;&#1090;.&#1088;&#1092;/product/149917/razvetvitel-elektricheskiy-toker-2t2-c-zazemleniem-belyy/" TargetMode="External"/><Relationship Id="rId_hyperlink_12744" Type="http://schemas.openxmlformats.org/officeDocument/2006/relationships/hyperlink" Target="http://&#1101;&#1083;&#1077;&#1082;&#1090;&#1088;&#1086;-&#1084;&#1072;&#1088;&#1082;&#1077;&#1090;.&#1088;&#1092;/product/135463/razvetvitel-elektricheskiy-toker-2t2-c-zazemleniem-belyy-indupak/" TargetMode="External"/><Relationship Id="rId_hyperlink_12745" Type="http://schemas.openxmlformats.org/officeDocument/2006/relationships/hyperlink" Target="http://&#1101;&#1083;&#1077;&#1082;&#1090;&#1088;&#1086;-&#1084;&#1072;&#1088;&#1082;&#1077;&#1090;.&#1088;&#1092;/product/238648/razvetvitel-elektricheskiy-toker-2t2-c-zazemleniem-chernyy/" TargetMode="External"/><Relationship Id="rId_hyperlink_12746" Type="http://schemas.openxmlformats.org/officeDocument/2006/relationships/hyperlink" Target="http://&#1101;&#1083;&#1077;&#1082;&#1090;&#1088;&#1086;-&#1084;&#1072;&#1088;&#1082;&#1077;&#1090;.&#1088;&#1092;/product/149918/razvetvitel-elektricheskiy-toker-3l-belyy/" TargetMode="External"/><Relationship Id="rId_hyperlink_12747" Type="http://schemas.openxmlformats.org/officeDocument/2006/relationships/hyperlink" Target="http://&#1101;&#1083;&#1077;&#1082;&#1090;&#1088;&#1086;-&#1084;&#1072;&#1088;&#1082;&#1077;&#1090;.&#1088;&#1092;/product/234074/razvetvitel-elektricheskiy-toker-3l-belyy-indiv-upakovka/" TargetMode="External"/><Relationship Id="rId_hyperlink_12748" Type="http://schemas.openxmlformats.org/officeDocument/2006/relationships/hyperlink" Target="http://&#1101;&#1083;&#1077;&#1082;&#1090;&#1088;&#1086;-&#1084;&#1072;&#1088;&#1082;&#1077;&#1090;.&#1088;&#1092;/product/238651/razvetvitel-elektricheskiy-toker-3l-chernyy/" TargetMode="External"/><Relationship Id="rId_hyperlink_12749" Type="http://schemas.openxmlformats.org/officeDocument/2006/relationships/hyperlink" Target="http://&#1101;&#1083;&#1077;&#1082;&#1090;&#1088;&#1086;-&#1084;&#1072;&#1088;&#1082;&#1077;&#1090;.&#1088;&#1092;/product/238650/razvetvitel-elektricheskiy-toker-3l3-chernyy-s-zazemleniem/" TargetMode="External"/><Relationship Id="rId_hyperlink_12750" Type="http://schemas.openxmlformats.org/officeDocument/2006/relationships/hyperlink" Target="http://&#1101;&#1083;&#1077;&#1082;&#1090;&#1088;&#1086;-&#1084;&#1072;&#1088;&#1082;&#1077;&#1090;.&#1088;&#1092;/product/135461/razvetvitel-elektricheskiy-toker-3t-bolshoy-belyy-indupak/" TargetMode="External"/><Relationship Id="rId_hyperlink_12751" Type="http://schemas.openxmlformats.org/officeDocument/2006/relationships/hyperlink" Target="http://&#1101;&#1083;&#1077;&#1082;&#1090;&#1088;&#1086;-&#1084;&#1072;&#1088;&#1082;&#1077;&#1090;.&#1088;&#1092;/product/136206/razvetvitel-elektricheskiy-toker-3t-bolshoy-chernyy/" TargetMode="External"/><Relationship Id="rId_hyperlink_12752" Type="http://schemas.openxmlformats.org/officeDocument/2006/relationships/hyperlink" Target="http://&#1101;&#1083;&#1077;&#1082;&#1090;&#1088;&#1086;-&#1084;&#1072;&#1088;&#1082;&#1077;&#1090;.&#1088;&#1092;/product/135462/razvetvitel-elektricheskiy-toker-3t-bolshoy-chernyy-indupak/" TargetMode="External"/><Relationship Id="rId_hyperlink_12753" Type="http://schemas.openxmlformats.org/officeDocument/2006/relationships/hyperlink" Target="http://&#1101;&#1083;&#1077;&#1082;&#1090;&#1088;&#1086;-&#1084;&#1072;&#1088;&#1082;&#1077;&#1090;.&#1088;&#1092;/product/153891/razvetvitel-elektricheskiy-toker-3t1-belyy-s-zazemleniem/" TargetMode="External"/><Relationship Id="rId_hyperlink_12754" Type="http://schemas.openxmlformats.org/officeDocument/2006/relationships/hyperlink" Target="http://&#1101;&#1083;&#1077;&#1082;&#1090;&#1088;&#1086;-&#1084;&#1072;&#1088;&#1082;&#1077;&#1090;.&#1088;&#1092;/product/238649/razvetvitel-elektricheskiy-toker-3t1-chernyy-s-zazemleniem/" TargetMode="External"/><Relationship Id="rId_hyperlink_12755" Type="http://schemas.openxmlformats.org/officeDocument/2006/relationships/hyperlink" Target="http://&#1101;&#1083;&#1077;&#1082;&#1090;&#1088;&#1086;-&#1084;&#1072;&#1088;&#1082;&#1077;&#1090;.&#1088;&#1092;/product/220082/razvetvitel-elektricheskiy-toker-3t16-iz-abs-plastika-16a-indupak-belyy/" TargetMode="External"/><Relationship Id="rId_hyperlink_12756" Type="http://schemas.openxmlformats.org/officeDocument/2006/relationships/hyperlink" Target="http://&#1101;&#1083;&#1077;&#1082;&#1090;&#1088;&#1086;-&#1084;&#1072;&#1088;&#1082;&#1077;&#1090;.&#1088;&#1092;/product/136207/razvetvitel-elektricheskiy-toker-4t-bolshoy-belyy/" TargetMode="External"/><Relationship Id="rId_hyperlink_12757" Type="http://schemas.openxmlformats.org/officeDocument/2006/relationships/hyperlink" Target="http://&#1101;&#1083;&#1077;&#1082;&#1090;&#1088;&#1086;-&#1084;&#1072;&#1088;&#1082;&#1077;&#1090;.&#1088;&#1092;/product/238691/razvetvitel-elektricheskiy-toker-4t-bolshoy-chernyy/" TargetMode="External"/><Relationship Id="rId_hyperlink_12758" Type="http://schemas.openxmlformats.org/officeDocument/2006/relationships/hyperlink" Target="http://&#1101;&#1083;&#1077;&#1082;&#1090;&#1088;&#1086;-&#1084;&#1072;&#1088;&#1082;&#1077;&#1090;.&#1088;&#1092;/product/179344/razvetvitel-elektricheskiy-toker-4t4-bolshoy-belyy-s-zazemleniem/" TargetMode="External"/><Relationship Id="rId_hyperlink_12759" Type="http://schemas.openxmlformats.org/officeDocument/2006/relationships/hyperlink" Target="http://&#1101;&#1083;&#1077;&#1082;&#1090;&#1088;&#1086;-&#1084;&#1072;&#1088;&#1082;&#1077;&#1090;.&#1088;&#1092;/product/238692/razvetvitel-elektricheskiy-toker-4t4-bolshoy-chernyy-s-zazemleniem/" TargetMode="External"/><Relationship Id="rId_hyperlink_12760" Type="http://schemas.openxmlformats.org/officeDocument/2006/relationships/hyperlink" Target="http://&#1101;&#1083;&#1077;&#1082;&#1090;&#1088;&#1086;-&#1084;&#1072;&#1088;&#1082;&#1077;&#1090;.&#1088;&#1092;/product/244098/setevoy-adapter-h5010-4usb-port-qc30-1-gnezdo-dlya-rozetki/" TargetMode="External"/><Relationship Id="rId_hyperlink_12761" Type="http://schemas.openxmlformats.org/officeDocument/2006/relationships/hyperlink" Target="http://&#1101;&#1083;&#1077;&#1082;&#1090;&#1088;&#1086;-&#1084;&#1072;&#1088;&#1082;&#1077;&#1090;.&#1088;&#1092;/product/230244/troynik-setevoy-vikey-ts3-2z-250v16a-s-zazemleniem/" TargetMode="External"/><Relationship Id="rId_hyperlink_12762" Type="http://schemas.openxmlformats.org/officeDocument/2006/relationships/hyperlink" Target="http://&#1101;&#1083;&#1077;&#1082;&#1090;&#1088;&#1086;-&#1084;&#1072;&#1088;&#1082;&#1077;&#1090;.&#1088;&#1092;/product/230245/troynik-setevoy-vikey-ts3-3z-250v16a-s-zazemleniem/" TargetMode="External"/><Relationship Id="rId_hyperlink_12763" Type="http://schemas.openxmlformats.org/officeDocument/2006/relationships/hyperlink" Target="http://&#1101;&#1083;&#1077;&#1082;&#1090;&#1088;&#1086;-&#1084;&#1072;&#1088;&#1082;&#1077;&#1090;.&#1088;&#1092;/product/144365/troynik-setevoy-krest-belyy/" TargetMode="External"/><Relationship Id="rId_hyperlink_12764" Type="http://schemas.openxmlformats.org/officeDocument/2006/relationships/hyperlink" Target="http://&#1101;&#1083;&#1077;&#1082;&#1090;&#1088;&#1086;-&#1084;&#1072;&#1088;&#1082;&#1077;&#1090;.&#1088;&#1092;/product/141630/troynik-setevoy-krest-chernyy/" TargetMode="External"/><Relationship Id="rId_hyperlink_12765" Type="http://schemas.openxmlformats.org/officeDocument/2006/relationships/hyperlink" Target="http://&#1101;&#1083;&#1077;&#1082;&#1090;&#1088;&#1086;-&#1084;&#1072;&#1088;&#1082;&#1077;&#1090;.&#1088;&#1092;/product/129818/troynik-setevoy-kruglyy-16a-belyy/" TargetMode="External"/><Relationship Id="rId_hyperlink_12766" Type="http://schemas.openxmlformats.org/officeDocument/2006/relationships/hyperlink" Target="http://&#1101;&#1083;&#1077;&#1082;&#1090;&#1088;&#1086;-&#1084;&#1072;&#1088;&#1082;&#1077;&#1090;.&#1088;&#1092;/product/129819/troynik-setevoy-kruglyy-16a-chernyy/" TargetMode="External"/><Relationship Id="rId_hyperlink_12767" Type="http://schemas.openxmlformats.org/officeDocument/2006/relationships/hyperlink" Target="http://&#1101;&#1083;&#1077;&#1082;&#1090;&#1088;&#1086;-&#1084;&#1072;&#1088;&#1082;&#1077;&#1090;.&#1088;&#1092;/product/191117/troynik-setevoy-universalnyy-belyy/" TargetMode="External"/><Relationship Id="rId_hyperlink_12768" Type="http://schemas.openxmlformats.org/officeDocument/2006/relationships/hyperlink" Target="http://&#1101;&#1083;&#1077;&#1082;&#1090;&#1088;&#1086;-&#1084;&#1072;&#1088;&#1082;&#1077;&#1090;.&#1088;&#1092;/product/191118/troynik-setevoy-universalnyy-chernyy-04149/" TargetMode="External"/><Relationship Id="rId_hyperlink_12769" Type="http://schemas.openxmlformats.org/officeDocument/2006/relationships/hyperlink" Target="http://&#1101;&#1083;&#1077;&#1082;&#1090;&#1088;&#1086;-&#1084;&#1072;&#1088;&#1082;&#1077;&#1090;.&#1088;&#1092;/product/129817/troynik-setevoy-universalnyy-16a-chernyy/" TargetMode="External"/><Relationship Id="rId_hyperlink_12770" Type="http://schemas.openxmlformats.org/officeDocument/2006/relationships/hyperlink" Target="http://&#1101;&#1083;&#1077;&#1082;&#1090;&#1088;&#1086;-&#1084;&#1072;&#1088;&#1082;&#1077;&#1090;.&#1088;&#1092;/product/244480/troynik-setevoy-universalnyy-2gn-10a-bz-belyy-a202/" TargetMode="External"/><Relationship Id="rId_hyperlink_12771" Type="http://schemas.openxmlformats.org/officeDocument/2006/relationships/hyperlink" Target="http://&#1101;&#1083;&#1077;&#1082;&#1090;&#1088;&#1086;-&#1084;&#1072;&#1088;&#1082;&#1077;&#1090;.&#1088;&#1092;/product/246007/troynik-razvetvitel-lineynyy-setevoy-vikey-ts3-3z-250v16a-s-zazemleniem/" TargetMode="External"/><Relationship Id="rId_hyperlink_12772" Type="http://schemas.openxmlformats.org/officeDocument/2006/relationships/hyperlink" Target="http://&#1101;&#1083;&#1077;&#1082;&#1090;&#1088;&#1086;-&#1084;&#1072;&#1088;&#1082;&#1077;&#1090;.&#1088;&#1092;/product/246008/troynik-razvetvitel-lineynyy-setevoy-vikey-ts3-3z-250v16a-s-zazemleniem-vyklyuchatel/" TargetMode="External"/><Relationship Id="rId_hyperlink_12773" Type="http://schemas.openxmlformats.org/officeDocument/2006/relationships/hyperlink" Target="http://&#1101;&#1083;&#1077;&#1082;&#1090;&#1088;&#1086;-&#1084;&#1072;&#1088;&#1082;&#1077;&#1090;.&#1088;&#1092;/product/245477/udlinitel-narodnyy-3-gnezda-5-metrov-s-zazemleniem-vykl-16a-3680-vt-belyy-pvs-3h10/" TargetMode="External"/><Relationship Id="rId_hyperlink_12774" Type="http://schemas.openxmlformats.org/officeDocument/2006/relationships/hyperlink" Target="http://&#1101;&#1083;&#1077;&#1082;&#1090;&#1088;&#1086;-&#1084;&#1072;&#1088;&#1082;&#1077;&#1090;.&#1088;&#1092;/product/220302/udlinitel-setevoy-defender-e330-3-mesta-3-metra-2200vt-10a-s-zazemleniem/" TargetMode="External"/><Relationship Id="rId_hyperlink_12775" Type="http://schemas.openxmlformats.org/officeDocument/2006/relationships/hyperlink" Target="http://&#1101;&#1083;&#1077;&#1082;&#1090;&#1088;&#1086;-&#1084;&#1072;&#1088;&#1082;&#1077;&#1090;.&#1088;&#1092;/product/220303/udlinitel-setevoy-defender-e350-3-mesta-5-metrov-2200vt-10a-s-zazemleniem/" TargetMode="External"/><Relationship Id="rId_hyperlink_12776" Type="http://schemas.openxmlformats.org/officeDocument/2006/relationships/hyperlink" Target="http://&#1101;&#1083;&#1077;&#1082;&#1090;&#1088;&#1086;-&#1084;&#1072;&#1088;&#1082;&#1077;&#1090;.&#1088;&#1092;/product/220304/udlinitel-setevoy-defender-e430-4-mesta-3-metra-2200vt-10a-s-zazemleniem/" TargetMode="External"/><Relationship Id="rId_hyperlink_12777" Type="http://schemas.openxmlformats.org/officeDocument/2006/relationships/hyperlink" Target="http://&#1101;&#1083;&#1077;&#1082;&#1090;&#1088;&#1086;-&#1084;&#1072;&#1088;&#1082;&#1077;&#1090;.&#1088;&#1092;/product/223238/udlinitel-setevoy-defender-e518-5-mesta-18-metrov-2200vt-10a-s-zazemleniem/" TargetMode="External"/><Relationship Id="rId_hyperlink_12778" Type="http://schemas.openxmlformats.org/officeDocument/2006/relationships/hyperlink" Target="http://&#1101;&#1083;&#1077;&#1082;&#1090;&#1088;&#1086;-&#1084;&#1072;&#1088;&#1082;&#1077;&#1090;.&#1088;&#1092;/product/225013/udlinitel-setevoy-defender-e530-5-mest-3-metra-2200vt-10a-s-zazemleniem/" TargetMode="External"/><Relationship Id="rId_hyperlink_12779" Type="http://schemas.openxmlformats.org/officeDocument/2006/relationships/hyperlink" Target="http://&#1101;&#1083;&#1077;&#1082;&#1090;&#1088;&#1086;-&#1084;&#1072;&#1088;&#1082;&#1077;&#1090;.&#1088;&#1092;/product/246527/udlinitel-setevoy-defender-l330-3-gnezda-3-metra-s-zazemleniem-16a3500vt-pvs-3h10mm-s-vyklyuchatelem-belyy/" TargetMode="External"/><Relationship Id="rId_hyperlink_12780" Type="http://schemas.openxmlformats.org/officeDocument/2006/relationships/hyperlink" Target="http://&#1101;&#1083;&#1077;&#1082;&#1090;&#1088;&#1086;-&#1084;&#1072;&#1088;&#1082;&#1077;&#1090;.&#1088;&#1092;/product/245474/udlinitel-setevoy-defender-m350-3-mesta-5-metrov-2200vt-10a-s-zazemleniem-chernyy/" TargetMode="External"/><Relationship Id="rId_hyperlink_12781" Type="http://schemas.openxmlformats.org/officeDocument/2006/relationships/hyperlink" Target="http://&#1101;&#1083;&#1077;&#1082;&#1090;&#1088;&#1086;-&#1084;&#1072;&#1088;&#1082;&#1077;&#1090;.&#1088;&#1092;/product/245471/udlinitel-setevoy-defender-m450-4-mesta-5-metrov-2200vt-10a-s-zazemleniem-chernyy/" TargetMode="External"/><Relationship Id="rId_hyperlink_12782" Type="http://schemas.openxmlformats.org/officeDocument/2006/relationships/hyperlink" Target="http://&#1101;&#1083;&#1077;&#1082;&#1090;&#1088;&#1086;-&#1084;&#1072;&#1088;&#1082;&#1077;&#1090;.&#1088;&#1092;/product/245470/udlinitel-setevoy-defender-m518-5-mest-18-metra-2200vt-10a-s-zazemleniem-chernyy/" TargetMode="External"/><Relationship Id="rId_hyperlink_12783" Type="http://schemas.openxmlformats.org/officeDocument/2006/relationships/hyperlink" Target="http://&#1101;&#1083;&#1077;&#1082;&#1090;&#1088;&#1086;-&#1084;&#1072;&#1088;&#1082;&#1077;&#1090;.&#1088;&#1092;/product/246529/udlinitel-setevoy-defender-r330-3-gnezda-15m-s-zazemleniem-16a3500vt-pvs-3h10mm-belyy/" TargetMode="External"/><Relationship Id="rId_hyperlink_12784" Type="http://schemas.openxmlformats.org/officeDocument/2006/relationships/hyperlink" Target="http://&#1101;&#1083;&#1077;&#1082;&#1090;&#1088;&#1086;-&#1084;&#1072;&#1088;&#1082;&#1077;&#1090;.&#1088;&#1092;/product/225019/udlinitel-setevoy-defender-s518-5-mest-18-metrov-2200vt-10a-s-vyklyuchatelem-s-zazemleniem/" TargetMode="External"/><Relationship Id="rId_hyperlink_12785" Type="http://schemas.openxmlformats.org/officeDocument/2006/relationships/hyperlink" Target="http://&#1101;&#1083;&#1077;&#1082;&#1090;&#1088;&#1086;-&#1084;&#1072;&#1088;&#1082;&#1077;&#1090;.&#1088;&#1092;/product/237412/udlinitel-setevoy-perfeo-powermate-15m-3-rozetki-belyy/" TargetMode="External"/><Relationship Id="rId_hyperlink_12786" Type="http://schemas.openxmlformats.org/officeDocument/2006/relationships/hyperlink" Target="http://&#1101;&#1083;&#1077;&#1082;&#1090;&#1088;&#1086;-&#1084;&#1072;&#1088;&#1082;&#1077;&#1090;.&#1088;&#1092;/product/224106/udlinitel-setevoy-smartbuy-2-mesta-2-metra-pvs-31-s-zazemleniem-sbe-16-2-02-z/" TargetMode="External"/><Relationship Id="rId_hyperlink_12787" Type="http://schemas.openxmlformats.org/officeDocument/2006/relationships/hyperlink" Target="http://&#1101;&#1083;&#1077;&#1082;&#1090;&#1088;&#1086;-&#1084;&#1072;&#1088;&#1082;&#1077;&#1090;.&#1088;&#1092;/product/224107/udlinitel-setevoy-smartbuy-2-mesta-3-metra-pvs-31-s-zazemleniem-sbe-16-2-03-z/" TargetMode="External"/><Relationship Id="rId_hyperlink_12788" Type="http://schemas.openxmlformats.org/officeDocument/2006/relationships/hyperlink" Target="http://&#1101;&#1083;&#1077;&#1082;&#1090;&#1088;&#1086;-&#1084;&#1072;&#1088;&#1082;&#1077;&#1090;.&#1088;&#1092;/product/224108/udlinitel-setevoy-smartbuy-2-mesta-5-metrov-pvs-31-s-zazemleniem-sbe-16-2-05-z/" TargetMode="External"/><Relationship Id="rId_hyperlink_12789" Type="http://schemas.openxmlformats.org/officeDocument/2006/relationships/hyperlink" Target="http://&#1101;&#1083;&#1077;&#1082;&#1090;&#1088;&#1086;-&#1084;&#1072;&#1088;&#1082;&#1077;&#1090;.&#1088;&#1092;/product/248657/udlinitel-setevoy-smartbuy-3-mesta-15-metra-pvs-31-s-vyklyuchatelem-s-zazemleniem-new-sbe-16-3-15m-zs/" TargetMode="External"/><Relationship Id="rId_hyperlink_12790" Type="http://schemas.openxmlformats.org/officeDocument/2006/relationships/hyperlink" Target="http://&#1101;&#1083;&#1077;&#1082;&#1090;&#1088;&#1086;-&#1084;&#1072;&#1088;&#1082;&#1077;&#1090;.&#1088;&#1092;/product/222359/udlinitel-setevoy-smartbuy-3-mesta-15-metra-pvs-31-s-zazemleniem-sbe-16-3-15-z/" TargetMode="External"/><Relationship Id="rId_hyperlink_12791" Type="http://schemas.openxmlformats.org/officeDocument/2006/relationships/hyperlink" Target="http://&#1101;&#1083;&#1077;&#1082;&#1090;&#1088;&#1086;-&#1084;&#1072;&#1088;&#1082;&#1077;&#1090;.&#1088;&#1092;/product/221075/udlinitel-setevoy-smartbuy-3-mesta-15-metrov-pvs-31-s-vyklyuchatelem-s-zazemleniem-sbe-16-3-15-zs/" TargetMode="External"/><Relationship Id="rId_hyperlink_12792" Type="http://schemas.openxmlformats.org/officeDocument/2006/relationships/hyperlink" Target="http://&#1101;&#1083;&#1077;&#1082;&#1090;&#1088;&#1086;-&#1084;&#1072;&#1088;&#1082;&#1077;&#1090;.&#1088;&#1092;/product/221076/udlinitel-setevoy-smartbuy-3-mesta-2-metra-pvs-31-s-vyklyuchatelem-s-zazemleniem-sbe-16-3-02-zs/" TargetMode="External"/><Relationship Id="rId_hyperlink_12793" Type="http://schemas.openxmlformats.org/officeDocument/2006/relationships/hyperlink" Target="http://&#1101;&#1083;&#1077;&#1082;&#1090;&#1088;&#1086;-&#1084;&#1072;&#1088;&#1082;&#1077;&#1090;.&#1088;&#1092;/product/221077/udlinitel-setevoy-smartbuy-3-mesta-3-metra-pvs-31-s-vyklyuchatelem-s-zazemleniem-sbe-16-3-03-zs/" TargetMode="External"/><Relationship Id="rId_hyperlink_12794" Type="http://schemas.openxmlformats.org/officeDocument/2006/relationships/hyperlink" Target="http://&#1101;&#1083;&#1077;&#1082;&#1090;&#1088;&#1086;-&#1084;&#1072;&#1088;&#1082;&#1077;&#1090;.&#1088;&#1092;/product/222069/udlinitel-setevoy-smartbuy-3-mesta-3-metra-pvs-31-s-zazemleniem-sbe-16-3-03-z/" TargetMode="External"/><Relationship Id="rId_hyperlink_12795" Type="http://schemas.openxmlformats.org/officeDocument/2006/relationships/hyperlink" Target="http://&#1101;&#1083;&#1077;&#1082;&#1090;&#1088;&#1086;-&#1084;&#1072;&#1088;&#1082;&#1077;&#1090;.&#1088;&#1092;/product/243821/udlinitel-setevoy-smartbuy-3-mesta-3-metra-pvs-31-s-zazemleniem-new-sbe-16-3-03m-z/" TargetMode="External"/><Relationship Id="rId_hyperlink_12796" Type="http://schemas.openxmlformats.org/officeDocument/2006/relationships/hyperlink" Target="http://&#1101;&#1083;&#1077;&#1082;&#1090;&#1088;&#1086;-&#1084;&#1072;&#1088;&#1082;&#1077;&#1090;.&#1088;&#1092;/product/222068/udlinitel-setevoy-smartbuy-3-mesta-5-metrov-pvs-31-s-vyklyuchatelem-s-zazemleniem-sbe-16-3-05-zs/" TargetMode="External"/><Relationship Id="rId_hyperlink_12797" Type="http://schemas.openxmlformats.org/officeDocument/2006/relationships/hyperlink" Target="http://&#1101;&#1083;&#1077;&#1082;&#1090;&#1088;&#1086;-&#1084;&#1072;&#1088;&#1082;&#1077;&#1090;.&#1088;&#1092;/product/224111/udlinitel-setevoy-smartbuy-3-mesta-5-metrov-pvs-31-s-zazemleniem-sbe-16-3-05-z/" TargetMode="External"/><Relationship Id="rId_hyperlink_12798" Type="http://schemas.openxmlformats.org/officeDocument/2006/relationships/hyperlink" Target="http://&#1101;&#1083;&#1077;&#1082;&#1090;&#1088;&#1086;-&#1084;&#1072;&#1088;&#1082;&#1077;&#1090;.&#1088;&#1092;/product/224112/udlinitel-setevoy-smartbuy-3-mesta-7-metrov-pvs-31-s-zazemleniem-sbe-16-3-07-z/" TargetMode="External"/><Relationship Id="rId_hyperlink_12799" Type="http://schemas.openxmlformats.org/officeDocument/2006/relationships/hyperlink" Target="http://&#1101;&#1083;&#1077;&#1082;&#1090;&#1088;&#1086;-&#1084;&#1072;&#1088;&#1082;&#1077;&#1090;.&#1088;&#1092;/product/224102/udlinitel-setevoy-smartbuy-3-mesta-10-metrov-pvs-31-s-vyklyuchatelem-s-zazemleniem-sbe-16-3-10-zs/" TargetMode="External"/><Relationship Id="rId_hyperlink_12800" Type="http://schemas.openxmlformats.org/officeDocument/2006/relationships/hyperlink" Target="http://&#1101;&#1083;&#1077;&#1082;&#1090;&#1088;&#1086;-&#1084;&#1072;&#1088;&#1082;&#1077;&#1090;.&#1088;&#1092;/product/224109/udlinitel-setevoy-smartbuy-3-mesta-10-metrov-pvs-31-s-zazemleniem-sbe-16-3-10-z/" TargetMode="External"/><Relationship Id="rId_hyperlink_12801" Type="http://schemas.openxmlformats.org/officeDocument/2006/relationships/hyperlink" Target="http://&#1101;&#1083;&#1077;&#1082;&#1090;&#1088;&#1086;-&#1084;&#1072;&#1088;&#1082;&#1077;&#1090;.&#1088;&#1092;/product/224103/udlinitel-setevoy-smartbuy-3-mesta-15-metrov-pvs-31-s-vyklyuchatelem-s-zazemleniem-sbe-16-3-15-zs/" TargetMode="External"/><Relationship Id="rId_hyperlink_12802" Type="http://schemas.openxmlformats.org/officeDocument/2006/relationships/hyperlink" Target="http://&#1101;&#1083;&#1077;&#1082;&#1090;&#1088;&#1086;-&#1084;&#1072;&#1088;&#1082;&#1077;&#1090;.&#1088;&#1092;/product/224110/udlinitel-setevoy-smartbuy-3-mesta-15-metrov-pvs-31-s-zazemleniem-sbe-16-3-15-z/" TargetMode="External"/><Relationship Id="rId_hyperlink_12803" Type="http://schemas.openxmlformats.org/officeDocument/2006/relationships/hyperlink" Target="http://&#1101;&#1083;&#1077;&#1082;&#1090;&#1088;&#1086;-&#1084;&#1072;&#1088;&#1082;&#1077;&#1090;.&#1088;&#1092;/product/224113/udlinitel-setevoy-smartbuy-4-mesta-2-metra-pvs-31-s-zazemleniem-sbe-16-4-02-z/" TargetMode="External"/><Relationship Id="rId_hyperlink_12804" Type="http://schemas.openxmlformats.org/officeDocument/2006/relationships/hyperlink" Target="http://&#1101;&#1083;&#1077;&#1082;&#1090;&#1088;&#1086;-&#1084;&#1072;&#1088;&#1082;&#1077;&#1090;.&#1088;&#1092;/product/224104/udlinitel-setevoy-smartbuy-4-mesta-3-metra-pvs-31-s-vyklyuchatelem-s-zazemleniem-sbe-16-4-03-zs/" TargetMode="External"/><Relationship Id="rId_hyperlink_12805" Type="http://schemas.openxmlformats.org/officeDocument/2006/relationships/hyperlink" Target="http://&#1101;&#1083;&#1077;&#1082;&#1090;&#1088;&#1086;-&#1084;&#1072;&#1088;&#1082;&#1077;&#1090;.&#1088;&#1092;/product/224114/udlinitel-setevoy-smartbuy-4-mesta-3-metra-pvs-31-s-zazemleniem-sbe-16-4-03-z/" TargetMode="External"/><Relationship Id="rId_hyperlink_12806" Type="http://schemas.openxmlformats.org/officeDocument/2006/relationships/hyperlink" Target="http://&#1101;&#1083;&#1077;&#1082;&#1090;&#1088;&#1086;-&#1084;&#1072;&#1088;&#1082;&#1077;&#1090;.&#1088;&#1092;/product/224105/udlinitel-setevoy-smartbuy-4-mesta-5-metrov-pvs-31-s-vyklyuchatelem-s-zazemleniem-sbe-16-4-05-zs/" TargetMode="External"/><Relationship Id="rId_hyperlink_12807" Type="http://schemas.openxmlformats.org/officeDocument/2006/relationships/hyperlink" Target="http://&#1101;&#1083;&#1077;&#1082;&#1090;&#1088;&#1086;-&#1084;&#1072;&#1088;&#1082;&#1077;&#1090;.&#1088;&#1092;/product/226289/udlinitel-setevoy-smartbuy-4-mesta-5-metrov-pvs-31-s-zazemleniem-sbe-16-4-05-z/" TargetMode="External"/><Relationship Id="rId_hyperlink_12808" Type="http://schemas.openxmlformats.org/officeDocument/2006/relationships/hyperlink" Target="http://&#1101;&#1083;&#1077;&#1082;&#1090;&#1088;&#1086;-&#1084;&#1072;&#1088;&#1082;&#1077;&#1090;.&#1088;&#1092;/product/251091/udlinitel-setevoy-smartbuy-5-mest-10-metrov-pvs-31-sz-sbe-16-5-10-zs/" TargetMode="External"/><Relationship Id="rId_hyperlink_12809" Type="http://schemas.openxmlformats.org/officeDocument/2006/relationships/hyperlink" Target="http://&#1101;&#1083;&#1077;&#1082;&#1090;&#1088;&#1086;-&#1084;&#1072;&#1088;&#1082;&#1077;&#1090;.&#1088;&#1092;/product/245637/udlinitel-setevoy-smartbuy-new-3-mesta-7-metrov-pvs-31-s-zazemleniem-sbe-16-3-07m-z/" TargetMode="External"/><Relationship Id="rId_hyperlink_12810" Type="http://schemas.openxmlformats.org/officeDocument/2006/relationships/hyperlink" Target="http://&#1101;&#1083;&#1077;&#1082;&#1090;&#1088;&#1086;-&#1084;&#1072;&#1088;&#1082;&#1077;&#1090;.&#1088;&#1092;/product/244154/udlinitel-setevoy-smartbuy-3-gnezda-15-metra-pvs-3x10-s-zazemleniem-new-sbe-16-3-15m-z/" TargetMode="External"/><Relationship Id="rId_hyperlink_12811" Type="http://schemas.openxmlformats.org/officeDocument/2006/relationships/hyperlink" Target="http://&#1101;&#1083;&#1077;&#1082;&#1090;&#1088;&#1086;-&#1084;&#1072;&#1088;&#1082;&#1077;&#1090;.&#1088;&#1092;/product/248665/udlinitel-setevoy-smartbuy-5-gnezd-2-m-16a35kvt-s-vykl-i-zazemleniem-pvs-3h10-sbe-16-5-02-z/" TargetMode="External"/><Relationship Id="rId_hyperlink_12812" Type="http://schemas.openxmlformats.org/officeDocument/2006/relationships/hyperlink" Target="http://&#1101;&#1083;&#1077;&#1082;&#1090;&#1088;&#1086;-&#1084;&#1072;&#1088;&#1082;&#1077;&#1090;.&#1088;&#1092;/product/249646/udlinitel-setevoy-smartbuy-5-gnezd-2-metra-16a35kvt-s-zazemleniem-pvs-3h10-sbe-16-5-02-z/" TargetMode="External"/><Relationship Id="rId_hyperlink_12813" Type="http://schemas.openxmlformats.org/officeDocument/2006/relationships/hyperlink" Target="http://&#1101;&#1083;&#1077;&#1082;&#1090;&#1088;&#1086;-&#1084;&#1072;&#1088;&#1082;&#1077;&#1090;.&#1088;&#1092;/product/248666/udlinitel-setevoy-smartbuy-5-gnezd-3-m-16a35kvt-s-zazemleniem-pvs-3h10-sbe-16-5-03-z/" TargetMode="External"/><Relationship Id="rId_hyperlink_12814" Type="http://schemas.openxmlformats.org/officeDocument/2006/relationships/hyperlink" Target="http://&#1101;&#1083;&#1077;&#1082;&#1090;&#1088;&#1086;-&#1084;&#1072;&#1088;&#1082;&#1077;&#1090;.&#1088;&#1092;/product/248583/udlinitel-setevoy-smartbuy-5-gnezd-5-m-16a35kvt-s-vykl-i-zazemleniem-pvs-3h10-sbe-16-5-05-zs/" TargetMode="External"/><Relationship Id="rId_hyperlink_12815" Type="http://schemas.openxmlformats.org/officeDocument/2006/relationships/hyperlink" Target="http://&#1101;&#1083;&#1077;&#1082;&#1090;&#1088;&#1086;-&#1084;&#1072;&#1088;&#1082;&#1077;&#1090;.&#1088;&#1092;/product/248585/udlinitel-setevoy-smartbuy-5-gnezd-5-metrov-16a35kvt-s-zazemleniem-pvs-3h10-sbe-16-5-05-z/" TargetMode="External"/><Relationship Id="rId_hyperlink_12816" Type="http://schemas.openxmlformats.org/officeDocument/2006/relationships/hyperlink" Target="http://&#1101;&#1083;&#1077;&#1082;&#1090;&#1088;&#1086;-&#1084;&#1072;&#1088;&#1082;&#1077;&#1090;.&#1088;&#1092;/product/248587/udlinitel-setevoy-smartbuy-6-gnezd-2-m-16a35kvt-s-vykl-i-zazemleniem-pvs-3h10-sbe-16-6-02-zs/" TargetMode="External"/><Relationship Id="rId_hyperlink_12817" Type="http://schemas.openxmlformats.org/officeDocument/2006/relationships/hyperlink" Target="http://&#1101;&#1083;&#1077;&#1082;&#1090;&#1088;&#1086;-&#1084;&#1072;&#1088;&#1082;&#1077;&#1090;.&#1088;&#1092;/product/248664/udlinitel-setevoy-smartbuy-6-gnezd-2-m-16a35kvt-s-zazemleniem-pvs-3h10-sbe-16-6-02-z/" TargetMode="External"/><Relationship Id="rId_hyperlink_12818" Type="http://schemas.openxmlformats.org/officeDocument/2006/relationships/hyperlink" Target="http://&#1101;&#1083;&#1077;&#1082;&#1090;&#1088;&#1086;-&#1084;&#1072;&#1088;&#1082;&#1077;&#1090;.&#1088;&#1092;/product/248589/udlinitel-setevoy-smartbuy-6-gnezd-3-m-16a35kvt-s-vykl-i-zazemleniem-pvs-3h10-sbe-16-6-03-zs/" TargetMode="External"/><Relationship Id="rId_hyperlink_12819" Type="http://schemas.openxmlformats.org/officeDocument/2006/relationships/hyperlink" Target="http://&#1101;&#1083;&#1077;&#1082;&#1090;&#1088;&#1086;-&#1084;&#1072;&#1088;&#1082;&#1077;&#1090;.&#1088;&#1092;/product/248591/udlinitel-setevoy-smartbuy-6-gnezd-5-m-16a35kvt-s-vykl-i-zazemleniem-pvs-3h10-sbe-16-6-05-zs/" TargetMode="External"/><Relationship Id="rId_hyperlink_12820" Type="http://schemas.openxmlformats.org/officeDocument/2006/relationships/hyperlink" Target="http://&#1101;&#1083;&#1077;&#1082;&#1090;&#1088;&#1086;-&#1084;&#1072;&#1088;&#1082;&#1077;&#1090;.&#1088;&#1092;/product/248668/udlinitel-setevoy-smartbuy-6-gnezd-5-m-16a35kvt-s-zazemleniem-pvs-3h10-sbe-16-6-05-z/" TargetMode="External"/><Relationship Id="rId_hyperlink_12821" Type="http://schemas.openxmlformats.org/officeDocument/2006/relationships/hyperlink" Target="http://&#1101;&#1083;&#1077;&#1082;&#1090;&#1088;&#1086;-&#1084;&#1072;&#1088;&#1082;&#1077;&#1090;.&#1088;&#1092;/product/249649/udlinitel-setevoy-smartbuy-6-gnezd-7-m-16a35kvt-s-zazemleniem-pvs-3h10-sbe-16-6-07-z/" TargetMode="External"/><Relationship Id="rId_hyperlink_12822" Type="http://schemas.openxmlformats.org/officeDocument/2006/relationships/hyperlink" Target="http://&#1101;&#1083;&#1077;&#1082;&#1090;&#1088;&#1086;-&#1084;&#1072;&#1088;&#1082;&#1077;&#1090;.&#1088;&#1092;/product/178509/udlinitel-setevoy-dzhett-pc-3-3-mesta-7-metrov-pvs-3075-s-zazemleniem/" TargetMode="External"/><Relationship Id="rId_hyperlink_12823" Type="http://schemas.openxmlformats.org/officeDocument/2006/relationships/hyperlink" Target="http://&#1101;&#1083;&#1077;&#1082;&#1090;&#1088;&#1086;-&#1084;&#1072;&#1088;&#1082;&#1077;&#1090;.&#1088;&#1092;/product/247538/udlinitel-setevoy-obihod-pc-3-3-mesta-3-metra-pvs-3075-s-zazemleniem/" TargetMode="External"/><Relationship Id="rId_hyperlink_12824" Type="http://schemas.openxmlformats.org/officeDocument/2006/relationships/hyperlink" Target="http://&#1101;&#1083;&#1077;&#1082;&#1090;&#1088;&#1086;-&#1084;&#1072;&#1088;&#1082;&#1077;&#1090;.&#1088;&#1092;/product/247539/udlinitel-setevoy-obihod-pc-3-3-mesta-5-metrov-pvs-3075-s-zazemleniem/" TargetMode="External"/><Relationship Id="rId_hyperlink_12825" Type="http://schemas.openxmlformats.org/officeDocument/2006/relationships/hyperlink" Target="http://&#1101;&#1083;&#1077;&#1082;&#1090;&#1088;&#1086;-&#1084;&#1072;&#1088;&#1082;&#1077;&#1090;.&#1088;&#1092;/product/247540/udlinitel-setevoy-obihod-pc-3-3-mesta-7-metrov-pvs-3075-s-zazemleniem/" TargetMode="External"/><Relationship Id="rId_hyperlink_12826" Type="http://schemas.openxmlformats.org/officeDocument/2006/relationships/hyperlink" Target="http://&#1101;&#1083;&#1077;&#1082;&#1090;&#1088;&#1086;-&#1084;&#1072;&#1088;&#1082;&#1077;&#1090;.&#1088;&#1092;/product/238368/udlinitel-silovoy-s-vilkoy-i-rozetkoy-2ppe15-metra-3x10mm2-10a22kvt-ip44-sbe-16-1-10-f/" TargetMode="External"/><Relationship Id="rId_hyperlink_12827" Type="http://schemas.openxmlformats.org/officeDocument/2006/relationships/hyperlink" Target="http://&#1101;&#1083;&#1077;&#1082;&#1090;&#1088;&#1086;-&#1084;&#1072;&#1088;&#1082;&#1077;&#1090;.&#1088;&#1092;/product/238369/udlinitel-silovoy-s-vilkoy-i-rozetkoy-2ppe3-metra-3x10mm2-10a22kvt-ip44-sbe-16-1-20-f/" TargetMode="External"/><Relationship Id="rId_hyperlink_12828" Type="http://schemas.openxmlformats.org/officeDocument/2006/relationships/hyperlink" Target="http://&#1101;&#1083;&#1077;&#1082;&#1090;&#1088;&#1086;-&#1084;&#1072;&#1088;&#1082;&#1077;&#1090;.&#1088;&#1092;/product/238370/udlinitel-silovoy-s-vilkoy-i-rozetkoy-2ppe5-metrov-3x10mm2-10a22kvt-ip44-sbe-16-1-30-f/" TargetMode="External"/><Relationship Id="rId_hyperlink_12829" Type="http://schemas.openxmlformats.org/officeDocument/2006/relationships/hyperlink" Target="http://&#1101;&#1083;&#1077;&#1082;&#1090;&#1088;&#1086;-&#1084;&#1072;&#1088;&#1082;&#1077;&#1090;.&#1088;&#1092;/product/238371/udlinitel-silovoy-s-vilkoy-i-rozetkoy-2ppe7-metrov-3x10mm2-10a22kvt-ip44-sbe-16-1-40-f/" TargetMode="External"/><Relationship Id="rId_hyperlink_12830" Type="http://schemas.openxmlformats.org/officeDocument/2006/relationships/hyperlink" Target="http://&#1101;&#1083;&#1077;&#1082;&#1090;&#1088;&#1086;-&#1084;&#1072;&#1088;&#1082;&#1077;&#1090;.&#1088;&#1092;/product/241763/karkas-ramka-dlya-udliniteley-malaya-re-510-1102/" TargetMode="External"/><Relationship Id="rId_hyperlink_12831" Type="http://schemas.openxmlformats.org/officeDocument/2006/relationships/hyperlink" Target="http://&#1101;&#1083;&#1077;&#1082;&#1090;&#1088;&#1086;-&#1084;&#1072;&#1088;&#1082;&#1077;&#1090;.&#1088;&#1092;/product/233020/ruletka-udlinitel-setevoy-vellkont-3-mesta-3-metra-individupakovka/" TargetMode="External"/><Relationship Id="rId_hyperlink_12832" Type="http://schemas.openxmlformats.org/officeDocument/2006/relationships/hyperlink" Target="http://&#1101;&#1083;&#1077;&#1082;&#1090;&#1088;&#1086;-&#1084;&#1072;&#1088;&#1082;&#1077;&#1090;.&#1088;&#1092;/product/233021/ruletka-udlinitel-setevoy-vellkont-3-mesta-5-metrov/" TargetMode="External"/><Relationship Id="rId_hyperlink_12833" Type="http://schemas.openxmlformats.org/officeDocument/2006/relationships/hyperlink" Target="http://&#1101;&#1083;&#1077;&#1082;&#1090;&#1088;&#1086;-&#1084;&#1072;&#1088;&#1082;&#1077;&#1090;.&#1088;&#1092;/product/154200/ruletka-udlinitel-setevoy-vellkont-3-mesta-5-metrov-individupakovka/" TargetMode="External"/><Relationship Id="rId_hyperlink_12834" Type="http://schemas.openxmlformats.org/officeDocument/2006/relationships/hyperlink" Target="http://&#1101;&#1083;&#1077;&#1082;&#1090;&#1088;&#1086;-&#1084;&#1072;&#1088;&#1082;&#1077;&#1090;.&#1088;&#1092;/product/245636/udlinitel-setevoy-smartbuy-new-3-gnezda-5-metra-pvs-2x10-bez-zazemleniya-sbe-10-3-05m-n/" TargetMode="External"/><Relationship Id="rId_hyperlink_12835" Type="http://schemas.openxmlformats.org/officeDocument/2006/relationships/hyperlink" Target="http://&#1101;&#1083;&#1077;&#1082;&#1090;&#1088;&#1086;-&#1084;&#1072;&#1088;&#1082;&#1077;&#1090;.&#1088;&#1092;/product/222060/udlinitel-setevoy-smartbuy-2-gnezda-3-metra-pvs-2x10-sbe-10-2-03-n/" TargetMode="External"/><Relationship Id="rId_hyperlink_12836" Type="http://schemas.openxmlformats.org/officeDocument/2006/relationships/hyperlink" Target="http://&#1101;&#1083;&#1077;&#1082;&#1090;&#1088;&#1086;-&#1084;&#1072;&#1088;&#1082;&#1077;&#1090;.&#1088;&#1092;/product/222067/udlinitel-setevoy-smartbuy-3-gnezda-15-metra-pvs-2x10-bez-zazemleniya-sbe-10-3-15-n/" TargetMode="External"/><Relationship Id="rId_hyperlink_12837" Type="http://schemas.openxmlformats.org/officeDocument/2006/relationships/hyperlink" Target="http://&#1101;&#1083;&#1077;&#1082;&#1090;&#1088;&#1086;-&#1084;&#1072;&#1088;&#1082;&#1077;&#1090;.&#1088;&#1092;/product/226267/udlinitel-setevoy-smartbuy-3-gnezda-15-metrov-pvs-2x10-bez-zazemleniya-sbe-10-3-15-n/" TargetMode="External"/><Relationship Id="rId_hyperlink_12838" Type="http://schemas.openxmlformats.org/officeDocument/2006/relationships/hyperlink" Target="http://&#1101;&#1083;&#1077;&#1082;&#1090;&#1088;&#1086;-&#1084;&#1072;&#1088;&#1082;&#1077;&#1090;.&#1088;&#1092;/product/224845/udlinitel-setevoy-smartbuy-3-gnezda-3-metra-pvs-2x10-bez-zazemleniya-sbe-10-3-03-n/" TargetMode="External"/><Relationship Id="rId_hyperlink_12839" Type="http://schemas.openxmlformats.org/officeDocument/2006/relationships/hyperlink" Target="http://&#1101;&#1083;&#1077;&#1082;&#1090;&#1088;&#1086;-&#1084;&#1072;&#1088;&#1082;&#1077;&#1090;.&#1088;&#1092;/product/245281/udlinitel-setevoy-smartbuy-3-gnezda-3-metra-pvs-2x10-bez-zazemleniya-newsbe-10-3-03m-n/" TargetMode="External"/><Relationship Id="rId_hyperlink_12840" Type="http://schemas.openxmlformats.org/officeDocument/2006/relationships/hyperlink" Target="http://&#1101;&#1083;&#1077;&#1082;&#1090;&#1088;&#1086;-&#1084;&#1072;&#1088;&#1082;&#1077;&#1090;.&#1088;&#1092;/product/227590/udlinitel-setevoy-smartbuy-3-gnezda-3-metra-pvs-2x10-kruglyy-bez-zazemleniya-sbe-10-3-03-k-chernyy/" TargetMode="External"/><Relationship Id="rId_hyperlink_12841" Type="http://schemas.openxmlformats.org/officeDocument/2006/relationships/hyperlink" Target="http://&#1101;&#1083;&#1077;&#1082;&#1090;&#1088;&#1086;-&#1084;&#1072;&#1088;&#1082;&#1077;&#1090;.&#1088;&#1092;/product/227589/udlinitel-setevoy-smartbuy-3-gnezda-3-metra-pvs-2x10-kruglyy-bez-zazemleniya-sbe-10-3-03-w-belyy/" TargetMode="External"/><Relationship Id="rId_hyperlink_12842" Type="http://schemas.openxmlformats.org/officeDocument/2006/relationships/hyperlink" Target="http://&#1101;&#1083;&#1077;&#1082;&#1090;&#1088;&#1086;-&#1084;&#1072;&#1088;&#1082;&#1077;&#1090;.&#1088;&#1092;/product/224846/udlinitel-setevoy-smartbuy-3-gnezda-5-metra-pvs-2x10-bez-zazemleniya-sbe-10-3-05-n/" TargetMode="External"/><Relationship Id="rId_hyperlink_12843" Type="http://schemas.openxmlformats.org/officeDocument/2006/relationships/hyperlink" Target="http://&#1101;&#1083;&#1077;&#1082;&#1090;&#1088;&#1086;-&#1084;&#1072;&#1088;&#1082;&#1077;&#1090;.&#1088;&#1092;/product/226263/udlinitel-setevoy-smartbuy-3-gnezda-5-metrov-shvvp-2x075-bez-zazemleniya-sbe-10-3-05-f/" TargetMode="External"/><Relationship Id="rId_hyperlink_12844" Type="http://schemas.openxmlformats.org/officeDocument/2006/relationships/hyperlink" Target="http://&#1101;&#1083;&#1077;&#1082;&#1090;&#1088;&#1086;-&#1084;&#1072;&#1088;&#1082;&#1077;&#1090;.&#1088;&#1092;/product/226268/udlinitel-setevoy-smartbuy-3-gnezda-7-metrov-pvs-2x10-bez-zazemleniya-sbe-10-3-07-n/" TargetMode="External"/><Relationship Id="rId_hyperlink_12845" Type="http://schemas.openxmlformats.org/officeDocument/2006/relationships/hyperlink" Target="http://&#1101;&#1083;&#1077;&#1082;&#1090;&#1088;&#1086;-&#1084;&#1072;&#1088;&#1082;&#1077;&#1090;.&#1088;&#1092;/product/226269/udlinitel-setevoy-smartbuy-4-gnezda-2-metra-pvs-2x10-bez-zazemleniya-sbe-10-4-02-n/" TargetMode="External"/><Relationship Id="rId_hyperlink_12846" Type="http://schemas.openxmlformats.org/officeDocument/2006/relationships/hyperlink" Target="http://&#1101;&#1083;&#1077;&#1082;&#1090;&#1088;&#1086;-&#1084;&#1072;&#1088;&#1082;&#1077;&#1090;.&#1088;&#1092;/product/226270/udlinitel-setevoy-smartbuy-4-gnezda-3-metra-pvs-2x10-bez-zazemleniya-sbe-10-4-03-n/" TargetMode="External"/><Relationship Id="rId_hyperlink_12847" Type="http://schemas.openxmlformats.org/officeDocument/2006/relationships/hyperlink" Target="http://&#1101;&#1083;&#1077;&#1082;&#1090;&#1088;&#1086;-&#1084;&#1072;&#1088;&#1082;&#1077;&#1090;.&#1088;&#1092;/product/226271/udlinitel-setevoy-smartbuy-4-gnezda-5-metrov-pvs-2x10-bez-zazemleniya-sbe-10-4-05-n/" TargetMode="External"/><Relationship Id="rId_hyperlink_12848" Type="http://schemas.openxmlformats.org/officeDocument/2006/relationships/hyperlink" Target="http://&#1101;&#1083;&#1077;&#1082;&#1090;&#1088;&#1086;-&#1084;&#1072;&#1088;&#1082;&#1077;&#1090;.&#1088;&#1092;/product/248586/udlinitel-setevoy-smartbuy-4-gnezda-7-metrov-10a22kvt-bez-zazemleniya-pvs-2h10-sbe-10-4-07-n/" TargetMode="External"/><Relationship Id="rId_hyperlink_12849" Type="http://schemas.openxmlformats.org/officeDocument/2006/relationships/hyperlink" Target="http://&#1101;&#1083;&#1077;&#1082;&#1090;&#1088;&#1086;-&#1084;&#1072;&#1088;&#1082;&#1077;&#1090;.&#1088;&#1092;/product/248580/udlinitel-setevoy-smartbuy-5-gnezd-2-metra-10a22kvt-bez-zazemleniya-pvs-2h10-sbe-10-5-02-n/" TargetMode="External"/><Relationship Id="rId_hyperlink_12850" Type="http://schemas.openxmlformats.org/officeDocument/2006/relationships/hyperlink" Target="http://&#1101;&#1083;&#1077;&#1082;&#1090;&#1088;&#1086;-&#1084;&#1072;&#1088;&#1082;&#1077;&#1090;.&#1088;&#1092;/product/248582/udlinitel-setevoy-smartbuy-5-gnezd-3-metra-10a22kvt-bez-zazemleniya-pvs-2h10-sbe-10-5-03-n/" TargetMode="External"/><Relationship Id="rId_hyperlink_12851" Type="http://schemas.openxmlformats.org/officeDocument/2006/relationships/hyperlink" Target="http://&#1101;&#1083;&#1077;&#1082;&#1090;&#1088;&#1086;-&#1084;&#1072;&#1088;&#1082;&#1077;&#1090;.&#1088;&#1092;/product/248584/udlinitel-setevoy-smartbuy-5-gnezd-5-metrov-10a22kvt-bez-zazemleniya-pvs-2h10-sbe-10-5-05-n/" TargetMode="External"/><Relationship Id="rId_hyperlink_12852" Type="http://schemas.openxmlformats.org/officeDocument/2006/relationships/hyperlink" Target="http://&#1101;&#1083;&#1077;&#1082;&#1090;&#1088;&#1086;-&#1084;&#1072;&#1088;&#1082;&#1077;&#1090;.&#1088;&#1092;/product/248588/udlinitel-setevoy-smartbuy-6-gnezd-2-metra-10a22kvt-bez-zazemleniya-pvs-2h10-sbe-10-6-02-n/" TargetMode="External"/><Relationship Id="rId_hyperlink_12853" Type="http://schemas.openxmlformats.org/officeDocument/2006/relationships/hyperlink" Target="http://&#1101;&#1083;&#1077;&#1082;&#1090;&#1088;&#1086;-&#1084;&#1072;&#1088;&#1082;&#1077;&#1090;.&#1088;&#1092;/product/248590/udlinitel-setevoy-smartbuy-6-gnezd-3-metra-10a22kvt-bez-zazemleniya-pvs-2h10-sbe-10-6-03-n/" TargetMode="External"/><Relationship Id="rId_hyperlink_12854" Type="http://schemas.openxmlformats.org/officeDocument/2006/relationships/hyperlink" Target="http://&#1101;&#1083;&#1077;&#1082;&#1090;&#1088;&#1086;-&#1084;&#1072;&#1088;&#1082;&#1077;&#1090;.&#1088;&#1092;/product/250085/udlinitel-setevoy-x-pert-6-gnezd-3-metrov-bez-zazemleniya-vlagozaschischennyy/" TargetMode="External"/><Relationship Id="rId_hyperlink_12855" Type="http://schemas.openxmlformats.org/officeDocument/2006/relationships/hyperlink" Target="http://&#1101;&#1083;&#1077;&#1082;&#1090;&#1088;&#1086;-&#1084;&#1072;&#1088;&#1082;&#1077;&#1090;.&#1088;&#1092;/product/250086/udlinitel-setevoy-x-pert-6-gnezd-5-metrov-bez-zazemleniya-vlagozaschischennyy/" TargetMode="External"/><Relationship Id="rId_hyperlink_12856" Type="http://schemas.openxmlformats.org/officeDocument/2006/relationships/hyperlink" Target="http://&#1101;&#1083;&#1077;&#1082;&#1090;&#1088;&#1086;-&#1084;&#1072;&#1088;&#1082;&#1077;&#1090;.&#1088;&#1092;/product/178498/udlinitel-setevoy-dzhett-pc-2-2-mesta-10-metrov-pvs-2075/" TargetMode="External"/><Relationship Id="rId_hyperlink_12857" Type="http://schemas.openxmlformats.org/officeDocument/2006/relationships/hyperlink" Target="http://&#1101;&#1083;&#1077;&#1082;&#1090;&#1088;&#1086;-&#1084;&#1072;&#1088;&#1082;&#1077;&#1090;.&#1088;&#1092;/product/137208/udlinitel-setevoy-dzhett-pc-2-2-mesta-10-metrov-shvvp-205/" TargetMode="External"/><Relationship Id="rId_hyperlink_12858" Type="http://schemas.openxmlformats.org/officeDocument/2006/relationships/hyperlink" Target="http://&#1101;&#1083;&#1077;&#1082;&#1090;&#1088;&#1086;-&#1084;&#1072;&#1088;&#1082;&#1077;&#1090;.&#1088;&#1092;/product/191154/udlinitel-setevoy-dzhett-pc-3-3-mesta-7-metrov-shvvp-205/" TargetMode="External"/><Relationship Id="rId_hyperlink_12859" Type="http://schemas.openxmlformats.org/officeDocument/2006/relationships/hyperlink" Target="http://&#1101;&#1083;&#1077;&#1082;&#1090;&#1088;&#1086;-&#1084;&#1072;&#1088;&#1082;&#1077;&#1090;.&#1088;&#1092;/product/129028/udlinitel-setevoy-dzhett-pc-4-4-mesta-5-metrov-shvvp-205/" TargetMode="External"/><Relationship Id="rId_hyperlink_12860" Type="http://schemas.openxmlformats.org/officeDocument/2006/relationships/hyperlink" Target="http://&#1101;&#1083;&#1077;&#1082;&#1090;&#1088;&#1086;-&#1084;&#1072;&#1088;&#1082;&#1077;&#1090;.&#1088;&#1092;/product/178504/udlinitel-setevoy-dzhett-pc-4-4-mesta-7-metrov-pvs-2075/" TargetMode="External"/><Relationship Id="rId_hyperlink_12861" Type="http://schemas.openxmlformats.org/officeDocument/2006/relationships/hyperlink" Target="http://&#1101;&#1083;&#1077;&#1082;&#1090;&#1088;&#1086;-&#1084;&#1072;&#1088;&#1082;&#1077;&#1090;.&#1088;&#1092;/product/159073/udlinitel-setevoy-dzhett-pc-4-4-mesta-7-metrov-shvvp-205/" TargetMode="External"/><Relationship Id="rId_hyperlink_12862" Type="http://schemas.openxmlformats.org/officeDocument/2006/relationships/hyperlink" Target="http://&#1101;&#1083;&#1077;&#1082;&#1090;&#1088;&#1086;-&#1084;&#1072;&#1088;&#1082;&#1077;&#1090;.&#1088;&#1092;/product/178505/udlinitel-setevoy-dzhett-pc-4-4-mesta-10-metrov-pvs-2075/" TargetMode="External"/><Relationship Id="rId_hyperlink_12863" Type="http://schemas.openxmlformats.org/officeDocument/2006/relationships/hyperlink" Target="http://&#1101;&#1083;&#1077;&#1082;&#1090;&#1088;&#1086;-&#1084;&#1072;&#1088;&#1082;&#1077;&#1090;.&#1088;&#1092;/product/137791/udlinitel-setevoy-dzhett-pc-4-4-mesta-10-metrov-shvvp-205/" TargetMode="External"/><Relationship Id="rId_hyperlink_12864" Type="http://schemas.openxmlformats.org/officeDocument/2006/relationships/hyperlink" Target="http://&#1101;&#1083;&#1077;&#1082;&#1090;&#1088;&#1086;-&#1084;&#1072;&#1088;&#1082;&#1077;&#1090;.&#1088;&#1092;/product/247854/udlinitel-setevoy-obihod-pc-2-2-mesta-5-metrov-shvvp-205/" TargetMode="External"/><Relationship Id="rId_hyperlink_12865" Type="http://schemas.openxmlformats.org/officeDocument/2006/relationships/hyperlink" Target="http://&#1101;&#1083;&#1077;&#1082;&#1090;&#1088;&#1086;-&#1084;&#1072;&#1088;&#1082;&#1077;&#1090;.&#1088;&#1092;/product/149735/udlinitel-setevoy-obihod-pc-3-3-mesta-15-metra-shvvp-205/" TargetMode="External"/><Relationship Id="rId_hyperlink_12866" Type="http://schemas.openxmlformats.org/officeDocument/2006/relationships/hyperlink" Target="http://&#1101;&#1083;&#1077;&#1082;&#1090;&#1088;&#1086;-&#1084;&#1072;&#1088;&#1082;&#1077;&#1090;.&#1088;&#1092;/product/149736/udlinitel-setevoy-obihod-pc-3-3-mesta-3-metra-shvvp-205/" TargetMode="External"/><Relationship Id="rId_hyperlink_12867" Type="http://schemas.openxmlformats.org/officeDocument/2006/relationships/hyperlink" Target="http://&#1101;&#1083;&#1077;&#1082;&#1090;&#1088;&#1086;-&#1084;&#1072;&#1088;&#1082;&#1077;&#1090;.&#1088;&#1092;/product/149738/udlinitel-setevoy-obihod-pc-3-3-mesta-7-metrov-shvvp-205/" TargetMode="External"/><Relationship Id="rId_hyperlink_12868" Type="http://schemas.openxmlformats.org/officeDocument/2006/relationships/hyperlink" Target="http://&#1101;&#1083;&#1077;&#1082;&#1090;&#1088;&#1086;-&#1084;&#1072;&#1088;&#1082;&#1077;&#1090;.&#1088;&#1092;/product/149759/udlinitel-setevoy-obihod-pc-3-3-mesta-10-metrov-shvvp-205/" TargetMode="External"/><Relationship Id="rId_hyperlink_12869" Type="http://schemas.openxmlformats.org/officeDocument/2006/relationships/hyperlink" Target="http://&#1101;&#1083;&#1077;&#1082;&#1090;&#1088;&#1086;-&#1084;&#1072;&#1088;&#1082;&#1077;&#1090;.&#1088;&#1092;/product/248884/udlinitel-setevoy-obihod-pc-4-4-mesta-10-metrov-shvvp/" TargetMode="External"/><Relationship Id="rId_hyperlink_12870" Type="http://schemas.openxmlformats.org/officeDocument/2006/relationships/hyperlink" Target="http://&#1101;&#1083;&#1077;&#1082;&#1090;&#1088;&#1086;-&#1084;&#1072;&#1088;&#1082;&#1077;&#1090;.&#1088;&#1092;/product/247204/udlinitel-standart-2-gn-pvs-2-075-gost-3-m-chernyy/" TargetMode="External"/><Relationship Id="rId_hyperlink_12871" Type="http://schemas.openxmlformats.org/officeDocument/2006/relationships/hyperlink" Target="http://&#1101;&#1083;&#1077;&#1082;&#1090;&#1088;&#1086;-&#1084;&#1072;&#1088;&#1082;&#1077;&#1090;.&#1088;&#1092;/product/165387/udlinitel-standart-2-gn-pvs-2-075-gost-3-m-belyy/" TargetMode="External"/><Relationship Id="rId_hyperlink_12872" Type="http://schemas.openxmlformats.org/officeDocument/2006/relationships/hyperlink" Target="http://&#1101;&#1083;&#1077;&#1082;&#1090;&#1088;&#1086;-&#1084;&#1072;&#1088;&#1082;&#1077;&#1090;.&#1088;&#1092;/product/227143/udlinitel-standart-2-gn-pvs-2075-gost-15-m-chernyy/" TargetMode="External"/><Relationship Id="rId_hyperlink_12873" Type="http://schemas.openxmlformats.org/officeDocument/2006/relationships/hyperlink" Target="http://&#1101;&#1083;&#1077;&#1082;&#1090;&#1088;&#1086;-&#1084;&#1072;&#1088;&#1082;&#1077;&#1090;.&#1088;&#1092;/product/137970/udlinitel-na-katushke-25m-pvs-3h15mm-s-zazemleniem-4-gnezda/" TargetMode="External"/><Relationship Id="rId_hyperlink_12874" Type="http://schemas.openxmlformats.org/officeDocument/2006/relationships/hyperlink" Target="http://&#1101;&#1083;&#1077;&#1082;&#1090;&#1088;&#1086;-&#1084;&#1072;&#1088;&#1082;&#1077;&#1090;.&#1088;&#1092;/product/219413/udlinitel-na-katushke-40m-pvs-3h15mm-s-zazemleniem-4-gnezda/" TargetMode="External"/><Relationship Id="rId_hyperlink_12875" Type="http://schemas.openxmlformats.org/officeDocument/2006/relationships/hyperlink" Target="http://&#1101;&#1083;&#1077;&#1082;&#1090;&#1088;&#1086;-&#1084;&#1072;&#1088;&#1082;&#1077;&#1090;.&#1088;&#1092;/product/219410/udlinitel-na-katushke-50m-pvs-3h15mm-s-zazemleniem-4-gnezda/" TargetMode="External"/><Relationship Id="rId_hyperlink_12876" Type="http://schemas.openxmlformats.org/officeDocument/2006/relationships/hyperlink" Target="http://&#1101;&#1083;&#1077;&#1082;&#1090;&#1088;&#1086;-&#1084;&#1072;&#1088;&#1082;&#1077;&#1090;.&#1088;&#1092;/product/244848/udlinitel-na-katushke-uhz-10-4-40-k-provod-kg-2h1mm-40m-sz/" TargetMode="External"/><Relationship Id="rId_hyperlink_12877" Type="http://schemas.openxmlformats.org/officeDocument/2006/relationships/hyperlink" Target="http://&#1101;&#1083;&#1077;&#1082;&#1090;&#1088;&#1086;-&#1084;&#1072;&#1088;&#1082;&#1077;&#1090;.&#1088;&#1092;/product/230097/udlinitel-elektricheskiy-na-katushke-4-gnezda-20m-pvs-3h15mm-16a-s-zazemleniem-i-predohranitelem/" TargetMode="External"/><Relationship Id="rId_hyperlink_12878" Type="http://schemas.openxmlformats.org/officeDocument/2006/relationships/hyperlink" Target="http://&#1101;&#1083;&#1077;&#1082;&#1090;&#1088;&#1086;-&#1084;&#1072;&#1088;&#1082;&#1077;&#1090;.&#1088;&#1092;/product/143960/udlinitel-na-katushke-25m-pvs-2h075mm-bez-zazemleniya-1-gnezdo/" TargetMode="External"/><Relationship Id="rId_hyperlink_12879" Type="http://schemas.openxmlformats.org/officeDocument/2006/relationships/hyperlink" Target="http://&#1101;&#1083;&#1077;&#1082;&#1090;&#1088;&#1086;-&#1084;&#1072;&#1088;&#1082;&#1077;&#1090;.&#1088;&#1092;/product/137967/udlinitel-na-katushke-25m-pvs-2h15mm-bez-zazemleniya-4-gnezda/" TargetMode="External"/><Relationship Id="rId_hyperlink_12880" Type="http://schemas.openxmlformats.org/officeDocument/2006/relationships/hyperlink" Target="http://&#1101;&#1083;&#1077;&#1082;&#1090;&#1088;&#1086;-&#1084;&#1072;&#1088;&#1082;&#1077;&#1090;.&#1088;&#1092;/product/130526/udlinitel-na-katushke-30m-pvs-2h075mm-bez-zazemleniya-1-gnezdo/" TargetMode="External"/><Relationship Id="rId_hyperlink_12881" Type="http://schemas.openxmlformats.org/officeDocument/2006/relationships/hyperlink" Target="http://&#1101;&#1083;&#1077;&#1082;&#1090;&#1088;&#1086;-&#1084;&#1072;&#1088;&#1082;&#1077;&#1090;.&#1088;&#1092;/product/140602/udlinitel-na-katushke-30m-pvs-2h15mm-bez-zazemleniya-4-gnezda/" TargetMode="External"/><Relationship Id="rId_hyperlink_12882" Type="http://schemas.openxmlformats.org/officeDocument/2006/relationships/hyperlink" Target="http://&#1101;&#1083;&#1077;&#1082;&#1090;&#1088;&#1086;-&#1084;&#1072;&#1088;&#1082;&#1077;&#1090;.&#1088;&#1092;/product/177195/udlinitel-na-katushke-40m-pvs-2h075mm-bez-zazemleniya-4-gnezda/" TargetMode="External"/><Relationship Id="rId_hyperlink_12883" Type="http://schemas.openxmlformats.org/officeDocument/2006/relationships/hyperlink" Target="http://&#1101;&#1083;&#1077;&#1082;&#1090;&#1088;&#1086;-&#1084;&#1072;&#1088;&#1082;&#1077;&#1090;.&#1088;&#1092;/product/241667/udlinitel-na-katushke-40m-pvs-2h15mm-bez-zazemleniya-4-gnezda/" TargetMode="External"/><Relationship Id="rId_hyperlink_12884" Type="http://schemas.openxmlformats.org/officeDocument/2006/relationships/hyperlink" Target="http://&#1101;&#1083;&#1077;&#1082;&#1090;&#1088;&#1086;-&#1084;&#1072;&#1088;&#1082;&#1077;&#1090;.&#1088;&#1092;/product/177196/udlinitel-na-katushke-50m-pvs-2h075mm-bez-zazemleniya-4-gnezda/" TargetMode="External"/><Relationship Id="rId_hyperlink_12885" Type="http://schemas.openxmlformats.org/officeDocument/2006/relationships/hyperlink" Target="http://&#1101;&#1083;&#1077;&#1082;&#1090;&#1088;&#1086;-&#1084;&#1072;&#1088;&#1082;&#1077;&#1090;.&#1088;&#1092;/product/244705/udlinitel-elektricheskiy-na-katushke-70m-pvs-2h075mm-bez-zazemleniya-4-gnezda/" TargetMode="External"/><Relationship Id="rId_hyperlink_12886" Type="http://schemas.openxmlformats.org/officeDocument/2006/relationships/hyperlink" Target="http://&#1101;&#1083;&#1077;&#1082;&#1090;&#1088;&#1086;-&#1084;&#1072;&#1088;&#1082;&#1077;&#1090;.&#1088;&#1092;/product/218749/udlinitel-elektricheskiy-na-ramke-dzhett-rs-1-litoy-provod-pvs-2075-chernyy-16m/" TargetMode="External"/><Relationship Id="rId_hyperlink_12887" Type="http://schemas.openxmlformats.org/officeDocument/2006/relationships/hyperlink" Target="http://&#1101;&#1083;&#1077;&#1082;&#1090;&#1088;&#1086;-&#1084;&#1072;&#1088;&#1082;&#1077;&#1090;.&#1088;&#1092;/product/154271/udlinitel-elektricheskiy-na-ramke-dzhett-rs-1-litoy-provod-pvs-2075-chernyy-25m/" TargetMode="External"/><Relationship Id="rId_hyperlink_12888" Type="http://schemas.openxmlformats.org/officeDocument/2006/relationships/hyperlink" Target="http://&#1101;&#1083;&#1077;&#1082;&#1090;&#1088;&#1086;-&#1084;&#1072;&#1088;&#1082;&#1077;&#1090;.&#1088;&#1092;/product/159152/udlinitel-elektricheskiy-na-ramke-dzhett-rs-1-litoy-provod-pvs-2075-chernyy-30m/" TargetMode="External"/><Relationship Id="rId_hyperlink_12889" Type="http://schemas.openxmlformats.org/officeDocument/2006/relationships/hyperlink" Target="http://&#1101;&#1083;&#1077;&#1082;&#1090;&#1088;&#1086;-&#1084;&#1072;&#1088;&#1082;&#1077;&#1090;.&#1088;&#1092;/product/159153/udlinitel-elektricheskiy-na-ramke-dzhett-rs-1-litoy-provod-pvs-2075-chernyy-40m/" TargetMode="External"/><Relationship Id="rId_hyperlink_12890" Type="http://schemas.openxmlformats.org/officeDocument/2006/relationships/hyperlink" Target="http://&#1101;&#1083;&#1077;&#1082;&#1090;&#1088;&#1086;-&#1084;&#1072;&#1088;&#1082;&#1077;&#1090;.&#1088;&#1092;/product/159154/udlinitel-elektricheskiy-na-ramke-dzhett-rs-1-litoy-provod-pvs-2075-chernyy-50m/" TargetMode="External"/><Relationship Id="rId_hyperlink_12891" Type="http://schemas.openxmlformats.org/officeDocument/2006/relationships/hyperlink" Target="http://&#1101;&#1083;&#1077;&#1082;&#1090;&#1088;&#1086;-&#1084;&#1072;&#1088;&#1082;&#1077;&#1090;.&#1088;&#1092;/product/127516/udlinitel-elektricheskiy-na-ramke-litoy-provod-pvs-2075-oranzhevyy-10m/" TargetMode="External"/><Relationship Id="rId_hyperlink_12892" Type="http://schemas.openxmlformats.org/officeDocument/2006/relationships/hyperlink" Target="http://&#1101;&#1083;&#1077;&#1082;&#1090;&#1088;&#1086;-&#1084;&#1072;&#1088;&#1082;&#1077;&#1090;.&#1088;&#1092;/product/127586/udlinitel-elektricheskiy-na-ramke-litoy-provod-pvs-2075-oranzhevyy-16m/" TargetMode="External"/><Relationship Id="rId_hyperlink_12893" Type="http://schemas.openxmlformats.org/officeDocument/2006/relationships/hyperlink" Target="http://&#1101;&#1083;&#1077;&#1082;&#1090;&#1088;&#1086;-&#1084;&#1072;&#1088;&#1082;&#1077;&#1090;.&#1088;&#1092;/product/127587/udlinitel-elektricheskiy-na-ramke-litoy-provod-pvs-2075-oranzhevyy-25m/" TargetMode="External"/><Relationship Id="rId_hyperlink_12894" Type="http://schemas.openxmlformats.org/officeDocument/2006/relationships/hyperlink" Target="http://&#1101;&#1083;&#1077;&#1082;&#1090;&#1088;&#1086;-&#1084;&#1072;&#1088;&#1082;&#1077;&#1090;.&#1088;&#1092;/product/127588/udlinitel-elektricheskiy-na-ramke-litoy-provod-pvs-2075-oranzhevyy-30m/" TargetMode="External"/><Relationship Id="rId_hyperlink_12895" Type="http://schemas.openxmlformats.org/officeDocument/2006/relationships/hyperlink" Target="http://&#1101;&#1083;&#1077;&#1082;&#1090;&#1088;&#1086;-&#1084;&#1072;&#1088;&#1082;&#1077;&#1090;.&#1088;&#1092;/product/183183/udlinitel-elektricheskiy-na-ramke-litoy-provod-pvs-2075-oranzhevyy-40-m/" TargetMode="External"/><Relationship Id="rId_hyperlink_12896" Type="http://schemas.openxmlformats.org/officeDocument/2006/relationships/hyperlink" Target="http://&#1101;&#1083;&#1077;&#1082;&#1090;&#1088;&#1086;-&#1084;&#1072;&#1088;&#1082;&#1077;&#1090;.&#1088;&#1092;/product/159151/udlinitel-elektricheskiy-na-ramke-litoy-provod-pvs-2075-oranzhevyy-50-m/" TargetMode="External"/><Relationship Id="rId_hyperlink_12897" Type="http://schemas.openxmlformats.org/officeDocument/2006/relationships/hyperlink" Target="http://&#1101;&#1083;&#1077;&#1082;&#1090;&#1088;&#1086;-&#1084;&#1072;&#1088;&#1082;&#1077;&#1090;.&#1088;&#1092;/product/127515/udlinitel-elektricheskiy-na-ramke-litoy-provod-pvs-215-25m/" TargetMode="External"/><Relationship Id="rId_hyperlink_12898" Type="http://schemas.openxmlformats.org/officeDocument/2006/relationships/hyperlink" Target="http://&#1101;&#1083;&#1077;&#1082;&#1090;&#1088;&#1086;-&#1084;&#1072;&#1088;&#1082;&#1077;&#1090;.&#1088;&#1092;/product/154201/udlinitel-elektricheskiy-na-ramke-litoy-provod-pvs-215-30m/" TargetMode="External"/><Relationship Id="rId_hyperlink_12899" Type="http://schemas.openxmlformats.org/officeDocument/2006/relationships/hyperlink" Target="http://&#1101;&#1083;&#1077;&#1082;&#1090;&#1088;&#1086;-&#1084;&#1072;&#1088;&#1082;&#1077;&#1090;.&#1088;&#1092;/product/183182/udlinitel-elektricheskiy-na-ramke-litoy-provod-pvs-215-50-m/" TargetMode="External"/><Relationship Id="rId_hyperlink_12900" Type="http://schemas.openxmlformats.org/officeDocument/2006/relationships/hyperlink" Target="http://&#1101;&#1083;&#1077;&#1082;&#1090;&#1088;&#1086;-&#1084;&#1072;&#1088;&#1082;&#1077;&#1090;.&#1088;&#1092;/product/239615/fonar-velosipednyy-navigator-npt-b02-2r03-3svd-chernplastik-3-rezhima-zadniy-94965/" TargetMode="External"/><Relationship Id="rId_hyperlink_12901" Type="http://schemas.openxmlformats.org/officeDocument/2006/relationships/hyperlink" Target="http://&#1101;&#1083;&#1077;&#1082;&#1090;&#1088;&#1086;-&#1084;&#1072;&#1088;&#1082;&#1077;&#1090;.&#1088;&#1092;/product/239674/fonar-velosipednyy-navigator-npt-b04-5r03nabor-61439/" TargetMode="External"/><Relationship Id="rId_hyperlink_12902" Type="http://schemas.openxmlformats.org/officeDocument/2006/relationships/hyperlink" Target="http://&#1101;&#1083;&#1077;&#1082;&#1090;&#1088;&#1086;-&#1084;&#1072;&#1088;&#1082;&#1077;&#1090;.&#1088;&#1092;/product/235369/fonar-velosipednyy-navigator-npt-b08-3aaa-plastik-6-svd-05vt-3r03-2-rezhima-14241/" TargetMode="External"/><Relationship Id="rId_hyperlink_12903" Type="http://schemas.openxmlformats.org/officeDocument/2006/relationships/hyperlink" Target="http://&#1101;&#1083;&#1077;&#1082;&#1090;&#1088;&#1086;-&#1084;&#1072;&#1088;&#1082;&#1077;&#1090;.&#1088;&#1092;/product/135652/fonar-na-nippel-koleso-dvf-03-krasnyy-datchik-dvizh-kitay/" TargetMode="External"/><Relationship Id="rId_hyperlink_12904" Type="http://schemas.openxmlformats.org/officeDocument/2006/relationships/hyperlink" Target="http://&#1101;&#1083;&#1077;&#1082;&#1090;&#1088;&#1086;-&#1084;&#1072;&#1088;&#1082;&#1077;&#1090;.&#1088;&#1092;/product/144174/fonar-na-nippel-koleso-sledopyt-sl-503-1-datchik-dvizh-10501000/" TargetMode="External"/><Relationship Id="rId_hyperlink_12905" Type="http://schemas.openxmlformats.org/officeDocument/2006/relationships/hyperlink" Target="http://&#1101;&#1083;&#1077;&#1082;&#1090;&#1088;&#1086;-&#1084;&#1072;&#1088;&#1082;&#1077;&#1090;.&#1088;&#1092;/product/251011/fonar-s-prischepkoy-led-g-501-yb-551-1-led/" TargetMode="External"/><Relationship Id="rId_hyperlink_12906" Type="http://schemas.openxmlformats.org/officeDocument/2006/relationships/hyperlink" Target="http://&#1101;&#1083;&#1077;&#1082;&#1090;&#1088;&#1086;-&#1084;&#1072;&#1088;&#1082;&#1077;&#1090;.&#1088;&#1092;/product/230481/fonar-kempingovyy-akkumul-smartbuy-24-led1vt-sbf-38-r/" TargetMode="External"/><Relationship Id="rId_hyperlink_12907" Type="http://schemas.openxmlformats.org/officeDocument/2006/relationships/hyperlink" Target="http://&#1101;&#1083;&#1077;&#1082;&#1090;&#1088;&#1086;-&#1084;&#1072;&#1088;&#1082;&#1077;&#1090;.&#1088;&#1092;/product/232956/fonar-kempingovyy-dimmiruemyy-kosmos-6008-36led/" TargetMode="External"/><Relationship Id="rId_hyperlink_12908" Type="http://schemas.openxmlformats.org/officeDocument/2006/relationships/hyperlink" Target="http://&#1101;&#1083;&#1077;&#1082;&#1090;&#1088;&#1086;-&#1084;&#1072;&#1088;&#1082;&#1077;&#1090;.&#1088;&#1092;/product/239922/fonar-praktik-era-kempingovyy-pohodnyy-udaroprochnyy-usbpowerbahkmagnitnyy-kryuchok-podstavka-3-rezhima-ra-801/" TargetMode="External"/><Relationship Id="rId_hyperlink_12909" Type="http://schemas.openxmlformats.org/officeDocument/2006/relationships/hyperlink" Target="http://&#1101;&#1083;&#1077;&#1082;&#1090;&#1088;&#1086;-&#1084;&#1072;&#1088;&#1082;&#1077;&#1090;.&#1088;&#1092;/product/148264/svetodiodnyy-fonar-smartbuy-48-led-s-karabinom-dlya-podveshivaniya-3aa-belyy-sbf-8254-w/" TargetMode="External"/><Relationship Id="rId_hyperlink_12910" Type="http://schemas.openxmlformats.org/officeDocument/2006/relationships/hyperlink" Target="http://&#1101;&#1083;&#1077;&#1082;&#1090;&#1088;&#1086;-&#1084;&#1072;&#1088;&#1082;&#1077;&#1090;.&#1088;&#1092;/product/123213/svetodiodnyy-fonar-smartbuy-missouri-24-led-s-karabinom-dlya-podveshivaniya-belyy-sbf-8253-w/" TargetMode="External"/><Relationship Id="rId_hyperlink_12911" Type="http://schemas.openxmlformats.org/officeDocument/2006/relationships/hyperlink" Target="http://&#1101;&#1083;&#1077;&#1082;&#1090;&#1088;&#1086;-&#1084;&#1072;&#1088;&#1082;&#1077;&#1090;.&#1088;&#1092;/product/174025/fonar-kempingovyy-camelion-led-6250-24-led-2-rezhima-4r14/" TargetMode="External"/><Relationship Id="rId_hyperlink_12912" Type="http://schemas.openxmlformats.org/officeDocument/2006/relationships/hyperlink" Target="http://&#1101;&#1083;&#1077;&#1082;&#1090;&#1088;&#1086;-&#1084;&#1072;&#1088;&#1082;&#1077;&#1090;.&#1088;&#1092;/product/174027/fonar-kempingovyy-uf-led-5162-95smd-led-2-rezhima-akkumulyator-krasnyy-220v/" TargetMode="External"/><Relationship Id="rId_hyperlink_12913" Type="http://schemas.openxmlformats.org/officeDocument/2006/relationships/hyperlink" Target="http://&#1101;&#1083;&#1077;&#1082;&#1090;&#1088;&#1086;-&#1084;&#1072;&#1088;&#1082;&#1077;&#1090;.&#1088;&#1092;/product/176986/fonar-kempingovyy-sledopyt-835l-sk-062-kronshteynmagnit/" TargetMode="External"/><Relationship Id="rId_hyperlink_12914" Type="http://schemas.openxmlformats.org/officeDocument/2006/relationships/hyperlink" Target="http://&#1101;&#1083;&#1077;&#1082;&#1090;&#1088;&#1086;-&#1084;&#1072;&#1088;&#1082;&#1077;&#1090;.&#1088;&#1092;/product/251407/brelok-fonarik-lazer-3v1-v-korobke/" TargetMode="External"/><Relationship Id="rId_hyperlink_12915" Type="http://schemas.openxmlformats.org/officeDocument/2006/relationships/hyperlink" Target="http://&#1101;&#1083;&#1077;&#1082;&#1090;&#1088;&#1086;-&#1084;&#1072;&#1088;&#1082;&#1077;&#1090;.&#1088;&#1092;/product/251406/breloklazernaya-ukazka-2v1/" TargetMode="External"/><Relationship Id="rId_hyperlink_12916" Type="http://schemas.openxmlformats.org/officeDocument/2006/relationships/hyperlink" Target="http://&#1101;&#1083;&#1077;&#1082;&#1090;&#1088;&#1086;-&#1084;&#1072;&#1088;&#1082;&#1077;&#1090;.&#1088;&#1092;/product/240626/lazernaya-ukazka-laser-303-zelenyy-luch/" TargetMode="External"/><Relationship Id="rId_hyperlink_12917" Type="http://schemas.openxmlformats.org/officeDocument/2006/relationships/hyperlink" Target="http://&#1101;&#1083;&#1077;&#1082;&#1090;&#1088;&#1086;-&#1084;&#1072;&#1088;&#1082;&#1077;&#1090;.&#1088;&#1092;/product/240625/lazernaya-ukazka-laser-303-fioletovyy-luch/" TargetMode="External"/><Relationship Id="rId_hyperlink_12918" Type="http://schemas.openxmlformats.org/officeDocument/2006/relationships/hyperlink" Target="http://&#1101;&#1083;&#1077;&#1082;&#1090;&#1088;&#1086;-&#1084;&#1072;&#1088;&#1082;&#1077;&#1090;.&#1088;&#1092;/product/239851/fonarik-nalobnyy-led-sverhyarkiy-kx-1804a-sensor-1l-118650-t6usb-micro/" TargetMode="External"/><Relationship Id="rId_hyperlink_12919" Type="http://schemas.openxmlformats.org/officeDocument/2006/relationships/hyperlink" Target="http://&#1101;&#1083;&#1077;&#1082;&#1090;&#1088;&#1086;-&#1084;&#1072;&#1088;&#1082;&#1077;&#1090;.&#1088;&#1092;/product/245730/fonar-fl06-nalobnyy-svetodiodnyy/" TargetMode="External"/><Relationship Id="rId_hyperlink_12920" Type="http://schemas.openxmlformats.org/officeDocument/2006/relationships/hyperlink" Target="http://&#1101;&#1083;&#1077;&#1082;&#1090;&#1088;&#1086;-&#1084;&#1072;&#1088;&#1082;&#1077;&#1090;.&#1088;&#1092;/product/244945/fonar-nalob-svd-5w-300lm-akkum-372400mahli-ion-ip44-3-rezh-100x80x100-th2305-feron-41709/" TargetMode="External"/><Relationship Id="rId_hyperlink_12921" Type="http://schemas.openxmlformats.org/officeDocument/2006/relationships/hyperlink" Target="http://&#1101;&#1083;&#1077;&#1082;&#1090;&#1088;&#1086;-&#1084;&#1072;&#1088;&#1082;&#1077;&#1090;.&#1088;&#1092;/product/223047/fonar-nalobnyy-1058-led-xml-t6-10-zoom-3-rezhima-3xr03-do-2-chasov-focusray/" TargetMode="External"/><Relationship Id="rId_hyperlink_12922" Type="http://schemas.openxmlformats.org/officeDocument/2006/relationships/hyperlink" Target="http://&#1101;&#1083;&#1077;&#1082;&#1090;&#1088;&#1086;-&#1084;&#1072;&#1088;&#1082;&#1077;&#1090;.&#1088;&#1092;/product/241356/fonar-nalobnyy-5led-akkumulyatornyy-na-blistere-usb-micro/" TargetMode="External"/><Relationship Id="rId_hyperlink_12923" Type="http://schemas.openxmlformats.org/officeDocument/2006/relationships/hyperlink" Target="http://&#1101;&#1083;&#1077;&#1082;&#1090;&#1088;&#1086;-&#1084;&#1072;&#1088;&#1082;&#1077;&#1090;.&#1088;&#1092;/product/228833/fonar-nalobnyy-cy-909-1l-118650-zoom-t6/" TargetMode="External"/><Relationship Id="rId_hyperlink_12924" Type="http://schemas.openxmlformats.org/officeDocument/2006/relationships/hyperlink" Target="http://&#1101;&#1083;&#1077;&#1082;&#1090;&#1088;&#1086;-&#1084;&#1072;&#1088;&#1082;&#1077;&#1090;.&#1088;&#1092;/product/236910/fonar-nalobnyy-garin-lux-hr-10wl-cob-lenta/" TargetMode="External"/><Relationship Id="rId_hyperlink_12925" Type="http://schemas.openxmlformats.org/officeDocument/2006/relationships/hyperlink" Target="http://&#1101;&#1083;&#1077;&#1082;&#1090;&#1088;&#1086;-&#1084;&#1072;&#1088;&#1082;&#1077;&#1090;.&#1088;&#1092;/product/250940/fonar-nalobnyy-led-bl-204-3rezhima-cob130lm-usbzaryad/" TargetMode="External"/><Relationship Id="rId_hyperlink_12926" Type="http://schemas.openxmlformats.org/officeDocument/2006/relationships/hyperlink" Target="http://&#1101;&#1083;&#1077;&#1082;&#1090;&#1088;&#1086;-&#1084;&#1072;&#1088;&#1082;&#1077;&#1090;.&#1088;&#1092;/product/124906/fonar-nalobnyy-led-lp-686-vstroenakbzaryadka-ot-seti-220v/" TargetMode="External"/><Relationship Id="rId_hyperlink_12927" Type="http://schemas.openxmlformats.org/officeDocument/2006/relationships/hyperlink" Target="http://&#1101;&#1083;&#1077;&#1082;&#1090;&#1088;&#1086;-&#1084;&#1072;&#1088;&#1082;&#1077;&#1090;.&#1088;&#1092;/product/222827/fonar-nalobnyy-led-sverhyarkiy-bl-9000/" TargetMode="External"/><Relationship Id="rId_hyperlink_12928" Type="http://schemas.openxmlformats.org/officeDocument/2006/relationships/hyperlink" Target="http://&#1101;&#1083;&#1077;&#1082;&#1090;&#1088;&#1086;-&#1084;&#1072;&#1088;&#1082;&#1077;&#1090;.&#1088;&#1092;/product/250941/fonar-nalobnyy-led-sverhyarkiy-js-931-type-c-zoom/" TargetMode="External"/><Relationship Id="rId_hyperlink_12929" Type="http://schemas.openxmlformats.org/officeDocument/2006/relationships/hyperlink" Target="http://&#1101;&#1083;&#1077;&#1082;&#1090;&#1088;&#1086;-&#1084;&#1072;&#1088;&#1082;&#1077;&#1090;.&#1088;&#1092;/product/124431/fonar-nalobnyy-led-sverhyarkiy-js-932-type-c-zoom/" TargetMode="External"/><Relationship Id="rId_hyperlink_12930" Type="http://schemas.openxmlformats.org/officeDocument/2006/relationships/hyperlink" Target="http://&#1101;&#1083;&#1077;&#1082;&#1090;&#1088;&#1086;-&#1084;&#1072;&#1088;&#1082;&#1077;&#1090;.&#1088;&#1092;/product/250942/fonar-nalobnyy-led-sverhyarkiy-js-935-type-c-zoom/" TargetMode="External"/><Relationship Id="rId_hyperlink_12931" Type="http://schemas.openxmlformats.org/officeDocument/2006/relationships/hyperlink" Target="http://&#1101;&#1083;&#1077;&#1082;&#1090;&#1088;&#1086;-&#1084;&#1072;&#1088;&#1082;&#1077;&#1090;.&#1088;&#1092;/product/245703/fonar-nalobnyy-led-sverhyarkiy-y17-t6/" TargetMode="External"/><Relationship Id="rId_hyperlink_12932" Type="http://schemas.openxmlformats.org/officeDocument/2006/relationships/hyperlink" Target="http://&#1101;&#1083;&#1077;&#1082;&#1090;&#1088;&#1086;-&#1084;&#1072;&#1088;&#1082;&#1077;&#1090;.&#1088;&#1092;/product/245704/fonar-nalobnyy-led-sverhyarkiy-y18-t6/" TargetMode="External"/><Relationship Id="rId_hyperlink_12933" Type="http://schemas.openxmlformats.org/officeDocument/2006/relationships/hyperlink" Target="http://&#1101;&#1083;&#1077;&#1082;&#1090;&#1088;&#1086;-&#1084;&#1072;&#1088;&#1082;&#1077;&#1090;.&#1088;&#1092;/product/250944/fonar-nalobnyy-yd02-sverhyarkiy-3cob2led-3-rezhima-usb-tyre-c/" TargetMode="External"/><Relationship Id="rId_hyperlink_12934" Type="http://schemas.openxmlformats.org/officeDocument/2006/relationships/hyperlink" Target="http://&#1101;&#1083;&#1077;&#1082;&#1090;&#1088;&#1086;-&#1084;&#1072;&#1088;&#1082;&#1077;&#1090;.&#1088;&#1092;/product/245944/fonar-nalobnyy-akkum-led-h-403-1led-akk-shnur-microusb-podvodnyy/" TargetMode="External"/><Relationship Id="rId_hyperlink_12935" Type="http://schemas.openxmlformats.org/officeDocument/2006/relationships/hyperlink" Target="http://&#1101;&#1083;&#1077;&#1082;&#1090;&#1088;&#1086;-&#1084;&#1072;&#1088;&#1082;&#1077;&#1090;.&#1088;&#1092;/product/246170/fonar-nalobnyy-akkum-led-yt-2076-1yark2zhelt-migalka-krsinshnur-type-c-indikator-beskontaktnyy/" TargetMode="External"/><Relationship Id="rId_hyperlink_12936" Type="http://schemas.openxmlformats.org/officeDocument/2006/relationships/hyperlink" Target="http://&#1101;&#1083;&#1077;&#1082;&#1090;&#1088;&#1086;-&#1084;&#1072;&#1088;&#1082;&#1077;&#1090;.&#1088;&#1092;/product/245963/fonar-nalobnyy-akkum-led-yyc-2199-3-2-yark15000w-belzhelt-3-rezhima-zu-zoom-33-3/" TargetMode="External"/><Relationship Id="rId_hyperlink_12937" Type="http://schemas.openxmlformats.org/officeDocument/2006/relationships/hyperlink" Target="http://&#1101;&#1083;&#1077;&#1082;&#1090;&#1088;&#1086;-&#1084;&#1072;&#1088;&#1082;&#1077;&#1090;.&#1088;&#1092;/product/230742/fonar-nalobnyy-akkumulyatornyy-boruit-b36-200lum-5w-6000k/" TargetMode="External"/><Relationship Id="rId_hyperlink_12938" Type="http://schemas.openxmlformats.org/officeDocument/2006/relationships/hyperlink" Target="http://&#1101;&#1083;&#1077;&#1082;&#1090;&#1088;&#1086;-&#1084;&#1072;&#1088;&#1082;&#1077;&#1090;.&#1088;&#1092;/product/246977/fonar-nalobnyy-akkumulyatornyy-led-re-g22tm-g22-belyyzheltyykrasnyy-type-c/" TargetMode="External"/><Relationship Id="rId_hyperlink_12939" Type="http://schemas.openxmlformats.org/officeDocument/2006/relationships/hyperlink" Target="http://&#1101;&#1083;&#1077;&#1082;&#1090;&#1088;&#1086;-&#1084;&#1072;&#1088;&#1082;&#1077;&#1090;.&#1088;&#1092;/product/148262/fonar-nalobnyy-akkumulyatornyy-smartbuy-1vt8led-siniy-sbf-25-b/" TargetMode="External"/><Relationship Id="rId_hyperlink_12940" Type="http://schemas.openxmlformats.org/officeDocument/2006/relationships/hyperlink" Target="http://&#1101;&#1083;&#1077;&#1082;&#1090;&#1088;&#1086;-&#1084;&#1072;&#1088;&#1082;&#1077;&#1090;.&#1088;&#1092;/product/148263/fonar-nalobnyy-akkumulyatornyy-smartbuy-7led-siniy-sbf-24-b/" TargetMode="External"/><Relationship Id="rId_hyperlink_12941" Type="http://schemas.openxmlformats.org/officeDocument/2006/relationships/hyperlink" Target="http://&#1101;&#1083;&#1077;&#1082;&#1090;&#1088;&#1086;-&#1084;&#1072;&#1088;&#1082;&#1077;&#1090;.&#1088;&#1092;/product/234701/fonar-nalobnyy-akkumulyatornyy-smartbuy-sensornoe-upravlenie-sbf-hl034/" TargetMode="External"/><Relationship Id="rId_hyperlink_12942" Type="http://schemas.openxmlformats.org/officeDocument/2006/relationships/hyperlink" Target="http://&#1101;&#1083;&#1077;&#1082;&#1090;&#1088;&#1086;-&#1084;&#1072;&#1088;&#1082;&#1077;&#1090;.&#1088;&#1092;/product/234700/fonar-nalobnyy-akkumulyatornyy-smartbuy-sensornyy-upravlenie-sbf-hl033/" TargetMode="External"/><Relationship Id="rId_hyperlink_12943" Type="http://schemas.openxmlformats.org/officeDocument/2006/relationships/hyperlink" Target="http://&#1101;&#1083;&#1077;&#1082;&#1090;&#1088;&#1086;-&#1084;&#1072;&#1088;&#1082;&#1077;&#1090;.&#1088;&#1092;/product/227554/fonar-nalobnyy-akkumulyatornyy-ultraflash-e1334-3led-4vt-4-rezhima-chernyy-siniy/" TargetMode="External"/><Relationship Id="rId_hyperlink_12944" Type="http://schemas.openxmlformats.org/officeDocument/2006/relationships/hyperlink" Target="http://&#1101;&#1083;&#1077;&#1082;&#1090;&#1088;&#1086;-&#1084;&#1072;&#1088;&#1082;&#1077;&#1090;.&#1088;&#1092;/product/230413/fonar-nalobnyy-akkumulyatornyy-ultraflash-e1340-akk18650-33w-2-rezh-derzhatel-indik-microusb-plastchern/" TargetMode="External"/><Relationship Id="rId_hyperlink_12945" Type="http://schemas.openxmlformats.org/officeDocument/2006/relationships/hyperlink" Target="http://&#1101;&#1083;&#1077;&#1082;&#1090;&#1088;&#1086;-&#1084;&#1072;&#1088;&#1082;&#1077;&#1090;.&#1088;&#1092;/product/164553/fonar-nalobnyy-akkumulyatornyy-patriot-2188-pt-flg05-3-rezhima-1l-pitanie-akkumulyator-218650-szu-azu/" TargetMode="External"/><Relationship Id="rId_hyperlink_12946" Type="http://schemas.openxmlformats.org/officeDocument/2006/relationships/hyperlink" Target="http://&#1101;&#1083;&#1077;&#1082;&#1090;&#1088;&#1086;-&#1084;&#1072;&#1088;&#1082;&#1077;&#1090;.&#1088;&#1092;/product/144870/fonar-nalobnyy-akkumulyatornyy-patriot-pt-flg08-3-rezhima-1l-pitanie-akkumulyator-18650-zoom-szu-azu/" TargetMode="External"/><Relationship Id="rId_hyperlink_12947" Type="http://schemas.openxmlformats.org/officeDocument/2006/relationships/hyperlink" Target="http://&#1101;&#1083;&#1077;&#1082;&#1090;&#1088;&#1086;-&#1084;&#1072;&#1088;&#1082;&#1077;&#1090;.&#1088;&#1092;/product/239243/fonar-nalobnyy-akkumulyatornyy-patriot-pt-flg09/" TargetMode="External"/><Relationship Id="rId_hyperlink_12948" Type="http://schemas.openxmlformats.org/officeDocument/2006/relationships/hyperlink" Target="http://&#1101;&#1083;&#1077;&#1082;&#1090;&#1088;&#1086;-&#1084;&#1072;&#1088;&#1082;&#1077;&#1090;.&#1088;&#1092;/product/239236/fonar-nalobnyy-akkumulyatornyy-patriot-pt-flg22/" TargetMode="External"/><Relationship Id="rId_hyperlink_12949" Type="http://schemas.openxmlformats.org/officeDocument/2006/relationships/hyperlink" Target="http://&#1101;&#1083;&#1077;&#1082;&#1090;&#1088;&#1086;-&#1084;&#1072;&#1088;&#1082;&#1077;&#1090;.&#1088;&#1092;/product/237554/fonar-nalobnyy-akkumulyatornyy-patriot-pt-flg27/" TargetMode="External"/><Relationship Id="rId_hyperlink_12950" Type="http://schemas.openxmlformats.org/officeDocument/2006/relationships/hyperlink" Target="http://&#1101;&#1083;&#1077;&#1082;&#1090;&#1088;&#1086;-&#1084;&#1072;&#1088;&#1082;&#1077;&#1090;.&#1088;&#1092;/product/239237/fonar-nalobnyy-akkumulyatornyy-patriot-pt-flg30/" TargetMode="External"/><Relationship Id="rId_hyperlink_12951" Type="http://schemas.openxmlformats.org/officeDocument/2006/relationships/hyperlink" Target="http://&#1101;&#1083;&#1077;&#1082;&#1090;&#1088;&#1086;-&#1084;&#1072;&#1088;&#1082;&#1077;&#1090;.&#1088;&#1092;/product/231941/fonar-nalobnyy-akkumulyatornyy-patriot-pt-flg31/" TargetMode="External"/><Relationship Id="rId_hyperlink_12952" Type="http://schemas.openxmlformats.org/officeDocument/2006/relationships/hyperlink" Target="http://&#1101;&#1083;&#1077;&#1082;&#1090;&#1088;&#1086;-&#1084;&#1072;&#1088;&#1082;&#1077;&#1090;.&#1088;&#1092;/product/230745/fonar-nalobnyy-akkumulyatornyy-patriot-pt-flg33-datchik-dvizheniya-500lum-5w-5000k/" TargetMode="External"/><Relationship Id="rId_hyperlink_12953" Type="http://schemas.openxmlformats.org/officeDocument/2006/relationships/hyperlink" Target="http://&#1101;&#1083;&#1077;&#1082;&#1090;&#1088;&#1086;-&#1084;&#1072;&#1088;&#1082;&#1077;&#1090;.&#1088;&#1092;/product/230746/fonar-nalobnyy-akkumulyatornyy-patriot-pt-flg34-datchik-dvizheniya-500lum-3w-5000k/" TargetMode="External"/><Relationship Id="rId_hyperlink_12954" Type="http://schemas.openxmlformats.org/officeDocument/2006/relationships/hyperlink" Target="http://&#1101;&#1083;&#1077;&#1082;&#1090;&#1088;&#1086;-&#1084;&#1072;&#1088;&#1082;&#1077;&#1090;.&#1088;&#1092;/product/231942/fonar-nalobnyy-akkumulyatornyy-patriot-pt-flg38/" TargetMode="External"/><Relationship Id="rId_hyperlink_12955" Type="http://schemas.openxmlformats.org/officeDocument/2006/relationships/hyperlink" Target="http://&#1101;&#1083;&#1077;&#1082;&#1090;&#1088;&#1086;-&#1084;&#1072;&#1088;&#1082;&#1077;&#1090;.&#1088;&#1092;/product/231943/fonar-nalobnyy-akkumulyatornyy-patriot-pt-flg39/" TargetMode="External"/><Relationship Id="rId_hyperlink_12956" Type="http://schemas.openxmlformats.org/officeDocument/2006/relationships/hyperlink" Target="http://&#1101;&#1083;&#1077;&#1082;&#1090;&#1088;&#1086;-&#1084;&#1072;&#1088;&#1082;&#1077;&#1090;.&#1088;&#1092;/product/236636/fonar-nalobnyy-akkumulyatornyy-patriot-pt-flg40/" TargetMode="External"/><Relationship Id="rId_hyperlink_12957" Type="http://schemas.openxmlformats.org/officeDocument/2006/relationships/hyperlink" Target="http://&#1101;&#1083;&#1077;&#1082;&#1090;&#1088;&#1086;-&#1084;&#1072;&#1088;&#1082;&#1077;&#1090;.&#1088;&#1092;/product/164554/fonar-nalobnyy-akkumulyatornyy-patriot-sl-653-3-rezhima-1l-pitanie-akkumulyator-18650-zoom-szu-azu/" TargetMode="External"/><Relationship Id="rId_hyperlink_12958" Type="http://schemas.openxmlformats.org/officeDocument/2006/relationships/hyperlink" Target="http://&#1101;&#1083;&#1077;&#1082;&#1090;&#1088;&#1086;-&#1084;&#1072;&#1088;&#1082;&#1077;&#1090;.&#1088;&#1092;/product/144869/fonar-nalobnyy-akkumulyatornyy-patriot-sl-668-pt-flg18-3-rezhima-1l-pitanie-akkumulyator-18650-zoom-szu-azu/" TargetMode="External"/><Relationship Id="rId_hyperlink_12959" Type="http://schemas.openxmlformats.org/officeDocument/2006/relationships/hyperlink" Target="http://&#1101;&#1083;&#1077;&#1082;&#1090;&#1088;&#1086;-&#1084;&#1072;&#1088;&#1082;&#1077;&#1090;.&#1088;&#1092;/product/249969/fonar-nalobnyy-akkumulyatornyy-svetodiodnyy-re-x602t-belayazheltaya-migalka-krsinvstr-akkumshnur-tape-c-magnit/" TargetMode="External"/><Relationship Id="rId_hyperlink_12960" Type="http://schemas.openxmlformats.org/officeDocument/2006/relationships/hyperlink" Target="http://&#1101;&#1083;&#1077;&#1082;&#1090;&#1088;&#1086;-&#1084;&#1072;&#1088;&#1082;&#1077;&#1090;.&#1088;&#1092;/product/236626/fonar-nalobnyy-akkumulyatornyy-sputnik-afh719-3w/" TargetMode="External"/><Relationship Id="rId_hyperlink_12961" Type="http://schemas.openxmlformats.org/officeDocument/2006/relationships/hyperlink" Target="http://&#1101;&#1083;&#1077;&#1082;&#1090;&#1088;&#1086;-&#1084;&#1072;&#1088;&#1082;&#1077;&#1090;.&#1088;&#1092;/product/232970/fonar-nalobnyy-akkumulyatornyy-sputnik-afh728-3w/" TargetMode="External"/><Relationship Id="rId_hyperlink_12962" Type="http://schemas.openxmlformats.org/officeDocument/2006/relationships/hyperlink" Target="http://&#1101;&#1083;&#1077;&#1082;&#1090;&#1088;&#1086;-&#1084;&#1072;&#1088;&#1082;&#1077;&#1090;.&#1088;&#1092;/product/236615/fonar-nalobnyy-akkumulyatornyy-sputnik-afh738-5w/" TargetMode="External"/><Relationship Id="rId_hyperlink_12963" Type="http://schemas.openxmlformats.org/officeDocument/2006/relationships/hyperlink" Target="http://&#1101;&#1083;&#1077;&#1082;&#1090;&#1088;&#1086;-&#1084;&#1072;&#1088;&#1082;&#1077;&#1090;.&#1088;&#1092;/product/248474/fonar-nalobnyy-indukcionnyy-kx-1805a-usb-micro-silikon-plastik-akkumulyator/" TargetMode="External"/><Relationship Id="rId_hyperlink_12964" Type="http://schemas.openxmlformats.org/officeDocument/2006/relationships/hyperlink" Target="http://&#1101;&#1083;&#1077;&#1082;&#1090;&#1088;&#1086;-&#1084;&#1072;&#1088;&#1082;&#1077;&#1090;.&#1088;&#1092;/product/227140/fonar-svetodiodnyy-akkumul-sputnik-afh730-3w/" TargetMode="External"/><Relationship Id="rId_hyperlink_12965" Type="http://schemas.openxmlformats.org/officeDocument/2006/relationships/hyperlink" Target="http://&#1101;&#1083;&#1077;&#1082;&#1090;&#1088;&#1086;-&#1084;&#1072;&#1088;&#1082;&#1077;&#1090;.&#1088;&#1092;/product/171805/svetodiodnyy-nalobnyy-fonar-smartbuy-3vt-sbf-hl021/" TargetMode="External"/><Relationship Id="rId_hyperlink_12966" Type="http://schemas.openxmlformats.org/officeDocument/2006/relationships/hyperlink" Target="http://&#1101;&#1083;&#1077;&#1082;&#1090;&#1088;&#1086;-&#1084;&#1072;&#1088;&#1082;&#1077;&#1090;.&#1088;&#1092;/product/123219/svetodiodnyy-nalobnyy-fonar-smartbuy-yukon-21-led-chernyy-sbf-hl006-k/" TargetMode="External"/><Relationship Id="rId_hyperlink_12967" Type="http://schemas.openxmlformats.org/officeDocument/2006/relationships/hyperlink" Target="http://&#1101;&#1083;&#1077;&#1082;&#1090;&#1088;&#1086;-&#1084;&#1072;&#1088;&#1082;&#1077;&#1090;.&#1088;&#1092;/product/240641/fonar-nalobnyy-bzm001mx-6611-zoom-3aaa/" TargetMode="External"/><Relationship Id="rId_hyperlink_12968" Type="http://schemas.openxmlformats.org/officeDocument/2006/relationships/hyperlink" Target="http://&#1101;&#1083;&#1077;&#1082;&#1090;&#1088;&#1086;-&#1084;&#1072;&#1088;&#1082;&#1077;&#1090;.&#1088;&#1092;/product/232234/fonar-nalobnyy-garin-lux-hl-5cob-3vt-bl-1/" TargetMode="External"/><Relationship Id="rId_hyperlink_12969" Type="http://schemas.openxmlformats.org/officeDocument/2006/relationships/hyperlink" Target="http://&#1101;&#1083;&#1077;&#1082;&#1090;&#1088;&#1086;-&#1084;&#1072;&#1088;&#1082;&#1077;&#1090;.&#1088;&#1092;/product/236907/fonar-nalobnyy-garin-lux-hl-5wl/" TargetMode="External"/><Relationship Id="rId_hyperlink_12970" Type="http://schemas.openxmlformats.org/officeDocument/2006/relationships/hyperlink" Target="http://&#1101;&#1083;&#1077;&#1082;&#1090;&#1088;&#1086;-&#1084;&#1072;&#1088;&#1082;&#1077;&#1090;.&#1088;&#1092;/product/232238/fonar-nalobnyy-garin-lux-hl10-4vt/" TargetMode="External"/><Relationship Id="rId_hyperlink_12971" Type="http://schemas.openxmlformats.org/officeDocument/2006/relationships/hyperlink" Target="http://&#1101;&#1083;&#1077;&#1082;&#1090;&#1088;&#1086;-&#1084;&#1072;&#1088;&#1082;&#1077;&#1090;.&#1088;&#1092;/product/232235/fonar-nalobnyy-garin-lux-hl6v2-1vt-bl-1/" TargetMode="External"/><Relationship Id="rId_hyperlink_12972" Type="http://schemas.openxmlformats.org/officeDocument/2006/relationships/hyperlink" Target="http://&#1101;&#1083;&#1077;&#1082;&#1090;&#1088;&#1086;-&#1084;&#1072;&#1088;&#1082;&#1077;&#1090;.&#1088;&#1092;/product/232236/fonar-nalobnyy-garin-lux-hl9cob-3vt-bl-1/" TargetMode="External"/><Relationship Id="rId_hyperlink_12973" Type="http://schemas.openxmlformats.org/officeDocument/2006/relationships/hyperlink" Target="http://&#1101;&#1083;&#1077;&#1082;&#1090;&#1088;&#1086;-&#1084;&#1072;&#1088;&#1082;&#1077;&#1090;.&#1088;&#1092;/product/230572/fonar-nalobnyy-npt-h14-3hr03-3-rezh1-cob-svd-1w-blister-navigator-61437/" TargetMode="External"/><Relationship Id="rId_hyperlink_12974" Type="http://schemas.openxmlformats.org/officeDocument/2006/relationships/hyperlink" Target="http://&#1101;&#1083;&#1077;&#1082;&#1090;&#1088;&#1086;-&#1084;&#1072;&#1088;&#1082;&#1077;&#1090;.&#1088;&#1092;/product/231012/fonar-nalobnyy-ultraflash-923-th-siniy/" TargetMode="External"/><Relationship Id="rId_hyperlink_12975" Type="http://schemas.openxmlformats.org/officeDocument/2006/relationships/hyperlink" Target="http://&#1101;&#1083;&#1077;&#1082;&#1090;&#1088;&#1086;-&#1084;&#1072;&#1088;&#1082;&#1077;&#1090;.&#1088;&#1092;/product/249011/prozhektor-portativnyy-akkum-186502-s-moschnym-svetom-50-100-powerbank-protivoudarnyy-korpus-kabel-usb-rexant-new-age/" TargetMode="External"/><Relationship Id="rId_hyperlink_12976" Type="http://schemas.openxmlformats.org/officeDocument/2006/relationships/hyperlink" Target="http://&#1101;&#1083;&#1077;&#1082;&#1090;&#1088;&#1086;-&#1084;&#1072;&#1088;&#1082;&#1077;&#1090;.&#1088;&#1092;/product/250343/prozhektor-svetodiodnyy-t-95d-102zheltyh108belyhmigalka-krasn418650shnurtype-csolnechnaya-bat/" TargetMode="External"/><Relationship Id="rId_hyperlink_12977" Type="http://schemas.openxmlformats.org/officeDocument/2006/relationships/hyperlink" Target="http://&#1101;&#1083;&#1077;&#1082;&#1090;&#1088;&#1086;-&#1084;&#1072;&#1088;&#1082;&#1077;&#1090;.&#1088;&#1092;/product/243573/fonar-avariynyy-accuf9-l30w-wh-sv-k-svd-akkum-30led-190lm-akk-4v-1600mah-25ch-faza/" TargetMode="External"/><Relationship Id="rId_hyperlink_12978" Type="http://schemas.openxmlformats.org/officeDocument/2006/relationships/hyperlink" Target="http://&#1101;&#1083;&#1077;&#1082;&#1090;&#1088;&#1086;-&#1084;&#1072;&#1088;&#1082;&#1077;&#1090;.&#1088;&#1092;/product/239102/fonar-prozhektor-akkum-lp-209-cob-1-led-3-rezhima-raboty-zaryadka-ot-seti4aa/" TargetMode="External"/><Relationship Id="rId_hyperlink_12979" Type="http://schemas.openxmlformats.org/officeDocument/2006/relationships/hyperlink" Target="http://&#1101;&#1083;&#1077;&#1082;&#1090;&#1088;&#1086;-&#1084;&#1072;&#1088;&#1082;&#1077;&#1090;.&#1088;&#1092;/product/248875/fonar-prozhektor-akkum-s011-1led-2-rezhima-raboty-usb-charge/" TargetMode="External"/><Relationship Id="rId_hyperlink_12980" Type="http://schemas.openxmlformats.org/officeDocument/2006/relationships/hyperlink" Target="http://&#1101;&#1083;&#1077;&#1082;&#1090;&#1088;&#1086;-&#1084;&#1072;&#1088;&#1082;&#1077;&#1090;.&#1088;&#1092;/product/239105/fonar-prozhektor-akkum-ss-5918-1led1w14led3w-2-rezhima-raboty-zaryadka-ot-seti-remeshok/" TargetMode="External"/><Relationship Id="rId_hyperlink_12981" Type="http://schemas.openxmlformats.org/officeDocument/2006/relationships/hyperlink" Target="http://&#1101;&#1083;&#1077;&#1082;&#1090;&#1088;&#1086;-&#1084;&#1072;&#1088;&#1082;&#1077;&#1090;.&#1088;&#1092;/product/239308/fonar-prozhektor-akkum-ss-5918-1-1led1w1led3w2-rezhima-raboty-zaryadka-ot-seti-remeshok/" TargetMode="External"/><Relationship Id="rId_hyperlink_12982" Type="http://schemas.openxmlformats.org/officeDocument/2006/relationships/hyperlink" Target="http://&#1101;&#1083;&#1077;&#1082;&#1090;&#1088;&#1086;-&#1084;&#1072;&#1088;&#1082;&#1077;&#1090;.&#1088;&#1092;/product/232250/fonar-prozhektor-akkumulyatornyy-garin-lux-dc500-220v-litiy-ionnaya-akb-1200mach/" TargetMode="External"/><Relationship Id="rId_hyperlink_12983" Type="http://schemas.openxmlformats.org/officeDocument/2006/relationships/hyperlink" Target="http://&#1101;&#1083;&#1077;&#1082;&#1090;&#1088;&#1086;-&#1084;&#1072;&#1088;&#1082;&#1077;&#1090;.&#1088;&#1092;/product/246103/fonar-prozhektor-akkumulyatornyy-smartbuy-5w3w-sbf-111110101/" TargetMode="External"/><Relationship Id="rId_hyperlink_12984" Type="http://schemas.openxmlformats.org/officeDocument/2006/relationships/hyperlink" Target="http://&#1101;&#1083;&#1077;&#1082;&#1090;&#1088;&#1086;-&#1084;&#1072;&#1088;&#1082;&#1077;&#1090;.&#1088;&#1092;/product/148272/fonar-prozhektor-akkumulyatornyy-smartbuy-5w-chernyy-sbf-355-k/" TargetMode="External"/><Relationship Id="rId_hyperlink_12985" Type="http://schemas.openxmlformats.org/officeDocument/2006/relationships/hyperlink" Target="http://&#1101;&#1083;&#1077;&#1082;&#1090;&#1088;&#1086;-&#1084;&#1072;&#1088;&#1082;&#1077;&#1090;.&#1088;&#1092;/product/248595/fonar-prozhektor-akkumulyatornyy-led15-cob-3-rezhima-18650microusb-2400-mach-22h15h10-sm-smartbuy/" TargetMode="External"/><Relationship Id="rId_hyperlink_12986" Type="http://schemas.openxmlformats.org/officeDocument/2006/relationships/hyperlink" Target="http://&#1101;&#1083;&#1077;&#1082;&#1090;&#1088;&#1086;-&#1084;&#1072;&#1088;&#1082;&#1077;&#1090;.&#1088;&#1092;/product/228368/fonar-prozhektornyy-kosmos-accu367w-akkumulyator-7vt-3600mach/" TargetMode="External"/><Relationship Id="rId_hyperlink_12987" Type="http://schemas.openxmlformats.org/officeDocument/2006/relationships/hyperlink" Target="http://&#1101;&#1083;&#1077;&#1082;&#1090;&#1088;&#1086;-&#1084;&#1072;&#1088;&#1082;&#1077;&#1090;.&#1088;&#1092;/product/248972/fonar-svetilnik-raboch-seriya-kos701litakkum5vtcobsemnli-ion18650-2h1200mahpowerbankusv-kosmos/" TargetMode="External"/><Relationship Id="rId_hyperlink_12988" Type="http://schemas.openxmlformats.org/officeDocument/2006/relationships/hyperlink" Target="http://&#1101;&#1083;&#1077;&#1082;&#1090;&#1088;&#1086;-&#1084;&#1072;&#1088;&#1082;&#1077;&#1090;.&#1088;&#1092;/product/230585/fonar-svetodiodnyy-akkumul-sputnik-3-vt-cob-led-3-vt-akkumulyator-650mach-afp910/" TargetMode="External"/><Relationship Id="rId_hyperlink_12989" Type="http://schemas.openxmlformats.org/officeDocument/2006/relationships/hyperlink" Target="http://&#1101;&#1083;&#1077;&#1082;&#1090;&#1088;&#1086;-&#1084;&#1072;&#1088;&#1082;&#1077;&#1090;.&#1088;&#1092;/product/236620/fonar-svetodiodnyy-akkumul-sputnik-3vt-24smd-akkumulyator-1300mach-afp930/" TargetMode="External"/><Relationship Id="rId_hyperlink_12990" Type="http://schemas.openxmlformats.org/officeDocument/2006/relationships/hyperlink" Target="http://&#1101;&#1083;&#1077;&#1082;&#1090;&#1088;&#1086;-&#1084;&#1072;&#1088;&#1082;&#1077;&#1090;.&#1088;&#1092;/product/232969/fonar-svetodiodnyy-akkumul-sputnik-3vt-24smd-akkumulyator-1300mach-afp932/" TargetMode="External"/><Relationship Id="rId_hyperlink_12991" Type="http://schemas.openxmlformats.org/officeDocument/2006/relationships/hyperlink" Target="http://&#1101;&#1083;&#1077;&#1082;&#1090;&#1088;&#1086;-&#1084;&#1072;&#1088;&#1082;&#1077;&#1090;.&#1088;&#1092;/product/230581/fonar-svetodiodnyy-akkumul-sputnik-5vt-10smd-akkumulyator-950mach-afc952/" TargetMode="External"/><Relationship Id="rId_hyperlink_12992" Type="http://schemas.openxmlformats.org/officeDocument/2006/relationships/hyperlink" Target="http://&#1101;&#1083;&#1077;&#1082;&#1090;&#1088;&#1086;-&#1084;&#1072;&#1088;&#1082;&#1077;&#1090;.&#1088;&#1092;/product/230584/fonar-svetodiodnyy-akkumul-sputnik-5vt-24smd-akkumulyator-2500mach-afp885/" TargetMode="External"/><Relationship Id="rId_hyperlink_12993" Type="http://schemas.openxmlformats.org/officeDocument/2006/relationships/hyperlink" Target="http://&#1101;&#1083;&#1077;&#1082;&#1090;&#1088;&#1086;-&#1084;&#1072;&#1088;&#1082;&#1077;&#1090;.&#1088;&#1092;/product/230583/fonar-svetodiodnyy-akkumul-sputnik-5vt-akkumulyator-2500mach-afp821/" TargetMode="External"/><Relationship Id="rId_hyperlink_12994" Type="http://schemas.openxmlformats.org/officeDocument/2006/relationships/hyperlink" Target="http://&#1101;&#1083;&#1077;&#1082;&#1090;&#1088;&#1086;-&#1084;&#1072;&#1088;&#1082;&#1077;&#1090;.&#1088;&#1092;/product/245226/ruchnoy-svetodiodnyy-fonar-cf02-lazernyy-diod-10w-18650-metallicheskiy-korpus/" TargetMode="External"/><Relationship Id="rId_hyperlink_12995" Type="http://schemas.openxmlformats.org/officeDocument/2006/relationships/hyperlink" Target="http://&#1101;&#1083;&#1077;&#1082;&#1090;&#1088;&#1086;-&#1084;&#1072;&#1088;&#1082;&#1077;&#1090;.&#1088;&#1092;/product/245227/ruchnoy-svetodiodnyy-fonar-cf03-lazernyy-diod-10w-s-power-bank-18650-metallicheskiy-korpus/" TargetMode="External"/><Relationship Id="rId_hyperlink_12996" Type="http://schemas.openxmlformats.org/officeDocument/2006/relationships/hyperlink" Target="http://&#1101;&#1083;&#1077;&#1082;&#1090;&#1088;&#1086;-&#1084;&#1072;&#1088;&#1082;&#1077;&#1090;.&#1088;&#1092;/product/245228/ruchnoy-svetodiodnyy-fonar-cf04-p99-s-power-bank-18650-metallicheskiy-korpus/" TargetMode="External"/><Relationship Id="rId_hyperlink_12997" Type="http://schemas.openxmlformats.org/officeDocument/2006/relationships/hyperlink" Target="http://&#1101;&#1083;&#1077;&#1082;&#1090;&#1088;&#1086;-&#1084;&#1072;&#1088;&#1082;&#1077;&#1090;.&#1088;&#1092;/product/246872/ruchnoy-svetodiodnyy-fonar-cf05-p50-18650-metallicheskiy-korpus/" TargetMode="External"/><Relationship Id="rId_hyperlink_12998" Type="http://schemas.openxmlformats.org/officeDocument/2006/relationships/hyperlink" Target="http://&#1101;&#1083;&#1077;&#1082;&#1090;&#1088;&#1086;-&#1084;&#1072;&#1088;&#1082;&#1077;&#1090;.&#1088;&#1092;/product/245229/ruchnoy-svetodiodnyy-fonar-cf06-t6-cob-1200mah-vstroennyy-akkumulyator-metallicheskiy-korpus/" TargetMode="External"/><Relationship Id="rId_hyperlink_12999" Type="http://schemas.openxmlformats.org/officeDocument/2006/relationships/hyperlink" Target="http://&#1101;&#1083;&#1077;&#1082;&#1090;&#1088;&#1086;-&#1084;&#1072;&#1088;&#1082;&#1077;&#1090;.&#1088;&#1092;/product/245231/ruchnoy-svetodiodnyy-fonar-cf12-1200mah-vstroennyy-akkumulyator-metallicheskiy-korpus/" TargetMode="External"/><Relationship Id="rId_hyperlink_13000" Type="http://schemas.openxmlformats.org/officeDocument/2006/relationships/hyperlink" Target="http://&#1101;&#1083;&#1077;&#1082;&#1090;&#1088;&#1086;-&#1084;&#1072;&#1088;&#1082;&#1077;&#1090;.&#1088;&#1092;/product/246875/ruchnoy-svetodiodnyy-fonar-cf19-30w-vstroennyy-akkumulyator-metallicheskiy-korpus/" TargetMode="External"/><Relationship Id="rId_hyperlink_13001" Type="http://schemas.openxmlformats.org/officeDocument/2006/relationships/hyperlink" Target="http://&#1101;&#1083;&#1077;&#1082;&#1090;&#1088;&#1086;-&#1084;&#1072;&#1088;&#1082;&#1077;&#1090;.&#1088;&#1092;/product/246876/ruchnoy-svetodiodnyy-fonar-cj01-p70-18650-metallicheskiy-korpus/" TargetMode="External"/><Relationship Id="rId_hyperlink_13002" Type="http://schemas.openxmlformats.org/officeDocument/2006/relationships/hyperlink" Target="http://&#1101;&#1083;&#1077;&#1082;&#1090;&#1088;&#1086;-&#1084;&#1072;&#1088;&#1082;&#1077;&#1090;.&#1088;&#1092;/product/246877/ruchnoy-svetodiodnyy-fonar-cj02-p70-18650-metallicheskiy-korpus/" TargetMode="External"/><Relationship Id="rId_hyperlink_13003" Type="http://schemas.openxmlformats.org/officeDocument/2006/relationships/hyperlink" Target="http://&#1101;&#1083;&#1077;&#1082;&#1090;&#1088;&#1086;-&#1084;&#1072;&#1088;&#1082;&#1077;&#1090;.&#1088;&#1092;/product/246878/ruchnoy-svetodiodnyy-fonar-cj03-p70-18650-metallicheskiy-korpus/" TargetMode="External"/><Relationship Id="rId_hyperlink_13004" Type="http://schemas.openxmlformats.org/officeDocument/2006/relationships/hyperlink" Target="http://&#1101;&#1083;&#1077;&#1082;&#1090;&#1088;&#1086;-&#1084;&#1072;&#1088;&#1082;&#1077;&#1090;.&#1088;&#1092;/product/246879/ruchnoy-svetodiodnyy-fonar-cj05-18650-metallicheskiy-korpus/" TargetMode="External"/><Relationship Id="rId_hyperlink_13005" Type="http://schemas.openxmlformats.org/officeDocument/2006/relationships/hyperlink" Target="http://&#1101;&#1083;&#1077;&#1082;&#1090;&#1088;&#1086;-&#1084;&#1072;&#1088;&#1082;&#1077;&#1090;.&#1088;&#1092;/product/245233/ruchnoy-svetodiodnyy-fonar-cj06-lazernyy-diod-20w-18650-metallicheskiy-korpus/" TargetMode="External"/><Relationship Id="rId_hyperlink_13006" Type="http://schemas.openxmlformats.org/officeDocument/2006/relationships/hyperlink" Target="http://&#1101;&#1083;&#1077;&#1082;&#1090;&#1088;&#1086;-&#1084;&#1072;&#1088;&#1082;&#1077;&#1090;.&#1088;&#1092;/product/245234/ruchnoy-svetodiodnyy-fonar-cj09-lazernyy-diod-20w-s-power-bank-18650-metallicheskiy-korpus/" TargetMode="External"/><Relationship Id="rId_hyperlink_13007" Type="http://schemas.openxmlformats.org/officeDocument/2006/relationships/hyperlink" Target="http://&#1101;&#1083;&#1077;&#1082;&#1090;&#1088;&#1086;-&#1084;&#1072;&#1088;&#1082;&#1077;&#1090;.&#1088;&#1092;/product/246881/ruchnoy-svetodiodnyy-fonar-cj10-p50-18650-metallicheskiy-korpus/" TargetMode="External"/><Relationship Id="rId_hyperlink_13008" Type="http://schemas.openxmlformats.org/officeDocument/2006/relationships/hyperlink" Target="http://&#1101;&#1083;&#1077;&#1082;&#1090;&#1088;&#1086;-&#1084;&#1072;&#1088;&#1082;&#1077;&#1090;.&#1088;&#1092;/product/247594/ruchnoy-svetodiodnyy-fonar-cj13-p50-s-otpugivatelem-sobak-18650-metallicheskiy-korpus/" TargetMode="External"/><Relationship Id="rId_hyperlink_13009" Type="http://schemas.openxmlformats.org/officeDocument/2006/relationships/hyperlink" Target="http://&#1101;&#1083;&#1077;&#1082;&#1090;&#1088;&#1086;-&#1084;&#1072;&#1088;&#1082;&#1077;&#1090;.&#1088;&#1092;/product/246882/ruchnoy-svetodiodnyy-fonar-fl01-vstroennyy-akkumulyator-metallicheskiy-korpus/" TargetMode="External"/><Relationship Id="rId_hyperlink_13010" Type="http://schemas.openxmlformats.org/officeDocument/2006/relationships/hyperlink" Target="http://&#1101;&#1083;&#1077;&#1082;&#1090;&#1088;&#1086;-&#1084;&#1072;&#1088;&#1082;&#1077;&#1090;.&#1088;&#1092;/product/246883/ruchnoy-svetodiodnyy-fonar-fl03-vstroennyy-akkumulyator-metallicheskiy-korpus/" TargetMode="External"/><Relationship Id="rId_hyperlink_13011" Type="http://schemas.openxmlformats.org/officeDocument/2006/relationships/hyperlink" Target="http://&#1101;&#1083;&#1077;&#1082;&#1090;&#1088;&#1086;-&#1084;&#1072;&#1088;&#1082;&#1077;&#1090;.&#1088;&#1092;/product/246887/ruchnoy-svetodiodnyy-fonar-fl12-vstroennyy-akkumulyator-metallicheskiy-korpus/" TargetMode="External"/><Relationship Id="rId_hyperlink_13012" Type="http://schemas.openxmlformats.org/officeDocument/2006/relationships/hyperlink" Target="http://&#1101;&#1083;&#1077;&#1082;&#1090;&#1088;&#1086;-&#1084;&#1072;&#1088;&#1082;&#1077;&#1090;.&#1088;&#1092;/product/246869/ruchnoy-svetodiodnyy-fonar-y01-lazernyy-diod-30w-18650-metallicheskiy-korpus/" TargetMode="External"/><Relationship Id="rId_hyperlink_13013" Type="http://schemas.openxmlformats.org/officeDocument/2006/relationships/hyperlink" Target="http://&#1101;&#1083;&#1077;&#1082;&#1090;&#1088;&#1086;-&#1084;&#1072;&#1088;&#1082;&#1077;&#1090;.&#1088;&#1092;/product/246870/ruchnoy-svetodiodnyy-fonar-y02-lazernyy-diod-30w-18650-metallicheskiy-korpus/" TargetMode="External"/><Relationship Id="rId_hyperlink_13014" Type="http://schemas.openxmlformats.org/officeDocument/2006/relationships/hyperlink" Target="http://&#1101;&#1083;&#1077;&#1082;&#1090;&#1088;&#1086;-&#1084;&#1072;&#1088;&#1082;&#1077;&#1090;.&#1088;&#1092;/product/246871/ruchnoy-svetodiodnyy-fonar-y03-lazernyy-diod-30w-18650-metallicheskiy-korpus/" TargetMode="External"/><Relationship Id="rId_hyperlink_13015" Type="http://schemas.openxmlformats.org/officeDocument/2006/relationships/hyperlink" Target="http://&#1101;&#1083;&#1077;&#1082;&#1090;&#1088;&#1086;-&#1084;&#1072;&#1088;&#1082;&#1077;&#1090;.&#1088;&#1092;/product/248472/fonar-ruchnoy-919-1led-cob-v-korobke-usb-micro-zoom-metallicheskiy-akkumulyator/" TargetMode="External"/><Relationship Id="rId_hyperlink_13016" Type="http://schemas.openxmlformats.org/officeDocument/2006/relationships/hyperlink" Target="http://&#1101;&#1083;&#1077;&#1082;&#1090;&#1088;&#1086;-&#1084;&#1072;&#1088;&#1082;&#1077;&#1090;.&#1088;&#1092;/product/236653/fonar-ruchnoy-yyc-513-t6-akkumulyatornyy-1led-cob-v-plastik-bokse-usb-micro-zoom/" TargetMode="External"/><Relationship Id="rId_hyperlink_13017" Type="http://schemas.openxmlformats.org/officeDocument/2006/relationships/hyperlink" Target="http://&#1101;&#1083;&#1077;&#1082;&#1090;&#1088;&#1086;-&#1084;&#1072;&#1088;&#1082;&#1077;&#1090;.&#1088;&#1092;/product/243078/fonar-ruchnoy-yyc-982-akkumulyatornyy-1led-cob-v-plastikovom-bokse-usb-micro-zoom/" TargetMode="External"/><Relationship Id="rId_hyperlink_13018" Type="http://schemas.openxmlformats.org/officeDocument/2006/relationships/hyperlink" Target="http://&#1101;&#1083;&#1077;&#1082;&#1090;&#1088;&#1086;-&#1084;&#1072;&#1088;&#1082;&#1077;&#1090;.&#1088;&#1092;/product/243079/fonar-ruchnoy-yyc-983-akkumulyatornyy-1led-cob-v-plastikovom-bokse-usb-micro-zoom/" TargetMode="External"/><Relationship Id="rId_hyperlink_13019" Type="http://schemas.openxmlformats.org/officeDocument/2006/relationships/hyperlink" Target="http://&#1101;&#1083;&#1077;&#1082;&#1090;&#1088;&#1086;-&#1084;&#1072;&#1088;&#1082;&#1077;&#1090;.&#1088;&#1092;/product/246174/fonar-ruchnoy-akkum-led-h-3063-p160-1moschnakkum26650shnur-type-c-zoom/" TargetMode="External"/><Relationship Id="rId_hyperlink_13020" Type="http://schemas.openxmlformats.org/officeDocument/2006/relationships/hyperlink" Target="http://&#1101;&#1083;&#1077;&#1082;&#1090;&#1088;&#1086;-&#1084;&#1072;&#1088;&#1082;&#1077;&#1090;.&#1088;&#1092;/product/246191/fonar-ruchnoy-akkum-led-h-3075-1-linzaakkum-16340ashnur-type-c-magnit/" TargetMode="External"/><Relationship Id="rId_hyperlink_13021" Type="http://schemas.openxmlformats.org/officeDocument/2006/relationships/hyperlink" Target="http://&#1101;&#1083;&#1077;&#1082;&#1090;&#1088;&#1086;-&#1084;&#1072;&#1088;&#1082;&#1077;&#1090;.&#1088;&#1092;/product/246172/fonar-ruchnoy-akkum-led-h-3115-pm60-tg-1moschnakkum26650shnur-type-cvyhod-usb-cifr-indik-zoom/" TargetMode="External"/><Relationship Id="rId_hyperlink_13022" Type="http://schemas.openxmlformats.org/officeDocument/2006/relationships/hyperlink" Target="http://&#1101;&#1083;&#1077;&#1082;&#1090;&#1088;&#1086;-&#1084;&#1072;&#1088;&#1082;&#1077;&#1090;.&#1088;&#1092;/product/245967/fonar-ruchnoy-akkum-led-re-2305-tg-1moschn1bolsh-zheltmigalkaakkum26650shnur-type-c-zoom-indikator/" TargetMode="External"/><Relationship Id="rId_hyperlink_13023" Type="http://schemas.openxmlformats.org/officeDocument/2006/relationships/hyperlink" Target="http://&#1101;&#1083;&#1077;&#1082;&#1090;&#1088;&#1086;-&#1084;&#1072;&#1088;&#1082;&#1077;&#1090;.&#1088;&#1092;/product/232241/fonar-ruchnoy-akkumulyatornyy-xpe-3vt-akkumulyator-14500-garin-lux-mr3-3wcob/" TargetMode="External"/><Relationship Id="rId_hyperlink_13024" Type="http://schemas.openxmlformats.org/officeDocument/2006/relationships/hyperlink" Target="http://&#1101;&#1083;&#1077;&#1082;&#1090;&#1088;&#1086;-&#1084;&#1072;&#1088;&#1082;&#1077;&#1090;.&#1088;&#1092;/product/233668/fonar-ruchnoy-akkumulyatornyy-3vt-garin-lux-mr-5w/" TargetMode="External"/><Relationship Id="rId_hyperlink_13025" Type="http://schemas.openxmlformats.org/officeDocument/2006/relationships/hyperlink" Target="http://&#1101;&#1083;&#1077;&#1082;&#1090;&#1088;&#1086;-&#1084;&#1072;&#1088;&#1082;&#1077;&#1090;.&#1088;&#1092;/product/236147/fonar-ruchnoy-patriot-akkum-zoom-pt-flr11/" TargetMode="External"/><Relationship Id="rId_hyperlink_13026" Type="http://schemas.openxmlformats.org/officeDocument/2006/relationships/hyperlink" Target="http://&#1101;&#1083;&#1077;&#1082;&#1090;&#1088;&#1086;-&#1084;&#1072;&#1088;&#1082;&#1077;&#1090;.&#1088;&#1092;/product/174713/fonar-ruchnoy-patriot-pt-flr02-1l14500-zoom/" TargetMode="External"/><Relationship Id="rId_hyperlink_13027" Type="http://schemas.openxmlformats.org/officeDocument/2006/relationships/hyperlink" Target="http://&#1101;&#1083;&#1077;&#1082;&#1090;&#1088;&#1086;-&#1084;&#1072;&#1088;&#1082;&#1077;&#1090;.&#1088;&#1092;/product/174720/fonar-ruchnoy-patriot-pt-flr05/" TargetMode="External"/><Relationship Id="rId_hyperlink_13028" Type="http://schemas.openxmlformats.org/officeDocument/2006/relationships/hyperlink" Target="http://&#1101;&#1083;&#1077;&#1082;&#1090;&#1088;&#1086;-&#1084;&#1072;&#1088;&#1082;&#1077;&#1090;.&#1088;&#1092;/product/146297/fonar-ruchnoy-patriot-pt-flr07-600-lum-10w-6000k/" TargetMode="External"/><Relationship Id="rId_hyperlink_13029" Type="http://schemas.openxmlformats.org/officeDocument/2006/relationships/hyperlink" Target="http://&#1101;&#1083;&#1077;&#1082;&#1090;&#1088;&#1086;-&#1084;&#1072;&#1088;&#1082;&#1077;&#1090;.&#1088;&#1092;/product/146298/fonar-ruchnoy-patriot-pt-flr08-300-lum-3w-6000k/" TargetMode="External"/><Relationship Id="rId_hyperlink_13030" Type="http://schemas.openxmlformats.org/officeDocument/2006/relationships/hyperlink" Target="http://&#1101;&#1083;&#1077;&#1082;&#1090;&#1088;&#1086;-&#1084;&#1072;&#1088;&#1082;&#1077;&#1090;.&#1088;&#1092;/product/165442/fonar-ruchnoy-patriot-pt-flr13/" TargetMode="External"/><Relationship Id="rId_hyperlink_13031" Type="http://schemas.openxmlformats.org/officeDocument/2006/relationships/hyperlink" Target="http://&#1101;&#1083;&#1077;&#1082;&#1090;&#1088;&#1086;-&#1084;&#1072;&#1088;&#1082;&#1077;&#1090;.&#1088;&#1092;/product/146296/fonar-ruchnoy-patriot-pt-flr14-1l18650-zoom/" TargetMode="External"/><Relationship Id="rId_hyperlink_13032" Type="http://schemas.openxmlformats.org/officeDocument/2006/relationships/hyperlink" Target="http://&#1101;&#1083;&#1077;&#1082;&#1090;&#1088;&#1086;-&#1084;&#1072;&#1088;&#1082;&#1077;&#1090;.&#1088;&#1092;/product/144179/fonar-ruchnoy-patriot-pt-flr16-300-lum-3w-6000k/" TargetMode="External"/><Relationship Id="rId_hyperlink_13033" Type="http://schemas.openxmlformats.org/officeDocument/2006/relationships/hyperlink" Target="http://&#1101;&#1083;&#1077;&#1082;&#1090;&#1088;&#1086;-&#1084;&#1072;&#1088;&#1082;&#1077;&#1090;.&#1088;&#1092;/product/238088/fonar-ruchnoy-patriot-pt-flr20/" TargetMode="External"/><Relationship Id="rId_hyperlink_13034" Type="http://schemas.openxmlformats.org/officeDocument/2006/relationships/hyperlink" Target="http://&#1101;&#1083;&#1077;&#1082;&#1090;&#1088;&#1086;-&#1084;&#1072;&#1088;&#1082;&#1077;&#1090;.&#1088;&#1092;/product/174717/fonar-ruchnoy-patriot-sl-305-1l18650-zoom/" TargetMode="External"/><Relationship Id="rId_hyperlink_13035" Type="http://schemas.openxmlformats.org/officeDocument/2006/relationships/hyperlink" Target="http://&#1101;&#1083;&#1077;&#1082;&#1090;&#1088;&#1086;-&#1084;&#1072;&#1088;&#1082;&#1077;&#1090;.&#1088;&#1092;/product/176991/fonar-ruchnoy-patriot-sl-681-1l18650/" TargetMode="External"/><Relationship Id="rId_hyperlink_13036" Type="http://schemas.openxmlformats.org/officeDocument/2006/relationships/hyperlink" Target="http://&#1101;&#1083;&#1077;&#1082;&#1090;&#1088;&#1086;-&#1084;&#1072;&#1088;&#1082;&#1077;&#1090;.&#1088;&#1092;/product/174721/fonar-ruchnoy-patriot-sl-k141-1l18650/" TargetMode="External"/><Relationship Id="rId_hyperlink_13037" Type="http://schemas.openxmlformats.org/officeDocument/2006/relationships/hyperlink" Target="http://&#1101;&#1083;&#1077;&#1082;&#1090;&#1088;&#1086;-&#1084;&#1072;&#1088;&#1082;&#1077;&#1090;.&#1088;&#1092;/product/240573/fonar-ruchnoy-svetodiodnyy-w5120-s-power-bank/" TargetMode="External"/><Relationship Id="rId_hyperlink_13038" Type="http://schemas.openxmlformats.org/officeDocument/2006/relationships/hyperlink" Target="http://&#1101;&#1083;&#1077;&#1082;&#1090;&#1088;&#1086;-&#1084;&#1072;&#1088;&#1082;&#1077;&#1090;.&#1088;&#1092;/product/236151/fonar-ruchnoy-sledopyt-akkum-st-flr14/" TargetMode="External"/><Relationship Id="rId_hyperlink_13039" Type="http://schemas.openxmlformats.org/officeDocument/2006/relationships/hyperlink" Target="http://&#1101;&#1083;&#1077;&#1082;&#1090;&#1088;&#1086;-&#1084;&#1072;&#1088;&#1082;&#1077;&#1090;.&#1088;&#1092;/product/236150/fonar-ruchnoy-sledopyt-akkum-zoom-st-flr11/" TargetMode="External"/><Relationship Id="rId_hyperlink_13040" Type="http://schemas.openxmlformats.org/officeDocument/2006/relationships/hyperlink" Target="http://&#1101;&#1083;&#1077;&#1082;&#1090;&#1088;&#1086;-&#1084;&#1072;&#1088;&#1082;&#1077;&#1090;.&#1088;&#1092;/product/237559/fonar-ruchnoy-sledopyt-akkum-zoom-st-flr13-ultrofiolet/" TargetMode="External"/><Relationship Id="rId_hyperlink_13041" Type="http://schemas.openxmlformats.org/officeDocument/2006/relationships/hyperlink" Target="http://&#1101;&#1083;&#1077;&#1082;&#1090;&#1088;&#1086;-&#1084;&#1072;&#1088;&#1082;&#1077;&#1090;.&#1088;&#1092;/product/241907/fonar-akkumulyatornyy-alyuminievyy-svetodiod-k01-xhp50-118650-v-komplekte-displey-zaryada-dlina-179mm/" TargetMode="External"/><Relationship Id="rId_hyperlink_13042" Type="http://schemas.openxmlformats.org/officeDocument/2006/relationships/hyperlink" Target="http://&#1101;&#1083;&#1077;&#1082;&#1090;&#1088;&#1086;-&#1084;&#1072;&#1088;&#1082;&#1077;&#1090;.&#1088;&#1092;/product/241909/fonar-akkumulyatornyy-alyuminievyy-svetodiod-xhp160-cob-226650-v-komplekte-displey-zaryada-dlina-260mm/" TargetMode="External"/><Relationship Id="rId_hyperlink_13043" Type="http://schemas.openxmlformats.org/officeDocument/2006/relationships/hyperlink" Target="http://&#1101;&#1083;&#1077;&#1082;&#1090;&#1088;&#1086;-&#1084;&#1072;&#1088;&#1082;&#1077;&#1090;.&#1088;&#1092;/product/241908/fonar-akkumulyatornyy-alyuminievyy-svetodiod-xhp70-cob-126650-v-komplekte-displey-zaryada-dlina-170mm/" TargetMode="External"/><Relationship Id="rId_hyperlink_13044" Type="http://schemas.openxmlformats.org/officeDocument/2006/relationships/hyperlink" Target="http://&#1101;&#1083;&#1077;&#1082;&#1090;&#1088;&#1086;-&#1084;&#1072;&#1088;&#1082;&#1077;&#1090;.&#1088;&#1092;/product/241906/fonar-akkumulyatornyy-alyuminievyy-svetodiod-xhp90-218650-v-komplekte-displey-zaryada-dlina-252mm/" TargetMode="External"/><Relationship Id="rId_hyperlink_13045" Type="http://schemas.openxmlformats.org/officeDocument/2006/relationships/hyperlink" Target="http://&#1101;&#1083;&#1077;&#1082;&#1090;&#1088;&#1086;-&#1084;&#1072;&#1088;&#1082;&#1077;&#1090;.&#1088;&#1092;/product/124568/fonar-mr-3868-led1-vstroennyy-akkumulyator-plastikovyy-korpus/" TargetMode="External"/><Relationship Id="rId_hyperlink_13046" Type="http://schemas.openxmlformats.org/officeDocument/2006/relationships/hyperlink" Target="http://&#1101;&#1083;&#1077;&#1082;&#1090;&#1088;&#1086;-&#1084;&#1072;&#1088;&#1082;&#1077;&#1090;.&#1088;&#1092;/product/241455/fonar-ruchnoy-l-826-akkumulyatornyy-1-led/" TargetMode="External"/><Relationship Id="rId_hyperlink_13047" Type="http://schemas.openxmlformats.org/officeDocument/2006/relationships/hyperlink" Target="http://&#1101;&#1083;&#1077;&#1082;&#1090;&#1088;&#1086;-&#1084;&#1072;&#1088;&#1082;&#1077;&#1090;.&#1088;&#1092;/product/239845/fonar-ruchnoy-ly-1928-akkumulyatornyy-usb-micro-zoom/" TargetMode="External"/><Relationship Id="rId_hyperlink_13048" Type="http://schemas.openxmlformats.org/officeDocument/2006/relationships/hyperlink" Target="http://&#1101;&#1083;&#1077;&#1082;&#1090;&#1088;&#1086;-&#1084;&#1072;&#1088;&#1082;&#1077;&#1090;.&#1088;&#1092;/product/250048/fonar-ruchnoy-xa-p11-1ledcob-usb-type-c-zoom-akkumulyator/" TargetMode="External"/><Relationship Id="rId_hyperlink_13049" Type="http://schemas.openxmlformats.org/officeDocument/2006/relationships/hyperlink" Target="http://&#1101;&#1083;&#1077;&#1082;&#1090;&#1088;&#1086;-&#1084;&#1072;&#1088;&#1082;&#1077;&#1090;.&#1088;&#1092;/product/250936/fonar-ruchnoy-yy-3205-akkumulyatornyy-na-blistere-usb-type-c-zoom/" TargetMode="External"/><Relationship Id="rId_hyperlink_13050" Type="http://schemas.openxmlformats.org/officeDocument/2006/relationships/hyperlink" Target="http://&#1101;&#1083;&#1077;&#1082;&#1090;&#1088;&#1086;-&#1084;&#1072;&#1088;&#1082;&#1077;&#1090;.&#1088;&#1092;/product/250937/fonar-ruchnoy-yy-3226-akkumulyatornyy-na-blistere-usb-type-c-zoom/" TargetMode="External"/><Relationship Id="rId_hyperlink_13051" Type="http://schemas.openxmlformats.org/officeDocument/2006/relationships/hyperlink" Target="http://&#1101;&#1083;&#1077;&#1082;&#1090;&#1088;&#1086;-&#1084;&#1072;&#1088;&#1082;&#1077;&#1090;.&#1088;&#1092;/product/244019/fonar-ruchnoy-svetodiodnyy-w5127-3-plastikovyy-korpus/" TargetMode="External"/><Relationship Id="rId_hyperlink_13052" Type="http://schemas.openxmlformats.org/officeDocument/2006/relationships/hyperlink" Target="http://&#1101;&#1083;&#1077;&#1082;&#1090;&#1088;&#1086;-&#1084;&#1072;&#1088;&#1082;&#1077;&#1090;.&#1088;&#1092;/product/239757/fonar-ruchnoy-svetodiodnyy-w5161-2-s-power-bank-plastikovyy-korpus/" TargetMode="External"/><Relationship Id="rId_hyperlink_13053" Type="http://schemas.openxmlformats.org/officeDocument/2006/relationships/hyperlink" Target="http://&#1101;&#1083;&#1077;&#1082;&#1090;&#1088;&#1086;-&#1084;&#1072;&#1088;&#1082;&#1077;&#1090;.&#1088;&#1092;/product/239962/fonar-svetodiodnyy-akkumul-sputnik-afp829-10w/" TargetMode="External"/><Relationship Id="rId_hyperlink_13054" Type="http://schemas.openxmlformats.org/officeDocument/2006/relationships/hyperlink" Target="http://&#1101;&#1083;&#1077;&#1082;&#1090;&#1088;&#1086;-&#1084;&#1072;&#1088;&#1082;&#1077;&#1090;.&#1088;&#1092;/product/239963/fonar-svetodiodnyy-akkumul-sputnik-afp868-10w/" TargetMode="External"/><Relationship Id="rId_hyperlink_13055" Type="http://schemas.openxmlformats.org/officeDocument/2006/relationships/hyperlink" Target="http://&#1101;&#1083;&#1077;&#1082;&#1090;&#1088;&#1086;-&#1084;&#1072;&#1088;&#1082;&#1077;&#1090;.&#1088;&#1092;/product/233589/fonar-svetodiodnyy-akkumul-sputnik-afp953/" TargetMode="External"/><Relationship Id="rId_hyperlink_13056" Type="http://schemas.openxmlformats.org/officeDocument/2006/relationships/hyperlink" Target="http://&#1101;&#1083;&#1077;&#1082;&#1090;&#1088;&#1086;-&#1084;&#1072;&#1088;&#1082;&#1077;&#1090;.&#1088;&#1092;/product/126941/fonar-svetodiodnyy-akkumulyatornyy-smartbuy-sbf-84-y-4led-s-pryamoy-zaryadkoy-zheltye/" TargetMode="External"/><Relationship Id="rId_hyperlink_13057" Type="http://schemas.openxmlformats.org/officeDocument/2006/relationships/hyperlink" Target="http://&#1101;&#1083;&#1077;&#1082;&#1090;&#1088;&#1086;-&#1084;&#1072;&#1088;&#1082;&#1077;&#1090;.&#1088;&#1092;/product/224091/svetodiodnyy-alyuminievyy-fonar-smartbuy-3vt-led3vt-cob-aa-sbf-104/" TargetMode="External"/><Relationship Id="rId_hyperlink_13058" Type="http://schemas.openxmlformats.org/officeDocument/2006/relationships/hyperlink" Target="http://&#1101;&#1083;&#1077;&#1082;&#1090;&#1088;&#1086;-&#1084;&#1072;&#1088;&#1082;&#1077;&#1090;.&#1088;&#1092;/product/177006/fonarik-sledopyt-8510-1-lam/" TargetMode="External"/><Relationship Id="rId_hyperlink_13059" Type="http://schemas.openxmlformats.org/officeDocument/2006/relationships/hyperlink" Target="http://&#1101;&#1083;&#1077;&#1082;&#1090;&#1088;&#1086;-&#1084;&#1072;&#1088;&#1082;&#1077;&#1090;.&#1088;&#1092;/product/222354/fonar-mx-709-v2-9led-ultraviolet-chernyy/" TargetMode="External"/><Relationship Id="rId_hyperlink_13060" Type="http://schemas.openxmlformats.org/officeDocument/2006/relationships/hyperlink" Target="http://&#1101;&#1083;&#1077;&#1082;&#1090;&#1088;&#1086;-&#1084;&#1072;&#1088;&#1082;&#1077;&#1090;.&#1088;&#1092;/product/228659/fonar-dlya-dayvinga-st-09/" TargetMode="External"/><Relationship Id="rId_hyperlink_13061" Type="http://schemas.openxmlformats.org/officeDocument/2006/relationships/hyperlink" Target="http://&#1101;&#1083;&#1077;&#1082;&#1090;&#1088;&#1086;-&#1084;&#1072;&#1088;&#1082;&#1077;&#1090;.&#1088;&#1092;/product/235392/fonar-ruchnoy-garin-lux-pm3-3w/" TargetMode="External"/><Relationship Id="rId_hyperlink_13062" Type="http://schemas.openxmlformats.org/officeDocument/2006/relationships/hyperlink" Target="http://&#1101;&#1083;&#1077;&#1082;&#1090;&#1088;&#1086;-&#1084;&#1072;&#1088;&#1082;&#1077;&#1090;.&#1088;&#1092;/product/239182/fonar-ruchnoy-garin-lux-pt3-1w/" TargetMode="External"/><Relationship Id="rId_hyperlink_13063" Type="http://schemas.openxmlformats.org/officeDocument/2006/relationships/hyperlink" Target="http://&#1101;&#1083;&#1077;&#1082;&#1090;&#1088;&#1086;-&#1084;&#1072;&#1088;&#1082;&#1077;&#1090;.&#1088;&#1092;/product/228582/fonar-ruchnoy-led-zj-108/" TargetMode="External"/><Relationship Id="rId_hyperlink_13064" Type="http://schemas.openxmlformats.org/officeDocument/2006/relationships/hyperlink" Target="http://&#1101;&#1083;&#1077;&#1082;&#1090;&#1088;&#1086;-&#1084;&#1072;&#1088;&#1082;&#1077;&#1090;.&#1088;&#1092;/product/229001/fonar-ruchnoy-patriot-pt-flr23-2l-akkum/" TargetMode="External"/><Relationship Id="rId_hyperlink_13065" Type="http://schemas.openxmlformats.org/officeDocument/2006/relationships/hyperlink" Target="http://&#1101;&#1083;&#1077;&#1082;&#1090;&#1088;&#1086;-&#1084;&#1072;&#1088;&#1082;&#1077;&#1090;.&#1088;&#1092;/product/239835/fonar-ruchnoy-teleskopicheskiy-s-magnitom-98208/" TargetMode="External"/><Relationship Id="rId_hyperlink_13066" Type="http://schemas.openxmlformats.org/officeDocument/2006/relationships/hyperlink" Target="http://&#1101;&#1083;&#1077;&#1082;&#1090;&#1088;&#1086;-&#1084;&#1072;&#1088;&#1082;&#1077;&#1090;.&#1088;&#1092;/product/177000/fonar-sledopyt-620-4l/" TargetMode="External"/><Relationship Id="rId_hyperlink_13067" Type="http://schemas.openxmlformats.org/officeDocument/2006/relationships/hyperlink" Target="http://&#1101;&#1083;&#1077;&#1082;&#1090;&#1088;&#1086;-&#1084;&#1072;&#1088;&#1082;&#1077;&#1090;.&#1088;&#1092;/product/245004/antenna-teleskopicheskaya-d-10mm-230-1700mm-9-kolen-ast-14/" TargetMode="External"/><Relationship Id="rId_hyperlink_13068" Type="http://schemas.openxmlformats.org/officeDocument/2006/relationships/hyperlink" Target="http://&#1101;&#1083;&#1077;&#1082;&#1090;&#1088;&#1086;-&#1084;&#1072;&#1088;&#1082;&#1077;&#1090;.&#1088;&#1092;/product/248903/antenna-teleskopicheskaya-d-43mm-124-323mm-4-kolena-krepezhnaya-planka-s-otverstiem-2mm-and-3/" TargetMode="External"/><Relationship Id="rId_hyperlink_13069" Type="http://schemas.openxmlformats.org/officeDocument/2006/relationships/hyperlink" Target="http://&#1101;&#1083;&#1077;&#1082;&#1090;&#1088;&#1086;-&#1084;&#1072;&#1088;&#1082;&#1077;&#1090;.&#1088;&#1092;/product/248906/antenna-teleskopicheskaya-d-4mm-134-428mm-4-kolena-vint-m3-and-7/" TargetMode="External"/><Relationship Id="rId_hyperlink_13070" Type="http://schemas.openxmlformats.org/officeDocument/2006/relationships/hyperlink" Target="http://&#1101;&#1083;&#1077;&#1082;&#1090;&#1088;&#1086;-&#1084;&#1072;&#1088;&#1082;&#1077;&#1090;.&#1088;&#1092;/product/248919/antenna-teleskopicheskaya-d-55mm-232-850mm-6-kolenkrepezhnaya-planka-s-rezboy-m3-and-24/" TargetMode="External"/><Relationship Id="rId_hyperlink_13071" Type="http://schemas.openxmlformats.org/officeDocument/2006/relationships/hyperlink" Target="http://&#1101;&#1083;&#1077;&#1082;&#1090;&#1088;&#1086;-&#1084;&#1072;&#1088;&#1082;&#1077;&#1090;.&#1088;&#1092;/product/248918/antenna-teleskopicheskaya-d-58mm-195-788mm-6-kolen-krepezhnaya-planka-s-otverstiem-3mm-and-23/" TargetMode="External"/><Relationship Id="rId_hyperlink_13072" Type="http://schemas.openxmlformats.org/officeDocument/2006/relationships/hyperlink" Target="http://&#1101;&#1083;&#1077;&#1082;&#1090;&#1088;&#1086;-&#1084;&#1072;&#1088;&#1082;&#1077;&#1090;.&#1088;&#1092;/product/240668/antenna-teleskopicheskaya-d-5mm-110-380mm-5-kolen-ast-18/" TargetMode="External"/><Relationship Id="rId_hyperlink_13073" Type="http://schemas.openxmlformats.org/officeDocument/2006/relationships/hyperlink" Target="http://&#1101;&#1083;&#1077;&#1082;&#1090;&#1088;&#1086;-&#1084;&#1072;&#1088;&#1082;&#1077;&#1090;.&#1088;&#1092;/product/242424/antenna-teleskopicheskaya-d-5mm-110-400mm-5-kolen-ast-6/" TargetMode="External"/><Relationship Id="rId_hyperlink_13074" Type="http://schemas.openxmlformats.org/officeDocument/2006/relationships/hyperlink" Target="http://&#1101;&#1083;&#1077;&#1082;&#1090;&#1088;&#1086;-&#1084;&#1072;&#1088;&#1082;&#1077;&#1090;.&#1088;&#1092;/product/248913/antenna-teleskopicheskaya-d-5mm-148-490mm-5-kolen-krepezhnaya-planka-s-rezboy-m3-and-16/" TargetMode="External"/><Relationship Id="rId_hyperlink_13075" Type="http://schemas.openxmlformats.org/officeDocument/2006/relationships/hyperlink" Target="http://&#1101;&#1083;&#1077;&#1082;&#1090;&#1088;&#1086;-&#1084;&#1072;&#1088;&#1082;&#1077;&#1090;.&#1088;&#1092;/product/248923/antenna-teleskopicheskaya-d-5mm-202-743mm-5-kolen-krepezhnaya-planka-s-otverstiem-4mm-and-27/" TargetMode="External"/><Relationship Id="rId_hyperlink_13076" Type="http://schemas.openxmlformats.org/officeDocument/2006/relationships/hyperlink" Target="http://&#1101;&#1083;&#1077;&#1082;&#1090;&#1088;&#1086;-&#1084;&#1072;&#1088;&#1082;&#1077;&#1090;.&#1088;&#1092;/product/243672/antenna-teleskopicheskaya-d-5mm-67-230mm-5-kolen-ast-2/" TargetMode="External"/><Relationship Id="rId_hyperlink_13077" Type="http://schemas.openxmlformats.org/officeDocument/2006/relationships/hyperlink" Target="http://&#1101;&#1083;&#1077;&#1082;&#1090;&#1088;&#1086;-&#1084;&#1072;&#1088;&#1082;&#1077;&#1090;.&#1088;&#1092;/product/248901/antenna-teleskopicheskaya-d-5mm-98-680mm-5-kolen-vint-m3-and-71/" TargetMode="External"/><Relationship Id="rId_hyperlink_13078" Type="http://schemas.openxmlformats.org/officeDocument/2006/relationships/hyperlink" Target="http://&#1101;&#1083;&#1077;&#1082;&#1090;&#1088;&#1086;-&#1084;&#1072;&#1088;&#1082;&#1077;&#1090;.&#1088;&#1092;/product/243674/antenna-teleskopicheskaya-d-6mm-100-480mm-6-kolen-ast-3/" TargetMode="External"/><Relationship Id="rId_hyperlink_13079" Type="http://schemas.openxmlformats.org/officeDocument/2006/relationships/hyperlink" Target="http://&#1101;&#1083;&#1077;&#1082;&#1090;&#1088;&#1086;-&#1084;&#1072;&#1088;&#1082;&#1077;&#1090;.&#1088;&#1092;/product/244430/antenna-teleskopicheskaya-d-6mm-100-480mm-6-kolen-ast-4/" TargetMode="External"/><Relationship Id="rId_hyperlink_13080" Type="http://schemas.openxmlformats.org/officeDocument/2006/relationships/hyperlink" Target="http://&#1101;&#1083;&#1077;&#1082;&#1090;&#1088;&#1086;-&#1084;&#1072;&#1088;&#1082;&#1077;&#1090;.&#1088;&#1092;/product/243673/antenna-teleskopicheskaya-d-6mm-110-320mm-5-kolen-ast-28/" TargetMode="External"/><Relationship Id="rId_hyperlink_13081" Type="http://schemas.openxmlformats.org/officeDocument/2006/relationships/hyperlink" Target="http://&#1101;&#1083;&#1077;&#1082;&#1090;&#1088;&#1086;-&#1084;&#1072;&#1088;&#1082;&#1077;&#1090;.&#1088;&#1092;/product/248904/antenna-teleskopicheskaya-d-6mm-122-475mm-6-kolen-gayka-m3-and-5/" TargetMode="External"/><Relationship Id="rId_hyperlink_13082" Type="http://schemas.openxmlformats.org/officeDocument/2006/relationships/hyperlink" Target="http://&#1101;&#1083;&#1077;&#1082;&#1090;&#1088;&#1086;-&#1084;&#1072;&#1088;&#1082;&#1077;&#1090;.&#1088;&#1092;/product/248905/antenna-teleskopicheskaya-d-6mm-134-562mm-7-kolen-krepezhnaya-planka-s-otverstiem-3mm-and-6/" TargetMode="External"/><Relationship Id="rId_hyperlink_13083" Type="http://schemas.openxmlformats.org/officeDocument/2006/relationships/hyperlink" Target="http://&#1101;&#1083;&#1077;&#1082;&#1090;&#1088;&#1086;-&#1084;&#1072;&#1088;&#1082;&#1077;&#1090;.&#1088;&#1092;/product/248914/antenna-teleskopicheskaya-d-6mm-135-360mm-4-kolena-krepezhnaya-planka-s-rezboy-m3-and-17/" TargetMode="External"/><Relationship Id="rId_hyperlink_13084" Type="http://schemas.openxmlformats.org/officeDocument/2006/relationships/hyperlink" Target="http://&#1101;&#1083;&#1077;&#1082;&#1090;&#1088;&#1086;-&#1084;&#1072;&#1088;&#1082;&#1077;&#1090;.&#1088;&#1092;/product/248909/antenna-teleskopicheskaya-d-6mm-140-580mm-5-kolen-krepezhnaya-planka-s-rezboy-m3-and-11/" TargetMode="External"/><Relationship Id="rId_hyperlink_13085" Type="http://schemas.openxmlformats.org/officeDocument/2006/relationships/hyperlink" Target="http://&#1101;&#1083;&#1077;&#1082;&#1090;&#1088;&#1086;-&#1084;&#1072;&#1088;&#1082;&#1077;&#1090;.&#1088;&#1092;/product/248912/antenna-teleskopicheskaya-d-6mm-149-651mm-6-kolen-krepezhnaya-planka-s-rezboy-m3-and-15/" TargetMode="External"/><Relationship Id="rId_hyperlink_13086" Type="http://schemas.openxmlformats.org/officeDocument/2006/relationships/hyperlink" Target="http://&#1101;&#1083;&#1077;&#1082;&#1090;&#1088;&#1086;-&#1084;&#1072;&#1088;&#1082;&#1077;&#1090;.&#1088;&#1092;/product/248907/antenna-teleskopicheskaya-d-6mm-150-635mm-6-kolen-krepezhnaya-planka-s-otverstiem-3mm-and-8/" TargetMode="External"/><Relationship Id="rId_hyperlink_13087" Type="http://schemas.openxmlformats.org/officeDocument/2006/relationships/hyperlink" Target="http://&#1101;&#1083;&#1077;&#1082;&#1090;&#1088;&#1086;-&#1084;&#1072;&#1088;&#1082;&#1077;&#1090;.&#1088;&#1092;/product/240665/antenna-teleskopicheskaya-d-6mm-160-655mm-6-kolen-ast-11/" TargetMode="External"/><Relationship Id="rId_hyperlink_13088" Type="http://schemas.openxmlformats.org/officeDocument/2006/relationships/hyperlink" Target="http://&#1101;&#1083;&#1077;&#1082;&#1090;&#1088;&#1086;-&#1084;&#1072;&#1088;&#1082;&#1077;&#1090;.&#1088;&#1092;/product/243671/antenna-teleskopicheskaya-d-6mm-170-485mm-4-kolena-ast-15/" TargetMode="External"/><Relationship Id="rId_hyperlink_13089" Type="http://schemas.openxmlformats.org/officeDocument/2006/relationships/hyperlink" Target="http://&#1101;&#1083;&#1077;&#1082;&#1090;&#1088;&#1086;-&#1084;&#1072;&#1088;&#1082;&#1077;&#1090;.&#1088;&#1092;/product/248915/antenna-teleskopicheskaya-d-6mm-187-747mm-6-kolen-krepezhnaya-planka-s-otverstiem-2mm-and-18/" TargetMode="External"/><Relationship Id="rId_hyperlink_13090" Type="http://schemas.openxmlformats.org/officeDocument/2006/relationships/hyperlink" Target="http://&#1101;&#1083;&#1077;&#1082;&#1090;&#1088;&#1086;-&#1084;&#1072;&#1088;&#1082;&#1077;&#1090;.&#1088;&#1092;/product/240666/antenna-teleskopicheskaya-d-6mm-190-420mm-3-kolena-ast-23/" TargetMode="External"/><Relationship Id="rId_hyperlink_13091" Type="http://schemas.openxmlformats.org/officeDocument/2006/relationships/hyperlink" Target="http://&#1101;&#1083;&#1077;&#1082;&#1090;&#1088;&#1086;-&#1084;&#1072;&#1088;&#1082;&#1077;&#1090;.&#1088;&#1092;/product/248920/antenna-teleskopicheskaya-d-6mm-208-622mm-4-kolena-krepezhnaya-planka-s-rezboy-m3-and-25/" TargetMode="External"/><Relationship Id="rId_hyperlink_13092" Type="http://schemas.openxmlformats.org/officeDocument/2006/relationships/hyperlink" Target="http://&#1101;&#1083;&#1077;&#1082;&#1090;&#1088;&#1086;-&#1084;&#1072;&#1088;&#1082;&#1077;&#1090;.&#1088;&#1092;/product/240669/antenna-teleskopicheskaya-d-6mm-210-620mm-4-kolena-ast-16/" TargetMode="External"/><Relationship Id="rId_hyperlink_13093" Type="http://schemas.openxmlformats.org/officeDocument/2006/relationships/hyperlink" Target="http://&#1101;&#1083;&#1077;&#1082;&#1090;&#1088;&#1086;-&#1084;&#1072;&#1088;&#1082;&#1077;&#1090;.&#1088;&#1092;/product/248922/antenna-teleskopicheskaya-d-6mm-211-597mm-4-kolena-krepezhnaya-planka-s-rezboy-m3-and-26/" TargetMode="External"/><Relationship Id="rId_hyperlink_13094" Type="http://schemas.openxmlformats.org/officeDocument/2006/relationships/hyperlink" Target="http://&#1101;&#1083;&#1077;&#1082;&#1090;&#1088;&#1086;-&#1084;&#1072;&#1088;&#1082;&#1077;&#1090;.&#1088;&#1092;/product/248924/antenna-teleskopicheskaya-d-6mm-215-880mm-6-kolen-krepezhnaya-planka-s-rezboy-m3-and-28/" TargetMode="External"/><Relationship Id="rId_hyperlink_13095" Type="http://schemas.openxmlformats.org/officeDocument/2006/relationships/hyperlink" Target="http://&#1101;&#1083;&#1077;&#1082;&#1090;&#1088;&#1086;-&#1084;&#1072;&#1088;&#1082;&#1077;&#1090;.&#1088;&#1092;/product/248917/antenna-teleskopicheskaya-d-6mm-237-864mm-5-kolen-krepezhnaya-planka-s-otverstiem-3mm-and-22/" TargetMode="External"/><Relationship Id="rId_hyperlink_13096" Type="http://schemas.openxmlformats.org/officeDocument/2006/relationships/hyperlink" Target="http://&#1101;&#1083;&#1077;&#1082;&#1090;&#1088;&#1086;-&#1084;&#1072;&#1088;&#1082;&#1077;&#1090;.&#1088;&#1092;/product/248902/antenna-teleskopicheskaya-d-6mm-98-408mm-6-kolen-gayka-m3-and-1/" TargetMode="External"/><Relationship Id="rId_hyperlink_13097" Type="http://schemas.openxmlformats.org/officeDocument/2006/relationships/hyperlink" Target="http://&#1101;&#1083;&#1077;&#1082;&#1090;&#1088;&#1086;-&#1084;&#1072;&#1088;&#1082;&#1077;&#1090;.&#1088;&#1092;/product/243559/antenna-teleskopicheskaya-d-7mm-100-400mm-7-kolen-ast-7/" TargetMode="External"/><Relationship Id="rId_hyperlink_13098" Type="http://schemas.openxmlformats.org/officeDocument/2006/relationships/hyperlink" Target="http://&#1101;&#1083;&#1077;&#1082;&#1090;&#1088;&#1086;-&#1084;&#1072;&#1088;&#1082;&#1077;&#1090;.&#1088;&#1092;/product/240667/antenna-teleskopicheskaya-d-7mm-110-425mm-6-kolen-ast-19/" TargetMode="External"/><Relationship Id="rId_hyperlink_13099" Type="http://schemas.openxmlformats.org/officeDocument/2006/relationships/hyperlink" Target="http://&#1101;&#1083;&#1077;&#1082;&#1090;&#1088;&#1086;-&#1084;&#1072;&#1088;&#1082;&#1077;&#1090;.&#1088;&#1092;/product/248911/antenna-teleskopicheskaya-d-7mm-129-500mm-7-kolen-krepezhnaya-planka-s-rezboy-m2-and-13/" TargetMode="External"/><Relationship Id="rId_hyperlink_13100" Type="http://schemas.openxmlformats.org/officeDocument/2006/relationships/hyperlink" Target="http://&#1101;&#1083;&#1077;&#1082;&#1090;&#1088;&#1086;-&#1084;&#1072;&#1088;&#1082;&#1077;&#1090;.&#1088;&#1092;/product/248910/antenna-teleskopicheskaya-d-7mm-133-544mm-7-kolen-krepezhnaya-planka-s-otverstiem-2mm-and-12/" TargetMode="External"/><Relationship Id="rId_hyperlink_13101" Type="http://schemas.openxmlformats.org/officeDocument/2006/relationships/hyperlink" Target="http://&#1101;&#1083;&#1077;&#1082;&#1090;&#1088;&#1086;-&#1084;&#1072;&#1088;&#1082;&#1077;&#1090;.&#1088;&#1092;/product/240671/antenna-teleskopicheskaya-d-7mm-140-630mm-7-kolen-ast-9/" TargetMode="External"/><Relationship Id="rId_hyperlink_13102" Type="http://schemas.openxmlformats.org/officeDocument/2006/relationships/hyperlink" Target="http://&#1101;&#1083;&#1077;&#1082;&#1090;&#1088;&#1086;-&#1084;&#1072;&#1088;&#1082;&#1077;&#1090;.&#1088;&#1092;/product/248908/antenna-teleskopicheskaya-d-7mm-150-553mm-6-kolen-krepezhnaya-planka-s-otverstiem-3mm-and-9/" TargetMode="External"/><Relationship Id="rId_hyperlink_13103" Type="http://schemas.openxmlformats.org/officeDocument/2006/relationships/hyperlink" Target="http://&#1101;&#1083;&#1077;&#1082;&#1090;&#1088;&#1086;-&#1084;&#1072;&#1088;&#1082;&#1077;&#1090;.&#1088;&#1092;/product/242423/antenna-teleskopicheskaya-d-7mm-150-650mm-7-kolen-razem-bnc-ast-24/" TargetMode="External"/><Relationship Id="rId_hyperlink_13104" Type="http://schemas.openxmlformats.org/officeDocument/2006/relationships/hyperlink" Target="http://&#1101;&#1083;&#1077;&#1082;&#1090;&#1088;&#1086;-&#1084;&#1072;&#1088;&#1082;&#1077;&#1090;.&#1088;&#1092;/product/248916/antenna-teleskopicheskaya-d-7mm-170-757mm-7-kolen-krepezhnaya-planka-s-otverstiem-3mm-and-19/" TargetMode="External"/><Relationship Id="rId_hyperlink_13105" Type="http://schemas.openxmlformats.org/officeDocument/2006/relationships/hyperlink" Target="http://&#1101;&#1083;&#1077;&#1082;&#1090;&#1088;&#1086;-&#1084;&#1072;&#1088;&#1082;&#1077;&#1090;.&#1088;&#1092;/product/242422/antenna-teleskopicheskaya-d-7mm-170-870mm-8-kolen-ast-17/" TargetMode="External"/><Relationship Id="rId_hyperlink_13106" Type="http://schemas.openxmlformats.org/officeDocument/2006/relationships/hyperlink" Target="http://&#1101;&#1083;&#1077;&#1082;&#1090;&#1088;&#1086;-&#1084;&#1072;&#1088;&#1082;&#1077;&#1090;.&#1088;&#1092;/product/244429/antenna-teleskopicheskaya-d-7mm-190-1110mm-7-kolen-ast-12/" TargetMode="External"/><Relationship Id="rId_hyperlink_13107" Type="http://schemas.openxmlformats.org/officeDocument/2006/relationships/hyperlink" Target="http://&#1101;&#1083;&#1077;&#1082;&#1090;&#1088;&#1086;-&#1084;&#1072;&#1088;&#1082;&#1077;&#1090;.&#1088;&#1092;/product/243670/antenna-teleskopicheskaya-d-7mm-200-860mm-5-kolen-ast-13/" TargetMode="External"/><Relationship Id="rId_hyperlink_13108" Type="http://schemas.openxmlformats.org/officeDocument/2006/relationships/hyperlink" Target="http://&#1101;&#1083;&#1077;&#1082;&#1090;&#1088;&#1086;-&#1084;&#1072;&#1088;&#1082;&#1077;&#1090;.&#1088;&#1092;/product/248925/antenna-teleskopicheskaya-d-7mm-232-936mm-5-kolen-krepezhnaya-planka-s-otverstiem-3mm-and-30-1/" TargetMode="External"/><Relationship Id="rId_hyperlink_13109" Type="http://schemas.openxmlformats.org/officeDocument/2006/relationships/hyperlink" Target="http://&#1101;&#1083;&#1077;&#1082;&#1090;&#1088;&#1086;-&#1084;&#1072;&#1088;&#1082;&#1077;&#1090;.&#1088;&#1092;/product/248928/antenna-teleskopicheskaya-d-7mm-320-1205mm-5-kolen-krepezhnaya-planka-s-rezboy-m3-and-33/" TargetMode="External"/><Relationship Id="rId_hyperlink_13110" Type="http://schemas.openxmlformats.org/officeDocument/2006/relationships/hyperlink" Target="http://&#1101;&#1083;&#1077;&#1082;&#1090;&#1088;&#1086;-&#1084;&#1072;&#1088;&#1082;&#1077;&#1090;.&#1088;&#1092;/product/240670/antenna-teleskopicheskaya-d-8mm-130-550mm-8-kolen-ast-20/" TargetMode="External"/><Relationship Id="rId_hyperlink_13111" Type="http://schemas.openxmlformats.org/officeDocument/2006/relationships/hyperlink" Target="http://&#1101;&#1083;&#1077;&#1082;&#1090;&#1088;&#1086;-&#1084;&#1072;&#1088;&#1082;&#1077;&#1090;.&#1088;&#1092;/product/226961/antenna-teleskopicheskaya-d5mm-l67-247mm-5-kolen-rezba-vnutrennyaya/" TargetMode="External"/><Relationship Id="rId_hyperlink_13112" Type="http://schemas.openxmlformats.org/officeDocument/2006/relationships/hyperlink" Target="http://&#1101;&#1083;&#1077;&#1082;&#1090;&#1088;&#1086;-&#1084;&#1072;&#1088;&#1082;&#1077;&#1090;.&#1088;&#1092;/product/127512/antenna-teleskopicheskaya-d5mm-l83-300mm-5-kolen/" TargetMode="External"/><Relationship Id="rId_hyperlink_13113" Type="http://schemas.openxmlformats.org/officeDocument/2006/relationships/hyperlink" Target="http://&#1101;&#1083;&#1077;&#1082;&#1090;&#1088;&#1086;-&#1084;&#1072;&#1088;&#1082;&#1077;&#1090;.&#1088;&#1092;/product/226752/antenna-teleskopicheskaya-d5mm-l95-345mm-5-kolen/" TargetMode="External"/><Relationship Id="rId_hyperlink_13114" Type="http://schemas.openxmlformats.org/officeDocument/2006/relationships/hyperlink" Target="http://&#1101;&#1083;&#1077;&#1082;&#1090;&#1088;&#1086;-&#1084;&#1072;&#1088;&#1082;&#1077;&#1090;.&#1088;&#1092;/product/226960/antenna-teleskopicheskaya-d6mm-l100-480mm-6-kolen-rezba-naruzhnyaya/" TargetMode="External"/><Relationship Id="rId_hyperlink_13115" Type="http://schemas.openxmlformats.org/officeDocument/2006/relationships/hyperlink" Target="http://&#1101;&#1083;&#1077;&#1082;&#1090;&#1088;&#1086;-&#1084;&#1072;&#1088;&#1082;&#1077;&#1090;.&#1088;&#1092;/product/127496/antenna-teleskopicheskaya-d6mm-l110-477mm-6-kolen/" TargetMode="External"/><Relationship Id="rId_hyperlink_13116" Type="http://schemas.openxmlformats.org/officeDocument/2006/relationships/hyperlink" Target="http://&#1101;&#1083;&#1077;&#1082;&#1090;&#1088;&#1086;-&#1084;&#1072;&#1088;&#1082;&#1077;&#1090;.&#1088;&#1092;/product/229907/otsek-dlya-batareek-cr2032-vertikalnyy-montazh-et/" TargetMode="External"/><Relationship Id="rId_hyperlink_13117" Type="http://schemas.openxmlformats.org/officeDocument/2006/relationships/hyperlink" Target="http://&#1101;&#1083;&#1077;&#1082;&#1090;&#1088;&#1086;-&#1084;&#1072;&#1088;&#1082;&#1077;&#1090;.&#1088;&#1092;/product/239880/otsek-dlya-batareek-cr2032-h-2-zakrytyy-ip44-belyy/" TargetMode="External"/><Relationship Id="rId_hyperlink_13118" Type="http://schemas.openxmlformats.org/officeDocument/2006/relationships/hyperlink" Target="http://&#1101;&#1083;&#1077;&#1082;&#1090;&#1088;&#1086;-&#1084;&#1072;&#1088;&#1082;&#1077;&#1090;.&#1088;&#1092;/product/239881/otsek-dlya-batareek-cr2032-zakrytyy-belyy/" TargetMode="External"/><Relationship Id="rId_hyperlink_13119" Type="http://schemas.openxmlformats.org/officeDocument/2006/relationships/hyperlink" Target="http://&#1101;&#1083;&#1077;&#1082;&#1090;&#1088;&#1086;-&#1084;&#1072;&#1088;&#1082;&#1077;&#1090;.&#1088;&#1092;/product/240387/kassety-nabornye-dlya-sborki-akkumulyatornyh-batarey-18650-1-yacheyka/" TargetMode="External"/><Relationship Id="rId_hyperlink_13120" Type="http://schemas.openxmlformats.org/officeDocument/2006/relationships/hyperlink" Target="http://&#1101;&#1083;&#1077;&#1082;&#1090;&#1088;&#1086;-&#1084;&#1072;&#1088;&#1082;&#1077;&#1090;.&#1088;&#1092;/product/240388/kassety-nabornye-dlya-sborki-akkumulyatornyh-batarey-18650-2-yacheyki/" TargetMode="External"/><Relationship Id="rId_hyperlink_13121" Type="http://schemas.openxmlformats.org/officeDocument/2006/relationships/hyperlink" Target="http://&#1101;&#1083;&#1077;&#1082;&#1090;&#1088;&#1086;-&#1084;&#1072;&#1088;&#1082;&#1077;&#1090;.&#1088;&#1092;/product/240389/kassety-nabornye-dlya-sborki-akkumulyatornyh-batarey-18650-3-yacheyki/" TargetMode="External"/><Relationship Id="rId_hyperlink_13122" Type="http://schemas.openxmlformats.org/officeDocument/2006/relationships/hyperlink" Target="http://&#1101;&#1083;&#1077;&#1082;&#1090;&#1088;&#1086;-&#1084;&#1072;&#1088;&#1082;&#1077;&#1090;.&#1088;&#1092;/product/227943/korpus-power-bank-dlya-3-h-akkumulyatorov-plata-kontrollera-zaryada-18650/" TargetMode="External"/><Relationship Id="rId_hyperlink_13123" Type="http://schemas.openxmlformats.org/officeDocument/2006/relationships/hyperlink" Target="http://&#1101;&#1083;&#1077;&#1082;&#1090;&#1088;&#1086;-&#1084;&#1072;&#1088;&#1082;&#1077;&#1090;.&#1088;&#1092;/product/184199/otsek-dlya-akkumulyatora-18650h1/" TargetMode="External"/><Relationship Id="rId_hyperlink_13124" Type="http://schemas.openxmlformats.org/officeDocument/2006/relationships/hyperlink" Target="http://&#1101;&#1083;&#1077;&#1082;&#1090;&#1088;&#1086;-&#1084;&#1072;&#1088;&#1082;&#1077;&#1090;.&#1088;&#1092;/product/127499/otsek-dlya-akkumulyatorov-18650h1-s-provodami/" TargetMode="External"/><Relationship Id="rId_hyperlink_13125" Type="http://schemas.openxmlformats.org/officeDocument/2006/relationships/hyperlink" Target="http://&#1101;&#1083;&#1077;&#1082;&#1090;&#1088;&#1086;-&#1084;&#1072;&#1088;&#1082;&#1077;&#1090;.&#1088;&#1092;/product/178325/otsek-dlya-akkumulyatorov-18650h2-s-posledovatelnym-podklyucheniem-2-pin-provod-hb2s/" TargetMode="External"/><Relationship Id="rId_hyperlink_13126" Type="http://schemas.openxmlformats.org/officeDocument/2006/relationships/hyperlink" Target="http://&#1101;&#1083;&#1077;&#1082;&#1090;&#1088;&#1086;-&#1084;&#1072;&#1088;&#1082;&#1077;&#1090;.&#1088;&#1092;/product/184182/otsek-dlya-akkumulyatorov-18650h2-s-razdelnymi-podklyucheniem-4-pin/" TargetMode="External"/><Relationship Id="rId_hyperlink_13127" Type="http://schemas.openxmlformats.org/officeDocument/2006/relationships/hyperlink" Target="http://&#1101;&#1083;&#1077;&#1082;&#1090;&#1088;&#1086;-&#1084;&#1072;&#1088;&#1082;&#1077;&#1090;.&#1088;&#1092;/product/248978/otsek-dlya-akkumulyatorov-18650h2-37v-parallelnoe-soedinenie-zakrytyy-vyklyuchatel/" TargetMode="External"/><Relationship Id="rId_hyperlink_13128" Type="http://schemas.openxmlformats.org/officeDocument/2006/relationships/hyperlink" Target="http://&#1101;&#1083;&#1077;&#1082;&#1090;&#1088;&#1086;-&#1084;&#1072;&#1088;&#1082;&#1077;&#1090;.&#1088;&#1092;/product/248979/otsek-dlya-akkumulyatorov-18650h2-74v-posledovatelnoe-soedinenie-zakrytyy-vyklyuchatel/" TargetMode="External"/><Relationship Id="rId_hyperlink_13129" Type="http://schemas.openxmlformats.org/officeDocument/2006/relationships/hyperlink" Target="http://&#1101;&#1083;&#1077;&#1082;&#1090;&#1088;&#1086;-&#1084;&#1072;&#1088;&#1082;&#1077;&#1090;.&#1088;&#1092;/product/222202/otsek-dlya-akkumulyatorov-18650h3-s-posledovatelnym-podklyucheniem-2-pin-provod/" TargetMode="External"/><Relationship Id="rId_hyperlink_13130" Type="http://schemas.openxmlformats.org/officeDocument/2006/relationships/hyperlink" Target="http://&#1101;&#1083;&#1077;&#1082;&#1090;&#1088;&#1086;-&#1084;&#1072;&#1088;&#1082;&#1077;&#1090;.&#1088;&#1092;/product/175103/otsek-dlya-akkumulyatorov-18650h3-s-razdelnymi-podklyucheniem-6-pin/" TargetMode="External"/><Relationship Id="rId_hyperlink_13131" Type="http://schemas.openxmlformats.org/officeDocument/2006/relationships/hyperlink" Target="http://&#1101;&#1083;&#1077;&#1082;&#1090;&#1088;&#1086;-&#1084;&#1072;&#1088;&#1082;&#1077;&#1090;.&#1088;&#1092;/product/175102/otsek-dlya-akkumulyatorov-18650h4-razdelnymi-podklyucheniem-8-pin/" TargetMode="External"/><Relationship Id="rId_hyperlink_13132" Type="http://schemas.openxmlformats.org/officeDocument/2006/relationships/hyperlink" Target="http://&#1101;&#1083;&#1077;&#1082;&#1090;&#1088;&#1086;-&#1084;&#1072;&#1088;&#1082;&#1077;&#1090;.&#1088;&#1092;/product/222213/otsek-dlya-akkumulyatorov-18650h4-s-posledovatelnym-podklyucheniem-2-pin-provod-4s1p-w/" TargetMode="External"/><Relationship Id="rId_hyperlink_13133" Type="http://schemas.openxmlformats.org/officeDocument/2006/relationships/hyperlink" Target="http://&#1101;&#1083;&#1077;&#1082;&#1090;&#1088;&#1086;-&#1084;&#1072;&#1088;&#1082;&#1077;&#1090;.&#1088;&#1092;/product/230644/otsek-dlya-akkumulyatorov-26650-1s1p-p-s-pinami-et/" TargetMode="External"/><Relationship Id="rId_hyperlink_13134" Type="http://schemas.openxmlformats.org/officeDocument/2006/relationships/hyperlink" Target="http://&#1101;&#1083;&#1077;&#1082;&#1090;&#1088;&#1086;-&#1084;&#1072;&#1088;&#1082;&#1077;&#1090;.&#1088;&#1092;/product/241151/futlyar-dlya-akkumulyatorov-18650h2-robiton-b2/" TargetMode="External"/><Relationship Id="rId_hyperlink_13135" Type="http://schemas.openxmlformats.org/officeDocument/2006/relationships/hyperlink" Target="http://&#1101;&#1083;&#1077;&#1082;&#1090;&#1088;&#1086;-&#1084;&#1072;&#1088;&#1082;&#1077;&#1090;.&#1088;&#1092;/product/242425/otsek-dlya-batareek-aah3aah3-c-provodami/" TargetMode="External"/><Relationship Id="rId_hyperlink_13136" Type="http://schemas.openxmlformats.org/officeDocument/2006/relationships/hyperlink" Target="http://&#1101;&#1083;&#1077;&#1082;&#1090;&#1088;&#1086;-&#1084;&#1072;&#1088;&#1082;&#1077;&#1090;.&#1088;&#1092;/product/175107/otsek-dlya-batareek-cr123/" TargetMode="External"/><Relationship Id="rId_hyperlink_13137" Type="http://schemas.openxmlformats.org/officeDocument/2006/relationships/hyperlink" Target="http://&#1101;&#1083;&#1077;&#1082;&#1090;&#1088;&#1086;-&#1084;&#1072;&#1088;&#1082;&#1077;&#1090;.&#1088;&#1092;/product/184193/otsek-dlya-batareek-dh1-r20/" TargetMode="External"/><Relationship Id="rId_hyperlink_13138" Type="http://schemas.openxmlformats.org/officeDocument/2006/relationships/hyperlink" Target="http://&#1101;&#1083;&#1077;&#1082;&#1090;&#1088;&#1086;-&#1084;&#1072;&#1088;&#1082;&#1077;&#1090;.&#1088;&#1092;/product/184197/otsek-dlya-batareek-dh2-r20/" TargetMode="External"/><Relationship Id="rId_hyperlink_13139" Type="http://schemas.openxmlformats.org/officeDocument/2006/relationships/hyperlink" Target="http://&#1101;&#1083;&#1077;&#1082;&#1090;&#1088;&#1086;-&#1084;&#1072;&#1088;&#1082;&#1077;&#1090;.&#1088;&#1092;/product/175104/otsek-dlya-batareek-a23-12vx1/" TargetMode="External"/><Relationship Id="rId_hyperlink_13140" Type="http://schemas.openxmlformats.org/officeDocument/2006/relationships/hyperlink" Target="http://&#1101;&#1083;&#1077;&#1082;&#1090;&#1088;&#1086;-&#1084;&#1072;&#1088;&#1082;&#1077;&#1090;.&#1088;&#1092;/product/175105/otsek-dlya-batareek-a23-12vx2/" TargetMode="External"/><Relationship Id="rId_hyperlink_13141" Type="http://schemas.openxmlformats.org/officeDocument/2006/relationships/hyperlink" Target="http://&#1101;&#1083;&#1077;&#1082;&#1090;&#1088;&#1086;-&#1084;&#1072;&#1088;&#1082;&#1077;&#1090;.&#1088;&#1092;/product/238713/otsek-dlya-batareek-aa-1s1p-p-s-pinami-et/" TargetMode="External"/><Relationship Id="rId_hyperlink_13142" Type="http://schemas.openxmlformats.org/officeDocument/2006/relationships/hyperlink" Target="http://&#1101;&#1083;&#1077;&#1082;&#1090;&#1088;&#1086;-&#1084;&#1072;&#1088;&#1082;&#1077;&#1090;.&#1088;&#1092;/product/238716/otsek-dlya-batareek-aa-4s1p-l1-w-c-provodami-et/" TargetMode="External"/><Relationship Id="rId_hyperlink_13143" Type="http://schemas.openxmlformats.org/officeDocument/2006/relationships/hyperlink" Target="http://&#1101;&#1083;&#1077;&#1082;&#1090;&#1088;&#1086;-&#1084;&#1072;&#1088;&#1082;&#1077;&#1090;.&#1088;&#1092;/product/238715/otsek-dlya-batareek-aa-4s1p-l2-w-c-provodami-et/" TargetMode="External"/><Relationship Id="rId_hyperlink_13144" Type="http://schemas.openxmlformats.org/officeDocument/2006/relationships/hyperlink" Target="http://&#1101;&#1083;&#1077;&#1082;&#1090;&#1088;&#1086;-&#1084;&#1072;&#1088;&#1082;&#1077;&#1090;.&#1088;&#1092;/product/222086/otsek-dlya-batareek-aaa-8s1p-w-c-provodami-et/" TargetMode="External"/><Relationship Id="rId_hyperlink_13145" Type="http://schemas.openxmlformats.org/officeDocument/2006/relationships/hyperlink" Target="http://&#1101;&#1083;&#1077;&#1082;&#1090;&#1088;&#1086;-&#1084;&#1072;&#1088;&#1082;&#1077;&#1090;.&#1088;&#1092;/product/184189/otsek-dlya-batareek-aaah1-bh411bh624/" TargetMode="External"/><Relationship Id="rId_hyperlink_13146" Type="http://schemas.openxmlformats.org/officeDocument/2006/relationships/hyperlink" Target="http://&#1101;&#1083;&#1077;&#1082;&#1090;&#1088;&#1086;-&#1084;&#1072;&#1088;&#1082;&#1077;&#1090;.&#1088;&#1092;/product/175101/otsek-dlya-batareek-aaah2/" TargetMode="External"/><Relationship Id="rId_hyperlink_13147" Type="http://schemas.openxmlformats.org/officeDocument/2006/relationships/hyperlink" Target="http://&#1101;&#1083;&#1077;&#1082;&#1090;&#1088;&#1086;-&#1084;&#1072;&#1088;&#1082;&#1077;&#1090;.&#1088;&#1092;/product/222083/otsek-dlya-batareek-aaah2-c-provodami-bh421/" TargetMode="External"/><Relationship Id="rId_hyperlink_13148" Type="http://schemas.openxmlformats.org/officeDocument/2006/relationships/hyperlink" Target="http://&#1101;&#1083;&#1077;&#1082;&#1090;&#1088;&#1086;-&#1084;&#1072;&#1088;&#1082;&#1077;&#1090;.&#1088;&#1092;/product/136177/otsek-dlya-batareek-aaah3-s-provodami-bh431/" TargetMode="External"/><Relationship Id="rId_hyperlink_13149" Type="http://schemas.openxmlformats.org/officeDocument/2006/relationships/hyperlink" Target="http://&#1101;&#1083;&#1077;&#1082;&#1090;&#1088;&#1086;-&#1084;&#1072;&#1088;&#1082;&#1077;&#1090;.&#1088;&#1092;/product/222085/otsek-dlya-batareek-aaah4-c-provodami-03273-/" TargetMode="External"/><Relationship Id="rId_hyperlink_13150" Type="http://schemas.openxmlformats.org/officeDocument/2006/relationships/hyperlink" Target="http://&#1101;&#1083;&#1077;&#1082;&#1090;&#1088;&#1086;-&#1084;&#1072;&#1088;&#1082;&#1077;&#1090;.&#1088;&#1092;/product/136178/otsek-dlya-batareek-aaah4-s-provodami/" TargetMode="External"/><Relationship Id="rId_hyperlink_13151" Type="http://schemas.openxmlformats.org/officeDocument/2006/relationships/hyperlink" Target="http://&#1101;&#1083;&#1077;&#1082;&#1090;&#1088;&#1086;-&#1084;&#1072;&#1088;&#1082;&#1077;&#1090;.&#1088;&#1092;/product/184184/otsek-dlya-batareek-aah1-na-platu/" TargetMode="External"/><Relationship Id="rId_hyperlink_13152" Type="http://schemas.openxmlformats.org/officeDocument/2006/relationships/hyperlink" Target="http://&#1101;&#1083;&#1077;&#1082;&#1090;&#1088;&#1086;-&#1084;&#1072;&#1088;&#1082;&#1077;&#1090;.&#1088;&#1092;/product/222699/otsek-dlya-batareek-aah1s1p-w-s-provodami/" TargetMode="External"/><Relationship Id="rId_hyperlink_13153" Type="http://schemas.openxmlformats.org/officeDocument/2006/relationships/hyperlink" Target="http://&#1101;&#1083;&#1077;&#1082;&#1090;&#1088;&#1086;-&#1084;&#1072;&#1088;&#1082;&#1077;&#1090;.&#1088;&#1092;/product/238714/otsek-dlya-batareek-aah3s1p-w-c-provodami/" TargetMode="External"/><Relationship Id="rId_hyperlink_13154" Type="http://schemas.openxmlformats.org/officeDocument/2006/relationships/hyperlink" Target="http://&#1101;&#1083;&#1077;&#1082;&#1090;&#1088;&#1086;-&#1084;&#1072;&#1088;&#1082;&#1077;&#1090;.&#1088;&#1092;/product/240660/otsek-dlya-batareek-aah4-s-provodami/" TargetMode="External"/><Relationship Id="rId_hyperlink_13155" Type="http://schemas.openxmlformats.org/officeDocument/2006/relationships/hyperlink" Target="http://&#1101;&#1083;&#1077;&#1082;&#1090;&#1088;&#1086;-&#1084;&#1072;&#1088;&#1082;&#1077;&#1090;.&#1088;&#1092;/product/178322/otsek-dlya-batareek-zakrytyy-aaah2-vyklyuchatel-c-provodami-2s1p-bws-et/" TargetMode="External"/><Relationship Id="rId_hyperlink_13156" Type="http://schemas.openxmlformats.org/officeDocument/2006/relationships/hyperlink" Target="http://&#1101;&#1083;&#1077;&#1082;&#1090;&#1088;&#1086;-&#1084;&#1072;&#1088;&#1082;&#1077;&#1090;.&#1088;&#1092;/product/184183/otsek-dlya-batareek-zakrytyy-aah1-vyklyuchatel-c-provodami/" TargetMode="External"/><Relationship Id="rId_hyperlink_13157" Type="http://schemas.openxmlformats.org/officeDocument/2006/relationships/hyperlink" Target="http://&#1101;&#1083;&#1077;&#1082;&#1090;&#1088;&#1086;-&#1084;&#1072;&#1088;&#1082;&#1077;&#1090;.&#1088;&#1092;/product/178321/otsek-dlya-batareek-zakrytyy-aah3-vyklyuchatel-c-provodami/" TargetMode="External"/><Relationship Id="rId_hyperlink_13158" Type="http://schemas.openxmlformats.org/officeDocument/2006/relationships/hyperlink" Target="http://&#1101;&#1083;&#1077;&#1082;&#1090;&#1088;&#1086;-&#1084;&#1072;&#1088;&#1082;&#1077;&#1090;.&#1088;&#1092;/product/184198/otsek-dlya-batareek-zakrytyy-aah3-vyklyuchatel-c-provodami/" TargetMode="External"/><Relationship Id="rId_hyperlink_13159" Type="http://schemas.openxmlformats.org/officeDocument/2006/relationships/hyperlink" Target="http://&#1101;&#1083;&#1077;&#1082;&#1090;&#1088;&#1086;-&#1084;&#1072;&#1088;&#1082;&#1077;&#1090;.&#1088;&#1092;/product/239365/otsek-dlya-batareek-zakrytyy-aah4-vyklyuchatel-c-provodami-bh341-53636-/" TargetMode="External"/><Relationship Id="rId_hyperlink_13160" Type="http://schemas.openxmlformats.org/officeDocument/2006/relationships/hyperlink" Target="http://&#1101;&#1083;&#1077;&#1082;&#1090;&#1088;&#1086;-&#1084;&#1072;&#1088;&#1082;&#1077;&#1090;.&#1088;&#1092;/product/242426/otsek-dlya-batareek-zakrytyy-aah4-vyklyuchatel-c-provodami-bh640-53636/" TargetMode="External"/><Relationship Id="rId_hyperlink_13161" Type="http://schemas.openxmlformats.org/officeDocument/2006/relationships/hyperlink" Target="http://&#1101;&#1083;&#1077;&#1082;&#1090;&#1088;&#1086;-&#1084;&#1072;&#1088;&#1082;&#1077;&#1090;.&#1088;&#1092;/product/127501/otsek-dlya-batareek-kruglyy-aaah3-zh215/" TargetMode="External"/><Relationship Id="rId_hyperlink_13162" Type="http://schemas.openxmlformats.org/officeDocument/2006/relationships/hyperlink" Target="http://&#1101;&#1083;&#1077;&#1082;&#1090;&#1088;&#1086;-&#1084;&#1072;&#1088;&#1082;&#1077;&#1090;.&#1088;&#1092;/product/243669/otsek-dlya-batareek-kruglyy-aaah3-zh215-1/" TargetMode="External"/><Relationship Id="rId_hyperlink_13163" Type="http://schemas.openxmlformats.org/officeDocument/2006/relationships/hyperlink" Target="http://&#1101;&#1083;&#1077;&#1082;&#1090;&#1088;&#1086;-&#1084;&#1072;&#1088;&#1082;&#1077;&#1090;.&#1088;&#1092;/product/242721/otsek-dlya-batareek-kruglyy-aah3-zh215/" TargetMode="External"/><Relationship Id="rId_hyperlink_13164" Type="http://schemas.openxmlformats.org/officeDocument/2006/relationships/hyperlink" Target="http://&#1101;&#1083;&#1077;&#1082;&#1090;&#1088;&#1086;-&#1084;&#1072;&#1088;&#1082;&#1077;&#1090;.&#1088;&#1092;/product/242722/otsek-dlya-batareek-kruglyy-aah3-zh215-1/" TargetMode="External"/><Relationship Id="rId_hyperlink_13165" Type="http://schemas.openxmlformats.org/officeDocument/2006/relationships/hyperlink" Target="http://&#1101;&#1083;&#1077;&#1082;&#1090;&#1088;&#1086;-&#1084;&#1072;&#1088;&#1082;&#1077;&#1090;.&#1088;&#1092;/product/239363/otsek-dlya-batareek-s-kryshkoy-aaah2-70x35x14-vyklyuchatel-belyy/" TargetMode="External"/><Relationship Id="rId_hyperlink_13166" Type="http://schemas.openxmlformats.org/officeDocument/2006/relationships/hyperlink" Target="http://&#1101;&#1083;&#1077;&#1082;&#1090;&#1088;&#1086;-&#1084;&#1072;&#1088;&#1082;&#1077;&#1090;.&#1088;&#1092;/product/239364/otsek-dlya-batareek-s-kryshkoy-aaah3-64x64x14-chernyy/" TargetMode="External"/><Relationship Id="rId_hyperlink_13167" Type="http://schemas.openxmlformats.org/officeDocument/2006/relationships/hyperlink" Target="http://&#1101;&#1083;&#1077;&#1082;&#1090;&#1088;&#1086;-&#1084;&#1072;&#1088;&#1082;&#1077;&#1090;.&#1088;&#1092;/product/239361/otsek-dlya-batareek-s-kryshkoy-aah2-84x44x18-vyklyuchatel-belyy/" TargetMode="External"/><Relationship Id="rId_hyperlink_13168" Type="http://schemas.openxmlformats.org/officeDocument/2006/relationships/hyperlink" Target="http://&#1101;&#1083;&#1077;&#1082;&#1090;&#1088;&#1086;-&#1084;&#1072;&#1088;&#1082;&#1077;&#1090;.&#1088;&#1092;/product/239362/otsek-dlya-batareek-s-kryshkoy-aah4-92x78x18-vyklyuchatel-belyy/" TargetMode="External"/><Relationship Id="rId_hyperlink_13169" Type="http://schemas.openxmlformats.org/officeDocument/2006/relationships/hyperlink" Target="http://&#1101;&#1083;&#1077;&#1082;&#1090;&#1088;&#1086;-&#1084;&#1072;&#1088;&#1082;&#1077;&#1090;.&#1088;&#1092;/product/127500/otsek-dlya-batareek-s-kryshkoy-aah2-75x44x18-chernyy/" TargetMode="External"/><Relationship Id="rId_hyperlink_13170" Type="http://schemas.openxmlformats.org/officeDocument/2006/relationships/hyperlink" Target="http://&#1101;&#1083;&#1077;&#1082;&#1090;&#1088;&#1086;-&#1084;&#1072;&#1088;&#1082;&#1077;&#1090;.&#1088;&#1092;/product/184191/otsek-dlya-batareek-sh1-r14/" TargetMode="External"/><Relationship Id="rId_hyperlink_13171" Type="http://schemas.openxmlformats.org/officeDocument/2006/relationships/hyperlink" Target="http://&#1101;&#1083;&#1077;&#1082;&#1090;&#1088;&#1086;-&#1084;&#1072;&#1088;&#1082;&#1077;&#1090;.&#1088;&#1092;/product/184192/otsek-dlya-batareek-sh2-r14/" TargetMode="External"/><Relationship Id="rId_hyperlink_13172" Type="http://schemas.openxmlformats.org/officeDocument/2006/relationships/hyperlink" Target="http://&#1101;&#1083;&#1077;&#1082;&#1090;&#1088;&#1086;-&#1084;&#1072;&#1088;&#1082;&#1077;&#1090;.&#1088;&#1092;/product/184194/otsek-dlya-batareek-6f22-krona-plastikovyy-korpus-s-provodami/" TargetMode="External"/><Relationship Id="rId_hyperlink_13173" Type="http://schemas.openxmlformats.org/officeDocument/2006/relationships/hyperlink" Target="http://&#1101;&#1083;&#1077;&#1082;&#1090;&#1088;&#1086;-&#1084;&#1072;&#1088;&#1082;&#1077;&#1090;.&#1088;&#1092;/product/166576/otsek-dlya-batareek-6f22-krona-s-kryshkoy/" TargetMode="External"/><Relationship Id="rId_hyperlink_13174" Type="http://schemas.openxmlformats.org/officeDocument/2006/relationships/hyperlink" Target="http://&#1101;&#1083;&#1077;&#1082;&#1090;&#1088;&#1086;-&#1084;&#1072;&#1088;&#1082;&#1077;&#1090;.&#1088;&#1092;/product/222711/otsek-dlya-batareek-6f22-krona-s-provodami-1s1p-w-et/" TargetMode="External"/><Relationship Id="rId_hyperlink_13175" Type="http://schemas.openxmlformats.org/officeDocument/2006/relationships/hyperlink" Target="http://&#1101;&#1083;&#1077;&#1082;&#1090;&#1088;&#1086;-&#1084;&#1072;&#1088;&#1082;&#1077;&#1090;.&#1088;&#1092;/product/127480/razem-krona-tip-t-plastik/" TargetMode="External"/><Relationship Id="rId_hyperlink_13176" Type="http://schemas.openxmlformats.org/officeDocument/2006/relationships/hyperlink" Target="http://&#1101;&#1083;&#1077;&#1082;&#1090;&#1088;&#1086;-&#1084;&#1072;&#1088;&#1082;&#1077;&#1090;.&#1088;&#1092;/product/127413/razem-krona-tip-t-provod-100mm-5/" TargetMode="External"/><Relationship Id="rId_hyperlink_13177" Type="http://schemas.openxmlformats.org/officeDocument/2006/relationships/hyperlink" Target="http://&#1101;&#1083;&#1077;&#1082;&#1090;&#1088;&#1086;-&#1084;&#1072;&#1088;&#1082;&#1077;&#1090;.&#1088;&#1092;/product/175301/ventilyator-80x80x25-220v-ac-008a-rqa-8025hsl-220vac/" TargetMode="External"/><Relationship Id="rId_hyperlink_13178" Type="http://schemas.openxmlformats.org/officeDocument/2006/relationships/hyperlink" Target="http://&#1101;&#1083;&#1077;&#1082;&#1090;&#1088;&#1086;-&#1084;&#1072;&#1088;&#1082;&#1077;&#1090;.&#1088;&#1092;/product/175303/ventilyator-92x92x25-220v-ac-ac-rqa-9225hsl-220vac/" TargetMode="External"/><Relationship Id="rId_hyperlink_13179" Type="http://schemas.openxmlformats.org/officeDocument/2006/relationships/hyperlink" Target="http://&#1101;&#1083;&#1077;&#1082;&#1090;&#1088;&#1086;-&#1084;&#1072;&#1088;&#1082;&#1077;&#1090;.&#1088;&#1092;/product/175296/ventilyator-120x120x25-220v-ac-ac-rqa-12025hsl/" TargetMode="External"/><Relationship Id="rId_hyperlink_13180" Type="http://schemas.openxmlformats.org/officeDocument/2006/relationships/hyperlink" Target="http://&#1101;&#1083;&#1077;&#1082;&#1090;&#1088;&#1086;-&#1084;&#1072;&#1088;&#1082;&#1077;&#1090;.&#1088;&#1092;/product/228576/ventilyator-120h120h38-220v-ac-rqa-12038hsl/" TargetMode="External"/><Relationship Id="rId_hyperlink_13181" Type="http://schemas.openxmlformats.org/officeDocument/2006/relationships/hyperlink" Target="http://&#1101;&#1083;&#1077;&#1082;&#1090;&#1088;&#1086;-&#1084;&#1072;&#1088;&#1082;&#1077;&#1090;.&#1088;&#1092;/product/175323/ventilyator-25x25x10-12v-dc-009a-podshipnik-skolzheniya-rqd-2510ms-12vdc/" TargetMode="External"/><Relationship Id="rId_hyperlink_13182" Type="http://schemas.openxmlformats.org/officeDocument/2006/relationships/hyperlink" Target="http://&#1101;&#1083;&#1077;&#1082;&#1090;&#1088;&#1086;-&#1084;&#1072;&#1088;&#1082;&#1077;&#1090;.&#1088;&#1092;/product/177923/ventilyator-25x25x10-5v-dc-podshipnik-skolzheniya-rqd-2510ms-5vdc/" TargetMode="External"/><Relationship Id="rId_hyperlink_13183" Type="http://schemas.openxmlformats.org/officeDocument/2006/relationships/hyperlink" Target="http://&#1101;&#1083;&#1077;&#1082;&#1090;&#1088;&#1086;-&#1084;&#1072;&#1088;&#1082;&#1077;&#1090;.&#1088;&#1092;/product/237097/ventilyator-30x30x10-12v-dc-podshipnik-skolzheniya-rqd-3010ms-12vdc/" TargetMode="External"/><Relationship Id="rId_hyperlink_13184" Type="http://schemas.openxmlformats.org/officeDocument/2006/relationships/hyperlink" Target="http://&#1101;&#1083;&#1077;&#1082;&#1090;&#1088;&#1086;-&#1084;&#1072;&#1088;&#1082;&#1077;&#1090;.&#1088;&#1092;/product/239882/ventilyator-35x35x10-12v-dc-015a-razem-2pin-gnezdo-254mm-rqd-3510ms-ulitka/" TargetMode="External"/><Relationship Id="rId_hyperlink_13185" Type="http://schemas.openxmlformats.org/officeDocument/2006/relationships/hyperlink" Target="http://&#1101;&#1083;&#1077;&#1082;&#1090;&#1088;&#1086;-&#1084;&#1072;&#1088;&#1082;&#1077;&#1090;.&#1088;&#1092;/product/239890/ventilyator-40x40x10-12v-dc-008a-podshipnik-skolzheniya-rqu-4010ms-12vdc-ulitka/" TargetMode="External"/><Relationship Id="rId_hyperlink_13186" Type="http://schemas.openxmlformats.org/officeDocument/2006/relationships/hyperlink" Target="http://&#1101;&#1083;&#1077;&#1082;&#1090;&#1088;&#1086;-&#1084;&#1072;&#1088;&#1082;&#1077;&#1090;.&#1088;&#1092;/product/175318/ventilyator-40x40x10-24v-dc-008a-podshipnik-skolzheniya-rqd-4010ms-24vdc/" TargetMode="External"/><Relationship Id="rId_hyperlink_13187" Type="http://schemas.openxmlformats.org/officeDocument/2006/relationships/hyperlink" Target="http://&#1101;&#1083;&#1077;&#1082;&#1090;&#1088;&#1086;-&#1084;&#1072;&#1088;&#1082;&#1077;&#1090;.&#1088;&#1092;/product/241898/ventilyator-40x40x10-24v-dc-razem-2pin-gnezdo-254mm/" TargetMode="External"/><Relationship Id="rId_hyperlink_13188" Type="http://schemas.openxmlformats.org/officeDocument/2006/relationships/hyperlink" Target="http://&#1101;&#1083;&#1077;&#1082;&#1090;&#1088;&#1086;-&#1084;&#1072;&#1088;&#1082;&#1077;&#1090;.&#1088;&#1092;/product/234052/ventilyator-40x40x10-5v-dc-011a-podshipnik-skolzheniya-rqd-4010ms-5vdc/" TargetMode="External"/><Relationship Id="rId_hyperlink_13189" Type="http://schemas.openxmlformats.org/officeDocument/2006/relationships/hyperlink" Target="http://&#1101;&#1083;&#1077;&#1082;&#1090;&#1088;&#1086;-&#1084;&#1072;&#1088;&#1082;&#1077;&#1090;.&#1088;&#1092;/product/240499/ventilyator-40x40x10-5v-dc-011a-podshipnik-skolzheniya-rqu-4010ms-5vdc-ulitka/" TargetMode="External"/><Relationship Id="rId_hyperlink_13190" Type="http://schemas.openxmlformats.org/officeDocument/2006/relationships/hyperlink" Target="http://&#1101;&#1083;&#1077;&#1082;&#1090;&#1088;&#1086;-&#1084;&#1072;&#1088;&#1082;&#1077;&#1090;.&#1088;&#1092;/product/241901/ventilyator-40x40x10-5v-dc-pitanie-razem-usb/" TargetMode="External"/><Relationship Id="rId_hyperlink_13191" Type="http://schemas.openxmlformats.org/officeDocument/2006/relationships/hyperlink" Target="http://&#1101;&#1083;&#1077;&#1082;&#1090;&#1088;&#1086;-&#1084;&#1072;&#1088;&#1082;&#1077;&#1090;.&#1088;&#1092;/product/239505/ventilyator-40x40x20-12v-dc-008a-podshipnik-skolzheniya-rqu-4020ms-12vdc-ulitka/" TargetMode="External"/><Relationship Id="rId_hyperlink_13192" Type="http://schemas.openxmlformats.org/officeDocument/2006/relationships/hyperlink" Target="http://&#1101;&#1083;&#1077;&#1082;&#1090;&#1088;&#1086;-&#1084;&#1072;&#1088;&#1082;&#1077;&#1090;.&#1088;&#1092;/product/175314/ventilyator-40x40x20-12v-dc-008a-provod-s-kontaktami-pod-payku-rqd-4020ms/" TargetMode="External"/><Relationship Id="rId_hyperlink_13193" Type="http://schemas.openxmlformats.org/officeDocument/2006/relationships/hyperlink" Target="http://&#1101;&#1083;&#1077;&#1082;&#1090;&#1088;&#1086;-&#1084;&#1072;&#1088;&#1082;&#1077;&#1090;.&#1088;&#1092;/product/175316/ventilyator-40x40x20-24v-dc-007a-podshipnik-skolzheniya-rqd-4020ms-24vdc/" TargetMode="External"/><Relationship Id="rId_hyperlink_13194" Type="http://schemas.openxmlformats.org/officeDocument/2006/relationships/hyperlink" Target="http://&#1101;&#1083;&#1077;&#1082;&#1090;&#1088;&#1086;-&#1084;&#1072;&#1088;&#1082;&#1077;&#1090;.&#1088;&#1092;/product/175320/ventilyator-50x50x10-12v-dc-007a-podshipnik-skolzheniya-rqd-5010ms-12vdc/" TargetMode="External"/><Relationship Id="rId_hyperlink_13195" Type="http://schemas.openxmlformats.org/officeDocument/2006/relationships/hyperlink" Target="http://&#1101;&#1083;&#1077;&#1082;&#1090;&#1088;&#1086;-&#1084;&#1072;&#1088;&#1082;&#1077;&#1090;.&#1088;&#1092;/product/239508/ventilyator-50x50x10-12v-dc-007a-podshipnik-skolzheniya-rqu-5010hs-12vdc-ulitka/" TargetMode="External"/><Relationship Id="rId_hyperlink_13196" Type="http://schemas.openxmlformats.org/officeDocument/2006/relationships/hyperlink" Target="http://&#1101;&#1083;&#1077;&#1082;&#1090;&#1088;&#1086;-&#1084;&#1072;&#1088;&#1082;&#1077;&#1090;.&#1088;&#1092;/product/234051/ventilyator-50x50x10-24v-dc-009a-podshipnik-skolzheniya-rqd-5010hs-24vdc/" TargetMode="External"/><Relationship Id="rId_hyperlink_13197" Type="http://schemas.openxmlformats.org/officeDocument/2006/relationships/hyperlink" Target="http://&#1101;&#1083;&#1077;&#1082;&#1090;&#1088;&#1086;-&#1084;&#1072;&#1088;&#1082;&#1077;&#1090;.&#1088;&#1092;/product/239889/ventilyator-50x50x10-24v-dc-podshipnik-skolzheniya-rqd-5010ms-24vdc-ulitka/" TargetMode="External"/><Relationship Id="rId_hyperlink_13198" Type="http://schemas.openxmlformats.org/officeDocument/2006/relationships/hyperlink" Target="http://&#1101;&#1083;&#1077;&#1082;&#1090;&#1088;&#1086;-&#1084;&#1072;&#1088;&#1082;&#1077;&#1090;.&#1088;&#1092;/product/175319/ventilyator-50x50x15-12v-dc-podshipnik-skolzheniya-rqd-5015ms-015a-12vdc/" TargetMode="External"/><Relationship Id="rId_hyperlink_13199" Type="http://schemas.openxmlformats.org/officeDocument/2006/relationships/hyperlink" Target="http://&#1101;&#1083;&#1077;&#1082;&#1090;&#1088;&#1086;-&#1084;&#1072;&#1088;&#1082;&#1077;&#1090;.&#1088;&#1092;/product/238871/ventilyator-50x50x15-12v-dc-podshipnik-skolzheniya-rqd-5015ms-015a-12vdc-ulitka/" TargetMode="External"/><Relationship Id="rId_hyperlink_13200" Type="http://schemas.openxmlformats.org/officeDocument/2006/relationships/hyperlink" Target="http://&#1101;&#1083;&#1077;&#1082;&#1090;&#1088;&#1086;-&#1084;&#1072;&#1088;&#1082;&#1077;&#1090;.&#1088;&#1092;/product/238870/ventilyator-50x50x15-24v-dc-podshipnik-skolzheniya-rqu-5015ms-24vdc-ulitka/" TargetMode="External"/><Relationship Id="rId_hyperlink_13201" Type="http://schemas.openxmlformats.org/officeDocument/2006/relationships/hyperlink" Target="http://&#1101;&#1083;&#1077;&#1082;&#1090;&#1088;&#1086;-&#1084;&#1072;&#1088;&#1082;&#1077;&#1090;.&#1088;&#1092;/product/245652/ventilyator-50x50x15-5v-dc-pitanie-razem-usb-ulitka/" TargetMode="External"/><Relationship Id="rId_hyperlink_13202" Type="http://schemas.openxmlformats.org/officeDocument/2006/relationships/hyperlink" Target="http://&#1101;&#1083;&#1077;&#1082;&#1090;&#1088;&#1086;-&#1084;&#1072;&#1088;&#1082;&#1077;&#1090;.&#1088;&#1092;/product/240350/ventilyator-50x50x15-5v-dc-podshipnik-skolzheniya-rqd-5015ms-025a-5vdc/" TargetMode="External"/><Relationship Id="rId_hyperlink_13203" Type="http://schemas.openxmlformats.org/officeDocument/2006/relationships/hyperlink" Target="http://&#1101;&#1083;&#1077;&#1082;&#1090;&#1088;&#1086;-&#1084;&#1072;&#1088;&#1082;&#1077;&#1090;.&#1088;&#1092;/product/238862/ventilyator-50x50x15-5v-dc-podshipnik-skolzheniya-rqu-5015ms-5vdc-ulitka/" TargetMode="External"/><Relationship Id="rId_hyperlink_13204" Type="http://schemas.openxmlformats.org/officeDocument/2006/relationships/hyperlink" Target="http://&#1101;&#1083;&#1077;&#1082;&#1090;&#1088;&#1086;-&#1084;&#1072;&#1088;&#1082;&#1077;&#1090;.&#1088;&#1092;/product/245013/ventilyator-50x50x20-12v-dc-podshipnik-skolzheniya-rqd-5020ms-009a-12vdc/" TargetMode="External"/><Relationship Id="rId_hyperlink_13205" Type="http://schemas.openxmlformats.org/officeDocument/2006/relationships/hyperlink" Target="http://&#1101;&#1083;&#1077;&#1082;&#1090;&#1088;&#1086;-&#1084;&#1072;&#1088;&#1082;&#1077;&#1090;.&#1088;&#1092;/product/245014/ventilyator-50x50x20-24v-dc-podshipnik-skolzheniya-rqd-5020ms-005a-24vdc/" TargetMode="External"/><Relationship Id="rId_hyperlink_13206" Type="http://schemas.openxmlformats.org/officeDocument/2006/relationships/hyperlink" Target="http://&#1101;&#1083;&#1077;&#1082;&#1090;&#1088;&#1086;-&#1084;&#1072;&#1088;&#1082;&#1077;&#1090;.&#1088;&#1092;/product/175313/ventilyator-60x60x10-12v-dc-podshipnik-skolzheniya-rqd-6010ms-12vdc/" TargetMode="External"/><Relationship Id="rId_hyperlink_13207" Type="http://schemas.openxmlformats.org/officeDocument/2006/relationships/hyperlink" Target="http://&#1101;&#1083;&#1077;&#1082;&#1090;&#1088;&#1086;-&#1084;&#1072;&#1088;&#1082;&#1077;&#1090;.&#1088;&#1092;/product/175311/ventilyator-60x60x10-24v-dc-podshipnik-skolzheniya-rqd-6010ms-24vdc/" TargetMode="External"/><Relationship Id="rId_hyperlink_13208" Type="http://schemas.openxmlformats.org/officeDocument/2006/relationships/hyperlink" Target="http://&#1101;&#1083;&#1077;&#1082;&#1090;&#1088;&#1086;-&#1084;&#1072;&#1088;&#1082;&#1077;&#1090;.&#1088;&#1092;/product/236587/ventilyator-60x60x10-5v-dc-podshipnik-skolzheniya-rqd-6010ms-5vdc/" TargetMode="External"/><Relationship Id="rId_hyperlink_13209" Type="http://schemas.openxmlformats.org/officeDocument/2006/relationships/hyperlink" Target="http://&#1101;&#1083;&#1077;&#1082;&#1090;&#1088;&#1086;-&#1084;&#1072;&#1088;&#1082;&#1077;&#1090;.&#1088;&#1092;/product/175312/ventilyator-60x60x15-12v-dc-011a-podshipnik-skolzheniya-rqd-6015ms-12vdc/" TargetMode="External"/><Relationship Id="rId_hyperlink_13210" Type="http://schemas.openxmlformats.org/officeDocument/2006/relationships/hyperlink" Target="http://&#1101;&#1083;&#1077;&#1082;&#1090;&#1088;&#1086;-&#1084;&#1072;&#1088;&#1082;&#1077;&#1090;.&#1088;&#1092;/product/175321/ventilyator-60x60x15-24v-dc-008a-podshipnik-skolzheniya-rqd-6015ms-24vdc/" TargetMode="External"/><Relationship Id="rId_hyperlink_13211" Type="http://schemas.openxmlformats.org/officeDocument/2006/relationships/hyperlink" Target="http://&#1101;&#1083;&#1077;&#1082;&#1090;&#1088;&#1086;-&#1084;&#1072;&#1088;&#1082;&#1077;&#1090;.&#1088;&#1092;/product/240210/ventilyator-60x60x15-5v-dc-011a-podshipnik-skolzheniya-rqd-6015ms-5vdc/" TargetMode="External"/><Relationship Id="rId_hyperlink_13212" Type="http://schemas.openxmlformats.org/officeDocument/2006/relationships/hyperlink" Target="http://&#1101;&#1083;&#1077;&#1082;&#1090;&#1088;&#1086;-&#1084;&#1072;&#1088;&#1082;&#1077;&#1090;.&#1088;&#1092;/product/175310/ventilyator-60x60x20-12v-dc-013a-podshipnik-skolzheniya-rqd-6020ms-12vdc/" TargetMode="External"/><Relationship Id="rId_hyperlink_13213" Type="http://schemas.openxmlformats.org/officeDocument/2006/relationships/hyperlink" Target="http://&#1101;&#1083;&#1077;&#1082;&#1090;&#1088;&#1086;-&#1084;&#1072;&#1088;&#1082;&#1077;&#1090;.&#1088;&#1092;/product/175309/ventilyator-60x60x20-12v-dc-podshipnik-kacheniya-rqd6020hs-12vdc/" TargetMode="External"/><Relationship Id="rId_hyperlink_13214" Type="http://schemas.openxmlformats.org/officeDocument/2006/relationships/hyperlink" Target="http://&#1101;&#1083;&#1077;&#1082;&#1090;&#1088;&#1086;-&#1084;&#1072;&#1088;&#1082;&#1077;&#1090;.&#1088;&#1092;/product/245015/ventilyator-60x60x20-5v-dc-026a-podshipnik-skolzheniya-rqd-6020ms-5vdc/" TargetMode="External"/><Relationship Id="rId_hyperlink_13215" Type="http://schemas.openxmlformats.org/officeDocument/2006/relationships/hyperlink" Target="http://&#1101;&#1083;&#1077;&#1082;&#1090;&#1088;&#1086;-&#1084;&#1072;&#1088;&#1082;&#1077;&#1090;.&#1088;&#1092;/product/175322/ventilyator-60x60x25-12v-dc-014a-podshipnik-skolzheniya-rqd-6025ms-12vdc/" TargetMode="External"/><Relationship Id="rId_hyperlink_13216" Type="http://schemas.openxmlformats.org/officeDocument/2006/relationships/hyperlink" Target="http://&#1101;&#1083;&#1077;&#1082;&#1090;&#1088;&#1086;-&#1084;&#1072;&#1088;&#1082;&#1077;&#1090;.&#1088;&#1092;/product/241902/ventilyator-60x60x25-5v-dc-pitanie-razem-usb/" TargetMode="External"/><Relationship Id="rId_hyperlink_13217" Type="http://schemas.openxmlformats.org/officeDocument/2006/relationships/hyperlink" Target="http://&#1101;&#1083;&#1077;&#1082;&#1090;&#1088;&#1086;-&#1084;&#1072;&#1088;&#1082;&#1077;&#1090;.&#1088;&#1092;/product/234179/ventilyator-70x70x15-12v-dc-012a-podshipnik-skolzheniya-rqd-7015ms-12vdc/" TargetMode="External"/><Relationship Id="rId_hyperlink_13218" Type="http://schemas.openxmlformats.org/officeDocument/2006/relationships/hyperlink" Target="http://&#1101;&#1083;&#1077;&#1082;&#1090;&#1088;&#1086;-&#1084;&#1072;&#1088;&#1082;&#1077;&#1090;.&#1088;&#1092;/product/234180/ventilyator-70x70x15-24v-dc-010a-podshipnik-skolzheniya-rqd-7015ms-24vdc/" TargetMode="External"/><Relationship Id="rId_hyperlink_13219" Type="http://schemas.openxmlformats.org/officeDocument/2006/relationships/hyperlink" Target="http://&#1101;&#1083;&#1077;&#1082;&#1090;&#1088;&#1086;-&#1084;&#1072;&#1088;&#1082;&#1077;&#1090;.&#1088;&#1092;/product/234177/ventilyator-70x70x25-12v-dc-podshipnik-skolzheniya-rqd-7025ms-016a-12vdc/" TargetMode="External"/><Relationship Id="rId_hyperlink_13220" Type="http://schemas.openxmlformats.org/officeDocument/2006/relationships/hyperlink" Target="http://&#1101;&#1083;&#1077;&#1082;&#1090;&#1088;&#1086;-&#1084;&#1072;&#1088;&#1082;&#1077;&#1090;.&#1088;&#1092;/product/239506/ventilyator-75x75x30-12v-dc-007a-podshipnik-skolzheniya-rqu-7530ms-12vdc-ulitka/" TargetMode="External"/><Relationship Id="rId_hyperlink_13221" Type="http://schemas.openxmlformats.org/officeDocument/2006/relationships/hyperlink" Target="http://&#1101;&#1083;&#1077;&#1082;&#1090;&#1088;&#1086;-&#1084;&#1072;&#1088;&#1082;&#1077;&#1090;.&#1088;&#1092;/product/239883/ventilyator-75x75x30-24v-dc-007a-podshipnik-skolzheniya-rqu-7530ms-24vdc-ulitka/" TargetMode="External"/><Relationship Id="rId_hyperlink_13222" Type="http://schemas.openxmlformats.org/officeDocument/2006/relationships/hyperlink" Target="http://&#1101;&#1083;&#1077;&#1082;&#1090;&#1088;&#1086;-&#1084;&#1072;&#1088;&#1082;&#1077;&#1090;.&#1088;&#1092;/product/241013/ventilyator-75x75x30-5v-dc-007a-podshipnik-skolzheniya-rqu-7530ms-5vdc-ulitka/" TargetMode="External"/><Relationship Id="rId_hyperlink_13223" Type="http://schemas.openxmlformats.org/officeDocument/2006/relationships/hyperlink" Target="http://&#1101;&#1083;&#1077;&#1082;&#1090;&#1088;&#1086;-&#1084;&#1072;&#1088;&#1082;&#1077;&#1090;.&#1088;&#1092;/product/175304/ventilyator-80x80x25-12v-dc-014a-podshipnik-skolzheniya-rqd-8025ms-12vdc/" TargetMode="External"/><Relationship Id="rId_hyperlink_13224" Type="http://schemas.openxmlformats.org/officeDocument/2006/relationships/hyperlink" Target="http://&#1101;&#1083;&#1077;&#1082;&#1090;&#1088;&#1086;-&#1084;&#1072;&#1088;&#1082;&#1077;&#1090;.&#1088;&#1092;/product/247045/ventilyator-80x80x25-12v-dc-018a-rqd-8025hs-12vdc-prozrachnyy-s-podsvetkoy/" TargetMode="External"/><Relationship Id="rId_hyperlink_13225" Type="http://schemas.openxmlformats.org/officeDocument/2006/relationships/hyperlink" Target="http://&#1101;&#1083;&#1077;&#1082;&#1090;&#1088;&#1086;-&#1084;&#1072;&#1088;&#1082;&#1077;&#1090;.&#1088;&#1092;/product/175300/ventilyator-80x80x25-12v-dc-018a-podshipnik-kacheniya-rqd-8025hs-12vdc/" TargetMode="External"/><Relationship Id="rId_hyperlink_13226" Type="http://schemas.openxmlformats.org/officeDocument/2006/relationships/hyperlink" Target="http://&#1101;&#1083;&#1077;&#1082;&#1090;&#1088;&#1086;-&#1084;&#1072;&#1088;&#1082;&#1077;&#1090;.&#1088;&#1092;/product/250692/ventilyator-80x80x25-12v-dc-razem-2pin-gnezdo-254mm/" TargetMode="External"/><Relationship Id="rId_hyperlink_13227" Type="http://schemas.openxmlformats.org/officeDocument/2006/relationships/hyperlink" Target="http://&#1101;&#1083;&#1077;&#1082;&#1090;&#1088;&#1086;-&#1084;&#1072;&#1088;&#1082;&#1077;&#1090;.&#1088;&#1092;/product/175299/ventilyator-80x80x25-24v-dc-podshipnik-skolzheniya-rqd-8025ms-008a-24vdc/" TargetMode="External"/><Relationship Id="rId_hyperlink_13228" Type="http://schemas.openxmlformats.org/officeDocument/2006/relationships/hyperlink" Target="http://&#1101;&#1083;&#1077;&#1082;&#1090;&#1088;&#1086;-&#1084;&#1072;&#1088;&#1082;&#1077;&#1090;.&#1088;&#1092;/product/242945/ventilyator-80x80x25-5v-dc-pitanie-razem-usb/" TargetMode="External"/><Relationship Id="rId_hyperlink_13229" Type="http://schemas.openxmlformats.org/officeDocument/2006/relationships/hyperlink" Target="http://&#1101;&#1083;&#1077;&#1082;&#1090;&#1088;&#1086;-&#1084;&#1072;&#1088;&#1082;&#1077;&#1090;.&#1088;&#1092;/product/175297/ventilyator-92x92x25-12v-dc-020a-podshipnik-kacheniya-rqd-9225hs-12vdc/" TargetMode="External"/><Relationship Id="rId_hyperlink_13230" Type="http://schemas.openxmlformats.org/officeDocument/2006/relationships/hyperlink" Target="http://&#1101;&#1083;&#1077;&#1082;&#1090;&#1088;&#1086;-&#1084;&#1072;&#1088;&#1082;&#1077;&#1090;.&#1088;&#1092;/product/175298/ventilyator-92x92x25-24v-dc-podshipnik-skolzheniya-rqd-9225ms-24vdc/" TargetMode="External"/><Relationship Id="rId_hyperlink_13231" Type="http://schemas.openxmlformats.org/officeDocument/2006/relationships/hyperlink" Target="http://&#1101;&#1083;&#1077;&#1082;&#1090;&#1088;&#1086;-&#1084;&#1072;&#1088;&#1082;&#1077;&#1090;.&#1088;&#1092;/product/241903/ventilyator-92x92x25-5v-dc-pitanie-razem-usb/" TargetMode="External"/><Relationship Id="rId_hyperlink_13232" Type="http://schemas.openxmlformats.org/officeDocument/2006/relationships/hyperlink" Target="http://&#1101;&#1083;&#1077;&#1082;&#1090;&#1088;&#1086;-&#1084;&#1072;&#1088;&#1082;&#1077;&#1090;.&#1088;&#1092;/product/240206/ventilyator-97x97x33-12v-dc-008a-podshipnik-skolzheniya-rqu-9733ms-12vdc/" TargetMode="External"/><Relationship Id="rId_hyperlink_13233" Type="http://schemas.openxmlformats.org/officeDocument/2006/relationships/hyperlink" Target="http://&#1101;&#1083;&#1077;&#1082;&#1090;&#1088;&#1086;-&#1084;&#1072;&#1088;&#1082;&#1077;&#1090;.&#1088;&#1092;/product/244715/ventilyator-rqu-5015ms-12vdc/" TargetMode="External"/><Relationship Id="rId_hyperlink_13234" Type="http://schemas.openxmlformats.org/officeDocument/2006/relationships/hyperlink" Target="http://&#1101;&#1083;&#1077;&#1082;&#1090;&#1088;&#1086;-&#1084;&#1072;&#1088;&#1082;&#1077;&#1090;.&#1088;&#1092;/product/242942/ventilyator-120x120x25-5v-dc-pitanie-razem-usb/" TargetMode="External"/><Relationship Id="rId_hyperlink_13235" Type="http://schemas.openxmlformats.org/officeDocument/2006/relationships/hyperlink" Target="http://&#1101;&#1083;&#1077;&#1082;&#1090;&#1088;&#1086;-&#1084;&#1072;&#1088;&#1082;&#1077;&#1090;.&#1088;&#1092;/product/169968/ventilyator-120h120h25-24v-dc-017a-podshipnik-skolzheniya-rqd-12025ms-24vdc/" TargetMode="External"/><Relationship Id="rId_hyperlink_13236" Type="http://schemas.openxmlformats.org/officeDocument/2006/relationships/hyperlink" Target="http://&#1101;&#1083;&#1077;&#1082;&#1090;&#1088;&#1086;-&#1084;&#1072;&#1088;&#1082;&#1077;&#1090;.&#1088;&#1092;/product/242943/ventilyator-140x140x25-5v-dc-pitanie-razem-usb/" TargetMode="External"/><Relationship Id="rId_hyperlink_13237" Type="http://schemas.openxmlformats.org/officeDocument/2006/relationships/hyperlink" Target="http://&#1101;&#1083;&#1077;&#1082;&#1090;&#1088;&#1086;-&#1084;&#1072;&#1088;&#1082;&#1077;&#1090;.&#1088;&#1092;/product/241896/ventilyator-40x40x10-5v-dc-razem-2pin-gnezdo-254mm/" TargetMode="External"/><Relationship Id="rId_hyperlink_13238" Type="http://schemas.openxmlformats.org/officeDocument/2006/relationships/hyperlink" Target="http://&#1101;&#1083;&#1077;&#1082;&#1090;&#1088;&#1086;-&#1084;&#1072;&#1088;&#1082;&#1077;&#1090;.&#1088;&#1092;/product/242944/ventilyator-70x70x25-5v-dc-pitanie-razem-usb/" TargetMode="External"/><Relationship Id="rId_hyperlink_13239" Type="http://schemas.openxmlformats.org/officeDocument/2006/relationships/hyperlink" Target="http://&#1101;&#1083;&#1077;&#1082;&#1090;&#1088;&#1086;-&#1084;&#1072;&#1088;&#1082;&#1077;&#1090;.&#1088;&#1092;/product/241899/ventilyator-92x92x25-020a-12v-dc-razem-2pin-gnezdo-254mm/" TargetMode="External"/><Relationship Id="rId_hyperlink_13240" Type="http://schemas.openxmlformats.org/officeDocument/2006/relationships/hyperlink" Target="http://&#1101;&#1083;&#1077;&#1082;&#1090;&#1088;&#1086;-&#1084;&#1072;&#1088;&#1082;&#1077;&#1090;.&#1088;&#1092;/product/241900/ventilyator-92x92x25-24v-dc-razem-2pin-gnezdo-254mm/" TargetMode="External"/><Relationship Id="rId_hyperlink_13241" Type="http://schemas.openxmlformats.org/officeDocument/2006/relationships/hyperlink" Target="http://&#1101;&#1083;&#1077;&#1082;&#1090;&#1088;&#1086;-&#1084;&#1072;&#1088;&#1082;&#1077;&#1090;.&#1088;&#1092;/product/249935/ventilyator-92x92x25-5v-dc-razem-2pin-gnezdo-254mm/" TargetMode="External"/><Relationship Id="rId_hyperlink_13242" Type="http://schemas.openxmlformats.org/officeDocument/2006/relationships/hyperlink" Target="http://&#1101;&#1083;&#1077;&#1082;&#1090;&#1088;&#1086;-&#1084;&#1072;&#1088;&#1082;&#1077;&#1090;.&#1088;&#1092;/product/226531/reshetka-dlya-ventilyatora-40mm/" TargetMode="External"/><Relationship Id="rId_hyperlink_13243" Type="http://schemas.openxmlformats.org/officeDocument/2006/relationships/hyperlink" Target="http://&#1101;&#1083;&#1077;&#1082;&#1090;&#1088;&#1086;-&#1084;&#1072;&#1088;&#1082;&#1077;&#1090;.&#1088;&#1092;/product/226532/reshetka-dlya-ventilyatora-60mm/" TargetMode="External"/><Relationship Id="rId_hyperlink_13244" Type="http://schemas.openxmlformats.org/officeDocument/2006/relationships/hyperlink" Target="http://&#1101;&#1083;&#1077;&#1082;&#1090;&#1088;&#1086;-&#1084;&#1072;&#1088;&#1082;&#1077;&#1090;.&#1088;&#1092;/product/238869/reshetka-dlya-ventilyatora-92x92mm/" TargetMode="External"/><Relationship Id="rId_hyperlink_13245" Type="http://schemas.openxmlformats.org/officeDocument/2006/relationships/hyperlink" Target="http://&#1101;&#1083;&#1077;&#1082;&#1090;&#1088;&#1086;-&#1084;&#1072;&#1088;&#1082;&#1077;&#1090;.&#1088;&#1092;/product/247153/reshetka-s-pylevym-filtrom-dlya-ventilyatora-kulera-120h120mm-fgf/" TargetMode="External"/><Relationship Id="rId_hyperlink_13246" Type="http://schemas.openxmlformats.org/officeDocument/2006/relationships/hyperlink" Target="http://&#1101;&#1083;&#1077;&#1082;&#1090;&#1088;&#1086;-&#1084;&#1072;&#1088;&#1082;&#1077;&#1090;.&#1088;&#1092;/product/246680/reshetka-s-pylevym-filtrom-dlya-ventilyatora-kulera-135h135mm-fgf/" TargetMode="External"/><Relationship Id="rId_hyperlink_13247" Type="http://schemas.openxmlformats.org/officeDocument/2006/relationships/hyperlink" Target="http://&#1101;&#1083;&#1077;&#1082;&#1090;&#1088;&#1086;-&#1084;&#1072;&#1088;&#1082;&#1077;&#1090;.&#1088;&#1092;/product/247154/reshetka-s-pylevym-filtrom-dlya-ventilyatora-kulera-150h150mm-fgf/" TargetMode="External"/><Relationship Id="rId_hyperlink_13248" Type="http://schemas.openxmlformats.org/officeDocument/2006/relationships/hyperlink" Target="http://&#1101;&#1083;&#1077;&#1082;&#1090;&#1088;&#1086;-&#1084;&#1072;&#1088;&#1082;&#1077;&#1090;.&#1088;&#1092;/product/245087/reshetka-s-pylevym-filtrom-dlya-ventilyatora-kulera-40h40mm-fgf/" TargetMode="External"/><Relationship Id="rId_hyperlink_13249" Type="http://schemas.openxmlformats.org/officeDocument/2006/relationships/hyperlink" Target="http://&#1101;&#1083;&#1077;&#1082;&#1090;&#1088;&#1086;-&#1084;&#1072;&#1088;&#1082;&#1077;&#1090;.&#1088;&#1092;/product/245088/reshetka-s-pylevym-filtrom-dlya-ventilyatora-kulera-50h50mm-fgf/" TargetMode="External"/><Relationship Id="rId_hyperlink_13250" Type="http://schemas.openxmlformats.org/officeDocument/2006/relationships/hyperlink" Target="http://&#1101;&#1083;&#1077;&#1082;&#1090;&#1088;&#1086;-&#1084;&#1072;&#1088;&#1082;&#1077;&#1090;.&#1088;&#1092;/product/245089/reshetka-s-pylevym-filtrom-dlya-ventilyatora-kulera-60h60mm-fgf/" TargetMode="External"/><Relationship Id="rId_hyperlink_13251" Type="http://schemas.openxmlformats.org/officeDocument/2006/relationships/hyperlink" Target="http://&#1101;&#1083;&#1077;&#1082;&#1090;&#1088;&#1086;-&#1084;&#1072;&#1088;&#1082;&#1077;&#1090;.&#1088;&#1092;/product/245090/reshetka-s-pylevym-filtrom-dlya-ventilyatora-kulera-70h70mm-fgf/" TargetMode="External"/><Relationship Id="rId_hyperlink_13252" Type="http://schemas.openxmlformats.org/officeDocument/2006/relationships/hyperlink" Target="http://&#1101;&#1083;&#1077;&#1082;&#1090;&#1088;&#1086;-&#1084;&#1072;&#1088;&#1082;&#1077;&#1090;.&#1088;&#1092;/product/245091/reshetka-s-pylevym-filtrom-dlya-ventilyatora-kulera-80h80mm-fgf/" TargetMode="External"/><Relationship Id="rId_hyperlink_13253" Type="http://schemas.openxmlformats.org/officeDocument/2006/relationships/hyperlink" Target="http://&#1101;&#1083;&#1077;&#1082;&#1090;&#1088;&#1086;-&#1084;&#1072;&#1088;&#1082;&#1077;&#1090;.&#1088;&#1092;/product/245092/reshetka-s-pylevym-filtrom-dlya-ventilyatora-kulera-92h92mm-fgf/" TargetMode="External"/><Relationship Id="rId_hyperlink_13254" Type="http://schemas.openxmlformats.org/officeDocument/2006/relationships/hyperlink" Target="http://&#1101;&#1083;&#1077;&#1082;&#1090;&#1088;&#1086;-&#1084;&#1072;&#1088;&#1082;&#1077;&#1090;.&#1088;&#1092;/product/154388/dinamik-d50-50om-05vt-27/" TargetMode="External"/><Relationship Id="rId_hyperlink_13255" Type="http://schemas.openxmlformats.org/officeDocument/2006/relationships/hyperlink" Target="http://&#1101;&#1083;&#1077;&#1082;&#1090;&#1088;&#1086;-&#1084;&#1072;&#1088;&#1082;&#1077;&#1090;.&#1088;&#1092;/product/226929/dinamik-65mm-4om-2vt-mod0818/" TargetMode="External"/><Relationship Id="rId_hyperlink_13256" Type="http://schemas.openxmlformats.org/officeDocument/2006/relationships/hyperlink" Target="http://&#1101;&#1083;&#1077;&#1082;&#1090;&#1088;&#1086;-&#1084;&#1072;&#1088;&#1082;&#1077;&#1090;.&#1088;&#1092;/product/226928/dinamik-65mm-4om-2vt-mod1125/" TargetMode="External"/><Relationship Id="rId_hyperlink_13257" Type="http://schemas.openxmlformats.org/officeDocument/2006/relationships/hyperlink" Target="http://&#1101;&#1083;&#1077;&#1082;&#1090;&#1088;&#1086;-&#1084;&#1072;&#1088;&#1082;&#1077;&#1090;.&#1088;&#1092;/product/226930/dinamik-65mm-6om-5vt-modfd71-4/" TargetMode="External"/><Relationship Id="rId_hyperlink_13258" Type="http://schemas.openxmlformats.org/officeDocument/2006/relationships/hyperlink" Target="http://&#1101;&#1083;&#1077;&#1082;&#1090;&#1088;&#1086;-&#1084;&#1072;&#1088;&#1082;&#1077;&#1090;.&#1088;&#1092;/product/236028/golovka-elektrodinamicheskaya-dinamik-11h15mm-8om-1vt-s1587/" TargetMode="External"/><Relationship Id="rId_hyperlink_13259" Type="http://schemas.openxmlformats.org/officeDocument/2006/relationships/hyperlink" Target="http://&#1101;&#1083;&#1077;&#1082;&#1090;&#1088;&#1086;-&#1084;&#1072;&#1088;&#1082;&#1077;&#1090;.&#1088;&#1092;/product/236027/golovka-elektrodinamicheskaya-dinamik-13h18mm-8om-07vt-s1586/" TargetMode="External"/><Relationship Id="rId_hyperlink_13260" Type="http://schemas.openxmlformats.org/officeDocument/2006/relationships/hyperlink" Target="http://&#1101;&#1083;&#1077;&#1082;&#1090;&#1088;&#1086;-&#1084;&#1072;&#1088;&#1082;&#1077;&#1090;.&#1088;&#1092;/product/236024/golovka-elektrodinamicheskaya-dinamik-15h24mm-8om-08vt-s1388/" TargetMode="External"/><Relationship Id="rId_hyperlink_13261" Type="http://schemas.openxmlformats.org/officeDocument/2006/relationships/hyperlink" Target="http://&#1101;&#1083;&#1077;&#1082;&#1090;&#1088;&#1086;-&#1084;&#1072;&#1088;&#1082;&#1077;&#1090;.&#1088;&#1092;/product/247451/golovka-elektrodinamicheskaya-dinamik-20h30mm-8om-1vt-s1588/" TargetMode="External"/><Relationship Id="rId_hyperlink_13262" Type="http://schemas.openxmlformats.org/officeDocument/2006/relationships/hyperlink" Target="http://&#1101;&#1083;&#1077;&#1082;&#1090;&#1088;&#1086;-&#1084;&#1072;&#1088;&#1082;&#1077;&#1090;.&#1088;&#1092;/product/236025/golovka-elektrodinamicheskaya-dinamik-16mm-8om-08vt-s1396/" TargetMode="External"/><Relationship Id="rId_hyperlink_13263" Type="http://schemas.openxmlformats.org/officeDocument/2006/relationships/hyperlink" Target="http://&#1101;&#1083;&#1077;&#1082;&#1090;&#1088;&#1086;-&#1084;&#1072;&#1088;&#1082;&#1077;&#1090;.&#1088;&#1092;/product/236026/golovka-elektrodinamicheskaya-dinamik-18mm-8om-08vt-s1398/" TargetMode="External"/><Relationship Id="rId_hyperlink_13264" Type="http://schemas.openxmlformats.org/officeDocument/2006/relationships/hyperlink" Target="http://&#1101;&#1083;&#1077;&#1082;&#1090;&#1088;&#1086;-&#1084;&#1072;&#1088;&#1082;&#1077;&#1090;.&#1088;&#1092;/product/171443/zummer-12v-d12mm/" TargetMode="External"/><Relationship Id="rId_hyperlink_13265" Type="http://schemas.openxmlformats.org/officeDocument/2006/relationships/hyperlink" Target="http://&#1101;&#1083;&#1077;&#1082;&#1090;&#1088;&#1086;-&#1084;&#1072;&#1088;&#1082;&#1077;&#1090;.&#1088;&#1092;/product/171444/zummer-3v/" TargetMode="External"/><Relationship Id="rId_hyperlink_13266" Type="http://schemas.openxmlformats.org/officeDocument/2006/relationships/hyperlink" Target="http://&#1101;&#1083;&#1077;&#1082;&#1090;&#1088;&#1086;-&#1084;&#1072;&#1088;&#1082;&#1077;&#1090;.&#1088;&#1092;/product/224805/zummer-6v/" TargetMode="External"/><Relationship Id="rId_hyperlink_13267" Type="http://schemas.openxmlformats.org/officeDocument/2006/relationships/hyperlink" Target="http://&#1101;&#1083;&#1077;&#1082;&#1090;&#1088;&#1086;-&#1084;&#1072;&#1088;&#1082;&#1077;&#1090;.&#1088;&#1092;/product/171446/zummer-9v/" TargetMode="External"/><Relationship Id="rId_hyperlink_13268" Type="http://schemas.openxmlformats.org/officeDocument/2006/relationships/hyperlink" Target="http://&#1101;&#1083;&#1077;&#1082;&#1090;&#1088;&#1086;-&#1084;&#1072;&#1088;&#1082;&#1077;&#1090;.&#1088;&#1092;/product/240223/zummer-pezoizluchatel-napryazhenie-dc24v-snd-2310-e/" TargetMode="External"/><Relationship Id="rId_hyperlink_13269" Type="http://schemas.openxmlformats.org/officeDocument/2006/relationships/hyperlink" Target="http://&#1101;&#1083;&#1077;&#1082;&#1090;&#1088;&#1086;-&#1084;&#1072;&#1088;&#1082;&#1077;&#1090;.&#1088;&#1092;/product/240222/zummer-pezoizluchatel-napryazhenie-dc3-24v-sfm-27/" TargetMode="External"/><Relationship Id="rId_hyperlink_13270" Type="http://schemas.openxmlformats.org/officeDocument/2006/relationships/hyperlink" Target="http://&#1101;&#1083;&#1077;&#1082;&#1090;&#1088;&#1086;-&#1084;&#1072;&#1088;&#1082;&#1077;&#1090;.&#1088;&#1092;/product/228064/mikrofon-elektretnyy-1-h25-d45-s-kontaktami/" TargetMode="External"/><Relationship Id="rId_hyperlink_13271" Type="http://schemas.openxmlformats.org/officeDocument/2006/relationships/hyperlink" Target="http://&#1101;&#1083;&#1077;&#1082;&#1090;&#1088;&#1086;-&#1084;&#1072;&#1088;&#1082;&#1077;&#1090;.&#1088;&#1092;/product/143912/mikrofon-elektretnyy-10-h5-d98-s-kontaktami/" TargetMode="External"/><Relationship Id="rId_hyperlink_13272" Type="http://schemas.openxmlformats.org/officeDocument/2006/relationships/hyperlink" Target="http://&#1101;&#1083;&#1077;&#1082;&#1090;&#1088;&#1086;-&#1084;&#1072;&#1088;&#1082;&#1077;&#1090;.&#1088;&#1092;/product/143913/mikrofon-elektretnyy-13-h7-d97/" TargetMode="External"/><Relationship Id="rId_hyperlink_13273" Type="http://schemas.openxmlformats.org/officeDocument/2006/relationships/hyperlink" Target="http://&#1101;&#1083;&#1077;&#1082;&#1090;&#1088;&#1086;-&#1084;&#1072;&#1088;&#1082;&#1077;&#1090;.&#1088;&#1092;/product/228065/mikrofon-elektretnyy-2-h3-d6/" TargetMode="External"/><Relationship Id="rId_hyperlink_13274" Type="http://schemas.openxmlformats.org/officeDocument/2006/relationships/hyperlink" Target="http://&#1101;&#1083;&#1077;&#1082;&#1090;&#1088;&#1086;-&#1084;&#1072;&#1088;&#1082;&#1077;&#1090;.&#1088;&#1092;/product/228066/mikrofon-elektretnyy-3-h25-d6-s-kontaktami/" TargetMode="External"/><Relationship Id="rId_hyperlink_13275" Type="http://schemas.openxmlformats.org/officeDocument/2006/relationships/hyperlink" Target="http://&#1101;&#1083;&#1077;&#1082;&#1090;&#1088;&#1086;-&#1084;&#1072;&#1088;&#1082;&#1077;&#1090;.&#1088;&#1092;/product/228067/mikrofon-elektretnyy-4-h55-d6/" TargetMode="External"/><Relationship Id="rId_hyperlink_13276" Type="http://schemas.openxmlformats.org/officeDocument/2006/relationships/hyperlink" Target="http://&#1101;&#1083;&#1077;&#1082;&#1090;&#1088;&#1086;-&#1084;&#1072;&#1088;&#1082;&#1077;&#1090;.&#1088;&#1092;/product/228068/mikrofon-elektretnyy-5-h5-d95/" TargetMode="External"/><Relationship Id="rId_hyperlink_13277" Type="http://schemas.openxmlformats.org/officeDocument/2006/relationships/hyperlink" Target="http://&#1101;&#1083;&#1077;&#1082;&#1090;&#1088;&#1086;-&#1084;&#1072;&#1088;&#1082;&#1077;&#1090;.&#1088;&#1092;/product/228070/mikrofon-elektretnyy-7-h5-d95-s-kontaktami/" TargetMode="External"/><Relationship Id="rId_hyperlink_13278" Type="http://schemas.openxmlformats.org/officeDocument/2006/relationships/hyperlink" Target="http://&#1101;&#1083;&#1077;&#1082;&#1090;&#1088;&#1086;-&#1084;&#1072;&#1088;&#1082;&#1077;&#1090;.&#1088;&#1092;/product/143914/mikrofon-elektretnyy-8-h5-d98/" TargetMode="External"/><Relationship Id="rId_hyperlink_13279" Type="http://schemas.openxmlformats.org/officeDocument/2006/relationships/hyperlink" Target="http://&#1101;&#1083;&#1077;&#1082;&#1090;&#1088;&#1086;-&#1084;&#1072;&#1088;&#1082;&#1077;&#1090;.&#1088;&#1092;/product/228071/mikrofon-elektretnyy-9-h17-d7/" TargetMode="External"/><Relationship Id="rId_hyperlink_13280" Type="http://schemas.openxmlformats.org/officeDocument/2006/relationships/hyperlink" Target="http://&#1101;&#1083;&#1077;&#1082;&#1090;&#1088;&#1086;-&#1084;&#1072;&#1088;&#1082;&#1077;&#1090;.&#1088;&#1092;/product/239152/vypryamitelnyy-diodnyy-most-kbp206-2a-600v/" TargetMode="External"/><Relationship Id="rId_hyperlink_13281" Type="http://schemas.openxmlformats.org/officeDocument/2006/relationships/hyperlink" Target="http://&#1101;&#1083;&#1077;&#1082;&#1090;&#1088;&#1086;-&#1084;&#1072;&#1088;&#1082;&#1077;&#1090;.&#1088;&#1092;/product/217039/vypryamitelnyy-diodnyy-most-kbu1010br1010-10a-1000v/" TargetMode="External"/><Relationship Id="rId_hyperlink_13282" Type="http://schemas.openxmlformats.org/officeDocument/2006/relationships/hyperlink" Target="http://&#1101;&#1083;&#1077;&#1082;&#1090;&#1088;&#1086;-&#1084;&#1072;&#1088;&#1082;&#1077;&#1090;.&#1088;&#1092;/product/239157/vypryamitelnyy-diodnyy-most-kbu610-6a-1000v/" TargetMode="External"/><Relationship Id="rId_hyperlink_13283" Type="http://schemas.openxmlformats.org/officeDocument/2006/relationships/hyperlink" Target="http://&#1101;&#1083;&#1077;&#1082;&#1090;&#1088;&#1086;-&#1084;&#1072;&#1088;&#1082;&#1077;&#1090;.&#1088;&#1092;/product/217043/vypryamitelnyy-diodnyy-most-kbu810-8a-1000v/" TargetMode="External"/><Relationship Id="rId_hyperlink_13284" Type="http://schemas.openxmlformats.org/officeDocument/2006/relationships/hyperlink" Target="http://&#1101;&#1083;&#1077;&#1082;&#1090;&#1088;&#1086;-&#1084;&#1072;&#1088;&#1082;&#1077;&#1090;.&#1088;&#1092;/product/239409/vypryamitelnyy-diodnyy-most-kd205e/" TargetMode="External"/><Relationship Id="rId_hyperlink_13285" Type="http://schemas.openxmlformats.org/officeDocument/2006/relationships/hyperlink" Target="http://&#1101;&#1083;&#1077;&#1082;&#1090;&#1088;&#1086;-&#1084;&#1072;&#1088;&#1082;&#1077;&#1090;.&#1088;&#1092;/product/217040/diodnyy-most-gbj2510-25a-1000v/" TargetMode="External"/><Relationship Id="rId_hyperlink_13286" Type="http://schemas.openxmlformats.org/officeDocument/2006/relationships/hyperlink" Target="http://&#1101;&#1083;&#1077;&#1082;&#1090;&#1088;&#1086;-&#1084;&#1072;&#1088;&#1082;&#1077;&#1090;.&#1088;&#1092;/product/247527/diodnyy-most-gbj3510-35a-1000v/" TargetMode="External"/><Relationship Id="rId_hyperlink_13287" Type="http://schemas.openxmlformats.org/officeDocument/2006/relationships/hyperlink" Target="http://&#1101;&#1083;&#1077;&#1082;&#1090;&#1088;&#1086;-&#1084;&#1072;&#1088;&#1082;&#1077;&#1090;.&#1088;&#1092;/product/247528/diodnyy-most-gbj5010-50a-1000v/" TargetMode="External"/><Relationship Id="rId_hyperlink_13288" Type="http://schemas.openxmlformats.org/officeDocument/2006/relationships/hyperlink" Target="http://&#1101;&#1083;&#1077;&#1082;&#1090;&#1088;&#1086;-&#1084;&#1072;&#1088;&#1082;&#1077;&#1090;.&#1088;&#1092;/product/240913/diodnyy-most-gbu1510-15a-1000v/" TargetMode="External"/><Relationship Id="rId_hyperlink_13289" Type="http://schemas.openxmlformats.org/officeDocument/2006/relationships/hyperlink" Target="http://&#1101;&#1083;&#1077;&#1082;&#1090;&#1088;&#1086;-&#1084;&#1072;&#1088;&#1082;&#1077;&#1090;.&#1088;&#1092;/product/247529/diodnyy-most-gbu2010-20a-1000v/" TargetMode="External"/><Relationship Id="rId_hyperlink_13290" Type="http://schemas.openxmlformats.org/officeDocument/2006/relationships/hyperlink" Target="http://&#1101;&#1083;&#1077;&#1082;&#1090;&#1088;&#1086;-&#1084;&#1072;&#1088;&#1082;&#1077;&#1090;.&#1088;&#1092;/product/239153/diodnyy-most-kbpc1506-15a-600v-br150/" TargetMode="External"/><Relationship Id="rId_hyperlink_13291" Type="http://schemas.openxmlformats.org/officeDocument/2006/relationships/hyperlink" Target="http://&#1101;&#1083;&#1077;&#1082;&#1090;&#1088;&#1086;-&#1084;&#1072;&#1088;&#1082;&#1077;&#1090;.&#1088;&#1092;/product/239154/diodnyy-most-kbpc2508-25a-800v-br250/" TargetMode="External"/><Relationship Id="rId_hyperlink_13292" Type="http://schemas.openxmlformats.org/officeDocument/2006/relationships/hyperlink" Target="http://&#1101;&#1083;&#1077;&#1082;&#1090;&#1088;&#1086;-&#1084;&#1072;&#1088;&#1082;&#1077;&#1090;.&#1088;&#1092;/product/235196/diodnyy-most-kbpc2510-25a-1000v/" TargetMode="External"/><Relationship Id="rId_hyperlink_13293" Type="http://schemas.openxmlformats.org/officeDocument/2006/relationships/hyperlink" Target="http://&#1101;&#1083;&#1077;&#1082;&#1090;&#1088;&#1086;-&#1084;&#1072;&#1088;&#1082;&#1077;&#1090;.&#1088;&#1092;/product/239155/diodnyy-most-kbpc3506-35a-600v-br350/" TargetMode="External"/><Relationship Id="rId_hyperlink_13294" Type="http://schemas.openxmlformats.org/officeDocument/2006/relationships/hyperlink" Target="http://&#1101;&#1083;&#1077;&#1082;&#1090;&#1088;&#1086;-&#1084;&#1072;&#1088;&#1082;&#1077;&#1090;.&#1088;&#1092;/product/239156/diodnyy-most-kbpc5006-50a-600v-br500/" TargetMode="External"/><Relationship Id="rId_hyperlink_13295" Type="http://schemas.openxmlformats.org/officeDocument/2006/relationships/hyperlink" Target="http://&#1101;&#1083;&#1077;&#1082;&#1090;&#1088;&#1086;-&#1084;&#1072;&#1088;&#1082;&#1077;&#1090;.&#1088;&#1092;/product/217038/most-diodnyy-db107-dip4-1a-1000v/" TargetMode="External"/><Relationship Id="rId_hyperlink_13296" Type="http://schemas.openxmlformats.org/officeDocument/2006/relationships/hyperlink" Target="http://&#1101;&#1083;&#1077;&#1082;&#1090;&#1088;&#1086;-&#1084;&#1072;&#1088;&#1082;&#1077;&#1090;.&#1088;&#1092;/product/217903/most-diodnyy-db107s-1a-1000v-smd/" TargetMode="External"/><Relationship Id="rId_hyperlink_13297" Type="http://schemas.openxmlformats.org/officeDocument/2006/relationships/hyperlink" Target="http://&#1101;&#1083;&#1077;&#1082;&#1090;&#1088;&#1086;-&#1084;&#1072;&#1088;&#1082;&#1077;&#1090;.&#1088;&#1092;/product/217895/1n4001-m1-diod-1a-50v-smd-d0-214/" TargetMode="External"/><Relationship Id="rId_hyperlink_13298" Type="http://schemas.openxmlformats.org/officeDocument/2006/relationships/hyperlink" Target="http://&#1101;&#1083;&#1077;&#1082;&#1090;&#1088;&#1086;-&#1084;&#1072;&#1088;&#1082;&#1077;&#1090;.&#1088;&#1092;/product/217897/1n4002-m2-diod-1a-100v-smd-d0-214/" TargetMode="External"/><Relationship Id="rId_hyperlink_13299" Type="http://schemas.openxmlformats.org/officeDocument/2006/relationships/hyperlink" Target="http://&#1101;&#1083;&#1077;&#1082;&#1090;&#1088;&#1086;-&#1084;&#1072;&#1088;&#1082;&#1077;&#1090;.&#1088;&#1092;/product/217898/1n4004-m4-diod-1a-400v-smd-d0-214/" TargetMode="External"/><Relationship Id="rId_hyperlink_13300" Type="http://schemas.openxmlformats.org/officeDocument/2006/relationships/hyperlink" Target="http://&#1101;&#1083;&#1077;&#1082;&#1090;&#1088;&#1086;-&#1084;&#1072;&#1088;&#1082;&#1077;&#1090;.&#1088;&#1092;/product/217899/1n4007-m7-diod-1a-1000v-smd-d0-214/" TargetMode="External"/><Relationship Id="rId_hyperlink_13301" Type="http://schemas.openxmlformats.org/officeDocument/2006/relationships/hyperlink" Target="http://&#1101;&#1083;&#1077;&#1082;&#1090;&#1088;&#1086;-&#1084;&#1072;&#1088;&#1082;&#1077;&#1090;.&#1088;&#1092;/product/229502/rs1m-diod-bystrovosstanavlivayuschiysya-1a-1000v-smd-d0-214/" TargetMode="External"/><Relationship Id="rId_hyperlink_13302" Type="http://schemas.openxmlformats.org/officeDocument/2006/relationships/hyperlink" Target="http://&#1101;&#1083;&#1077;&#1082;&#1090;&#1088;&#1086;-&#1084;&#1072;&#1088;&#1082;&#1077;&#1090;.&#1088;&#1092;/product/217900/ss12-diod-shottki-1a-20v-smd-d0-214/" TargetMode="External"/><Relationship Id="rId_hyperlink_13303" Type="http://schemas.openxmlformats.org/officeDocument/2006/relationships/hyperlink" Target="http://&#1101;&#1083;&#1077;&#1082;&#1090;&#1088;&#1086;-&#1084;&#1072;&#1088;&#1082;&#1077;&#1090;.&#1088;&#1092;/product/217901/ss14-diod-shottki-1a-40v-smd-d0-214/" TargetMode="External"/><Relationship Id="rId_hyperlink_13304" Type="http://schemas.openxmlformats.org/officeDocument/2006/relationships/hyperlink" Target="http://&#1101;&#1083;&#1077;&#1082;&#1090;&#1088;&#1086;-&#1084;&#1072;&#1088;&#1082;&#1077;&#1090;.&#1088;&#1092;/product/229489/ss16-diod-shottki-1a-60v-smd-d0-214/" TargetMode="External"/><Relationship Id="rId_hyperlink_13305" Type="http://schemas.openxmlformats.org/officeDocument/2006/relationships/hyperlink" Target="http://&#1101;&#1083;&#1077;&#1082;&#1090;&#1088;&#1086;-&#1084;&#1072;&#1088;&#1082;&#1077;&#1090;.&#1088;&#1092;/product/229501/ss24-diod-shottki-2a-40v-smd-d0-214/" TargetMode="External"/><Relationship Id="rId_hyperlink_13306" Type="http://schemas.openxmlformats.org/officeDocument/2006/relationships/hyperlink" Target="http://&#1101;&#1083;&#1077;&#1082;&#1090;&#1088;&#1086;-&#1084;&#1072;&#1088;&#1082;&#1077;&#1090;.&#1088;&#1092;/product/217902/ss34-diod-shottki-3a-40v-smd-d0-214/" TargetMode="External"/><Relationship Id="rId_hyperlink_13307" Type="http://schemas.openxmlformats.org/officeDocument/2006/relationships/hyperlink" Target="http://&#1101;&#1083;&#1077;&#1082;&#1090;&#1088;&#1086;-&#1084;&#1072;&#1088;&#1082;&#1077;&#1090;.&#1088;&#1092;/product/161370/stabilitron-bzx55-c10v-10v5-05vt-do-35/" TargetMode="External"/><Relationship Id="rId_hyperlink_13308" Type="http://schemas.openxmlformats.org/officeDocument/2006/relationships/hyperlink" Target="http://&#1101;&#1083;&#1077;&#1082;&#1090;&#1088;&#1086;-&#1084;&#1072;&#1088;&#1082;&#1077;&#1090;.&#1088;&#1092;/product/161367/stabilitron-bzx55-c16v-16v5-05vt-do-35/" TargetMode="External"/><Relationship Id="rId_hyperlink_13309" Type="http://schemas.openxmlformats.org/officeDocument/2006/relationships/hyperlink" Target="http://&#1101;&#1083;&#1077;&#1082;&#1090;&#1088;&#1086;-&#1084;&#1072;&#1088;&#1082;&#1077;&#1090;.&#1088;&#1092;/product/161373/stabilitron-bzx55-c18v-18v5-05vt-do-35/" TargetMode="External"/><Relationship Id="rId_hyperlink_13310" Type="http://schemas.openxmlformats.org/officeDocument/2006/relationships/hyperlink" Target="http://&#1101;&#1083;&#1077;&#1082;&#1090;&#1088;&#1086;-&#1084;&#1072;&#1088;&#1082;&#1077;&#1090;.&#1088;&#1092;/product/161369/stabilitron-bzx55-c20v-20v5-05vt-do-35/" TargetMode="External"/><Relationship Id="rId_hyperlink_13311" Type="http://schemas.openxmlformats.org/officeDocument/2006/relationships/hyperlink" Target="http://&#1101;&#1083;&#1077;&#1082;&#1090;&#1088;&#1086;-&#1084;&#1072;&#1088;&#1082;&#1077;&#1090;.&#1088;&#1092;/product/161375/stabilitron-bzx55-c30v-30v5-05vt-do-35/" TargetMode="External"/><Relationship Id="rId_hyperlink_13312" Type="http://schemas.openxmlformats.org/officeDocument/2006/relationships/hyperlink" Target="http://&#1101;&#1083;&#1077;&#1082;&#1090;&#1088;&#1086;-&#1084;&#1072;&#1088;&#1082;&#1077;&#1090;.&#1088;&#1092;/product/161365/stabilitron-bzx55-c6v2-62v5-05vt-do-35/" TargetMode="External"/><Relationship Id="rId_hyperlink_13313" Type="http://schemas.openxmlformats.org/officeDocument/2006/relationships/hyperlink" Target="http://&#1101;&#1083;&#1077;&#1082;&#1090;&#1088;&#1086;-&#1084;&#1072;&#1088;&#1082;&#1077;&#1090;.&#1088;&#1092;/product/161368/stabilitron-bzx55-c8v2-82v5-05vt-do-35/" TargetMode="External"/><Relationship Id="rId_hyperlink_13314" Type="http://schemas.openxmlformats.org/officeDocument/2006/relationships/hyperlink" Target="http://&#1101;&#1083;&#1077;&#1082;&#1090;&#1088;&#1086;-&#1084;&#1072;&#1088;&#1082;&#1077;&#1090;.&#1088;&#1092;/product/242588/antivandalnyy-povorotnyy-pereklyuchatel-off-on-pod-klyuch-5/" TargetMode="External"/><Relationship Id="rId_hyperlink_13315" Type="http://schemas.openxmlformats.org/officeDocument/2006/relationships/hyperlink" Target="http://&#1101;&#1083;&#1077;&#1082;&#1090;&#1088;&#1086;-&#1084;&#1072;&#1088;&#1082;&#1077;&#1090;.&#1088;&#1092;/product/241376/indikator-antivandalnyy-1224v-15ma-zelenaya-podsvetka-gq10/" TargetMode="External"/><Relationship Id="rId_hyperlink_13316" Type="http://schemas.openxmlformats.org/officeDocument/2006/relationships/hyperlink" Target="http://&#1101;&#1083;&#1077;&#1082;&#1090;&#1088;&#1086;-&#1084;&#1072;&#1088;&#1082;&#1077;&#1090;.&#1088;&#1092;/product/241377/indikator-antivandalnyy-1224v-15ma-krasnaya-podsvetka-gq10/" TargetMode="External"/><Relationship Id="rId_hyperlink_13317" Type="http://schemas.openxmlformats.org/officeDocument/2006/relationships/hyperlink" Target="http://&#1101;&#1083;&#1077;&#1082;&#1090;&#1088;&#1086;-&#1084;&#1072;&#1088;&#1082;&#1077;&#1090;.&#1088;&#1092;/product/241375/indikator-antivandalnyy-1224v-15ma-sinyaya-podsvetka-gq10/" TargetMode="External"/><Relationship Id="rId_hyperlink_13318" Type="http://schemas.openxmlformats.org/officeDocument/2006/relationships/hyperlink" Target="http://&#1101;&#1083;&#1077;&#1082;&#1090;&#1088;&#1086;-&#1084;&#1072;&#1088;&#1082;&#1077;&#1090;.&#1088;&#1092;/product/243594/knopka-antivandalnaya-c-fiksaciey-gq16b-10zdjbn-off-on-2pin2pin-s-siney-podsvetkoy-12v/" TargetMode="External"/><Relationship Id="rId_hyperlink_13319" Type="http://schemas.openxmlformats.org/officeDocument/2006/relationships/hyperlink" Target="http://&#1101;&#1083;&#1077;&#1082;&#1090;&#1088;&#1086;-&#1084;&#1072;&#1088;&#1082;&#1077;&#1090;.&#1088;&#1092;/product/243595/knopka-antivandalnaya-c-fiksaciey-gq16b-10zdjgn-off-on-2pin2pin-s-zelenoy-podsvetkoy-12v/" TargetMode="External"/><Relationship Id="rId_hyperlink_13320" Type="http://schemas.openxmlformats.org/officeDocument/2006/relationships/hyperlink" Target="http://&#1101;&#1083;&#1077;&#1082;&#1090;&#1088;&#1086;-&#1084;&#1072;&#1088;&#1082;&#1077;&#1090;.&#1088;&#1092;/product/243596/knopka-antivandalnaya-c-fiksaciey-gq16b-10zdjrn-off-on-2pin2pin-s-krasnoy-podsvetkoy-12v/" TargetMode="External"/><Relationship Id="rId_hyperlink_13321" Type="http://schemas.openxmlformats.org/officeDocument/2006/relationships/hyperlink" Target="http://&#1101;&#1083;&#1077;&#1082;&#1090;&#1088;&#1086;-&#1084;&#1072;&#1088;&#1082;&#1077;&#1090;.&#1088;&#1092;/product/243597/knopka-antivandalnaya-c-fiksaciey-gq16b-10zejbn-off-on-2pin2pin-s-siney-kolcevoy-podsvetkoy-12v/" TargetMode="External"/><Relationship Id="rId_hyperlink_13322" Type="http://schemas.openxmlformats.org/officeDocument/2006/relationships/hyperlink" Target="http://&#1101;&#1083;&#1077;&#1082;&#1090;&#1088;&#1086;-&#1084;&#1072;&#1088;&#1082;&#1077;&#1090;.&#1088;&#1092;/product/243598/knopka-antivandalnaya-c-fiksaciey-gq16b-10zejgn-off-on-2pin2pin-s-zelenoy-kolcevoy-podsvetkoy-12v/" TargetMode="External"/><Relationship Id="rId_hyperlink_13323" Type="http://schemas.openxmlformats.org/officeDocument/2006/relationships/hyperlink" Target="http://&#1101;&#1083;&#1077;&#1082;&#1090;&#1088;&#1086;-&#1084;&#1072;&#1088;&#1082;&#1077;&#1090;.&#1088;&#1092;/product/243599/knopka-antivandalnaya-c-fiksaciey-gq19sb-10zn-off-on-2pin-pod-vint/" TargetMode="External"/><Relationship Id="rId_hyperlink_13324" Type="http://schemas.openxmlformats.org/officeDocument/2006/relationships/hyperlink" Target="http://&#1101;&#1083;&#1077;&#1082;&#1090;&#1088;&#1086;-&#1084;&#1072;&#1088;&#1082;&#1077;&#1090;.&#1088;&#1092;/product/243600/knopka-antivandalnaya-c-fiksaciey-gq19sf-10zjn-off-on-2pin/" TargetMode="External"/><Relationship Id="rId_hyperlink_13325" Type="http://schemas.openxmlformats.org/officeDocument/2006/relationships/hyperlink" Target="http://&#1101;&#1083;&#1077;&#1082;&#1090;&#1088;&#1086;-&#1084;&#1072;&#1088;&#1082;&#1077;&#1090;.&#1088;&#1092;/product/243601/knopka-antivandalnaya-c-fiksaciey-gq19sf-10zn-off-on-2pin-pod-vint/" TargetMode="External"/><Relationship Id="rId_hyperlink_13326" Type="http://schemas.openxmlformats.org/officeDocument/2006/relationships/hyperlink" Target="http://&#1101;&#1083;&#1077;&#1082;&#1090;&#1088;&#1086;-&#1084;&#1072;&#1088;&#1082;&#1077;&#1090;.&#1088;&#1092;/product/243602/knopka-antivandalnaya-c-fiksaciey-gq19sh-10zjn-off-on-2pin/" TargetMode="External"/><Relationship Id="rId_hyperlink_13327" Type="http://schemas.openxmlformats.org/officeDocument/2006/relationships/hyperlink" Target="http://&#1101;&#1083;&#1077;&#1082;&#1090;&#1088;&#1086;-&#1084;&#1072;&#1088;&#1082;&#1077;&#1090;.&#1088;&#1092;/product/243603/knopka-antivandalnaya-c-fiksaciey-gq19sh-10zn-off-on-2pin-pod-vint/" TargetMode="External"/><Relationship Id="rId_hyperlink_13328" Type="http://schemas.openxmlformats.org/officeDocument/2006/relationships/hyperlink" Target="http://&#1101;&#1083;&#1077;&#1082;&#1090;&#1088;&#1086;-&#1084;&#1072;&#1088;&#1082;&#1077;&#1090;.&#1088;&#1092;/product/243604/knopka-antivandalnaya-c-fiksaciey-gq19spf-10zn-off-on-2pin-pod-vint/" TargetMode="External"/><Relationship Id="rId_hyperlink_13329" Type="http://schemas.openxmlformats.org/officeDocument/2006/relationships/hyperlink" Target="http://&#1101;&#1083;&#1077;&#1082;&#1090;&#1088;&#1086;-&#1084;&#1072;&#1088;&#1082;&#1077;&#1090;.&#1088;&#1092;/product/245005/knopka-antivandalnaya-bez-fiksacii-gq19pf-10dbn-off-on-4pin-pod-vint-siniy/" TargetMode="External"/><Relationship Id="rId_hyperlink_13330" Type="http://schemas.openxmlformats.org/officeDocument/2006/relationships/hyperlink" Target="http://&#1101;&#1083;&#1077;&#1082;&#1090;&#1088;&#1086;-&#1084;&#1072;&#1088;&#1082;&#1077;&#1090;.&#1088;&#1092;/product/245006/knopka-antivandalnaya-bez-fiksacii-gq19pf-10dgn-off-on-4pin-pod-vint-zelenyy/" TargetMode="External"/><Relationship Id="rId_hyperlink_13331" Type="http://schemas.openxmlformats.org/officeDocument/2006/relationships/hyperlink" Target="http://&#1101;&#1083;&#1077;&#1082;&#1090;&#1088;&#1086;-&#1084;&#1072;&#1088;&#1082;&#1077;&#1090;.&#1088;&#1092;/product/245007/knopka-antivandalnaya-bez-fiksacii-gq19pf-10drn-off-on-4pin-pod-vint-krasnyy/" TargetMode="External"/><Relationship Id="rId_hyperlink_13332" Type="http://schemas.openxmlformats.org/officeDocument/2006/relationships/hyperlink" Target="http://&#1101;&#1083;&#1077;&#1082;&#1090;&#1088;&#1086;-&#1084;&#1072;&#1088;&#1082;&#1077;&#1090;.&#1088;&#1092;/product/245008/knopka-antivandalnaya-bez-fiksacii-gq19pf-10ebn-off-on-4pin-pod-vint-siniy/" TargetMode="External"/><Relationship Id="rId_hyperlink_13333" Type="http://schemas.openxmlformats.org/officeDocument/2006/relationships/hyperlink" Target="http://&#1101;&#1083;&#1077;&#1082;&#1090;&#1088;&#1086;-&#1084;&#1072;&#1088;&#1082;&#1077;&#1090;.&#1088;&#1092;/product/245009/knopka-antivandalnaya-bez-fiksacii-gq19pf-10egn-off-on-4pin-pod-vint-zelenyy/" TargetMode="External"/><Relationship Id="rId_hyperlink_13334" Type="http://schemas.openxmlformats.org/officeDocument/2006/relationships/hyperlink" Target="http://&#1101;&#1083;&#1077;&#1082;&#1090;&#1088;&#1086;-&#1084;&#1072;&#1088;&#1082;&#1077;&#1090;.&#1088;&#1092;/product/245010/knopka-antivandalnaya-bez-fiksacii-gq19pf-10ern-off-on-4pin-pod-vint-krasnyy/" TargetMode="External"/><Relationship Id="rId_hyperlink_13335" Type="http://schemas.openxmlformats.org/officeDocument/2006/relationships/hyperlink" Target="http://&#1101;&#1083;&#1077;&#1082;&#1090;&#1088;&#1086;-&#1084;&#1072;&#1088;&#1082;&#1077;&#1090;.&#1088;&#1092;/product/239885/knopka-antivandalnaya-vypuklaya-bez-fiksacii-gq19b-10jn-off-on/" TargetMode="External"/><Relationship Id="rId_hyperlink_13336" Type="http://schemas.openxmlformats.org/officeDocument/2006/relationships/hyperlink" Target="http://&#1101;&#1083;&#1077;&#1082;&#1090;&#1088;&#1086;-&#1084;&#1072;&#1088;&#1082;&#1077;&#1090;.&#1088;&#1092;/product/239884/knopka-antivandalnaya-vystupayuschaya-ploskaya-bez-fiksacii-kreplenie-provoda-pod-payku-gq19h-10jn-off-on/" TargetMode="External"/><Relationship Id="rId_hyperlink_13337" Type="http://schemas.openxmlformats.org/officeDocument/2006/relationships/hyperlink" Target="http://&#1101;&#1083;&#1077;&#1082;&#1090;&#1088;&#1086;-&#1084;&#1072;&#1088;&#1082;&#1077;&#1090;.&#1088;&#1092;/product/239886/knopka-antivandalnaya-ploskaya-bez-fiksacii-gq19f-10jn-off-on/" TargetMode="External"/><Relationship Id="rId_hyperlink_13338" Type="http://schemas.openxmlformats.org/officeDocument/2006/relationships/hyperlink" Target="http://&#1101;&#1083;&#1077;&#1082;&#1090;&#1088;&#1086;-&#1084;&#1072;&#1088;&#1082;&#1077;&#1090;.&#1088;&#1092;/product/222190/knopka-antivandalnaya-ploskaya-bez-fiksacii-pbs-28b-2/" TargetMode="External"/><Relationship Id="rId_hyperlink_13339" Type="http://schemas.openxmlformats.org/officeDocument/2006/relationships/hyperlink" Target="http://&#1101;&#1083;&#1077;&#1082;&#1090;&#1088;&#1086;-&#1084;&#1072;&#1088;&#1082;&#1077;&#1090;.&#1088;&#1092;/product/246653/pereklyuchatel-povorotnyy-s-klyuchom-2pin-on-off-kds-2/" TargetMode="External"/><Relationship Id="rId_hyperlink_13340" Type="http://schemas.openxmlformats.org/officeDocument/2006/relationships/hyperlink" Target="http://&#1101;&#1083;&#1077;&#1082;&#1090;&#1088;&#1086;-&#1084;&#1072;&#1088;&#1082;&#1077;&#1090;.&#1088;&#1092;/product/246654/pereklyuchatel-povorotnyy-s-klyuchom-2pin-on-off-sk10-01c/" TargetMode="External"/><Relationship Id="rId_hyperlink_13341" Type="http://schemas.openxmlformats.org/officeDocument/2006/relationships/hyperlink" Target="http://&#1101;&#1083;&#1077;&#1082;&#1090;&#1088;&#1086;-&#1084;&#1072;&#1088;&#1082;&#1077;&#1090;.&#1088;&#1092;/product/228138/knopka-an-4-bez-fiks-normalno-razomknutaya/" TargetMode="External"/><Relationship Id="rId_hyperlink_13342" Type="http://schemas.openxmlformats.org/officeDocument/2006/relationships/hyperlink" Target="http://&#1101;&#1083;&#1077;&#1082;&#1090;&#1088;&#1086;-&#1084;&#1072;&#1088;&#1082;&#1077;&#1090;.&#1088;&#1092;/product/222429/knopka-d-314-4pin-bez-fiksacii-podsvetka-na-12v-cherno-zheltaya/" TargetMode="External"/><Relationship Id="rId_hyperlink_13343" Type="http://schemas.openxmlformats.org/officeDocument/2006/relationships/hyperlink" Target="http://&#1101;&#1083;&#1077;&#1082;&#1090;&#1088;&#1086;-&#1084;&#1072;&#1088;&#1082;&#1077;&#1090;.&#1088;&#1092;/product/143862/knopka-d-314-4pin-bez-fiksacii-podsvetka-na-12v-cherno-zelenaya/" TargetMode="External"/><Relationship Id="rId_hyperlink_13344" Type="http://schemas.openxmlformats.org/officeDocument/2006/relationships/hyperlink" Target="http://&#1101;&#1083;&#1077;&#1082;&#1090;&#1088;&#1086;-&#1084;&#1072;&#1088;&#1082;&#1077;&#1090;.&#1088;&#1092;/product/143861/knopka-d-314-4pin-bez-fiksacii-podsvetka-na-12v-cherno-krasnaya/" TargetMode="External"/><Relationship Id="rId_hyperlink_13345" Type="http://schemas.openxmlformats.org/officeDocument/2006/relationships/hyperlink" Target="http://&#1101;&#1083;&#1077;&#1082;&#1090;&#1088;&#1086;-&#1084;&#1072;&#1088;&#1082;&#1077;&#1090;.&#1088;&#1092;/product/222171/knopka-d-314-4pin-bez-fiksacii-podsvetka-na-12v-cherno-sinyaya/" TargetMode="External"/><Relationship Id="rId_hyperlink_13346" Type="http://schemas.openxmlformats.org/officeDocument/2006/relationships/hyperlink" Target="http://&#1101;&#1083;&#1077;&#1082;&#1090;&#1088;&#1086;-&#1084;&#1072;&#1088;&#1082;&#1077;&#1090;.&#1088;&#1092;/product/143857/knopka-ds-314-krug-bez-fiks-zheltaya-normalno-razomknutaya-36/" TargetMode="External"/><Relationship Id="rId_hyperlink_13347" Type="http://schemas.openxmlformats.org/officeDocument/2006/relationships/hyperlink" Target="http://&#1101;&#1083;&#1077;&#1082;&#1090;&#1088;&#1086;-&#1084;&#1072;&#1088;&#1082;&#1077;&#1090;.&#1088;&#1092;/product/143860/knopka-ds-314-krug-bez-fiks-krasnaya-normalno-razomknutaya-36/" TargetMode="External"/><Relationship Id="rId_hyperlink_13348" Type="http://schemas.openxmlformats.org/officeDocument/2006/relationships/hyperlink" Target="http://&#1101;&#1083;&#1077;&#1082;&#1090;&#1088;&#1086;-&#1084;&#1072;&#1088;&#1082;&#1077;&#1090;.&#1088;&#1092;/product/143858/knopka-ds-314-krug-bez-fiks-sinyaya-normalno-razomknutaya-36/" TargetMode="External"/><Relationship Id="rId_hyperlink_13349" Type="http://schemas.openxmlformats.org/officeDocument/2006/relationships/hyperlink" Target="http://&#1101;&#1083;&#1077;&#1082;&#1090;&#1088;&#1086;-&#1084;&#1072;&#1088;&#1082;&#1077;&#1090;.&#1088;&#1092;/product/143855/knopka-ds-314-krug-bez-fiks-chernaya-normalno-razomknutaya-36/" TargetMode="External"/><Relationship Id="rId_hyperlink_13350" Type="http://schemas.openxmlformats.org/officeDocument/2006/relationships/hyperlink" Target="http://&#1101;&#1083;&#1077;&#1082;&#1090;&#1088;&#1086;-&#1084;&#1072;&#1088;&#1082;&#1077;&#1090;.&#1088;&#1092;/product/224949/knopka-ds-315-krug-bez-fiks-normalno-zamknutaya-krasnaya/" TargetMode="External"/><Relationship Id="rId_hyperlink_13351" Type="http://schemas.openxmlformats.org/officeDocument/2006/relationships/hyperlink" Target="http://&#1101;&#1083;&#1077;&#1082;&#1090;&#1088;&#1086;-&#1084;&#1072;&#1088;&#1082;&#1077;&#1090;.&#1088;&#1092;/product/244438/knopka-ds-315-krug-bez-fiks-normalno-zamknutaya-chernaya/" TargetMode="External"/><Relationship Id="rId_hyperlink_13352" Type="http://schemas.openxmlformats.org/officeDocument/2006/relationships/hyperlink" Target="http://&#1101;&#1083;&#1077;&#1082;&#1090;&#1088;&#1086;-&#1084;&#1072;&#1088;&#1082;&#1077;&#1090;.&#1088;&#1092;/product/228144/knopka-ds-316-krug-bez-fiks-zheltaya-normalno-razomknutaya/" TargetMode="External"/><Relationship Id="rId_hyperlink_13353" Type="http://schemas.openxmlformats.org/officeDocument/2006/relationships/hyperlink" Target="http://&#1101;&#1083;&#1077;&#1082;&#1090;&#1088;&#1086;-&#1084;&#1072;&#1088;&#1082;&#1077;&#1090;.&#1088;&#1092;/product/228145/knopka-ds-316-krug-bez-fiks-zelenaya-normalno-razomknutnaya/" TargetMode="External"/><Relationship Id="rId_hyperlink_13354" Type="http://schemas.openxmlformats.org/officeDocument/2006/relationships/hyperlink" Target="http://&#1101;&#1083;&#1077;&#1082;&#1090;&#1088;&#1086;-&#1084;&#1072;&#1088;&#1082;&#1077;&#1090;.&#1088;&#1092;/product/175190/knopka-ds-316-krug-bez-fiks-krasnaya-normalno-razomknutaya/" TargetMode="External"/><Relationship Id="rId_hyperlink_13355" Type="http://schemas.openxmlformats.org/officeDocument/2006/relationships/hyperlink" Target="http://&#1101;&#1083;&#1077;&#1082;&#1090;&#1088;&#1086;-&#1084;&#1072;&#1088;&#1082;&#1077;&#1090;.&#1088;&#1092;/product/175189/knopka-ds-316-krug-bez-fiks-sinyaya-normalno-razomknutaya/" TargetMode="External"/><Relationship Id="rId_hyperlink_13356" Type="http://schemas.openxmlformats.org/officeDocument/2006/relationships/hyperlink" Target="http://&#1101;&#1083;&#1077;&#1082;&#1090;&#1088;&#1086;-&#1084;&#1072;&#1088;&#1082;&#1077;&#1090;.&#1088;&#1092;/product/175191/knopka-ds-316-krug-bez-fiks-chernaya-normalno-razomknutnaya/" TargetMode="External"/><Relationship Id="rId_hyperlink_13357" Type="http://schemas.openxmlformats.org/officeDocument/2006/relationships/hyperlink" Target="http://&#1101;&#1083;&#1077;&#1082;&#1090;&#1088;&#1086;-&#1084;&#1072;&#1088;&#1082;&#1077;&#1090;.&#1088;&#1092;/product/175188/knopka-ds-402-mini-krug-bez-fiks-krasnaya-normalno-razomknutaya/" TargetMode="External"/><Relationship Id="rId_hyperlink_13358" Type="http://schemas.openxmlformats.org/officeDocument/2006/relationships/hyperlink" Target="http://&#1101;&#1083;&#1077;&#1082;&#1090;&#1088;&#1086;-&#1084;&#1072;&#1088;&#1082;&#1077;&#1090;.&#1088;&#1092;/product/171322/knopka-ds-402-mini-krug-bez-fiks-zelenaya-normalno-razomknutaya/" TargetMode="External"/><Relationship Id="rId_hyperlink_13359" Type="http://schemas.openxmlformats.org/officeDocument/2006/relationships/hyperlink" Target="http://&#1101;&#1083;&#1077;&#1082;&#1090;&#1088;&#1086;-&#1084;&#1072;&#1088;&#1082;&#1077;&#1090;.&#1088;&#1092;/product/222193/knopka-ds-450-krug-bez-fiksacii-cherno-zelenaya/" TargetMode="External"/><Relationship Id="rId_hyperlink_13360" Type="http://schemas.openxmlformats.org/officeDocument/2006/relationships/hyperlink" Target="http://&#1101;&#1083;&#1077;&#1082;&#1090;&#1088;&#1086;-&#1084;&#1072;&#1088;&#1082;&#1077;&#1090;.&#1088;&#1092;/product/222191/knopka-ds-450-krug-bez-fiksacii-cherno-krasnaya/" TargetMode="External"/><Relationship Id="rId_hyperlink_13361" Type="http://schemas.openxmlformats.org/officeDocument/2006/relationships/hyperlink" Target="http://&#1101;&#1083;&#1077;&#1082;&#1090;&#1088;&#1086;-&#1084;&#1072;&#1088;&#1082;&#1077;&#1090;.&#1088;&#1092;/product/228146/knopka-ds-450-krug-bez-fiksacii-cherno-serebristaya/" TargetMode="External"/><Relationship Id="rId_hyperlink_13362" Type="http://schemas.openxmlformats.org/officeDocument/2006/relationships/hyperlink" Target="http://&#1101;&#1083;&#1077;&#1082;&#1090;&#1088;&#1086;-&#1084;&#1072;&#1088;&#1082;&#1077;&#1090;.&#1088;&#1092;/product/222594/knopka-kd-2-8pin-bez-fiksacii-indikaciya-220v-chernaya-bfchch/" TargetMode="External"/><Relationship Id="rId_hyperlink_13363" Type="http://schemas.openxmlformats.org/officeDocument/2006/relationships/hyperlink" Target="http://&#1101;&#1083;&#1077;&#1082;&#1090;&#1088;&#1086;-&#1084;&#1072;&#1088;&#1082;&#1077;&#1090;.&#1088;&#1092;/product/135860/knopka-kd-2-6pin-on-off-on-bez-fiksacii-chernaya/" TargetMode="External"/><Relationship Id="rId_hyperlink_13364" Type="http://schemas.openxmlformats.org/officeDocument/2006/relationships/hyperlink" Target="http://&#1101;&#1083;&#1077;&#1082;&#1090;&#1088;&#1086;-&#1084;&#1072;&#1088;&#1082;&#1077;&#1090;.&#1088;&#1092;/product/145829/knopka-pbs-10b-2-minibez-fiks-met-krasnaya-on-off-normalno-razomknutaya-30/" TargetMode="External"/><Relationship Id="rId_hyperlink_13365" Type="http://schemas.openxmlformats.org/officeDocument/2006/relationships/hyperlink" Target="http://&#1101;&#1083;&#1077;&#1082;&#1090;&#1088;&#1086;-&#1084;&#1072;&#1088;&#1082;&#1077;&#1090;.&#1088;&#1092;/product/143848/knopka-pbs-11b-krug-bez-fiksacii-zheltaya-12/" TargetMode="External"/><Relationship Id="rId_hyperlink_13366" Type="http://schemas.openxmlformats.org/officeDocument/2006/relationships/hyperlink" Target="http://&#1101;&#1083;&#1077;&#1082;&#1090;&#1088;&#1086;-&#1084;&#1072;&#1088;&#1082;&#1077;&#1090;.&#1088;&#1092;/product/173102/knopka-pbs-11b-krug-bez-fiksacii-zelenaya-12/" TargetMode="External"/><Relationship Id="rId_hyperlink_13367" Type="http://schemas.openxmlformats.org/officeDocument/2006/relationships/hyperlink" Target="http://&#1101;&#1083;&#1077;&#1082;&#1090;&#1088;&#1086;-&#1084;&#1072;&#1088;&#1082;&#1077;&#1090;.&#1088;&#1092;/product/135849/knopka-pbs-11b-krug-bez-fiksacii-krasnaya-12/" TargetMode="External"/><Relationship Id="rId_hyperlink_13368" Type="http://schemas.openxmlformats.org/officeDocument/2006/relationships/hyperlink" Target="http://&#1101;&#1083;&#1077;&#1082;&#1090;&#1088;&#1086;-&#1084;&#1072;&#1088;&#1082;&#1077;&#1090;.&#1088;&#1092;/product/143849/knopka-pbs-11b-krug-bez-fiksacii-sinyaya-12/" TargetMode="External"/><Relationship Id="rId_hyperlink_13369" Type="http://schemas.openxmlformats.org/officeDocument/2006/relationships/hyperlink" Target="http://&#1101;&#1083;&#1077;&#1082;&#1090;&#1088;&#1086;-&#1084;&#1072;&#1088;&#1082;&#1077;&#1090;.&#1088;&#1092;/product/143847/knopka-pbs-11b-krug-bez-fiksacii-chernaya-12/" TargetMode="External"/><Relationship Id="rId_hyperlink_13370" Type="http://schemas.openxmlformats.org/officeDocument/2006/relationships/hyperlink" Target="http://&#1101;&#1083;&#1077;&#1082;&#1090;&#1088;&#1086;-&#1084;&#1072;&#1088;&#1082;&#1077;&#1090;.&#1088;&#1092;/product/135845/knopka-pbs-26b-krug-bez-fiks-zelenaya-normalno-razomknutaya-14/" TargetMode="External"/><Relationship Id="rId_hyperlink_13371" Type="http://schemas.openxmlformats.org/officeDocument/2006/relationships/hyperlink" Target="http://&#1101;&#1083;&#1077;&#1082;&#1090;&#1088;&#1086;-&#1084;&#1072;&#1088;&#1082;&#1077;&#1090;.&#1088;&#1092;/product/135844/knopka-pbs-26b-krug-bez-fiks-krasnaya-normalno-razomknutaya-14/" TargetMode="External"/><Relationship Id="rId_hyperlink_13372" Type="http://schemas.openxmlformats.org/officeDocument/2006/relationships/hyperlink" Target="http://&#1101;&#1083;&#1077;&#1082;&#1090;&#1088;&#1086;-&#1084;&#1072;&#1088;&#1082;&#1077;&#1090;.&#1088;&#1092;/product/143851/knopka-pbs-26b-krug-bez-fiks-sinyaya-normalno-razomknutaya-14/" TargetMode="External"/><Relationship Id="rId_hyperlink_13373" Type="http://schemas.openxmlformats.org/officeDocument/2006/relationships/hyperlink" Target="http://&#1101;&#1083;&#1077;&#1082;&#1090;&#1088;&#1086;-&#1084;&#1072;&#1088;&#1082;&#1077;&#1090;.&#1088;&#1092;/product/135846/knopka-pbs-26b-krug-bez-fiks-chernaya-normalno-razomknutaya-14/" TargetMode="External"/><Relationship Id="rId_hyperlink_13374" Type="http://schemas.openxmlformats.org/officeDocument/2006/relationships/hyperlink" Target="http://&#1101;&#1083;&#1077;&#1082;&#1090;&#1088;&#1086;-&#1084;&#1072;&#1088;&#1082;&#1077;&#1090;.&#1088;&#1092;/product/244402/knopka-pb22e06-6pin-6x6x10mm-bez-fiksacii-10/" TargetMode="External"/><Relationship Id="rId_hyperlink_13375" Type="http://schemas.openxmlformats.org/officeDocument/2006/relationships/hyperlink" Target="http://&#1101;&#1083;&#1077;&#1082;&#1090;&#1088;&#1086;-&#1084;&#1072;&#1088;&#1082;&#1077;&#1090;.&#1088;&#1092;/product/244403/knopka-pb22e06-6pin-6x6x10mm-s-fiksaciey-10/" TargetMode="External"/><Relationship Id="rId_hyperlink_13376" Type="http://schemas.openxmlformats.org/officeDocument/2006/relationships/hyperlink" Target="http://&#1101;&#1083;&#1077;&#1082;&#1090;&#1088;&#1086;-&#1084;&#1072;&#1088;&#1082;&#1077;&#1090;.&#1088;&#1092;/product/244404/knopka-pb22e07-6pin-7x7x12mm-bez-fiksacii-10/" TargetMode="External"/><Relationship Id="rId_hyperlink_13377" Type="http://schemas.openxmlformats.org/officeDocument/2006/relationships/hyperlink" Target="http://&#1101;&#1083;&#1077;&#1082;&#1090;&#1088;&#1086;-&#1084;&#1072;&#1088;&#1082;&#1077;&#1090;.&#1088;&#1092;/product/244405/knopka-pb22e07-6pin-7x7x12mm-s-fiksaciey-10/" TargetMode="External"/><Relationship Id="rId_hyperlink_13378" Type="http://schemas.openxmlformats.org/officeDocument/2006/relationships/hyperlink" Target="http://&#1101;&#1083;&#1077;&#1082;&#1090;&#1088;&#1086;-&#1084;&#1072;&#1088;&#1082;&#1077;&#1090;.&#1088;&#1092;/product/244406/knopka-pb22e08-6pin-8x8x13mm-bez-fiksacii-10/" TargetMode="External"/><Relationship Id="rId_hyperlink_13379" Type="http://schemas.openxmlformats.org/officeDocument/2006/relationships/hyperlink" Target="http://&#1101;&#1083;&#1077;&#1082;&#1090;&#1088;&#1086;-&#1084;&#1072;&#1088;&#1082;&#1077;&#1090;.&#1088;&#1092;/product/244407/knopka-pb22e08-6pin-8x8x13mm-s-fiksaciey-10/" TargetMode="External"/><Relationship Id="rId_hyperlink_13380" Type="http://schemas.openxmlformats.org/officeDocument/2006/relationships/hyperlink" Target="http://&#1101;&#1083;&#1077;&#1082;&#1090;&#1088;&#1086;-&#1084;&#1072;&#1088;&#1082;&#1077;&#1090;.&#1088;&#1092;/product/244408/knopka-pb22e09-6pin-85x85x14mm-bez-fiksacii-10/" TargetMode="External"/><Relationship Id="rId_hyperlink_13381" Type="http://schemas.openxmlformats.org/officeDocument/2006/relationships/hyperlink" Target="http://&#1101;&#1083;&#1077;&#1082;&#1090;&#1088;&#1086;-&#1084;&#1072;&#1088;&#1082;&#1077;&#1090;.&#1088;&#1092;/product/244409/knopka-pb22e09-6pin-85x85x14mm-s-fiksaciey-10/" TargetMode="External"/><Relationship Id="rId_hyperlink_13382" Type="http://schemas.openxmlformats.org/officeDocument/2006/relationships/hyperlink" Target="http://&#1101;&#1083;&#1077;&#1082;&#1090;&#1088;&#1086;-&#1084;&#1072;&#1088;&#1082;&#1077;&#1090;.&#1088;&#1092;/product/143866/knopka-pbs-10b-1-minibez-fiks-met-zelenaya-on-off-normalno-razomknutaya-30/" TargetMode="External"/><Relationship Id="rId_hyperlink_13383" Type="http://schemas.openxmlformats.org/officeDocument/2006/relationships/hyperlink" Target="http://&#1101;&#1083;&#1077;&#1082;&#1090;&#1088;&#1086;-&#1084;&#1072;&#1088;&#1082;&#1077;&#1090;.&#1088;&#1092;/product/143865/knopka-pbs-10b-1-minibez-fiks-met-krasnaya-off-on-normalno-zamknutaya-30/" TargetMode="External"/><Relationship Id="rId_hyperlink_13384" Type="http://schemas.openxmlformats.org/officeDocument/2006/relationships/hyperlink" Target="http://&#1101;&#1083;&#1077;&#1082;&#1090;&#1088;&#1086;-&#1084;&#1072;&#1088;&#1082;&#1077;&#1090;.&#1088;&#1092;/product/143867/knopka-pbs-10b-1-minibez-fiks-met-chernaya-on-off-normalno-razomknutaya-30/" TargetMode="External"/><Relationship Id="rId_hyperlink_13385" Type="http://schemas.openxmlformats.org/officeDocument/2006/relationships/hyperlink" Target="http://&#1101;&#1083;&#1077;&#1082;&#1090;&#1088;&#1086;-&#1084;&#1072;&#1088;&#1082;&#1077;&#1090;.&#1088;&#1092;/product/228140/knopka-12h12h94mm-2pin-s-fiksaciey/" TargetMode="External"/><Relationship Id="rId_hyperlink_13386" Type="http://schemas.openxmlformats.org/officeDocument/2006/relationships/hyperlink" Target="http://&#1101;&#1083;&#1077;&#1082;&#1090;&#1088;&#1086;-&#1084;&#1072;&#1088;&#1082;&#1077;&#1090;.&#1088;&#1092;/product/228141/knopka-12h12h94mm-3pin-s-fiksaciey/" TargetMode="External"/><Relationship Id="rId_hyperlink_13387" Type="http://schemas.openxmlformats.org/officeDocument/2006/relationships/hyperlink" Target="http://&#1101;&#1083;&#1077;&#1082;&#1090;&#1088;&#1086;-&#1084;&#1072;&#1088;&#1082;&#1077;&#1090;.&#1088;&#1092;/product/149367/knopka-d-314-4pin-s-fiksaciey-podsvetka-12v-cherno-zheltaya/" TargetMode="External"/><Relationship Id="rId_hyperlink_13388" Type="http://schemas.openxmlformats.org/officeDocument/2006/relationships/hyperlink" Target="http://&#1101;&#1083;&#1077;&#1082;&#1090;&#1088;&#1086;-&#1084;&#1072;&#1088;&#1082;&#1077;&#1090;.&#1088;&#1092;/product/149368/knopka-d-314-4pin-s-fiksaciey-podsvetka-12v-cherno-zelenaya/" TargetMode="External"/><Relationship Id="rId_hyperlink_13389" Type="http://schemas.openxmlformats.org/officeDocument/2006/relationships/hyperlink" Target="http://&#1101;&#1083;&#1077;&#1082;&#1090;&#1088;&#1086;-&#1084;&#1072;&#1088;&#1082;&#1077;&#1090;.&#1088;&#1092;/product/143869/knopka-d-314-4pin-s-fiksaciey-podsvetka-12v-cherno-krasnaya/" TargetMode="External"/><Relationship Id="rId_hyperlink_13390" Type="http://schemas.openxmlformats.org/officeDocument/2006/relationships/hyperlink" Target="http://&#1101;&#1083;&#1077;&#1082;&#1090;&#1088;&#1086;-&#1084;&#1072;&#1088;&#1082;&#1077;&#1090;.&#1088;&#1092;/product/149366/knopka-d-314-4pin-s-fiksaciey-podsvetka-12v-cherno-sinyaya/" TargetMode="External"/><Relationship Id="rId_hyperlink_13391" Type="http://schemas.openxmlformats.org/officeDocument/2006/relationships/hyperlink" Target="http://&#1101;&#1083;&#1077;&#1082;&#1090;&#1088;&#1086;-&#1084;&#1072;&#1088;&#1082;&#1077;&#1090;.&#1088;&#1092;/product/222210/knopka-ds-211-krug-s-fiksaciey-cherno-zelenaya/" TargetMode="External"/><Relationship Id="rId_hyperlink_13392" Type="http://schemas.openxmlformats.org/officeDocument/2006/relationships/hyperlink" Target="http://&#1101;&#1083;&#1077;&#1082;&#1090;&#1088;&#1086;-&#1084;&#1072;&#1088;&#1082;&#1077;&#1090;.&#1088;&#1092;/product/175200/knopka-ds-211-krug-s-fiksaciey-cherno-krasnaya/" TargetMode="External"/><Relationship Id="rId_hyperlink_13393" Type="http://schemas.openxmlformats.org/officeDocument/2006/relationships/hyperlink" Target="http://&#1101;&#1083;&#1077;&#1082;&#1090;&#1088;&#1086;-&#1084;&#1072;&#1088;&#1082;&#1077;&#1090;.&#1088;&#1092;/product/238887/knopka-ds-226-s-fiksaciey-chernaya/" TargetMode="External"/><Relationship Id="rId_hyperlink_13394" Type="http://schemas.openxmlformats.org/officeDocument/2006/relationships/hyperlink" Target="http://&#1101;&#1083;&#1077;&#1082;&#1090;&#1088;&#1086;-&#1084;&#1072;&#1088;&#1082;&#1077;&#1090;.&#1088;&#1092;/product/166564/knopka-ds-450-s-fiksaciey-cherno-zelenaya/" TargetMode="External"/><Relationship Id="rId_hyperlink_13395" Type="http://schemas.openxmlformats.org/officeDocument/2006/relationships/hyperlink" Target="http://&#1101;&#1083;&#1077;&#1082;&#1090;&#1088;&#1086;-&#1084;&#1072;&#1088;&#1082;&#1077;&#1090;.&#1088;&#1092;/product/124742/knopka-ds-450-s-fiksaciey-cherno-sinyaya/" TargetMode="External"/><Relationship Id="rId_hyperlink_13396" Type="http://schemas.openxmlformats.org/officeDocument/2006/relationships/hyperlink" Target="http://&#1101;&#1083;&#1077;&#1082;&#1090;&#1088;&#1086;-&#1084;&#1072;&#1088;&#1082;&#1077;&#1090;.&#1088;&#1092;/product/124741/knopka-ds-450-krug-s-fiksaciey-cherno-krasnaya/" TargetMode="External"/><Relationship Id="rId_hyperlink_13397" Type="http://schemas.openxmlformats.org/officeDocument/2006/relationships/hyperlink" Target="http://&#1101;&#1083;&#1077;&#1082;&#1090;&#1088;&#1086;-&#1084;&#1072;&#1088;&#1082;&#1077;&#1090;.&#1088;&#1092;/product/228143/knopka-kan-5-s-fiksaciey/" TargetMode="External"/><Relationship Id="rId_hyperlink_13398" Type="http://schemas.openxmlformats.org/officeDocument/2006/relationships/hyperlink" Target="http://&#1101;&#1083;&#1077;&#1082;&#1090;&#1088;&#1086;-&#1084;&#1072;&#1088;&#1082;&#1077;&#1090;.&#1088;&#1092;/product/143864/knopka-kan-28-s-fiks-chernaya-31/" TargetMode="External"/><Relationship Id="rId_hyperlink_13399" Type="http://schemas.openxmlformats.org/officeDocument/2006/relationships/hyperlink" Target="http://&#1101;&#1083;&#1077;&#1082;&#1090;&#1088;&#1086;-&#1084;&#1072;&#1088;&#1082;&#1077;&#1090;.&#1088;&#1092;/product/166565/knopka-kan-8-s-fikschernaya/" TargetMode="External"/><Relationship Id="rId_hyperlink_13400" Type="http://schemas.openxmlformats.org/officeDocument/2006/relationships/hyperlink" Target="http://&#1101;&#1083;&#1077;&#1082;&#1090;&#1088;&#1086;-&#1084;&#1072;&#1088;&#1082;&#1077;&#1090;.&#1088;&#1092;/product/143854/knopka-kd-2-8pin-on-off-on-s-fiksaciey-indikaciya-na12v-chernaya/" TargetMode="External"/><Relationship Id="rId_hyperlink_13401" Type="http://schemas.openxmlformats.org/officeDocument/2006/relationships/hyperlink" Target="http://&#1101;&#1083;&#1077;&#1082;&#1090;&#1088;&#1086;-&#1084;&#1072;&#1088;&#1082;&#1077;&#1090;.&#1088;&#1092;/product/131116/knopka-kd-2-8pin-on-off-on-s-fiksaciey-indikaciya-na12v-cherno-krasnaya/" TargetMode="External"/><Relationship Id="rId_hyperlink_13402" Type="http://schemas.openxmlformats.org/officeDocument/2006/relationships/hyperlink" Target="http://&#1101;&#1083;&#1077;&#1082;&#1090;&#1088;&#1086;-&#1084;&#1072;&#1088;&#1082;&#1077;&#1090;.&#1088;&#1092;/product/247531/knopka-mj-pbs02a-s-fiksaciey-chernaya/" TargetMode="External"/><Relationship Id="rId_hyperlink_13403" Type="http://schemas.openxmlformats.org/officeDocument/2006/relationships/hyperlink" Target="http://&#1101;&#1083;&#1077;&#1082;&#1090;&#1088;&#1086;-&#1084;&#1072;&#1088;&#1082;&#1077;&#1090;.&#1088;&#1092;/product/143863/knopka-pbs-kvadrat-s-fiksaciey-cherno-krasnaya-13/" TargetMode="External"/><Relationship Id="rId_hyperlink_13404" Type="http://schemas.openxmlformats.org/officeDocument/2006/relationships/hyperlink" Target="http://&#1101;&#1083;&#1077;&#1082;&#1090;&#1088;&#1086;-&#1084;&#1072;&#1088;&#1082;&#1077;&#1090;.&#1088;&#1092;/product/222431/knopka-pbs-101c395-s-fiksaciey-chernaya-kan-5/" TargetMode="External"/><Relationship Id="rId_hyperlink_13405" Type="http://schemas.openxmlformats.org/officeDocument/2006/relationships/hyperlink" Target="http://&#1101;&#1083;&#1077;&#1082;&#1090;&#1088;&#1086;-&#1084;&#1072;&#1088;&#1082;&#1077;&#1090;.&#1088;&#1092;/product/222432/knopka-pbs-101c5-s-fiks-chernaya/" TargetMode="External"/><Relationship Id="rId_hyperlink_13406" Type="http://schemas.openxmlformats.org/officeDocument/2006/relationships/hyperlink" Target="http://&#1101;&#1083;&#1077;&#1082;&#1090;&#1088;&#1086;-&#1084;&#1072;&#1088;&#1082;&#1077;&#1090;.&#1088;&#1092;/product/247532/knopka-pbs-101d-s-fiksaciey-belyy-chernyy/" TargetMode="External"/><Relationship Id="rId_hyperlink_13407" Type="http://schemas.openxmlformats.org/officeDocument/2006/relationships/hyperlink" Target="http://&#1101;&#1083;&#1077;&#1082;&#1090;&#1088;&#1086;-&#1084;&#1072;&#1088;&#1082;&#1077;&#1090;.&#1088;&#1092;/product/124744/knopka-pbs-101g1-s-fiks-chernaya/" TargetMode="External"/><Relationship Id="rId_hyperlink_13408" Type="http://schemas.openxmlformats.org/officeDocument/2006/relationships/hyperlink" Target="http://&#1101;&#1083;&#1077;&#1082;&#1090;&#1088;&#1086;-&#1084;&#1072;&#1088;&#1082;&#1077;&#1090;.&#1088;&#1092;/product/145830/knopka-pbs-11a-krug-s-fiksaciey-zelenaya-12/" TargetMode="External"/><Relationship Id="rId_hyperlink_13409" Type="http://schemas.openxmlformats.org/officeDocument/2006/relationships/hyperlink" Target="http://&#1101;&#1083;&#1077;&#1082;&#1090;&#1088;&#1086;-&#1084;&#1072;&#1088;&#1082;&#1077;&#1090;.&#1088;&#1092;/product/135850/knopka-pbs-11a-krug-s-fiksaciey-zheltaya-12/" TargetMode="External"/><Relationship Id="rId_hyperlink_13410" Type="http://schemas.openxmlformats.org/officeDocument/2006/relationships/hyperlink" Target="http://&#1101;&#1083;&#1077;&#1082;&#1090;&#1088;&#1086;-&#1084;&#1072;&#1088;&#1082;&#1077;&#1090;.&#1088;&#1092;/product/173101/knopka-pbs-11a-krug-s-fiksaciey-krasnaya-12/" TargetMode="External"/><Relationship Id="rId_hyperlink_13411" Type="http://schemas.openxmlformats.org/officeDocument/2006/relationships/hyperlink" Target="http://&#1101;&#1083;&#1077;&#1082;&#1090;&#1088;&#1086;-&#1084;&#1072;&#1088;&#1082;&#1077;&#1090;.&#1088;&#1092;/product/131117/knopka-pbs-11a-krug-s-fiksaciey-sinyaya-12/" TargetMode="External"/><Relationship Id="rId_hyperlink_13412" Type="http://schemas.openxmlformats.org/officeDocument/2006/relationships/hyperlink" Target="http://&#1101;&#1083;&#1077;&#1082;&#1090;&#1088;&#1086;-&#1084;&#1072;&#1088;&#1082;&#1077;&#1090;.&#1088;&#1092;/product/173786/knopka-pbs-11a-krug-s-fiksaciey-chernaya-12/" TargetMode="External"/><Relationship Id="rId_hyperlink_13413" Type="http://schemas.openxmlformats.org/officeDocument/2006/relationships/hyperlink" Target="http://&#1101;&#1083;&#1077;&#1082;&#1090;&#1088;&#1086;-&#1084;&#1072;&#1088;&#1082;&#1077;&#1090;.&#1088;&#1092;/product/143852/knopka-pbs-17a-s-fiksaciey-belchernkrasn-441/" TargetMode="External"/><Relationship Id="rId_hyperlink_13414" Type="http://schemas.openxmlformats.org/officeDocument/2006/relationships/hyperlink" Target="http://&#1101;&#1083;&#1077;&#1082;&#1090;&#1088;&#1086;-&#1084;&#1072;&#1088;&#1082;&#1077;&#1090;.&#1088;&#1092;/product/124745/knopka-pbs-18-s-fiks-belchern/" TargetMode="External"/><Relationship Id="rId_hyperlink_13415" Type="http://schemas.openxmlformats.org/officeDocument/2006/relationships/hyperlink" Target="http://&#1101;&#1083;&#1077;&#1082;&#1090;&#1088;&#1086;-&#1084;&#1072;&#1088;&#1082;&#1077;&#1090;.&#1088;&#1092;/product/240706/knopka-pbs-d21-3pf-krug-s-fiksaciey-zelenaya-12v/" TargetMode="External"/><Relationship Id="rId_hyperlink_13416" Type="http://schemas.openxmlformats.org/officeDocument/2006/relationships/hyperlink" Target="http://&#1101;&#1083;&#1077;&#1082;&#1090;&#1088;&#1086;-&#1084;&#1072;&#1088;&#1082;&#1077;&#1090;.&#1088;&#1092;/product/231729/knopka-pbs-d21-3pf-krug-s-fiksaciey-krasnaya-12v/" TargetMode="External"/><Relationship Id="rId_hyperlink_13417" Type="http://schemas.openxmlformats.org/officeDocument/2006/relationships/hyperlink" Target="http://&#1101;&#1083;&#1077;&#1082;&#1090;&#1088;&#1086;-&#1084;&#1072;&#1088;&#1082;&#1077;&#1090;.&#1088;&#1092;/product/222433/knopka-ps23-16-s-fiksaciey/" TargetMode="External"/><Relationship Id="rId_hyperlink_13418" Type="http://schemas.openxmlformats.org/officeDocument/2006/relationships/hyperlink" Target="http://&#1101;&#1083;&#1077;&#1082;&#1090;&#1088;&#1086;-&#1084;&#1072;&#1088;&#1082;&#1077;&#1090;.&#1088;&#1092;/product/238894/knopka-sc-7097-4pin-s-fiksaciey-indikaciya-na-12v-krasnaya/" TargetMode="External"/><Relationship Id="rId_hyperlink_13419" Type="http://schemas.openxmlformats.org/officeDocument/2006/relationships/hyperlink" Target="http://&#1101;&#1083;&#1077;&#1082;&#1090;&#1088;&#1086;-&#1084;&#1072;&#1088;&#1082;&#1077;&#1090;.&#1088;&#1092;/product/131124/knopka-sc-7097-4pin-s-fiksaciey-indikaciya-na-220v-krasnaya/" TargetMode="External"/><Relationship Id="rId_hyperlink_13420" Type="http://schemas.openxmlformats.org/officeDocument/2006/relationships/hyperlink" Target="http://&#1101;&#1083;&#1077;&#1082;&#1090;&#1088;&#1086;-&#1084;&#1072;&#1088;&#1082;&#1077;&#1090;.&#1088;&#1092;/product/173785/knopka-dlya-fonarika/" TargetMode="External"/><Relationship Id="rId_hyperlink_13421" Type="http://schemas.openxmlformats.org/officeDocument/2006/relationships/hyperlink" Target="http://&#1101;&#1083;&#1077;&#1082;&#1090;&#1088;&#1086;-&#1084;&#1072;&#1088;&#1082;&#1077;&#1090;.&#1088;&#1092;/product/173787/knopka-pkn41-1-2r/" TargetMode="External"/><Relationship Id="rId_hyperlink_13422" Type="http://schemas.openxmlformats.org/officeDocument/2006/relationships/hyperlink" Target="http://&#1101;&#1083;&#1077;&#1082;&#1090;&#1088;&#1086;-&#1084;&#1072;&#1088;&#1082;&#1077;&#1090;.&#1088;&#1092;/product/222425/kolpachok-vlagozaschitnyy-10/" TargetMode="External"/><Relationship Id="rId_hyperlink_13423" Type="http://schemas.openxmlformats.org/officeDocument/2006/relationships/hyperlink" Target="http://&#1101;&#1083;&#1077;&#1082;&#1090;&#1088;&#1086;-&#1084;&#1072;&#1088;&#1082;&#1077;&#1090;.&#1088;&#1092;/product/222279/kolpachok-dlya-knopki-belyy-a03-5020304/" TargetMode="External"/><Relationship Id="rId_hyperlink_13424" Type="http://schemas.openxmlformats.org/officeDocument/2006/relationships/hyperlink" Target="http://&#1101;&#1083;&#1077;&#1082;&#1090;&#1088;&#1086;-&#1084;&#1072;&#1088;&#1082;&#1077;&#1090;.&#1088;&#1092;/product/222280/kolpachok-dlya-knopki-zheltyy-a03-5020305/" TargetMode="External"/><Relationship Id="rId_hyperlink_13425" Type="http://schemas.openxmlformats.org/officeDocument/2006/relationships/hyperlink" Target="http://&#1101;&#1083;&#1077;&#1082;&#1090;&#1088;&#1086;-&#1084;&#1072;&#1088;&#1082;&#1077;&#1090;.&#1088;&#1092;/product/222276/kolpachok-dlya-knopki-zelenyy-a03-5020301/" TargetMode="External"/><Relationship Id="rId_hyperlink_13426" Type="http://schemas.openxmlformats.org/officeDocument/2006/relationships/hyperlink" Target="http://&#1101;&#1083;&#1077;&#1082;&#1090;&#1088;&#1086;-&#1084;&#1072;&#1088;&#1082;&#1077;&#1090;.&#1088;&#1092;/product/222278/kolpachok-dlya-knopki-krasnyy-a03-5020303/" TargetMode="External"/><Relationship Id="rId_hyperlink_13427" Type="http://schemas.openxmlformats.org/officeDocument/2006/relationships/hyperlink" Target="http://&#1101;&#1083;&#1077;&#1082;&#1090;&#1088;&#1086;-&#1084;&#1072;&#1088;&#1082;&#1077;&#1090;.&#1088;&#1092;/product/222287/kolpachok-dlya-knopki-chernyy-a01-5020310/" TargetMode="External"/><Relationship Id="rId_hyperlink_13428" Type="http://schemas.openxmlformats.org/officeDocument/2006/relationships/hyperlink" Target="http://&#1101;&#1083;&#1077;&#1082;&#1090;&#1088;&#1086;-&#1084;&#1072;&#1088;&#1082;&#1077;&#1090;.&#1088;&#1092;/product/222277/kolpachok-dlya-knopki-chernyy-a03-5020302/" TargetMode="External"/><Relationship Id="rId_hyperlink_13429" Type="http://schemas.openxmlformats.org/officeDocument/2006/relationships/hyperlink" Target="http://&#1101;&#1083;&#1077;&#1082;&#1090;&#1088;&#1086;-&#1084;&#1072;&#1088;&#1082;&#1077;&#1090;.&#1088;&#1092;/product/222282/kolpachok-dlya-knopki-chernyy-a22-5020311/" TargetMode="External"/><Relationship Id="rId_hyperlink_13430" Type="http://schemas.openxmlformats.org/officeDocument/2006/relationships/hyperlink" Target="http://&#1101;&#1083;&#1077;&#1082;&#1090;&#1088;&#1086;-&#1084;&#1072;&#1088;&#1082;&#1077;&#1090;.&#1088;&#1092;/product/222281/kolpachok-dlya-knopki-chernyy-a38-5020306/" TargetMode="External"/><Relationship Id="rId_hyperlink_13431" Type="http://schemas.openxmlformats.org/officeDocument/2006/relationships/hyperlink" Target="http://&#1101;&#1083;&#1077;&#1082;&#1090;&#1088;&#1086;-&#1084;&#1072;&#1088;&#1082;&#1077;&#1090;.&#1088;&#1092;/product/222186/mikrik-56/" TargetMode="External"/><Relationship Id="rId_hyperlink_13432" Type="http://schemas.openxmlformats.org/officeDocument/2006/relationships/hyperlink" Target="http://&#1101;&#1083;&#1077;&#1082;&#1090;&#1088;&#1086;-&#1084;&#1072;&#1088;&#1082;&#1077;&#1090;.&#1088;&#1092;/product/137472/mikrik-56-bf-seryy/" TargetMode="External"/><Relationship Id="rId_hyperlink_13433" Type="http://schemas.openxmlformats.org/officeDocument/2006/relationships/hyperlink" Target="http://&#1101;&#1083;&#1077;&#1082;&#1090;&#1088;&#1086;-&#1084;&#1072;&#1088;&#1082;&#1077;&#1090;.&#1088;&#1092;/product/137471/mikrik-56-bf-chernyy/" TargetMode="External"/><Relationship Id="rId_hyperlink_13434" Type="http://schemas.openxmlformats.org/officeDocument/2006/relationships/hyperlink" Target="http://&#1101;&#1083;&#1077;&#1082;&#1090;&#1088;&#1086;-&#1084;&#1072;&#1088;&#1082;&#1077;&#1090;.&#1088;&#1092;/product/227245/mikrik-56-plastina/" TargetMode="External"/><Relationship Id="rId_hyperlink_13435" Type="http://schemas.openxmlformats.org/officeDocument/2006/relationships/hyperlink" Target="http://&#1101;&#1083;&#1077;&#1082;&#1090;&#1088;&#1086;-&#1084;&#1072;&#1088;&#1082;&#1077;&#1090;.&#1088;&#1092;/product/217906/mikrik-56-plastina-dlinnaya/" TargetMode="External"/><Relationship Id="rId_hyperlink_13436" Type="http://schemas.openxmlformats.org/officeDocument/2006/relationships/hyperlink" Target="http://&#1101;&#1083;&#1077;&#1082;&#1090;&#1088;&#1086;-&#1084;&#1072;&#1088;&#1082;&#1077;&#1090;.&#1088;&#1092;/product/217907/mikrik-56-rolik/" TargetMode="External"/><Relationship Id="rId_hyperlink_13437" Type="http://schemas.openxmlformats.org/officeDocument/2006/relationships/hyperlink" Target="http://&#1101;&#1083;&#1077;&#1082;&#1090;&#1088;&#1086;-&#1084;&#1072;&#1088;&#1082;&#1077;&#1090;.&#1088;&#1092;/product/222187/mikrik-kw7-kontakty-48mm-zelenyy/" TargetMode="External"/><Relationship Id="rId_hyperlink_13438" Type="http://schemas.openxmlformats.org/officeDocument/2006/relationships/hyperlink" Target="http://&#1101;&#1083;&#1077;&#1082;&#1090;&#1088;&#1086;-&#1084;&#1072;&#1088;&#1082;&#1077;&#1090;.&#1088;&#1092;/product/217910/mikrik-kw7-kontakty-63mm-chernyy/" TargetMode="External"/><Relationship Id="rId_hyperlink_13439" Type="http://schemas.openxmlformats.org/officeDocument/2006/relationships/hyperlink" Target="http://&#1101;&#1083;&#1077;&#1082;&#1090;&#1088;&#1086;-&#1084;&#1072;&#1088;&#1082;&#1077;&#1090;.&#1088;&#1092;/product/217912/mikrik-kw7-plastina-kontakty-48mm/" TargetMode="External"/><Relationship Id="rId_hyperlink_13440" Type="http://schemas.openxmlformats.org/officeDocument/2006/relationships/hyperlink" Target="http://&#1101;&#1083;&#1077;&#1082;&#1090;&#1088;&#1086;-&#1084;&#1072;&#1088;&#1082;&#1077;&#1090;.&#1088;&#1092;/product/226713/mikrik-kw7-rolik-kontakty-63mm/" TargetMode="External"/><Relationship Id="rId_hyperlink_13441" Type="http://schemas.openxmlformats.org/officeDocument/2006/relationships/hyperlink" Target="http://&#1101;&#1083;&#1077;&#1082;&#1090;&#1088;&#1086;-&#1084;&#1072;&#1088;&#1082;&#1077;&#1090;.&#1088;&#1092;/product/217909/mikrik-kw7-rolik-korotkiy-kontakty-63mm/" TargetMode="External"/><Relationship Id="rId_hyperlink_13442" Type="http://schemas.openxmlformats.org/officeDocument/2006/relationships/hyperlink" Target="http://&#1101;&#1083;&#1077;&#1082;&#1090;&#1088;&#1086;-&#1084;&#1072;&#1088;&#1082;&#1077;&#1090;.&#1088;&#1092;/product/222188/mikrik-kw7-kontakty-63mm/" TargetMode="External"/><Relationship Id="rId_hyperlink_13443" Type="http://schemas.openxmlformats.org/officeDocument/2006/relationships/hyperlink" Target="http://&#1101;&#1083;&#1077;&#1082;&#1090;&#1088;&#1086;-&#1084;&#1072;&#1088;&#1082;&#1077;&#1090;.&#1088;&#1092;/product/137470/mikrik-mysh/" TargetMode="External"/><Relationship Id="rId_hyperlink_13444" Type="http://schemas.openxmlformats.org/officeDocument/2006/relationships/hyperlink" Target="http://&#1101;&#1083;&#1077;&#1082;&#1090;&#1088;&#1086;-&#1084;&#1072;&#1088;&#1082;&#1077;&#1090;.&#1088;&#1092;/product/137469/mikrik-mysh-plastina/" TargetMode="External"/><Relationship Id="rId_hyperlink_13445" Type="http://schemas.openxmlformats.org/officeDocument/2006/relationships/hyperlink" Target="http://&#1101;&#1083;&#1077;&#1082;&#1090;&#1088;&#1086;-&#1084;&#1072;&#1088;&#1082;&#1077;&#1090;.&#1088;&#1092;/product/230551/vyklyuchatel-dlya-myasorubki-revers-22321/" TargetMode="External"/><Relationship Id="rId_hyperlink_13446" Type="http://schemas.openxmlformats.org/officeDocument/2006/relationships/hyperlink" Target="http://&#1101;&#1083;&#1077;&#1082;&#1090;&#1088;&#1086;-&#1084;&#1072;&#1088;&#1082;&#1077;&#1090;.&#1088;&#1092;/product/236644/klavishnyy-pereklyuchatel-2pin-on-of-d20-kruglyy-krasnaya-klavisha-kcd1-101-5-c3-r2p-5/" TargetMode="External"/><Relationship Id="rId_hyperlink_13447" Type="http://schemas.openxmlformats.org/officeDocument/2006/relationships/hyperlink" Target="http://&#1101;&#1083;&#1077;&#1082;&#1090;&#1088;&#1086;-&#1084;&#1072;&#1088;&#1082;&#1077;&#1090;.&#1088;&#1092;/product/175183/klavishnyy-pereklyuchatel-2pin-on-of-krasnaya-klavisha-ksd1-603ab1-bra1c-3/" TargetMode="External"/><Relationship Id="rId_hyperlink_13448" Type="http://schemas.openxmlformats.org/officeDocument/2006/relationships/hyperlink" Target="http://&#1101;&#1083;&#1077;&#1082;&#1090;&#1088;&#1086;-&#1084;&#1072;&#1088;&#1082;&#1077;&#1090;.&#1088;&#1092;/product/250979/klavishnyy-pereklyuchatel-2pin-on-of-kruglyy-vlagozaschischennyy-chernyy-sb039/" TargetMode="External"/><Relationship Id="rId_hyperlink_13449" Type="http://schemas.openxmlformats.org/officeDocument/2006/relationships/hyperlink" Target="http://&#1101;&#1083;&#1077;&#1082;&#1090;&#1088;&#1086;-&#1084;&#1072;&#1088;&#1082;&#1077;&#1090;.&#1088;&#1092;/product/247100/klavishnyy-pereklyuchatel-2pin-on-of-kruglyy-krasnaya-klavisha-na-provode-100mm/" TargetMode="External"/><Relationship Id="rId_hyperlink_13450" Type="http://schemas.openxmlformats.org/officeDocument/2006/relationships/hyperlink" Target="http://&#1101;&#1083;&#1077;&#1082;&#1090;&#1088;&#1086;-&#1084;&#1072;&#1088;&#1082;&#1077;&#1090;.&#1088;&#1092;/product/247101/klavishnyy-pereklyuchatel-2pin-on-of-kruglyy-chernaya-klavishana-na-provode-100mm/" TargetMode="External"/><Relationship Id="rId_hyperlink_13451" Type="http://schemas.openxmlformats.org/officeDocument/2006/relationships/hyperlink" Target="http://&#1101;&#1083;&#1077;&#1082;&#1090;&#1088;&#1086;-&#1084;&#1072;&#1088;&#1082;&#1077;&#1090;.&#1088;&#1092;/product/175184/klavishnyy-pereklyuchatel-2pin-on-of-chernaya-klavisha-ksd1-603ab1-bba1c-3/" TargetMode="External"/><Relationship Id="rId_hyperlink_13452" Type="http://schemas.openxmlformats.org/officeDocument/2006/relationships/hyperlink" Target="http://&#1101;&#1083;&#1077;&#1082;&#1090;&#1088;&#1086;-&#1084;&#1072;&#1088;&#1082;&#1077;&#1090;.&#1088;&#1092;/product/236645/klavishnyy-pereklyuchatel-2pin-on-of-chernaya-pryamougolnaya-klavisha-kcd1-101-c1-b2p/" TargetMode="External"/><Relationship Id="rId_hyperlink_13453" Type="http://schemas.openxmlformats.org/officeDocument/2006/relationships/hyperlink" Target="http://&#1101;&#1083;&#1077;&#1082;&#1090;&#1088;&#1086;-&#1084;&#1072;&#1088;&#1082;&#1077;&#1090;.&#1088;&#1092;/product/143893/klavishnyy-pereklyuchatel-3pin-on-off-125250v-as-2016a-podsvetka-kruglyy-mini-zelenyy-sc-777-10/" TargetMode="External"/><Relationship Id="rId_hyperlink_13454" Type="http://schemas.openxmlformats.org/officeDocument/2006/relationships/hyperlink" Target="http://&#1101;&#1083;&#1077;&#1082;&#1090;&#1088;&#1086;-&#1084;&#1072;&#1088;&#1082;&#1077;&#1090;.&#1088;&#1092;/product/222179/klavishnyy-pereklyuchatel-3pin-on-off-125250v-as-2016a-podsvetka-kruglyy-mini-krasnyy-sc-777-10/" TargetMode="External"/><Relationship Id="rId_hyperlink_13455" Type="http://schemas.openxmlformats.org/officeDocument/2006/relationships/hyperlink" Target="http://&#1101;&#1083;&#1077;&#1082;&#1090;&#1088;&#1086;-&#1084;&#1072;&#1088;&#1082;&#1077;&#1090;.&#1088;&#1092;/product/222172/klavishnyy-pereklyuchatel-3pin-on-off-125250v-as-2016a-podsvetka-kruglyy-mini-siniy-sc-777-10/" TargetMode="External"/><Relationship Id="rId_hyperlink_13456" Type="http://schemas.openxmlformats.org/officeDocument/2006/relationships/hyperlink" Target="http://&#1101;&#1083;&#1077;&#1082;&#1090;&#1088;&#1086;-&#1084;&#1072;&#1088;&#1082;&#1077;&#1090;.&#1088;&#1092;/product/143901/klavishnyy-pereklyuchatel-3pin-on-off-125250v-as-2016a-podsvetka-kruglyy-zelenyy-sc-777-10/" TargetMode="External"/><Relationship Id="rId_hyperlink_13457" Type="http://schemas.openxmlformats.org/officeDocument/2006/relationships/hyperlink" Target="http://&#1101;&#1083;&#1077;&#1082;&#1090;&#1088;&#1086;-&#1084;&#1072;&#1088;&#1082;&#1077;&#1090;.&#1088;&#1092;/product/143902/klavishnyy-pereklyuchatel-3pin-on-off-125250v-as-2016a-podsvetka-kruglyy-krasnyy-irs-101-9c/" TargetMode="External"/><Relationship Id="rId_hyperlink_13458" Type="http://schemas.openxmlformats.org/officeDocument/2006/relationships/hyperlink" Target="http://&#1101;&#1083;&#1077;&#1082;&#1090;&#1088;&#1086;-&#1084;&#1072;&#1088;&#1082;&#1077;&#1090;.&#1088;&#1092;/product/222593/klavishnyy-pereklyuchatel-3pin-on-off-125250v-as-2016a-podsvetka-kruglyy-siniy-sc-777-10/" TargetMode="External"/><Relationship Id="rId_hyperlink_13459" Type="http://schemas.openxmlformats.org/officeDocument/2006/relationships/hyperlink" Target="http://&#1101;&#1083;&#1077;&#1082;&#1090;&#1088;&#1086;-&#1084;&#1072;&#1088;&#1082;&#1077;&#1090;.&#1088;&#1092;/product/173105/klavishnyy-pereklyuchatel-3pin-on-off-125250v-as-2016a-podsvetka-uzkiy-zheltyy-irs-101-1c-sc-791kcd3-50367/" TargetMode="External"/><Relationship Id="rId_hyperlink_13460" Type="http://schemas.openxmlformats.org/officeDocument/2006/relationships/hyperlink" Target="http://&#1101;&#1083;&#1077;&#1082;&#1090;&#1088;&#1086;-&#1084;&#1072;&#1088;&#1082;&#1077;&#1090;.&#1088;&#1092;/product/235739/klavishnyy-pereklyuchatel-3pin-on-off-125250v-as-2016a-podsvetka-uzkiy-zheltyy-kcd3-604ba1-boa6c/" TargetMode="External"/><Relationship Id="rId_hyperlink_13461" Type="http://schemas.openxmlformats.org/officeDocument/2006/relationships/hyperlink" Target="http://&#1101;&#1083;&#1077;&#1082;&#1090;&#1088;&#1086;-&#1084;&#1072;&#1088;&#1082;&#1077;&#1090;.&#1088;&#1092;/product/235743/klavishnyy-pereklyuchatel-3pin-on-off-125250v-as-2016a-podsvetka-uzkiy-zheltyy-xw-604ea1-boa6c/" TargetMode="External"/><Relationship Id="rId_hyperlink_13462" Type="http://schemas.openxmlformats.org/officeDocument/2006/relationships/hyperlink" Target="http://&#1101;&#1083;&#1077;&#1082;&#1090;&#1088;&#1086;-&#1084;&#1072;&#1088;&#1082;&#1077;&#1090;.&#1088;&#1092;/product/141392/klavishnyy-pereklyuchatel-3pin-on-off-125250v-as-2016a-podsvetka-uzkiy-zelenyy-irs-101-1c-sc-791kcd3-50368/" TargetMode="External"/><Relationship Id="rId_hyperlink_13463" Type="http://schemas.openxmlformats.org/officeDocument/2006/relationships/hyperlink" Target="http://&#1101;&#1083;&#1077;&#1082;&#1090;&#1088;&#1086;-&#1084;&#1072;&#1088;&#1082;&#1077;&#1090;.&#1088;&#1092;/product/235740/klavishnyy-pereklyuchatel-3pin-on-off-125250v-as-2016a-podsvetka-uzkiy-zelenyy-kcd3-604ba1-bea6c/" TargetMode="External"/><Relationship Id="rId_hyperlink_13464" Type="http://schemas.openxmlformats.org/officeDocument/2006/relationships/hyperlink" Target="http://&#1101;&#1083;&#1077;&#1082;&#1090;&#1088;&#1086;-&#1084;&#1072;&#1088;&#1082;&#1077;&#1090;.&#1088;&#1092;/product/143891/klavishnyy-pereklyuchatel-3pin-on-off-125250v-as-2016a-podsvetka-uzkiy-zelenyy-sc-788789/" TargetMode="External"/><Relationship Id="rId_hyperlink_13465" Type="http://schemas.openxmlformats.org/officeDocument/2006/relationships/hyperlink" Target="http://&#1101;&#1083;&#1077;&#1082;&#1090;&#1088;&#1086;-&#1084;&#1072;&#1088;&#1082;&#1077;&#1090;.&#1088;&#1092;/product/235738/klavishnyy-pereklyuchatel-3pin-on-off-125250v-as-2016a-podsvetka-uzkiy-krasnyy-kcd3-604ba1-bra6c/" TargetMode="External"/><Relationship Id="rId_hyperlink_13466" Type="http://schemas.openxmlformats.org/officeDocument/2006/relationships/hyperlink" Target="http://&#1101;&#1083;&#1077;&#1082;&#1090;&#1088;&#1086;-&#1084;&#1072;&#1088;&#1082;&#1077;&#1090;.&#1088;&#1092;/product/241089/klavishnyy-pereklyuchatel-3pin-on-off-125250v-as-2016a-podsvetka-uzkiy-krasnyy-xw-604ea1-bra6c/" TargetMode="External"/><Relationship Id="rId_hyperlink_13467" Type="http://schemas.openxmlformats.org/officeDocument/2006/relationships/hyperlink" Target="http://&#1101;&#1083;&#1077;&#1082;&#1090;&#1088;&#1086;-&#1084;&#1072;&#1088;&#1082;&#1077;&#1090;.&#1088;&#1092;/product/175179/klavishnyy-pereklyuchatel-3pin-on-off-125250v-as-2016a-podsvetka-uzkiy-siniy-sc-788789/" TargetMode="External"/><Relationship Id="rId_hyperlink_13468" Type="http://schemas.openxmlformats.org/officeDocument/2006/relationships/hyperlink" Target="http://&#1101;&#1083;&#1077;&#1082;&#1090;&#1088;&#1086;-&#1084;&#1072;&#1088;&#1082;&#1077;&#1090;.&#1088;&#1092;/product/222196/klavishnyy-pereklyuchatel-3pin-on-off-12v-zelenyy-glazok-asw-20d/" TargetMode="External"/><Relationship Id="rId_hyperlink_13469" Type="http://schemas.openxmlformats.org/officeDocument/2006/relationships/hyperlink" Target="http://&#1101;&#1083;&#1077;&#1082;&#1090;&#1088;&#1086;-&#1084;&#1072;&#1088;&#1082;&#1077;&#1090;.&#1088;&#1092;/product/222194/klavishnyy-pereklyuchatel-3pin-on-off-12v-krasnyy-glazok-asw-20d/" TargetMode="External"/><Relationship Id="rId_hyperlink_13470" Type="http://schemas.openxmlformats.org/officeDocument/2006/relationships/hyperlink" Target="http://&#1101;&#1083;&#1077;&#1082;&#1090;&#1088;&#1086;-&#1084;&#1072;&#1088;&#1082;&#1077;&#1090;.&#1088;&#1092;/product/222195/klavishnyy-pereklyuchatel-3pin-on-off-12v-siniy-glazok-asw-20d/" TargetMode="External"/><Relationship Id="rId_hyperlink_13471" Type="http://schemas.openxmlformats.org/officeDocument/2006/relationships/hyperlink" Target="http://&#1101;&#1083;&#1077;&#1082;&#1090;&#1088;&#1086;-&#1084;&#1072;&#1088;&#1082;&#1077;&#1090;.&#1088;&#1092;/product/246353/klavishnyy-pereklyuchatel-3pin-on-off-12v-podsvetka-vlagozaschitnyy-kruglyy-zheltyy/" TargetMode="External"/><Relationship Id="rId_hyperlink_13472" Type="http://schemas.openxmlformats.org/officeDocument/2006/relationships/hyperlink" Target="http://&#1101;&#1083;&#1077;&#1082;&#1090;&#1088;&#1086;-&#1084;&#1072;&#1088;&#1082;&#1077;&#1090;.&#1088;&#1092;/product/246354/klavishnyy-pereklyuchatel-3pin-on-off-12v-podsvetka-vlagozaschitnyy-kruglyy-zelenyy/" TargetMode="External"/><Relationship Id="rId_hyperlink_13473" Type="http://schemas.openxmlformats.org/officeDocument/2006/relationships/hyperlink" Target="http://&#1101;&#1083;&#1077;&#1082;&#1090;&#1088;&#1086;-&#1084;&#1072;&#1088;&#1082;&#1077;&#1090;.&#1088;&#1092;/product/246355/klavishnyy-pereklyuchatel-3pin-on-off-12v-podsvetka-vlagozaschitnyy-kruglyy-krasnyy/" TargetMode="External"/><Relationship Id="rId_hyperlink_13474" Type="http://schemas.openxmlformats.org/officeDocument/2006/relationships/hyperlink" Target="http://&#1101;&#1083;&#1077;&#1082;&#1090;&#1088;&#1086;-&#1084;&#1072;&#1088;&#1082;&#1077;&#1090;.&#1088;&#1092;/product/246356/klavishnyy-pereklyuchatel-3pin-on-off-12v-podsvetka-vlagozaschitnyy-kruglyy-siniy/" TargetMode="External"/><Relationship Id="rId_hyperlink_13475" Type="http://schemas.openxmlformats.org/officeDocument/2006/relationships/hyperlink" Target="http://&#1101;&#1083;&#1077;&#1082;&#1090;&#1088;&#1086;-&#1084;&#1072;&#1088;&#1082;&#1077;&#1090;.&#1088;&#1092;/product/143900/klavishnyy-pereklyuchatel-3pin-on-off-12v-podsvetka-kruglyy-zheltyy-sc-777-10/" TargetMode="External"/><Relationship Id="rId_hyperlink_13476" Type="http://schemas.openxmlformats.org/officeDocument/2006/relationships/hyperlink" Target="http://&#1101;&#1083;&#1077;&#1082;&#1090;&#1088;&#1086;-&#1084;&#1072;&#1088;&#1082;&#1077;&#1090;.&#1088;&#1092;/product/143897/klavishnyy-pereklyuchatel-3pin-on-off-12v-podsvetka-kruglyy-zelenyy-sc-777-10/" TargetMode="External"/><Relationship Id="rId_hyperlink_13477" Type="http://schemas.openxmlformats.org/officeDocument/2006/relationships/hyperlink" Target="http://&#1101;&#1083;&#1077;&#1082;&#1090;&#1088;&#1086;-&#1084;&#1072;&#1088;&#1082;&#1077;&#1090;.&#1088;&#1092;/product/143898/klavishnyy-pereklyuchatel-3pin-on-off-12v-podsvetka-kruglyy-krasnyy-sc-777-10/" TargetMode="External"/><Relationship Id="rId_hyperlink_13478" Type="http://schemas.openxmlformats.org/officeDocument/2006/relationships/hyperlink" Target="http://&#1101;&#1083;&#1077;&#1082;&#1090;&#1088;&#1086;-&#1084;&#1072;&#1088;&#1082;&#1077;&#1090;.&#1088;&#1092;/product/175210/klavishnyy-pereklyuchatel-3pin-on-off-12v-podsvetka-kruglyy-mini-zheltyy-sc-777-10/" TargetMode="External"/><Relationship Id="rId_hyperlink_13479" Type="http://schemas.openxmlformats.org/officeDocument/2006/relationships/hyperlink" Target="http://&#1101;&#1083;&#1077;&#1082;&#1090;&#1088;&#1086;-&#1084;&#1072;&#1088;&#1082;&#1077;&#1090;.&#1088;&#1092;/product/166566/klavishnyy-pereklyuchatel-3pin-on-off-12v-podsvetka-kruglyy-mini-zelenyy-sc-777-10/" TargetMode="External"/><Relationship Id="rId_hyperlink_13480" Type="http://schemas.openxmlformats.org/officeDocument/2006/relationships/hyperlink" Target="http://&#1101;&#1083;&#1077;&#1082;&#1090;&#1088;&#1086;-&#1084;&#1072;&#1088;&#1082;&#1077;&#1090;.&#1088;&#1092;/product/149370/klavishnyy-pereklyuchatel-3pin-on-off-12v-podsvetka-kruglyy-mini-krasnyy-sc-777-10/" TargetMode="External"/><Relationship Id="rId_hyperlink_13481" Type="http://schemas.openxmlformats.org/officeDocument/2006/relationships/hyperlink" Target="http://&#1101;&#1083;&#1077;&#1082;&#1090;&#1088;&#1086;-&#1084;&#1072;&#1088;&#1082;&#1077;&#1090;.&#1088;&#1092;/product/143899/klavishnyy-pereklyuchatel-3pin-on-off-12v-podsvetka-kruglyy-mini-siniy-sc-777-10/" TargetMode="External"/><Relationship Id="rId_hyperlink_13482" Type="http://schemas.openxmlformats.org/officeDocument/2006/relationships/hyperlink" Target="http://&#1101;&#1083;&#1077;&#1082;&#1090;&#1088;&#1086;-&#1084;&#1072;&#1088;&#1082;&#1077;&#1090;.&#1088;&#1092;/product/226745/klavishnyy-pereklyuchatel-3pin-on-off-12v-podsvetka-kruglyy-siniy-sc-777-10/" TargetMode="External"/><Relationship Id="rId_hyperlink_13483" Type="http://schemas.openxmlformats.org/officeDocument/2006/relationships/hyperlink" Target="http://&#1101;&#1083;&#1077;&#1082;&#1090;&#1088;&#1086;-&#1084;&#1072;&#1088;&#1082;&#1077;&#1090;.&#1088;&#1092;/product/246358/klavishnyy-pereklyuchatel-3pin-on-off-12v-podsvetka-kruglyy-zheltyy-glazok/" TargetMode="External"/><Relationship Id="rId_hyperlink_13484" Type="http://schemas.openxmlformats.org/officeDocument/2006/relationships/hyperlink" Target="http://&#1101;&#1083;&#1077;&#1082;&#1090;&#1088;&#1086;-&#1084;&#1072;&#1088;&#1082;&#1077;&#1090;.&#1088;&#1092;/product/235843/klavishnyy-pereklyuchatel-3pin-on-off-12v-podsvetka-kruglyy-zelenyy-glazok/" TargetMode="External"/><Relationship Id="rId_hyperlink_13485" Type="http://schemas.openxmlformats.org/officeDocument/2006/relationships/hyperlink" Target="http://&#1101;&#1083;&#1077;&#1082;&#1090;&#1088;&#1086;-&#1084;&#1072;&#1088;&#1082;&#1077;&#1090;.&#1088;&#1092;/product/248682/klavishnyy-pereklyuchatel-3pin-on-off-12v-podsvetka-kruglyy-krasnyy-glazok/" TargetMode="External"/><Relationship Id="rId_hyperlink_13486" Type="http://schemas.openxmlformats.org/officeDocument/2006/relationships/hyperlink" Target="http://&#1101;&#1083;&#1077;&#1082;&#1090;&#1088;&#1086;-&#1084;&#1072;&#1088;&#1082;&#1077;&#1090;.&#1088;&#1092;/product/246357/klavishnyy-pereklyuchatel-3pin-on-off-12v-podsvetka-kruglyy-siniy-glazok/" TargetMode="External"/><Relationship Id="rId_hyperlink_13487" Type="http://schemas.openxmlformats.org/officeDocument/2006/relationships/hyperlink" Target="http://&#1101;&#1083;&#1077;&#1082;&#1090;&#1088;&#1086;-&#1084;&#1072;&#1088;&#1082;&#1077;&#1090;.&#1088;&#1092;/product/175177/klavishnyy-pereklyuchatel-3pin-on-off-12v-podsvetka-uzkiy-zheltyy-sc-791-10/" TargetMode="External"/><Relationship Id="rId_hyperlink_13488" Type="http://schemas.openxmlformats.org/officeDocument/2006/relationships/hyperlink" Target="http://&#1101;&#1083;&#1077;&#1082;&#1090;&#1088;&#1086;-&#1084;&#1072;&#1088;&#1082;&#1077;&#1090;.&#1088;&#1092;/product/143904/klavishnyy-pereklyuchatel-3pin-on-off-12v-podsvetka-uzkiy-zelenyy-sc-791-10/" TargetMode="External"/><Relationship Id="rId_hyperlink_13489" Type="http://schemas.openxmlformats.org/officeDocument/2006/relationships/hyperlink" Target="http://&#1101;&#1083;&#1077;&#1082;&#1090;&#1088;&#1086;-&#1084;&#1072;&#1088;&#1082;&#1077;&#1090;.&#1088;&#1092;/product/222168/klavishnyy-pereklyuchatel-3pin-on-off-12v-podsvetka-uzkiy-krasnyy-sc-791-10/" TargetMode="External"/><Relationship Id="rId_hyperlink_13490" Type="http://schemas.openxmlformats.org/officeDocument/2006/relationships/hyperlink" Target="http://&#1101;&#1083;&#1077;&#1082;&#1090;&#1088;&#1086;-&#1084;&#1072;&#1088;&#1082;&#1077;&#1090;.&#1088;&#1092;/product/175178/klavishnyy-pereklyuchatel-3pin-on-off-12v-podsvetka-uzkiy-siniy-sc-791-10/" TargetMode="External"/><Relationship Id="rId_hyperlink_13491" Type="http://schemas.openxmlformats.org/officeDocument/2006/relationships/hyperlink" Target="http://&#1101;&#1083;&#1077;&#1082;&#1090;&#1088;&#1086;-&#1084;&#1072;&#1088;&#1082;&#1077;&#1090;.&#1088;&#1092;/product/247106/klavishnyy-pereklyuchatel-3pin-220v-16a-podsvetka-krasnyy-kb-001/" TargetMode="External"/><Relationship Id="rId_hyperlink_13492" Type="http://schemas.openxmlformats.org/officeDocument/2006/relationships/hyperlink" Target="http://&#1101;&#1083;&#1077;&#1082;&#1090;&#1088;&#1086;-&#1084;&#1072;&#1088;&#1082;&#1077;&#1090;.&#1088;&#1092;/product/236646/klavishnyy-pereklyuchatel-3pin-on-off-krasnaya-pryamougolnaya-klavisha-podsvetka-12v-kcd1-101n-c3-r3p/" TargetMode="External"/><Relationship Id="rId_hyperlink_13493" Type="http://schemas.openxmlformats.org/officeDocument/2006/relationships/hyperlink" Target="http://&#1101;&#1083;&#1077;&#1082;&#1090;&#1088;&#1086;-&#1084;&#1072;&#1088;&#1082;&#1077;&#1090;.&#1088;&#1092;/product/141397/klavishnyy-pereklyuchatel-4pin-on-off-125250v-as-2016a-podsvetka-shirokiy-krasnyy-irs-201-1c-sc-767/" TargetMode="External"/><Relationship Id="rId_hyperlink_13494" Type="http://schemas.openxmlformats.org/officeDocument/2006/relationships/hyperlink" Target="http://&#1101;&#1083;&#1077;&#1082;&#1090;&#1088;&#1086;-&#1084;&#1072;&#1088;&#1082;&#1077;&#1090;.&#1088;&#1092;/product/135840/klavishnyy-pereklyuchatel-4pin-on-off-125250v-as-2016a-podsvetka-zheltyy-mrs-201-4/" TargetMode="External"/><Relationship Id="rId_hyperlink_13495" Type="http://schemas.openxmlformats.org/officeDocument/2006/relationships/hyperlink" Target="http://&#1101;&#1083;&#1077;&#1082;&#1090;&#1088;&#1086;-&#1084;&#1072;&#1088;&#1082;&#1077;&#1090;.&#1088;&#1092;/product/235842/klavishnyy-pereklyuchatel-4pin-on-off-125250v-as-2016a-podsvetka-zelenyy-mrs-201-4/" TargetMode="External"/><Relationship Id="rId_hyperlink_13496" Type="http://schemas.openxmlformats.org/officeDocument/2006/relationships/hyperlink" Target="http://&#1101;&#1083;&#1077;&#1082;&#1090;&#1088;&#1086;-&#1084;&#1072;&#1088;&#1082;&#1077;&#1090;.&#1088;&#1092;/product/135842/klavishnyy-pereklyuchatel-4pin-on-off-125250v-as-2016a-podsvetka-krasnyy-mrs-201-4/" TargetMode="External"/><Relationship Id="rId_hyperlink_13497" Type="http://schemas.openxmlformats.org/officeDocument/2006/relationships/hyperlink" Target="http://&#1101;&#1083;&#1077;&#1082;&#1090;&#1088;&#1086;-&#1084;&#1072;&#1088;&#1082;&#1077;&#1090;.&#1088;&#1092;/product/141395/klavishnyy-pereklyuchatel-4pin-on-off-125250v-as-2016a-podsvetka-shirokiy-zheltyy-irs-201-1c-55424/" TargetMode="External"/><Relationship Id="rId_hyperlink_13498" Type="http://schemas.openxmlformats.org/officeDocument/2006/relationships/hyperlink" Target="http://&#1101;&#1083;&#1077;&#1082;&#1090;&#1088;&#1086;-&#1084;&#1072;&#1088;&#1082;&#1077;&#1090;.&#1088;&#1092;/product/240577/klavishnyy-pereklyuchatel-4pin-on-off-125250v-as-2016a-podsvetka-shirokiy-zheltyy-kcd4-604aa1-boa6c/" TargetMode="External"/><Relationship Id="rId_hyperlink_13499" Type="http://schemas.openxmlformats.org/officeDocument/2006/relationships/hyperlink" Target="http://&#1101;&#1083;&#1077;&#1082;&#1090;&#1088;&#1086;-&#1084;&#1072;&#1088;&#1082;&#1077;&#1090;.&#1088;&#1092;/product/228148/klavishnyy-pereklyuchatel-4pin-on-off-125250v-as-2016a-podsvetka-shirokiy-zelenyy-10/" TargetMode="External"/><Relationship Id="rId_hyperlink_13500" Type="http://schemas.openxmlformats.org/officeDocument/2006/relationships/hyperlink" Target="http://&#1101;&#1083;&#1077;&#1082;&#1090;&#1088;&#1086;-&#1084;&#1072;&#1088;&#1082;&#1077;&#1090;.&#1088;&#1092;/product/247611/klavishnyy-pereklyuchatel-4pin-on-off-125250v-as-2016a-podsvetka-shirokiy-zelenyy-kcd4-201n-c3-g4p-55425/" TargetMode="External"/><Relationship Id="rId_hyperlink_13501" Type="http://schemas.openxmlformats.org/officeDocument/2006/relationships/hyperlink" Target="http://&#1101;&#1083;&#1077;&#1082;&#1090;&#1088;&#1086;-&#1084;&#1072;&#1088;&#1082;&#1077;&#1090;.&#1088;&#1092;/product/240705/klavishnyy-pereklyuchatel-4pin-on-off-125250v-as-2016a-podsvetka-shirokiy-krasnyy-10/" TargetMode="External"/><Relationship Id="rId_hyperlink_13502" Type="http://schemas.openxmlformats.org/officeDocument/2006/relationships/hyperlink" Target="http://&#1101;&#1083;&#1077;&#1082;&#1090;&#1088;&#1086;-&#1084;&#1072;&#1088;&#1082;&#1077;&#1090;.&#1088;&#1092;/product/241380/klavishnyy-pereklyuchatel-4pin-on-off-125250v-as-2016a-podsvetka-shirokiy-krasnyy-kcd4-201n-c3-r4p/" TargetMode="External"/><Relationship Id="rId_hyperlink_13503" Type="http://schemas.openxmlformats.org/officeDocument/2006/relationships/hyperlink" Target="http://&#1101;&#1083;&#1077;&#1082;&#1090;&#1088;&#1086;-&#1084;&#1072;&#1088;&#1082;&#1077;&#1090;.&#1088;&#1092;/product/235741/klavishnyy-pereklyuchatel-4pin-on-off-125250v-as-2016a-podsvetka-shirokiy-krasnyy-kcd4-604aa1-bra6c/" TargetMode="External"/><Relationship Id="rId_hyperlink_13504" Type="http://schemas.openxmlformats.org/officeDocument/2006/relationships/hyperlink" Target="http://&#1101;&#1083;&#1077;&#1082;&#1090;&#1088;&#1086;-&#1084;&#1072;&#1088;&#1082;&#1077;&#1090;.&#1088;&#1092;/product/141396/klavishnyy-pereklyuchatel-4pin-on-off-125250v-as-5a-podsvetka-shirokiy-zelenyy-irs-201-1c-sc-767/" TargetMode="External"/><Relationship Id="rId_hyperlink_13505" Type="http://schemas.openxmlformats.org/officeDocument/2006/relationships/hyperlink" Target="http://&#1101;&#1083;&#1077;&#1082;&#1090;&#1088;&#1086;-&#1084;&#1072;&#1088;&#1082;&#1077;&#1090;.&#1088;&#1092;/product/224373/klavishnyy-pereklyuchatel-4pin-on-off-12v-podsvetka-krasnyy-mirs-101-3/" TargetMode="External"/><Relationship Id="rId_hyperlink_13506" Type="http://schemas.openxmlformats.org/officeDocument/2006/relationships/hyperlink" Target="http://&#1101;&#1083;&#1077;&#1082;&#1090;&#1088;&#1086;-&#1084;&#1072;&#1088;&#1082;&#1077;&#1090;.&#1088;&#1092;/product/241489/klavishnyy-pereklyuchatel-4pin-on-off-125250v-5a-zelenaya-klavisha-podsvetka-250v-kcd1-201n-4-c3-g4p/" TargetMode="External"/><Relationship Id="rId_hyperlink_13507" Type="http://schemas.openxmlformats.org/officeDocument/2006/relationships/hyperlink" Target="http://&#1101;&#1083;&#1077;&#1082;&#1090;&#1088;&#1086;-&#1084;&#1072;&#1088;&#1082;&#1077;&#1090;.&#1088;&#1092;/product/234970/klavishnyy-pereklyuchatel-6pin-on-off-125250v-as-2016a-podsvetka-dvoynoy-zheltyy-kcd3-604da1-boa6c/" TargetMode="External"/><Relationship Id="rId_hyperlink_13508" Type="http://schemas.openxmlformats.org/officeDocument/2006/relationships/hyperlink" Target="http://&#1101;&#1083;&#1077;&#1082;&#1090;&#1088;&#1086;-&#1084;&#1072;&#1088;&#1082;&#1077;&#1090;.&#1088;&#1092;/product/177243/klavishnyy-pereklyuchatel-6pin-on-off-125250v-as-2016a-podsvetka-dvoynoy-zelenyykrasnyy-sc-797/" TargetMode="External"/><Relationship Id="rId_hyperlink_13509" Type="http://schemas.openxmlformats.org/officeDocument/2006/relationships/hyperlink" Target="http://&#1101;&#1083;&#1077;&#1082;&#1090;&#1088;&#1086;-&#1084;&#1072;&#1088;&#1082;&#1077;&#1090;.&#1088;&#1092;/product/234979/klavishnyy-pereklyuchatel-6pin-on-off-125250v-as-2016a-podsvetka-dvoynoy-krasnyy-kcd3-604da1-bra6c/" TargetMode="External"/><Relationship Id="rId_hyperlink_13510" Type="http://schemas.openxmlformats.org/officeDocument/2006/relationships/hyperlink" Target="http://&#1101;&#1083;&#1077;&#1082;&#1090;&#1088;&#1086;-&#1084;&#1072;&#1088;&#1082;&#1077;&#1090;.&#1088;&#1092;/product/145827/klavishnyy-pereklyuchatel-6pin-on-off-125250v-as-2016a-podsvetka-dvoynoy-krasnyy-sc-797/" TargetMode="External"/><Relationship Id="rId_hyperlink_13511" Type="http://schemas.openxmlformats.org/officeDocument/2006/relationships/hyperlink" Target="http://&#1101;&#1083;&#1077;&#1082;&#1090;&#1088;&#1086;-&#1084;&#1072;&#1088;&#1082;&#1077;&#1090;.&#1088;&#1092;/product/173112/klavishnyy-pereklyuchatel-6pin-on-off-125250v-as-2016a-podsvetka-dvoynoy-siniy-sc-797/" TargetMode="External"/><Relationship Id="rId_hyperlink_13512" Type="http://schemas.openxmlformats.org/officeDocument/2006/relationships/hyperlink" Target="http://&#1101;&#1083;&#1077;&#1082;&#1090;&#1088;&#1086;-&#1084;&#1072;&#1088;&#1082;&#1077;&#1090;.&#1088;&#1092;/product/222174/klavishnyy-pereklyuchatel-6pin-on-off-125250v-as-2016a-podsvetka-dvoynoy-cherno-zelenyy-sc-797/" TargetMode="External"/><Relationship Id="rId_hyperlink_13513" Type="http://schemas.openxmlformats.org/officeDocument/2006/relationships/hyperlink" Target="http://&#1101;&#1083;&#1077;&#1082;&#1090;&#1088;&#1086;-&#1084;&#1072;&#1088;&#1082;&#1077;&#1090;.&#1088;&#1092;/product/131125/klavishnyy-pereklyuchatel-6pin-on-off-125250v-as-2016a-podsvetka-shirokiy-zheltyy-kcd4-604aa2-boa6c-sc-767/" TargetMode="External"/><Relationship Id="rId_hyperlink_13514" Type="http://schemas.openxmlformats.org/officeDocument/2006/relationships/hyperlink" Target="http://&#1101;&#1083;&#1077;&#1082;&#1090;&#1088;&#1086;-&#1084;&#1072;&#1088;&#1082;&#1077;&#1090;.&#1088;&#1092;/product/135839/klavishnyy-pereklyuchatel-6pin-on-off-125250v-as-2016a-podsvetka-shirokiy-zelenyy-irs-202-1c-sc-767/" TargetMode="External"/><Relationship Id="rId_hyperlink_13515" Type="http://schemas.openxmlformats.org/officeDocument/2006/relationships/hyperlink" Target="http://&#1101;&#1083;&#1077;&#1082;&#1090;&#1088;&#1086;-&#1084;&#1072;&#1088;&#1082;&#1077;&#1090;.&#1088;&#1092;/product/238665/klavishnyy-pereklyuchatel-6pin-on-off-125250v-as-2016a-podsvetka-shirokiy-zelenyy-kcd4-604aa2-bea6c/" TargetMode="External"/><Relationship Id="rId_hyperlink_13516" Type="http://schemas.openxmlformats.org/officeDocument/2006/relationships/hyperlink" Target="http://&#1101;&#1083;&#1077;&#1082;&#1090;&#1088;&#1086;-&#1084;&#1072;&#1088;&#1082;&#1077;&#1090;.&#1088;&#1092;/product/135838/klavishnyy-pereklyuchatel-6pin-on-off-125250v-as-2016a-podsvetka-shirokiy-krasnyy-irs-202-1c-sc-767/" TargetMode="External"/><Relationship Id="rId_hyperlink_13517" Type="http://schemas.openxmlformats.org/officeDocument/2006/relationships/hyperlink" Target="http://&#1101;&#1083;&#1077;&#1082;&#1090;&#1088;&#1086;-&#1084;&#1072;&#1088;&#1082;&#1077;&#1090;.&#1088;&#1092;/product/131128/klavishnyy-pereklyuchatel-6pin-on-off-125250v-as-2016a-podsvetka-shirokiy-siniy-irs-202-1c-sc-767/" TargetMode="External"/><Relationship Id="rId_hyperlink_13518" Type="http://schemas.openxmlformats.org/officeDocument/2006/relationships/hyperlink" Target="http://&#1101;&#1083;&#1077;&#1082;&#1090;&#1088;&#1086;-&#1084;&#1072;&#1088;&#1082;&#1077;&#1090;.&#1088;&#1092;/product/242740/klavishnyy-pereklyuchatel-6pin-on-off-12v-podsvetka-dvoynoy-zelenyy-sc-797/" TargetMode="External"/><Relationship Id="rId_hyperlink_13519" Type="http://schemas.openxmlformats.org/officeDocument/2006/relationships/hyperlink" Target="http://&#1101;&#1083;&#1077;&#1082;&#1090;&#1088;&#1086;-&#1084;&#1072;&#1088;&#1082;&#1077;&#1090;.&#1088;&#1092;/product/222169/klavishnyy-pereklyuchatel-6pin-on-off-12v-podsvetka-dvoynoy-krasnyy-sc-797/" TargetMode="External"/><Relationship Id="rId_hyperlink_13520" Type="http://schemas.openxmlformats.org/officeDocument/2006/relationships/hyperlink" Target="http://&#1101;&#1083;&#1077;&#1082;&#1090;&#1088;&#1086;-&#1084;&#1072;&#1088;&#1082;&#1077;&#1090;.&#1088;&#1092;/product/247530/klavishnyy-pereklyuchatel-6pin-on-off-on-125250v-as-2016a-podsvetka-shirokiy-zelenyy-kcd4-203n-c6-g6p/" TargetMode="External"/><Relationship Id="rId_hyperlink_13521" Type="http://schemas.openxmlformats.org/officeDocument/2006/relationships/hyperlink" Target="http://&#1101;&#1083;&#1077;&#1082;&#1090;&#1088;&#1086;-&#1084;&#1072;&#1088;&#1082;&#1077;&#1090;.&#1088;&#1092;/product/149363/klavishnyy-pereklyuchatel-6pin-on-off-on-125250v-as-2016a-podsvetka-shirokiy-krasnyy/" TargetMode="External"/><Relationship Id="rId_hyperlink_13522" Type="http://schemas.openxmlformats.org/officeDocument/2006/relationships/hyperlink" Target="http://&#1101;&#1083;&#1077;&#1082;&#1090;&#1088;&#1086;-&#1084;&#1072;&#1088;&#1082;&#1077;&#1090;.&#1088;&#1092;/product/241381/klavishnyy-pereklyuchatel-6pin-on-off-on-125250v-as-2016a-podsvetka-shirokiy-krasnyy-kcd4-203n-c6-r6p/" TargetMode="External"/><Relationship Id="rId_hyperlink_13523" Type="http://schemas.openxmlformats.org/officeDocument/2006/relationships/hyperlink" Target="http://&#1101;&#1083;&#1077;&#1082;&#1090;&#1088;&#1086;-&#1084;&#1072;&#1088;&#1082;&#1077;&#1090;.&#1088;&#1092;/product/241394/klavishnyy-pereklyuchatel-ip65-on-off-250v-16a-krasnyy-sb068/" TargetMode="External"/><Relationship Id="rId_hyperlink_13524" Type="http://schemas.openxmlformats.org/officeDocument/2006/relationships/hyperlink" Target="http://&#1101;&#1083;&#1077;&#1082;&#1090;&#1088;&#1086;-&#1084;&#1072;&#1088;&#1082;&#1077;&#1090;.&#1088;&#1092;/product/241395/klavishnyy-pereklyuchatel-ip65-on-off-on-250v-16a-bez-indik-krasnyy-sb068/" TargetMode="External"/><Relationship Id="rId_hyperlink_13525" Type="http://schemas.openxmlformats.org/officeDocument/2006/relationships/hyperlink" Target="http://&#1101;&#1083;&#1077;&#1082;&#1090;&#1088;&#1086;-&#1084;&#1072;&#1088;&#1082;&#1077;&#1090;.&#1088;&#1092;/product/228147/klavishnyy-pereklyuchatel-kcd-108-2pin-on-of-belyy-3/" TargetMode="External"/><Relationship Id="rId_hyperlink_13526" Type="http://schemas.openxmlformats.org/officeDocument/2006/relationships/hyperlink" Target="http://&#1101;&#1083;&#1077;&#1082;&#1090;&#1088;&#1086;-&#1084;&#1072;&#1088;&#1082;&#1077;&#1090;.&#1088;&#1092;/product/222178/klavishnyy-pereklyuchatel-kcd-3-3pin-on-off-on-chernyy/" TargetMode="External"/><Relationship Id="rId_hyperlink_13527" Type="http://schemas.openxmlformats.org/officeDocument/2006/relationships/hyperlink" Target="http://&#1101;&#1083;&#1077;&#1082;&#1090;&#1088;&#1086;-&#1084;&#1072;&#1088;&#1082;&#1077;&#1090;.&#1088;&#1092;/product/222173/klavishnyy-pereklyuchatel-kcd-3-3pin-on-off-on-chernyy-bez-fiksakcii/" TargetMode="External"/><Relationship Id="rId_hyperlink_13528" Type="http://schemas.openxmlformats.org/officeDocument/2006/relationships/hyperlink" Target="http://&#1101;&#1083;&#1077;&#1082;&#1090;&#1088;&#1086;-&#1084;&#1072;&#1088;&#1082;&#1077;&#1090;.&#1088;&#1092;/product/238889/klavishnyy-pereklyuchatel-kcd-3-101-2pin-on-off-chernyy/" TargetMode="External"/><Relationship Id="rId_hyperlink_13529" Type="http://schemas.openxmlformats.org/officeDocument/2006/relationships/hyperlink" Target="http://&#1101;&#1083;&#1077;&#1082;&#1090;&#1088;&#1086;-&#1084;&#1072;&#1088;&#1082;&#1077;&#1090;.&#1088;&#1092;/product/238890/klavishnyy-pereklyuchatel-kcd-3-101-3pin-on-off-chernyy/" TargetMode="External"/><Relationship Id="rId_hyperlink_13530" Type="http://schemas.openxmlformats.org/officeDocument/2006/relationships/hyperlink" Target="http://&#1101;&#1083;&#1077;&#1082;&#1090;&#1088;&#1086;-&#1084;&#1072;&#1088;&#1082;&#1077;&#1090;.&#1088;&#1092;/product/222175/klavishnyy-pereklyuchatel-kcd-3-101-3pin-on-off-on-chernyy/" TargetMode="External"/><Relationship Id="rId_hyperlink_13531" Type="http://schemas.openxmlformats.org/officeDocument/2006/relationships/hyperlink" Target="http://&#1101;&#1083;&#1077;&#1082;&#1090;&#1088;&#1086;-&#1084;&#1072;&#1088;&#1082;&#1077;&#1090;.&#1088;&#1092;/product/175181/klavishnyy-pereklyuchatel-kcd1-2-3pin-on-off-on-chernyy-10/" TargetMode="External"/><Relationship Id="rId_hyperlink_13532" Type="http://schemas.openxmlformats.org/officeDocument/2006/relationships/hyperlink" Target="http://&#1101;&#1083;&#1077;&#1082;&#1090;&#1088;&#1086;-&#1084;&#1072;&#1088;&#1082;&#1077;&#1090;.&#1088;&#1092;/product/224954/klavishnyy-pereklyuchatel-kcd4-fs-4pin-on-of-220v-pylevlagozaschischennyy-krasnyy/" TargetMode="External"/><Relationship Id="rId_hyperlink_13533" Type="http://schemas.openxmlformats.org/officeDocument/2006/relationships/hyperlink" Target="http://&#1101;&#1083;&#1077;&#1082;&#1090;&#1088;&#1086;-&#1084;&#1072;&#1088;&#1082;&#1077;&#1090;.&#1088;&#1092;/product/228757/klavishnyy-pereklyuchatel-kcd4-101-4pin-on-of-chernyy-220v12v/" TargetMode="External"/><Relationship Id="rId_hyperlink_13534" Type="http://schemas.openxmlformats.org/officeDocument/2006/relationships/hyperlink" Target="http://&#1101;&#1083;&#1077;&#1082;&#1090;&#1088;&#1086;-&#1084;&#1072;&#1088;&#1082;&#1077;&#1090;.&#1088;&#1092;/product/222176/klavishnyy-pereklyuchatel-kcd4-202-6pin-on-of-chernyy/" TargetMode="External"/><Relationship Id="rId_hyperlink_13535" Type="http://schemas.openxmlformats.org/officeDocument/2006/relationships/hyperlink" Target="http://&#1101;&#1083;&#1077;&#1082;&#1090;&#1088;&#1086;-&#1084;&#1072;&#1088;&#1082;&#1077;&#1090;.&#1088;&#1092;/product/224374/klavishnyy-pereklyuchatel-mj-15-on-off-2pin-s-ushami-chernyy-220v12v/" TargetMode="External"/><Relationship Id="rId_hyperlink_13536" Type="http://schemas.openxmlformats.org/officeDocument/2006/relationships/hyperlink" Target="http://&#1101;&#1083;&#1077;&#1082;&#1090;&#1088;&#1086;-&#1084;&#1072;&#1088;&#1082;&#1077;&#1090;.&#1088;&#1092;/product/222180/klavishnyy-pereklyuchatel-mrs-201-4pin-on-off-chernyy-4-220v12v/" TargetMode="External"/><Relationship Id="rId_hyperlink_13537" Type="http://schemas.openxmlformats.org/officeDocument/2006/relationships/hyperlink" Target="http://&#1101;&#1083;&#1077;&#1082;&#1090;&#1088;&#1086;-&#1084;&#1072;&#1088;&#1082;&#1077;&#1090;.&#1088;&#1092;/product/224375/klavishnyy-pereklyuchatel-rls-102-c3-on-on-3pin/" TargetMode="External"/><Relationship Id="rId_hyperlink_13538" Type="http://schemas.openxmlformats.org/officeDocument/2006/relationships/hyperlink" Target="http://&#1101;&#1083;&#1077;&#1082;&#1090;&#1088;&#1086;-&#1084;&#1072;&#1088;&#1082;&#1077;&#1090;.&#1088;&#1092;/product/238598/klavishnyy-pereklyuchatel-rs-101-7c-2pin-on-offf-zheltyy/" TargetMode="External"/><Relationship Id="rId_hyperlink_13539" Type="http://schemas.openxmlformats.org/officeDocument/2006/relationships/hyperlink" Target="http://&#1101;&#1083;&#1077;&#1082;&#1090;&#1088;&#1086;-&#1084;&#1072;&#1088;&#1082;&#1077;&#1090;.&#1088;&#1092;/product/238599/klavishnyy-pereklyuchatel-rs-101-7c-2pin-on-offf-zelenyy/" TargetMode="External"/><Relationship Id="rId_hyperlink_13540" Type="http://schemas.openxmlformats.org/officeDocument/2006/relationships/hyperlink" Target="http://&#1101;&#1083;&#1077;&#1082;&#1090;&#1088;&#1086;-&#1084;&#1072;&#1088;&#1082;&#1077;&#1090;.&#1088;&#1092;/product/238601/klavishnyy-pereklyuchatel-rs-101-7c-2pin-on-offf-krasnyy/" TargetMode="External"/><Relationship Id="rId_hyperlink_13541" Type="http://schemas.openxmlformats.org/officeDocument/2006/relationships/hyperlink" Target="http://&#1101;&#1083;&#1077;&#1082;&#1090;&#1088;&#1086;-&#1084;&#1072;&#1088;&#1082;&#1077;&#1090;.&#1088;&#1092;/product/238600/klavishnyy-pereklyuchatel-rs-101-7c-2pin-on-offf-siniy/" TargetMode="External"/><Relationship Id="rId_hyperlink_13542" Type="http://schemas.openxmlformats.org/officeDocument/2006/relationships/hyperlink" Target="http://&#1101;&#1083;&#1077;&#1082;&#1090;&#1088;&#1086;-&#1084;&#1072;&#1088;&#1082;&#1077;&#1090;.&#1088;&#1092;/product/135843/klavishnyy-pereklyuchatel-rs-101-7c-on-offchernyy/" TargetMode="External"/><Relationship Id="rId_hyperlink_13543" Type="http://schemas.openxmlformats.org/officeDocument/2006/relationships/hyperlink" Target="http://&#1101;&#1083;&#1077;&#1082;&#1090;&#1088;&#1086;-&#1084;&#1072;&#1088;&#1082;&#1077;&#1090;.&#1088;&#1092;/product/131143/klavishnyy-pereklyuchatel-sc-766-2pin-on-off-cherno-krasnyy-7/" TargetMode="External"/><Relationship Id="rId_hyperlink_13544" Type="http://schemas.openxmlformats.org/officeDocument/2006/relationships/hyperlink" Target="http://&#1101;&#1083;&#1077;&#1082;&#1090;&#1088;&#1086;-&#1084;&#1072;&#1088;&#1082;&#1077;&#1090;.&#1088;&#1092;/product/131144/klavishnyy-pereklyuchatel-sc-766-2pin-on-off-chernyy-7/" TargetMode="External"/><Relationship Id="rId_hyperlink_13545" Type="http://schemas.openxmlformats.org/officeDocument/2006/relationships/hyperlink" Target="http://&#1101;&#1083;&#1077;&#1082;&#1090;&#1088;&#1086;-&#1084;&#1072;&#1088;&#1082;&#1077;&#1090;.&#1088;&#1092;/product/131126/klavishnyy-pereklyuchatel-sc-768-2s-2pin-on-of-bez-fiksacii-chernyy-4/" TargetMode="External"/><Relationship Id="rId_hyperlink_13546" Type="http://schemas.openxmlformats.org/officeDocument/2006/relationships/hyperlink" Target="http://&#1101;&#1083;&#1077;&#1082;&#1090;&#1088;&#1086;-&#1084;&#1072;&#1088;&#1082;&#1077;&#1090;.&#1088;&#1092;/product/149364/klavishnyy-pereklyuchatel-sc-768-2s-2pin-on-of-krasnyy-4/" TargetMode="External"/><Relationship Id="rId_hyperlink_13547" Type="http://schemas.openxmlformats.org/officeDocument/2006/relationships/hyperlink" Target="http://&#1101;&#1083;&#1077;&#1082;&#1090;&#1088;&#1086;-&#1084;&#1072;&#1088;&#1082;&#1077;&#1090;.&#1088;&#1092;/product/177242/klavishnyy-pereklyuchatel-sc-768-2s-2pin-on-of-chernyy-4/" TargetMode="External"/><Relationship Id="rId_hyperlink_13548" Type="http://schemas.openxmlformats.org/officeDocument/2006/relationships/hyperlink" Target="http://&#1101;&#1083;&#1077;&#1082;&#1090;&#1088;&#1086;-&#1084;&#1072;&#1088;&#1082;&#1077;&#1090;.&#1088;&#1092;/product/141398/klavishnyy-pereklyuchatel-sc-768-3s-3pin-on-of-chernyy-4/" TargetMode="External"/><Relationship Id="rId_hyperlink_13549" Type="http://schemas.openxmlformats.org/officeDocument/2006/relationships/hyperlink" Target="http://&#1101;&#1083;&#1077;&#1082;&#1090;&#1088;&#1086;-&#1084;&#1072;&#1088;&#1082;&#1077;&#1090;.&#1088;&#1092;/product/149365/klavishnyy-pereklyuchatel-sc-777-2pin-on-off-chernyy-10/" TargetMode="External"/><Relationship Id="rId_hyperlink_13550" Type="http://schemas.openxmlformats.org/officeDocument/2006/relationships/hyperlink" Target="http://&#1101;&#1083;&#1077;&#1082;&#1090;&#1088;&#1086;-&#1084;&#1072;&#1088;&#1082;&#1077;&#1090;.&#1088;&#1092;/product/141514/klavishnyy-pereklyuchatel-sc-787-4pin-on-off-bez-fiks-cherno-belyy/" TargetMode="External"/><Relationship Id="rId_hyperlink_13551" Type="http://schemas.openxmlformats.org/officeDocument/2006/relationships/hyperlink" Target="http://&#1101;&#1083;&#1077;&#1082;&#1090;&#1088;&#1086;-&#1084;&#1072;&#1088;&#1082;&#1077;&#1090;.&#1088;&#1092;/product/249112/klavishnyy-pereklyuchatel-sc-787-6pin-on-off-220v-fiks-chernaya/" TargetMode="External"/><Relationship Id="rId_hyperlink_13552" Type="http://schemas.openxmlformats.org/officeDocument/2006/relationships/hyperlink" Target="http://&#1101;&#1083;&#1077;&#1082;&#1090;&#1088;&#1086;-&#1084;&#1072;&#1088;&#1082;&#1077;&#1090;.&#1088;&#1092;/product/171436/klavishnyy-pereklyuchatel-sc-787-6pin-on-off-on-bez-fiks/" TargetMode="External"/><Relationship Id="rId_hyperlink_13553" Type="http://schemas.openxmlformats.org/officeDocument/2006/relationships/hyperlink" Target="http://&#1101;&#1083;&#1077;&#1082;&#1090;&#1088;&#1086;-&#1084;&#1072;&#1088;&#1082;&#1077;&#1090;.&#1088;&#1092;/product/131127/klavishnyy-pereklyuchatel-sc-787-6s-6pin-on-off-on-chernyy-4-220v12v/" TargetMode="External"/><Relationship Id="rId_hyperlink_13554" Type="http://schemas.openxmlformats.org/officeDocument/2006/relationships/hyperlink" Target="http://&#1101;&#1083;&#1077;&#1082;&#1090;&#1088;&#1086;-&#1084;&#1072;&#1088;&#1082;&#1077;&#1090;.&#1088;&#1092;/product/173109/klavishnyy-pereklyuchatel-smrs-101-1-2pin-on-off-chernyy-sc-719-2s3/" TargetMode="External"/><Relationship Id="rId_hyperlink_13555" Type="http://schemas.openxmlformats.org/officeDocument/2006/relationships/hyperlink" Target="http://&#1101;&#1083;&#1077;&#1082;&#1090;&#1088;&#1086;-&#1084;&#1072;&#1088;&#1082;&#1077;&#1090;.&#1088;&#1092;/product/241379/klavishnyy-pereklyuchatel-s-zaschitoy-on-off-125-250v-36a-kruglaya-klavisha-krasnogo-cveta-kcd1-201n-8-c3-r4p/" TargetMode="External"/><Relationship Id="rId_hyperlink_13556" Type="http://schemas.openxmlformats.org/officeDocument/2006/relationships/hyperlink" Target="http://&#1101;&#1083;&#1077;&#1082;&#1090;&#1088;&#1086;-&#1084;&#1072;&#1088;&#1082;&#1077;&#1090;.&#1088;&#1092;/product/183628/nozhnaya-pedal-pereklyuchatel-vfs-201/" TargetMode="External"/><Relationship Id="rId_hyperlink_13557" Type="http://schemas.openxmlformats.org/officeDocument/2006/relationships/hyperlink" Target="http://&#1101;&#1083;&#1077;&#1082;&#1090;&#1088;&#1086;-&#1084;&#1072;&#1088;&#1082;&#1077;&#1090;.&#1088;&#1092;/product/123601/pereklyuchatel-polzunkovyy-mini-108/" TargetMode="External"/><Relationship Id="rId_hyperlink_13558" Type="http://schemas.openxmlformats.org/officeDocument/2006/relationships/hyperlink" Target="http://&#1101;&#1083;&#1077;&#1082;&#1090;&#1088;&#1086;-&#1084;&#1072;&#1088;&#1082;&#1077;&#1090;.&#1088;&#1092;/product/143910/pereklyuchatel-polzunkovyy-mini-is-1235-86/" TargetMode="External"/><Relationship Id="rId_hyperlink_13559" Type="http://schemas.openxmlformats.org/officeDocument/2006/relationships/hyperlink" Target="http://&#1101;&#1083;&#1077;&#1082;&#1090;&#1088;&#1086;-&#1084;&#1072;&#1088;&#1082;&#1077;&#1090;.&#1088;&#1092;/product/143911/pereklyuchatel-polzunkovyy-mini-is-1260-90/" TargetMode="External"/><Relationship Id="rId_hyperlink_13560" Type="http://schemas.openxmlformats.org/officeDocument/2006/relationships/hyperlink" Target="http://&#1101;&#1083;&#1077;&#1082;&#1090;&#1088;&#1086;-&#1084;&#1072;&#1088;&#1082;&#1077;&#1090;.&#1088;&#1092;/product/143908/pereklyuchatel-polzunkovyy-mini-smd-is-1290a-w-1290/" TargetMode="External"/><Relationship Id="rId_hyperlink_13561" Type="http://schemas.openxmlformats.org/officeDocument/2006/relationships/hyperlink" Target="http://&#1101;&#1083;&#1077;&#1082;&#1090;&#1088;&#1086;-&#1084;&#1072;&#1088;&#1082;&#1077;&#1090;.&#1088;&#1092;/product/143909/pereklyuchatel-polzunkovyy-mini-ss-1p2t-85-1/" TargetMode="External"/><Relationship Id="rId_hyperlink_13562" Type="http://schemas.openxmlformats.org/officeDocument/2006/relationships/hyperlink" Target="http://&#1101;&#1083;&#1077;&#1082;&#1090;&#1088;&#1086;-&#1084;&#1072;&#1088;&#1082;&#1077;&#1090;.&#1088;&#1092;/product/143906/pereklyuchatel-polzunkovyy-pd1-3pin-on-on/" TargetMode="External"/><Relationship Id="rId_hyperlink_13563" Type="http://schemas.openxmlformats.org/officeDocument/2006/relationships/hyperlink" Target="http://&#1101;&#1083;&#1077;&#1082;&#1090;&#1088;&#1086;-&#1084;&#1072;&#1088;&#1082;&#1077;&#1090;.&#1088;&#1092;/product/249031/pereklyuchatel-polzunkovyy-pd2-kbb70/" TargetMode="External"/><Relationship Id="rId_hyperlink_13564" Type="http://schemas.openxmlformats.org/officeDocument/2006/relationships/hyperlink" Target="http://&#1101;&#1083;&#1077;&#1082;&#1090;&#1088;&#1086;-&#1084;&#1072;&#1088;&#1082;&#1077;&#1090;.&#1088;&#1092;/product/228137/pereklyuchatel-polzunkovyy-pd3-8pin/" TargetMode="External"/><Relationship Id="rId_hyperlink_13565" Type="http://schemas.openxmlformats.org/officeDocument/2006/relationships/hyperlink" Target="http://&#1101;&#1083;&#1077;&#1082;&#1090;&#1088;&#1086;-&#1084;&#1072;&#1088;&#1082;&#1077;&#1090;.&#1088;&#1092;/product/228136/pereklyuchatel-polzunkovyy-pd3-kbb70/" TargetMode="External"/><Relationship Id="rId_hyperlink_13566" Type="http://schemas.openxmlformats.org/officeDocument/2006/relationships/hyperlink" Target="http://&#1101;&#1083;&#1077;&#1082;&#1090;&#1088;&#1086;-&#1084;&#1072;&#1088;&#1082;&#1077;&#1090;.&#1088;&#1092;/product/222182/knopka-12h12h94mm-2pin-s-fiks/" TargetMode="External"/><Relationship Id="rId_hyperlink_13567" Type="http://schemas.openxmlformats.org/officeDocument/2006/relationships/hyperlink" Target="http://&#1101;&#1083;&#1077;&#1082;&#1090;&#1088;&#1086;-&#1084;&#1072;&#1088;&#1082;&#1077;&#1090;.&#1088;&#1092;/product/137465/knopka-taktovaya-12h12h-6mm/" TargetMode="External"/><Relationship Id="rId_hyperlink_13568" Type="http://schemas.openxmlformats.org/officeDocument/2006/relationships/hyperlink" Target="http://&#1101;&#1083;&#1077;&#1082;&#1090;&#1088;&#1086;-&#1084;&#1072;&#1088;&#1082;&#1077;&#1090;.&#1088;&#1092;/product/251016/knopka-taktovaya-12h12h-73mm/" TargetMode="External"/><Relationship Id="rId_hyperlink_13569" Type="http://schemas.openxmlformats.org/officeDocument/2006/relationships/hyperlink" Target="http://&#1101;&#1083;&#1077;&#1082;&#1090;&#1088;&#1086;-&#1084;&#1072;&#1088;&#1082;&#1077;&#1090;.&#1088;&#1092;/product/173784/knopka-taktovaya-12h12h-8mm/" TargetMode="External"/><Relationship Id="rId_hyperlink_13570" Type="http://schemas.openxmlformats.org/officeDocument/2006/relationships/hyperlink" Target="http://&#1101;&#1083;&#1077;&#1082;&#1090;&#1088;&#1086;-&#1084;&#1072;&#1088;&#1082;&#1077;&#1090;.&#1088;&#1092;/product/149359/knopka-taktovaya-12h12h10mm/" TargetMode="External"/><Relationship Id="rId_hyperlink_13571" Type="http://schemas.openxmlformats.org/officeDocument/2006/relationships/hyperlink" Target="http://&#1101;&#1083;&#1077;&#1082;&#1090;&#1088;&#1086;-&#1084;&#1072;&#1088;&#1082;&#1077;&#1090;.&#1088;&#1092;/product/137464/knopka-taktovaya-12h12h12mm/" TargetMode="External"/><Relationship Id="rId_hyperlink_13572" Type="http://schemas.openxmlformats.org/officeDocument/2006/relationships/hyperlink" Target="http://&#1101;&#1083;&#1077;&#1082;&#1090;&#1088;&#1086;-&#1084;&#1072;&#1088;&#1082;&#1077;&#1090;.&#1088;&#1092;/product/234067/knopka-taktovaya-2-kontakta-6h3h26mm-smd/" TargetMode="External"/><Relationship Id="rId_hyperlink_13573" Type="http://schemas.openxmlformats.org/officeDocument/2006/relationships/hyperlink" Target="http://&#1101;&#1083;&#1077;&#1082;&#1090;&#1088;&#1086;-&#1084;&#1072;&#1088;&#1082;&#1077;&#1090;.&#1088;&#1092;/product/224986/knopka-taktovaya-2-kontakta-6h3h43mm/" TargetMode="External"/><Relationship Id="rId_hyperlink_13574" Type="http://schemas.openxmlformats.org/officeDocument/2006/relationships/hyperlink" Target="http://&#1101;&#1083;&#1077;&#1082;&#1090;&#1088;&#1086;-&#1084;&#1072;&#1088;&#1082;&#1077;&#1090;.&#1088;&#1092;/product/224989/knopka-taktovaya-2-kontakta-6h3h5mm/" TargetMode="External"/><Relationship Id="rId_hyperlink_13575" Type="http://schemas.openxmlformats.org/officeDocument/2006/relationships/hyperlink" Target="http://&#1101;&#1083;&#1077;&#1082;&#1090;&#1088;&#1086;-&#1084;&#1072;&#1088;&#1082;&#1077;&#1090;.&#1088;&#1092;/product/224988/knopka-taktovaya-2-kontakta-6h6h43mm/" TargetMode="External"/><Relationship Id="rId_hyperlink_13576" Type="http://schemas.openxmlformats.org/officeDocument/2006/relationships/hyperlink" Target="http://&#1101;&#1083;&#1077;&#1082;&#1090;&#1088;&#1086;-&#1084;&#1072;&#1088;&#1082;&#1077;&#1090;.&#1088;&#1092;/product/222426/knopka-taktovaya-2-kontakta-d6mm-h6mm/" TargetMode="External"/><Relationship Id="rId_hyperlink_13577" Type="http://schemas.openxmlformats.org/officeDocument/2006/relationships/hyperlink" Target="http://&#1101;&#1083;&#1077;&#1082;&#1090;&#1088;&#1086;-&#1084;&#1072;&#1088;&#1082;&#1077;&#1090;.&#1088;&#1092;/product/228139/knopka-taktovaya-3h4h25mm/" TargetMode="External"/><Relationship Id="rId_hyperlink_13578" Type="http://schemas.openxmlformats.org/officeDocument/2006/relationships/hyperlink" Target="http://&#1101;&#1083;&#1077;&#1082;&#1090;&#1088;&#1086;-&#1084;&#1072;&#1088;&#1082;&#1077;&#1090;.&#1088;&#1092;/product/224991/knopka-taktovaya-4-kontakta-6h6h11mm/" TargetMode="External"/><Relationship Id="rId_hyperlink_13579" Type="http://schemas.openxmlformats.org/officeDocument/2006/relationships/hyperlink" Target="http://&#1101;&#1083;&#1077;&#1082;&#1090;&#1088;&#1086;-&#1084;&#1072;&#1088;&#1082;&#1077;&#1090;.&#1088;&#1092;/product/224993/knopka-taktovaya-4-kontakta-6h6h15mm/" TargetMode="External"/><Relationship Id="rId_hyperlink_13580" Type="http://schemas.openxmlformats.org/officeDocument/2006/relationships/hyperlink" Target="http://&#1101;&#1083;&#1077;&#1082;&#1090;&#1088;&#1086;-&#1084;&#1072;&#1088;&#1082;&#1077;&#1090;.&#1088;&#1092;/product/224994/knopka-taktovaya-4-kontakta-6h6h17mm/" TargetMode="External"/><Relationship Id="rId_hyperlink_13581" Type="http://schemas.openxmlformats.org/officeDocument/2006/relationships/hyperlink" Target="http://&#1101;&#1083;&#1077;&#1082;&#1090;&#1088;&#1086;-&#1084;&#1072;&#1088;&#1082;&#1077;&#1090;.&#1088;&#1092;/product/224995/knopka-taktovaya-4-kontakta-6h6h21mm/" TargetMode="External"/><Relationship Id="rId_hyperlink_13582" Type="http://schemas.openxmlformats.org/officeDocument/2006/relationships/hyperlink" Target="http://&#1101;&#1083;&#1077;&#1082;&#1090;&#1088;&#1086;-&#1084;&#1072;&#1088;&#1082;&#1077;&#1090;.&#1088;&#1092;/product/137466/knopka-taktovaya-4-kontakta-6h6h6mm/" TargetMode="External"/><Relationship Id="rId_hyperlink_13583" Type="http://schemas.openxmlformats.org/officeDocument/2006/relationships/hyperlink" Target="http://&#1101;&#1083;&#1077;&#1082;&#1090;&#1088;&#1086;-&#1084;&#1072;&#1088;&#1082;&#1077;&#1090;.&#1088;&#1092;/product/222427/knopka-taktovaya-4-kontakta-6h6h7mm/" TargetMode="External"/><Relationship Id="rId_hyperlink_13584" Type="http://schemas.openxmlformats.org/officeDocument/2006/relationships/hyperlink" Target="http://&#1101;&#1083;&#1077;&#1082;&#1090;&#1088;&#1086;-&#1084;&#1072;&#1088;&#1082;&#1077;&#1090;.&#1088;&#1092;/product/222428/knopka-taktovaya-4-kontakta-6h6h8mm/" TargetMode="External"/><Relationship Id="rId_hyperlink_13585" Type="http://schemas.openxmlformats.org/officeDocument/2006/relationships/hyperlink" Target="http://&#1101;&#1083;&#1077;&#1082;&#1090;&#1088;&#1086;-&#1084;&#1072;&#1088;&#1082;&#1077;&#1090;.&#1088;&#1092;/product/149357/knopka-taktovaya-45h3h2/" TargetMode="External"/><Relationship Id="rId_hyperlink_13586" Type="http://schemas.openxmlformats.org/officeDocument/2006/relationships/hyperlink" Target="http://&#1101;&#1083;&#1077;&#1082;&#1090;&#1088;&#1086;-&#1084;&#1072;&#1088;&#1082;&#1077;&#1090;.&#1088;&#1092;/product/166563/knopka-taktovaya-5h5h4mm-52/" TargetMode="External"/><Relationship Id="rId_hyperlink_13587" Type="http://schemas.openxmlformats.org/officeDocument/2006/relationships/hyperlink" Target="http://&#1101;&#1083;&#1077;&#1082;&#1090;&#1088;&#1086;-&#1084;&#1072;&#1088;&#1082;&#1077;&#1090;.&#1088;&#1092;/product/251014/knopka-taktovaya-dip-12h12h18mm-kan1211-1801b-66129/" TargetMode="External"/><Relationship Id="rId_hyperlink_13588" Type="http://schemas.openxmlformats.org/officeDocument/2006/relationships/hyperlink" Target="http://&#1101;&#1083;&#1077;&#1082;&#1090;&#1088;&#1086;-&#1084;&#1072;&#1088;&#1082;&#1077;&#1090;.&#1088;&#1092;/product/137463/knopka-taktovaya-dip-12h12h43mm-kan1211-0431b-swt-5-65506/" TargetMode="External"/><Relationship Id="rId_hyperlink_13589" Type="http://schemas.openxmlformats.org/officeDocument/2006/relationships/hyperlink" Target="http://&#1101;&#1083;&#1077;&#1082;&#1090;&#1088;&#1086;-&#1084;&#1072;&#1088;&#1082;&#1077;&#1090;.&#1088;&#1092;/product/251015/knopka-taktovaya-dip-12h12h5mm-kan1211-0501b-65507/" TargetMode="External"/><Relationship Id="rId_hyperlink_13590" Type="http://schemas.openxmlformats.org/officeDocument/2006/relationships/hyperlink" Target="http://&#1101;&#1083;&#1077;&#1082;&#1090;&#1088;&#1086;-&#1084;&#1072;&#1088;&#1082;&#1077;&#1090;.&#1088;&#1092;/product/149358/knopka-taktovaya-dip-12h12h7mm-kan1211-0751b-65508/" TargetMode="External"/><Relationship Id="rId_hyperlink_13591" Type="http://schemas.openxmlformats.org/officeDocument/2006/relationships/hyperlink" Target="http://&#1101;&#1083;&#1077;&#1082;&#1090;&#1088;&#1086;-&#1084;&#1072;&#1088;&#1082;&#1077;&#1090;.&#1088;&#1092;/product/224992/knopka-taktovaya-dip-6h6h13mm-kan0611-1301b-100/" TargetMode="External"/><Relationship Id="rId_hyperlink_13592" Type="http://schemas.openxmlformats.org/officeDocument/2006/relationships/hyperlink" Target="http://&#1101;&#1083;&#1077;&#1082;&#1090;&#1088;&#1086;-&#1084;&#1072;&#1088;&#1082;&#1077;&#1090;.&#1088;&#1092;/product/137468/knopka-taktovaya-dip-6h6h43mm-kan0611-0431b100/" TargetMode="External"/><Relationship Id="rId_hyperlink_13593" Type="http://schemas.openxmlformats.org/officeDocument/2006/relationships/hyperlink" Target="http://&#1101;&#1083;&#1077;&#1082;&#1090;&#1088;&#1086;-&#1084;&#1072;&#1088;&#1082;&#1077;&#1090;.&#1088;&#1092;/product/137467/knopka-taktovaya-dip-6h6h5mm-kan0611-0501b100/" TargetMode="External"/><Relationship Id="rId_hyperlink_13594" Type="http://schemas.openxmlformats.org/officeDocument/2006/relationships/hyperlink" Target="http://&#1101;&#1083;&#1077;&#1082;&#1090;&#1088;&#1086;-&#1084;&#1072;&#1088;&#1082;&#1077;&#1090;.&#1088;&#1092;/product/244266/knopka-taktovaya-dip-6h6h73mm-kan0611-0731w/" TargetMode="External"/><Relationship Id="rId_hyperlink_13595" Type="http://schemas.openxmlformats.org/officeDocument/2006/relationships/hyperlink" Target="http://&#1101;&#1083;&#1077;&#1082;&#1090;&#1088;&#1086;-&#1084;&#1072;&#1088;&#1082;&#1077;&#1090;.&#1088;&#1092;/product/224990/knopka-taktovaya-dip-6h6h9mm-kan0611-0901b100/" TargetMode="External"/><Relationship Id="rId_hyperlink_13596" Type="http://schemas.openxmlformats.org/officeDocument/2006/relationships/hyperlink" Target="http://&#1101;&#1083;&#1077;&#1082;&#1090;&#1088;&#1086;-&#1084;&#1072;&#1088;&#1082;&#1077;&#1090;.&#1088;&#1092;/product/246727/knopka-taktovaya-smd-4h4h08mm/" TargetMode="External"/><Relationship Id="rId_hyperlink_13597" Type="http://schemas.openxmlformats.org/officeDocument/2006/relationships/hyperlink" Target="http://&#1101;&#1083;&#1077;&#1082;&#1090;&#1088;&#1086;-&#1084;&#1072;&#1088;&#1082;&#1077;&#1090;.&#1088;&#1092;/product/240921/knopka-taktovaya-smd-4h4h15-it-1187/" TargetMode="External"/><Relationship Id="rId_hyperlink_13598" Type="http://schemas.openxmlformats.org/officeDocument/2006/relationships/hyperlink" Target="http://&#1101;&#1083;&#1077;&#1082;&#1090;&#1088;&#1086;-&#1084;&#1072;&#1088;&#1082;&#1077;&#1090;.&#1088;&#1092;/product/149356/knopka-taktovaya-smd-5h5h15-it-1187u/" TargetMode="External"/><Relationship Id="rId_hyperlink_13599" Type="http://schemas.openxmlformats.org/officeDocument/2006/relationships/hyperlink" Target="http://&#1101;&#1083;&#1077;&#1082;&#1090;&#1088;&#1086;-&#1084;&#1072;&#1088;&#1082;&#1077;&#1090;.&#1088;&#1092;/product/159434/knopka-taktovaya-smd-6h3h25-it-1181a/" TargetMode="External"/><Relationship Id="rId_hyperlink_13600" Type="http://schemas.openxmlformats.org/officeDocument/2006/relationships/hyperlink" Target="http://&#1101;&#1083;&#1077;&#1082;&#1090;&#1088;&#1086;-&#1084;&#1072;&#1088;&#1082;&#1077;&#1090;.&#1088;&#1092;/product/175201/knopka-taktovaya-smd-6h3h35mm-bokovaya-it-1188e/" TargetMode="External"/><Relationship Id="rId_hyperlink_13601" Type="http://schemas.openxmlformats.org/officeDocument/2006/relationships/hyperlink" Target="http://&#1101;&#1083;&#1077;&#1082;&#1090;&#1088;&#1086;-&#1084;&#1072;&#1088;&#1082;&#1077;&#1090;.&#1088;&#1092;/product/240917/knopka-taktovaya-smd-6h6h43-it-1102w/" TargetMode="External"/><Relationship Id="rId_hyperlink_13602" Type="http://schemas.openxmlformats.org/officeDocument/2006/relationships/hyperlink" Target="http://&#1101;&#1083;&#1077;&#1082;&#1090;&#1088;&#1086;-&#1084;&#1072;&#1088;&#1082;&#1077;&#1090;.&#1088;&#1092;/product/240918/knopka-taktovaya-smd-6h6h5-it-1102wa-10/" TargetMode="External"/><Relationship Id="rId_hyperlink_13603" Type="http://schemas.openxmlformats.org/officeDocument/2006/relationships/hyperlink" Target="http://&#1101;&#1083;&#1077;&#1082;&#1090;&#1088;&#1086;-&#1084;&#1072;&#1088;&#1082;&#1077;&#1090;.&#1088;&#1092;/product/240919/knopka-taktovaya-smd-6h6h7-it-1102wb/" TargetMode="External"/><Relationship Id="rId_hyperlink_13604" Type="http://schemas.openxmlformats.org/officeDocument/2006/relationships/hyperlink" Target="http://&#1101;&#1083;&#1077;&#1082;&#1090;&#1088;&#1086;-&#1084;&#1072;&#1088;&#1082;&#1077;&#1090;.&#1088;&#1092;/product/241750/knopka-taktovaya-smd-6h6h8-it-1102wc-50/" TargetMode="External"/><Relationship Id="rId_hyperlink_13605" Type="http://schemas.openxmlformats.org/officeDocument/2006/relationships/hyperlink" Target="http://&#1101;&#1083;&#1077;&#1082;&#1090;&#1088;&#1086;-&#1084;&#1072;&#1088;&#1082;&#1077;&#1090;.&#1088;&#1092;/product/240920/knopka-taktovaya-smd-6h6h95-it-1102wd/" TargetMode="External"/><Relationship Id="rId_hyperlink_13606" Type="http://schemas.openxmlformats.org/officeDocument/2006/relationships/hyperlink" Target="http://&#1101;&#1083;&#1077;&#1082;&#1090;&#1088;&#1086;-&#1084;&#1072;&#1088;&#1082;&#1077;&#1090;.&#1088;&#1092;/product/127493/knopka-taktovaya-a3-2-4pin-5h4mm/" TargetMode="External"/><Relationship Id="rId_hyperlink_13607" Type="http://schemas.openxmlformats.org/officeDocument/2006/relationships/hyperlink" Target="http://&#1101;&#1083;&#1077;&#1082;&#1090;&#1088;&#1086;-&#1084;&#1072;&#1088;&#1082;&#1077;&#1090;.&#1088;&#1092;/product/127492/knopka-taktovaya-a3-3-2pin-3h45mm/" TargetMode="External"/><Relationship Id="rId_hyperlink_13608" Type="http://schemas.openxmlformats.org/officeDocument/2006/relationships/hyperlink" Target="http://&#1101;&#1083;&#1077;&#1082;&#1090;&#1088;&#1086;-&#1084;&#1072;&#1088;&#1082;&#1077;&#1090;.&#1088;&#1092;/product/127495/knopka-taktovaya-a3-4-4pin-35h3mm/" TargetMode="External"/><Relationship Id="rId_hyperlink_13609" Type="http://schemas.openxmlformats.org/officeDocument/2006/relationships/hyperlink" Target="http://&#1101;&#1083;&#1077;&#1082;&#1090;&#1088;&#1086;-&#1084;&#1072;&#1088;&#1082;&#1077;&#1090;.&#1088;&#1092;/product/225973/knopka-taktovaya-a3-5/" TargetMode="External"/><Relationship Id="rId_hyperlink_13610" Type="http://schemas.openxmlformats.org/officeDocument/2006/relationships/hyperlink" Target="http://&#1101;&#1083;&#1077;&#1082;&#1090;&#1088;&#1086;-&#1084;&#1072;&#1088;&#1082;&#1077;&#1090;.&#1088;&#1092;/product/127494/knopka-taktovaya-a3-7-4pin-35h35mm/" TargetMode="External"/><Relationship Id="rId_hyperlink_13611" Type="http://schemas.openxmlformats.org/officeDocument/2006/relationships/hyperlink" Target="http://&#1101;&#1083;&#1077;&#1082;&#1090;&#1088;&#1086;-&#1084;&#1072;&#1088;&#1082;&#1077;&#1090;.&#1088;&#1092;/product/127491/knopka-taktovaya-a6-4pin-1-gruppa-45h5mm/" TargetMode="External"/><Relationship Id="rId_hyperlink_13612" Type="http://schemas.openxmlformats.org/officeDocument/2006/relationships/hyperlink" Target="http://&#1101;&#1083;&#1077;&#1082;&#1090;&#1088;&#1086;-&#1084;&#1072;&#1088;&#1082;&#1077;&#1090;.&#1088;&#1092;/product/175202/knopka-taktovaya-bokovaya-4h2h35mm-smd/" TargetMode="External"/><Relationship Id="rId_hyperlink_13613" Type="http://schemas.openxmlformats.org/officeDocument/2006/relationships/hyperlink" Target="http://&#1101;&#1083;&#1077;&#1082;&#1090;&#1088;&#1086;-&#1084;&#1072;&#1088;&#1082;&#1077;&#1090;.&#1088;&#1092;/product/249033/knopka-taktovaya-uglovaya-6h3h43mm/" TargetMode="External"/><Relationship Id="rId_hyperlink_13614" Type="http://schemas.openxmlformats.org/officeDocument/2006/relationships/hyperlink" Target="http://&#1101;&#1083;&#1077;&#1082;&#1090;&#1088;&#1086;-&#1084;&#1072;&#1088;&#1082;&#1077;&#1090;.&#1088;&#1092;/product/249032/knopka-taktovaya-uglovaya-6h3h5mm/" TargetMode="External"/><Relationship Id="rId_hyperlink_13615" Type="http://schemas.openxmlformats.org/officeDocument/2006/relationships/hyperlink" Target="http://&#1101;&#1083;&#1077;&#1082;&#1090;&#1088;&#1086;-&#1084;&#1072;&#1088;&#1082;&#1077;&#1090;.&#1088;&#1092;/product/137474/mikroknopka-18-h21-6x63x21mm/" TargetMode="External"/><Relationship Id="rId_hyperlink_13616" Type="http://schemas.openxmlformats.org/officeDocument/2006/relationships/hyperlink" Target="http://&#1101;&#1083;&#1077;&#1082;&#1090;&#1088;&#1086;-&#1084;&#1072;&#1088;&#1082;&#1077;&#1090;.&#1088;&#1092;/product/149355/mikroknopka-18-h25mm/" TargetMode="External"/><Relationship Id="rId_hyperlink_13617" Type="http://schemas.openxmlformats.org/officeDocument/2006/relationships/hyperlink" Target="http://&#1101;&#1083;&#1077;&#1082;&#1090;&#1088;&#1086;-&#1084;&#1072;&#1088;&#1082;&#1077;&#1090;.&#1088;&#1092;/product/159433/mikroknopka-35a/" TargetMode="External"/><Relationship Id="rId_hyperlink_13618" Type="http://schemas.openxmlformats.org/officeDocument/2006/relationships/hyperlink" Target="http://&#1101;&#1083;&#1077;&#1082;&#1090;&#1088;&#1086;-&#1084;&#1072;&#1088;&#1082;&#1077;&#1090;.&#1088;&#1092;/product/159447/mikroknopka-55-smd-ekran-6h4h25mm/" TargetMode="External"/><Relationship Id="rId_hyperlink_13619" Type="http://schemas.openxmlformats.org/officeDocument/2006/relationships/hyperlink" Target="http://&#1101;&#1083;&#1077;&#1082;&#1090;&#1088;&#1086;-&#1084;&#1072;&#1088;&#1082;&#1077;&#1090;.&#1088;&#1092;/product/166567/kolpachok-vlagozaschitnyy-dlya-sc-767/" TargetMode="External"/><Relationship Id="rId_hyperlink_13620" Type="http://schemas.openxmlformats.org/officeDocument/2006/relationships/hyperlink" Target="http://&#1101;&#1083;&#1077;&#1082;&#1090;&#1088;&#1086;-&#1084;&#1072;&#1088;&#1082;&#1077;&#1090;.&#1088;&#1092;/product/166568/kolpachok-vlagozaschitnyy-dlya-tumblerov/" TargetMode="External"/><Relationship Id="rId_hyperlink_13621" Type="http://schemas.openxmlformats.org/officeDocument/2006/relationships/hyperlink" Target="http://&#1101;&#1083;&#1077;&#1082;&#1090;&#1088;&#1086;-&#1084;&#1072;&#1088;&#1082;&#1077;&#1090;.&#1088;&#1092;/product/228151/kolpachok-vlagozaschitnyy-4/" TargetMode="External"/><Relationship Id="rId_hyperlink_13622" Type="http://schemas.openxmlformats.org/officeDocument/2006/relationships/hyperlink" Target="http://&#1101;&#1083;&#1077;&#1082;&#1090;&#1088;&#1086;-&#1084;&#1072;&#1088;&#1082;&#1077;&#1090;.&#1088;&#1092;/product/143881/kryshka-k-tumbleru-sac-01-zheltaya/" TargetMode="External"/><Relationship Id="rId_hyperlink_13623" Type="http://schemas.openxmlformats.org/officeDocument/2006/relationships/hyperlink" Target="http://&#1101;&#1083;&#1077;&#1082;&#1090;&#1088;&#1086;-&#1084;&#1072;&#1088;&#1082;&#1077;&#1090;.&#1088;&#1092;/product/244440/kryshka-k-tumbleru-sac-01-zelenaya/" TargetMode="External"/><Relationship Id="rId_hyperlink_13624" Type="http://schemas.openxmlformats.org/officeDocument/2006/relationships/hyperlink" Target="http://&#1101;&#1083;&#1077;&#1082;&#1090;&#1088;&#1086;-&#1084;&#1072;&#1088;&#1082;&#1077;&#1090;.&#1088;&#1092;/product/244439/kryshka-k-tumbleru-sac-01-krasnaya/" TargetMode="External"/><Relationship Id="rId_hyperlink_13625" Type="http://schemas.openxmlformats.org/officeDocument/2006/relationships/hyperlink" Target="http://&#1101;&#1083;&#1077;&#1082;&#1090;&#1088;&#1086;-&#1084;&#1072;&#1088;&#1082;&#1077;&#1090;.&#1088;&#1092;/product/143883/kryshka-k-tumbleru-sac-01-krasnaya-prozrachnaya/" TargetMode="External"/><Relationship Id="rId_hyperlink_13626" Type="http://schemas.openxmlformats.org/officeDocument/2006/relationships/hyperlink" Target="http://&#1101;&#1083;&#1077;&#1082;&#1090;&#1088;&#1086;-&#1084;&#1072;&#1088;&#1082;&#1077;&#1090;.&#1088;&#1092;/product/244441/kryshka-k-tumbleru-sac-01-prozrachnaya/" TargetMode="External"/><Relationship Id="rId_hyperlink_13627" Type="http://schemas.openxmlformats.org/officeDocument/2006/relationships/hyperlink" Target="http://&#1101;&#1083;&#1077;&#1082;&#1090;&#1088;&#1086;-&#1084;&#1072;&#1088;&#1082;&#1077;&#1090;.&#1088;&#1092;/product/143882/kryshka-k-tumbleru-sac-01-sinyaya/" TargetMode="External"/><Relationship Id="rId_hyperlink_13628" Type="http://schemas.openxmlformats.org/officeDocument/2006/relationships/hyperlink" Target="http://&#1101;&#1083;&#1077;&#1082;&#1090;&#1088;&#1086;-&#1084;&#1072;&#1088;&#1082;&#1077;&#1090;.&#1088;&#1092;/product/166569/kryshka-k-tumbleru-sac-01-sinyaya-prozrachnaya/" TargetMode="External"/><Relationship Id="rId_hyperlink_13629" Type="http://schemas.openxmlformats.org/officeDocument/2006/relationships/hyperlink" Target="http://&#1101;&#1083;&#1077;&#1082;&#1090;&#1088;&#1086;-&#1084;&#1072;&#1088;&#1082;&#1077;&#1090;.&#1088;&#1092;/product/244442/kryshka-k-tumbleru-sac-01-chernaya/" TargetMode="External"/><Relationship Id="rId_hyperlink_13630" Type="http://schemas.openxmlformats.org/officeDocument/2006/relationships/hyperlink" Target="http://&#1101;&#1083;&#1077;&#1082;&#1090;&#1088;&#1086;-&#1084;&#1072;&#1088;&#1082;&#1077;&#1090;.&#1088;&#1092;/product/143905/tumbler-asw-07d-3pin-on-off-12v-zelenaya-podsvetka/" TargetMode="External"/><Relationship Id="rId_hyperlink_13631" Type="http://schemas.openxmlformats.org/officeDocument/2006/relationships/hyperlink" Target="http://&#1101;&#1083;&#1077;&#1082;&#1090;&#1088;&#1086;-&#1084;&#1072;&#1088;&#1082;&#1077;&#1090;.&#1088;&#1092;/product/171422/tumbler-asw-07d-3pin-on-off-12v-krasnaya-podsvetka/" TargetMode="External"/><Relationship Id="rId_hyperlink_13632" Type="http://schemas.openxmlformats.org/officeDocument/2006/relationships/hyperlink" Target="http://&#1101;&#1083;&#1077;&#1082;&#1090;&#1088;&#1086;-&#1084;&#1072;&#1088;&#1082;&#1077;&#1090;.&#1088;&#1092;/product/175175/tumbler-asw-07d-3pin-on-off-12v-sinyaya-podsvetka/" TargetMode="External"/><Relationship Id="rId_hyperlink_13633" Type="http://schemas.openxmlformats.org/officeDocument/2006/relationships/hyperlink" Target="http://&#1101;&#1083;&#1077;&#1082;&#1090;&#1088;&#1086;-&#1084;&#1072;&#1088;&#1082;&#1077;&#1090;.&#1088;&#1092;/product/143872/tumbler-asw-13-c-podsvetkoy-on-off-12v-malaya-ruchka-zheltyy/" TargetMode="External"/><Relationship Id="rId_hyperlink_13634" Type="http://schemas.openxmlformats.org/officeDocument/2006/relationships/hyperlink" Target="http://&#1101;&#1083;&#1077;&#1082;&#1090;&#1088;&#1086;-&#1084;&#1072;&#1088;&#1082;&#1077;&#1090;.&#1088;&#1092;/product/143871/tumbler-asw-13-c-podsvetkoy-on-off-12v-malaya-ruchka-krasnyy/" TargetMode="External"/><Relationship Id="rId_hyperlink_13635" Type="http://schemas.openxmlformats.org/officeDocument/2006/relationships/hyperlink" Target="http://&#1101;&#1083;&#1077;&#1082;&#1090;&#1088;&#1086;-&#1084;&#1072;&#1088;&#1082;&#1077;&#1090;.&#1088;&#1092;/product/143876/tumbler-asw-14-c-podsvetkoy-on-off-12v-bolshaya-ruchka-zelenyy/" TargetMode="External"/><Relationship Id="rId_hyperlink_13636" Type="http://schemas.openxmlformats.org/officeDocument/2006/relationships/hyperlink" Target="http://&#1101;&#1083;&#1077;&#1082;&#1090;&#1088;&#1086;-&#1084;&#1072;&#1088;&#1082;&#1077;&#1090;.&#1088;&#1092;/product/173104/tumbler-asw-14-c-podsvetkoy-on-off-12v-bolshaya-ruchka-krasnyy/" TargetMode="External"/><Relationship Id="rId_hyperlink_13637" Type="http://schemas.openxmlformats.org/officeDocument/2006/relationships/hyperlink" Target="http://&#1101;&#1083;&#1077;&#1082;&#1090;&#1088;&#1086;-&#1084;&#1072;&#1088;&#1082;&#1077;&#1090;.&#1088;&#1092;/product/131134/tumbler-kn3a-101-2pin-on-off-3a-250v/" TargetMode="External"/><Relationship Id="rId_hyperlink_13638" Type="http://schemas.openxmlformats.org/officeDocument/2006/relationships/hyperlink" Target="http://&#1101;&#1083;&#1077;&#1082;&#1090;&#1088;&#1086;-&#1084;&#1072;&#1088;&#1082;&#1077;&#1090;.&#1088;&#1092;/product/238614/tumbler-kn3b-101p-2pin-on-off-6a-250v/" TargetMode="External"/><Relationship Id="rId_hyperlink_13639" Type="http://schemas.openxmlformats.org/officeDocument/2006/relationships/hyperlink" Target="http://&#1101;&#1083;&#1077;&#1082;&#1090;&#1088;&#1086;-&#1084;&#1072;&#1088;&#1082;&#1077;&#1090;.&#1088;&#1092;/product/240932/tumbler-kn3c-101a-2pin-on-off-16a/" TargetMode="External"/><Relationship Id="rId_hyperlink_13640" Type="http://schemas.openxmlformats.org/officeDocument/2006/relationships/hyperlink" Target="http://&#1101;&#1083;&#1077;&#1082;&#1090;&#1088;&#1086;-&#1084;&#1072;&#1088;&#1082;&#1077;&#1090;.&#1088;&#1092;/product/131139/tumbler-kn3c-203p-6pin-on-off-on-250v/" TargetMode="External"/><Relationship Id="rId_hyperlink_13641" Type="http://schemas.openxmlformats.org/officeDocument/2006/relationships/hyperlink" Target="http://&#1101;&#1083;&#1077;&#1082;&#1090;&#1088;&#1086;-&#1084;&#1072;&#1088;&#1082;&#1077;&#1090;.&#1088;&#1092;/product/149354/tumbler-kn3c-102tyre-1021-2pin-on-off/" TargetMode="External"/><Relationship Id="rId_hyperlink_13642" Type="http://schemas.openxmlformats.org/officeDocument/2006/relationships/hyperlink" Target="http://&#1101;&#1083;&#1077;&#1082;&#1090;&#1088;&#1086;-&#1084;&#1072;&#1088;&#1082;&#1077;&#1090;.&#1088;&#1092;/product/131135/tumbler-kn3c-102tyre-1121-3pin-on-on/" TargetMode="External"/><Relationship Id="rId_hyperlink_13643" Type="http://schemas.openxmlformats.org/officeDocument/2006/relationships/hyperlink" Target="http://&#1101;&#1083;&#1077;&#1082;&#1090;&#1088;&#1086;-&#1084;&#1072;&#1088;&#1082;&#1077;&#1090;.&#1088;&#1092;/product/131136/tumbler-kn3c-102tyre-1122-3pin-on-off-on/" TargetMode="External"/><Relationship Id="rId_hyperlink_13644" Type="http://schemas.openxmlformats.org/officeDocument/2006/relationships/hyperlink" Target="http://&#1101;&#1083;&#1077;&#1082;&#1090;&#1088;&#1086;-&#1084;&#1072;&#1088;&#1082;&#1077;&#1090;.&#1088;&#1092;/product/131137/tumbler-kn3c-102tyre-1221-4pin-on-off/" TargetMode="External"/><Relationship Id="rId_hyperlink_13645" Type="http://schemas.openxmlformats.org/officeDocument/2006/relationships/hyperlink" Target="http://&#1101;&#1083;&#1077;&#1082;&#1090;&#1088;&#1086;-&#1084;&#1072;&#1088;&#1082;&#1077;&#1090;.&#1088;&#1092;/product/222198/tumbler-kn3c-202tyre-1321-6pin-on-on/" TargetMode="External"/><Relationship Id="rId_hyperlink_13646" Type="http://schemas.openxmlformats.org/officeDocument/2006/relationships/hyperlink" Target="http://&#1101;&#1083;&#1077;&#1082;&#1090;&#1088;&#1086;-&#1084;&#1072;&#1088;&#1082;&#1077;&#1090;.&#1088;&#1092;/product/222199/tumbler-kn3c-203tyre-1322-6pin-on-off-on/" TargetMode="External"/><Relationship Id="rId_hyperlink_13647" Type="http://schemas.openxmlformats.org/officeDocument/2006/relationships/hyperlink" Target="http://&#1101;&#1083;&#1077;&#1082;&#1090;&#1088;&#1086;-&#1084;&#1072;&#1088;&#1082;&#1077;&#1090;.&#1088;&#1092;/product/149362/tumbler-mirs-3pin-on-off-12v-zelenyy/" TargetMode="External"/><Relationship Id="rId_hyperlink_13648" Type="http://schemas.openxmlformats.org/officeDocument/2006/relationships/hyperlink" Target="http://&#1101;&#1083;&#1077;&#1082;&#1090;&#1088;&#1086;-&#1084;&#1072;&#1088;&#1082;&#1077;&#1090;.&#1088;&#1092;/product/149361/tumbler-mirs-3pin-on-off-12v-krasnyy/" TargetMode="External"/><Relationship Id="rId_hyperlink_13649" Type="http://schemas.openxmlformats.org/officeDocument/2006/relationships/hyperlink" Target="http://&#1101;&#1083;&#1077;&#1082;&#1090;&#1088;&#1086;-&#1084;&#1072;&#1088;&#1082;&#1077;&#1090;.&#1088;&#1092;/product/240924/tumbler-mts-101-2pin-on-off/" TargetMode="External"/><Relationship Id="rId_hyperlink_13650" Type="http://schemas.openxmlformats.org/officeDocument/2006/relationships/hyperlink" Target="http://&#1101;&#1083;&#1077;&#1082;&#1090;&#1088;&#1086;-&#1084;&#1072;&#1088;&#1082;&#1077;&#1090;.&#1088;&#1092;/product/140465/tumbler-mts-102-3pin-on-on/" TargetMode="External"/><Relationship Id="rId_hyperlink_13651" Type="http://schemas.openxmlformats.org/officeDocument/2006/relationships/hyperlink" Target="http://&#1101;&#1083;&#1077;&#1082;&#1090;&#1088;&#1086;-&#1084;&#1072;&#1088;&#1082;&#1077;&#1090;.&#1088;&#1092;/product/177447/tumbler-mts-103-3pin-on-off-on/" TargetMode="External"/><Relationship Id="rId_hyperlink_13652" Type="http://schemas.openxmlformats.org/officeDocument/2006/relationships/hyperlink" Target="http://&#1101;&#1083;&#1077;&#1082;&#1090;&#1088;&#1086;-&#1084;&#1072;&#1088;&#1082;&#1077;&#1090;.&#1088;&#1092;/product/143877/tumbler-mts-203-6pin-on-off-on/" TargetMode="External"/><Relationship Id="rId_hyperlink_13653" Type="http://schemas.openxmlformats.org/officeDocument/2006/relationships/hyperlink" Target="http://&#1101;&#1083;&#1077;&#1082;&#1090;&#1088;&#1086;-&#1084;&#1072;&#1088;&#1082;&#1077;&#1090;.&#1088;&#1092;/product/240925/tumbler-smts-101-2pin-on-off/" TargetMode="External"/><Relationship Id="rId_hyperlink_13654" Type="http://schemas.openxmlformats.org/officeDocument/2006/relationships/hyperlink" Target="http://&#1101;&#1083;&#1077;&#1082;&#1090;&#1088;&#1086;-&#1084;&#1072;&#1088;&#1082;&#1077;&#1090;.&#1088;&#1092;/product/143878/tumbler-smts-102-3pin-on-on/" TargetMode="External"/><Relationship Id="rId_hyperlink_13655" Type="http://schemas.openxmlformats.org/officeDocument/2006/relationships/hyperlink" Target="http://&#1101;&#1083;&#1077;&#1082;&#1090;&#1088;&#1086;-&#1084;&#1072;&#1088;&#1082;&#1077;&#1090;.&#1088;&#1092;/product/149353/tumbler-smts-103-3pin-on-off-on/" TargetMode="External"/><Relationship Id="rId_hyperlink_13656" Type="http://schemas.openxmlformats.org/officeDocument/2006/relationships/hyperlink" Target="http://&#1101;&#1083;&#1077;&#1082;&#1090;&#1088;&#1086;-&#1084;&#1072;&#1088;&#1082;&#1077;&#1090;.&#1088;&#1092;/product/143879/tumbler-smts-202-6pin-on-on/" TargetMode="External"/><Relationship Id="rId_hyperlink_13657" Type="http://schemas.openxmlformats.org/officeDocument/2006/relationships/hyperlink" Target="http://&#1101;&#1083;&#1077;&#1082;&#1090;&#1088;&#1086;-&#1084;&#1072;&#1088;&#1082;&#1077;&#1090;.&#1088;&#1092;/product/143880/tumbler-smts-203-6pin-on-off-on/" TargetMode="External"/><Relationship Id="rId_hyperlink_13658" Type="http://schemas.openxmlformats.org/officeDocument/2006/relationships/hyperlink" Target="http://&#1101;&#1083;&#1077;&#1082;&#1090;&#1088;&#1086;-&#1084;&#1072;&#1088;&#1082;&#1077;&#1090;.&#1088;&#1092;/product/227246/tumbler-t2-4pin-on-off-rossiya/" TargetMode="External"/><Relationship Id="rId_hyperlink_13659" Type="http://schemas.openxmlformats.org/officeDocument/2006/relationships/hyperlink" Target="http://&#1101;&#1083;&#1077;&#1082;&#1090;&#1088;&#1086;-&#1084;&#1072;&#1088;&#1082;&#1077;&#1090;.&#1088;&#1092;/product/125044/kondensator-keramicheskiy-smd-0402-05pf-50v/" TargetMode="External"/><Relationship Id="rId_hyperlink_13660" Type="http://schemas.openxmlformats.org/officeDocument/2006/relationships/hyperlink" Target="http://&#1101;&#1083;&#1077;&#1082;&#1090;&#1088;&#1086;-&#1084;&#1072;&#1088;&#1082;&#1077;&#1090;.&#1088;&#1092;/product/125062/kondensator-keramicheskiy-smd-0402-075pf-50v/" TargetMode="External"/><Relationship Id="rId_hyperlink_13661" Type="http://schemas.openxmlformats.org/officeDocument/2006/relationships/hyperlink" Target="http://&#1101;&#1083;&#1077;&#1082;&#1090;&#1088;&#1086;-&#1084;&#1072;&#1088;&#1082;&#1077;&#1090;.&#1088;&#1092;/product/125130/kondensator-keramicheskiy-smd-0402-12nf-50v/" TargetMode="External"/><Relationship Id="rId_hyperlink_13662" Type="http://schemas.openxmlformats.org/officeDocument/2006/relationships/hyperlink" Target="http://&#1101;&#1083;&#1077;&#1082;&#1090;&#1088;&#1086;-&#1084;&#1072;&#1088;&#1082;&#1077;&#1090;.&#1088;&#1092;/product/125064/kondensator-keramicheskiy-smd-0402-12pf-50v/" TargetMode="External"/><Relationship Id="rId_hyperlink_13663" Type="http://schemas.openxmlformats.org/officeDocument/2006/relationships/hyperlink" Target="http://&#1101;&#1083;&#1077;&#1082;&#1090;&#1088;&#1086;-&#1084;&#1072;&#1088;&#1082;&#1077;&#1090;.&#1088;&#1092;/product/125065/kondensator-keramicheskiy-smd-0402-13pf-50v/" TargetMode="External"/><Relationship Id="rId_hyperlink_13664" Type="http://schemas.openxmlformats.org/officeDocument/2006/relationships/hyperlink" Target="http://&#1101;&#1083;&#1077;&#1082;&#1090;&#1088;&#1086;-&#1084;&#1072;&#1088;&#1082;&#1077;&#1090;.&#1088;&#1092;/product/125131/kondensator-keramicheskiy-smd-0402-15nf-50v/" TargetMode="External"/><Relationship Id="rId_hyperlink_13665" Type="http://schemas.openxmlformats.org/officeDocument/2006/relationships/hyperlink" Target="http://&#1101;&#1083;&#1077;&#1082;&#1090;&#1088;&#1086;-&#1084;&#1072;&#1088;&#1082;&#1077;&#1090;.&#1088;&#1092;/product/125066/kondensator-keramicheskiy-smd-0402-15pf-50v/" TargetMode="External"/><Relationship Id="rId_hyperlink_13666" Type="http://schemas.openxmlformats.org/officeDocument/2006/relationships/hyperlink" Target="http://&#1101;&#1083;&#1077;&#1082;&#1090;&#1088;&#1086;-&#1084;&#1072;&#1088;&#1082;&#1077;&#1090;.&#1088;&#1092;/product/125067/kondensator-keramicheskiy-smd-0402-16pf-50v/" TargetMode="External"/><Relationship Id="rId_hyperlink_13667" Type="http://schemas.openxmlformats.org/officeDocument/2006/relationships/hyperlink" Target="http://&#1101;&#1083;&#1077;&#1082;&#1090;&#1088;&#1086;-&#1084;&#1072;&#1088;&#1082;&#1077;&#1090;.&#1088;&#1092;/product/125132/kondensator-keramicheskiy-smd-0402-18nf-50v/" TargetMode="External"/><Relationship Id="rId_hyperlink_13668" Type="http://schemas.openxmlformats.org/officeDocument/2006/relationships/hyperlink" Target="http://&#1101;&#1083;&#1077;&#1082;&#1090;&#1088;&#1086;-&#1084;&#1072;&#1088;&#1082;&#1077;&#1090;.&#1088;&#1092;/product/125068/kondensator-keramicheskiy-smd-0402-18pf-50v/" TargetMode="External"/><Relationship Id="rId_hyperlink_13669" Type="http://schemas.openxmlformats.org/officeDocument/2006/relationships/hyperlink" Target="http://&#1101;&#1083;&#1077;&#1082;&#1090;&#1088;&#1086;-&#1084;&#1072;&#1088;&#1082;&#1077;&#1090;.&#1088;&#1092;/product/125148/kondensator-keramicheskiy-smd-0402-100nf-16v/" TargetMode="External"/><Relationship Id="rId_hyperlink_13670" Type="http://schemas.openxmlformats.org/officeDocument/2006/relationships/hyperlink" Target="http://&#1101;&#1083;&#1077;&#1082;&#1090;&#1088;&#1086;-&#1084;&#1072;&#1088;&#1082;&#1077;&#1090;.&#1088;&#1092;/product/125114/kondensator-keramicheskiy-smd-0402-100pf-50v/" TargetMode="External"/><Relationship Id="rId_hyperlink_13671" Type="http://schemas.openxmlformats.org/officeDocument/2006/relationships/hyperlink" Target="http://&#1101;&#1083;&#1077;&#1082;&#1090;&#1088;&#1086;-&#1084;&#1072;&#1088;&#1082;&#1077;&#1090;.&#1088;&#1092;/product/125140/kondensator-keramicheskiy-smd-0402-10nf-25v/" TargetMode="External"/><Relationship Id="rId_hyperlink_13672" Type="http://schemas.openxmlformats.org/officeDocument/2006/relationships/hyperlink" Target="http://&#1101;&#1083;&#1077;&#1082;&#1090;&#1088;&#1086;-&#1084;&#1072;&#1088;&#1082;&#1077;&#1090;.&#1088;&#1092;/product/125094/kondensator-keramicheskiy-smd-0402-10pf-50v/" TargetMode="External"/><Relationship Id="rId_hyperlink_13673" Type="http://schemas.openxmlformats.org/officeDocument/2006/relationships/hyperlink" Target="http://&#1101;&#1083;&#1077;&#1082;&#1090;&#1088;&#1086;-&#1084;&#1072;&#1088;&#1082;&#1077;&#1090;.&#1088;&#1092;/product/125115/kondensator-keramicheskiy-smd-0402-110pf-50v/" TargetMode="External"/><Relationship Id="rId_hyperlink_13674" Type="http://schemas.openxmlformats.org/officeDocument/2006/relationships/hyperlink" Target="http://&#1101;&#1083;&#1077;&#1082;&#1090;&#1088;&#1086;-&#1084;&#1072;&#1088;&#1082;&#1077;&#1090;.&#1088;&#1092;/product/125095/kondensator-keramicheskiy-smd-0402-11pf-50v/" TargetMode="External"/><Relationship Id="rId_hyperlink_13675" Type="http://schemas.openxmlformats.org/officeDocument/2006/relationships/hyperlink" Target="http://&#1101;&#1083;&#1077;&#1082;&#1090;&#1088;&#1086;-&#1084;&#1072;&#1088;&#1082;&#1077;&#1090;.&#1088;&#1092;/product/125116/kondensator-keramicheskiy-smd-0402-120pf-50v/" TargetMode="External"/><Relationship Id="rId_hyperlink_13676" Type="http://schemas.openxmlformats.org/officeDocument/2006/relationships/hyperlink" Target="http://&#1101;&#1083;&#1077;&#1082;&#1090;&#1088;&#1086;-&#1084;&#1072;&#1088;&#1082;&#1077;&#1090;.&#1088;&#1092;/product/125141/kondensator-keramicheskiy-smd-0402-12nf-25v/" TargetMode="External"/><Relationship Id="rId_hyperlink_13677" Type="http://schemas.openxmlformats.org/officeDocument/2006/relationships/hyperlink" Target="http://&#1101;&#1083;&#1077;&#1082;&#1090;&#1088;&#1086;-&#1084;&#1072;&#1088;&#1082;&#1077;&#1090;.&#1088;&#1092;/product/125096/kondensator-keramicheskiy-smd-0402-12pf-50v/" TargetMode="External"/><Relationship Id="rId_hyperlink_13678" Type="http://schemas.openxmlformats.org/officeDocument/2006/relationships/hyperlink" Target="http://&#1101;&#1083;&#1077;&#1082;&#1090;&#1088;&#1086;-&#1084;&#1072;&#1088;&#1082;&#1077;&#1090;.&#1088;&#1092;/product/125097/kondensator-keramicheskiy-smd-0402-13pf-50v/" TargetMode="External"/><Relationship Id="rId_hyperlink_13679" Type="http://schemas.openxmlformats.org/officeDocument/2006/relationships/hyperlink" Target="http://&#1101;&#1083;&#1077;&#1082;&#1090;&#1088;&#1086;-&#1084;&#1072;&#1088;&#1082;&#1077;&#1090;.&#1088;&#1092;/product/125149/kondensator-keramicheskiy-smd-0402-150nf-10v/" TargetMode="External"/><Relationship Id="rId_hyperlink_13680" Type="http://schemas.openxmlformats.org/officeDocument/2006/relationships/hyperlink" Target="http://&#1101;&#1083;&#1077;&#1082;&#1090;&#1088;&#1086;-&#1084;&#1072;&#1088;&#1082;&#1077;&#1090;.&#1088;&#1092;/product/125117/kondensator-keramicheskiy-smd-0402-150pf-50v/" TargetMode="External"/><Relationship Id="rId_hyperlink_13681" Type="http://schemas.openxmlformats.org/officeDocument/2006/relationships/hyperlink" Target="http://&#1101;&#1083;&#1077;&#1082;&#1090;&#1088;&#1086;-&#1084;&#1072;&#1088;&#1082;&#1077;&#1090;.&#1088;&#1092;/product/125142/kondensator-keramicheskiy-smd-0402-15nf-25v/" TargetMode="External"/><Relationship Id="rId_hyperlink_13682" Type="http://schemas.openxmlformats.org/officeDocument/2006/relationships/hyperlink" Target="http://&#1101;&#1083;&#1077;&#1082;&#1090;&#1088;&#1086;-&#1084;&#1072;&#1088;&#1082;&#1077;&#1090;.&#1088;&#1092;/product/125085/kondensator-keramicheskiy-smd-0402-15pf-50v/" TargetMode="External"/><Relationship Id="rId_hyperlink_13683" Type="http://schemas.openxmlformats.org/officeDocument/2006/relationships/hyperlink" Target="http://&#1101;&#1083;&#1077;&#1082;&#1090;&#1088;&#1086;-&#1084;&#1072;&#1088;&#1082;&#1077;&#1090;.&#1088;&#1092;/product/125118/kondensator-keramicheskiy-smd-0402-160pf-50v/" TargetMode="External"/><Relationship Id="rId_hyperlink_13684" Type="http://schemas.openxmlformats.org/officeDocument/2006/relationships/hyperlink" Target="http://&#1101;&#1083;&#1077;&#1082;&#1090;&#1088;&#1086;-&#1084;&#1072;&#1088;&#1082;&#1077;&#1090;.&#1088;&#1092;/product/125098/kondensator-keramicheskiy-smd-0402-16pf-50v/" TargetMode="External"/><Relationship Id="rId_hyperlink_13685" Type="http://schemas.openxmlformats.org/officeDocument/2006/relationships/hyperlink" Target="http://&#1101;&#1083;&#1077;&#1082;&#1090;&#1088;&#1086;-&#1084;&#1072;&#1088;&#1082;&#1077;&#1090;.&#1088;&#1092;/product/125119/kondensator-keramicheskiy-smd-0402-180pf-50v/" TargetMode="External"/><Relationship Id="rId_hyperlink_13686" Type="http://schemas.openxmlformats.org/officeDocument/2006/relationships/hyperlink" Target="http://&#1101;&#1083;&#1077;&#1082;&#1090;&#1088;&#1086;-&#1084;&#1072;&#1088;&#1082;&#1077;&#1090;.&#1088;&#1092;/product/125099/kondensator-keramicheskiy-smd-0402-18pf-50v/" TargetMode="External"/><Relationship Id="rId_hyperlink_13687" Type="http://schemas.openxmlformats.org/officeDocument/2006/relationships/hyperlink" Target="http://&#1101;&#1083;&#1077;&#1082;&#1090;&#1088;&#1086;-&#1084;&#1072;&#1088;&#1082;&#1077;&#1090;.&#1088;&#1092;/product/125129/kondensator-keramicheskiy-smd-0402-1nf-50v/" TargetMode="External"/><Relationship Id="rId_hyperlink_13688" Type="http://schemas.openxmlformats.org/officeDocument/2006/relationships/hyperlink" Target="http://&#1101;&#1083;&#1077;&#1082;&#1090;&#1088;&#1086;-&#1084;&#1072;&#1088;&#1082;&#1077;&#1090;.&#1088;&#1092;/product/125063/kondensator-keramicheskiy-smd-0402-1pf-50v/" TargetMode="External"/><Relationship Id="rId_hyperlink_13689" Type="http://schemas.openxmlformats.org/officeDocument/2006/relationships/hyperlink" Target="http://&#1101;&#1083;&#1077;&#1082;&#1090;&#1088;&#1086;-&#1084;&#1072;&#1088;&#1082;&#1077;&#1090;.&#1088;&#1092;/product/125133/kondensator-keramicheskiy-smd-0402-22nf-50v/" TargetMode="External"/><Relationship Id="rId_hyperlink_13690" Type="http://schemas.openxmlformats.org/officeDocument/2006/relationships/hyperlink" Target="http://&#1101;&#1083;&#1077;&#1082;&#1090;&#1088;&#1086;-&#1084;&#1072;&#1088;&#1082;&#1077;&#1090;.&#1088;&#1092;/product/125070/kondensator-keramicheskiy-smd-0402-22pf-50v/" TargetMode="External"/><Relationship Id="rId_hyperlink_13691" Type="http://schemas.openxmlformats.org/officeDocument/2006/relationships/hyperlink" Target="http://&#1101;&#1083;&#1077;&#1082;&#1090;&#1088;&#1086;-&#1084;&#1072;&#1088;&#1082;&#1077;&#1090;.&#1088;&#1092;/product/125071/kondensator-keramicheskiy-smd-0402-24pf-50v/" TargetMode="External"/><Relationship Id="rId_hyperlink_13692" Type="http://schemas.openxmlformats.org/officeDocument/2006/relationships/hyperlink" Target="http://&#1101;&#1083;&#1077;&#1082;&#1090;&#1088;&#1086;-&#1084;&#1072;&#1088;&#1082;&#1077;&#1090;.&#1088;&#1092;/product/125072/kondensator-keramicheskiy-smd-0402-25pf-50v/" TargetMode="External"/><Relationship Id="rId_hyperlink_13693" Type="http://schemas.openxmlformats.org/officeDocument/2006/relationships/hyperlink" Target="http://&#1101;&#1083;&#1077;&#1082;&#1090;&#1088;&#1086;-&#1084;&#1072;&#1088;&#1082;&#1077;&#1090;.&#1088;&#1092;/product/125134/kondensator-keramicheskiy-smd-0402-27nf-25v/" TargetMode="External"/><Relationship Id="rId_hyperlink_13694" Type="http://schemas.openxmlformats.org/officeDocument/2006/relationships/hyperlink" Target="http://&#1101;&#1083;&#1077;&#1082;&#1090;&#1088;&#1086;-&#1084;&#1072;&#1088;&#1082;&#1077;&#1090;.&#1088;&#1092;/product/125073/kondensator-keramicheskiy-smd-0402-27pf-50v/" TargetMode="External"/><Relationship Id="rId_hyperlink_13695" Type="http://schemas.openxmlformats.org/officeDocument/2006/relationships/hyperlink" Target="http://&#1101;&#1083;&#1077;&#1082;&#1090;&#1088;&#1086;-&#1084;&#1072;&#1088;&#1082;&#1077;&#1090;.&#1088;&#1092;/product/125100/kondensator-keramicheskiy-smd-0402-20pf-50v/" TargetMode="External"/><Relationship Id="rId_hyperlink_13696" Type="http://schemas.openxmlformats.org/officeDocument/2006/relationships/hyperlink" Target="http://&#1101;&#1083;&#1077;&#1082;&#1090;&#1088;&#1086;-&#1084;&#1072;&#1088;&#1082;&#1077;&#1090;.&#1088;&#1092;/product/125150/kondensator-keramicheskiy-smd-0402-220nf-10v/" TargetMode="External"/><Relationship Id="rId_hyperlink_13697" Type="http://schemas.openxmlformats.org/officeDocument/2006/relationships/hyperlink" Target="http://&#1101;&#1083;&#1077;&#1082;&#1090;&#1088;&#1086;-&#1084;&#1072;&#1088;&#1082;&#1077;&#1090;.&#1088;&#1092;/product/125120/kondensator-keramicheskiy-smd-0402-220pf-50v/" TargetMode="External"/><Relationship Id="rId_hyperlink_13698" Type="http://schemas.openxmlformats.org/officeDocument/2006/relationships/hyperlink" Target="http://&#1101;&#1083;&#1077;&#1082;&#1090;&#1088;&#1086;-&#1084;&#1072;&#1088;&#1082;&#1077;&#1090;.&#1088;&#1092;/product/125143/kondensator-keramicheskiy-smd-0402-22nf-16v/" TargetMode="External"/><Relationship Id="rId_hyperlink_13699" Type="http://schemas.openxmlformats.org/officeDocument/2006/relationships/hyperlink" Target="http://&#1101;&#1083;&#1077;&#1082;&#1090;&#1088;&#1086;-&#1084;&#1072;&#1088;&#1082;&#1077;&#1090;.&#1088;&#1092;/product/125101/kondensator-keramicheskiy-smd-0402-22pf-50v/" TargetMode="External"/><Relationship Id="rId_hyperlink_13700" Type="http://schemas.openxmlformats.org/officeDocument/2006/relationships/hyperlink" Target="http://&#1101;&#1083;&#1077;&#1082;&#1090;&#1088;&#1086;-&#1084;&#1072;&#1088;&#1082;&#1077;&#1090;.&#1088;&#1092;/product/125102/kondensator-keramicheskiy-smd-0402-24pf-50v/" TargetMode="External"/><Relationship Id="rId_hyperlink_13701" Type="http://schemas.openxmlformats.org/officeDocument/2006/relationships/hyperlink" Target="http://&#1101;&#1083;&#1077;&#1082;&#1090;&#1088;&#1086;-&#1084;&#1072;&#1088;&#1082;&#1077;&#1090;.&#1088;&#1092;/product/125121/kondensator-keramicheskiy-smd-0402-270pf-50v/" TargetMode="External"/><Relationship Id="rId_hyperlink_13702" Type="http://schemas.openxmlformats.org/officeDocument/2006/relationships/hyperlink" Target="http://&#1101;&#1083;&#1077;&#1082;&#1090;&#1088;&#1086;-&#1084;&#1072;&#1088;&#1082;&#1077;&#1090;.&#1088;&#1092;/product/125103/kondensator-keramicheskiy-smd-0402-27pf-50v/" TargetMode="External"/><Relationship Id="rId_hyperlink_13703" Type="http://schemas.openxmlformats.org/officeDocument/2006/relationships/hyperlink" Target="http://&#1101;&#1083;&#1077;&#1082;&#1090;&#1088;&#1086;-&#1084;&#1072;&#1088;&#1082;&#1077;&#1090;.&#1088;&#1092;/product/125069/kondensator-keramicheskiy-smd-0402-2pf-50v/" TargetMode="External"/><Relationship Id="rId_hyperlink_13704" Type="http://schemas.openxmlformats.org/officeDocument/2006/relationships/hyperlink" Target="http://&#1101;&#1083;&#1077;&#1082;&#1090;&#1088;&#1086;-&#1084;&#1072;&#1088;&#1082;&#1077;&#1090;.&#1088;&#1092;/product/125135/kondensator-keramicheskiy-smd-0402-33nf-25v/" TargetMode="External"/><Relationship Id="rId_hyperlink_13705" Type="http://schemas.openxmlformats.org/officeDocument/2006/relationships/hyperlink" Target="http://&#1101;&#1083;&#1077;&#1082;&#1090;&#1088;&#1086;-&#1084;&#1072;&#1088;&#1082;&#1077;&#1090;.&#1088;&#1092;/product/125075/kondensator-keramicheskiy-smd-0402-33pf-50v/" TargetMode="External"/><Relationship Id="rId_hyperlink_13706" Type="http://schemas.openxmlformats.org/officeDocument/2006/relationships/hyperlink" Target="http://&#1101;&#1083;&#1077;&#1082;&#1090;&#1088;&#1086;-&#1084;&#1072;&#1088;&#1082;&#1077;&#1090;.&#1088;&#1092;/product/125076/kondensator-keramicheskiy-smd-0402-36pf-50v/" TargetMode="External"/><Relationship Id="rId_hyperlink_13707" Type="http://schemas.openxmlformats.org/officeDocument/2006/relationships/hyperlink" Target="http://&#1101;&#1083;&#1077;&#1082;&#1090;&#1088;&#1086;-&#1084;&#1072;&#1088;&#1082;&#1077;&#1090;.&#1088;&#1092;/product/125136/kondensator-keramicheskiy-smd-0402-39nf-25v/" TargetMode="External"/><Relationship Id="rId_hyperlink_13708" Type="http://schemas.openxmlformats.org/officeDocument/2006/relationships/hyperlink" Target="http://&#1101;&#1083;&#1077;&#1082;&#1090;&#1088;&#1086;-&#1084;&#1072;&#1088;&#1082;&#1077;&#1090;.&#1088;&#1092;/product/125077/kondensator-keramicheskiy-smd-0402-39pf-50v/" TargetMode="External"/><Relationship Id="rId_hyperlink_13709" Type="http://schemas.openxmlformats.org/officeDocument/2006/relationships/hyperlink" Target="http://&#1101;&#1083;&#1077;&#1082;&#1090;&#1088;&#1086;-&#1084;&#1072;&#1088;&#1082;&#1077;&#1090;.&#1088;&#1092;/product/125104/kondensator-keramicheskiy-smd-0402-30pf-50v/" TargetMode="External"/><Relationship Id="rId_hyperlink_13710" Type="http://schemas.openxmlformats.org/officeDocument/2006/relationships/hyperlink" Target="http://&#1101;&#1083;&#1077;&#1082;&#1090;&#1088;&#1086;-&#1084;&#1072;&#1088;&#1082;&#1077;&#1090;.&#1088;&#1092;/product/125151/kondensator-keramicheskiy-smd-0402-330nf-10v/" TargetMode="External"/><Relationship Id="rId_hyperlink_13711" Type="http://schemas.openxmlformats.org/officeDocument/2006/relationships/hyperlink" Target="http://&#1101;&#1083;&#1077;&#1082;&#1090;&#1088;&#1086;-&#1084;&#1072;&#1088;&#1082;&#1077;&#1090;.&#1088;&#1092;/product/125122/kondensator-keramicheskiy-smd-0402-330pf-50v/" TargetMode="External"/><Relationship Id="rId_hyperlink_13712" Type="http://schemas.openxmlformats.org/officeDocument/2006/relationships/hyperlink" Target="http://&#1101;&#1083;&#1077;&#1082;&#1090;&#1088;&#1086;-&#1084;&#1072;&#1088;&#1082;&#1077;&#1090;.&#1088;&#1092;/product/125144/kondensator-keramicheskiy-smd-0402-33nf-16v/" TargetMode="External"/><Relationship Id="rId_hyperlink_13713" Type="http://schemas.openxmlformats.org/officeDocument/2006/relationships/hyperlink" Target="http://&#1101;&#1083;&#1077;&#1082;&#1090;&#1088;&#1086;-&#1084;&#1072;&#1088;&#1082;&#1077;&#1090;.&#1088;&#1092;/product/125105/kondensator-keramicheskiy-smd-0402-33pf-50v/" TargetMode="External"/><Relationship Id="rId_hyperlink_13714" Type="http://schemas.openxmlformats.org/officeDocument/2006/relationships/hyperlink" Target="http://&#1101;&#1083;&#1077;&#1082;&#1090;&#1088;&#1086;-&#1084;&#1072;&#1088;&#1082;&#1077;&#1090;.&#1088;&#1092;/product/125123/kondensator-keramicheskiy-smd-0402-390pf-50v/" TargetMode="External"/><Relationship Id="rId_hyperlink_13715" Type="http://schemas.openxmlformats.org/officeDocument/2006/relationships/hyperlink" Target="http://&#1101;&#1083;&#1077;&#1082;&#1090;&#1088;&#1086;-&#1084;&#1072;&#1088;&#1082;&#1077;&#1090;.&#1088;&#1092;/product/125145/kondensator-keramicheskiy-smd-0402-39nf-16v/" TargetMode="External"/><Relationship Id="rId_hyperlink_13716" Type="http://schemas.openxmlformats.org/officeDocument/2006/relationships/hyperlink" Target="http://&#1101;&#1083;&#1077;&#1082;&#1090;&#1088;&#1086;-&#1084;&#1072;&#1088;&#1082;&#1077;&#1090;.&#1088;&#1092;/product/125106/kondensator-keramicheskiy-smd-0402-39pf-50v/" TargetMode="External"/><Relationship Id="rId_hyperlink_13717" Type="http://schemas.openxmlformats.org/officeDocument/2006/relationships/hyperlink" Target="http://&#1101;&#1083;&#1077;&#1082;&#1090;&#1088;&#1086;-&#1084;&#1072;&#1088;&#1082;&#1077;&#1090;.&#1088;&#1092;/product/125074/kondensator-keramicheskiy-smd-0402-3pf-50v/" TargetMode="External"/><Relationship Id="rId_hyperlink_13718" Type="http://schemas.openxmlformats.org/officeDocument/2006/relationships/hyperlink" Target="http://&#1101;&#1083;&#1077;&#1082;&#1090;&#1088;&#1086;-&#1084;&#1072;&#1088;&#1082;&#1077;&#1090;.&#1088;&#1092;/product/125079/kondensator-keramicheskiy-smd-0402-43pf-50v/" TargetMode="External"/><Relationship Id="rId_hyperlink_13719" Type="http://schemas.openxmlformats.org/officeDocument/2006/relationships/hyperlink" Target="http://&#1101;&#1083;&#1077;&#1082;&#1090;&#1088;&#1086;-&#1084;&#1072;&#1088;&#1082;&#1077;&#1090;.&#1088;&#1092;/product/125080/kondensator-keramicheskiy-smd-0402-45pf-50v/" TargetMode="External"/><Relationship Id="rId_hyperlink_13720" Type="http://schemas.openxmlformats.org/officeDocument/2006/relationships/hyperlink" Target="http://&#1101;&#1083;&#1077;&#1082;&#1090;&#1088;&#1086;-&#1084;&#1072;&#1088;&#1082;&#1077;&#1090;.&#1088;&#1092;/product/125137/kondensator-keramicheskiy-smd-0402-47nf-25v/" TargetMode="External"/><Relationship Id="rId_hyperlink_13721" Type="http://schemas.openxmlformats.org/officeDocument/2006/relationships/hyperlink" Target="http://&#1101;&#1083;&#1077;&#1082;&#1090;&#1088;&#1086;-&#1084;&#1072;&#1088;&#1082;&#1077;&#1090;.&#1088;&#1092;/product/125081/kondensator-keramicheskiy-smd-0402-47pf-50v/" TargetMode="External"/><Relationship Id="rId_hyperlink_13722" Type="http://schemas.openxmlformats.org/officeDocument/2006/relationships/hyperlink" Target="http://&#1101;&#1083;&#1077;&#1082;&#1090;&#1088;&#1086;-&#1084;&#1072;&#1088;&#1082;&#1077;&#1090;.&#1088;&#1092;/product/125107/kondensator-keramicheskiy-smd-0402-43pf-50v/" TargetMode="External"/><Relationship Id="rId_hyperlink_13723" Type="http://schemas.openxmlformats.org/officeDocument/2006/relationships/hyperlink" Target="http://&#1101;&#1083;&#1077;&#1082;&#1090;&#1088;&#1086;-&#1084;&#1072;&#1088;&#1082;&#1077;&#1090;.&#1088;&#1092;/product/125152/kondensator-keramicheskiy-smd-0402-470nf-10v/" TargetMode="External"/><Relationship Id="rId_hyperlink_13724" Type="http://schemas.openxmlformats.org/officeDocument/2006/relationships/hyperlink" Target="http://&#1101;&#1083;&#1077;&#1082;&#1090;&#1088;&#1086;-&#1084;&#1072;&#1088;&#1082;&#1077;&#1090;.&#1088;&#1092;/product/125124/kondensator-keramicheskiy-smd-0402-470pf-50v/" TargetMode="External"/><Relationship Id="rId_hyperlink_13725" Type="http://schemas.openxmlformats.org/officeDocument/2006/relationships/hyperlink" Target="http://&#1101;&#1083;&#1077;&#1082;&#1090;&#1088;&#1086;-&#1084;&#1072;&#1088;&#1082;&#1077;&#1090;.&#1088;&#1092;/product/125146/kondensator-keramicheskiy-smd-0402-47nf-16v/" TargetMode="External"/><Relationship Id="rId_hyperlink_13726" Type="http://schemas.openxmlformats.org/officeDocument/2006/relationships/hyperlink" Target="http://&#1101;&#1083;&#1077;&#1082;&#1090;&#1088;&#1086;-&#1084;&#1072;&#1088;&#1082;&#1077;&#1090;.&#1088;&#1092;/product/125108/kondensator-keramicheskiy-smd-0402-47pf-50v/" TargetMode="External"/><Relationship Id="rId_hyperlink_13727" Type="http://schemas.openxmlformats.org/officeDocument/2006/relationships/hyperlink" Target="http://&#1101;&#1083;&#1077;&#1082;&#1090;&#1088;&#1086;-&#1084;&#1072;&#1088;&#1082;&#1077;&#1090;.&#1088;&#1092;/product/125078/kondensator-keramicheskiy-smd-0402-4pf-50v/" TargetMode="External"/><Relationship Id="rId_hyperlink_13728" Type="http://schemas.openxmlformats.org/officeDocument/2006/relationships/hyperlink" Target="http://&#1101;&#1083;&#1077;&#1082;&#1090;&#1088;&#1086;-&#1084;&#1072;&#1088;&#1082;&#1077;&#1090;.&#1088;&#1092;/product/125083/kondensator-keramicheskiy-smd-0402-51pf-50v/" TargetMode="External"/><Relationship Id="rId_hyperlink_13729" Type="http://schemas.openxmlformats.org/officeDocument/2006/relationships/hyperlink" Target="http://&#1101;&#1083;&#1077;&#1082;&#1090;&#1088;&#1086;-&#1084;&#1072;&#1088;&#1082;&#1077;&#1090;.&#1088;&#1092;/product/125138/kondensator-keramicheskiy-smd-0402-56nf-25v/" TargetMode="External"/><Relationship Id="rId_hyperlink_13730" Type="http://schemas.openxmlformats.org/officeDocument/2006/relationships/hyperlink" Target="http://&#1101;&#1083;&#1077;&#1082;&#1090;&#1088;&#1086;-&#1084;&#1072;&#1088;&#1082;&#1077;&#1090;.&#1088;&#1092;/product/125084/kondensator-keramicheskiy-smd-0402-56pf-50v/" TargetMode="External"/><Relationship Id="rId_hyperlink_13731" Type="http://schemas.openxmlformats.org/officeDocument/2006/relationships/hyperlink" Target="http://&#1101;&#1083;&#1077;&#1082;&#1090;&#1088;&#1086;-&#1084;&#1072;&#1088;&#1082;&#1077;&#1090;.&#1088;&#1092;/product/125109/kondensator-keramicheskiy-smd-0402-51pf-50v/" TargetMode="External"/><Relationship Id="rId_hyperlink_13732" Type="http://schemas.openxmlformats.org/officeDocument/2006/relationships/hyperlink" Target="http://&#1101;&#1083;&#1077;&#1082;&#1090;&#1088;&#1086;-&#1084;&#1072;&#1088;&#1082;&#1077;&#1090;.&#1088;&#1092;/product/125125/kondensator-keramicheskiy-smd-0402-560pf-50v/" TargetMode="External"/><Relationship Id="rId_hyperlink_13733" Type="http://schemas.openxmlformats.org/officeDocument/2006/relationships/hyperlink" Target="http://&#1101;&#1083;&#1077;&#1082;&#1090;&#1088;&#1086;-&#1084;&#1072;&#1088;&#1082;&#1077;&#1090;.&#1088;&#1092;/product/125110/kondensator-keramicheskiy-smd-0402-56pf-50v/" TargetMode="External"/><Relationship Id="rId_hyperlink_13734" Type="http://schemas.openxmlformats.org/officeDocument/2006/relationships/hyperlink" Target="http://&#1101;&#1083;&#1077;&#1082;&#1090;&#1088;&#1086;-&#1084;&#1072;&#1088;&#1082;&#1077;&#1090;.&#1088;&#1092;/product/125082/kondensator-keramicheskiy-smd-0402-5pf-50v/" TargetMode="External"/><Relationship Id="rId_hyperlink_13735" Type="http://schemas.openxmlformats.org/officeDocument/2006/relationships/hyperlink" Target="http://&#1101;&#1083;&#1077;&#1082;&#1090;&#1088;&#1086;-&#1084;&#1072;&#1088;&#1082;&#1077;&#1090;.&#1088;&#1092;/product/125086/kondensator-keramicheskiy-smd-0402-62pf-50v/" TargetMode="External"/><Relationship Id="rId_hyperlink_13736" Type="http://schemas.openxmlformats.org/officeDocument/2006/relationships/hyperlink" Target="http://&#1101;&#1083;&#1077;&#1082;&#1090;&#1088;&#1086;-&#1084;&#1072;&#1088;&#1082;&#1077;&#1090;.&#1088;&#1092;/product/125087/kondensator-keramicheskiy-smd-0402-68pf-50v/" TargetMode="External"/><Relationship Id="rId_hyperlink_13737" Type="http://schemas.openxmlformats.org/officeDocument/2006/relationships/hyperlink" Target="http://&#1101;&#1083;&#1077;&#1082;&#1090;&#1088;&#1086;-&#1084;&#1072;&#1088;&#1082;&#1077;&#1090;.&#1088;&#1092;/product/125111/kondensator-keramicheskiy-smd-0402-62pf-50v/" TargetMode="External"/><Relationship Id="rId_hyperlink_13738" Type="http://schemas.openxmlformats.org/officeDocument/2006/relationships/hyperlink" Target="http://&#1101;&#1083;&#1077;&#1082;&#1090;&#1088;&#1086;-&#1084;&#1072;&#1088;&#1082;&#1077;&#1090;.&#1088;&#1092;/product/125126/kondensator-keramicheskiy-smd-0402-680pf-50v/" TargetMode="External"/><Relationship Id="rId_hyperlink_13739" Type="http://schemas.openxmlformats.org/officeDocument/2006/relationships/hyperlink" Target="http://&#1101;&#1083;&#1077;&#1082;&#1090;&#1088;&#1086;-&#1084;&#1072;&#1088;&#1082;&#1077;&#1090;.&#1088;&#1092;/product/125147/kondensator-keramicheskiy-smd-0402-68nf-16v/" TargetMode="External"/><Relationship Id="rId_hyperlink_13740" Type="http://schemas.openxmlformats.org/officeDocument/2006/relationships/hyperlink" Target="http://&#1101;&#1083;&#1077;&#1082;&#1090;&#1088;&#1086;-&#1084;&#1072;&#1088;&#1082;&#1077;&#1090;.&#1088;&#1092;/product/125112/kondensator-keramicheskiy-smd-0402-68pf-50v/" TargetMode="External"/><Relationship Id="rId_hyperlink_13741" Type="http://schemas.openxmlformats.org/officeDocument/2006/relationships/hyperlink" Target="http://&#1101;&#1083;&#1077;&#1082;&#1090;&#1088;&#1086;-&#1084;&#1072;&#1088;&#1082;&#1077;&#1090;.&#1088;&#1092;/product/125089/kondensator-keramicheskiy-smd-0402-75pf-50v/" TargetMode="External"/><Relationship Id="rId_hyperlink_13742" Type="http://schemas.openxmlformats.org/officeDocument/2006/relationships/hyperlink" Target="http://&#1101;&#1083;&#1077;&#1082;&#1090;&#1088;&#1086;-&#1084;&#1072;&#1088;&#1082;&#1077;&#1090;.&#1088;&#1092;/product/125088/kondensator-keramicheskiy-smd-0402-7pf-50v/" TargetMode="External"/><Relationship Id="rId_hyperlink_13743" Type="http://schemas.openxmlformats.org/officeDocument/2006/relationships/hyperlink" Target="http://&#1101;&#1083;&#1077;&#1082;&#1090;&#1088;&#1086;-&#1084;&#1072;&#1088;&#1082;&#1077;&#1090;.&#1088;&#1092;/product/125139/kondensator-keramicheskiy-smd-0402-82nf-25v/" TargetMode="External"/><Relationship Id="rId_hyperlink_13744" Type="http://schemas.openxmlformats.org/officeDocument/2006/relationships/hyperlink" Target="http://&#1101;&#1083;&#1077;&#1082;&#1090;&#1088;&#1086;-&#1084;&#1072;&#1088;&#1082;&#1077;&#1090;.&#1088;&#1092;/product/125091/kondensator-keramicheskiy-smd-0402-82pf-50v/" TargetMode="External"/><Relationship Id="rId_hyperlink_13745" Type="http://schemas.openxmlformats.org/officeDocument/2006/relationships/hyperlink" Target="http://&#1101;&#1083;&#1077;&#1082;&#1090;&#1088;&#1086;-&#1084;&#1072;&#1088;&#1082;&#1077;&#1090;.&#1088;&#1092;/product/125127/kondensator-keramicheskiy-smd-0402-820pf-50v/" TargetMode="External"/><Relationship Id="rId_hyperlink_13746" Type="http://schemas.openxmlformats.org/officeDocument/2006/relationships/hyperlink" Target="http://&#1101;&#1083;&#1077;&#1082;&#1090;&#1088;&#1086;-&#1084;&#1072;&#1088;&#1082;&#1077;&#1090;.&#1088;&#1092;/product/125113/kondensator-keramicheskiy-smd-0402-82pf-50v/" TargetMode="External"/><Relationship Id="rId_hyperlink_13747" Type="http://schemas.openxmlformats.org/officeDocument/2006/relationships/hyperlink" Target="http://&#1101;&#1083;&#1077;&#1082;&#1090;&#1088;&#1086;-&#1084;&#1072;&#1088;&#1082;&#1077;&#1090;.&#1088;&#1092;/product/125090/kondensator-keramicheskiy-smd-0402-8pf-50v/" TargetMode="External"/><Relationship Id="rId_hyperlink_13748" Type="http://schemas.openxmlformats.org/officeDocument/2006/relationships/hyperlink" Target="http://&#1101;&#1083;&#1077;&#1082;&#1090;&#1088;&#1086;-&#1084;&#1072;&#1088;&#1082;&#1077;&#1090;.&#1088;&#1092;/product/125093/kondensator-keramicheskiy-smd-0402-91pf-50v/" TargetMode="External"/><Relationship Id="rId_hyperlink_13749" Type="http://schemas.openxmlformats.org/officeDocument/2006/relationships/hyperlink" Target="http://&#1101;&#1083;&#1077;&#1082;&#1090;&#1088;&#1086;-&#1084;&#1072;&#1088;&#1082;&#1077;&#1090;.&#1088;&#1092;/product/125128/kondensator-keramicheskiy-smd-0402-910pf-50v/" TargetMode="External"/><Relationship Id="rId_hyperlink_13750" Type="http://schemas.openxmlformats.org/officeDocument/2006/relationships/hyperlink" Target="http://&#1101;&#1083;&#1077;&#1082;&#1090;&#1088;&#1086;-&#1084;&#1072;&#1088;&#1082;&#1077;&#1090;.&#1088;&#1092;/product/125092/kondensator-keramicheskiy-smd-0402-9pf-50v/" TargetMode="External"/><Relationship Id="rId_hyperlink_13751" Type="http://schemas.openxmlformats.org/officeDocument/2006/relationships/hyperlink" Target="http://&#1101;&#1083;&#1077;&#1082;&#1090;&#1088;&#1086;-&#1084;&#1072;&#1088;&#1082;&#1077;&#1090;.&#1088;&#1092;/product/183527/kondensator-keramicheskiy-smd-0805-05pf-50v/" TargetMode="External"/><Relationship Id="rId_hyperlink_13752" Type="http://schemas.openxmlformats.org/officeDocument/2006/relationships/hyperlink" Target="http://&#1101;&#1083;&#1077;&#1082;&#1090;&#1088;&#1086;-&#1084;&#1072;&#1088;&#1082;&#1077;&#1090;.&#1088;&#1092;/product/183528/kondensator-keramicheskiy-smd-0805-075pf-50v/" TargetMode="External"/><Relationship Id="rId_hyperlink_13753" Type="http://schemas.openxmlformats.org/officeDocument/2006/relationships/hyperlink" Target="http://&#1101;&#1083;&#1077;&#1082;&#1090;&#1088;&#1086;-&#1084;&#1072;&#1088;&#1082;&#1077;&#1090;.&#1088;&#1092;/product/183625/kondensator-keramicheskiy-smd-0805-12nf-50v/" TargetMode="External"/><Relationship Id="rId_hyperlink_13754" Type="http://schemas.openxmlformats.org/officeDocument/2006/relationships/hyperlink" Target="http://&#1101;&#1083;&#1077;&#1082;&#1090;&#1088;&#1086;-&#1084;&#1072;&#1088;&#1082;&#1077;&#1090;.&#1088;&#1092;/product/183531/kondensator-keramicheskiy-smd-0805-12pf-50v/" TargetMode="External"/><Relationship Id="rId_hyperlink_13755" Type="http://schemas.openxmlformats.org/officeDocument/2006/relationships/hyperlink" Target="http://&#1101;&#1083;&#1077;&#1082;&#1090;&#1088;&#1086;-&#1084;&#1072;&#1088;&#1082;&#1077;&#1090;.&#1088;&#1092;/product/183626/kondensator-keramicheskiy-smd-0805-15nf-50v/" TargetMode="External"/><Relationship Id="rId_hyperlink_13756" Type="http://schemas.openxmlformats.org/officeDocument/2006/relationships/hyperlink" Target="http://&#1101;&#1083;&#1077;&#1082;&#1090;&#1088;&#1086;-&#1084;&#1072;&#1088;&#1082;&#1077;&#1090;.&#1088;&#1092;/product/183532/kondensator-keramicheskiy-smd-0805-15pf-50v/" TargetMode="External"/><Relationship Id="rId_hyperlink_13757" Type="http://schemas.openxmlformats.org/officeDocument/2006/relationships/hyperlink" Target="http://&#1101;&#1083;&#1077;&#1082;&#1090;&#1088;&#1086;-&#1084;&#1072;&#1088;&#1082;&#1077;&#1090;.&#1088;&#1092;/product/183635/kondensator-keramicheskiy-smd-0805-18nf-50v/" TargetMode="External"/><Relationship Id="rId_hyperlink_13758" Type="http://schemas.openxmlformats.org/officeDocument/2006/relationships/hyperlink" Target="http://&#1101;&#1083;&#1077;&#1082;&#1090;&#1088;&#1086;-&#1084;&#1072;&#1088;&#1082;&#1077;&#1090;.&#1088;&#1092;/product/183656/kondensator-keramicheskiy-smd-0805-100nf-50v/" TargetMode="External"/><Relationship Id="rId_hyperlink_13759" Type="http://schemas.openxmlformats.org/officeDocument/2006/relationships/hyperlink" Target="http://&#1101;&#1083;&#1077;&#1082;&#1090;&#1088;&#1086;-&#1084;&#1072;&#1088;&#1082;&#1077;&#1090;.&#1088;&#1092;/product/183581/kondensator-keramicheskiy-smd-0805-10pf-50v/" TargetMode="External"/><Relationship Id="rId_hyperlink_13760" Type="http://schemas.openxmlformats.org/officeDocument/2006/relationships/hyperlink" Target="http://&#1101;&#1083;&#1077;&#1082;&#1090;&#1088;&#1086;-&#1084;&#1072;&#1088;&#1082;&#1077;&#1090;.&#1088;&#1092;/product/183685/kondensator-keramicheskiy-smd-0805-10uf-10v/" TargetMode="External"/><Relationship Id="rId_hyperlink_13761" Type="http://schemas.openxmlformats.org/officeDocument/2006/relationships/hyperlink" Target="http://&#1101;&#1083;&#1077;&#1082;&#1090;&#1088;&#1086;-&#1084;&#1072;&#1088;&#1082;&#1077;&#1090;.&#1088;&#1092;/product/183582/kondensator-keramicheskiy-smd-0805-11pf-50v/" TargetMode="External"/><Relationship Id="rId_hyperlink_13762" Type="http://schemas.openxmlformats.org/officeDocument/2006/relationships/hyperlink" Target="http://&#1101;&#1083;&#1077;&#1082;&#1090;&#1088;&#1086;-&#1084;&#1072;&#1088;&#1082;&#1077;&#1090;.&#1088;&#1092;/product/183606/kondensator-keramicheskiy-smd-0805-120pf-50v/" TargetMode="External"/><Relationship Id="rId_hyperlink_13763" Type="http://schemas.openxmlformats.org/officeDocument/2006/relationships/hyperlink" Target="http://&#1101;&#1083;&#1077;&#1082;&#1090;&#1088;&#1086;-&#1084;&#1072;&#1088;&#1082;&#1077;&#1090;.&#1088;&#1092;/product/183645/kondensator-keramicheskiy-smd-0805-12nf-50v/" TargetMode="External"/><Relationship Id="rId_hyperlink_13764" Type="http://schemas.openxmlformats.org/officeDocument/2006/relationships/hyperlink" Target="http://&#1101;&#1083;&#1077;&#1082;&#1090;&#1088;&#1086;-&#1084;&#1072;&#1088;&#1082;&#1077;&#1090;.&#1088;&#1092;/product/183583/kondensator-keramicheskiy-smd-0805-12pf-50v/" TargetMode="External"/><Relationship Id="rId_hyperlink_13765" Type="http://schemas.openxmlformats.org/officeDocument/2006/relationships/hyperlink" Target="http://&#1101;&#1083;&#1077;&#1082;&#1090;&#1088;&#1086;-&#1084;&#1072;&#1088;&#1082;&#1077;&#1090;.&#1088;&#1092;/product/183584/kondensator-keramicheskiy-smd-0805-13pf-50v/" TargetMode="External"/><Relationship Id="rId_hyperlink_13766" Type="http://schemas.openxmlformats.org/officeDocument/2006/relationships/hyperlink" Target="http://&#1101;&#1083;&#1077;&#1082;&#1090;&#1088;&#1086;-&#1084;&#1072;&#1088;&#1082;&#1077;&#1090;.&#1088;&#1092;/product/183658/kondensator-keramicheskiy-smd-0805-150nf-25v/" TargetMode="External"/><Relationship Id="rId_hyperlink_13767" Type="http://schemas.openxmlformats.org/officeDocument/2006/relationships/hyperlink" Target="http://&#1101;&#1083;&#1077;&#1082;&#1090;&#1088;&#1086;-&#1084;&#1072;&#1088;&#1082;&#1077;&#1090;.&#1088;&#1092;/product/183607/kondensator-keramicheskiy-smd-0805-150pf-50v/" TargetMode="External"/><Relationship Id="rId_hyperlink_13768" Type="http://schemas.openxmlformats.org/officeDocument/2006/relationships/hyperlink" Target="http://&#1101;&#1083;&#1077;&#1082;&#1090;&#1088;&#1086;-&#1084;&#1072;&#1088;&#1082;&#1077;&#1090;.&#1088;&#1092;/product/183646/kondensator-keramicheskiy-smd-0805-15nf-50v/" TargetMode="External"/><Relationship Id="rId_hyperlink_13769" Type="http://schemas.openxmlformats.org/officeDocument/2006/relationships/hyperlink" Target="http://&#1101;&#1083;&#1077;&#1082;&#1090;&#1088;&#1086;-&#1084;&#1072;&#1088;&#1082;&#1077;&#1090;.&#1088;&#1092;/product/183585/kondensator-keramicheskiy-smd-0805-15pf-50v/" TargetMode="External"/><Relationship Id="rId_hyperlink_13770" Type="http://schemas.openxmlformats.org/officeDocument/2006/relationships/hyperlink" Target="http://&#1101;&#1083;&#1077;&#1082;&#1090;&#1088;&#1086;-&#1084;&#1072;&#1088;&#1082;&#1077;&#1090;.&#1088;&#1092;/product/183608/kondensator-keramicheskiy-smd-0805-160pf-50v/" TargetMode="External"/><Relationship Id="rId_hyperlink_13771" Type="http://schemas.openxmlformats.org/officeDocument/2006/relationships/hyperlink" Target="http://&#1101;&#1083;&#1077;&#1082;&#1090;&#1088;&#1086;-&#1084;&#1072;&#1088;&#1082;&#1077;&#1090;.&#1088;&#1092;/product/183586/kondensator-keramicheskiy-smd-0805-16pf-50v/" TargetMode="External"/><Relationship Id="rId_hyperlink_13772" Type="http://schemas.openxmlformats.org/officeDocument/2006/relationships/hyperlink" Target="http://&#1101;&#1083;&#1077;&#1082;&#1090;&#1088;&#1086;-&#1084;&#1072;&#1088;&#1082;&#1077;&#1090;.&#1088;&#1092;/product/183609/kondensator-keramicheskiy-smd-0805-180pf-50v/" TargetMode="External"/><Relationship Id="rId_hyperlink_13773" Type="http://schemas.openxmlformats.org/officeDocument/2006/relationships/hyperlink" Target="http://&#1101;&#1083;&#1077;&#1082;&#1090;&#1088;&#1086;-&#1084;&#1072;&#1088;&#1082;&#1077;&#1090;.&#1088;&#1092;/product/183647/kondensator-keramicheskiy-smd-0805-18nf-50v/" TargetMode="External"/><Relationship Id="rId_hyperlink_13774" Type="http://schemas.openxmlformats.org/officeDocument/2006/relationships/hyperlink" Target="http://&#1101;&#1083;&#1077;&#1082;&#1090;&#1088;&#1086;-&#1084;&#1072;&#1088;&#1082;&#1077;&#1090;.&#1088;&#1092;/product/183587/kondensator-keramicheskiy-smd-0805-18pf-50v/" TargetMode="External"/><Relationship Id="rId_hyperlink_13775" Type="http://schemas.openxmlformats.org/officeDocument/2006/relationships/hyperlink" Target="http://&#1101;&#1083;&#1077;&#1082;&#1090;&#1088;&#1086;-&#1084;&#1072;&#1088;&#1082;&#1077;&#1090;.&#1088;&#1092;/product/183624/kondensator-keramicheskiy-smd-0805-1nf-50v/" TargetMode="External"/><Relationship Id="rId_hyperlink_13776" Type="http://schemas.openxmlformats.org/officeDocument/2006/relationships/hyperlink" Target="http://&#1101;&#1083;&#1077;&#1082;&#1090;&#1088;&#1086;-&#1084;&#1072;&#1088;&#1082;&#1077;&#1090;.&#1088;&#1092;/product/183530/kondensator-keramicheskiy-smd-0805-1pf-50v/" TargetMode="External"/><Relationship Id="rId_hyperlink_13777" Type="http://schemas.openxmlformats.org/officeDocument/2006/relationships/hyperlink" Target="http://&#1101;&#1083;&#1077;&#1082;&#1090;&#1088;&#1086;-&#1084;&#1072;&#1088;&#1082;&#1077;&#1090;.&#1088;&#1092;/product/183663/kondensator-keramicheskiy-smd-0805-1uf-25v/" TargetMode="External"/><Relationship Id="rId_hyperlink_13778" Type="http://schemas.openxmlformats.org/officeDocument/2006/relationships/hyperlink" Target="http://&#1101;&#1083;&#1077;&#1082;&#1090;&#1088;&#1086;-&#1084;&#1072;&#1088;&#1082;&#1077;&#1090;.&#1088;&#1092;/product/183636/kondensator-keramicheskiy-smd-0805-22nf-50v/" TargetMode="External"/><Relationship Id="rId_hyperlink_13779" Type="http://schemas.openxmlformats.org/officeDocument/2006/relationships/hyperlink" Target="http://&#1101;&#1083;&#1077;&#1082;&#1090;&#1088;&#1086;-&#1084;&#1072;&#1088;&#1082;&#1077;&#1090;.&#1088;&#1092;/product/183535/kondensator-keramicheskiy-smd-0805-22pf-50v/" TargetMode="External"/><Relationship Id="rId_hyperlink_13780" Type="http://schemas.openxmlformats.org/officeDocument/2006/relationships/hyperlink" Target="http://&#1101;&#1083;&#1077;&#1082;&#1090;&#1088;&#1086;-&#1084;&#1072;&#1088;&#1082;&#1077;&#1090;.&#1088;&#1092;/product/183664/kondensator-keramicheskiy-smd-0805-22uf-16v/" TargetMode="External"/><Relationship Id="rId_hyperlink_13781" Type="http://schemas.openxmlformats.org/officeDocument/2006/relationships/hyperlink" Target="http://&#1101;&#1083;&#1077;&#1082;&#1090;&#1088;&#1086;-&#1084;&#1072;&#1088;&#1082;&#1077;&#1090;.&#1088;&#1092;/product/183536/kondensator-keramicheskiy-smd-0805-24pf-50v/" TargetMode="External"/><Relationship Id="rId_hyperlink_13782" Type="http://schemas.openxmlformats.org/officeDocument/2006/relationships/hyperlink" Target="http://&#1101;&#1083;&#1077;&#1082;&#1090;&#1088;&#1086;-&#1084;&#1072;&#1088;&#1082;&#1077;&#1090;.&#1088;&#1092;/product/183537/kondensator-keramicheskiy-smd-0805-25pf-50v/" TargetMode="External"/><Relationship Id="rId_hyperlink_13783" Type="http://schemas.openxmlformats.org/officeDocument/2006/relationships/hyperlink" Target="http://&#1101;&#1083;&#1077;&#1082;&#1090;&#1088;&#1086;-&#1084;&#1072;&#1088;&#1082;&#1077;&#1090;.&#1088;&#1092;/product/183637/kondensator-keramicheskiy-smd-0805-27nf-50v/" TargetMode="External"/><Relationship Id="rId_hyperlink_13784" Type="http://schemas.openxmlformats.org/officeDocument/2006/relationships/hyperlink" Target="http://&#1101;&#1083;&#1077;&#1082;&#1090;&#1088;&#1086;-&#1084;&#1072;&#1088;&#1082;&#1077;&#1090;.&#1088;&#1092;/product/183538/kondensator-keramicheskiy-smd-0805-27pf-50v/" TargetMode="External"/><Relationship Id="rId_hyperlink_13785" Type="http://schemas.openxmlformats.org/officeDocument/2006/relationships/hyperlink" Target="http://&#1101;&#1083;&#1077;&#1082;&#1090;&#1088;&#1086;-&#1084;&#1072;&#1088;&#1082;&#1077;&#1090;.&#1088;&#1092;/product/183610/kondensator-keramicheskiy-smd-0805-200pf-50v/" TargetMode="External"/><Relationship Id="rId_hyperlink_13786" Type="http://schemas.openxmlformats.org/officeDocument/2006/relationships/hyperlink" Target="http://&#1101;&#1083;&#1077;&#1082;&#1090;&#1088;&#1086;-&#1084;&#1072;&#1088;&#1082;&#1077;&#1090;.&#1088;&#1092;/product/183588/kondensator-keramicheskiy-smd-0805-20pf-50v/" TargetMode="External"/><Relationship Id="rId_hyperlink_13787" Type="http://schemas.openxmlformats.org/officeDocument/2006/relationships/hyperlink" Target="http://&#1101;&#1083;&#1077;&#1082;&#1090;&#1088;&#1086;-&#1084;&#1072;&#1088;&#1082;&#1077;&#1090;.&#1088;&#1092;/product/183659/kondensator-keramicheskiy-smd-0805-220nf-25v/" TargetMode="External"/><Relationship Id="rId_hyperlink_13788" Type="http://schemas.openxmlformats.org/officeDocument/2006/relationships/hyperlink" Target="http://&#1101;&#1083;&#1077;&#1082;&#1090;&#1088;&#1086;-&#1084;&#1072;&#1088;&#1082;&#1077;&#1090;.&#1088;&#1092;/product/183611/kondensator-keramicheskiy-smd-0805-220pf-50v/" TargetMode="External"/><Relationship Id="rId_hyperlink_13789" Type="http://schemas.openxmlformats.org/officeDocument/2006/relationships/hyperlink" Target="http://&#1101;&#1083;&#1077;&#1082;&#1090;&#1088;&#1086;-&#1084;&#1072;&#1088;&#1082;&#1077;&#1090;.&#1088;&#1092;/product/183648/kondensator-keramicheskiy-smd-0805-22nf-50v/" TargetMode="External"/><Relationship Id="rId_hyperlink_13790" Type="http://schemas.openxmlformats.org/officeDocument/2006/relationships/hyperlink" Target="http://&#1101;&#1083;&#1077;&#1082;&#1090;&#1088;&#1086;-&#1084;&#1072;&#1088;&#1082;&#1077;&#1090;.&#1088;&#1092;/product/183589/kondensator-keramicheskiy-smd-0805-22pf-50v/" TargetMode="External"/><Relationship Id="rId_hyperlink_13791" Type="http://schemas.openxmlformats.org/officeDocument/2006/relationships/hyperlink" Target="http://&#1101;&#1083;&#1077;&#1082;&#1090;&#1088;&#1086;-&#1084;&#1072;&#1088;&#1082;&#1077;&#1090;.&#1088;&#1092;/product/183590/kondensator-keramicheskiy-smd-0805-24pf-50v/" TargetMode="External"/><Relationship Id="rId_hyperlink_13792" Type="http://schemas.openxmlformats.org/officeDocument/2006/relationships/hyperlink" Target="http://&#1101;&#1083;&#1077;&#1082;&#1090;&#1088;&#1086;-&#1084;&#1072;&#1088;&#1082;&#1077;&#1090;.&#1088;&#1092;/product/183612/kondensator-keramicheskiy-smd-0805-270pf-50v/" TargetMode="External"/><Relationship Id="rId_hyperlink_13793" Type="http://schemas.openxmlformats.org/officeDocument/2006/relationships/hyperlink" Target="http://&#1101;&#1083;&#1077;&#1082;&#1090;&#1088;&#1086;-&#1084;&#1072;&#1088;&#1082;&#1077;&#1090;.&#1088;&#1092;/product/183649/kondensator-keramicheskiy-smd-0805-27nf-50v/" TargetMode="External"/><Relationship Id="rId_hyperlink_13794" Type="http://schemas.openxmlformats.org/officeDocument/2006/relationships/hyperlink" Target="http://&#1101;&#1083;&#1077;&#1082;&#1090;&#1088;&#1086;-&#1084;&#1072;&#1088;&#1082;&#1077;&#1090;.&#1088;&#1092;/product/183591/kondensator-keramicheskiy-smd-0805-27pf-50v/" TargetMode="External"/><Relationship Id="rId_hyperlink_13795" Type="http://schemas.openxmlformats.org/officeDocument/2006/relationships/hyperlink" Target="http://&#1101;&#1083;&#1077;&#1082;&#1090;&#1088;&#1086;-&#1084;&#1072;&#1088;&#1082;&#1077;&#1090;.&#1088;&#1092;/product/183533/kondensator-keramicheskiy-smd-0805-2pf-50v/" TargetMode="External"/><Relationship Id="rId_hyperlink_13796" Type="http://schemas.openxmlformats.org/officeDocument/2006/relationships/hyperlink" Target="http://&#1101;&#1083;&#1077;&#1082;&#1090;&#1088;&#1086;-&#1084;&#1072;&#1088;&#1082;&#1077;&#1090;.&#1088;&#1092;/product/183638/kondensator-keramicheskiy-smd-0805-33nf-50v/" TargetMode="External"/><Relationship Id="rId_hyperlink_13797" Type="http://schemas.openxmlformats.org/officeDocument/2006/relationships/hyperlink" Target="http://&#1101;&#1083;&#1077;&#1082;&#1090;&#1088;&#1086;-&#1084;&#1072;&#1088;&#1082;&#1077;&#1090;.&#1088;&#1092;/product/183539/kondensator-keramicheskiy-smd-0805-33pf-50v/" TargetMode="External"/><Relationship Id="rId_hyperlink_13798" Type="http://schemas.openxmlformats.org/officeDocument/2006/relationships/hyperlink" Target="http://&#1101;&#1083;&#1077;&#1082;&#1090;&#1088;&#1086;-&#1084;&#1072;&#1088;&#1082;&#1077;&#1090;.&#1088;&#1092;/product/183683/kondensator-keramicheskiy-smd-0805-33uf-16v/" TargetMode="External"/><Relationship Id="rId_hyperlink_13799" Type="http://schemas.openxmlformats.org/officeDocument/2006/relationships/hyperlink" Target="http://&#1101;&#1083;&#1077;&#1082;&#1090;&#1088;&#1086;-&#1084;&#1072;&#1088;&#1082;&#1077;&#1090;.&#1088;&#1092;/product/183540/kondensator-keramicheskiy-smd-0805-36pf-50v/" TargetMode="External"/><Relationship Id="rId_hyperlink_13800" Type="http://schemas.openxmlformats.org/officeDocument/2006/relationships/hyperlink" Target="http://&#1101;&#1083;&#1077;&#1082;&#1090;&#1088;&#1086;-&#1084;&#1072;&#1088;&#1082;&#1077;&#1090;.&#1088;&#1092;/product/183639/kondensator-keramicheskiy-smd-0805-39nf-50v/" TargetMode="External"/><Relationship Id="rId_hyperlink_13801" Type="http://schemas.openxmlformats.org/officeDocument/2006/relationships/hyperlink" Target="http://&#1101;&#1083;&#1077;&#1082;&#1090;&#1088;&#1086;-&#1084;&#1072;&#1088;&#1082;&#1077;&#1090;.&#1088;&#1092;/product/183541/kondensator-keramicheskiy-smd-0805-39pf-50v/" TargetMode="External"/><Relationship Id="rId_hyperlink_13802" Type="http://schemas.openxmlformats.org/officeDocument/2006/relationships/hyperlink" Target="http://&#1101;&#1083;&#1077;&#1082;&#1090;&#1088;&#1086;-&#1084;&#1072;&#1088;&#1082;&#1077;&#1090;.&#1088;&#1092;/product/183613/kondensator-keramicheskiy-smd-0805-300pf-50v/" TargetMode="External"/><Relationship Id="rId_hyperlink_13803" Type="http://schemas.openxmlformats.org/officeDocument/2006/relationships/hyperlink" Target="http://&#1101;&#1083;&#1077;&#1082;&#1090;&#1088;&#1086;-&#1084;&#1072;&#1088;&#1082;&#1077;&#1090;.&#1088;&#1092;/product/183592/kondensator-keramicheskiy-smd-0805-30pf-50v/" TargetMode="External"/><Relationship Id="rId_hyperlink_13804" Type="http://schemas.openxmlformats.org/officeDocument/2006/relationships/hyperlink" Target="http://&#1101;&#1083;&#1077;&#1082;&#1090;&#1088;&#1086;-&#1084;&#1072;&#1088;&#1082;&#1077;&#1090;.&#1088;&#1092;/product/183660/kondensator-keramicheskiy-smd-0805-330nf-25v/" TargetMode="External"/><Relationship Id="rId_hyperlink_13805" Type="http://schemas.openxmlformats.org/officeDocument/2006/relationships/hyperlink" Target="http://&#1101;&#1083;&#1077;&#1082;&#1090;&#1088;&#1086;-&#1084;&#1072;&#1088;&#1082;&#1077;&#1090;.&#1088;&#1092;/product/183614/kondensator-keramicheskiy-smd-0805-330pf-50v/" TargetMode="External"/><Relationship Id="rId_hyperlink_13806" Type="http://schemas.openxmlformats.org/officeDocument/2006/relationships/hyperlink" Target="http://&#1101;&#1083;&#1077;&#1082;&#1090;&#1088;&#1086;-&#1084;&#1072;&#1088;&#1082;&#1077;&#1090;.&#1088;&#1092;/product/183650/kondensator-keramicheskiy-smd-0805-33nf-50v/" TargetMode="External"/><Relationship Id="rId_hyperlink_13807" Type="http://schemas.openxmlformats.org/officeDocument/2006/relationships/hyperlink" Target="http://&#1101;&#1083;&#1077;&#1082;&#1090;&#1088;&#1086;-&#1084;&#1072;&#1088;&#1082;&#1077;&#1090;.&#1088;&#1092;/product/183593/kondensator-keramicheskiy-smd-0805-33pf-50v/" TargetMode="External"/><Relationship Id="rId_hyperlink_13808" Type="http://schemas.openxmlformats.org/officeDocument/2006/relationships/hyperlink" Target="http://&#1101;&#1083;&#1077;&#1082;&#1090;&#1088;&#1086;-&#1084;&#1072;&#1088;&#1082;&#1077;&#1090;.&#1088;&#1092;/product/183615/kondensator-keramicheskiy-smd-0805-360pf-50v/" TargetMode="External"/><Relationship Id="rId_hyperlink_13809" Type="http://schemas.openxmlformats.org/officeDocument/2006/relationships/hyperlink" Target="http://&#1101;&#1083;&#1077;&#1082;&#1090;&#1088;&#1086;-&#1084;&#1072;&#1088;&#1082;&#1077;&#1090;.&#1088;&#1092;/product/183594/kondensator-keramicheskiy-smd-0805-36pf-50v/" TargetMode="External"/><Relationship Id="rId_hyperlink_13810" Type="http://schemas.openxmlformats.org/officeDocument/2006/relationships/hyperlink" Target="http://&#1101;&#1083;&#1077;&#1082;&#1090;&#1088;&#1086;-&#1084;&#1072;&#1088;&#1082;&#1077;&#1090;.&#1088;&#1092;/product/183616/kondensator-keramicheskiy-smd-0805-390pf-50v/" TargetMode="External"/><Relationship Id="rId_hyperlink_13811" Type="http://schemas.openxmlformats.org/officeDocument/2006/relationships/hyperlink" Target="http://&#1101;&#1083;&#1077;&#1082;&#1090;&#1088;&#1086;-&#1084;&#1072;&#1088;&#1082;&#1077;&#1090;.&#1088;&#1092;/product/183651/kondensator-keramicheskiy-smd-0805-39nf-50v/" TargetMode="External"/><Relationship Id="rId_hyperlink_13812" Type="http://schemas.openxmlformats.org/officeDocument/2006/relationships/hyperlink" Target="http://&#1101;&#1083;&#1077;&#1082;&#1090;&#1088;&#1086;-&#1084;&#1072;&#1088;&#1082;&#1077;&#1090;.&#1088;&#1092;/product/183595/kondensator-keramicheskiy-smd-0805-39pf-50v/" TargetMode="External"/><Relationship Id="rId_hyperlink_13813" Type="http://schemas.openxmlformats.org/officeDocument/2006/relationships/hyperlink" Target="http://&#1101;&#1083;&#1077;&#1082;&#1090;&#1088;&#1086;-&#1084;&#1072;&#1088;&#1082;&#1077;&#1090;.&#1088;&#1092;/product/183534/kondensator-keramicheskiy-smd-0805-3pf-50v/" TargetMode="External"/><Relationship Id="rId_hyperlink_13814" Type="http://schemas.openxmlformats.org/officeDocument/2006/relationships/hyperlink" Target="http://&#1101;&#1083;&#1077;&#1082;&#1090;&#1088;&#1086;-&#1084;&#1072;&#1088;&#1082;&#1077;&#1090;.&#1088;&#1092;/product/183543/kondensator-keramicheskiy-smd-0805-43pf-50v/" TargetMode="External"/><Relationship Id="rId_hyperlink_13815" Type="http://schemas.openxmlformats.org/officeDocument/2006/relationships/hyperlink" Target="http://&#1101;&#1083;&#1077;&#1082;&#1090;&#1088;&#1086;-&#1084;&#1072;&#1088;&#1082;&#1077;&#1090;.&#1088;&#1092;/product/183640/kondensator-keramicheskiy-smd-0805-47nf-50v/" TargetMode="External"/><Relationship Id="rId_hyperlink_13816" Type="http://schemas.openxmlformats.org/officeDocument/2006/relationships/hyperlink" Target="http://&#1101;&#1083;&#1077;&#1082;&#1090;&#1088;&#1086;-&#1084;&#1072;&#1088;&#1082;&#1077;&#1090;.&#1088;&#1092;/product/183544/kondensator-keramicheskiy-smd-0805-47pf-50v/" TargetMode="External"/><Relationship Id="rId_hyperlink_13817" Type="http://schemas.openxmlformats.org/officeDocument/2006/relationships/hyperlink" Target="http://&#1101;&#1083;&#1077;&#1082;&#1090;&#1088;&#1086;-&#1084;&#1072;&#1088;&#1082;&#1077;&#1090;.&#1088;&#1092;/product/183684/kondensator-keramicheskiy-smd-0805-47uf-10v/" TargetMode="External"/><Relationship Id="rId_hyperlink_13818" Type="http://schemas.openxmlformats.org/officeDocument/2006/relationships/hyperlink" Target="http://&#1101;&#1083;&#1077;&#1082;&#1090;&#1088;&#1086;-&#1084;&#1072;&#1088;&#1082;&#1077;&#1090;.&#1088;&#1092;/product/183617/kondensator-keramicheskiy-smd-0805-430pf-50v/" TargetMode="External"/><Relationship Id="rId_hyperlink_13819" Type="http://schemas.openxmlformats.org/officeDocument/2006/relationships/hyperlink" Target="http://&#1101;&#1083;&#1077;&#1082;&#1090;&#1088;&#1086;-&#1084;&#1072;&#1088;&#1082;&#1077;&#1090;.&#1088;&#1092;/product/183596/kondensator-keramicheskiy-smd-0805-43pf-50v/" TargetMode="External"/><Relationship Id="rId_hyperlink_13820" Type="http://schemas.openxmlformats.org/officeDocument/2006/relationships/hyperlink" Target="http://&#1101;&#1083;&#1077;&#1082;&#1090;&#1088;&#1086;-&#1084;&#1072;&#1088;&#1082;&#1077;&#1090;.&#1088;&#1092;/product/183661/kondensator-keramicheskiy-smd-0805-470nf-25v/" TargetMode="External"/><Relationship Id="rId_hyperlink_13821" Type="http://schemas.openxmlformats.org/officeDocument/2006/relationships/hyperlink" Target="http://&#1101;&#1083;&#1077;&#1082;&#1090;&#1088;&#1086;-&#1084;&#1072;&#1088;&#1082;&#1077;&#1090;.&#1088;&#1092;/product/183618/kondensator-keramicheskiy-smd-0805-470pf-50v/" TargetMode="External"/><Relationship Id="rId_hyperlink_13822" Type="http://schemas.openxmlformats.org/officeDocument/2006/relationships/hyperlink" Target="http://&#1101;&#1083;&#1077;&#1082;&#1090;&#1088;&#1086;-&#1084;&#1072;&#1088;&#1082;&#1077;&#1090;.&#1088;&#1092;/product/183652/kondensator-keramicheskiy-smd-0805-47nf-50v/" TargetMode="External"/><Relationship Id="rId_hyperlink_13823" Type="http://schemas.openxmlformats.org/officeDocument/2006/relationships/hyperlink" Target="http://&#1101;&#1083;&#1077;&#1082;&#1090;&#1088;&#1086;-&#1084;&#1072;&#1088;&#1082;&#1077;&#1090;.&#1088;&#1092;/product/183597/kondensator-keramicheskiy-smd-0805-47pf-50v/" TargetMode="External"/><Relationship Id="rId_hyperlink_13824" Type="http://schemas.openxmlformats.org/officeDocument/2006/relationships/hyperlink" Target="http://&#1101;&#1083;&#1077;&#1082;&#1090;&#1088;&#1086;-&#1084;&#1072;&#1088;&#1082;&#1077;&#1090;.&#1088;&#1092;/product/183542/kondensator-keramicheskiy-smd-0805-4pf-50v/" TargetMode="External"/><Relationship Id="rId_hyperlink_13825" Type="http://schemas.openxmlformats.org/officeDocument/2006/relationships/hyperlink" Target="http://&#1101;&#1083;&#1077;&#1082;&#1090;&#1088;&#1086;-&#1084;&#1072;&#1088;&#1082;&#1077;&#1090;.&#1088;&#1092;/product/183641/kondensator-keramicheskiy-smd-0805-56nf-50v/" TargetMode="External"/><Relationship Id="rId_hyperlink_13826" Type="http://schemas.openxmlformats.org/officeDocument/2006/relationships/hyperlink" Target="http://&#1101;&#1083;&#1077;&#1082;&#1090;&#1088;&#1086;-&#1084;&#1072;&#1088;&#1082;&#1077;&#1090;.&#1088;&#1092;/product/183546/kondensator-keramicheskiy-smd-0805-56pf-50v/" TargetMode="External"/><Relationship Id="rId_hyperlink_13827" Type="http://schemas.openxmlformats.org/officeDocument/2006/relationships/hyperlink" Target="http://&#1101;&#1083;&#1077;&#1082;&#1090;&#1088;&#1086;-&#1084;&#1072;&#1088;&#1082;&#1077;&#1090;.&#1088;&#1092;/product/183598/kondensator-keramicheskiy-smd-0805-51pf-50v/" TargetMode="External"/><Relationship Id="rId_hyperlink_13828" Type="http://schemas.openxmlformats.org/officeDocument/2006/relationships/hyperlink" Target="http://&#1101;&#1083;&#1077;&#1082;&#1090;&#1088;&#1086;-&#1084;&#1072;&#1088;&#1082;&#1077;&#1090;.&#1088;&#1092;/product/183619/kondensator-keramicheskiy-smd-0805-560pf-50v/" TargetMode="External"/><Relationship Id="rId_hyperlink_13829" Type="http://schemas.openxmlformats.org/officeDocument/2006/relationships/hyperlink" Target="http://&#1101;&#1083;&#1077;&#1082;&#1090;&#1088;&#1086;-&#1084;&#1072;&#1088;&#1082;&#1077;&#1090;.&#1088;&#1092;/product/183653/kondensator-keramicheskiy-smd-0805-56nf-50v/" TargetMode="External"/><Relationship Id="rId_hyperlink_13830" Type="http://schemas.openxmlformats.org/officeDocument/2006/relationships/hyperlink" Target="http://&#1101;&#1083;&#1077;&#1082;&#1090;&#1088;&#1086;-&#1084;&#1072;&#1088;&#1082;&#1077;&#1090;.&#1088;&#1092;/product/183599/kondensator-keramicheskiy-smd-0805-56pf-50v/" TargetMode="External"/><Relationship Id="rId_hyperlink_13831" Type="http://schemas.openxmlformats.org/officeDocument/2006/relationships/hyperlink" Target="http://&#1101;&#1083;&#1077;&#1082;&#1090;&#1088;&#1086;-&#1084;&#1072;&#1088;&#1082;&#1077;&#1090;.&#1088;&#1092;/product/183545/kondensator-keramicheskiy-smd-0805-5pf-50v/" TargetMode="External"/><Relationship Id="rId_hyperlink_13832" Type="http://schemas.openxmlformats.org/officeDocument/2006/relationships/hyperlink" Target="http://&#1101;&#1083;&#1077;&#1082;&#1090;&#1088;&#1086;-&#1084;&#1072;&#1088;&#1082;&#1077;&#1090;.&#1088;&#1092;/product/183548/kondensator-keramicheskiy-smd-0805-62pf-50v/" TargetMode="External"/><Relationship Id="rId_hyperlink_13833" Type="http://schemas.openxmlformats.org/officeDocument/2006/relationships/hyperlink" Target="http://&#1101;&#1083;&#1077;&#1082;&#1090;&#1088;&#1086;-&#1084;&#1072;&#1088;&#1082;&#1077;&#1090;.&#1088;&#1092;/product/183642/kondensator-keramicheskiy-smd-0805-68nf-50v/" TargetMode="External"/><Relationship Id="rId_hyperlink_13834" Type="http://schemas.openxmlformats.org/officeDocument/2006/relationships/hyperlink" Target="http://&#1101;&#1083;&#1077;&#1082;&#1090;&#1088;&#1086;-&#1084;&#1072;&#1088;&#1082;&#1077;&#1090;.&#1088;&#1092;/product/183549/kondensator-keramicheskiy-smd-0805-68pf-50v/" TargetMode="External"/><Relationship Id="rId_hyperlink_13835" Type="http://schemas.openxmlformats.org/officeDocument/2006/relationships/hyperlink" Target="http://&#1101;&#1083;&#1077;&#1082;&#1090;&#1088;&#1086;-&#1084;&#1072;&#1088;&#1082;&#1077;&#1090;.&#1088;&#1092;/product/183620/kondensator-keramicheskiy-smd-0805-620pf-50v/" TargetMode="External"/><Relationship Id="rId_hyperlink_13836" Type="http://schemas.openxmlformats.org/officeDocument/2006/relationships/hyperlink" Target="http://&#1101;&#1083;&#1077;&#1082;&#1090;&#1088;&#1086;-&#1084;&#1072;&#1088;&#1082;&#1077;&#1090;.&#1088;&#1092;/product/183600/kondensator-keramicheskiy-smd-0805-62pf-50v/" TargetMode="External"/><Relationship Id="rId_hyperlink_13837" Type="http://schemas.openxmlformats.org/officeDocument/2006/relationships/hyperlink" Target="http://&#1101;&#1083;&#1077;&#1082;&#1090;&#1088;&#1086;-&#1084;&#1072;&#1088;&#1082;&#1077;&#1090;.&#1088;&#1092;/product/183662/kondensator-keramicheskiy-smd-0805-680nf-25v/" TargetMode="External"/><Relationship Id="rId_hyperlink_13838" Type="http://schemas.openxmlformats.org/officeDocument/2006/relationships/hyperlink" Target="http://&#1101;&#1083;&#1077;&#1082;&#1090;&#1088;&#1086;-&#1084;&#1072;&#1088;&#1082;&#1077;&#1090;.&#1088;&#1092;/product/183621/kondensator-keramicheskiy-smd-0805-680pf-50v/" TargetMode="External"/><Relationship Id="rId_hyperlink_13839" Type="http://schemas.openxmlformats.org/officeDocument/2006/relationships/hyperlink" Target="http://&#1101;&#1083;&#1077;&#1082;&#1090;&#1088;&#1086;-&#1084;&#1072;&#1088;&#1082;&#1077;&#1090;.&#1088;&#1092;/product/183654/kondensator-keramicheskiy-smd-0805-68nf-50v/" TargetMode="External"/><Relationship Id="rId_hyperlink_13840" Type="http://schemas.openxmlformats.org/officeDocument/2006/relationships/hyperlink" Target="http://&#1101;&#1083;&#1077;&#1082;&#1090;&#1088;&#1086;-&#1084;&#1072;&#1088;&#1082;&#1077;&#1090;.&#1088;&#1092;/product/183601/kondensator-keramicheskiy-smd-0805-68pf-50v/" TargetMode="External"/><Relationship Id="rId_hyperlink_13841" Type="http://schemas.openxmlformats.org/officeDocument/2006/relationships/hyperlink" Target="http://&#1101;&#1083;&#1077;&#1082;&#1090;&#1088;&#1086;-&#1084;&#1072;&#1088;&#1082;&#1077;&#1090;.&#1088;&#1092;/product/183547/kondensator-keramicheskiy-smd-0805-6pf-50v/" TargetMode="External"/><Relationship Id="rId_hyperlink_13842" Type="http://schemas.openxmlformats.org/officeDocument/2006/relationships/hyperlink" Target="http://&#1101;&#1083;&#1077;&#1082;&#1090;&#1088;&#1086;-&#1084;&#1072;&#1088;&#1082;&#1077;&#1090;.&#1088;&#1092;/product/183578/kondensator-keramicheskiy-smd-0805-75pf-50v/" TargetMode="External"/><Relationship Id="rId_hyperlink_13843" Type="http://schemas.openxmlformats.org/officeDocument/2006/relationships/hyperlink" Target="http://&#1101;&#1083;&#1077;&#1082;&#1090;&#1088;&#1086;-&#1084;&#1072;&#1088;&#1082;&#1077;&#1090;.&#1088;&#1092;/product/183602/kondensator-keramicheskiy-smd-0805-75pf-50v/" TargetMode="External"/><Relationship Id="rId_hyperlink_13844" Type="http://schemas.openxmlformats.org/officeDocument/2006/relationships/hyperlink" Target="http://&#1101;&#1083;&#1077;&#1082;&#1090;&#1088;&#1086;-&#1084;&#1072;&#1088;&#1082;&#1077;&#1090;.&#1088;&#1092;/product/183577/kondensator-keramicheskiy-smd-0805-7pf-50v/" TargetMode="External"/><Relationship Id="rId_hyperlink_13845" Type="http://schemas.openxmlformats.org/officeDocument/2006/relationships/hyperlink" Target="http://&#1101;&#1083;&#1077;&#1082;&#1090;&#1088;&#1086;-&#1084;&#1072;&#1088;&#1082;&#1077;&#1090;.&#1088;&#1092;/product/183643/kondensator-keramicheskiy-smd-0805-82nf-50v/" TargetMode="External"/><Relationship Id="rId_hyperlink_13846" Type="http://schemas.openxmlformats.org/officeDocument/2006/relationships/hyperlink" Target="http://&#1101;&#1083;&#1077;&#1082;&#1090;&#1088;&#1086;-&#1084;&#1072;&#1088;&#1082;&#1077;&#1090;.&#1088;&#1092;/product/183579/kondensator-keramicheskiy-smd-0805-82pf-50v/" TargetMode="External"/><Relationship Id="rId_hyperlink_13847" Type="http://schemas.openxmlformats.org/officeDocument/2006/relationships/hyperlink" Target="http://&#1101;&#1083;&#1077;&#1082;&#1090;&#1088;&#1086;-&#1084;&#1072;&#1088;&#1082;&#1077;&#1090;.&#1088;&#1092;/product/183622/kondensator-keramicheskiy-smd-0805-820pf-50v/" TargetMode="External"/><Relationship Id="rId_hyperlink_13848" Type="http://schemas.openxmlformats.org/officeDocument/2006/relationships/hyperlink" Target="http://&#1101;&#1083;&#1077;&#1082;&#1090;&#1088;&#1086;-&#1084;&#1072;&#1088;&#1082;&#1077;&#1090;.&#1088;&#1092;/product/183655/kondensator-keramicheskiy-smd-0805-82nf-50v/" TargetMode="External"/><Relationship Id="rId_hyperlink_13849" Type="http://schemas.openxmlformats.org/officeDocument/2006/relationships/hyperlink" Target="http://&#1101;&#1083;&#1077;&#1082;&#1090;&#1088;&#1086;-&#1084;&#1072;&#1088;&#1082;&#1077;&#1090;.&#1088;&#1092;/product/183603/kondensator-keramicheskiy-smd-0805-82pf-50v/" TargetMode="External"/><Relationship Id="rId_hyperlink_13850" Type="http://schemas.openxmlformats.org/officeDocument/2006/relationships/hyperlink" Target="http://&#1101;&#1083;&#1077;&#1082;&#1090;&#1088;&#1086;-&#1084;&#1072;&#1088;&#1082;&#1077;&#1090;.&#1088;&#1092;/product/183623/kondensator-keramicheskiy-smd-0805-910pf-50v/" TargetMode="External"/><Relationship Id="rId_hyperlink_13851" Type="http://schemas.openxmlformats.org/officeDocument/2006/relationships/hyperlink" Target="http://&#1101;&#1083;&#1077;&#1082;&#1090;&#1088;&#1086;-&#1084;&#1072;&#1088;&#1082;&#1077;&#1090;.&#1088;&#1092;/product/183604/kondensator-keramicheskiy-smd-0805-91pf-50v/" TargetMode="External"/><Relationship Id="rId_hyperlink_13852" Type="http://schemas.openxmlformats.org/officeDocument/2006/relationships/hyperlink" Target="http://&#1101;&#1083;&#1077;&#1082;&#1090;&#1088;&#1086;-&#1084;&#1072;&#1088;&#1082;&#1077;&#1090;.&#1088;&#1092;/product/183580/kondensator-keramicheskiy-smd-0805-9pf-50v/" TargetMode="External"/><Relationship Id="rId_hyperlink_13853" Type="http://schemas.openxmlformats.org/officeDocument/2006/relationships/hyperlink" Target="http://&#1101;&#1083;&#1077;&#1082;&#1090;&#1088;&#1086;-&#1084;&#1072;&#1088;&#1082;&#1077;&#1090;.&#1088;&#1092;/product/183529/kondensator-keramicheskiy-smd-1206-075pf-50v/" TargetMode="External"/><Relationship Id="rId_hyperlink_13854" Type="http://schemas.openxmlformats.org/officeDocument/2006/relationships/hyperlink" Target="http://&#1101;&#1083;&#1077;&#1082;&#1090;&#1088;&#1086;-&#1084;&#1072;&#1088;&#1082;&#1077;&#1090;.&#1088;&#1092;/product/183687/kondensator-keramicheskiy-smd-1206-12pf-50v/" TargetMode="External"/><Relationship Id="rId_hyperlink_13855" Type="http://schemas.openxmlformats.org/officeDocument/2006/relationships/hyperlink" Target="http://&#1101;&#1083;&#1077;&#1082;&#1090;&#1088;&#1086;-&#1084;&#1072;&#1088;&#1082;&#1077;&#1090;.&#1088;&#1092;/product/183688/kondensator-keramicheskiy-smd-1206-13pf-50v/" TargetMode="External"/><Relationship Id="rId_hyperlink_13856" Type="http://schemas.openxmlformats.org/officeDocument/2006/relationships/hyperlink" Target="http://&#1101;&#1083;&#1077;&#1082;&#1090;&#1088;&#1086;-&#1084;&#1072;&#1088;&#1082;&#1077;&#1090;.&#1088;&#1092;/product/183746/kondensator-keramicheskiy-smd-1206-15nf-50v/" TargetMode="External"/><Relationship Id="rId_hyperlink_13857" Type="http://schemas.openxmlformats.org/officeDocument/2006/relationships/hyperlink" Target="http://&#1101;&#1083;&#1077;&#1082;&#1090;&#1088;&#1086;-&#1084;&#1072;&#1088;&#1082;&#1077;&#1090;.&#1088;&#1092;/product/183689/kondensator-keramicheskiy-smd-1206-15pf-50v/" TargetMode="External"/><Relationship Id="rId_hyperlink_13858" Type="http://schemas.openxmlformats.org/officeDocument/2006/relationships/hyperlink" Target="http://&#1101;&#1083;&#1077;&#1082;&#1090;&#1088;&#1086;-&#1084;&#1072;&#1088;&#1082;&#1077;&#1090;.&#1088;&#1092;/product/183690/kondensator-keramicheskiy-smd-1206-16pf-50v/" TargetMode="External"/><Relationship Id="rId_hyperlink_13859" Type="http://schemas.openxmlformats.org/officeDocument/2006/relationships/hyperlink" Target="http://&#1101;&#1083;&#1077;&#1082;&#1090;&#1088;&#1086;-&#1084;&#1072;&#1088;&#1082;&#1077;&#1090;.&#1088;&#1092;/product/183691/kondensator-keramicheskiy-smd-1206-18pf-50v/" TargetMode="External"/><Relationship Id="rId_hyperlink_13860" Type="http://schemas.openxmlformats.org/officeDocument/2006/relationships/hyperlink" Target="http://&#1101;&#1083;&#1077;&#1082;&#1090;&#1088;&#1086;-&#1084;&#1072;&#1088;&#1082;&#1077;&#1090;.&#1088;&#1092;/product/183758/kondensator-keramicheskiy-smd-1206-100nf-50v/" TargetMode="External"/><Relationship Id="rId_hyperlink_13861" Type="http://schemas.openxmlformats.org/officeDocument/2006/relationships/hyperlink" Target="http://&#1101;&#1083;&#1077;&#1082;&#1090;&#1088;&#1086;-&#1084;&#1072;&#1088;&#1082;&#1077;&#1090;.&#1088;&#1092;/product/183733/kondensator-keramicheskiy-smd-1206-100pf-50v/" TargetMode="External"/><Relationship Id="rId_hyperlink_13862" Type="http://schemas.openxmlformats.org/officeDocument/2006/relationships/hyperlink" Target="http://&#1101;&#1083;&#1077;&#1082;&#1090;&#1088;&#1086;-&#1084;&#1072;&#1088;&#1082;&#1077;&#1090;.&#1088;&#1092;/product/183751/kondensator-keramicheskiy-smd-1206-10nf-50v/" TargetMode="External"/><Relationship Id="rId_hyperlink_13863" Type="http://schemas.openxmlformats.org/officeDocument/2006/relationships/hyperlink" Target="http://&#1101;&#1083;&#1077;&#1082;&#1090;&#1088;&#1086;-&#1084;&#1072;&#1088;&#1082;&#1077;&#1090;.&#1088;&#1092;/product/183712/kondensator-keramicheskiy-smd-1206-10pf-50v/" TargetMode="External"/><Relationship Id="rId_hyperlink_13864" Type="http://schemas.openxmlformats.org/officeDocument/2006/relationships/hyperlink" Target="http://&#1101;&#1083;&#1077;&#1082;&#1090;&#1088;&#1086;-&#1084;&#1072;&#1088;&#1082;&#1077;&#1090;.&#1088;&#1092;/product/183734/kondensator-keramicheskiy-smd-1206-110pf-50v/" TargetMode="External"/><Relationship Id="rId_hyperlink_13865" Type="http://schemas.openxmlformats.org/officeDocument/2006/relationships/hyperlink" Target="http://&#1101;&#1083;&#1077;&#1082;&#1090;&#1088;&#1086;-&#1084;&#1072;&#1088;&#1082;&#1077;&#1090;.&#1088;&#1092;/product/183713/kondensator-keramicheskiy-smd-1206-11pf-50v/" TargetMode="External"/><Relationship Id="rId_hyperlink_13866" Type="http://schemas.openxmlformats.org/officeDocument/2006/relationships/hyperlink" Target="http://&#1101;&#1083;&#1077;&#1082;&#1090;&#1088;&#1086;-&#1084;&#1072;&#1088;&#1082;&#1077;&#1090;.&#1088;&#1092;/product/183735/kondensator-keramicheskiy-smd-1206-120pf-50v/" TargetMode="External"/><Relationship Id="rId_hyperlink_13867" Type="http://schemas.openxmlformats.org/officeDocument/2006/relationships/hyperlink" Target="http://&#1101;&#1083;&#1077;&#1082;&#1090;&#1088;&#1086;-&#1084;&#1072;&#1088;&#1082;&#1077;&#1090;.&#1088;&#1092;/product/183714/kondensator-keramicheskiy-smd-1206-12pf-50v/" TargetMode="External"/><Relationship Id="rId_hyperlink_13868" Type="http://schemas.openxmlformats.org/officeDocument/2006/relationships/hyperlink" Target="http://&#1101;&#1083;&#1077;&#1082;&#1090;&#1088;&#1086;-&#1084;&#1072;&#1088;&#1082;&#1077;&#1090;.&#1088;&#1092;/product/183736/kondensator-keramicheskiy-smd-1206-150pf-50v/" TargetMode="External"/><Relationship Id="rId_hyperlink_13869" Type="http://schemas.openxmlformats.org/officeDocument/2006/relationships/hyperlink" Target="http://&#1101;&#1083;&#1077;&#1082;&#1090;&#1088;&#1086;-&#1084;&#1072;&#1088;&#1082;&#1077;&#1090;.&#1088;&#1092;/product/183752/kondensator-keramicheskiy-smd-1206-15nf-25v/" TargetMode="External"/><Relationship Id="rId_hyperlink_13870" Type="http://schemas.openxmlformats.org/officeDocument/2006/relationships/hyperlink" Target="http://&#1101;&#1083;&#1077;&#1082;&#1090;&#1088;&#1086;-&#1084;&#1072;&#1088;&#1082;&#1077;&#1090;.&#1088;&#1092;/product/183715/kondensator-keramicheskiy-smd-1206-15pf-50v/" TargetMode="External"/><Relationship Id="rId_hyperlink_13871" Type="http://schemas.openxmlformats.org/officeDocument/2006/relationships/hyperlink" Target="http://&#1101;&#1083;&#1077;&#1082;&#1090;&#1088;&#1086;-&#1084;&#1072;&#1088;&#1082;&#1077;&#1090;.&#1088;&#1092;/product/183716/kondensator-keramicheskiy-smd-1206-16pf-50v/" TargetMode="External"/><Relationship Id="rId_hyperlink_13872" Type="http://schemas.openxmlformats.org/officeDocument/2006/relationships/hyperlink" Target="http://&#1101;&#1083;&#1077;&#1082;&#1090;&#1088;&#1086;-&#1084;&#1072;&#1088;&#1082;&#1077;&#1090;.&#1088;&#1092;/product/183737/kondensator-keramicheskiy-smd-1206-180pf-50v/" TargetMode="External"/><Relationship Id="rId_hyperlink_13873" Type="http://schemas.openxmlformats.org/officeDocument/2006/relationships/hyperlink" Target="http://&#1101;&#1083;&#1077;&#1082;&#1090;&#1088;&#1086;-&#1084;&#1072;&#1088;&#1082;&#1077;&#1090;.&#1088;&#1092;/product/183717/kondensator-keramicheskiy-smd-1206-18pf-50v/" TargetMode="External"/><Relationship Id="rId_hyperlink_13874" Type="http://schemas.openxmlformats.org/officeDocument/2006/relationships/hyperlink" Target="http://&#1101;&#1083;&#1077;&#1082;&#1090;&#1088;&#1086;-&#1084;&#1072;&#1088;&#1082;&#1077;&#1090;.&#1088;&#1092;/product/183770/kondensator-keramicheskiy-smd-1206-1nf-10v/" TargetMode="External"/><Relationship Id="rId_hyperlink_13875" Type="http://schemas.openxmlformats.org/officeDocument/2006/relationships/hyperlink" Target="http://&#1101;&#1083;&#1077;&#1082;&#1090;&#1088;&#1086;-&#1084;&#1072;&#1088;&#1082;&#1077;&#1090;.&#1088;&#1092;/product/183744/kondensator-keramicheskiy-smd-1206-1nf-50v/" TargetMode="External"/><Relationship Id="rId_hyperlink_13876" Type="http://schemas.openxmlformats.org/officeDocument/2006/relationships/hyperlink" Target="http://&#1101;&#1083;&#1077;&#1082;&#1090;&#1088;&#1086;-&#1084;&#1072;&#1088;&#1082;&#1077;&#1090;.&#1088;&#1092;/product/183686/kondensator-keramicheskiy-smd-1206-1pf-50v/" TargetMode="External"/><Relationship Id="rId_hyperlink_13877" Type="http://schemas.openxmlformats.org/officeDocument/2006/relationships/hyperlink" Target="http://&#1101;&#1083;&#1077;&#1082;&#1090;&#1088;&#1086;-&#1084;&#1072;&#1088;&#1082;&#1077;&#1090;.&#1088;&#1092;/product/183745/kondensator-keramicheskiy-smd-1206-22nf-50v/" TargetMode="External"/><Relationship Id="rId_hyperlink_13878" Type="http://schemas.openxmlformats.org/officeDocument/2006/relationships/hyperlink" Target="http://&#1101;&#1083;&#1077;&#1082;&#1090;&#1088;&#1086;-&#1084;&#1072;&#1088;&#1082;&#1077;&#1090;.&#1088;&#1092;/product/183693/kondensator-keramicheskiy-smd-1206-22pf-50v/" TargetMode="External"/><Relationship Id="rId_hyperlink_13879" Type="http://schemas.openxmlformats.org/officeDocument/2006/relationships/hyperlink" Target="http://&#1101;&#1083;&#1077;&#1082;&#1090;&#1088;&#1086;-&#1084;&#1072;&#1088;&#1082;&#1077;&#1090;.&#1088;&#1092;/product/183694/kondensator-keramicheskiy-smd-1206-24pf-50v/" TargetMode="External"/><Relationship Id="rId_hyperlink_13880" Type="http://schemas.openxmlformats.org/officeDocument/2006/relationships/hyperlink" Target="http://&#1101;&#1083;&#1077;&#1082;&#1090;&#1088;&#1086;-&#1084;&#1072;&#1088;&#1082;&#1077;&#1090;.&#1088;&#1092;/product/183695/kondensator-keramicheskiy-smd-1206-25pf-50v/" TargetMode="External"/><Relationship Id="rId_hyperlink_13881" Type="http://schemas.openxmlformats.org/officeDocument/2006/relationships/hyperlink" Target="http://&#1101;&#1083;&#1077;&#1082;&#1090;&#1088;&#1086;-&#1084;&#1072;&#1088;&#1082;&#1077;&#1090;.&#1088;&#1092;/product/183696/kondensator-keramicheskiy-smd-1206-27pf-50v/" TargetMode="External"/><Relationship Id="rId_hyperlink_13882" Type="http://schemas.openxmlformats.org/officeDocument/2006/relationships/hyperlink" Target="http://&#1101;&#1083;&#1077;&#1082;&#1090;&#1088;&#1086;-&#1084;&#1072;&#1088;&#1082;&#1077;&#1090;.&#1088;&#1092;/product/183738/kondensator-keramicheskiy-smd-1206-200pf-50v/" TargetMode="External"/><Relationship Id="rId_hyperlink_13883" Type="http://schemas.openxmlformats.org/officeDocument/2006/relationships/hyperlink" Target="http://&#1101;&#1083;&#1077;&#1082;&#1090;&#1088;&#1086;-&#1084;&#1072;&#1088;&#1082;&#1077;&#1090;.&#1088;&#1092;/product/183718/kondensator-keramicheskiy-smd-1206-20pf-50v/" TargetMode="External"/><Relationship Id="rId_hyperlink_13884" Type="http://schemas.openxmlformats.org/officeDocument/2006/relationships/hyperlink" Target="http://&#1101;&#1083;&#1077;&#1082;&#1090;&#1088;&#1086;-&#1084;&#1072;&#1088;&#1082;&#1077;&#1090;.&#1088;&#1092;/product/183759/kondensator-keramicheskiy-smd-1206-220nf-50v/" TargetMode="External"/><Relationship Id="rId_hyperlink_13885" Type="http://schemas.openxmlformats.org/officeDocument/2006/relationships/hyperlink" Target="http://&#1101;&#1083;&#1077;&#1082;&#1090;&#1088;&#1086;-&#1084;&#1072;&#1088;&#1082;&#1077;&#1090;.&#1088;&#1092;/product/183739/kondensator-keramicheskiy-smd-1206-220pf-50v/" TargetMode="External"/><Relationship Id="rId_hyperlink_13886" Type="http://schemas.openxmlformats.org/officeDocument/2006/relationships/hyperlink" Target="http://&#1101;&#1083;&#1077;&#1082;&#1090;&#1088;&#1086;-&#1084;&#1072;&#1088;&#1082;&#1077;&#1090;.&#1088;&#1092;/product/183753/kondensator-keramicheskiy-smd-1206-22nf-25v/" TargetMode="External"/><Relationship Id="rId_hyperlink_13887" Type="http://schemas.openxmlformats.org/officeDocument/2006/relationships/hyperlink" Target="http://&#1101;&#1083;&#1077;&#1082;&#1090;&#1088;&#1086;-&#1084;&#1072;&#1088;&#1082;&#1077;&#1090;.&#1088;&#1092;/product/183719/kondensator-keramicheskiy-smd-1206-22pf-50v/" TargetMode="External"/><Relationship Id="rId_hyperlink_13888" Type="http://schemas.openxmlformats.org/officeDocument/2006/relationships/hyperlink" Target="http://&#1101;&#1083;&#1077;&#1082;&#1090;&#1088;&#1086;-&#1084;&#1072;&#1088;&#1082;&#1077;&#1090;.&#1088;&#1092;/product/183720/kondensator-keramicheskiy-smd-1206-24pf-50v/" TargetMode="External"/><Relationship Id="rId_hyperlink_13889" Type="http://schemas.openxmlformats.org/officeDocument/2006/relationships/hyperlink" Target="http://&#1101;&#1083;&#1077;&#1082;&#1090;&#1088;&#1086;-&#1084;&#1072;&#1088;&#1082;&#1077;&#1090;.&#1088;&#1092;/product/183721/kondensator-keramicheskiy-smd-1206-27pf-50v/" TargetMode="External"/><Relationship Id="rId_hyperlink_13890" Type="http://schemas.openxmlformats.org/officeDocument/2006/relationships/hyperlink" Target="http://&#1101;&#1083;&#1077;&#1082;&#1090;&#1088;&#1086;-&#1084;&#1072;&#1088;&#1082;&#1077;&#1090;.&#1088;&#1092;/product/183692/kondensator-keramicheskiy-smd-1206-2pf-50v/" TargetMode="External"/><Relationship Id="rId_hyperlink_13891" Type="http://schemas.openxmlformats.org/officeDocument/2006/relationships/hyperlink" Target="http://&#1101;&#1083;&#1077;&#1082;&#1090;&#1088;&#1086;-&#1084;&#1072;&#1088;&#1082;&#1077;&#1090;.&#1088;&#1092;/product/183747/kondensator-keramicheskiy-smd-1206-33nf-50v/" TargetMode="External"/><Relationship Id="rId_hyperlink_13892" Type="http://schemas.openxmlformats.org/officeDocument/2006/relationships/hyperlink" Target="http://&#1101;&#1083;&#1077;&#1082;&#1090;&#1088;&#1086;-&#1084;&#1072;&#1088;&#1082;&#1077;&#1090;.&#1088;&#1092;/product/183698/kondensator-keramicheskiy-smd-1206-33pf-50v/" TargetMode="External"/><Relationship Id="rId_hyperlink_13893" Type="http://schemas.openxmlformats.org/officeDocument/2006/relationships/hyperlink" Target="http://&#1101;&#1083;&#1077;&#1082;&#1090;&#1088;&#1086;-&#1084;&#1072;&#1088;&#1082;&#1077;&#1090;.&#1088;&#1092;/product/183699/kondensator-keramicheskiy-smd-1206-36pf-50v/" TargetMode="External"/><Relationship Id="rId_hyperlink_13894" Type="http://schemas.openxmlformats.org/officeDocument/2006/relationships/hyperlink" Target="http://&#1101;&#1083;&#1077;&#1082;&#1090;&#1088;&#1086;-&#1084;&#1072;&#1088;&#1082;&#1077;&#1090;.&#1088;&#1092;/product/183700/kondensator-keramicheskiy-smd-1206-39pf-50v/" TargetMode="External"/><Relationship Id="rId_hyperlink_13895" Type="http://schemas.openxmlformats.org/officeDocument/2006/relationships/hyperlink" Target="http://&#1101;&#1083;&#1077;&#1082;&#1090;&#1088;&#1086;-&#1084;&#1072;&#1088;&#1082;&#1077;&#1090;.&#1088;&#1092;/product/183722/kondensator-keramicheskiy-smd-1206-30pf-50v/" TargetMode="External"/><Relationship Id="rId_hyperlink_13896" Type="http://schemas.openxmlformats.org/officeDocument/2006/relationships/hyperlink" Target="http://&#1101;&#1083;&#1077;&#1082;&#1090;&#1088;&#1086;-&#1084;&#1072;&#1088;&#1082;&#1077;&#1090;.&#1088;&#1092;/product/183766/kondensator-keramicheskiy-smd-1206-330nf-50v/" TargetMode="External"/><Relationship Id="rId_hyperlink_13897" Type="http://schemas.openxmlformats.org/officeDocument/2006/relationships/hyperlink" Target="http://&#1101;&#1083;&#1077;&#1082;&#1090;&#1088;&#1086;-&#1084;&#1072;&#1088;&#1082;&#1077;&#1090;.&#1088;&#1092;/product/183740/kondensator-keramicheskiy-smd-1206-330pf-50v/" TargetMode="External"/><Relationship Id="rId_hyperlink_13898" Type="http://schemas.openxmlformats.org/officeDocument/2006/relationships/hyperlink" Target="http://&#1101;&#1083;&#1077;&#1082;&#1090;&#1088;&#1086;-&#1084;&#1072;&#1088;&#1082;&#1077;&#1090;.&#1088;&#1092;/product/183754/kondensator-keramicheskiy-smd-1206-33nf-25v/" TargetMode="External"/><Relationship Id="rId_hyperlink_13899" Type="http://schemas.openxmlformats.org/officeDocument/2006/relationships/hyperlink" Target="http://&#1101;&#1083;&#1077;&#1082;&#1090;&#1088;&#1086;-&#1084;&#1072;&#1088;&#1082;&#1077;&#1090;.&#1088;&#1092;/product/183723/kondensator-keramicheskiy-smd-1206-33pf-50v/" TargetMode="External"/><Relationship Id="rId_hyperlink_13900" Type="http://schemas.openxmlformats.org/officeDocument/2006/relationships/hyperlink" Target="http://&#1101;&#1083;&#1077;&#1082;&#1090;&#1088;&#1086;-&#1084;&#1072;&#1088;&#1082;&#1077;&#1090;.&#1088;&#1092;/product/183724/kondensator-keramicheskiy-smd-1206-36pf-50v/" TargetMode="External"/><Relationship Id="rId_hyperlink_13901" Type="http://schemas.openxmlformats.org/officeDocument/2006/relationships/hyperlink" Target="http://&#1101;&#1083;&#1077;&#1082;&#1090;&#1088;&#1086;-&#1084;&#1072;&#1088;&#1082;&#1077;&#1090;.&#1088;&#1092;/product/183725/kondensator-keramicheskiy-smd-1206-39pf-50v/" TargetMode="External"/><Relationship Id="rId_hyperlink_13902" Type="http://schemas.openxmlformats.org/officeDocument/2006/relationships/hyperlink" Target="http://&#1101;&#1083;&#1077;&#1082;&#1090;&#1088;&#1086;-&#1084;&#1072;&#1088;&#1082;&#1077;&#1090;.&#1088;&#1092;/product/183697/kondensator-keramicheskiy-smd-1206-3pf-50v/" TargetMode="External"/><Relationship Id="rId_hyperlink_13903" Type="http://schemas.openxmlformats.org/officeDocument/2006/relationships/hyperlink" Target="http://&#1101;&#1083;&#1077;&#1082;&#1090;&#1088;&#1086;-&#1084;&#1072;&#1088;&#1082;&#1077;&#1090;.&#1088;&#1092;/product/183701/kondensator-keramicheskiy-smd-1206-43pf-50v/" TargetMode="External"/><Relationship Id="rId_hyperlink_13904" Type="http://schemas.openxmlformats.org/officeDocument/2006/relationships/hyperlink" Target="http://&#1101;&#1083;&#1077;&#1082;&#1090;&#1088;&#1086;-&#1084;&#1072;&#1088;&#1082;&#1077;&#1090;.&#1088;&#1092;/product/183748/kondensator-keramicheskiy-smd-1206-47nf-50v/" TargetMode="External"/><Relationship Id="rId_hyperlink_13905" Type="http://schemas.openxmlformats.org/officeDocument/2006/relationships/hyperlink" Target="http://&#1101;&#1083;&#1077;&#1082;&#1090;&#1088;&#1086;-&#1084;&#1072;&#1088;&#1082;&#1077;&#1090;.&#1088;&#1092;/product/183702/kondensator-keramicheskiy-smd-1206-47pf-50v/" TargetMode="External"/><Relationship Id="rId_hyperlink_13906" Type="http://schemas.openxmlformats.org/officeDocument/2006/relationships/hyperlink" Target="http://&#1101;&#1083;&#1077;&#1082;&#1090;&#1088;&#1086;-&#1084;&#1072;&#1088;&#1082;&#1077;&#1090;.&#1088;&#1092;/product/183726/kondensator-keramicheskiy-smd-1206-43pf-50v/" TargetMode="External"/><Relationship Id="rId_hyperlink_13907" Type="http://schemas.openxmlformats.org/officeDocument/2006/relationships/hyperlink" Target="http://&#1101;&#1083;&#1077;&#1082;&#1090;&#1088;&#1086;-&#1084;&#1072;&#1088;&#1082;&#1077;&#1090;.&#1088;&#1092;/product/183767/kondensator-keramicheskiy-smd-1206-470nf-50v/" TargetMode="External"/><Relationship Id="rId_hyperlink_13908" Type="http://schemas.openxmlformats.org/officeDocument/2006/relationships/hyperlink" Target="http://&#1101;&#1083;&#1077;&#1082;&#1090;&#1088;&#1086;-&#1084;&#1072;&#1088;&#1082;&#1077;&#1090;.&#1088;&#1092;/product/183741/kondensator-keramicheskiy-smd-1206-470pf-50v/" TargetMode="External"/><Relationship Id="rId_hyperlink_13909" Type="http://schemas.openxmlformats.org/officeDocument/2006/relationships/hyperlink" Target="http://&#1101;&#1083;&#1077;&#1082;&#1090;&#1088;&#1086;-&#1084;&#1072;&#1088;&#1082;&#1077;&#1090;.&#1088;&#1092;/product/183755/kondensator-keramicheskiy-smd-1206-47nf-16v/" TargetMode="External"/><Relationship Id="rId_hyperlink_13910" Type="http://schemas.openxmlformats.org/officeDocument/2006/relationships/hyperlink" Target="http://&#1101;&#1083;&#1077;&#1082;&#1090;&#1088;&#1086;-&#1084;&#1072;&#1088;&#1082;&#1077;&#1090;.&#1088;&#1092;/product/183727/kondensator-keramicheskiy-smd-1206-47pf-50v/" TargetMode="External"/><Relationship Id="rId_hyperlink_13911" Type="http://schemas.openxmlformats.org/officeDocument/2006/relationships/hyperlink" Target="http://&#1101;&#1083;&#1077;&#1082;&#1090;&#1088;&#1086;-&#1084;&#1072;&#1088;&#1082;&#1077;&#1090;.&#1088;&#1092;/product/183728/kondensator-keramicheskiy-smd-1206-51pf-50v/" TargetMode="External"/><Relationship Id="rId_hyperlink_13912" Type="http://schemas.openxmlformats.org/officeDocument/2006/relationships/hyperlink" Target="http://&#1101;&#1083;&#1077;&#1082;&#1090;&#1088;&#1086;-&#1084;&#1072;&#1088;&#1082;&#1077;&#1090;.&#1088;&#1092;/product/183729/kondensator-keramicheskiy-smd-1206-56pf-50v/" TargetMode="External"/><Relationship Id="rId_hyperlink_13913" Type="http://schemas.openxmlformats.org/officeDocument/2006/relationships/hyperlink" Target="http://&#1101;&#1083;&#1077;&#1082;&#1090;&#1088;&#1086;-&#1084;&#1072;&#1088;&#1082;&#1077;&#1090;.&#1088;&#1092;/product/183703/kondensator-keramicheskiy-smd-1206-5pf-50v/" TargetMode="External"/><Relationship Id="rId_hyperlink_13914" Type="http://schemas.openxmlformats.org/officeDocument/2006/relationships/hyperlink" Target="http://&#1101;&#1083;&#1077;&#1082;&#1090;&#1088;&#1086;-&#1084;&#1072;&#1088;&#1082;&#1077;&#1090;.&#1088;&#1092;/product/183705/kondensator-keramicheskiy-smd-1206-62pf-50v/" TargetMode="External"/><Relationship Id="rId_hyperlink_13915" Type="http://schemas.openxmlformats.org/officeDocument/2006/relationships/hyperlink" Target="http://&#1101;&#1083;&#1077;&#1082;&#1090;&#1088;&#1086;-&#1084;&#1072;&#1088;&#1082;&#1077;&#1090;.&#1088;&#1092;/product/183749/kondensator-keramicheskiy-smd-1206-68nf-50v/" TargetMode="External"/><Relationship Id="rId_hyperlink_13916" Type="http://schemas.openxmlformats.org/officeDocument/2006/relationships/hyperlink" Target="http://&#1101;&#1083;&#1077;&#1082;&#1090;&#1088;&#1086;-&#1084;&#1072;&#1088;&#1082;&#1077;&#1090;.&#1088;&#1092;/product/183706/kondensator-keramicheskiy-smd-1206-68pf-50v/" TargetMode="External"/><Relationship Id="rId_hyperlink_13917" Type="http://schemas.openxmlformats.org/officeDocument/2006/relationships/hyperlink" Target="http://&#1101;&#1083;&#1077;&#1082;&#1090;&#1088;&#1086;-&#1084;&#1072;&#1088;&#1082;&#1077;&#1090;.&#1088;&#1092;/product/183730/kondensator-keramicheskiy-smd-1206-62pf-50v/" TargetMode="External"/><Relationship Id="rId_hyperlink_13918" Type="http://schemas.openxmlformats.org/officeDocument/2006/relationships/hyperlink" Target="http://&#1101;&#1083;&#1077;&#1082;&#1090;&#1088;&#1086;-&#1084;&#1072;&#1088;&#1082;&#1077;&#1090;.&#1088;&#1092;/product/183768/kondensator-keramicheskiy-smd-1206-680nf-50v/" TargetMode="External"/><Relationship Id="rId_hyperlink_13919" Type="http://schemas.openxmlformats.org/officeDocument/2006/relationships/hyperlink" Target="http://&#1101;&#1083;&#1077;&#1082;&#1090;&#1088;&#1086;-&#1084;&#1072;&#1088;&#1082;&#1077;&#1090;.&#1088;&#1092;/product/183742/kondensator-keramicheskiy-smd-1206-680pf-50v/" TargetMode="External"/><Relationship Id="rId_hyperlink_13920" Type="http://schemas.openxmlformats.org/officeDocument/2006/relationships/hyperlink" Target="http://&#1101;&#1083;&#1077;&#1082;&#1090;&#1088;&#1086;-&#1084;&#1072;&#1088;&#1082;&#1077;&#1090;.&#1088;&#1092;/product/183756/kondensator-keramicheskiy-smd-1206-68nf-16v/" TargetMode="External"/><Relationship Id="rId_hyperlink_13921" Type="http://schemas.openxmlformats.org/officeDocument/2006/relationships/hyperlink" Target="http://&#1101;&#1083;&#1077;&#1082;&#1090;&#1088;&#1086;-&#1084;&#1072;&#1088;&#1082;&#1077;&#1090;.&#1088;&#1092;/product/183731/kondensator-keramicheskiy-smd-1206-68pf-50v/" TargetMode="External"/><Relationship Id="rId_hyperlink_13922" Type="http://schemas.openxmlformats.org/officeDocument/2006/relationships/hyperlink" Target="http://&#1101;&#1083;&#1077;&#1082;&#1090;&#1088;&#1086;-&#1084;&#1072;&#1088;&#1082;&#1077;&#1090;.&#1088;&#1092;/product/183704/kondensator-keramicheskiy-smd-1206-6pf-50v/" TargetMode="External"/><Relationship Id="rId_hyperlink_13923" Type="http://schemas.openxmlformats.org/officeDocument/2006/relationships/hyperlink" Target="http://&#1101;&#1083;&#1077;&#1082;&#1090;&#1088;&#1086;-&#1084;&#1072;&#1088;&#1082;&#1077;&#1090;.&#1088;&#1092;/product/183708/kondensator-keramicheskiy-smd-1206-75pf-50v/" TargetMode="External"/><Relationship Id="rId_hyperlink_13924" Type="http://schemas.openxmlformats.org/officeDocument/2006/relationships/hyperlink" Target="http://&#1101;&#1083;&#1077;&#1082;&#1090;&#1088;&#1086;-&#1084;&#1072;&#1088;&#1082;&#1077;&#1090;.&#1088;&#1092;/product/183707/kondensator-keramicheskiy-smd-1206-7pf-50v/" TargetMode="External"/><Relationship Id="rId_hyperlink_13925" Type="http://schemas.openxmlformats.org/officeDocument/2006/relationships/hyperlink" Target="http://&#1101;&#1083;&#1077;&#1082;&#1090;&#1088;&#1086;-&#1084;&#1072;&#1088;&#1082;&#1077;&#1090;.&#1088;&#1092;/product/183750/kondensator-keramicheskiy-smd-1206-82nf-50v/" TargetMode="External"/><Relationship Id="rId_hyperlink_13926" Type="http://schemas.openxmlformats.org/officeDocument/2006/relationships/hyperlink" Target="http://&#1101;&#1083;&#1077;&#1082;&#1090;&#1088;&#1086;-&#1084;&#1072;&#1088;&#1082;&#1077;&#1090;.&#1088;&#1092;/product/183710/kondensator-keramicheskiy-smd-1206-82pf-50v/" TargetMode="External"/><Relationship Id="rId_hyperlink_13927" Type="http://schemas.openxmlformats.org/officeDocument/2006/relationships/hyperlink" Target="http://&#1101;&#1083;&#1077;&#1082;&#1090;&#1088;&#1086;-&#1084;&#1072;&#1088;&#1082;&#1077;&#1090;.&#1088;&#1092;/product/183769/kondensator-keramicheskiy-smd-1206-820nf-50v/" TargetMode="External"/><Relationship Id="rId_hyperlink_13928" Type="http://schemas.openxmlformats.org/officeDocument/2006/relationships/hyperlink" Target="http://&#1101;&#1083;&#1077;&#1082;&#1090;&#1088;&#1086;-&#1084;&#1072;&#1088;&#1082;&#1077;&#1090;.&#1088;&#1092;/product/183743/kondensator-keramicheskiy-smd-1206-820pf-50v/" TargetMode="External"/><Relationship Id="rId_hyperlink_13929" Type="http://schemas.openxmlformats.org/officeDocument/2006/relationships/hyperlink" Target="http://&#1101;&#1083;&#1077;&#1082;&#1090;&#1088;&#1086;-&#1084;&#1072;&#1088;&#1082;&#1077;&#1090;.&#1088;&#1092;/product/183757/kondensator-keramicheskiy-smd-1206-82nf-50v/" TargetMode="External"/><Relationship Id="rId_hyperlink_13930" Type="http://schemas.openxmlformats.org/officeDocument/2006/relationships/hyperlink" Target="http://&#1101;&#1083;&#1077;&#1082;&#1090;&#1088;&#1086;-&#1084;&#1072;&#1088;&#1082;&#1077;&#1090;.&#1088;&#1092;/product/183732/kondensator-keramicheskiy-smd-1206-82pf-50v/" TargetMode="External"/><Relationship Id="rId_hyperlink_13931" Type="http://schemas.openxmlformats.org/officeDocument/2006/relationships/hyperlink" Target="http://&#1101;&#1083;&#1077;&#1082;&#1090;&#1088;&#1086;-&#1084;&#1072;&#1088;&#1082;&#1077;&#1090;.&#1088;&#1092;/product/183709/kondensator-keramicheskiy-smd-1206-8pf-50v/" TargetMode="External"/><Relationship Id="rId_hyperlink_13932" Type="http://schemas.openxmlformats.org/officeDocument/2006/relationships/hyperlink" Target="http://&#1101;&#1083;&#1077;&#1082;&#1090;&#1088;&#1086;-&#1084;&#1072;&#1088;&#1082;&#1077;&#1090;.&#1088;&#1092;/product/183711/kondensator-keramicheskiy-smd-1206-9pf-50v/" TargetMode="External"/><Relationship Id="rId_hyperlink_13933" Type="http://schemas.openxmlformats.org/officeDocument/2006/relationships/hyperlink" Target="http://&#1101;&#1083;&#1077;&#1082;&#1090;&#1088;&#1086;-&#1084;&#1072;&#1088;&#1082;&#1077;&#1090;.&#1088;&#1092;/product/251096/kondensator-15mkf-450v-cbb60-s-provodom/" TargetMode="External"/><Relationship Id="rId_hyperlink_13934" Type="http://schemas.openxmlformats.org/officeDocument/2006/relationships/hyperlink" Target="http://&#1101;&#1083;&#1077;&#1082;&#1090;&#1088;&#1086;-&#1084;&#1072;&#1088;&#1082;&#1077;&#1090;.&#1088;&#1092;/product/138028/kondensator-10mkf-450v-cbb60-2-pin/" TargetMode="External"/><Relationship Id="rId_hyperlink_13935" Type="http://schemas.openxmlformats.org/officeDocument/2006/relationships/hyperlink" Target="http://&#1101;&#1083;&#1077;&#1082;&#1090;&#1088;&#1086;-&#1084;&#1072;&#1088;&#1082;&#1077;&#1090;.&#1088;&#1092;/product/149151/kondensator-10mkf-450v-2x2pin-kreplenie-pod-bolt-cbb60/" TargetMode="External"/><Relationship Id="rId_hyperlink_13936" Type="http://schemas.openxmlformats.org/officeDocument/2006/relationships/hyperlink" Target="http://&#1101;&#1083;&#1077;&#1082;&#1090;&#1088;&#1086;-&#1084;&#1072;&#1088;&#1082;&#1077;&#1090;.&#1088;&#1092;/product/236822/kondensator-10mkf-450v-cbb60/" TargetMode="External"/><Relationship Id="rId_hyperlink_13937" Type="http://schemas.openxmlformats.org/officeDocument/2006/relationships/hyperlink" Target="http://&#1101;&#1083;&#1077;&#1082;&#1090;&#1088;&#1086;-&#1084;&#1072;&#1088;&#1082;&#1077;&#1090;.&#1088;&#1092;/product/125449/kondensator-10mkf-450v-s-provodom-cbb60/" TargetMode="External"/><Relationship Id="rId_hyperlink_13938" Type="http://schemas.openxmlformats.org/officeDocument/2006/relationships/hyperlink" Target="http://&#1101;&#1083;&#1077;&#1082;&#1090;&#1088;&#1086;-&#1084;&#1072;&#1088;&#1082;&#1077;&#1090;.&#1088;&#1092;/product/249218/kondensator-10mkf-450v-s-provodom-cbb60-chernyy/" TargetMode="External"/><Relationship Id="rId_hyperlink_13939" Type="http://schemas.openxmlformats.org/officeDocument/2006/relationships/hyperlink" Target="http://&#1101;&#1083;&#1077;&#1082;&#1090;&#1088;&#1086;-&#1084;&#1072;&#1088;&#1082;&#1077;&#1090;.&#1088;&#1092;/product/251097/kondensator-10mkf-630v-cbb60-s-provodom/" TargetMode="External"/><Relationship Id="rId_hyperlink_13940" Type="http://schemas.openxmlformats.org/officeDocument/2006/relationships/hyperlink" Target="http://&#1101;&#1083;&#1077;&#1082;&#1090;&#1088;&#1086;-&#1084;&#1072;&#1088;&#1082;&#1077;&#1090;.&#1088;&#1092;/product/177898/kondensator-110mkf-450v-cbb60/" TargetMode="External"/><Relationship Id="rId_hyperlink_13941" Type="http://schemas.openxmlformats.org/officeDocument/2006/relationships/hyperlink" Target="http://&#1101;&#1083;&#1077;&#1082;&#1090;&#1088;&#1086;-&#1084;&#1072;&#1088;&#1082;&#1077;&#1090;.&#1088;&#1092;/product/225245/kondensator-125mkf-450v-2x2pin-kreplenie-pod-bolt-cbb60/" TargetMode="External"/><Relationship Id="rId_hyperlink_13942" Type="http://schemas.openxmlformats.org/officeDocument/2006/relationships/hyperlink" Target="http://&#1101;&#1083;&#1077;&#1082;&#1090;&#1088;&#1086;-&#1084;&#1072;&#1088;&#1082;&#1077;&#1090;.&#1088;&#1092;/product/175291/kondensator-120mkf-450v-2x4pin-alyuminievyy-cbb65/" TargetMode="External"/><Relationship Id="rId_hyperlink_13943" Type="http://schemas.openxmlformats.org/officeDocument/2006/relationships/hyperlink" Target="http://&#1101;&#1083;&#1077;&#1082;&#1090;&#1088;&#1086;-&#1084;&#1072;&#1088;&#1082;&#1077;&#1090;.&#1088;&#1092;/product/177900/kondensator-130mkf-450v-2x2pin-kreplenie-pod-bolt-cbb60/" TargetMode="External"/><Relationship Id="rId_hyperlink_13944" Type="http://schemas.openxmlformats.org/officeDocument/2006/relationships/hyperlink" Target="http://&#1101;&#1083;&#1077;&#1082;&#1090;&#1088;&#1086;-&#1084;&#1072;&#1088;&#1082;&#1077;&#1090;.&#1088;&#1092;/product/225247/kondensator-140mkf-450v-2x2pin-alyuminievyy-cbb60/" TargetMode="External"/><Relationship Id="rId_hyperlink_13945" Type="http://schemas.openxmlformats.org/officeDocument/2006/relationships/hyperlink" Target="http://&#1101;&#1083;&#1077;&#1082;&#1090;&#1088;&#1086;-&#1084;&#1072;&#1088;&#1082;&#1077;&#1090;.&#1088;&#1092;/product/177893/kondensator-14mkf-450v-2x2pin-kreplenie-pod-bolt-cbb60/" TargetMode="External"/><Relationship Id="rId_hyperlink_13946" Type="http://schemas.openxmlformats.org/officeDocument/2006/relationships/hyperlink" Target="http://&#1101;&#1083;&#1077;&#1082;&#1090;&#1088;&#1086;-&#1084;&#1072;&#1088;&#1082;&#1077;&#1090;.&#1088;&#1092;/product/237796/kondensator-14mkf-450v-cbb60/" TargetMode="External"/><Relationship Id="rId_hyperlink_13947" Type="http://schemas.openxmlformats.org/officeDocument/2006/relationships/hyperlink" Target="http://&#1101;&#1083;&#1077;&#1082;&#1090;&#1088;&#1086;-&#1084;&#1072;&#1088;&#1082;&#1077;&#1090;.&#1088;&#1092;/product/177901/kondensator-150mkf-450v-cbb60/" TargetMode="External"/><Relationship Id="rId_hyperlink_13948" Type="http://schemas.openxmlformats.org/officeDocument/2006/relationships/hyperlink" Target="http://&#1101;&#1083;&#1077;&#1082;&#1090;&#1088;&#1086;-&#1084;&#1072;&#1088;&#1082;&#1077;&#1090;.&#1088;&#1092;/product/249111/kondensator-150mkf-450v-kreplenie-pod-bolt-cbb60/" TargetMode="External"/><Relationship Id="rId_hyperlink_13949" Type="http://schemas.openxmlformats.org/officeDocument/2006/relationships/hyperlink" Target="http://&#1101;&#1083;&#1077;&#1082;&#1090;&#1088;&#1086;-&#1084;&#1072;&#1088;&#1082;&#1077;&#1090;.&#1088;&#1092;/product/226338/kondensator-15mkf-450v-s-provodom-cbb60/" TargetMode="External"/><Relationship Id="rId_hyperlink_13950" Type="http://schemas.openxmlformats.org/officeDocument/2006/relationships/hyperlink" Target="http://&#1101;&#1083;&#1077;&#1082;&#1090;&#1088;&#1086;-&#1084;&#1072;&#1088;&#1082;&#1077;&#1090;.&#1088;&#1092;/product/138029/kondensator-15mkf450v-cbb60/" TargetMode="External"/><Relationship Id="rId_hyperlink_13951" Type="http://schemas.openxmlformats.org/officeDocument/2006/relationships/hyperlink" Target="http://&#1101;&#1083;&#1077;&#1082;&#1090;&#1088;&#1086;-&#1084;&#1072;&#1088;&#1082;&#1077;&#1090;.&#1088;&#1092;/product/247516/kondensator-16mkf-450v-cbb60/" TargetMode="External"/><Relationship Id="rId_hyperlink_13952" Type="http://schemas.openxmlformats.org/officeDocument/2006/relationships/hyperlink" Target="http://&#1101;&#1083;&#1077;&#1082;&#1090;&#1088;&#1086;-&#1084;&#1072;&#1088;&#1082;&#1077;&#1090;.&#1088;&#1092;/product/250264/kondensator-16mkf-450v-s-provodom-cbb60-chernyy/" TargetMode="External"/><Relationship Id="rId_hyperlink_13953" Type="http://schemas.openxmlformats.org/officeDocument/2006/relationships/hyperlink" Target="http://&#1101;&#1083;&#1077;&#1082;&#1090;&#1088;&#1086;-&#1084;&#1072;&#1088;&#1082;&#1077;&#1090;.&#1088;&#1092;/product/158451/kondensator-18mkf-450v-2x2pin-kreplenie-pod-bolt-cbb60/" TargetMode="External"/><Relationship Id="rId_hyperlink_13954" Type="http://schemas.openxmlformats.org/officeDocument/2006/relationships/hyperlink" Target="http://&#1101;&#1083;&#1077;&#1082;&#1090;&#1088;&#1086;-&#1084;&#1072;&#1088;&#1082;&#1077;&#1090;.&#1088;&#1092;/product/236014/kondensator-20mkf-450v-2x2pin-kreplenie-pod-bolt-cbb60/" TargetMode="External"/><Relationship Id="rId_hyperlink_13955" Type="http://schemas.openxmlformats.org/officeDocument/2006/relationships/hyperlink" Target="http://&#1101;&#1083;&#1077;&#1082;&#1090;&#1088;&#1086;-&#1084;&#1072;&#1088;&#1082;&#1077;&#1090;.&#1088;&#1092;/product/236826/kondensator-20mkf-450v-cbb60/" TargetMode="External"/><Relationship Id="rId_hyperlink_13956" Type="http://schemas.openxmlformats.org/officeDocument/2006/relationships/hyperlink" Target="http://&#1101;&#1083;&#1077;&#1082;&#1090;&#1088;&#1086;-&#1084;&#1072;&#1088;&#1082;&#1077;&#1090;.&#1088;&#1092;/product/236824/kondensator-20mkf-450v-s-provodom-cbb60-pod-bolty/" TargetMode="External"/><Relationship Id="rId_hyperlink_13957" Type="http://schemas.openxmlformats.org/officeDocument/2006/relationships/hyperlink" Target="http://&#1101;&#1083;&#1077;&#1082;&#1090;&#1088;&#1086;-&#1084;&#1072;&#1088;&#1082;&#1077;&#1090;.&#1088;&#1092;/product/249220/kondensator-20mkf-450v-s-provodom-cbb60-chernyy/" TargetMode="External"/><Relationship Id="rId_hyperlink_13958" Type="http://schemas.openxmlformats.org/officeDocument/2006/relationships/hyperlink" Target="http://&#1101;&#1083;&#1077;&#1082;&#1090;&#1088;&#1086;-&#1084;&#1072;&#1088;&#1082;&#1077;&#1090;.&#1088;&#1092;/product/250558/kondensator-20mkf-630v-cbb60-s-provodom-chernyy/" TargetMode="External"/><Relationship Id="rId_hyperlink_13959" Type="http://schemas.openxmlformats.org/officeDocument/2006/relationships/hyperlink" Target="http://&#1101;&#1083;&#1077;&#1082;&#1090;&#1088;&#1086;-&#1084;&#1072;&#1088;&#1082;&#1077;&#1090;.&#1088;&#1092;/product/125443/kondensator-22mkf-450v-2x2pin-kreplenie-pod-bolt-cbb60/" TargetMode="External"/><Relationship Id="rId_hyperlink_13960" Type="http://schemas.openxmlformats.org/officeDocument/2006/relationships/hyperlink" Target="http://&#1101;&#1083;&#1077;&#1082;&#1090;&#1088;&#1086;-&#1084;&#1072;&#1088;&#1082;&#1077;&#1090;.&#1088;&#1092;/product/225682/kondensator-25mkf-450v-s-provodom-cbb61/" TargetMode="External"/><Relationship Id="rId_hyperlink_13961" Type="http://schemas.openxmlformats.org/officeDocument/2006/relationships/hyperlink" Target="http://&#1101;&#1083;&#1077;&#1082;&#1090;&#1088;&#1086;-&#1084;&#1072;&#1088;&#1082;&#1077;&#1090;.&#1088;&#1092;/product/251098/kondensator-2mkf-450v-cbb60/" TargetMode="External"/><Relationship Id="rId_hyperlink_13962" Type="http://schemas.openxmlformats.org/officeDocument/2006/relationships/hyperlink" Target="http://&#1101;&#1083;&#1077;&#1082;&#1090;&#1088;&#1086;-&#1084;&#1072;&#1088;&#1082;&#1077;&#1090;.&#1088;&#1092;/product/250248/kondensator-2mkf-450v-s-provodom-cbb60-chernyy/" TargetMode="External"/><Relationship Id="rId_hyperlink_13963" Type="http://schemas.openxmlformats.org/officeDocument/2006/relationships/hyperlink" Target="http://&#1101;&#1083;&#1077;&#1082;&#1090;&#1088;&#1086;-&#1084;&#1072;&#1088;&#1082;&#1077;&#1090;.&#1088;&#1092;/product/149155/kondensator-30mkf-450v-2x2pin-kreplenie-pod-bolt-cbb60/" TargetMode="External"/><Relationship Id="rId_hyperlink_13964" Type="http://schemas.openxmlformats.org/officeDocument/2006/relationships/hyperlink" Target="http://&#1101;&#1083;&#1077;&#1082;&#1090;&#1088;&#1086;-&#1084;&#1072;&#1088;&#1082;&#1077;&#1090;.&#1088;&#1092;/product/250249/kondensator-30mkf-450v-s-provodom-cbb60-chernyy/" TargetMode="External"/><Relationship Id="rId_hyperlink_13965" Type="http://schemas.openxmlformats.org/officeDocument/2006/relationships/hyperlink" Target="http://&#1101;&#1083;&#1077;&#1082;&#1090;&#1088;&#1086;-&#1084;&#1072;&#1088;&#1082;&#1077;&#1090;.&#1088;&#1092;/product/249222/kondensator-30mkf-630v-cbb60/" TargetMode="External"/><Relationship Id="rId_hyperlink_13966" Type="http://schemas.openxmlformats.org/officeDocument/2006/relationships/hyperlink" Target="http://&#1101;&#1083;&#1077;&#1082;&#1090;&#1088;&#1086;-&#1084;&#1072;&#1088;&#1082;&#1077;&#1090;.&#1088;&#1092;/product/226336/kondensator-3mkf-450v-s-provodom-cbb60-chernyy/" TargetMode="External"/><Relationship Id="rId_hyperlink_13967" Type="http://schemas.openxmlformats.org/officeDocument/2006/relationships/hyperlink" Target="http://&#1101;&#1083;&#1077;&#1082;&#1090;&#1088;&#1086;-&#1084;&#1072;&#1088;&#1082;&#1077;&#1090;.&#1088;&#1092;/product/177892/kondensator-45mkf-450v-2x2pin-s-kreplenie-pod-bolt-cbb60/" TargetMode="External"/><Relationship Id="rId_hyperlink_13968" Type="http://schemas.openxmlformats.org/officeDocument/2006/relationships/hyperlink" Target="http://&#1101;&#1083;&#1077;&#1082;&#1090;&#1088;&#1086;-&#1084;&#1072;&#1088;&#1082;&#1077;&#1090;.&#1088;&#1092;/product/229623/kondensator-405mkf-450v-4x4x4pin-alyuminievyy-cbb65/" TargetMode="External"/><Relationship Id="rId_hyperlink_13969" Type="http://schemas.openxmlformats.org/officeDocument/2006/relationships/hyperlink" Target="http://&#1101;&#1083;&#1077;&#1082;&#1090;&#1088;&#1086;-&#1084;&#1072;&#1088;&#1082;&#1077;&#1090;.&#1088;&#1092;/product/149157/kondensator-40mkf-450v-2x2pin-kreplenie-pod-bolt-cbb60/" TargetMode="External"/><Relationship Id="rId_hyperlink_13970" Type="http://schemas.openxmlformats.org/officeDocument/2006/relationships/hyperlink" Target="http://&#1101;&#1083;&#1077;&#1082;&#1090;&#1088;&#1086;-&#1084;&#1072;&#1088;&#1082;&#1077;&#1090;.&#1088;&#1092;/product/226340/kondensator-40mkf-450v-s-provodom-cbb60/" TargetMode="External"/><Relationship Id="rId_hyperlink_13971" Type="http://schemas.openxmlformats.org/officeDocument/2006/relationships/hyperlink" Target="http://&#1101;&#1083;&#1077;&#1082;&#1090;&#1088;&#1086;-&#1084;&#1072;&#1088;&#1082;&#1077;&#1090;.&#1088;&#1092;/product/125444/kondensator-45mkf-450v-2pin-cbb60/" TargetMode="External"/><Relationship Id="rId_hyperlink_13972" Type="http://schemas.openxmlformats.org/officeDocument/2006/relationships/hyperlink" Target="http://&#1101;&#1083;&#1077;&#1082;&#1090;&#1088;&#1086;-&#1084;&#1072;&#1088;&#1082;&#1077;&#1090;.&#1088;&#1092;/product/143991/kondensator-45mkf-450v-s-provodom-cbb60/" TargetMode="External"/><Relationship Id="rId_hyperlink_13973" Type="http://schemas.openxmlformats.org/officeDocument/2006/relationships/hyperlink" Target="http://&#1101;&#1083;&#1077;&#1082;&#1090;&#1088;&#1086;-&#1084;&#1072;&#1088;&#1082;&#1077;&#1090;.&#1088;&#1092;/product/251099/kondensator-4mkf-450v-cbb60/" TargetMode="External"/><Relationship Id="rId_hyperlink_13974" Type="http://schemas.openxmlformats.org/officeDocument/2006/relationships/hyperlink" Target="http://&#1101;&#1083;&#1077;&#1082;&#1090;&#1088;&#1086;-&#1084;&#1072;&#1088;&#1082;&#1077;&#1090;.&#1088;&#1092;/product/240923/kondensator-4mkf-450v-cbb61/" TargetMode="External"/><Relationship Id="rId_hyperlink_13975" Type="http://schemas.openxmlformats.org/officeDocument/2006/relationships/hyperlink" Target="http://&#1101;&#1083;&#1077;&#1082;&#1090;&#1088;&#1086;-&#1084;&#1072;&#1088;&#1082;&#1077;&#1090;.&#1088;&#1092;/product/149158/kondensator-50mkf-450v-cbb60-s-provodom/" TargetMode="External"/><Relationship Id="rId_hyperlink_13976" Type="http://schemas.openxmlformats.org/officeDocument/2006/relationships/hyperlink" Target="http://&#1101;&#1083;&#1077;&#1082;&#1090;&#1088;&#1086;-&#1084;&#1072;&#1088;&#1082;&#1077;&#1090;.&#1088;&#1092;/product/125453/kondensator-50mkf-450v-s-provodom-cbb60/" TargetMode="External"/><Relationship Id="rId_hyperlink_13977" Type="http://schemas.openxmlformats.org/officeDocument/2006/relationships/hyperlink" Target="http://&#1101;&#1083;&#1077;&#1082;&#1090;&#1088;&#1086;-&#1084;&#1072;&#1088;&#1082;&#1077;&#1090;.&#1088;&#1092;/product/236011/kondensator-5mkf-450v-cbb60/" TargetMode="External"/><Relationship Id="rId_hyperlink_13978" Type="http://schemas.openxmlformats.org/officeDocument/2006/relationships/hyperlink" Target="http://&#1101;&#1083;&#1077;&#1082;&#1090;&#1088;&#1086;-&#1084;&#1072;&#1088;&#1082;&#1077;&#1090;.&#1088;&#1092;/product/250265/kondensator-5mkf-450v-s-provodom-cbb60-chernyy/" TargetMode="External"/><Relationship Id="rId_hyperlink_13979" Type="http://schemas.openxmlformats.org/officeDocument/2006/relationships/hyperlink" Target="http://&#1101;&#1083;&#1077;&#1082;&#1090;&#1088;&#1086;-&#1084;&#1072;&#1088;&#1082;&#1077;&#1090;.&#1088;&#1092;/product/251100/kondensator-5mkf-630v-cbb60/" TargetMode="External"/><Relationship Id="rId_hyperlink_13980" Type="http://schemas.openxmlformats.org/officeDocument/2006/relationships/hyperlink" Target="http://&#1101;&#1083;&#1077;&#1082;&#1090;&#1088;&#1086;-&#1084;&#1072;&#1088;&#1082;&#1077;&#1090;.&#1088;&#1092;/product/138048/kondensator-60mkf-450v-2pin-cbb60/" TargetMode="External"/><Relationship Id="rId_hyperlink_13981" Type="http://schemas.openxmlformats.org/officeDocument/2006/relationships/hyperlink" Target="http://&#1101;&#1083;&#1077;&#1082;&#1090;&#1088;&#1086;-&#1084;&#1072;&#1088;&#1082;&#1077;&#1090;.&#1088;&#1092;/product/225246/kondensator-60mkf-450v-2x2pin-kreplenie-pod-bolt-cbb60/" TargetMode="External"/><Relationship Id="rId_hyperlink_13982" Type="http://schemas.openxmlformats.org/officeDocument/2006/relationships/hyperlink" Target="http://&#1101;&#1083;&#1077;&#1082;&#1090;&#1088;&#1086;-&#1084;&#1072;&#1088;&#1082;&#1077;&#1090;.&#1088;&#1092;/product/125454/kondensator-60mkf-450v-s-provodom-cbb60/" TargetMode="External"/><Relationship Id="rId_hyperlink_13983" Type="http://schemas.openxmlformats.org/officeDocument/2006/relationships/hyperlink" Target="http://&#1101;&#1083;&#1077;&#1082;&#1090;&#1088;&#1086;-&#1084;&#1072;&#1088;&#1082;&#1077;&#1090;.&#1088;&#1092;/product/226337/kondensator-6mkf-450v-2x2pin-kreplenie-pod-bolt-cbb60/" TargetMode="External"/><Relationship Id="rId_hyperlink_13984" Type="http://schemas.openxmlformats.org/officeDocument/2006/relationships/hyperlink" Target="http://&#1101;&#1083;&#1077;&#1082;&#1090;&#1088;&#1086;-&#1084;&#1072;&#1088;&#1082;&#1077;&#1090;.&#1088;&#1092;/product/250250/kondensator-7mkf-450v-s-provodom-cbb60-chernyy/" TargetMode="External"/><Relationship Id="rId_hyperlink_13985" Type="http://schemas.openxmlformats.org/officeDocument/2006/relationships/hyperlink" Target="http://&#1101;&#1083;&#1077;&#1082;&#1090;&#1088;&#1086;-&#1084;&#1072;&#1088;&#1082;&#1077;&#1090;.&#1088;&#1092;/product/124206/kondensator-8mkf-450v-2x2pin-kreplenie-pod-bolt-cbb60/" TargetMode="External"/><Relationship Id="rId_hyperlink_13986" Type="http://schemas.openxmlformats.org/officeDocument/2006/relationships/hyperlink" Target="http://&#1101;&#1083;&#1077;&#1082;&#1090;&#1088;&#1086;-&#1084;&#1072;&#1088;&#1082;&#1077;&#1090;.&#1088;&#1092;/product/250266/kondensator-8mkf-450v-s-provodom-cbb60-chernyy/" TargetMode="External"/><Relationship Id="rId_hyperlink_13987" Type="http://schemas.openxmlformats.org/officeDocument/2006/relationships/hyperlink" Target="http://&#1101;&#1083;&#1077;&#1082;&#1090;&#1088;&#1086;-&#1084;&#1072;&#1088;&#1082;&#1077;&#1090;.&#1088;&#1092;/product/177896/kondensator-90mkf-450v-2x2pin-kreplenie-pod-bolt-cbb60/" TargetMode="External"/><Relationship Id="rId_hyperlink_13988" Type="http://schemas.openxmlformats.org/officeDocument/2006/relationships/hyperlink" Target="http://&#1101;&#1083;&#1077;&#1082;&#1090;&#1088;&#1086;-&#1084;&#1072;&#1088;&#1082;&#1077;&#1090;.&#1088;&#1092;/product/125230/kondensator-tantalovyy-smd3216-10v-10mkf-106a10v106/" TargetMode="External"/><Relationship Id="rId_hyperlink_13989" Type="http://schemas.openxmlformats.org/officeDocument/2006/relationships/hyperlink" Target="http://&#1101;&#1083;&#1077;&#1082;&#1090;&#1088;&#1086;-&#1084;&#1072;&#1088;&#1082;&#1077;&#1090;.&#1088;&#1092;/product/125231/kondensator-tantalovyy-smd3216-10v-22mkf-226a10v226/" TargetMode="External"/><Relationship Id="rId_hyperlink_13990" Type="http://schemas.openxmlformats.org/officeDocument/2006/relationships/hyperlink" Target="http://&#1101;&#1083;&#1077;&#1082;&#1090;&#1088;&#1086;-&#1084;&#1072;&#1088;&#1082;&#1077;&#1090;.&#1088;&#1092;/product/125243/kondensator-tantalovyy-smd3216-16v-1mkf-105c16v105/" TargetMode="External"/><Relationship Id="rId_hyperlink_13991" Type="http://schemas.openxmlformats.org/officeDocument/2006/relationships/hyperlink" Target="http://&#1101;&#1083;&#1077;&#1082;&#1090;&#1088;&#1086;-&#1084;&#1072;&#1088;&#1082;&#1077;&#1090;.&#1088;&#1092;/product/125232/kondensator-tantalovyy-smd3216-16v-22mkf-225c16v225/" TargetMode="External"/><Relationship Id="rId_hyperlink_13992" Type="http://schemas.openxmlformats.org/officeDocument/2006/relationships/hyperlink" Target="http://&#1101;&#1083;&#1077;&#1082;&#1090;&#1088;&#1086;-&#1084;&#1072;&#1088;&#1082;&#1077;&#1090;.&#1088;&#1092;/product/125244/kondensator-tantalovyy-smd3216-16v-47mkf-475c16v475/" TargetMode="External"/><Relationship Id="rId_hyperlink_13993" Type="http://schemas.openxmlformats.org/officeDocument/2006/relationships/hyperlink" Target="http://&#1101;&#1083;&#1077;&#1082;&#1090;&#1088;&#1086;-&#1084;&#1072;&#1088;&#1082;&#1077;&#1090;.&#1088;&#1092;/product/125228/kondensator-tantalovyy-smd3216-6v-100mkf-107j6v107/" TargetMode="External"/><Relationship Id="rId_hyperlink_13994" Type="http://schemas.openxmlformats.org/officeDocument/2006/relationships/hyperlink" Target="http://&#1101;&#1083;&#1077;&#1082;&#1090;&#1088;&#1086;-&#1084;&#1072;&#1088;&#1082;&#1077;&#1090;.&#1088;&#1092;/product/125229/kondensator-tantalovyy-smd3216-6v-47mkf-476j6v476/" TargetMode="External"/><Relationship Id="rId_hyperlink_13995" Type="http://schemas.openxmlformats.org/officeDocument/2006/relationships/hyperlink" Target="http://&#1101;&#1083;&#1077;&#1082;&#1090;&#1088;&#1086;-&#1084;&#1072;&#1088;&#1082;&#1077;&#1090;.&#1088;&#1092;/product/125225/kondensator-tantalovyy-smd3526-10v-47mkf-476a10v476/" TargetMode="External"/><Relationship Id="rId_hyperlink_13996" Type="http://schemas.openxmlformats.org/officeDocument/2006/relationships/hyperlink" Target="http://&#1101;&#1083;&#1077;&#1082;&#1090;&#1088;&#1086;-&#1084;&#1072;&#1088;&#1082;&#1077;&#1090;.&#1088;&#1092;/product/125223/kondensator-tantalovyy-smd3526-16v-100mkf-107c16v107/" TargetMode="External"/><Relationship Id="rId_hyperlink_13997" Type="http://schemas.openxmlformats.org/officeDocument/2006/relationships/hyperlink" Target="http://&#1101;&#1083;&#1077;&#1082;&#1090;&#1088;&#1086;-&#1084;&#1072;&#1088;&#1082;&#1077;&#1090;.&#1088;&#1092;/product/125222/kondensator-tantalovyy-smd3526-16v-22mkf-226c16v226/" TargetMode="External"/><Relationship Id="rId_hyperlink_13998" Type="http://schemas.openxmlformats.org/officeDocument/2006/relationships/hyperlink" Target="http://&#1101;&#1083;&#1077;&#1082;&#1090;&#1088;&#1086;-&#1084;&#1072;&#1088;&#1082;&#1077;&#1090;.&#1088;&#1092;/product/125220/kondensator-tantalovyy-smd3526-25v-47mkf-475e25v475/" TargetMode="External"/><Relationship Id="rId_hyperlink_13999" Type="http://schemas.openxmlformats.org/officeDocument/2006/relationships/hyperlink" Target="http://&#1101;&#1083;&#1077;&#1082;&#1090;&#1088;&#1086;-&#1084;&#1072;&#1088;&#1082;&#1077;&#1090;.&#1088;&#1092;/product/125224/kondensator-tantalovyy-smd3526-35v-1mkf-105v35v105/" TargetMode="External"/><Relationship Id="rId_hyperlink_14000" Type="http://schemas.openxmlformats.org/officeDocument/2006/relationships/hyperlink" Target="http://&#1101;&#1083;&#1077;&#1082;&#1090;&#1088;&#1086;-&#1084;&#1072;&#1088;&#1082;&#1077;&#1090;.&#1088;&#1092;/product/125221/kondensator-tantalovyy-smd3526-35v-22mkf-225v35v225/" TargetMode="External"/><Relationship Id="rId_hyperlink_14001" Type="http://schemas.openxmlformats.org/officeDocument/2006/relationships/hyperlink" Target="http://&#1101;&#1083;&#1077;&#1082;&#1090;&#1088;&#1086;-&#1084;&#1072;&#1088;&#1082;&#1077;&#1090;.&#1088;&#1092;/product/125227/kondensator-tantalovyy-smd3526-6v-220mkf-227j6v227/" TargetMode="External"/><Relationship Id="rId_hyperlink_14002" Type="http://schemas.openxmlformats.org/officeDocument/2006/relationships/hyperlink" Target="http://&#1101;&#1083;&#1077;&#1082;&#1090;&#1088;&#1086;-&#1084;&#1072;&#1088;&#1082;&#1077;&#1090;.&#1088;&#1092;/product/222283/kondensator-elektroliticheskiy-22mkf-100v/" TargetMode="External"/><Relationship Id="rId_hyperlink_14003" Type="http://schemas.openxmlformats.org/officeDocument/2006/relationships/hyperlink" Target="http://&#1101;&#1083;&#1077;&#1082;&#1090;&#1088;&#1086;-&#1084;&#1072;&#1088;&#1082;&#1077;&#1090;.&#1088;&#1092;/product/183865/kondensator-elektroliticheskiy-1000mkf-10v/" TargetMode="External"/><Relationship Id="rId_hyperlink_14004" Type="http://schemas.openxmlformats.org/officeDocument/2006/relationships/hyperlink" Target="http://&#1101;&#1083;&#1077;&#1082;&#1090;&#1088;&#1086;-&#1084;&#1072;&#1088;&#1082;&#1077;&#1090;.&#1088;&#1092;/product/171041/kondensator-elektroliticheskiy-1000mkf-16v/" TargetMode="External"/><Relationship Id="rId_hyperlink_14005" Type="http://schemas.openxmlformats.org/officeDocument/2006/relationships/hyperlink" Target="http://&#1101;&#1083;&#1077;&#1082;&#1090;&#1088;&#1086;-&#1084;&#1072;&#1088;&#1082;&#1077;&#1090;.&#1088;&#1092;/product/171046/kondensator-elektroliticheskiy-1000mkf-25v/" TargetMode="External"/><Relationship Id="rId_hyperlink_14006" Type="http://schemas.openxmlformats.org/officeDocument/2006/relationships/hyperlink" Target="http://&#1101;&#1083;&#1077;&#1082;&#1090;&#1088;&#1086;-&#1084;&#1072;&#1088;&#1082;&#1077;&#1090;.&#1088;&#1092;/product/183866/kondensator-elektroliticheskiy-1000mkf-35v/" TargetMode="External"/><Relationship Id="rId_hyperlink_14007" Type="http://schemas.openxmlformats.org/officeDocument/2006/relationships/hyperlink" Target="http://&#1101;&#1083;&#1077;&#1082;&#1090;&#1088;&#1086;-&#1084;&#1072;&#1088;&#1082;&#1077;&#1090;.&#1088;&#1092;/product/171056/kondensator-elektroliticheskiy-1000mkf-50v/" TargetMode="External"/><Relationship Id="rId_hyperlink_14008" Type="http://schemas.openxmlformats.org/officeDocument/2006/relationships/hyperlink" Target="http://&#1101;&#1083;&#1077;&#1082;&#1090;&#1088;&#1086;-&#1084;&#1072;&#1088;&#1082;&#1077;&#1090;.&#1088;&#1092;/product/224057/kondensator-elektroliticheskiy-1000mkf-63v-low-esr-jamicon/" TargetMode="External"/><Relationship Id="rId_hyperlink_14009" Type="http://schemas.openxmlformats.org/officeDocument/2006/relationships/hyperlink" Target="http://&#1101;&#1083;&#1077;&#1082;&#1090;&#1088;&#1086;-&#1084;&#1072;&#1088;&#1082;&#1077;&#1090;.&#1088;&#1092;/product/183867/kondensator-elektroliticheskiy-1000mkf-63v/" TargetMode="External"/><Relationship Id="rId_hyperlink_14010" Type="http://schemas.openxmlformats.org/officeDocument/2006/relationships/hyperlink" Target="http://&#1101;&#1083;&#1077;&#1082;&#1090;&#1088;&#1086;-&#1084;&#1072;&#1088;&#1082;&#1077;&#1090;.&#1088;&#1092;/product/251984/kondensator-elektroliticheskiy-1000mkf-63v/" TargetMode="External"/><Relationship Id="rId_hyperlink_14011" Type="http://schemas.openxmlformats.org/officeDocument/2006/relationships/hyperlink" Target="http://&#1101;&#1083;&#1077;&#1082;&#1090;&#1088;&#1086;-&#1084;&#1072;&#1088;&#1082;&#1077;&#1090;.&#1088;&#1092;/product/235200/kondensator-elektroliticheskiy-100mkf-100v/" TargetMode="External"/><Relationship Id="rId_hyperlink_14012" Type="http://schemas.openxmlformats.org/officeDocument/2006/relationships/hyperlink" Target="http://&#1101;&#1083;&#1077;&#1082;&#1090;&#1088;&#1086;-&#1084;&#1072;&#1088;&#1082;&#1077;&#1090;.&#1088;&#1092;/product/235204/kondensator-elektroliticheskiy-100mkf-10v/" TargetMode="External"/><Relationship Id="rId_hyperlink_14013" Type="http://schemas.openxmlformats.org/officeDocument/2006/relationships/hyperlink" Target="http://&#1101;&#1083;&#1077;&#1082;&#1090;&#1088;&#1086;-&#1084;&#1072;&#1088;&#1082;&#1077;&#1090;.&#1088;&#1092;/product/186977/kondensator-elektroliticheskiy-100mkf-16v-511mm/" TargetMode="External"/><Relationship Id="rId_hyperlink_14014" Type="http://schemas.openxmlformats.org/officeDocument/2006/relationships/hyperlink" Target="http://&#1101;&#1083;&#1077;&#1082;&#1090;&#1088;&#1086;-&#1084;&#1072;&#1088;&#1082;&#1077;&#1090;.&#1088;&#1092;/product/183862/kondensator-elektroliticheskiy-100mkf-250v/" TargetMode="External"/><Relationship Id="rId_hyperlink_14015" Type="http://schemas.openxmlformats.org/officeDocument/2006/relationships/hyperlink" Target="http://&#1101;&#1083;&#1077;&#1082;&#1090;&#1088;&#1086;-&#1084;&#1072;&#1088;&#1082;&#1077;&#1090;.&#1088;&#1092;/product/171043/kondensator-elektroliticheskiy-100mkf-25v-611mm/" TargetMode="External"/><Relationship Id="rId_hyperlink_14016" Type="http://schemas.openxmlformats.org/officeDocument/2006/relationships/hyperlink" Target="http://&#1101;&#1083;&#1077;&#1082;&#1090;&#1088;&#1086;-&#1084;&#1072;&#1088;&#1082;&#1077;&#1090;.&#1088;&#1092;/product/231709/kondensator-elektroliticheskiy-100mkf-450v/" TargetMode="External"/><Relationship Id="rId_hyperlink_14017" Type="http://schemas.openxmlformats.org/officeDocument/2006/relationships/hyperlink" Target="http://&#1101;&#1083;&#1077;&#1082;&#1090;&#1088;&#1086;-&#1084;&#1072;&#1088;&#1082;&#1077;&#1090;.&#1088;&#1092;/product/183863/kondensator-elektroliticheskiy-100mkf-50v/" TargetMode="External"/><Relationship Id="rId_hyperlink_14018" Type="http://schemas.openxmlformats.org/officeDocument/2006/relationships/hyperlink" Target="http://&#1101;&#1083;&#1077;&#1082;&#1090;&#1088;&#1086;-&#1084;&#1072;&#1088;&#1082;&#1077;&#1090;.&#1088;&#1092;/product/183864/kondensator-elektroliticheskiy-100mkf-63v/" TargetMode="External"/><Relationship Id="rId_hyperlink_14019" Type="http://schemas.openxmlformats.org/officeDocument/2006/relationships/hyperlink" Target="http://&#1101;&#1083;&#1077;&#1082;&#1090;&#1088;&#1086;-&#1084;&#1072;&#1088;&#1082;&#1077;&#1090;.&#1088;&#1092;/product/183857/kondensator-elektroliticheskiy-10mkf-100v-5011-tk/" TargetMode="External"/><Relationship Id="rId_hyperlink_14020" Type="http://schemas.openxmlformats.org/officeDocument/2006/relationships/hyperlink" Target="http://&#1101;&#1083;&#1077;&#1082;&#1090;&#1088;&#1086;-&#1084;&#1072;&#1088;&#1082;&#1077;&#1090;.&#1088;&#1092;/product/183858/kondensator-elektroliticheskiy-10mkf-160v-6311-tk/" TargetMode="External"/><Relationship Id="rId_hyperlink_14021" Type="http://schemas.openxmlformats.org/officeDocument/2006/relationships/hyperlink" Target="http://&#1101;&#1083;&#1077;&#1082;&#1090;&#1088;&#1086;-&#1084;&#1072;&#1088;&#1082;&#1077;&#1090;.&#1088;&#1092;/product/183859/kondensator-elektroliticheskiy-10mkf-250v-10016-tk/" TargetMode="External"/><Relationship Id="rId_hyperlink_14022" Type="http://schemas.openxmlformats.org/officeDocument/2006/relationships/hyperlink" Target="http://&#1101;&#1083;&#1077;&#1082;&#1090;&#1088;&#1086;-&#1084;&#1072;&#1088;&#1082;&#1077;&#1090;.&#1088;&#1092;/product/171042/kondensator-elektroliticheskiy-10mkf-25v/" TargetMode="External"/><Relationship Id="rId_hyperlink_14023" Type="http://schemas.openxmlformats.org/officeDocument/2006/relationships/hyperlink" Target="http://&#1101;&#1083;&#1077;&#1082;&#1090;&#1088;&#1086;-&#1084;&#1072;&#1088;&#1082;&#1077;&#1090;.&#1088;&#1092;/product/183860/kondensator-elektroliticheskiy-10mkf-400v/" TargetMode="External"/><Relationship Id="rId_hyperlink_14024" Type="http://schemas.openxmlformats.org/officeDocument/2006/relationships/hyperlink" Target="http://&#1101;&#1083;&#1077;&#1082;&#1090;&#1088;&#1086;-&#1084;&#1072;&#1088;&#1082;&#1077;&#1090;.&#1088;&#1092;/product/231712/kondensator-elektroliticheskiy-10mkf-450v/" TargetMode="External"/><Relationship Id="rId_hyperlink_14025" Type="http://schemas.openxmlformats.org/officeDocument/2006/relationships/hyperlink" Target="http://&#1101;&#1083;&#1077;&#1082;&#1090;&#1088;&#1086;-&#1084;&#1072;&#1088;&#1082;&#1077;&#1090;.&#1088;&#1092;/product/171052/kondensator-elektroliticheskiy-10mkf-50v/" TargetMode="External"/><Relationship Id="rId_hyperlink_14026" Type="http://schemas.openxmlformats.org/officeDocument/2006/relationships/hyperlink" Target="http://&#1101;&#1083;&#1077;&#1082;&#1090;&#1088;&#1086;-&#1084;&#1072;&#1088;&#1082;&#1077;&#1090;.&#1088;&#1092;/product/183861/kondensator-elektroliticheskiy-10mkf-63v/" TargetMode="External"/><Relationship Id="rId_hyperlink_14027" Type="http://schemas.openxmlformats.org/officeDocument/2006/relationships/hyperlink" Target="http://&#1101;&#1083;&#1077;&#1082;&#1090;&#1088;&#1086;-&#1084;&#1072;&#1088;&#1082;&#1077;&#1090;.&#1088;&#1092;/product/227342/kondensator-elektroliticheskiy-1200mkf-16v/" TargetMode="External"/><Relationship Id="rId_hyperlink_14028" Type="http://schemas.openxmlformats.org/officeDocument/2006/relationships/hyperlink" Target="http://&#1101;&#1083;&#1077;&#1082;&#1090;&#1088;&#1086;-&#1084;&#1072;&#1088;&#1082;&#1077;&#1090;.&#1088;&#1092;/product/227340/kondensator-elektroliticheskiy-1200mkf-25v/" TargetMode="External"/><Relationship Id="rId_hyperlink_14029" Type="http://schemas.openxmlformats.org/officeDocument/2006/relationships/hyperlink" Target="http://&#1101;&#1083;&#1077;&#1082;&#1090;&#1088;&#1086;-&#1084;&#1072;&#1088;&#1082;&#1077;&#1090;.&#1088;&#1092;/product/227341/kondensator-elektroliticheskiy-1200mkf-63v/" TargetMode="External"/><Relationship Id="rId_hyperlink_14030" Type="http://schemas.openxmlformats.org/officeDocument/2006/relationships/hyperlink" Target="http://&#1101;&#1083;&#1077;&#1082;&#1090;&#1088;&#1086;-&#1084;&#1072;&#1088;&#1082;&#1077;&#1090;.&#1088;&#1092;/product/235206/kondensator-elektroliticheskiy-1500mkf-10v/" TargetMode="External"/><Relationship Id="rId_hyperlink_14031" Type="http://schemas.openxmlformats.org/officeDocument/2006/relationships/hyperlink" Target="http://&#1101;&#1083;&#1077;&#1082;&#1090;&#1088;&#1086;-&#1084;&#1072;&#1088;&#1082;&#1077;&#1090;.&#1088;&#1092;/product/177596/kondensator-elektroliticheskiy-1500mkf-16v/" TargetMode="External"/><Relationship Id="rId_hyperlink_14032" Type="http://schemas.openxmlformats.org/officeDocument/2006/relationships/hyperlink" Target="http://&#1101;&#1083;&#1077;&#1082;&#1090;&#1088;&#1086;-&#1084;&#1072;&#1088;&#1082;&#1077;&#1090;.&#1088;&#1092;/product/251985/kondensator-elektroliticheskiy-1500mkf-25v/" TargetMode="External"/><Relationship Id="rId_hyperlink_14033" Type="http://schemas.openxmlformats.org/officeDocument/2006/relationships/hyperlink" Target="http://&#1101;&#1083;&#1077;&#1082;&#1090;&#1088;&#1086;-&#1084;&#1072;&#1088;&#1082;&#1077;&#1090;.&#1088;&#1092;/product/251986/kondensator-elektroliticheskiy-1500mkf-35v/" TargetMode="External"/><Relationship Id="rId_hyperlink_14034" Type="http://schemas.openxmlformats.org/officeDocument/2006/relationships/hyperlink" Target="http://&#1101;&#1083;&#1077;&#1082;&#1090;&#1088;&#1086;-&#1084;&#1072;&#1088;&#1082;&#1077;&#1090;.&#1088;&#1092;/product/235205/kondensator-elektroliticheskiy-1800mkf-10v/" TargetMode="External"/><Relationship Id="rId_hyperlink_14035" Type="http://schemas.openxmlformats.org/officeDocument/2006/relationships/hyperlink" Target="http://&#1101;&#1083;&#1077;&#1082;&#1090;&#1088;&#1086;-&#1084;&#1072;&#1088;&#1082;&#1077;&#1090;.&#1088;&#1092;/product/235197/kondensator-elektroliticheskiy-1mkf-100v/" TargetMode="External"/><Relationship Id="rId_hyperlink_14036" Type="http://schemas.openxmlformats.org/officeDocument/2006/relationships/hyperlink" Target="http://&#1101;&#1083;&#1077;&#1082;&#1090;&#1088;&#1086;-&#1084;&#1072;&#1088;&#1082;&#1077;&#1090;.&#1088;&#1092;/product/183853/kondensator-elektroliticheskiy-1mkf-160v-6311-tk/" TargetMode="External"/><Relationship Id="rId_hyperlink_14037" Type="http://schemas.openxmlformats.org/officeDocument/2006/relationships/hyperlink" Target="http://&#1101;&#1083;&#1077;&#1082;&#1090;&#1088;&#1086;-&#1084;&#1072;&#1088;&#1082;&#1077;&#1090;.&#1088;&#1092;/product/183854/kondensator-elektroliticheskiy-1mkf-250v-6311-tk/" TargetMode="External"/><Relationship Id="rId_hyperlink_14038" Type="http://schemas.openxmlformats.org/officeDocument/2006/relationships/hyperlink" Target="http://&#1101;&#1083;&#1077;&#1082;&#1090;&#1088;&#1086;-&#1084;&#1072;&#1088;&#1082;&#1077;&#1090;.&#1088;&#1092;/product/235210/kondensator-elektroliticheskiy-1mkf-400v/" TargetMode="External"/><Relationship Id="rId_hyperlink_14039" Type="http://schemas.openxmlformats.org/officeDocument/2006/relationships/hyperlink" Target="http://&#1101;&#1083;&#1077;&#1082;&#1090;&#1088;&#1086;-&#1084;&#1072;&#1088;&#1082;&#1077;&#1090;.&#1088;&#1092;/product/183855/kondensator-elektroliticheskiy-1mkf-450v/" TargetMode="External"/><Relationship Id="rId_hyperlink_14040" Type="http://schemas.openxmlformats.org/officeDocument/2006/relationships/hyperlink" Target="http://&#1101;&#1083;&#1077;&#1082;&#1090;&#1088;&#1086;-&#1084;&#1072;&#1088;&#1082;&#1077;&#1090;.&#1088;&#1092;/product/171048/kondensator-elektroliticheskiy-1mkf-50v-511mm/" TargetMode="External"/><Relationship Id="rId_hyperlink_14041" Type="http://schemas.openxmlformats.org/officeDocument/2006/relationships/hyperlink" Target="http://&#1101;&#1083;&#1077;&#1082;&#1090;&#1088;&#1086;-&#1084;&#1072;&#1088;&#1082;&#1077;&#1090;.&#1088;&#1092;/product/183856/kondensator-elektroliticheskiy-1mkf-63v-5011-tk/" TargetMode="External"/><Relationship Id="rId_hyperlink_14042" Type="http://schemas.openxmlformats.org/officeDocument/2006/relationships/hyperlink" Target="http://&#1101;&#1083;&#1077;&#1082;&#1090;&#1088;&#1086;-&#1084;&#1072;&#1088;&#1082;&#1077;&#1090;.&#1088;&#1092;/product/251978/kondensator-elektroliticheskiy-22mkf-450v/" TargetMode="External"/><Relationship Id="rId_hyperlink_14043" Type="http://schemas.openxmlformats.org/officeDocument/2006/relationships/hyperlink" Target="http://&#1101;&#1083;&#1077;&#1082;&#1090;&#1088;&#1086;-&#1084;&#1072;&#1088;&#1082;&#1077;&#1090;.&#1088;&#1092;/product/251991/kondensator-elektroliticheskiy-22mkf-63v/" TargetMode="External"/><Relationship Id="rId_hyperlink_14044" Type="http://schemas.openxmlformats.org/officeDocument/2006/relationships/hyperlink" Target="http://&#1101;&#1083;&#1077;&#1082;&#1090;&#1088;&#1086;-&#1084;&#1072;&#1088;&#1082;&#1077;&#1090;.&#1088;&#1092;/product/222289/kondensator-elektroliticheskiy-22mkf-250v/" TargetMode="External"/><Relationship Id="rId_hyperlink_14045" Type="http://schemas.openxmlformats.org/officeDocument/2006/relationships/hyperlink" Target="http://&#1101;&#1083;&#1077;&#1082;&#1090;&#1088;&#1086;-&#1084;&#1072;&#1088;&#1082;&#1077;&#1090;.&#1088;&#1092;/product/171049/kondensator-elektroliticheskiy-22mkf-50v/" TargetMode="External"/><Relationship Id="rId_hyperlink_14046" Type="http://schemas.openxmlformats.org/officeDocument/2006/relationships/hyperlink" Target="http://&#1101;&#1083;&#1077;&#1082;&#1090;&#1088;&#1086;-&#1084;&#1072;&#1088;&#1082;&#1077;&#1090;.&#1088;&#1092;/product/177599/kondensator-elektroliticheskiy-2200mkf-10v/" TargetMode="External"/><Relationship Id="rId_hyperlink_14047" Type="http://schemas.openxmlformats.org/officeDocument/2006/relationships/hyperlink" Target="http://&#1101;&#1083;&#1077;&#1082;&#1090;&#1088;&#1086;-&#1084;&#1072;&#1088;&#1082;&#1077;&#1090;.&#1088;&#1092;/product/177598/kondensator-elektroliticheskiy-2200mkf-16v/" TargetMode="External"/><Relationship Id="rId_hyperlink_14048" Type="http://schemas.openxmlformats.org/officeDocument/2006/relationships/hyperlink" Target="http://&#1101;&#1083;&#1077;&#1082;&#1090;&#1088;&#1086;-&#1084;&#1072;&#1088;&#1082;&#1077;&#1090;.&#1088;&#1092;/product/171047/kondensator-elektroliticheskiy-2200mkf-25v/" TargetMode="External"/><Relationship Id="rId_hyperlink_14049" Type="http://schemas.openxmlformats.org/officeDocument/2006/relationships/hyperlink" Target="http://&#1101;&#1083;&#1077;&#1082;&#1090;&#1088;&#1086;-&#1084;&#1072;&#1088;&#1082;&#1077;&#1090;.&#1088;&#1092;/product/177600/kondensator-elektroliticheskiy-2200mkf-63v/" TargetMode="External"/><Relationship Id="rId_hyperlink_14050" Type="http://schemas.openxmlformats.org/officeDocument/2006/relationships/hyperlink" Target="http://&#1101;&#1083;&#1077;&#1082;&#1090;&#1088;&#1086;-&#1084;&#1072;&#1088;&#1082;&#1077;&#1090;.&#1088;&#1092;/product/251987/kondensator-elektroliticheskiy-2200mkf-63v/" TargetMode="External"/><Relationship Id="rId_hyperlink_14051" Type="http://schemas.openxmlformats.org/officeDocument/2006/relationships/hyperlink" Target="http://&#1101;&#1083;&#1077;&#1082;&#1090;&#1088;&#1086;-&#1084;&#1072;&#1088;&#1082;&#1077;&#1090;.&#1088;&#1092;/product/235201/kondensator-elektroliticheskiy-220mkf-100v/" TargetMode="External"/><Relationship Id="rId_hyperlink_14052" Type="http://schemas.openxmlformats.org/officeDocument/2006/relationships/hyperlink" Target="http://&#1101;&#1083;&#1077;&#1082;&#1090;&#1088;&#1086;-&#1084;&#1072;&#1088;&#1082;&#1077;&#1090;.&#1088;&#1092;/product/235203/kondensator-elektroliticheskiy-220mkf-10v/" TargetMode="External"/><Relationship Id="rId_hyperlink_14053" Type="http://schemas.openxmlformats.org/officeDocument/2006/relationships/hyperlink" Target="http://&#1101;&#1083;&#1077;&#1082;&#1090;&#1088;&#1086;-&#1084;&#1072;&#1088;&#1082;&#1077;&#1090;.&#1088;&#1092;/product/183873/kondensator-elektroliticheskiy-220mkf-25v/" TargetMode="External"/><Relationship Id="rId_hyperlink_14054" Type="http://schemas.openxmlformats.org/officeDocument/2006/relationships/hyperlink" Target="http://&#1101;&#1083;&#1077;&#1082;&#1090;&#1088;&#1086;-&#1084;&#1072;&#1088;&#1082;&#1077;&#1090;.&#1088;&#1092;/product/177595/kondensator-elektroliticheskiy-220mkf-35v/" TargetMode="External"/><Relationship Id="rId_hyperlink_14055" Type="http://schemas.openxmlformats.org/officeDocument/2006/relationships/hyperlink" Target="http://&#1101;&#1083;&#1077;&#1082;&#1090;&#1088;&#1086;-&#1084;&#1072;&#1088;&#1082;&#1077;&#1090;.&#1088;&#1092;/product/171054/kondensator-elektroliticheskiy-220mkf-50v-1013mm/" TargetMode="External"/><Relationship Id="rId_hyperlink_14056" Type="http://schemas.openxmlformats.org/officeDocument/2006/relationships/hyperlink" Target="http://&#1101;&#1083;&#1077;&#1082;&#1090;&#1088;&#1086;-&#1084;&#1072;&#1088;&#1082;&#1077;&#1090;.&#1088;&#1092;/product/251981/kondensator-elektroliticheskiy-220mkf-63v/" TargetMode="External"/><Relationship Id="rId_hyperlink_14057" Type="http://schemas.openxmlformats.org/officeDocument/2006/relationships/hyperlink" Target="http://&#1101;&#1083;&#1077;&#1082;&#1090;&#1088;&#1086;-&#1084;&#1072;&#1088;&#1082;&#1077;&#1090;.&#1088;&#1092;/product/183874/kondensator-elektroliticheskiy-220mkf-63v/" TargetMode="External"/><Relationship Id="rId_hyperlink_14058" Type="http://schemas.openxmlformats.org/officeDocument/2006/relationships/hyperlink" Target="http://&#1101;&#1083;&#1077;&#1082;&#1090;&#1088;&#1086;-&#1084;&#1072;&#1088;&#1082;&#1077;&#1090;.&#1088;&#1092;/product/235198/kondensator-elektroliticheskiy-22mkf-100v/" TargetMode="External"/><Relationship Id="rId_hyperlink_14059" Type="http://schemas.openxmlformats.org/officeDocument/2006/relationships/hyperlink" Target="http://&#1101;&#1083;&#1077;&#1082;&#1090;&#1088;&#1086;-&#1084;&#1072;&#1088;&#1082;&#1077;&#1090;.&#1088;&#1092;/product/183869/kondensator-elektroliticheskiy-22mkf-160v-10125-tk/" TargetMode="External"/><Relationship Id="rId_hyperlink_14060" Type="http://schemas.openxmlformats.org/officeDocument/2006/relationships/hyperlink" Target="http://&#1101;&#1083;&#1077;&#1082;&#1090;&#1088;&#1086;-&#1084;&#1072;&#1088;&#1082;&#1077;&#1090;.&#1088;&#1092;/product/235207/kondensator-elektroliticheskiy-22mkf-16v/" TargetMode="External"/><Relationship Id="rId_hyperlink_14061" Type="http://schemas.openxmlformats.org/officeDocument/2006/relationships/hyperlink" Target="http://&#1101;&#1083;&#1077;&#1082;&#1090;&#1088;&#1086;-&#1084;&#1072;&#1088;&#1082;&#1077;&#1090;.&#1088;&#1092;/product/183870/kondensator-elektroliticheskiy-22mkf-250v-1021-tk/" TargetMode="External"/><Relationship Id="rId_hyperlink_14062" Type="http://schemas.openxmlformats.org/officeDocument/2006/relationships/hyperlink" Target="http://&#1101;&#1083;&#1077;&#1082;&#1090;&#1088;&#1086;-&#1084;&#1072;&#1088;&#1082;&#1077;&#1090;.&#1088;&#1092;/product/222259/kondensator-elektroliticheskiy-22mkf-450v/" TargetMode="External"/><Relationship Id="rId_hyperlink_14063" Type="http://schemas.openxmlformats.org/officeDocument/2006/relationships/hyperlink" Target="http://&#1101;&#1083;&#1077;&#1082;&#1090;&#1088;&#1086;-&#1084;&#1072;&#1088;&#1082;&#1077;&#1090;.&#1088;&#1092;/product/183872/kondensator-elektroliticheskiy-22mkf-50v/" TargetMode="External"/><Relationship Id="rId_hyperlink_14064" Type="http://schemas.openxmlformats.org/officeDocument/2006/relationships/hyperlink" Target="http://&#1101;&#1083;&#1077;&#1082;&#1090;&#1088;&#1086;-&#1084;&#1072;&#1088;&#1082;&#1077;&#1090;.&#1088;&#1092;/product/222285/kondensator-elektroliticheskiy-22mkf-63v/" TargetMode="External"/><Relationship Id="rId_hyperlink_14065" Type="http://schemas.openxmlformats.org/officeDocument/2006/relationships/hyperlink" Target="http://&#1101;&#1083;&#1077;&#1082;&#1090;&#1088;&#1086;-&#1084;&#1072;&#1088;&#1082;&#1077;&#1090;.&#1088;&#1092;/product/183876/kondensator-elektroliticheskiy-33mkf-250v/" TargetMode="External"/><Relationship Id="rId_hyperlink_14066" Type="http://schemas.openxmlformats.org/officeDocument/2006/relationships/hyperlink" Target="http://&#1101;&#1083;&#1077;&#1082;&#1090;&#1088;&#1086;-&#1084;&#1072;&#1088;&#1082;&#1077;&#1090;.&#1088;&#1092;/product/235211/kondensator-elektroliticheskiy-33mkf-400v/" TargetMode="External"/><Relationship Id="rId_hyperlink_14067" Type="http://schemas.openxmlformats.org/officeDocument/2006/relationships/hyperlink" Target="http://&#1101;&#1083;&#1077;&#1082;&#1090;&#1088;&#1086;-&#1084;&#1072;&#1088;&#1082;&#1077;&#1090;.&#1088;&#1092;/product/171050/kondensator-elektroliticheskiy-33mkf-50v/" TargetMode="External"/><Relationship Id="rId_hyperlink_14068" Type="http://schemas.openxmlformats.org/officeDocument/2006/relationships/hyperlink" Target="http://&#1101;&#1083;&#1077;&#1082;&#1090;&#1088;&#1086;-&#1084;&#1072;&#1088;&#1082;&#1077;&#1090;.&#1088;&#1092;/product/251988/kondensator-elektroliticheskiy-3300mkf-25v/" TargetMode="External"/><Relationship Id="rId_hyperlink_14069" Type="http://schemas.openxmlformats.org/officeDocument/2006/relationships/hyperlink" Target="http://&#1101;&#1083;&#1077;&#1082;&#1090;&#1088;&#1086;-&#1084;&#1072;&#1088;&#1082;&#1077;&#1090;.&#1088;&#1092;/product/235202/kondensator-elektroliticheskiy-330mkf-10v/" TargetMode="External"/><Relationship Id="rId_hyperlink_14070" Type="http://schemas.openxmlformats.org/officeDocument/2006/relationships/hyperlink" Target="http://&#1101;&#1083;&#1077;&#1082;&#1090;&#1088;&#1086;-&#1084;&#1072;&#1088;&#1082;&#1077;&#1090;.&#1088;&#1092;/product/235208/kondensator-elektroliticheskiy-330mkf-16v/" TargetMode="External"/><Relationship Id="rId_hyperlink_14071" Type="http://schemas.openxmlformats.org/officeDocument/2006/relationships/hyperlink" Target="http://&#1101;&#1083;&#1077;&#1082;&#1090;&#1088;&#1086;-&#1084;&#1072;&#1088;&#1082;&#1077;&#1090;.&#1088;&#1092;/product/171044/kondensator-elektroliticheskiy-330mkf-25v/" TargetMode="External"/><Relationship Id="rId_hyperlink_14072" Type="http://schemas.openxmlformats.org/officeDocument/2006/relationships/hyperlink" Target="http://&#1101;&#1083;&#1077;&#1082;&#1090;&#1088;&#1086;-&#1084;&#1072;&#1088;&#1082;&#1077;&#1090;.&#1088;&#1092;/product/177594/kondensator-elektroliticheskiy-330mkf-35v/" TargetMode="External"/><Relationship Id="rId_hyperlink_14073" Type="http://schemas.openxmlformats.org/officeDocument/2006/relationships/hyperlink" Target="http://&#1101;&#1083;&#1077;&#1082;&#1090;&#1088;&#1086;-&#1084;&#1072;&#1088;&#1082;&#1077;&#1090;.&#1088;&#1092;/product/183877/kondensator-elektroliticheskiy-33mkf-100v/" TargetMode="External"/><Relationship Id="rId_hyperlink_14074" Type="http://schemas.openxmlformats.org/officeDocument/2006/relationships/hyperlink" Target="http://&#1101;&#1083;&#1077;&#1082;&#1090;&#1088;&#1086;-&#1084;&#1072;&#1088;&#1082;&#1077;&#1090;.&#1088;&#1092;/product/183878/kondensator-elektroliticheskiy-33mkf-250v/" TargetMode="External"/><Relationship Id="rId_hyperlink_14075" Type="http://schemas.openxmlformats.org/officeDocument/2006/relationships/hyperlink" Target="http://&#1101;&#1083;&#1077;&#1082;&#1090;&#1088;&#1086;-&#1084;&#1072;&#1088;&#1082;&#1077;&#1090;.&#1088;&#1092;/product/183879/kondensator-elektroliticheskiy-33mkf-25v/" TargetMode="External"/><Relationship Id="rId_hyperlink_14076" Type="http://schemas.openxmlformats.org/officeDocument/2006/relationships/hyperlink" Target="http://&#1101;&#1083;&#1077;&#1082;&#1090;&#1088;&#1086;-&#1084;&#1072;&#1088;&#1082;&#1077;&#1090;.&#1088;&#1092;/product/231711/kondensator-elektroliticheskiy-33mkf-450v/" TargetMode="External"/><Relationship Id="rId_hyperlink_14077" Type="http://schemas.openxmlformats.org/officeDocument/2006/relationships/hyperlink" Target="http://&#1101;&#1083;&#1077;&#1082;&#1090;&#1088;&#1086;-&#1084;&#1072;&#1088;&#1082;&#1077;&#1090;.&#1088;&#1092;/product/171053/kondensator-elektroliticheskiy-33mkf-50v/" TargetMode="External"/><Relationship Id="rId_hyperlink_14078" Type="http://schemas.openxmlformats.org/officeDocument/2006/relationships/hyperlink" Target="http://&#1101;&#1083;&#1077;&#1082;&#1090;&#1088;&#1086;-&#1084;&#1072;&#1088;&#1082;&#1077;&#1090;.&#1088;&#1092;/product/251979/kondensator-elektroliticheskiy-47mkf-250v/" TargetMode="External"/><Relationship Id="rId_hyperlink_14079" Type="http://schemas.openxmlformats.org/officeDocument/2006/relationships/hyperlink" Target="http://&#1101;&#1083;&#1077;&#1082;&#1090;&#1088;&#1086;-&#1084;&#1072;&#1088;&#1082;&#1077;&#1090;.&#1088;&#1092;/product/183883/kondensator-elektroliticheskiy-47mkf-450v/" TargetMode="External"/><Relationship Id="rId_hyperlink_14080" Type="http://schemas.openxmlformats.org/officeDocument/2006/relationships/hyperlink" Target="http://&#1101;&#1083;&#1077;&#1082;&#1090;&#1088;&#1086;-&#1084;&#1072;&#1088;&#1082;&#1077;&#1090;.&#1088;&#1092;/product/171051/kondensator-elektroliticheskiy-47mkf-50v/" TargetMode="External"/><Relationship Id="rId_hyperlink_14081" Type="http://schemas.openxmlformats.org/officeDocument/2006/relationships/hyperlink" Target="http://&#1101;&#1083;&#1077;&#1082;&#1090;&#1088;&#1086;-&#1084;&#1072;&#1088;&#1082;&#1077;&#1090;.&#1088;&#1092;/product/183884/kondensator-elektroliticheskiy-47mkf-63v-511-tk/" TargetMode="External"/><Relationship Id="rId_hyperlink_14082" Type="http://schemas.openxmlformats.org/officeDocument/2006/relationships/hyperlink" Target="http://&#1101;&#1083;&#1077;&#1082;&#1090;&#1088;&#1086;-&#1084;&#1072;&#1088;&#1082;&#1077;&#1090;.&#1088;&#1092;/product/222257/kondensator-elektroliticheskiy-4700mkf-25v/" TargetMode="External"/><Relationship Id="rId_hyperlink_14083" Type="http://schemas.openxmlformats.org/officeDocument/2006/relationships/hyperlink" Target="http://&#1101;&#1083;&#1077;&#1082;&#1090;&#1088;&#1086;-&#1084;&#1072;&#1088;&#1082;&#1077;&#1090;.&#1088;&#1092;/product/224058/kondensator-elektroliticheskiy-4700mkf-63v-low-esr-jamicon/" TargetMode="External"/><Relationship Id="rId_hyperlink_14084" Type="http://schemas.openxmlformats.org/officeDocument/2006/relationships/hyperlink" Target="http://&#1101;&#1083;&#1077;&#1082;&#1090;&#1088;&#1086;-&#1084;&#1072;&#1088;&#1082;&#1077;&#1090;.&#1088;&#1092;/product/183891/kondensator-elektroliticheskiy-4700mkf-63v/" TargetMode="External"/><Relationship Id="rId_hyperlink_14085" Type="http://schemas.openxmlformats.org/officeDocument/2006/relationships/hyperlink" Target="http://&#1101;&#1083;&#1077;&#1082;&#1090;&#1088;&#1086;-&#1084;&#1072;&#1088;&#1082;&#1077;&#1090;.&#1088;&#1092;/product/222263/kondensator-elektroliticheskiy-4700mkf-63v-dlya-kompyutera/" TargetMode="External"/><Relationship Id="rId_hyperlink_14086" Type="http://schemas.openxmlformats.org/officeDocument/2006/relationships/hyperlink" Target="http://&#1101;&#1083;&#1077;&#1082;&#1090;&#1088;&#1086;-&#1084;&#1072;&#1088;&#1082;&#1077;&#1090;.&#1088;&#1092;/product/183889/kondensator-elektroliticheskiy-470mkf-16v/" TargetMode="External"/><Relationship Id="rId_hyperlink_14087" Type="http://schemas.openxmlformats.org/officeDocument/2006/relationships/hyperlink" Target="http://&#1101;&#1083;&#1077;&#1082;&#1090;&#1088;&#1086;-&#1084;&#1072;&#1088;&#1082;&#1077;&#1090;.&#1088;&#1092;/product/171045/kondensator-elektroliticheskiy-470mkf-25v/" TargetMode="External"/><Relationship Id="rId_hyperlink_14088" Type="http://schemas.openxmlformats.org/officeDocument/2006/relationships/hyperlink" Target="http://&#1101;&#1083;&#1077;&#1082;&#1090;&#1088;&#1086;-&#1084;&#1072;&#1088;&#1082;&#1077;&#1090;.&#1088;&#1092;/product/251982/kondensator-elektroliticheskiy-470mkf-63v/" TargetMode="External"/><Relationship Id="rId_hyperlink_14089" Type="http://schemas.openxmlformats.org/officeDocument/2006/relationships/hyperlink" Target="http://&#1101;&#1083;&#1077;&#1082;&#1090;&#1088;&#1086;-&#1084;&#1072;&#1088;&#1082;&#1077;&#1090;.&#1088;&#1092;/product/235199/kondensator-elektroliticheskiy-47mkf-100v/" TargetMode="External"/><Relationship Id="rId_hyperlink_14090" Type="http://schemas.openxmlformats.org/officeDocument/2006/relationships/hyperlink" Target="http://&#1101;&#1083;&#1077;&#1082;&#1090;&#1088;&#1086;-&#1084;&#1072;&#1088;&#1082;&#1077;&#1090;.&#1088;&#1092;/product/183885/kondensator-elektroliticheskiy-47mkf-16v-511mm/" TargetMode="External"/><Relationship Id="rId_hyperlink_14091" Type="http://schemas.openxmlformats.org/officeDocument/2006/relationships/hyperlink" Target="http://&#1101;&#1083;&#1077;&#1082;&#1090;&#1088;&#1086;-&#1084;&#1072;&#1088;&#1082;&#1077;&#1090;.&#1088;&#1092;/product/251980/kondensator-elektroliticheskiy-47mkf-250v/" TargetMode="External"/><Relationship Id="rId_hyperlink_14092" Type="http://schemas.openxmlformats.org/officeDocument/2006/relationships/hyperlink" Target="http://&#1101;&#1083;&#1077;&#1082;&#1090;&#1088;&#1086;-&#1084;&#1072;&#1088;&#1082;&#1077;&#1090;.&#1088;&#1092;/product/183886/kondensator-elektroliticheskiy-47mkf-25v-511mm/" TargetMode="External"/><Relationship Id="rId_hyperlink_14093" Type="http://schemas.openxmlformats.org/officeDocument/2006/relationships/hyperlink" Target="http://&#1101;&#1083;&#1077;&#1082;&#1090;&#1088;&#1086;-&#1084;&#1072;&#1088;&#1082;&#1077;&#1090;.&#1088;&#1092;/product/231710/kondensator-elektroliticheskiy-47mkf-450v/" TargetMode="External"/><Relationship Id="rId_hyperlink_14094" Type="http://schemas.openxmlformats.org/officeDocument/2006/relationships/hyperlink" Target="http://&#1101;&#1083;&#1077;&#1082;&#1090;&#1088;&#1086;-&#1084;&#1072;&#1088;&#1082;&#1077;&#1090;.&#1088;&#1092;/product/183887/kondensator-elektroliticheskiy-47mkf-50v/" TargetMode="External"/><Relationship Id="rId_hyperlink_14095" Type="http://schemas.openxmlformats.org/officeDocument/2006/relationships/hyperlink" Target="http://&#1101;&#1083;&#1077;&#1082;&#1090;&#1088;&#1086;-&#1084;&#1072;&#1088;&#1082;&#1077;&#1090;.&#1088;&#1092;/product/183888/kondensator-elektroliticheskiy-47mkf-63v-6311-tk/" TargetMode="External"/><Relationship Id="rId_hyperlink_14096" Type="http://schemas.openxmlformats.org/officeDocument/2006/relationships/hyperlink" Target="http://&#1101;&#1083;&#1077;&#1082;&#1090;&#1088;&#1086;-&#1084;&#1072;&#1088;&#1082;&#1077;&#1090;.&#1088;&#1092;/product/231713/kondensator-elektroliticheskiy-680mkf-25v/" TargetMode="External"/><Relationship Id="rId_hyperlink_14097" Type="http://schemas.openxmlformats.org/officeDocument/2006/relationships/hyperlink" Target="http://&#1101;&#1083;&#1077;&#1082;&#1090;&#1088;&#1086;-&#1084;&#1072;&#1088;&#1082;&#1077;&#1090;.&#1088;&#1092;/product/125252/kondensator-elektroliticheskiy-smd-35v-100mkf/" TargetMode="External"/><Relationship Id="rId_hyperlink_14098" Type="http://schemas.openxmlformats.org/officeDocument/2006/relationships/hyperlink" Target="http://&#1101;&#1083;&#1077;&#1082;&#1090;&#1088;&#1086;-&#1084;&#1072;&#1088;&#1082;&#1077;&#1090;.&#1088;&#1092;/product/125251/kondensator-elektroliticheskiy-smd-35v-47mkf/" TargetMode="External"/><Relationship Id="rId_hyperlink_14099" Type="http://schemas.openxmlformats.org/officeDocument/2006/relationships/hyperlink" Target="http://&#1101;&#1083;&#1077;&#1082;&#1090;&#1088;&#1086;-&#1084;&#1072;&#1088;&#1082;&#1077;&#1090;.&#1088;&#1092;/product/125245/kondensator-elektroliticheskiy-smd-50v-047mkf/" TargetMode="External"/><Relationship Id="rId_hyperlink_14100" Type="http://schemas.openxmlformats.org/officeDocument/2006/relationships/hyperlink" Target="http://&#1101;&#1083;&#1077;&#1082;&#1090;&#1088;&#1086;-&#1084;&#1072;&#1088;&#1082;&#1077;&#1090;.&#1088;&#1092;/product/125249/kondensator-elektroliticheskiy-smd-50v-10mkf/" TargetMode="External"/><Relationship Id="rId_hyperlink_14101" Type="http://schemas.openxmlformats.org/officeDocument/2006/relationships/hyperlink" Target="http://&#1101;&#1083;&#1077;&#1082;&#1090;&#1088;&#1086;-&#1084;&#1072;&#1088;&#1082;&#1077;&#1090;.&#1088;&#1092;/product/125246/kondensator-elektroliticheskiy-smd-50v-1mkf/" TargetMode="External"/><Relationship Id="rId_hyperlink_14102" Type="http://schemas.openxmlformats.org/officeDocument/2006/relationships/hyperlink" Target="http://&#1101;&#1083;&#1077;&#1082;&#1090;&#1088;&#1086;-&#1084;&#1072;&#1088;&#1082;&#1077;&#1090;.&#1088;&#1092;/product/125247/kondensator-elektroliticheskiy-smd-50v-22mkf/" TargetMode="External"/><Relationship Id="rId_hyperlink_14103" Type="http://schemas.openxmlformats.org/officeDocument/2006/relationships/hyperlink" Target="http://&#1101;&#1083;&#1077;&#1082;&#1090;&#1088;&#1086;-&#1084;&#1072;&#1088;&#1082;&#1077;&#1090;.&#1088;&#1092;/product/125250/kondensator-elektroliticheskiy-smd-50v-22mkf/" TargetMode="External"/><Relationship Id="rId_hyperlink_14104" Type="http://schemas.openxmlformats.org/officeDocument/2006/relationships/hyperlink" Target="http://&#1101;&#1083;&#1077;&#1082;&#1090;&#1088;&#1086;-&#1084;&#1072;&#1088;&#1082;&#1077;&#1090;.&#1088;&#1092;/product/125248/kondensator-elektroliticheskiy-smd-50v-47mkf/" TargetMode="External"/><Relationship Id="rId_hyperlink_14105" Type="http://schemas.openxmlformats.org/officeDocument/2006/relationships/hyperlink" Target="http://&#1101;&#1083;&#1077;&#1082;&#1090;&#1088;&#1086;-&#1084;&#1072;&#1088;&#1082;&#1077;&#1090;.&#1088;&#1092;/product/249550/korpus-dlya-rea-licevaya-panel-alyuminiy-215h115h45mm-chernyy/" TargetMode="External"/><Relationship Id="rId_hyperlink_14106" Type="http://schemas.openxmlformats.org/officeDocument/2006/relationships/hyperlink" Target="http://&#1101;&#1083;&#1077;&#1082;&#1090;&#1088;&#1086;-&#1084;&#1072;&#1088;&#1082;&#1077;&#1090;.&#1088;&#1092;/product/244611/korpus-dlya-rea-licevaya-panel-alyuminiy-24832570-mm/" TargetMode="External"/><Relationship Id="rId_hyperlink_14107" Type="http://schemas.openxmlformats.org/officeDocument/2006/relationships/hyperlink" Target="http://&#1101;&#1083;&#1077;&#1082;&#1090;&#1088;&#1086;-&#1084;&#1072;&#1088;&#1082;&#1077;&#1090;.&#1088;&#1092;/product/245991/korpus-dlya-rea-licevaya-panel-alyuminiy-290h185h60mm/" TargetMode="External"/><Relationship Id="rId_hyperlink_14108" Type="http://schemas.openxmlformats.org/officeDocument/2006/relationships/hyperlink" Target="http://&#1101;&#1083;&#1077;&#1082;&#1090;&#1088;&#1086;-&#1084;&#1072;&#1088;&#1082;&#1077;&#1090;.&#1088;&#1092;/product/244613/korpus-dlya-rea-licevaya-panel-alyuminiy-350425120-mm/" TargetMode="External"/><Relationship Id="rId_hyperlink_14109" Type="http://schemas.openxmlformats.org/officeDocument/2006/relationships/hyperlink" Target="http://&#1101;&#1083;&#1077;&#1082;&#1090;&#1088;&#1086;-&#1084;&#1072;&#1088;&#1082;&#1077;&#1090;.&#1088;&#1092;/product/243100/radiator-korpus-45h70h100mm-bla457-100/" TargetMode="External"/><Relationship Id="rId_hyperlink_14110" Type="http://schemas.openxmlformats.org/officeDocument/2006/relationships/hyperlink" Target="http://&#1101;&#1083;&#1077;&#1082;&#1090;&#1088;&#1086;-&#1084;&#1072;&#1088;&#1082;&#1077;&#1090;.&#1088;&#1092;/product/243101/radiator-korpus-45h70h150mm-bla457-150/" TargetMode="External"/><Relationship Id="rId_hyperlink_14111" Type="http://schemas.openxmlformats.org/officeDocument/2006/relationships/hyperlink" Target="http://&#1101;&#1083;&#1077;&#1082;&#1090;&#1088;&#1086;-&#1084;&#1072;&#1088;&#1082;&#1077;&#1090;.&#1088;&#1092;/product/242880/nozhka-pribornaya-tip-a-14mm-n55mm-sf1406/" TargetMode="External"/><Relationship Id="rId_hyperlink_14112" Type="http://schemas.openxmlformats.org/officeDocument/2006/relationships/hyperlink" Target="http://&#1101;&#1083;&#1077;&#1082;&#1090;&#1088;&#1086;-&#1084;&#1072;&#1088;&#1082;&#1077;&#1090;.&#1088;&#1092;/product/242881/nozhka-pribornaya-s-ankernym-krepleniem-tip-v-2018mm-n12mm-sf1812s/" TargetMode="External"/><Relationship Id="rId_hyperlink_14113" Type="http://schemas.openxmlformats.org/officeDocument/2006/relationships/hyperlink" Target="http://&#1101;&#1083;&#1077;&#1082;&#1090;&#1088;&#1086;-&#1084;&#1072;&#1088;&#1082;&#1077;&#1090;.&#1088;&#1092;/product/242882/nozhka-pribornaya-s-ankernym-krepleniem-tip-v-2523mm-n5mm-sf2305s/" TargetMode="External"/><Relationship Id="rId_hyperlink_14114" Type="http://schemas.openxmlformats.org/officeDocument/2006/relationships/hyperlink" Target="http://&#1101;&#1083;&#1077;&#1082;&#1090;&#1088;&#1086;-&#1084;&#1072;&#1088;&#1082;&#1077;&#1090;.&#1088;&#1092;/product/243839/nozhki-pribornye-105x86x25mm-sf-007-4/" TargetMode="External"/><Relationship Id="rId_hyperlink_14115" Type="http://schemas.openxmlformats.org/officeDocument/2006/relationships/hyperlink" Target="http://&#1101;&#1083;&#1077;&#1082;&#1090;&#1088;&#1086;-&#1084;&#1072;&#1088;&#1082;&#1077;&#1090;.&#1088;&#1092;/product/243838/nozhki-pribornye-127x7x6mm-sf-005-4/" TargetMode="External"/><Relationship Id="rId_hyperlink_14116" Type="http://schemas.openxmlformats.org/officeDocument/2006/relationships/hyperlink" Target="http://&#1101;&#1083;&#1077;&#1082;&#1090;&#1088;&#1086;-&#1084;&#1072;&#1088;&#1082;&#1077;&#1090;.&#1088;&#1092;/product/243840/nozhki-pribornye-205x14x76mm-sf-006-4/" TargetMode="External"/><Relationship Id="rId_hyperlink_14117" Type="http://schemas.openxmlformats.org/officeDocument/2006/relationships/hyperlink" Target="http://&#1101;&#1083;&#1077;&#1082;&#1090;&#1088;&#1086;-&#1084;&#1072;&#1088;&#1082;&#1077;&#1090;.&#1088;&#1092;/product/243837/nozhki-pribornye-protivoskolzyaschie-s200503-4/" TargetMode="External"/><Relationship Id="rId_hyperlink_14118" Type="http://schemas.openxmlformats.org/officeDocument/2006/relationships/hyperlink" Target="http://&#1101;&#1083;&#1077;&#1082;&#1090;&#1088;&#1086;-&#1084;&#1072;&#1088;&#1082;&#1077;&#1090;.&#1088;&#1092;/product/242872/stoyka-shestigrannaya-latunnaya-10mm-vint-vint-m3h5-pchnn-10/" TargetMode="External"/><Relationship Id="rId_hyperlink_14119" Type="http://schemas.openxmlformats.org/officeDocument/2006/relationships/hyperlink" Target="http://&#1101;&#1083;&#1077;&#1082;&#1090;&#1088;&#1086;-&#1084;&#1072;&#1088;&#1082;&#1077;&#1090;.&#1088;&#1092;/product/242873/stoyka-shestigrannaya-latunnaya-15mm-vint-vint-m3h5-pchnn-15/" TargetMode="External"/><Relationship Id="rId_hyperlink_14120" Type="http://schemas.openxmlformats.org/officeDocument/2006/relationships/hyperlink" Target="http://&#1101;&#1083;&#1077;&#1082;&#1090;&#1088;&#1086;-&#1084;&#1072;&#1088;&#1082;&#1077;&#1090;.&#1088;&#1092;/product/242874/stoyka-shestigrannaya-latunnaya-25mm-vint-vint-m3h5-pchnn-25/" TargetMode="External"/><Relationship Id="rId_hyperlink_14121" Type="http://schemas.openxmlformats.org/officeDocument/2006/relationships/hyperlink" Target="http://&#1101;&#1083;&#1077;&#1082;&#1090;&#1088;&#1086;-&#1084;&#1072;&#1088;&#1082;&#1077;&#1090;.&#1088;&#1092;/product/242875/stoyka-shestigrannaya-latunnaya-30mm-vint-vint-m3h5-pchnn-30/" TargetMode="External"/><Relationship Id="rId_hyperlink_14122" Type="http://schemas.openxmlformats.org/officeDocument/2006/relationships/hyperlink" Target="http://&#1101;&#1083;&#1077;&#1082;&#1090;&#1088;&#1086;-&#1084;&#1072;&#1088;&#1082;&#1077;&#1090;.&#1088;&#1092;/product/242876/stoyka-shestigrannaya-latunnaya-vint-gayka-10mm-m3h5-pchsn-10/" TargetMode="External"/><Relationship Id="rId_hyperlink_14123" Type="http://schemas.openxmlformats.org/officeDocument/2006/relationships/hyperlink" Target="http://&#1101;&#1083;&#1077;&#1082;&#1090;&#1088;&#1086;-&#1084;&#1072;&#1088;&#1082;&#1077;&#1090;.&#1088;&#1092;/product/242877/stoyka-shestigrannaya-latunnaya-vint-gayka-15mm-m3h5-pchsn-15/" TargetMode="External"/><Relationship Id="rId_hyperlink_14124" Type="http://schemas.openxmlformats.org/officeDocument/2006/relationships/hyperlink" Target="http://&#1101;&#1083;&#1077;&#1082;&#1090;&#1088;&#1086;-&#1084;&#1072;&#1088;&#1082;&#1077;&#1090;.&#1088;&#1092;/product/242878/stoyka-shestigrannaya-latunnaya-vint-gayka-20mm-m3h5-pchsn-20/" TargetMode="External"/><Relationship Id="rId_hyperlink_14125" Type="http://schemas.openxmlformats.org/officeDocument/2006/relationships/hyperlink" Target="http://&#1101;&#1083;&#1077;&#1082;&#1090;&#1088;&#1086;-&#1084;&#1072;&#1088;&#1082;&#1077;&#1090;.&#1088;&#1092;/product/242879/stoyka-shestigrannaya-latunnaya-vint-gayka-30mm-m3h5-pchsn-30/" TargetMode="External"/><Relationship Id="rId_hyperlink_14126" Type="http://schemas.openxmlformats.org/officeDocument/2006/relationships/hyperlink" Target="http://&#1101;&#1083;&#1077;&#1082;&#1090;&#1088;&#1086;-&#1084;&#1072;&#1088;&#1082;&#1077;&#1090;.&#1088;&#1092;/product/243588/stoyka-shestigrannaya-latunnaya-gayka-gayka-10mm-m3-pchss-10/" TargetMode="External"/><Relationship Id="rId_hyperlink_14127" Type="http://schemas.openxmlformats.org/officeDocument/2006/relationships/hyperlink" Target="http://&#1101;&#1083;&#1077;&#1082;&#1090;&#1088;&#1086;-&#1084;&#1072;&#1088;&#1082;&#1077;&#1090;.&#1088;&#1092;/product/243589/stoyka-shestigrannaya-latunnaya-gayka-gayka-15mm-m3-pchss-15/" TargetMode="External"/><Relationship Id="rId_hyperlink_14128" Type="http://schemas.openxmlformats.org/officeDocument/2006/relationships/hyperlink" Target="http://&#1101;&#1083;&#1077;&#1082;&#1090;&#1088;&#1086;-&#1084;&#1072;&#1088;&#1082;&#1077;&#1090;.&#1088;&#1092;/product/243590/stoyka-shestigrannaya-latunnaya-gayka-gayka-20mm-m3-pchss-20/" TargetMode="External"/><Relationship Id="rId_hyperlink_14129" Type="http://schemas.openxmlformats.org/officeDocument/2006/relationships/hyperlink" Target="http://&#1101;&#1083;&#1077;&#1082;&#1090;&#1088;&#1086;-&#1084;&#1072;&#1088;&#1082;&#1077;&#1090;.&#1088;&#1092;/product/243591/stoyka-shestigrannaya-latunnaya-gayka-gayka-25mm-m3-pchss-25/" TargetMode="External"/><Relationship Id="rId_hyperlink_14130" Type="http://schemas.openxmlformats.org/officeDocument/2006/relationships/hyperlink" Target="http://&#1101;&#1083;&#1077;&#1082;&#1090;&#1088;&#1086;-&#1084;&#1072;&#1088;&#1082;&#1077;&#1090;.&#1088;&#1092;/product/243592/stoyka-shestigrannaya-latunnaya-gayka-gayka-30mm-m3-pchss-30/" TargetMode="External"/><Relationship Id="rId_hyperlink_14131" Type="http://schemas.openxmlformats.org/officeDocument/2006/relationships/hyperlink" Target="http://&#1101;&#1083;&#1077;&#1082;&#1090;&#1088;&#1086;-&#1084;&#1072;&#1088;&#1082;&#1077;&#1090;.&#1088;&#1092;/product/161116/stoyka-shestigrannaya-latunnaya-m25h12-pchsn25-12/" TargetMode="External"/><Relationship Id="rId_hyperlink_14132" Type="http://schemas.openxmlformats.org/officeDocument/2006/relationships/hyperlink" Target="http://&#1101;&#1083;&#1077;&#1082;&#1090;&#1088;&#1086;-&#1084;&#1072;&#1088;&#1082;&#1077;&#1090;.&#1088;&#1092;/product/161117/stoyka-shestigrannaya-latunnaya-m25h4-pchsn25-04/" TargetMode="External"/><Relationship Id="rId_hyperlink_14133" Type="http://schemas.openxmlformats.org/officeDocument/2006/relationships/hyperlink" Target="http://&#1101;&#1083;&#1077;&#1082;&#1090;&#1088;&#1086;-&#1084;&#1072;&#1088;&#1082;&#1077;&#1090;.&#1088;&#1092;/product/161108/stoyka-shestigrannaya-latunnaya-m2h5-pchsn2-05/" TargetMode="External"/><Relationship Id="rId_hyperlink_14134" Type="http://schemas.openxmlformats.org/officeDocument/2006/relationships/hyperlink" Target="http://&#1101;&#1083;&#1077;&#1082;&#1090;&#1088;&#1086;-&#1084;&#1072;&#1088;&#1082;&#1077;&#1090;.&#1088;&#1092;/product/161110/stoyka-shestigrannaya-latunnaya-m2h8-pchsn2-08/" TargetMode="External"/><Relationship Id="rId_hyperlink_14135" Type="http://schemas.openxmlformats.org/officeDocument/2006/relationships/hyperlink" Target="http://&#1101;&#1083;&#1077;&#1082;&#1090;&#1088;&#1086;-&#1084;&#1072;&#1088;&#1082;&#1077;&#1090;.&#1088;&#1092;/product/161124/stoyka-shestigrannaya-latunnaya-m3h5-pchsn3-05/" TargetMode="External"/><Relationship Id="rId_hyperlink_14136" Type="http://schemas.openxmlformats.org/officeDocument/2006/relationships/hyperlink" Target="http://&#1101;&#1083;&#1077;&#1082;&#1090;&#1088;&#1086;-&#1084;&#1072;&#1088;&#1082;&#1077;&#1090;.&#1088;&#1092;/product/243579/stoyka-shestigrannaya-neylon-10mm-gayka-gayka-m3-htp-310/" TargetMode="External"/><Relationship Id="rId_hyperlink_14137" Type="http://schemas.openxmlformats.org/officeDocument/2006/relationships/hyperlink" Target="http://&#1101;&#1083;&#1077;&#1082;&#1090;&#1088;&#1086;-&#1084;&#1072;&#1088;&#1082;&#1077;&#1090;.&#1088;&#1092;/product/243580/stoyka-shestigrannaya-neylon-15mm-gayka-gayka-m3-htp-315/" TargetMode="External"/><Relationship Id="rId_hyperlink_14138" Type="http://schemas.openxmlformats.org/officeDocument/2006/relationships/hyperlink" Target="http://&#1101;&#1083;&#1077;&#1082;&#1090;&#1088;&#1086;-&#1084;&#1072;&#1088;&#1082;&#1077;&#1090;.&#1088;&#1092;/product/243581/stoyka-shestigrannaya-neylon-20mm-gayka-gayka-m3-htp-320/" TargetMode="External"/><Relationship Id="rId_hyperlink_14139" Type="http://schemas.openxmlformats.org/officeDocument/2006/relationships/hyperlink" Target="http://&#1101;&#1083;&#1077;&#1082;&#1090;&#1088;&#1086;-&#1084;&#1072;&#1088;&#1082;&#1077;&#1090;.&#1088;&#1092;/product/243582/stoyka-shestigrannaya-neylon-25mm-gayka-gayka-m3-htp-325/" TargetMode="External"/><Relationship Id="rId_hyperlink_14140" Type="http://schemas.openxmlformats.org/officeDocument/2006/relationships/hyperlink" Target="http://&#1101;&#1083;&#1077;&#1082;&#1090;&#1088;&#1086;-&#1084;&#1072;&#1088;&#1082;&#1077;&#1090;.&#1088;&#1092;/product/243583/stoyka-shestigrannaya-neylon-30mm-gayka-gayka-m3-htp-330/" TargetMode="External"/><Relationship Id="rId_hyperlink_14141" Type="http://schemas.openxmlformats.org/officeDocument/2006/relationships/hyperlink" Target="http://&#1101;&#1083;&#1077;&#1082;&#1090;&#1088;&#1086;-&#1084;&#1072;&#1088;&#1082;&#1077;&#1090;.&#1088;&#1092;/product/243578/stoyka-shestigrannaya-neylon-6mm-gayka-gayka-m3-htp-306/" TargetMode="External"/><Relationship Id="rId_hyperlink_14142" Type="http://schemas.openxmlformats.org/officeDocument/2006/relationships/hyperlink" Target="http://&#1101;&#1083;&#1077;&#1082;&#1090;&#1088;&#1086;-&#1084;&#1072;&#1088;&#1082;&#1077;&#1090;.&#1088;&#1092;/product/243585/stoyka-shestigrannaya-neylon-vint-gayka-10mm-m3h5-hts-310/" TargetMode="External"/><Relationship Id="rId_hyperlink_14143" Type="http://schemas.openxmlformats.org/officeDocument/2006/relationships/hyperlink" Target="http://&#1101;&#1083;&#1077;&#1082;&#1090;&#1088;&#1086;-&#1084;&#1072;&#1088;&#1082;&#1077;&#1090;.&#1088;&#1092;/product/243586/stoyka-shestigrannaya-neylon-vint-gayka-20mm-m3h6-hts-320/" TargetMode="External"/><Relationship Id="rId_hyperlink_14144" Type="http://schemas.openxmlformats.org/officeDocument/2006/relationships/hyperlink" Target="http://&#1101;&#1083;&#1077;&#1082;&#1090;&#1088;&#1086;-&#1084;&#1072;&#1088;&#1082;&#1077;&#1090;.&#1088;&#1092;/product/243587/stoyka-shestigrannaya-neylon-vint-gayka-30mm-m3h6-hts-330/" TargetMode="External"/><Relationship Id="rId_hyperlink_14145" Type="http://schemas.openxmlformats.org/officeDocument/2006/relationships/hyperlink" Target="http://&#1101;&#1083;&#1077;&#1082;&#1090;&#1088;&#1086;-&#1084;&#1072;&#1088;&#1082;&#1077;&#1090;.&#1088;&#1092;/product/243584/stoyka-shestigrannaya-neylon-vint-gayka-6mm-m3h6-hts-306/" TargetMode="External"/><Relationship Id="rId_hyperlink_14146" Type="http://schemas.openxmlformats.org/officeDocument/2006/relationships/hyperlink" Target="http://&#1101;&#1083;&#1077;&#1082;&#1090;&#1088;&#1086;-&#1084;&#1072;&#1088;&#1082;&#1077;&#1090;.&#1088;&#1092;/product/161191/stoyka-shestigrannaya-neylonovaya-m2h103-tp2-10/" TargetMode="External"/><Relationship Id="rId_hyperlink_14147" Type="http://schemas.openxmlformats.org/officeDocument/2006/relationships/hyperlink" Target="http://&#1101;&#1083;&#1077;&#1082;&#1090;&#1088;&#1086;-&#1084;&#1072;&#1088;&#1082;&#1077;&#1090;.&#1088;&#1092;/product/161192/stoyka-shestigrannaya-neylonovaya-m2h123-tp2-12/" TargetMode="External"/><Relationship Id="rId_hyperlink_14148" Type="http://schemas.openxmlformats.org/officeDocument/2006/relationships/hyperlink" Target="http://&#1101;&#1083;&#1077;&#1082;&#1090;&#1088;&#1086;-&#1084;&#1072;&#1088;&#1082;&#1077;&#1090;.&#1088;&#1092;/product/161193/stoyka-shestigrannaya-neylonovaya-m2h153-tp2-15/" TargetMode="External"/><Relationship Id="rId_hyperlink_14149" Type="http://schemas.openxmlformats.org/officeDocument/2006/relationships/hyperlink" Target="http://&#1101;&#1083;&#1077;&#1082;&#1090;&#1088;&#1086;-&#1084;&#1072;&#1088;&#1082;&#1077;&#1090;.&#1088;&#1092;/product/161195/stoyka-shestigrannaya-neylonovaya-m2h5-hp2-05/" TargetMode="External"/><Relationship Id="rId_hyperlink_14150" Type="http://schemas.openxmlformats.org/officeDocument/2006/relationships/hyperlink" Target="http://&#1101;&#1083;&#1077;&#1082;&#1090;&#1088;&#1086;-&#1084;&#1072;&#1088;&#1082;&#1077;&#1090;.&#1088;&#1092;/product/161188/stoyka-shestigrannaya-neylonovaya-m2h53-tp2-05/" TargetMode="External"/><Relationship Id="rId_hyperlink_14151" Type="http://schemas.openxmlformats.org/officeDocument/2006/relationships/hyperlink" Target="http://&#1101;&#1083;&#1077;&#1082;&#1090;&#1088;&#1086;-&#1084;&#1072;&#1088;&#1082;&#1077;&#1090;.&#1088;&#1092;/product/161196/stoyka-shestigrannaya-neylonovaya-m2h6-hp2-06/" TargetMode="External"/><Relationship Id="rId_hyperlink_14152" Type="http://schemas.openxmlformats.org/officeDocument/2006/relationships/hyperlink" Target="http://&#1101;&#1083;&#1077;&#1082;&#1090;&#1088;&#1086;-&#1084;&#1072;&#1088;&#1082;&#1077;&#1090;.&#1088;&#1092;/product/161189/stoyka-shestigrannaya-neylonovaya-m2h63-tp2-06/" TargetMode="External"/><Relationship Id="rId_hyperlink_14153" Type="http://schemas.openxmlformats.org/officeDocument/2006/relationships/hyperlink" Target="http://&#1101;&#1083;&#1077;&#1082;&#1090;&#1088;&#1086;-&#1084;&#1072;&#1088;&#1082;&#1077;&#1090;.&#1088;&#1092;/product/161190/stoyka-shestigrannaya-neylonovaya-m2h83-tp2-08/" TargetMode="External"/><Relationship Id="rId_hyperlink_14154" Type="http://schemas.openxmlformats.org/officeDocument/2006/relationships/hyperlink" Target="http://&#1101;&#1083;&#1077;&#1082;&#1090;&#1088;&#1086;-&#1084;&#1072;&#1088;&#1082;&#1077;&#1090;.&#1088;&#1092;/product/161200/stoyka-shestigrannaya-neylonovaya-m3h10-hp3-10/" TargetMode="External"/><Relationship Id="rId_hyperlink_14155" Type="http://schemas.openxmlformats.org/officeDocument/2006/relationships/hyperlink" Target="http://&#1101;&#1083;&#1077;&#1082;&#1090;&#1088;&#1086;-&#1084;&#1072;&#1088;&#1082;&#1077;&#1090;.&#1088;&#1092;/product/161184/stoyka-shestigrannaya-neylonovaya-m3h106-tp3-10/" TargetMode="External"/><Relationship Id="rId_hyperlink_14156" Type="http://schemas.openxmlformats.org/officeDocument/2006/relationships/hyperlink" Target="http://&#1101;&#1083;&#1077;&#1082;&#1090;&#1088;&#1086;-&#1084;&#1072;&#1088;&#1082;&#1077;&#1090;.&#1088;&#1092;/product/161203/stoyka-shestigrannaya-neylonovaya-m3h12-hp3-12/" TargetMode="External"/><Relationship Id="rId_hyperlink_14157" Type="http://schemas.openxmlformats.org/officeDocument/2006/relationships/hyperlink" Target="http://&#1101;&#1083;&#1077;&#1082;&#1090;&#1088;&#1086;-&#1084;&#1072;&#1088;&#1082;&#1077;&#1090;.&#1088;&#1092;/product/161185/stoyka-shestigrannaya-neylonovaya-m3h126-tp3-12/" TargetMode="External"/><Relationship Id="rId_hyperlink_14158" Type="http://schemas.openxmlformats.org/officeDocument/2006/relationships/hyperlink" Target="http://&#1101;&#1083;&#1077;&#1082;&#1090;&#1088;&#1086;-&#1084;&#1072;&#1088;&#1082;&#1077;&#1090;.&#1088;&#1092;/product/161204/stoyka-shestigrannaya-neylonovaya-m3h15-hp3-15/" TargetMode="External"/><Relationship Id="rId_hyperlink_14159" Type="http://schemas.openxmlformats.org/officeDocument/2006/relationships/hyperlink" Target="http://&#1101;&#1083;&#1077;&#1082;&#1090;&#1088;&#1086;-&#1084;&#1072;&#1088;&#1082;&#1077;&#1090;.&#1088;&#1092;/product/161186/stoyka-shestigrannaya-neylonovaya-m3h156-tp3-15/" TargetMode="External"/><Relationship Id="rId_hyperlink_14160" Type="http://schemas.openxmlformats.org/officeDocument/2006/relationships/hyperlink" Target="http://&#1101;&#1083;&#1077;&#1082;&#1090;&#1088;&#1086;-&#1084;&#1072;&#1088;&#1082;&#1077;&#1090;.&#1088;&#1092;/product/161205/stoyka-shestigrannaya-neylonovaya-m3h20-hp3-20/" TargetMode="External"/><Relationship Id="rId_hyperlink_14161" Type="http://schemas.openxmlformats.org/officeDocument/2006/relationships/hyperlink" Target="http://&#1101;&#1083;&#1077;&#1082;&#1090;&#1088;&#1086;-&#1084;&#1072;&#1088;&#1082;&#1077;&#1090;.&#1088;&#1092;/product/161187/stoyka-shestigrannaya-neylonovaya-m3h206-tp3-20/" TargetMode="External"/><Relationship Id="rId_hyperlink_14162" Type="http://schemas.openxmlformats.org/officeDocument/2006/relationships/hyperlink" Target="http://&#1101;&#1083;&#1077;&#1082;&#1090;&#1088;&#1086;-&#1084;&#1072;&#1088;&#1082;&#1077;&#1090;.&#1088;&#1092;/product/161182/stoyka-shestigrannaya-neylonovaya-m3h66-tp3-06/" TargetMode="External"/><Relationship Id="rId_hyperlink_14163" Type="http://schemas.openxmlformats.org/officeDocument/2006/relationships/hyperlink" Target="http://&#1101;&#1083;&#1077;&#1082;&#1090;&#1088;&#1086;-&#1084;&#1072;&#1088;&#1082;&#1077;&#1090;.&#1088;&#1092;/product/161202/stoyka-shestigrannaya-neylonovaya-m3h8-hp3-08/" TargetMode="External"/><Relationship Id="rId_hyperlink_14164" Type="http://schemas.openxmlformats.org/officeDocument/2006/relationships/hyperlink" Target="http://&#1101;&#1083;&#1077;&#1082;&#1090;&#1088;&#1086;-&#1084;&#1072;&#1088;&#1082;&#1077;&#1090;.&#1088;&#1092;/product/161183/stoyka-shestigrannaya-neylonovaya-m3h86-tp3-08/" TargetMode="External"/><Relationship Id="rId_hyperlink_14165" Type="http://schemas.openxmlformats.org/officeDocument/2006/relationships/hyperlink" Target="http://&#1101;&#1083;&#1077;&#1082;&#1090;&#1088;&#1086;-&#1084;&#1072;&#1088;&#1082;&#1077;&#1090;.&#1088;&#1092;/product/248900/lampa-indikatornaya-neonovaya-12v-10mm-kruglyy-verh-zelenaya-matovaya-0088/" TargetMode="External"/><Relationship Id="rId_hyperlink_14166" Type="http://schemas.openxmlformats.org/officeDocument/2006/relationships/hyperlink" Target="http://&#1101;&#1083;&#1077;&#1082;&#1090;&#1088;&#1086;-&#1084;&#1072;&#1088;&#1082;&#1077;&#1090;.&#1088;&#1092;/product/248899/lampa-indikatornaya-neonovaya-12v-10mm-kruglyy-verh-krasnaya-matovaya-0088/" TargetMode="External"/><Relationship Id="rId_hyperlink_14167" Type="http://schemas.openxmlformats.org/officeDocument/2006/relationships/hyperlink" Target="http://&#1101;&#1083;&#1077;&#1082;&#1090;&#1088;&#1086;-&#1084;&#1072;&#1088;&#1082;&#1077;&#1090;.&#1088;&#1092;/product/248897/lampa-indikatornaya-neonovaya-12v-12mm-kruglyy-verh-zheltaya-008/" TargetMode="External"/><Relationship Id="rId_hyperlink_14168" Type="http://schemas.openxmlformats.org/officeDocument/2006/relationships/hyperlink" Target="http://&#1101;&#1083;&#1077;&#1082;&#1090;&#1088;&#1086;-&#1084;&#1072;&#1088;&#1082;&#1077;&#1090;.&#1088;&#1092;/product/248898/lampa-indikatornaya-neonovaya-12v-12mm-kruglyy-verh-zelenaya-008/" TargetMode="External"/><Relationship Id="rId_hyperlink_14169" Type="http://schemas.openxmlformats.org/officeDocument/2006/relationships/hyperlink" Target="http://&#1101;&#1083;&#1077;&#1082;&#1090;&#1088;&#1086;-&#1084;&#1072;&#1088;&#1082;&#1077;&#1090;.&#1088;&#1092;/product/248896/lampa-indikatornaya-neonovaya-12v-12mm-kruglyy-verh-krasnaya-008/" TargetMode="External"/><Relationship Id="rId_hyperlink_14170" Type="http://schemas.openxmlformats.org/officeDocument/2006/relationships/hyperlink" Target="http://&#1101;&#1083;&#1077;&#1082;&#1090;&#1088;&#1086;-&#1084;&#1072;&#1088;&#1082;&#1077;&#1090;.&#1088;&#1092;/product/248891/lampa-indikatornaya-neonovaya-220v-10mm-kruglyy-verh-zheltaya-006/" TargetMode="External"/><Relationship Id="rId_hyperlink_14171" Type="http://schemas.openxmlformats.org/officeDocument/2006/relationships/hyperlink" Target="http://&#1101;&#1083;&#1077;&#1082;&#1090;&#1088;&#1086;-&#1084;&#1072;&#1088;&#1082;&#1077;&#1090;.&#1088;&#1092;/product/248892/lampa-indikatornaya-neonovaya-220v-10mm-kruglyy-verh-zelenaya-006/" TargetMode="External"/><Relationship Id="rId_hyperlink_14172" Type="http://schemas.openxmlformats.org/officeDocument/2006/relationships/hyperlink" Target="http://&#1101;&#1083;&#1077;&#1082;&#1090;&#1088;&#1086;-&#1084;&#1072;&#1088;&#1082;&#1077;&#1090;.&#1088;&#1092;/product/248890/lampa-indikatornaya-neonovaya-220v-10mm-kruglyy-verh-krasnaya-006/" TargetMode="External"/><Relationship Id="rId_hyperlink_14173" Type="http://schemas.openxmlformats.org/officeDocument/2006/relationships/hyperlink" Target="http://&#1101;&#1083;&#1077;&#1082;&#1090;&#1088;&#1086;-&#1084;&#1072;&#1088;&#1082;&#1077;&#1090;.&#1088;&#1092;/product/248894/lampa-indikatornaya-neonovaya-220v-12mm-kruglyy-verh-zheltaya-008/" TargetMode="External"/><Relationship Id="rId_hyperlink_14174" Type="http://schemas.openxmlformats.org/officeDocument/2006/relationships/hyperlink" Target="http://&#1101;&#1083;&#1077;&#1082;&#1090;&#1088;&#1086;-&#1084;&#1072;&#1088;&#1082;&#1077;&#1090;.&#1088;&#1092;/product/248895/lampa-indikatornaya-neonovaya-220v-12mm-kruglyy-verh-zelenaya-008/" TargetMode="External"/><Relationship Id="rId_hyperlink_14175" Type="http://schemas.openxmlformats.org/officeDocument/2006/relationships/hyperlink" Target="http://&#1101;&#1083;&#1077;&#1082;&#1090;&#1088;&#1086;-&#1084;&#1072;&#1088;&#1082;&#1077;&#1090;.&#1088;&#1092;/product/161356/rt8008gb-sot-23-5-impulsnyy-ponizhayuschiy-dc-dc-stabilizator-reguliruemyy-25v-55v-vin-600mv-55v-06a/" TargetMode="External"/><Relationship Id="rId_hyperlink_14176" Type="http://schemas.openxmlformats.org/officeDocument/2006/relationships/hyperlink" Target="http://&#1101;&#1083;&#1077;&#1082;&#1090;&#1088;&#1086;-&#1084;&#1072;&#1088;&#1082;&#1077;&#1090;.&#1088;&#1092;/product/161354/ln2054y42amr-2yl6-sot23-5-lineynyy-kontroller-zaryada-li-ion-batarei/" TargetMode="External"/><Relationship Id="rId_hyperlink_14177" Type="http://schemas.openxmlformats.org/officeDocument/2006/relationships/hyperlink" Target="http://&#1101;&#1083;&#1077;&#1082;&#1090;&#1088;&#1086;-&#1084;&#1072;&#1088;&#1082;&#1077;&#1090;.&#1088;&#1092;/product/231714/78l05-stabilizator-napryazheniya-5v-01a-kren-sot-89/" TargetMode="External"/><Relationship Id="rId_hyperlink_14178" Type="http://schemas.openxmlformats.org/officeDocument/2006/relationships/hyperlink" Target="http://&#1101;&#1083;&#1077;&#1082;&#1090;&#1088;&#1086;-&#1084;&#1072;&#1088;&#1082;&#1077;&#1090;.&#1088;&#1092;/product/231716/78l09-stabilizator-napryazheniya-9v-01a-kren-sot-89/" TargetMode="External"/><Relationship Id="rId_hyperlink_14179" Type="http://schemas.openxmlformats.org/officeDocument/2006/relationships/hyperlink" Target="http://&#1101;&#1083;&#1077;&#1082;&#1090;&#1088;&#1086;-&#1084;&#1072;&#1088;&#1082;&#1077;&#1090;.&#1088;&#1092;/product/231715/78l12-stabilizator-napryazheniya-12v-01a-kren-sot-89/" TargetMode="External"/><Relationship Id="rId_hyperlink_14180" Type="http://schemas.openxmlformats.org/officeDocument/2006/relationships/hyperlink" Target="http://&#1101;&#1083;&#1077;&#1082;&#1090;&#1088;&#1086;-&#1084;&#1072;&#1088;&#1082;&#1077;&#1090;.&#1088;&#1092;/product/231717/78l15-stabilizator-napryazheniya-15v-01a-kren-sot-89/" TargetMode="External"/><Relationship Id="rId_hyperlink_14181" Type="http://schemas.openxmlformats.org/officeDocument/2006/relationships/hyperlink" Target="http://&#1101;&#1083;&#1077;&#1082;&#1090;&#1088;&#1086;-&#1084;&#1072;&#1088;&#1082;&#1077;&#1090;.&#1088;&#1092;/product/125824/l7805cv-stabilizator-napryazheniya-5v-15a-kren-to-220/" TargetMode="External"/><Relationship Id="rId_hyperlink_14182" Type="http://schemas.openxmlformats.org/officeDocument/2006/relationships/hyperlink" Target="http://&#1101;&#1083;&#1077;&#1082;&#1090;&#1088;&#1086;-&#1084;&#1072;&#1088;&#1082;&#1077;&#1090;.&#1088;&#1092;/product/125825/l7806cv-stabilizator-napryazheniya-6v-15a-kren-to-220/" TargetMode="External"/><Relationship Id="rId_hyperlink_14183" Type="http://schemas.openxmlformats.org/officeDocument/2006/relationships/hyperlink" Target="http://&#1101;&#1083;&#1077;&#1082;&#1090;&#1088;&#1086;-&#1084;&#1072;&#1088;&#1082;&#1077;&#1090;.&#1088;&#1092;/product/125870/l7808cv-stabilizator-napryazheniya-8v-15a-kren-to-220/" TargetMode="External"/><Relationship Id="rId_hyperlink_14184" Type="http://schemas.openxmlformats.org/officeDocument/2006/relationships/hyperlink" Target="http://&#1101;&#1083;&#1077;&#1082;&#1090;&#1088;&#1086;-&#1084;&#1072;&#1088;&#1082;&#1077;&#1090;.&#1088;&#1092;/product/125871/l7809cv-stabilizator-napryazheniya-9v-15a-kren-to-220/" TargetMode="External"/><Relationship Id="rId_hyperlink_14185" Type="http://schemas.openxmlformats.org/officeDocument/2006/relationships/hyperlink" Target="http://&#1101;&#1083;&#1077;&#1082;&#1090;&#1088;&#1086;-&#1084;&#1072;&#1088;&#1082;&#1077;&#1090;.&#1088;&#1092;/product/125823/l7812cv-stabilizator-napryazheniya-12v-15a-kren-to-220/" TargetMode="External"/><Relationship Id="rId_hyperlink_14186" Type="http://schemas.openxmlformats.org/officeDocument/2006/relationships/hyperlink" Target="http://&#1101;&#1083;&#1077;&#1082;&#1090;&#1088;&#1086;-&#1084;&#1072;&#1088;&#1082;&#1077;&#1090;.&#1088;&#1092;/product/125873/l7815cv-stabilizator-napryazheniya-15v-15a-kren-to-220/" TargetMode="External"/><Relationship Id="rId_hyperlink_14187" Type="http://schemas.openxmlformats.org/officeDocument/2006/relationships/hyperlink" Target="http://&#1101;&#1083;&#1077;&#1082;&#1090;&#1088;&#1086;-&#1084;&#1072;&#1088;&#1082;&#1077;&#1090;.&#1088;&#1092;/product/125872/l7824cv-stabilizator-napryazheniya-24v-15a-kren-to-220/" TargetMode="External"/><Relationship Id="rId_hyperlink_14188" Type="http://schemas.openxmlformats.org/officeDocument/2006/relationships/hyperlink" Target="http://&#1101;&#1083;&#1077;&#1082;&#1090;&#1088;&#1086;-&#1084;&#1072;&#1088;&#1082;&#1077;&#1090;.&#1088;&#1092;/product/245267/panel-dlya-mikroshem-dip-14-scs-14/" TargetMode="External"/><Relationship Id="rId_hyperlink_14189" Type="http://schemas.openxmlformats.org/officeDocument/2006/relationships/hyperlink" Target="http://&#1101;&#1083;&#1077;&#1082;&#1090;&#1088;&#1086;-&#1084;&#1072;&#1088;&#1082;&#1077;&#1090;.&#1088;&#1092;/product/245266/panel-dlya-mikroshem-dip-8-scs-08/" TargetMode="External"/><Relationship Id="rId_hyperlink_14190" Type="http://schemas.openxmlformats.org/officeDocument/2006/relationships/hyperlink" Target="http://&#1101;&#1083;&#1077;&#1082;&#1090;&#1088;&#1086;-&#1084;&#1072;&#1088;&#1082;&#1077;&#1090;.&#1088;&#1092;/product/245270/panel-dlya-mikroshem-cangovaya-dip-14-scsm-14-trs-14/" TargetMode="External"/><Relationship Id="rId_hyperlink_14191" Type="http://schemas.openxmlformats.org/officeDocument/2006/relationships/hyperlink" Target="http://&#1101;&#1083;&#1077;&#1082;&#1090;&#1088;&#1086;-&#1084;&#1072;&#1088;&#1082;&#1077;&#1090;.&#1088;&#1092;/product/245271/panel-dlya-mikroshem-cangovaya-dip-16-scsm-16-trs-16/" TargetMode="External"/><Relationship Id="rId_hyperlink_14192" Type="http://schemas.openxmlformats.org/officeDocument/2006/relationships/hyperlink" Target="http://&#1101;&#1083;&#1077;&#1082;&#1090;&#1088;&#1086;-&#1084;&#1072;&#1088;&#1082;&#1077;&#1090;.&#1088;&#1092;/product/245269/panel-dlya-mikroshem-cangovaya-dip-8-scsm-08-trs-08/" TargetMode="External"/><Relationship Id="rId_hyperlink_14193" Type="http://schemas.openxmlformats.org/officeDocument/2006/relationships/hyperlink" Target="http://&#1101;&#1083;&#1077;&#1082;&#1090;&#1088;&#1086;-&#1084;&#1072;&#1088;&#1082;&#1077;&#1090;.&#1088;&#1092;/product/239496/datchik-zvuka-shuma-s-mikrofonom-modul-ky-038-sound-sensor/" TargetMode="External"/><Relationship Id="rId_hyperlink_14194" Type="http://schemas.openxmlformats.org/officeDocument/2006/relationships/hyperlink" Target="http://&#1101;&#1083;&#1077;&#1082;&#1090;&#1088;&#1086;-&#1084;&#1072;&#1088;&#1082;&#1077;&#1090;.&#1088;&#1092;/product/239494/datchik-magnitnogo-polya-cifrovoy-modul-dlya-arduino-ky-025-large-magnetic-reed/" TargetMode="External"/><Relationship Id="rId_hyperlink_14195" Type="http://schemas.openxmlformats.org/officeDocument/2006/relationships/hyperlink" Target="http://&#1101;&#1083;&#1077;&#1082;&#1090;&#1088;&#1086;-&#1084;&#1072;&#1088;&#1082;&#1077;&#1090;.&#1088;&#1092;/product/239492/datchik-osveschennosti-reguliruemyy-fotorezistor-reguliruemyy-em-408/" TargetMode="External"/><Relationship Id="rId_hyperlink_14196" Type="http://schemas.openxmlformats.org/officeDocument/2006/relationships/hyperlink" Target="http://&#1101;&#1083;&#1077;&#1082;&#1090;&#1088;&#1086;-&#1084;&#1072;&#1088;&#1082;&#1077;&#1090;.&#1088;&#1092;/product/239459/datchik-rashoda-vody-5-18v-1-30lmin-175mpa-yf-s201/" TargetMode="External"/><Relationship Id="rId_hyperlink_14197" Type="http://schemas.openxmlformats.org/officeDocument/2006/relationships/hyperlink" Target="http://&#1101;&#1083;&#1077;&#1082;&#1090;&#1088;&#1086;-&#1084;&#1072;&#1088;&#1082;&#1077;&#1090;.&#1088;&#1092;/product/239495/datchik-temperatury-cifroanalogovyy-modul-ky-028-temperature-sensor/" TargetMode="External"/><Relationship Id="rId_hyperlink_14198" Type="http://schemas.openxmlformats.org/officeDocument/2006/relationships/hyperlink" Target="http://&#1101;&#1083;&#1077;&#1082;&#1090;&#1088;&#1086;-&#1084;&#1072;&#1088;&#1082;&#1077;&#1090;.&#1088;&#1092;/product/169752/modul-dlya-arduino-hc-sr04-ultrazvukovoy-izmeritel-rasstoyaniya/" TargetMode="External"/><Relationship Id="rId_hyperlink_14199" Type="http://schemas.openxmlformats.org/officeDocument/2006/relationships/hyperlink" Target="http://&#1101;&#1083;&#1077;&#1082;&#1090;&#1088;&#1086;-&#1084;&#1072;&#1088;&#1082;&#1077;&#1090;.&#1088;&#1092;/product/224332/modul-dlya-arduino-acp-dlya-analogovyh-vesov-hx711/" TargetMode="External"/><Relationship Id="rId_hyperlink_14200" Type="http://schemas.openxmlformats.org/officeDocument/2006/relationships/hyperlink" Target="http://&#1101;&#1083;&#1077;&#1082;&#1090;&#1088;&#1086;-&#1084;&#1072;&#1088;&#1082;&#1077;&#1090;.&#1088;&#1092;/product/246787/modul-dlya-arduino-datchik-vlazhnosti-pochvy-na-komparatore-lm393/" TargetMode="External"/><Relationship Id="rId_hyperlink_14201" Type="http://schemas.openxmlformats.org/officeDocument/2006/relationships/hyperlink" Target="http://&#1101;&#1083;&#1077;&#1082;&#1090;&#1088;&#1086;-&#1084;&#1072;&#1088;&#1082;&#1077;&#1090;.&#1088;&#1092;/product/246786/modul-dlya-arduino-datchik-dozhdya-mh-rd-s-kontrollerom/" TargetMode="External"/><Relationship Id="rId_hyperlink_14202" Type="http://schemas.openxmlformats.org/officeDocument/2006/relationships/hyperlink" Target="http://&#1101;&#1083;&#1077;&#1082;&#1090;&#1088;&#1086;-&#1084;&#1072;&#1088;&#1082;&#1077;&#1090;.&#1088;&#1092;/product/224308/modul-dlya-arduino-datchik-obnaruzheniya-gaza-mq-2-butan-metan-vodorod-b20/" TargetMode="External"/><Relationship Id="rId_hyperlink_14203" Type="http://schemas.openxmlformats.org/officeDocument/2006/relationships/hyperlink" Target="http://&#1101;&#1083;&#1077;&#1082;&#1090;&#1088;&#1086;-&#1084;&#1072;&#1088;&#1082;&#1077;&#1090;.&#1088;&#1092;/product/224311/modul-dlya-arduino-datchik-obnaruzheniya-gaza-mq-5-metan-lpg-zhidkiy-propan-b23/" TargetMode="External"/><Relationship Id="rId_hyperlink_14204" Type="http://schemas.openxmlformats.org/officeDocument/2006/relationships/hyperlink" Target="http://&#1101;&#1083;&#1077;&#1082;&#1090;&#1088;&#1086;-&#1084;&#1072;&#1088;&#1082;&#1077;&#1090;.&#1088;&#1092;/product/224307/modul-dlya-arduino-datchik-sveta-temt6000-b112/" TargetMode="External"/><Relationship Id="rId_hyperlink_14205" Type="http://schemas.openxmlformats.org/officeDocument/2006/relationships/hyperlink" Target="http://&#1101;&#1083;&#1077;&#1082;&#1090;&#1088;&#1086;-&#1084;&#1072;&#1088;&#1082;&#1077;&#1090;.&#1088;&#1092;/product/228233/modul-dlya-arduino-dlya-izmereniya-davleniya-i-temperatury-dc-18-36v-bmp180-b17/" TargetMode="External"/><Relationship Id="rId_hyperlink_14206" Type="http://schemas.openxmlformats.org/officeDocument/2006/relationships/hyperlink" Target="http://&#1101;&#1083;&#1077;&#1082;&#1090;&#1088;&#1086;-&#1084;&#1072;&#1088;&#1082;&#1077;&#1090;.&#1088;&#1092;/product/234532/modul-dlya-arduino-ik-datchik-dvizheniya-am312/" TargetMode="External"/><Relationship Id="rId_hyperlink_14207" Type="http://schemas.openxmlformats.org/officeDocument/2006/relationships/hyperlink" Target="http://&#1101;&#1083;&#1077;&#1082;&#1090;&#1088;&#1086;-&#1084;&#1072;&#1088;&#1082;&#1077;&#1090;.&#1088;&#1092;/product/224388/modul-dlya-arduino-ik-datchik-dvizheniya-hc-sr501-dc-5-20v-120-do-7m-b222-em-515/" TargetMode="External"/><Relationship Id="rId_hyperlink_14208" Type="http://schemas.openxmlformats.org/officeDocument/2006/relationships/hyperlink" Target="http://&#1101;&#1083;&#1077;&#1082;&#1090;&#1088;&#1086;-&#1084;&#1072;&#1088;&#1082;&#1077;&#1090;.&#1088;&#1092;/product/246788/modul-dlya-arduino-ik-datchik-dvizheniya-ir-sensor-sr505/" TargetMode="External"/><Relationship Id="rId_hyperlink_14209" Type="http://schemas.openxmlformats.org/officeDocument/2006/relationships/hyperlink" Target="http://&#1101;&#1083;&#1077;&#1082;&#1090;&#1088;&#1086;-&#1084;&#1072;&#1088;&#1082;&#1077;&#1090;.&#1088;&#1092;/product/234533/modul-dlya-arduino-ik-datchik-dvizheniya-sr602-6021s/" TargetMode="External"/><Relationship Id="rId_hyperlink_14210" Type="http://schemas.openxmlformats.org/officeDocument/2006/relationships/hyperlink" Target="http://&#1101;&#1083;&#1077;&#1082;&#1090;&#1088;&#1086;-&#1084;&#1072;&#1088;&#1082;&#1077;&#1090;.&#1088;&#1092;/product/224390/modul-dlya-arduino-sensor-serdechnogo-ritmapulsa-b58/" TargetMode="External"/><Relationship Id="rId_hyperlink_14211" Type="http://schemas.openxmlformats.org/officeDocument/2006/relationships/hyperlink" Target="http://&#1101;&#1083;&#1077;&#1082;&#1090;&#1088;&#1086;-&#1084;&#1072;&#1088;&#1082;&#1077;&#1090;.&#1088;&#1092;/product/240546/dvigatel-shagovyy-28byj-48/" TargetMode="External"/><Relationship Id="rId_hyperlink_14212" Type="http://schemas.openxmlformats.org/officeDocument/2006/relationships/hyperlink" Target="http://&#1101;&#1083;&#1077;&#1082;&#1090;&#1088;&#1086;-&#1084;&#1072;&#1088;&#1082;&#1077;&#1090;.&#1088;&#1092;/product/224947/dvigatel-shagovyy-s-drayverom-uln2003-d3193/" TargetMode="External"/><Relationship Id="rId_hyperlink_14213" Type="http://schemas.openxmlformats.org/officeDocument/2006/relationships/hyperlink" Target="http://&#1101;&#1083;&#1077;&#1082;&#1090;&#1088;&#1086;-&#1084;&#1072;&#1088;&#1082;&#1077;&#1090;.&#1088;&#1092;/product/240551/plata-upravleniya-shagovym-dvigatelem-v3192-ul2003/" TargetMode="External"/><Relationship Id="rId_hyperlink_14214" Type="http://schemas.openxmlformats.org/officeDocument/2006/relationships/hyperlink" Target="http://&#1101;&#1083;&#1077;&#1082;&#1090;&#1088;&#1086;-&#1084;&#1072;&#1088;&#1082;&#1077;&#1090;.&#1088;&#1092;/product/239689/kabel-dlya-arduino-uno-usb-20-am-bm-03m-ekranirovannyy-sinyaya-opletka/" TargetMode="External"/><Relationship Id="rId_hyperlink_14215" Type="http://schemas.openxmlformats.org/officeDocument/2006/relationships/hyperlink" Target="http://&#1101;&#1083;&#1077;&#1082;&#1090;&#1088;&#1086;-&#1084;&#1072;&#1088;&#1082;&#1077;&#1090;.&#1088;&#1092;/product/239690/kabel-dlya-arduino-uno-usb-20-am-bm-05m-ekranirovannyy-sinyaya-opletka/" TargetMode="External"/><Relationship Id="rId_hyperlink_14216" Type="http://schemas.openxmlformats.org/officeDocument/2006/relationships/hyperlink" Target="http://&#1101;&#1083;&#1077;&#1082;&#1090;&#1088;&#1086;-&#1084;&#1072;&#1088;&#1082;&#1077;&#1090;.&#1088;&#1092;/product/239617/kontroller-arduino-nano-v30-atmega328p-ch340-microusb/" TargetMode="External"/><Relationship Id="rId_hyperlink_14217" Type="http://schemas.openxmlformats.org/officeDocument/2006/relationships/hyperlink" Target="http://&#1101;&#1083;&#1077;&#1082;&#1090;&#1088;&#1086;-&#1084;&#1072;&#1088;&#1082;&#1077;&#1090;.&#1088;&#1092;/product/169749/kontroller-arduino-nano-v30-atmega328p-ch340-miniusb-s-kabelem-30sm/" TargetMode="External"/><Relationship Id="rId_hyperlink_14218" Type="http://schemas.openxmlformats.org/officeDocument/2006/relationships/hyperlink" Target="http://&#1101;&#1083;&#1077;&#1082;&#1090;&#1088;&#1086;-&#1084;&#1072;&#1088;&#1082;&#1077;&#1090;.&#1088;&#1092;/product/239616/kontroller-arduino-nano-v30-atmega328p-ch340-type-c/" TargetMode="External"/><Relationship Id="rId_hyperlink_14219" Type="http://schemas.openxmlformats.org/officeDocument/2006/relationships/hyperlink" Target="http://&#1101;&#1083;&#1077;&#1082;&#1090;&#1088;&#1086;-&#1084;&#1072;&#1088;&#1082;&#1077;&#1090;.&#1088;&#1092;/product/224422/kontroller-arduino-uno-r3-dlya-ard-armega-328p-auch430g/" TargetMode="External"/><Relationship Id="rId_hyperlink_14220" Type="http://schemas.openxmlformats.org/officeDocument/2006/relationships/hyperlink" Target="http://&#1101;&#1083;&#1077;&#1082;&#1090;&#1088;&#1086;-&#1084;&#1072;&#1088;&#1082;&#1077;&#1090;.&#1088;&#1092;/product/246784/mikrokontroller-wemos-d1-mini-pro-16m-wif-33v-s-pinami/" TargetMode="External"/><Relationship Id="rId_hyperlink_14221" Type="http://schemas.openxmlformats.org/officeDocument/2006/relationships/hyperlink" Target="http://&#1101;&#1083;&#1077;&#1082;&#1090;&#1088;&#1086;-&#1084;&#1072;&#1088;&#1082;&#1077;&#1090;.&#1088;&#1092;/product/246783/mikrokontroller-wemos-d1-mini-v300-wifi-33v-s-pinami/" TargetMode="External"/><Relationship Id="rId_hyperlink_14222" Type="http://schemas.openxmlformats.org/officeDocument/2006/relationships/hyperlink" Target="http://&#1101;&#1083;&#1077;&#1082;&#1090;&#1088;&#1086;-&#1084;&#1072;&#1088;&#1082;&#1077;&#1090;.&#1088;&#1092;/product/246782/mikrokontroller-wemos-esp-12f-wifi-33v/" TargetMode="External"/><Relationship Id="rId_hyperlink_14223" Type="http://schemas.openxmlformats.org/officeDocument/2006/relationships/hyperlink" Target="http://&#1101;&#1083;&#1077;&#1082;&#1090;&#1088;&#1086;-&#1084;&#1072;&#1088;&#1082;&#1077;&#1090;.&#1088;&#1092;/product/246701/plata-rasshireniya-arduino-nano-mnogofunkcionalnaya-em-102/" TargetMode="External"/><Relationship Id="rId_hyperlink_14224" Type="http://schemas.openxmlformats.org/officeDocument/2006/relationships/hyperlink" Target="http://&#1101;&#1083;&#1077;&#1082;&#1090;&#1088;&#1086;-&#1084;&#1072;&#1088;&#1082;&#1077;&#1090;.&#1088;&#1092;/product/239694/plata-rasshireniya-mnogofunkcionalnaya-arduino-nano-io-shield-v1o/" TargetMode="External"/><Relationship Id="rId_hyperlink_14225" Type="http://schemas.openxmlformats.org/officeDocument/2006/relationships/hyperlink" Target="http://&#1101;&#1083;&#1077;&#1082;&#1090;&#1088;&#1086;-&#1084;&#1072;&#1088;&#1082;&#1077;&#1090;.&#1088;&#1092;/product/239695/plata-rasshireniya-mnogofunkcionalnaya-arduino-nano-v30-328p/" TargetMode="External"/><Relationship Id="rId_hyperlink_14226" Type="http://schemas.openxmlformats.org/officeDocument/2006/relationships/hyperlink" Target="http://&#1101;&#1083;&#1077;&#1082;&#1090;&#1088;&#1086;-&#1084;&#1072;&#1088;&#1082;&#1077;&#1090;.&#1088;&#1092;/product/238863/generator-impulsov-regulirovka-chastoty-upit-512v-ne555-em-169/" TargetMode="External"/><Relationship Id="rId_hyperlink_14227" Type="http://schemas.openxmlformats.org/officeDocument/2006/relationships/hyperlink" Target="http://&#1101;&#1083;&#1077;&#1082;&#1090;&#1088;&#1086;-&#1084;&#1072;&#1088;&#1082;&#1077;&#1090;.&#1088;&#1092;/product/238864/generator-pryamougolnyh-impulsov-regulirovka-chastoty-i-skvazhnosti-upit-512v-ne555-em-405/" TargetMode="External"/><Relationship Id="rId_hyperlink_14228" Type="http://schemas.openxmlformats.org/officeDocument/2006/relationships/hyperlink" Target="http://&#1101;&#1083;&#1077;&#1082;&#1090;&#1088;&#1086;-&#1084;&#1072;&#1088;&#1082;&#1077;&#1090;.&#1088;&#1092;/product/239461/generator-signala-1hz-150khz-33-30v-displey-xy-lpwm/" TargetMode="External"/><Relationship Id="rId_hyperlink_14229" Type="http://schemas.openxmlformats.org/officeDocument/2006/relationships/hyperlink" Target="http://&#1101;&#1083;&#1077;&#1082;&#1090;&#1088;&#1086;-&#1084;&#1072;&#1088;&#1082;&#1077;&#1090;.&#1088;&#1092;/product/232072/lazernyy-modul-ky-008-krasnyy-650nm5-mvt-dc-5v-dlya-arduino/" TargetMode="External"/><Relationship Id="rId_hyperlink_14230" Type="http://schemas.openxmlformats.org/officeDocument/2006/relationships/hyperlink" Target="http://&#1101;&#1083;&#1077;&#1082;&#1090;&#1088;&#1086;-&#1084;&#1072;&#1088;&#1082;&#1077;&#1090;.&#1088;&#1092;/product/230335/modul-dlya-arduino-slot-dlya-karty-sd-do-2gb-p04/" TargetMode="External"/><Relationship Id="rId_hyperlink_14231" Type="http://schemas.openxmlformats.org/officeDocument/2006/relationships/hyperlink" Target="http://&#1101;&#1083;&#1077;&#1082;&#1090;&#1088;&#1086;-&#1084;&#1072;&#1088;&#1082;&#1077;&#1090;.&#1088;&#1092;/product/224364/modul-dlya-arduino-priemo-peredatchik-433mgc-dalnost-peredachi-20-200m-pitanie-35-12v-skorost-peredachi-dannyh-4kbs-moschnost-10mw-h06/" TargetMode="External"/><Relationship Id="rId_hyperlink_14232" Type="http://schemas.openxmlformats.org/officeDocument/2006/relationships/hyperlink" Target="http://&#1101;&#1083;&#1077;&#1082;&#1090;&#1088;&#1086;-&#1084;&#1072;&#1088;&#1082;&#1077;&#1090;.&#1088;&#1092;/product/239460/modul-mosfet-klyucha-aod4184-5-36v-15a-400vt-kzy4807m/" TargetMode="External"/><Relationship Id="rId_hyperlink_14233" Type="http://schemas.openxmlformats.org/officeDocument/2006/relationships/hyperlink" Target="http://&#1101;&#1083;&#1077;&#1082;&#1090;&#1088;&#1086;-&#1084;&#1072;&#1088;&#1082;&#1077;&#1090;.&#1088;&#1092;/product/248626/modul-mosfet-silovvoy-klyuch-optorazvyazka-100v-12a-fr120n/" TargetMode="External"/><Relationship Id="rId_hyperlink_14234" Type="http://schemas.openxmlformats.org/officeDocument/2006/relationships/hyperlink" Target="http://&#1101;&#1083;&#1077;&#1082;&#1090;&#1088;&#1086;-&#1084;&#1072;&#1088;&#1082;&#1077;&#1090;.&#1088;&#1092;/product/248628/modul-mosfet-silovvoy-klyuch-optorazvyazka-40v-50a-aod4184/" TargetMode="External"/><Relationship Id="rId_hyperlink_14235" Type="http://schemas.openxmlformats.org/officeDocument/2006/relationships/hyperlink" Target="http://&#1101;&#1083;&#1077;&#1082;&#1090;&#1088;&#1086;-&#1084;&#1072;&#1088;&#1082;&#1077;&#1090;.&#1088;&#1092;/product/248627/modul-mosfet-silovoy-klyuch-optorazvyazka-160v-30a-lr7843/" TargetMode="External"/><Relationship Id="rId_hyperlink_14236" Type="http://schemas.openxmlformats.org/officeDocument/2006/relationships/hyperlink" Target="http://&#1101;&#1083;&#1077;&#1082;&#1090;&#1088;&#1086;-&#1084;&#1072;&#1088;&#1082;&#1077;&#1090;.&#1088;&#1092;/product/224394/modul-dlya-arduino-klaviatura-knopochnaya-4h4-dc-5v-f02/" TargetMode="External"/><Relationship Id="rId_hyperlink_14237" Type="http://schemas.openxmlformats.org/officeDocument/2006/relationships/hyperlink" Target="http://&#1101;&#1083;&#1077;&#1082;&#1090;&#1088;&#1086;-&#1084;&#1072;&#1088;&#1082;&#1077;&#1090;.&#1088;&#1092;/product/224393/modul-dlya-arduino-klaviatura-plenochnaya-membrannaya-4h3-f15/" TargetMode="External"/><Relationship Id="rId_hyperlink_14238" Type="http://schemas.openxmlformats.org/officeDocument/2006/relationships/hyperlink" Target="http://&#1101;&#1083;&#1077;&#1082;&#1090;&#1088;&#1086;-&#1084;&#1072;&#1088;&#1082;&#1077;&#1090;.&#1088;&#1092;/product/245457/komplekt-distancionnogo-upravleniya-1-klavisha-90v-240v-ac-10a-443mgc-dalnost-100m/" TargetMode="External"/><Relationship Id="rId_hyperlink_14239" Type="http://schemas.openxmlformats.org/officeDocument/2006/relationships/hyperlink" Target="http://&#1101;&#1083;&#1077;&#1082;&#1090;&#1088;&#1086;-&#1084;&#1072;&#1088;&#1082;&#1077;&#1090;.&#1088;&#1092;/product/245455/komplekt-distancionnogo-upravleniya-2-klavishi-off-on-12v-72v-dc-30a-1-pult-443mgc/" TargetMode="External"/><Relationship Id="rId_hyperlink_14240" Type="http://schemas.openxmlformats.org/officeDocument/2006/relationships/hyperlink" Target="http://&#1101;&#1083;&#1077;&#1082;&#1090;&#1088;&#1086;-&#1084;&#1072;&#1088;&#1082;&#1077;&#1090;.&#1088;&#1092;/product/245456/komplekt-distancionnogo-upravleniya-2-klavishi-off-on-12v-72v-dc-30a-2-pulta-443mgc/" TargetMode="External"/><Relationship Id="rId_hyperlink_14241" Type="http://schemas.openxmlformats.org/officeDocument/2006/relationships/hyperlink" Target="http://&#1101;&#1083;&#1077;&#1082;&#1090;&#1088;&#1086;-&#1084;&#1072;&#1088;&#1082;&#1077;&#1090;.&#1088;&#1092;/product/245421/komplekt-distancionnogo-upravleniya-2-klavishi-off-on-85v-265v-ac-10a-1-pult-443mgc/" TargetMode="External"/><Relationship Id="rId_hyperlink_14242" Type="http://schemas.openxmlformats.org/officeDocument/2006/relationships/hyperlink" Target="http://&#1101;&#1083;&#1077;&#1082;&#1090;&#1088;&#1086;-&#1084;&#1072;&#1088;&#1082;&#1077;&#1090;.&#1088;&#1092;/product/245422/komplekt-distancionnogo-upravleniya-2-klavishi-off-on-85v-265v-ac-10a-2-pulta-443mgc/" TargetMode="External"/><Relationship Id="rId_hyperlink_14243" Type="http://schemas.openxmlformats.org/officeDocument/2006/relationships/hyperlink" Target="http://&#1101;&#1083;&#1077;&#1082;&#1090;&#1088;&#1086;-&#1084;&#1072;&#1088;&#1082;&#1077;&#1090;.&#1088;&#1092;/product/245423/komplekt-distancionnogo-upravleniya-4-kanala-85v-265v-ac-10a-1-pulta-443mgc/" TargetMode="External"/><Relationship Id="rId_hyperlink_14244" Type="http://schemas.openxmlformats.org/officeDocument/2006/relationships/hyperlink" Target="http://&#1101;&#1083;&#1077;&#1082;&#1090;&#1088;&#1086;-&#1084;&#1072;&#1088;&#1082;&#1077;&#1090;.&#1088;&#1092;/product/245424/komplekt-distancionnogo-upravleniya-4-kanala-85v-265v-ac-10a-2-pulta-443mgc/" TargetMode="External"/><Relationship Id="rId_hyperlink_14245" Type="http://schemas.openxmlformats.org/officeDocument/2006/relationships/hyperlink" Target="http://&#1101;&#1083;&#1077;&#1082;&#1090;&#1088;&#1086;-&#1084;&#1072;&#1088;&#1082;&#1077;&#1090;.&#1088;&#1092;/product/238356/modul-vklyucheniya-osvescheniya-ot-solnechnoy-paneli-4-28vt-20vt-kzy-m635-1/" TargetMode="External"/><Relationship Id="rId_hyperlink_14246" Type="http://schemas.openxmlformats.org/officeDocument/2006/relationships/hyperlink" Target="http://&#1101;&#1083;&#1077;&#1082;&#1090;&#1088;&#1086;-&#1084;&#1072;&#1088;&#1082;&#1077;&#1090;.&#1088;&#1092;/product/233307/rele-radioupravlyaemoe-s-pultom-ot-hos05-1-kanal-12v/" TargetMode="External"/><Relationship Id="rId_hyperlink_14247" Type="http://schemas.openxmlformats.org/officeDocument/2006/relationships/hyperlink" Target="http://&#1101;&#1083;&#1077;&#1082;&#1090;&#1088;&#1086;-&#1084;&#1072;&#1088;&#1082;&#1077;&#1090;.&#1088;&#1092;/product/236863/modul-mp3-bt-2x3vt-bluetooth-mp3-sd-37-5v-jq-d032bt/" TargetMode="External"/><Relationship Id="rId_hyperlink_14248" Type="http://schemas.openxmlformats.org/officeDocument/2006/relationships/hyperlink" Target="http://&#1101;&#1083;&#1077;&#1082;&#1090;&#1088;&#1086;-&#1084;&#1072;&#1088;&#1082;&#1077;&#1090;.&#1088;&#1092;/product/236864/modul-mp3-bt-2x3vt-bluetooth-mp3-sd-fm-pult-5-32v-jq-d029bt/" TargetMode="External"/><Relationship Id="rId_hyperlink_14249" Type="http://schemas.openxmlformats.org/officeDocument/2006/relationships/hyperlink" Target="http://&#1101;&#1083;&#1077;&#1082;&#1090;&#1088;&#1086;-&#1084;&#1072;&#1088;&#1082;&#1077;&#1090;.&#1088;&#1092;/product/225492/modul-mp3-bt-ot-spm07-ac6926a-5v-bluetooth/" TargetMode="External"/><Relationship Id="rId_hyperlink_14250" Type="http://schemas.openxmlformats.org/officeDocument/2006/relationships/hyperlink" Target="http://&#1101;&#1083;&#1077;&#1082;&#1090;&#1088;&#1086;-&#1084;&#1072;&#1088;&#1082;&#1077;&#1090;.&#1088;&#1092;/product/241012/indikator-emkosti-litievoy-batarei-dlya-sborok-12-60v-48x29x16mm-krasnye-cifry/" TargetMode="External"/><Relationship Id="rId_hyperlink_14251" Type="http://schemas.openxmlformats.org/officeDocument/2006/relationships/hyperlink" Target="http://&#1101;&#1083;&#1077;&#1082;&#1090;&#1088;&#1086;-&#1084;&#1072;&#1088;&#1082;&#1077;&#1090;.&#1088;&#1092;/product/239686/indikator-emkosti-litievoy-batarei-dlya-sborok-12-60v-48x29x16mm-sinie-cifry/" TargetMode="External"/><Relationship Id="rId_hyperlink_14252" Type="http://schemas.openxmlformats.org/officeDocument/2006/relationships/hyperlink" Target="http://&#1101;&#1083;&#1077;&#1082;&#1090;&#1088;&#1086;-&#1084;&#1072;&#1088;&#1082;&#1077;&#1090;.&#1088;&#1092;/product/235909/indikator-emkosti-litievoy-batarei-dlya-sborok-1s-8s-zelenoe-svechenie-dl18s-green/" TargetMode="External"/><Relationship Id="rId_hyperlink_14253" Type="http://schemas.openxmlformats.org/officeDocument/2006/relationships/hyperlink" Target="http://&#1101;&#1083;&#1077;&#1082;&#1090;&#1088;&#1086;-&#1084;&#1072;&#1088;&#1082;&#1077;&#1090;.&#1088;&#1092;/product/235908/indikator-emkosti-litievoy-batarei-dlya-sborok-1s-8s-sinee-svechenie-dl18s-blue/" TargetMode="External"/><Relationship Id="rId_hyperlink_14254" Type="http://schemas.openxmlformats.org/officeDocument/2006/relationships/hyperlink" Target="http://&#1101;&#1083;&#1077;&#1082;&#1090;&#1088;&#1086;-&#1084;&#1072;&#1088;&#1082;&#1077;&#1090;.&#1088;&#1092;/product/169824/indikator-urovnya-zaryada-li-ion-batarei-1s37v-1-batareya-37v-siniy/" TargetMode="External"/><Relationship Id="rId_hyperlink_14255" Type="http://schemas.openxmlformats.org/officeDocument/2006/relationships/hyperlink" Target="http://&#1101;&#1083;&#1077;&#1082;&#1090;&#1088;&#1086;-&#1084;&#1072;&#1088;&#1082;&#1077;&#1090;.&#1088;&#1092;/product/169823/indikator-urovnya-zaryada-li-ion-batarei-2s84v-2-batarei-84v-siniy/" TargetMode="External"/><Relationship Id="rId_hyperlink_14256" Type="http://schemas.openxmlformats.org/officeDocument/2006/relationships/hyperlink" Target="http://&#1101;&#1083;&#1077;&#1082;&#1090;&#1088;&#1086;-&#1084;&#1072;&#1088;&#1082;&#1077;&#1090;.&#1088;&#1092;/product/169826/indikator-urovnya-zaryada-li-ion-batarei-3s126v3-batarei-126v-siniy/" TargetMode="External"/><Relationship Id="rId_hyperlink_14257" Type="http://schemas.openxmlformats.org/officeDocument/2006/relationships/hyperlink" Target="http://&#1101;&#1083;&#1077;&#1082;&#1090;&#1088;&#1086;-&#1084;&#1072;&#1088;&#1082;&#1077;&#1090;.&#1088;&#1092;/product/233186/indikator-urovnya-zaryada-universalnyy-37-336v-1-8s-zelenyy/" TargetMode="External"/><Relationship Id="rId_hyperlink_14258" Type="http://schemas.openxmlformats.org/officeDocument/2006/relationships/hyperlink" Target="http://&#1101;&#1083;&#1077;&#1082;&#1090;&#1088;&#1086;-&#1084;&#1072;&#1088;&#1082;&#1077;&#1090;.&#1088;&#1092;/product/228097/kontroller-zaryada-razryada-i-zaschity-3s-25a-dlya-3-h-litievyh-akb-impulsnyy-tok-25a/" TargetMode="External"/><Relationship Id="rId_hyperlink_14259" Type="http://schemas.openxmlformats.org/officeDocument/2006/relationships/hyperlink" Target="http://&#1101;&#1083;&#1077;&#1082;&#1090;&#1088;&#1086;-&#1084;&#1072;&#1088;&#1082;&#1077;&#1090;.&#1088;&#1092;/product/222975/kontroller-zaryada-razryada-i-zaschity-5s-dlya-5-i-litievyh-akb-21v-15a/" TargetMode="External"/><Relationship Id="rId_hyperlink_14260" Type="http://schemas.openxmlformats.org/officeDocument/2006/relationships/hyperlink" Target="http://&#1101;&#1083;&#1077;&#1082;&#1090;&#1088;&#1086;-&#1084;&#1072;&#1088;&#1082;&#1077;&#1090;.&#1088;&#1092;/product/236862/modul-2xusb-dlya-vneshnego-zaryadnogo-ustroystva-s-indikatorom-microusbtype-c/" TargetMode="External"/><Relationship Id="rId_hyperlink_14261" Type="http://schemas.openxmlformats.org/officeDocument/2006/relationships/hyperlink" Target="http://&#1101;&#1083;&#1077;&#1082;&#1090;&#1088;&#1086;-&#1084;&#1072;&#1088;&#1082;&#1077;&#1090;.&#1088;&#1092;/product/238355/modul-bespereboynogo-pitaniya-dlya-akkumulyatora-18650/" TargetMode="External"/><Relationship Id="rId_hyperlink_14262" Type="http://schemas.openxmlformats.org/officeDocument/2006/relationships/hyperlink" Target="http://&#1101;&#1083;&#1077;&#1082;&#1090;&#1088;&#1086;-&#1084;&#1072;&#1088;&#1082;&#1077;&#1090;.&#1088;&#1092;/product/236817/modul-dlya-poverbanka-kontroller-zaryada-li-ion-akb-18650-li-pol-3742-v/" TargetMode="External"/><Relationship Id="rId_hyperlink_14263" Type="http://schemas.openxmlformats.org/officeDocument/2006/relationships/hyperlink" Target="http://&#1101;&#1083;&#1077;&#1082;&#1090;&#1088;&#1086;-&#1084;&#1072;&#1088;&#1082;&#1077;&#1090;.&#1088;&#1092;/product/236591/modul-zaryada-li-ion-akb-gnezdo-microusb-tp4056-povyshayuschiy-preobrazovatel-43-27v-5/" TargetMode="External"/><Relationship Id="rId_hyperlink_14264" Type="http://schemas.openxmlformats.org/officeDocument/2006/relationships/hyperlink" Target="http://&#1101;&#1083;&#1077;&#1082;&#1090;&#1088;&#1086;-&#1084;&#1072;&#1088;&#1082;&#1077;&#1090;.&#1088;&#1092;/product/249008/modul-zaryada-li-ion-akb-gnezdo-type-c-2s-2a/" TargetMode="External"/><Relationship Id="rId_hyperlink_14265" Type="http://schemas.openxmlformats.org/officeDocument/2006/relationships/hyperlink" Target="http://&#1101;&#1083;&#1077;&#1082;&#1090;&#1088;&#1086;-&#1084;&#1072;&#1088;&#1082;&#1077;&#1090;.&#1088;&#1092;/product/249010/modul-zaryada-li-ion-akb-gnezdo-type-c-4s-2a/" TargetMode="External"/><Relationship Id="rId_hyperlink_14266" Type="http://schemas.openxmlformats.org/officeDocument/2006/relationships/hyperlink" Target="http://&#1101;&#1083;&#1077;&#1082;&#1090;&#1088;&#1086;-&#1084;&#1072;&#1088;&#1082;&#1077;&#1090;.&#1088;&#1092;/product/247488/modul-zaryada-li-ion-akb-gnezdo-type-c-tp4056-povyshayuschiy-preobrazovatel-43-27v/" TargetMode="External"/><Relationship Id="rId_hyperlink_14267" Type="http://schemas.openxmlformats.org/officeDocument/2006/relationships/hyperlink" Target="http://&#1101;&#1083;&#1077;&#1082;&#1090;&#1088;&#1086;-&#1084;&#1072;&#1088;&#1082;&#1077;&#1090;.&#1088;&#1092;/product/183630/modul-zaryada-i-zaschity-li-ion-akb-gnezdo-microusb-tp4056-kontrol-zaryadrazryad/" TargetMode="External"/><Relationship Id="rId_hyperlink_14268" Type="http://schemas.openxmlformats.org/officeDocument/2006/relationships/hyperlink" Target="http://&#1101;&#1083;&#1077;&#1082;&#1090;&#1088;&#1086;-&#1084;&#1072;&#1088;&#1082;&#1077;&#1090;.&#1088;&#1092;/product/241914/modul-kontrolya-zaryadrazryad-bms-1s-mos-3-5a-li-ion/" TargetMode="External"/><Relationship Id="rId_hyperlink_14269" Type="http://schemas.openxmlformats.org/officeDocument/2006/relationships/hyperlink" Target="http://&#1101;&#1083;&#1077;&#1082;&#1090;&#1088;&#1086;-&#1084;&#1072;&#1088;&#1082;&#1077;&#1090;.&#1088;&#1092;/product/241915/modul-kontrolya-zaryadrazryad-bms-1s-mos-4-75a-li-ion/" TargetMode="External"/><Relationship Id="rId_hyperlink_14270" Type="http://schemas.openxmlformats.org/officeDocument/2006/relationships/hyperlink" Target="http://&#1101;&#1083;&#1077;&#1082;&#1090;&#1088;&#1086;-&#1084;&#1072;&#1088;&#1082;&#1077;&#1090;.&#1088;&#1092;/product/241916/modul-kontrolya-zaryadrazryad-bms-1s-mos-6-12a-li-ion/" TargetMode="External"/><Relationship Id="rId_hyperlink_14271" Type="http://schemas.openxmlformats.org/officeDocument/2006/relationships/hyperlink" Target="http://&#1101;&#1083;&#1077;&#1082;&#1090;&#1088;&#1086;-&#1084;&#1072;&#1088;&#1082;&#1077;&#1090;.&#1088;&#1092;/product/248995/modul-kontrolya-zaryadrazryad-bms-1s-25a-mos-10-li-ion-nikelevaya-lenta/" TargetMode="External"/><Relationship Id="rId_hyperlink_14272" Type="http://schemas.openxmlformats.org/officeDocument/2006/relationships/hyperlink" Target="http://&#1101;&#1083;&#1077;&#1082;&#1090;&#1088;&#1086;-&#1084;&#1072;&#1088;&#1082;&#1077;&#1090;.&#1088;&#1092;/product/248996/modul-kontrolya-zaryadrazryad-bms-1s-mos-1-2a-li-ion-nikelevaya-lenta/" TargetMode="External"/><Relationship Id="rId_hyperlink_14273" Type="http://schemas.openxmlformats.org/officeDocument/2006/relationships/hyperlink" Target="http://&#1101;&#1083;&#1077;&#1082;&#1090;&#1088;&#1086;-&#1084;&#1072;&#1088;&#1082;&#1077;&#1090;.&#1088;&#1092;/product/248991/modul-kontrolya-zaryadrazryad-bms-1s-mos-2-5a-li-ion-nikelevaya-lenta/" TargetMode="External"/><Relationship Id="rId_hyperlink_14274" Type="http://schemas.openxmlformats.org/officeDocument/2006/relationships/hyperlink" Target="http://&#1101;&#1083;&#1077;&#1082;&#1090;&#1088;&#1086;-&#1084;&#1072;&#1088;&#1082;&#1077;&#1090;.&#1088;&#1092;/product/248997/modul-kontrolya-zaryadrazryad-bms-1s-mos-2-3a-li-ion-nikelevaya-lenta/" TargetMode="External"/><Relationship Id="rId_hyperlink_14275" Type="http://schemas.openxmlformats.org/officeDocument/2006/relationships/hyperlink" Target="http://&#1101;&#1083;&#1077;&#1082;&#1090;&#1088;&#1086;-&#1084;&#1072;&#1088;&#1082;&#1077;&#1090;.&#1088;&#1092;/product/248998/modul-kontrolya-zaryadrazryad-bms-1s-mos-3-45a-li-ion-nikelevaya-lenta/" TargetMode="External"/><Relationship Id="rId_hyperlink_14276" Type="http://schemas.openxmlformats.org/officeDocument/2006/relationships/hyperlink" Target="http://&#1101;&#1083;&#1077;&#1082;&#1090;&#1088;&#1086;-&#1084;&#1072;&#1088;&#1082;&#1077;&#1090;.&#1088;&#1092;/product/248992/modul-kontrolya-zaryadrazryad-bms-1s-mos-4-10a-li-ion-nikelevaya-lenta/" TargetMode="External"/><Relationship Id="rId_hyperlink_14277" Type="http://schemas.openxmlformats.org/officeDocument/2006/relationships/hyperlink" Target="http://&#1101;&#1083;&#1077;&#1082;&#1090;&#1088;&#1086;-&#1084;&#1072;&#1088;&#1082;&#1077;&#1090;.&#1088;&#1092;/product/248999/modul-kontrolya-zaryadrazryad-bms-1s-mos-4-6a-li-ion-nikelevaya-lenta/" TargetMode="External"/><Relationship Id="rId_hyperlink_14278" Type="http://schemas.openxmlformats.org/officeDocument/2006/relationships/hyperlink" Target="http://&#1101;&#1083;&#1077;&#1082;&#1090;&#1088;&#1086;-&#1084;&#1072;&#1088;&#1082;&#1077;&#1090;.&#1088;&#1092;/product/249000/modul-kontrolya-zaryadrazryad-bms-1s-mos-5-75a-li-ion-nikelevaya-lenta/" TargetMode="External"/><Relationship Id="rId_hyperlink_14279" Type="http://schemas.openxmlformats.org/officeDocument/2006/relationships/hyperlink" Target="http://&#1101;&#1083;&#1077;&#1082;&#1090;&#1088;&#1086;-&#1084;&#1072;&#1088;&#1082;&#1077;&#1090;.&#1088;&#1092;/product/249001/modul-kontrolya-zaryadrazryad-bms-1s-mos-6-9a-li-ion-nikelevaya-lenta/" TargetMode="External"/><Relationship Id="rId_hyperlink_14280" Type="http://schemas.openxmlformats.org/officeDocument/2006/relationships/hyperlink" Target="http://&#1101;&#1083;&#1077;&#1082;&#1090;&#1088;&#1086;-&#1084;&#1072;&#1088;&#1082;&#1077;&#1090;.&#1088;&#1092;/product/248993/modul-kontrolya-zaryadrazryad-bms-1s-mos-615a-li-ion-nikelevaya-lenta/" TargetMode="External"/><Relationship Id="rId_hyperlink_14281" Type="http://schemas.openxmlformats.org/officeDocument/2006/relationships/hyperlink" Target="http://&#1101;&#1083;&#1077;&#1082;&#1090;&#1088;&#1086;-&#1084;&#1072;&#1088;&#1082;&#1077;&#1090;.&#1088;&#1092;/product/248994/modul-kontrolya-zaryadrazryad-bms-1s-mos-8-20a-li-ion-nikelevaya-lenta/" TargetMode="External"/><Relationship Id="rId_hyperlink_14282" Type="http://schemas.openxmlformats.org/officeDocument/2006/relationships/hyperlink" Target="http://&#1101;&#1083;&#1077;&#1082;&#1090;&#1088;&#1086;-&#1084;&#1072;&#1088;&#1082;&#1077;&#1090;.&#1088;&#1092;/product/239493/modul-kontrolya-zaryadrazryad-bms-2s-3a-li-ion/" TargetMode="External"/><Relationship Id="rId_hyperlink_14283" Type="http://schemas.openxmlformats.org/officeDocument/2006/relationships/hyperlink" Target="http://&#1101;&#1083;&#1077;&#1082;&#1090;&#1088;&#1086;-&#1084;&#1072;&#1088;&#1082;&#1077;&#1090;.&#1088;&#1092;/product/235007/modul-kontrolya-zaryadrazryad-bms-2s-4a-li-ion/" TargetMode="External"/><Relationship Id="rId_hyperlink_14284" Type="http://schemas.openxmlformats.org/officeDocument/2006/relationships/hyperlink" Target="http://&#1101;&#1083;&#1077;&#1082;&#1090;&#1088;&#1086;-&#1084;&#1072;&#1088;&#1082;&#1077;&#1090;.&#1088;&#1092;/product/239464/modul-kontrolya-zaryadrazryad-bms-2s-5a-li-ion/" TargetMode="External"/><Relationship Id="rId_hyperlink_14285" Type="http://schemas.openxmlformats.org/officeDocument/2006/relationships/hyperlink" Target="http://&#1101;&#1083;&#1077;&#1082;&#1090;&#1088;&#1086;-&#1084;&#1072;&#1088;&#1082;&#1077;&#1090;.&#1088;&#1092;/product/239567/modul-kontrolya-zaryadrazryad-bms-2s-8a-li-ion/" TargetMode="External"/><Relationship Id="rId_hyperlink_14286" Type="http://schemas.openxmlformats.org/officeDocument/2006/relationships/hyperlink" Target="http://&#1101;&#1083;&#1077;&#1082;&#1090;&#1088;&#1086;-&#1084;&#1072;&#1088;&#1082;&#1077;&#1090;.&#1088;&#1092;/product/249003/modul-kontrolya-zaryadrazryad-bms-2s-mos-2-3a-li-ion-nikelevaya-lenta/" TargetMode="External"/><Relationship Id="rId_hyperlink_14287" Type="http://schemas.openxmlformats.org/officeDocument/2006/relationships/hyperlink" Target="http://&#1101;&#1083;&#1077;&#1082;&#1090;&#1088;&#1086;-&#1084;&#1072;&#1088;&#1082;&#1077;&#1090;.&#1088;&#1092;/product/249004/modul-kontrolya-zaryadrazryad-bms-2s-mos-3-45a-li-ion-nikelevaya-lenta/" TargetMode="External"/><Relationship Id="rId_hyperlink_14288" Type="http://schemas.openxmlformats.org/officeDocument/2006/relationships/hyperlink" Target="http://&#1101;&#1083;&#1077;&#1082;&#1090;&#1088;&#1086;-&#1084;&#1072;&#1088;&#1082;&#1077;&#1090;.&#1088;&#1092;/product/249005/modul-kontrolya-zaryadrazryad-bms-2s-mos-4-6a-li-ion-nikelevaya-lenta/" TargetMode="External"/><Relationship Id="rId_hyperlink_14289" Type="http://schemas.openxmlformats.org/officeDocument/2006/relationships/hyperlink" Target="http://&#1101;&#1083;&#1077;&#1082;&#1090;&#1088;&#1086;-&#1084;&#1072;&#1088;&#1082;&#1077;&#1090;.&#1088;&#1092;/product/249006/modul-kontrolya-zaryadrazryad-bms-2s-mos-5-75a-li-ion-nikelevaya-lenta/" TargetMode="External"/><Relationship Id="rId_hyperlink_14290" Type="http://schemas.openxmlformats.org/officeDocument/2006/relationships/hyperlink" Target="http://&#1101;&#1083;&#1077;&#1082;&#1090;&#1088;&#1086;-&#1084;&#1072;&#1088;&#1082;&#1077;&#1090;.&#1088;&#1092;/product/249007/modul-kontrolya-zaryadrazryad-bms-2s-mos-6-9a-li-ion-nikelevaya-lenta/" TargetMode="External"/><Relationship Id="rId_hyperlink_14291" Type="http://schemas.openxmlformats.org/officeDocument/2006/relationships/hyperlink" Target="http://&#1101;&#1083;&#1077;&#1082;&#1090;&#1088;&#1086;-&#1084;&#1072;&#1088;&#1082;&#1077;&#1090;.&#1088;&#1092;/product/234914/modul-kontrolya-zaryadrazryad-bms-3s-10a-li-ion-balanced/" TargetMode="External"/><Relationship Id="rId_hyperlink_14292" Type="http://schemas.openxmlformats.org/officeDocument/2006/relationships/hyperlink" Target="http://&#1101;&#1083;&#1077;&#1082;&#1090;&#1088;&#1086;-&#1084;&#1072;&#1088;&#1082;&#1077;&#1090;.&#1088;&#1092;/product/222972/modul-kontrolya-zaryadrazryad-bms-3s-40a-li-ion/" TargetMode="External"/><Relationship Id="rId_hyperlink_14293" Type="http://schemas.openxmlformats.org/officeDocument/2006/relationships/hyperlink" Target="http://&#1101;&#1083;&#1077;&#1082;&#1090;&#1088;&#1086;-&#1084;&#1072;&#1088;&#1082;&#1077;&#1090;.&#1088;&#1092;/product/232402/modul-kontrolya-zaryadrazryad-bms-3s-40a-li-ion-balanced/" TargetMode="External"/><Relationship Id="rId_hyperlink_14294" Type="http://schemas.openxmlformats.org/officeDocument/2006/relationships/hyperlink" Target="http://&#1101;&#1083;&#1077;&#1082;&#1090;&#1088;&#1086;-&#1084;&#1072;&#1088;&#1082;&#1077;&#1090;.&#1088;&#1092;/product/236590/modul-kontrolya-zaryadrazryad-bms-3s-60a-li-ion-balanced/" TargetMode="External"/><Relationship Id="rId_hyperlink_14295" Type="http://schemas.openxmlformats.org/officeDocument/2006/relationships/hyperlink" Target="http://&#1101;&#1083;&#1077;&#1082;&#1090;&#1088;&#1086;-&#1084;&#1072;&#1088;&#1082;&#1077;&#1090;.&#1088;&#1092;/product/222976/modul-kontrolya-zaryadrazryad-bms-4s-40a-li-ion/" TargetMode="External"/><Relationship Id="rId_hyperlink_14296" Type="http://schemas.openxmlformats.org/officeDocument/2006/relationships/hyperlink" Target="http://&#1101;&#1083;&#1077;&#1082;&#1090;&#1088;&#1086;-&#1084;&#1072;&#1088;&#1082;&#1077;&#1090;.&#1088;&#1092;/product/235412/modul-kontrolya-zaryadrazryad-bms-5s-15a-li-ion/" TargetMode="External"/><Relationship Id="rId_hyperlink_14297" Type="http://schemas.openxmlformats.org/officeDocument/2006/relationships/hyperlink" Target="http://&#1101;&#1083;&#1077;&#1082;&#1090;&#1088;&#1086;-&#1084;&#1072;&#1088;&#1082;&#1077;&#1090;.&#1088;&#1092;/product/235411/modul-kontrolya-zaryadrazryad-bms-6s-12a-li-ion/" TargetMode="External"/><Relationship Id="rId_hyperlink_14298" Type="http://schemas.openxmlformats.org/officeDocument/2006/relationships/hyperlink" Target="http://&#1101;&#1083;&#1077;&#1082;&#1090;&#1088;&#1086;-&#1084;&#1072;&#1088;&#1082;&#1077;&#1090;.&#1088;&#1092;/product/245909/modul-kontrolya-zaryada-li-ion-dlya-solnechnoy-batarei/" TargetMode="External"/><Relationship Id="rId_hyperlink_14299" Type="http://schemas.openxmlformats.org/officeDocument/2006/relationships/hyperlink" Target="http://&#1101;&#1083;&#1077;&#1082;&#1090;&#1088;&#1086;-&#1084;&#1072;&#1088;&#1082;&#1077;&#1090;.&#1088;&#1092;/product/125819/modul-kontrolya-zaryadarazryada-i-zaschity-3s-dlya-3-h-litievyh-akb-20a/" TargetMode="External"/><Relationship Id="rId_hyperlink_14300" Type="http://schemas.openxmlformats.org/officeDocument/2006/relationships/hyperlink" Target="http://&#1101;&#1083;&#1077;&#1082;&#1090;&#1088;&#1086;-&#1084;&#1072;&#1088;&#1082;&#1077;&#1090;.&#1088;&#1092;/product/235573/kontroller-zaryada-svincovyh-akb-6-60v-10a-displey-xy-l10a-m3225/" TargetMode="External"/><Relationship Id="rId_hyperlink_14301" Type="http://schemas.openxmlformats.org/officeDocument/2006/relationships/hyperlink" Target="http://&#1101;&#1083;&#1077;&#1082;&#1090;&#1088;&#1086;-&#1084;&#1072;&#1088;&#1082;&#1077;&#1090;.&#1088;&#1092;/product/240547/modul-bystroy-zaryadki-pd-power-delivery-type-s-12v-metallizirovannye-kontakty/" TargetMode="External"/><Relationship Id="rId_hyperlink_14302" Type="http://schemas.openxmlformats.org/officeDocument/2006/relationships/hyperlink" Target="http://&#1101;&#1083;&#1077;&#1082;&#1090;&#1088;&#1086;-&#1084;&#1072;&#1088;&#1082;&#1077;&#1090;.&#1088;&#1092;/product/240548/modul-bystroy-zaryadki-pd-power-delivery-type-s-15v-metallizirovannye-kontakty/" TargetMode="External"/><Relationship Id="rId_hyperlink_14303" Type="http://schemas.openxmlformats.org/officeDocument/2006/relationships/hyperlink" Target="http://&#1101;&#1083;&#1077;&#1082;&#1090;&#1088;&#1086;-&#1084;&#1072;&#1088;&#1082;&#1077;&#1090;.&#1088;&#1092;/product/240549/modul-bystroy-zaryadki-pd-power-delivery-type-s-20v-metallizirovannye-kontakty/" TargetMode="External"/><Relationship Id="rId_hyperlink_14304" Type="http://schemas.openxmlformats.org/officeDocument/2006/relationships/hyperlink" Target="http://&#1101;&#1083;&#1077;&#1082;&#1090;&#1088;&#1086;-&#1084;&#1072;&#1088;&#1082;&#1077;&#1090;.&#1088;&#1092;/product/240550/modul-bystroy-zaryadki-pd-power-delivery-type-s-9v-metallizirovannye-kontakty/" TargetMode="External"/><Relationship Id="rId_hyperlink_14305" Type="http://schemas.openxmlformats.org/officeDocument/2006/relationships/hyperlink" Target="http://&#1101;&#1083;&#1077;&#1082;&#1090;&#1088;&#1086;-&#1084;&#1072;&#1088;&#1082;&#1077;&#1090;.&#1088;&#1092;/product/249682/modul-bloka-pitaniya-ac-dc-uvh220v-uvyh24v-125a-max/" TargetMode="External"/><Relationship Id="rId_hyperlink_14306" Type="http://schemas.openxmlformats.org/officeDocument/2006/relationships/hyperlink" Target="http://&#1101;&#1083;&#1077;&#1082;&#1090;&#1088;&#1086;-&#1084;&#1072;&#1088;&#1082;&#1077;&#1090;.&#1088;&#1092;/product/249683/modul-bloka-pitaniya-ac-dc-uvh220v-uvyh36v-8a-max/" TargetMode="External"/><Relationship Id="rId_hyperlink_14307" Type="http://schemas.openxmlformats.org/officeDocument/2006/relationships/hyperlink" Target="http://&#1101;&#1083;&#1077;&#1082;&#1090;&#1088;&#1086;-&#1084;&#1072;&#1088;&#1082;&#1077;&#1090;.&#1088;&#1092;/product/249692/modul-bloka-pitaniya-ac-dc-uvh220v-uvyh48v-6a-max/" TargetMode="External"/><Relationship Id="rId_hyperlink_14308" Type="http://schemas.openxmlformats.org/officeDocument/2006/relationships/hyperlink" Target="http://&#1101;&#1083;&#1077;&#1082;&#1090;&#1088;&#1086;-&#1084;&#1072;&#1088;&#1082;&#1077;&#1090;.&#1088;&#1092;/product/243372/modul-galvanicheskoy-razvyazki-usb-usb-izolyator-adum3160/" TargetMode="External"/><Relationship Id="rId_hyperlink_14309" Type="http://schemas.openxmlformats.org/officeDocument/2006/relationships/hyperlink" Target="http://&#1101;&#1083;&#1077;&#1082;&#1090;&#1088;&#1086;-&#1084;&#1072;&#1088;&#1082;&#1077;&#1090;.&#1088;&#1092;/product/240553/modul-pitaniya-maketnoy-platy-miniusb-5v-07a-mb102-white-kzy0026-1/" TargetMode="External"/><Relationship Id="rId_hyperlink_14310" Type="http://schemas.openxmlformats.org/officeDocument/2006/relationships/hyperlink" Target="http://&#1101;&#1083;&#1077;&#1082;&#1090;&#1088;&#1086;-&#1084;&#1072;&#1088;&#1082;&#1077;&#1090;.&#1088;&#1092;/product/240554/modul-pitaniya-maketnoy-platy-usb-5v-07a-mb102-black-kzy0026/" TargetMode="External"/><Relationship Id="rId_hyperlink_14311" Type="http://schemas.openxmlformats.org/officeDocument/2006/relationships/hyperlink" Target="http://&#1101;&#1083;&#1077;&#1082;&#1090;&#1088;&#1086;-&#1084;&#1072;&#1088;&#1082;&#1077;&#1090;.&#1088;&#1092;/product/240555/modul-stabilizator-napryazheniya-33v/" TargetMode="External"/><Relationship Id="rId_hyperlink_14312" Type="http://schemas.openxmlformats.org/officeDocument/2006/relationships/hyperlink" Target="http://&#1101;&#1083;&#1077;&#1082;&#1090;&#1088;&#1086;-&#1084;&#1072;&#1088;&#1082;&#1077;&#1090;.&#1088;&#1092;/product/240556/modul-stabilizator-napryazheniya-5v/" TargetMode="External"/><Relationship Id="rId_hyperlink_14313" Type="http://schemas.openxmlformats.org/officeDocument/2006/relationships/hyperlink" Target="http://&#1101;&#1083;&#1077;&#1082;&#1090;&#1088;&#1086;-&#1084;&#1072;&#1088;&#1082;&#1077;&#1090;.&#1088;&#1092;/product/244760/setevoy-filtr-emi-110-250v-as-18a-zaschita-pitaniya-ot-pomeh-el-priborov/" TargetMode="External"/><Relationship Id="rId_hyperlink_14314" Type="http://schemas.openxmlformats.org/officeDocument/2006/relationships/hyperlink" Target="http://&#1101;&#1083;&#1077;&#1082;&#1090;&#1088;&#1086;-&#1084;&#1072;&#1088;&#1082;&#1077;&#1090;.&#1088;&#1092;/product/244757/setevoy-filtr-emi-110-250v-as-2a-zaschita-pitaniya-ot-pomeh-el-priborov/" TargetMode="External"/><Relationship Id="rId_hyperlink_14315" Type="http://schemas.openxmlformats.org/officeDocument/2006/relationships/hyperlink" Target="http://&#1101;&#1083;&#1077;&#1082;&#1090;&#1088;&#1086;-&#1084;&#1072;&#1088;&#1082;&#1077;&#1090;.&#1088;&#1092;/product/244758/setevoy-filtr-emi-110-250v-as-4a-zaschita-pitaniya-ot-pomeh-el-priborov/" TargetMode="External"/><Relationship Id="rId_hyperlink_14316" Type="http://schemas.openxmlformats.org/officeDocument/2006/relationships/hyperlink" Target="http://&#1101;&#1083;&#1077;&#1082;&#1090;&#1088;&#1086;-&#1084;&#1072;&#1088;&#1082;&#1077;&#1090;.&#1088;&#1092;/product/244761/setevoy-filtr-emi-blokirovka-dc-110-250v-as-2a-zaschita-pitaniya-ot-pomeh-el-priborov/" TargetMode="External"/><Relationship Id="rId_hyperlink_14317" Type="http://schemas.openxmlformats.org/officeDocument/2006/relationships/hyperlink" Target="http://&#1101;&#1083;&#1077;&#1082;&#1090;&#1088;&#1086;-&#1084;&#1072;&#1088;&#1082;&#1077;&#1090;.&#1088;&#1092;/product/248375/filtr-pitaniya-emi-dc-0-48v-10a-sglazhivaet-impulsnye-pomehi/" TargetMode="External"/><Relationship Id="rId_hyperlink_14318" Type="http://schemas.openxmlformats.org/officeDocument/2006/relationships/hyperlink" Target="http://&#1101;&#1083;&#1077;&#1082;&#1090;&#1088;&#1086;-&#1084;&#1072;&#1088;&#1082;&#1077;&#1090;.&#1088;&#1092;/product/248376/filtr-pitaniya-emi-dc-0-48v-20a-sglazhivaet-impulsnye-pomehi/" TargetMode="External"/><Relationship Id="rId_hyperlink_14319" Type="http://schemas.openxmlformats.org/officeDocument/2006/relationships/hyperlink" Target="http://&#1101;&#1083;&#1077;&#1082;&#1090;&#1088;&#1086;-&#1084;&#1072;&#1088;&#1082;&#1077;&#1090;.&#1088;&#1092;/product/248374/filtr-pitaniya-emi-dc-0-48v-2a-sglazhivaet-impulsnye-pomehi/" TargetMode="External"/><Relationship Id="rId_hyperlink_14320" Type="http://schemas.openxmlformats.org/officeDocument/2006/relationships/hyperlink" Target="http://&#1101;&#1083;&#1077;&#1082;&#1090;&#1088;&#1086;-&#1084;&#1072;&#1088;&#1082;&#1077;&#1090;.&#1088;&#1092;/product/239227/releynyy-modul-1-kanal-upit-dc-12v-i-nagr-do-10a-upravlenie-signalom-nizkogo-urovnya/" TargetMode="External"/><Relationship Id="rId_hyperlink_14321" Type="http://schemas.openxmlformats.org/officeDocument/2006/relationships/hyperlink" Target="http://&#1101;&#1083;&#1077;&#1082;&#1090;&#1088;&#1086;-&#1084;&#1072;&#1088;&#1082;&#1077;&#1090;.&#1088;&#1092;/product/233215/releynyy-modul-1-kanal-upit-dc-5v-i-nagr-do-10a-upravlenie-signalom-nizkogo-urovnya/" TargetMode="External"/><Relationship Id="rId_hyperlink_14322" Type="http://schemas.openxmlformats.org/officeDocument/2006/relationships/hyperlink" Target="http://&#1101;&#1083;&#1077;&#1082;&#1090;&#1088;&#1086;-&#1084;&#1072;&#1088;&#1082;&#1077;&#1090;.&#1088;&#1092;/product/239228/releynyy-modul-2-kanal-upit-dc-12v-i-nagr-do-10a-optronovaya-galvonicheskaya-razvyazka/" TargetMode="External"/><Relationship Id="rId_hyperlink_14323" Type="http://schemas.openxmlformats.org/officeDocument/2006/relationships/hyperlink" Target="http://&#1101;&#1083;&#1077;&#1082;&#1090;&#1088;&#1086;-&#1084;&#1072;&#1088;&#1082;&#1077;&#1090;.&#1088;&#1092;/product/246703/releynyy-modul-2-kanal-upit-dc-12v-i-nagr-do-10a-trigger-vysokogi-i-nizkogo-urovnya/" TargetMode="External"/><Relationship Id="rId_hyperlink_14324" Type="http://schemas.openxmlformats.org/officeDocument/2006/relationships/hyperlink" Target="http://&#1101;&#1083;&#1077;&#1082;&#1090;&#1088;&#1086;-&#1084;&#1072;&#1088;&#1082;&#1077;&#1090;.&#1088;&#1092;/product/246702/releynyy-modul-2-kanal-upit-dc-5v-i-nagr-do-10a-trigger-vysokogo-i-nizkogo-urovnya/" TargetMode="External"/><Relationship Id="rId_hyperlink_14325" Type="http://schemas.openxmlformats.org/officeDocument/2006/relationships/hyperlink" Target="http://&#1101;&#1083;&#1077;&#1082;&#1090;&#1088;&#1086;-&#1084;&#1072;&#1088;&#1082;&#1077;&#1090;.&#1088;&#1092;/product/239229/releynyy-modul-4-kanala-upit-dc-12v-i-nagr-do-10a-optronovaya-galvanicheskaya-razvyazka/" TargetMode="External"/><Relationship Id="rId_hyperlink_14326" Type="http://schemas.openxmlformats.org/officeDocument/2006/relationships/hyperlink" Target="http://&#1101;&#1083;&#1077;&#1082;&#1090;&#1088;&#1086;-&#1084;&#1072;&#1088;&#1082;&#1077;&#1090;.&#1088;&#1092;/product/224384/releynyy-modul-4-kanala-upit-dc-5v-i-nagr-do-10a-optronovaya-galvanicheskaya-razvyazka/" TargetMode="External"/><Relationship Id="rId_hyperlink_14327" Type="http://schemas.openxmlformats.org/officeDocument/2006/relationships/hyperlink" Target="http://&#1101;&#1083;&#1077;&#1082;&#1090;&#1088;&#1086;-&#1084;&#1072;&#1088;&#1082;&#1077;&#1090;.&#1088;&#1092;/product/239231/releynyy-modul-8-kanalov-upit-dc-12v-i-nagr-do-10a-optronovaya-galvanicheskaya-razvyazka/" TargetMode="External"/><Relationship Id="rId_hyperlink_14328" Type="http://schemas.openxmlformats.org/officeDocument/2006/relationships/hyperlink" Target="http://&#1101;&#1083;&#1077;&#1082;&#1090;&#1088;&#1086;-&#1084;&#1072;&#1088;&#1082;&#1077;&#1090;.&#1088;&#1092;/product/239230/releynyy-modul-8-kanalov-upit-dc-5v-i-nagr-do-10a-optronovaya-galvanicheskaya-razvyazka/" TargetMode="External"/><Relationship Id="rId_hyperlink_14329" Type="http://schemas.openxmlformats.org/officeDocument/2006/relationships/hyperlink" Target="http://&#1101;&#1083;&#1077;&#1082;&#1090;&#1088;&#1086;-&#1084;&#1072;&#1088;&#1082;&#1077;&#1090;.&#1088;&#1092;/product/241689/releynyy-modul-zaderzhki-vklyucheniya-pitaniya-5v/" TargetMode="External"/><Relationship Id="rId_hyperlink_14330" Type="http://schemas.openxmlformats.org/officeDocument/2006/relationships/hyperlink" Target="http://&#1101;&#1083;&#1077;&#1082;&#1090;&#1088;&#1086;-&#1084;&#1072;&#1088;&#1082;&#1077;&#1090;.&#1088;&#1092;/product/241687/fotorele-modul-datchika-sveta-12v220v-10a-xh-m131/" TargetMode="External"/><Relationship Id="rId_hyperlink_14331" Type="http://schemas.openxmlformats.org/officeDocument/2006/relationships/hyperlink" Target="http://&#1101;&#1083;&#1077;&#1082;&#1090;&#1088;&#1086;-&#1084;&#1072;&#1088;&#1082;&#1077;&#1090;.&#1088;&#1092;/product/241686/fotorele-modul-datchika-sveta-5v220v-10a-xh-m131/" TargetMode="External"/><Relationship Id="rId_hyperlink_14332" Type="http://schemas.openxmlformats.org/officeDocument/2006/relationships/hyperlink" Target="http://&#1101;&#1083;&#1077;&#1082;&#1090;&#1088;&#1086;-&#1084;&#1072;&#1088;&#1082;&#1077;&#1090;.&#1088;&#1092;/product/235570/preobrazovatel-napryazh-dc-dc-povyshponizh-uvh35-12v-uvyh12-24v-3w-max-usb-displey-xy-up-m3069/" TargetMode="External"/><Relationship Id="rId_hyperlink_14333" Type="http://schemas.openxmlformats.org/officeDocument/2006/relationships/hyperlink" Target="http://&#1101;&#1083;&#1077;&#1082;&#1090;&#1088;&#1086;-&#1084;&#1072;&#1088;&#1082;&#1077;&#1090;.&#1088;&#1092;/product/182937/preobrazovatel-napryazh-dc-dc-povyshayuschiy-mikroshema-xl6009-regulirovka-napryazheniya-uvh3-32v-uvyh5-40v-4a/" TargetMode="External"/><Relationship Id="rId_hyperlink_14334" Type="http://schemas.openxmlformats.org/officeDocument/2006/relationships/hyperlink" Target="http://&#1101;&#1083;&#1077;&#1082;&#1090;&#1088;&#1086;-&#1084;&#1072;&#1088;&#1082;&#1077;&#1090;.&#1088;&#1092;/product/228096/preobrazovatel-napryazh-dc-dc-povyshayuschiy-reguliruemyy-uvh10-32v-uvyh12-35v-6a-max/" TargetMode="External"/><Relationship Id="rId_hyperlink_14335" Type="http://schemas.openxmlformats.org/officeDocument/2006/relationships/hyperlink" Target="http://&#1101;&#1083;&#1077;&#1082;&#1090;&#1088;&#1086;-&#1084;&#1072;&#1088;&#1082;&#1077;&#1090;.&#1088;&#1092;/product/244421/preobrazovatel-napryazh-dc-dc-povyshayuschiy-chip-tl494-reguliruemyy-po-toku-i-napryazheniyu-uvh8-50v-uvyh10-60v-400vt/" TargetMode="External"/><Relationship Id="rId_hyperlink_14336" Type="http://schemas.openxmlformats.org/officeDocument/2006/relationships/hyperlink" Target="http://&#1101;&#1083;&#1077;&#1082;&#1090;&#1088;&#1086;-&#1084;&#1072;&#1088;&#1082;&#1077;&#1090;.&#1088;&#1092;/product/250317/lm2596-led-dc-dc-40-40v-to-125-37v-ponizhayuschiy-napryazhenie-modul-c-indikaciey-m3359/" TargetMode="External"/><Relationship Id="rId_hyperlink_14337" Type="http://schemas.openxmlformats.org/officeDocument/2006/relationships/hyperlink" Target="http://&#1101;&#1083;&#1077;&#1082;&#1090;&#1088;&#1086;-&#1084;&#1072;&#1088;&#1082;&#1077;&#1090;.&#1088;&#1092;/product/234531/preobrazovatel-napryazh-dc-dc-ponizhayuschiy-usb2-vyh-5v-3a-uvh6-40v-lm2596-m3358/" TargetMode="External"/><Relationship Id="rId_hyperlink_14338" Type="http://schemas.openxmlformats.org/officeDocument/2006/relationships/hyperlink" Target="http://&#1101;&#1083;&#1077;&#1082;&#1090;&#1088;&#1086;-&#1084;&#1072;&#1088;&#1082;&#1077;&#1090;.&#1088;&#1092;/product/220524/preobrazovatel-napryazh-dc-dc-ponizhayuschiy-usb-vyh-uvh6-24v-uvyh51-52v-2amax/" TargetMode="External"/><Relationship Id="rId_hyperlink_14339" Type="http://schemas.openxmlformats.org/officeDocument/2006/relationships/hyperlink" Target="http://&#1101;&#1083;&#1077;&#1082;&#1090;&#1088;&#1086;-&#1084;&#1072;&#1088;&#1082;&#1077;&#1090;.&#1088;&#1092;/product/235426/preobrazovatel-napryazh-dc-dc-ponizhayuschiy-uvh67-20v-uvyh33v-mini-560-m3017-1/" TargetMode="External"/><Relationship Id="rId_hyperlink_14340" Type="http://schemas.openxmlformats.org/officeDocument/2006/relationships/hyperlink" Target="http://&#1101;&#1083;&#1077;&#1082;&#1090;&#1088;&#1086;-&#1084;&#1072;&#1088;&#1082;&#1077;&#1090;.&#1088;&#1092;/product/183631/preobrazovatel-napryazh-dc-dc-ponizhayuschiy-mikroshema-lm2596-voltmetr-regulirovka-napryazheniya-uvh40-40v-uvyh125-37v-2a/" TargetMode="External"/><Relationship Id="rId_hyperlink_14341" Type="http://schemas.openxmlformats.org/officeDocument/2006/relationships/hyperlink" Target="http://&#1101;&#1083;&#1077;&#1082;&#1090;&#1088;&#1086;-&#1084;&#1072;&#1088;&#1082;&#1077;&#1090;.&#1088;&#1092;/product/233686/preobrazovatel-napryazh-dc-dc-ponizhayuschiy-mikroshema-lm317-regulirovka-napryazheniya-uvh42-40v-uvyh0-40v-22a/" TargetMode="External"/><Relationship Id="rId_hyperlink_14342" Type="http://schemas.openxmlformats.org/officeDocument/2006/relationships/hyperlink" Target="http://&#1101;&#1083;&#1077;&#1082;&#1090;&#1088;&#1086;-&#1084;&#1072;&#1088;&#1082;&#1077;&#1090;.&#1088;&#1092;/product/161319/preobrazovatel-napryazh-dc-dc-ponizhayuschiy-mikroshema-mp2307dn-regulirovka-napryazheniya-uvh475-23v-uvyh10-17v-15a-3a-pikovoe/" TargetMode="External"/><Relationship Id="rId_hyperlink_14343" Type="http://schemas.openxmlformats.org/officeDocument/2006/relationships/hyperlink" Target="http://&#1101;&#1083;&#1077;&#1082;&#1090;&#1088;&#1086;-&#1084;&#1072;&#1088;&#1082;&#1077;&#1090;.&#1088;&#1092;/product/233684/preobrazovatel-napryazh-dc-dc-ponizhayuschiy-mikroshema-xl4005-regulirovka-napryazheniya-uvh50-32v-uvyh08-30v-35a/" TargetMode="External"/><Relationship Id="rId_hyperlink_14344" Type="http://schemas.openxmlformats.org/officeDocument/2006/relationships/hyperlink" Target="http://&#1101;&#1083;&#1077;&#1082;&#1090;&#1088;&#1086;-&#1084;&#1072;&#1088;&#1082;&#1077;&#1090;.&#1088;&#1092;/product/233685/preobrazovatel-napryazh-dc-dc-ponizhayuschiy-mikroshema-xl4015-regulirovka-napryazheniya-uvh40-38v-uvyh125-36v-5a/" TargetMode="External"/><Relationship Id="rId_hyperlink_14345" Type="http://schemas.openxmlformats.org/officeDocument/2006/relationships/hyperlink" Target="http://&#1101;&#1083;&#1077;&#1082;&#1090;&#1088;&#1086;-&#1084;&#1072;&#1088;&#1082;&#1077;&#1090;.&#1088;&#1092;/product/232400/preobrazovatel-napryazh-dc-dc-ponizhayuschiy-mikroshema-xl4015-regulirovka-napryazheniya-regulirovka-toka-uvh5-32v-uvyh08-30v-5amax/" TargetMode="External"/><Relationship Id="rId_hyperlink_14346" Type="http://schemas.openxmlformats.org/officeDocument/2006/relationships/hyperlink" Target="http://&#1101;&#1083;&#1077;&#1082;&#1090;&#1088;&#1086;-&#1084;&#1072;&#1088;&#1082;&#1077;&#1090;.&#1088;&#1092;/product/235568/preobrazovatel-napryazh-dc-dc-ponizhayuschiy-reguliruemyy-po-toku-i-napryazheniyu-uvh6-40v-uvyh12-36v-20a-max-lb07-2215/" TargetMode="External"/><Relationship Id="rId_hyperlink_14347" Type="http://schemas.openxmlformats.org/officeDocument/2006/relationships/hyperlink" Target="http://&#1101;&#1083;&#1077;&#1082;&#1090;&#1088;&#1086;-&#1084;&#1072;&#1088;&#1082;&#1077;&#1090;.&#1088;&#1092;/product/240234/preobrazovatel-ponizhayuschiy-dc-dc-lm2596-regulirovka-napryazheniya-i-toka-uvh-4-35v-uvyh-15-30v-max-3a/" TargetMode="External"/><Relationship Id="rId_hyperlink_14348" Type="http://schemas.openxmlformats.org/officeDocument/2006/relationships/hyperlink" Target="http://&#1101;&#1083;&#1077;&#1082;&#1090;&#1088;&#1086;-&#1084;&#1072;&#1088;&#1082;&#1077;&#1090;.&#1088;&#1092;/product/235574/regulyator-moschnosti-ac-10000vt-uvh220v-displey-scr-2217/" TargetMode="External"/><Relationship Id="rId_hyperlink_14349" Type="http://schemas.openxmlformats.org/officeDocument/2006/relationships/hyperlink" Target="http://&#1101;&#1083;&#1077;&#1082;&#1090;&#1088;&#1086;-&#1084;&#1072;&#1088;&#1082;&#1077;&#1090;.&#1088;&#1092;/product/242110/regulyator-moschnosti-ac-4000vt-uvh220v-uvyh10-220v-25a-bez-korpusa/" TargetMode="External"/><Relationship Id="rId_hyperlink_14350" Type="http://schemas.openxmlformats.org/officeDocument/2006/relationships/hyperlink" Target="http://&#1101;&#1083;&#1077;&#1082;&#1090;&#1088;&#1086;-&#1084;&#1072;&#1088;&#1082;&#1077;&#1090;.&#1088;&#1092;/product/238169/regulyator-moschnosti-ac-5000vt-uvh220v-uvyh10-220v-8487040mm-elmp-03/" TargetMode="External"/><Relationship Id="rId_hyperlink_14351" Type="http://schemas.openxmlformats.org/officeDocument/2006/relationships/hyperlink" Target="http://&#1101;&#1083;&#1077;&#1082;&#1090;&#1088;&#1086;-&#1084;&#1072;&#1088;&#1082;&#1077;&#1090;.&#1088;&#1092;/product/238170/regulyator-moschnosti-ac-6000vt-uvh220v-uvyh10-220v-1306047mm-elmp-04/" TargetMode="External"/><Relationship Id="rId_hyperlink_14352" Type="http://schemas.openxmlformats.org/officeDocument/2006/relationships/hyperlink" Target="http://&#1101;&#1083;&#1077;&#1082;&#1090;&#1088;&#1086;-&#1084;&#1072;&#1088;&#1082;&#1077;&#1090;.&#1088;&#1092;/product/233318/regulyator-moschnosti-dc-uvh12-40v-10amax/" TargetMode="External"/><Relationship Id="rId_hyperlink_14353" Type="http://schemas.openxmlformats.org/officeDocument/2006/relationships/hyperlink" Target="http://&#1101;&#1083;&#1077;&#1082;&#1090;&#1088;&#1086;-&#1084;&#1072;&#1088;&#1082;&#1077;&#1090;.&#1088;&#1092;/product/233317/regulyator-moschnosti-dc-uvh6-90v-10amax/" TargetMode="External"/><Relationship Id="rId_hyperlink_14354" Type="http://schemas.openxmlformats.org/officeDocument/2006/relationships/hyperlink" Target="http://&#1101;&#1083;&#1077;&#1082;&#1090;&#1088;&#1086;-&#1084;&#1072;&#1088;&#1082;&#1077;&#1090;.&#1088;&#1092;/product/235569/regulyator-moschnosti-dc-uvh6-90v-10amax/" TargetMode="External"/><Relationship Id="rId_hyperlink_14355" Type="http://schemas.openxmlformats.org/officeDocument/2006/relationships/hyperlink" Target="http://&#1101;&#1083;&#1077;&#1082;&#1090;&#1088;&#1086;-&#1084;&#1072;&#1088;&#1082;&#1077;&#1090;.&#1088;&#1092;/product/235277/regulyator-moschnosti-dc-uvh6-90v-10amax-em-712/" TargetMode="External"/><Relationship Id="rId_hyperlink_14356" Type="http://schemas.openxmlformats.org/officeDocument/2006/relationships/hyperlink" Target="http://&#1101;&#1083;&#1077;&#1082;&#1090;&#1088;&#1086;-&#1084;&#1072;&#1088;&#1082;&#1077;&#1090;.&#1088;&#1092;/product/220526/regulyator-moschnosti-tiristornyy-ac-2000vt-uvh220v-uvyh50-220v/" TargetMode="External"/><Relationship Id="rId_hyperlink_14357" Type="http://schemas.openxmlformats.org/officeDocument/2006/relationships/hyperlink" Target="http://&#1101;&#1083;&#1077;&#1082;&#1090;&#1088;&#1086;-&#1084;&#1072;&#1088;&#1082;&#1077;&#1090;.&#1088;&#1092;/product/232181/regulyator-moschnosti-tiristornyy-ac-2000vt-uvh220v-uvyh50-220v-vynosnoy-potenciometr-scr-2000w/" TargetMode="External"/><Relationship Id="rId_hyperlink_14358" Type="http://schemas.openxmlformats.org/officeDocument/2006/relationships/hyperlink" Target="http://&#1101;&#1083;&#1077;&#1082;&#1090;&#1088;&#1086;-&#1084;&#1072;&#1088;&#1082;&#1077;&#1090;.&#1088;&#1092;/product/247183/regulyator-moschnosti-tiristornyy-ac-3800vt-uvh220v-uvyh0-220v-potenciometr-50047/" TargetMode="External"/><Relationship Id="rId_hyperlink_14359" Type="http://schemas.openxmlformats.org/officeDocument/2006/relationships/hyperlink" Target="http://&#1101;&#1083;&#1077;&#1082;&#1090;&#1088;&#1086;-&#1084;&#1072;&#1088;&#1082;&#1077;&#1090;.&#1088;&#1092;/product/235427/regulyator-moschnosti-tiristornyy-ac-3800vt-uvh220v-uvyh0-220v-potenciometr-scr-3800w-2236/" TargetMode="External"/><Relationship Id="rId_hyperlink_14360" Type="http://schemas.openxmlformats.org/officeDocument/2006/relationships/hyperlink" Target="http://&#1101;&#1083;&#1077;&#1082;&#1090;&#1088;&#1086;-&#1084;&#1072;&#1088;&#1082;&#1077;&#1090;.&#1088;&#1092;/product/250318/regulyator-moschnosti-tiristornyy-ac-3800vt-uvh220v-uvyh0-220v-potenciometr-scr-3800w-2236/" TargetMode="External"/><Relationship Id="rId_hyperlink_14361" Type="http://schemas.openxmlformats.org/officeDocument/2006/relationships/hyperlink" Target="http://&#1101;&#1083;&#1077;&#1082;&#1090;&#1088;&#1086;-&#1084;&#1072;&#1088;&#1082;&#1077;&#1090;.&#1088;&#1092;/product/239225/regulyator-moschnosti-shim-kontroller-uvh6-90v-20a-max/" TargetMode="External"/><Relationship Id="rId_hyperlink_14362" Type="http://schemas.openxmlformats.org/officeDocument/2006/relationships/hyperlink" Target="http://&#1101;&#1083;&#1077;&#1082;&#1090;&#1088;&#1086;-&#1084;&#1072;&#1088;&#1082;&#1077;&#1090;.&#1088;&#1092;/product/242748/regulyator-moschnosti-shim-kontroller-uvh6-90v-20a-max-vynosnoy-potenciometr-54015/" TargetMode="External"/><Relationship Id="rId_hyperlink_14363" Type="http://schemas.openxmlformats.org/officeDocument/2006/relationships/hyperlink" Target="http://&#1101;&#1083;&#1077;&#1082;&#1090;&#1088;&#1086;-&#1084;&#1072;&#1088;&#1082;&#1077;&#1090;.&#1088;&#1092;/product/236018/regulyator-moschnosti-shim-kontroller-displey-dc-uvh6-30v-10amax-em-714/" TargetMode="External"/><Relationship Id="rId_hyperlink_14364" Type="http://schemas.openxmlformats.org/officeDocument/2006/relationships/hyperlink" Target="http://&#1101;&#1083;&#1077;&#1082;&#1090;&#1088;&#1086;-&#1084;&#1072;&#1088;&#1082;&#1077;&#1090;.&#1088;&#1092;/product/220530/regulyator-skorosti-oborotov-dvigatelya-dc-uvh5-16v-10amax-pwm-mini-2218/" TargetMode="External"/><Relationship Id="rId_hyperlink_14365" Type="http://schemas.openxmlformats.org/officeDocument/2006/relationships/hyperlink" Target="http://&#1101;&#1083;&#1077;&#1082;&#1090;&#1088;&#1086;-&#1084;&#1072;&#1088;&#1082;&#1077;&#1090;.&#1088;&#1092;/product/220533/regulyator-skorosti-oborotov-dvigatelya-dc-uvh6-28v-3amax-s-reversom-pwm-1203bb-2226/" TargetMode="External"/><Relationship Id="rId_hyperlink_14366" Type="http://schemas.openxmlformats.org/officeDocument/2006/relationships/hyperlink" Target="http://&#1101;&#1083;&#1077;&#1082;&#1090;&#1088;&#1086;-&#1084;&#1072;&#1088;&#1082;&#1077;&#1090;.&#1088;&#1092;/product/244249/datchik-temperatury-3435-ntc-10kom-40c-300c-420-mm-shteker-254-dlina-provoda-1m/" TargetMode="External"/><Relationship Id="rId_hyperlink_14367" Type="http://schemas.openxmlformats.org/officeDocument/2006/relationships/hyperlink" Target="http://&#1101;&#1083;&#1077;&#1082;&#1090;&#1088;&#1086;-&#1084;&#1072;&#1088;&#1082;&#1077;&#1090;.&#1088;&#1092;/product/247187/datchik-temperatury-3435-ntc-10kom-40c-300c-420-mm-shteker-254-dlina-provoda-2m/" TargetMode="External"/><Relationship Id="rId_hyperlink_14368" Type="http://schemas.openxmlformats.org/officeDocument/2006/relationships/hyperlink" Target="http://&#1101;&#1083;&#1077;&#1082;&#1090;&#1088;&#1086;-&#1084;&#1072;&#1088;&#1082;&#1077;&#1090;.&#1088;&#1092;/product/247188/datchik-temperatury-3435-ntc-10kom-40c-300c-420-mm-shteker-254-dlina-provoda-3m/" TargetMode="External"/><Relationship Id="rId_hyperlink_14369" Type="http://schemas.openxmlformats.org/officeDocument/2006/relationships/hyperlink" Target="http://&#1101;&#1083;&#1077;&#1082;&#1090;&#1088;&#1086;-&#1084;&#1072;&#1088;&#1082;&#1077;&#1090;.&#1088;&#1092;/product/169751/datchik-temperatury-ds18b20-ot-55c-do-125c-vpit30-55-v/" TargetMode="External"/><Relationship Id="rId_hyperlink_14370" Type="http://schemas.openxmlformats.org/officeDocument/2006/relationships/hyperlink" Target="http://&#1101;&#1083;&#1077;&#1082;&#1090;&#1088;&#1086;-&#1084;&#1072;&#1088;&#1082;&#1077;&#1090;.&#1088;&#1092;/product/238363/modul-bluetooth-priemnik-v41-upit37-5v-vyh-aux-miniusb-xy-bt-mini-chernyy/" TargetMode="External"/><Relationship Id="rId_hyperlink_14371" Type="http://schemas.openxmlformats.org/officeDocument/2006/relationships/hyperlink" Target="http://&#1101;&#1083;&#1077;&#1082;&#1090;&#1088;&#1086;-&#1084;&#1072;&#1088;&#1082;&#1077;&#1090;.&#1088;&#1092;/product/231445/modul-bluetooth-priemnik-v41-upit37-5v-vyh-aux-miniusb-xy-bt-mini-krasnyy/" TargetMode="External"/><Relationship Id="rId_hyperlink_14372" Type="http://schemas.openxmlformats.org/officeDocument/2006/relationships/hyperlink" Target="http://&#1101;&#1083;&#1077;&#1082;&#1090;&#1088;&#1086;-&#1084;&#1072;&#1088;&#1082;&#1077;&#1090;.&#1088;&#1092;/product/248624/modul-bluetooth-priemnik-v41-upit37-5v-vyh-aux-type-s-xy-bt-mini-chernyy/" TargetMode="External"/><Relationship Id="rId_hyperlink_14373" Type="http://schemas.openxmlformats.org/officeDocument/2006/relationships/hyperlink" Target="http://&#1101;&#1083;&#1077;&#1082;&#1090;&#1088;&#1086;-&#1084;&#1072;&#1088;&#1082;&#1077;&#1090;.&#1088;&#1092;/product/248625/modul-bluetooth-priemnik-v41-upit37-5v-vyh-aux-type-s-xy-bt-mini-krasnyy/" TargetMode="External"/><Relationship Id="rId_hyperlink_14374" Type="http://schemas.openxmlformats.org/officeDocument/2006/relationships/hyperlink" Target="http://&#1101;&#1083;&#1077;&#1082;&#1090;&#1088;&#1086;-&#1084;&#1072;&#1088;&#1082;&#1077;&#1090;.&#1088;&#1092;/product/239511/modul-bluetooth-priemnik-v42-usilitel-25w-upit37-5v-mh-mx38/" TargetMode="External"/><Relationship Id="rId_hyperlink_14375" Type="http://schemas.openxmlformats.org/officeDocument/2006/relationships/hyperlink" Target="http://&#1101;&#1083;&#1077;&#1082;&#1090;&#1088;&#1086;-&#1084;&#1072;&#1088;&#1082;&#1077;&#1090;.&#1088;&#1092;/product/234528/modul-zapisi-zvuka-10-sek-isd1820-m3436/" TargetMode="External"/><Relationship Id="rId_hyperlink_14376" Type="http://schemas.openxmlformats.org/officeDocument/2006/relationships/hyperlink" Target="http://&#1101;&#1083;&#1077;&#1082;&#1090;&#1088;&#1086;-&#1084;&#1072;&#1088;&#1082;&#1077;&#1090;.&#1088;&#1092;/product/243216/modul-regulyatora-tembra-regulirovka-zvuka-xh-m802/" TargetMode="External"/><Relationship Id="rId_hyperlink_14377" Type="http://schemas.openxmlformats.org/officeDocument/2006/relationships/hyperlink" Target="http://&#1101;&#1083;&#1077;&#1082;&#1090;&#1088;&#1086;-&#1084;&#1072;&#1088;&#1082;&#1077;&#1090;.&#1088;&#1092;/product/244380/usilitel-nch-21-kanalnyy-d-klassa-250w100w-upit-12-26v-48-om-chip-tpa3116d2-xh-m139/" TargetMode="External"/><Relationship Id="rId_hyperlink_14378" Type="http://schemas.openxmlformats.org/officeDocument/2006/relationships/hyperlink" Target="http://&#1101;&#1083;&#1077;&#1082;&#1090;&#1088;&#1086;-&#1084;&#1072;&#1088;&#1082;&#1077;&#1090;.&#1088;&#1092;/product/249543/usilitel-nch-20-stereo-d-klassa-250w-upit-12-26v-48-om-chip-tpa3116d2-xh-m190/" TargetMode="External"/><Relationship Id="rId_hyperlink_14379" Type="http://schemas.openxmlformats.org/officeDocument/2006/relationships/hyperlink" Target="http://&#1101;&#1083;&#1077;&#1082;&#1090;&#1088;&#1086;-&#1084;&#1072;&#1088;&#1082;&#1077;&#1090;.&#1088;&#1092;/product/243218/usilitel-nch-mono-d-klassa-2100w-upit-8-26v-48-om-chip-tpa3116d2-xh-m542/" TargetMode="External"/><Relationship Id="rId_hyperlink_14380" Type="http://schemas.openxmlformats.org/officeDocument/2006/relationships/hyperlink" Target="http://&#1101;&#1083;&#1077;&#1082;&#1090;&#1088;&#1086;-&#1084;&#1072;&#1088;&#1082;&#1077;&#1090;.&#1088;&#1092;/product/248373/usilitel-nch-mono-d-klassa-300w-upit-24-48v-48-om-tpa3255-dlya-sabvufera/" TargetMode="External"/><Relationship Id="rId_hyperlink_14381" Type="http://schemas.openxmlformats.org/officeDocument/2006/relationships/hyperlink" Target="http://&#1101;&#1083;&#1077;&#1082;&#1090;&#1088;&#1086;-&#1084;&#1072;&#1088;&#1082;&#1077;&#1090;.&#1088;&#1092;/product/222242/usilitel-nch-odnokanalnyy-25vt-klass-d-sas0048/" TargetMode="External"/><Relationship Id="rId_hyperlink_14382" Type="http://schemas.openxmlformats.org/officeDocument/2006/relationships/hyperlink" Target="http://&#1101;&#1083;&#1077;&#1082;&#1090;&#1088;&#1086;-&#1084;&#1072;&#1088;&#1082;&#1077;&#1090;.&#1088;&#1092;/product/246785/usilitel-nch-stereo-d-klassa-215vt-upit-6-15v-48-om-na-mikrosheme-pam8610-xh-m181/" TargetMode="External"/><Relationship Id="rId_hyperlink_14383" Type="http://schemas.openxmlformats.org/officeDocument/2006/relationships/hyperlink" Target="http://&#1101;&#1083;&#1077;&#1082;&#1090;&#1088;&#1086;-&#1084;&#1072;&#1088;&#1082;&#1077;&#1090;.&#1088;&#1092;/product/247476/usilitel-nch-stereo-d-klassa-2300w-upit-24-48v-48-om-2-chipa-tpa3255-samp-200/" TargetMode="External"/><Relationship Id="rId_hyperlink_14384" Type="http://schemas.openxmlformats.org/officeDocument/2006/relationships/hyperlink" Target="http://&#1101;&#1083;&#1077;&#1082;&#1090;&#1088;&#1086;-&#1084;&#1072;&#1088;&#1082;&#1077;&#1090;.&#1088;&#1092;/product/237514/usilitel-nch-stereo-d-klassa-230w-upit-8-26v-48-om-chip-tpa3110-xh-a232/" TargetMode="External"/><Relationship Id="rId_hyperlink_14385" Type="http://schemas.openxmlformats.org/officeDocument/2006/relationships/hyperlink" Target="http://&#1101;&#1083;&#1077;&#1082;&#1090;&#1088;&#1086;-&#1084;&#1072;&#1088;&#1082;&#1077;&#1090;.&#1088;&#1092;/product/234534/usilitel-nch-stereo-d-klassa-23vt-upit-25-5v-48-om-regulirovka-gromkosti-pam8403/" TargetMode="External"/><Relationship Id="rId_hyperlink_14386" Type="http://schemas.openxmlformats.org/officeDocument/2006/relationships/hyperlink" Target="http://&#1101;&#1083;&#1077;&#1082;&#1090;&#1088;&#1086;-&#1084;&#1072;&#1088;&#1082;&#1077;&#1090;.&#1088;&#1092;/product/239195/usilitel-nch-stereo-d-klassa-25vt-upit-27-5v-48-om-regulirovka-gromkosti-chip-pam8406r/" TargetMode="External"/><Relationship Id="rId_hyperlink_14387" Type="http://schemas.openxmlformats.org/officeDocument/2006/relationships/hyperlink" Target="http://&#1101;&#1083;&#1077;&#1082;&#1090;&#1088;&#1086;-&#1084;&#1072;&#1088;&#1082;&#1077;&#1090;.&#1088;&#1092;/product/243217/usilitel-nch-stereo-d-klassa-280w-upit-12-24v-48-om-chip-tpa3116d2-xh-m567/" TargetMode="External"/><Relationship Id="rId_hyperlink_14388" Type="http://schemas.openxmlformats.org/officeDocument/2006/relationships/hyperlink" Target="http://&#1101;&#1083;&#1077;&#1082;&#1090;&#1088;&#1086;-&#1084;&#1072;&#1088;&#1082;&#1077;&#1090;.&#1088;&#1092;/product/228106/varistor-07k471-470v-korpus-7mm/" TargetMode="External"/><Relationship Id="rId_hyperlink_14389" Type="http://schemas.openxmlformats.org/officeDocument/2006/relationships/hyperlink" Target="http://&#1101;&#1083;&#1077;&#1082;&#1090;&#1088;&#1086;-&#1084;&#1072;&#1088;&#1082;&#1077;&#1090;.&#1088;&#1092;/product/228108/varistor-10k561-560v-korpus-10mm/" TargetMode="External"/><Relationship Id="rId_hyperlink_14390" Type="http://schemas.openxmlformats.org/officeDocument/2006/relationships/hyperlink" Target="http://&#1101;&#1083;&#1077;&#1082;&#1090;&#1088;&#1086;-&#1084;&#1072;&#1088;&#1082;&#1077;&#1090;.&#1088;&#1092;/product/228109/varistor-14k271-270v-korpus-14mm/" TargetMode="External"/><Relationship Id="rId_hyperlink_14391" Type="http://schemas.openxmlformats.org/officeDocument/2006/relationships/hyperlink" Target="http://&#1101;&#1083;&#1077;&#1082;&#1090;&#1088;&#1086;-&#1084;&#1072;&#1088;&#1082;&#1077;&#1090;.&#1088;&#1092;/product/228110/varistor-14k471-470v-korpus-14mm/" TargetMode="External"/><Relationship Id="rId_hyperlink_14392" Type="http://schemas.openxmlformats.org/officeDocument/2006/relationships/hyperlink" Target="http://&#1101;&#1083;&#1077;&#1082;&#1090;&#1088;&#1086;-&#1084;&#1072;&#1088;&#1082;&#1077;&#1090;.&#1088;&#1092;/product/228111/varistor-20k471-470v-korpus-20mm/" TargetMode="External"/><Relationship Id="rId_hyperlink_14393" Type="http://schemas.openxmlformats.org/officeDocument/2006/relationships/hyperlink" Target="http://&#1101;&#1083;&#1077;&#1082;&#1090;&#1088;&#1086;-&#1084;&#1072;&#1088;&#1082;&#1077;&#1090;.&#1088;&#1092;/product/247399/derzhatel-plavkoy-vstavki-pn2-100-u3-na-100a-med-et008828/" TargetMode="External"/><Relationship Id="rId_hyperlink_14394" Type="http://schemas.openxmlformats.org/officeDocument/2006/relationships/hyperlink" Target="http://&#1101;&#1083;&#1077;&#1082;&#1090;&#1088;&#1086;-&#1084;&#1072;&#1088;&#1082;&#1077;&#1090;.&#1088;&#1092;/product/136215/derzhatel-plavkoy-vstavki-pn2-250-e-u3-na-250a-stal-et522575/" TargetMode="External"/><Relationship Id="rId_hyperlink_14395" Type="http://schemas.openxmlformats.org/officeDocument/2006/relationships/hyperlink" Target="http://&#1101;&#1083;&#1077;&#1082;&#1090;&#1088;&#1086;-&#1084;&#1072;&#1088;&#1082;&#1077;&#1090;.&#1088;&#1092;/product/237001/derzhatel-plavkoy-vstavki-pn2-400-u3-na-400a-med-et-et522579/" TargetMode="External"/><Relationship Id="rId_hyperlink_14396" Type="http://schemas.openxmlformats.org/officeDocument/2006/relationships/hyperlink" Target="http://&#1101;&#1083;&#1077;&#1082;&#1090;&#1088;&#1086;-&#1084;&#1072;&#1088;&#1082;&#1077;&#1090;.&#1088;&#1092;/product/247221/derzhatel-plavkoy-vstavki-pn2-400-e-u3-na-400a-stal-et002551/" TargetMode="External"/><Relationship Id="rId_hyperlink_14397" Type="http://schemas.openxmlformats.org/officeDocument/2006/relationships/hyperlink" Target="http://&#1101;&#1083;&#1077;&#1082;&#1090;&#1088;&#1086;-&#1084;&#1072;&#1088;&#1082;&#1077;&#1090;.&#1088;&#1092;/product/247220/derzhatel-plavkoy-vstavki-pn2-630a-med-et522877/" TargetMode="External"/><Relationship Id="rId_hyperlink_14398" Type="http://schemas.openxmlformats.org/officeDocument/2006/relationships/hyperlink" Target="http://&#1101;&#1083;&#1077;&#1082;&#1090;&#1088;&#1086;-&#1084;&#1072;&#1088;&#1082;&#1077;&#1090;.&#1088;&#1092;/product/178985/derzhatel-predohranitelya-520-mm-provod-200mm/" TargetMode="External"/><Relationship Id="rId_hyperlink_14399" Type="http://schemas.openxmlformats.org/officeDocument/2006/relationships/hyperlink" Target="http://&#1101;&#1083;&#1077;&#1082;&#1090;&#1088;&#1086;-&#1084;&#1072;&#1088;&#1082;&#1077;&#1090;.&#1088;&#1092;/product/178986/derzhatel-predohranitelya-630-mm-provod-250mm/" TargetMode="External"/><Relationship Id="rId_hyperlink_14400" Type="http://schemas.openxmlformats.org/officeDocument/2006/relationships/hyperlink" Target="http://&#1101;&#1083;&#1077;&#1082;&#1090;&#1088;&#1086;-&#1084;&#1072;&#1088;&#1082;&#1077;&#1090;.&#1088;&#1092;/product/250377/derzhatel-predohranitelya-630-mm-provod-250mm-10a-250v-s1058-59088/" TargetMode="External"/><Relationship Id="rId_hyperlink_14401" Type="http://schemas.openxmlformats.org/officeDocument/2006/relationships/hyperlink" Target="http://&#1101;&#1083;&#1077;&#1082;&#1090;&#1088;&#1086;-&#1084;&#1072;&#1088;&#1082;&#1077;&#1090;.&#1088;&#1092;/product/123599/derzhatel-predohranitelya-na-korpus-630-mm/" TargetMode="External"/><Relationship Id="rId_hyperlink_14402" Type="http://schemas.openxmlformats.org/officeDocument/2006/relationships/hyperlink" Target="http://&#1101;&#1083;&#1077;&#1082;&#1090;&#1088;&#1086;-&#1084;&#1072;&#1088;&#1082;&#1077;&#1090;.&#1088;&#1092;/product/221771/derzhatel-predohranitelya-na-platu-520-mm/" TargetMode="External"/><Relationship Id="rId_hyperlink_14403" Type="http://schemas.openxmlformats.org/officeDocument/2006/relationships/hyperlink" Target="http://&#1101;&#1083;&#1077;&#1082;&#1090;&#1088;&#1086;-&#1084;&#1072;&#1088;&#1082;&#1077;&#1090;.&#1088;&#1092;/product/241312/avtomaticheskiy-vyklyuchatel-10a-250v-seriya-l-mz/" TargetMode="External"/><Relationship Id="rId_hyperlink_14404" Type="http://schemas.openxmlformats.org/officeDocument/2006/relationships/hyperlink" Target="http://&#1101;&#1083;&#1077;&#1082;&#1090;&#1088;&#1086;-&#1084;&#1072;&#1088;&#1082;&#1077;&#1090;.&#1088;&#1092;/product/127489/avtomaticheskiy-vyklyuchatel-10a-250v-seriya-a-0709/" TargetMode="External"/><Relationship Id="rId_hyperlink_14405" Type="http://schemas.openxmlformats.org/officeDocument/2006/relationships/hyperlink" Target="http://&#1101;&#1083;&#1077;&#1082;&#1090;&#1088;&#1086;-&#1084;&#1072;&#1088;&#1082;&#1077;&#1090;.&#1088;&#1092;/product/241314/avtomaticheskiy-vyklyuchatel-15a-250v-seriya-l-mz/" TargetMode="External"/><Relationship Id="rId_hyperlink_14406" Type="http://schemas.openxmlformats.org/officeDocument/2006/relationships/hyperlink" Target="http://&#1101;&#1083;&#1077;&#1082;&#1090;&#1088;&#1086;-&#1084;&#1072;&#1088;&#1082;&#1077;&#1090;.&#1088;&#1092;/product/241313/avtomaticheskiy-vyklyuchatel-20a-250v-seriya-l-mz/" TargetMode="External"/><Relationship Id="rId_hyperlink_14407" Type="http://schemas.openxmlformats.org/officeDocument/2006/relationships/hyperlink" Target="http://&#1101;&#1083;&#1077;&#1082;&#1090;&#1088;&#1086;-&#1084;&#1072;&#1088;&#1082;&#1077;&#1090;.&#1088;&#1092;/product/226754/avtomaticheskiy-vyklyuchatel-5a-250v-seriya-a-0709/" TargetMode="External"/><Relationship Id="rId_hyperlink_14408" Type="http://schemas.openxmlformats.org/officeDocument/2006/relationships/hyperlink" Target="http://&#1101;&#1083;&#1077;&#1082;&#1090;&#1088;&#1086;-&#1084;&#1072;&#1088;&#1082;&#1077;&#1090;.&#1088;&#1092;/product/241315/klavishnyy-pereklyuchatel-avtomat-16a-3pin-reset-off-12-250v/" TargetMode="External"/><Relationship Id="rId_hyperlink_14409" Type="http://schemas.openxmlformats.org/officeDocument/2006/relationships/hyperlink" Target="http://&#1101;&#1083;&#1077;&#1082;&#1090;&#1088;&#1086;-&#1084;&#1072;&#1088;&#1082;&#1077;&#1090;.&#1088;&#1092;/product/241316/klavishnyy-pereklyuchatel-avtomat-20a-3pin-reset-off-12-250v-serii-m100/" TargetMode="External"/><Relationship Id="rId_hyperlink_14410" Type="http://schemas.openxmlformats.org/officeDocument/2006/relationships/hyperlink" Target="http://&#1101;&#1083;&#1077;&#1082;&#1090;&#1088;&#1086;-&#1084;&#1072;&#1088;&#1082;&#1077;&#1090;.&#1088;&#1092;/product/127505/predohranitel-avtomat-16a/" TargetMode="External"/><Relationship Id="rId_hyperlink_14411" Type="http://schemas.openxmlformats.org/officeDocument/2006/relationships/hyperlink" Target="http://&#1101;&#1083;&#1077;&#1082;&#1090;&#1088;&#1086;-&#1084;&#1072;&#1088;&#1082;&#1077;&#1090;.&#1088;&#1092;/product/226755/predohranitel-avtomat-8a/" TargetMode="External"/><Relationship Id="rId_hyperlink_14412" Type="http://schemas.openxmlformats.org/officeDocument/2006/relationships/hyperlink" Target="http://&#1101;&#1083;&#1077;&#1082;&#1090;&#1088;&#1086;-&#1084;&#1072;&#1088;&#1082;&#1077;&#1090;.&#1088;&#1092;/product/127472/predohranitel-s-vyvodami-36h10mm-025a/" TargetMode="External"/><Relationship Id="rId_hyperlink_14413" Type="http://schemas.openxmlformats.org/officeDocument/2006/relationships/hyperlink" Target="http://&#1101;&#1083;&#1077;&#1082;&#1090;&#1088;&#1086;-&#1084;&#1072;&#1088;&#1082;&#1077;&#1090;.&#1088;&#1092;/product/127478/predohranitel-s-vyvodami-36h10mm-05a/" TargetMode="External"/><Relationship Id="rId_hyperlink_14414" Type="http://schemas.openxmlformats.org/officeDocument/2006/relationships/hyperlink" Target="http://&#1101;&#1083;&#1077;&#1082;&#1090;&#1088;&#1086;-&#1084;&#1072;&#1088;&#1082;&#1077;&#1090;.&#1088;&#1092;/product/127474/predohranitel-s-vyvodami-36h10mm-1a/" TargetMode="External"/><Relationship Id="rId_hyperlink_14415" Type="http://schemas.openxmlformats.org/officeDocument/2006/relationships/hyperlink" Target="http://&#1101;&#1083;&#1077;&#1082;&#1090;&#1088;&#1086;-&#1084;&#1072;&#1088;&#1082;&#1077;&#1090;.&#1088;&#1092;/product/127473/predohranitel-s-vyvodami-36h10mm-2a/" TargetMode="External"/><Relationship Id="rId_hyperlink_14416" Type="http://schemas.openxmlformats.org/officeDocument/2006/relationships/hyperlink" Target="http://&#1101;&#1083;&#1077;&#1082;&#1090;&#1088;&#1086;-&#1084;&#1072;&#1088;&#1082;&#1077;&#1090;.&#1088;&#1092;/product/127477/predohranitel-s-vyvodami-36h10mm-3a/" TargetMode="External"/><Relationship Id="rId_hyperlink_14417" Type="http://schemas.openxmlformats.org/officeDocument/2006/relationships/hyperlink" Target="http://&#1101;&#1083;&#1077;&#1082;&#1090;&#1088;&#1086;-&#1084;&#1072;&#1088;&#1082;&#1077;&#1090;.&#1088;&#1092;/product/127475/predohranitel-s-vyvodami-36h10mm-5a/" TargetMode="External"/><Relationship Id="rId_hyperlink_14418" Type="http://schemas.openxmlformats.org/officeDocument/2006/relationships/hyperlink" Target="http://&#1101;&#1083;&#1077;&#1082;&#1090;&#1088;&#1086;-&#1084;&#1072;&#1088;&#1082;&#1077;&#1090;.&#1088;&#1092;/product/127476/predohranitel-s-vyvodami-36h10mm-63a/" TargetMode="External"/><Relationship Id="rId_hyperlink_14419" Type="http://schemas.openxmlformats.org/officeDocument/2006/relationships/hyperlink" Target="http://&#1101;&#1083;&#1077;&#1082;&#1090;&#1088;&#1086;-&#1084;&#1072;&#1088;&#1082;&#1077;&#1090;.&#1088;&#1092;/product/240664/predohranitel-s-vyvodami-5h20mm-1a-h520pt/" TargetMode="External"/><Relationship Id="rId_hyperlink_14420" Type="http://schemas.openxmlformats.org/officeDocument/2006/relationships/hyperlink" Target="http://&#1101;&#1083;&#1077;&#1082;&#1090;&#1088;&#1086;-&#1084;&#1072;&#1088;&#1082;&#1077;&#1090;.&#1088;&#1092;/product/240636/predohranitel-s-vyvodami-5h20mm-2a-h520pt/" TargetMode="External"/><Relationship Id="rId_hyperlink_14421" Type="http://schemas.openxmlformats.org/officeDocument/2006/relationships/hyperlink" Target="http://&#1101;&#1083;&#1077;&#1082;&#1090;&#1088;&#1086;-&#1084;&#1072;&#1088;&#1082;&#1077;&#1090;.&#1088;&#1092;/product/240638/predohranitel-s-vyvodami-5h20mm-3a-h520pt/" TargetMode="External"/><Relationship Id="rId_hyperlink_14422" Type="http://schemas.openxmlformats.org/officeDocument/2006/relationships/hyperlink" Target="http://&#1101;&#1083;&#1077;&#1082;&#1090;&#1088;&#1086;-&#1084;&#1072;&#1088;&#1082;&#1077;&#1090;.&#1088;&#1092;/product/240639/predohranitel-s-vyvodami-5h20mm-5a-h520pt/" TargetMode="External"/><Relationship Id="rId_hyperlink_14423" Type="http://schemas.openxmlformats.org/officeDocument/2006/relationships/hyperlink" Target="http://&#1101;&#1083;&#1077;&#1082;&#1090;&#1088;&#1086;-&#1084;&#1072;&#1088;&#1082;&#1077;&#1090;.&#1088;&#1092;/product/142121/predohranitel-fuse-520mm-05a/" TargetMode="External"/><Relationship Id="rId_hyperlink_14424" Type="http://schemas.openxmlformats.org/officeDocument/2006/relationships/hyperlink" Target="http://&#1101;&#1083;&#1077;&#1082;&#1090;&#1088;&#1086;-&#1084;&#1072;&#1088;&#1082;&#1077;&#1090;.&#1088;&#1092;/product/240007/predohranitel-fuse-520mm-063a/" TargetMode="External"/><Relationship Id="rId_hyperlink_14425" Type="http://schemas.openxmlformats.org/officeDocument/2006/relationships/hyperlink" Target="http://&#1101;&#1083;&#1077;&#1082;&#1090;&#1088;&#1086;-&#1084;&#1072;&#1088;&#1082;&#1077;&#1090;.&#1088;&#1092;/product/142122/predohranitel-fuse-520mm-10a/" TargetMode="External"/><Relationship Id="rId_hyperlink_14426" Type="http://schemas.openxmlformats.org/officeDocument/2006/relationships/hyperlink" Target="http://&#1101;&#1083;&#1077;&#1082;&#1090;&#1088;&#1086;-&#1084;&#1072;&#1088;&#1082;&#1077;&#1090;.&#1088;&#1092;/product/142123/predohranitel-fuse-520mm-20a-s1014/" TargetMode="External"/><Relationship Id="rId_hyperlink_14427" Type="http://schemas.openxmlformats.org/officeDocument/2006/relationships/hyperlink" Target="http://&#1101;&#1083;&#1077;&#1082;&#1090;&#1088;&#1086;-&#1084;&#1072;&#1088;&#1082;&#1077;&#1090;.&#1088;&#1092;/product/242120/predohranitel-fuse-520mm-25a/" TargetMode="External"/><Relationship Id="rId_hyperlink_14428" Type="http://schemas.openxmlformats.org/officeDocument/2006/relationships/hyperlink" Target="http://&#1101;&#1083;&#1077;&#1082;&#1090;&#1088;&#1086;-&#1084;&#1072;&#1088;&#1082;&#1077;&#1090;.&#1088;&#1092;/product/142124/predohranitel-fuse-520mm-315a/" TargetMode="External"/><Relationship Id="rId_hyperlink_14429" Type="http://schemas.openxmlformats.org/officeDocument/2006/relationships/hyperlink" Target="http://&#1101;&#1083;&#1077;&#1082;&#1090;&#1088;&#1086;-&#1084;&#1072;&#1088;&#1082;&#1077;&#1090;.&#1088;&#1092;/product/240008/predohranitel-fuse-520mm-3a/" TargetMode="External"/><Relationship Id="rId_hyperlink_14430" Type="http://schemas.openxmlformats.org/officeDocument/2006/relationships/hyperlink" Target="http://&#1101;&#1083;&#1077;&#1082;&#1090;&#1088;&#1086;-&#1084;&#1072;&#1088;&#1082;&#1077;&#1090;.&#1088;&#1092;/product/142126/predohranitel-fuse-520mm-50a/" TargetMode="External"/><Relationship Id="rId_hyperlink_14431" Type="http://schemas.openxmlformats.org/officeDocument/2006/relationships/hyperlink" Target="http://&#1101;&#1083;&#1077;&#1082;&#1090;&#1088;&#1086;-&#1084;&#1072;&#1088;&#1082;&#1077;&#1090;.&#1088;&#1092;/product/142127/predohranitel-fuse-520mm-60a/" TargetMode="External"/><Relationship Id="rId_hyperlink_14432" Type="http://schemas.openxmlformats.org/officeDocument/2006/relationships/hyperlink" Target="http://&#1101;&#1083;&#1077;&#1082;&#1090;&#1088;&#1086;-&#1084;&#1072;&#1088;&#1082;&#1077;&#1090;.&#1088;&#1092;/product/142128/predohranitel-fuse-520mm-80a/" TargetMode="External"/><Relationship Id="rId_hyperlink_14433" Type="http://schemas.openxmlformats.org/officeDocument/2006/relationships/hyperlink" Target="http://&#1101;&#1083;&#1077;&#1082;&#1090;&#1088;&#1086;-&#1084;&#1072;&#1088;&#1082;&#1077;&#1090;.&#1088;&#1092;/product/142130/predohranitel-fuse-520mm-150a/" TargetMode="External"/><Relationship Id="rId_hyperlink_14434" Type="http://schemas.openxmlformats.org/officeDocument/2006/relationships/hyperlink" Target="http://&#1101;&#1083;&#1077;&#1082;&#1090;&#1088;&#1086;-&#1084;&#1072;&#1088;&#1082;&#1077;&#1090;.&#1088;&#1092;/product/238190/predohranitel-fuse-520mm-160a/" TargetMode="External"/><Relationship Id="rId_hyperlink_14435" Type="http://schemas.openxmlformats.org/officeDocument/2006/relationships/hyperlink" Target="http://&#1101;&#1083;&#1077;&#1082;&#1090;&#1088;&#1086;-&#1084;&#1072;&#1088;&#1082;&#1077;&#1090;.&#1088;&#1092;/product/184211/predohranitel-fuse-520mm-200a/" TargetMode="External"/><Relationship Id="rId_hyperlink_14436" Type="http://schemas.openxmlformats.org/officeDocument/2006/relationships/hyperlink" Target="http://&#1101;&#1083;&#1077;&#1082;&#1090;&#1088;&#1086;-&#1084;&#1072;&#1088;&#1082;&#1077;&#1090;.&#1088;&#1092;/product/184210/predohranitel-fuse-520mm-300a/" TargetMode="External"/><Relationship Id="rId_hyperlink_14437" Type="http://schemas.openxmlformats.org/officeDocument/2006/relationships/hyperlink" Target="http://&#1101;&#1083;&#1077;&#1082;&#1090;&#1088;&#1086;-&#1084;&#1072;&#1088;&#1082;&#1077;&#1090;.&#1088;&#1092;/product/142131/predohranitel-fuse-630mm-05a/" TargetMode="External"/><Relationship Id="rId_hyperlink_14438" Type="http://schemas.openxmlformats.org/officeDocument/2006/relationships/hyperlink" Target="http://&#1101;&#1083;&#1077;&#1082;&#1090;&#1088;&#1086;-&#1084;&#1072;&#1088;&#1082;&#1077;&#1090;.&#1088;&#1092;/product/142132/predohranitel-fuse-630mm-10a/" TargetMode="External"/><Relationship Id="rId_hyperlink_14439" Type="http://schemas.openxmlformats.org/officeDocument/2006/relationships/hyperlink" Target="http://&#1101;&#1083;&#1077;&#1082;&#1090;&#1088;&#1086;-&#1084;&#1072;&#1088;&#1082;&#1077;&#1090;.&#1088;&#1092;/product/142133/predohranitel-fuse-630mm-20a/" TargetMode="External"/><Relationship Id="rId_hyperlink_14440" Type="http://schemas.openxmlformats.org/officeDocument/2006/relationships/hyperlink" Target="http://&#1101;&#1083;&#1077;&#1082;&#1090;&#1088;&#1086;-&#1084;&#1072;&#1088;&#1082;&#1077;&#1090;.&#1088;&#1092;/product/142134/predohranitel-fuse-630mm-30a/" TargetMode="External"/><Relationship Id="rId_hyperlink_14441" Type="http://schemas.openxmlformats.org/officeDocument/2006/relationships/hyperlink" Target="http://&#1101;&#1083;&#1077;&#1082;&#1090;&#1088;&#1086;-&#1084;&#1072;&#1088;&#1082;&#1077;&#1090;.&#1088;&#1092;/product/238361/predohranitel-fuse-630mm-315a/" TargetMode="External"/><Relationship Id="rId_hyperlink_14442" Type="http://schemas.openxmlformats.org/officeDocument/2006/relationships/hyperlink" Target="http://&#1101;&#1083;&#1077;&#1082;&#1090;&#1088;&#1086;-&#1084;&#1072;&#1088;&#1082;&#1077;&#1090;.&#1088;&#1092;/product/142135/predohranitel-fuse-630mm-40a/" TargetMode="External"/><Relationship Id="rId_hyperlink_14443" Type="http://schemas.openxmlformats.org/officeDocument/2006/relationships/hyperlink" Target="http://&#1101;&#1083;&#1077;&#1082;&#1090;&#1088;&#1086;-&#1084;&#1072;&#1088;&#1082;&#1077;&#1090;.&#1088;&#1092;/product/142136/predohranitel-fuse-630mm-50a/" TargetMode="External"/><Relationship Id="rId_hyperlink_14444" Type="http://schemas.openxmlformats.org/officeDocument/2006/relationships/hyperlink" Target="http://&#1101;&#1083;&#1077;&#1082;&#1090;&#1088;&#1086;-&#1084;&#1072;&#1088;&#1082;&#1077;&#1090;.&#1088;&#1092;/product/184208/predohranitel-fuse-630mm-60a/" TargetMode="External"/><Relationship Id="rId_hyperlink_14445" Type="http://schemas.openxmlformats.org/officeDocument/2006/relationships/hyperlink" Target="http://&#1101;&#1083;&#1077;&#1082;&#1090;&#1088;&#1086;-&#1084;&#1072;&#1088;&#1082;&#1077;&#1090;.&#1088;&#1092;/product/238362/predohranitel-fuse-630mm-63a/" TargetMode="External"/><Relationship Id="rId_hyperlink_14446" Type="http://schemas.openxmlformats.org/officeDocument/2006/relationships/hyperlink" Target="http://&#1101;&#1083;&#1077;&#1082;&#1090;&#1088;&#1086;-&#1084;&#1072;&#1088;&#1082;&#1077;&#1090;.&#1088;&#1092;/product/142137/predohranitel-fuse-630mm-80a/" TargetMode="External"/><Relationship Id="rId_hyperlink_14447" Type="http://schemas.openxmlformats.org/officeDocument/2006/relationships/hyperlink" Target="http://&#1101;&#1083;&#1077;&#1082;&#1090;&#1088;&#1086;-&#1084;&#1072;&#1088;&#1082;&#1077;&#1090;.&#1088;&#1092;/product/142138/predohranitel-fuse-630mm-100a/" TargetMode="External"/><Relationship Id="rId_hyperlink_14448" Type="http://schemas.openxmlformats.org/officeDocument/2006/relationships/hyperlink" Target="http://&#1101;&#1083;&#1077;&#1082;&#1090;&#1088;&#1086;-&#1084;&#1072;&#1088;&#1082;&#1077;&#1090;.&#1088;&#1092;/product/142139/predohranitel-fuse-630mm-150a/" TargetMode="External"/><Relationship Id="rId_hyperlink_14449" Type="http://schemas.openxmlformats.org/officeDocument/2006/relationships/hyperlink" Target="http://&#1101;&#1083;&#1077;&#1082;&#1090;&#1088;&#1086;-&#1084;&#1072;&#1088;&#1082;&#1077;&#1090;.&#1088;&#1092;/product/142140/predohranitel-fuse-630mm-200a/" TargetMode="External"/><Relationship Id="rId_hyperlink_14450" Type="http://schemas.openxmlformats.org/officeDocument/2006/relationships/hyperlink" Target="http://&#1101;&#1083;&#1077;&#1082;&#1090;&#1088;&#1086;-&#1084;&#1072;&#1088;&#1082;&#1077;&#1090;.&#1088;&#1092;/product/184209/predohranitel-fuse-630mm-250a/" TargetMode="External"/><Relationship Id="rId_hyperlink_14451" Type="http://schemas.openxmlformats.org/officeDocument/2006/relationships/hyperlink" Target="http://&#1101;&#1083;&#1077;&#1082;&#1090;&#1088;&#1086;-&#1084;&#1072;&#1088;&#1082;&#1077;&#1090;.&#1088;&#1092;/product/184207/predohranitel-fuse-630mm-300a/" TargetMode="External"/><Relationship Id="rId_hyperlink_14452" Type="http://schemas.openxmlformats.org/officeDocument/2006/relationships/hyperlink" Target="http://&#1101;&#1083;&#1077;&#1082;&#1090;&#1088;&#1086;-&#1084;&#1072;&#1088;&#1082;&#1077;&#1090;.&#1088;&#1092;/product/224789/termopredohranitel-podkova-135c-15a/" TargetMode="External"/><Relationship Id="rId_hyperlink_14453" Type="http://schemas.openxmlformats.org/officeDocument/2006/relationships/hyperlink" Target="http://&#1101;&#1083;&#1077;&#1082;&#1090;&#1088;&#1086;-&#1084;&#1072;&#1088;&#1082;&#1077;&#1090;.&#1088;&#1092;/product/224790/termopredohranitel-podkova-150c-15a/" TargetMode="External"/><Relationship Id="rId_hyperlink_14454" Type="http://schemas.openxmlformats.org/officeDocument/2006/relationships/hyperlink" Target="http://&#1101;&#1083;&#1077;&#1082;&#1090;&#1088;&#1086;-&#1084;&#1072;&#1088;&#1082;&#1077;&#1090;.&#1088;&#1092;/product/224791/termopredohranitel-podkova-230c-15a/" TargetMode="External"/><Relationship Id="rId_hyperlink_14455" Type="http://schemas.openxmlformats.org/officeDocument/2006/relationships/hyperlink" Target="http://&#1101;&#1083;&#1077;&#1082;&#1090;&#1088;&#1086;-&#1084;&#1072;&#1088;&#1082;&#1077;&#1090;.&#1088;&#1092;/product/221655/termopredohranitel-100c-10a/" TargetMode="External"/><Relationship Id="rId_hyperlink_14456" Type="http://schemas.openxmlformats.org/officeDocument/2006/relationships/hyperlink" Target="http://&#1101;&#1083;&#1077;&#1082;&#1090;&#1088;&#1086;-&#1084;&#1072;&#1088;&#1082;&#1077;&#1090;.&#1088;&#1092;/product/224768/termopredohranitel-100c-15a/" TargetMode="External"/><Relationship Id="rId_hyperlink_14457" Type="http://schemas.openxmlformats.org/officeDocument/2006/relationships/hyperlink" Target="http://&#1101;&#1083;&#1077;&#1082;&#1090;&#1088;&#1086;-&#1084;&#1072;&#1088;&#1082;&#1077;&#1090;.&#1088;&#1092;/product/224744/termopredohranitel-100c-3a/" TargetMode="External"/><Relationship Id="rId_hyperlink_14458" Type="http://schemas.openxmlformats.org/officeDocument/2006/relationships/hyperlink" Target="http://&#1101;&#1083;&#1077;&#1082;&#1090;&#1088;&#1086;-&#1084;&#1072;&#1088;&#1082;&#1077;&#1090;.&#1088;&#1092;/product/125657/termopredohranitel-105c-10a/" TargetMode="External"/><Relationship Id="rId_hyperlink_14459" Type="http://schemas.openxmlformats.org/officeDocument/2006/relationships/hyperlink" Target="http://&#1101;&#1083;&#1077;&#1082;&#1090;&#1088;&#1086;-&#1084;&#1072;&#1088;&#1082;&#1077;&#1090;.&#1088;&#1092;/product/224745/termopredohranitel-105c-2a/" TargetMode="External"/><Relationship Id="rId_hyperlink_14460" Type="http://schemas.openxmlformats.org/officeDocument/2006/relationships/hyperlink" Target="http://&#1101;&#1083;&#1077;&#1082;&#1090;&#1088;&#1086;-&#1084;&#1072;&#1088;&#1082;&#1077;&#1090;.&#1088;&#1092;/product/224769/termopredohranitel-110c-15a/" TargetMode="External"/><Relationship Id="rId_hyperlink_14461" Type="http://schemas.openxmlformats.org/officeDocument/2006/relationships/hyperlink" Target="http://&#1101;&#1083;&#1077;&#1082;&#1090;&#1088;&#1086;-&#1084;&#1072;&#1088;&#1082;&#1077;&#1090;.&#1088;&#1092;/product/224749/termopredohranitel-110c-2a/" TargetMode="External"/><Relationship Id="rId_hyperlink_14462" Type="http://schemas.openxmlformats.org/officeDocument/2006/relationships/hyperlink" Target="http://&#1101;&#1083;&#1077;&#1082;&#1090;&#1088;&#1086;-&#1084;&#1072;&#1088;&#1082;&#1077;&#1090;.&#1088;&#1092;/product/224750/termopredohranitel-110c-3a/" TargetMode="External"/><Relationship Id="rId_hyperlink_14463" Type="http://schemas.openxmlformats.org/officeDocument/2006/relationships/hyperlink" Target="http://&#1101;&#1083;&#1077;&#1082;&#1090;&#1088;&#1086;-&#1084;&#1072;&#1088;&#1082;&#1077;&#1090;.&#1088;&#1092;/product/125658/termopredohranitel-113c-10a/" TargetMode="External"/><Relationship Id="rId_hyperlink_14464" Type="http://schemas.openxmlformats.org/officeDocument/2006/relationships/hyperlink" Target="http://&#1101;&#1083;&#1077;&#1082;&#1090;&#1088;&#1086;-&#1084;&#1072;&#1088;&#1082;&#1077;&#1090;.&#1088;&#1092;/product/224763/termopredohranitel-113c-15a/" TargetMode="External"/><Relationship Id="rId_hyperlink_14465" Type="http://schemas.openxmlformats.org/officeDocument/2006/relationships/hyperlink" Target="http://&#1101;&#1083;&#1077;&#1082;&#1090;&#1088;&#1086;-&#1084;&#1072;&#1088;&#1082;&#1077;&#1090;.&#1088;&#1092;/product/125659/termopredohranitel-115c-10a/" TargetMode="External"/><Relationship Id="rId_hyperlink_14466" Type="http://schemas.openxmlformats.org/officeDocument/2006/relationships/hyperlink" Target="http://&#1101;&#1083;&#1077;&#1082;&#1090;&#1088;&#1086;-&#1084;&#1072;&#1088;&#1082;&#1077;&#1090;.&#1088;&#1092;/product/224764/termopredohranitel-115c-15a/" TargetMode="External"/><Relationship Id="rId_hyperlink_14467" Type="http://schemas.openxmlformats.org/officeDocument/2006/relationships/hyperlink" Target="http://&#1101;&#1083;&#1077;&#1082;&#1090;&#1088;&#1086;-&#1084;&#1072;&#1088;&#1082;&#1077;&#1090;.&#1088;&#1092;/product/224751/termopredohranitel-115c-2a/" TargetMode="External"/><Relationship Id="rId_hyperlink_14468" Type="http://schemas.openxmlformats.org/officeDocument/2006/relationships/hyperlink" Target="http://&#1101;&#1083;&#1077;&#1082;&#1090;&#1088;&#1086;-&#1084;&#1072;&#1088;&#1082;&#1077;&#1090;.&#1088;&#1092;/product/224752/termopredohranitel-115c-3a/" TargetMode="External"/><Relationship Id="rId_hyperlink_14469" Type="http://schemas.openxmlformats.org/officeDocument/2006/relationships/hyperlink" Target="http://&#1101;&#1083;&#1077;&#1082;&#1090;&#1088;&#1086;-&#1084;&#1072;&#1088;&#1082;&#1077;&#1090;.&#1088;&#1092;/product/224753/termopredohranitel-120c-2a/" TargetMode="External"/><Relationship Id="rId_hyperlink_14470" Type="http://schemas.openxmlformats.org/officeDocument/2006/relationships/hyperlink" Target="http://&#1101;&#1083;&#1077;&#1082;&#1090;&#1088;&#1086;-&#1084;&#1072;&#1088;&#1082;&#1077;&#1090;.&#1088;&#1092;/product/224766/termopredohranitel-125c-15a/" TargetMode="External"/><Relationship Id="rId_hyperlink_14471" Type="http://schemas.openxmlformats.org/officeDocument/2006/relationships/hyperlink" Target="http://&#1101;&#1083;&#1077;&#1082;&#1090;&#1088;&#1086;-&#1084;&#1072;&#1088;&#1082;&#1077;&#1090;.&#1088;&#1092;/product/224754/termopredohranitel-125c-2a/" TargetMode="External"/><Relationship Id="rId_hyperlink_14472" Type="http://schemas.openxmlformats.org/officeDocument/2006/relationships/hyperlink" Target="http://&#1101;&#1083;&#1077;&#1082;&#1090;&#1088;&#1086;-&#1084;&#1072;&#1088;&#1082;&#1077;&#1090;.&#1088;&#1092;/product/224755/termopredohranitel-125c-3a/" TargetMode="External"/><Relationship Id="rId_hyperlink_14473" Type="http://schemas.openxmlformats.org/officeDocument/2006/relationships/hyperlink" Target="http://&#1101;&#1083;&#1077;&#1082;&#1090;&#1088;&#1086;-&#1084;&#1072;&#1088;&#1082;&#1077;&#1090;.&#1088;&#1092;/product/125661/termopredohranitel-130c-10a/" TargetMode="External"/><Relationship Id="rId_hyperlink_14474" Type="http://schemas.openxmlformats.org/officeDocument/2006/relationships/hyperlink" Target="http://&#1101;&#1083;&#1077;&#1082;&#1090;&#1088;&#1086;-&#1084;&#1072;&#1088;&#1082;&#1077;&#1090;.&#1088;&#1092;/product/224756/termopredohranitel-130c-2a/" TargetMode="External"/><Relationship Id="rId_hyperlink_14475" Type="http://schemas.openxmlformats.org/officeDocument/2006/relationships/hyperlink" Target="http://&#1101;&#1083;&#1077;&#1082;&#1090;&#1088;&#1086;-&#1084;&#1072;&#1088;&#1082;&#1077;&#1090;.&#1088;&#1092;/product/224757/termopredohranitel-130c-3a/" TargetMode="External"/><Relationship Id="rId_hyperlink_14476" Type="http://schemas.openxmlformats.org/officeDocument/2006/relationships/hyperlink" Target="http://&#1101;&#1083;&#1077;&#1082;&#1090;&#1088;&#1086;-&#1084;&#1072;&#1088;&#1082;&#1077;&#1090;.&#1088;&#1092;/product/224770/termopredohranitel-133c-15a/" TargetMode="External"/><Relationship Id="rId_hyperlink_14477" Type="http://schemas.openxmlformats.org/officeDocument/2006/relationships/hyperlink" Target="http://&#1101;&#1083;&#1077;&#1082;&#1090;&#1088;&#1086;-&#1084;&#1072;&#1088;&#1082;&#1077;&#1090;.&#1088;&#1092;/product/224758/termopredohranitel-135c-2a/" TargetMode="External"/><Relationship Id="rId_hyperlink_14478" Type="http://schemas.openxmlformats.org/officeDocument/2006/relationships/hyperlink" Target="http://&#1101;&#1083;&#1077;&#1082;&#1090;&#1088;&#1086;-&#1084;&#1072;&#1088;&#1082;&#1077;&#1090;.&#1088;&#1092;/product/224759/termopredohranitel-135c-3a/" TargetMode="External"/><Relationship Id="rId_hyperlink_14479" Type="http://schemas.openxmlformats.org/officeDocument/2006/relationships/hyperlink" Target="http://&#1101;&#1083;&#1077;&#1082;&#1090;&#1088;&#1086;-&#1084;&#1072;&#1088;&#1082;&#1077;&#1090;.&#1088;&#1092;/product/224760/termopredohranitel-140c-2a/" TargetMode="External"/><Relationship Id="rId_hyperlink_14480" Type="http://schemas.openxmlformats.org/officeDocument/2006/relationships/hyperlink" Target="http://&#1101;&#1083;&#1077;&#1082;&#1090;&#1088;&#1086;-&#1084;&#1072;&#1088;&#1082;&#1077;&#1090;.&#1088;&#1092;/product/224772/termopredohranitel-142c-15a/" TargetMode="External"/><Relationship Id="rId_hyperlink_14481" Type="http://schemas.openxmlformats.org/officeDocument/2006/relationships/hyperlink" Target="http://&#1101;&#1083;&#1077;&#1082;&#1090;&#1088;&#1086;-&#1084;&#1072;&#1088;&#1082;&#1077;&#1090;.&#1088;&#1092;/product/224774/termopredohranitel-150c-15a/" TargetMode="External"/><Relationship Id="rId_hyperlink_14482" Type="http://schemas.openxmlformats.org/officeDocument/2006/relationships/hyperlink" Target="http://&#1101;&#1083;&#1077;&#1082;&#1090;&#1088;&#1086;-&#1084;&#1072;&#1088;&#1082;&#1077;&#1090;.&#1088;&#1092;/product/224761/termopredohranitel-150c-2a/" TargetMode="External"/><Relationship Id="rId_hyperlink_14483" Type="http://schemas.openxmlformats.org/officeDocument/2006/relationships/hyperlink" Target="http://&#1101;&#1083;&#1077;&#1082;&#1090;&#1088;&#1086;-&#1084;&#1072;&#1088;&#1082;&#1077;&#1090;.&#1088;&#1092;/product/224762/termopredohranitel-150c-3a/" TargetMode="External"/><Relationship Id="rId_hyperlink_14484" Type="http://schemas.openxmlformats.org/officeDocument/2006/relationships/hyperlink" Target="http://&#1101;&#1083;&#1077;&#1082;&#1090;&#1088;&#1086;-&#1084;&#1072;&#1088;&#1082;&#1077;&#1090;.&#1088;&#1092;/product/125664/termopredohranitel-152c-10a/" TargetMode="External"/><Relationship Id="rId_hyperlink_14485" Type="http://schemas.openxmlformats.org/officeDocument/2006/relationships/hyperlink" Target="http://&#1101;&#1083;&#1077;&#1082;&#1090;&#1088;&#1086;-&#1084;&#1072;&#1088;&#1082;&#1077;&#1090;.&#1088;&#1092;/product/224775/termopredohranitel-152c-15a/" TargetMode="External"/><Relationship Id="rId_hyperlink_14486" Type="http://schemas.openxmlformats.org/officeDocument/2006/relationships/hyperlink" Target="http://&#1101;&#1083;&#1077;&#1082;&#1090;&#1088;&#1086;-&#1084;&#1072;&#1088;&#1082;&#1077;&#1090;.&#1088;&#1092;/product/224776/termopredohranitel-157c-15a/" TargetMode="External"/><Relationship Id="rId_hyperlink_14487" Type="http://schemas.openxmlformats.org/officeDocument/2006/relationships/hyperlink" Target="http://&#1101;&#1083;&#1077;&#1082;&#1090;&#1088;&#1086;-&#1084;&#1072;&#1088;&#1082;&#1077;&#1090;.&#1088;&#1092;/product/224777/termopredohranitel-160c-15a/" TargetMode="External"/><Relationship Id="rId_hyperlink_14488" Type="http://schemas.openxmlformats.org/officeDocument/2006/relationships/hyperlink" Target="http://&#1101;&#1083;&#1077;&#1082;&#1090;&#1088;&#1086;-&#1084;&#1072;&#1088;&#1082;&#1077;&#1090;.&#1088;&#1092;/product/224778/termopredohranitel-165c-15a/" TargetMode="External"/><Relationship Id="rId_hyperlink_14489" Type="http://schemas.openxmlformats.org/officeDocument/2006/relationships/hyperlink" Target="http://&#1101;&#1083;&#1077;&#1082;&#1090;&#1088;&#1086;-&#1084;&#1072;&#1088;&#1082;&#1077;&#1090;.&#1088;&#1092;/product/125662/termopredohranitel-167c-10a/" TargetMode="External"/><Relationship Id="rId_hyperlink_14490" Type="http://schemas.openxmlformats.org/officeDocument/2006/relationships/hyperlink" Target="http://&#1101;&#1083;&#1077;&#1082;&#1090;&#1088;&#1086;-&#1084;&#1072;&#1088;&#1082;&#1077;&#1090;.&#1088;&#1092;/product/224779/termopredohranitel-167c-15a/" TargetMode="External"/><Relationship Id="rId_hyperlink_14491" Type="http://schemas.openxmlformats.org/officeDocument/2006/relationships/hyperlink" Target="http://&#1101;&#1083;&#1077;&#1082;&#1090;&#1088;&#1086;-&#1084;&#1072;&#1088;&#1082;&#1077;&#1090;.&#1088;&#1092;/product/246760/termopredohranitel-172c-10a/" TargetMode="External"/><Relationship Id="rId_hyperlink_14492" Type="http://schemas.openxmlformats.org/officeDocument/2006/relationships/hyperlink" Target="http://&#1101;&#1083;&#1077;&#1082;&#1090;&#1088;&#1086;-&#1084;&#1072;&#1088;&#1082;&#1077;&#1090;.&#1088;&#1092;/product/125663/termopredohranitel-192c-10a/" TargetMode="External"/><Relationship Id="rId_hyperlink_14493" Type="http://schemas.openxmlformats.org/officeDocument/2006/relationships/hyperlink" Target="http://&#1101;&#1083;&#1077;&#1082;&#1090;&#1088;&#1086;-&#1084;&#1072;&#1088;&#1082;&#1077;&#1090;.&#1088;&#1092;/product/125665/termopredohranitel-216c-10a/" TargetMode="External"/><Relationship Id="rId_hyperlink_14494" Type="http://schemas.openxmlformats.org/officeDocument/2006/relationships/hyperlink" Target="http://&#1101;&#1083;&#1077;&#1082;&#1090;&#1088;&#1086;-&#1084;&#1072;&#1088;&#1082;&#1077;&#1090;.&#1088;&#1092;/product/224783/termopredohranitel-216c-15a/" TargetMode="External"/><Relationship Id="rId_hyperlink_14495" Type="http://schemas.openxmlformats.org/officeDocument/2006/relationships/hyperlink" Target="http://&#1101;&#1083;&#1077;&#1082;&#1090;&#1088;&#1086;-&#1084;&#1072;&#1088;&#1082;&#1077;&#1090;.&#1088;&#1092;/product/224784/termopredohranitel-228c-15a/" TargetMode="External"/><Relationship Id="rId_hyperlink_14496" Type="http://schemas.openxmlformats.org/officeDocument/2006/relationships/hyperlink" Target="http://&#1101;&#1083;&#1077;&#1082;&#1090;&#1088;&#1086;-&#1084;&#1072;&#1088;&#1082;&#1077;&#1090;.&#1088;&#1092;/product/224786/termopredohranitel-240c-15a/" TargetMode="External"/><Relationship Id="rId_hyperlink_14497" Type="http://schemas.openxmlformats.org/officeDocument/2006/relationships/hyperlink" Target="http://&#1101;&#1083;&#1077;&#1082;&#1090;&#1088;&#1086;-&#1084;&#1072;&#1088;&#1082;&#1077;&#1090;.&#1088;&#1092;/product/224787/termopredohranitel-250c-15a/" TargetMode="External"/><Relationship Id="rId_hyperlink_14498" Type="http://schemas.openxmlformats.org/officeDocument/2006/relationships/hyperlink" Target="http://&#1101;&#1083;&#1077;&#1082;&#1090;&#1088;&#1086;-&#1084;&#1072;&#1088;&#1082;&#1077;&#1090;.&#1088;&#1092;/product/234065/termopredohranitel-80c-10a/" TargetMode="External"/><Relationship Id="rId_hyperlink_14499" Type="http://schemas.openxmlformats.org/officeDocument/2006/relationships/hyperlink" Target="http://&#1101;&#1083;&#1077;&#1082;&#1090;&#1088;&#1086;-&#1084;&#1072;&#1088;&#1082;&#1077;&#1090;.&#1088;&#1092;/product/234066/termopredohranitel-84c-10a/" TargetMode="External"/><Relationship Id="rId_hyperlink_14500" Type="http://schemas.openxmlformats.org/officeDocument/2006/relationships/hyperlink" Target="http://&#1101;&#1083;&#1077;&#1082;&#1090;&#1088;&#1086;-&#1084;&#1072;&#1088;&#1082;&#1077;&#1090;.&#1088;&#1092;/product/224767/termopredohranitel-85c-15a/" TargetMode="External"/><Relationship Id="rId_hyperlink_14501" Type="http://schemas.openxmlformats.org/officeDocument/2006/relationships/hyperlink" Target="http://&#1101;&#1083;&#1077;&#1082;&#1090;&#1088;&#1086;-&#1084;&#1072;&#1088;&#1082;&#1077;&#1090;.&#1088;&#1092;/product/224742/termopredohranitel-90c-3a/" TargetMode="External"/><Relationship Id="rId_hyperlink_14502" Type="http://schemas.openxmlformats.org/officeDocument/2006/relationships/hyperlink" Target="http://&#1101;&#1083;&#1077;&#1082;&#1090;&#1088;&#1086;-&#1084;&#1072;&#1088;&#1082;&#1077;&#1090;.&#1088;&#1092;/product/224743/termopredohranitel-95c-3a/" TargetMode="External"/><Relationship Id="rId_hyperlink_14503" Type="http://schemas.openxmlformats.org/officeDocument/2006/relationships/hyperlink" Target="http://&#1101;&#1083;&#1077;&#1082;&#1090;&#1088;&#1086;-&#1084;&#1072;&#1088;&#1082;&#1077;&#1090;.&#1088;&#1092;/product/221654/termopredohranitel-96c-10a/" TargetMode="External"/><Relationship Id="rId_hyperlink_14504" Type="http://schemas.openxmlformats.org/officeDocument/2006/relationships/hyperlink" Target="http://&#1101;&#1083;&#1077;&#1082;&#1090;&#1088;&#1086;-&#1084;&#1072;&#1088;&#1082;&#1077;&#1090;.&#1088;&#1092;/product/149437/termostat-ksd-301-100-10a-nz-lbhl-normalno-zamknutyy-flanec-povorotnyy/" TargetMode="External"/><Relationship Id="rId_hyperlink_14505" Type="http://schemas.openxmlformats.org/officeDocument/2006/relationships/hyperlink" Target="http://&#1101;&#1083;&#1077;&#1082;&#1090;&#1088;&#1086;-&#1084;&#1072;&#1088;&#1082;&#1077;&#1090;.&#1088;&#1092;/product/166554/termostat-ksd-301-100-16a-normalno-zamknutyy-flanec-povorotnyy/" TargetMode="External"/><Relationship Id="rId_hyperlink_14506" Type="http://schemas.openxmlformats.org/officeDocument/2006/relationships/hyperlink" Target="http://&#1101;&#1083;&#1077;&#1082;&#1090;&#1088;&#1086;-&#1084;&#1072;&#1088;&#1082;&#1077;&#1090;.&#1088;&#1092;/product/149438/termostat-ksd-301-100-16a-nz-fbvl-normalno-zamknutyy-flanec-nepovorotnyy/" TargetMode="External"/><Relationship Id="rId_hyperlink_14507" Type="http://schemas.openxmlformats.org/officeDocument/2006/relationships/hyperlink" Target="http://&#1101;&#1083;&#1077;&#1082;&#1090;&#1088;&#1086;-&#1084;&#1072;&#1088;&#1082;&#1077;&#1090;.&#1088;&#1092;/product/222127/termostat-ksd-301-100-16a-nz-lbhl-normalno-zamknutyy-flanec-povorotnyy/" TargetMode="External"/><Relationship Id="rId_hyperlink_14508" Type="http://schemas.openxmlformats.org/officeDocument/2006/relationships/hyperlink" Target="http://&#1101;&#1083;&#1077;&#1082;&#1090;&#1088;&#1086;-&#1084;&#1072;&#1088;&#1082;&#1077;&#1090;.&#1088;&#1092;/product/149441/termostat-ksd-301-105-10a-nz-lbhl-normalno-zamknutyy-flanec-povorotnyy/" TargetMode="External"/><Relationship Id="rId_hyperlink_14509" Type="http://schemas.openxmlformats.org/officeDocument/2006/relationships/hyperlink" Target="http://&#1101;&#1083;&#1077;&#1082;&#1090;&#1088;&#1086;-&#1084;&#1072;&#1088;&#1082;&#1077;&#1090;.&#1088;&#1092;/product/166548/termostat-ksd-301-105-10a-nr-bhl-normalno-razomknutyy-bez-flanca/" TargetMode="External"/><Relationship Id="rId_hyperlink_14510" Type="http://schemas.openxmlformats.org/officeDocument/2006/relationships/hyperlink" Target="http://&#1101;&#1083;&#1077;&#1082;&#1090;&#1088;&#1086;-&#1084;&#1072;&#1088;&#1082;&#1077;&#1090;.&#1088;&#1092;/product/149442/termostat-ksd-301-110-10a-nz-lbhl-normalno-zamknutyy-flanec-povorotnyy-55511-/" TargetMode="External"/><Relationship Id="rId_hyperlink_14511" Type="http://schemas.openxmlformats.org/officeDocument/2006/relationships/hyperlink" Target="http://&#1101;&#1083;&#1077;&#1082;&#1090;&#1088;&#1086;-&#1084;&#1072;&#1088;&#1082;&#1077;&#1090;.&#1088;&#1092;/product/149445/termostat-ksd-301-110-15a-nz-lbhl-normalno-zamknutyy-flanec-povorotnyy/" TargetMode="External"/><Relationship Id="rId_hyperlink_14512" Type="http://schemas.openxmlformats.org/officeDocument/2006/relationships/hyperlink" Target="http://&#1101;&#1083;&#1077;&#1082;&#1090;&#1088;&#1086;-&#1084;&#1072;&#1088;&#1082;&#1077;&#1090;.&#1088;&#1092;/product/149443/termostat-ksd-301-110-16a-nz-fbvl-normalno-zamknutyy-flanec-nepovorotnyy/" TargetMode="External"/><Relationship Id="rId_hyperlink_14513" Type="http://schemas.openxmlformats.org/officeDocument/2006/relationships/hyperlink" Target="http://&#1101;&#1083;&#1077;&#1082;&#1090;&#1088;&#1086;-&#1084;&#1072;&#1088;&#1082;&#1077;&#1090;.&#1088;&#1092;/product/240663/termostat-ksd-301-110s-10a-normalno-zamknutyy-flanec-povorotnyy/" TargetMode="External"/><Relationship Id="rId_hyperlink_14514" Type="http://schemas.openxmlformats.org/officeDocument/2006/relationships/hyperlink" Target="http://&#1101;&#1083;&#1077;&#1082;&#1090;&#1088;&#1086;-&#1084;&#1072;&#1088;&#1082;&#1077;&#1090;.&#1088;&#1092;/product/240909/termostat-ksd-301-115-10a-nz-lbhl-normalno-zamknutyy-flanec-povorotnyy/" TargetMode="External"/><Relationship Id="rId_hyperlink_14515" Type="http://schemas.openxmlformats.org/officeDocument/2006/relationships/hyperlink" Target="http://&#1101;&#1083;&#1077;&#1082;&#1090;&#1088;&#1086;-&#1084;&#1072;&#1088;&#1082;&#1077;&#1090;.&#1088;&#1092;/product/149446/termostat-ksd-301-120-10a-nz-lbhl-normalno-zamknutyy-flanec-povorotnyy/" TargetMode="External"/><Relationship Id="rId_hyperlink_14516" Type="http://schemas.openxmlformats.org/officeDocument/2006/relationships/hyperlink" Target="http://&#1101;&#1083;&#1077;&#1082;&#1090;&#1088;&#1086;-&#1084;&#1072;&#1088;&#1082;&#1077;&#1090;.&#1088;&#1092;/product/166550/termostat-ksd-301-120-10a-nr-lbhl-normalno-razomknutyy-flanec-povorotnyy/" TargetMode="External"/><Relationship Id="rId_hyperlink_14517" Type="http://schemas.openxmlformats.org/officeDocument/2006/relationships/hyperlink" Target="http://&#1101;&#1083;&#1077;&#1082;&#1090;&#1088;&#1086;-&#1084;&#1072;&#1088;&#1082;&#1077;&#1090;.&#1088;&#1092;/product/166551/termostat-ksd-301-125-10a-normalno-zamknutyy-flanec-povorotnyy/" TargetMode="External"/><Relationship Id="rId_hyperlink_14518" Type="http://schemas.openxmlformats.org/officeDocument/2006/relationships/hyperlink" Target="http://&#1101;&#1083;&#1077;&#1082;&#1090;&#1088;&#1086;-&#1084;&#1072;&#1088;&#1082;&#1077;&#1090;.&#1088;&#1092;/product/240910/termostat-ksd-301-125-10a-nz-lbhl-normalno-zamknutyy-flanec-povorotnyy-22092/" TargetMode="External"/><Relationship Id="rId_hyperlink_14519" Type="http://schemas.openxmlformats.org/officeDocument/2006/relationships/hyperlink" Target="http://&#1101;&#1083;&#1077;&#1082;&#1090;&#1088;&#1086;-&#1084;&#1072;&#1088;&#1082;&#1077;&#1090;.&#1088;&#1092;/product/149448/termostat-ksd-301-130-10a-nz-lbhl-normalno-zamknutyy-flanec-povorotnyy/" TargetMode="External"/><Relationship Id="rId_hyperlink_14520" Type="http://schemas.openxmlformats.org/officeDocument/2006/relationships/hyperlink" Target="http://&#1101;&#1083;&#1077;&#1082;&#1090;&#1088;&#1086;-&#1084;&#1072;&#1088;&#1082;&#1077;&#1090;.&#1088;&#1092;/product/240911/termostat-ksd-301-135-10a-nz-lbhl-normalno-zamknutyy-flanec-povorotnyy/" TargetMode="External"/><Relationship Id="rId_hyperlink_14521" Type="http://schemas.openxmlformats.org/officeDocument/2006/relationships/hyperlink" Target="http://&#1101;&#1083;&#1077;&#1082;&#1090;&#1088;&#1086;-&#1084;&#1072;&#1088;&#1082;&#1077;&#1090;.&#1088;&#1092;/product/168014/termostat-ksd-301-140-10a-nz-lbhl-normalno-zamknutyy-flanec-povorotnyy/" TargetMode="External"/><Relationship Id="rId_hyperlink_14522" Type="http://schemas.openxmlformats.org/officeDocument/2006/relationships/hyperlink" Target="http://&#1101;&#1083;&#1077;&#1082;&#1090;&#1088;&#1086;-&#1084;&#1072;&#1088;&#1082;&#1077;&#1090;.&#1088;&#1092;/product/240927/termostat-ksd-301-145-10a-nz-lbhl-normalno-zamknutyy-flanec-povorotnyy/" TargetMode="External"/><Relationship Id="rId_hyperlink_14523" Type="http://schemas.openxmlformats.org/officeDocument/2006/relationships/hyperlink" Target="http://&#1101;&#1083;&#1077;&#1082;&#1090;&#1088;&#1086;-&#1084;&#1072;&#1088;&#1082;&#1077;&#1090;.&#1088;&#1092;/product/166553/termostat-ksd-301-150-10a-nr-lbhl-normalno-razomknutyy-flanec-povorotnyy/" TargetMode="External"/><Relationship Id="rId_hyperlink_14524" Type="http://schemas.openxmlformats.org/officeDocument/2006/relationships/hyperlink" Target="http://&#1101;&#1083;&#1077;&#1082;&#1090;&#1088;&#1086;-&#1084;&#1072;&#1088;&#1082;&#1077;&#1090;.&#1088;&#1092;/product/240912/termostat-ksd-301-170-10a-nr-lbhl-normalno-razomknutyy-bez-flanca/" TargetMode="External"/><Relationship Id="rId_hyperlink_14525" Type="http://schemas.openxmlformats.org/officeDocument/2006/relationships/hyperlink" Target="http://&#1101;&#1083;&#1077;&#1082;&#1090;&#1088;&#1086;-&#1084;&#1072;&#1088;&#1082;&#1077;&#1090;.&#1088;&#1092;/product/240928/termostat-ksd-301-175-10a-nz-lbhl-normalno-zamknutyy-flanec-povorotnyy/" TargetMode="External"/><Relationship Id="rId_hyperlink_14526" Type="http://schemas.openxmlformats.org/officeDocument/2006/relationships/hyperlink" Target="http://&#1101;&#1083;&#1077;&#1082;&#1090;&#1088;&#1086;-&#1084;&#1072;&#1088;&#1082;&#1077;&#1090;.&#1088;&#1092;/product/240929/termostat-ksd-301-180-10a-nz-lbhl-normalno-zamknutyy-flanec-povorotnyy/" TargetMode="External"/><Relationship Id="rId_hyperlink_14527" Type="http://schemas.openxmlformats.org/officeDocument/2006/relationships/hyperlink" Target="http://&#1101;&#1083;&#1077;&#1082;&#1090;&#1088;&#1086;-&#1084;&#1072;&#1088;&#1082;&#1077;&#1090;.&#1088;&#1092;/product/240930/termostat-ksd-301-45-10a-nz-lbhl-normalno-zamknutyy-flanec-povorotnyy/" TargetMode="External"/><Relationship Id="rId_hyperlink_14528" Type="http://schemas.openxmlformats.org/officeDocument/2006/relationships/hyperlink" Target="http://&#1101;&#1083;&#1077;&#1082;&#1090;&#1088;&#1086;-&#1084;&#1072;&#1088;&#1082;&#1077;&#1090;.&#1088;&#1092;/product/166538/termostat-ksd-301-45-10a-nr-lbhl-normalno-razomknutyy-flanec-povorotnyy/" TargetMode="External"/><Relationship Id="rId_hyperlink_14529" Type="http://schemas.openxmlformats.org/officeDocument/2006/relationships/hyperlink" Target="http://&#1101;&#1083;&#1077;&#1082;&#1090;&#1088;&#1086;-&#1084;&#1072;&#1088;&#1082;&#1077;&#1090;.&#1088;&#1092;/product/240931/termostat-ksd-301-50-10a-nz-lbhl-normalno-zamknutyy-flanec-povorotnyy/" TargetMode="External"/><Relationship Id="rId_hyperlink_14530" Type="http://schemas.openxmlformats.org/officeDocument/2006/relationships/hyperlink" Target="http://&#1101;&#1083;&#1077;&#1082;&#1090;&#1088;&#1086;-&#1084;&#1072;&#1088;&#1082;&#1077;&#1090;.&#1088;&#1092;/product/149418/termostat-ksd-301-55-10a-nz-lbhl-normalno-zamknutyy-flanec-povorotnyy/" TargetMode="External"/><Relationship Id="rId_hyperlink_14531" Type="http://schemas.openxmlformats.org/officeDocument/2006/relationships/hyperlink" Target="http://&#1101;&#1083;&#1077;&#1082;&#1090;&#1088;&#1086;-&#1084;&#1072;&#1088;&#1082;&#1077;&#1090;.&#1088;&#1092;/product/166540/termostat-ksd-301-55-10a-nr-bhl-normalno-razomknutyy-bez-flanca/" TargetMode="External"/><Relationship Id="rId_hyperlink_14532" Type="http://schemas.openxmlformats.org/officeDocument/2006/relationships/hyperlink" Target="http://&#1101;&#1083;&#1077;&#1082;&#1090;&#1088;&#1086;-&#1084;&#1072;&#1088;&#1082;&#1077;&#1090;.&#1088;&#1092;/product/240661/termostat-ksd-301-80-10a-nz-normalno-zamknutyy-flanec-povorotnyy/" TargetMode="External"/><Relationship Id="rId_hyperlink_14533" Type="http://schemas.openxmlformats.org/officeDocument/2006/relationships/hyperlink" Target="http://&#1101;&#1083;&#1077;&#1082;&#1090;&#1088;&#1086;-&#1084;&#1072;&#1088;&#1082;&#1077;&#1090;.&#1088;&#1092;/product/149431/termostat-ksd-301-90-10a-nz-lbhl-normalno-zamknutyy-flanec-povorotnyy/" TargetMode="External"/><Relationship Id="rId_hyperlink_14534" Type="http://schemas.openxmlformats.org/officeDocument/2006/relationships/hyperlink" Target="http://&#1101;&#1083;&#1077;&#1082;&#1090;&#1088;&#1086;-&#1084;&#1072;&#1088;&#1082;&#1077;&#1090;.&#1088;&#1092;/product/166547/termostat-ksd-301-90-10a-nr-bhl-normalno-razomknutyy-bez-flanca/" TargetMode="External"/><Relationship Id="rId_hyperlink_14535" Type="http://schemas.openxmlformats.org/officeDocument/2006/relationships/hyperlink" Target="http://&#1101;&#1083;&#1077;&#1082;&#1090;&#1088;&#1086;-&#1084;&#1072;&#1088;&#1082;&#1077;&#1090;.&#1088;&#1092;/product/149436/termostat-ksd-301-95-10a-nz-lbhl-normalno-zamknutyy-flanec-povorotnyy/" TargetMode="External"/><Relationship Id="rId_hyperlink_14536" Type="http://schemas.openxmlformats.org/officeDocument/2006/relationships/hyperlink" Target="http://&#1101;&#1083;&#1077;&#1082;&#1090;&#1088;&#1086;-&#1084;&#1072;&#1088;&#1082;&#1077;&#1090;.&#1088;&#1092;/product/240662/termostat-ksd-301-95s-10a-normalno-zamknutyy-flanec-povorotnyy/" TargetMode="External"/><Relationship Id="rId_hyperlink_14537" Type="http://schemas.openxmlformats.org/officeDocument/2006/relationships/hyperlink" Target="http://&#1101;&#1083;&#1077;&#1082;&#1090;&#1088;&#1086;-&#1084;&#1072;&#1088;&#1082;&#1077;&#1090;.&#1088;&#1092;/product/228123/termostat-ksd-9700-100-normalno-zamknutyy/" TargetMode="External"/><Relationship Id="rId_hyperlink_14538" Type="http://schemas.openxmlformats.org/officeDocument/2006/relationships/hyperlink" Target="http://&#1101;&#1083;&#1077;&#1082;&#1090;&#1088;&#1086;-&#1084;&#1072;&#1088;&#1082;&#1077;&#1090;.&#1088;&#1092;/product/228124/termostat-ksd-9700-105-normalno-zamknutyy/" TargetMode="External"/><Relationship Id="rId_hyperlink_14539" Type="http://schemas.openxmlformats.org/officeDocument/2006/relationships/hyperlink" Target="http://&#1101;&#1083;&#1077;&#1082;&#1090;&#1088;&#1086;-&#1084;&#1072;&#1088;&#1082;&#1077;&#1090;.&#1088;&#1092;/product/228125/termostat-ksd-9700-110-normalno-zamknutyy/" TargetMode="External"/><Relationship Id="rId_hyperlink_14540" Type="http://schemas.openxmlformats.org/officeDocument/2006/relationships/hyperlink" Target="http://&#1101;&#1083;&#1077;&#1082;&#1090;&#1088;&#1086;-&#1084;&#1072;&#1088;&#1082;&#1077;&#1090;.&#1088;&#1092;/product/228126/termostat-ksd-9700-115-normalno-zamknutyy/" TargetMode="External"/><Relationship Id="rId_hyperlink_14541" Type="http://schemas.openxmlformats.org/officeDocument/2006/relationships/hyperlink" Target="http://&#1101;&#1083;&#1077;&#1082;&#1090;&#1088;&#1086;-&#1084;&#1072;&#1088;&#1082;&#1077;&#1090;.&#1088;&#1092;/product/228127/termostat-ksd-9700-120-normalno-zamknutyy/" TargetMode="External"/><Relationship Id="rId_hyperlink_14542" Type="http://schemas.openxmlformats.org/officeDocument/2006/relationships/hyperlink" Target="http://&#1101;&#1083;&#1077;&#1082;&#1090;&#1088;&#1086;-&#1084;&#1072;&#1088;&#1082;&#1077;&#1090;.&#1088;&#1092;/product/228128/termostat-ksd-9700-130-normalno-zamknutyy/" TargetMode="External"/><Relationship Id="rId_hyperlink_14543" Type="http://schemas.openxmlformats.org/officeDocument/2006/relationships/hyperlink" Target="http://&#1101;&#1083;&#1077;&#1082;&#1090;&#1088;&#1086;-&#1084;&#1072;&#1088;&#1082;&#1077;&#1090;.&#1088;&#1092;/product/228129/termostat-ksd-9700-140-normalno-zamknutyy/" TargetMode="External"/><Relationship Id="rId_hyperlink_14544" Type="http://schemas.openxmlformats.org/officeDocument/2006/relationships/hyperlink" Target="http://&#1101;&#1083;&#1077;&#1082;&#1090;&#1088;&#1086;-&#1084;&#1072;&#1088;&#1082;&#1077;&#1090;.&#1088;&#1092;/product/228130/termostat-ksd-9700-145-normalno-zamknutyy/" TargetMode="External"/><Relationship Id="rId_hyperlink_14545" Type="http://schemas.openxmlformats.org/officeDocument/2006/relationships/hyperlink" Target="http://&#1101;&#1083;&#1077;&#1082;&#1090;&#1088;&#1086;-&#1084;&#1072;&#1088;&#1082;&#1077;&#1090;.&#1088;&#1092;/product/228131/termostat-ksd-9700-170-normalno-zamknutyy/" TargetMode="External"/><Relationship Id="rId_hyperlink_14546" Type="http://schemas.openxmlformats.org/officeDocument/2006/relationships/hyperlink" Target="http://&#1101;&#1083;&#1077;&#1082;&#1090;&#1088;&#1086;-&#1084;&#1072;&#1088;&#1082;&#1077;&#1090;.&#1088;&#1092;/product/228112/termostat-ksd-9700-40-normalno-zamknutyy-plastik/" TargetMode="External"/><Relationship Id="rId_hyperlink_14547" Type="http://schemas.openxmlformats.org/officeDocument/2006/relationships/hyperlink" Target="http://&#1101;&#1083;&#1077;&#1082;&#1090;&#1088;&#1086;-&#1084;&#1072;&#1088;&#1082;&#1077;&#1090;.&#1088;&#1092;/product/228113/termostat-ksd-9700-45-normalno-zamknutyy/" TargetMode="External"/><Relationship Id="rId_hyperlink_14548" Type="http://schemas.openxmlformats.org/officeDocument/2006/relationships/hyperlink" Target="http://&#1101;&#1083;&#1077;&#1082;&#1090;&#1088;&#1086;-&#1084;&#1072;&#1088;&#1082;&#1077;&#1090;.&#1088;&#1092;/product/228114/termostat-ksd-9700-50-normalno-zamknutyy/" TargetMode="External"/><Relationship Id="rId_hyperlink_14549" Type="http://schemas.openxmlformats.org/officeDocument/2006/relationships/hyperlink" Target="http://&#1101;&#1083;&#1077;&#1082;&#1090;&#1088;&#1086;-&#1084;&#1072;&#1088;&#1082;&#1077;&#1090;.&#1088;&#1092;/product/228116/termostat-ksd-9700-65-normalno-zamknutyy/" TargetMode="External"/><Relationship Id="rId_hyperlink_14550" Type="http://schemas.openxmlformats.org/officeDocument/2006/relationships/hyperlink" Target="http://&#1101;&#1083;&#1077;&#1082;&#1090;&#1088;&#1086;-&#1084;&#1072;&#1088;&#1082;&#1077;&#1090;.&#1088;&#1092;/product/228117/termostat-ksd-9700-70-normalno-zamknutyy/" TargetMode="External"/><Relationship Id="rId_hyperlink_14551" Type="http://schemas.openxmlformats.org/officeDocument/2006/relationships/hyperlink" Target="http://&#1101;&#1083;&#1077;&#1082;&#1090;&#1088;&#1086;-&#1084;&#1072;&#1088;&#1082;&#1077;&#1090;.&#1088;&#1092;/product/228118/termostat-ksd-9700-75-normalno-zamknutyy/" TargetMode="External"/><Relationship Id="rId_hyperlink_14552" Type="http://schemas.openxmlformats.org/officeDocument/2006/relationships/hyperlink" Target="http://&#1101;&#1083;&#1077;&#1082;&#1090;&#1088;&#1086;-&#1084;&#1072;&#1088;&#1082;&#1077;&#1090;.&#1088;&#1092;/product/228119/termostat-ksd-9700-80-normalno-zamknutyy/" TargetMode="External"/><Relationship Id="rId_hyperlink_14553" Type="http://schemas.openxmlformats.org/officeDocument/2006/relationships/hyperlink" Target="http://&#1101;&#1083;&#1077;&#1082;&#1090;&#1088;&#1086;-&#1084;&#1072;&#1088;&#1082;&#1077;&#1090;.&#1088;&#1092;/product/228120/termostat-ksd-9700-85-normalno-zamknutyy/" TargetMode="External"/><Relationship Id="rId_hyperlink_14554" Type="http://schemas.openxmlformats.org/officeDocument/2006/relationships/hyperlink" Target="http://&#1101;&#1083;&#1077;&#1082;&#1090;&#1088;&#1086;-&#1084;&#1072;&#1088;&#1082;&#1077;&#1090;.&#1088;&#1092;/product/228121/termostat-ksd-9700-90-normalno-zamknutyy/" TargetMode="External"/><Relationship Id="rId_hyperlink_14555" Type="http://schemas.openxmlformats.org/officeDocument/2006/relationships/hyperlink" Target="http://&#1101;&#1083;&#1077;&#1082;&#1090;&#1088;&#1086;-&#1084;&#1072;&#1088;&#1082;&#1077;&#1090;.&#1088;&#1092;/product/228122/termostat-ksd-9700-95-normalno-zamknutyy/" TargetMode="External"/><Relationship Id="rId_hyperlink_14556" Type="http://schemas.openxmlformats.org/officeDocument/2006/relationships/hyperlink" Target="http://&#1101;&#1083;&#1077;&#1082;&#1090;&#1088;&#1086;-&#1084;&#1072;&#1088;&#1082;&#1077;&#1090;.&#1088;&#1092;/product/173781/termostat-reguliruemyy-16a-250v-0-90s-kst-401/" TargetMode="External"/><Relationship Id="rId_hyperlink_14557" Type="http://schemas.openxmlformats.org/officeDocument/2006/relationships/hyperlink" Target="http://&#1101;&#1083;&#1077;&#1082;&#1090;&#1088;&#1086;-&#1084;&#1072;&#1088;&#1082;&#1077;&#1090;.&#1088;&#1092;/product/222981/termostat-reguliruemyy-16a-250v-40-250s-kst-zh-001a/" TargetMode="External"/><Relationship Id="rId_hyperlink_14558" Type="http://schemas.openxmlformats.org/officeDocument/2006/relationships/hyperlink" Target="http://&#1101;&#1083;&#1077;&#1082;&#1090;&#1088;&#1086;-&#1084;&#1072;&#1088;&#1082;&#1077;&#1090;.&#1088;&#1092;/product/229385/radiator-100x50x15mm/" TargetMode="External"/><Relationship Id="rId_hyperlink_14559" Type="http://schemas.openxmlformats.org/officeDocument/2006/relationships/hyperlink" Target="http://&#1101;&#1083;&#1077;&#1082;&#1090;&#1088;&#1086;-&#1084;&#1072;&#1088;&#1082;&#1077;&#1090;.&#1088;&#1092;/product/222243/radiator-100h30h24mm-250kvsm-bla021-100/" TargetMode="External"/><Relationship Id="rId_hyperlink_14560" Type="http://schemas.openxmlformats.org/officeDocument/2006/relationships/hyperlink" Target="http://&#1101;&#1083;&#1077;&#1082;&#1090;&#1088;&#1086;-&#1084;&#1072;&#1088;&#1082;&#1077;&#1090;.&#1088;&#1092;/product/222239/radiator-100h37h15mm-290kvsm/" TargetMode="External"/><Relationship Id="rId_hyperlink_14561" Type="http://schemas.openxmlformats.org/officeDocument/2006/relationships/hyperlink" Target="http://&#1101;&#1083;&#1077;&#1082;&#1090;&#1088;&#1086;-&#1084;&#1072;&#1088;&#1082;&#1077;&#1090;.&#1088;&#1092;/product/229371/radiator-100h40h25mm-bla028-100hs211-100/" TargetMode="External"/><Relationship Id="rId_hyperlink_14562" Type="http://schemas.openxmlformats.org/officeDocument/2006/relationships/hyperlink" Target="http://&#1101;&#1083;&#1077;&#1082;&#1090;&#1088;&#1086;-&#1084;&#1072;&#1088;&#1082;&#1077;&#1090;.&#1088;&#1092;/product/240009/radiator-100h43h20mm/" TargetMode="External"/><Relationship Id="rId_hyperlink_14563" Type="http://schemas.openxmlformats.org/officeDocument/2006/relationships/hyperlink" Target="http://&#1101;&#1083;&#1077;&#1082;&#1090;&#1088;&#1086;-&#1084;&#1072;&#1088;&#1082;&#1077;&#1090;.&#1088;&#1092;/product/229379/radiator-100h48h14mm-hs183-100bla099-100/" TargetMode="External"/><Relationship Id="rId_hyperlink_14564" Type="http://schemas.openxmlformats.org/officeDocument/2006/relationships/hyperlink" Target="http://&#1101;&#1083;&#1077;&#1082;&#1090;&#1088;&#1086;-&#1084;&#1072;&#1088;&#1082;&#1077;&#1090;.&#1088;&#1092;/product/229378/radiator-100h55h50mm-bla053-100/" TargetMode="External"/><Relationship Id="rId_hyperlink_14565" Type="http://schemas.openxmlformats.org/officeDocument/2006/relationships/hyperlink" Target="http://&#1101;&#1083;&#1077;&#1082;&#1090;&#1088;&#1086;-&#1084;&#1072;&#1088;&#1082;&#1077;&#1090;.&#1088;&#1092;/product/229367/radiator-14h30h23mm-bla021-15/" TargetMode="External"/><Relationship Id="rId_hyperlink_14566" Type="http://schemas.openxmlformats.org/officeDocument/2006/relationships/hyperlink" Target="http://&#1101;&#1083;&#1077;&#1082;&#1090;&#1088;&#1086;-&#1084;&#1072;&#1088;&#1082;&#1077;&#1090;.&#1088;&#1092;/product/240010/radiator-150h43h20mm/" TargetMode="External"/><Relationship Id="rId_hyperlink_14567" Type="http://schemas.openxmlformats.org/officeDocument/2006/relationships/hyperlink" Target="http://&#1101;&#1083;&#1077;&#1082;&#1090;&#1088;&#1086;-&#1084;&#1072;&#1088;&#1082;&#1077;&#1090;.&#1088;&#1092;/product/229374/radiator-150h65h15mm-bla032-150/" TargetMode="External"/><Relationship Id="rId_hyperlink_14568" Type="http://schemas.openxmlformats.org/officeDocument/2006/relationships/hyperlink" Target="http://&#1101;&#1083;&#1077;&#1082;&#1090;&#1088;&#1086;-&#1084;&#1072;&#1088;&#1082;&#1077;&#1090;.&#1088;&#1092;/product/247186/radiator-200h52h26mm-hs185-200/" TargetMode="External"/><Relationship Id="rId_hyperlink_14569" Type="http://schemas.openxmlformats.org/officeDocument/2006/relationships/hyperlink" Target="http://&#1101;&#1083;&#1077;&#1082;&#1090;&#1088;&#1086;-&#1084;&#1072;&#1088;&#1082;&#1077;&#1090;.&#1088;&#1092;/product/222266/radiator-25h15h10mm-26kvsm-bla002-25/" TargetMode="External"/><Relationship Id="rId_hyperlink_14570" Type="http://schemas.openxmlformats.org/officeDocument/2006/relationships/hyperlink" Target="http://&#1101;&#1083;&#1077;&#1082;&#1090;&#1088;&#1086;-&#1084;&#1072;&#1088;&#1082;&#1077;&#1090;.&#1088;&#1092;/product/229366/radiator-25h23h15mm-bla020-25hs202-25/" TargetMode="External"/><Relationship Id="rId_hyperlink_14571" Type="http://schemas.openxmlformats.org/officeDocument/2006/relationships/hyperlink" Target="http://&#1101;&#1083;&#1077;&#1082;&#1090;&#1088;&#1086;-&#1084;&#1072;&#1088;&#1082;&#1077;&#1090;.&#1088;&#1092;/product/229369/radiator-25h30h15mm-bla023-25hs107-25/" TargetMode="External"/><Relationship Id="rId_hyperlink_14572" Type="http://schemas.openxmlformats.org/officeDocument/2006/relationships/hyperlink" Target="http://&#1101;&#1083;&#1077;&#1082;&#1090;&#1088;&#1086;-&#1084;&#1072;&#1088;&#1082;&#1077;&#1090;.&#1088;&#1092;/product/229372/radiator-25h40h25mm-bla028-25hs211-25/" TargetMode="External"/><Relationship Id="rId_hyperlink_14573" Type="http://schemas.openxmlformats.org/officeDocument/2006/relationships/hyperlink" Target="http://&#1101;&#1083;&#1077;&#1082;&#1090;&#1088;&#1086;-&#1084;&#1072;&#1088;&#1082;&#1077;&#1090;.&#1088;&#1092;/product/229376/radiator-25h47h10mm-bla052-25/" TargetMode="External"/><Relationship Id="rId_hyperlink_14574" Type="http://schemas.openxmlformats.org/officeDocument/2006/relationships/hyperlink" Target="http://&#1101;&#1083;&#1077;&#1082;&#1090;&#1088;&#1086;-&#1084;&#1072;&#1088;&#1082;&#1077;&#1090;.&#1088;&#1092;/product/229380/radiator-25h48h15mm-bla099-25hs183-25/" TargetMode="External"/><Relationship Id="rId_hyperlink_14575" Type="http://schemas.openxmlformats.org/officeDocument/2006/relationships/hyperlink" Target="http://&#1101;&#1083;&#1077;&#1082;&#1090;&#1088;&#1086;-&#1084;&#1072;&#1088;&#1082;&#1077;&#1090;.&#1088;&#1092;/product/229359/radiator-25h50h28mm-bla031-25/" TargetMode="External"/><Relationship Id="rId_hyperlink_14576" Type="http://schemas.openxmlformats.org/officeDocument/2006/relationships/hyperlink" Target="http://&#1101;&#1083;&#1077;&#1082;&#1090;&#1088;&#1086;-&#1084;&#1072;&#1088;&#1082;&#1077;&#1090;.&#1088;&#1092;/product/229352/radiator-30x32x165mm-to-247/" TargetMode="External"/><Relationship Id="rId_hyperlink_14577" Type="http://schemas.openxmlformats.org/officeDocument/2006/relationships/hyperlink" Target="http://&#1101;&#1083;&#1077;&#1082;&#1090;&#1088;&#1086;-&#1084;&#1072;&#1088;&#1082;&#1077;&#1090;.&#1088;&#1092;/product/229353/radiator-34x12x30mm-to-247/" TargetMode="External"/><Relationship Id="rId_hyperlink_14578" Type="http://schemas.openxmlformats.org/officeDocument/2006/relationships/hyperlink" Target="http://&#1101;&#1083;&#1077;&#1082;&#1090;&#1088;&#1086;-&#1084;&#1072;&#1088;&#1082;&#1077;&#1090;.&#1088;&#1092;/product/222244/radiator-50h30h16mm-100kvsm-hs183-30/" TargetMode="External"/><Relationship Id="rId_hyperlink_14579" Type="http://schemas.openxmlformats.org/officeDocument/2006/relationships/hyperlink" Target="http://&#1101;&#1083;&#1077;&#1082;&#1090;&#1088;&#1086;-&#1084;&#1072;&#1088;&#1082;&#1077;&#1090;.&#1088;&#1092;/product/222245/radiator-50h37h15mm-145kvsm/" TargetMode="External"/><Relationship Id="rId_hyperlink_14580" Type="http://schemas.openxmlformats.org/officeDocument/2006/relationships/hyperlink" Target="http://&#1101;&#1083;&#1077;&#1082;&#1090;&#1088;&#1086;-&#1084;&#1072;&#1088;&#1082;&#1077;&#1090;.&#1088;&#1092;/product/229373/radiator-50h40h25mm-bla028-50hs211-50/" TargetMode="External"/><Relationship Id="rId_hyperlink_14581" Type="http://schemas.openxmlformats.org/officeDocument/2006/relationships/hyperlink" Target="http://&#1101;&#1083;&#1077;&#1082;&#1090;&#1088;&#1086;-&#1084;&#1072;&#1088;&#1082;&#1077;&#1090;.&#1088;&#1092;/product/229377/radiator-50h42h10mm-bla052-50/" TargetMode="External"/><Relationship Id="rId_hyperlink_14582" Type="http://schemas.openxmlformats.org/officeDocument/2006/relationships/hyperlink" Target="http://&#1101;&#1083;&#1077;&#1082;&#1090;&#1088;&#1086;-&#1084;&#1072;&#1088;&#1082;&#1077;&#1090;.&#1088;&#1092;/product/238866/radiator-50h48h15mm-hs183-50/" TargetMode="External"/><Relationship Id="rId_hyperlink_14583" Type="http://schemas.openxmlformats.org/officeDocument/2006/relationships/hyperlink" Target="http://&#1101;&#1083;&#1077;&#1082;&#1090;&#1088;&#1086;-&#1084;&#1072;&#1088;&#1082;&#1077;&#1090;.&#1088;&#1092;/product/229381/radiator-50h48h15mm-hs183-50bla099-50/" TargetMode="External"/><Relationship Id="rId_hyperlink_14584" Type="http://schemas.openxmlformats.org/officeDocument/2006/relationships/hyperlink" Target="http://&#1101;&#1083;&#1077;&#1082;&#1090;&#1088;&#1086;-&#1084;&#1072;&#1088;&#1082;&#1077;&#1090;.&#1088;&#1092;/product/241317/radiator-75h43h20mm/" TargetMode="External"/><Relationship Id="rId_hyperlink_14585" Type="http://schemas.openxmlformats.org/officeDocument/2006/relationships/hyperlink" Target="http://&#1101;&#1083;&#1077;&#1082;&#1090;&#1088;&#1086;-&#1084;&#1072;&#1088;&#1082;&#1077;&#1090;.&#1088;&#1092;/product/236867/radiator-alyuminievyy-6x14x14mm-chernyy-8217-2/" TargetMode="External"/><Relationship Id="rId_hyperlink_14586" Type="http://schemas.openxmlformats.org/officeDocument/2006/relationships/hyperlink" Target="http://&#1101;&#1083;&#1077;&#1082;&#1090;&#1088;&#1086;-&#1084;&#1072;&#1088;&#1082;&#1077;&#1090;.&#1088;&#1092;/product/236877/radiator-alyuminievyy-s-termolentoy-10x14x14mm/" TargetMode="External"/><Relationship Id="rId_hyperlink_14587" Type="http://schemas.openxmlformats.org/officeDocument/2006/relationships/hyperlink" Target="http://&#1101;&#1083;&#1077;&#1082;&#1090;&#1088;&#1086;-&#1084;&#1072;&#1088;&#1082;&#1077;&#1090;.&#1088;&#1092;/product/236876/radiator-alyuminievyy-s-termolentoy-10x35x35mm-chernyy/" TargetMode="External"/><Relationship Id="rId_hyperlink_14588" Type="http://schemas.openxmlformats.org/officeDocument/2006/relationships/hyperlink" Target="http://&#1101;&#1083;&#1077;&#1082;&#1090;&#1088;&#1086;-&#1084;&#1072;&#1088;&#1082;&#1077;&#1090;.&#1088;&#1092;/product/236875/radiator-alyuminievyy-s-termolentoy-11x40x40mm/" TargetMode="External"/><Relationship Id="rId_hyperlink_14589" Type="http://schemas.openxmlformats.org/officeDocument/2006/relationships/hyperlink" Target="http://&#1101;&#1083;&#1077;&#1082;&#1090;&#1088;&#1086;-&#1084;&#1072;&#1088;&#1082;&#1077;&#1090;.&#1088;&#1092;/product/236873/radiator-alyuminievyy-s-termolentoy-14x35x35mm-chernyy/" TargetMode="External"/><Relationship Id="rId_hyperlink_14590" Type="http://schemas.openxmlformats.org/officeDocument/2006/relationships/hyperlink" Target="http://&#1101;&#1083;&#1077;&#1082;&#1090;&#1088;&#1086;-&#1084;&#1072;&#1088;&#1082;&#1077;&#1090;.&#1088;&#1092;/product/236872/radiator-alyuminievyy-s-termolentoy-20x40x40mm/" TargetMode="External"/><Relationship Id="rId_hyperlink_14591" Type="http://schemas.openxmlformats.org/officeDocument/2006/relationships/hyperlink" Target="http://&#1101;&#1083;&#1077;&#1082;&#1090;&#1088;&#1086;-&#1084;&#1072;&#1088;&#1082;&#1077;&#1090;.&#1088;&#1092;/product/236874/radiator-alyuminievyy-s-termolentoy-50x50h11mm/" TargetMode="External"/><Relationship Id="rId_hyperlink_14592" Type="http://schemas.openxmlformats.org/officeDocument/2006/relationships/hyperlink" Target="http://&#1101;&#1083;&#1077;&#1082;&#1090;&#1088;&#1086;-&#1084;&#1072;&#1088;&#1082;&#1077;&#1090;.&#1088;&#1092;/product/236871/radiator-alyuminievyy-s-termolentoy-5x11x11mm-5/" TargetMode="External"/><Relationship Id="rId_hyperlink_14593" Type="http://schemas.openxmlformats.org/officeDocument/2006/relationships/hyperlink" Target="http://&#1101;&#1083;&#1077;&#1082;&#1090;&#1088;&#1086;-&#1084;&#1072;&#1088;&#1082;&#1077;&#1090;.&#1088;&#1092;/product/236869/radiator-alyuminievyy-s-termolentoy-5x88x88mm-serebristyy-naikos/" TargetMode="External"/><Relationship Id="rId_hyperlink_14594" Type="http://schemas.openxmlformats.org/officeDocument/2006/relationships/hyperlink" Target="http://&#1101;&#1083;&#1077;&#1082;&#1090;&#1088;&#1086;-&#1084;&#1072;&#1088;&#1082;&#1077;&#1090;.&#1088;&#1092;/product/236870/radiator-alyuminievyy-s-termolentoy-5x88x88mm-chernyy/" TargetMode="External"/><Relationship Id="rId_hyperlink_14595" Type="http://schemas.openxmlformats.org/officeDocument/2006/relationships/hyperlink" Target="http://&#1101;&#1083;&#1077;&#1082;&#1090;&#1088;&#1086;-&#1084;&#1072;&#1088;&#1082;&#1077;&#1090;.&#1088;&#1092;/product/236868/radiator-alyuminievyy-s-termolentoy-6x14x14mm-chernyy-8217-3/" TargetMode="External"/><Relationship Id="rId_hyperlink_14596" Type="http://schemas.openxmlformats.org/officeDocument/2006/relationships/hyperlink" Target="http://&#1101;&#1083;&#1077;&#1082;&#1090;&#1088;&#1086;-&#1084;&#1072;&#1088;&#1082;&#1077;&#1090;.&#1088;&#1092;/product/236866/radiator-alyuminievyy-s-termolentoy-6x20x20mm/" TargetMode="External"/><Relationship Id="rId_hyperlink_14597" Type="http://schemas.openxmlformats.org/officeDocument/2006/relationships/hyperlink" Target="http://&#1101;&#1083;&#1077;&#1082;&#1090;&#1088;&#1086;-&#1084;&#1072;&#1088;&#1082;&#1077;&#1090;.&#1088;&#1092;/product/246781/radiator-alyuminievyy-s-termolentoy-6x20x20mm/" TargetMode="External"/><Relationship Id="rId_hyperlink_14598" Type="http://schemas.openxmlformats.org/officeDocument/2006/relationships/hyperlink" Target="http://&#1101;&#1083;&#1077;&#1082;&#1090;&#1088;&#1086;-&#1084;&#1072;&#1088;&#1082;&#1077;&#1090;.&#1088;&#1092;/product/130545/zazhim-krokodil-134mm-s-izolyatorami-krasnyychernyy-300a-cn-4127-rb-dzhett-cena-za-sht/" TargetMode="External"/><Relationship Id="rId_hyperlink_14599" Type="http://schemas.openxmlformats.org/officeDocument/2006/relationships/hyperlink" Target="http://&#1101;&#1083;&#1077;&#1082;&#1090;&#1088;&#1086;-&#1084;&#1072;&#1088;&#1082;&#1077;&#1090;.&#1088;&#1092;/product/174540/zazhim-krokodil-43-58mm-v-izolyacii-krasnyy-td-023/" TargetMode="External"/><Relationship Id="rId_hyperlink_14600" Type="http://schemas.openxmlformats.org/officeDocument/2006/relationships/hyperlink" Target="http://&#1101;&#1083;&#1077;&#1082;&#1090;&#1088;&#1086;-&#1084;&#1072;&#1088;&#1082;&#1077;&#1090;.&#1088;&#1092;/product/174541/zazhim-krokodil-43-58mm-v-izolyacii-chernyy-td-023/" TargetMode="External"/><Relationship Id="rId_hyperlink_14601" Type="http://schemas.openxmlformats.org/officeDocument/2006/relationships/hyperlink" Target="http://&#1101;&#1083;&#1077;&#1082;&#1090;&#1088;&#1086;-&#1084;&#1072;&#1088;&#1082;&#1077;&#1090;.&#1088;&#1092;/product/237588/zazhim-krokodil-4860mm-5a-v-izolyator-krasnyy/" TargetMode="External"/><Relationship Id="rId_hyperlink_14602" Type="http://schemas.openxmlformats.org/officeDocument/2006/relationships/hyperlink" Target="http://&#1101;&#1083;&#1077;&#1082;&#1090;&#1088;&#1086;-&#1084;&#1072;&#1088;&#1082;&#1077;&#1090;.&#1088;&#1092;/product/237589/zazhim-krokodil-4860mm-5a-v-izolyator-chernyy/" TargetMode="External"/><Relationship Id="rId_hyperlink_14603" Type="http://schemas.openxmlformats.org/officeDocument/2006/relationships/hyperlink" Target="http://&#1101;&#1083;&#1077;&#1082;&#1090;&#1088;&#1086;-&#1084;&#1072;&#1088;&#1082;&#1077;&#1090;.&#1088;&#1092;/product/234507/zazhim-krokodil-55mm-5a-krasnyy-dlya-akkum-signal/" TargetMode="External"/><Relationship Id="rId_hyperlink_14604" Type="http://schemas.openxmlformats.org/officeDocument/2006/relationships/hyperlink" Target="http://&#1101;&#1083;&#1077;&#1082;&#1090;&#1088;&#1086;-&#1084;&#1072;&#1088;&#1082;&#1077;&#1090;.&#1088;&#1092;/product/236995/zazhim-krokodil-55mm-v-izolyacii-krasnyychernyy-shirokie-dzhett-komplektom-po-2-sht-cena-za-1sht/" TargetMode="External"/><Relationship Id="rId_hyperlink_14605" Type="http://schemas.openxmlformats.org/officeDocument/2006/relationships/hyperlink" Target="http://&#1101;&#1083;&#1077;&#1082;&#1090;&#1088;&#1086;-&#1084;&#1072;&#1088;&#1082;&#1077;&#1090;.&#1088;&#1092;/product/233679/zazhim-krokodil-70mm-s-izolyatorami-krasnyychernyy-20a-cn-4014-rb-dzhett-komplektom-po-2-sht-cena-za-1sht/" TargetMode="External"/><Relationship Id="rId_hyperlink_14606" Type="http://schemas.openxmlformats.org/officeDocument/2006/relationships/hyperlink" Target="http://&#1101;&#1083;&#1077;&#1082;&#1090;&#1088;&#1086;-&#1084;&#1072;&#1088;&#1082;&#1077;&#1090;.&#1088;&#1092;/product/244732/zazhim-krokodil-70mm-v-izolyacii-krasnyy/" TargetMode="External"/><Relationship Id="rId_hyperlink_14607" Type="http://schemas.openxmlformats.org/officeDocument/2006/relationships/hyperlink" Target="http://&#1101;&#1083;&#1077;&#1082;&#1090;&#1088;&#1086;-&#1084;&#1072;&#1088;&#1082;&#1077;&#1090;.&#1088;&#1092;/product/244731/zazhim-krokodil-70mm-v-izolyacii-chernyy/" TargetMode="External"/><Relationship Id="rId_hyperlink_14608" Type="http://schemas.openxmlformats.org/officeDocument/2006/relationships/hyperlink" Target="http://&#1101;&#1083;&#1077;&#1082;&#1090;&#1088;&#1086;-&#1084;&#1072;&#1088;&#1082;&#1077;&#1090;.&#1088;&#1092;/product/239418/zazhim-krokodil-70mm-s-izolyatorom-simmetr-krasnyy/" TargetMode="External"/><Relationship Id="rId_hyperlink_14609" Type="http://schemas.openxmlformats.org/officeDocument/2006/relationships/hyperlink" Target="http://&#1101;&#1083;&#1077;&#1082;&#1090;&#1088;&#1086;-&#1084;&#1072;&#1088;&#1082;&#1077;&#1090;.&#1088;&#1092;/product/239419/zazhim-krokodil-70mm-s-izolyatorom-simmetr-chernyy/" TargetMode="External"/><Relationship Id="rId_hyperlink_14610" Type="http://schemas.openxmlformats.org/officeDocument/2006/relationships/hyperlink" Target="http://&#1101;&#1083;&#1077;&#1082;&#1090;&#1088;&#1086;-&#1084;&#1072;&#1088;&#1082;&#1077;&#1090;.&#1088;&#1092;/product/234077/zazhim-krokodil-71mm-s-izolyatorami-krasnyychernyy-15a-cn-4021-rb-dzhett-komplektom-po-2-sht/" TargetMode="External"/><Relationship Id="rId_hyperlink_14611" Type="http://schemas.openxmlformats.org/officeDocument/2006/relationships/hyperlink" Target="http://&#1101;&#1083;&#1077;&#1082;&#1090;&#1088;&#1086;-&#1084;&#1072;&#1088;&#1082;&#1077;&#1090;.&#1088;&#1092;/product/248321/zazhim-krokodil-75mm-35a-krasnyy-ruichi/" TargetMode="External"/><Relationship Id="rId_hyperlink_14612" Type="http://schemas.openxmlformats.org/officeDocument/2006/relationships/hyperlink" Target="http://&#1101;&#1083;&#1077;&#1082;&#1090;&#1088;&#1086;-&#1084;&#1072;&#1088;&#1082;&#1077;&#1090;.&#1088;&#1092;/product/248320/zazhim-krokodil-75mm-35a-chernyy-ruichi/" TargetMode="External"/><Relationship Id="rId_hyperlink_14613" Type="http://schemas.openxmlformats.org/officeDocument/2006/relationships/hyperlink" Target="http://&#1101;&#1083;&#1077;&#1082;&#1090;&#1088;&#1086;-&#1084;&#1072;&#1088;&#1082;&#1077;&#1090;.&#1088;&#1092;/product/171399/zazhim-krokodil-78mm-30a-krasnyy-signal/" TargetMode="External"/><Relationship Id="rId_hyperlink_14614" Type="http://schemas.openxmlformats.org/officeDocument/2006/relationships/hyperlink" Target="http://&#1101;&#1083;&#1077;&#1082;&#1090;&#1088;&#1086;-&#1084;&#1072;&#1088;&#1082;&#1077;&#1090;.&#1088;&#1092;/product/171400/zazhim-krokodil-78mm-30a-chernyy-signal/" TargetMode="External"/><Relationship Id="rId_hyperlink_14615" Type="http://schemas.openxmlformats.org/officeDocument/2006/relationships/hyperlink" Target="http://&#1101;&#1083;&#1077;&#1082;&#1090;&#1088;&#1086;-&#1084;&#1072;&#1088;&#1082;&#1077;&#1090;.&#1088;&#1092;/product/243853/zazhim-krokodil-98mm-50a-krasnyychernyy-dzhett-komplektom-po-2-sht-cena-za-1sht/" TargetMode="External"/><Relationship Id="rId_hyperlink_14616" Type="http://schemas.openxmlformats.org/officeDocument/2006/relationships/hyperlink" Target="http://&#1101;&#1083;&#1077;&#1082;&#1090;&#1088;&#1086;-&#1084;&#1072;&#1088;&#1082;&#1077;&#1090;.&#1088;&#1092;/product/242809/zazhim-krokodil-98mm-krasnyy-ruichi/" TargetMode="External"/><Relationship Id="rId_hyperlink_14617" Type="http://schemas.openxmlformats.org/officeDocument/2006/relationships/hyperlink" Target="http://&#1101;&#1083;&#1077;&#1082;&#1090;&#1088;&#1086;-&#1084;&#1072;&#1088;&#1082;&#1077;&#1090;.&#1088;&#1092;/product/242713/zazhim-krokodil-98mm-chernyy-ruichi/" TargetMode="External"/><Relationship Id="rId_hyperlink_14618" Type="http://schemas.openxmlformats.org/officeDocument/2006/relationships/hyperlink" Target="http://&#1101;&#1083;&#1077;&#1082;&#1090;&#1088;&#1086;-&#1084;&#1072;&#1088;&#1082;&#1077;&#1090;.&#1088;&#1092;/product/131466/zazhim-krokodil-100mm-50a-krasnyy-ruichi/" TargetMode="External"/><Relationship Id="rId_hyperlink_14619" Type="http://schemas.openxmlformats.org/officeDocument/2006/relationships/hyperlink" Target="http://&#1101;&#1083;&#1077;&#1082;&#1090;&#1088;&#1086;-&#1084;&#1072;&#1088;&#1082;&#1077;&#1090;.&#1088;&#1092;/product/131467/zazhim-krokodil-100mm-50a-chernyy-ruichi/" TargetMode="External"/><Relationship Id="rId_hyperlink_14620" Type="http://schemas.openxmlformats.org/officeDocument/2006/relationships/hyperlink" Target="http://&#1101;&#1083;&#1077;&#1082;&#1090;&#1088;&#1086;-&#1084;&#1072;&#1088;&#1082;&#1077;&#1090;.&#1088;&#1092;/product/126742/zazhim-krokodil-105mm-50a-chernyykrasnyy-komplektom-po-2-sht-cena-za-1sht/" TargetMode="External"/><Relationship Id="rId_hyperlink_14621" Type="http://schemas.openxmlformats.org/officeDocument/2006/relationships/hyperlink" Target="http://&#1101;&#1083;&#1077;&#1082;&#1090;&#1088;&#1086;-&#1084;&#1072;&#1088;&#1082;&#1077;&#1090;.&#1088;&#1092;/product/130542/zazhim-krokodil-105mm-krasnyychernyy-100a-cn-4027-rb-dzhett-komplektom-po-2-sht-cena-za-1sht/" TargetMode="External"/><Relationship Id="rId_hyperlink_14622" Type="http://schemas.openxmlformats.org/officeDocument/2006/relationships/hyperlink" Target="http://&#1101;&#1083;&#1077;&#1082;&#1090;&#1088;&#1086;-&#1084;&#1072;&#1088;&#1082;&#1077;&#1090;.&#1088;&#1092;/product/130544/zazhim-krokodil-140mm-krasnyychernyy-200a-cn-4026-rb-dzhett-komplektom-po-2-sht-cena-za-1sht/" TargetMode="External"/><Relationship Id="rId_hyperlink_14623" Type="http://schemas.openxmlformats.org/officeDocument/2006/relationships/hyperlink" Target="http://&#1101;&#1083;&#1077;&#1082;&#1090;&#1088;&#1086;-&#1084;&#1072;&#1088;&#1082;&#1077;&#1090;.&#1088;&#1092;/product/132660/zazhim-krokodil-30mm-v-izolyacii-krasnyy/" TargetMode="External"/><Relationship Id="rId_hyperlink_14624" Type="http://schemas.openxmlformats.org/officeDocument/2006/relationships/hyperlink" Target="http://&#1101;&#1083;&#1077;&#1082;&#1090;&#1088;&#1086;-&#1084;&#1072;&#1088;&#1082;&#1077;&#1090;.&#1088;&#1092;/product/131100/zazhim-krokodil-30mm-v-izolyacii-chernyy/" TargetMode="External"/><Relationship Id="rId_hyperlink_14625" Type="http://schemas.openxmlformats.org/officeDocument/2006/relationships/hyperlink" Target="http://&#1101;&#1083;&#1077;&#1082;&#1090;&#1088;&#1086;-&#1084;&#1072;&#1088;&#1082;&#1077;&#1090;.&#1088;&#1092;/product/244725/zazhim-krokodil-35mm-v-izolyacii-krasnyy-ruichi/" TargetMode="External"/><Relationship Id="rId_hyperlink_14626" Type="http://schemas.openxmlformats.org/officeDocument/2006/relationships/hyperlink" Target="http://&#1101;&#1083;&#1077;&#1082;&#1090;&#1088;&#1086;-&#1084;&#1072;&#1088;&#1082;&#1077;&#1090;.&#1088;&#1092;/product/244726/zazhim-krokodil-35mm-v-izolyacii-chernyy-ruichi/" TargetMode="External"/><Relationship Id="rId_hyperlink_14627" Type="http://schemas.openxmlformats.org/officeDocument/2006/relationships/hyperlink" Target="http://&#1101;&#1083;&#1077;&#1082;&#1090;&#1088;&#1086;-&#1084;&#1072;&#1088;&#1082;&#1077;&#1090;.&#1088;&#1092;/product/132659/zazhim-krokodil-35mm-plastikovyy-izolyator-simmetr-krasnyy-ruichi/" TargetMode="External"/><Relationship Id="rId_hyperlink_14628" Type="http://schemas.openxmlformats.org/officeDocument/2006/relationships/hyperlink" Target="http://&#1101;&#1083;&#1077;&#1082;&#1090;&#1088;&#1086;-&#1084;&#1072;&#1088;&#1082;&#1077;&#1090;.&#1088;&#1092;/product/131101/zazhim-krokodil-35mm-plastikovyy-izolyator-simmetr-chernyy-ruichi/" TargetMode="External"/><Relationship Id="rId_hyperlink_14629" Type="http://schemas.openxmlformats.org/officeDocument/2006/relationships/hyperlink" Target="http://&#1101;&#1083;&#1077;&#1082;&#1090;&#1088;&#1086;-&#1084;&#1072;&#1088;&#1082;&#1077;&#1090;.&#1088;&#1092;/product/236725/zazhim-krokodil-35mm-plastikovyy-izolyator-krasnyychernyy-dzhett-komplektom-po-2-sht-cena-za-1sht-58120/" TargetMode="External"/><Relationship Id="rId_hyperlink_14630" Type="http://schemas.openxmlformats.org/officeDocument/2006/relationships/hyperlink" Target="http://&#1101;&#1083;&#1077;&#1082;&#1090;&#1088;&#1086;-&#1084;&#1072;&#1088;&#1082;&#1077;&#1090;.&#1088;&#1092;/product/229223/zazhim-krokodil-40mm-v-izolyacii-krasnyy-ruichi/" TargetMode="External"/><Relationship Id="rId_hyperlink_14631" Type="http://schemas.openxmlformats.org/officeDocument/2006/relationships/hyperlink" Target="http://&#1101;&#1083;&#1077;&#1082;&#1090;&#1088;&#1086;-&#1084;&#1072;&#1088;&#1082;&#1077;&#1090;.&#1088;&#1092;/product/229222/zazhim-krokodil-40mm-v-izolyacii-chernyy-ruichi/" TargetMode="External"/><Relationship Id="rId_hyperlink_14632" Type="http://schemas.openxmlformats.org/officeDocument/2006/relationships/hyperlink" Target="http://&#1101;&#1083;&#1077;&#1082;&#1090;&#1088;&#1086;-&#1084;&#1072;&#1088;&#1082;&#1077;&#1090;.&#1088;&#1092;/product/238898/zazhim-krokodil-40mm-plastikovyy-izolyator-simmetr-chernyy-signal/" TargetMode="External"/><Relationship Id="rId_hyperlink_14633" Type="http://schemas.openxmlformats.org/officeDocument/2006/relationships/hyperlink" Target="http://&#1101;&#1083;&#1077;&#1082;&#1090;&#1088;&#1086;-&#1084;&#1072;&#1088;&#1082;&#1077;&#1090;.&#1088;&#1092;/product/247526/zazhim-krokodil-47mm-plastikovyy-izolyator-simmetr-krasnyy-ruichi/" TargetMode="External"/><Relationship Id="rId_hyperlink_14634" Type="http://schemas.openxmlformats.org/officeDocument/2006/relationships/hyperlink" Target="http://&#1101;&#1083;&#1077;&#1082;&#1090;&#1088;&#1086;-&#1084;&#1072;&#1088;&#1082;&#1077;&#1090;.&#1088;&#1092;/product/247525/zazhim-krokodil-47mm-plastikovyy-izolyator-simmetr-chernyy-ruichi/" TargetMode="External"/><Relationship Id="rId_hyperlink_14635" Type="http://schemas.openxmlformats.org/officeDocument/2006/relationships/hyperlink" Target="http://&#1101;&#1083;&#1077;&#1082;&#1090;&#1088;&#1086;-&#1084;&#1072;&#1088;&#1082;&#1077;&#1090;.&#1088;&#1092;/product/131104/zazhim-krokodil-51mm-plastikovyy-izolyator-simmetr-krasnyy/" TargetMode="External"/><Relationship Id="rId_hyperlink_14636" Type="http://schemas.openxmlformats.org/officeDocument/2006/relationships/hyperlink" Target="http://&#1101;&#1083;&#1077;&#1082;&#1090;&#1088;&#1086;-&#1084;&#1072;&#1088;&#1082;&#1077;&#1090;.&#1088;&#1092;/product/131102/zazhim-krokodil-51mm-plastikovyy-izolyator-simmetr-chernyy/" TargetMode="External"/><Relationship Id="rId_hyperlink_14637" Type="http://schemas.openxmlformats.org/officeDocument/2006/relationships/hyperlink" Target="http://&#1101;&#1083;&#1077;&#1082;&#1090;&#1088;&#1086;-&#1084;&#1072;&#1088;&#1082;&#1077;&#1090;.&#1088;&#1092;/product/174546/zazhim-krokodil-55-mm-v-izolyacii-soedinenie-gayka-m3-krasnyy-ruichi/" TargetMode="External"/><Relationship Id="rId_hyperlink_14638" Type="http://schemas.openxmlformats.org/officeDocument/2006/relationships/hyperlink" Target="http://&#1101;&#1083;&#1077;&#1082;&#1090;&#1088;&#1086;-&#1084;&#1072;&#1088;&#1082;&#1077;&#1090;.&#1088;&#1092;/product/174547/zazhim-krokodil-55-mm-v-izolyacii-soedinenie-gayka-m3chernyy-ruichi/" TargetMode="External"/><Relationship Id="rId_hyperlink_14639" Type="http://schemas.openxmlformats.org/officeDocument/2006/relationships/hyperlink" Target="http://&#1101;&#1083;&#1077;&#1082;&#1090;&#1088;&#1086;-&#1084;&#1072;&#1088;&#1082;&#1077;&#1090;.&#1088;&#1092;/product/130539/zazhim-krokodil-5564mm-10a-plastikovyy-izolyator-krasnyy/" TargetMode="External"/><Relationship Id="rId_hyperlink_14640" Type="http://schemas.openxmlformats.org/officeDocument/2006/relationships/hyperlink" Target="http://&#1101;&#1083;&#1077;&#1082;&#1090;&#1088;&#1086;-&#1084;&#1072;&#1088;&#1082;&#1077;&#1090;.&#1088;&#1092;/product/131103/zazhim-krokodil-5564mm-10a-plastikovyy-izolyator-chernyy/" TargetMode="External"/><Relationship Id="rId_hyperlink_14641" Type="http://schemas.openxmlformats.org/officeDocument/2006/relationships/hyperlink" Target="http://&#1101;&#1083;&#1077;&#1082;&#1090;&#1088;&#1086;-&#1084;&#1072;&#1088;&#1082;&#1077;&#1090;.&#1088;&#1092;/product/234512/zazhim-krokodil-55mm-v-izolyacii-krasnyy-48035-signal-/" TargetMode="External"/><Relationship Id="rId_hyperlink_14642" Type="http://schemas.openxmlformats.org/officeDocument/2006/relationships/hyperlink" Target="http://&#1101;&#1083;&#1077;&#1082;&#1090;&#1088;&#1086;-&#1084;&#1072;&#1088;&#1082;&#1077;&#1090;.&#1088;&#1092;/product/234513/zazhim-krokodil-55mm-v-izolyacii-chernyy-48035-signal-/" TargetMode="External"/><Relationship Id="rId_hyperlink_14643" Type="http://schemas.openxmlformats.org/officeDocument/2006/relationships/hyperlink" Target="http://&#1101;&#1083;&#1077;&#1082;&#1090;&#1088;&#1086;-&#1084;&#1072;&#1088;&#1082;&#1077;&#1090;.&#1088;&#1092;/product/237586/zazhim-krokodil-6460mm-50mm-plastikovyy-izolyator-simmetr-krasnyy-signal/" TargetMode="External"/><Relationship Id="rId_hyperlink_14644" Type="http://schemas.openxmlformats.org/officeDocument/2006/relationships/hyperlink" Target="http://&#1101;&#1083;&#1077;&#1082;&#1090;&#1088;&#1086;-&#1084;&#1072;&#1088;&#1082;&#1077;&#1090;.&#1088;&#1092;/product/237587/zazhim-krokodil-6460mm-50mm-plastikovyy-izolyator-simmetr-chernyy-signal/" TargetMode="External"/><Relationship Id="rId_hyperlink_14645" Type="http://schemas.openxmlformats.org/officeDocument/2006/relationships/hyperlink" Target="http://&#1101;&#1083;&#1077;&#1082;&#1090;&#1088;&#1086;-&#1084;&#1072;&#1088;&#1082;&#1077;&#1090;.&#1088;&#1092;/product/130546/zazhim-krokodil-dlya-shtekera-banan-50mm-s-plastikovymi-izolyatorami-15a-dzhettkrasnyy-i-chernyy-komplektom-po-2-sht-cena-za-1sht/" TargetMode="External"/><Relationship Id="rId_hyperlink_14646" Type="http://schemas.openxmlformats.org/officeDocument/2006/relationships/hyperlink" Target="http://&#1101;&#1083;&#1077;&#1082;&#1090;&#1088;&#1086;-&#1084;&#1072;&#1088;&#1082;&#1077;&#1090;.&#1088;&#1092;/product/244730/zazhim-krokodil-dlya-shtekera-banan-50mm-s-plastikovymi-izolyatorami-15a-krasnyy-ruichi-54889-5/" TargetMode="External"/><Relationship Id="rId_hyperlink_14647" Type="http://schemas.openxmlformats.org/officeDocument/2006/relationships/hyperlink" Target="http://&#1101;&#1083;&#1077;&#1082;&#1090;&#1088;&#1086;-&#1084;&#1072;&#1088;&#1082;&#1077;&#1090;.&#1088;&#1092;/product/244729/zazhim-krokodil-dlya-shtekera-banan-50mm-s-plastikovymi-izolyatorami-15a-chernyy-ruichi-54889-5/" TargetMode="External"/><Relationship Id="rId_hyperlink_14648" Type="http://schemas.openxmlformats.org/officeDocument/2006/relationships/hyperlink" Target="http://&#1101;&#1083;&#1077;&#1082;&#1090;&#1088;&#1086;-&#1084;&#1072;&#1088;&#1082;&#1077;&#1090;.&#1088;&#1092;/product/250613/zazhim-krokodil-kelvina-med-52mm-5a-dlya-tochnyh-zamerov-krasnyy/" TargetMode="External"/><Relationship Id="rId_hyperlink_14649" Type="http://schemas.openxmlformats.org/officeDocument/2006/relationships/hyperlink" Target="http://&#1101;&#1083;&#1077;&#1082;&#1090;&#1088;&#1086;-&#1084;&#1072;&#1088;&#1082;&#1077;&#1090;.&#1088;&#1092;/product/250614/zazhim-krokodil-kelvina-med-52mm-5a-dlya-tochnyh-zamerov-chernyy/" TargetMode="External"/><Relationship Id="rId_hyperlink_14650" Type="http://schemas.openxmlformats.org/officeDocument/2006/relationships/hyperlink" Target="http://&#1101;&#1083;&#1077;&#1082;&#1090;&#1088;&#1086;-&#1084;&#1072;&#1088;&#1082;&#1077;&#1090;.&#1088;&#1092;/product/250615/zazhim-krokodil-kelvina-med-90mm-20a-dlya-tochnyh-zamerov-krasnyy/" TargetMode="External"/><Relationship Id="rId_hyperlink_14651" Type="http://schemas.openxmlformats.org/officeDocument/2006/relationships/hyperlink" Target="http://&#1101;&#1083;&#1077;&#1082;&#1090;&#1088;&#1086;-&#1084;&#1072;&#1088;&#1082;&#1077;&#1090;.&#1088;&#1092;/product/250616/zazhim-krokodil-kelvina-med-90mm-20a-dlya-tochnyh-zamerov-chernyy/" TargetMode="External"/><Relationship Id="rId_hyperlink_14652" Type="http://schemas.openxmlformats.org/officeDocument/2006/relationships/hyperlink" Target="http://&#1101;&#1083;&#1077;&#1082;&#1090;&#1088;&#1086;-&#1084;&#1072;&#1088;&#1082;&#1077;&#1090;.&#1088;&#1092;/product/247084/zazhimy-krokodily-dlya-shtekera-banan-55mm-v-izolyacii-krasnyy/" TargetMode="External"/><Relationship Id="rId_hyperlink_14653" Type="http://schemas.openxmlformats.org/officeDocument/2006/relationships/hyperlink" Target="http://&#1101;&#1083;&#1077;&#1082;&#1090;&#1088;&#1086;-&#1084;&#1072;&#1088;&#1082;&#1077;&#1090;.&#1088;&#1092;/product/247085/zazhimy-krokodily-dlya-shtekera-banan-55mm-v-izolyacii-chernyy/" TargetMode="External"/><Relationship Id="rId_hyperlink_14654" Type="http://schemas.openxmlformats.org/officeDocument/2006/relationships/hyperlink" Target="http://&#1101;&#1083;&#1077;&#1082;&#1090;&#1088;&#1086;-&#1084;&#1072;&#1088;&#1082;&#1077;&#1090;.&#1088;&#1092;/product/245286/krokodily-dlya-schupov-multimetra-d-2mm-dlya-schupov-krasnchern-komplektom-po-2-sht-cena-za-2sht/" TargetMode="External"/><Relationship Id="rId_hyperlink_14655" Type="http://schemas.openxmlformats.org/officeDocument/2006/relationships/hyperlink" Target="http://&#1101;&#1083;&#1077;&#1082;&#1090;&#1088;&#1086;-&#1084;&#1072;&#1088;&#1082;&#1077;&#1090;.&#1088;&#1092;/product/236879/krokodily-dlya-schupov-multimetra-d-4mm-dlya-bananov-krasnchern-komplektom-po-2-sht-cena-za-1sht/" TargetMode="External"/><Relationship Id="rId_hyperlink_14656" Type="http://schemas.openxmlformats.org/officeDocument/2006/relationships/hyperlink" Target="http://&#1101;&#1083;&#1077;&#1082;&#1090;&#1088;&#1086;-&#1084;&#1072;&#1088;&#1082;&#1077;&#1090;.&#1088;&#1092;/product/240386/gnezdo-hdmi20-4k-na-korpus-vysokoskorostnoy-soedinitelnyy-terminal-metall-serebro/" TargetMode="External"/><Relationship Id="rId_hyperlink_14657" Type="http://schemas.openxmlformats.org/officeDocument/2006/relationships/hyperlink" Target="http://&#1101;&#1083;&#1077;&#1082;&#1090;&#1088;&#1086;-&#1084;&#1072;&#1088;&#1082;&#1077;&#1090;.&#1088;&#1092;/product/240385/gnezdo-hdmi20-4k-na-korpus-vysokoskorostnoy-soedinitelnyy-terminal-metall-chernyy/" TargetMode="External"/><Relationship Id="rId_hyperlink_14658" Type="http://schemas.openxmlformats.org/officeDocument/2006/relationships/hyperlink" Target="http://&#1101;&#1083;&#1077;&#1082;&#1090;&#1088;&#1086;-&#1084;&#1072;&#1088;&#1082;&#1077;&#1090;.&#1088;&#1092;/product/240384/gnezdo-usb30-na-korpus-vysokoskorostnoy-soedinitelnyy-terminal-metall-serebro/" TargetMode="External"/><Relationship Id="rId_hyperlink_14659" Type="http://schemas.openxmlformats.org/officeDocument/2006/relationships/hyperlink" Target="http://&#1101;&#1083;&#1077;&#1082;&#1090;&#1088;&#1086;-&#1084;&#1072;&#1088;&#1082;&#1077;&#1090;.&#1088;&#1092;/product/240383/gnezdo-usb30-na-korpus-vysokoskorostnoy-soedinitelnyy-terminal-metall-chernyy/" TargetMode="External"/><Relationship Id="rId_hyperlink_14660" Type="http://schemas.openxmlformats.org/officeDocument/2006/relationships/hyperlink" Target="http://&#1101;&#1083;&#1077;&#1082;&#1090;&#1088;&#1086;-&#1084;&#1072;&#1088;&#1082;&#1077;&#1090;.&#1088;&#1092;/product/173793/kolodka-akusticheskaya-2-plastikovyh-zazhima-19h38mm/" TargetMode="External"/><Relationship Id="rId_hyperlink_14661" Type="http://schemas.openxmlformats.org/officeDocument/2006/relationships/hyperlink" Target="http://&#1101;&#1083;&#1077;&#1082;&#1090;&#1088;&#1086;-&#1084;&#1072;&#1088;&#1082;&#1077;&#1090;.&#1088;&#1092;/product/173792/kolodka-akusticheskaya-2-plastikovyh-zazhima-21h52mm/" TargetMode="External"/><Relationship Id="rId_hyperlink_14662" Type="http://schemas.openxmlformats.org/officeDocument/2006/relationships/hyperlink" Target="http://&#1101;&#1083;&#1077;&#1082;&#1090;&#1088;&#1086;-&#1084;&#1072;&#1088;&#1082;&#1077;&#1090;.&#1088;&#1092;/product/173791/kolodka-akusticheskaya-2-plastikovyh-zazhima-24h53mm/" TargetMode="External"/><Relationship Id="rId_hyperlink_14663" Type="http://schemas.openxmlformats.org/officeDocument/2006/relationships/hyperlink" Target="http://&#1101;&#1083;&#1077;&#1082;&#1090;&#1088;&#1086;-&#1084;&#1072;&#1088;&#1082;&#1077;&#1090;.&#1088;&#1092;/product/224221/kolodka-akusticheskaya-4-gnezda-rca/" TargetMode="External"/><Relationship Id="rId_hyperlink_14664" Type="http://schemas.openxmlformats.org/officeDocument/2006/relationships/hyperlink" Target="http://&#1101;&#1083;&#1077;&#1082;&#1090;&#1088;&#1086;-&#1084;&#1072;&#1088;&#1082;&#1077;&#1090;.&#1088;&#1092;/product/173790/kolodka-akusticheskaya-4-plastikovyh-zazhima-19h63mm/" TargetMode="External"/><Relationship Id="rId_hyperlink_14665" Type="http://schemas.openxmlformats.org/officeDocument/2006/relationships/hyperlink" Target="http://&#1101;&#1083;&#1077;&#1082;&#1090;&#1088;&#1086;-&#1084;&#1072;&#1088;&#1082;&#1077;&#1090;.&#1088;&#1092;/product/173789/kolodka-akusticheskaya-4-plastikovyh-zazhima-24h70mm/" TargetMode="External"/><Relationship Id="rId_hyperlink_14666" Type="http://schemas.openxmlformats.org/officeDocument/2006/relationships/hyperlink" Target="http://&#1101;&#1083;&#1077;&#1082;&#1090;&#1088;&#1086;-&#1084;&#1072;&#1088;&#1082;&#1077;&#1090;.&#1088;&#1092;/product/222209/kolodka-akusticheskaya-8-plastikovyh-zazhimov-30h58mm/" TargetMode="External"/><Relationship Id="rId_hyperlink_14667" Type="http://schemas.openxmlformats.org/officeDocument/2006/relationships/hyperlink" Target="http://&#1101;&#1083;&#1077;&#1082;&#1090;&#1088;&#1086;-&#1084;&#1072;&#1088;&#1082;&#1077;&#1090;.&#1088;&#1092;/product/243104/kolodka-na-korpus-rca-2-gnezda-2050mm-terminal-korpusnoy-dlya-mezhblochnyh-podklyucheniy/" TargetMode="External"/><Relationship Id="rId_hyperlink_14668" Type="http://schemas.openxmlformats.org/officeDocument/2006/relationships/hyperlink" Target="http://&#1101;&#1083;&#1077;&#1082;&#1090;&#1088;&#1086;-&#1084;&#1072;&#1088;&#1082;&#1077;&#1090;.&#1088;&#1092;/product/243105/kolodka-na-korpus-rca-4-gnezda-7525mm-terminal-korpusnoy-dlya-mezhblochnyh-podklyucheniy/" TargetMode="External"/><Relationship Id="rId_hyperlink_14669" Type="http://schemas.openxmlformats.org/officeDocument/2006/relationships/hyperlink" Target="http://&#1101;&#1083;&#1077;&#1082;&#1090;&#1088;&#1086;-&#1084;&#1072;&#1088;&#1082;&#1077;&#1090;.&#1088;&#1092;/product/242113/terminal-akusticheskih-kolonok-137mm90mm-2-gnezda-xlr/" TargetMode="External"/><Relationship Id="rId_hyperlink_14670" Type="http://schemas.openxmlformats.org/officeDocument/2006/relationships/hyperlink" Target="http://&#1101;&#1083;&#1077;&#1082;&#1090;&#1088;&#1086;-&#1084;&#1072;&#1088;&#1082;&#1077;&#1090;.&#1088;&#1092;/product/242111/terminal-akusticheskih-kolonok-5757mm-2-metallicheskih-zazhima/" TargetMode="External"/><Relationship Id="rId_hyperlink_14671" Type="http://schemas.openxmlformats.org/officeDocument/2006/relationships/hyperlink" Target="http://&#1101;&#1083;&#1077;&#1082;&#1090;&#1088;&#1086;-&#1084;&#1072;&#1088;&#1082;&#1077;&#1090;.&#1088;&#1092;/product/248271/terminal-akusticheskih-kolonok-5757mm-2-plastikovyh-gnezda-banan/" TargetMode="External"/><Relationship Id="rId_hyperlink_14672" Type="http://schemas.openxmlformats.org/officeDocument/2006/relationships/hyperlink" Target="http://&#1101;&#1083;&#1077;&#1082;&#1090;&#1088;&#1086;-&#1084;&#1072;&#1088;&#1082;&#1077;&#1090;.&#1088;&#1092;/product/245429/terminal-akusticheskih-kolonok-9280-mm-2-metall-gnezda-banan/" TargetMode="External"/><Relationship Id="rId_hyperlink_14673" Type="http://schemas.openxmlformats.org/officeDocument/2006/relationships/hyperlink" Target="http://&#1101;&#1083;&#1077;&#1082;&#1090;&#1088;&#1086;-&#1084;&#1072;&#1088;&#1082;&#1077;&#1090;.&#1088;&#1092;/product/245432/terminal-akusticheskih-kolonok-9280-mm-2-metall-gnezda-banan-s-nasechkoy/" TargetMode="External"/><Relationship Id="rId_hyperlink_14674" Type="http://schemas.openxmlformats.org/officeDocument/2006/relationships/hyperlink" Target="http://&#1101;&#1083;&#1077;&#1082;&#1090;&#1088;&#1086;-&#1084;&#1072;&#1088;&#1082;&#1077;&#1090;.&#1088;&#1092;/product/249681/terminal-akusticheskih-kolonok-9280-mm-2-plastik-gnezda-banan-krchern/" TargetMode="External"/><Relationship Id="rId_hyperlink_14675" Type="http://schemas.openxmlformats.org/officeDocument/2006/relationships/hyperlink" Target="http://&#1101;&#1083;&#1077;&#1082;&#1090;&#1088;&#1086;-&#1084;&#1072;&#1088;&#1082;&#1077;&#1090;.&#1088;&#1092;/product/142370/terminal-akusticheskih-kolonok-95122-mm-4-metallicheskih-gnezda-banan/" TargetMode="External"/><Relationship Id="rId_hyperlink_14676" Type="http://schemas.openxmlformats.org/officeDocument/2006/relationships/hyperlink" Target="http://&#1101;&#1083;&#1077;&#1082;&#1090;&#1088;&#1086;-&#1084;&#1072;&#1088;&#1082;&#1077;&#1090;.&#1088;&#1092;/product/245430/terminal-akusticheskih-kolonok-d104-mm-2-plastikovyh-gnezda-banan/" TargetMode="External"/><Relationship Id="rId_hyperlink_14677" Type="http://schemas.openxmlformats.org/officeDocument/2006/relationships/hyperlink" Target="http://&#1101;&#1083;&#1077;&#1082;&#1090;&#1088;&#1086;-&#1084;&#1072;&#1088;&#1082;&#1077;&#1090;.&#1088;&#1092;/product/142371/terminal-akusticheskih-kolonok-d75-mm-2-metallicheskih-gnezda-banan/" TargetMode="External"/><Relationship Id="rId_hyperlink_14678" Type="http://schemas.openxmlformats.org/officeDocument/2006/relationships/hyperlink" Target="http://&#1101;&#1083;&#1077;&#1082;&#1090;&#1088;&#1086;-&#1084;&#1072;&#1088;&#1082;&#1077;&#1090;.&#1088;&#1092;/product/243471/terminal-akusticheskih-kolonok-d75-mm-2-metallicheskih-zazhima-zoloto/" TargetMode="External"/><Relationship Id="rId_hyperlink_14679" Type="http://schemas.openxmlformats.org/officeDocument/2006/relationships/hyperlink" Target="http://&#1101;&#1083;&#1077;&#1082;&#1090;&#1088;&#1086;-&#1084;&#1072;&#1088;&#1082;&#1077;&#1090;.&#1088;&#1092;/product/245433/terminal-akusticheskih-kolonok-d90-mm-2-metallicheskih-zazhima-serebro/" TargetMode="External"/><Relationship Id="rId_hyperlink_14680" Type="http://schemas.openxmlformats.org/officeDocument/2006/relationships/hyperlink" Target="http://&#1101;&#1083;&#1077;&#1082;&#1090;&#1088;&#1086;-&#1084;&#1072;&#1088;&#1082;&#1077;&#1090;.&#1088;&#1092;/product/241595/terminal-akusticheskih-kolonok-2-plastikovyh-zazhima-42mm42mm/" TargetMode="External"/><Relationship Id="rId_hyperlink_14681" Type="http://schemas.openxmlformats.org/officeDocument/2006/relationships/hyperlink" Target="http://&#1101;&#1083;&#1077;&#1082;&#1090;&#1088;&#1086;-&#1084;&#1072;&#1088;&#1082;&#1077;&#1090;.&#1088;&#1092;/product/240232/terminal-akusticheskih-kolonok-2-plastikovyh-zazhima-5757mm-krepezh-d47/" TargetMode="External"/><Relationship Id="rId_hyperlink_14682" Type="http://schemas.openxmlformats.org/officeDocument/2006/relationships/hyperlink" Target="http://&#1101;&#1083;&#1077;&#1082;&#1090;&#1088;&#1086;-&#1084;&#1072;&#1088;&#1082;&#1077;&#1090;.&#1088;&#1092;/product/241596/terminal-akusticheskih-kolonok-2-plastikovyh-zazhima-65mm55mm/" TargetMode="External"/><Relationship Id="rId_hyperlink_14683" Type="http://schemas.openxmlformats.org/officeDocument/2006/relationships/hyperlink" Target="http://&#1101;&#1083;&#1077;&#1082;&#1090;&#1088;&#1086;-&#1084;&#1072;&#1088;&#1082;&#1077;&#1090;.&#1088;&#1092;/product/241594/terminal-akusticheskih-kolonok-2-plastikovyh-zazhima-d30mm/" TargetMode="External"/><Relationship Id="rId_hyperlink_14684" Type="http://schemas.openxmlformats.org/officeDocument/2006/relationships/hyperlink" Target="http://&#1101;&#1083;&#1077;&#1082;&#1090;&#1088;&#1086;-&#1084;&#1072;&#1088;&#1082;&#1077;&#1090;.&#1088;&#1092;/product/241593/terminal-akusticheskih-kolonok-2-plastikovyh-zazhima-d40mm/" TargetMode="External"/><Relationship Id="rId_hyperlink_14685" Type="http://schemas.openxmlformats.org/officeDocument/2006/relationships/hyperlink" Target="http://&#1101;&#1083;&#1077;&#1082;&#1090;&#1088;&#1086;-&#1084;&#1072;&#1088;&#1082;&#1077;&#1090;.&#1088;&#1092;/product/241736/terminal-akusticheskih-kolonok-2-plastikovyh-zazhima-d55mm/" TargetMode="External"/><Relationship Id="rId_hyperlink_14686" Type="http://schemas.openxmlformats.org/officeDocument/2006/relationships/hyperlink" Target="http://&#1101;&#1083;&#1077;&#1082;&#1090;&#1088;&#1086;-&#1084;&#1072;&#1088;&#1082;&#1077;&#1090;.&#1088;&#1092;/product/236823/terminal-akusticheskih-kolonok-2-plastikovyh-zazhima-d55mm/" TargetMode="External"/><Relationship Id="rId_hyperlink_14687" Type="http://schemas.openxmlformats.org/officeDocument/2006/relationships/hyperlink" Target="http://&#1101;&#1083;&#1077;&#1082;&#1090;&#1088;&#1086;-&#1084;&#1072;&#1088;&#1082;&#1077;&#1090;.&#1088;&#1092;/product/222208/terminal-akusticheskih-kolonok-2-plastikovyh-zazhima-d75mm/" TargetMode="External"/><Relationship Id="rId_hyperlink_14688" Type="http://schemas.openxmlformats.org/officeDocument/2006/relationships/hyperlink" Target="http://&#1101;&#1083;&#1077;&#1082;&#1090;&#1088;&#1086;-&#1084;&#1072;&#1088;&#1082;&#1077;&#1090;.&#1088;&#1092;/product/222303/terminal-na-planke-2-gnezda-banana-plastik-zoloto/" TargetMode="External"/><Relationship Id="rId_hyperlink_14689" Type="http://schemas.openxmlformats.org/officeDocument/2006/relationships/hyperlink" Target="http://&#1101;&#1083;&#1077;&#1082;&#1090;&#1088;&#1086;-&#1084;&#1072;&#1088;&#1082;&#1077;&#1090;.&#1088;&#1092;/product/223991/terminal-na-planke-2-gnezda-banana-plastik-nikel/" TargetMode="External"/><Relationship Id="rId_hyperlink_14690" Type="http://schemas.openxmlformats.org/officeDocument/2006/relationships/hyperlink" Target="http://&#1101;&#1083;&#1077;&#1082;&#1090;&#1088;&#1086;-&#1084;&#1072;&#1088;&#1082;&#1077;&#1090;.&#1088;&#1092;/product/246761/terminal-na-planke-2-gnezda-banana-plastik-nikel/" TargetMode="External"/><Relationship Id="rId_hyperlink_14691" Type="http://schemas.openxmlformats.org/officeDocument/2006/relationships/hyperlink" Target="http://&#1101;&#1083;&#1077;&#1082;&#1090;&#1088;&#1086;-&#1084;&#1072;&#1088;&#1082;&#1077;&#1090;.&#1088;&#1092;/product/244766/gnezdo-banana-32mm-na-korpus-s-zazhimami-vint-krasnyychernyy-komplekt-2sht/" TargetMode="External"/><Relationship Id="rId_hyperlink_14692" Type="http://schemas.openxmlformats.org/officeDocument/2006/relationships/hyperlink" Target="http://&#1101;&#1083;&#1077;&#1082;&#1090;&#1088;&#1086;-&#1084;&#1072;&#1088;&#1082;&#1077;&#1090;.&#1088;&#1092;/product/244767/gnezdo-banana-42mm-na-korpus-s-zazhimami-vint-krasnyychernyy-komplekt-2sht/" TargetMode="External"/><Relationship Id="rId_hyperlink_14693" Type="http://schemas.openxmlformats.org/officeDocument/2006/relationships/hyperlink" Target="http://&#1101;&#1083;&#1077;&#1082;&#1090;&#1088;&#1086;-&#1084;&#1072;&#1088;&#1082;&#1077;&#1090;.&#1088;&#1092;/product/244768/gnezdo-banana-46mm-na-korpus-s-zazhimami-payka-krasnyychernyy-komplekt-2sht/" TargetMode="External"/><Relationship Id="rId_hyperlink_14694" Type="http://schemas.openxmlformats.org/officeDocument/2006/relationships/hyperlink" Target="http://&#1101;&#1083;&#1077;&#1082;&#1090;&#1088;&#1086;-&#1084;&#1072;&#1088;&#1082;&#1077;&#1090;.&#1088;&#1092;/product/239697/gnezdo-na-korpus-banana-metall-267mm-pozolochennyy-krasnyy-pod-payku-jd-535-5/" TargetMode="External"/><Relationship Id="rId_hyperlink_14695" Type="http://schemas.openxmlformats.org/officeDocument/2006/relationships/hyperlink" Target="http://&#1101;&#1083;&#1077;&#1082;&#1090;&#1088;&#1086;-&#1084;&#1072;&#1088;&#1082;&#1077;&#1090;.&#1088;&#1092;/product/239696/gnezdo-na-korpus-banana-metall-267mm-pozolochennyy-chernyy-pod-payku-jd-535-5/" TargetMode="External"/><Relationship Id="rId_hyperlink_14696" Type="http://schemas.openxmlformats.org/officeDocument/2006/relationships/hyperlink" Target="http://&#1101;&#1083;&#1077;&#1082;&#1090;&#1088;&#1086;-&#1084;&#1072;&#1088;&#1082;&#1077;&#1090;.&#1088;&#1092;/product/248636/gnezdo-na-korpus-banana-metall-39mm-s-zazhimami-krasnaya-polosa/" TargetMode="External"/><Relationship Id="rId_hyperlink_14697" Type="http://schemas.openxmlformats.org/officeDocument/2006/relationships/hyperlink" Target="http://&#1101;&#1083;&#1077;&#1082;&#1090;&#1088;&#1086;-&#1084;&#1072;&#1088;&#1082;&#1077;&#1090;.&#1088;&#1092;/product/248637/gnezdo-na-korpus-banana-metall-39mm-s-zazhimami-chernaya-polosa/" TargetMode="External"/><Relationship Id="rId_hyperlink_14698" Type="http://schemas.openxmlformats.org/officeDocument/2006/relationships/hyperlink" Target="http://&#1101;&#1083;&#1077;&#1082;&#1090;&#1088;&#1086;-&#1084;&#1072;&#1088;&#1082;&#1077;&#1090;.&#1088;&#1092;/product/243237/gnezdo-na-korpus-banana-metall-50mm-s-zazhimami-krasnaya-polosa/" TargetMode="External"/><Relationship Id="rId_hyperlink_14699" Type="http://schemas.openxmlformats.org/officeDocument/2006/relationships/hyperlink" Target="http://&#1101;&#1083;&#1077;&#1082;&#1090;&#1088;&#1086;-&#1084;&#1072;&#1088;&#1082;&#1077;&#1090;.&#1088;&#1092;/product/243226/gnezdo-na-korpus-banana-metall-50mm-s-zazhimami-chernaya-polosa/" TargetMode="External"/><Relationship Id="rId_hyperlink_14700" Type="http://schemas.openxmlformats.org/officeDocument/2006/relationships/hyperlink" Target="http://&#1101;&#1083;&#1077;&#1082;&#1090;&#1088;&#1086;-&#1084;&#1072;&#1088;&#1082;&#1077;&#1090;.&#1088;&#1092;/product/141510/gnezdo-na-korpus-banana-plastik-33mm-krasnyy-5/" TargetMode="External"/><Relationship Id="rId_hyperlink_14701" Type="http://schemas.openxmlformats.org/officeDocument/2006/relationships/hyperlink" Target="http://&#1101;&#1083;&#1077;&#1082;&#1090;&#1088;&#1086;-&#1084;&#1072;&#1088;&#1082;&#1077;&#1090;.&#1088;&#1092;/product/235844/gnezdo-na-korpus-banana-plastik-33mm-chernyy-5/" TargetMode="External"/><Relationship Id="rId_hyperlink_14702" Type="http://schemas.openxmlformats.org/officeDocument/2006/relationships/hyperlink" Target="http://&#1101;&#1083;&#1077;&#1082;&#1090;&#1088;&#1086;-&#1084;&#1072;&#1088;&#1082;&#1077;&#1090;.&#1088;&#1092;/product/222301/gnezdo-na-korpus-banana-plastik-35mm-krasnyy-30926/" TargetMode="External"/><Relationship Id="rId_hyperlink_14703" Type="http://schemas.openxmlformats.org/officeDocument/2006/relationships/hyperlink" Target="http://&#1101;&#1083;&#1077;&#1082;&#1090;&#1088;&#1086;-&#1084;&#1072;&#1088;&#1082;&#1077;&#1090;.&#1088;&#1092;/product/243676/gnezdo-na-korpus-banana-plastik-35mm-chernyy-5/" TargetMode="External"/><Relationship Id="rId_hyperlink_14704" Type="http://schemas.openxmlformats.org/officeDocument/2006/relationships/hyperlink" Target="http://&#1101;&#1083;&#1077;&#1082;&#1090;&#1088;&#1086;-&#1084;&#1072;&#1088;&#1082;&#1077;&#1090;.&#1088;&#1092;/product/245069/gnezdo-na-korpus-banana-plastik-42mm-krasnyy/" TargetMode="External"/><Relationship Id="rId_hyperlink_14705" Type="http://schemas.openxmlformats.org/officeDocument/2006/relationships/hyperlink" Target="http://&#1101;&#1083;&#1077;&#1082;&#1090;&#1088;&#1086;-&#1084;&#1072;&#1088;&#1082;&#1077;&#1090;.&#1088;&#1092;/product/245068/gnezdo-na-korpus-banana-plastik-42mm-chernyy/" TargetMode="External"/><Relationship Id="rId_hyperlink_14706" Type="http://schemas.openxmlformats.org/officeDocument/2006/relationships/hyperlink" Target="http://&#1101;&#1083;&#1077;&#1082;&#1090;&#1088;&#1086;-&#1084;&#1072;&#1088;&#1082;&#1077;&#1090;.&#1088;&#1092;/product/249574/gnezdo-na-korpus-banana-65mm-pozolochennye-kontakty-belaya-polosa-xangsane-tip-2/" TargetMode="External"/><Relationship Id="rId_hyperlink_14707" Type="http://schemas.openxmlformats.org/officeDocument/2006/relationships/hyperlink" Target="http://&#1101;&#1083;&#1077;&#1082;&#1090;&#1088;&#1086;-&#1084;&#1072;&#1088;&#1082;&#1077;&#1090;.&#1088;&#1092;/product/249573/gnezdo-na-korpus-banana-65mm-pozolochennye-kontakty-krasnaya-polosa-xangsane-tip-1/" TargetMode="External"/><Relationship Id="rId_hyperlink_14708" Type="http://schemas.openxmlformats.org/officeDocument/2006/relationships/hyperlink" Target="http://&#1101;&#1083;&#1077;&#1082;&#1090;&#1088;&#1086;-&#1084;&#1072;&#1088;&#1082;&#1077;&#1090;.&#1088;&#1092;/product/249575/gnezdo-na-korpus-banana-65mm-pozolochennye-kontakty-krasnaya-polosa-xangsane-tip-2/" TargetMode="External"/><Relationship Id="rId_hyperlink_14709" Type="http://schemas.openxmlformats.org/officeDocument/2006/relationships/hyperlink" Target="http://&#1101;&#1083;&#1077;&#1082;&#1090;&#1088;&#1086;-&#1084;&#1072;&#1088;&#1082;&#1077;&#1090;.&#1088;&#1092;/product/249572/gnezdo-na-korpus-banana-65mm-pozolochennye-kontakty-chernaya-polosa-xangsane-tip-1/" TargetMode="External"/><Relationship Id="rId_hyperlink_14710" Type="http://schemas.openxmlformats.org/officeDocument/2006/relationships/hyperlink" Target="http://&#1101;&#1083;&#1077;&#1082;&#1090;&#1088;&#1086;-&#1084;&#1072;&#1088;&#1082;&#1077;&#1090;.&#1088;&#1092;/product/249558/gnezdo-na-korpus-banana-73mm-cangovye-pozolochennye-kontakty-belaya-polosa/" TargetMode="External"/><Relationship Id="rId_hyperlink_14711" Type="http://schemas.openxmlformats.org/officeDocument/2006/relationships/hyperlink" Target="http://&#1101;&#1083;&#1077;&#1082;&#1090;&#1088;&#1086;-&#1084;&#1072;&#1088;&#1082;&#1077;&#1090;.&#1088;&#1092;/product/249559/gnezdo-na-korpus-banana-73mm-cangovye-pozolochennye-kontakty-krasnaya-polosa/" TargetMode="External"/><Relationship Id="rId_hyperlink_14712" Type="http://schemas.openxmlformats.org/officeDocument/2006/relationships/hyperlink" Target="http://&#1101;&#1083;&#1077;&#1082;&#1090;&#1088;&#1086;-&#1084;&#1072;&#1088;&#1082;&#1077;&#1090;.&#1088;&#1092;/product/237099/shteker-banana-kreplenie-kabelya-na-vint-gold-0015-krasnyy-5/" TargetMode="External"/><Relationship Id="rId_hyperlink_14713" Type="http://schemas.openxmlformats.org/officeDocument/2006/relationships/hyperlink" Target="http://&#1101;&#1083;&#1077;&#1082;&#1090;&#1088;&#1086;-&#1084;&#1072;&#1088;&#1082;&#1077;&#1090;.&#1088;&#1092;/product/237098/shteker-banana-kreplenie-kabelya-na-vint-gold-0015-chernyy-5/" TargetMode="External"/><Relationship Id="rId_hyperlink_14714" Type="http://schemas.openxmlformats.org/officeDocument/2006/relationships/hyperlink" Target="http://&#1101;&#1083;&#1077;&#1082;&#1090;&#1088;&#1086;-&#1084;&#1072;&#1088;&#1082;&#1077;&#1090;.&#1088;&#1092;/product/236821/shteker-banana-kreplenie-kabelya-na-vint-nikel-krasnyy/" TargetMode="External"/><Relationship Id="rId_hyperlink_14715" Type="http://schemas.openxmlformats.org/officeDocument/2006/relationships/hyperlink" Target="http://&#1101;&#1083;&#1077;&#1082;&#1090;&#1088;&#1086;-&#1084;&#1072;&#1088;&#1082;&#1077;&#1090;.&#1088;&#1092;/product/236820/shteker-banana-kreplenie-kabelya-na-vint-nikel-chernyy/" TargetMode="External"/><Relationship Id="rId_hyperlink_14716" Type="http://schemas.openxmlformats.org/officeDocument/2006/relationships/hyperlink" Target="http://&#1101;&#1083;&#1077;&#1082;&#1090;&#1088;&#1086;-&#1084;&#1072;&#1088;&#1082;&#1077;&#1090;.&#1088;&#1092;/product/141513/shteker-banana-nikel-pod-vint-krasnyy/" TargetMode="External"/><Relationship Id="rId_hyperlink_14717" Type="http://schemas.openxmlformats.org/officeDocument/2006/relationships/hyperlink" Target="http://&#1101;&#1083;&#1077;&#1082;&#1090;&#1088;&#1086;-&#1084;&#1072;&#1088;&#1082;&#1077;&#1090;.&#1088;&#1092;/product/141512/shteker-banana-nikel-pod-vint-chernyy/" TargetMode="External"/><Relationship Id="rId_hyperlink_14718" Type="http://schemas.openxmlformats.org/officeDocument/2006/relationships/hyperlink" Target="http://&#1101;&#1083;&#1077;&#1082;&#1090;&#1088;&#1086;-&#1084;&#1072;&#1088;&#1082;&#1077;&#1090;.&#1088;&#1092;/product/244734/shteker-banana-pod-vint-l-50mm-krasnyy/" TargetMode="External"/><Relationship Id="rId_hyperlink_14719" Type="http://schemas.openxmlformats.org/officeDocument/2006/relationships/hyperlink" Target="http://&#1101;&#1083;&#1077;&#1082;&#1090;&#1088;&#1086;-&#1084;&#1072;&#1088;&#1082;&#1077;&#1090;.&#1088;&#1092;/product/244733/shteker-banana-pod-vint-l-50mm-chernyy/" TargetMode="External"/><Relationship Id="rId_hyperlink_14720" Type="http://schemas.openxmlformats.org/officeDocument/2006/relationships/hyperlink" Target="http://&#1101;&#1083;&#1077;&#1082;&#1090;&#1088;&#1086;-&#1084;&#1072;&#1088;&#1082;&#1077;&#1090;.&#1088;&#1092;/product/183389/shteker-banana-pod-payku-0068-zoloto-krasnyy/" TargetMode="External"/><Relationship Id="rId_hyperlink_14721" Type="http://schemas.openxmlformats.org/officeDocument/2006/relationships/hyperlink" Target="http://&#1101;&#1083;&#1077;&#1082;&#1090;&#1088;&#1086;-&#1084;&#1072;&#1088;&#1082;&#1077;&#1090;.&#1088;&#1092;/product/183390/shteker-banana-pod-payku-0068-zoloto-chernyy/" TargetMode="External"/><Relationship Id="rId_hyperlink_14722" Type="http://schemas.openxmlformats.org/officeDocument/2006/relationships/hyperlink" Target="http://&#1101;&#1083;&#1077;&#1082;&#1090;&#1088;&#1086;-&#1084;&#1072;&#1088;&#1082;&#1077;&#1090;.&#1088;&#1092;/product/243225/shteker-akusticheskiy-banana-l26mm-pero-kreplenie-na-vint-belaya-polosa-bs26p-bw/" TargetMode="External"/><Relationship Id="rId_hyperlink_14723" Type="http://schemas.openxmlformats.org/officeDocument/2006/relationships/hyperlink" Target="http://&#1101;&#1083;&#1077;&#1082;&#1090;&#1088;&#1086;-&#1084;&#1072;&#1088;&#1082;&#1077;&#1090;.&#1088;&#1092;/product/243224/shteker-akusticheskiy-banana-l26mm-pero-kreplenie-na-vint-krasnaya-polosa-bs26p-br/" TargetMode="External"/><Relationship Id="rId_hyperlink_14724" Type="http://schemas.openxmlformats.org/officeDocument/2006/relationships/hyperlink" Target="http://&#1101;&#1083;&#1077;&#1082;&#1090;&#1088;&#1086;-&#1084;&#1072;&#1088;&#1082;&#1077;&#1090;.&#1088;&#1092;/product/242937/shteker-akusticheskiy-banana-l28mmkarbon-kreplenie-na-vint-serebro-chernaya-poloska-b28p-bb/" TargetMode="External"/><Relationship Id="rId_hyperlink_14725" Type="http://schemas.openxmlformats.org/officeDocument/2006/relationships/hyperlink" Target="http://&#1101;&#1083;&#1077;&#1082;&#1090;&#1088;&#1086;-&#1084;&#1072;&#1088;&#1082;&#1077;&#1090;.&#1088;&#1092;/product/248261/shteker-akusticheskiy-banana-l28mmkarbon-kreplenie-na-vint-chernyy-krasnaya-poloska-b28p-bb/" TargetMode="External"/><Relationship Id="rId_hyperlink_14726" Type="http://schemas.openxmlformats.org/officeDocument/2006/relationships/hyperlink" Target="http://&#1101;&#1083;&#1077;&#1082;&#1090;&#1088;&#1086;-&#1084;&#1072;&#1088;&#1082;&#1077;&#1090;.&#1088;&#1092;/product/248260/shteker-akusticheskiy-banana-l28mmkarbon-kreplenie-na-vint-chernyy-chernaya-poloska-b28p-bb/" TargetMode="External"/><Relationship Id="rId_hyperlink_14727" Type="http://schemas.openxmlformats.org/officeDocument/2006/relationships/hyperlink" Target="http://&#1101;&#1083;&#1077;&#1082;&#1090;&#1088;&#1086;-&#1084;&#1072;&#1088;&#1082;&#1077;&#1090;.&#1088;&#1092;/product/247716/shteker-akusticheskiy-banana-l37mm-kreplenie-na-vint-krasnaya-polosa-xangsane-5/" TargetMode="External"/><Relationship Id="rId_hyperlink_14728" Type="http://schemas.openxmlformats.org/officeDocument/2006/relationships/hyperlink" Target="http://&#1101;&#1083;&#1077;&#1082;&#1090;&#1088;&#1086;-&#1084;&#1072;&#1088;&#1082;&#1077;&#1090;.&#1088;&#1092;/product/247717/shteker-akusticheskiy-banana-l37mm-kreplenie-na-vint-sinyaya-polosa-xangsane-5/" TargetMode="External"/><Relationship Id="rId_hyperlink_14729" Type="http://schemas.openxmlformats.org/officeDocument/2006/relationships/hyperlink" Target="http://&#1101;&#1083;&#1077;&#1082;&#1090;&#1088;&#1086;-&#1084;&#1072;&#1088;&#1082;&#1077;&#1090;.&#1088;&#1092;/product/245956/shteker-akusticheskiy-banana-l39mm-gnezdo-razvetvitel-komplekt-krasnaya-chernaya-polosa-kompl2sht/" TargetMode="External"/><Relationship Id="rId_hyperlink_14730" Type="http://schemas.openxmlformats.org/officeDocument/2006/relationships/hyperlink" Target="http://&#1101;&#1083;&#1077;&#1082;&#1090;&#1088;&#1086;-&#1084;&#1072;&#1088;&#1082;&#1077;&#1090;.&#1088;&#1092;/product/245951/shteker-akusticheskiy-banana-l42mm-gnezdo-razvetvitel-krasnaya-polosa/" TargetMode="External"/><Relationship Id="rId_hyperlink_14731" Type="http://schemas.openxmlformats.org/officeDocument/2006/relationships/hyperlink" Target="http://&#1101;&#1083;&#1077;&#1082;&#1090;&#1088;&#1086;-&#1084;&#1072;&#1088;&#1082;&#1077;&#1090;.&#1088;&#1092;/product/245950/shteker-akusticheskiy-banana-l42mm-gnezdo-razvetvitel-chernaya-polosa/" TargetMode="External"/><Relationship Id="rId_hyperlink_14732" Type="http://schemas.openxmlformats.org/officeDocument/2006/relationships/hyperlink" Target="http://&#1101;&#1083;&#1077;&#1082;&#1090;&#1088;&#1086;-&#1084;&#1072;&#1088;&#1082;&#1077;&#1090;.&#1088;&#1092;/product/244289/shteker-akusticheskiy-banana-l42mm-kreplenie-na-vint-krasnaya-polosa-xangsane-5/" TargetMode="External"/><Relationship Id="rId_hyperlink_14733" Type="http://schemas.openxmlformats.org/officeDocument/2006/relationships/hyperlink" Target="http://&#1101;&#1083;&#1077;&#1082;&#1090;&#1088;&#1086;-&#1084;&#1072;&#1088;&#1082;&#1077;&#1090;.&#1088;&#1092;/product/244309/shteker-akusticheskiy-banana-l42mm-kreplenie-na-vint-chernaya-polosa-xangsane-5/" TargetMode="External"/><Relationship Id="rId_hyperlink_14734" Type="http://schemas.openxmlformats.org/officeDocument/2006/relationships/hyperlink" Target="http://&#1101;&#1083;&#1077;&#1082;&#1090;&#1088;&#1086;-&#1084;&#1072;&#1088;&#1082;&#1077;&#1090;.&#1088;&#1092;/product/249931/shteker-akusticheskiy-banana-kreplenie-na-vint-l385mm-d5mm/" TargetMode="External"/><Relationship Id="rId_hyperlink_14735" Type="http://schemas.openxmlformats.org/officeDocument/2006/relationships/hyperlink" Target="http://&#1101;&#1083;&#1077;&#1082;&#1090;&#1088;&#1086;-&#1084;&#1072;&#1088;&#1082;&#1077;&#1090;.&#1088;&#1092;/product/249930/shteker-akusticheskiy-banana-kreplenie-na-vint-l40mm-d5mm/" TargetMode="External"/><Relationship Id="rId_hyperlink_14736" Type="http://schemas.openxmlformats.org/officeDocument/2006/relationships/hyperlink" Target="http://&#1101;&#1083;&#1077;&#1082;&#1090;&#1088;&#1086;-&#1084;&#1072;&#1088;&#1082;&#1077;&#1090;.&#1088;&#1092;/product/249932/shteker-akusticheskiy-banana-kreplenie-na-vint-l42mm-pero-d5mm/" TargetMode="External"/><Relationship Id="rId_hyperlink_14737" Type="http://schemas.openxmlformats.org/officeDocument/2006/relationships/hyperlink" Target="http://&#1101;&#1083;&#1077;&#1082;&#1090;&#1088;&#1086;-&#1084;&#1072;&#1088;&#1082;&#1077;&#1090;.&#1088;&#1092;/product/245442/shteker-akusticheskiy-banana-uglovoy-l37mm-pod-vint-krasnaya-izolyaciya/" TargetMode="External"/><Relationship Id="rId_hyperlink_14738" Type="http://schemas.openxmlformats.org/officeDocument/2006/relationships/hyperlink" Target="http://&#1101;&#1083;&#1077;&#1082;&#1090;&#1088;&#1086;-&#1084;&#1072;&#1088;&#1082;&#1077;&#1090;.&#1088;&#1092;/product/245441/shteker-akusticheskiy-banana-uglovoy-l37mm-pod-vint-chernaya-izolyaciya/" TargetMode="External"/><Relationship Id="rId_hyperlink_14739" Type="http://schemas.openxmlformats.org/officeDocument/2006/relationships/hyperlink" Target="http://&#1101;&#1083;&#1077;&#1082;&#1090;&#1088;&#1086;-&#1084;&#1072;&#1088;&#1082;&#1077;&#1090;.&#1088;&#1092;/product/243221/shteker-akusticheskiy-tip-l31mm-pletennyy-provod-kreplenie-na-vint-belaya-polosa-btt31p-bw-5/" TargetMode="External"/><Relationship Id="rId_hyperlink_14740" Type="http://schemas.openxmlformats.org/officeDocument/2006/relationships/hyperlink" Target="http://&#1101;&#1083;&#1077;&#1082;&#1090;&#1088;&#1086;-&#1084;&#1072;&#1088;&#1082;&#1077;&#1090;.&#1088;&#1092;/product/243220/shteker-akusticheskiy-tip-l31mm-pletennyy-provod-kreplenie-na-vint-krasnaya-polosa-btt31p-br-5/" TargetMode="External"/><Relationship Id="rId_hyperlink_14741" Type="http://schemas.openxmlformats.org/officeDocument/2006/relationships/hyperlink" Target="http://&#1101;&#1083;&#1077;&#1082;&#1090;&#1088;&#1086;-&#1084;&#1072;&#1088;&#1082;&#1077;&#1090;.&#1088;&#1092;/product/243223/shteker-akusticheskiy-tip-l33mm-kreplenie-na-vint-belaya-polosa-btt33p-br-5/" TargetMode="External"/><Relationship Id="rId_hyperlink_14742" Type="http://schemas.openxmlformats.org/officeDocument/2006/relationships/hyperlink" Target="http://&#1101;&#1083;&#1077;&#1082;&#1090;&#1088;&#1086;-&#1084;&#1072;&#1088;&#1082;&#1077;&#1090;.&#1088;&#1092;/product/243222/shteker-akusticheskiy-tip-l33mm-kreplenie-na-vint-krasnaya-polosa-btt33p-bw-5/" TargetMode="External"/><Relationship Id="rId_hyperlink_14743" Type="http://schemas.openxmlformats.org/officeDocument/2006/relationships/hyperlink" Target="http://&#1101;&#1083;&#1077;&#1082;&#1090;&#1088;&#1086;-&#1084;&#1072;&#1088;&#1082;&#1077;&#1090;.&#1088;&#1092;/product/231734/razem-gx12m-2a-gnezdo-2pin/" TargetMode="External"/><Relationship Id="rId_hyperlink_14744" Type="http://schemas.openxmlformats.org/officeDocument/2006/relationships/hyperlink" Target="http://&#1101;&#1083;&#1077;&#1082;&#1090;&#1088;&#1086;-&#1084;&#1072;&#1088;&#1082;&#1077;&#1090;.&#1088;&#1092;/product/231735/razem-gx12m-2b-shteker-2pin/" TargetMode="External"/><Relationship Id="rId_hyperlink_14745" Type="http://schemas.openxmlformats.org/officeDocument/2006/relationships/hyperlink" Target="http://&#1101;&#1083;&#1077;&#1082;&#1090;&#1088;&#1086;-&#1084;&#1072;&#1088;&#1082;&#1077;&#1090;.&#1088;&#1092;/product/231736/razem-gx12m-3a-gnezdo-3pin/" TargetMode="External"/><Relationship Id="rId_hyperlink_14746" Type="http://schemas.openxmlformats.org/officeDocument/2006/relationships/hyperlink" Target="http://&#1101;&#1083;&#1077;&#1082;&#1090;&#1088;&#1086;-&#1084;&#1072;&#1088;&#1082;&#1077;&#1090;.&#1088;&#1092;/product/231737/razem-gx12m-3b-shteker-3pin/" TargetMode="External"/><Relationship Id="rId_hyperlink_14747" Type="http://schemas.openxmlformats.org/officeDocument/2006/relationships/hyperlink" Target="http://&#1101;&#1083;&#1077;&#1082;&#1090;&#1088;&#1086;-&#1084;&#1072;&#1088;&#1082;&#1077;&#1090;.&#1088;&#1092;/product/231738/razem-gx12m-4a-gnezdo-4pin/" TargetMode="External"/><Relationship Id="rId_hyperlink_14748" Type="http://schemas.openxmlformats.org/officeDocument/2006/relationships/hyperlink" Target="http://&#1101;&#1083;&#1077;&#1082;&#1090;&#1088;&#1086;-&#1084;&#1072;&#1088;&#1082;&#1077;&#1090;.&#1088;&#1092;/product/231739/razem-gx12m-4b-shteker-4pin/" TargetMode="External"/><Relationship Id="rId_hyperlink_14749" Type="http://schemas.openxmlformats.org/officeDocument/2006/relationships/hyperlink" Target="http://&#1101;&#1083;&#1077;&#1082;&#1090;&#1088;&#1086;-&#1084;&#1072;&#1088;&#1082;&#1077;&#1090;.&#1088;&#1092;/product/242717/razem-gx12m-5a-gnezdo-na-kabel-5pin/" TargetMode="External"/><Relationship Id="rId_hyperlink_14750" Type="http://schemas.openxmlformats.org/officeDocument/2006/relationships/hyperlink" Target="http://&#1101;&#1083;&#1077;&#1082;&#1090;&#1088;&#1086;-&#1084;&#1072;&#1088;&#1082;&#1077;&#1090;.&#1088;&#1092;/product/242718/razem-gx12m-5b-shteker-na-korpus-5pin/" TargetMode="External"/><Relationship Id="rId_hyperlink_14751" Type="http://schemas.openxmlformats.org/officeDocument/2006/relationships/hyperlink" Target="http://&#1101;&#1083;&#1077;&#1082;&#1090;&#1088;&#1086;-&#1084;&#1072;&#1088;&#1082;&#1077;&#1090;.&#1088;&#1092;/product/231740/razem-gx16m-2a-gnezdo-2pin/" TargetMode="External"/><Relationship Id="rId_hyperlink_14752" Type="http://schemas.openxmlformats.org/officeDocument/2006/relationships/hyperlink" Target="http://&#1101;&#1083;&#1077;&#1082;&#1090;&#1088;&#1086;-&#1084;&#1072;&#1088;&#1082;&#1077;&#1090;.&#1088;&#1092;/product/231741/razem-gx16m-2b-shteker-2pin/" TargetMode="External"/><Relationship Id="rId_hyperlink_14753" Type="http://schemas.openxmlformats.org/officeDocument/2006/relationships/hyperlink" Target="http://&#1101;&#1083;&#1077;&#1082;&#1090;&#1088;&#1086;-&#1084;&#1072;&#1088;&#1082;&#1077;&#1090;.&#1088;&#1092;/product/241378/razem-gx16m-3-shteker-3pin-na-kabel/" TargetMode="External"/><Relationship Id="rId_hyperlink_14754" Type="http://schemas.openxmlformats.org/officeDocument/2006/relationships/hyperlink" Target="http://&#1101;&#1083;&#1077;&#1082;&#1090;&#1088;&#1086;-&#1084;&#1072;&#1088;&#1082;&#1077;&#1090;.&#1088;&#1092;/product/240204/razem-gx16m-3a-gnezdo-3pin/" TargetMode="External"/><Relationship Id="rId_hyperlink_14755" Type="http://schemas.openxmlformats.org/officeDocument/2006/relationships/hyperlink" Target="http://&#1101;&#1083;&#1077;&#1082;&#1090;&#1088;&#1086;-&#1084;&#1072;&#1088;&#1082;&#1077;&#1090;.&#1088;&#1092;/product/240201/razem-gx16m-3b-shteker-3pin/" TargetMode="External"/><Relationship Id="rId_hyperlink_14756" Type="http://schemas.openxmlformats.org/officeDocument/2006/relationships/hyperlink" Target="http://&#1101;&#1083;&#1077;&#1082;&#1090;&#1088;&#1086;-&#1084;&#1072;&#1088;&#1082;&#1077;&#1090;.&#1088;&#1092;/product/231742/razem-gx16m-4a-gnezdo-4pin/" TargetMode="External"/><Relationship Id="rId_hyperlink_14757" Type="http://schemas.openxmlformats.org/officeDocument/2006/relationships/hyperlink" Target="http://&#1101;&#1083;&#1077;&#1082;&#1090;&#1088;&#1086;-&#1084;&#1072;&#1088;&#1082;&#1077;&#1090;.&#1088;&#1092;/product/231743/razem-gx16m-4b-shteker-4pin/" TargetMode="External"/><Relationship Id="rId_hyperlink_14758" Type="http://schemas.openxmlformats.org/officeDocument/2006/relationships/hyperlink" Target="http://&#1101;&#1083;&#1077;&#1082;&#1090;&#1088;&#1086;-&#1084;&#1072;&#1088;&#1082;&#1077;&#1090;.&#1088;&#1092;/product/228098/razem-gx16m-5a-gnezdo-na-kabel-5pin-10/" TargetMode="External"/><Relationship Id="rId_hyperlink_14759" Type="http://schemas.openxmlformats.org/officeDocument/2006/relationships/hyperlink" Target="http://&#1101;&#1083;&#1077;&#1082;&#1090;&#1088;&#1086;-&#1084;&#1072;&#1088;&#1082;&#1077;&#1090;.&#1088;&#1092;/product/228099/razem-gx16m-5b-shteker-na-korpus-5pin-10/" TargetMode="External"/><Relationship Id="rId_hyperlink_14760" Type="http://schemas.openxmlformats.org/officeDocument/2006/relationships/hyperlink" Target="http://&#1101;&#1083;&#1077;&#1082;&#1090;&#1088;&#1086;-&#1084;&#1072;&#1088;&#1082;&#1077;&#1090;.&#1088;&#1092;/product/231744/razem-gx16m-6a-gnezdo-na-kabel-6pin-25/" TargetMode="External"/><Relationship Id="rId_hyperlink_14761" Type="http://schemas.openxmlformats.org/officeDocument/2006/relationships/hyperlink" Target="http://&#1101;&#1083;&#1077;&#1082;&#1090;&#1088;&#1086;-&#1084;&#1072;&#1088;&#1082;&#1077;&#1090;.&#1088;&#1092;/product/231745/razem-gx16m-6b-shteker-na-korpus-6pin-10/" TargetMode="External"/><Relationship Id="rId_hyperlink_14762" Type="http://schemas.openxmlformats.org/officeDocument/2006/relationships/hyperlink" Target="http://&#1101;&#1083;&#1077;&#1082;&#1090;&#1088;&#1086;-&#1084;&#1072;&#1088;&#1082;&#1077;&#1090;.&#1088;&#1092;/product/241746/razem-gx18m-4a-gnezdo-4pin/" TargetMode="External"/><Relationship Id="rId_hyperlink_14763" Type="http://schemas.openxmlformats.org/officeDocument/2006/relationships/hyperlink" Target="http://&#1101;&#1083;&#1077;&#1082;&#1090;&#1088;&#1086;-&#1084;&#1072;&#1088;&#1082;&#1077;&#1090;.&#1088;&#1092;/product/241747/razem-gx18m-4e-shteker-4pin-na-korpus/" TargetMode="External"/><Relationship Id="rId_hyperlink_14764" Type="http://schemas.openxmlformats.org/officeDocument/2006/relationships/hyperlink" Target="http://&#1101;&#1083;&#1077;&#1082;&#1090;&#1088;&#1086;-&#1084;&#1072;&#1088;&#1082;&#1077;&#1090;.&#1088;&#1092;/product/241748/razem-gx18m-5a-gnezdo-5pin/" TargetMode="External"/><Relationship Id="rId_hyperlink_14765" Type="http://schemas.openxmlformats.org/officeDocument/2006/relationships/hyperlink" Target="http://&#1101;&#1083;&#1077;&#1082;&#1090;&#1088;&#1086;-&#1084;&#1072;&#1088;&#1082;&#1077;&#1090;.&#1088;&#1092;/product/241749/razem-gx18m-5e-shteker-5pin-na-korpus/" TargetMode="External"/><Relationship Id="rId_hyperlink_14766" Type="http://schemas.openxmlformats.org/officeDocument/2006/relationships/hyperlink" Target="http://&#1101;&#1083;&#1077;&#1082;&#1090;&#1088;&#1086;-&#1084;&#1072;&#1088;&#1082;&#1077;&#1090;.&#1088;&#1092;/product/222313/gnezdo-microusb-2pin-na-platu/" TargetMode="External"/><Relationship Id="rId_hyperlink_14767" Type="http://schemas.openxmlformats.org/officeDocument/2006/relationships/hyperlink" Target="http://&#1101;&#1083;&#1077;&#1082;&#1090;&#1088;&#1086;-&#1084;&#1072;&#1088;&#1082;&#1077;&#1090;.&#1088;&#1092;/product/222136/gnezdo-microusb-30-na-platu/" TargetMode="External"/><Relationship Id="rId_hyperlink_14768" Type="http://schemas.openxmlformats.org/officeDocument/2006/relationships/hyperlink" Target="http://&#1101;&#1083;&#1077;&#1082;&#1090;&#1088;&#1086;-&#1084;&#1072;&#1088;&#1082;&#1077;&#1090;.&#1088;&#1092;/product/238900/gnezdo-microusb-na-plate-5pin-metallizirovannye-kontakty/" TargetMode="External"/><Relationship Id="rId_hyperlink_14769" Type="http://schemas.openxmlformats.org/officeDocument/2006/relationships/hyperlink" Target="http://&#1101;&#1083;&#1077;&#1082;&#1090;&#1088;&#1086;-&#1084;&#1072;&#1088;&#1082;&#1077;&#1090;.&#1088;&#1092;/product/141526/gnezdo-microusb-na-platu-sony-xperia/" TargetMode="External"/><Relationship Id="rId_hyperlink_14770" Type="http://schemas.openxmlformats.org/officeDocument/2006/relationships/hyperlink" Target="http://&#1101;&#1083;&#1077;&#1082;&#1090;&#1088;&#1086;-&#1084;&#1072;&#1088;&#1082;&#1077;&#1090;.&#1088;&#1092;/product/123578/gnezdo-microusb-na-platu-11pin-samsung/" TargetMode="External"/><Relationship Id="rId_hyperlink_14771" Type="http://schemas.openxmlformats.org/officeDocument/2006/relationships/hyperlink" Target="http://&#1101;&#1083;&#1077;&#1082;&#1090;&#1088;&#1086;-&#1084;&#1072;&#1088;&#1082;&#1077;&#1090;.&#1088;&#1092;/product/222184/gnezdo-microusb-na-platu-2-krepezha-huawei/" TargetMode="External"/><Relationship Id="rId_hyperlink_14772" Type="http://schemas.openxmlformats.org/officeDocument/2006/relationships/hyperlink" Target="http://&#1101;&#1083;&#1077;&#1082;&#1090;&#1088;&#1086;-&#1084;&#1072;&#1088;&#1082;&#1077;&#1090;.&#1088;&#1092;/product/238901/gnezdo-microusb-na-platu-2-krepezha-e/" TargetMode="External"/><Relationship Id="rId_hyperlink_14773" Type="http://schemas.openxmlformats.org/officeDocument/2006/relationships/hyperlink" Target="http://&#1101;&#1083;&#1077;&#1082;&#1090;&#1088;&#1086;-&#1084;&#1072;&#1088;&#1082;&#1077;&#1090;.&#1088;&#1092;/product/238899/gnezdo-microusb-na-platu-2-krepezha-obratnoe/" TargetMode="External"/><Relationship Id="rId_hyperlink_14774" Type="http://schemas.openxmlformats.org/officeDocument/2006/relationships/hyperlink" Target="http://&#1101;&#1083;&#1077;&#1082;&#1090;&#1088;&#1086;-&#1084;&#1072;&#1088;&#1082;&#1077;&#1090;.&#1088;&#1092;/product/234762/gnezdo-microusb-na-platu-2-krepezha-ploskoe/" TargetMode="External"/><Relationship Id="rId_hyperlink_14775" Type="http://schemas.openxmlformats.org/officeDocument/2006/relationships/hyperlink" Target="http://&#1101;&#1083;&#1077;&#1082;&#1090;&#1088;&#1086;-&#1084;&#1072;&#1088;&#1082;&#1077;&#1090;.&#1088;&#1092;/product/222135/gnezdo-microusb-na-platu-4-krepezha-t/" TargetMode="External"/><Relationship Id="rId_hyperlink_14776" Type="http://schemas.openxmlformats.org/officeDocument/2006/relationships/hyperlink" Target="http://&#1101;&#1083;&#1077;&#1082;&#1090;&#1088;&#1086;-&#1084;&#1072;&#1088;&#1082;&#1077;&#1090;.&#1088;&#1092;/product/126532/gnezdo-microusb-na-platu-4-krepezha-shir-vyvody/" TargetMode="External"/><Relationship Id="rId_hyperlink_14777" Type="http://schemas.openxmlformats.org/officeDocument/2006/relationships/hyperlink" Target="http://&#1101;&#1083;&#1077;&#1082;&#1090;&#1088;&#1086;-&#1084;&#1072;&#1088;&#1082;&#1077;&#1090;.&#1088;&#1092;/product/246763/gnezdo-microusb-na-platu-4-krepezha-d/" TargetMode="External"/><Relationship Id="rId_hyperlink_14778" Type="http://schemas.openxmlformats.org/officeDocument/2006/relationships/hyperlink" Target="http://&#1101;&#1083;&#1077;&#1082;&#1090;&#1088;&#1086;-&#1084;&#1072;&#1088;&#1082;&#1077;&#1090;.&#1088;&#1092;/product/175150/gnezdo-microusb-na-platu-4-krepezha-vertikalno/" TargetMode="External"/><Relationship Id="rId_hyperlink_14779" Type="http://schemas.openxmlformats.org/officeDocument/2006/relationships/hyperlink" Target="http://&#1101;&#1083;&#1077;&#1082;&#1090;&#1088;&#1086;-&#1084;&#1072;&#1088;&#1082;&#1077;&#1090;.&#1088;&#1092;/product/234763/gnezdo-microusb-na-platu-4-krepezha-kor-vyvody/" TargetMode="External"/><Relationship Id="rId_hyperlink_14780" Type="http://schemas.openxmlformats.org/officeDocument/2006/relationships/hyperlink" Target="http://&#1101;&#1083;&#1077;&#1082;&#1090;&#1088;&#1086;-&#1084;&#1072;&#1088;&#1082;&#1077;&#1090;.&#1088;&#1092;/product/222183/gnezdo-microusb-na-platu-4-krepezha-obratnyy/" TargetMode="External"/><Relationship Id="rId_hyperlink_14781" Type="http://schemas.openxmlformats.org/officeDocument/2006/relationships/hyperlink" Target="http://&#1101;&#1083;&#1077;&#1082;&#1090;&#1088;&#1086;-&#1084;&#1072;&#1088;&#1082;&#1077;&#1090;.&#1088;&#1092;/product/175148/gnezdo-microusb-na-platu-4-krepezha-1/" TargetMode="External"/><Relationship Id="rId_hyperlink_14782" Type="http://schemas.openxmlformats.org/officeDocument/2006/relationships/hyperlink" Target="http://&#1101;&#1083;&#1077;&#1082;&#1090;&#1088;&#1086;-&#1084;&#1072;&#1088;&#1082;&#1077;&#1090;.&#1088;&#1092;/product/175147/gnezdo-microusb-na-platu-4-krepezha-10/" TargetMode="External"/><Relationship Id="rId_hyperlink_14783" Type="http://schemas.openxmlformats.org/officeDocument/2006/relationships/hyperlink" Target="http://&#1101;&#1083;&#1077;&#1082;&#1090;&#1088;&#1086;-&#1084;&#1072;&#1088;&#1082;&#1077;&#1090;.&#1088;&#1092;/product/166580/gnezdo-microusb-na-platu-4-krepezha-3/" TargetMode="External"/><Relationship Id="rId_hyperlink_14784" Type="http://schemas.openxmlformats.org/officeDocument/2006/relationships/hyperlink" Target="http://&#1101;&#1083;&#1077;&#1082;&#1090;&#1088;&#1086;-&#1084;&#1072;&#1088;&#1082;&#1077;&#1090;.&#1088;&#1092;/product/175146/gnezdo-microusb-na-platu-4-krepezha-5/" TargetMode="External"/><Relationship Id="rId_hyperlink_14785" Type="http://schemas.openxmlformats.org/officeDocument/2006/relationships/hyperlink" Target="http://&#1101;&#1083;&#1077;&#1082;&#1090;&#1088;&#1086;-&#1084;&#1072;&#1088;&#1082;&#1077;&#1090;.&#1088;&#1092;/product/175172/gnezdo-microusb-na-platu-bok/" TargetMode="External"/><Relationship Id="rId_hyperlink_14786" Type="http://schemas.openxmlformats.org/officeDocument/2006/relationships/hyperlink" Target="http://&#1101;&#1083;&#1077;&#1082;&#1090;&#1088;&#1086;-&#1084;&#1072;&#1088;&#1082;&#1077;&#1090;.&#1088;&#1092;/product/129518/gnezdo-microusb-na-platu3/" TargetMode="External"/><Relationship Id="rId_hyperlink_14787" Type="http://schemas.openxmlformats.org/officeDocument/2006/relationships/hyperlink" Target="http://&#1101;&#1083;&#1077;&#1082;&#1090;&#1088;&#1086;-&#1084;&#1072;&#1088;&#1082;&#1077;&#1090;.&#1088;&#1092;/product/129519/gnezdo-microusb-na-platu4/" TargetMode="External"/><Relationship Id="rId_hyperlink_14788" Type="http://schemas.openxmlformats.org/officeDocument/2006/relationships/hyperlink" Target="http://&#1101;&#1083;&#1077;&#1082;&#1090;&#1088;&#1086;-&#1084;&#1072;&#1088;&#1082;&#1077;&#1090;.&#1088;&#1092;/product/130204/gnezdo-microusb-1-na-platu-vert-vyvody/" TargetMode="External"/><Relationship Id="rId_hyperlink_14789" Type="http://schemas.openxmlformats.org/officeDocument/2006/relationships/hyperlink" Target="http://&#1101;&#1083;&#1077;&#1082;&#1090;&#1088;&#1086;-&#1084;&#1072;&#1088;&#1082;&#1077;&#1090;.&#1088;&#1092;/product/126535/gnezdo-microusb-1-na-platu-vertikalnyy-krepezh/" TargetMode="External"/><Relationship Id="rId_hyperlink_14790" Type="http://schemas.openxmlformats.org/officeDocument/2006/relationships/hyperlink" Target="http://&#1101;&#1083;&#1077;&#1082;&#1090;&#1088;&#1086;-&#1084;&#1072;&#1088;&#1082;&#1077;&#1090;.&#1088;&#1092;/product/175149/gnezdo-microusb-2-na-platu-kor-vyvody/" TargetMode="External"/><Relationship Id="rId_hyperlink_14791" Type="http://schemas.openxmlformats.org/officeDocument/2006/relationships/hyperlink" Target="http://&#1101;&#1083;&#1077;&#1082;&#1090;&#1088;&#1086;-&#1084;&#1072;&#1088;&#1082;&#1077;&#1090;.&#1088;&#1092;/product/171410/gnezdo-microusbh2/" TargetMode="External"/><Relationship Id="rId_hyperlink_14792" Type="http://schemas.openxmlformats.org/officeDocument/2006/relationships/hyperlink" Target="http://&#1101;&#1083;&#1077;&#1082;&#1090;&#1088;&#1086;-&#1084;&#1072;&#1088;&#1082;&#1077;&#1090;.&#1088;&#1092;/product/229631/shteker-microusb-na-kabel-vid-2/" TargetMode="External"/><Relationship Id="rId_hyperlink_14793" Type="http://schemas.openxmlformats.org/officeDocument/2006/relationships/hyperlink" Target="http://&#1101;&#1083;&#1077;&#1082;&#1090;&#1088;&#1086;-&#1084;&#1072;&#1088;&#1082;&#1077;&#1090;.&#1088;&#1092;/product/175173/shteker-microusb-s-korpusom-na-kabel-uglovoy/" TargetMode="External"/><Relationship Id="rId_hyperlink_14794" Type="http://schemas.openxmlformats.org/officeDocument/2006/relationships/hyperlink" Target="http://&#1101;&#1083;&#1077;&#1082;&#1090;&#1088;&#1086;-&#1084;&#1072;&#1088;&#1082;&#1077;&#1090;.&#1088;&#1092;/product/171406/shteker-microusb-s-korpusom-na-kabel-uglovoy-s-vvodom/" TargetMode="External"/><Relationship Id="rId_hyperlink_14795" Type="http://schemas.openxmlformats.org/officeDocument/2006/relationships/hyperlink" Target="http://&#1101;&#1083;&#1077;&#1082;&#1090;&#1088;&#1086;-&#1084;&#1072;&#1088;&#1082;&#1077;&#1090;.&#1088;&#1092;/product/222312/gnezdo-miniusb-5pin-vyvody-sr/" TargetMode="External"/><Relationship Id="rId_hyperlink_14796" Type="http://schemas.openxmlformats.org/officeDocument/2006/relationships/hyperlink" Target="http://&#1101;&#1083;&#1077;&#1082;&#1090;&#1088;&#1086;-&#1084;&#1072;&#1088;&#1082;&#1077;&#1090;.&#1088;&#1092;/product/126537/gnezdo-miniusb-5pin-kont90gr/" TargetMode="External"/><Relationship Id="rId_hyperlink_14797" Type="http://schemas.openxmlformats.org/officeDocument/2006/relationships/hyperlink" Target="http://&#1101;&#1083;&#1077;&#1082;&#1090;&#1088;&#1086;-&#1084;&#1072;&#1088;&#1082;&#1077;&#1090;.&#1088;&#1092;/product/124750/gnezdo-miniusb-5pin-sr-kont-smd/" TargetMode="External"/><Relationship Id="rId_hyperlink_14798" Type="http://schemas.openxmlformats.org/officeDocument/2006/relationships/hyperlink" Target="http://&#1101;&#1083;&#1077;&#1082;&#1090;&#1088;&#1086;-&#1084;&#1072;&#1088;&#1082;&#1077;&#1090;.&#1088;&#1092;/product/126536/gnezdo-miniusb-5pin-pod-payku/" TargetMode="External"/><Relationship Id="rId_hyperlink_14799" Type="http://schemas.openxmlformats.org/officeDocument/2006/relationships/hyperlink" Target="http://&#1101;&#1083;&#1077;&#1082;&#1090;&#1088;&#1086;-&#1084;&#1072;&#1088;&#1082;&#1077;&#1090;.&#1088;&#1092;/product/126753/gnezdo-miniusb-na-kabel-s-korpusom-payka/" TargetMode="External"/><Relationship Id="rId_hyperlink_14800" Type="http://schemas.openxmlformats.org/officeDocument/2006/relationships/hyperlink" Target="http://&#1101;&#1083;&#1077;&#1082;&#1090;&#1088;&#1086;-&#1084;&#1072;&#1088;&#1082;&#1077;&#1090;.&#1088;&#1092;/product/169859/gnezdo-miniusb-na-plate-5pin-metallizirovannye-kontakty/" TargetMode="External"/><Relationship Id="rId_hyperlink_14801" Type="http://schemas.openxmlformats.org/officeDocument/2006/relationships/hyperlink" Target="http://&#1101;&#1083;&#1077;&#1082;&#1090;&#1088;&#1086;-&#1084;&#1072;&#1088;&#1082;&#1077;&#1090;.&#1088;&#1092;/product/127503/gnezdo-miniusb-na-platu-10pin/" TargetMode="External"/><Relationship Id="rId_hyperlink_14802" Type="http://schemas.openxmlformats.org/officeDocument/2006/relationships/hyperlink" Target="http://&#1101;&#1083;&#1077;&#1082;&#1090;&#1088;&#1086;-&#1084;&#1072;&#1088;&#1082;&#1077;&#1090;.&#1088;&#1092;/product/175151/gnezdo-miniusb-na-platu-4pin/" TargetMode="External"/><Relationship Id="rId_hyperlink_14803" Type="http://schemas.openxmlformats.org/officeDocument/2006/relationships/hyperlink" Target="http://&#1101;&#1083;&#1077;&#1082;&#1090;&#1088;&#1086;-&#1084;&#1072;&#1088;&#1082;&#1077;&#1090;.&#1088;&#1092;/product/130207/gnezdo-miniusb-na-platu-5-kontaktov/" TargetMode="External"/><Relationship Id="rId_hyperlink_14804" Type="http://schemas.openxmlformats.org/officeDocument/2006/relationships/hyperlink" Target="http://&#1101;&#1083;&#1077;&#1082;&#1090;&#1088;&#1086;-&#1084;&#1072;&#1088;&#1082;&#1077;&#1090;.&#1088;&#1092;/product/130206/gnezdo-miniusb-na-platu-5-kontaktov-5sd/" TargetMode="External"/><Relationship Id="rId_hyperlink_14805" Type="http://schemas.openxmlformats.org/officeDocument/2006/relationships/hyperlink" Target="http://&#1101;&#1083;&#1077;&#1082;&#1090;&#1088;&#1086;-&#1084;&#1072;&#1088;&#1082;&#1077;&#1090;.&#1088;&#1092;/product/128464/shteker-miniusb-na-kabel5-kontaktov-s-korpusom-payka/" TargetMode="External"/><Relationship Id="rId_hyperlink_14806" Type="http://schemas.openxmlformats.org/officeDocument/2006/relationships/hyperlink" Target="http://&#1101;&#1083;&#1077;&#1082;&#1090;&#1088;&#1086;-&#1084;&#1072;&#1088;&#1082;&#1077;&#1090;.&#1088;&#1092;/product/173778/shteker-miniusb-na-kabel5pin-s-korpusom-payka-uglovoy/" TargetMode="External"/><Relationship Id="rId_hyperlink_14807" Type="http://schemas.openxmlformats.org/officeDocument/2006/relationships/hyperlink" Target="http://&#1101;&#1083;&#1077;&#1082;&#1090;&#1088;&#1086;-&#1084;&#1072;&#1088;&#1082;&#1077;&#1090;.&#1088;&#1092;/product/177223/shteker-miniusb-payka/" TargetMode="External"/><Relationship Id="rId_hyperlink_14808" Type="http://schemas.openxmlformats.org/officeDocument/2006/relationships/hyperlink" Target="http://&#1101;&#1083;&#1077;&#1082;&#1090;&#1088;&#1086;-&#1084;&#1072;&#1088;&#1082;&#1077;&#1090;.&#1088;&#1092;/product/241922/gnezdo-type-c-na-plate-13pin-metallizirovannye-kontakty/" TargetMode="External"/><Relationship Id="rId_hyperlink_14809" Type="http://schemas.openxmlformats.org/officeDocument/2006/relationships/hyperlink" Target="http://&#1101;&#1083;&#1077;&#1082;&#1090;&#1088;&#1086;-&#1084;&#1072;&#1088;&#1082;&#1077;&#1090;.&#1088;&#1092;/product/249540/gnezdo-type-c-na-plate-2pin-metallizirovannye-kontakty-5/" TargetMode="External"/><Relationship Id="rId_hyperlink_14810" Type="http://schemas.openxmlformats.org/officeDocument/2006/relationships/hyperlink" Target="http://&#1101;&#1083;&#1077;&#1082;&#1090;&#1088;&#1086;-&#1084;&#1072;&#1088;&#1082;&#1077;&#1090;.&#1088;&#1092;/product/249539/gnezdo-type-c-na-plate-2pin-metallizirovannye-kontakty-montazhnaya-planka-provod-100mm-5/" TargetMode="External"/><Relationship Id="rId_hyperlink_14811" Type="http://schemas.openxmlformats.org/officeDocument/2006/relationships/hyperlink" Target="http://&#1101;&#1083;&#1077;&#1082;&#1090;&#1088;&#1086;-&#1084;&#1072;&#1088;&#1082;&#1077;&#1090;.&#1088;&#1092;/product/242950/gnezdo-type-c-na-plate-4pin-metallizirovannye-kontakty-05-13-5/" TargetMode="External"/><Relationship Id="rId_hyperlink_14812" Type="http://schemas.openxmlformats.org/officeDocument/2006/relationships/hyperlink" Target="http://&#1101;&#1083;&#1077;&#1082;&#1090;&#1088;&#1086;-&#1084;&#1072;&#1088;&#1082;&#1077;&#1090;.&#1088;&#1092;/product/242953/gnezdo-type-c-na-plate-4pin-metallizirovannye-kontakty-montazhnaya-planka-05-18-5/" TargetMode="External"/><Relationship Id="rId_hyperlink_14813" Type="http://schemas.openxmlformats.org/officeDocument/2006/relationships/hyperlink" Target="http://&#1101;&#1083;&#1077;&#1082;&#1090;&#1088;&#1086;-&#1084;&#1072;&#1088;&#1082;&#1077;&#1090;.&#1088;&#1092;/product/247073/gnezdo-type-c-na-plate-6pin-metallizirovannye-kontakty/" TargetMode="External"/><Relationship Id="rId_hyperlink_14814" Type="http://schemas.openxmlformats.org/officeDocument/2006/relationships/hyperlink" Target="http://&#1101;&#1083;&#1077;&#1082;&#1090;&#1088;&#1086;-&#1084;&#1072;&#1088;&#1082;&#1077;&#1090;.&#1088;&#1092;/product/240371/gnezdo-type-c-na-plate-6pin-metallizirovannye-kontakty-razemy/" TargetMode="External"/><Relationship Id="rId_hyperlink_14815" Type="http://schemas.openxmlformats.org/officeDocument/2006/relationships/hyperlink" Target="http://&#1101;&#1083;&#1077;&#1082;&#1090;&#1088;&#1086;-&#1084;&#1072;&#1088;&#1082;&#1077;&#1090;.&#1088;&#1092;/product/242952/gnezdo-type-c-na-plate-vertikalnyy-razem-shtyrevoy-254-4pin-05-14-5/" TargetMode="External"/><Relationship Id="rId_hyperlink_14816" Type="http://schemas.openxmlformats.org/officeDocument/2006/relationships/hyperlink" Target="http://&#1101;&#1083;&#1077;&#1082;&#1090;&#1088;&#1086;-&#1084;&#1072;&#1088;&#1082;&#1077;&#1090;.&#1088;&#1092;/product/242951/gnezdo-type-c-na-plate-gorizontalnyy-razem-kolodka-254-4pin-05-17-5/" TargetMode="External"/><Relationship Id="rId_hyperlink_14817" Type="http://schemas.openxmlformats.org/officeDocument/2006/relationships/hyperlink" Target="http://&#1101;&#1083;&#1077;&#1082;&#1090;&#1088;&#1086;-&#1084;&#1072;&#1088;&#1082;&#1077;&#1090;.&#1088;&#1092;/product/247071/gnezdo-type-c-na-provode-60mm-2pin-s-kryshkoy-gaykoy/" TargetMode="External"/><Relationship Id="rId_hyperlink_14818" Type="http://schemas.openxmlformats.org/officeDocument/2006/relationships/hyperlink" Target="http://&#1101;&#1083;&#1077;&#1082;&#1090;&#1088;&#1086;-&#1084;&#1072;&#1088;&#1082;&#1077;&#1090;.&#1088;&#1092;/product/238902/gnezdo-type-c-28/" TargetMode="External"/><Relationship Id="rId_hyperlink_14819" Type="http://schemas.openxmlformats.org/officeDocument/2006/relationships/hyperlink" Target="http://&#1101;&#1083;&#1077;&#1082;&#1090;&#1088;&#1086;-&#1084;&#1072;&#1088;&#1082;&#1077;&#1090;.&#1088;&#1092;/product/242954/gnezdo-pitaniya-type-c-ustanovochnoe-na-korpus-gayka-2pin-bez-razema-provod-dlina-130mm-prozrachnyy-16-26-5/" TargetMode="External"/><Relationship Id="rId_hyperlink_14820" Type="http://schemas.openxmlformats.org/officeDocument/2006/relationships/hyperlink" Target="http://&#1101;&#1083;&#1077;&#1082;&#1090;&#1088;&#1086;-&#1084;&#1072;&#1088;&#1082;&#1077;&#1090;.&#1088;&#1092;/product/241318/gnezdo-pitaniya-type-c-ustanovochnoe-na-korpus-gayka-2pin-razem-254-provod-dlina-155mm-2pin-20-ph20/" TargetMode="External"/><Relationship Id="rId_hyperlink_14821" Type="http://schemas.openxmlformats.org/officeDocument/2006/relationships/hyperlink" Target="http://&#1101;&#1083;&#1077;&#1082;&#1090;&#1088;&#1086;-&#1084;&#1072;&#1088;&#1082;&#1077;&#1090;.&#1088;&#1092;/product/243666/gnezdo-pitaniya-type-c-ustanovochnoe-na-korpus-gayka-4pin-bez-razema-provod-dlina-155mm/" TargetMode="External"/><Relationship Id="rId_hyperlink_14822" Type="http://schemas.openxmlformats.org/officeDocument/2006/relationships/hyperlink" Target="http://&#1101;&#1083;&#1077;&#1082;&#1090;&#1088;&#1086;-&#1084;&#1072;&#1088;&#1082;&#1077;&#1090;.&#1088;&#1092;/product/241321/gnezdo-pitaniya-type-c-ustanovochnoe-na-korpus-gayka-4pin-razem-254-provod-dlina-155mm-4pin-20/" TargetMode="External"/><Relationship Id="rId_hyperlink_14823" Type="http://schemas.openxmlformats.org/officeDocument/2006/relationships/hyperlink" Target="http://&#1101;&#1083;&#1077;&#1082;&#1090;&#1088;&#1086;-&#1084;&#1072;&#1088;&#1082;&#1077;&#1090;.&#1088;&#1092;/product/244987/gnezdo-pitaniya-type-c-ustanovochnoe-na-korpus-gayka-5pin-provod-dlina-155mm-type-c-5pin-ph20/" TargetMode="External"/><Relationship Id="rId_hyperlink_14824" Type="http://schemas.openxmlformats.org/officeDocument/2006/relationships/hyperlink" Target="http://&#1101;&#1083;&#1077;&#1082;&#1090;&#1088;&#1086;-&#1084;&#1072;&#1088;&#1082;&#1077;&#1090;.&#1088;&#1092;/product/241320/gnezdo-pitaniya-type-c-ustanovochnoe-na-korpus-zaschelki-2pin-bez-razema-provod-dlina-105mm-oval-2pin-y/" TargetMode="External"/><Relationship Id="rId_hyperlink_14825" Type="http://schemas.openxmlformats.org/officeDocument/2006/relationships/hyperlink" Target="http://&#1101;&#1083;&#1077;&#1082;&#1090;&#1088;&#1086;-&#1084;&#1072;&#1088;&#1082;&#1077;&#1090;.&#1088;&#1092;/product/243665/gnezdo-pitaniya-type-c-ustanovochnoe-na-korpus-zaschelki-2pin-bez-razema-provod-dlina-155mm-krug-2pin-d/" TargetMode="External"/><Relationship Id="rId_hyperlink_14826" Type="http://schemas.openxmlformats.org/officeDocument/2006/relationships/hyperlink" Target="http://&#1101;&#1083;&#1077;&#1082;&#1090;&#1088;&#1086;-&#1084;&#1072;&#1088;&#1082;&#1077;&#1090;.&#1088;&#1092;/product/249680/gnezdo-pitaniya-type-c-ustanovochnoe-na-korpus-zaschelki-2pin-razem-254-provod-dlina-155mm/" TargetMode="External"/><Relationship Id="rId_hyperlink_14827" Type="http://schemas.openxmlformats.org/officeDocument/2006/relationships/hyperlink" Target="http://&#1101;&#1083;&#1077;&#1082;&#1090;&#1088;&#1086;-&#1084;&#1072;&#1088;&#1082;&#1077;&#1090;.&#1088;&#1092;/product/242429/gnezdo-pitaniya-type-c-ustanovochnoe-na-korpus-montazhnaya-planka-2pin-24pf-xh254-002/" TargetMode="External"/><Relationship Id="rId_hyperlink_14828" Type="http://schemas.openxmlformats.org/officeDocument/2006/relationships/hyperlink" Target="http://&#1101;&#1083;&#1077;&#1082;&#1090;&#1088;&#1086;-&#1084;&#1072;&#1088;&#1082;&#1077;&#1090;.&#1088;&#1092;/product/242955/gnezdo-pitaniya-type-c-ustanovochnoe-na-korpus-paz-2pin-bez-razema-provod-dlina-65mm-r4-1-5/" TargetMode="External"/><Relationship Id="rId_hyperlink_14829" Type="http://schemas.openxmlformats.org/officeDocument/2006/relationships/hyperlink" Target="http://&#1101;&#1083;&#1077;&#1082;&#1090;&#1088;&#1086;-&#1084;&#1072;&#1088;&#1082;&#1077;&#1090;.&#1088;&#1092;/product/241319/gnezdo-pitaniya-type-c-ustanovochnoe-na-korpus-paz-2pin-bez-razema-provod-dlina-70mm-2pin-f/" TargetMode="External"/><Relationship Id="rId_hyperlink_14830" Type="http://schemas.openxmlformats.org/officeDocument/2006/relationships/hyperlink" Target="http://&#1101;&#1083;&#1077;&#1082;&#1090;&#1088;&#1086;-&#1084;&#1072;&#1088;&#1082;&#1077;&#1090;.&#1088;&#1092;/product/242956/gnezdo-pitaniya-type-c-ustanovochnoe-na-korpus-ushi-vertialnye-2pin-bez-razema-provod-dlina-65mm-5/" TargetMode="External"/><Relationship Id="rId_hyperlink_14831" Type="http://schemas.openxmlformats.org/officeDocument/2006/relationships/hyperlink" Target="http://&#1101;&#1083;&#1077;&#1082;&#1090;&#1088;&#1086;-&#1084;&#1072;&#1088;&#1082;&#1077;&#1090;.&#1088;&#1092;/product/241327/gnezdo-pitaniya-type-c-ustanovochnoe-na-korpus-ushi-vertikalnye-6pin-usba-6f-c-ipx8-001/" TargetMode="External"/><Relationship Id="rId_hyperlink_14832" Type="http://schemas.openxmlformats.org/officeDocument/2006/relationships/hyperlink" Target="http://&#1101;&#1083;&#1077;&#1082;&#1090;&#1088;&#1086;-&#1084;&#1072;&#1088;&#1082;&#1077;&#1090;.&#1088;&#1092;/product/242957/gnezdo-pitaniya-type-c-ustanovochnoe-na-korpus-ushi-gorizontalnye-2pin-bez-razema-provod-dlina-65mm-5/" TargetMode="External"/><Relationship Id="rId_hyperlink_14833" Type="http://schemas.openxmlformats.org/officeDocument/2006/relationships/hyperlink" Target="http://&#1101;&#1083;&#1077;&#1082;&#1090;&#1088;&#1086;-&#1084;&#1072;&#1088;&#1082;&#1077;&#1090;.&#1088;&#1092;/product/241326/gnezdo-pitaniya-type-c-ustanovochnoe-na-korpus-ushi-gorizontalnye-2pin-24pf-c-ipx8-001/" TargetMode="External"/><Relationship Id="rId_hyperlink_14834" Type="http://schemas.openxmlformats.org/officeDocument/2006/relationships/hyperlink" Target="http://&#1101;&#1083;&#1077;&#1082;&#1090;&#1088;&#1086;-&#1084;&#1072;&#1088;&#1082;&#1077;&#1090;.&#1088;&#1092;/product/249541/shteker-type-c-razbornyy-belyy-64597/" TargetMode="External"/><Relationship Id="rId_hyperlink_14835" Type="http://schemas.openxmlformats.org/officeDocument/2006/relationships/hyperlink" Target="http://&#1101;&#1083;&#1077;&#1082;&#1090;&#1088;&#1086;-&#1084;&#1072;&#1088;&#1082;&#1077;&#1090;.&#1088;&#1092;/product/247072/shteker-type-c-razbornyy-chernyy-5/" TargetMode="External"/><Relationship Id="rId_hyperlink_14836" Type="http://schemas.openxmlformats.org/officeDocument/2006/relationships/hyperlink" Target="http://&#1101;&#1083;&#1077;&#1082;&#1090;&#1088;&#1086;-&#1084;&#1072;&#1088;&#1082;&#1077;&#1090;.&#1088;&#1092;/product/238903/shteker-usb-type-c/" TargetMode="External"/><Relationship Id="rId_hyperlink_14837" Type="http://schemas.openxmlformats.org/officeDocument/2006/relationships/hyperlink" Target="http://&#1101;&#1083;&#1077;&#1082;&#1090;&#1088;&#1086;-&#1084;&#1072;&#1088;&#1082;&#1077;&#1090;.&#1088;&#1092;/product/238904/shteker-usb-type-c-na-kabel-s-korpusom/" TargetMode="External"/><Relationship Id="rId_hyperlink_14838" Type="http://schemas.openxmlformats.org/officeDocument/2006/relationships/hyperlink" Target="http://&#1101;&#1083;&#1077;&#1082;&#1090;&#1088;&#1086;-&#1084;&#1072;&#1088;&#1082;&#1077;&#1090;.&#1088;&#1092;/product/222137/gnezdo-usb-30-uglovoe/" TargetMode="External"/><Relationship Id="rId_hyperlink_14839" Type="http://schemas.openxmlformats.org/officeDocument/2006/relationships/hyperlink" Target="http://&#1101;&#1083;&#1077;&#1082;&#1090;&#1088;&#1086;-&#1084;&#1072;&#1088;&#1082;&#1077;&#1090;.&#1088;&#1092;/product/173776/gnezdo-usb-4pin-a-fa-poverhnosnyy-montazh/" TargetMode="External"/><Relationship Id="rId_hyperlink_14840" Type="http://schemas.openxmlformats.org/officeDocument/2006/relationships/hyperlink" Target="http://&#1101;&#1083;&#1077;&#1082;&#1090;&#1088;&#1086;-&#1084;&#1072;&#1088;&#1082;&#1077;&#1090;.&#1088;&#1092;/product/173775/gnezdo-usb-4pin-na-platu-a-1-5/" TargetMode="External"/><Relationship Id="rId_hyperlink_14841" Type="http://schemas.openxmlformats.org/officeDocument/2006/relationships/hyperlink" Target="http://&#1101;&#1083;&#1077;&#1082;&#1090;&#1088;&#1086;-&#1084;&#1072;&#1088;&#1082;&#1077;&#1090;.&#1088;&#1092;/product/226962/gnezdo-usb-a-vertikalnoe/" TargetMode="External"/><Relationship Id="rId_hyperlink_14842" Type="http://schemas.openxmlformats.org/officeDocument/2006/relationships/hyperlink" Target="http://&#1101;&#1083;&#1077;&#1082;&#1090;&#1088;&#1086;-&#1084;&#1072;&#1088;&#1082;&#1077;&#1090;.&#1088;&#1092;/product/127497/gnezdo-usb-a-korotkoe-4-kontakta-4-krepezha/" TargetMode="External"/><Relationship Id="rId_hyperlink_14843" Type="http://schemas.openxmlformats.org/officeDocument/2006/relationships/hyperlink" Target="http://&#1101;&#1083;&#1077;&#1082;&#1090;&#1088;&#1086;-&#1084;&#1072;&#1088;&#1082;&#1077;&#1090;.&#1088;&#1092;/product/125816/gnezdo-usb-a-korotkoe-l-chernoe/" TargetMode="External"/><Relationship Id="rId_hyperlink_14844" Type="http://schemas.openxmlformats.org/officeDocument/2006/relationships/hyperlink" Target="http://&#1101;&#1083;&#1077;&#1082;&#1090;&#1088;&#1086;-&#1084;&#1072;&#1088;&#1082;&#1077;&#1090;.&#1088;&#1092;/product/171407/gnezdo-usb-a-korotkoe-lenovo-i-dr/" TargetMode="External"/><Relationship Id="rId_hyperlink_14845" Type="http://schemas.openxmlformats.org/officeDocument/2006/relationships/hyperlink" Target="http://&#1101;&#1083;&#1077;&#1082;&#1090;&#1088;&#1086;-&#1084;&#1072;&#1088;&#1082;&#1077;&#1090;.&#1088;&#1092;/product/130202/gnezdo-usb-a-na-platu-110/" TargetMode="External"/><Relationship Id="rId_hyperlink_14846" Type="http://schemas.openxmlformats.org/officeDocument/2006/relationships/hyperlink" Target="http://&#1101;&#1083;&#1077;&#1082;&#1090;&#1088;&#1086;-&#1084;&#1072;&#1088;&#1082;&#1077;&#1090;.&#1088;&#1092;/product/130200/gnezdo-usb-a-na-platu-111/" TargetMode="External"/><Relationship Id="rId_hyperlink_14847" Type="http://schemas.openxmlformats.org/officeDocument/2006/relationships/hyperlink" Target="http://&#1101;&#1083;&#1077;&#1082;&#1090;&#1088;&#1086;-&#1084;&#1072;&#1088;&#1082;&#1077;&#1090;.&#1088;&#1092;/product/141525/gnezdo-usb-a-na-platu-korotkoe-l/" TargetMode="External"/><Relationship Id="rId_hyperlink_14848" Type="http://schemas.openxmlformats.org/officeDocument/2006/relationships/hyperlink" Target="http://&#1101;&#1083;&#1077;&#1082;&#1090;&#1088;&#1086;-&#1084;&#1072;&#1088;&#1082;&#1077;&#1090;.&#1088;&#1092;/product/141524/gnezdo-usb-a-s-ushami/" TargetMode="External"/><Relationship Id="rId_hyperlink_14849" Type="http://schemas.openxmlformats.org/officeDocument/2006/relationships/hyperlink" Target="http://&#1101;&#1083;&#1077;&#1082;&#1090;&#1088;&#1086;-&#1084;&#1072;&#1088;&#1082;&#1077;&#1090;.&#1088;&#1092;/product/130201/gnezdo-usb-a-2j-na-platu-dvoynoe/" TargetMode="External"/><Relationship Id="rId_hyperlink_14850" Type="http://schemas.openxmlformats.org/officeDocument/2006/relationships/hyperlink" Target="http://&#1101;&#1083;&#1077;&#1082;&#1090;&#1088;&#1086;-&#1084;&#1072;&#1088;&#1082;&#1077;&#1090;.&#1088;&#1092;/product/173777/gnezdo-usb-a-fb-na-platu/" TargetMode="External"/><Relationship Id="rId_hyperlink_14851" Type="http://schemas.openxmlformats.org/officeDocument/2006/relationships/hyperlink" Target="http://&#1101;&#1083;&#1077;&#1082;&#1090;&#1088;&#1086;-&#1084;&#1072;&#1088;&#1082;&#1077;&#1090;.&#1088;&#1092;/product/171408/gnezdo-usb-a-20/" TargetMode="External"/><Relationship Id="rId_hyperlink_14852" Type="http://schemas.openxmlformats.org/officeDocument/2006/relationships/hyperlink" Target="http://&#1101;&#1083;&#1077;&#1082;&#1090;&#1088;&#1086;-&#1084;&#1072;&#1088;&#1082;&#1077;&#1090;.&#1088;&#1092;/product/169878/gnezdo-usb20-na-plate-smd-4pin-metallizirovannye-kontakty/" TargetMode="External"/><Relationship Id="rId_hyperlink_14853" Type="http://schemas.openxmlformats.org/officeDocument/2006/relationships/hyperlink" Target="http://&#1101;&#1083;&#1077;&#1082;&#1090;&#1088;&#1086;-&#1084;&#1072;&#1088;&#1082;&#1077;&#1090;.&#1088;&#1092;/product/241921/gnezdo-usb30-na-plate-smd-9pin-metallizirovannye-kontakty/" TargetMode="External"/><Relationship Id="rId_hyperlink_14854" Type="http://schemas.openxmlformats.org/officeDocument/2006/relationships/hyperlink" Target="http://&#1101;&#1083;&#1077;&#1082;&#1090;&#1088;&#1086;-&#1084;&#1072;&#1088;&#1082;&#1077;&#1090;.&#1088;&#1092;/product/241322/gnezdo-pitaniya-usb-ustanovochnoe-na-korpus-zaschelki-2pin-razem-254-provod-dlina-110mm-2pin-ph20/" TargetMode="External"/><Relationship Id="rId_hyperlink_14855" Type="http://schemas.openxmlformats.org/officeDocument/2006/relationships/hyperlink" Target="http://&#1101;&#1083;&#1077;&#1082;&#1090;&#1088;&#1086;-&#1084;&#1072;&#1088;&#1082;&#1077;&#1090;.&#1088;&#1092;/product/241323/gnezdo-pitaniya-usb-ustanovochnoe-na-korpus-zaschelki-4pin-provod-bez-razema-provod-dlina-110mm/" TargetMode="External"/><Relationship Id="rId_hyperlink_14856" Type="http://schemas.openxmlformats.org/officeDocument/2006/relationships/hyperlink" Target="http://&#1101;&#1083;&#1077;&#1082;&#1090;&#1088;&#1086;-&#1084;&#1072;&#1088;&#1082;&#1077;&#1090;.&#1088;&#1092;/product/242959/gnezdo-pitaniya-usb-ustanovochnoe-na-korpus-montazhnaya-planka-4pin-cn-73-5/" TargetMode="External"/><Relationship Id="rId_hyperlink_14857" Type="http://schemas.openxmlformats.org/officeDocument/2006/relationships/hyperlink" Target="http://&#1101;&#1083;&#1077;&#1082;&#1090;&#1088;&#1086;-&#1084;&#1072;&#1088;&#1082;&#1077;&#1090;.&#1088;&#1092;/product/242958/gnezdo-pitaniya-usb-ustanovochnoe-na-korpus-ushi-vertialnye-4pin-cn-79-5/" TargetMode="External"/><Relationship Id="rId_hyperlink_14858" Type="http://schemas.openxmlformats.org/officeDocument/2006/relationships/hyperlink" Target="http://&#1101;&#1083;&#1077;&#1082;&#1090;&#1088;&#1086;-&#1084;&#1072;&#1088;&#1082;&#1077;&#1090;.&#1088;&#1092;/product/130203/razem-usb-20-gnezdo-na-kabel-razbornyy-korpus/" TargetMode="External"/><Relationship Id="rId_hyperlink_14859" Type="http://schemas.openxmlformats.org/officeDocument/2006/relationships/hyperlink" Target="http://&#1101;&#1083;&#1077;&#1082;&#1090;&#1088;&#1086;-&#1084;&#1072;&#1088;&#1082;&#1077;&#1090;.&#1088;&#1092;/product/126539/razem-usb-20-shteker-na-kabel-razbornyy-korpus/" TargetMode="External"/><Relationship Id="rId_hyperlink_14860" Type="http://schemas.openxmlformats.org/officeDocument/2006/relationships/hyperlink" Target="http://&#1101;&#1083;&#1077;&#1082;&#1090;&#1088;&#1086;-&#1084;&#1072;&#1088;&#1082;&#1077;&#1090;.&#1088;&#1092;/product/243472/razem-usb-20-shteker-na-kabel-razbornyy-korpus-malyy/" TargetMode="External"/><Relationship Id="rId_hyperlink_14861" Type="http://schemas.openxmlformats.org/officeDocument/2006/relationships/hyperlink" Target="http://&#1101;&#1083;&#1077;&#1082;&#1090;&#1088;&#1086;-&#1084;&#1072;&#1088;&#1082;&#1077;&#1090;.&#1088;&#1092;/product/243473/razem-usb-20-shteker-na-kabel-razbornyy-korpus-belyy-5/" TargetMode="External"/><Relationship Id="rId_hyperlink_14862" Type="http://schemas.openxmlformats.org/officeDocument/2006/relationships/hyperlink" Target="http://&#1101;&#1083;&#1077;&#1082;&#1090;&#1088;&#1086;-&#1084;&#1072;&#1088;&#1082;&#1077;&#1090;.&#1088;&#1092;/product/171405/razem-usb-20-shteker-pod-payku-na-kabel-razbornyy-korpus-chernyy/" TargetMode="External"/><Relationship Id="rId_hyperlink_14863" Type="http://schemas.openxmlformats.org/officeDocument/2006/relationships/hyperlink" Target="http://&#1101;&#1083;&#1077;&#1082;&#1090;&#1088;&#1086;-&#1084;&#1072;&#1088;&#1082;&#1077;&#1090;.&#1088;&#1092;/product/173773/shteker-usb-a-razbornyy-na-kabel-bez-korpusa/" TargetMode="External"/><Relationship Id="rId_hyperlink_14864" Type="http://schemas.openxmlformats.org/officeDocument/2006/relationships/hyperlink" Target="http://&#1101;&#1083;&#1077;&#1082;&#1090;&#1088;&#1086;-&#1084;&#1072;&#1088;&#1082;&#1077;&#1090;.&#1088;&#1092;/product/128461/shteker-usb-a-na-platu/" TargetMode="External"/><Relationship Id="rId_hyperlink_14865" Type="http://schemas.openxmlformats.org/officeDocument/2006/relationships/hyperlink" Target="http://&#1101;&#1083;&#1077;&#1082;&#1090;&#1088;&#1086;-&#1084;&#1072;&#1088;&#1082;&#1077;&#1090;.&#1088;&#1092;/product/224837/shteker-usb-na-kabel-s-korpusom-tip-2-belyy/" TargetMode="External"/><Relationship Id="rId_hyperlink_14866" Type="http://schemas.openxmlformats.org/officeDocument/2006/relationships/hyperlink" Target="http://&#1101;&#1083;&#1077;&#1082;&#1090;&#1088;&#1086;-&#1084;&#1072;&#1088;&#1082;&#1077;&#1090;.&#1088;&#1092;/product/169879/shteker-usb20-na-plate-4pin-metallizirovannye-kontakty/" TargetMode="External"/><Relationship Id="rId_hyperlink_14867" Type="http://schemas.openxmlformats.org/officeDocument/2006/relationships/hyperlink" Target="http://&#1101;&#1083;&#1077;&#1082;&#1090;&#1088;&#1086;-&#1084;&#1072;&#1088;&#1082;&#1077;&#1090;.&#1088;&#1092;/product/234598/razem-speacon-gnezdo-plastik-na-kabel/" TargetMode="External"/><Relationship Id="rId_hyperlink_14868" Type="http://schemas.openxmlformats.org/officeDocument/2006/relationships/hyperlink" Target="http://&#1101;&#1083;&#1077;&#1082;&#1090;&#1088;&#1086;-&#1084;&#1072;&#1088;&#1082;&#1077;&#1090;.&#1088;&#1092;/product/234596/razem-speacon-shteker-68mm-plastik-na-kabel/" TargetMode="External"/><Relationship Id="rId_hyperlink_14869" Type="http://schemas.openxmlformats.org/officeDocument/2006/relationships/hyperlink" Target="http://&#1101;&#1083;&#1077;&#1082;&#1090;&#1088;&#1086;-&#1084;&#1072;&#1088;&#1082;&#1077;&#1090;.&#1088;&#1092;/product/234595/razem-mini-xlr-3pin-gnezdo-na-kabel/" TargetMode="External"/><Relationship Id="rId_hyperlink_14870" Type="http://schemas.openxmlformats.org/officeDocument/2006/relationships/hyperlink" Target="http://&#1101;&#1083;&#1077;&#1082;&#1090;&#1088;&#1086;-&#1084;&#1072;&#1088;&#1082;&#1077;&#1090;.&#1088;&#1092;/product/234594/razem-mini-xlr-3pin-shteker-na-kabel/" TargetMode="External"/><Relationship Id="rId_hyperlink_14871" Type="http://schemas.openxmlformats.org/officeDocument/2006/relationships/hyperlink" Target="http://&#1101;&#1083;&#1077;&#1082;&#1090;&#1088;&#1086;-&#1084;&#1072;&#1088;&#1082;&#1077;&#1090;.&#1088;&#1092;/product/247993/razem-xlr-3pin-gnezdo-na-kabel-td-358/" TargetMode="External"/><Relationship Id="rId_hyperlink_14872" Type="http://schemas.openxmlformats.org/officeDocument/2006/relationships/hyperlink" Target="http://&#1101;&#1083;&#1077;&#1082;&#1090;&#1088;&#1086;-&#1084;&#1072;&#1088;&#1082;&#1077;&#1090;.&#1088;&#1092;/product/248252/razem-xlr-3pin-gnezdo-na-kabel-metall-canga-belyy/" TargetMode="External"/><Relationship Id="rId_hyperlink_14873" Type="http://schemas.openxmlformats.org/officeDocument/2006/relationships/hyperlink" Target="http://&#1101;&#1083;&#1077;&#1082;&#1090;&#1088;&#1086;-&#1084;&#1072;&#1088;&#1082;&#1077;&#1090;.&#1088;&#1092;/product/248251/razem-xlr-3pin-gnezdo-na-kabel-metall-canga-krasnyy/" TargetMode="External"/><Relationship Id="rId_hyperlink_14874" Type="http://schemas.openxmlformats.org/officeDocument/2006/relationships/hyperlink" Target="http://&#1101;&#1083;&#1077;&#1082;&#1090;&#1088;&#1086;-&#1084;&#1072;&#1088;&#1082;&#1077;&#1090;.&#1088;&#1092;/product/248250/razem-xlr-3pin-gnezdo-na-kabel-metall-canga-siniy/" TargetMode="External"/><Relationship Id="rId_hyperlink_14875" Type="http://schemas.openxmlformats.org/officeDocument/2006/relationships/hyperlink" Target="http://&#1101;&#1083;&#1077;&#1082;&#1090;&#1088;&#1086;-&#1084;&#1072;&#1088;&#1082;&#1077;&#1090;.&#1088;&#1092;/product/248249/razem-xlr-3pin-gnezdo-na-kabel-metall-canga-chernyy/" TargetMode="External"/><Relationship Id="rId_hyperlink_14876" Type="http://schemas.openxmlformats.org/officeDocument/2006/relationships/hyperlink" Target="http://&#1101;&#1083;&#1077;&#1082;&#1090;&#1088;&#1086;-&#1084;&#1072;&#1088;&#1082;&#1077;&#1090;.&#1088;&#1092;/product/228081/razem-xlr-3pin-gnezdo-na-kabel-homut-td-393/" TargetMode="External"/><Relationship Id="rId_hyperlink_14877" Type="http://schemas.openxmlformats.org/officeDocument/2006/relationships/hyperlink" Target="http://&#1101;&#1083;&#1077;&#1082;&#1090;&#1088;&#1086;-&#1084;&#1072;&#1088;&#1082;&#1077;&#1090;.&#1088;&#1092;/product/248254/razem-xlr-3pin-gnezdo-na-kabel-homut-70mm-42264/" TargetMode="External"/><Relationship Id="rId_hyperlink_14878" Type="http://schemas.openxmlformats.org/officeDocument/2006/relationships/hyperlink" Target="http://&#1101;&#1083;&#1077;&#1082;&#1090;&#1088;&#1086;-&#1084;&#1072;&#1088;&#1082;&#1077;&#1090;.&#1088;&#1092;/product/247991/razem-xlr-3pin-shteker-na-kabel-jd-357/" TargetMode="External"/><Relationship Id="rId_hyperlink_14879" Type="http://schemas.openxmlformats.org/officeDocument/2006/relationships/hyperlink" Target="http://&#1101;&#1083;&#1077;&#1082;&#1090;&#1088;&#1086;-&#1084;&#1072;&#1088;&#1082;&#1077;&#1090;.&#1088;&#1092;/product/248248/razem-xlr-3pin-shteker-na-kabel-metall-canga-belyy/" TargetMode="External"/><Relationship Id="rId_hyperlink_14880" Type="http://schemas.openxmlformats.org/officeDocument/2006/relationships/hyperlink" Target="http://&#1101;&#1083;&#1077;&#1082;&#1090;&#1088;&#1086;-&#1084;&#1072;&#1088;&#1082;&#1077;&#1090;.&#1088;&#1092;/product/248247/razem-xlr-3pin-shteker-na-kabel-metall-canga-krasnyy/" TargetMode="External"/><Relationship Id="rId_hyperlink_14881" Type="http://schemas.openxmlformats.org/officeDocument/2006/relationships/hyperlink" Target="http://&#1101;&#1083;&#1077;&#1082;&#1090;&#1088;&#1086;-&#1084;&#1072;&#1088;&#1082;&#1077;&#1090;.&#1088;&#1092;/product/248246/razem-xlr-3pin-shteker-na-kabel-metall-canga-siniy/" TargetMode="External"/><Relationship Id="rId_hyperlink_14882" Type="http://schemas.openxmlformats.org/officeDocument/2006/relationships/hyperlink" Target="http://&#1101;&#1083;&#1077;&#1082;&#1090;&#1088;&#1086;-&#1084;&#1072;&#1088;&#1082;&#1077;&#1090;.&#1088;&#1092;/product/248245/razem-xlr-3pin-shteker-na-kabel-metall-canga-chernyy/" TargetMode="External"/><Relationship Id="rId_hyperlink_14883" Type="http://schemas.openxmlformats.org/officeDocument/2006/relationships/hyperlink" Target="http://&#1101;&#1083;&#1077;&#1082;&#1090;&#1088;&#1086;-&#1084;&#1072;&#1088;&#1082;&#1077;&#1090;.&#1088;&#1092;/product/228082/razem-xlr-3pin-shteker-na-kabel-homut-td-396/" TargetMode="External"/><Relationship Id="rId_hyperlink_14884" Type="http://schemas.openxmlformats.org/officeDocument/2006/relationships/hyperlink" Target="http://&#1101;&#1083;&#1077;&#1082;&#1090;&#1088;&#1086;-&#1084;&#1072;&#1088;&#1082;&#1077;&#1090;.&#1088;&#1092;/product/248253/razem-xlr-3pin-shteker-na-kabel-homut-60mm-42265/" TargetMode="External"/><Relationship Id="rId_hyperlink_14885" Type="http://schemas.openxmlformats.org/officeDocument/2006/relationships/hyperlink" Target="http://&#1101;&#1083;&#1077;&#1082;&#1090;&#1088;&#1086;-&#1084;&#1072;&#1088;&#1082;&#1077;&#1090;.&#1088;&#1092;/product/234592/razem-xlr-4pin-gnezdo-l-80mm-na-kabel-s-homutom/" TargetMode="External"/><Relationship Id="rId_hyperlink_14886" Type="http://schemas.openxmlformats.org/officeDocument/2006/relationships/hyperlink" Target="http://&#1101;&#1083;&#1077;&#1082;&#1090;&#1088;&#1086;-&#1084;&#1072;&#1088;&#1082;&#1077;&#1090;.&#1088;&#1092;/product/234591/razem-xlr-4pin-shteker-l-70mm-na-kabel-s-homutom/" TargetMode="External"/><Relationship Id="rId_hyperlink_14887" Type="http://schemas.openxmlformats.org/officeDocument/2006/relationships/hyperlink" Target="http://&#1101;&#1083;&#1077;&#1082;&#1090;&#1088;&#1086;-&#1084;&#1072;&#1088;&#1082;&#1077;&#1090;.&#1088;&#1092;/product/234593/razem-xlr-5pin-gnezdo-l80mm-na-kabel-s-homutom/" TargetMode="External"/><Relationship Id="rId_hyperlink_14888" Type="http://schemas.openxmlformats.org/officeDocument/2006/relationships/hyperlink" Target="http://&#1101;&#1083;&#1077;&#1082;&#1090;&#1088;&#1086;-&#1084;&#1072;&#1088;&#1082;&#1077;&#1090;.&#1088;&#1092;/product/234069/razem-na-korpus-xlr-3pin-gnezdo/" TargetMode="External"/><Relationship Id="rId_hyperlink_14889" Type="http://schemas.openxmlformats.org/officeDocument/2006/relationships/hyperlink" Target="http://&#1101;&#1083;&#1077;&#1082;&#1090;&#1088;&#1086;-&#1084;&#1072;&#1088;&#1082;&#1077;&#1090;.&#1088;&#1092;/product/243605/audio-gnezdo-25-mm-4-pin-smd-stereo-na-platu-pj-208a/" TargetMode="External"/><Relationship Id="rId_hyperlink_14890" Type="http://schemas.openxmlformats.org/officeDocument/2006/relationships/hyperlink" Target="http://&#1101;&#1083;&#1077;&#1082;&#1090;&#1088;&#1086;-&#1084;&#1072;&#1088;&#1082;&#1077;&#1090;.&#1088;&#1092;/product/153992/audio-gnezdo-25-mm-mono-ustan-na-korpus-metall-zamkn-t-2022a/" TargetMode="External"/><Relationship Id="rId_hyperlink_14891" Type="http://schemas.openxmlformats.org/officeDocument/2006/relationships/hyperlink" Target="http://&#1101;&#1083;&#1077;&#1082;&#1090;&#1088;&#1086;-&#1084;&#1072;&#1088;&#1082;&#1077;&#1090;.&#1088;&#1092;/product/153976/audio-gnezdo-25-mm-stereo-na-kabel-cn-1080a/" TargetMode="External"/><Relationship Id="rId_hyperlink_14892" Type="http://schemas.openxmlformats.org/officeDocument/2006/relationships/hyperlink" Target="http://&#1101;&#1083;&#1077;&#1082;&#1090;&#1088;&#1086;-&#1084;&#1072;&#1088;&#1082;&#1077;&#1090;.&#1088;&#1092;/product/130984/audio-gnezdo-25mm-na-kabel/" TargetMode="External"/><Relationship Id="rId_hyperlink_14893" Type="http://schemas.openxmlformats.org/officeDocument/2006/relationships/hyperlink" Target="http://&#1101;&#1083;&#1077;&#1082;&#1090;&#1088;&#1086;-&#1084;&#1072;&#1088;&#1082;&#1077;&#1090;.&#1088;&#1092;/product/129330/shteker-25-jack-stereo-plastm/" TargetMode="External"/><Relationship Id="rId_hyperlink_14894" Type="http://schemas.openxmlformats.org/officeDocument/2006/relationships/hyperlink" Target="http://&#1101;&#1083;&#1077;&#1082;&#1090;&#1088;&#1086;-&#1084;&#1072;&#1088;&#1082;&#1077;&#1090;.&#1088;&#1092;/product/243593/audio-gnezdo-35-mm-3-pin-smd-stereo-na-platu-ckx3-35-26/" TargetMode="External"/><Relationship Id="rId_hyperlink_14895" Type="http://schemas.openxmlformats.org/officeDocument/2006/relationships/hyperlink" Target="http://&#1101;&#1083;&#1077;&#1082;&#1090;&#1088;&#1086;-&#1084;&#1072;&#1088;&#1082;&#1077;&#1090;.&#1088;&#1092;/product/243607/audio-gnezdo-35-mm-3-pin-stereo-na-platu-pcb-tkx3-35-30/" TargetMode="External"/><Relationship Id="rId_hyperlink_14896" Type="http://schemas.openxmlformats.org/officeDocument/2006/relationships/hyperlink" Target="http://&#1101;&#1083;&#1077;&#1082;&#1090;&#1088;&#1086;-&#1084;&#1072;&#1088;&#1082;&#1077;&#1090;.&#1088;&#1092;/product/166588/audio-gnezdo-35-mm-4-pin-stereo-smd/" TargetMode="External"/><Relationship Id="rId_hyperlink_14897" Type="http://schemas.openxmlformats.org/officeDocument/2006/relationships/hyperlink" Target="http://&#1101;&#1083;&#1077;&#1082;&#1090;&#1088;&#1086;-&#1084;&#1072;&#1088;&#1082;&#1077;&#1090;.&#1088;&#1092;/product/149414/audio-gnezdo-35-mm-5-pin-stereo-pcb-tj-320/" TargetMode="External"/><Relationship Id="rId_hyperlink_14898" Type="http://schemas.openxmlformats.org/officeDocument/2006/relationships/hyperlink" Target="http://&#1101;&#1083;&#1077;&#1082;&#1090;&#1088;&#1086;-&#1084;&#1072;&#1088;&#1082;&#1077;&#1090;.&#1088;&#1092;/product/142362/audio-gnezdo-35-mm-stereo-na-platu-zamkn/" TargetMode="External"/><Relationship Id="rId_hyperlink_14899" Type="http://schemas.openxmlformats.org/officeDocument/2006/relationships/hyperlink" Target="http://&#1101;&#1083;&#1077;&#1082;&#1090;&#1088;&#1086;-&#1084;&#1072;&#1088;&#1082;&#1077;&#1090;.&#1088;&#1092;/product/244237/audio-gnezdo-35-mm-stereo-metall-na-korpus-s-gaykoy-trubka-5/" TargetMode="External"/><Relationship Id="rId_hyperlink_14900" Type="http://schemas.openxmlformats.org/officeDocument/2006/relationships/hyperlink" Target="http://&#1101;&#1083;&#1077;&#1082;&#1090;&#1088;&#1086;-&#1084;&#1072;&#1088;&#1082;&#1077;&#1090;.&#1088;&#1092;/product/244236/audio-gnezdo-35-mm-stereo-metall-na-korpus-s-gaykoy-trubka-5/" TargetMode="External"/><Relationship Id="rId_hyperlink_14901" Type="http://schemas.openxmlformats.org/officeDocument/2006/relationships/hyperlink" Target="http://&#1101;&#1083;&#1077;&#1082;&#1090;&#1088;&#1086;-&#1084;&#1072;&#1088;&#1082;&#1077;&#1090;.&#1088;&#1092;/product/129517/audio-gnezdo-na-kabel-35-mm-stereo-metall-5/" TargetMode="External"/><Relationship Id="rId_hyperlink_14902" Type="http://schemas.openxmlformats.org/officeDocument/2006/relationships/hyperlink" Target="http://&#1101;&#1083;&#1077;&#1082;&#1090;&#1088;&#1086;-&#1084;&#1072;&#1088;&#1082;&#1077;&#1090;.&#1088;&#1092;/product/247862/audio-gnezdo-na-kabel-35-mm-stereo-metall-zoloto/" TargetMode="External"/><Relationship Id="rId_hyperlink_14903" Type="http://schemas.openxmlformats.org/officeDocument/2006/relationships/hyperlink" Target="http://&#1101;&#1083;&#1077;&#1082;&#1090;&#1088;&#1086;-&#1084;&#1072;&#1088;&#1082;&#1077;&#1090;.&#1088;&#1092;/product/153977/audio-gnezdo-na-kabel-35-mm-stereo-plastik-5/" TargetMode="External"/><Relationship Id="rId_hyperlink_14904" Type="http://schemas.openxmlformats.org/officeDocument/2006/relationships/hyperlink" Target="http://&#1101;&#1083;&#1077;&#1082;&#1090;&#1088;&#1086;-&#1084;&#1072;&#1088;&#1082;&#1077;&#1090;.&#1088;&#1092;/product/250159/shnur-setevoy-s-vilkoy-provod-shvvp-2h075-15m-belyy-0314/" TargetMode="External"/><Relationship Id="rId_hyperlink_14905" Type="http://schemas.openxmlformats.org/officeDocument/2006/relationships/hyperlink" Target="http://&#1101;&#1083;&#1077;&#1082;&#1090;&#1088;&#1086;-&#1084;&#1072;&#1088;&#1082;&#1077;&#1090;.&#1088;&#1092;/product/222291/shteker-35-jack-2-pin-mono-metall/" TargetMode="External"/><Relationship Id="rId_hyperlink_14906" Type="http://schemas.openxmlformats.org/officeDocument/2006/relationships/hyperlink" Target="http://&#1101;&#1083;&#1077;&#1082;&#1090;&#1088;&#1086;-&#1084;&#1072;&#1088;&#1082;&#1077;&#1090;.&#1088;&#1092;/product/243102/shteker-35-jack-2-pin-mono-metall-zoloto/" TargetMode="External"/><Relationship Id="rId_hyperlink_14907" Type="http://schemas.openxmlformats.org/officeDocument/2006/relationships/hyperlink" Target="http://&#1101;&#1083;&#1077;&#1082;&#1090;&#1088;&#1086;-&#1084;&#1072;&#1088;&#1082;&#1077;&#1090;.&#1088;&#1092;/product/243640/shteker-35-jack-3-pin-stereo-metal-gold-mini-korpus/" TargetMode="External"/><Relationship Id="rId_hyperlink_14908" Type="http://schemas.openxmlformats.org/officeDocument/2006/relationships/hyperlink" Target="http://&#1101;&#1083;&#1077;&#1082;&#1090;&#1088;&#1086;-&#1084;&#1072;&#1088;&#1082;&#1077;&#1090;.&#1088;&#1092;/product/250838/shteker-35-jack-3-pin-stereo-metal-gold-big-l-45mm-dlya-kabelya-do-50mm-silver/" TargetMode="External"/><Relationship Id="rId_hyperlink_14909" Type="http://schemas.openxmlformats.org/officeDocument/2006/relationships/hyperlink" Target="http://&#1101;&#1083;&#1077;&#1082;&#1090;&#1088;&#1086;-&#1084;&#1072;&#1088;&#1082;&#1077;&#1090;.&#1088;&#1092;/product/250326/shteker-35-jack-3-pin-stereo-metal-gold-bigl-45mm-dlya-kabelya-do-50mm-graphit/" TargetMode="External"/><Relationship Id="rId_hyperlink_14910" Type="http://schemas.openxmlformats.org/officeDocument/2006/relationships/hyperlink" Target="http://&#1101;&#1083;&#1077;&#1082;&#1090;&#1088;&#1086;-&#1084;&#1072;&#1088;&#1082;&#1077;&#1090;.&#1088;&#1092;/product/250819/shteker-35-jack-3-pin-stereo-metal-nickel-big-l-50mm-dlya-kabelya-do-85mm-silver/" TargetMode="External"/><Relationship Id="rId_hyperlink_14911" Type="http://schemas.openxmlformats.org/officeDocument/2006/relationships/hyperlink" Target="http://&#1101;&#1083;&#1077;&#1082;&#1090;&#1088;&#1086;-&#1084;&#1072;&#1088;&#1082;&#1077;&#1090;.&#1088;&#1092;/product/245179/shteker-35-jack-3-pin-trs-stereo-l-55mm-5/" TargetMode="External"/><Relationship Id="rId_hyperlink_14912" Type="http://schemas.openxmlformats.org/officeDocument/2006/relationships/hyperlink" Target="http://&#1101;&#1083;&#1077;&#1082;&#1090;&#1088;&#1086;-&#1084;&#1072;&#1088;&#1082;&#1077;&#1090;.&#1088;&#1092;/product/242550/shteker-35-jack-3-pin-stereo-karbon-zoloto-5/" TargetMode="External"/><Relationship Id="rId_hyperlink_14913" Type="http://schemas.openxmlformats.org/officeDocument/2006/relationships/hyperlink" Target="http://&#1101;&#1083;&#1077;&#1082;&#1090;&#1088;&#1086;-&#1084;&#1072;&#1088;&#1082;&#1077;&#1090;.&#1088;&#1092;/product/131334/shteker-35-jack-3-pin-stereo-metall-52234-/" TargetMode="External"/><Relationship Id="rId_hyperlink_14914" Type="http://schemas.openxmlformats.org/officeDocument/2006/relationships/hyperlink" Target="http://&#1101;&#1083;&#1077;&#1082;&#1090;&#1088;&#1086;-&#1084;&#1072;&#1088;&#1082;&#1077;&#1090;.&#1088;&#1092;/product/222292/shteker-35-jack-3-pin-stereo-metall-zoloto-5/" TargetMode="External"/><Relationship Id="rId_hyperlink_14915" Type="http://schemas.openxmlformats.org/officeDocument/2006/relationships/hyperlink" Target="http://&#1101;&#1083;&#1077;&#1082;&#1090;&#1088;&#1086;-&#1084;&#1072;&#1088;&#1082;&#1077;&#1090;.&#1088;&#1092;/product/246276/shteker-35-jack-3-pin-stereo-metall-serebro-5/" TargetMode="External"/><Relationship Id="rId_hyperlink_14916" Type="http://schemas.openxmlformats.org/officeDocument/2006/relationships/hyperlink" Target="http://&#1101;&#1083;&#1077;&#1082;&#1090;&#1088;&#1086;-&#1084;&#1072;&#1088;&#1082;&#1077;&#1090;.&#1088;&#1092;/product/246277/shteker-35-jack-3-pin-stereo-metall-chernyy-krasnoe-rezinovoe-kolco/" TargetMode="External"/><Relationship Id="rId_hyperlink_14917" Type="http://schemas.openxmlformats.org/officeDocument/2006/relationships/hyperlink" Target="http://&#1101;&#1083;&#1077;&#1082;&#1090;&#1088;&#1086;-&#1084;&#1072;&#1088;&#1082;&#1077;&#1090;.&#1088;&#1092;/product/240710/shteker-35-jack-3-pin-stereo-mini/" TargetMode="External"/><Relationship Id="rId_hyperlink_14918" Type="http://schemas.openxmlformats.org/officeDocument/2006/relationships/hyperlink" Target="http://&#1101;&#1083;&#1077;&#1082;&#1090;&#1088;&#1086;-&#1084;&#1072;&#1088;&#1082;&#1077;&#1090;.&#1088;&#1092;/product/238118/shteker-35-jack-3-pin-stereo-plastik-5-51780/" TargetMode="External"/><Relationship Id="rId_hyperlink_14919" Type="http://schemas.openxmlformats.org/officeDocument/2006/relationships/hyperlink" Target="http://&#1101;&#1083;&#1077;&#1082;&#1090;&#1088;&#1086;-&#1084;&#1072;&#1088;&#1082;&#1077;&#1090;.&#1088;&#1092;/product/246272/shteker-35-jack-3-pin-stereo-uglovoy-metall-serebro-5/" TargetMode="External"/><Relationship Id="rId_hyperlink_14920" Type="http://schemas.openxmlformats.org/officeDocument/2006/relationships/hyperlink" Target="http://&#1101;&#1083;&#1077;&#1082;&#1090;&#1088;&#1086;-&#1084;&#1072;&#1088;&#1082;&#1077;&#1090;.&#1088;&#1092;/product/246273/shteker-35-jack-3-pin-stereo-uglovoy-metall-chernyy-5/" TargetMode="External"/><Relationship Id="rId_hyperlink_14921" Type="http://schemas.openxmlformats.org/officeDocument/2006/relationships/hyperlink" Target="http://&#1101;&#1083;&#1077;&#1082;&#1090;&#1088;&#1086;-&#1084;&#1072;&#1088;&#1082;&#1077;&#1090;.&#1088;&#1092;/product/246271/shteker-35-jack-3-pin-stereo-uglovoy-rezinovyy-nakonechnik-chernyy-5/" TargetMode="External"/><Relationship Id="rId_hyperlink_14922" Type="http://schemas.openxmlformats.org/officeDocument/2006/relationships/hyperlink" Target="http://&#1101;&#1083;&#1077;&#1082;&#1090;&#1088;&#1086;-&#1084;&#1072;&#1088;&#1082;&#1077;&#1090;.&#1088;&#1092;/product/242549/shteker-35-jack-3-pin-titan-dlya-provoda-do-d5mm-5/" TargetMode="External"/><Relationship Id="rId_hyperlink_14923" Type="http://schemas.openxmlformats.org/officeDocument/2006/relationships/hyperlink" Target="http://&#1101;&#1083;&#1077;&#1082;&#1090;&#1088;&#1086;-&#1084;&#1072;&#1088;&#1082;&#1077;&#1090;.&#1088;&#1092;/product/222294/shteker-35-jack-4-pin-metall-5/" TargetMode="External"/><Relationship Id="rId_hyperlink_14924" Type="http://schemas.openxmlformats.org/officeDocument/2006/relationships/hyperlink" Target="http://&#1101;&#1083;&#1077;&#1082;&#1090;&#1088;&#1086;-&#1084;&#1072;&#1088;&#1082;&#1077;&#1090;.&#1088;&#1092;/product/246275/shteker-35-jack-4-pin-metall-chernyy-5/" TargetMode="External"/><Relationship Id="rId_hyperlink_14925" Type="http://schemas.openxmlformats.org/officeDocument/2006/relationships/hyperlink" Target="http://&#1101;&#1083;&#1077;&#1082;&#1090;&#1088;&#1086;-&#1084;&#1072;&#1088;&#1082;&#1077;&#1090;.&#1088;&#1092;/product/152448/shteker-35-jack-4-pin-plastik-zoloto/" TargetMode="External"/><Relationship Id="rId_hyperlink_14926" Type="http://schemas.openxmlformats.org/officeDocument/2006/relationships/hyperlink" Target="http://&#1101;&#1083;&#1077;&#1082;&#1090;&#1088;&#1086;-&#1084;&#1072;&#1088;&#1082;&#1077;&#1090;.&#1088;&#1092;/product/127504/shteker-35-jack-4-pin-plastik-mini/" TargetMode="External"/><Relationship Id="rId_hyperlink_14927" Type="http://schemas.openxmlformats.org/officeDocument/2006/relationships/hyperlink" Target="http://&#1101;&#1083;&#1077;&#1082;&#1090;&#1088;&#1086;-&#1084;&#1072;&#1088;&#1082;&#1077;&#1090;.&#1088;&#1092;/product/222089/shteker-35-jack-4-pin-plastik-chernyy-richtech/" TargetMode="External"/><Relationship Id="rId_hyperlink_14928" Type="http://schemas.openxmlformats.org/officeDocument/2006/relationships/hyperlink" Target="http://&#1101;&#1083;&#1077;&#1082;&#1090;&#1088;&#1086;-&#1084;&#1072;&#1088;&#1082;&#1077;&#1090;.&#1088;&#1092;/product/153993/audio-gnezdo-63-mm-mono-ustanna-korpus-plastik-zamkn-cn-1064/" TargetMode="External"/><Relationship Id="rId_hyperlink_14929" Type="http://schemas.openxmlformats.org/officeDocument/2006/relationships/hyperlink" Target="http://&#1101;&#1083;&#1077;&#1082;&#1090;&#1088;&#1086;-&#1084;&#1072;&#1088;&#1082;&#1077;&#1090;.&#1088;&#1092;/product/153978/audio-gnezdo-na-kabel-63-mm-stereo-metall/" TargetMode="External"/><Relationship Id="rId_hyperlink_14930" Type="http://schemas.openxmlformats.org/officeDocument/2006/relationships/hyperlink" Target="http://&#1101;&#1083;&#1077;&#1082;&#1090;&#1088;&#1086;-&#1084;&#1072;&#1088;&#1082;&#1077;&#1090;.&#1088;&#1092;/product/247863/audio-gnezdo-na-kabel-63-mm-stereo-metall-zoloto/" TargetMode="External"/><Relationship Id="rId_hyperlink_14931" Type="http://schemas.openxmlformats.org/officeDocument/2006/relationships/hyperlink" Target="http://&#1101;&#1083;&#1077;&#1082;&#1090;&#1088;&#1086;-&#1084;&#1072;&#1088;&#1082;&#1077;&#1090;.&#1088;&#1092;/product/222299/shteker-audio-jack-63-trs-stereo-metall-zoloto-5/" TargetMode="External"/><Relationship Id="rId_hyperlink_14932" Type="http://schemas.openxmlformats.org/officeDocument/2006/relationships/hyperlink" Target="http://&#1101;&#1083;&#1077;&#1082;&#1090;&#1088;&#1086;-&#1084;&#1072;&#1088;&#1082;&#1077;&#1090;.&#1088;&#1092;/product/130753/shteker-audio-jack-63-trs-stereo-metall-nikel-5/" TargetMode="External"/><Relationship Id="rId_hyperlink_14933" Type="http://schemas.openxmlformats.org/officeDocument/2006/relationships/hyperlink" Target="http://&#1101;&#1083;&#1077;&#1082;&#1090;&#1088;&#1086;-&#1084;&#1072;&#1088;&#1082;&#1077;&#1090;.&#1088;&#1092;/product/234506/shteker-audio-jack-63-trs-stereo-plastik/" TargetMode="External"/><Relationship Id="rId_hyperlink_14934" Type="http://schemas.openxmlformats.org/officeDocument/2006/relationships/hyperlink" Target="http://&#1101;&#1083;&#1077;&#1082;&#1090;&#1088;&#1086;-&#1084;&#1072;&#1088;&#1082;&#1077;&#1090;.&#1088;&#1092;/product/222298/shteker-audio-jack-63-trs-stereo-plastik5/" TargetMode="External"/><Relationship Id="rId_hyperlink_14935" Type="http://schemas.openxmlformats.org/officeDocument/2006/relationships/hyperlink" Target="http://&#1101;&#1083;&#1077;&#1082;&#1090;&#1088;&#1086;-&#1084;&#1072;&#1088;&#1082;&#1077;&#1090;.&#1088;&#1092;/product/248611/shteker-audio-jack-63-ts-mono-antizalom-chernyy-metall/" TargetMode="External"/><Relationship Id="rId_hyperlink_14936" Type="http://schemas.openxmlformats.org/officeDocument/2006/relationships/hyperlink" Target="http://&#1101;&#1083;&#1077;&#1082;&#1090;&#1088;&#1086;-&#1084;&#1072;&#1088;&#1082;&#1077;&#1090;.&#1088;&#1092;/product/222296/shteker-audio-jack-63-ts-mono-metall-nikel-5/" TargetMode="External"/><Relationship Id="rId_hyperlink_14937" Type="http://schemas.openxmlformats.org/officeDocument/2006/relationships/hyperlink" Target="http://&#1101;&#1083;&#1077;&#1082;&#1090;&#1088;&#1086;-&#1084;&#1072;&#1088;&#1082;&#1077;&#1090;.&#1088;&#1092;/product/222297/shteker-audio-jack-63-ts-mono-metall-zoloto-5/" TargetMode="External"/><Relationship Id="rId_hyperlink_14938" Type="http://schemas.openxmlformats.org/officeDocument/2006/relationships/hyperlink" Target="http://&#1101;&#1083;&#1077;&#1082;&#1090;&#1088;&#1086;-&#1084;&#1072;&#1088;&#1082;&#1077;&#1090;.&#1088;&#1092;/product/247096/shteker-audio-jack-63-ts-mono-metall-krasnyy-rezinovyy-hvostovik/" TargetMode="External"/><Relationship Id="rId_hyperlink_14939" Type="http://schemas.openxmlformats.org/officeDocument/2006/relationships/hyperlink" Target="http://&#1101;&#1083;&#1077;&#1082;&#1090;&#1088;&#1086;-&#1084;&#1072;&#1088;&#1082;&#1077;&#1090;.&#1088;&#1092;/product/247097/shteker-audio-jack-63-ts-mono-metall-chernyy-rezinovyy-hvostovik/" TargetMode="External"/><Relationship Id="rId_hyperlink_14940" Type="http://schemas.openxmlformats.org/officeDocument/2006/relationships/hyperlink" Target="http://&#1101;&#1083;&#1077;&#1082;&#1090;&#1088;&#1086;-&#1084;&#1072;&#1088;&#1082;&#1077;&#1090;.&#1088;&#1092;/product/222295/shteker-audio-jack-63-ts-mono-plastik-pod-payku-5/" TargetMode="External"/><Relationship Id="rId_hyperlink_14941" Type="http://schemas.openxmlformats.org/officeDocument/2006/relationships/hyperlink" Target="http://&#1101;&#1083;&#1077;&#1082;&#1090;&#1088;&#1086;-&#1084;&#1072;&#1088;&#1082;&#1077;&#1090;.&#1088;&#1092;/product/247080/shteker-audio-jack-63-ts-mono-uglovoy-antizalom-chernyy-metall/" TargetMode="External"/><Relationship Id="rId_hyperlink_14942" Type="http://schemas.openxmlformats.org/officeDocument/2006/relationships/hyperlink" Target="http://&#1101;&#1083;&#1077;&#1082;&#1090;&#1088;&#1086;-&#1084;&#1072;&#1088;&#1082;&#1077;&#1090;.&#1088;&#1092;/product/247079/shteker-audio-jack-63-ts-mono-uglovoy-nikel/" TargetMode="External"/><Relationship Id="rId_hyperlink_14943" Type="http://schemas.openxmlformats.org/officeDocument/2006/relationships/hyperlink" Target="http://&#1101;&#1083;&#1077;&#1082;&#1090;&#1088;&#1086;-&#1084;&#1072;&#1088;&#1082;&#1077;&#1090;.&#1088;&#1092;/product/233729/shteker-audio-jack-63-ts-mono-canga-belyy/" TargetMode="External"/><Relationship Id="rId_hyperlink_14944" Type="http://schemas.openxmlformats.org/officeDocument/2006/relationships/hyperlink" Target="http://&#1101;&#1083;&#1077;&#1082;&#1090;&#1088;&#1086;-&#1084;&#1072;&#1088;&#1082;&#1077;&#1090;.&#1088;&#1092;/product/227247/shteker-audio-jack-63-ts-mono-rezina-chernyy/" TargetMode="External"/><Relationship Id="rId_hyperlink_14945" Type="http://schemas.openxmlformats.org/officeDocument/2006/relationships/hyperlink" Target="http://&#1101;&#1083;&#1077;&#1082;&#1090;&#1088;&#1086;-&#1084;&#1072;&#1088;&#1082;&#1077;&#1090;.&#1088;&#1092;/product/247580/shteker-audio-jack-63-canga-trs-metall-stereo-siniy-5/" TargetMode="External"/><Relationship Id="rId_hyperlink_14946" Type="http://schemas.openxmlformats.org/officeDocument/2006/relationships/hyperlink" Target="http://&#1101;&#1083;&#1077;&#1082;&#1090;&#1088;&#1086;-&#1084;&#1072;&#1088;&#1082;&#1077;&#1090;.&#1088;&#1092;/product/242552/shteker-audio-jack-63-canga-trs-siniy-stereo-5/" TargetMode="External"/><Relationship Id="rId_hyperlink_14947" Type="http://schemas.openxmlformats.org/officeDocument/2006/relationships/hyperlink" Target="http://&#1101;&#1083;&#1077;&#1082;&#1090;&#1088;&#1086;-&#1084;&#1072;&#1088;&#1082;&#1077;&#1090;.&#1088;&#1092;/product/245955/shteker-audio-jack-63-canga-ts-metall-mono-siniy-5/" TargetMode="External"/><Relationship Id="rId_hyperlink_14948" Type="http://schemas.openxmlformats.org/officeDocument/2006/relationships/hyperlink" Target="http://&#1101;&#1083;&#1077;&#1082;&#1090;&#1088;&#1086;-&#1084;&#1072;&#1088;&#1082;&#1077;&#1090;.&#1088;&#1092;/product/242551/shteker-audio-jack-63-canga-ts-mono-siniy-5/" TargetMode="External"/><Relationship Id="rId_hyperlink_14949" Type="http://schemas.openxmlformats.org/officeDocument/2006/relationships/hyperlink" Target="http://&#1101;&#1083;&#1077;&#1082;&#1090;&#1088;&#1086;-&#1084;&#1072;&#1088;&#1082;&#1077;&#1090;.&#1088;&#1092;/product/224996/shteker-audio-jack-63-canga-chernyy-ts-mono/" TargetMode="External"/><Relationship Id="rId_hyperlink_14950" Type="http://schemas.openxmlformats.org/officeDocument/2006/relationships/hyperlink" Target="http://&#1101;&#1083;&#1077;&#1082;&#1090;&#1088;&#1086;-&#1084;&#1072;&#1088;&#1082;&#1077;&#1090;.&#1088;&#1092;/product/233730/shteker-audio-jack-63-canga-chernyy-trs-stereo/" TargetMode="External"/><Relationship Id="rId_hyperlink_14951" Type="http://schemas.openxmlformats.org/officeDocument/2006/relationships/hyperlink" Target="http://&#1101;&#1083;&#1077;&#1082;&#1090;&#1088;&#1086;-&#1084;&#1072;&#1088;&#1082;&#1077;&#1090;.&#1088;&#1092;/product/242554/shteker-audio-jack-63-pruzhina-antizalom-pod-payku-metall-trs-stereo-5/" TargetMode="External"/><Relationship Id="rId_hyperlink_14952" Type="http://schemas.openxmlformats.org/officeDocument/2006/relationships/hyperlink" Target="http://&#1101;&#1083;&#1077;&#1082;&#1090;&#1088;&#1086;-&#1084;&#1072;&#1088;&#1082;&#1077;&#1090;.&#1088;&#1092;/product/242553/shteker-audio-jack-63-pruzhina-antizalom-pod-payku-metall-ts-mono-5/" TargetMode="External"/><Relationship Id="rId_hyperlink_14953" Type="http://schemas.openxmlformats.org/officeDocument/2006/relationships/hyperlink" Target="http://&#1101;&#1083;&#1077;&#1082;&#1090;&#1088;&#1086;-&#1084;&#1072;&#1088;&#1082;&#1077;&#1090;.&#1088;&#1092;/product/249534/perehodnik-soedinitelnyy-bnc-bnc-gnezdo-gnezdo-bnc-i/" TargetMode="External"/><Relationship Id="rId_hyperlink_14954" Type="http://schemas.openxmlformats.org/officeDocument/2006/relationships/hyperlink" Target="http://&#1101;&#1083;&#1077;&#1082;&#1090;&#1088;&#1086;-&#1084;&#1072;&#1088;&#1082;&#1077;&#1090;.&#1088;&#1092;/product/249533/perehodnik-soedinitelnyy-bnc-bnc-shteker-shteker/" TargetMode="External"/><Relationship Id="rId_hyperlink_14955" Type="http://schemas.openxmlformats.org/officeDocument/2006/relationships/hyperlink" Target="http://&#1101;&#1083;&#1077;&#1082;&#1090;&#1088;&#1086;-&#1084;&#1072;&#1088;&#1082;&#1077;&#1090;.&#1088;&#1092;/product/230790/shteker-bnc-nakruchivaemyy-pod-rg-58/" TargetMode="External"/><Relationship Id="rId_hyperlink_14956" Type="http://schemas.openxmlformats.org/officeDocument/2006/relationships/hyperlink" Target="http://&#1101;&#1083;&#1077;&#1082;&#1090;&#1088;&#1086;-&#1084;&#1072;&#1088;&#1082;&#1077;&#1090;.&#1088;&#1092;/product/173780/gnezdo-hdmi-01/" TargetMode="External"/><Relationship Id="rId_hyperlink_14957" Type="http://schemas.openxmlformats.org/officeDocument/2006/relationships/hyperlink" Target="http://&#1101;&#1083;&#1077;&#1082;&#1090;&#1088;&#1086;-&#1084;&#1072;&#1088;&#1082;&#1077;&#1090;.&#1088;&#1092;/product/173779/gnezdo-hdmi-02/" TargetMode="External"/><Relationship Id="rId_hyperlink_14958" Type="http://schemas.openxmlformats.org/officeDocument/2006/relationships/hyperlink" Target="http://&#1101;&#1083;&#1077;&#1082;&#1090;&#1088;&#1086;-&#1084;&#1072;&#1088;&#1082;&#1077;&#1090;.&#1088;&#1092;/product/173055/shteker-hdmi/" TargetMode="External"/><Relationship Id="rId_hyperlink_14959" Type="http://schemas.openxmlformats.org/officeDocument/2006/relationships/hyperlink" Target="http://&#1101;&#1083;&#1077;&#1082;&#1090;&#1088;&#1086;-&#1084;&#1072;&#1088;&#1082;&#1077;&#1090;.&#1088;&#1092;/product/123938/gnezdo-rca-tyulpan-odinochnoe-ustanovochnoe/" TargetMode="External"/><Relationship Id="rId_hyperlink_14960" Type="http://schemas.openxmlformats.org/officeDocument/2006/relationships/hyperlink" Target="http://&#1101;&#1083;&#1077;&#1082;&#1090;&#1088;&#1086;-&#1084;&#1072;&#1088;&#1082;&#1077;&#1090;.&#1088;&#1092;/product/245435/gnezdo-rca-tyulpan-metall-l35mm-pod-payku-serebro-krasnaya-polosa-5/" TargetMode="External"/><Relationship Id="rId_hyperlink_14961" Type="http://schemas.openxmlformats.org/officeDocument/2006/relationships/hyperlink" Target="http://&#1101;&#1083;&#1077;&#1082;&#1090;&#1088;&#1086;-&#1084;&#1072;&#1088;&#1082;&#1077;&#1090;.&#1088;&#1092;/product/245436/gnezdo-rca-tyulpan-metall-l35mm-pod-payku-serebro-chernaya-polosa-5/" TargetMode="External"/><Relationship Id="rId_hyperlink_14962" Type="http://schemas.openxmlformats.org/officeDocument/2006/relationships/hyperlink" Target="http://&#1101;&#1083;&#1077;&#1082;&#1090;&#1088;&#1086;-&#1084;&#1072;&#1088;&#1082;&#1077;&#1090;.&#1088;&#1092;/product/224950/gnezdo-rca-tyulpan-na-kabel-beloe/" TargetMode="External"/><Relationship Id="rId_hyperlink_14963" Type="http://schemas.openxmlformats.org/officeDocument/2006/relationships/hyperlink" Target="http://&#1101;&#1083;&#1077;&#1082;&#1090;&#1088;&#1086;-&#1084;&#1072;&#1088;&#1082;&#1077;&#1090;.&#1088;&#1092;/product/237075/gnezdo-rca-tyulpan-na-kabel-zheltoe/" TargetMode="External"/><Relationship Id="rId_hyperlink_14964" Type="http://schemas.openxmlformats.org/officeDocument/2006/relationships/hyperlink" Target="http://&#1101;&#1083;&#1077;&#1082;&#1090;&#1088;&#1086;-&#1084;&#1072;&#1088;&#1082;&#1077;&#1090;.&#1088;&#1092;/product/153989/gnezdo-rca-tyulpan-na-kabel-krasnoe/" TargetMode="External"/><Relationship Id="rId_hyperlink_14965" Type="http://schemas.openxmlformats.org/officeDocument/2006/relationships/hyperlink" Target="http://&#1101;&#1083;&#1077;&#1082;&#1090;&#1088;&#1086;-&#1084;&#1072;&#1088;&#1082;&#1077;&#1090;.&#1088;&#1092;/product/244238/gnezdo-rca-tyulpan-na-kabel-metall-pruzhina-antizalom-zoloto-dvh-6mm-3-kolca-chernyy-krasnyy-komplekt-iz-2h-sht/" TargetMode="External"/><Relationship Id="rId_hyperlink_14966" Type="http://schemas.openxmlformats.org/officeDocument/2006/relationships/hyperlink" Target="http://&#1101;&#1083;&#1077;&#1082;&#1090;&#1088;&#1086;-&#1084;&#1072;&#1088;&#1082;&#1077;&#1090;.&#1088;&#1092;/product/226954/gnezdo-rca-tyulpan-na-kabel-metall-pruzhina-antizalom-serebro-2-kolca-chernyy-krasnyy-komplekt-iz-2h-sht/" TargetMode="External"/><Relationship Id="rId_hyperlink_14967" Type="http://schemas.openxmlformats.org/officeDocument/2006/relationships/hyperlink" Target="http://&#1101;&#1083;&#1077;&#1082;&#1090;&#1088;&#1086;-&#1084;&#1072;&#1088;&#1082;&#1077;&#1090;.&#1088;&#1092;/product/224951/gnezdo-rca-tyulpan-na-kabel-chernoe/" TargetMode="External"/><Relationship Id="rId_hyperlink_14968" Type="http://schemas.openxmlformats.org/officeDocument/2006/relationships/hyperlink" Target="http://&#1101;&#1083;&#1077;&#1082;&#1090;&#1088;&#1086;-&#1084;&#1072;&#1088;&#1082;&#1077;&#1090;.&#1088;&#1092;/product/248243/gnezdo-rca-tyulpan-na-kabel-metall-pozolochennyy-krasnyy-1/" TargetMode="External"/><Relationship Id="rId_hyperlink_14969" Type="http://schemas.openxmlformats.org/officeDocument/2006/relationships/hyperlink" Target="http://&#1101;&#1083;&#1077;&#1082;&#1090;&#1088;&#1086;-&#1084;&#1072;&#1088;&#1082;&#1077;&#1090;.&#1088;&#1092;/product/248275/gnezdo-rca-tyulpan-na-kabel-metall-pozolochennyy-chernyy-1/" TargetMode="External"/><Relationship Id="rId_hyperlink_14970" Type="http://schemas.openxmlformats.org/officeDocument/2006/relationships/hyperlink" Target="http://&#1101;&#1083;&#1077;&#1082;&#1090;&#1088;&#1086;-&#1084;&#1072;&#1088;&#1082;&#1077;&#1090;.&#1088;&#1092;/product/249676/gnezdo-rca-tyulpan-na-korpus-zoloto-prem-krasnaya-polosa/" TargetMode="External"/><Relationship Id="rId_hyperlink_14971" Type="http://schemas.openxmlformats.org/officeDocument/2006/relationships/hyperlink" Target="http://&#1101;&#1083;&#1077;&#1082;&#1090;&#1088;&#1086;-&#1084;&#1072;&#1088;&#1082;&#1077;&#1090;.&#1088;&#1092;/product/249677/gnezdo-rca-tyulpan-na-korpus-zoloto-prem-chernaya-polosa/" TargetMode="External"/><Relationship Id="rId_hyperlink_14972" Type="http://schemas.openxmlformats.org/officeDocument/2006/relationships/hyperlink" Target="http://&#1101;&#1083;&#1077;&#1082;&#1090;&#1088;&#1086;-&#1084;&#1072;&#1088;&#1082;&#1077;&#1090;.&#1088;&#1092;/product/249670/gnezdo-rca-tyulpan-na-korpus-zoloto-krasnaya-polosa/" TargetMode="External"/><Relationship Id="rId_hyperlink_14973" Type="http://schemas.openxmlformats.org/officeDocument/2006/relationships/hyperlink" Target="http://&#1101;&#1083;&#1077;&#1082;&#1090;&#1088;&#1086;-&#1084;&#1072;&#1088;&#1082;&#1077;&#1090;.&#1088;&#1092;/product/243103/gnezdo-rca-tyulpan-na-korpus-zoloto-krasnoechernoe-64711/" TargetMode="External"/><Relationship Id="rId_hyperlink_14974" Type="http://schemas.openxmlformats.org/officeDocument/2006/relationships/hyperlink" Target="http://&#1101;&#1083;&#1077;&#1082;&#1090;&#1088;&#1086;-&#1084;&#1072;&#1088;&#1082;&#1077;&#1090;.&#1088;&#1092;/product/249671/gnezdo-rca-tyulpan-na-korpus-zoloto-chernaya-polosa/" TargetMode="External"/><Relationship Id="rId_hyperlink_14975" Type="http://schemas.openxmlformats.org/officeDocument/2006/relationships/hyperlink" Target="http://&#1101;&#1083;&#1077;&#1082;&#1090;&#1088;&#1086;-&#1084;&#1072;&#1088;&#1082;&#1077;&#1090;.&#1088;&#1092;/product/224952/gnezdo-rca-tyulpan-na-korpus-pod-gayku-beloe/" TargetMode="External"/><Relationship Id="rId_hyperlink_14976" Type="http://schemas.openxmlformats.org/officeDocument/2006/relationships/hyperlink" Target="http://&#1101;&#1083;&#1077;&#1082;&#1090;&#1088;&#1086;-&#1084;&#1072;&#1088;&#1082;&#1077;&#1090;.&#1088;&#1092;/product/232296/gnezdo-rca-tyulpan-na-korpus-pod-gayku-zheltoe/" TargetMode="External"/><Relationship Id="rId_hyperlink_14977" Type="http://schemas.openxmlformats.org/officeDocument/2006/relationships/hyperlink" Target="http://&#1101;&#1083;&#1077;&#1082;&#1090;&#1088;&#1086;-&#1084;&#1072;&#1088;&#1082;&#1077;&#1090;.&#1088;&#1092;/product/232295/gnezdo-rca-tyulpan-na-korpus-pod-gayku-krasnoe/" TargetMode="External"/><Relationship Id="rId_hyperlink_14978" Type="http://schemas.openxmlformats.org/officeDocument/2006/relationships/hyperlink" Target="http://&#1101;&#1083;&#1077;&#1082;&#1090;&#1088;&#1086;-&#1084;&#1072;&#1088;&#1082;&#1077;&#1090;.&#1088;&#1092;/product/224953/gnezdo-rca-tyulpan-na-korpus-pod-gayku-chernoe/" TargetMode="External"/><Relationship Id="rId_hyperlink_14979" Type="http://schemas.openxmlformats.org/officeDocument/2006/relationships/hyperlink" Target="http://&#1101;&#1083;&#1077;&#1082;&#1090;&#1088;&#1086;-&#1084;&#1072;&#1088;&#1082;&#1077;&#1090;.&#1088;&#1092;/product/132303/perehodnik-rca-tyulpan-metallpozolochennyy-dlinnyy-uglovoy/" TargetMode="External"/><Relationship Id="rId_hyperlink_14980" Type="http://schemas.openxmlformats.org/officeDocument/2006/relationships/hyperlink" Target="http://&#1101;&#1083;&#1077;&#1082;&#1090;&#1088;&#1086;-&#1084;&#1072;&#1088;&#1082;&#1077;&#1090;.&#1088;&#1092;/product/222290/terminal-rca-krasnyy-pozolochennyy-korotkiy-mystery-mrc-5/" TargetMode="External"/><Relationship Id="rId_hyperlink_14981" Type="http://schemas.openxmlformats.org/officeDocument/2006/relationships/hyperlink" Target="http://&#1101;&#1083;&#1077;&#1082;&#1090;&#1088;&#1086;-&#1084;&#1072;&#1088;&#1082;&#1077;&#1090;.&#1088;&#1092;/product/125655/shteker-rca-tyulpan-metall-2-polosy-pod-vint/" TargetMode="External"/><Relationship Id="rId_hyperlink_14982" Type="http://schemas.openxmlformats.org/officeDocument/2006/relationships/hyperlink" Target="http://&#1101;&#1083;&#1077;&#1082;&#1090;&#1088;&#1086;-&#1084;&#1072;&#1088;&#1082;&#1077;&#1090;.&#1088;&#1092;/product/242447/shteker-rca-tyulpan-metall-l35mm-pod-vint-serebro-krasnaya-polosa-r35p-sr/" TargetMode="External"/><Relationship Id="rId_hyperlink_14983" Type="http://schemas.openxmlformats.org/officeDocument/2006/relationships/hyperlink" Target="http://&#1101;&#1083;&#1077;&#1082;&#1090;&#1088;&#1086;-&#1084;&#1072;&#1088;&#1082;&#1077;&#1090;.&#1088;&#1092;/product/242448/shteker-rca-tyulpan-metall-l35mm-pod-vint-serebro-chernaya-polosa-r35p-sb/" TargetMode="External"/><Relationship Id="rId_hyperlink_14984" Type="http://schemas.openxmlformats.org/officeDocument/2006/relationships/hyperlink" Target="http://&#1101;&#1083;&#1077;&#1082;&#1090;&#1088;&#1086;-&#1084;&#1072;&#1088;&#1082;&#1077;&#1090;.&#1088;&#1092;/product/126709/shteker-rca-tyulpan-metall-l35mm-pod-payku-zoloto-chernaya-polosa-r35s-gb/" TargetMode="External"/><Relationship Id="rId_hyperlink_14985" Type="http://schemas.openxmlformats.org/officeDocument/2006/relationships/hyperlink" Target="http://&#1101;&#1083;&#1077;&#1082;&#1090;&#1088;&#1086;-&#1084;&#1072;&#1088;&#1082;&#1077;&#1090;.&#1088;&#1092;/product/242555/shteker-rca-tyulpan-metall-l38mm-pod-payku-chernyy-belaya-polosa-38s-bw-5/" TargetMode="External"/><Relationship Id="rId_hyperlink_14986" Type="http://schemas.openxmlformats.org/officeDocument/2006/relationships/hyperlink" Target="http://&#1101;&#1083;&#1077;&#1082;&#1090;&#1088;&#1086;-&#1084;&#1072;&#1088;&#1082;&#1077;&#1090;.&#1088;&#1092;/product/242581/shteker-rca-tyulpan-metall-l38mm-pod-payku-chernyy-krasnaya-polosa-38s-br-5/" TargetMode="External"/><Relationship Id="rId_hyperlink_14987" Type="http://schemas.openxmlformats.org/officeDocument/2006/relationships/hyperlink" Target="http://&#1101;&#1083;&#1077;&#1082;&#1090;&#1088;&#1086;-&#1084;&#1072;&#1088;&#1082;&#1077;&#1090;.&#1088;&#1092;/product/245438/shteker-rca-tyulpan-metall-l40mm-pod-payku-chernyy-krasnoe-rezinovoe-kolco-5/" TargetMode="External"/><Relationship Id="rId_hyperlink_14988" Type="http://schemas.openxmlformats.org/officeDocument/2006/relationships/hyperlink" Target="http://&#1101;&#1083;&#1077;&#1082;&#1090;&#1088;&#1086;-&#1084;&#1072;&#1088;&#1082;&#1077;&#1090;.&#1088;&#1092;/product/245451/shteker-rca-tyulpan-metall-l40mm-pod-payku-shteker-konus-serebro-krasnaya-polosa-5/" TargetMode="External"/><Relationship Id="rId_hyperlink_14989" Type="http://schemas.openxmlformats.org/officeDocument/2006/relationships/hyperlink" Target="http://&#1101;&#1083;&#1077;&#1082;&#1090;&#1088;&#1086;-&#1084;&#1072;&#1088;&#1082;&#1077;&#1090;.&#1088;&#1092;/product/245452/shteker-rca-tyulpan-metall-l40mm-pod-payku-shteker-konus-serebro-chernaya-polosa-5/" TargetMode="External"/><Relationship Id="rId_hyperlink_14990" Type="http://schemas.openxmlformats.org/officeDocument/2006/relationships/hyperlink" Target="http://&#1101;&#1083;&#1077;&#1082;&#1090;&#1088;&#1086;-&#1084;&#1072;&#1088;&#1082;&#1077;&#1090;.&#1088;&#1092;/product/250887/shteker-rca-tyulpan-metall-l45mm-pod-payku-serebro-pruzhina-antizalom-2-kolca-krasnyy-d-6mm/" TargetMode="External"/><Relationship Id="rId_hyperlink_14991" Type="http://schemas.openxmlformats.org/officeDocument/2006/relationships/hyperlink" Target="http://&#1101;&#1083;&#1077;&#1082;&#1090;&#1088;&#1086;-&#1084;&#1072;&#1088;&#1082;&#1077;&#1090;.&#1088;&#1092;/product/240707/shteker-rca-tyulpan-metall-l45mm-pod-payku-serebro-pruzhina-antizalom-2-kolca-chernye-d-6mm/" TargetMode="External"/><Relationship Id="rId_hyperlink_14992" Type="http://schemas.openxmlformats.org/officeDocument/2006/relationships/hyperlink" Target="http://&#1101;&#1083;&#1077;&#1082;&#1090;&#1088;&#1086;-&#1084;&#1072;&#1088;&#1082;&#1077;&#1090;.&#1088;&#1092;/product/249538/shteker-rca-tyulpan-metall-l45mm-pod-payku-serebro-pruzhina-antizalom-3-kolca-krasnye-d-7mm/" TargetMode="External"/><Relationship Id="rId_hyperlink_14993" Type="http://schemas.openxmlformats.org/officeDocument/2006/relationships/hyperlink" Target="http://&#1101;&#1083;&#1077;&#1082;&#1090;&#1088;&#1086;-&#1084;&#1072;&#1088;&#1082;&#1077;&#1090;.&#1088;&#1092;/product/249537/shteker-rca-tyulpan-metall-l45mm-pod-payku-serebro-pruzhina-antizalom-3-kolca-chernye-d-7mm/" TargetMode="External"/><Relationship Id="rId_hyperlink_14994" Type="http://schemas.openxmlformats.org/officeDocument/2006/relationships/hyperlink" Target="http://&#1101;&#1083;&#1077;&#1082;&#1090;&#1088;&#1086;-&#1084;&#1072;&#1088;&#1082;&#1077;&#1090;.&#1088;&#1092;/product/245177/shteker-rca-tyulpan-metall-l45mm-pod-payku-chernyy-krasnyy-hvostovik-5/" TargetMode="External"/><Relationship Id="rId_hyperlink_14995" Type="http://schemas.openxmlformats.org/officeDocument/2006/relationships/hyperlink" Target="http://&#1101;&#1083;&#1077;&#1082;&#1090;&#1088;&#1086;-&#1084;&#1072;&#1088;&#1082;&#1077;&#1090;.&#1088;&#1092;/product/245178/shteker-rca-tyulpan-metall-l45mm-pod-payku-chernyy-chernyy-hvostovik-5/" TargetMode="External"/><Relationship Id="rId_hyperlink_14996" Type="http://schemas.openxmlformats.org/officeDocument/2006/relationships/hyperlink" Target="http://&#1101;&#1083;&#1077;&#1082;&#1090;&#1088;&#1086;-&#1084;&#1072;&#1088;&#1082;&#1077;&#1090;.&#1088;&#1092;/product/248273/shteker-rca-tyulpan-metall-cangovyy-belaya-polosa/" TargetMode="External"/><Relationship Id="rId_hyperlink_14997" Type="http://schemas.openxmlformats.org/officeDocument/2006/relationships/hyperlink" Target="http://&#1101;&#1083;&#1077;&#1082;&#1090;&#1088;&#1086;-&#1084;&#1072;&#1088;&#1082;&#1077;&#1090;.&#1088;&#1092;/product/248241/shteker-rca-tyulpan-metall-cangovyy-krasnaya-polosa/" TargetMode="External"/><Relationship Id="rId_hyperlink_14998" Type="http://schemas.openxmlformats.org/officeDocument/2006/relationships/hyperlink" Target="http://&#1101;&#1083;&#1077;&#1082;&#1090;&#1088;&#1086;-&#1084;&#1072;&#1088;&#1082;&#1077;&#1090;.&#1088;&#1092;/product/142336/shteker-rca-tyulpan-plastik-belyy-rexant-14-0401/" TargetMode="External"/><Relationship Id="rId_hyperlink_14999" Type="http://schemas.openxmlformats.org/officeDocument/2006/relationships/hyperlink" Target="http://&#1101;&#1083;&#1077;&#1082;&#1090;&#1088;&#1086;-&#1084;&#1072;&#1088;&#1082;&#1077;&#1090;.&#1088;&#1092;/product/142338/shteker-rca-tyulpan-plastik-zelenyy/" TargetMode="External"/><Relationship Id="rId_hyperlink_15000" Type="http://schemas.openxmlformats.org/officeDocument/2006/relationships/hyperlink" Target="http://&#1101;&#1083;&#1077;&#1082;&#1090;&#1088;&#1086;-&#1084;&#1072;&#1088;&#1082;&#1077;&#1090;.&#1088;&#1092;/product/245440/shteker-rca-uglovoy-tyulpan-metall-l37mm-pod-payku-nikel-krasnoe-kolco/" TargetMode="External"/><Relationship Id="rId_hyperlink_15001" Type="http://schemas.openxmlformats.org/officeDocument/2006/relationships/hyperlink" Target="http://&#1101;&#1083;&#1077;&#1082;&#1090;&#1088;&#1086;-&#1084;&#1072;&#1088;&#1082;&#1077;&#1090;.&#1088;&#1092;/product/245439/shteker-rca-uglovoy-tyulpan-metall-l37mm-pod-payku-nikel-chernoe-kolco/" TargetMode="External"/><Relationship Id="rId_hyperlink_15002" Type="http://schemas.openxmlformats.org/officeDocument/2006/relationships/hyperlink" Target="http://&#1101;&#1083;&#1077;&#1082;&#1090;&#1088;&#1086;-&#1084;&#1072;&#1088;&#1082;&#1077;&#1090;.&#1088;&#1092;/product/124650/shteker-s-video-6/" TargetMode="External"/><Relationship Id="rId_hyperlink_15003" Type="http://schemas.openxmlformats.org/officeDocument/2006/relationships/hyperlink" Target="http://&#1101;&#1083;&#1077;&#1082;&#1090;&#1088;&#1086;-&#1084;&#1072;&#1088;&#1082;&#1077;&#1090;.&#1088;&#1092;/product/131248/shteker-scart-21-pin-al-335/" TargetMode="External"/><Relationship Id="rId_hyperlink_15004" Type="http://schemas.openxmlformats.org/officeDocument/2006/relationships/hyperlink" Target="http://&#1101;&#1083;&#1077;&#1082;&#1090;&#1088;&#1086;-&#1084;&#1072;&#1088;&#1082;&#1077;&#1090;.&#1088;&#1092;/product/248606/razem-y-razvetvitel-banana-shteker-banana-gnezdo-gnezdo-na-vint-metall-krasnyychernyy-komplekt/" TargetMode="External"/><Relationship Id="rId_hyperlink_15005" Type="http://schemas.openxmlformats.org/officeDocument/2006/relationships/hyperlink" Target="http://&#1101;&#1083;&#1077;&#1082;&#1090;&#1088;&#1086;-&#1084;&#1072;&#1088;&#1082;&#1077;&#1090;.&#1088;&#1092;/product/248262/razem-y-razvetvitel-rca-2-rca-shteker-gnezdo-gnezdo/" TargetMode="External"/><Relationship Id="rId_hyperlink_15006" Type="http://schemas.openxmlformats.org/officeDocument/2006/relationships/hyperlink" Target="http://&#1101;&#1083;&#1077;&#1082;&#1090;&#1088;&#1086;-&#1084;&#1072;&#1088;&#1082;&#1077;&#1090;.&#1088;&#1092;/product/244764/razem-y-razvetvitel-rca-2-rca-shteker-gnezdo-gnezdo-90gr/" TargetMode="External"/><Relationship Id="rId_hyperlink_15007" Type="http://schemas.openxmlformats.org/officeDocument/2006/relationships/hyperlink" Target="http://&#1101;&#1083;&#1077;&#1082;&#1090;&#1088;&#1086;-&#1084;&#1072;&#1088;&#1082;&#1077;&#1090;.&#1088;&#1092;/product/228046/gnezdo-din-5pin-na-korpus/" TargetMode="External"/><Relationship Id="rId_hyperlink_15008" Type="http://schemas.openxmlformats.org/officeDocument/2006/relationships/hyperlink" Target="http://&#1101;&#1083;&#1077;&#1082;&#1090;&#1088;&#1086;-&#1084;&#1072;&#1088;&#1082;&#1077;&#1090;.&#1088;&#1092;/product/241913/gnezdo-din-5pin-na-provod-kontakty-pod-payku/" TargetMode="External"/><Relationship Id="rId_hyperlink_15009" Type="http://schemas.openxmlformats.org/officeDocument/2006/relationships/hyperlink" Target="http://&#1101;&#1083;&#1077;&#1082;&#1090;&#1088;&#1086;-&#1084;&#1072;&#1088;&#1082;&#1077;&#1090;.&#1088;&#1092;/product/154394/gnezdo-minidin-4pin-41-kontakt/" TargetMode="External"/><Relationship Id="rId_hyperlink_15010" Type="http://schemas.openxmlformats.org/officeDocument/2006/relationships/hyperlink" Target="http://&#1101;&#1083;&#1077;&#1082;&#1090;&#1088;&#1086;-&#1084;&#1072;&#1088;&#1082;&#1077;&#1090;.&#1088;&#1092;/product/247864/gnezdo-audio-tochka-tire-plastik-na-kabel-pod-vint/" TargetMode="External"/><Relationship Id="rId_hyperlink_15011" Type="http://schemas.openxmlformats.org/officeDocument/2006/relationships/hyperlink" Target="http://&#1101;&#1083;&#1077;&#1082;&#1090;&#1088;&#1086;-&#1084;&#1072;&#1088;&#1082;&#1077;&#1090;.&#1088;&#1092;/product/247866/gnezdo-audio-tochka-tire-plastik-na-korpus/" TargetMode="External"/><Relationship Id="rId_hyperlink_15012" Type="http://schemas.openxmlformats.org/officeDocument/2006/relationships/hyperlink" Target="http://&#1101;&#1083;&#1077;&#1082;&#1090;&#1088;&#1086;-&#1084;&#1072;&#1088;&#1082;&#1077;&#1090;.&#1088;&#1092;/product/241372/shteker-din-3pin-na-provod-kontakty-pod-payku-plastik-nikel/" TargetMode="External"/><Relationship Id="rId_hyperlink_15013" Type="http://schemas.openxmlformats.org/officeDocument/2006/relationships/hyperlink" Target="http://&#1101;&#1083;&#1077;&#1082;&#1090;&#1088;&#1086;-&#1084;&#1072;&#1088;&#1082;&#1077;&#1090;.&#1088;&#1092;/product/228045/shteker-din-5pin-na-provod-kontakty-pod-payku-5/" TargetMode="External"/><Relationship Id="rId_hyperlink_15014" Type="http://schemas.openxmlformats.org/officeDocument/2006/relationships/hyperlink" Target="http://&#1101;&#1083;&#1077;&#1082;&#1090;&#1088;&#1086;-&#1084;&#1072;&#1088;&#1082;&#1077;&#1090;.&#1088;&#1092;/product/154396/shteker-minidin-61-kontakt/" TargetMode="External"/><Relationship Id="rId_hyperlink_15015" Type="http://schemas.openxmlformats.org/officeDocument/2006/relationships/hyperlink" Target="http://&#1101;&#1083;&#1077;&#1082;&#1090;&#1088;&#1086;-&#1084;&#1072;&#1088;&#1082;&#1077;&#1090;.&#1088;&#1092;/product/154397/shteker-minidin-4pin-41-kontakt/" TargetMode="External"/><Relationship Id="rId_hyperlink_15016" Type="http://schemas.openxmlformats.org/officeDocument/2006/relationships/hyperlink" Target="http://&#1101;&#1083;&#1077;&#1082;&#1090;&#1088;&#1086;-&#1084;&#1072;&#1088;&#1082;&#1077;&#1090;.&#1088;&#1092;/product/154395/shteker-minidin-8pin-8-kontaktov/" TargetMode="External"/><Relationship Id="rId_hyperlink_15017" Type="http://schemas.openxmlformats.org/officeDocument/2006/relationships/hyperlink" Target="http://&#1101;&#1083;&#1077;&#1082;&#1090;&#1088;&#1086;-&#1084;&#1072;&#1088;&#1082;&#1077;&#1090;.&#1088;&#1092;/product/246018/shteker-audio-tochka-tire-plastik-na-kabel-pod-vint/" TargetMode="External"/><Relationship Id="rId_hyperlink_15018" Type="http://schemas.openxmlformats.org/officeDocument/2006/relationships/hyperlink" Target="http://&#1101;&#1083;&#1077;&#1082;&#1090;&#1088;&#1086;-&#1084;&#1072;&#1088;&#1082;&#1077;&#1090;.&#1088;&#1092;/product/247865/shteker-audio-tochka-tire-uglovoy-plastik-na-kabel-pod-vint/" TargetMode="External"/><Relationship Id="rId_hyperlink_15019" Type="http://schemas.openxmlformats.org/officeDocument/2006/relationships/hyperlink" Target="http://&#1101;&#1083;&#1077;&#1082;&#1090;&#1088;&#1086;-&#1084;&#1072;&#1088;&#1082;&#1077;&#1090;.&#1088;&#1092;/product/225425/razem-crc9-rg-174-pod-obzhim-rexant-05-5001/" TargetMode="External"/><Relationship Id="rId_hyperlink_15020" Type="http://schemas.openxmlformats.org/officeDocument/2006/relationships/hyperlink" Target="http://&#1101;&#1083;&#1077;&#1082;&#1090;&#1088;&#1086;-&#1084;&#1072;&#1088;&#1082;&#1077;&#1090;.&#1088;&#1092;/product/225426/razem-sma-pribornyy-s-gaykoy-rexant-05-5008/" TargetMode="External"/><Relationship Id="rId_hyperlink_15021" Type="http://schemas.openxmlformats.org/officeDocument/2006/relationships/hyperlink" Target="http://&#1101;&#1083;&#1077;&#1082;&#1090;&#1088;&#1086;-&#1084;&#1072;&#1088;&#1082;&#1077;&#1090;.&#1088;&#1092;/product/225427/razem-gnezdo-fme-rg-58-pod-obzhim-rexant-05-5004/" TargetMode="External"/><Relationship Id="rId_hyperlink_15022" Type="http://schemas.openxmlformats.org/officeDocument/2006/relationships/hyperlink" Target="http://&#1101;&#1083;&#1077;&#1082;&#1090;&#1088;&#1086;-&#1084;&#1072;&#1088;&#1082;&#1077;&#1090;.&#1088;&#1092;/product/225428/razem-gnezdo-sma-rg-174-pod-obzhim-rexant-05-5009/" TargetMode="External"/><Relationship Id="rId_hyperlink_15023" Type="http://schemas.openxmlformats.org/officeDocument/2006/relationships/hyperlink" Target="http://&#1101;&#1083;&#1077;&#1082;&#1090;&#1088;&#1086;-&#1084;&#1072;&#1088;&#1082;&#1077;&#1090;.&#1088;&#1092;/product/225429/razem-shteker-fme-rg-174-pod-obzhim-rexant-05-5003/" TargetMode="External"/><Relationship Id="rId_hyperlink_15024" Type="http://schemas.openxmlformats.org/officeDocument/2006/relationships/hyperlink" Target="http://&#1101;&#1083;&#1077;&#1082;&#1090;&#1088;&#1086;-&#1084;&#1072;&#1088;&#1082;&#1077;&#1090;.&#1088;&#1092;/product/143840/gnezdo-pitaniya-dc-gnezdo-55h21mm-na-kabel-5/" TargetMode="External"/><Relationship Id="rId_hyperlink_15025" Type="http://schemas.openxmlformats.org/officeDocument/2006/relationships/hyperlink" Target="http://&#1101;&#1083;&#1077;&#1082;&#1090;&#1088;&#1086;-&#1084;&#1072;&#1088;&#1082;&#1077;&#1090;.&#1088;&#1092;/product/243107/gnezdo-pitaniya-na-korpus-55h21mm-metall-5/" TargetMode="External"/><Relationship Id="rId_hyperlink_15026" Type="http://schemas.openxmlformats.org/officeDocument/2006/relationships/hyperlink" Target="http://&#1101;&#1083;&#1077;&#1082;&#1090;&#1088;&#1086;-&#1084;&#1072;&#1088;&#1082;&#1077;&#1090;.&#1088;&#1092;/product/224985/gnezdo-pitaniya-na-korpus-55h21mm-metall-plastik-5/" TargetMode="External"/><Relationship Id="rId_hyperlink_15027" Type="http://schemas.openxmlformats.org/officeDocument/2006/relationships/hyperlink" Target="http://&#1101;&#1083;&#1077;&#1082;&#1090;&#1088;&#1086;-&#1084;&#1072;&#1088;&#1082;&#1077;&#1090;.&#1088;&#1092;/product/159436/gnezdo-pitaniya-na-korpus-55h21mm-plastik-s-ushami/" TargetMode="External"/><Relationship Id="rId_hyperlink_15028" Type="http://schemas.openxmlformats.org/officeDocument/2006/relationships/hyperlink" Target="http://&#1101;&#1083;&#1077;&#1082;&#1090;&#1088;&#1086;-&#1084;&#1072;&#1088;&#1082;&#1077;&#1090;.&#1088;&#1092;/product/246657/gnezdo-pitaniya-na-korpus-55h21mm-provod-160mm-plastik-gayka-snizu/" TargetMode="External"/><Relationship Id="rId_hyperlink_15029" Type="http://schemas.openxmlformats.org/officeDocument/2006/relationships/hyperlink" Target="http://&#1101;&#1083;&#1077;&#1082;&#1090;&#1088;&#1086;-&#1084;&#1072;&#1088;&#1082;&#1077;&#1090;.&#1088;&#1092;/product/171413/gnezdo-pitaniya-na-korpus-55h25mm-krugloe-gayka-snizu/" TargetMode="External"/><Relationship Id="rId_hyperlink_15030" Type="http://schemas.openxmlformats.org/officeDocument/2006/relationships/hyperlink" Target="http://&#1101;&#1083;&#1077;&#1082;&#1090;&#1088;&#1086;-&#1084;&#1072;&#1088;&#1082;&#1077;&#1090;.&#1088;&#1092;/product/171414/gnezdo-pitaniya-na-korpus-55h25mm-metall/" TargetMode="External"/><Relationship Id="rId_hyperlink_15031" Type="http://schemas.openxmlformats.org/officeDocument/2006/relationships/hyperlink" Target="http://&#1101;&#1083;&#1077;&#1082;&#1090;&#1088;&#1086;-&#1084;&#1072;&#1088;&#1082;&#1077;&#1090;.&#1088;&#1092;/product/247102/gnezdo-pitaniya-na-korpus-55h25mm-provod-100mm-metall-antivandalnoe-s-gaykoy/" TargetMode="External"/><Relationship Id="rId_hyperlink_15032" Type="http://schemas.openxmlformats.org/officeDocument/2006/relationships/hyperlink" Target="http://&#1101;&#1083;&#1077;&#1082;&#1090;&#1088;&#1086;-&#1084;&#1072;&#1088;&#1082;&#1077;&#1090;.&#1088;&#1092;/product/247103/gnezdo-pitaniya-na-korpus-55h25mm-provod-100mm-plastik-s-gaykoy/" TargetMode="External"/><Relationship Id="rId_hyperlink_15033" Type="http://schemas.openxmlformats.org/officeDocument/2006/relationships/hyperlink" Target="http://&#1101;&#1083;&#1077;&#1082;&#1090;&#1088;&#1086;-&#1084;&#1072;&#1088;&#1082;&#1077;&#1090;.&#1088;&#1092;/product/224984/gnezdo-pitaniya-na-korpus-55h25mm-metall-plastik/" TargetMode="External"/><Relationship Id="rId_hyperlink_15034" Type="http://schemas.openxmlformats.org/officeDocument/2006/relationships/hyperlink" Target="http://&#1101;&#1083;&#1077;&#1082;&#1090;&#1088;&#1086;-&#1084;&#1072;&#1088;&#1082;&#1077;&#1090;.&#1088;&#1092;/product/127462/gnezdo-pitaniya-na-korpus-55h25mm-plastik-gayka-sverhu/" TargetMode="External"/><Relationship Id="rId_hyperlink_15035" Type="http://schemas.openxmlformats.org/officeDocument/2006/relationships/hyperlink" Target="http://&#1101;&#1083;&#1077;&#1082;&#1090;&#1088;&#1086;-&#1084;&#1072;&#1088;&#1082;&#1077;&#1090;.&#1088;&#1092;/product/159435/gnezdo-pitaniya-na-korpus-55h25mm-plastik-s-ushami/" TargetMode="External"/><Relationship Id="rId_hyperlink_15036" Type="http://schemas.openxmlformats.org/officeDocument/2006/relationships/hyperlink" Target="http://&#1101;&#1083;&#1077;&#1082;&#1090;&#1088;&#1086;-&#1084;&#1072;&#1088;&#1082;&#1077;&#1090;.&#1088;&#1092;/product/127481/gnezdo-pitaniya-na-platu-25h07-mm/" TargetMode="External"/><Relationship Id="rId_hyperlink_15037" Type="http://schemas.openxmlformats.org/officeDocument/2006/relationships/hyperlink" Target="http://&#1101;&#1083;&#1077;&#1082;&#1090;&#1088;&#1086;-&#1084;&#1072;&#1088;&#1082;&#1077;&#1090;.&#1088;&#1092;/product/224978/gnezdo-pitaniya-na-platu-25h07mm-smd/" TargetMode="External"/><Relationship Id="rId_hyperlink_15038" Type="http://schemas.openxmlformats.org/officeDocument/2006/relationships/hyperlink" Target="http://&#1101;&#1083;&#1077;&#1082;&#1090;&#1088;&#1086;-&#1084;&#1072;&#1088;&#1082;&#1077;&#1090;.&#1088;&#1092;/product/224980/gnezdo-pitaniya-na-platu-34h11mm/" TargetMode="External"/><Relationship Id="rId_hyperlink_15039" Type="http://schemas.openxmlformats.org/officeDocument/2006/relationships/hyperlink" Target="http://&#1101;&#1083;&#1077;&#1082;&#1090;&#1088;&#1086;-&#1084;&#1072;&#1088;&#1082;&#1077;&#1090;.&#1088;&#1092;/product/159437/gnezdo-pitaniya-na-platu-34h14mm-vid-1/" TargetMode="External"/><Relationship Id="rId_hyperlink_15040" Type="http://schemas.openxmlformats.org/officeDocument/2006/relationships/hyperlink" Target="http://&#1101;&#1083;&#1077;&#1082;&#1090;&#1088;&#1086;-&#1084;&#1072;&#1088;&#1082;&#1077;&#1090;.&#1088;&#1092;/product/224983/gnezdo-pitaniya-na-platu-34h14mm-vid-2/" TargetMode="External"/><Relationship Id="rId_hyperlink_15041" Type="http://schemas.openxmlformats.org/officeDocument/2006/relationships/hyperlink" Target="http://&#1101;&#1083;&#1077;&#1082;&#1090;&#1088;&#1086;-&#1084;&#1072;&#1088;&#1082;&#1077;&#1090;.&#1088;&#1092;/product/227165/gnezdo-pitaniya-na-platu-40h17mm/" TargetMode="External"/><Relationship Id="rId_hyperlink_15042" Type="http://schemas.openxmlformats.org/officeDocument/2006/relationships/hyperlink" Target="http://&#1101;&#1083;&#1077;&#1082;&#1090;&#1088;&#1086;-&#1084;&#1072;&#1088;&#1082;&#1077;&#1090;.&#1088;&#1092;/product/142374/gnezdo-pitaniya-na-platu-55h21mm/" TargetMode="External"/><Relationship Id="rId_hyperlink_15043" Type="http://schemas.openxmlformats.org/officeDocument/2006/relationships/hyperlink" Target="http://&#1101;&#1083;&#1077;&#1082;&#1090;&#1088;&#1086;-&#1084;&#1072;&#1088;&#1082;&#1077;&#1090;.&#1088;&#1092;/product/142375/gnezdo-pitaniya-na-platu-55h25mm/" TargetMode="External"/><Relationship Id="rId_hyperlink_15044" Type="http://schemas.openxmlformats.org/officeDocument/2006/relationships/hyperlink" Target="http://&#1101;&#1083;&#1077;&#1082;&#1090;&#1088;&#1086;-&#1084;&#1072;&#1088;&#1082;&#1077;&#1090;.&#1088;&#1092;/product/166582/gnezdo-pitaniya-na-platu-55h25mm-metall/" TargetMode="External"/><Relationship Id="rId_hyperlink_15045" Type="http://schemas.openxmlformats.org/officeDocument/2006/relationships/hyperlink" Target="http://&#1101;&#1083;&#1077;&#1082;&#1090;&#1088;&#1086;-&#1084;&#1072;&#1088;&#1082;&#1077;&#1090;.&#1088;&#1092;/product/247093/komplekt-razemov-pitaniya-dc-10-razmerov-vhod-gnezdo-5521/" TargetMode="External"/><Relationship Id="rId_hyperlink_15046" Type="http://schemas.openxmlformats.org/officeDocument/2006/relationships/hyperlink" Target="http://&#1101;&#1083;&#1077;&#1082;&#1090;&#1088;&#1086;-&#1084;&#1072;&#1088;&#1082;&#1077;&#1090;.&#1088;&#1092;/product/240701/komplekt-razemov-pitaniya-dc-8-razmerov-vhod-gnezdo-5521/" TargetMode="External"/><Relationship Id="rId_hyperlink_15047" Type="http://schemas.openxmlformats.org/officeDocument/2006/relationships/hyperlink" Target="http://&#1101;&#1083;&#1077;&#1082;&#1090;&#1088;&#1086;-&#1084;&#1072;&#1088;&#1082;&#1077;&#1090;.&#1088;&#1092;/product/240702/komplekt-razemov-pitaniya-dc-8-razmerov-vhod-shtyrevoy-konnektor/" TargetMode="External"/><Relationship Id="rId_hyperlink_15048" Type="http://schemas.openxmlformats.org/officeDocument/2006/relationships/hyperlink" Target="http://&#1101;&#1083;&#1077;&#1082;&#1090;&#1088;&#1086;-&#1084;&#1072;&#1088;&#1082;&#1077;&#1090;.&#1088;&#1092;/product/243631/razem-pitaniya-dc-s-kabelem-gnezdo-55x21mm-dlina-300mm/" TargetMode="External"/><Relationship Id="rId_hyperlink_15049" Type="http://schemas.openxmlformats.org/officeDocument/2006/relationships/hyperlink" Target="http://&#1101;&#1083;&#1077;&#1082;&#1090;&#1088;&#1086;-&#1084;&#1072;&#1088;&#1082;&#1077;&#1090;.&#1088;&#1092;/product/224982/razem-pitaniya-dc-s-kabelem-shteker-35h14-dlina-10m/" TargetMode="External"/><Relationship Id="rId_hyperlink_15050" Type="http://schemas.openxmlformats.org/officeDocument/2006/relationships/hyperlink" Target="http://&#1101;&#1083;&#1077;&#1082;&#1090;&#1088;&#1086;-&#1084;&#1072;&#1088;&#1082;&#1077;&#1090;.&#1088;&#1092;/product/243630/razem-pitaniya-dc-s-kabelem-shteker-55x21mm-dlina-300mm/" TargetMode="External"/><Relationship Id="rId_hyperlink_15051" Type="http://schemas.openxmlformats.org/officeDocument/2006/relationships/hyperlink" Target="http://&#1101;&#1083;&#1077;&#1082;&#1090;&#1088;&#1086;-&#1084;&#1072;&#1088;&#1082;&#1077;&#1090;.&#1088;&#1092;/product/171425/razem-pitaniya-dc-shteker-20h05h9mm-plastik-5/" TargetMode="External"/><Relationship Id="rId_hyperlink_15052" Type="http://schemas.openxmlformats.org/officeDocument/2006/relationships/hyperlink" Target="http://&#1101;&#1083;&#1077;&#1082;&#1090;&#1088;&#1086;-&#1084;&#1072;&#1088;&#1082;&#1077;&#1090;.&#1088;&#1092;/product/142340/razem-pitaniya-dc-shteker-25h07h9mm-5/" TargetMode="External"/><Relationship Id="rId_hyperlink_15053" Type="http://schemas.openxmlformats.org/officeDocument/2006/relationships/hyperlink" Target="http://&#1101;&#1083;&#1077;&#1082;&#1090;&#1088;&#1086;-&#1084;&#1072;&#1088;&#1082;&#1077;&#1090;.&#1088;&#1092;/product/171415/razem-pitaniya-dc-shteker-25h07h9mm-metall/" TargetMode="External"/><Relationship Id="rId_hyperlink_15054" Type="http://schemas.openxmlformats.org/officeDocument/2006/relationships/hyperlink" Target="http://&#1101;&#1083;&#1077;&#1082;&#1090;&#1088;&#1086;-&#1084;&#1072;&#1088;&#1082;&#1077;&#1090;.&#1088;&#1092;/product/166581/razem-pitaniya-dc-shteker-30h1011h95-mm-plastik-5/" TargetMode="External"/><Relationship Id="rId_hyperlink_15055" Type="http://schemas.openxmlformats.org/officeDocument/2006/relationships/hyperlink" Target="http://&#1101;&#1083;&#1077;&#1082;&#1090;&#1088;&#1086;-&#1084;&#1072;&#1088;&#1082;&#1077;&#1090;.&#1088;&#1092;/product/143843/razem-pitaniya-dc-shteker-30h10h95mm-5/" TargetMode="External"/><Relationship Id="rId_hyperlink_15056" Type="http://schemas.openxmlformats.org/officeDocument/2006/relationships/hyperlink" Target="http://&#1101;&#1083;&#1077;&#1082;&#1090;&#1088;&#1086;-&#1084;&#1072;&#1088;&#1082;&#1077;&#1090;.&#1088;&#1092;/product/224647/razem-pitaniya-dc-shteker-35x135h10mm-robiton-nb-mh-bl-1/" TargetMode="External"/><Relationship Id="rId_hyperlink_15057" Type="http://schemas.openxmlformats.org/officeDocument/2006/relationships/hyperlink" Target="http://&#1101;&#1083;&#1077;&#1082;&#1090;&#1088;&#1086;-&#1084;&#1072;&#1088;&#1082;&#1077;&#1090;.&#1088;&#1092;/product/224654/razem-pitaniya-dc-shteker-35x135h10mm-robiton-nb-uh-bl-1/" TargetMode="External"/><Relationship Id="rId_hyperlink_15058" Type="http://schemas.openxmlformats.org/officeDocument/2006/relationships/hyperlink" Target="http://&#1101;&#1083;&#1077;&#1082;&#1090;&#1088;&#1086;-&#1084;&#1072;&#1088;&#1082;&#1077;&#1090;.&#1088;&#1092;/product/246020/razem-pitaniya-dc-shteker-35h11h95mm/" TargetMode="External"/><Relationship Id="rId_hyperlink_15059" Type="http://schemas.openxmlformats.org/officeDocument/2006/relationships/hyperlink" Target="http://&#1101;&#1083;&#1077;&#1082;&#1090;&#1088;&#1086;-&#1084;&#1072;&#1088;&#1082;&#1077;&#1090;.&#1088;&#1092;/product/175307/razem-pitaniya-dc-shteker-35h14mm-5/" TargetMode="External"/><Relationship Id="rId_hyperlink_15060" Type="http://schemas.openxmlformats.org/officeDocument/2006/relationships/hyperlink" Target="http://&#1101;&#1083;&#1077;&#1082;&#1090;&#1088;&#1086;-&#1084;&#1072;&#1088;&#1082;&#1077;&#1090;.&#1088;&#1092;/product/142343/razem-pitaniya-dc-shteker-38h10h95mm/" TargetMode="External"/><Relationship Id="rId_hyperlink_15061" Type="http://schemas.openxmlformats.org/officeDocument/2006/relationships/hyperlink" Target="http://&#1101;&#1083;&#1077;&#1082;&#1090;&#1088;&#1086;-&#1084;&#1072;&#1088;&#1082;&#1077;&#1090;.&#1088;&#1092;/product/142350/razem-pitaniya-dc-shteker-38h13h95mm/" TargetMode="External"/><Relationship Id="rId_hyperlink_15062" Type="http://schemas.openxmlformats.org/officeDocument/2006/relationships/hyperlink" Target="http://&#1101;&#1083;&#1077;&#1082;&#1090;&#1088;&#1086;-&#1084;&#1072;&#1088;&#1082;&#1077;&#1090;.&#1088;&#1092;/product/224651/razem-pitaniya-dc-shteker-40x17/" TargetMode="External"/><Relationship Id="rId_hyperlink_15063" Type="http://schemas.openxmlformats.org/officeDocument/2006/relationships/hyperlink" Target="http://&#1101;&#1083;&#1077;&#1082;&#1090;&#1088;&#1086;-&#1084;&#1072;&#1088;&#1082;&#1077;&#1090;.&#1088;&#1092;/product/142353/razem-pitaniya-dc-shteker-475h17mm-5/" TargetMode="External"/><Relationship Id="rId_hyperlink_15064" Type="http://schemas.openxmlformats.org/officeDocument/2006/relationships/hyperlink" Target="http://&#1101;&#1083;&#1077;&#1082;&#1090;&#1088;&#1086;-&#1084;&#1072;&#1088;&#1082;&#1077;&#1090;.&#1088;&#1092;/product/224636/razem-pitaniya-dc-shteker-48x17h85mm-robiton-nb-lunv-bl-1/" TargetMode="External"/><Relationship Id="rId_hyperlink_15065" Type="http://schemas.openxmlformats.org/officeDocument/2006/relationships/hyperlink" Target="http://&#1101;&#1083;&#1077;&#1082;&#1090;&#1088;&#1086;-&#1084;&#1072;&#1088;&#1082;&#1077;&#1090;.&#1088;&#1092;/product/224650/razem-pitaniya-dc-shteker-48x17h95mm-robiton-nb-mnv-bl-1/" TargetMode="External"/><Relationship Id="rId_hyperlink_15066" Type="http://schemas.openxmlformats.org/officeDocument/2006/relationships/hyperlink" Target="http://&#1101;&#1083;&#1077;&#1082;&#1090;&#1088;&#1086;-&#1084;&#1072;&#1088;&#1082;&#1077;&#1090;.&#1088;&#1092;/product/224634/razem-pitaniya-dc-shteker-50x25h10mm-robiton-nb-luf-bl-1/" TargetMode="External"/><Relationship Id="rId_hyperlink_15067" Type="http://schemas.openxmlformats.org/officeDocument/2006/relationships/hyperlink" Target="http://&#1101;&#1083;&#1077;&#1082;&#1090;&#1088;&#1086;-&#1084;&#1072;&#1088;&#1082;&#1077;&#1090;.&#1088;&#1092;/product/224643/razem-pitaniya-dc-shteker-50x25h10mm-robiton-nb-mf-bl-1/" TargetMode="External"/><Relationship Id="rId_hyperlink_15068" Type="http://schemas.openxmlformats.org/officeDocument/2006/relationships/hyperlink" Target="http://&#1101;&#1083;&#1077;&#1082;&#1090;&#1088;&#1086;-&#1084;&#1072;&#1088;&#1082;&#1077;&#1090;.&#1088;&#1092;/product/224649/razem-pitaniya-dc-shteker-50x34h12mm-robiton-nb-mnu-bl-1/" TargetMode="External"/><Relationship Id="rId_hyperlink_15069" Type="http://schemas.openxmlformats.org/officeDocument/2006/relationships/hyperlink" Target="http://&#1101;&#1083;&#1077;&#1082;&#1090;&#1088;&#1086;-&#1084;&#1072;&#1088;&#1082;&#1077;&#1090;.&#1088;&#1092;/product/171416/razem-pitaniya-dc-shteker-50h07pin-x95mm-plastik-5/" TargetMode="External"/><Relationship Id="rId_hyperlink_15070" Type="http://schemas.openxmlformats.org/officeDocument/2006/relationships/hyperlink" Target="http://&#1101;&#1083;&#1077;&#1082;&#1090;&#1088;&#1086;-&#1084;&#1072;&#1088;&#1082;&#1077;&#1090;.&#1088;&#1092;/product/224653/razem-pitaniya-dc-shteker-55h175h12mm-robiton-nb-uab-bl-1/" TargetMode="External"/><Relationship Id="rId_hyperlink_15071" Type="http://schemas.openxmlformats.org/officeDocument/2006/relationships/hyperlink" Target="http://&#1101;&#1083;&#1077;&#1082;&#1090;&#1088;&#1086;-&#1084;&#1072;&#1088;&#1082;&#1077;&#1090;.&#1088;&#1092;/product/246021/razem-pitaniya-dc-shteker-55h17h95mm/" TargetMode="External"/><Relationship Id="rId_hyperlink_15072" Type="http://schemas.openxmlformats.org/officeDocument/2006/relationships/hyperlink" Target="http://&#1101;&#1083;&#1077;&#1082;&#1090;&#1088;&#1086;-&#1084;&#1072;&#1088;&#1082;&#1077;&#1090;.&#1088;&#1092;/product/224632/razem-pitaniya-dc-shteker-55h19h12mm-robiton-nb-luaq-bl-1/" TargetMode="External"/><Relationship Id="rId_hyperlink_15073" Type="http://schemas.openxmlformats.org/officeDocument/2006/relationships/hyperlink" Target="http://&#1101;&#1083;&#1077;&#1082;&#1090;&#1088;&#1086;-&#1084;&#1072;&#1088;&#1082;&#1077;&#1090;.&#1088;&#1092;/product/224640/razem-pitaniya-dc-shteker-55h19h12mm-robiton-nb-maq-bl-1/" TargetMode="External"/><Relationship Id="rId_hyperlink_15074" Type="http://schemas.openxmlformats.org/officeDocument/2006/relationships/hyperlink" Target="http://&#1101;&#1083;&#1077;&#1082;&#1090;&#1088;&#1086;-&#1084;&#1072;&#1088;&#1082;&#1077;&#1090;.&#1088;&#1092;/product/224635/razem-pitaniya-dc-shteker-55h20h105mm-robiton-nb-lunt-bl-1/" TargetMode="External"/><Relationship Id="rId_hyperlink_15075" Type="http://schemas.openxmlformats.org/officeDocument/2006/relationships/hyperlink" Target="http://&#1101;&#1083;&#1077;&#1082;&#1090;&#1088;&#1086;-&#1084;&#1072;&#1088;&#1082;&#1077;&#1090;.&#1088;&#1092;/product/224648/razem-pitaniya-dc-shteker-55h20h105mm-robiton-nb-mnt-bl-1/" TargetMode="External"/><Relationship Id="rId_hyperlink_15076" Type="http://schemas.openxmlformats.org/officeDocument/2006/relationships/hyperlink" Target="http://&#1101;&#1083;&#1077;&#1082;&#1090;&#1088;&#1086;-&#1084;&#1072;&#1088;&#1082;&#1077;&#1090;.&#1088;&#1092;/product/171418/razem-pitaniya-dc-shteker-55h21h14mm-metall/" TargetMode="External"/><Relationship Id="rId_hyperlink_15077" Type="http://schemas.openxmlformats.org/officeDocument/2006/relationships/hyperlink" Target="http://&#1101;&#1083;&#1077;&#1082;&#1090;&#1088;&#1086;-&#1084;&#1072;&#1088;&#1082;&#1077;&#1090;.&#1088;&#1092;/product/171428/razem-pitaniya-dc-shteker-55h21h14mm-plastik-5/" TargetMode="External"/><Relationship Id="rId_hyperlink_15078" Type="http://schemas.openxmlformats.org/officeDocument/2006/relationships/hyperlink" Target="http://&#1101;&#1083;&#1077;&#1082;&#1090;&#1088;&#1086;-&#1084;&#1072;&#1088;&#1082;&#1077;&#1090;.&#1088;&#1092;/product/171417/razem-pitaniya-dc-shteker-55h21h9mm-metall/" TargetMode="External"/><Relationship Id="rId_hyperlink_15079" Type="http://schemas.openxmlformats.org/officeDocument/2006/relationships/hyperlink" Target="http://&#1101;&#1083;&#1077;&#1082;&#1090;&#1088;&#1086;-&#1084;&#1072;&#1088;&#1082;&#1077;&#1090;.&#1088;&#1092;/product/224836/razem-pitaniya-dc-shteker-55h21h9mm-plastik-5/" TargetMode="External"/><Relationship Id="rId_hyperlink_15080" Type="http://schemas.openxmlformats.org/officeDocument/2006/relationships/hyperlink" Target="http://&#1101;&#1083;&#1077;&#1082;&#1090;&#1088;&#1086;-&#1084;&#1072;&#1088;&#1082;&#1077;&#1090;.&#1088;&#1092;/product/175207/razem-pitaniya-dc-shteker-55h21h9mm-uglovoe/" TargetMode="External"/><Relationship Id="rId_hyperlink_15081" Type="http://schemas.openxmlformats.org/officeDocument/2006/relationships/hyperlink" Target="http://&#1101;&#1083;&#1077;&#1082;&#1090;&#1088;&#1086;-&#1084;&#1072;&#1088;&#1082;&#1077;&#1090;.&#1088;&#1092;/product/224633/razem-pitaniya-dc-shteker-55h22h12mm-robiton-nb-lucc-bl-1/" TargetMode="External"/><Relationship Id="rId_hyperlink_15082" Type="http://schemas.openxmlformats.org/officeDocument/2006/relationships/hyperlink" Target="http://&#1101;&#1083;&#1077;&#1082;&#1090;&#1088;&#1086;-&#1084;&#1072;&#1088;&#1082;&#1077;&#1090;.&#1088;&#1092;/product/171419/razem-pitaniya-dc-shteker-55h25h14mm-metall/" TargetMode="External"/><Relationship Id="rId_hyperlink_15083" Type="http://schemas.openxmlformats.org/officeDocument/2006/relationships/hyperlink" Target="http://&#1101;&#1083;&#1077;&#1082;&#1090;&#1088;&#1086;-&#1084;&#1072;&#1088;&#1082;&#1077;&#1090;.&#1088;&#1092;/product/171432/razem-pitaniya-dc-shteker-55h25h14mm-plastik-5/" TargetMode="External"/><Relationship Id="rId_hyperlink_15084" Type="http://schemas.openxmlformats.org/officeDocument/2006/relationships/hyperlink" Target="http://&#1101;&#1083;&#1077;&#1082;&#1090;&#1088;&#1086;-&#1084;&#1072;&#1088;&#1082;&#1077;&#1090;.&#1088;&#1092;/product/171430/razem-pitaniya-dc-shteker-55h25h9mm-plastik-5/" TargetMode="External"/><Relationship Id="rId_hyperlink_15085" Type="http://schemas.openxmlformats.org/officeDocument/2006/relationships/hyperlink" Target="http://&#1101;&#1083;&#1077;&#1082;&#1090;&#1088;&#1086;-&#1084;&#1072;&#1088;&#1082;&#1077;&#1090;.&#1088;&#1092;/product/228080/razem-pitaniya-dc-shteker-55h25h9mm-uglovoy/" TargetMode="External"/><Relationship Id="rId_hyperlink_15086" Type="http://schemas.openxmlformats.org/officeDocument/2006/relationships/hyperlink" Target="http://&#1101;&#1083;&#1077;&#1082;&#1090;&#1088;&#1086;-&#1084;&#1072;&#1088;&#1082;&#1077;&#1090;.&#1088;&#1092;/product/224657/razem-pitaniya-dc-shteker-55h34h10mm-robiton-nb-mm-bl-1/" TargetMode="External"/><Relationship Id="rId_hyperlink_15087" Type="http://schemas.openxmlformats.org/officeDocument/2006/relationships/hyperlink" Target="http://&#1101;&#1083;&#1077;&#1082;&#1090;&#1088;&#1086;-&#1084;&#1072;&#1088;&#1082;&#1077;&#1090;.&#1088;&#1092;/product/143845/razem-pitaniya-dc-shteker-60h12pin-h95mm-5/" TargetMode="External"/><Relationship Id="rId_hyperlink_15088" Type="http://schemas.openxmlformats.org/officeDocument/2006/relationships/hyperlink" Target="http://&#1101;&#1083;&#1077;&#1082;&#1090;&#1088;&#1086;-&#1084;&#1072;&#1088;&#1082;&#1077;&#1090;.&#1088;&#1092;/product/142358/razem-pitaniya-dc-shteker-60h25mm/" TargetMode="External"/><Relationship Id="rId_hyperlink_15089" Type="http://schemas.openxmlformats.org/officeDocument/2006/relationships/hyperlink" Target="http://&#1101;&#1083;&#1077;&#1082;&#1090;&#1088;&#1086;-&#1084;&#1072;&#1088;&#1082;&#1077;&#1090;.&#1088;&#1092;/product/224637/razem-pitaniya-dc-shteker-63h30h10mm-robiton-nb-luq-bl-1/" TargetMode="External"/><Relationship Id="rId_hyperlink_15090" Type="http://schemas.openxmlformats.org/officeDocument/2006/relationships/hyperlink" Target="http://&#1101;&#1083;&#1077;&#1082;&#1090;&#1088;&#1086;-&#1084;&#1072;&#1088;&#1082;&#1077;&#1090;.&#1088;&#1092;/product/224652/razem-pitaniya-dc-shteker-63h30h10mm-robiton-nb-mq-bl-1/" TargetMode="External"/><Relationship Id="rId_hyperlink_15091" Type="http://schemas.openxmlformats.org/officeDocument/2006/relationships/hyperlink" Target="http://&#1101;&#1083;&#1077;&#1082;&#1090;&#1088;&#1086;-&#1084;&#1072;&#1088;&#1082;&#1077;&#1090;.&#1088;&#1092;/product/142360/razem-pitaniya-dc-shteker-63h31h14mm/" TargetMode="External"/><Relationship Id="rId_hyperlink_15092" Type="http://schemas.openxmlformats.org/officeDocument/2006/relationships/hyperlink" Target="http://&#1101;&#1083;&#1077;&#1082;&#1090;&#1088;&#1086;-&#1084;&#1072;&#1088;&#1082;&#1077;&#1090;.&#1088;&#1092;/product/142361/razem-pitaniya-dc-shteker-63h31h9mm-5/" TargetMode="External"/><Relationship Id="rId_hyperlink_15093" Type="http://schemas.openxmlformats.org/officeDocument/2006/relationships/hyperlink" Target="http://&#1101;&#1083;&#1077;&#1082;&#1090;&#1088;&#1086;-&#1084;&#1072;&#1088;&#1082;&#1077;&#1090;.&#1088;&#1092;/product/224631/razem-pitaniya-dc-shteker-65h30h10mm-robiton-nb-luae-bl-1/" TargetMode="External"/><Relationship Id="rId_hyperlink_15094" Type="http://schemas.openxmlformats.org/officeDocument/2006/relationships/hyperlink" Target="http://&#1101;&#1083;&#1077;&#1082;&#1090;&#1088;&#1086;-&#1084;&#1072;&#1088;&#1082;&#1077;&#1090;.&#1088;&#1092;/product/224638/razem-pitaniya-dc-shteker-65h30h10mm-robiton-nb-mae-bl-1/" TargetMode="External"/><Relationship Id="rId_hyperlink_15095" Type="http://schemas.openxmlformats.org/officeDocument/2006/relationships/hyperlink" Target="http://&#1101;&#1083;&#1077;&#1082;&#1090;&#1088;&#1086;-&#1084;&#1072;&#1088;&#1082;&#1077;&#1090;.&#1088;&#1092;/product/143846/razem-pitaniya-dc-shteker-70h12pin-h95mm-5/" TargetMode="External"/><Relationship Id="rId_hyperlink_15096" Type="http://schemas.openxmlformats.org/officeDocument/2006/relationships/hyperlink" Target="http://&#1101;&#1083;&#1077;&#1082;&#1090;&#1088;&#1086;-&#1084;&#1072;&#1088;&#1082;&#1077;&#1090;.&#1088;&#1092;/product/224656/razem-pitaniya-dc-shteker-74x51h13mm-robiton-nb-mak-bl-1/" TargetMode="External"/><Relationship Id="rId_hyperlink_15097" Type="http://schemas.openxmlformats.org/officeDocument/2006/relationships/hyperlink" Target="http://&#1101;&#1083;&#1077;&#1082;&#1090;&#1088;&#1086;-&#1084;&#1072;&#1088;&#1082;&#1077;&#1090;.&#1088;&#1092;/product/224639/razem-pitaniya-dc-shteker-79x56h12mm-robiton-nb-mao-bl-1/" TargetMode="External"/><Relationship Id="rId_hyperlink_15098" Type="http://schemas.openxmlformats.org/officeDocument/2006/relationships/hyperlink" Target="http://&#1101;&#1083;&#1077;&#1082;&#1090;&#1088;&#1086;-&#1084;&#1072;&#1088;&#1082;&#1077;&#1090;.&#1088;&#1092;/product/190910/gnezdo-setevoe-s13-na-korpus-s-ushami/" TargetMode="External"/><Relationship Id="rId_hyperlink_15099" Type="http://schemas.openxmlformats.org/officeDocument/2006/relationships/hyperlink" Target="http://&#1101;&#1083;&#1077;&#1082;&#1090;&#1088;&#1086;-&#1084;&#1072;&#1088;&#1082;&#1077;&#1090;.&#1088;&#1092;/product/228078/gnezdo-setevoe-s14-na-korpus-boks-pod-predohranitel-s-ushami/" TargetMode="External"/><Relationship Id="rId_hyperlink_15100" Type="http://schemas.openxmlformats.org/officeDocument/2006/relationships/hyperlink" Target="http://&#1101;&#1083;&#1077;&#1082;&#1090;&#1088;&#1086;-&#1084;&#1072;&#1088;&#1082;&#1077;&#1090;.&#1088;&#1092;/product/228077/gnezdo-setevoe-s14-na-korpus-s-vyklyuchatelem-boks-pod-predohranitel-krasnaya-klavisha/" TargetMode="External"/><Relationship Id="rId_hyperlink_15101" Type="http://schemas.openxmlformats.org/officeDocument/2006/relationships/hyperlink" Target="http://&#1101;&#1083;&#1077;&#1082;&#1090;&#1088;&#1086;-&#1084;&#1072;&#1088;&#1082;&#1077;&#1090;.&#1088;&#1092;/product/184204/gnezdo-setevoe-s14-na-korpus-s-vyklyuchatelem-boks-pod-predohranitel-chernaya-klavisha/" TargetMode="External"/><Relationship Id="rId_hyperlink_15102" Type="http://schemas.openxmlformats.org/officeDocument/2006/relationships/hyperlink" Target="http://&#1101;&#1083;&#1077;&#1082;&#1090;&#1088;&#1086;-&#1084;&#1072;&#1088;&#1082;&#1077;&#1090;.&#1088;&#1092;/product/228074/gnezdo-setevoe-s14-na-korpus-s-zaschelkami/" TargetMode="External"/><Relationship Id="rId_hyperlink_15103" Type="http://schemas.openxmlformats.org/officeDocument/2006/relationships/hyperlink" Target="http://&#1101;&#1083;&#1077;&#1082;&#1090;&#1088;&#1086;-&#1084;&#1072;&#1088;&#1082;&#1077;&#1090;.&#1088;&#1092;/product/240640/gnezdo-setevoe-s14-na-korpus-s-kr-vyklyuchatelem-vertikalnyy-montazh/" TargetMode="External"/><Relationship Id="rId_hyperlink_15104" Type="http://schemas.openxmlformats.org/officeDocument/2006/relationships/hyperlink" Target="http://&#1101;&#1083;&#1077;&#1082;&#1090;&#1088;&#1086;-&#1084;&#1072;&#1088;&#1082;&#1077;&#1090;.&#1088;&#1092;/product/184201/gnezdo-setevoe-s14-na-korpus-s-predohranitelem-na-zaschelkah/" TargetMode="External"/><Relationship Id="rId_hyperlink_15105" Type="http://schemas.openxmlformats.org/officeDocument/2006/relationships/hyperlink" Target="http://&#1101;&#1083;&#1077;&#1082;&#1090;&#1088;&#1086;-&#1084;&#1072;&#1088;&#1082;&#1077;&#1090;.&#1088;&#1092;/product/250436/gnezdo-setevoe-s14-na-korpus-s-chen-vyklyuchatelem-zaschelki/" TargetMode="External"/><Relationship Id="rId_hyperlink_15106" Type="http://schemas.openxmlformats.org/officeDocument/2006/relationships/hyperlink" Target="http://&#1101;&#1083;&#1077;&#1082;&#1090;&#1088;&#1086;-&#1084;&#1072;&#1088;&#1082;&#1077;&#1090;.&#1088;&#1092;/product/143521/gnezdo-setevoe-s14-na-korpus-s-ushami/" TargetMode="External"/><Relationship Id="rId_hyperlink_15107" Type="http://schemas.openxmlformats.org/officeDocument/2006/relationships/hyperlink" Target="http://&#1101;&#1083;&#1077;&#1082;&#1090;&#1088;&#1086;-&#1084;&#1072;&#1088;&#1082;&#1077;&#1090;.&#1088;&#1092;/product/241373/gnezdo-setevoe-s16-na-korpus-s-ushami/" TargetMode="External"/><Relationship Id="rId_hyperlink_15108" Type="http://schemas.openxmlformats.org/officeDocument/2006/relationships/hyperlink" Target="http://&#1101;&#1083;&#1077;&#1082;&#1090;&#1088;&#1086;-&#1084;&#1072;&#1088;&#1082;&#1077;&#1090;.&#1088;&#1092;/product/243677/gnezdo-setevoe-s6-na-korpus-s-ushami-250v-10a/" TargetMode="External"/><Relationship Id="rId_hyperlink_15109" Type="http://schemas.openxmlformats.org/officeDocument/2006/relationships/hyperlink" Target="http://&#1101;&#1083;&#1077;&#1082;&#1090;&#1088;&#1086;-&#1084;&#1072;&#1088;&#1082;&#1077;&#1090;.&#1088;&#1092;/product/228072/gnezdo-setevoe-s8-na-korpus/" TargetMode="External"/><Relationship Id="rId_hyperlink_15110" Type="http://schemas.openxmlformats.org/officeDocument/2006/relationships/hyperlink" Target="http://&#1101;&#1083;&#1077;&#1082;&#1090;&#1088;&#1086;-&#1084;&#1072;&#1088;&#1082;&#1077;&#1090;.&#1088;&#1092;/product/154389/gnezdo-setevoe-s8-na-korpus-s-vykl/" TargetMode="External"/><Relationship Id="rId_hyperlink_15111" Type="http://schemas.openxmlformats.org/officeDocument/2006/relationships/hyperlink" Target="http://&#1101;&#1083;&#1077;&#1082;&#1090;&#1088;&#1086;-&#1084;&#1072;&#1088;&#1082;&#1077;&#1090;.&#1088;&#1092;/product/240659/gnezdo-setevoe-s8-na-korpus-s-vyklyuchatelem/" TargetMode="External"/><Relationship Id="rId_hyperlink_15112" Type="http://schemas.openxmlformats.org/officeDocument/2006/relationships/hyperlink" Target="http://&#1101;&#1083;&#1077;&#1082;&#1090;&#1088;&#1086;-&#1084;&#1072;&#1088;&#1082;&#1077;&#1090;.&#1088;&#1092;/product/241374/rozetka-na-korpus-universalnaya-tip-a-tip-s-2-polyusnaya-rossiya-yaponiya-kitay-ssha/" TargetMode="External"/><Relationship Id="rId_hyperlink_15113" Type="http://schemas.openxmlformats.org/officeDocument/2006/relationships/hyperlink" Target="http://&#1101;&#1083;&#1077;&#1082;&#1090;&#1088;&#1086;-&#1084;&#1072;&#1088;&#1082;&#1077;&#1090;.&#1088;&#1092;/product/143522/shteker-pitaniya-setevoy-c13-iec-320-na-kabel-razbornyy-10a-220v/" TargetMode="External"/><Relationship Id="rId_hyperlink_15114" Type="http://schemas.openxmlformats.org/officeDocument/2006/relationships/hyperlink" Target="http://&#1101;&#1083;&#1077;&#1082;&#1090;&#1088;&#1086;-&#1084;&#1072;&#1088;&#1082;&#1077;&#1090;.&#1088;&#1092;/product/250438/shteker-pitaniya-setevoy-c13-na-kabel-s-zazhimami/" TargetMode="External"/><Relationship Id="rId_hyperlink_15115" Type="http://schemas.openxmlformats.org/officeDocument/2006/relationships/hyperlink" Target="http://&#1101;&#1083;&#1077;&#1082;&#1090;&#1088;&#1086;-&#1084;&#1072;&#1088;&#1082;&#1077;&#1090;.&#1088;&#1092;/product/241017/shteker-pitaniya-setevoy-c15-iec-320-na-kabel-razbornyy-10a-250v-ac-001/" TargetMode="External"/><Relationship Id="rId_hyperlink_15116" Type="http://schemas.openxmlformats.org/officeDocument/2006/relationships/hyperlink" Target="http://&#1101;&#1083;&#1077;&#1082;&#1090;&#1088;&#1086;-&#1084;&#1072;&#1088;&#1082;&#1077;&#1090;.&#1088;&#1092;/product/154391/shteker-pitaniya-setevoy-c7-na-kabel-razbornyy-ac-047/" TargetMode="External"/><Relationship Id="rId_hyperlink_15117" Type="http://schemas.openxmlformats.org/officeDocument/2006/relationships/hyperlink" Target="http://&#1101;&#1083;&#1077;&#1082;&#1090;&#1088;&#1086;-&#1084;&#1072;&#1088;&#1082;&#1077;&#1090;.&#1088;&#1092;/product/143523/shteker-pitaniya-setevoy-s14-na-shnur-5/" TargetMode="External"/><Relationship Id="rId_hyperlink_15118" Type="http://schemas.openxmlformats.org/officeDocument/2006/relationships/hyperlink" Target="http://&#1101;&#1083;&#1077;&#1082;&#1090;&#1088;&#1086;-&#1084;&#1072;&#1088;&#1082;&#1077;&#1090;.&#1088;&#1092;/product/224009/silovoy-razem-xt90f-gnezdo-do-100a/" TargetMode="External"/><Relationship Id="rId_hyperlink_15119" Type="http://schemas.openxmlformats.org/officeDocument/2006/relationships/hyperlink" Target="http://&#1101;&#1083;&#1077;&#1082;&#1090;&#1088;&#1086;-&#1084;&#1072;&#1088;&#1082;&#1077;&#1090;.&#1088;&#1092;/product/224011/silovoy-razem-xt90m-shteker-do-100a/" TargetMode="External"/><Relationship Id="rId_hyperlink_15120" Type="http://schemas.openxmlformats.org/officeDocument/2006/relationships/hyperlink" Target="http://&#1101;&#1083;&#1077;&#1082;&#1090;&#1088;&#1086;-&#1084;&#1072;&#1088;&#1082;&#1077;&#1090;.&#1088;&#1092;/product/229909/silovoy-razem-p-210f-gnezdo-ultra-plug-female/" TargetMode="External"/><Relationship Id="rId_hyperlink_15121" Type="http://schemas.openxmlformats.org/officeDocument/2006/relationships/hyperlink" Target="http://&#1101;&#1083;&#1077;&#1082;&#1090;&#1088;&#1086;-&#1084;&#1072;&#1088;&#1082;&#1077;&#1090;.&#1088;&#1092;/product/243679/silovye-razemy-deans-t-plug-shteker-gnezdo-do-40a-komplekt-deans-mf-5/" TargetMode="External"/><Relationship Id="rId_hyperlink_15122" Type="http://schemas.openxmlformats.org/officeDocument/2006/relationships/hyperlink" Target="http://&#1101;&#1083;&#1077;&#1082;&#1090;&#1088;&#1086;-&#1084;&#1072;&#1088;&#1082;&#1077;&#1090;.&#1088;&#1092;/product/240700/silovye-razemy-deans-t-plug-shteker-gnezdo-do-50a-komplekt-am1015-mr-10/" TargetMode="External"/><Relationship Id="rId_hyperlink_15123" Type="http://schemas.openxmlformats.org/officeDocument/2006/relationships/hyperlink" Target="http://&#1101;&#1083;&#1077;&#1082;&#1090;&#1088;&#1086;-&#1084;&#1072;&#1088;&#1082;&#1077;&#1090;.&#1088;&#1092;/product/243678/silovye-razemy-deans-t-plug-shteker-gnezdo-do-50a-komplekt-am1015e-fr-5/" TargetMode="External"/><Relationship Id="rId_hyperlink_15124" Type="http://schemas.openxmlformats.org/officeDocument/2006/relationships/hyperlink" Target="http://&#1101;&#1083;&#1077;&#1082;&#1090;&#1088;&#1086;-&#1084;&#1072;&#1088;&#1082;&#1077;&#1090;.&#1088;&#1092;/product/243680/silovye-razemy-ec2-shteker-gnezdo-do-50a-komplekt-ec2-mfset-5/" TargetMode="External"/><Relationship Id="rId_hyperlink_15125" Type="http://schemas.openxmlformats.org/officeDocument/2006/relationships/hyperlink" Target="http://&#1101;&#1083;&#1077;&#1082;&#1090;&#1088;&#1086;-&#1084;&#1072;&#1088;&#1082;&#1077;&#1090;.&#1088;&#1092;/product/245312/silovye-razemy-ec5-shteker-gnezdo-na-provodah-do-50a-komplekt-ec5-mfset-5/" TargetMode="External"/><Relationship Id="rId_hyperlink_15126" Type="http://schemas.openxmlformats.org/officeDocument/2006/relationships/hyperlink" Target="http://&#1101;&#1083;&#1077;&#1082;&#1090;&#1088;&#1086;-&#1084;&#1072;&#1088;&#1082;&#1077;&#1090;.&#1088;&#1092;/product/243681/silovye-razemy-mr30-shteker-gnezdo-3-pin-do-20a-komplekt-mr30-mr-5/" TargetMode="External"/><Relationship Id="rId_hyperlink_15127" Type="http://schemas.openxmlformats.org/officeDocument/2006/relationships/hyperlink" Target="http://&#1101;&#1083;&#1077;&#1082;&#1090;&#1088;&#1086;-&#1084;&#1072;&#1088;&#1082;&#1077;&#1090;.&#1088;&#1092;/product/245001/silovye-razemy-mr60-shteker-gnezdo-3-pin-do-60a-komplekt-mr60-mr-5/" TargetMode="External"/><Relationship Id="rId_hyperlink_15128" Type="http://schemas.openxmlformats.org/officeDocument/2006/relationships/hyperlink" Target="http://&#1101;&#1083;&#1077;&#1082;&#1090;&#1088;&#1086;-&#1084;&#1072;&#1088;&#1082;&#1077;&#1090;.&#1088;&#1092;/product/243682/silovye-razemy-mt30-shteker-gnezdo-3-pin-do-20akomplekt-mt30-mr-5/" TargetMode="External"/><Relationship Id="rId_hyperlink_15129" Type="http://schemas.openxmlformats.org/officeDocument/2006/relationships/hyperlink" Target="http://&#1101;&#1083;&#1077;&#1082;&#1090;&#1088;&#1086;-&#1084;&#1072;&#1088;&#1082;&#1077;&#1090;.&#1088;&#1092;/product/242167/silovye-razemy-xt30m-xt30f-shteker-gnezdo-do-15a-komplekt/" TargetMode="External"/><Relationship Id="rId_hyperlink_15130" Type="http://schemas.openxmlformats.org/officeDocument/2006/relationships/hyperlink" Target="http://&#1101;&#1083;&#1077;&#1082;&#1090;&#1088;&#1086;-&#1084;&#1072;&#1088;&#1082;&#1077;&#1090;.&#1088;&#1092;/product/240349/silovye-razemy-xt60m-xt60f-shteker-gnezdo-do-30a-komplekt-5/" TargetMode="External"/><Relationship Id="rId_hyperlink_15131" Type="http://schemas.openxmlformats.org/officeDocument/2006/relationships/hyperlink" Target="http://&#1101;&#1083;&#1077;&#1082;&#1090;&#1088;&#1086;-&#1084;&#1072;&#1088;&#1082;&#1077;&#1090;.&#1088;&#1092;/product/242168/silovye-razemy-xt90m-xt90f-shteker-gnezdo-do-50a-komplekt/" TargetMode="External"/><Relationship Id="rId_hyperlink_15132" Type="http://schemas.openxmlformats.org/officeDocument/2006/relationships/hyperlink" Target="http://&#1101;&#1083;&#1077;&#1082;&#1090;&#1088;&#1086;-&#1084;&#1072;&#1088;&#1082;&#1077;&#1090;.&#1088;&#1092;/product/244401/bystrozazhimnoy-pruzhinnyy-zazhim-rca-gnezdo/" TargetMode="External"/><Relationship Id="rId_hyperlink_15133" Type="http://schemas.openxmlformats.org/officeDocument/2006/relationships/hyperlink" Target="http://&#1101;&#1083;&#1077;&#1082;&#1090;&#1088;&#1086;-&#1084;&#1072;&#1088;&#1082;&#1077;&#1090;.&#1088;&#1092;/product/241735/bystrozazhimnoy-pruzhinnyy-zazhim-rca-shteker/" TargetMode="External"/><Relationship Id="rId_hyperlink_15134" Type="http://schemas.openxmlformats.org/officeDocument/2006/relationships/hyperlink" Target="http://&#1101;&#1083;&#1077;&#1082;&#1090;&#1088;&#1086;-&#1084;&#1072;&#1088;&#1082;&#1077;&#1090;.&#1088;&#1092;/product/232868/bystrozazhimnoy-pruzhinnyy-razem-gnezdo-dc-55x21mm/" TargetMode="External"/><Relationship Id="rId_hyperlink_15135" Type="http://schemas.openxmlformats.org/officeDocument/2006/relationships/hyperlink" Target="http://&#1101;&#1083;&#1077;&#1082;&#1090;&#1088;&#1086;-&#1084;&#1072;&#1088;&#1082;&#1077;&#1090;.&#1088;&#1092;/product/249532/razem-klemmnaya-kolodka-bnc-gnezdo/" TargetMode="External"/><Relationship Id="rId_hyperlink_15136" Type="http://schemas.openxmlformats.org/officeDocument/2006/relationships/hyperlink" Target="http://&#1101;&#1083;&#1077;&#1082;&#1090;&#1088;&#1086;-&#1084;&#1072;&#1088;&#1082;&#1077;&#1090;.&#1088;&#1092;/product/231422/razem-klemmnaya-kolodka-bnc-shteker/" TargetMode="External"/><Relationship Id="rId_hyperlink_15137" Type="http://schemas.openxmlformats.org/officeDocument/2006/relationships/hyperlink" Target="http://&#1101;&#1083;&#1077;&#1082;&#1090;&#1088;&#1086;-&#1084;&#1072;&#1088;&#1082;&#1077;&#1090;.&#1088;&#1092;/product/234031/razem-klemmnaya-kolodka-dc-55h21mm-shteker/" TargetMode="External"/><Relationship Id="rId_hyperlink_15138" Type="http://schemas.openxmlformats.org/officeDocument/2006/relationships/hyperlink" Target="http://&#1101;&#1083;&#1077;&#1082;&#1090;&#1088;&#1086;-&#1084;&#1072;&#1088;&#1082;&#1077;&#1090;.&#1088;&#1092;/product/233401/razem-klemmnaya-kolodka-rca-gnezdo/" TargetMode="External"/><Relationship Id="rId_hyperlink_15139" Type="http://schemas.openxmlformats.org/officeDocument/2006/relationships/hyperlink" Target="http://&#1101;&#1083;&#1077;&#1082;&#1090;&#1088;&#1086;-&#1084;&#1072;&#1088;&#1082;&#1077;&#1090;.&#1088;&#1092;/product/173932/razem-klemmnaya-kolodka-gnezdo-bnc/" TargetMode="External"/><Relationship Id="rId_hyperlink_15140" Type="http://schemas.openxmlformats.org/officeDocument/2006/relationships/hyperlink" Target="http://&#1101;&#1083;&#1077;&#1082;&#1090;&#1088;&#1086;-&#1084;&#1072;&#1088;&#1082;&#1077;&#1090;.&#1088;&#1092;/product/238414/razem-klemmnaya-kolodka-gnezdo-dc-21h55/" TargetMode="External"/><Relationship Id="rId_hyperlink_15141" Type="http://schemas.openxmlformats.org/officeDocument/2006/relationships/hyperlink" Target="http://&#1101;&#1083;&#1077;&#1082;&#1090;&#1088;&#1086;-&#1084;&#1072;&#1088;&#1082;&#1077;&#1090;.&#1088;&#1092;/product/173933/razem-klemmnaya-kolodka-gnezdo-dc-21h55/" TargetMode="External"/><Relationship Id="rId_hyperlink_15142" Type="http://schemas.openxmlformats.org/officeDocument/2006/relationships/hyperlink" Target="http://&#1101;&#1083;&#1077;&#1082;&#1090;&#1088;&#1086;-&#1084;&#1072;&#1088;&#1082;&#1077;&#1090;.&#1088;&#1092;/product/246022/razem-klemmnaya-kolodka-shteker-dc-55h25h14-5/" TargetMode="External"/><Relationship Id="rId_hyperlink_15143" Type="http://schemas.openxmlformats.org/officeDocument/2006/relationships/hyperlink" Target="http://&#1101;&#1083;&#1077;&#1082;&#1090;&#1088;&#1086;-&#1084;&#1072;&#1088;&#1082;&#1077;&#1090;.&#1088;&#1092;/product/219139/razem-klemmnaya-kolodka-shteker-rca/" TargetMode="External"/><Relationship Id="rId_hyperlink_15144" Type="http://schemas.openxmlformats.org/officeDocument/2006/relationships/hyperlink" Target="http://&#1101;&#1083;&#1077;&#1082;&#1090;&#1088;&#1086;-&#1084;&#1072;&#1088;&#1082;&#1077;&#1090;.&#1088;&#1092;/product/234004/razem-klemmnaya-kolodka-shteker-rca/" TargetMode="External"/><Relationship Id="rId_hyperlink_15145" Type="http://schemas.openxmlformats.org/officeDocument/2006/relationships/hyperlink" Target="http://&#1101;&#1083;&#1077;&#1082;&#1090;&#1088;&#1086;-&#1084;&#1072;&#1088;&#1082;&#1077;&#1090;.&#1088;&#1092;/product/130523/gnezdo-telefonnoe-6p4c-623k-5sm-beloe-t-7034-01/" TargetMode="External"/><Relationship Id="rId_hyperlink_15146" Type="http://schemas.openxmlformats.org/officeDocument/2006/relationships/hyperlink" Target="http://&#1101;&#1083;&#1077;&#1082;&#1090;&#1088;&#1086;-&#1084;&#1072;&#1088;&#1082;&#1077;&#1090;.&#1088;&#1092;/product/175242/konnektor-6r4s-telefonnoe/" TargetMode="External"/><Relationship Id="rId_hyperlink_15147" Type="http://schemas.openxmlformats.org/officeDocument/2006/relationships/hyperlink" Target="http://&#1101;&#1083;&#1077;&#1082;&#1090;&#1088;&#1086;-&#1084;&#1072;&#1088;&#1082;&#1077;&#1090;.&#1088;&#1092;/product/137265/konnektor-8r8s-rj-45-05-1021-3-50/" TargetMode="External"/><Relationship Id="rId_hyperlink_15148" Type="http://schemas.openxmlformats.org/officeDocument/2006/relationships/hyperlink" Target="http://&#1101;&#1083;&#1077;&#1082;&#1090;&#1088;&#1086;-&#1084;&#1072;&#1088;&#1082;&#1077;&#1090;.&#1088;&#1092;/product/234976/rozetka-kompyuternaya-rj-45-8p8c-1-port-kategoriya-5e-otkrytyy-montazh/" TargetMode="External"/><Relationship Id="rId_hyperlink_15149" Type="http://schemas.openxmlformats.org/officeDocument/2006/relationships/hyperlink" Target="http://&#1101;&#1083;&#1077;&#1082;&#1090;&#1088;&#1086;-&#1084;&#1072;&#1088;&#1082;&#1077;&#1090;.&#1088;&#1092;/product/234977/rozetka-kompyuternaya-rj-45-8p8c-2-porta-kategoriya-5e-otkrytyy-montazh/" TargetMode="External"/><Relationship Id="rId_hyperlink_15150" Type="http://schemas.openxmlformats.org/officeDocument/2006/relationships/hyperlink" Target="http://&#1101;&#1083;&#1077;&#1082;&#1090;&#1088;&#1086;-&#1084;&#1072;&#1088;&#1082;&#1077;&#1090;.&#1088;&#1092;/product/122292/rozetka-telefonnaya-6p4c-rj-11/" TargetMode="External"/><Relationship Id="rId_hyperlink_15151" Type="http://schemas.openxmlformats.org/officeDocument/2006/relationships/hyperlink" Target="http://&#1101;&#1083;&#1077;&#1082;&#1090;&#1088;&#1086;-&#1084;&#1072;&#1088;&#1082;&#1077;&#1090;.&#1088;&#1092;/product/158833/telefonnaya-vilka-elset/" TargetMode="External"/><Relationship Id="rId_hyperlink_15152" Type="http://schemas.openxmlformats.org/officeDocument/2006/relationships/hyperlink" Target="http://&#1101;&#1083;&#1077;&#1082;&#1090;&#1088;&#1086;-&#1084;&#1072;&#1088;&#1082;&#1077;&#1090;.&#1088;&#1092;/product/130522/telefonnaya-rozetka-telefonnaya-vilka-komplekt-elset/" TargetMode="External"/><Relationship Id="rId_hyperlink_15153" Type="http://schemas.openxmlformats.org/officeDocument/2006/relationships/hyperlink" Target="http://&#1101;&#1083;&#1077;&#1082;&#1090;&#1088;&#1086;-&#1084;&#1072;&#1088;&#1082;&#1077;&#1090;.&#1088;&#1092;/product/131278/telefonnaya-rozetka-evro-1-gnezdo-6r4s/" TargetMode="External"/><Relationship Id="rId_hyperlink_15154" Type="http://schemas.openxmlformats.org/officeDocument/2006/relationships/hyperlink" Target="http://&#1101;&#1083;&#1077;&#1082;&#1090;&#1088;&#1086;-&#1084;&#1072;&#1088;&#1082;&#1077;&#1090;.&#1088;&#1092;/product/122293/telefonnaya-rozetka-evro-2-gnezda-6r4s/" TargetMode="External"/><Relationship Id="rId_hyperlink_15155" Type="http://schemas.openxmlformats.org/officeDocument/2006/relationships/hyperlink" Target="http://&#1101;&#1083;&#1077;&#1082;&#1090;&#1088;&#1086;-&#1084;&#1072;&#1088;&#1082;&#1077;&#1090;.&#1088;&#1092;/product/125677/razem-2-kont-gnezdo-254mm-2pin/" TargetMode="External"/><Relationship Id="rId_hyperlink_15156" Type="http://schemas.openxmlformats.org/officeDocument/2006/relationships/hyperlink" Target="http://&#1101;&#1083;&#1077;&#1082;&#1090;&#1088;&#1086;-&#1084;&#1072;&#1088;&#1082;&#1077;&#1090;.&#1088;&#1092;/product/243555/razem-2-kont-gnezdo-2pin-shag-2mm-provod-300mm/" TargetMode="External"/><Relationship Id="rId_hyperlink_15157" Type="http://schemas.openxmlformats.org/officeDocument/2006/relationships/hyperlink" Target="http://&#1101;&#1083;&#1077;&#1082;&#1090;&#1088;&#1086;-&#1084;&#1072;&#1088;&#1082;&#1077;&#1090;.&#1088;&#1092;/product/227375/razem-2-kont-gnezdo-shteker-2mm/" TargetMode="External"/><Relationship Id="rId_hyperlink_15158" Type="http://schemas.openxmlformats.org/officeDocument/2006/relationships/hyperlink" Target="http://&#1101;&#1083;&#1077;&#1082;&#1090;&#1088;&#1086;-&#1084;&#1072;&#1088;&#1082;&#1077;&#1090;.&#1088;&#1092;/product/171412/razem-2-kont-gnezdo-shteker-s-zaschelkami-komplekt/" TargetMode="External"/><Relationship Id="rId_hyperlink_15159" Type="http://schemas.openxmlformats.org/officeDocument/2006/relationships/hyperlink" Target="http://&#1101;&#1083;&#1077;&#1082;&#1090;&#1088;&#1086;-&#1084;&#1072;&#1088;&#1082;&#1077;&#1090;.&#1088;&#1092;/product/171411/razem-2-kont-gnezdo-shteker-mikro/" TargetMode="External"/><Relationship Id="rId_hyperlink_15160" Type="http://schemas.openxmlformats.org/officeDocument/2006/relationships/hyperlink" Target="http://&#1101;&#1083;&#1077;&#1082;&#1090;&#1088;&#1086;-&#1084;&#1072;&#1088;&#1082;&#1077;&#1090;.&#1088;&#1092;/product/227372/razem-2-kont-gnezdo-shteker-s-provodom/" TargetMode="External"/><Relationship Id="rId_hyperlink_15161" Type="http://schemas.openxmlformats.org/officeDocument/2006/relationships/hyperlink" Target="http://&#1101;&#1083;&#1077;&#1082;&#1090;&#1088;&#1086;-&#1084;&#1072;&#1088;&#1082;&#1077;&#1090;.&#1088;&#1092;/product/227371/razem-2-kont-s-zaschelkami-shteker/" TargetMode="External"/><Relationship Id="rId_hyperlink_15162" Type="http://schemas.openxmlformats.org/officeDocument/2006/relationships/hyperlink" Target="http://&#1101;&#1083;&#1077;&#1082;&#1090;&#1088;&#1086;-&#1084;&#1072;&#1088;&#1082;&#1077;&#1090;.&#1088;&#1092;/product/243558/razem-2-kont-shteker-na-platu-2pin-shag-2mm/" TargetMode="External"/><Relationship Id="rId_hyperlink_15163" Type="http://schemas.openxmlformats.org/officeDocument/2006/relationships/hyperlink" Target="http://&#1101;&#1083;&#1077;&#1082;&#1090;&#1088;&#1086;-&#1084;&#1072;&#1088;&#1082;&#1077;&#1090;.&#1088;&#1092;/product/154400/razem-2pin-shtekergnezo-s-provodom/" TargetMode="External"/><Relationship Id="rId_hyperlink_15164" Type="http://schemas.openxmlformats.org/officeDocument/2006/relationships/hyperlink" Target="http://&#1101;&#1083;&#1077;&#1082;&#1090;&#1088;&#1086;-&#1084;&#1072;&#1088;&#1082;&#1077;&#1090;.&#1088;&#1092;/product/227373/razem-3-kont-s-zaschelkami-s-provodom/" TargetMode="External"/><Relationship Id="rId_hyperlink_15165" Type="http://schemas.openxmlformats.org/officeDocument/2006/relationships/hyperlink" Target="http://&#1101;&#1083;&#1077;&#1082;&#1090;&#1088;&#1086;-&#1084;&#1072;&#1088;&#1082;&#1077;&#1090;.&#1088;&#1092;/product/125675/razem-3-kont-gnezdo-s-provodom-254mm-3pin/" TargetMode="External"/><Relationship Id="rId_hyperlink_15166" Type="http://schemas.openxmlformats.org/officeDocument/2006/relationships/hyperlink" Target="http://&#1101;&#1083;&#1077;&#1082;&#1090;&#1088;&#1086;-&#1084;&#1072;&#1088;&#1082;&#1077;&#1090;.&#1088;&#1092;/product/243557/razem-3-kont-shteker-na-platu-254mm-3pin/" TargetMode="External"/><Relationship Id="rId_hyperlink_15167" Type="http://schemas.openxmlformats.org/officeDocument/2006/relationships/hyperlink" Target="http://&#1101;&#1083;&#1077;&#1082;&#1090;&#1088;&#1086;-&#1084;&#1072;&#1088;&#1082;&#1077;&#1090;.&#1088;&#1092;/product/154399/razem-3pin-shtekergnezdo-s-provodom/" TargetMode="External"/><Relationship Id="rId_hyperlink_15168" Type="http://schemas.openxmlformats.org/officeDocument/2006/relationships/hyperlink" Target="http://&#1101;&#1083;&#1077;&#1082;&#1090;&#1088;&#1086;-&#1084;&#1072;&#1088;&#1082;&#1077;&#1090;.&#1088;&#1092;/product/125676/razem-4-kont-gnezdo-254mm-4pin/" TargetMode="External"/><Relationship Id="rId_hyperlink_15169" Type="http://schemas.openxmlformats.org/officeDocument/2006/relationships/hyperlink" Target="http://&#1101;&#1083;&#1077;&#1082;&#1090;&#1088;&#1086;-&#1084;&#1072;&#1088;&#1082;&#1077;&#1090;.&#1088;&#1092;/product/154398/razem-4pin-shtekergezdo-s-provodom/" TargetMode="External"/><Relationship Id="rId_hyperlink_15170" Type="http://schemas.openxmlformats.org/officeDocument/2006/relationships/hyperlink" Target="http://&#1101;&#1083;&#1077;&#1082;&#1090;&#1088;&#1086;-&#1084;&#1072;&#1088;&#1082;&#1077;&#1090;.&#1088;&#1092;/product/246655/razem-na-platu-shtyrevoy-odnoryadnyy-shteker-gnezdo-10-pin-shag-254mm-pryamoy-5/" TargetMode="External"/><Relationship Id="rId_hyperlink_15171" Type="http://schemas.openxmlformats.org/officeDocument/2006/relationships/hyperlink" Target="http://&#1101;&#1083;&#1077;&#1082;&#1090;&#1088;&#1086;-&#1084;&#1072;&#1088;&#1082;&#1077;&#1090;.&#1088;&#1092;/product/244736/razem-na-platu-shtyrevoy-odnoryadnyy-shteker-gnezdo-20-pin-shag-254mm-pryamoy/" TargetMode="External"/><Relationship Id="rId_hyperlink_15172" Type="http://schemas.openxmlformats.org/officeDocument/2006/relationships/hyperlink" Target="http://&#1101;&#1083;&#1077;&#1082;&#1090;&#1088;&#1086;-&#1084;&#1072;&#1088;&#1082;&#1077;&#1090;.&#1088;&#1092;/product/244737/razem-na-platu-shtyrevoy-odnoryadnyy-shteker-gnezdo-30-pin-shag-254mm-pryamoy/" TargetMode="External"/><Relationship Id="rId_hyperlink_15173" Type="http://schemas.openxmlformats.org/officeDocument/2006/relationships/hyperlink" Target="http://&#1101;&#1083;&#1077;&#1082;&#1090;&#1088;&#1086;-&#1084;&#1072;&#1088;&#1082;&#1077;&#1090;.&#1088;&#1092;/product/243556/razem-na-platu-shtyrevoy-odnoryadnyy-shteker-gnezdo-40-pin-shag-254mm-pryamoy/" TargetMode="External"/><Relationship Id="rId_hyperlink_15174" Type="http://schemas.openxmlformats.org/officeDocument/2006/relationships/hyperlink" Target="http://&#1101;&#1083;&#1077;&#1082;&#1090;&#1088;&#1086;-&#1084;&#1072;&#1088;&#1082;&#1077;&#1090;.&#1088;&#1092;/product/246656/razem-na-platu-shtyrevoy-odnoryadnyy-shteker-shteker-10-pin-shag-254mm-pryamoy-5/" TargetMode="External"/><Relationship Id="rId_hyperlink_15175" Type="http://schemas.openxmlformats.org/officeDocument/2006/relationships/hyperlink" Target="http://&#1101;&#1083;&#1077;&#1082;&#1090;&#1088;&#1086;-&#1084;&#1072;&#1088;&#1082;&#1077;&#1090;.&#1088;&#1092;/product/244738/razem-na-platu-shtyrevoy-odnoryadnyy-shteker-shteker-20-pin-shag-254mm-pryamoy-5/" TargetMode="External"/><Relationship Id="rId_hyperlink_15176" Type="http://schemas.openxmlformats.org/officeDocument/2006/relationships/hyperlink" Target="http://&#1101;&#1083;&#1077;&#1082;&#1090;&#1088;&#1086;-&#1084;&#1072;&#1088;&#1082;&#1077;&#1090;.&#1088;&#1092;/product/169857/razem-na-platu-shtyrevoy-odnoryadnyy-shteker-shteker-40-pin-shag-254mm-pryamoy/" TargetMode="External"/><Relationship Id="rId_hyperlink_15177" Type="http://schemas.openxmlformats.org/officeDocument/2006/relationships/hyperlink" Target="http://&#1101;&#1083;&#1077;&#1082;&#1090;&#1088;&#1086;-&#1084;&#1072;&#1088;&#1082;&#1077;&#1090;.&#1088;&#1092;/product/183375/potenciometr-mnogooborotnyy-3296w-1-mom/" TargetMode="External"/><Relationship Id="rId_hyperlink_15178" Type="http://schemas.openxmlformats.org/officeDocument/2006/relationships/hyperlink" Target="http://&#1101;&#1083;&#1077;&#1082;&#1090;&#1088;&#1086;-&#1084;&#1072;&#1088;&#1082;&#1077;&#1090;.&#1088;&#1092;/product/183370/potenciometr-mnogooborotnyy-3296w-10-kom/" TargetMode="External"/><Relationship Id="rId_hyperlink_15179" Type="http://schemas.openxmlformats.org/officeDocument/2006/relationships/hyperlink" Target="http://&#1101;&#1083;&#1077;&#1082;&#1090;&#1088;&#1086;-&#1084;&#1072;&#1088;&#1082;&#1077;&#1090;.&#1088;&#1092;/product/183373/potenciometr-mnogooborotnyy-3296w-100-kom/" TargetMode="External"/><Relationship Id="rId_hyperlink_15180" Type="http://schemas.openxmlformats.org/officeDocument/2006/relationships/hyperlink" Target="http://&#1101;&#1083;&#1077;&#1082;&#1090;&#1088;&#1086;-&#1084;&#1072;&#1088;&#1082;&#1077;&#1090;.&#1088;&#1092;/product/183368/potenciometr-mnogooborotnyy-3296w-2-kom/" TargetMode="External"/><Relationship Id="rId_hyperlink_15181" Type="http://schemas.openxmlformats.org/officeDocument/2006/relationships/hyperlink" Target="http://&#1101;&#1083;&#1077;&#1082;&#1090;&#1088;&#1086;-&#1084;&#1072;&#1088;&#1082;&#1077;&#1090;.&#1088;&#1092;/product/183371/potenciometr-mnogooborotnyy-3296w-20-kom/" TargetMode="External"/><Relationship Id="rId_hyperlink_15182" Type="http://schemas.openxmlformats.org/officeDocument/2006/relationships/hyperlink" Target="http://&#1101;&#1083;&#1077;&#1082;&#1090;&#1088;&#1086;-&#1084;&#1072;&#1088;&#1082;&#1077;&#1090;.&#1088;&#1092;/product/183369/potenciometr-mnogooborotnyy-3296w-5-kom/" TargetMode="External"/><Relationship Id="rId_hyperlink_15183" Type="http://schemas.openxmlformats.org/officeDocument/2006/relationships/hyperlink" Target="http://&#1101;&#1083;&#1077;&#1082;&#1090;&#1088;&#1086;-&#1084;&#1072;&#1088;&#1082;&#1077;&#1090;.&#1088;&#1092;/product/183372/potenciometr-mnogooborotnyy-3296w-50-kom/" TargetMode="External"/><Relationship Id="rId_hyperlink_15184" Type="http://schemas.openxmlformats.org/officeDocument/2006/relationships/hyperlink" Target="http://&#1101;&#1083;&#1077;&#1082;&#1090;&#1088;&#1086;-&#1084;&#1072;&#1088;&#1082;&#1077;&#1090;.&#1088;&#1092;/product/247674/potenciometr-mnogooborotnyy-3590s-2-101l-100-om-2w/" TargetMode="External"/><Relationship Id="rId_hyperlink_15185" Type="http://schemas.openxmlformats.org/officeDocument/2006/relationships/hyperlink" Target="http://&#1101;&#1083;&#1077;&#1082;&#1090;&#1088;&#1086;-&#1084;&#1072;&#1088;&#1082;&#1077;&#1090;.&#1088;&#1092;/product/171037/potenciometr-mnogooborotnyy-3590s-2-102l-1kom-2w/" TargetMode="External"/><Relationship Id="rId_hyperlink_15186" Type="http://schemas.openxmlformats.org/officeDocument/2006/relationships/hyperlink" Target="http://&#1101;&#1083;&#1077;&#1082;&#1090;&#1088;&#1086;-&#1084;&#1072;&#1088;&#1082;&#1077;&#1090;.&#1088;&#1092;/product/171039/potenciometr-mnogooborotnyy-3590s-2-103l-10-kom-2w/" TargetMode="External"/><Relationship Id="rId_hyperlink_15187" Type="http://schemas.openxmlformats.org/officeDocument/2006/relationships/hyperlink" Target="http://&#1101;&#1083;&#1077;&#1082;&#1090;&#1088;&#1086;-&#1084;&#1072;&#1088;&#1082;&#1077;&#1090;.&#1088;&#1092;/product/171038/potenciometr-mnogooborotnyy-3590s-2-104l-100-kom-2w/" TargetMode="External"/><Relationship Id="rId_hyperlink_15188" Type="http://schemas.openxmlformats.org/officeDocument/2006/relationships/hyperlink" Target="http://&#1101;&#1083;&#1077;&#1082;&#1090;&#1088;&#1086;-&#1084;&#1072;&#1088;&#1082;&#1077;&#1090;.&#1088;&#1092;/product/171035/potenciometr-mnogooborotnyy-3590s-2-202l-2kom-2w/" TargetMode="External"/><Relationship Id="rId_hyperlink_15189" Type="http://schemas.openxmlformats.org/officeDocument/2006/relationships/hyperlink" Target="http://&#1101;&#1083;&#1077;&#1082;&#1090;&#1088;&#1086;-&#1084;&#1072;&#1088;&#1082;&#1077;&#1090;.&#1088;&#1092;/product/171036/potenciometr-mnogooborotnyy-3590s-2-203l-20kom-2w/" TargetMode="External"/><Relationship Id="rId_hyperlink_15190" Type="http://schemas.openxmlformats.org/officeDocument/2006/relationships/hyperlink" Target="http://&#1101;&#1083;&#1077;&#1082;&#1090;&#1088;&#1086;-&#1084;&#1072;&#1088;&#1082;&#1077;&#1090;.&#1088;&#1092;/product/226819/potenciometr-mnogooborotnyy-wxd3-12-1w-10kom/" TargetMode="External"/><Relationship Id="rId_hyperlink_15191" Type="http://schemas.openxmlformats.org/officeDocument/2006/relationships/hyperlink" Target="http://&#1101;&#1083;&#1077;&#1082;&#1090;&#1088;&#1086;-&#1084;&#1072;&#1088;&#1082;&#1077;&#1090;.&#1088;&#1092;/product/230798/potenciometr-mnogooborotnyy-wxd3-12-1w-47kom/" TargetMode="External"/><Relationship Id="rId_hyperlink_15192" Type="http://schemas.openxmlformats.org/officeDocument/2006/relationships/hyperlink" Target="http://&#1101;&#1083;&#1077;&#1082;&#1090;&#1088;&#1086;-&#1084;&#1072;&#1088;&#1082;&#1077;&#1090;.&#1088;&#1092;/product/246758/potenciometr-mnogooborotnyy-wxd3-12-2w-10kom/" TargetMode="External"/><Relationship Id="rId_hyperlink_15193" Type="http://schemas.openxmlformats.org/officeDocument/2006/relationships/hyperlink" Target="http://&#1101;&#1083;&#1077;&#1082;&#1090;&#1088;&#1086;-&#1084;&#1072;&#1088;&#1082;&#1077;&#1090;.&#1088;&#1092;/product/141462/rezistor-pleernyy-1kom-stereo-4/" TargetMode="External"/><Relationship Id="rId_hyperlink_15194" Type="http://schemas.openxmlformats.org/officeDocument/2006/relationships/hyperlink" Target="http://&#1101;&#1083;&#1077;&#1082;&#1090;&#1088;&#1086;-&#1084;&#1072;&#1088;&#1082;&#1077;&#1090;.&#1088;&#1092;/product/141465/rezistor-pleernyy-20kom-tip-alogarifmicheskiy-stereo-4/" TargetMode="External"/><Relationship Id="rId_hyperlink_15195" Type="http://schemas.openxmlformats.org/officeDocument/2006/relationships/hyperlink" Target="http://&#1101;&#1083;&#1077;&#1082;&#1090;&#1088;&#1086;-&#1084;&#1072;&#1088;&#1082;&#1077;&#1090;.&#1088;&#1092;/product/141466/rezistor-pleernyy-20kom-tip-vlineynyy-stereo-5/" TargetMode="External"/><Relationship Id="rId_hyperlink_15196" Type="http://schemas.openxmlformats.org/officeDocument/2006/relationships/hyperlink" Target="http://&#1101;&#1083;&#1077;&#1082;&#1090;&#1088;&#1086;-&#1084;&#1072;&#1088;&#1082;&#1077;&#1090;.&#1088;&#1092;/product/141464/rezistor-pleernyy-20kom-tip-vlineynyy-tonkiy-8/" TargetMode="External"/><Relationship Id="rId_hyperlink_15197" Type="http://schemas.openxmlformats.org/officeDocument/2006/relationships/hyperlink" Target="http://&#1101;&#1083;&#1077;&#1082;&#1090;&#1088;&#1086;-&#1084;&#1072;&#1088;&#1082;&#1077;&#1090;.&#1088;&#1092;/product/141468/rezistor-pleernyy-20kom-tip-sobratnologarifmicheskiy-stereo-3/" TargetMode="External"/><Relationship Id="rId_hyperlink_15198" Type="http://schemas.openxmlformats.org/officeDocument/2006/relationships/hyperlink" Target="http://&#1101;&#1083;&#1077;&#1082;&#1090;&#1088;&#1086;-&#1084;&#1072;&#1088;&#1082;&#1077;&#1090;.&#1088;&#1092;/product/141461/rezistor-pleernyy-250kom-tip-alogarifmicheskiy-mono-6/" TargetMode="External"/><Relationship Id="rId_hyperlink_15199" Type="http://schemas.openxmlformats.org/officeDocument/2006/relationships/hyperlink" Target="http://&#1101;&#1083;&#1077;&#1082;&#1090;&#1088;&#1086;-&#1084;&#1072;&#1088;&#1082;&#1077;&#1090;.&#1088;&#1092;/product/141475/rezistor-pleernyy-47kom-stereo-14/" TargetMode="External"/><Relationship Id="rId_hyperlink_15200" Type="http://schemas.openxmlformats.org/officeDocument/2006/relationships/hyperlink" Target="http://&#1101;&#1083;&#1077;&#1082;&#1090;&#1088;&#1086;-&#1084;&#1072;&#1088;&#1082;&#1077;&#1090;.&#1088;&#1092;/product/141470/rezistor-pleernyy-50kom-mono-s-vykl-7/" TargetMode="External"/><Relationship Id="rId_hyperlink_15201" Type="http://schemas.openxmlformats.org/officeDocument/2006/relationships/hyperlink" Target="http://&#1101;&#1083;&#1077;&#1082;&#1090;&#1088;&#1086;-&#1084;&#1072;&#1088;&#1082;&#1077;&#1090;.&#1088;&#1092;/product/141476/rezistor-pleernyy-50kom-tip-alogarifmicheskiy-stereo-22/" TargetMode="External"/><Relationship Id="rId_hyperlink_15202" Type="http://schemas.openxmlformats.org/officeDocument/2006/relationships/hyperlink" Target="http://&#1101;&#1083;&#1077;&#1082;&#1090;&#1088;&#1086;-&#1084;&#1072;&#1088;&#1082;&#1077;&#1090;.&#1088;&#1092;/product/141472/rezistor-pleernyy-50kom-tip-vlineynyy-mono-tolst-ruchka-8/" TargetMode="External"/><Relationship Id="rId_hyperlink_15203" Type="http://schemas.openxmlformats.org/officeDocument/2006/relationships/hyperlink" Target="http://&#1101;&#1083;&#1077;&#1082;&#1090;&#1088;&#1086;-&#1084;&#1072;&#1088;&#1082;&#1077;&#1090;.&#1088;&#1092;/product/141467/rezistor-pleernyy-50kom-tip-vlineynyy-stereo-5/" TargetMode="External"/><Relationship Id="rId_hyperlink_15204" Type="http://schemas.openxmlformats.org/officeDocument/2006/relationships/hyperlink" Target="http://&#1101;&#1083;&#1077;&#1082;&#1090;&#1088;&#1086;-&#1084;&#1072;&#1088;&#1082;&#1077;&#1090;.&#1088;&#1092;/product/141463/rezistor-pleernyy-50kom-tip-vlineynyy-tonkiy-8/" TargetMode="External"/><Relationship Id="rId_hyperlink_15205" Type="http://schemas.openxmlformats.org/officeDocument/2006/relationships/hyperlink" Target="http://&#1101;&#1083;&#1077;&#1082;&#1090;&#1088;&#1086;-&#1084;&#1072;&#1088;&#1082;&#1077;&#1090;.&#1088;&#1092;/product/246757/potenciometr-10kom-dlya-raciy/" TargetMode="External"/><Relationship Id="rId_hyperlink_15206" Type="http://schemas.openxmlformats.org/officeDocument/2006/relationships/hyperlink" Target="http://&#1101;&#1083;&#1077;&#1082;&#1090;&#1088;&#1086;-&#1084;&#1072;&#1088;&#1082;&#1077;&#1090;.&#1088;&#1092;/product/222101/potenciometr-r1-mono-pod-gayku-d16mm-10kom-tip-vlineynyy/" TargetMode="External"/><Relationship Id="rId_hyperlink_15207" Type="http://schemas.openxmlformats.org/officeDocument/2006/relationships/hyperlink" Target="http://&#1101;&#1083;&#1077;&#1082;&#1090;&#1088;&#1086;-&#1084;&#1072;&#1088;&#1082;&#1077;&#1090;.&#1088;&#1092;/product/222102/potenciometr-r1-mono-pod-gayku-d16mm-20kom-tip-vlineynyy/" TargetMode="External"/><Relationship Id="rId_hyperlink_15208" Type="http://schemas.openxmlformats.org/officeDocument/2006/relationships/hyperlink" Target="http://&#1101;&#1083;&#1077;&#1082;&#1090;&#1088;&#1086;-&#1084;&#1072;&#1088;&#1082;&#1077;&#1090;.&#1088;&#1092;/product/131489/potenciometr-r1-mono-pod-gayku-d16mm-2kom-tip-vlineynyy/" TargetMode="External"/><Relationship Id="rId_hyperlink_15209" Type="http://schemas.openxmlformats.org/officeDocument/2006/relationships/hyperlink" Target="http://&#1101;&#1083;&#1077;&#1082;&#1090;&#1088;&#1086;-&#1084;&#1072;&#1088;&#1082;&#1077;&#1090;.&#1088;&#1092;/product/131492/potenciometr-r1-mono-pod-gayku-d16mm-50kom-tip-vlineynyy/" TargetMode="External"/><Relationship Id="rId_hyperlink_15210" Type="http://schemas.openxmlformats.org/officeDocument/2006/relationships/hyperlink" Target="http://&#1101;&#1083;&#1077;&#1082;&#1090;&#1088;&#1086;-&#1084;&#1072;&#1088;&#1082;&#1077;&#1090;.&#1088;&#1092;/product/222100/potenciometr-r1-mono-pod-gayku-d16mm-5kom-tip-vlineynyy/" TargetMode="External"/><Relationship Id="rId_hyperlink_15211" Type="http://schemas.openxmlformats.org/officeDocument/2006/relationships/hyperlink" Target="http://&#1101;&#1083;&#1077;&#1082;&#1090;&#1088;&#1086;-&#1084;&#1072;&#1088;&#1082;&#1077;&#1090;.&#1088;&#1092;/product/222115/potenciometr-r10-100kom-tip-vlineynyy/" TargetMode="External"/><Relationship Id="rId_hyperlink_15212" Type="http://schemas.openxmlformats.org/officeDocument/2006/relationships/hyperlink" Target="http://&#1101;&#1083;&#1077;&#1082;&#1090;&#1088;&#1086;-&#1084;&#1072;&#1088;&#1082;&#1077;&#1090;.&#1088;&#1092;/product/222113/potenciometr-r10-10kom-tip-vlineynyy-s-vykl/" TargetMode="External"/><Relationship Id="rId_hyperlink_15213" Type="http://schemas.openxmlformats.org/officeDocument/2006/relationships/hyperlink" Target="http://&#1101;&#1083;&#1077;&#1082;&#1090;&#1088;&#1086;-&#1084;&#1072;&#1088;&#1082;&#1077;&#1090;.&#1088;&#1092;/product/222109/potenciometr-r10-20kom-tip-vlineynyy/" TargetMode="External"/><Relationship Id="rId_hyperlink_15214" Type="http://schemas.openxmlformats.org/officeDocument/2006/relationships/hyperlink" Target="http://&#1101;&#1083;&#1077;&#1082;&#1090;&#1088;&#1086;-&#1084;&#1072;&#1088;&#1082;&#1077;&#1090;.&#1088;&#1092;/product/222114/potenciometr-r10-50kom-tip-vlineynyy-s-vykl/" TargetMode="External"/><Relationship Id="rId_hyperlink_15215" Type="http://schemas.openxmlformats.org/officeDocument/2006/relationships/hyperlink" Target="http://&#1101;&#1083;&#1077;&#1082;&#1090;&#1088;&#1086;-&#1084;&#1072;&#1088;&#1082;&#1077;&#1090;.&#1088;&#1092;/product/222111/potenciometr-r10-stereo-10kom-tip-vlineynyy-s-vykl/" TargetMode="External"/><Relationship Id="rId_hyperlink_15216" Type="http://schemas.openxmlformats.org/officeDocument/2006/relationships/hyperlink" Target="http://&#1101;&#1083;&#1077;&#1082;&#1090;&#1088;&#1086;-&#1084;&#1072;&#1088;&#1082;&#1077;&#1090;.&#1088;&#1092;/product/222112/potenciometr-r10-stereo-50kom-tip-vlineynyy-s-vykl/" TargetMode="External"/><Relationship Id="rId_hyperlink_15217" Type="http://schemas.openxmlformats.org/officeDocument/2006/relationships/hyperlink" Target="http://&#1101;&#1083;&#1077;&#1082;&#1090;&#1088;&#1086;-&#1084;&#1072;&#1088;&#1082;&#1077;&#1090;.&#1088;&#1092;/product/222107/potenciometr-r2-stereo-pod-gayku-d16mm-10kom-tip-vlineynyy/" TargetMode="External"/><Relationship Id="rId_hyperlink_15218" Type="http://schemas.openxmlformats.org/officeDocument/2006/relationships/hyperlink" Target="http://&#1101;&#1083;&#1077;&#1082;&#1090;&#1088;&#1086;-&#1084;&#1072;&#1088;&#1082;&#1077;&#1090;.&#1088;&#1092;/product/227249/potenciometr-r2-stereo-pod-gayku-d16mm-10mom-tip-vlineynyy/" TargetMode="External"/><Relationship Id="rId_hyperlink_15219" Type="http://schemas.openxmlformats.org/officeDocument/2006/relationships/hyperlink" Target="http://&#1101;&#1083;&#1077;&#1082;&#1090;&#1088;&#1086;-&#1084;&#1072;&#1088;&#1082;&#1077;&#1090;.&#1088;&#1092;/product/222108/potenciometr-r2-stereo-pod-gayku-d16mm-1mom-tip-vlineynyy/" TargetMode="External"/><Relationship Id="rId_hyperlink_15220" Type="http://schemas.openxmlformats.org/officeDocument/2006/relationships/hyperlink" Target="http://&#1101;&#1083;&#1077;&#1082;&#1090;&#1088;&#1086;-&#1084;&#1072;&#1088;&#1082;&#1077;&#1090;.&#1088;&#1092;/product/222103/potenciometr-r2-stereo-pod-gayku-d16mm-20kom-tip-vlineynyy/" TargetMode="External"/><Relationship Id="rId_hyperlink_15221" Type="http://schemas.openxmlformats.org/officeDocument/2006/relationships/hyperlink" Target="http://&#1101;&#1083;&#1077;&#1082;&#1090;&#1088;&#1086;-&#1084;&#1072;&#1088;&#1082;&#1077;&#1090;.&#1088;&#1092;/product/131500/potenciometr-r2-stereo-pod-gayku-d16mm-250kom-tip-vlineynyy/" TargetMode="External"/><Relationship Id="rId_hyperlink_15222" Type="http://schemas.openxmlformats.org/officeDocument/2006/relationships/hyperlink" Target="http://&#1101;&#1083;&#1077;&#1082;&#1090;&#1088;&#1086;-&#1084;&#1072;&#1088;&#1082;&#1077;&#1090;.&#1088;&#1092;/product/222104/potenciometr-r2-stereo-pod-gayku-d16mm-50kom-tip-vlineynyy/" TargetMode="External"/><Relationship Id="rId_hyperlink_15223" Type="http://schemas.openxmlformats.org/officeDocument/2006/relationships/hyperlink" Target="http://&#1101;&#1083;&#1077;&#1082;&#1090;&#1088;&#1086;-&#1084;&#1072;&#1088;&#1082;&#1077;&#1090;.&#1088;&#1092;/product/222106/potenciometr-r2-stereo-pod-gayku-d16mm-5kom-tip-vlineynyy/" TargetMode="External"/><Relationship Id="rId_hyperlink_15224" Type="http://schemas.openxmlformats.org/officeDocument/2006/relationships/hyperlink" Target="http://&#1101;&#1083;&#1077;&#1082;&#1090;&#1088;&#1086;-&#1084;&#1072;&#1088;&#1082;&#1077;&#1090;.&#1088;&#1092;/product/222117/potenciometr-r58-10kom-tip-vlineynyy/" TargetMode="External"/><Relationship Id="rId_hyperlink_15225" Type="http://schemas.openxmlformats.org/officeDocument/2006/relationships/hyperlink" Target="http://&#1101;&#1083;&#1077;&#1082;&#1090;&#1088;&#1086;-&#1084;&#1072;&#1088;&#1082;&#1077;&#1090;.&#1088;&#1092;/product/222121/potenciometr-r58-1mom-tip-vlineynyy/" TargetMode="External"/><Relationship Id="rId_hyperlink_15226" Type="http://schemas.openxmlformats.org/officeDocument/2006/relationships/hyperlink" Target="http://&#1101;&#1083;&#1077;&#1082;&#1090;&#1088;&#1086;-&#1084;&#1072;&#1088;&#1082;&#1077;&#1090;.&#1088;&#1092;/product/222120/potenciometr-r58-500kom-tip-vlineynyy/" TargetMode="External"/><Relationship Id="rId_hyperlink_15227" Type="http://schemas.openxmlformats.org/officeDocument/2006/relationships/hyperlink" Target="http://&#1101;&#1083;&#1077;&#1082;&#1090;&#1088;&#1086;-&#1084;&#1072;&#1088;&#1082;&#1077;&#1090;.&#1088;&#1092;/product/222118/potenciometr-r58-50kom-tip-vlineynyy/" TargetMode="External"/><Relationship Id="rId_hyperlink_15228" Type="http://schemas.openxmlformats.org/officeDocument/2006/relationships/hyperlink" Target="http://&#1101;&#1083;&#1077;&#1082;&#1090;&#1088;&#1086;-&#1084;&#1072;&#1088;&#1082;&#1077;&#1090;.&#1088;&#1092;/product/222116/potenciometr-r58-5kom-tip-vlineynyy/" TargetMode="External"/><Relationship Id="rId_hyperlink_15229" Type="http://schemas.openxmlformats.org/officeDocument/2006/relationships/hyperlink" Target="http://&#1101;&#1083;&#1077;&#1082;&#1090;&#1088;&#1086;-&#1084;&#1072;&#1088;&#1082;&#1077;&#1090;.&#1088;&#1092;/product/222124/potenciometr-r96-mono-d16mm-100kom-tip-vlineynyy-s-vykl/" TargetMode="External"/><Relationship Id="rId_hyperlink_15230" Type="http://schemas.openxmlformats.org/officeDocument/2006/relationships/hyperlink" Target="http://&#1101;&#1083;&#1077;&#1082;&#1090;&#1088;&#1086;-&#1084;&#1072;&#1088;&#1082;&#1077;&#1090;.&#1088;&#1092;/product/222123/potenciometr-r96-mono-d16mm-50kom-tip-vlineynyy-s-vykl/" TargetMode="External"/><Relationship Id="rId_hyperlink_15231" Type="http://schemas.openxmlformats.org/officeDocument/2006/relationships/hyperlink" Target="http://&#1101;&#1083;&#1077;&#1082;&#1090;&#1088;&#1086;-&#1084;&#1072;&#1088;&#1082;&#1077;&#1090;.&#1088;&#1092;/product/131493/potenciometr-wh148-r1-mono-pod-gayku-15mm-50kom-tip-vlineynyy/" TargetMode="External"/><Relationship Id="rId_hyperlink_15232" Type="http://schemas.openxmlformats.org/officeDocument/2006/relationships/hyperlink" Target="http://&#1101;&#1083;&#1077;&#1082;&#1090;&#1088;&#1086;-&#1084;&#1072;&#1088;&#1082;&#1077;&#1090;.&#1088;&#1092;/product/161384/potenciometr-wh148-r2-stereo-pod-gayku-val-15mm-5kom-tip-vlineynyy/" TargetMode="External"/><Relationship Id="rId_hyperlink_15233" Type="http://schemas.openxmlformats.org/officeDocument/2006/relationships/hyperlink" Target="http://&#1101;&#1083;&#1077;&#1082;&#1090;&#1088;&#1086;-&#1084;&#1072;&#1088;&#1082;&#1077;&#1090;.&#1088;&#1092;/product/183388/potenciometr-podstroechnyy-gorizontalnyy-3262-1-mom/" TargetMode="External"/><Relationship Id="rId_hyperlink_15234" Type="http://schemas.openxmlformats.org/officeDocument/2006/relationships/hyperlink" Target="http://&#1101;&#1083;&#1077;&#1082;&#1090;&#1088;&#1086;-&#1084;&#1072;&#1088;&#1082;&#1077;&#1090;.&#1088;&#1092;/product/183385/potenciometr-podstroechnyy-gorizontalnyy-3262-100-kom/" TargetMode="External"/><Relationship Id="rId_hyperlink_15235" Type="http://schemas.openxmlformats.org/officeDocument/2006/relationships/hyperlink" Target="http://&#1101;&#1083;&#1077;&#1082;&#1090;&#1088;&#1086;-&#1084;&#1072;&#1088;&#1082;&#1077;&#1090;.&#1088;&#1092;/product/183376/potenciometr-podstroechnyy-gorizontalnyy-3262-100-om/" TargetMode="External"/><Relationship Id="rId_hyperlink_15236" Type="http://schemas.openxmlformats.org/officeDocument/2006/relationships/hyperlink" Target="http://&#1101;&#1083;&#1077;&#1082;&#1090;&#1088;&#1086;-&#1084;&#1072;&#1088;&#1082;&#1077;&#1090;.&#1088;&#1092;/product/183380/potenciometr-podstroechnyy-gorizontalnyy-3262-2-kom/" TargetMode="External"/><Relationship Id="rId_hyperlink_15237" Type="http://schemas.openxmlformats.org/officeDocument/2006/relationships/hyperlink" Target="http://&#1101;&#1083;&#1077;&#1082;&#1090;&#1088;&#1086;-&#1084;&#1072;&#1088;&#1082;&#1077;&#1090;.&#1088;&#1092;/product/183383/potenciometr-podstroechnyy-gorizontalnyy-3262-20-kom/" TargetMode="External"/><Relationship Id="rId_hyperlink_15238" Type="http://schemas.openxmlformats.org/officeDocument/2006/relationships/hyperlink" Target="http://&#1101;&#1083;&#1077;&#1082;&#1090;&#1088;&#1086;-&#1084;&#1072;&#1088;&#1082;&#1077;&#1090;.&#1088;&#1092;/product/183386/potenciometr-podstroechnyy-gorizontalnyy-3262-200-kom/" TargetMode="External"/><Relationship Id="rId_hyperlink_15239" Type="http://schemas.openxmlformats.org/officeDocument/2006/relationships/hyperlink" Target="http://&#1101;&#1083;&#1077;&#1082;&#1090;&#1088;&#1086;-&#1084;&#1072;&#1088;&#1082;&#1077;&#1090;.&#1088;&#1092;/product/183384/potenciometr-podstroechnyy-gorizontalnyy-3262-50-kom/" TargetMode="External"/><Relationship Id="rId_hyperlink_15240" Type="http://schemas.openxmlformats.org/officeDocument/2006/relationships/hyperlink" Target="http://&#1101;&#1083;&#1077;&#1082;&#1090;&#1088;&#1086;-&#1084;&#1072;&#1088;&#1082;&#1077;&#1090;.&#1088;&#1092;/product/183387/potenciometr-podstroechnyy-gorizontalnyy-3262-500-kom/" TargetMode="External"/><Relationship Id="rId_hyperlink_15241" Type="http://schemas.openxmlformats.org/officeDocument/2006/relationships/hyperlink" Target="http://&#1101;&#1083;&#1077;&#1082;&#1090;&#1088;&#1086;-&#1084;&#1072;&#1088;&#1082;&#1077;&#1090;.&#1088;&#1092;/product/183357/potenciometr-podstroechnyy-gorizontalnyy-rm065-1-kom/" TargetMode="External"/><Relationship Id="rId_hyperlink_15242" Type="http://schemas.openxmlformats.org/officeDocument/2006/relationships/hyperlink" Target="http://&#1101;&#1083;&#1077;&#1082;&#1090;&#1088;&#1086;-&#1084;&#1072;&#1088;&#1082;&#1077;&#1090;.&#1088;&#1092;/product/183365/potenciometr-podstroechnyy-gorizontalnyy-rm065-1-mom/" TargetMode="External"/><Relationship Id="rId_hyperlink_15243" Type="http://schemas.openxmlformats.org/officeDocument/2006/relationships/hyperlink" Target="http://&#1101;&#1083;&#1077;&#1082;&#1090;&#1088;&#1086;-&#1084;&#1072;&#1088;&#1082;&#1077;&#1090;.&#1088;&#1092;/product/183361/potenciometr-podstroechnyy-gorizontalnyy-rm065-20-kom/" TargetMode="External"/><Relationship Id="rId_hyperlink_15244" Type="http://schemas.openxmlformats.org/officeDocument/2006/relationships/hyperlink" Target="http://&#1101;&#1083;&#1077;&#1082;&#1090;&#1088;&#1086;-&#1084;&#1072;&#1088;&#1082;&#1077;&#1090;.&#1088;&#1092;/product/183364/potenciometr-podstroechnyy-gorizontalnyy-rm065-200-kom/" TargetMode="External"/><Relationship Id="rId_hyperlink_15245" Type="http://schemas.openxmlformats.org/officeDocument/2006/relationships/hyperlink" Target="http://&#1101;&#1083;&#1077;&#1082;&#1090;&#1088;&#1086;-&#1084;&#1072;&#1088;&#1082;&#1077;&#1090;.&#1088;&#1092;/product/183359/potenciometr-podstroechnyy-gorizontalnyy-rm065-5-kom/" TargetMode="External"/><Relationship Id="rId_hyperlink_15246" Type="http://schemas.openxmlformats.org/officeDocument/2006/relationships/hyperlink" Target="http://&#1101;&#1083;&#1077;&#1082;&#1090;&#1088;&#1086;-&#1084;&#1072;&#1088;&#1082;&#1077;&#1090;.&#1088;&#1092;/product/183362/potenciometr-podstroechnyy-gorizontalnyy-rm065-50-kom/" TargetMode="External"/><Relationship Id="rId_hyperlink_15247" Type="http://schemas.openxmlformats.org/officeDocument/2006/relationships/hyperlink" Target="http://&#1101;&#1083;&#1077;&#1082;&#1090;&#1088;&#1086;-&#1084;&#1072;&#1088;&#1082;&#1077;&#1090;.&#1088;&#1092;/product/183356/potenciometr-podstroechnyy-gorizontalnyy-rm065-500-om/" TargetMode="External"/><Relationship Id="rId_hyperlink_15248" Type="http://schemas.openxmlformats.org/officeDocument/2006/relationships/hyperlink" Target="http://&#1101;&#1083;&#1077;&#1082;&#1090;&#1088;&#1086;-&#1084;&#1072;&#1088;&#1082;&#1077;&#1090;.&#1088;&#1092;/product/249034/ruchka-d17mm-chernaya/" TargetMode="External"/><Relationship Id="rId_hyperlink_15249" Type="http://schemas.openxmlformats.org/officeDocument/2006/relationships/hyperlink" Target="http://&#1101;&#1083;&#1077;&#1082;&#1090;&#1088;&#1086;-&#1084;&#1072;&#1088;&#1082;&#1077;&#1090;.&#1088;&#1092;/product/249035/ruchka-d21mm-serebro/" TargetMode="External"/><Relationship Id="rId_hyperlink_15250" Type="http://schemas.openxmlformats.org/officeDocument/2006/relationships/hyperlink" Target="http://&#1101;&#1083;&#1077;&#1082;&#1090;&#1088;&#1086;-&#1084;&#1072;&#1088;&#1082;&#1077;&#1090;.&#1088;&#1092;/product/229451/ruchka-dlya-potenciometra-p6t1516g1b2-chernaya/" TargetMode="External"/><Relationship Id="rId_hyperlink_15251" Type="http://schemas.openxmlformats.org/officeDocument/2006/relationships/hyperlink" Target="http://&#1101;&#1083;&#1077;&#1082;&#1090;&#1088;&#1086;-&#1084;&#1072;&#1088;&#1082;&#1077;&#1090;.&#1088;&#1092;/product/229452/ruchka-dlya-potenciometra-p6t1516g1r2-krasnaya/" TargetMode="External"/><Relationship Id="rId_hyperlink_15252" Type="http://schemas.openxmlformats.org/officeDocument/2006/relationships/hyperlink" Target="http://&#1101;&#1083;&#1077;&#1082;&#1090;&#1088;&#1086;-&#1084;&#1072;&#1088;&#1082;&#1077;&#1090;.&#1088;&#1092;/product/229432/ruchka-dlya-potenciometra-rr4811-s-zheltoy-lyskoy/" TargetMode="External"/><Relationship Id="rId_hyperlink_15253" Type="http://schemas.openxmlformats.org/officeDocument/2006/relationships/hyperlink" Target="http://&#1101;&#1083;&#1077;&#1082;&#1090;&#1088;&#1086;-&#1084;&#1072;&#1088;&#1082;&#1077;&#1090;.&#1088;&#1092;/product/229433/ruchka-dlya-potenciometra-rr4811-s-zelenoy-lyskoy/" TargetMode="External"/><Relationship Id="rId_hyperlink_15254" Type="http://schemas.openxmlformats.org/officeDocument/2006/relationships/hyperlink" Target="http://&#1101;&#1083;&#1077;&#1082;&#1090;&#1088;&#1086;-&#1084;&#1072;&#1088;&#1082;&#1077;&#1090;.&#1088;&#1092;/product/229434/ruchka-dlya-potenciometra-rr4811-s-krasnoy-lyskoy/" TargetMode="External"/><Relationship Id="rId_hyperlink_15255" Type="http://schemas.openxmlformats.org/officeDocument/2006/relationships/hyperlink" Target="http://&#1101;&#1083;&#1077;&#1082;&#1090;&#1088;&#1086;-&#1084;&#1072;&#1088;&#1082;&#1077;&#1090;.&#1088;&#1092;/product/229453/ruchka-dlya-potenciometra-rr4811-s-oranzhevoy-lyskoy/" TargetMode="External"/><Relationship Id="rId_hyperlink_15256" Type="http://schemas.openxmlformats.org/officeDocument/2006/relationships/hyperlink" Target="http://&#1101;&#1083;&#1077;&#1082;&#1090;&#1088;&#1086;-&#1084;&#1072;&#1088;&#1082;&#1077;&#1090;.&#1088;&#1092;/product/229435/ruchka-dlya-potenciometra-rr4817-6mm-krug-zheltaya/" TargetMode="External"/><Relationship Id="rId_hyperlink_15257" Type="http://schemas.openxmlformats.org/officeDocument/2006/relationships/hyperlink" Target="http://&#1101;&#1083;&#1077;&#1082;&#1090;&#1088;&#1086;-&#1084;&#1072;&#1088;&#1082;&#1077;&#1090;.&#1088;&#1092;/product/229436/ruchka-dlya-potenciometra-rr4817-6mm-krug-zelenaya/" TargetMode="External"/><Relationship Id="rId_hyperlink_15258" Type="http://schemas.openxmlformats.org/officeDocument/2006/relationships/hyperlink" Target="http://&#1101;&#1083;&#1077;&#1082;&#1090;&#1088;&#1086;-&#1084;&#1072;&#1088;&#1082;&#1077;&#1090;.&#1088;&#1092;/product/229437/ruchka-dlya-potenciometra-rr4817-6mm-krug-oranzhevaya/" TargetMode="External"/><Relationship Id="rId_hyperlink_15259" Type="http://schemas.openxmlformats.org/officeDocument/2006/relationships/hyperlink" Target="http://&#1101;&#1083;&#1077;&#1082;&#1090;&#1088;&#1086;-&#1084;&#1072;&#1088;&#1082;&#1077;&#1090;.&#1088;&#1092;/product/229438/ruchka-dlya-potenciometra-rr4817-6mm-krug-sinyaya/" TargetMode="External"/><Relationship Id="rId_hyperlink_15260" Type="http://schemas.openxmlformats.org/officeDocument/2006/relationships/hyperlink" Target="http://&#1101;&#1083;&#1077;&#1082;&#1090;&#1088;&#1086;-&#1084;&#1072;&#1088;&#1082;&#1077;&#1090;.&#1088;&#1092;/product/229439/ruchka-dlya-potenciometra-rr4817-6mm-polukrug-zelenaya/" TargetMode="External"/><Relationship Id="rId_hyperlink_15261" Type="http://schemas.openxmlformats.org/officeDocument/2006/relationships/hyperlink" Target="http://&#1101;&#1083;&#1077;&#1082;&#1090;&#1088;&#1086;-&#1084;&#1072;&#1088;&#1082;&#1077;&#1090;.&#1088;&#1092;/product/229440/ruchka-dlya-potenciometra-rr4817-6mm-polukrug-krasnaya/" TargetMode="External"/><Relationship Id="rId_hyperlink_15262" Type="http://schemas.openxmlformats.org/officeDocument/2006/relationships/hyperlink" Target="http://&#1101;&#1083;&#1077;&#1082;&#1090;&#1088;&#1086;-&#1084;&#1072;&#1088;&#1082;&#1077;&#1090;.&#1088;&#1092;/product/229441/ruchka-dlya-potenciometra-rr4836-6mm-krug-krasnaya/" TargetMode="External"/><Relationship Id="rId_hyperlink_15263" Type="http://schemas.openxmlformats.org/officeDocument/2006/relationships/hyperlink" Target="http://&#1101;&#1083;&#1077;&#1082;&#1090;&#1088;&#1086;-&#1084;&#1072;&#1088;&#1082;&#1077;&#1090;.&#1088;&#1092;/product/229442/ruchka-dlya-potenciometra-rr4836-6mm-krug-oranzhevaya/" TargetMode="External"/><Relationship Id="rId_hyperlink_15264" Type="http://schemas.openxmlformats.org/officeDocument/2006/relationships/hyperlink" Target="http://&#1101;&#1083;&#1077;&#1082;&#1090;&#1088;&#1086;-&#1084;&#1072;&#1088;&#1082;&#1077;&#1090;.&#1088;&#1092;/product/222148/ruchka-pribornaya-10mm-serebro/" TargetMode="External"/><Relationship Id="rId_hyperlink_15265" Type="http://schemas.openxmlformats.org/officeDocument/2006/relationships/hyperlink" Target="http://&#1101;&#1083;&#1077;&#1082;&#1090;&#1088;&#1086;-&#1084;&#1072;&#1088;&#1082;&#1077;&#1090;.&#1088;&#1092;/product/222149/ruchka-pribornaya-10mm-chernaya/" TargetMode="External"/><Relationship Id="rId_hyperlink_15266" Type="http://schemas.openxmlformats.org/officeDocument/2006/relationships/hyperlink" Target="http://&#1101;&#1083;&#1077;&#1082;&#1090;&#1088;&#1086;-&#1084;&#1072;&#1088;&#1082;&#1077;&#1090;.&#1088;&#1092;/product/222273/ruchka-pribornaya-155-mm-sinyaya-rr4836-blue-2010208/" TargetMode="External"/><Relationship Id="rId_hyperlink_15267" Type="http://schemas.openxmlformats.org/officeDocument/2006/relationships/hyperlink" Target="http://&#1101;&#1083;&#1077;&#1082;&#1090;&#1088;&#1086;-&#1084;&#1072;&#1088;&#1082;&#1077;&#1090;.&#1088;&#1092;/product/222151/ruchka-pribornaya-15mm-zoloto/" TargetMode="External"/><Relationship Id="rId_hyperlink_15268" Type="http://schemas.openxmlformats.org/officeDocument/2006/relationships/hyperlink" Target="http://&#1101;&#1083;&#1077;&#1082;&#1090;&#1088;&#1086;-&#1084;&#1072;&#1088;&#1082;&#1077;&#1090;.&#1088;&#1092;/product/222150/ruchka-pribornaya-15mm-serebro/" TargetMode="External"/><Relationship Id="rId_hyperlink_15269" Type="http://schemas.openxmlformats.org/officeDocument/2006/relationships/hyperlink" Target="http://&#1101;&#1083;&#1077;&#1082;&#1090;&#1088;&#1086;-&#1084;&#1072;&#1088;&#1082;&#1077;&#1090;.&#1088;&#1092;/product/222152/ruchka-pribornaya-15mm-chernaya/" TargetMode="External"/><Relationship Id="rId_hyperlink_15270" Type="http://schemas.openxmlformats.org/officeDocument/2006/relationships/hyperlink" Target="http://&#1101;&#1083;&#1077;&#1082;&#1090;&#1088;&#1086;-&#1084;&#1072;&#1088;&#1082;&#1077;&#1090;.&#1088;&#1092;/product/222153/ruchka-pribornaya-17mm-chernaya/" TargetMode="External"/><Relationship Id="rId_hyperlink_15271" Type="http://schemas.openxmlformats.org/officeDocument/2006/relationships/hyperlink" Target="http://&#1101;&#1083;&#1077;&#1082;&#1090;&#1088;&#1086;-&#1084;&#1072;&#1088;&#1082;&#1077;&#1090;.&#1088;&#1092;/product/222156/ruchka-pribornaya-21mm-chernaya/" TargetMode="External"/><Relationship Id="rId_hyperlink_15272" Type="http://schemas.openxmlformats.org/officeDocument/2006/relationships/hyperlink" Target="http://&#1101;&#1083;&#1077;&#1082;&#1090;&#1088;&#1086;-&#1084;&#1072;&#1088;&#1082;&#1077;&#1090;.&#1088;&#1092;/product/222158/ruchka-pribornaya-23mm-zoloto/" TargetMode="External"/><Relationship Id="rId_hyperlink_15273" Type="http://schemas.openxmlformats.org/officeDocument/2006/relationships/hyperlink" Target="http://&#1101;&#1083;&#1077;&#1082;&#1090;&#1088;&#1086;-&#1084;&#1072;&#1088;&#1082;&#1077;&#1090;.&#1088;&#1092;/product/228079/ruchka-pribornaya-23mm-serebro/" TargetMode="External"/><Relationship Id="rId_hyperlink_15274" Type="http://schemas.openxmlformats.org/officeDocument/2006/relationships/hyperlink" Target="http://&#1101;&#1083;&#1077;&#1082;&#1090;&#1088;&#1086;-&#1084;&#1072;&#1088;&#1082;&#1077;&#1090;.&#1088;&#1092;/product/222161/ruchka-pribornaya-26mm-zoloto/" TargetMode="External"/><Relationship Id="rId_hyperlink_15275" Type="http://schemas.openxmlformats.org/officeDocument/2006/relationships/hyperlink" Target="http://&#1101;&#1083;&#1077;&#1082;&#1090;&#1088;&#1086;-&#1084;&#1072;&#1088;&#1082;&#1077;&#1090;.&#1088;&#1092;/product/222159/ruchka-pribornaya-26mm-serebro/" TargetMode="External"/><Relationship Id="rId_hyperlink_15276" Type="http://schemas.openxmlformats.org/officeDocument/2006/relationships/hyperlink" Target="http://&#1101;&#1083;&#1077;&#1082;&#1090;&#1088;&#1086;-&#1084;&#1072;&#1088;&#1082;&#1077;&#1090;.&#1088;&#1092;/product/222164/ruchka-pribornaya-30mm-zoloto/" TargetMode="External"/><Relationship Id="rId_hyperlink_15277" Type="http://schemas.openxmlformats.org/officeDocument/2006/relationships/hyperlink" Target="http://&#1101;&#1083;&#1077;&#1082;&#1090;&#1088;&#1086;-&#1084;&#1072;&#1088;&#1082;&#1077;&#1090;.&#1088;&#1092;/product/222162/ruchka-pribornaya-30mm-serebro/" TargetMode="External"/><Relationship Id="rId_hyperlink_15278" Type="http://schemas.openxmlformats.org/officeDocument/2006/relationships/hyperlink" Target="http://&#1101;&#1083;&#1077;&#1082;&#1090;&#1088;&#1086;-&#1084;&#1072;&#1088;&#1082;&#1077;&#1090;.&#1088;&#1092;/product/222167/ruchka-pribornaya-40mm-zoloto/" TargetMode="External"/><Relationship Id="rId_hyperlink_15279" Type="http://schemas.openxmlformats.org/officeDocument/2006/relationships/hyperlink" Target="http://&#1101;&#1083;&#1077;&#1082;&#1090;&#1088;&#1086;-&#1084;&#1072;&#1088;&#1082;&#1077;&#1090;.&#1088;&#1092;/product/222166/ruchka-pribornaya-40mm-chernaya/" TargetMode="External"/><Relationship Id="rId_hyperlink_15280" Type="http://schemas.openxmlformats.org/officeDocument/2006/relationships/hyperlink" Target="http://&#1101;&#1083;&#1077;&#1082;&#1090;&#1088;&#1086;-&#1084;&#1072;&#1088;&#1082;&#1077;&#1090;.&#1088;&#1092;/product/222142/ruchka-pribornaya-seraya/" TargetMode="External"/><Relationship Id="rId_hyperlink_15281" Type="http://schemas.openxmlformats.org/officeDocument/2006/relationships/hyperlink" Target="http://&#1101;&#1083;&#1077;&#1082;&#1090;&#1088;&#1086;-&#1084;&#1072;&#1088;&#1082;&#1077;&#1090;.&#1088;&#1092;/product/222144/ruchka-pribornaya-sero-zheltaya/" TargetMode="External"/><Relationship Id="rId_hyperlink_15282" Type="http://schemas.openxmlformats.org/officeDocument/2006/relationships/hyperlink" Target="http://&#1101;&#1083;&#1077;&#1082;&#1090;&#1088;&#1086;-&#1084;&#1072;&#1088;&#1082;&#1077;&#1090;.&#1088;&#1092;/product/222143/ruchka-pribornaya-sero-zelenaya/" TargetMode="External"/><Relationship Id="rId_hyperlink_15283" Type="http://schemas.openxmlformats.org/officeDocument/2006/relationships/hyperlink" Target="http://&#1101;&#1083;&#1077;&#1082;&#1090;&#1088;&#1086;-&#1084;&#1072;&#1088;&#1082;&#1077;&#1090;.&#1088;&#1092;/product/222141/ruchka-pribornaya-sero-zelenaya-pkrug/" TargetMode="External"/><Relationship Id="rId_hyperlink_15284" Type="http://schemas.openxmlformats.org/officeDocument/2006/relationships/hyperlink" Target="http://&#1101;&#1083;&#1077;&#1082;&#1090;&#1088;&#1086;-&#1084;&#1072;&#1088;&#1082;&#1077;&#1090;.&#1088;&#1092;/product/222145/ruchka-pribornaya-sero-oranzhevaya/" TargetMode="External"/><Relationship Id="rId_hyperlink_15285" Type="http://schemas.openxmlformats.org/officeDocument/2006/relationships/hyperlink" Target="http://&#1101;&#1083;&#1077;&#1082;&#1090;&#1088;&#1086;-&#1084;&#1072;&#1088;&#1082;&#1077;&#1090;.&#1088;&#1092;/product/141523/ruchka-pribornaya-sero-sinyaya/" TargetMode="External"/><Relationship Id="rId_hyperlink_15286" Type="http://schemas.openxmlformats.org/officeDocument/2006/relationships/hyperlink" Target="http://&#1101;&#1083;&#1077;&#1082;&#1090;&#1088;&#1086;-&#1084;&#1072;&#1088;&#1082;&#1077;&#1090;.&#1088;&#1092;/product/222146/ruchka-pribornaya-chernaya-s-beloy-riskoy/" TargetMode="External"/><Relationship Id="rId_hyperlink_15287" Type="http://schemas.openxmlformats.org/officeDocument/2006/relationships/hyperlink" Target="http://&#1101;&#1083;&#1077;&#1082;&#1090;&#1088;&#1086;-&#1084;&#1072;&#1088;&#1082;&#1077;&#1090;.&#1088;&#1092;/product/222147/ruchka-pribornaya-chernaya-s-krasnoy-riskoy/" TargetMode="External"/><Relationship Id="rId_hyperlink_15288" Type="http://schemas.openxmlformats.org/officeDocument/2006/relationships/hyperlink" Target="http://&#1101;&#1083;&#1077;&#1082;&#1090;&#1088;&#1086;-&#1084;&#1072;&#1088;&#1082;&#1077;&#1090;.&#1088;&#1092;/product/141506/ruchka-sero-krasnaya/" TargetMode="External"/><Relationship Id="rId_hyperlink_15289" Type="http://schemas.openxmlformats.org/officeDocument/2006/relationships/hyperlink" Target="http://&#1101;&#1083;&#1077;&#1082;&#1090;&#1088;&#1086;-&#1084;&#1072;&#1088;&#1082;&#1077;&#1090;.&#1088;&#1092;/product/183354/rezistor-smd0805-0-om1-0125vt/" TargetMode="External"/><Relationship Id="rId_hyperlink_15290" Type="http://schemas.openxmlformats.org/officeDocument/2006/relationships/hyperlink" Target="http://&#1101;&#1083;&#1077;&#1082;&#1090;&#1088;&#1086;-&#1084;&#1072;&#1088;&#1082;&#1077;&#1090;.&#1088;&#1092;/product/183330/rezistor-smd0805-1-mom1-0125vt/" TargetMode="External"/><Relationship Id="rId_hyperlink_15291" Type="http://schemas.openxmlformats.org/officeDocument/2006/relationships/hyperlink" Target="http://&#1101;&#1083;&#1077;&#1082;&#1090;&#1088;&#1086;-&#1084;&#1072;&#1088;&#1082;&#1077;&#1090;.&#1088;&#1092;/product/183331/rezistor-smd0805-11-mom1-0125vt/" TargetMode="External"/><Relationship Id="rId_hyperlink_15292" Type="http://schemas.openxmlformats.org/officeDocument/2006/relationships/hyperlink" Target="http://&#1101;&#1083;&#1077;&#1082;&#1090;&#1088;&#1086;-&#1084;&#1072;&#1088;&#1082;&#1077;&#1090;.&#1088;&#1092;/product/183187/rezistor-smd0805-11-om1-0125vt/" TargetMode="External"/><Relationship Id="rId_hyperlink_15293" Type="http://schemas.openxmlformats.org/officeDocument/2006/relationships/hyperlink" Target="http://&#1101;&#1083;&#1077;&#1082;&#1090;&#1088;&#1086;-&#1084;&#1072;&#1088;&#1082;&#1077;&#1090;.&#1088;&#1092;/product/183260/rezistor-smd0805-12-kom1-0125vt/" TargetMode="External"/><Relationship Id="rId_hyperlink_15294" Type="http://schemas.openxmlformats.org/officeDocument/2006/relationships/hyperlink" Target="http://&#1101;&#1083;&#1077;&#1082;&#1090;&#1088;&#1086;-&#1084;&#1072;&#1088;&#1082;&#1077;&#1090;.&#1088;&#1092;/product/183332/rezistor-smd0805-12-mom1-0125vt/" TargetMode="External"/><Relationship Id="rId_hyperlink_15295" Type="http://schemas.openxmlformats.org/officeDocument/2006/relationships/hyperlink" Target="http://&#1101;&#1083;&#1077;&#1082;&#1090;&#1088;&#1086;-&#1084;&#1072;&#1088;&#1082;&#1077;&#1090;.&#1088;&#1092;/product/183188/rezistor-smd0805-12-om1-0125vt/" TargetMode="External"/><Relationship Id="rId_hyperlink_15296" Type="http://schemas.openxmlformats.org/officeDocument/2006/relationships/hyperlink" Target="http://&#1101;&#1083;&#1077;&#1082;&#1090;&#1088;&#1086;-&#1084;&#1072;&#1088;&#1082;&#1077;&#1090;.&#1088;&#1092;/product/183261/rezistor-smd0805-13-kom1-0125vt/" TargetMode="External"/><Relationship Id="rId_hyperlink_15297" Type="http://schemas.openxmlformats.org/officeDocument/2006/relationships/hyperlink" Target="http://&#1101;&#1083;&#1077;&#1082;&#1090;&#1088;&#1086;-&#1084;&#1072;&#1088;&#1082;&#1077;&#1090;.&#1088;&#1092;/product/183333/rezistor-smd0805-13-mom1-0125vt/" TargetMode="External"/><Relationship Id="rId_hyperlink_15298" Type="http://schemas.openxmlformats.org/officeDocument/2006/relationships/hyperlink" Target="http://&#1101;&#1083;&#1077;&#1082;&#1090;&#1088;&#1086;-&#1084;&#1072;&#1088;&#1082;&#1077;&#1090;.&#1088;&#1092;/product/183189/rezistor-smd0805-13-om1-0125vt/" TargetMode="External"/><Relationship Id="rId_hyperlink_15299" Type="http://schemas.openxmlformats.org/officeDocument/2006/relationships/hyperlink" Target="http://&#1101;&#1083;&#1077;&#1082;&#1090;&#1088;&#1086;-&#1084;&#1072;&#1088;&#1082;&#1077;&#1090;.&#1088;&#1092;/product/183262/rezistor-smd0805-15-kom1-0125vt/" TargetMode="External"/><Relationship Id="rId_hyperlink_15300" Type="http://schemas.openxmlformats.org/officeDocument/2006/relationships/hyperlink" Target="http://&#1101;&#1083;&#1077;&#1082;&#1090;&#1088;&#1086;-&#1084;&#1072;&#1088;&#1082;&#1077;&#1090;.&#1088;&#1092;/product/183334/rezistor-smd0805-15-mom1-0125vt/" TargetMode="External"/><Relationship Id="rId_hyperlink_15301" Type="http://schemas.openxmlformats.org/officeDocument/2006/relationships/hyperlink" Target="http://&#1101;&#1083;&#1077;&#1082;&#1090;&#1088;&#1086;-&#1084;&#1072;&#1088;&#1082;&#1077;&#1090;.&#1088;&#1092;/product/183190/rezistor-smd0805-15-om1-0125vt/" TargetMode="External"/><Relationship Id="rId_hyperlink_15302" Type="http://schemas.openxmlformats.org/officeDocument/2006/relationships/hyperlink" Target="http://&#1101;&#1083;&#1077;&#1082;&#1090;&#1088;&#1086;-&#1084;&#1072;&#1088;&#1082;&#1077;&#1090;.&#1088;&#1092;/product/183263/rezistor-smd0805-16-kom1-0125vt/" TargetMode="External"/><Relationship Id="rId_hyperlink_15303" Type="http://schemas.openxmlformats.org/officeDocument/2006/relationships/hyperlink" Target="http://&#1101;&#1083;&#1077;&#1082;&#1090;&#1088;&#1086;-&#1084;&#1072;&#1088;&#1082;&#1077;&#1090;.&#1088;&#1092;/product/183335/rezistor-smd0805-16-mom1-0125vt/" TargetMode="External"/><Relationship Id="rId_hyperlink_15304" Type="http://schemas.openxmlformats.org/officeDocument/2006/relationships/hyperlink" Target="http://&#1101;&#1083;&#1077;&#1082;&#1090;&#1088;&#1086;-&#1084;&#1072;&#1088;&#1082;&#1077;&#1090;.&#1088;&#1092;/product/183191/rezistor-smd0805-16-om1-0125vt/" TargetMode="External"/><Relationship Id="rId_hyperlink_15305" Type="http://schemas.openxmlformats.org/officeDocument/2006/relationships/hyperlink" Target="http://&#1101;&#1083;&#1077;&#1082;&#1090;&#1088;&#1086;-&#1084;&#1072;&#1088;&#1082;&#1077;&#1090;.&#1088;&#1092;/product/183264/rezistor-smd0805-18-kom1-0125vt/" TargetMode="External"/><Relationship Id="rId_hyperlink_15306" Type="http://schemas.openxmlformats.org/officeDocument/2006/relationships/hyperlink" Target="http://&#1101;&#1083;&#1077;&#1082;&#1090;&#1088;&#1086;-&#1084;&#1072;&#1088;&#1082;&#1077;&#1090;.&#1088;&#1092;/product/183355/rezistor-smd0805-18-mom1-0125vt/" TargetMode="External"/><Relationship Id="rId_hyperlink_15307" Type="http://schemas.openxmlformats.org/officeDocument/2006/relationships/hyperlink" Target="http://&#1101;&#1083;&#1077;&#1082;&#1090;&#1088;&#1086;-&#1084;&#1072;&#1088;&#1082;&#1077;&#1090;.&#1088;&#1092;/product/183192/rezistor-smd0805-18-om1-0125vt/" TargetMode="External"/><Relationship Id="rId_hyperlink_15308" Type="http://schemas.openxmlformats.org/officeDocument/2006/relationships/hyperlink" Target="http://&#1101;&#1083;&#1077;&#1082;&#1090;&#1088;&#1086;-&#1084;&#1072;&#1088;&#1082;&#1077;&#1090;.&#1088;&#1092;/product/183353/rezistor-smd0805-10-mom1-0125vt/" TargetMode="External"/><Relationship Id="rId_hyperlink_15309" Type="http://schemas.openxmlformats.org/officeDocument/2006/relationships/hyperlink" Target="http://&#1101;&#1083;&#1077;&#1082;&#1090;&#1088;&#1086;-&#1084;&#1072;&#1088;&#1082;&#1077;&#1090;.&#1088;&#1092;/product/183210/rezistor-smd0805-10-om1-0125vt/" TargetMode="External"/><Relationship Id="rId_hyperlink_15310" Type="http://schemas.openxmlformats.org/officeDocument/2006/relationships/hyperlink" Target="http://&#1101;&#1083;&#1077;&#1082;&#1090;&#1088;&#1086;-&#1084;&#1072;&#1088;&#1082;&#1077;&#1090;.&#1088;&#1092;/product/183306/rezistor-smd0805-100-kom1-0125vt/" TargetMode="External"/><Relationship Id="rId_hyperlink_15311" Type="http://schemas.openxmlformats.org/officeDocument/2006/relationships/hyperlink" Target="http://&#1101;&#1083;&#1077;&#1082;&#1090;&#1088;&#1086;-&#1084;&#1072;&#1088;&#1082;&#1077;&#1090;.&#1088;&#1092;/product/183234/rezistor-smd0805-100-om1-0125vt/" TargetMode="External"/><Relationship Id="rId_hyperlink_15312" Type="http://schemas.openxmlformats.org/officeDocument/2006/relationships/hyperlink" Target="http://&#1101;&#1083;&#1077;&#1082;&#1090;&#1088;&#1086;-&#1084;&#1072;&#1088;&#1082;&#1077;&#1090;.&#1088;&#1092;/product/183283/rezistor-smd0805-11-kom1-0125vt/" TargetMode="External"/><Relationship Id="rId_hyperlink_15313" Type="http://schemas.openxmlformats.org/officeDocument/2006/relationships/hyperlink" Target="http://&#1101;&#1083;&#1077;&#1082;&#1090;&#1088;&#1086;-&#1084;&#1072;&#1088;&#1082;&#1077;&#1090;.&#1088;&#1092;/product/183211/rezistor-smd0805-11-om1-0125vt/" TargetMode="External"/><Relationship Id="rId_hyperlink_15314" Type="http://schemas.openxmlformats.org/officeDocument/2006/relationships/hyperlink" Target="http://&#1101;&#1083;&#1077;&#1082;&#1090;&#1088;&#1086;-&#1084;&#1072;&#1088;&#1082;&#1077;&#1090;.&#1088;&#1092;/product/183307/rezistor-smd0805-110-kom1-0125vt/" TargetMode="External"/><Relationship Id="rId_hyperlink_15315" Type="http://schemas.openxmlformats.org/officeDocument/2006/relationships/hyperlink" Target="http://&#1101;&#1083;&#1077;&#1082;&#1090;&#1088;&#1086;-&#1084;&#1072;&#1088;&#1082;&#1077;&#1090;.&#1088;&#1092;/product/183235/rezistor-smd0805-110-om1-0125vt/" TargetMode="External"/><Relationship Id="rId_hyperlink_15316" Type="http://schemas.openxmlformats.org/officeDocument/2006/relationships/hyperlink" Target="http://&#1101;&#1083;&#1077;&#1082;&#1090;&#1088;&#1086;-&#1084;&#1072;&#1088;&#1082;&#1077;&#1090;.&#1088;&#1092;/product/183284/rezistor-smd0805-12-kom1-0125vt/" TargetMode="External"/><Relationship Id="rId_hyperlink_15317" Type="http://schemas.openxmlformats.org/officeDocument/2006/relationships/hyperlink" Target="http://&#1101;&#1083;&#1077;&#1082;&#1090;&#1088;&#1086;-&#1084;&#1072;&#1088;&#1082;&#1077;&#1090;.&#1088;&#1092;/product/183212/rezistor-smd0805-12-om1-0125vt/" TargetMode="External"/><Relationship Id="rId_hyperlink_15318" Type="http://schemas.openxmlformats.org/officeDocument/2006/relationships/hyperlink" Target="http://&#1101;&#1083;&#1077;&#1082;&#1090;&#1088;&#1086;-&#1084;&#1072;&#1088;&#1082;&#1077;&#1090;.&#1088;&#1092;/product/183308/rezistor-smd0805-120-kom1-0125vt/" TargetMode="External"/><Relationship Id="rId_hyperlink_15319" Type="http://schemas.openxmlformats.org/officeDocument/2006/relationships/hyperlink" Target="http://&#1101;&#1083;&#1077;&#1082;&#1090;&#1088;&#1086;-&#1084;&#1072;&#1088;&#1082;&#1077;&#1090;.&#1088;&#1092;/product/183236/rezistor-smd0805-120-om1-0125vt/" TargetMode="External"/><Relationship Id="rId_hyperlink_15320" Type="http://schemas.openxmlformats.org/officeDocument/2006/relationships/hyperlink" Target="http://&#1101;&#1083;&#1077;&#1082;&#1090;&#1088;&#1086;-&#1084;&#1072;&#1088;&#1082;&#1077;&#1090;.&#1088;&#1092;/product/183285/rezistor-smd0805-13-kom1-0125vt/" TargetMode="External"/><Relationship Id="rId_hyperlink_15321" Type="http://schemas.openxmlformats.org/officeDocument/2006/relationships/hyperlink" Target="http://&#1101;&#1083;&#1077;&#1082;&#1090;&#1088;&#1086;-&#1084;&#1072;&#1088;&#1082;&#1077;&#1090;.&#1088;&#1092;/product/183213/rezistor-smd0805-13-om1-0125vt/" TargetMode="External"/><Relationship Id="rId_hyperlink_15322" Type="http://schemas.openxmlformats.org/officeDocument/2006/relationships/hyperlink" Target="http://&#1101;&#1083;&#1077;&#1082;&#1090;&#1088;&#1086;-&#1084;&#1072;&#1088;&#1082;&#1077;&#1090;.&#1088;&#1092;/product/183309/rezistor-smd0805-130-kom1-0125vt/" TargetMode="External"/><Relationship Id="rId_hyperlink_15323" Type="http://schemas.openxmlformats.org/officeDocument/2006/relationships/hyperlink" Target="http://&#1101;&#1083;&#1077;&#1082;&#1090;&#1088;&#1086;-&#1084;&#1072;&#1088;&#1082;&#1077;&#1090;.&#1088;&#1092;/product/183237/rezistor-smd0805-130-om1-0125vt/" TargetMode="External"/><Relationship Id="rId_hyperlink_15324" Type="http://schemas.openxmlformats.org/officeDocument/2006/relationships/hyperlink" Target="http://&#1101;&#1083;&#1077;&#1082;&#1090;&#1088;&#1086;-&#1084;&#1072;&#1088;&#1082;&#1077;&#1090;.&#1088;&#1092;/product/183286/rezistor-smd0805-15-kom1-0125vt/" TargetMode="External"/><Relationship Id="rId_hyperlink_15325" Type="http://schemas.openxmlformats.org/officeDocument/2006/relationships/hyperlink" Target="http://&#1101;&#1083;&#1077;&#1082;&#1090;&#1088;&#1086;-&#1084;&#1072;&#1088;&#1082;&#1077;&#1090;.&#1088;&#1092;/product/183214/rezistor-smd0805-15-om1-0125vt/" TargetMode="External"/><Relationship Id="rId_hyperlink_15326" Type="http://schemas.openxmlformats.org/officeDocument/2006/relationships/hyperlink" Target="http://&#1101;&#1083;&#1077;&#1082;&#1090;&#1088;&#1086;-&#1084;&#1072;&#1088;&#1082;&#1077;&#1090;.&#1088;&#1092;/product/183310/rezistor-smd0805-150-kom1-0125vt/" TargetMode="External"/><Relationship Id="rId_hyperlink_15327" Type="http://schemas.openxmlformats.org/officeDocument/2006/relationships/hyperlink" Target="http://&#1101;&#1083;&#1077;&#1082;&#1090;&#1088;&#1086;-&#1084;&#1072;&#1088;&#1082;&#1077;&#1090;.&#1088;&#1092;/product/183238/rezistor-smd0805-150-om1-0125vt/" TargetMode="External"/><Relationship Id="rId_hyperlink_15328" Type="http://schemas.openxmlformats.org/officeDocument/2006/relationships/hyperlink" Target="http://&#1101;&#1083;&#1077;&#1082;&#1090;&#1088;&#1086;-&#1084;&#1072;&#1088;&#1082;&#1077;&#1090;.&#1088;&#1092;/product/183287/rezistor-smd0805-16-kom1-0125vt/" TargetMode="External"/><Relationship Id="rId_hyperlink_15329" Type="http://schemas.openxmlformats.org/officeDocument/2006/relationships/hyperlink" Target="http://&#1101;&#1083;&#1077;&#1082;&#1090;&#1088;&#1086;-&#1084;&#1072;&#1088;&#1082;&#1077;&#1090;.&#1088;&#1092;/product/183215/rezistor-smd0805-16-om1-0125vt/" TargetMode="External"/><Relationship Id="rId_hyperlink_15330" Type="http://schemas.openxmlformats.org/officeDocument/2006/relationships/hyperlink" Target="http://&#1101;&#1083;&#1077;&#1082;&#1090;&#1088;&#1086;-&#1084;&#1072;&#1088;&#1082;&#1077;&#1090;.&#1088;&#1092;/product/183311/rezistor-smd0805-160-kom1-0125vt/" TargetMode="External"/><Relationship Id="rId_hyperlink_15331" Type="http://schemas.openxmlformats.org/officeDocument/2006/relationships/hyperlink" Target="http://&#1101;&#1083;&#1077;&#1082;&#1090;&#1088;&#1086;-&#1084;&#1072;&#1088;&#1082;&#1077;&#1090;.&#1088;&#1092;/product/183239/rezistor-smd0805-160-om1-0125vt/" TargetMode="External"/><Relationship Id="rId_hyperlink_15332" Type="http://schemas.openxmlformats.org/officeDocument/2006/relationships/hyperlink" Target="http://&#1101;&#1083;&#1077;&#1082;&#1090;&#1088;&#1086;-&#1084;&#1072;&#1088;&#1082;&#1077;&#1090;.&#1088;&#1092;/product/183288/rezistor-smd0805-18-kom1-0125vt/" TargetMode="External"/><Relationship Id="rId_hyperlink_15333" Type="http://schemas.openxmlformats.org/officeDocument/2006/relationships/hyperlink" Target="http://&#1101;&#1083;&#1077;&#1082;&#1090;&#1088;&#1086;-&#1084;&#1072;&#1088;&#1082;&#1077;&#1090;.&#1088;&#1092;/product/183216/rezistor-smd0805-18-om1-0125vt/" TargetMode="External"/><Relationship Id="rId_hyperlink_15334" Type="http://schemas.openxmlformats.org/officeDocument/2006/relationships/hyperlink" Target="http://&#1101;&#1083;&#1077;&#1082;&#1090;&#1088;&#1086;-&#1084;&#1072;&#1088;&#1082;&#1077;&#1090;.&#1088;&#1092;/product/183312/rezistor-smd0805-180-kom1-0125vt/" TargetMode="External"/><Relationship Id="rId_hyperlink_15335" Type="http://schemas.openxmlformats.org/officeDocument/2006/relationships/hyperlink" Target="http://&#1101;&#1083;&#1077;&#1082;&#1090;&#1088;&#1086;-&#1084;&#1072;&#1088;&#1082;&#1077;&#1090;.&#1088;&#1092;/product/183240/rezistor-smd0805-180-om1-0125vt/" TargetMode="External"/><Relationship Id="rId_hyperlink_15336" Type="http://schemas.openxmlformats.org/officeDocument/2006/relationships/hyperlink" Target="http://&#1101;&#1083;&#1077;&#1082;&#1090;&#1088;&#1086;-&#1084;&#1072;&#1088;&#1082;&#1077;&#1090;.&#1088;&#1092;/product/183265/rezistor-smd0805-2-kom1-0125vt/" TargetMode="External"/><Relationship Id="rId_hyperlink_15337" Type="http://schemas.openxmlformats.org/officeDocument/2006/relationships/hyperlink" Target="http://&#1101;&#1083;&#1077;&#1082;&#1090;&#1088;&#1086;-&#1084;&#1072;&#1088;&#1082;&#1077;&#1090;.&#1088;&#1092;/product/183336/rezistor-smd0805-2-mom1-0125vt/" TargetMode="External"/><Relationship Id="rId_hyperlink_15338" Type="http://schemas.openxmlformats.org/officeDocument/2006/relationships/hyperlink" Target="http://&#1101;&#1083;&#1077;&#1082;&#1090;&#1088;&#1086;-&#1084;&#1072;&#1088;&#1082;&#1077;&#1090;.&#1088;&#1092;/product/183193/rezistor-smd0805-2-om1-0125vt/" TargetMode="External"/><Relationship Id="rId_hyperlink_15339" Type="http://schemas.openxmlformats.org/officeDocument/2006/relationships/hyperlink" Target="http://&#1101;&#1083;&#1077;&#1082;&#1090;&#1088;&#1086;-&#1084;&#1072;&#1088;&#1082;&#1077;&#1090;.&#1088;&#1092;/product/183266/rezistor-smd0805-22-kom1-0125vt/" TargetMode="External"/><Relationship Id="rId_hyperlink_15340" Type="http://schemas.openxmlformats.org/officeDocument/2006/relationships/hyperlink" Target="http://&#1101;&#1083;&#1077;&#1082;&#1090;&#1088;&#1086;-&#1084;&#1072;&#1088;&#1082;&#1077;&#1090;.&#1088;&#1092;/product/183337/rezistor-smd0805-22-mom1-0125vt/" TargetMode="External"/><Relationship Id="rId_hyperlink_15341" Type="http://schemas.openxmlformats.org/officeDocument/2006/relationships/hyperlink" Target="http://&#1101;&#1083;&#1077;&#1082;&#1090;&#1088;&#1086;-&#1084;&#1072;&#1088;&#1082;&#1077;&#1090;.&#1088;&#1092;/product/183194/rezistor-smd0805-22-om1-0125vt/" TargetMode="External"/><Relationship Id="rId_hyperlink_15342" Type="http://schemas.openxmlformats.org/officeDocument/2006/relationships/hyperlink" Target="http://&#1101;&#1083;&#1077;&#1082;&#1090;&#1088;&#1086;-&#1084;&#1072;&#1088;&#1082;&#1077;&#1090;.&#1088;&#1092;/product/183267/rezistor-smd0805-24-kom1-0125vt/" TargetMode="External"/><Relationship Id="rId_hyperlink_15343" Type="http://schemas.openxmlformats.org/officeDocument/2006/relationships/hyperlink" Target="http://&#1101;&#1083;&#1077;&#1082;&#1090;&#1088;&#1086;-&#1084;&#1072;&#1088;&#1082;&#1077;&#1090;.&#1088;&#1092;/product/183338/rezistor-smd0805-24-mom1-0125vt/" TargetMode="External"/><Relationship Id="rId_hyperlink_15344" Type="http://schemas.openxmlformats.org/officeDocument/2006/relationships/hyperlink" Target="http://&#1101;&#1083;&#1077;&#1082;&#1090;&#1088;&#1086;-&#1084;&#1072;&#1088;&#1082;&#1077;&#1090;.&#1088;&#1092;/product/183195/rezistor-smd0805-24-om1-0125vt/" TargetMode="External"/><Relationship Id="rId_hyperlink_15345" Type="http://schemas.openxmlformats.org/officeDocument/2006/relationships/hyperlink" Target="http://&#1101;&#1083;&#1077;&#1082;&#1090;&#1088;&#1086;-&#1084;&#1072;&#1088;&#1082;&#1077;&#1090;.&#1088;&#1092;/product/183268/rezistor-smd0805-27-kom1-0125vt/" TargetMode="External"/><Relationship Id="rId_hyperlink_15346" Type="http://schemas.openxmlformats.org/officeDocument/2006/relationships/hyperlink" Target="http://&#1101;&#1083;&#1077;&#1082;&#1090;&#1088;&#1086;-&#1084;&#1072;&#1088;&#1082;&#1077;&#1090;.&#1088;&#1092;/product/183339/rezistor-smd0805-27-mom1-0125vt/" TargetMode="External"/><Relationship Id="rId_hyperlink_15347" Type="http://schemas.openxmlformats.org/officeDocument/2006/relationships/hyperlink" Target="http://&#1101;&#1083;&#1077;&#1082;&#1090;&#1088;&#1086;-&#1084;&#1072;&#1088;&#1082;&#1077;&#1090;.&#1088;&#1092;/product/183196/rezistor-smd0805-27-om1-0125vt/" TargetMode="External"/><Relationship Id="rId_hyperlink_15348" Type="http://schemas.openxmlformats.org/officeDocument/2006/relationships/hyperlink" Target="http://&#1101;&#1083;&#1077;&#1082;&#1090;&#1088;&#1086;-&#1084;&#1072;&#1088;&#1082;&#1077;&#1090;.&#1088;&#1092;/product/183289/rezistor-smd0805-20-kom1-0125vt/" TargetMode="External"/><Relationship Id="rId_hyperlink_15349" Type="http://schemas.openxmlformats.org/officeDocument/2006/relationships/hyperlink" Target="http://&#1101;&#1083;&#1077;&#1082;&#1090;&#1088;&#1086;-&#1084;&#1072;&#1088;&#1082;&#1077;&#1090;.&#1088;&#1092;/product/183217/rezistor-smd0805-20-om1-0125vt/" TargetMode="External"/><Relationship Id="rId_hyperlink_15350" Type="http://schemas.openxmlformats.org/officeDocument/2006/relationships/hyperlink" Target="http://&#1101;&#1083;&#1077;&#1082;&#1090;&#1088;&#1086;-&#1084;&#1072;&#1088;&#1082;&#1077;&#1090;.&#1088;&#1092;/product/183313/rezistor-smd0805-200-kom1-0125vt/" TargetMode="External"/><Relationship Id="rId_hyperlink_15351" Type="http://schemas.openxmlformats.org/officeDocument/2006/relationships/hyperlink" Target="http://&#1101;&#1083;&#1077;&#1082;&#1090;&#1088;&#1086;-&#1084;&#1072;&#1088;&#1082;&#1077;&#1090;.&#1088;&#1092;/product/183241/rezistor-smd0805-200-om1-0125vt/" TargetMode="External"/><Relationship Id="rId_hyperlink_15352" Type="http://schemas.openxmlformats.org/officeDocument/2006/relationships/hyperlink" Target="http://&#1101;&#1083;&#1077;&#1082;&#1090;&#1088;&#1086;-&#1084;&#1072;&#1088;&#1082;&#1077;&#1090;.&#1088;&#1092;/product/183290/rezistor-smd0805-22-kom1-0125vt/" TargetMode="External"/><Relationship Id="rId_hyperlink_15353" Type="http://schemas.openxmlformats.org/officeDocument/2006/relationships/hyperlink" Target="http://&#1101;&#1083;&#1077;&#1082;&#1090;&#1088;&#1086;-&#1084;&#1072;&#1088;&#1082;&#1077;&#1090;.&#1088;&#1092;/product/183218/rezistor-smd0805-22-om1-0125vt/" TargetMode="External"/><Relationship Id="rId_hyperlink_15354" Type="http://schemas.openxmlformats.org/officeDocument/2006/relationships/hyperlink" Target="http://&#1101;&#1083;&#1077;&#1082;&#1090;&#1088;&#1086;-&#1084;&#1072;&#1088;&#1082;&#1077;&#1090;.&#1088;&#1092;/product/183314/rezistor-smd0805-220-kom1-0125vt/" TargetMode="External"/><Relationship Id="rId_hyperlink_15355" Type="http://schemas.openxmlformats.org/officeDocument/2006/relationships/hyperlink" Target="http://&#1101;&#1083;&#1077;&#1082;&#1090;&#1088;&#1086;-&#1084;&#1072;&#1088;&#1082;&#1077;&#1090;.&#1088;&#1092;/product/183242/rezistor-smd0805-220-om1-0125vt/" TargetMode="External"/><Relationship Id="rId_hyperlink_15356" Type="http://schemas.openxmlformats.org/officeDocument/2006/relationships/hyperlink" Target="http://&#1101;&#1083;&#1077;&#1082;&#1090;&#1088;&#1086;-&#1084;&#1072;&#1088;&#1082;&#1077;&#1090;.&#1088;&#1092;/product/183291/rezistor-smd0805-24-kom1-0125vt/" TargetMode="External"/><Relationship Id="rId_hyperlink_15357" Type="http://schemas.openxmlformats.org/officeDocument/2006/relationships/hyperlink" Target="http://&#1101;&#1083;&#1077;&#1082;&#1090;&#1088;&#1086;-&#1084;&#1072;&#1088;&#1082;&#1077;&#1090;.&#1088;&#1092;/product/183219/rezistor-smd0805-24-om1-0125vt/" TargetMode="External"/><Relationship Id="rId_hyperlink_15358" Type="http://schemas.openxmlformats.org/officeDocument/2006/relationships/hyperlink" Target="http://&#1101;&#1083;&#1077;&#1082;&#1090;&#1088;&#1086;-&#1084;&#1072;&#1088;&#1082;&#1077;&#1090;.&#1088;&#1092;/product/183315/rezistor-smd0805-240-kom1-0125vt/" TargetMode="External"/><Relationship Id="rId_hyperlink_15359" Type="http://schemas.openxmlformats.org/officeDocument/2006/relationships/hyperlink" Target="http://&#1101;&#1083;&#1077;&#1082;&#1090;&#1088;&#1086;-&#1084;&#1072;&#1088;&#1082;&#1077;&#1090;.&#1088;&#1092;/product/183243/rezistor-smd0805-240-om1-0125vt/" TargetMode="External"/><Relationship Id="rId_hyperlink_15360" Type="http://schemas.openxmlformats.org/officeDocument/2006/relationships/hyperlink" Target="http://&#1101;&#1083;&#1077;&#1082;&#1090;&#1088;&#1086;-&#1084;&#1072;&#1088;&#1082;&#1077;&#1090;.&#1088;&#1092;/product/183292/rezistor-smd0805-27-kom1-0125vt/" TargetMode="External"/><Relationship Id="rId_hyperlink_15361" Type="http://schemas.openxmlformats.org/officeDocument/2006/relationships/hyperlink" Target="http://&#1101;&#1083;&#1077;&#1082;&#1090;&#1088;&#1086;-&#1084;&#1072;&#1088;&#1082;&#1077;&#1090;.&#1088;&#1092;/product/183220/rezistor-smd0805-27-om1-0125vt/" TargetMode="External"/><Relationship Id="rId_hyperlink_15362" Type="http://schemas.openxmlformats.org/officeDocument/2006/relationships/hyperlink" Target="http://&#1101;&#1083;&#1077;&#1082;&#1090;&#1088;&#1086;-&#1084;&#1072;&#1088;&#1082;&#1077;&#1090;.&#1088;&#1092;/product/183316/rezistor-smd0805-270-kom1-0125vt/" TargetMode="External"/><Relationship Id="rId_hyperlink_15363" Type="http://schemas.openxmlformats.org/officeDocument/2006/relationships/hyperlink" Target="http://&#1101;&#1083;&#1077;&#1082;&#1090;&#1088;&#1086;-&#1084;&#1072;&#1088;&#1082;&#1077;&#1090;.&#1088;&#1092;/product/183244/rezistor-smd0805-270-om1-0125vt/" TargetMode="External"/><Relationship Id="rId_hyperlink_15364" Type="http://schemas.openxmlformats.org/officeDocument/2006/relationships/hyperlink" Target="http://&#1101;&#1083;&#1077;&#1082;&#1090;&#1088;&#1086;-&#1084;&#1072;&#1088;&#1082;&#1077;&#1090;.&#1088;&#1092;/product/183269/rezistor-smd0805-3-kom1-0125vt/" TargetMode="External"/><Relationship Id="rId_hyperlink_15365" Type="http://schemas.openxmlformats.org/officeDocument/2006/relationships/hyperlink" Target="http://&#1101;&#1083;&#1077;&#1082;&#1090;&#1088;&#1086;-&#1084;&#1072;&#1088;&#1082;&#1077;&#1090;.&#1088;&#1092;/product/183340/rezistor-smd0805-3-mom1-0125vt/" TargetMode="External"/><Relationship Id="rId_hyperlink_15366" Type="http://schemas.openxmlformats.org/officeDocument/2006/relationships/hyperlink" Target="http://&#1101;&#1083;&#1077;&#1082;&#1090;&#1088;&#1086;-&#1084;&#1072;&#1088;&#1082;&#1077;&#1090;.&#1088;&#1092;/product/183197/rezistor-smd0805-3-om1-0125vt/" TargetMode="External"/><Relationship Id="rId_hyperlink_15367" Type="http://schemas.openxmlformats.org/officeDocument/2006/relationships/hyperlink" Target="http://&#1101;&#1083;&#1077;&#1082;&#1090;&#1088;&#1086;-&#1084;&#1072;&#1088;&#1082;&#1077;&#1090;.&#1088;&#1092;/product/183270/rezistor-smd0805-33-kom1-0125vt/" TargetMode="External"/><Relationship Id="rId_hyperlink_15368" Type="http://schemas.openxmlformats.org/officeDocument/2006/relationships/hyperlink" Target="http://&#1101;&#1083;&#1077;&#1082;&#1090;&#1088;&#1086;-&#1084;&#1072;&#1088;&#1082;&#1077;&#1090;.&#1088;&#1092;/product/183341/rezistor-smd0805-33-mom1-0125vt/" TargetMode="External"/><Relationship Id="rId_hyperlink_15369" Type="http://schemas.openxmlformats.org/officeDocument/2006/relationships/hyperlink" Target="http://&#1101;&#1083;&#1077;&#1082;&#1090;&#1088;&#1086;-&#1084;&#1072;&#1088;&#1082;&#1077;&#1090;.&#1088;&#1092;/product/183198/rezistor-smd0805-33-om1-0125vt/" TargetMode="External"/><Relationship Id="rId_hyperlink_15370" Type="http://schemas.openxmlformats.org/officeDocument/2006/relationships/hyperlink" Target="http://&#1101;&#1083;&#1077;&#1082;&#1090;&#1088;&#1086;-&#1084;&#1072;&#1088;&#1082;&#1077;&#1090;.&#1088;&#1092;/product/183271/rezistor-smd0805-36-kom1-0125vt/" TargetMode="External"/><Relationship Id="rId_hyperlink_15371" Type="http://schemas.openxmlformats.org/officeDocument/2006/relationships/hyperlink" Target="http://&#1101;&#1083;&#1077;&#1082;&#1090;&#1088;&#1086;-&#1084;&#1072;&#1088;&#1082;&#1077;&#1090;.&#1088;&#1092;/product/183342/rezistor-smd0805-36-mom1-0125vt/" TargetMode="External"/><Relationship Id="rId_hyperlink_15372" Type="http://schemas.openxmlformats.org/officeDocument/2006/relationships/hyperlink" Target="http://&#1101;&#1083;&#1077;&#1082;&#1090;&#1088;&#1086;-&#1084;&#1072;&#1088;&#1082;&#1077;&#1090;.&#1088;&#1092;/product/183199/rezistor-smd0805-36-om1-0125vt/" TargetMode="External"/><Relationship Id="rId_hyperlink_15373" Type="http://schemas.openxmlformats.org/officeDocument/2006/relationships/hyperlink" Target="http://&#1101;&#1083;&#1077;&#1082;&#1090;&#1088;&#1086;-&#1084;&#1072;&#1088;&#1082;&#1077;&#1090;.&#1088;&#1092;/product/183272/rezistor-smd0805-39-kom1-0125vt/" TargetMode="External"/><Relationship Id="rId_hyperlink_15374" Type="http://schemas.openxmlformats.org/officeDocument/2006/relationships/hyperlink" Target="http://&#1101;&#1083;&#1077;&#1082;&#1090;&#1088;&#1086;-&#1084;&#1072;&#1088;&#1082;&#1077;&#1090;.&#1088;&#1092;/product/183343/rezistor-smd0805-39-mom1-0125vt/" TargetMode="External"/><Relationship Id="rId_hyperlink_15375" Type="http://schemas.openxmlformats.org/officeDocument/2006/relationships/hyperlink" Target="http://&#1101;&#1083;&#1077;&#1082;&#1090;&#1088;&#1086;-&#1084;&#1072;&#1088;&#1082;&#1077;&#1090;.&#1088;&#1092;/product/183200/rezistor-smd0805-39-om1-0125vt/" TargetMode="External"/><Relationship Id="rId_hyperlink_15376" Type="http://schemas.openxmlformats.org/officeDocument/2006/relationships/hyperlink" Target="http://&#1101;&#1083;&#1077;&#1082;&#1090;&#1088;&#1086;-&#1084;&#1072;&#1088;&#1082;&#1077;&#1090;.&#1088;&#1092;/product/183293/rezistor-smd0805-30-kom1-0125vt/" TargetMode="External"/><Relationship Id="rId_hyperlink_15377" Type="http://schemas.openxmlformats.org/officeDocument/2006/relationships/hyperlink" Target="http://&#1101;&#1083;&#1077;&#1082;&#1090;&#1088;&#1086;-&#1084;&#1072;&#1088;&#1082;&#1077;&#1090;.&#1088;&#1092;/product/183221/rezistor-smd0805-30-om1-0125vt/" TargetMode="External"/><Relationship Id="rId_hyperlink_15378" Type="http://schemas.openxmlformats.org/officeDocument/2006/relationships/hyperlink" Target="http://&#1101;&#1083;&#1077;&#1082;&#1090;&#1088;&#1086;-&#1084;&#1072;&#1088;&#1082;&#1077;&#1090;.&#1088;&#1092;/product/183317/rezistor-smd0805-300-kom1-0125vt/" TargetMode="External"/><Relationship Id="rId_hyperlink_15379" Type="http://schemas.openxmlformats.org/officeDocument/2006/relationships/hyperlink" Target="http://&#1101;&#1083;&#1077;&#1082;&#1090;&#1088;&#1086;-&#1084;&#1072;&#1088;&#1082;&#1077;&#1090;.&#1088;&#1092;/product/183245/rezistor-smd0805-300-om1-0125vt/" TargetMode="External"/><Relationship Id="rId_hyperlink_15380" Type="http://schemas.openxmlformats.org/officeDocument/2006/relationships/hyperlink" Target="http://&#1101;&#1083;&#1077;&#1082;&#1090;&#1088;&#1086;-&#1084;&#1072;&#1088;&#1082;&#1077;&#1090;.&#1088;&#1092;/product/183294/rezistor-smd0805-33-kom1-0125vt/" TargetMode="External"/><Relationship Id="rId_hyperlink_15381" Type="http://schemas.openxmlformats.org/officeDocument/2006/relationships/hyperlink" Target="http://&#1101;&#1083;&#1077;&#1082;&#1090;&#1088;&#1086;-&#1084;&#1072;&#1088;&#1082;&#1077;&#1090;.&#1088;&#1092;/product/183222/rezistor-smd0805-33-om1-0125vt/" TargetMode="External"/><Relationship Id="rId_hyperlink_15382" Type="http://schemas.openxmlformats.org/officeDocument/2006/relationships/hyperlink" Target="http://&#1101;&#1083;&#1077;&#1082;&#1090;&#1088;&#1086;-&#1084;&#1072;&#1088;&#1082;&#1077;&#1090;.&#1088;&#1092;/product/183318/rezistor-smd0805-330-kom1-0125vt/" TargetMode="External"/><Relationship Id="rId_hyperlink_15383" Type="http://schemas.openxmlformats.org/officeDocument/2006/relationships/hyperlink" Target="http://&#1101;&#1083;&#1077;&#1082;&#1090;&#1088;&#1086;-&#1084;&#1072;&#1088;&#1082;&#1077;&#1090;.&#1088;&#1092;/product/183246/rezistor-smd0805-330-om1-0125vt/" TargetMode="External"/><Relationship Id="rId_hyperlink_15384" Type="http://schemas.openxmlformats.org/officeDocument/2006/relationships/hyperlink" Target="http://&#1101;&#1083;&#1077;&#1082;&#1090;&#1088;&#1086;-&#1084;&#1072;&#1088;&#1082;&#1077;&#1090;.&#1088;&#1092;/product/183295/rezistor-smd0805-36-kom1-0125vt/" TargetMode="External"/><Relationship Id="rId_hyperlink_15385" Type="http://schemas.openxmlformats.org/officeDocument/2006/relationships/hyperlink" Target="http://&#1101;&#1083;&#1077;&#1082;&#1090;&#1088;&#1086;-&#1084;&#1072;&#1088;&#1082;&#1077;&#1090;.&#1088;&#1092;/product/183223/rezistor-smd0805-36-om1-0125vt/" TargetMode="External"/><Relationship Id="rId_hyperlink_15386" Type="http://schemas.openxmlformats.org/officeDocument/2006/relationships/hyperlink" Target="http://&#1101;&#1083;&#1077;&#1082;&#1090;&#1088;&#1086;-&#1084;&#1072;&#1088;&#1082;&#1077;&#1090;.&#1088;&#1092;/product/183319/rezistor-smd0805-360-kom1-0125vt/" TargetMode="External"/><Relationship Id="rId_hyperlink_15387" Type="http://schemas.openxmlformats.org/officeDocument/2006/relationships/hyperlink" Target="http://&#1101;&#1083;&#1077;&#1082;&#1090;&#1088;&#1086;-&#1084;&#1072;&#1088;&#1082;&#1077;&#1090;.&#1088;&#1092;/product/183247/rezistor-smd0805-360-om1-0125vt/" TargetMode="External"/><Relationship Id="rId_hyperlink_15388" Type="http://schemas.openxmlformats.org/officeDocument/2006/relationships/hyperlink" Target="http://&#1101;&#1083;&#1077;&#1082;&#1090;&#1088;&#1086;-&#1084;&#1072;&#1088;&#1082;&#1077;&#1090;.&#1088;&#1092;/product/183296/rezistor-smd0805-39-kom1-0125vt/" TargetMode="External"/><Relationship Id="rId_hyperlink_15389" Type="http://schemas.openxmlformats.org/officeDocument/2006/relationships/hyperlink" Target="http://&#1101;&#1083;&#1077;&#1082;&#1090;&#1088;&#1086;-&#1084;&#1072;&#1088;&#1082;&#1077;&#1090;.&#1088;&#1092;/product/183224/rezistor-smd0805-39-om1-0125vt/" TargetMode="External"/><Relationship Id="rId_hyperlink_15390" Type="http://schemas.openxmlformats.org/officeDocument/2006/relationships/hyperlink" Target="http://&#1101;&#1083;&#1077;&#1082;&#1090;&#1088;&#1086;-&#1084;&#1072;&#1088;&#1082;&#1077;&#1090;.&#1088;&#1092;/product/183320/rezistor-smd0805-390-kom1-0125vt/" TargetMode="External"/><Relationship Id="rId_hyperlink_15391" Type="http://schemas.openxmlformats.org/officeDocument/2006/relationships/hyperlink" Target="http://&#1101;&#1083;&#1077;&#1082;&#1090;&#1088;&#1086;-&#1084;&#1072;&#1088;&#1082;&#1077;&#1090;.&#1088;&#1092;/product/183248/rezistor-smd0805-390-om1-0125vt/" TargetMode="External"/><Relationship Id="rId_hyperlink_15392" Type="http://schemas.openxmlformats.org/officeDocument/2006/relationships/hyperlink" Target="http://&#1101;&#1083;&#1077;&#1082;&#1090;&#1088;&#1086;-&#1084;&#1072;&#1088;&#1082;&#1077;&#1090;.&#1088;&#1092;/product/183273/rezistor-smd0805-43-kom1-0125vt/" TargetMode="External"/><Relationship Id="rId_hyperlink_15393" Type="http://schemas.openxmlformats.org/officeDocument/2006/relationships/hyperlink" Target="http://&#1101;&#1083;&#1077;&#1082;&#1090;&#1088;&#1086;-&#1084;&#1072;&#1088;&#1082;&#1077;&#1090;.&#1088;&#1092;/product/183344/rezistor-smd0805-43-mom1-0125vt/" TargetMode="External"/><Relationship Id="rId_hyperlink_15394" Type="http://schemas.openxmlformats.org/officeDocument/2006/relationships/hyperlink" Target="http://&#1101;&#1083;&#1077;&#1082;&#1090;&#1088;&#1086;-&#1084;&#1072;&#1088;&#1082;&#1077;&#1090;.&#1088;&#1092;/product/183201/rezistor-smd0805-43-om1-0125vt/" TargetMode="External"/><Relationship Id="rId_hyperlink_15395" Type="http://schemas.openxmlformats.org/officeDocument/2006/relationships/hyperlink" Target="http://&#1101;&#1083;&#1077;&#1082;&#1090;&#1088;&#1086;-&#1084;&#1072;&#1088;&#1082;&#1077;&#1090;.&#1088;&#1092;/product/183274/rezistor-smd0805-47-kom1-0125vt/" TargetMode="External"/><Relationship Id="rId_hyperlink_15396" Type="http://schemas.openxmlformats.org/officeDocument/2006/relationships/hyperlink" Target="http://&#1101;&#1083;&#1077;&#1082;&#1090;&#1088;&#1086;-&#1084;&#1072;&#1088;&#1082;&#1077;&#1090;.&#1088;&#1092;/product/183345/rezistor-smd0805-47-mom1-0125vt/" TargetMode="External"/><Relationship Id="rId_hyperlink_15397" Type="http://schemas.openxmlformats.org/officeDocument/2006/relationships/hyperlink" Target="http://&#1101;&#1083;&#1077;&#1082;&#1090;&#1088;&#1086;-&#1084;&#1072;&#1088;&#1082;&#1077;&#1090;.&#1088;&#1092;/product/183202/rezistor-smd0805-47-om1-0125vt/" TargetMode="External"/><Relationship Id="rId_hyperlink_15398" Type="http://schemas.openxmlformats.org/officeDocument/2006/relationships/hyperlink" Target="http://&#1101;&#1083;&#1077;&#1082;&#1090;&#1088;&#1086;-&#1084;&#1072;&#1088;&#1082;&#1077;&#1090;.&#1088;&#1092;/product/183297/rezistor-smd0805-43-kom1-0125vt/" TargetMode="External"/><Relationship Id="rId_hyperlink_15399" Type="http://schemas.openxmlformats.org/officeDocument/2006/relationships/hyperlink" Target="http://&#1101;&#1083;&#1077;&#1082;&#1090;&#1088;&#1086;-&#1084;&#1072;&#1088;&#1082;&#1077;&#1090;.&#1088;&#1092;/product/183225/rezistor-smd0805-43-om1-0125vt/" TargetMode="External"/><Relationship Id="rId_hyperlink_15400" Type="http://schemas.openxmlformats.org/officeDocument/2006/relationships/hyperlink" Target="http://&#1101;&#1083;&#1077;&#1082;&#1090;&#1088;&#1086;-&#1084;&#1072;&#1088;&#1082;&#1077;&#1090;.&#1088;&#1092;/product/183321/rezistor-smd0805-430-kom1-0125vt/" TargetMode="External"/><Relationship Id="rId_hyperlink_15401" Type="http://schemas.openxmlformats.org/officeDocument/2006/relationships/hyperlink" Target="http://&#1101;&#1083;&#1077;&#1082;&#1090;&#1088;&#1086;-&#1084;&#1072;&#1088;&#1082;&#1077;&#1090;.&#1088;&#1092;/product/183249/rezistor-smd0805-430-om1-0125vt/" TargetMode="External"/><Relationship Id="rId_hyperlink_15402" Type="http://schemas.openxmlformats.org/officeDocument/2006/relationships/hyperlink" Target="http://&#1101;&#1083;&#1077;&#1082;&#1090;&#1088;&#1086;-&#1084;&#1072;&#1088;&#1082;&#1077;&#1090;.&#1088;&#1092;/product/183298/rezistor-smd0805-47-kom1-0125vt/" TargetMode="External"/><Relationship Id="rId_hyperlink_15403" Type="http://schemas.openxmlformats.org/officeDocument/2006/relationships/hyperlink" Target="http://&#1101;&#1083;&#1077;&#1082;&#1090;&#1088;&#1086;-&#1084;&#1072;&#1088;&#1082;&#1077;&#1090;.&#1088;&#1092;/product/183226/rezistor-smd0805-47-om1-0125vt/" TargetMode="External"/><Relationship Id="rId_hyperlink_15404" Type="http://schemas.openxmlformats.org/officeDocument/2006/relationships/hyperlink" Target="http://&#1101;&#1083;&#1077;&#1082;&#1090;&#1088;&#1086;-&#1084;&#1072;&#1088;&#1082;&#1077;&#1090;.&#1088;&#1092;/product/183322/rezistor-smd0805-470-kom1-0125vt/" TargetMode="External"/><Relationship Id="rId_hyperlink_15405" Type="http://schemas.openxmlformats.org/officeDocument/2006/relationships/hyperlink" Target="http://&#1101;&#1083;&#1077;&#1082;&#1090;&#1088;&#1086;-&#1084;&#1072;&#1088;&#1082;&#1077;&#1090;.&#1088;&#1092;/product/183250/rezistor-smd0805-470-om1-0125vt/" TargetMode="External"/><Relationship Id="rId_hyperlink_15406" Type="http://schemas.openxmlformats.org/officeDocument/2006/relationships/hyperlink" Target="http://&#1101;&#1083;&#1077;&#1082;&#1090;&#1088;&#1086;-&#1084;&#1072;&#1088;&#1082;&#1077;&#1090;.&#1088;&#1092;/product/183275/rezistor-smd0805-51-kom1-0125vt/" TargetMode="External"/><Relationship Id="rId_hyperlink_15407" Type="http://schemas.openxmlformats.org/officeDocument/2006/relationships/hyperlink" Target="http://&#1101;&#1083;&#1077;&#1082;&#1090;&#1088;&#1086;-&#1084;&#1072;&#1088;&#1082;&#1077;&#1090;.&#1088;&#1092;/product/183346/rezistor-smd0805-51-mom1-0125vt/" TargetMode="External"/><Relationship Id="rId_hyperlink_15408" Type="http://schemas.openxmlformats.org/officeDocument/2006/relationships/hyperlink" Target="http://&#1101;&#1083;&#1077;&#1082;&#1090;&#1088;&#1086;-&#1084;&#1072;&#1088;&#1082;&#1077;&#1090;.&#1088;&#1092;/product/183203/rezistor-smd0805-51-om1-0125vt/" TargetMode="External"/><Relationship Id="rId_hyperlink_15409" Type="http://schemas.openxmlformats.org/officeDocument/2006/relationships/hyperlink" Target="http://&#1101;&#1083;&#1077;&#1082;&#1090;&#1088;&#1086;-&#1084;&#1072;&#1088;&#1082;&#1077;&#1090;.&#1088;&#1092;/product/183276/rezistor-smd0805-56-kom1-0125vt/" TargetMode="External"/><Relationship Id="rId_hyperlink_15410" Type="http://schemas.openxmlformats.org/officeDocument/2006/relationships/hyperlink" Target="http://&#1101;&#1083;&#1077;&#1082;&#1090;&#1088;&#1086;-&#1084;&#1072;&#1088;&#1082;&#1077;&#1090;.&#1088;&#1092;/product/183347/rezistor-smd0805-56-mom1-0125vt/" TargetMode="External"/><Relationship Id="rId_hyperlink_15411" Type="http://schemas.openxmlformats.org/officeDocument/2006/relationships/hyperlink" Target="http://&#1101;&#1083;&#1077;&#1082;&#1090;&#1088;&#1086;-&#1084;&#1072;&#1088;&#1082;&#1077;&#1090;.&#1088;&#1092;/product/183204/rezistor-smd0805-56-om1-0125vt/" TargetMode="External"/><Relationship Id="rId_hyperlink_15412" Type="http://schemas.openxmlformats.org/officeDocument/2006/relationships/hyperlink" Target="http://&#1101;&#1083;&#1077;&#1082;&#1090;&#1088;&#1086;-&#1084;&#1072;&#1088;&#1082;&#1077;&#1090;.&#1088;&#1092;/product/183299/rezistor-smd0805-51-kom1-0125vt/" TargetMode="External"/><Relationship Id="rId_hyperlink_15413" Type="http://schemas.openxmlformats.org/officeDocument/2006/relationships/hyperlink" Target="http://&#1101;&#1083;&#1077;&#1082;&#1090;&#1088;&#1086;-&#1084;&#1072;&#1088;&#1082;&#1077;&#1090;.&#1088;&#1092;/product/183227/rezistor-smd0805-51-om1-0125vt/" TargetMode="External"/><Relationship Id="rId_hyperlink_15414" Type="http://schemas.openxmlformats.org/officeDocument/2006/relationships/hyperlink" Target="http://&#1101;&#1083;&#1077;&#1082;&#1090;&#1088;&#1086;-&#1084;&#1072;&#1088;&#1082;&#1077;&#1090;.&#1088;&#1092;/product/183323/rezistor-smd0805-510-kom1-0125vt/" TargetMode="External"/><Relationship Id="rId_hyperlink_15415" Type="http://schemas.openxmlformats.org/officeDocument/2006/relationships/hyperlink" Target="http://&#1101;&#1083;&#1077;&#1082;&#1090;&#1088;&#1086;-&#1084;&#1072;&#1088;&#1082;&#1077;&#1090;.&#1088;&#1092;/product/183251/rezistor-smd0805-510-om1-0125vt/" TargetMode="External"/><Relationship Id="rId_hyperlink_15416" Type="http://schemas.openxmlformats.org/officeDocument/2006/relationships/hyperlink" Target="http://&#1101;&#1083;&#1077;&#1082;&#1090;&#1088;&#1086;-&#1084;&#1072;&#1088;&#1082;&#1077;&#1090;.&#1088;&#1092;/product/183300/rezistor-smd0805-56-kom1-0125vt/" TargetMode="External"/><Relationship Id="rId_hyperlink_15417" Type="http://schemas.openxmlformats.org/officeDocument/2006/relationships/hyperlink" Target="http://&#1101;&#1083;&#1077;&#1082;&#1090;&#1088;&#1086;-&#1084;&#1072;&#1088;&#1082;&#1077;&#1090;.&#1088;&#1092;/product/183228/rezistor-smd0805-56-om1-0125vt/" TargetMode="External"/><Relationship Id="rId_hyperlink_15418" Type="http://schemas.openxmlformats.org/officeDocument/2006/relationships/hyperlink" Target="http://&#1101;&#1083;&#1077;&#1082;&#1090;&#1088;&#1086;-&#1084;&#1072;&#1088;&#1082;&#1077;&#1090;.&#1088;&#1092;/product/183324/rezistor-smd0805-560-kom1-0125vt/" TargetMode="External"/><Relationship Id="rId_hyperlink_15419" Type="http://schemas.openxmlformats.org/officeDocument/2006/relationships/hyperlink" Target="http://&#1101;&#1083;&#1077;&#1082;&#1090;&#1088;&#1086;-&#1084;&#1072;&#1088;&#1082;&#1077;&#1090;.&#1088;&#1092;/product/183252/rezistor-smd0805-560-om1-0125vt/" TargetMode="External"/><Relationship Id="rId_hyperlink_15420" Type="http://schemas.openxmlformats.org/officeDocument/2006/relationships/hyperlink" Target="http://&#1101;&#1083;&#1077;&#1082;&#1090;&#1088;&#1086;-&#1084;&#1072;&#1088;&#1082;&#1077;&#1090;.&#1088;&#1092;/product/183277/rezistor-smd0805-62-kom1-0125vt/" TargetMode="External"/><Relationship Id="rId_hyperlink_15421" Type="http://schemas.openxmlformats.org/officeDocument/2006/relationships/hyperlink" Target="http://&#1101;&#1083;&#1077;&#1082;&#1090;&#1088;&#1086;-&#1084;&#1072;&#1088;&#1082;&#1077;&#1090;.&#1088;&#1092;/product/183348/rezistor-smd0805-62-mom1-0125vt/" TargetMode="External"/><Relationship Id="rId_hyperlink_15422" Type="http://schemas.openxmlformats.org/officeDocument/2006/relationships/hyperlink" Target="http://&#1101;&#1083;&#1077;&#1082;&#1090;&#1088;&#1086;-&#1084;&#1072;&#1088;&#1082;&#1077;&#1090;.&#1088;&#1092;/product/183205/rezistor-smd0805-62-om1-0125vt/" TargetMode="External"/><Relationship Id="rId_hyperlink_15423" Type="http://schemas.openxmlformats.org/officeDocument/2006/relationships/hyperlink" Target="http://&#1101;&#1083;&#1077;&#1082;&#1090;&#1088;&#1086;-&#1084;&#1072;&#1088;&#1082;&#1077;&#1090;.&#1088;&#1092;/product/183278/rezistor-smd0805-68-kom1-0125vt/" TargetMode="External"/><Relationship Id="rId_hyperlink_15424" Type="http://schemas.openxmlformats.org/officeDocument/2006/relationships/hyperlink" Target="http://&#1101;&#1083;&#1077;&#1082;&#1090;&#1088;&#1086;-&#1084;&#1072;&#1088;&#1082;&#1077;&#1090;.&#1088;&#1092;/product/183349/rezistor-smd0805-68-mom1-0125vt/" TargetMode="External"/><Relationship Id="rId_hyperlink_15425" Type="http://schemas.openxmlformats.org/officeDocument/2006/relationships/hyperlink" Target="http://&#1101;&#1083;&#1077;&#1082;&#1090;&#1088;&#1086;-&#1084;&#1072;&#1088;&#1082;&#1077;&#1090;.&#1088;&#1092;/product/183206/rezistor-smd0805-68-om1-0125vt/" TargetMode="External"/><Relationship Id="rId_hyperlink_15426" Type="http://schemas.openxmlformats.org/officeDocument/2006/relationships/hyperlink" Target="http://&#1101;&#1083;&#1077;&#1082;&#1090;&#1088;&#1086;-&#1084;&#1072;&#1088;&#1082;&#1077;&#1090;.&#1088;&#1092;/product/183301/rezistor-smd0805-62-kom1-0125vt/" TargetMode="External"/><Relationship Id="rId_hyperlink_15427" Type="http://schemas.openxmlformats.org/officeDocument/2006/relationships/hyperlink" Target="http://&#1101;&#1083;&#1077;&#1082;&#1090;&#1088;&#1086;-&#1084;&#1072;&#1088;&#1082;&#1077;&#1090;.&#1088;&#1092;/product/183229/rezistor-smd0805-62-om1-0125vt/" TargetMode="External"/><Relationship Id="rId_hyperlink_15428" Type="http://schemas.openxmlformats.org/officeDocument/2006/relationships/hyperlink" Target="http://&#1101;&#1083;&#1077;&#1082;&#1090;&#1088;&#1086;-&#1084;&#1072;&#1088;&#1082;&#1077;&#1090;.&#1088;&#1092;/product/183325/rezistor-smd0805-620-kom1-0125vt/" TargetMode="External"/><Relationship Id="rId_hyperlink_15429" Type="http://schemas.openxmlformats.org/officeDocument/2006/relationships/hyperlink" Target="http://&#1101;&#1083;&#1077;&#1082;&#1090;&#1088;&#1086;-&#1084;&#1072;&#1088;&#1082;&#1077;&#1090;.&#1088;&#1092;/product/183253/rezistor-smd0805-620-om1-0125vt/" TargetMode="External"/><Relationship Id="rId_hyperlink_15430" Type="http://schemas.openxmlformats.org/officeDocument/2006/relationships/hyperlink" Target="http://&#1101;&#1083;&#1077;&#1082;&#1090;&#1088;&#1086;-&#1084;&#1072;&#1088;&#1082;&#1077;&#1090;.&#1088;&#1092;/product/183302/rezistor-smd0805-68-kom1-0125vt/" TargetMode="External"/><Relationship Id="rId_hyperlink_15431" Type="http://schemas.openxmlformats.org/officeDocument/2006/relationships/hyperlink" Target="http://&#1101;&#1083;&#1077;&#1082;&#1090;&#1088;&#1086;-&#1084;&#1072;&#1088;&#1082;&#1077;&#1090;.&#1088;&#1092;/product/183230/rezistor-smd0805-68-om1-0125vt/" TargetMode="External"/><Relationship Id="rId_hyperlink_15432" Type="http://schemas.openxmlformats.org/officeDocument/2006/relationships/hyperlink" Target="http://&#1101;&#1083;&#1077;&#1082;&#1090;&#1088;&#1086;-&#1084;&#1072;&#1088;&#1082;&#1077;&#1090;.&#1088;&#1092;/product/183326/rezistor-smd0805-680-kom1-0125vt/" TargetMode="External"/><Relationship Id="rId_hyperlink_15433" Type="http://schemas.openxmlformats.org/officeDocument/2006/relationships/hyperlink" Target="http://&#1101;&#1083;&#1077;&#1082;&#1090;&#1088;&#1086;-&#1084;&#1072;&#1088;&#1082;&#1077;&#1090;.&#1088;&#1092;/product/183254/rezistor-smd0805-680-om1-0125vt/" TargetMode="External"/><Relationship Id="rId_hyperlink_15434" Type="http://schemas.openxmlformats.org/officeDocument/2006/relationships/hyperlink" Target="http://&#1101;&#1083;&#1077;&#1082;&#1090;&#1088;&#1086;-&#1084;&#1072;&#1088;&#1082;&#1077;&#1090;.&#1088;&#1092;/product/183279/rezistor-smd0805-75-kom1-0125vt/" TargetMode="External"/><Relationship Id="rId_hyperlink_15435" Type="http://schemas.openxmlformats.org/officeDocument/2006/relationships/hyperlink" Target="http://&#1101;&#1083;&#1077;&#1082;&#1090;&#1088;&#1086;-&#1084;&#1072;&#1088;&#1082;&#1077;&#1090;.&#1088;&#1092;/product/183350/rezistor-smd0805-75-mom1-0125vt/" TargetMode="External"/><Relationship Id="rId_hyperlink_15436" Type="http://schemas.openxmlformats.org/officeDocument/2006/relationships/hyperlink" Target="http://&#1101;&#1083;&#1077;&#1082;&#1090;&#1088;&#1086;-&#1084;&#1072;&#1088;&#1082;&#1077;&#1090;.&#1088;&#1092;/product/183207/rezistor-smd0805-75-om1-0125vt/" TargetMode="External"/><Relationship Id="rId_hyperlink_15437" Type="http://schemas.openxmlformats.org/officeDocument/2006/relationships/hyperlink" Target="http://&#1101;&#1083;&#1077;&#1082;&#1090;&#1088;&#1086;-&#1084;&#1072;&#1088;&#1082;&#1077;&#1090;.&#1088;&#1092;/product/183303/rezistor-smd0805-75-kom1-0125vt/" TargetMode="External"/><Relationship Id="rId_hyperlink_15438" Type="http://schemas.openxmlformats.org/officeDocument/2006/relationships/hyperlink" Target="http://&#1101;&#1083;&#1077;&#1082;&#1090;&#1088;&#1086;-&#1084;&#1072;&#1088;&#1082;&#1077;&#1090;.&#1088;&#1092;/product/183231/rezistor-smd0805-75-om1-0125vt/" TargetMode="External"/><Relationship Id="rId_hyperlink_15439" Type="http://schemas.openxmlformats.org/officeDocument/2006/relationships/hyperlink" Target="http://&#1101;&#1083;&#1077;&#1082;&#1090;&#1088;&#1086;-&#1084;&#1072;&#1088;&#1082;&#1077;&#1090;.&#1088;&#1092;/product/183327/rezistor-smd0805-750-kom1-0125vt/" TargetMode="External"/><Relationship Id="rId_hyperlink_15440" Type="http://schemas.openxmlformats.org/officeDocument/2006/relationships/hyperlink" Target="http://&#1101;&#1083;&#1077;&#1082;&#1090;&#1088;&#1086;-&#1084;&#1072;&#1088;&#1082;&#1077;&#1090;.&#1088;&#1092;/product/183255/rezistor-smd0805-750-om1-0125vt/" TargetMode="External"/><Relationship Id="rId_hyperlink_15441" Type="http://schemas.openxmlformats.org/officeDocument/2006/relationships/hyperlink" Target="http://&#1101;&#1083;&#1077;&#1082;&#1090;&#1088;&#1086;-&#1084;&#1072;&#1088;&#1082;&#1077;&#1090;.&#1088;&#1092;/product/183280/rezistor-smd0805-82-kom1-0125vt/" TargetMode="External"/><Relationship Id="rId_hyperlink_15442" Type="http://schemas.openxmlformats.org/officeDocument/2006/relationships/hyperlink" Target="http://&#1101;&#1083;&#1077;&#1082;&#1090;&#1088;&#1086;-&#1084;&#1072;&#1088;&#1082;&#1077;&#1090;.&#1088;&#1092;/product/183351/rezistor-smd0805-82-mom1-0125vt/" TargetMode="External"/><Relationship Id="rId_hyperlink_15443" Type="http://schemas.openxmlformats.org/officeDocument/2006/relationships/hyperlink" Target="http://&#1101;&#1083;&#1077;&#1082;&#1090;&#1088;&#1086;-&#1084;&#1072;&#1088;&#1082;&#1077;&#1090;.&#1088;&#1092;/product/183208/rezistor-smd0805-82-om1-0125vt/" TargetMode="External"/><Relationship Id="rId_hyperlink_15444" Type="http://schemas.openxmlformats.org/officeDocument/2006/relationships/hyperlink" Target="http://&#1101;&#1083;&#1077;&#1082;&#1090;&#1088;&#1086;-&#1084;&#1072;&#1088;&#1082;&#1077;&#1090;.&#1088;&#1092;/product/183304/rezistor-smd0805-82-kom1-0125vt/" TargetMode="External"/><Relationship Id="rId_hyperlink_15445" Type="http://schemas.openxmlformats.org/officeDocument/2006/relationships/hyperlink" Target="http://&#1101;&#1083;&#1077;&#1082;&#1090;&#1088;&#1086;-&#1084;&#1072;&#1088;&#1082;&#1077;&#1090;.&#1088;&#1092;/product/183232/rezistor-smd0805-82-om1-0125vt/" TargetMode="External"/><Relationship Id="rId_hyperlink_15446" Type="http://schemas.openxmlformats.org/officeDocument/2006/relationships/hyperlink" Target="http://&#1101;&#1083;&#1077;&#1082;&#1090;&#1088;&#1086;-&#1084;&#1072;&#1088;&#1082;&#1077;&#1090;.&#1088;&#1092;/product/183328/rezistor-smd0805-820-kom1-0125vt/" TargetMode="External"/><Relationship Id="rId_hyperlink_15447" Type="http://schemas.openxmlformats.org/officeDocument/2006/relationships/hyperlink" Target="http://&#1101;&#1083;&#1077;&#1082;&#1090;&#1088;&#1086;-&#1084;&#1072;&#1088;&#1082;&#1077;&#1090;.&#1088;&#1092;/product/183256/rezistor-smd0805-820-om1-0125vt/" TargetMode="External"/><Relationship Id="rId_hyperlink_15448" Type="http://schemas.openxmlformats.org/officeDocument/2006/relationships/hyperlink" Target="http://&#1101;&#1083;&#1077;&#1082;&#1090;&#1088;&#1086;-&#1084;&#1072;&#1088;&#1082;&#1077;&#1090;.&#1088;&#1092;/product/183281/rezistor-smd0805-91-kom1-0125vt/" TargetMode="External"/><Relationship Id="rId_hyperlink_15449" Type="http://schemas.openxmlformats.org/officeDocument/2006/relationships/hyperlink" Target="http://&#1101;&#1083;&#1077;&#1082;&#1090;&#1088;&#1086;-&#1084;&#1072;&#1088;&#1082;&#1077;&#1090;.&#1088;&#1092;/product/183352/rezistor-smd0805-91-mom1-0125vt/" TargetMode="External"/><Relationship Id="rId_hyperlink_15450" Type="http://schemas.openxmlformats.org/officeDocument/2006/relationships/hyperlink" Target="http://&#1101;&#1083;&#1077;&#1082;&#1090;&#1088;&#1086;-&#1084;&#1072;&#1088;&#1082;&#1077;&#1090;.&#1088;&#1092;/product/183209/rezistor-smd0805-91-om1-0125vt/" TargetMode="External"/><Relationship Id="rId_hyperlink_15451" Type="http://schemas.openxmlformats.org/officeDocument/2006/relationships/hyperlink" Target="http://&#1101;&#1083;&#1077;&#1082;&#1090;&#1088;&#1086;-&#1084;&#1072;&#1088;&#1082;&#1077;&#1090;.&#1088;&#1092;/product/183305/rezistor-smd0805-91-kom1-0125vt/" TargetMode="External"/><Relationship Id="rId_hyperlink_15452" Type="http://schemas.openxmlformats.org/officeDocument/2006/relationships/hyperlink" Target="http://&#1101;&#1083;&#1077;&#1082;&#1090;&#1088;&#1086;-&#1084;&#1072;&#1088;&#1082;&#1077;&#1090;.&#1088;&#1092;/product/183233/rezistor-smd0805-91-om1-0125vt/" TargetMode="External"/><Relationship Id="rId_hyperlink_15453" Type="http://schemas.openxmlformats.org/officeDocument/2006/relationships/hyperlink" Target="http://&#1101;&#1083;&#1077;&#1082;&#1090;&#1088;&#1086;-&#1084;&#1072;&#1088;&#1082;&#1077;&#1090;.&#1088;&#1092;/product/183329/rezistor-smd0805-910-kom1-0125vt/" TargetMode="External"/><Relationship Id="rId_hyperlink_15454" Type="http://schemas.openxmlformats.org/officeDocument/2006/relationships/hyperlink" Target="http://&#1101;&#1083;&#1077;&#1082;&#1090;&#1088;&#1086;-&#1084;&#1072;&#1088;&#1082;&#1077;&#1090;.&#1088;&#1092;/product/183257/rezistor-smd0805-910-om1-0125vt/" TargetMode="External"/><Relationship Id="rId_hyperlink_15455" Type="http://schemas.openxmlformats.org/officeDocument/2006/relationships/hyperlink" Target="http://&#1101;&#1083;&#1077;&#1082;&#1090;&#1088;&#1086;-&#1084;&#1072;&#1088;&#1082;&#1077;&#1090;.&#1088;&#1092;/product/171126/rezistor-smd1206-0-om1-025vt/" TargetMode="External"/><Relationship Id="rId_hyperlink_15456" Type="http://schemas.openxmlformats.org/officeDocument/2006/relationships/hyperlink" Target="http://&#1101;&#1083;&#1077;&#1082;&#1090;&#1088;&#1086;-&#1084;&#1072;&#1088;&#1082;&#1077;&#1090;.&#1088;&#1092;/product/171127/rezistor-smd1206-01-om1-025vt/" TargetMode="External"/><Relationship Id="rId_hyperlink_15457" Type="http://schemas.openxmlformats.org/officeDocument/2006/relationships/hyperlink" Target="http://&#1101;&#1083;&#1077;&#1082;&#1090;&#1088;&#1086;-&#1084;&#1072;&#1088;&#1082;&#1077;&#1090;.&#1088;&#1092;/product/171128/rezistor-smd1206-02-om1-025vt/" TargetMode="External"/><Relationship Id="rId_hyperlink_15458" Type="http://schemas.openxmlformats.org/officeDocument/2006/relationships/hyperlink" Target="http://&#1101;&#1083;&#1077;&#1082;&#1090;&#1088;&#1086;-&#1084;&#1072;&#1088;&#1082;&#1077;&#1090;.&#1088;&#1092;/product/171129/rezistor-smd1206-033-om1-025vt/" TargetMode="External"/><Relationship Id="rId_hyperlink_15459" Type="http://schemas.openxmlformats.org/officeDocument/2006/relationships/hyperlink" Target="http://&#1101;&#1083;&#1077;&#1082;&#1090;&#1088;&#1086;-&#1084;&#1072;&#1088;&#1082;&#1077;&#1090;.&#1088;&#1092;/product/171130/rezistor-smd1206-04-om1-025vt/" TargetMode="External"/><Relationship Id="rId_hyperlink_15460" Type="http://schemas.openxmlformats.org/officeDocument/2006/relationships/hyperlink" Target="http://&#1101;&#1083;&#1077;&#1082;&#1090;&#1088;&#1086;-&#1084;&#1072;&#1088;&#1082;&#1077;&#1090;.&#1088;&#1092;/product/171131/rezistor-smd1206-05-om1-025vt/" TargetMode="External"/><Relationship Id="rId_hyperlink_15461" Type="http://schemas.openxmlformats.org/officeDocument/2006/relationships/hyperlink" Target="http://&#1101;&#1083;&#1077;&#1082;&#1090;&#1088;&#1086;-&#1084;&#1072;&#1088;&#1082;&#1077;&#1090;.&#1088;&#1092;/product/171204/rezistor-smd1206-1-kom1-025vt/" TargetMode="External"/><Relationship Id="rId_hyperlink_15462" Type="http://schemas.openxmlformats.org/officeDocument/2006/relationships/hyperlink" Target="http://&#1101;&#1083;&#1077;&#1082;&#1090;&#1088;&#1086;-&#1084;&#1072;&#1088;&#1082;&#1077;&#1090;.&#1088;&#1092;/product/171275/rezistor-smd1206-1-mom1-025vt/" TargetMode="External"/><Relationship Id="rId_hyperlink_15463" Type="http://schemas.openxmlformats.org/officeDocument/2006/relationships/hyperlink" Target="http://&#1101;&#1083;&#1077;&#1082;&#1090;&#1088;&#1086;-&#1084;&#1072;&#1088;&#1082;&#1077;&#1090;.&#1088;&#1092;/product/171132/rezistor-smd1206-1-om1-025vt/" TargetMode="External"/><Relationship Id="rId_hyperlink_15464" Type="http://schemas.openxmlformats.org/officeDocument/2006/relationships/hyperlink" Target="http://&#1101;&#1083;&#1077;&#1082;&#1090;&#1088;&#1086;-&#1084;&#1072;&#1088;&#1082;&#1077;&#1090;.&#1088;&#1092;/product/171205/rezistor-smd1206-11-kom1-025vt/" TargetMode="External"/><Relationship Id="rId_hyperlink_15465" Type="http://schemas.openxmlformats.org/officeDocument/2006/relationships/hyperlink" Target="http://&#1101;&#1083;&#1077;&#1082;&#1090;&#1088;&#1086;-&#1084;&#1072;&#1088;&#1082;&#1077;&#1090;.&#1088;&#1092;/product/171276/rezistor-smd1206-11-mom1-025vt/" TargetMode="External"/><Relationship Id="rId_hyperlink_15466" Type="http://schemas.openxmlformats.org/officeDocument/2006/relationships/hyperlink" Target="http://&#1101;&#1083;&#1077;&#1082;&#1090;&#1088;&#1086;-&#1084;&#1072;&#1088;&#1082;&#1077;&#1090;.&#1088;&#1092;/product/171133/rezistor-smd1206-11-om1-025vt/" TargetMode="External"/><Relationship Id="rId_hyperlink_15467" Type="http://schemas.openxmlformats.org/officeDocument/2006/relationships/hyperlink" Target="http://&#1101;&#1083;&#1077;&#1082;&#1090;&#1088;&#1086;-&#1084;&#1072;&#1088;&#1082;&#1077;&#1090;.&#1088;&#1092;/product/171206/rezistor-smd1206-12-kom1-025vt/" TargetMode="External"/><Relationship Id="rId_hyperlink_15468" Type="http://schemas.openxmlformats.org/officeDocument/2006/relationships/hyperlink" Target="http://&#1101;&#1083;&#1077;&#1082;&#1090;&#1088;&#1086;-&#1084;&#1072;&#1088;&#1082;&#1077;&#1090;.&#1088;&#1092;/product/171277/rezistor-smd1206-12-mom1-025vt/" TargetMode="External"/><Relationship Id="rId_hyperlink_15469" Type="http://schemas.openxmlformats.org/officeDocument/2006/relationships/hyperlink" Target="http://&#1101;&#1083;&#1077;&#1082;&#1090;&#1088;&#1086;-&#1084;&#1072;&#1088;&#1082;&#1077;&#1090;.&#1088;&#1092;/product/171134/rezistor-smd1206-12-om1-025vt/" TargetMode="External"/><Relationship Id="rId_hyperlink_15470" Type="http://schemas.openxmlformats.org/officeDocument/2006/relationships/hyperlink" Target="http://&#1101;&#1083;&#1077;&#1082;&#1090;&#1088;&#1086;-&#1084;&#1072;&#1088;&#1082;&#1077;&#1090;.&#1088;&#1092;/product/171207/rezistor-smd1206-13-kom1-025vt/" TargetMode="External"/><Relationship Id="rId_hyperlink_15471" Type="http://schemas.openxmlformats.org/officeDocument/2006/relationships/hyperlink" Target="http://&#1101;&#1083;&#1077;&#1082;&#1090;&#1088;&#1086;-&#1084;&#1072;&#1088;&#1082;&#1077;&#1090;.&#1088;&#1092;/product/171278/rezistor-smd1206-13-mom1-025vt/" TargetMode="External"/><Relationship Id="rId_hyperlink_15472" Type="http://schemas.openxmlformats.org/officeDocument/2006/relationships/hyperlink" Target="http://&#1101;&#1083;&#1077;&#1082;&#1090;&#1088;&#1086;-&#1084;&#1072;&#1088;&#1082;&#1077;&#1090;.&#1088;&#1092;/product/171135/rezistor-smd1206-13-om1-025vt/" TargetMode="External"/><Relationship Id="rId_hyperlink_15473" Type="http://schemas.openxmlformats.org/officeDocument/2006/relationships/hyperlink" Target="http://&#1101;&#1083;&#1077;&#1082;&#1090;&#1088;&#1086;-&#1084;&#1072;&#1088;&#1082;&#1077;&#1090;.&#1088;&#1092;/product/171208/rezistor-smd1206-15-kom1-025vt/" TargetMode="External"/><Relationship Id="rId_hyperlink_15474" Type="http://schemas.openxmlformats.org/officeDocument/2006/relationships/hyperlink" Target="http://&#1101;&#1083;&#1077;&#1082;&#1090;&#1088;&#1086;-&#1084;&#1072;&#1088;&#1082;&#1077;&#1090;.&#1088;&#1092;/product/171279/rezistor-smd1206-15-mom1-025vt/" TargetMode="External"/><Relationship Id="rId_hyperlink_15475" Type="http://schemas.openxmlformats.org/officeDocument/2006/relationships/hyperlink" Target="http://&#1101;&#1083;&#1077;&#1082;&#1090;&#1088;&#1086;-&#1084;&#1072;&#1088;&#1082;&#1077;&#1090;.&#1088;&#1092;/product/171136/rezistor-smd1206-15-om1-025vt/" TargetMode="External"/><Relationship Id="rId_hyperlink_15476" Type="http://schemas.openxmlformats.org/officeDocument/2006/relationships/hyperlink" Target="http://&#1101;&#1083;&#1077;&#1082;&#1090;&#1088;&#1086;-&#1084;&#1072;&#1088;&#1082;&#1077;&#1090;.&#1088;&#1092;/product/171209/rezistor-smd1206-16-kom1-025vt/" TargetMode="External"/><Relationship Id="rId_hyperlink_15477" Type="http://schemas.openxmlformats.org/officeDocument/2006/relationships/hyperlink" Target="http://&#1101;&#1083;&#1077;&#1082;&#1090;&#1088;&#1086;-&#1084;&#1072;&#1088;&#1082;&#1077;&#1090;.&#1088;&#1092;/product/171280/rezistor-smd1206-16-mom1-025vt/" TargetMode="External"/><Relationship Id="rId_hyperlink_15478" Type="http://schemas.openxmlformats.org/officeDocument/2006/relationships/hyperlink" Target="http://&#1101;&#1083;&#1077;&#1082;&#1090;&#1088;&#1086;-&#1084;&#1072;&#1088;&#1082;&#1077;&#1090;.&#1088;&#1092;/product/171137/rezistor-smd1206-16-om1-025vt/" TargetMode="External"/><Relationship Id="rId_hyperlink_15479" Type="http://schemas.openxmlformats.org/officeDocument/2006/relationships/hyperlink" Target="http://&#1101;&#1083;&#1077;&#1082;&#1090;&#1088;&#1086;-&#1084;&#1072;&#1088;&#1082;&#1077;&#1090;.&#1088;&#1092;/product/171210/rezistor-smd1206-18-kom1-025vt/" TargetMode="External"/><Relationship Id="rId_hyperlink_15480" Type="http://schemas.openxmlformats.org/officeDocument/2006/relationships/hyperlink" Target="http://&#1101;&#1083;&#1077;&#1082;&#1090;&#1088;&#1086;-&#1084;&#1072;&#1088;&#1082;&#1077;&#1090;.&#1088;&#1092;/product/171281/rezistor-smd1206-18-mom1-025vt/" TargetMode="External"/><Relationship Id="rId_hyperlink_15481" Type="http://schemas.openxmlformats.org/officeDocument/2006/relationships/hyperlink" Target="http://&#1101;&#1083;&#1077;&#1082;&#1090;&#1088;&#1086;-&#1084;&#1072;&#1088;&#1082;&#1077;&#1090;.&#1088;&#1092;/product/171138/rezistor-smd1206-18-om1-025vt/" TargetMode="External"/><Relationship Id="rId_hyperlink_15482" Type="http://schemas.openxmlformats.org/officeDocument/2006/relationships/hyperlink" Target="http://&#1101;&#1083;&#1077;&#1082;&#1090;&#1088;&#1086;-&#1084;&#1072;&#1088;&#1082;&#1077;&#1090;.&#1088;&#1092;/product/171227/rezistor-smd1206-10-kom1-025vt/" TargetMode="External"/><Relationship Id="rId_hyperlink_15483" Type="http://schemas.openxmlformats.org/officeDocument/2006/relationships/hyperlink" Target="http://&#1101;&#1083;&#1077;&#1082;&#1090;&#1088;&#1086;-&#1084;&#1072;&#1088;&#1082;&#1077;&#1090;.&#1088;&#1092;/product/171299/rezistor-smd1206-10-mom1-025vt/" TargetMode="External"/><Relationship Id="rId_hyperlink_15484" Type="http://schemas.openxmlformats.org/officeDocument/2006/relationships/hyperlink" Target="http://&#1101;&#1083;&#1077;&#1082;&#1090;&#1088;&#1086;-&#1084;&#1072;&#1088;&#1082;&#1077;&#1090;.&#1088;&#1092;/product/171157/rezistor-smd1206-10-om1-025vt/" TargetMode="External"/><Relationship Id="rId_hyperlink_15485" Type="http://schemas.openxmlformats.org/officeDocument/2006/relationships/hyperlink" Target="http://&#1101;&#1083;&#1077;&#1082;&#1090;&#1088;&#1086;-&#1084;&#1072;&#1088;&#1082;&#1077;&#1090;.&#1088;&#1092;/product/171251/rezistor-smd1206-100-kom1-025vt/" TargetMode="External"/><Relationship Id="rId_hyperlink_15486" Type="http://schemas.openxmlformats.org/officeDocument/2006/relationships/hyperlink" Target="http://&#1101;&#1083;&#1077;&#1082;&#1090;&#1088;&#1086;-&#1084;&#1072;&#1088;&#1082;&#1077;&#1090;.&#1088;&#1092;/product/171182/rezistor-smd1206-100-om1-025vt/" TargetMode="External"/><Relationship Id="rId_hyperlink_15487" Type="http://schemas.openxmlformats.org/officeDocument/2006/relationships/hyperlink" Target="http://&#1101;&#1083;&#1077;&#1082;&#1090;&#1088;&#1086;-&#1084;&#1072;&#1088;&#1082;&#1077;&#1090;.&#1088;&#1092;/product/171228/rezistor-smd1206-11-kom1-025vt/" TargetMode="External"/><Relationship Id="rId_hyperlink_15488" Type="http://schemas.openxmlformats.org/officeDocument/2006/relationships/hyperlink" Target="http://&#1101;&#1083;&#1077;&#1082;&#1090;&#1088;&#1086;-&#1084;&#1072;&#1088;&#1082;&#1077;&#1090;.&#1088;&#1092;/product/171159/rezistor-smd1206-11-om1-025vt/" TargetMode="External"/><Relationship Id="rId_hyperlink_15489" Type="http://schemas.openxmlformats.org/officeDocument/2006/relationships/hyperlink" Target="http://&#1101;&#1083;&#1077;&#1082;&#1090;&#1088;&#1086;-&#1084;&#1072;&#1088;&#1082;&#1077;&#1090;.&#1088;&#1092;/product/171252/rezistor-smd1206-110-kom1-025vt/" TargetMode="External"/><Relationship Id="rId_hyperlink_15490" Type="http://schemas.openxmlformats.org/officeDocument/2006/relationships/hyperlink" Target="http://&#1101;&#1083;&#1077;&#1082;&#1090;&#1088;&#1086;-&#1084;&#1072;&#1088;&#1082;&#1077;&#1090;.&#1088;&#1092;/product/171160/rezistor-smd1206-110-om1-025vt/" TargetMode="External"/><Relationship Id="rId_hyperlink_15491" Type="http://schemas.openxmlformats.org/officeDocument/2006/relationships/hyperlink" Target="http://&#1101;&#1083;&#1077;&#1082;&#1090;&#1088;&#1086;-&#1084;&#1072;&#1088;&#1082;&#1077;&#1090;.&#1088;&#1092;/product/171229/rezistor-smd1206-12-kom1-025vt/" TargetMode="External"/><Relationship Id="rId_hyperlink_15492" Type="http://schemas.openxmlformats.org/officeDocument/2006/relationships/hyperlink" Target="http://&#1101;&#1083;&#1077;&#1082;&#1090;&#1088;&#1086;-&#1084;&#1072;&#1088;&#1082;&#1077;&#1090;.&#1088;&#1092;/product/171158/rezistor-smd1206-12-om1-025vt/" TargetMode="External"/><Relationship Id="rId_hyperlink_15493" Type="http://schemas.openxmlformats.org/officeDocument/2006/relationships/hyperlink" Target="http://&#1101;&#1083;&#1077;&#1082;&#1090;&#1088;&#1086;-&#1084;&#1072;&#1088;&#1082;&#1077;&#1090;.&#1088;&#1092;/product/171253/rezistor-smd1206-120-kom1-025vt/" TargetMode="External"/><Relationship Id="rId_hyperlink_15494" Type="http://schemas.openxmlformats.org/officeDocument/2006/relationships/hyperlink" Target="http://&#1101;&#1083;&#1077;&#1082;&#1090;&#1088;&#1086;-&#1084;&#1072;&#1088;&#1082;&#1077;&#1090;.&#1088;&#1092;/product/171143/rezistor-smd1206-120-om1-025vt/" TargetMode="External"/><Relationship Id="rId_hyperlink_15495" Type="http://schemas.openxmlformats.org/officeDocument/2006/relationships/hyperlink" Target="http://&#1101;&#1083;&#1077;&#1082;&#1090;&#1088;&#1086;-&#1084;&#1072;&#1088;&#1082;&#1077;&#1090;.&#1088;&#1092;/product/171230/rezistor-smd1206-13-kom1-025vt/" TargetMode="External"/><Relationship Id="rId_hyperlink_15496" Type="http://schemas.openxmlformats.org/officeDocument/2006/relationships/hyperlink" Target="http://&#1101;&#1083;&#1077;&#1082;&#1090;&#1088;&#1086;-&#1084;&#1072;&#1088;&#1082;&#1077;&#1090;.&#1088;&#1092;/product/171161/rezistor-smd1206-13-om1-025vt/" TargetMode="External"/><Relationship Id="rId_hyperlink_15497" Type="http://schemas.openxmlformats.org/officeDocument/2006/relationships/hyperlink" Target="http://&#1101;&#1083;&#1077;&#1082;&#1090;&#1088;&#1086;-&#1084;&#1072;&#1088;&#1082;&#1077;&#1090;.&#1088;&#1092;/product/171254/rezistor-smd1206-130-kom1-025vt/" TargetMode="External"/><Relationship Id="rId_hyperlink_15498" Type="http://schemas.openxmlformats.org/officeDocument/2006/relationships/hyperlink" Target="http://&#1101;&#1083;&#1077;&#1082;&#1090;&#1088;&#1086;-&#1084;&#1072;&#1088;&#1082;&#1077;&#1090;.&#1088;&#1092;/product/171183/rezistor-smd1206-130-om1-025vt/" TargetMode="External"/><Relationship Id="rId_hyperlink_15499" Type="http://schemas.openxmlformats.org/officeDocument/2006/relationships/hyperlink" Target="http://&#1101;&#1083;&#1077;&#1082;&#1090;&#1088;&#1086;-&#1084;&#1072;&#1088;&#1082;&#1077;&#1090;.&#1088;&#1092;/product/171231/rezistor-smd1206-15-kom1-025vt/" TargetMode="External"/><Relationship Id="rId_hyperlink_15500" Type="http://schemas.openxmlformats.org/officeDocument/2006/relationships/hyperlink" Target="http://&#1101;&#1083;&#1077;&#1082;&#1090;&#1088;&#1086;-&#1084;&#1072;&#1088;&#1082;&#1077;&#1090;.&#1088;&#1092;/product/171162/rezistor-smd1206-15-om1-025vt/" TargetMode="External"/><Relationship Id="rId_hyperlink_15501" Type="http://schemas.openxmlformats.org/officeDocument/2006/relationships/hyperlink" Target="http://&#1101;&#1083;&#1077;&#1082;&#1090;&#1088;&#1086;-&#1084;&#1072;&#1088;&#1082;&#1077;&#1090;.&#1088;&#1092;/product/171255/rezistor-smd1206-150-kom1-025vt/" TargetMode="External"/><Relationship Id="rId_hyperlink_15502" Type="http://schemas.openxmlformats.org/officeDocument/2006/relationships/hyperlink" Target="http://&#1101;&#1083;&#1077;&#1082;&#1090;&#1088;&#1086;-&#1084;&#1072;&#1088;&#1082;&#1077;&#1090;.&#1088;&#1092;/product/171184/rezistor-smd1206-150-om1-025vt/" TargetMode="External"/><Relationship Id="rId_hyperlink_15503" Type="http://schemas.openxmlformats.org/officeDocument/2006/relationships/hyperlink" Target="http://&#1101;&#1083;&#1077;&#1082;&#1090;&#1088;&#1086;-&#1084;&#1072;&#1088;&#1082;&#1077;&#1090;.&#1088;&#1092;/product/171232/rezistor-smd1206-16-kom1-025vt/" TargetMode="External"/><Relationship Id="rId_hyperlink_15504" Type="http://schemas.openxmlformats.org/officeDocument/2006/relationships/hyperlink" Target="http://&#1101;&#1083;&#1077;&#1082;&#1090;&#1088;&#1086;-&#1084;&#1072;&#1088;&#1082;&#1077;&#1090;.&#1088;&#1092;/product/171163/rezistor-smd1206-16-om1-025vt/" TargetMode="External"/><Relationship Id="rId_hyperlink_15505" Type="http://schemas.openxmlformats.org/officeDocument/2006/relationships/hyperlink" Target="http://&#1101;&#1083;&#1077;&#1082;&#1090;&#1088;&#1086;-&#1084;&#1072;&#1088;&#1082;&#1077;&#1090;.&#1088;&#1092;/product/171256/rezistor-smd1206-160-kom1-025vt/" TargetMode="External"/><Relationship Id="rId_hyperlink_15506" Type="http://schemas.openxmlformats.org/officeDocument/2006/relationships/hyperlink" Target="http://&#1101;&#1083;&#1077;&#1082;&#1090;&#1088;&#1086;-&#1084;&#1072;&#1088;&#1082;&#1077;&#1090;.&#1088;&#1092;/product/171185/rezistor-smd1206-160-om1-025vt/" TargetMode="External"/><Relationship Id="rId_hyperlink_15507" Type="http://schemas.openxmlformats.org/officeDocument/2006/relationships/hyperlink" Target="http://&#1101;&#1083;&#1077;&#1082;&#1090;&#1088;&#1086;-&#1084;&#1072;&#1088;&#1082;&#1077;&#1090;.&#1088;&#1092;/product/171233/rezistor-smd1206-18-kom1-025vt/" TargetMode="External"/><Relationship Id="rId_hyperlink_15508" Type="http://schemas.openxmlformats.org/officeDocument/2006/relationships/hyperlink" Target="http://&#1101;&#1083;&#1077;&#1082;&#1090;&#1088;&#1086;-&#1084;&#1072;&#1088;&#1082;&#1077;&#1090;.&#1088;&#1092;/product/171164/rezistor-smd1206-18-om1-025vt/" TargetMode="External"/><Relationship Id="rId_hyperlink_15509" Type="http://schemas.openxmlformats.org/officeDocument/2006/relationships/hyperlink" Target="http://&#1101;&#1083;&#1077;&#1082;&#1090;&#1088;&#1086;-&#1084;&#1072;&#1088;&#1082;&#1077;&#1090;.&#1088;&#1092;/product/171257/rezistor-smd1206-180-kom1-025vt/" TargetMode="External"/><Relationship Id="rId_hyperlink_15510" Type="http://schemas.openxmlformats.org/officeDocument/2006/relationships/hyperlink" Target="http://&#1101;&#1083;&#1077;&#1082;&#1090;&#1088;&#1086;-&#1084;&#1072;&#1088;&#1082;&#1077;&#1090;.&#1088;&#1092;/product/171186/rezistor-smd1206-180-om1-025vt/" TargetMode="External"/><Relationship Id="rId_hyperlink_15511" Type="http://schemas.openxmlformats.org/officeDocument/2006/relationships/hyperlink" Target="http://&#1101;&#1083;&#1077;&#1082;&#1090;&#1088;&#1086;-&#1084;&#1072;&#1088;&#1082;&#1077;&#1090;.&#1088;&#1092;/product/171211/rezistor-smd1206-2-kom1-025vt/" TargetMode="External"/><Relationship Id="rId_hyperlink_15512" Type="http://schemas.openxmlformats.org/officeDocument/2006/relationships/hyperlink" Target="http://&#1101;&#1083;&#1077;&#1082;&#1090;&#1088;&#1086;-&#1084;&#1072;&#1088;&#1082;&#1077;&#1090;.&#1088;&#1092;/product/171282/rezistor-smd1206-2-mom1-025vt/" TargetMode="External"/><Relationship Id="rId_hyperlink_15513" Type="http://schemas.openxmlformats.org/officeDocument/2006/relationships/hyperlink" Target="http://&#1101;&#1083;&#1077;&#1082;&#1090;&#1088;&#1086;-&#1084;&#1072;&#1088;&#1082;&#1077;&#1090;.&#1088;&#1092;/product/171139/rezistor-smd1206-20-om1-025vt/" TargetMode="External"/><Relationship Id="rId_hyperlink_15514" Type="http://schemas.openxmlformats.org/officeDocument/2006/relationships/hyperlink" Target="http://&#1101;&#1083;&#1077;&#1082;&#1090;&#1088;&#1086;-&#1084;&#1072;&#1088;&#1082;&#1077;&#1090;.&#1088;&#1092;/product/171212/rezistor-smd1206-22-kom1-025vt/" TargetMode="External"/><Relationship Id="rId_hyperlink_15515" Type="http://schemas.openxmlformats.org/officeDocument/2006/relationships/hyperlink" Target="http://&#1101;&#1083;&#1077;&#1082;&#1090;&#1088;&#1086;-&#1084;&#1072;&#1088;&#1082;&#1077;&#1090;.&#1088;&#1092;/product/171283/rezistor-smd1206-22-mom1-025vt/" TargetMode="External"/><Relationship Id="rId_hyperlink_15516" Type="http://schemas.openxmlformats.org/officeDocument/2006/relationships/hyperlink" Target="http://&#1101;&#1083;&#1077;&#1082;&#1090;&#1088;&#1086;-&#1084;&#1072;&#1088;&#1082;&#1077;&#1090;.&#1088;&#1092;/product/171140/rezistor-smd1206-22-om1-025vt/" TargetMode="External"/><Relationship Id="rId_hyperlink_15517" Type="http://schemas.openxmlformats.org/officeDocument/2006/relationships/hyperlink" Target="http://&#1101;&#1083;&#1077;&#1082;&#1090;&#1088;&#1086;-&#1084;&#1072;&#1088;&#1082;&#1077;&#1090;.&#1088;&#1092;/product/183185/rezistor-smd1206-24-kom1-025vt/" TargetMode="External"/><Relationship Id="rId_hyperlink_15518" Type="http://schemas.openxmlformats.org/officeDocument/2006/relationships/hyperlink" Target="http://&#1101;&#1083;&#1077;&#1082;&#1090;&#1088;&#1086;-&#1084;&#1072;&#1088;&#1082;&#1077;&#1090;.&#1088;&#1092;/product/171284/rezistor-smd1206-24-mom1-025vt/" TargetMode="External"/><Relationship Id="rId_hyperlink_15519" Type="http://schemas.openxmlformats.org/officeDocument/2006/relationships/hyperlink" Target="http://&#1101;&#1083;&#1077;&#1082;&#1090;&#1088;&#1086;-&#1084;&#1072;&#1088;&#1082;&#1077;&#1090;.&#1088;&#1092;/product/171141/rezistor-smd1206-24-om1-025vt/" TargetMode="External"/><Relationship Id="rId_hyperlink_15520" Type="http://schemas.openxmlformats.org/officeDocument/2006/relationships/hyperlink" Target="http://&#1101;&#1083;&#1077;&#1082;&#1090;&#1088;&#1086;-&#1084;&#1072;&#1088;&#1082;&#1077;&#1090;.&#1088;&#1092;/product/171213/rezistor-smd1206-27-kom1-025vt/" TargetMode="External"/><Relationship Id="rId_hyperlink_15521" Type="http://schemas.openxmlformats.org/officeDocument/2006/relationships/hyperlink" Target="http://&#1101;&#1083;&#1077;&#1082;&#1090;&#1088;&#1086;-&#1084;&#1072;&#1088;&#1082;&#1077;&#1090;.&#1088;&#1092;/product/171285/rezistor-smd1206-27-mom1-025vt/" TargetMode="External"/><Relationship Id="rId_hyperlink_15522" Type="http://schemas.openxmlformats.org/officeDocument/2006/relationships/hyperlink" Target="http://&#1101;&#1083;&#1077;&#1082;&#1090;&#1088;&#1086;-&#1084;&#1072;&#1088;&#1082;&#1077;&#1090;.&#1088;&#1092;/product/171142/rezistor-smd1206-27-om1-025vt/" TargetMode="External"/><Relationship Id="rId_hyperlink_15523" Type="http://schemas.openxmlformats.org/officeDocument/2006/relationships/hyperlink" Target="http://&#1101;&#1083;&#1077;&#1082;&#1090;&#1088;&#1086;-&#1084;&#1072;&#1088;&#1082;&#1077;&#1090;.&#1088;&#1092;/product/171234/rezistor-smd1206-20-kom1-025vt/" TargetMode="External"/><Relationship Id="rId_hyperlink_15524" Type="http://schemas.openxmlformats.org/officeDocument/2006/relationships/hyperlink" Target="http://&#1101;&#1083;&#1077;&#1082;&#1090;&#1088;&#1086;-&#1084;&#1072;&#1088;&#1082;&#1077;&#1090;.&#1088;&#1092;/product/171165/rezistor-smd1206-20-om1-025vt/" TargetMode="External"/><Relationship Id="rId_hyperlink_15525" Type="http://schemas.openxmlformats.org/officeDocument/2006/relationships/hyperlink" Target="http://&#1101;&#1083;&#1077;&#1082;&#1090;&#1088;&#1086;-&#1084;&#1072;&#1088;&#1082;&#1077;&#1090;.&#1088;&#1092;/product/171258/rezistor-smd1206-200-kom1-025vt/" TargetMode="External"/><Relationship Id="rId_hyperlink_15526" Type="http://schemas.openxmlformats.org/officeDocument/2006/relationships/hyperlink" Target="http://&#1101;&#1083;&#1077;&#1082;&#1090;&#1088;&#1086;-&#1084;&#1072;&#1088;&#1082;&#1077;&#1090;.&#1088;&#1092;/product/171187/rezistor-smd1206-200-om1-025vt/" TargetMode="External"/><Relationship Id="rId_hyperlink_15527" Type="http://schemas.openxmlformats.org/officeDocument/2006/relationships/hyperlink" Target="http://&#1101;&#1083;&#1077;&#1082;&#1090;&#1088;&#1086;-&#1084;&#1072;&#1088;&#1082;&#1077;&#1090;.&#1088;&#1092;/product/171235/rezistor-smd1206-22-kom1-025vt/" TargetMode="External"/><Relationship Id="rId_hyperlink_15528" Type="http://schemas.openxmlformats.org/officeDocument/2006/relationships/hyperlink" Target="http://&#1101;&#1083;&#1077;&#1082;&#1090;&#1088;&#1086;-&#1084;&#1072;&#1088;&#1082;&#1077;&#1090;.&#1088;&#1092;/product/171166/rezistor-smd1206-22-om1-025vt/" TargetMode="External"/><Relationship Id="rId_hyperlink_15529" Type="http://schemas.openxmlformats.org/officeDocument/2006/relationships/hyperlink" Target="http://&#1101;&#1083;&#1077;&#1082;&#1090;&#1088;&#1086;-&#1084;&#1072;&#1088;&#1082;&#1077;&#1090;.&#1088;&#1092;/product/171259/rezistor-smd1206-220-kom1-025vt/" TargetMode="External"/><Relationship Id="rId_hyperlink_15530" Type="http://schemas.openxmlformats.org/officeDocument/2006/relationships/hyperlink" Target="http://&#1101;&#1083;&#1077;&#1082;&#1090;&#1088;&#1086;-&#1084;&#1072;&#1088;&#1082;&#1077;&#1090;.&#1088;&#1092;/product/171188/rezistor-smd1206-220-om1-025vt/" TargetMode="External"/><Relationship Id="rId_hyperlink_15531" Type="http://schemas.openxmlformats.org/officeDocument/2006/relationships/hyperlink" Target="http://&#1101;&#1083;&#1077;&#1082;&#1090;&#1088;&#1086;-&#1084;&#1072;&#1088;&#1082;&#1077;&#1090;.&#1088;&#1092;/product/171236/rezistor-smd1206-24-kom1-025vt/" TargetMode="External"/><Relationship Id="rId_hyperlink_15532" Type="http://schemas.openxmlformats.org/officeDocument/2006/relationships/hyperlink" Target="http://&#1101;&#1083;&#1077;&#1082;&#1090;&#1088;&#1086;-&#1084;&#1072;&#1088;&#1082;&#1077;&#1090;.&#1088;&#1092;/product/171167/rezistor-smd1206-24-om1-025vt/" TargetMode="External"/><Relationship Id="rId_hyperlink_15533" Type="http://schemas.openxmlformats.org/officeDocument/2006/relationships/hyperlink" Target="http://&#1101;&#1083;&#1077;&#1082;&#1090;&#1088;&#1086;-&#1084;&#1072;&#1088;&#1082;&#1077;&#1090;.&#1088;&#1092;/product/171260/rezistor-smd1206-240-kom1-025vt/" TargetMode="External"/><Relationship Id="rId_hyperlink_15534" Type="http://schemas.openxmlformats.org/officeDocument/2006/relationships/hyperlink" Target="http://&#1101;&#1083;&#1077;&#1082;&#1090;&#1088;&#1086;-&#1084;&#1072;&#1088;&#1082;&#1077;&#1090;.&#1088;&#1092;/product/171189/rezistor-smd1206-240-om1-025vt/" TargetMode="External"/><Relationship Id="rId_hyperlink_15535" Type="http://schemas.openxmlformats.org/officeDocument/2006/relationships/hyperlink" Target="http://&#1101;&#1083;&#1077;&#1082;&#1090;&#1088;&#1086;-&#1084;&#1072;&#1088;&#1082;&#1077;&#1090;.&#1088;&#1092;/product/171237/rezistor-smd1206-27-kom1-025vt/" TargetMode="External"/><Relationship Id="rId_hyperlink_15536" Type="http://schemas.openxmlformats.org/officeDocument/2006/relationships/hyperlink" Target="http://&#1101;&#1083;&#1077;&#1082;&#1090;&#1088;&#1086;-&#1084;&#1072;&#1088;&#1082;&#1077;&#1090;.&#1088;&#1092;/product/171168/rezistor-smd1206-27-om1-025vt/" TargetMode="External"/><Relationship Id="rId_hyperlink_15537" Type="http://schemas.openxmlformats.org/officeDocument/2006/relationships/hyperlink" Target="http://&#1101;&#1083;&#1077;&#1082;&#1090;&#1088;&#1086;-&#1084;&#1072;&#1088;&#1082;&#1077;&#1090;.&#1088;&#1092;/product/171261/rezistor-smd1206-270-kom1-025vt/" TargetMode="External"/><Relationship Id="rId_hyperlink_15538" Type="http://schemas.openxmlformats.org/officeDocument/2006/relationships/hyperlink" Target="http://&#1101;&#1083;&#1077;&#1082;&#1090;&#1088;&#1086;-&#1084;&#1072;&#1088;&#1082;&#1077;&#1090;.&#1088;&#1092;/product/171190/rezistor-smd1206-270-om1-025vt/" TargetMode="External"/><Relationship Id="rId_hyperlink_15539" Type="http://schemas.openxmlformats.org/officeDocument/2006/relationships/hyperlink" Target="http://&#1101;&#1083;&#1077;&#1082;&#1090;&#1088;&#1086;-&#1084;&#1072;&#1088;&#1082;&#1077;&#1090;.&#1088;&#1092;/product/171286/rezistor-smd1206-3-mom1-025vt/" TargetMode="External"/><Relationship Id="rId_hyperlink_15540" Type="http://schemas.openxmlformats.org/officeDocument/2006/relationships/hyperlink" Target="http://&#1101;&#1083;&#1077;&#1082;&#1090;&#1088;&#1086;-&#1084;&#1072;&#1088;&#1082;&#1077;&#1090;.&#1088;&#1092;/product/171214/rezistor-smd1206-30-kom1-025vt/" TargetMode="External"/><Relationship Id="rId_hyperlink_15541" Type="http://schemas.openxmlformats.org/officeDocument/2006/relationships/hyperlink" Target="http://&#1101;&#1083;&#1077;&#1082;&#1090;&#1088;&#1086;-&#1084;&#1072;&#1088;&#1082;&#1077;&#1090;.&#1088;&#1092;/product/171144/rezistor-smd1206-30-om1-025vt/" TargetMode="External"/><Relationship Id="rId_hyperlink_15542" Type="http://schemas.openxmlformats.org/officeDocument/2006/relationships/hyperlink" Target="http://&#1101;&#1083;&#1077;&#1082;&#1090;&#1088;&#1086;-&#1084;&#1072;&#1088;&#1082;&#1077;&#1090;.&#1088;&#1092;/product/171215/rezistor-smd1206-33-kom1-025vt/" TargetMode="External"/><Relationship Id="rId_hyperlink_15543" Type="http://schemas.openxmlformats.org/officeDocument/2006/relationships/hyperlink" Target="http://&#1101;&#1083;&#1077;&#1082;&#1090;&#1088;&#1086;-&#1084;&#1072;&#1088;&#1082;&#1077;&#1090;.&#1088;&#1092;/product/171287/rezistor-smd1206-33-mom1-025vt/" TargetMode="External"/><Relationship Id="rId_hyperlink_15544" Type="http://schemas.openxmlformats.org/officeDocument/2006/relationships/hyperlink" Target="http://&#1101;&#1083;&#1077;&#1082;&#1090;&#1088;&#1086;-&#1084;&#1072;&#1088;&#1082;&#1077;&#1090;.&#1088;&#1092;/product/171145/rezistor-smd1206-33-om1-025vt/" TargetMode="External"/><Relationship Id="rId_hyperlink_15545" Type="http://schemas.openxmlformats.org/officeDocument/2006/relationships/hyperlink" Target="http://&#1101;&#1083;&#1077;&#1082;&#1090;&#1088;&#1086;-&#1084;&#1072;&#1088;&#1082;&#1077;&#1090;.&#1088;&#1092;/product/171216/rezistor-smd1206-36-kom1-025vt/" TargetMode="External"/><Relationship Id="rId_hyperlink_15546" Type="http://schemas.openxmlformats.org/officeDocument/2006/relationships/hyperlink" Target="http://&#1101;&#1083;&#1077;&#1082;&#1090;&#1088;&#1086;-&#1084;&#1072;&#1088;&#1082;&#1077;&#1090;.&#1088;&#1092;/product/171288/rezistor-smd1206-36-mom1-025vt/" TargetMode="External"/><Relationship Id="rId_hyperlink_15547" Type="http://schemas.openxmlformats.org/officeDocument/2006/relationships/hyperlink" Target="http://&#1101;&#1083;&#1077;&#1082;&#1090;&#1088;&#1086;-&#1084;&#1072;&#1088;&#1082;&#1077;&#1090;.&#1088;&#1092;/product/171146/rezistor-smd1206-36-om1-025vt/" TargetMode="External"/><Relationship Id="rId_hyperlink_15548" Type="http://schemas.openxmlformats.org/officeDocument/2006/relationships/hyperlink" Target="http://&#1101;&#1083;&#1077;&#1082;&#1090;&#1088;&#1086;-&#1084;&#1072;&#1088;&#1082;&#1077;&#1090;.&#1088;&#1092;/product/171217/rezistor-smd1206-39-kom1-025vt/" TargetMode="External"/><Relationship Id="rId_hyperlink_15549" Type="http://schemas.openxmlformats.org/officeDocument/2006/relationships/hyperlink" Target="http://&#1101;&#1083;&#1077;&#1082;&#1090;&#1088;&#1086;-&#1084;&#1072;&#1088;&#1082;&#1077;&#1090;.&#1088;&#1092;/product/171289/rezistor-smd1206-39-mom1-025vt/" TargetMode="External"/><Relationship Id="rId_hyperlink_15550" Type="http://schemas.openxmlformats.org/officeDocument/2006/relationships/hyperlink" Target="http://&#1101;&#1083;&#1077;&#1082;&#1090;&#1088;&#1086;-&#1084;&#1072;&#1088;&#1082;&#1077;&#1090;.&#1088;&#1092;/product/171147/rezistor-smd1206-39-om1-025vt/" TargetMode="External"/><Relationship Id="rId_hyperlink_15551" Type="http://schemas.openxmlformats.org/officeDocument/2006/relationships/hyperlink" Target="http://&#1101;&#1083;&#1077;&#1082;&#1090;&#1088;&#1086;-&#1084;&#1072;&#1088;&#1082;&#1077;&#1090;.&#1088;&#1092;/product/171238/rezistor-smd1206-30-kom1-025vt/" TargetMode="External"/><Relationship Id="rId_hyperlink_15552" Type="http://schemas.openxmlformats.org/officeDocument/2006/relationships/hyperlink" Target="http://&#1101;&#1083;&#1077;&#1082;&#1090;&#1088;&#1086;-&#1084;&#1072;&#1088;&#1082;&#1077;&#1090;.&#1088;&#1092;/product/171169/rezistor-smd1206-30-om1-025vt/" TargetMode="External"/><Relationship Id="rId_hyperlink_15553" Type="http://schemas.openxmlformats.org/officeDocument/2006/relationships/hyperlink" Target="http://&#1101;&#1083;&#1077;&#1082;&#1090;&#1088;&#1086;-&#1084;&#1072;&#1088;&#1082;&#1077;&#1090;.&#1088;&#1092;/product/171262/rezistor-smd1206-300-kom1-025vt/" TargetMode="External"/><Relationship Id="rId_hyperlink_15554" Type="http://schemas.openxmlformats.org/officeDocument/2006/relationships/hyperlink" Target="http://&#1101;&#1083;&#1077;&#1082;&#1090;&#1088;&#1086;-&#1084;&#1072;&#1088;&#1082;&#1077;&#1090;.&#1088;&#1092;/product/171191/rezistor-smd1206-300-om1-025vt/" TargetMode="External"/><Relationship Id="rId_hyperlink_15555" Type="http://schemas.openxmlformats.org/officeDocument/2006/relationships/hyperlink" Target="http://&#1101;&#1083;&#1077;&#1082;&#1090;&#1088;&#1086;-&#1084;&#1072;&#1088;&#1082;&#1077;&#1090;.&#1088;&#1092;/product/171239/rezistor-smd1206-33-kom1-025vt/" TargetMode="External"/><Relationship Id="rId_hyperlink_15556" Type="http://schemas.openxmlformats.org/officeDocument/2006/relationships/hyperlink" Target="http://&#1101;&#1083;&#1077;&#1082;&#1090;&#1088;&#1086;-&#1084;&#1072;&#1088;&#1082;&#1077;&#1090;.&#1088;&#1092;/product/171170/rezistor-smd1206-33-om1-025vt/" TargetMode="External"/><Relationship Id="rId_hyperlink_15557" Type="http://schemas.openxmlformats.org/officeDocument/2006/relationships/hyperlink" Target="http://&#1101;&#1083;&#1077;&#1082;&#1090;&#1088;&#1086;-&#1084;&#1072;&#1088;&#1082;&#1077;&#1090;.&#1088;&#1092;/product/171263/rezistor-smd1206-330-kom1-025vt/" TargetMode="External"/><Relationship Id="rId_hyperlink_15558" Type="http://schemas.openxmlformats.org/officeDocument/2006/relationships/hyperlink" Target="http://&#1101;&#1083;&#1077;&#1082;&#1090;&#1088;&#1086;-&#1084;&#1072;&#1088;&#1082;&#1077;&#1090;.&#1088;&#1092;/product/171192/rezistor-smd1206-330-om1-025vt/" TargetMode="External"/><Relationship Id="rId_hyperlink_15559" Type="http://schemas.openxmlformats.org/officeDocument/2006/relationships/hyperlink" Target="http://&#1101;&#1083;&#1077;&#1082;&#1090;&#1088;&#1086;-&#1084;&#1072;&#1088;&#1082;&#1077;&#1090;.&#1088;&#1092;/product/171240/rezistor-smd1206-36-kom1-025vt/" TargetMode="External"/><Relationship Id="rId_hyperlink_15560" Type="http://schemas.openxmlformats.org/officeDocument/2006/relationships/hyperlink" Target="http://&#1101;&#1083;&#1077;&#1082;&#1090;&#1088;&#1086;-&#1084;&#1072;&#1088;&#1082;&#1077;&#1090;.&#1088;&#1092;/product/171171/rezistor-smd1206-36-om1-025vt/" TargetMode="External"/><Relationship Id="rId_hyperlink_15561" Type="http://schemas.openxmlformats.org/officeDocument/2006/relationships/hyperlink" Target="http://&#1101;&#1083;&#1077;&#1082;&#1090;&#1088;&#1086;-&#1084;&#1072;&#1088;&#1082;&#1077;&#1090;.&#1088;&#1092;/product/171264/rezistor-smd1206-360-kom1-025vt/" TargetMode="External"/><Relationship Id="rId_hyperlink_15562" Type="http://schemas.openxmlformats.org/officeDocument/2006/relationships/hyperlink" Target="http://&#1101;&#1083;&#1077;&#1082;&#1090;&#1088;&#1086;-&#1084;&#1072;&#1088;&#1082;&#1077;&#1090;.&#1088;&#1092;/product/171193/rezistor-smd1206-360-om1-025vt/" TargetMode="External"/><Relationship Id="rId_hyperlink_15563" Type="http://schemas.openxmlformats.org/officeDocument/2006/relationships/hyperlink" Target="http://&#1101;&#1083;&#1077;&#1082;&#1090;&#1088;&#1086;-&#1084;&#1072;&#1088;&#1082;&#1077;&#1090;.&#1088;&#1092;/product/171241/rezistor-smd1206-39-kom1-025vt/" TargetMode="External"/><Relationship Id="rId_hyperlink_15564" Type="http://schemas.openxmlformats.org/officeDocument/2006/relationships/hyperlink" Target="http://&#1101;&#1083;&#1077;&#1082;&#1090;&#1088;&#1086;-&#1084;&#1072;&#1088;&#1082;&#1077;&#1090;.&#1088;&#1092;/product/171172/rezistor-smd1206-39-om1-025vt/" TargetMode="External"/><Relationship Id="rId_hyperlink_15565" Type="http://schemas.openxmlformats.org/officeDocument/2006/relationships/hyperlink" Target="http://&#1101;&#1083;&#1077;&#1082;&#1090;&#1088;&#1086;-&#1084;&#1072;&#1088;&#1082;&#1077;&#1090;.&#1088;&#1092;/product/171265/rezistor-smd1206-390-kom1-025vt/" TargetMode="External"/><Relationship Id="rId_hyperlink_15566" Type="http://schemas.openxmlformats.org/officeDocument/2006/relationships/hyperlink" Target="http://&#1101;&#1083;&#1077;&#1082;&#1090;&#1088;&#1086;-&#1084;&#1072;&#1088;&#1082;&#1077;&#1090;.&#1088;&#1092;/product/171194/rezistor-smd1206-390-om1-025vt/" TargetMode="External"/><Relationship Id="rId_hyperlink_15567" Type="http://schemas.openxmlformats.org/officeDocument/2006/relationships/hyperlink" Target="http://&#1101;&#1083;&#1077;&#1082;&#1090;&#1088;&#1086;-&#1084;&#1072;&#1088;&#1082;&#1077;&#1090;.&#1088;&#1092;/product/171218/rezistor-smd1206-43-kom1-025vt/" TargetMode="External"/><Relationship Id="rId_hyperlink_15568" Type="http://schemas.openxmlformats.org/officeDocument/2006/relationships/hyperlink" Target="http://&#1101;&#1083;&#1077;&#1082;&#1090;&#1088;&#1086;-&#1084;&#1072;&#1088;&#1082;&#1077;&#1090;.&#1088;&#1092;/product/171290/rezistor-smd1206-43-mom1-025vt/" TargetMode="External"/><Relationship Id="rId_hyperlink_15569" Type="http://schemas.openxmlformats.org/officeDocument/2006/relationships/hyperlink" Target="http://&#1101;&#1083;&#1077;&#1082;&#1090;&#1088;&#1086;-&#1084;&#1072;&#1088;&#1082;&#1077;&#1090;.&#1088;&#1092;/product/171148/rezistor-smd1206-43-om1-025vt/" TargetMode="External"/><Relationship Id="rId_hyperlink_15570" Type="http://schemas.openxmlformats.org/officeDocument/2006/relationships/hyperlink" Target="http://&#1101;&#1083;&#1077;&#1082;&#1090;&#1088;&#1086;-&#1084;&#1072;&#1088;&#1082;&#1077;&#1090;.&#1088;&#1092;/product/171219/rezistor-smd1206-47-kom1-025vt/" TargetMode="External"/><Relationship Id="rId_hyperlink_15571" Type="http://schemas.openxmlformats.org/officeDocument/2006/relationships/hyperlink" Target="http://&#1101;&#1083;&#1077;&#1082;&#1090;&#1088;&#1086;-&#1084;&#1072;&#1088;&#1082;&#1077;&#1090;.&#1088;&#1092;/product/171291/rezistor-smd1206-47-mom1-025vt/" TargetMode="External"/><Relationship Id="rId_hyperlink_15572" Type="http://schemas.openxmlformats.org/officeDocument/2006/relationships/hyperlink" Target="http://&#1101;&#1083;&#1077;&#1082;&#1090;&#1088;&#1086;-&#1084;&#1072;&#1088;&#1082;&#1077;&#1090;.&#1088;&#1092;/product/171242/rezistor-smd1206-43-kom1-025vt/" TargetMode="External"/><Relationship Id="rId_hyperlink_15573" Type="http://schemas.openxmlformats.org/officeDocument/2006/relationships/hyperlink" Target="http://&#1101;&#1083;&#1077;&#1082;&#1090;&#1088;&#1086;-&#1084;&#1072;&#1088;&#1082;&#1077;&#1090;.&#1088;&#1092;/product/171173/rezistor-smd1206-43-om1-025vt/" TargetMode="External"/><Relationship Id="rId_hyperlink_15574" Type="http://schemas.openxmlformats.org/officeDocument/2006/relationships/hyperlink" Target="http://&#1101;&#1083;&#1077;&#1082;&#1090;&#1088;&#1086;-&#1084;&#1072;&#1088;&#1082;&#1077;&#1090;.&#1088;&#1092;/product/171266/rezistor-smd1206-430-kom1-025vt/" TargetMode="External"/><Relationship Id="rId_hyperlink_15575" Type="http://schemas.openxmlformats.org/officeDocument/2006/relationships/hyperlink" Target="http://&#1101;&#1083;&#1077;&#1082;&#1090;&#1088;&#1086;-&#1084;&#1072;&#1088;&#1082;&#1077;&#1090;.&#1088;&#1092;/product/171195/rezistor-smd1206-430-om1-025vt/" TargetMode="External"/><Relationship Id="rId_hyperlink_15576" Type="http://schemas.openxmlformats.org/officeDocument/2006/relationships/hyperlink" Target="http://&#1101;&#1083;&#1077;&#1082;&#1090;&#1088;&#1086;-&#1084;&#1072;&#1088;&#1082;&#1077;&#1090;.&#1088;&#1092;/product/171243/rezistor-smd1206-47-kom1-025vt/" TargetMode="External"/><Relationship Id="rId_hyperlink_15577" Type="http://schemas.openxmlformats.org/officeDocument/2006/relationships/hyperlink" Target="http://&#1101;&#1083;&#1077;&#1082;&#1090;&#1088;&#1086;-&#1084;&#1072;&#1088;&#1082;&#1077;&#1090;.&#1088;&#1092;/product/171174/rezistor-smd1206-47-om1-025vt/" TargetMode="External"/><Relationship Id="rId_hyperlink_15578" Type="http://schemas.openxmlformats.org/officeDocument/2006/relationships/hyperlink" Target="http://&#1101;&#1083;&#1077;&#1082;&#1090;&#1088;&#1086;-&#1084;&#1072;&#1088;&#1082;&#1077;&#1090;.&#1088;&#1092;/product/171267/rezistor-smd1206-470-kom1-025vt/" TargetMode="External"/><Relationship Id="rId_hyperlink_15579" Type="http://schemas.openxmlformats.org/officeDocument/2006/relationships/hyperlink" Target="http://&#1101;&#1083;&#1077;&#1082;&#1090;&#1088;&#1086;-&#1084;&#1072;&#1088;&#1082;&#1077;&#1090;.&#1088;&#1092;/product/171196/rezistor-smd1206-470-om1-025vt/" TargetMode="External"/><Relationship Id="rId_hyperlink_15580" Type="http://schemas.openxmlformats.org/officeDocument/2006/relationships/hyperlink" Target="http://&#1101;&#1083;&#1077;&#1082;&#1090;&#1088;&#1086;-&#1084;&#1072;&#1088;&#1082;&#1077;&#1090;.&#1088;&#1092;/product/171220/rezistor-smd1206-51-kom1-025vt/" TargetMode="External"/><Relationship Id="rId_hyperlink_15581" Type="http://schemas.openxmlformats.org/officeDocument/2006/relationships/hyperlink" Target="http://&#1101;&#1083;&#1077;&#1082;&#1090;&#1088;&#1086;-&#1084;&#1072;&#1088;&#1082;&#1077;&#1090;.&#1088;&#1092;/product/171292/rezistor-smd1206-51-mom1-025vt/" TargetMode="External"/><Relationship Id="rId_hyperlink_15582" Type="http://schemas.openxmlformats.org/officeDocument/2006/relationships/hyperlink" Target="http://&#1101;&#1083;&#1077;&#1082;&#1090;&#1088;&#1086;-&#1084;&#1072;&#1088;&#1082;&#1077;&#1090;.&#1088;&#1092;/product/171150/rezistor-smd1206-51-om1-025vt/" TargetMode="External"/><Relationship Id="rId_hyperlink_15583" Type="http://schemas.openxmlformats.org/officeDocument/2006/relationships/hyperlink" Target="http://&#1101;&#1083;&#1077;&#1082;&#1090;&#1088;&#1086;-&#1084;&#1072;&#1088;&#1082;&#1077;&#1090;.&#1088;&#1092;/product/171221/rezistor-smd1206-56-kom1-025vt/" TargetMode="External"/><Relationship Id="rId_hyperlink_15584" Type="http://schemas.openxmlformats.org/officeDocument/2006/relationships/hyperlink" Target="http://&#1101;&#1083;&#1077;&#1082;&#1090;&#1088;&#1086;-&#1084;&#1072;&#1088;&#1082;&#1077;&#1090;.&#1088;&#1092;/product/171293/rezistor-smd1206-56-mom1-025vt/" TargetMode="External"/><Relationship Id="rId_hyperlink_15585" Type="http://schemas.openxmlformats.org/officeDocument/2006/relationships/hyperlink" Target="http://&#1101;&#1083;&#1077;&#1082;&#1090;&#1088;&#1086;-&#1084;&#1072;&#1088;&#1082;&#1077;&#1090;.&#1088;&#1092;/product/171151/rezistor-smd1206-56-om1-025vt/" TargetMode="External"/><Relationship Id="rId_hyperlink_15586" Type="http://schemas.openxmlformats.org/officeDocument/2006/relationships/hyperlink" Target="http://&#1101;&#1083;&#1077;&#1082;&#1090;&#1088;&#1086;-&#1084;&#1072;&#1088;&#1082;&#1077;&#1090;.&#1088;&#1092;/product/171244/rezistor-smd1206-51-kom1-025vt/" TargetMode="External"/><Relationship Id="rId_hyperlink_15587" Type="http://schemas.openxmlformats.org/officeDocument/2006/relationships/hyperlink" Target="http://&#1101;&#1083;&#1077;&#1082;&#1090;&#1088;&#1086;-&#1084;&#1072;&#1088;&#1082;&#1077;&#1090;.&#1088;&#1092;/product/171175/rezistor-smd1206-51-om1-025vt/" TargetMode="External"/><Relationship Id="rId_hyperlink_15588" Type="http://schemas.openxmlformats.org/officeDocument/2006/relationships/hyperlink" Target="http://&#1101;&#1083;&#1077;&#1082;&#1090;&#1088;&#1086;-&#1084;&#1072;&#1088;&#1082;&#1077;&#1090;.&#1088;&#1092;/product/171268/rezistor-smd1206-510-kom1-025vt/" TargetMode="External"/><Relationship Id="rId_hyperlink_15589" Type="http://schemas.openxmlformats.org/officeDocument/2006/relationships/hyperlink" Target="http://&#1101;&#1083;&#1077;&#1082;&#1090;&#1088;&#1086;-&#1084;&#1072;&#1088;&#1082;&#1077;&#1090;.&#1088;&#1092;/product/171197/rezistor-smd1206-510-om1-025vt/" TargetMode="External"/><Relationship Id="rId_hyperlink_15590" Type="http://schemas.openxmlformats.org/officeDocument/2006/relationships/hyperlink" Target="http://&#1101;&#1083;&#1077;&#1082;&#1090;&#1088;&#1086;-&#1084;&#1072;&#1088;&#1082;&#1077;&#1090;.&#1088;&#1092;/product/171245/rezistor-smd1206-56-kom1-025vt/" TargetMode="External"/><Relationship Id="rId_hyperlink_15591" Type="http://schemas.openxmlformats.org/officeDocument/2006/relationships/hyperlink" Target="http://&#1101;&#1083;&#1077;&#1082;&#1090;&#1088;&#1086;-&#1084;&#1072;&#1088;&#1082;&#1077;&#1090;.&#1088;&#1092;/product/171176/rezistor-smd1206-56-om1-025vt/" TargetMode="External"/><Relationship Id="rId_hyperlink_15592" Type="http://schemas.openxmlformats.org/officeDocument/2006/relationships/hyperlink" Target="http://&#1101;&#1083;&#1077;&#1082;&#1090;&#1088;&#1086;-&#1084;&#1072;&#1088;&#1082;&#1077;&#1090;.&#1088;&#1092;/product/171269/rezistor-smd1206-560-kom1-025vt/" TargetMode="External"/><Relationship Id="rId_hyperlink_15593" Type="http://schemas.openxmlformats.org/officeDocument/2006/relationships/hyperlink" Target="http://&#1101;&#1083;&#1077;&#1082;&#1090;&#1088;&#1086;-&#1084;&#1072;&#1088;&#1082;&#1077;&#1090;.&#1088;&#1092;/product/171198/rezistor-smd1206-560-om1-025vt/" TargetMode="External"/><Relationship Id="rId_hyperlink_15594" Type="http://schemas.openxmlformats.org/officeDocument/2006/relationships/hyperlink" Target="http://&#1101;&#1083;&#1077;&#1082;&#1090;&#1088;&#1086;-&#1084;&#1072;&#1088;&#1082;&#1077;&#1090;.&#1088;&#1092;/product/171222/rezistor-smd1206-62-kom1-025vt/" TargetMode="External"/><Relationship Id="rId_hyperlink_15595" Type="http://schemas.openxmlformats.org/officeDocument/2006/relationships/hyperlink" Target="http://&#1101;&#1083;&#1077;&#1082;&#1090;&#1088;&#1086;-&#1084;&#1072;&#1088;&#1082;&#1077;&#1090;.&#1088;&#1092;/product/171294/rezistor-smd1206-62-mom1-025vt/" TargetMode="External"/><Relationship Id="rId_hyperlink_15596" Type="http://schemas.openxmlformats.org/officeDocument/2006/relationships/hyperlink" Target="http://&#1101;&#1083;&#1077;&#1082;&#1090;&#1088;&#1086;-&#1084;&#1072;&#1088;&#1082;&#1077;&#1090;.&#1088;&#1092;/product/171152/rezistor-smd1206-62-om1-025vt/" TargetMode="External"/><Relationship Id="rId_hyperlink_15597" Type="http://schemas.openxmlformats.org/officeDocument/2006/relationships/hyperlink" Target="http://&#1101;&#1083;&#1077;&#1082;&#1090;&#1088;&#1086;-&#1084;&#1072;&#1088;&#1082;&#1077;&#1090;.&#1088;&#1092;/product/171223/rezistor-smd1206-68-kom1-025vt/" TargetMode="External"/><Relationship Id="rId_hyperlink_15598" Type="http://schemas.openxmlformats.org/officeDocument/2006/relationships/hyperlink" Target="http://&#1101;&#1083;&#1077;&#1082;&#1090;&#1088;&#1086;-&#1084;&#1072;&#1088;&#1082;&#1077;&#1090;.&#1088;&#1092;/product/171295/rezistor-smd1206-68-mom1-025vt/" TargetMode="External"/><Relationship Id="rId_hyperlink_15599" Type="http://schemas.openxmlformats.org/officeDocument/2006/relationships/hyperlink" Target="http://&#1101;&#1083;&#1077;&#1082;&#1090;&#1088;&#1086;-&#1084;&#1072;&#1088;&#1082;&#1077;&#1090;.&#1088;&#1092;/product/171153/rezistor-smd1206-68-om1-025vt/" TargetMode="External"/><Relationship Id="rId_hyperlink_15600" Type="http://schemas.openxmlformats.org/officeDocument/2006/relationships/hyperlink" Target="http://&#1101;&#1083;&#1077;&#1082;&#1090;&#1088;&#1086;-&#1084;&#1072;&#1088;&#1082;&#1077;&#1090;.&#1088;&#1092;/product/171246/rezistor-smd1206-62-kom1-025vt/" TargetMode="External"/><Relationship Id="rId_hyperlink_15601" Type="http://schemas.openxmlformats.org/officeDocument/2006/relationships/hyperlink" Target="http://&#1101;&#1083;&#1077;&#1082;&#1090;&#1088;&#1086;-&#1084;&#1072;&#1088;&#1082;&#1077;&#1090;.&#1088;&#1092;/product/171177/rezistor-smd1206-62-om1-025vt/" TargetMode="External"/><Relationship Id="rId_hyperlink_15602" Type="http://schemas.openxmlformats.org/officeDocument/2006/relationships/hyperlink" Target="http://&#1101;&#1083;&#1077;&#1082;&#1090;&#1088;&#1086;-&#1084;&#1072;&#1088;&#1082;&#1077;&#1090;.&#1088;&#1092;/product/171270/rezistor-smd1206-620-kom1-025vt/" TargetMode="External"/><Relationship Id="rId_hyperlink_15603" Type="http://schemas.openxmlformats.org/officeDocument/2006/relationships/hyperlink" Target="http://&#1101;&#1083;&#1077;&#1082;&#1090;&#1088;&#1086;-&#1084;&#1072;&#1088;&#1082;&#1077;&#1090;.&#1088;&#1092;/product/171199/rezistor-smd1206-620-om1-025vt/" TargetMode="External"/><Relationship Id="rId_hyperlink_15604" Type="http://schemas.openxmlformats.org/officeDocument/2006/relationships/hyperlink" Target="http://&#1101;&#1083;&#1077;&#1082;&#1090;&#1088;&#1086;-&#1084;&#1072;&#1088;&#1082;&#1077;&#1090;.&#1088;&#1092;/product/171247/rezistor-smd1206-68-kom1-025vt/" TargetMode="External"/><Relationship Id="rId_hyperlink_15605" Type="http://schemas.openxmlformats.org/officeDocument/2006/relationships/hyperlink" Target="http://&#1101;&#1083;&#1077;&#1082;&#1090;&#1088;&#1086;-&#1084;&#1072;&#1088;&#1082;&#1077;&#1090;.&#1088;&#1092;/product/171178/rezistor-smd1206-68-om1-025vt/" TargetMode="External"/><Relationship Id="rId_hyperlink_15606" Type="http://schemas.openxmlformats.org/officeDocument/2006/relationships/hyperlink" Target="http://&#1101;&#1083;&#1077;&#1082;&#1090;&#1088;&#1086;-&#1084;&#1072;&#1088;&#1082;&#1077;&#1090;.&#1088;&#1092;/product/171271/rezistor-smd1206-680-kom1-025vt/" TargetMode="External"/><Relationship Id="rId_hyperlink_15607" Type="http://schemas.openxmlformats.org/officeDocument/2006/relationships/hyperlink" Target="http://&#1101;&#1083;&#1077;&#1082;&#1090;&#1088;&#1086;-&#1084;&#1072;&#1088;&#1082;&#1077;&#1090;.&#1088;&#1092;/product/171200/rezistor-smd1206-680-om1-025vt/" TargetMode="External"/><Relationship Id="rId_hyperlink_15608" Type="http://schemas.openxmlformats.org/officeDocument/2006/relationships/hyperlink" Target="http://&#1101;&#1083;&#1077;&#1082;&#1090;&#1088;&#1086;-&#1084;&#1072;&#1088;&#1082;&#1077;&#1090;.&#1088;&#1092;/product/171224/rezistor-smd1206-75-kom1-025vt/" TargetMode="External"/><Relationship Id="rId_hyperlink_15609" Type="http://schemas.openxmlformats.org/officeDocument/2006/relationships/hyperlink" Target="http://&#1101;&#1083;&#1077;&#1082;&#1090;&#1088;&#1086;-&#1084;&#1072;&#1088;&#1082;&#1077;&#1090;.&#1088;&#1092;/product/171296/rezistor-smd1206-75-mom1-025vt/" TargetMode="External"/><Relationship Id="rId_hyperlink_15610" Type="http://schemas.openxmlformats.org/officeDocument/2006/relationships/hyperlink" Target="http://&#1101;&#1083;&#1077;&#1082;&#1090;&#1088;&#1086;-&#1084;&#1072;&#1088;&#1082;&#1077;&#1090;.&#1088;&#1092;/product/171154/rezistor-smd1206-75-om1-025vt/" TargetMode="External"/><Relationship Id="rId_hyperlink_15611" Type="http://schemas.openxmlformats.org/officeDocument/2006/relationships/hyperlink" Target="http://&#1101;&#1083;&#1077;&#1082;&#1090;&#1088;&#1086;-&#1084;&#1072;&#1088;&#1082;&#1077;&#1090;.&#1088;&#1092;/product/171248/rezistor-smd1206-75-kom1-025vt/" TargetMode="External"/><Relationship Id="rId_hyperlink_15612" Type="http://schemas.openxmlformats.org/officeDocument/2006/relationships/hyperlink" Target="http://&#1101;&#1083;&#1077;&#1082;&#1090;&#1088;&#1086;-&#1084;&#1072;&#1088;&#1082;&#1077;&#1090;.&#1088;&#1092;/product/171179/rezistor-smd1206-75-om1-025vt/" TargetMode="External"/><Relationship Id="rId_hyperlink_15613" Type="http://schemas.openxmlformats.org/officeDocument/2006/relationships/hyperlink" Target="http://&#1101;&#1083;&#1077;&#1082;&#1090;&#1088;&#1086;-&#1084;&#1072;&#1088;&#1082;&#1077;&#1090;.&#1088;&#1092;/product/171272/rezistor-smd1206-750-kom1-025vt/" TargetMode="External"/><Relationship Id="rId_hyperlink_15614" Type="http://schemas.openxmlformats.org/officeDocument/2006/relationships/hyperlink" Target="http://&#1101;&#1083;&#1077;&#1082;&#1090;&#1088;&#1086;-&#1084;&#1072;&#1088;&#1082;&#1077;&#1090;.&#1088;&#1092;/product/171201/rezistor-smd1206-750-om1-025vt/" TargetMode="External"/><Relationship Id="rId_hyperlink_15615" Type="http://schemas.openxmlformats.org/officeDocument/2006/relationships/hyperlink" Target="http://&#1101;&#1083;&#1077;&#1082;&#1090;&#1088;&#1086;-&#1084;&#1072;&#1088;&#1082;&#1077;&#1090;.&#1088;&#1092;/product/171225/rezistor-smd1206-82-kom1-025vt/" TargetMode="External"/><Relationship Id="rId_hyperlink_15616" Type="http://schemas.openxmlformats.org/officeDocument/2006/relationships/hyperlink" Target="http://&#1101;&#1083;&#1077;&#1082;&#1090;&#1088;&#1086;-&#1084;&#1072;&#1088;&#1082;&#1077;&#1090;.&#1088;&#1092;/product/171297/rezistor-smd1206-82-mom1-025vt/" TargetMode="External"/><Relationship Id="rId_hyperlink_15617" Type="http://schemas.openxmlformats.org/officeDocument/2006/relationships/hyperlink" Target="http://&#1101;&#1083;&#1077;&#1082;&#1090;&#1088;&#1086;-&#1084;&#1072;&#1088;&#1082;&#1077;&#1090;.&#1088;&#1092;/product/171155/rezistor-smd1206-82-om1-025vt/" TargetMode="External"/><Relationship Id="rId_hyperlink_15618" Type="http://schemas.openxmlformats.org/officeDocument/2006/relationships/hyperlink" Target="http://&#1101;&#1083;&#1077;&#1082;&#1090;&#1088;&#1086;-&#1084;&#1072;&#1088;&#1082;&#1077;&#1090;.&#1088;&#1092;/product/171249/rezistor-smd1206-82-kom1-025vt/" TargetMode="External"/><Relationship Id="rId_hyperlink_15619" Type="http://schemas.openxmlformats.org/officeDocument/2006/relationships/hyperlink" Target="http://&#1101;&#1083;&#1077;&#1082;&#1090;&#1088;&#1086;-&#1084;&#1072;&#1088;&#1082;&#1077;&#1090;.&#1088;&#1092;/product/171180/rezistor-smd1206-82-om1-025vt/" TargetMode="External"/><Relationship Id="rId_hyperlink_15620" Type="http://schemas.openxmlformats.org/officeDocument/2006/relationships/hyperlink" Target="http://&#1101;&#1083;&#1077;&#1082;&#1090;&#1088;&#1086;-&#1084;&#1072;&#1088;&#1082;&#1077;&#1090;.&#1088;&#1092;/product/171273/rezistor-smd1206-820-kom1-025vt/" TargetMode="External"/><Relationship Id="rId_hyperlink_15621" Type="http://schemas.openxmlformats.org/officeDocument/2006/relationships/hyperlink" Target="http://&#1101;&#1083;&#1077;&#1082;&#1090;&#1088;&#1086;-&#1084;&#1072;&#1088;&#1082;&#1077;&#1090;.&#1088;&#1092;/product/171202/rezistor-smd1206-820-om1-025vt/" TargetMode="External"/><Relationship Id="rId_hyperlink_15622" Type="http://schemas.openxmlformats.org/officeDocument/2006/relationships/hyperlink" Target="http://&#1101;&#1083;&#1077;&#1082;&#1090;&#1088;&#1086;-&#1084;&#1072;&#1088;&#1082;&#1077;&#1090;.&#1088;&#1092;/product/171226/rezistor-smd1206-91-kom1-025vt/" TargetMode="External"/><Relationship Id="rId_hyperlink_15623" Type="http://schemas.openxmlformats.org/officeDocument/2006/relationships/hyperlink" Target="http://&#1101;&#1083;&#1077;&#1082;&#1090;&#1088;&#1086;-&#1084;&#1072;&#1088;&#1082;&#1077;&#1090;.&#1088;&#1092;/product/171298/rezistor-smd1206-91-mom1-025vt/" TargetMode="External"/><Relationship Id="rId_hyperlink_15624" Type="http://schemas.openxmlformats.org/officeDocument/2006/relationships/hyperlink" Target="http://&#1101;&#1083;&#1077;&#1082;&#1090;&#1088;&#1086;-&#1084;&#1072;&#1088;&#1082;&#1077;&#1090;.&#1088;&#1092;/product/171156/rezistor-smd1206-91-om1-025vt/" TargetMode="External"/><Relationship Id="rId_hyperlink_15625" Type="http://schemas.openxmlformats.org/officeDocument/2006/relationships/hyperlink" Target="http://&#1101;&#1083;&#1077;&#1082;&#1090;&#1088;&#1086;-&#1084;&#1072;&#1088;&#1082;&#1077;&#1090;.&#1088;&#1092;/product/171250/rezistor-smd1206-91-kom1-025vt/" TargetMode="External"/><Relationship Id="rId_hyperlink_15626" Type="http://schemas.openxmlformats.org/officeDocument/2006/relationships/hyperlink" Target="http://&#1101;&#1083;&#1077;&#1082;&#1090;&#1088;&#1086;-&#1084;&#1072;&#1088;&#1082;&#1077;&#1090;.&#1088;&#1092;/product/171181/rezistor-smd1206-91-om1-025vt/" TargetMode="External"/><Relationship Id="rId_hyperlink_15627" Type="http://schemas.openxmlformats.org/officeDocument/2006/relationships/hyperlink" Target="http://&#1101;&#1083;&#1077;&#1082;&#1090;&#1088;&#1086;-&#1084;&#1072;&#1088;&#1082;&#1077;&#1090;.&#1088;&#1092;/product/171274/rezistor-smd1206-910-kom1-025vt/" TargetMode="External"/><Relationship Id="rId_hyperlink_15628" Type="http://schemas.openxmlformats.org/officeDocument/2006/relationships/hyperlink" Target="http://&#1101;&#1083;&#1077;&#1082;&#1090;&#1088;&#1086;-&#1084;&#1072;&#1088;&#1082;&#1077;&#1090;.&#1088;&#1092;/product/171203/rezistor-smd1206-910-om1-025vt/" TargetMode="External"/><Relationship Id="rId_hyperlink_15629" Type="http://schemas.openxmlformats.org/officeDocument/2006/relationships/hyperlink" Target="http://&#1101;&#1083;&#1077;&#1082;&#1090;&#1088;&#1086;-&#1084;&#1072;&#1088;&#1082;&#1077;&#1090;.&#1088;&#1092;/product/161349/rezistor-smd2512-100-10-om5-1vt/" TargetMode="External"/><Relationship Id="rId_hyperlink_15630" Type="http://schemas.openxmlformats.org/officeDocument/2006/relationships/hyperlink" Target="http://&#1101;&#1083;&#1077;&#1082;&#1090;&#1088;&#1086;-&#1084;&#1072;&#1088;&#1082;&#1077;&#1090;.&#1088;&#1092;/product/161350/rezistor-smd2512-101-100-om5-1vt/" TargetMode="External"/><Relationship Id="rId_hyperlink_15631" Type="http://schemas.openxmlformats.org/officeDocument/2006/relationships/hyperlink" Target="http://&#1101;&#1083;&#1077;&#1082;&#1090;&#1088;&#1086;-&#1084;&#1072;&#1088;&#1082;&#1077;&#1090;.&#1088;&#1092;/product/161351/rezistor-smd2512-102-1-kom5-1vt/" TargetMode="External"/><Relationship Id="rId_hyperlink_15632" Type="http://schemas.openxmlformats.org/officeDocument/2006/relationships/hyperlink" Target="http://&#1101;&#1083;&#1077;&#1082;&#1090;&#1088;&#1086;-&#1084;&#1072;&#1088;&#1082;&#1077;&#1090;.&#1088;&#1092;/product/161352/rezistor-smd2512-103-10-kom5-1vt/" TargetMode="External"/><Relationship Id="rId_hyperlink_15633" Type="http://schemas.openxmlformats.org/officeDocument/2006/relationships/hyperlink" Target="http://&#1101;&#1083;&#1077;&#1082;&#1090;&#1088;&#1086;-&#1084;&#1072;&#1088;&#1082;&#1077;&#1090;.&#1088;&#1092;/product/161353/rezistor-smd2512-104-100-kom5-1vt/" TargetMode="External"/><Relationship Id="rId_hyperlink_15634" Type="http://schemas.openxmlformats.org/officeDocument/2006/relationships/hyperlink" Target="http://&#1101;&#1083;&#1077;&#1082;&#1090;&#1088;&#1086;-&#1084;&#1072;&#1088;&#1082;&#1077;&#1090;.&#1088;&#1092;/product/161331/rezistor-smd2512-1r00-1-om-1vt/" TargetMode="External"/><Relationship Id="rId_hyperlink_15635" Type="http://schemas.openxmlformats.org/officeDocument/2006/relationships/hyperlink" Target="http://&#1101;&#1083;&#1077;&#1082;&#1090;&#1088;&#1086;-&#1084;&#1072;&#1088;&#1082;&#1077;&#1090;.&#1088;&#1092;/product/161348/rezistor-smd2512-r000-0-om-1vt/" TargetMode="External"/><Relationship Id="rId_hyperlink_15636" Type="http://schemas.openxmlformats.org/officeDocument/2006/relationships/hyperlink" Target="http://&#1101;&#1083;&#1077;&#1082;&#1090;&#1088;&#1086;-&#1084;&#1072;&#1088;&#1082;&#1077;&#1090;.&#1088;&#1092;/product/161332/rezistor-smd2512-r001-0001-om-1vt/" TargetMode="External"/><Relationship Id="rId_hyperlink_15637" Type="http://schemas.openxmlformats.org/officeDocument/2006/relationships/hyperlink" Target="http://&#1101;&#1083;&#1077;&#1082;&#1090;&#1088;&#1086;-&#1084;&#1072;&#1088;&#1082;&#1077;&#1090;.&#1088;&#1092;/product/161342/rezistor-smd2512-r002-0002-om-1vt/" TargetMode="External"/><Relationship Id="rId_hyperlink_15638" Type="http://schemas.openxmlformats.org/officeDocument/2006/relationships/hyperlink" Target="http://&#1101;&#1083;&#1077;&#1082;&#1090;&#1088;&#1086;-&#1084;&#1072;&#1088;&#1082;&#1077;&#1090;.&#1088;&#1092;/product/161343/rezistor-smd2512-r005-0005-om-1vt/" TargetMode="External"/><Relationship Id="rId_hyperlink_15639" Type="http://schemas.openxmlformats.org/officeDocument/2006/relationships/hyperlink" Target="http://&#1101;&#1083;&#1077;&#1082;&#1090;&#1088;&#1086;-&#1084;&#1072;&#1088;&#1082;&#1077;&#1090;.&#1088;&#1092;/product/161344/rezistor-smd2512-r008-0008-om-1vt/" TargetMode="External"/><Relationship Id="rId_hyperlink_15640" Type="http://schemas.openxmlformats.org/officeDocument/2006/relationships/hyperlink" Target="http://&#1101;&#1083;&#1077;&#1082;&#1090;&#1088;&#1086;-&#1084;&#1072;&#1088;&#1082;&#1077;&#1090;.&#1088;&#1092;/product/161341/rezistor-smd2512-r010-001-om-1vt/" TargetMode="External"/><Relationship Id="rId_hyperlink_15641" Type="http://schemas.openxmlformats.org/officeDocument/2006/relationships/hyperlink" Target="http://&#1101;&#1083;&#1077;&#1082;&#1090;&#1088;&#1086;-&#1084;&#1072;&#1088;&#1082;&#1077;&#1090;.&#1088;&#1092;/product/161345/rezistor-smd2512-r015-0015-om-1vt/" TargetMode="External"/><Relationship Id="rId_hyperlink_15642" Type="http://schemas.openxmlformats.org/officeDocument/2006/relationships/hyperlink" Target="http://&#1101;&#1083;&#1077;&#1082;&#1090;&#1088;&#1086;-&#1084;&#1072;&#1088;&#1082;&#1077;&#1090;.&#1088;&#1092;/product/161347/rezistor-smd2512-r025-0025-om-1vt/" TargetMode="External"/><Relationship Id="rId_hyperlink_15643" Type="http://schemas.openxmlformats.org/officeDocument/2006/relationships/hyperlink" Target="http://&#1101;&#1083;&#1077;&#1082;&#1090;&#1088;&#1086;-&#1084;&#1072;&#1088;&#1082;&#1077;&#1090;.&#1088;&#1092;/product/161340/rezistor-smd2512-r050-005-om-1vt/" TargetMode="External"/><Relationship Id="rId_hyperlink_15644" Type="http://schemas.openxmlformats.org/officeDocument/2006/relationships/hyperlink" Target="http://&#1101;&#1083;&#1077;&#1082;&#1090;&#1088;&#1086;-&#1084;&#1072;&#1088;&#1082;&#1077;&#1090;.&#1088;&#1092;/product/161339/rezistor-smd2512-r100-01-om-1vt/" TargetMode="External"/><Relationship Id="rId_hyperlink_15645" Type="http://schemas.openxmlformats.org/officeDocument/2006/relationships/hyperlink" Target="http://&#1101;&#1083;&#1077;&#1082;&#1090;&#1088;&#1086;-&#1084;&#1072;&#1088;&#1082;&#1077;&#1090;.&#1088;&#1092;/product/161338/rezistor-smd2512-r150-015-om-1vt/" TargetMode="External"/><Relationship Id="rId_hyperlink_15646" Type="http://schemas.openxmlformats.org/officeDocument/2006/relationships/hyperlink" Target="http://&#1101;&#1083;&#1077;&#1082;&#1090;&#1088;&#1086;-&#1084;&#1072;&#1088;&#1082;&#1077;&#1090;.&#1088;&#1092;/product/161337/rezistor-smd2512-r200-02-om-1vt/" TargetMode="External"/><Relationship Id="rId_hyperlink_15647" Type="http://schemas.openxmlformats.org/officeDocument/2006/relationships/hyperlink" Target="http://&#1101;&#1083;&#1077;&#1082;&#1090;&#1088;&#1086;-&#1084;&#1072;&#1088;&#1082;&#1077;&#1090;.&#1088;&#1092;/product/161336/rezistor-smd2512-r220-022-om-1vt/" TargetMode="External"/><Relationship Id="rId_hyperlink_15648" Type="http://schemas.openxmlformats.org/officeDocument/2006/relationships/hyperlink" Target="http://&#1101;&#1083;&#1077;&#1082;&#1090;&#1088;&#1086;-&#1084;&#1072;&#1088;&#1082;&#1077;&#1090;.&#1088;&#1092;/product/161335/rezistor-smd2512-r330-033-om-1vt/" TargetMode="External"/><Relationship Id="rId_hyperlink_15649" Type="http://schemas.openxmlformats.org/officeDocument/2006/relationships/hyperlink" Target="http://&#1101;&#1083;&#1077;&#1082;&#1090;&#1088;&#1086;-&#1084;&#1072;&#1088;&#1082;&#1077;&#1090;.&#1088;&#1092;/product/161334/rezistor-smd2512-r470-047-om-1vt/" TargetMode="External"/><Relationship Id="rId_hyperlink_15650" Type="http://schemas.openxmlformats.org/officeDocument/2006/relationships/hyperlink" Target="http://&#1101;&#1083;&#1077;&#1082;&#1090;&#1088;&#1086;-&#1084;&#1072;&#1088;&#1082;&#1077;&#1090;.&#1088;&#1092;/product/161333/rezistor-smd2512-r500-05-om-1vt/" TargetMode="External"/><Relationship Id="rId_hyperlink_15651" Type="http://schemas.openxmlformats.org/officeDocument/2006/relationships/hyperlink" Target="http://&#1101;&#1083;&#1077;&#1082;&#1090;&#1088;&#1086;-&#1084;&#1072;&#1088;&#1082;&#1077;&#1090;.&#1088;&#1092;/product/171125/rezistor-plenochnyy-1-mom-0125-vt/" TargetMode="External"/><Relationship Id="rId_hyperlink_15652" Type="http://schemas.openxmlformats.org/officeDocument/2006/relationships/hyperlink" Target="http://&#1101;&#1083;&#1077;&#1082;&#1090;&#1088;&#1086;-&#1084;&#1072;&#1088;&#1082;&#1077;&#1090;.&#1088;&#1092;/product/183099/rezistor-plenochnyy-1-om-0125-vt/" TargetMode="External"/><Relationship Id="rId_hyperlink_15653" Type="http://schemas.openxmlformats.org/officeDocument/2006/relationships/hyperlink" Target="http://&#1101;&#1083;&#1077;&#1082;&#1090;&#1088;&#1086;-&#1084;&#1072;&#1088;&#1082;&#1077;&#1090;.&#1088;&#1092;/product/183100/rezistor-plenochnyy-12-om-0125-vt/" TargetMode="External"/><Relationship Id="rId_hyperlink_15654" Type="http://schemas.openxmlformats.org/officeDocument/2006/relationships/hyperlink" Target="http://&#1101;&#1083;&#1077;&#1082;&#1090;&#1088;&#1086;-&#1084;&#1072;&#1088;&#1082;&#1077;&#1090;.&#1088;&#1092;/product/171079/rezistor-plenochnyy-15-kom-0125-vt/" TargetMode="External"/><Relationship Id="rId_hyperlink_15655" Type="http://schemas.openxmlformats.org/officeDocument/2006/relationships/hyperlink" Target="http://&#1101;&#1083;&#1077;&#1082;&#1090;&#1088;&#1086;-&#1084;&#1072;&#1088;&#1082;&#1077;&#1090;.&#1088;&#1092;/product/183101/rezistor-plenochnyy-15-om-0125-vt/" TargetMode="External"/><Relationship Id="rId_hyperlink_15656" Type="http://schemas.openxmlformats.org/officeDocument/2006/relationships/hyperlink" Target="http://&#1101;&#1083;&#1077;&#1082;&#1090;&#1088;&#1086;-&#1084;&#1072;&#1088;&#1082;&#1077;&#1090;.&#1088;&#1092;/product/183115/rezistor-plenochnyy-10-om-0125-vt/" TargetMode="External"/><Relationship Id="rId_hyperlink_15657" Type="http://schemas.openxmlformats.org/officeDocument/2006/relationships/hyperlink" Target="http://&#1101;&#1083;&#1077;&#1082;&#1090;&#1088;&#1086;-&#1084;&#1072;&#1088;&#1082;&#1077;&#1090;.&#1088;&#1092;/product/171109/rezistor-plenochnyy-100-kom-0125-vt/" TargetMode="External"/><Relationship Id="rId_hyperlink_15658" Type="http://schemas.openxmlformats.org/officeDocument/2006/relationships/hyperlink" Target="http://&#1101;&#1083;&#1077;&#1082;&#1090;&#1088;&#1086;-&#1084;&#1072;&#1088;&#1082;&#1077;&#1090;.&#1088;&#1092;/product/171062/rezistor-plenochnyy-100-om-0125-vt/" TargetMode="External"/><Relationship Id="rId_hyperlink_15659" Type="http://schemas.openxmlformats.org/officeDocument/2006/relationships/hyperlink" Target="http://&#1101;&#1083;&#1077;&#1082;&#1090;&#1088;&#1086;-&#1084;&#1072;&#1088;&#1082;&#1077;&#1090;.&#1088;&#1092;/product/171094/rezistor-plenochnyy-12-kom-0125-vt/" TargetMode="External"/><Relationship Id="rId_hyperlink_15660" Type="http://schemas.openxmlformats.org/officeDocument/2006/relationships/hyperlink" Target="http://&#1101;&#1083;&#1077;&#1082;&#1090;&#1088;&#1086;-&#1084;&#1072;&#1088;&#1082;&#1077;&#1090;.&#1088;&#1092;/product/183116/rezistor-plenochnyy-12-om-0125-vt/" TargetMode="External"/><Relationship Id="rId_hyperlink_15661" Type="http://schemas.openxmlformats.org/officeDocument/2006/relationships/hyperlink" Target="http://&#1101;&#1083;&#1077;&#1082;&#1090;&#1088;&#1086;-&#1084;&#1072;&#1088;&#1082;&#1077;&#1090;.&#1088;&#1092;/product/171110/rezistor-plenochnyy-120-kom-0125-vt/" TargetMode="External"/><Relationship Id="rId_hyperlink_15662" Type="http://schemas.openxmlformats.org/officeDocument/2006/relationships/hyperlink" Target="http://&#1101;&#1083;&#1077;&#1082;&#1090;&#1088;&#1086;-&#1084;&#1072;&#1088;&#1082;&#1077;&#1090;.&#1088;&#1092;/product/171095/rezistor-plenochnyy-15-kom-0125-vt/" TargetMode="External"/><Relationship Id="rId_hyperlink_15663" Type="http://schemas.openxmlformats.org/officeDocument/2006/relationships/hyperlink" Target="http://&#1101;&#1083;&#1077;&#1082;&#1090;&#1088;&#1086;-&#1084;&#1072;&#1088;&#1082;&#1077;&#1090;.&#1088;&#1092;/product/183117/rezistor-plenochnyy-15-om-0125-vt/" TargetMode="External"/><Relationship Id="rId_hyperlink_15664" Type="http://schemas.openxmlformats.org/officeDocument/2006/relationships/hyperlink" Target="http://&#1101;&#1083;&#1077;&#1082;&#1090;&#1088;&#1086;-&#1084;&#1072;&#1088;&#1082;&#1077;&#1090;.&#1088;&#1092;/product/171111/rezistor-plenochnyy-150-kom-0125-vt/" TargetMode="External"/><Relationship Id="rId_hyperlink_15665" Type="http://schemas.openxmlformats.org/officeDocument/2006/relationships/hyperlink" Target="http://&#1101;&#1083;&#1077;&#1082;&#1090;&#1088;&#1086;-&#1084;&#1072;&#1088;&#1082;&#1077;&#1090;.&#1088;&#1092;/product/171064/rezistor-plenochnyy-150-om-0125-vt/" TargetMode="External"/><Relationship Id="rId_hyperlink_15666" Type="http://schemas.openxmlformats.org/officeDocument/2006/relationships/hyperlink" Target="http://&#1101;&#1083;&#1077;&#1082;&#1090;&#1088;&#1086;-&#1084;&#1072;&#1088;&#1082;&#1077;&#1090;.&#1088;&#1092;/product/171080/rezistor-plenochnyy-2-kom-0125-vt/" TargetMode="External"/><Relationship Id="rId_hyperlink_15667" Type="http://schemas.openxmlformats.org/officeDocument/2006/relationships/hyperlink" Target="http://&#1101;&#1083;&#1077;&#1082;&#1090;&#1088;&#1086;-&#1084;&#1072;&#1088;&#1082;&#1077;&#1090;.&#1088;&#1092;/product/183103/rezistor-plenochnyy-22-om-0125-vt/" TargetMode="External"/><Relationship Id="rId_hyperlink_15668" Type="http://schemas.openxmlformats.org/officeDocument/2006/relationships/hyperlink" Target="http://&#1101;&#1083;&#1077;&#1082;&#1090;&#1088;&#1086;-&#1084;&#1072;&#1088;&#1082;&#1077;&#1090;.&#1088;&#1092;/product/171082/rezistor-plenochnyy-27-kom-0125-vt/" TargetMode="External"/><Relationship Id="rId_hyperlink_15669" Type="http://schemas.openxmlformats.org/officeDocument/2006/relationships/hyperlink" Target="http://&#1101;&#1083;&#1077;&#1082;&#1090;&#1088;&#1086;-&#1084;&#1072;&#1088;&#1082;&#1077;&#1090;.&#1088;&#1092;/product/171096/rezistor-plenochnyy-20-kom-0125-vt/" TargetMode="External"/><Relationship Id="rId_hyperlink_15670" Type="http://schemas.openxmlformats.org/officeDocument/2006/relationships/hyperlink" Target="http://&#1101;&#1083;&#1077;&#1082;&#1090;&#1088;&#1086;-&#1084;&#1072;&#1088;&#1082;&#1077;&#1090;.&#1088;&#1092;/product/171112/rezistor-plenochnyy-200-kom-0125-vt/" TargetMode="External"/><Relationship Id="rId_hyperlink_15671" Type="http://schemas.openxmlformats.org/officeDocument/2006/relationships/hyperlink" Target="http://&#1101;&#1083;&#1077;&#1082;&#1090;&#1088;&#1086;-&#1084;&#1072;&#1088;&#1082;&#1077;&#1090;.&#1088;&#1092;/product/171097/rezistor-plenochnyy-22-kom-0125-vt/" TargetMode="External"/><Relationship Id="rId_hyperlink_15672" Type="http://schemas.openxmlformats.org/officeDocument/2006/relationships/hyperlink" Target="http://&#1101;&#1083;&#1077;&#1082;&#1090;&#1088;&#1086;-&#1084;&#1072;&#1088;&#1082;&#1077;&#1090;.&#1088;&#1092;/product/183119/rezistor-plenochnyy-22-om-0125-vt/" TargetMode="External"/><Relationship Id="rId_hyperlink_15673" Type="http://schemas.openxmlformats.org/officeDocument/2006/relationships/hyperlink" Target="http://&#1101;&#1083;&#1077;&#1082;&#1090;&#1088;&#1086;-&#1084;&#1072;&#1088;&#1082;&#1077;&#1090;.&#1088;&#1092;/product/171113/rezistor-plenochnyy-220-kom-0125-vt/" TargetMode="External"/><Relationship Id="rId_hyperlink_15674" Type="http://schemas.openxmlformats.org/officeDocument/2006/relationships/hyperlink" Target="http://&#1101;&#1083;&#1077;&#1082;&#1090;&#1088;&#1086;-&#1084;&#1072;&#1088;&#1082;&#1077;&#1090;.&#1088;&#1092;/product/171066/rezistor-plenochnyy-220-om-0125-vt/" TargetMode="External"/><Relationship Id="rId_hyperlink_15675" Type="http://schemas.openxmlformats.org/officeDocument/2006/relationships/hyperlink" Target="http://&#1101;&#1083;&#1077;&#1082;&#1090;&#1088;&#1086;-&#1084;&#1072;&#1088;&#1082;&#1077;&#1090;.&#1088;&#1092;/product/171098/rezistor-plenochnyy-27-kom-0125-vt/" TargetMode="External"/><Relationship Id="rId_hyperlink_15676" Type="http://schemas.openxmlformats.org/officeDocument/2006/relationships/hyperlink" Target="http://&#1101;&#1083;&#1077;&#1082;&#1090;&#1088;&#1086;-&#1084;&#1072;&#1088;&#1082;&#1077;&#1090;.&#1088;&#1092;/product/183120/rezistor-plenochnyy-27-om-0125-vt/" TargetMode="External"/><Relationship Id="rId_hyperlink_15677" Type="http://schemas.openxmlformats.org/officeDocument/2006/relationships/hyperlink" Target="http://&#1101;&#1083;&#1077;&#1082;&#1090;&#1088;&#1086;-&#1084;&#1072;&#1088;&#1082;&#1077;&#1090;.&#1088;&#1092;/product/171114/rezistor-plenochnyy-270-kom-0125-vt/" TargetMode="External"/><Relationship Id="rId_hyperlink_15678" Type="http://schemas.openxmlformats.org/officeDocument/2006/relationships/hyperlink" Target="http://&#1101;&#1083;&#1077;&#1082;&#1090;&#1088;&#1086;-&#1084;&#1072;&#1088;&#1082;&#1077;&#1090;.&#1088;&#1092;/product/171067/rezistor-plenochnyy-270-om-0125-vt/" TargetMode="External"/><Relationship Id="rId_hyperlink_15679" Type="http://schemas.openxmlformats.org/officeDocument/2006/relationships/hyperlink" Target="http://&#1101;&#1083;&#1077;&#1082;&#1090;&#1088;&#1086;-&#1084;&#1072;&#1088;&#1082;&#1077;&#1090;.&#1088;&#1092;/product/171083/rezistor-plenochnyy-3-kom-0125-vt/" TargetMode="External"/><Relationship Id="rId_hyperlink_15680" Type="http://schemas.openxmlformats.org/officeDocument/2006/relationships/hyperlink" Target="http://&#1101;&#1083;&#1077;&#1082;&#1090;&#1088;&#1086;-&#1084;&#1072;&#1088;&#1082;&#1077;&#1090;.&#1088;&#1092;/product/183105/rezistor-plenochnyy-3-om-0125-vt/" TargetMode="External"/><Relationship Id="rId_hyperlink_15681" Type="http://schemas.openxmlformats.org/officeDocument/2006/relationships/hyperlink" Target="http://&#1101;&#1083;&#1077;&#1082;&#1090;&#1088;&#1086;-&#1084;&#1072;&#1088;&#1082;&#1077;&#1090;.&#1088;&#1092;/product/171084/rezistor-plenochnyy-33-kom-0125-vt/" TargetMode="External"/><Relationship Id="rId_hyperlink_15682" Type="http://schemas.openxmlformats.org/officeDocument/2006/relationships/hyperlink" Target="http://&#1101;&#1083;&#1077;&#1082;&#1090;&#1088;&#1086;-&#1084;&#1072;&#1088;&#1082;&#1077;&#1090;.&#1088;&#1092;/product/183106/rezistor-plenochnyy-33-om-0125-vt/" TargetMode="External"/><Relationship Id="rId_hyperlink_15683" Type="http://schemas.openxmlformats.org/officeDocument/2006/relationships/hyperlink" Target="http://&#1101;&#1083;&#1077;&#1082;&#1090;&#1088;&#1086;-&#1084;&#1072;&#1088;&#1082;&#1077;&#1090;.&#1088;&#1092;/product/171085/rezistor-plenochnyy-39-kom-0125-vt/" TargetMode="External"/><Relationship Id="rId_hyperlink_15684" Type="http://schemas.openxmlformats.org/officeDocument/2006/relationships/hyperlink" Target="http://&#1101;&#1083;&#1077;&#1082;&#1090;&#1088;&#1086;-&#1084;&#1072;&#1088;&#1082;&#1077;&#1090;.&#1088;&#1092;/product/183107/rezistor-plenochnyy-39-om-0125-vt/" TargetMode="External"/><Relationship Id="rId_hyperlink_15685" Type="http://schemas.openxmlformats.org/officeDocument/2006/relationships/hyperlink" Target="http://&#1101;&#1083;&#1077;&#1082;&#1090;&#1088;&#1086;-&#1084;&#1072;&#1088;&#1082;&#1077;&#1090;.&#1088;&#1092;/product/171099/rezistor-plenochnyy-30-kom-0125-vt/" TargetMode="External"/><Relationship Id="rId_hyperlink_15686" Type="http://schemas.openxmlformats.org/officeDocument/2006/relationships/hyperlink" Target="http://&#1101;&#1083;&#1077;&#1082;&#1090;&#1088;&#1086;-&#1084;&#1072;&#1088;&#1082;&#1077;&#1090;.&#1088;&#1092;/product/183045/rezistor-plenochnyy-30-om-0125-vt/" TargetMode="External"/><Relationship Id="rId_hyperlink_15687" Type="http://schemas.openxmlformats.org/officeDocument/2006/relationships/hyperlink" Target="http://&#1101;&#1083;&#1077;&#1082;&#1090;&#1088;&#1086;-&#1084;&#1072;&#1088;&#1082;&#1077;&#1090;.&#1088;&#1092;/product/171115/rezistor-plenochnyy-300-kom-0125-vt/" TargetMode="External"/><Relationship Id="rId_hyperlink_15688" Type="http://schemas.openxmlformats.org/officeDocument/2006/relationships/hyperlink" Target="http://&#1101;&#1083;&#1077;&#1082;&#1090;&#1088;&#1086;-&#1084;&#1072;&#1088;&#1082;&#1077;&#1090;.&#1088;&#1092;/product/171068/rezistor-plenochnyy-300-om-0125-vt/" TargetMode="External"/><Relationship Id="rId_hyperlink_15689" Type="http://schemas.openxmlformats.org/officeDocument/2006/relationships/hyperlink" Target="http://&#1101;&#1083;&#1077;&#1082;&#1090;&#1088;&#1086;-&#1084;&#1072;&#1088;&#1082;&#1077;&#1090;.&#1088;&#1092;/product/171100/rezistor-plenochnyy-33-kom-0125-vt/" TargetMode="External"/><Relationship Id="rId_hyperlink_15690" Type="http://schemas.openxmlformats.org/officeDocument/2006/relationships/hyperlink" Target="http://&#1101;&#1083;&#1077;&#1082;&#1090;&#1088;&#1086;-&#1084;&#1072;&#1088;&#1082;&#1077;&#1090;.&#1088;&#1092;/product/183121/rezistor-plenochnyy-33-om-0125-vt/" TargetMode="External"/><Relationship Id="rId_hyperlink_15691" Type="http://schemas.openxmlformats.org/officeDocument/2006/relationships/hyperlink" Target="http://&#1101;&#1083;&#1077;&#1082;&#1090;&#1088;&#1086;-&#1084;&#1072;&#1088;&#1082;&#1077;&#1090;.&#1088;&#1092;/product/171116/rezistor-plenochnyy-330-kom-0125-vt/" TargetMode="External"/><Relationship Id="rId_hyperlink_15692" Type="http://schemas.openxmlformats.org/officeDocument/2006/relationships/hyperlink" Target="http://&#1101;&#1083;&#1077;&#1082;&#1090;&#1088;&#1086;-&#1084;&#1072;&#1088;&#1082;&#1077;&#1090;.&#1088;&#1092;/product/171069/rezistor-plenochnyy-330-om-0125-vt/" TargetMode="External"/><Relationship Id="rId_hyperlink_15693" Type="http://schemas.openxmlformats.org/officeDocument/2006/relationships/hyperlink" Target="http://&#1101;&#1083;&#1077;&#1082;&#1090;&#1088;&#1086;-&#1084;&#1072;&#1088;&#1082;&#1077;&#1090;.&#1088;&#1092;/product/171101/rezistor-plenochnyy-39-kom-0125-vt/" TargetMode="External"/><Relationship Id="rId_hyperlink_15694" Type="http://schemas.openxmlformats.org/officeDocument/2006/relationships/hyperlink" Target="http://&#1101;&#1083;&#1077;&#1082;&#1090;&#1088;&#1086;-&#1084;&#1072;&#1088;&#1082;&#1077;&#1090;.&#1088;&#1092;/product/183122/rezistor-plenochnyy-39-om-0125-vt/" TargetMode="External"/><Relationship Id="rId_hyperlink_15695" Type="http://schemas.openxmlformats.org/officeDocument/2006/relationships/hyperlink" Target="http://&#1101;&#1083;&#1077;&#1082;&#1090;&#1088;&#1086;-&#1084;&#1072;&#1088;&#1082;&#1077;&#1090;.&#1088;&#1092;/product/171117/rezistor-plenochnyy-390-kom-0125-vt/" TargetMode="External"/><Relationship Id="rId_hyperlink_15696" Type="http://schemas.openxmlformats.org/officeDocument/2006/relationships/hyperlink" Target="http://&#1101;&#1083;&#1077;&#1082;&#1090;&#1088;&#1086;-&#1084;&#1072;&#1088;&#1082;&#1077;&#1090;.&#1088;&#1092;/product/171070/rezistor-plenochnyy-390-om-0125-vt/" TargetMode="External"/><Relationship Id="rId_hyperlink_15697" Type="http://schemas.openxmlformats.org/officeDocument/2006/relationships/hyperlink" Target="http://&#1101;&#1083;&#1077;&#1082;&#1090;&#1088;&#1086;-&#1084;&#1072;&#1088;&#1082;&#1077;&#1090;.&#1088;&#1092;/product/183108/rezistor-plenochnyy-47-om-0125-vt/" TargetMode="External"/><Relationship Id="rId_hyperlink_15698" Type="http://schemas.openxmlformats.org/officeDocument/2006/relationships/hyperlink" Target="http://&#1101;&#1083;&#1077;&#1082;&#1090;&#1088;&#1086;-&#1084;&#1072;&#1088;&#1082;&#1077;&#1090;.&#1088;&#1092;/product/171102/rezistor-plenochnyy-47-kom-0125-vt/" TargetMode="External"/><Relationship Id="rId_hyperlink_15699" Type="http://schemas.openxmlformats.org/officeDocument/2006/relationships/hyperlink" Target="http://&#1101;&#1083;&#1077;&#1082;&#1090;&#1088;&#1086;-&#1084;&#1072;&#1088;&#1082;&#1077;&#1090;.&#1088;&#1092;/product/183123/rezistor-plenochnyy-47-om-0125-vt/" TargetMode="External"/><Relationship Id="rId_hyperlink_15700" Type="http://schemas.openxmlformats.org/officeDocument/2006/relationships/hyperlink" Target="http://&#1101;&#1083;&#1077;&#1082;&#1090;&#1088;&#1086;-&#1084;&#1072;&#1088;&#1082;&#1077;&#1090;.&#1088;&#1092;/product/171118/rezistor-plenochnyy-470-kom-0125-vt/" TargetMode="External"/><Relationship Id="rId_hyperlink_15701" Type="http://schemas.openxmlformats.org/officeDocument/2006/relationships/hyperlink" Target="http://&#1101;&#1083;&#1077;&#1082;&#1090;&#1088;&#1086;-&#1084;&#1072;&#1088;&#1082;&#1077;&#1090;.&#1088;&#1092;/product/183109/rezistor-plenochnyy-51-om-0125-vt/" TargetMode="External"/><Relationship Id="rId_hyperlink_15702" Type="http://schemas.openxmlformats.org/officeDocument/2006/relationships/hyperlink" Target="http://&#1101;&#1083;&#1077;&#1082;&#1090;&#1088;&#1086;-&#1084;&#1072;&#1088;&#1082;&#1077;&#1090;.&#1088;&#1092;/product/183110/rezistor-plenochnyy-56-om-0125-vt/" TargetMode="External"/><Relationship Id="rId_hyperlink_15703" Type="http://schemas.openxmlformats.org/officeDocument/2006/relationships/hyperlink" Target="http://&#1101;&#1083;&#1077;&#1082;&#1090;&#1088;&#1086;-&#1084;&#1072;&#1088;&#1082;&#1077;&#1090;.&#1088;&#1092;/product/171103/rezistor-plenochnyy-51-kom-0125-vt/" TargetMode="External"/><Relationship Id="rId_hyperlink_15704" Type="http://schemas.openxmlformats.org/officeDocument/2006/relationships/hyperlink" Target="http://&#1101;&#1083;&#1077;&#1082;&#1090;&#1088;&#1086;-&#1084;&#1072;&#1088;&#1082;&#1077;&#1090;.&#1088;&#1092;/product/183124/rezistor-plenochnyy-51-om-0125-vt/" TargetMode="External"/><Relationship Id="rId_hyperlink_15705" Type="http://schemas.openxmlformats.org/officeDocument/2006/relationships/hyperlink" Target="http://&#1101;&#1083;&#1077;&#1082;&#1090;&#1088;&#1086;-&#1084;&#1072;&#1088;&#1082;&#1077;&#1090;.&#1088;&#1092;/product/171119/rezistor-plenochnyy-510-kom-0125-vt/" TargetMode="External"/><Relationship Id="rId_hyperlink_15706" Type="http://schemas.openxmlformats.org/officeDocument/2006/relationships/hyperlink" Target="http://&#1101;&#1083;&#1077;&#1082;&#1090;&#1088;&#1086;-&#1084;&#1072;&#1088;&#1082;&#1077;&#1090;.&#1088;&#1092;/product/171072/rezistor-plenochnyy-510-om-0125-vt/" TargetMode="External"/><Relationship Id="rId_hyperlink_15707" Type="http://schemas.openxmlformats.org/officeDocument/2006/relationships/hyperlink" Target="http://&#1101;&#1083;&#1077;&#1082;&#1090;&#1088;&#1086;-&#1084;&#1072;&#1088;&#1082;&#1077;&#1090;.&#1088;&#1092;/product/171104/rezistor-plenochnyy-56-kom-0125-vt/" TargetMode="External"/><Relationship Id="rId_hyperlink_15708" Type="http://schemas.openxmlformats.org/officeDocument/2006/relationships/hyperlink" Target="http://&#1101;&#1083;&#1077;&#1082;&#1090;&#1088;&#1086;-&#1084;&#1072;&#1088;&#1082;&#1077;&#1090;.&#1088;&#1092;/product/183125/rezistor-plenochnyy-56-om-0125-vt/" TargetMode="External"/><Relationship Id="rId_hyperlink_15709" Type="http://schemas.openxmlformats.org/officeDocument/2006/relationships/hyperlink" Target="http://&#1101;&#1083;&#1077;&#1082;&#1090;&#1088;&#1086;-&#1084;&#1072;&#1088;&#1082;&#1077;&#1090;.&#1088;&#1092;/product/171120/rezistor-plenochnyy-560-kom-0125-vt/" TargetMode="External"/><Relationship Id="rId_hyperlink_15710" Type="http://schemas.openxmlformats.org/officeDocument/2006/relationships/hyperlink" Target="http://&#1101;&#1083;&#1077;&#1082;&#1090;&#1088;&#1086;-&#1084;&#1072;&#1088;&#1082;&#1077;&#1090;.&#1088;&#1092;/product/171073/rezistor-plenochnyy-560-om-0125-vt/" TargetMode="External"/><Relationship Id="rId_hyperlink_15711" Type="http://schemas.openxmlformats.org/officeDocument/2006/relationships/hyperlink" Target="http://&#1101;&#1083;&#1077;&#1082;&#1090;&#1088;&#1086;-&#1084;&#1072;&#1088;&#1082;&#1077;&#1090;.&#1088;&#1092;/product/171089/rezistor-plenochnyy-68-kom-0125-vt/" TargetMode="External"/><Relationship Id="rId_hyperlink_15712" Type="http://schemas.openxmlformats.org/officeDocument/2006/relationships/hyperlink" Target="http://&#1101;&#1083;&#1077;&#1082;&#1090;&#1088;&#1086;-&#1084;&#1072;&#1088;&#1082;&#1077;&#1090;.&#1088;&#1092;/product/183111/rezistor-plenochnyy-68-om-0125-vt/" TargetMode="External"/><Relationship Id="rId_hyperlink_15713" Type="http://schemas.openxmlformats.org/officeDocument/2006/relationships/hyperlink" Target="http://&#1101;&#1083;&#1077;&#1082;&#1090;&#1088;&#1086;-&#1084;&#1072;&#1088;&#1082;&#1077;&#1090;.&#1088;&#1092;/product/183126/rezistor-plenochnyy-68-om-0125-vt/" TargetMode="External"/><Relationship Id="rId_hyperlink_15714" Type="http://schemas.openxmlformats.org/officeDocument/2006/relationships/hyperlink" Target="http://&#1101;&#1083;&#1077;&#1082;&#1090;&#1088;&#1086;-&#1084;&#1072;&#1088;&#1082;&#1077;&#1090;.&#1088;&#1092;/product/171121/rezistor-plenochnyy-680-kom-0125-vt/" TargetMode="External"/><Relationship Id="rId_hyperlink_15715" Type="http://schemas.openxmlformats.org/officeDocument/2006/relationships/hyperlink" Target="http://&#1101;&#1083;&#1077;&#1082;&#1090;&#1088;&#1086;-&#1084;&#1072;&#1088;&#1082;&#1077;&#1090;.&#1088;&#1092;/product/171074/rezistor-plenochnyy-680-om-0125-vt/" TargetMode="External"/><Relationship Id="rId_hyperlink_15716" Type="http://schemas.openxmlformats.org/officeDocument/2006/relationships/hyperlink" Target="http://&#1101;&#1083;&#1077;&#1082;&#1090;&#1088;&#1086;-&#1084;&#1072;&#1088;&#1082;&#1077;&#1090;.&#1088;&#1092;/product/171105/rezistor-plenochnyy-68k-om-0125-vt/" TargetMode="External"/><Relationship Id="rId_hyperlink_15717" Type="http://schemas.openxmlformats.org/officeDocument/2006/relationships/hyperlink" Target="http://&#1101;&#1083;&#1077;&#1082;&#1090;&#1088;&#1086;-&#1084;&#1072;&#1088;&#1082;&#1077;&#1090;.&#1088;&#1092;/product/171090/rezistor-plenochnyy-75-kom-0125-vt/" TargetMode="External"/><Relationship Id="rId_hyperlink_15718" Type="http://schemas.openxmlformats.org/officeDocument/2006/relationships/hyperlink" Target="http://&#1101;&#1083;&#1077;&#1082;&#1090;&#1088;&#1086;-&#1084;&#1072;&#1088;&#1082;&#1077;&#1090;.&#1088;&#1092;/product/183112/rezistor-plenochnyy-75-om-0125-vt/" TargetMode="External"/><Relationship Id="rId_hyperlink_15719" Type="http://schemas.openxmlformats.org/officeDocument/2006/relationships/hyperlink" Target="http://&#1101;&#1083;&#1077;&#1082;&#1090;&#1088;&#1086;-&#1084;&#1072;&#1088;&#1082;&#1077;&#1090;.&#1088;&#1092;/product/171106/rezistor-plenochnyy-75-kom-0125-vt/" TargetMode="External"/><Relationship Id="rId_hyperlink_15720" Type="http://schemas.openxmlformats.org/officeDocument/2006/relationships/hyperlink" Target="http://&#1101;&#1083;&#1077;&#1082;&#1090;&#1088;&#1086;-&#1084;&#1072;&#1088;&#1082;&#1077;&#1090;.&#1088;&#1092;/product/183127/rezistor-plenochnyy-75-om-0125-vt/" TargetMode="External"/><Relationship Id="rId_hyperlink_15721" Type="http://schemas.openxmlformats.org/officeDocument/2006/relationships/hyperlink" Target="http://&#1101;&#1083;&#1077;&#1082;&#1090;&#1088;&#1086;-&#1084;&#1072;&#1088;&#1082;&#1077;&#1090;.&#1088;&#1092;/product/171122/rezistor-plenochnyy-750-kom-0125-vt/" TargetMode="External"/><Relationship Id="rId_hyperlink_15722" Type="http://schemas.openxmlformats.org/officeDocument/2006/relationships/hyperlink" Target="http://&#1101;&#1083;&#1077;&#1082;&#1090;&#1088;&#1086;-&#1084;&#1072;&#1088;&#1082;&#1077;&#1090;.&#1088;&#1092;/product/171075/rezistor-plenochnyy-750-om-0125-vt/" TargetMode="External"/><Relationship Id="rId_hyperlink_15723" Type="http://schemas.openxmlformats.org/officeDocument/2006/relationships/hyperlink" Target="http://&#1101;&#1083;&#1077;&#1082;&#1090;&#1088;&#1086;-&#1084;&#1072;&#1088;&#1082;&#1077;&#1090;.&#1088;&#1092;/product/171091/rezistor-plenochnyy-82-kom-0125-vt/" TargetMode="External"/><Relationship Id="rId_hyperlink_15724" Type="http://schemas.openxmlformats.org/officeDocument/2006/relationships/hyperlink" Target="http://&#1101;&#1083;&#1077;&#1082;&#1090;&#1088;&#1086;-&#1084;&#1072;&#1088;&#1082;&#1077;&#1090;.&#1088;&#1092;/product/183113/rezistor-plenochnyy-82-om-0125-vt/" TargetMode="External"/><Relationship Id="rId_hyperlink_15725" Type="http://schemas.openxmlformats.org/officeDocument/2006/relationships/hyperlink" Target="http://&#1101;&#1083;&#1077;&#1082;&#1090;&#1088;&#1086;-&#1084;&#1072;&#1088;&#1082;&#1077;&#1090;.&#1088;&#1092;/product/171107/rezistor-plenochnyy-82-kom-0125-vt/" TargetMode="External"/><Relationship Id="rId_hyperlink_15726" Type="http://schemas.openxmlformats.org/officeDocument/2006/relationships/hyperlink" Target="http://&#1101;&#1083;&#1077;&#1082;&#1090;&#1088;&#1086;-&#1084;&#1072;&#1088;&#1082;&#1077;&#1090;.&#1088;&#1092;/product/183128/rezistor-plenochnyy-82-om-0125-vt/" TargetMode="External"/><Relationship Id="rId_hyperlink_15727" Type="http://schemas.openxmlformats.org/officeDocument/2006/relationships/hyperlink" Target="http://&#1101;&#1083;&#1077;&#1082;&#1090;&#1088;&#1086;-&#1084;&#1072;&#1088;&#1082;&#1077;&#1090;.&#1088;&#1092;/product/171123/rezistor-plenochnyy-820-kom-0125-vt/" TargetMode="External"/><Relationship Id="rId_hyperlink_15728" Type="http://schemas.openxmlformats.org/officeDocument/2006/relationships/hyperlink" Target="http://&#1101;&#1083;&#1077;&#1082;&#1090;&#1088;&#1086;-&#1084;&#1072;&#1088;&#1082;&#1077;&#1090;.&#1088;&#1092;/product/171092/rezistor-plenochnyy-91-kom-0125-vt/" TargetMode="External"/><Relationship Id="rId_hyperlink_15729" Type="http://schemas.openxmlformats.org/officeDocument/2006/relationships/hyperlink" Target="http://&#1101;&#1083;&#1077;&#1082;&#1090;&#1088;&#1086;-&#1084;&#1072;&#1088;&#1082;&#1077;&#1090;.&#1088;&#1092;/product/183114/rezistor-plenochnyy-91-om-0125-vt/" TargetMode="External"/><Relationship Id="rId_hyperlink_15730" Type="http://schemas.openxmlformats.org/officeDocument/2006/relationships/hyperlink" Target="http://&#1101;&#1083;&#1077;&#1082;&#1090;&#1088;&#1086;-&#1084;&#1072;&#1088;&#1082;&#1077;&#1090;.&#1088;&#1092;/product/171108/rezistor-plenochnyy-91-kom-0125-vt/" TargetMode="External"/><Relationship Id="rId_hyperlink_15731" Type="http://schemas.openxmlformats.org/officeDocument/2006/relationships/hyperlink" Target="http://&#1101;&#1083;&#1077;&#1082;&#1090;&#1088;&#1086;-&#1084;&#1072;&#1088;&#1082;&#1077;&#1090;.&#1088;&#1092;/product/171061/rezistor-plenochnyy-91-om-0125-vt/" TargetMode="External"/><Relationship Id="rId_hyperlink_15732" Type="http://schemas.openxmlformats.org/officeDocument/2006/relationships/hyperlink" Target="http://&#1101;&#1083;&#1077;&#1082;&#1090;&#1088;&#1086;-&#1084;&#1072;&#1088;&#1082;&#1077;&#1090;.&#1088;&#1092;/product/171124/rezistor-plenochnyy-910-kom-0125-vt/" TargetMode="External"/><Relationship Id="rId_hyperlink_15733" Type="http://schemas.openxmlformats.org/officeDocument/2006/relationships/hyperlink" Target="http://&#1101;&#1083;&#1077;&#1082;&#1090;&#1088;&#1086;-&#1084;&#1072;&#1088;&#1082;&#1077;&#1090;.&#1088;&#1092;/product/183032/rezistor-plenochnyy-910-om-0125-vt/" TargetMode="External"/><Relationship Id="rId_hyperlink_15734" Type="http://schemas.openxmlformats.org/officeDocument/2006/relationships/hyperlink" Target="http://&#1101;&#1083;&#1077;&#1082;&#1090;&#1088;&#1086;-&#1084;&#1072;&#1088;&#1082;&#1077;&#1090;.&#1088;&#1092;/product/183082/rezistor-plenochnyy-1-mom-025-vt/" TargetMode="External"/><Relationship Id="rId_hyperlink_15735" Type="http://schemas.openxmlformats.org/officeDocument/2006/relationships/hyperlink" Target="http://&#1101;&#1083;&#1077;&#1082;&#1090;&#1088;&#1086;-&#1084;&#1072;&#1088;&#1082;&#1077;&#1090;.&#1088;&#1092;/product/182942/rezistor-plenochnyy-1-om-025-vt/" TargetMode="External"/><Relationship Id="rId_hyperlink_15736" Type="http://schemas.openxmlformats.org/officeDocument/2006/relationships/hyperlink" Target="http://&#1101;&#1083;&#1077;&#1082;&#1090;&#1088;&#1086;-&#1084;&#1072;&#1088;&#1082;&#1077;&#1090;.&#1088;&#1092;/product/183013/rezistor-plenochnyy-12-kom-025-vt/" TargetMode="External"/><Relationship Id="rId_hyperlink_15737" Type="http://schemas.openxmlformats.org/officeDocument/2006/relationships/hyperlink" Target="http://&#1101;&#1083;&#1077;&#1082;&#1090;&#1088;&#1086;-&#1084;&#1072;&#1088;&#1082;&#1077;&#1090;.&#1088;&#1092;/product/183083/rezistor-plenochnyy-12-mom-025-vt/" TargetMode="External"/><Relationship Id="rId_hyperlink_15738" Type="http://schemas.openxmlformats.org/officeDocument/2006/relationships/hyperlink" Target="http://&#1101;&#1083;&#1077;&#1082;&#1090;&#1088;&#1086;-&#1084;&#1072;&#1088;&#1082;&#1077;&#1090;.&#1088;&#1092;/product/182943/rezistor-plenochnyy-12-om-025-vt/" TargetMode="External"/><Relationship Id="rId_hyperlink_15739" Type="http://schemas.openxmlformats.org/officeDocument/2006/relationships/hyperlink" Target="http://&#1101;&#1083;&#1077;&#1082;&#1090;&#1088;&#1086;-&#1084;&#1072;&#1088;&#1082;&#1077;&#1090;.&#1088;&#1092;/product/182944/rezistor-plenochnyy-13-om-025-vt/" TargetMode="External"/><Relationship Id="rId_hyperlink_15740" Type="http://schemas.openxmlformats.org/officeDocument/2006/relationships/hyperlink" Target="http://&#1101;&#1083;&#1077;&#1082;&#1090;&#1088;&#1086;-&#1084;&#1072;&#1088;&#1082;&#1077;&#1090;.&#1088;&#1092;/product/183084/rezistor-plenochnyy-15-mom-025-vt/" TargetMode="External"/><Relationship Id="rId_hyperlink_15741" Type="http://schemas.openxmlformats.org/officeDocument/2006/relationships/hyperlink" Target="http://&#1101;&#1083;&#1077;&#1082;&#1090;&#1088;&#1086;-&#1084;&#1072;&#1088;&#1082;&#1077;&#1090;.&#1088;&#1092;/product/182945/rezistor-plenochnyy-15-om-025-vt/" TargetMode="External"/><Relationship Id="rId_hyperlink_15742" Type="http://schemas.openxmlformats.org/officeDocument/2006/relationships/hyperlink" Target="http://&#1101;&#1083;&#1077;&#1082;&#1090;&#1088;&#1086;-&#1084;&#1072;&#1088;&#1082;&#1077;&#1090;.&#1088;&#1092;/product/183015/rezistor-plenochnyy-16-kom-025-vt/" TargetMode="External"/><Relationship Id="rId_hyperlink_15743" Type="http://schemas.openxmlformats.org/officeDocument/2006/relationships/hyperlink" Target="http://&#1101;&#1083;&#1077;&#1082;&#1090;&#1088;&#1086;-&#1084;&#1072;&#1088;&#1082;&#1077;&#1090;.&#1088;&#1092;/product/182946/rezistor-plenochnyy-16-om-025-vt/" TargetMode="External"/><Relationship Id="rId_hyperlink_15744" Type="http://schemas.openxmlformats.org/officeDocument/2006/relationships/hyperlink" Target="http://&#1101;&#1083;&#1077;&#1082;&#1090;&#1088;&#1086;-&#1084;&#1072;&#1088;&#1082;&#1077;&#1090;.&#1088;&#1092;/product/183016/rezistor-plenochnyy-18-kom-025-vt/" TargetMode="External"/><Relationship Id="rId_hyperlink_15745" Type="http://schemas.openxmlformats.org/officeDocument/2006/relationships/hyperlink" Target="http://&#1101;&#1083;&#1077;&#1082;&#1090;&#1088;&#1086;-&#1084;&#1072;&#1088;&#1082;&#1077;&#1090;.&#1088;&#1092;/product/183085/rezistor-plenochnyy-18-mom-025-vt/" TargetMode="External"/><Relationship Id="rId_hyperlink_15746" Type="http://schemas.openxmlformats.org/officeDocument/2006/relationships/hyperlink" Target="http://&#1101;&#1083;&#1077;&#1082;&#1090;&#1088;&#1086;-&#1084;&#1072;&#1088;&#1082;&#1077;&#1090;.&#1088;&#1092;/product/182947/rezistor-plenochnyy-18-om-025-vt/" TargetMode="External"/><Relationship Id="rId_hyperlink_15747" Type="http://schemas.openxmlformats.org/officeDocument/2006/relationships/hyperlink" Target="http://&#1101;&#1083;&#1077;&#1082;&#1090;&#1088;&#1086;-&#1084;&#1072;&#1088;&#1082;&#1077;&#1090;.&#1088;&#1092;/product/183098/rezistor-plenochnyy-10-mom-025-vt/" TargetMode="External"/><Relationship Id="rId_hyperlink_15748" Type="http://schemas.openxmlformats.org/officeDocument/2006/relationships/hyperlink" Target="http://&#1101;&#1083;&#1077;&#1082;&#1090;&#1088;&#1086;-&#1084;&#1072;&#1088;&#1082;&#1077;&#1090;.&#1088;&#1092;/product/182965/rezistor-plenochnyy-10-om-025-vt/" TargetMode="External"/><Relationship Id="rId_hyperlink_15749" Type="http://schemas.openxmlformats.org/officeDocument/2006/relationships/hyperlink" Target="http://&#1101;&#1083;&#1077;&#1082;&#1090;&#1088;&#1086;-&#1084;&#1072;&#1088;&#1082;&#1077;&#1090;.&#1088;&#1092;/product/183058/rezistor-plenochnyy-100-kom-025-vt/" TargetMode="External"/><Relationship Id="rId_hyperlink_15750" Type="http://schemas.openxmlformats.org/officeDocument/2006/relationships/hyperlink" Target="http://&#1101;&#1083;&#1077;&#1082;&#1090;&#1088;&#1086;-&#1084;&#1072;&#1088;&#1082;&#1077;&#1090;.&#1088;&#1092;/product/182986/rezistor-plenochnyy-100-om-025-vt/" TargetMode="External"/><Relationship Id="rId_hyperlink_15751" Type="http://schemas.openxmlformats.org/officeDocument/2006/relationships/hyperlink" Target="http://&#1101;&#1083;&#1077;&#1082;&#1090;&#1088;&#1086;-&#1084;&#1072;&#1088;&#1082;&#1077;&#1090;.&#1088;&#1092;/product/183059/rezistor-plenochnyy-110-kom-025-vt/" TargetMode="External"/><Relationship Id="rId_hyperlink_15752" Type="http://schemas.openxmlformats.org/officeDocument/2006/relationships/hyperlink" Target="http://&#1101;&#1083;&#1077;&#1082;&#1090;&#1088;&#1086;-&#1084;&#1072;&#1088;&#1082;&#1077;&#1090;.&#1088;&#1092;/product/182988/rezistor-plenochnyy-110-om-025-vt/" TargetMode="External"/><Relationship Id="rId_hyperlink_15753" Type="http://schemas.openxmlformats.org/officeDocument/2006/relationships/hyperlink" Target="http://&#1101;&#1083;&#1077;&#1082;&#1090;&#1088;&#1086;-&#1084;&#1072;&#1088;&#1082;&#1077;&#1090;.&#1088;&#1092;/product/183036/rezistor-plenochnyy-12-kom-025-vt/" TargetMode="External"/><Relationship Id="rId_hyperlink_15754" Type="http://schemas.openxmlformats.org/officeDocument/2006/relationships/hyperlink" Target="http://&#1101;&#1083;&#1077;&#1082;&#1090;&#1088;&#1086;-&#1084;&#1072;&#1088;&#1082;&#1077;&#1090;.&#1088;&#1092;/product/182966/rezistor-plenochnyy-12-om-025-vt/" TargetMode="External"/><Relationship Id="rId_hyperlink_15755" Type="http://schemas.openxmlformats.org/officeDocument/2006/relationships/hyperlink" Target="http://&#1101;&#1083;&#1077;&#1082;&#1090;&#1088;&#1086;-&#1084;&#1072;&#1088;&#1082;&#1077;&#1090;.&#1088;&#1092;/product/183060/rezistor-plenochnyy-120-kom-025-vt/" TargetMode="External"/><Relationship Id="rId_hyperlink_15756" Type="http://schemas.openxmlformats.org/officeDocument/2006/relationships/hyperlink" Target="http://&#1101;&#1083;&#1077;&#1082;&#1090;&#1088;&#1086;-&#1084;&#1072;&#1088;&#1082;&#1077;&#1090;.&#1088;&#1092;/product/182989/rezistor-plenochnyy-120-om-025-vt/" TargetMode="External"/><Relationship Id="rId_hyperlink_15757" Type="http://schemas.openxmlformats.org/officeDocument/2006/relationships/hyperlink" Target="http://&#1101;&#1083;&#1077;&#1082;&#1090;&#1088;&#1086;-&#1084;&#1072;&#1088;&#1082;&#1077;&#1090;.&#1088;&#1092;/product/183037/rezistor-plenochnyy-13-kom-025-vt/" TargetMode="External"/><Relationship Id="rId_hyperlink_15758" Type="http://schemas.openxmlformats.org/officeDocument/2006/relationships/hyperlink" Target="http://&#1101;&#1083;&#1077;&#1082;&#1090;&#1088;&#1086;-&#1084;&#1072;&#1088;&#1082;&#1077;&#1090;.&#1088;&#1092;/product/183061/rezistor-plenochnyy-130-kom-025-vt/" TargetMode="External"/><Relationship Id="rId_hyperlink_15759" Type="http://schemas.openxmlformats.org/officeDocument/2006/relationships/hyperlink" Target="http://&#1101;&#1083;&#1077;&#1082;&#1090;&#1088;&#1086;-&#1084;&#1072;&#1088;&#1082;&#1077;&#1090;.&#1088;&#1092;/product/182990/rezistor-plenochnyy-130-om-025-vt/" TargetMode="External"/><Relationship Id="rId_hyperlink_15760" Type="http://schemas.openxmlformats.org/officeDocument/2006/relationships/hyperlink" Target="http://&#1101;&#1083;&#1077;&#1082;&#1090;&#1088;&#1086;-&#1084;&#1072;&#1088;&#1082;&#1077;&#1090;.&#1088;&#1092;/product/183038/rezistor-plenochnyy-15-kom-025-vt/" TargetMode="External"/><Relationship Id="rId_hyperlink_15761" Type="http://schemas.openxmlformats.org/officeDocument/2006/relationships/hyperlink" Target="http://&#1101;&#1083;&#1077;&#1082;&#1090;&#1088;&#1086;-&#1084;&#1072;&#1088;&#1082;&#1077;&#1090;.&#1088;&#1092;/product/182967/rezistor-plenochnyy-15-om-025-vt/" TargetMode="External"/><Relationship Id="rId_hyperlink_15762" Type="http://schemas.openxmlformats.org/officeDocument/2006/relationships/hyperlink" Target="http://&#1101;&#1083;&#1077;&#1082;&#1090;&#1088;&#1086;-&#1084;&#1072;&#1088;&#1082;&#1077;&#1090;.&#1088;&#1092;/product/183062/rezistor-plenochnyy-150-kom-025-vt/" TargetMode="External"/><Relationship Id="rId_hyperlink_15763" Type="http://schemas.openxmlformats.org/officeDocument/2006/relationships/hyperlink" Target="http://&#1101;&#1083;&#1077;&#1082;&#1090;&#1088;&#1086;-&#1084;&#1072;&#1088;&#1082;&#1077;&#1090;.&#1088;&#1092;/product/182991/rezistor-plenochnyy-150-om-025-vt/" TargetMode="External"/><Relationship Id="rId_hyperlink_15764" Type="http://schemas.openxmlformats.org/officeDocument/2006/relationships/hyperlink" Target="http://&#1101;&#1083;&#1077;&#1082;&#1090;&#1088;&#1086;-&#1084;&#1072;&#1088;&#1082;&#1077;&#1090;.&#1088;&#1092;/product/183039/rezistor-plenochnyy-16-kom-025-vt/" TargetMode="External"/><Relationship Id="rId_hyperlink_15765" Type="http://schemas.openxmlformats.org/officeDocument/2006/relationships/hyperlink" Target="http://&#1101;&#1083;&#1077;&#1082;&#1090;&#1088;&#1086;-&#1084;&#1072;&#1088;&#1082;&#1077;&#1090;.&#1088;&#1092;/product/183063/rezistor-plenochnyy-160-kom-025-vt/" TargetMode="External"/><Relationship Id="rId_hyperlink_15766" Type="http://schemas.openxmlformats.org/officeDocument/2006/relationships/hyperlink" Target="http://&#1101;&#1083;&#1077;&#1082;&#1090;&#1088;&#1086;-&#1084;&#1072;&#1088;&#1082;&#1077;&#1090;.&#1088;&#1092;/product/182992/rezistor-plenochnyy-160-om-025-vt/" TargetMode="External"/><Relationship Id="rId_hyperlink_15767" Type="http://schemas.openxmlformats.org/officeDocument/2006/relationships/hyperlink" Target="http://&#1101;&#1083;&#1077;&#1082;&#1090;&#1088;&#1086;-&#1084;&#1072;&#1088;&#1082;&#1077;&#1090;.&#1088;&#1092;/product/183040/rezistor-plenochnyy-18-kom-025-vt/" TargetMode="External"/><Relationship Id="rId_hyperlink_15768" Type="http://schemas.openxmlformats.org/officeDocument/2006/relationships/hyperlink" Target="http://&#1101;&#1083;&#1077;&#1082;&#1090;&#1088;&#1086;-&#1084;&#1072;&#1088;&#1082;&#1077;&#1090;.&#1088;&#1092;/product/182968/rezistor-plenochnyy-18-om-025-vt/" TargetMode="External"/><Relationship Id="rId_hyperlink_15769" Type="http://schemas.openxmlformats.org/officeDocument/2006/relationships/hyperlink" Target="http://&#1101;&#1083;&#1077;&#1082;&#1090;&#1088;&#1086;-&#1084;&#1072;&#1088;&#1082;&#1077;&#1090;.&#1088;&#1092;/product/183064/rezistor-plenochnyy-180-kom-025-vt/" TargetMode="External"/><Relationship Id="rId_hyperlink_15770" Type="http://schemas.openxmlformats.org/officeDocument/2006/relationships/hyperlink" Target="http://&#1101;&#1083;&#1077;&#1082;&#1090;&#1088;&#1086;-&#1084;&#1072;&#1088;&#1082;&#1077;&#1090;.&#1088;&#1092;/product/183017/rezistor-plenochnyy-20-kom-025-vt/" TargetMode="External"/><Relationship Id="rId_hyperlink_15771" Type="http://schemas.openxmlformats.org/officeDocument/2006/relationships/hyperlink" Target="http://&#1101;&#1083;&#1077;&#1082;&#1090;&#1088;&#1086;-&#1084;&#1072;&#1088;&#1082;&#1077;&#1090;.&#1088;&#1092;/product/183086/rezistor-plenochnyy-20-mom-025-vt/" TargetMode="External"/><Relationship Id="rId_hyperlink_15772" Type="http://schemas.openxmlformats.org/officeDocument/2006/relationships/hyperlink" Target="http://&#1101;&#1083;&#1077;&#1082;&#1090;&#1088;&#1086;-&#1084;&#1072;&#1088;&#1082;&#1077;&#1090;.&#1088;&#1092;/product/183087/rezistor-plenochnyy-22-mom-025-vt/" TargetMode="External"/><Relationship Id="rId_hyperlink_15773" Type="http://schemas.openxmlformats.org/officeDocument/2006/relationships/hyperlink" Target="http://&#1101;&#1083;&#1077;&#1082;&#1090;&#1088;&#1086;-&#1084;&#1072;&#1088;&#1082;&#1077;&#1090;.&#1088;&#1092;/product/183020/rezistor-plenochnyy-27-kom-025-vt/" TargetMode="External"/><Relationship Id="rId_hyperlink_15774" Type="http://schemas.openxmlformats.org/officeDocument/2006/relationships/hyperlink" Target="http://&#1101;&#1083;&#1077;&#1082;&#1090;&#1088;&#1086;-&#1084;&#1072;&#1088;&#1082;&#1077;&#1090;.&#1088;&#1092;/product/183088/rezistor-plenochnyy-27-mom-025-vt/" TargetMode="External"/><Relationship Id="rId_hyperlink_15775" Type="http://schemas.openxmlformats.org/officeDocument/2006/relationships/hyperlink" Target="http://&#1101;&#1083;&#1077;&#1082;&#1090;&#1088;&#1086;-&#1084;&#1072;&#1088;&#1082;&#1077;&#1090;.&#1088;&#1092;/product/182951/rezistor-plenochnyy-27-om-025-vt/" TargetMode="External"/><Relationship Id="rId_hyperlink_15776" Type="http://schemas.openxmlformats.org/officeDocument/2006/relationships/hyperlink" Target="http://&#1101;&#1083;&#1077;&#1082;&#1090;&#1088;&#1086;-&#1084;&#1072;&#1088;&#1082;&#1077;&#1090;.&#1088;&#1092;/product/183041/rezistor-plenochnyy-20-kom-025-vt/" TargetMode="External"/><Relationship Id="rId_hyperlink_15777" Type="http://schemas.openxmlformats.org/officeDocument/2006/relationships/hyperlink" Target="http://&#1101;&#1083;&#1077;&#1082;&#1090;&#1088;&#1086;-&#1084;&#1072;&#1088;&#1082;&#1077;&#1090;.&#1088;&#1092;/product/182969/rezistor-plenochnyy-20-om-025-vt/" TargetMode="External"/><Relationship Id="rId_hyperlink_15778" Type="http://schemas.openxmlformats.org/officeDocument/2006/relationships/hyperlink" Target="http://&#1101;&#1083;&#1077;&#1082;&#1090;&#1088;&#1086;-&#1084;&#1072;&#1088;&#1082;&#1077;&#1090;.&#1088;&#1092;/product/183065/rezistor-plenochnyy-200-kom-025-vt/" TargetMode="External"/><Relationship Id="rId_hyperlink_15779" Type="http://schemas.openxmlformats.org/officeDocument/2006/relationships/hyperlink" Target="http://&#1101;&#1083;&#1077;&#1082;&#1090;&#1088;&#1086;-&#1084;&#1072;&#1088;&#1082;&#1077;&#1090;.&#1088;&#1092;/product/182994/rezistor-plenochnyy-200-om-025-vt/" TargetMode="External"/><Relationship Id="rId_hyperlink_15780" Type="http://schemas.openxmlformats.org/officeDocument/2006/relationships/hyperlink" Target="http://&#1101;&#1083;&#1077;&#1082;&#1090;&#1088;&#1086;-&#1084;&#1072;&#1088;&#1082;&#1077;&#1090;.&#1088;&#1092;/product/183042/rezistor-plenochnyy-22-kom-025-vt/" TargetMode="External"/><Relationship Id="rId_hyperlink_15781" Type="http://schemas.openxmlformats.org/officeDocument/2006/relationships/hyperlink" Target="http://&#1101;&#1083;&#1077;&#1082;&#1090;&#1088;&#1086;-&#1084;&#1072;&#1088;&#1082;&#1077;&#1090;.&#1088;&#1092;/product/182970/rezistor-plenochnyy-22-om-025-vt/" TargetMode="External"/><Relationship Id="rId_hyperlink_15782" Type="http://schemas.openxmlformats.org/officeDocument/2006/relationships/hyperlink" Target="http://&#1101;&#1083;&#1077;&#1082;&#1090;&#1088;&#1086;-&#1084;&#1072;&#1088;&#1082;&#1077;&#1090;.&#1088;&#1092;/product/183066/rezistor-plenochnyy-220-kom-025-vt/" TargetMode="External"/><Relationship Id="rId_hyperlink_15783" Type="http://schemas.openxmlformats.org/officeDocument/2006/relationships/hyperlink" Target="http://&#1101;&#1083;&#1077;&#1082;&#1090;&#1088;&#1086;-&#1084;&#1072;&#1088;&#1082;&#1077;&#1090;.&#1088;&#1092;/product/183043/rezistor-plenochnyy-24-kom-025-vt/" TargetMode="External"/><Relationship Id="rId_hyperlink_15784" Type="http://schemas.openxmlformats.org/officeDocument/2006/relationships/hyperlink" Target="http://&#1101;&#1083;&#1077;&#1082;&#1090;&#1088;&#1086;-&#1084;&#1072;&#1088;&#1082;&#1077;&#1090;.&#1088;&#1092;/product/182971/rezistor-plenochnyy-24-om-025-vt/" TargetMode="External"/><Relationship Id="rId_hyperlink_15785" Type="http://schemas.openxmlformats.org/officeDocument/2006/relationships/hyperlink" Target="http://&#1101;&#1083;&#1077;&#1082;&#1090;&#1088;&#1086;-&#1084;&#1072;&#1088;&#1082;&#1077;&#1090;.&#1088;&#1092;/product/183067/rezistor-plenochnyy-240-kom-025-vt/" TargetMode="External"/><Relationship Id="rId_hyperlink_15786" Type="http://schemas.openxmlformats.org/officeDocument/2006/relationships/hyperlink" Target="http://&#1101;&#1083;&#1077;&#1082;&#1090;&#1088;&#1086;-&#1084;&#1072;&#1088;&#1082;&#1077;&#1090;.&#1088;&#1092;/product/182996/rezistor-plenochnyy-240-om-025-vt/" TargetMode="External"/><Relationship Id="rId_hyperlink_15787" Type="http://schemas.openxmlformats.org/officeDocument/2006/relationships/hyperlink" Target="http://&#1101;&#1083;&#1077;&#1082;&#1090;&#1088;&#1086;-&#1084;&#1072;&#1088;&#1082;&#1077;&#1090;.&#1088;&#1092;/product/183044/rezistor-plenochnyy-27-kom-025-vt/" TargetMode="External"/><Relationship Id="rId_hyperlink_15788" Type="http://schemas.openxmlformats.org/officeDocument/2006/relationships/hyperlink" Target="http://&#1101;&#1083;&#1077;&#1082;&#1090;&#1088;&#1086;-&#1084;&#1072;&#1088;&#1082;&#1077;&#1090;.&#1088;&#1092;/product/182972/rezistor-plenochnyy-27-om-025-vt/" TargetMode="External"/><Relationship Id="rId_hyperlink_15789" Type="http://schemas.openxmlformats.org/officeDocument/2006/relationships/hyperlink" Target="http://&#1101;&#1083;&#1077;&#1082;&#1090;&#1088;&#1086;-&#1084;&#1072;&#1088;&#1082;&#1077;&#1090;.&#1088;&#1092;/product/182997/rezistor-plenochnyy-270-om-025-vt/" TargetMode="External"/><Relationship Id="rId_hyperlink_15790" Type="http://schemas.openxmlformats.org/officeDocument/2006/relationships/hyperlink" Target="http://&#1101;&#1083;&#1077;&#1082;&#1090;&#1088;&#1086;-&#1084;&#1072;&#1088;&#1082;&#1077;&#1090;.&#1088;&#1092;/product/183068/rezistor-plenochnyy-270k-om-025-vt/" TargetMode="External"/><Relationship Id="rId_hyperlink_15791" Type="http://schemas.openxmlformats.org/officeDocument/2006/relationships/hyperlink" Target="http://&#1101;&#1083;&#1077;&#1082;&#1090;&#1088;&#1086;-&#1084;&#1072;&#1088;&#1082;&#1077;&#1090;.&#1088;&#1092;/product/183089/rezistor-plenochnyy-30-mom-025-vt/" TargetMode="External"/><Relationship Id="rId_hyperlink_15792" Type="http://schemas.openxmlformats.org/officeDocument/2006/relationships/hyperlink" Target="http://&#1101;&#1083;&#1077;&#1082;&#1090;&#1088;&#1086;-&#1084;&#1072;&#1088;&#1082;&#1077;&#1090;.&#1088;&#1092;/product/182952/rezistor-plenochnyy-30-om-025-vt/" TargetMode="External"/><Relationship Id="rId_hyperlink_15793" Type="http://schemas.openxmlformats.org/officeDocument/2006/relationships/hyperlink" Target="http://&#1101;&#1083;&#1077;&#1082;&#1090;&#1088;&#1086;-&#1084;&#1072;&#1088;&#1082;&#1077;&#1090;.&#1088;&#1092;/product/183022/rezistor-plenochnyy-33-kom-025-vt/" TargetMode="External"/><Relationship Id="rId_hyperlink_15794" Type="http://schemas.openxmlformats.org/officeDocument/2006/relationships/hyperlink" Target="http://&#1101;&#1083;&#1077;&#1082;&#1090;&#1088;&#1086;-&#1084;&#1072;&#1088;&#1082;&#1077;&#1090;.&#1088;&#1092;/product/183090/rezistor-plenochnyy-33-mom-025-vt/" TargetMode="External"/><Relationship Id="rId_hyperlink_15795" Type="http://schemas.openxmlformats.org/officeDocument/2006/relationships/hyperlink" Target="http://&#1101;&#1083;&#1077;&#1082;&#1090;&#1088;&#1086;-&#1084;&#1072;&#1088;&#1082;&#1077;&#1090;.&#1088;&#1092;/product/182953/rezistor-plenochnyy-33-om-025-vt/" TargetMode="External"/><Relationship Id="rId_hyperlink_15796" Type="http://schemas.openxmlformats.org/officeDocument/2006/relationships/hyperlink" Target="http://&#1101;&#1083;&#1077;&#1082;&#1090;&#1088;&#1086;-&#1084;&#1072;&#1088;&#1082;&#1077;&#1090;.&#1088;&#1092;/product/183023/rezistor-plenochnyy-36-kom-025-vt/" TargetMode="External"/><Relationship Id="rId_hyperlink_15797" Type="http://schemas.openxmlformats.org/officeDocument/2006/relationships/hyperlink" Target="http://&#1101;&#1083;&#1077;&#1082;&#1090;&#1088;&#1086;-&#1084;&#1072;&#1088;&#1082;&#1077;&#1090;.&#1088;&#1092;/product/182954/rezistor-plenochnyy-36-om-025-vt/" TargetMode="External"/><Relationship Id="rId_hyperlink_15798" Type="http://schemas.openxmlformats.org/officeDocument/2006/relationships/hyperlink" Target="http://&#1101;&#1083;&#1077;&#1082;&#1090;&#1088;&#1086;-&#1084;&#1072;&#1088;&#1082;&#1077;&#1090;.&#1088;&#1092;/product/183024/rezistor-plenochnyy-39-kom-025-vt/" TargetMode="External"/><Relationship Id="rId_hyperlink_15799" Type="http://schemas.openxmlformats.org/officeDocument/2006/relationships/hyperlink" Target="http://&#1101;&#1083;&#1077;&#1082;&#1090;&#1088;&#1086;-&#1084;&#1072;&#1088;&#1082;&#1077;&#1090;.&#1088;&#1092;/product/182955/rezistor-plenochnyy-39-om-025-vt/" TargetMode="External"/><Relationship Id="rId_hyperlink_15800" Type="http://schemas.openxmlformats.org/officeDocument/2006/relationships/hyperlink" Target="http://&#1101;&#1083;&#1077;&#1082;&#1090;&#1088;&#1086;-&#1084;&#1072;&#1088;&#1082;&#1077;&#1090;.&#1088;&#1092;/product/183021/rezistor-plenochnyy-30-kom-025-vt/" TargetMode="External"/><Relationship Id="rId_hyperlink_15801" Type="http://schemas.openxmlformats.org/officeDocument/2006/relationships/hyperlink" Target="http://&#1101;&#1083;&#1077;&#1082;&#1090;&#1088;&#1086;-&#1084;&#1072;&#1088;&#1082;&#1077;&#1090;.&#1088;&#1092;/product/182973/rezistor-plenochnyy-30-om-025-vt/" TargetMode="External"/><Relationship Id="rId_hyperlink_15802" Type="http://schemas.openxmlformats.org/officeDocument/2006/relationships/hyperlink" Target="http://&#1101;&#1083;&#1077;&#1082;&#1090;&#1088;&#1086;-&#1084;&#1072;&#1088;&#1082;&#1077;&#1090;.&#1088;&#1092;/product/183069/rezistor-plenochnyy-300-kom-025-vt/" TargetMode="External"/><Relationship Id="rId_hyperlink_15803" Type="http://schemas.openxmlformats.org/officeDocument/2006/relationships/hyperlink" Target="http://&#1101;&#1083;&#1077;&#1082;&#1090;&#1088;&#1086;-&#1084;&#1072;&#1088;&#1082;&#1077;&#1090;.&#1088;&#1092;/product/182998/rezistor-plenochnyy-300-om-025-vt/" TargetMode="External"/><Relationship Id="rId_hyperlink_15804" Type="http://schemas.openxmlformats.org/officeDocument/2006/relationships/hyperlink" Target="http://&#1101;&#1083;&#1077;&#1082;&#1090;&#1088;&#1086;-&#1084;&#1072;&#1088;&#1082;&#1077;&#1090;.&#1088;&#1092;/product/183046/rezistor-plenochnyy-33-kom-025-vt/" TargetMode="External"/><Relationship Id="rId_hyperlink_15805" Type="http://schemas.openxmlformats.org/officeDocument/2006/relationships/hyperlink" Target="http://&#1101;&#1083;&#1077;&#1082;&#1090;&#1088;&#1086;-&#1084;&#1072;&#1088;&#1082;&#1077;&#1090;.&#1088;&#1092;/product/182974/rezistor-plenochnyy-33-om-025-vt/" TargetMode="External"/><Relationship Id="rId_hyperlink_15806" Type="http://schemas.openxmlformats.org/officeDocument/2006/relationships/hyperlink" Target="http://&#1101;&#1083;&#1077;&#1082;&#1090;&#1088;&#1086;-&#1084;&#1072;&#1088;&#1082;&#1077;&#1090;.&#1088;&#1092;/product/183070/rezistor-plenochnyy-330-kom-025-vt/" TargetMode="External"/><Relationship Id="rId_hyperlink_15807" Type="http://schemas.openxmlformats.org/officeDocument/2006/relationships/hyperlink" Target="http://&#1101;&#1083;&#1077;&#1082;&#1090;&#1088;&#1086;-&#1084;&#1072;&#1088;&#1082;&#1077;&#1090;.&#1088;&#1092;/product/182999/rezistor-plenochnyy-330-om-025-vt/" TargetMode="External"/><Relationship Id="rId_hyperlink_15808" Type="http://schemas.openxmlformats.org/officeDocument/2006/relationships/hyperlink" Target="http://&#1101;&#1083;&#1077;&#1082;&#1090;&#1088;&#1086;-&#1084;&#1072;&#1088;&#1082;&#1077;&#1090;.&#1088;&#1092;/product/183047/rezistor-plenochnyy-36-kom-025-vt/" TargetMode="External"/><Relationship Id="rId_hyperlink_15809" Type="http://schemas.openxmlformats.org/officeDocument/2006/relationships/hyperlink" Target="http://&#1101;&#1083;&#1077;&#1082;&#1090;&#1088;&#1086;-&#1084;&#1072;&#1088;&#1082;&#1077;&#1090;.&#1088;&#1092;/product/182975/rezistor-plenochnyy-36-om-025-vt/" TargetMode="External"/><Relationship Id="rId_hyperlink_15810" Type="http://schemas.openxmlformats.org/officeDocument/2006/relationships/hyperlink" Target="http://&#1101;&#1083;&#1077;&#1082;&#1090;&#1088;&#1086;-&#1084;&#1072;&#1088;&#1082;&#1077;&#1090;.&#1088;&#1092;/product/183071/rezistor-plenochnyy-360-kom-025-vt/" TargetMode="External"/><Relationship Id="rId_hyperlink_15811" Type="http://schemas.openxmlformats.org/officeDocument/2006/relationships/hyperlink" Target="http://&#1101;&#1083;&#1077;&#1082;&#1090;&#1088;&#1086;-&#1084;&#1072;&#1088;&#1082;&#1077;&#1090;.&#1088;&#1092;/product/183000/rezistor-plenochnyy-360-om-025-vt/" TargetMode="External"/><Relationship Id="rId_hyperlink_15812" Type="http://schemas.openxmlformats.org/officeDocument/2006/relationships/hyperlink" Target="http://&#1101;&#1083;&#1077;&#1082;&#1090;&#1088;&#1086;-&#1084;&#1072;&#1088;&#1082;&#1077;&#1090;.&#1088;&#1092;/product/182976/rezistor-plenochnyy-39-om-025-vt/" TargetMode="External"/><Relationship Id="rId_hyperlink_15813" Type="http://schemas.openxmlformats.org/officeDocument/2006/relationships/hyperlink" Target="http://&#1101;&#1083;&#1077;&#1082;&#1090;&#1088;&#1086;-&#1084;&#1072;&#1088;&#1082;&#1077;&#1090;.&#1088;&#1092;/product/183072/rezistor-plenochnyy-390-kom-025-vt/" TargetMode="External"/><Relationship Id="rId_hyperlink_15814" Type="http://schemas.openxmlformats.org/officeDocument/2006/relationships/hyperlink" Target="http://&#1101;&#1083;&#1077;&#1082;&#1090;&#1088;&#1086;-&#1084;&#1072;&#1088;&#1082;&#1077;&#1090;.&#1088;&#1092;/product/183001/rezistor-plenochnyy-390-om-025-vt/" TargetMode="External"/><Relationship Id="rId_hyperlink_15815" Type="http://schemas.openxmlformats.org/officeDocument/2006/relationships/hyperlink" Target="http://&#1101;&#1083;&#1077;&#1082;&#1090;&#1088;&#1086;-&#1084;&#1072;&#1088;&#1082;&#1077;&#1090;.&#1088;&#1092;/product/182956/rezistor-plenochnyy-43-om-025-vt/" TargetMode="External"/><Relationship Id="rId_hyperlink_15816" Type="http://schemas.openxmlformats.org/officeDocument/2006/relationships/hyperlink" Target="http://&#1101;&#1083;&#1077;&#1082;&#1090;&#1088;&#1086;-&#1084;&#1072;&#1088;&#1082;&#1077;&#1090;.&#1088;&#1092;/product/183026/rezistor-plenochnyy-47-kom-025-vt/" TargetMode="External"/><Relationship Id="rId_hyperlink_15817" Type="http://schemas.openxmlformats.org/officeDocument/2006/relationships/hyperlink" Target="http://&#1101;&#1083;&#1077;&#1082;&#1090;&#1088;&#1086;-&#1084;&#1072;&#1088;&#1082;&#1077;&#1090;.&#1088;&#1092;/product/183092/rezistor-plenochnyy-47-mom-025-vt/" TargetMode="External"/><Relationship Id="rId_hyperlink_15818" Type="http://schemas.openxmlformats.org/officeDocument/2006/relationships/hyperlink" Target="http://&#1101;&#1083;&#1077;&#1082;&#1090;&#1088;&#1086;-&#1084;&#1072;&#1088;&#1082;&#1077;&#1090;.&#1088;&#1092;/product/182957/rezistor-plenochnyy-47-om-025-vt/" TargetMode="External"/><Relationship Id="rId_hyperlink_15819" Type="http://schemas.openxmlformats.org/officeDocument/2006/relationships/hyperlink" Target="http://&#1101;&#1083;&#1077;&#1082;&#1090;&#1088;&#1086;-&#1084;&#1072;&#1088;&#1082;&#1077;&#1090;.&#1088;&#1092;/product/183049/rezistor-plenochnyy-43-kom-025-vt/" TargetMode="External"/><Relationship Id="rId_hyperlink_15820" Type="http://schemas.openxmlformats.org/officeDocument/2006/relationships/hyperlink" Target="http://&#1101;&#1083;&#1077;&#1082;&#1090;&#1088;&#1086;-&#1084;&#1072;&#1088;&#1082;&#1077;&#1090;.&#1088;&#1092;/product/182977/rezistor-plenochnyy-43-om-025-vt/" TargetMode="External"/><Relationship Id="rId_hyperlink_15821" Type="http://schemas.openxmlformats.org/officeDocument/2006/relationships/hyperlink" Target="http://&#1101;&#1083;&#1077;&#1082;&#1090;&#1088;&#1086;-&#1084;&#1072;&#1088;&#1082;&#1077;&#1090;.&#1088;&#1092;/product/183073/rezistor-plenochnyy-430-kom-025-vt/" TargetMode="External"/><Relationship Id="rId_hyperlink_15822" Type="http://schemas.openxmlformats.org/officeDocument/2006/relationships/hyperlink" Target="http://&#1101;&#1083;&#1077;&#1082;&#1090;&#1088;&#1086;-&#1084;&#1072;&#1088;&#1082;&#1077;&#1090;.&#1088;&#1092;/product/183002/rezistor-plenochnyy-430-om-025-vt/" TargetMode="External"/><Relationship Id="rId_hyperlink_15823" Type="http://schemas.openxmlformats.org/officeDocument/2006/relationships/hyperlink" Target="http://&#1101;&#1083;&#1077;&#1082;&#1090;&#1088;&#1086;-&#1084;&#1072;&#1088;&#1082;&#1077;&#1090;.&#1088;&#1092;/product/183050/rezistor-plenochnyy-47-kom-025-vt/" TargetMode="External"/><Relationship Id="rId_hyperlink_15824" Type="http://schemas.openxmlformats.org/officeDocument/2006/relationships/hyperlink" Target="http://&#1101;&#1083;&#1077;&#1082;&#1090;&#1088;&#1086;-&#1084;&#1072;&#1088;&#1082;&#1077;&#1090;.&#1088;&#1092;/product/182978/rezistor-plenochnyy-47-om-025-vt/" TargetMode="External"/><Relationship Id="rId_hyperlink_15825" Type="http://schemas.openxmlformats.org/officeDocument/2006/relationships/hyperlink" Target="http://&#1101;&#1083;&#1077;&#1082;&#1090;&#1088;&#1086;-&#1084;&#1072;&#1088;&#1082;&#1077;&#1090;.&#1088;&#1092;/product/183003/rezistor-plenochnyy-470-om-025-vt/" TargetMode="External"/><Relationship Id="rId_hyperlink_15826" Type="http://schemas.openxmlformats.org/officeDocument/2006/relationships/hyperlink" Target="http://&#1101;&#1083;&#1077;&#1082;&#1090;&#1088;&#1086;-&#1084;&#1072;&#1088;&#1082;&#1077;&#1090;.&#1088;&#1092;/product/183093/rezistor-plenochnyy-51-mom-025-vt/" TargetMode="External"/><Relationship Id="rId_hyperlink_15827" Type="http://schemas.openxmlformats.org/officeDocument/2006/relationships/hyperlink" Target="http://&#1101;&#1083;&#1077;&#1082;&#1090;&#1088;&#1086;-&#1084;&#1072;&#1088;&#1082;&#1077;&#1090;.&#1088;&#1092;/product/182958/rezistor-plenochnyy-51-om-025-vt/" TargetMode="External"/><Relationship Id="rId_hyperlink_15828" Type="http://schemas.openxmlformats.org/officeDocument/2006/relationships/hyperlink" Target="http://&#1101;&#1083;&#1077;&#1082;&#1090;&#1088;&#1086;-&#1084;&#1072;&#1088;&#1082;&#1077;&#1090;.&#1088;&#1092;/product/183028/rezistor-plenochnyy-56-kom-025-vt/" TargetMode="External"/><Relationship Id="rId_hyperlink_15829" Type="http://schemas.openxmlformats.org/officeDocument/2006/relationships/hyperlink" Target="http://&#1101;&#1083;&#1077;&#1082;&#1090;&#1088;&#1086;-&#1084;&#1072;&#1088;&#1082;&#1077;&#1090;.&#1088;&#1092;/product/183094/rezistor-plenochnyy-56-mom-025-vt/" TargetMode="External"/><Relationship Id="rId_hyperlink_15830" Type="http://schemas.openxmlformats.org/officeDocument/2006/relationships/hyperlink" Target="http://&#1101;&#1083;&#1077;&#1082;&#1090;&#1088;&#1086;-&#1084;&#1072;&#1088;&#1082;&#1077;&#1090;.&#1088;&#1092;/product/182959/rezistor-plenochnyy-56-om-025-vt/" TargetMode="External"/><Relationship Id="rId_hyperlink_15831" Type="http://schemas.openxmlformats.org/officeDocument/2006/relationships/hyperlink" Target="http://&#1101;&#1083;&#1077;&#1082;&#1090;&#1088;&#1086;-&#1084;&#1072;&#1088;&#1082;&#1077;&#1090;.&#1088;&#1092;/product/183051/rezistor-plenochnyy-51-kom-025-vt/" TargetMode="External"/><Relationship Id="rId_hyperlink_15832" Type="http://schemas.openxmlformats.org/officeDocument/2006/relationships/hyperlink" Target="http://&#1101;&#1083;&#1077;&#1082;&#1090;&#1088;&#1086;-&#1084;&#1072;&#1088;&#1082;&#1077;&#1090;.&#1088;&#1092;/product/182979/rezistor-plenochnyy-51-om-025-vt/" TargetMode="External"/><Relationship Id="rId_hyperlink_15833" Type="http://schemas.openxmlformats.org/officeDocument/2006/relationships/hyperlink" Target="http://&#1101;&#1083;&#1077;&#1082;&#1090;&#1088;&#1086;-&#1084;&#1072;&#1088;&#1082;&#1077;&#1090;.&#1088;&#1092;/product/183075/rezistor-plenochnyy-510-kom-025-vt/" TargetMode="External"/><Relationship Id="rId_hyperlink_15834" Type="http://schemas.openxmlformats.org/officeDocument/2006/relationships/hyperlink" Target="http://&#1101;&#1083;&#1077;&#1082;&#1090;&#1088;&#1086;-&#1084;&#1072;&#1088;&#1082;&#1077;&#1090;.&#1088;&#1092;/product/183004/rezistor-plenochnyy-510-om-025-vt/" TargetMode="External"/><Relationship Id="rId_hyperlink_15835" Type="http://schemas.openxmlformats.org/officeDocument/2006/relationships/hyperlink" Target="http://&#1101;&#1083;&#1077;&#1082;&#1090;&#1088;&#1086;-&#1084;&#1072;&#1088;&#1082;&#1077;&#1090;.&#1088;&#1092;/product/183052/rezistor-plenochnyy-56-kom-025-vt/" TargetMode="External"/><Relationship Id="rId_hyperlink_15836" Type="http://schemas.openxmlformats.org/officeDocument/2006/relationships/hyperlink" Target="http://&#1101;&#1083;&#1077;&#1082;&#1090;&#1088;&#1086;-&#1084;&#1072;&#1088;&#1082;&#1077;&#1090;.&#1088;&#1092;/product/182980/rezistor-plenochnyy-56-om-025-vt/" TargetMode="External"/><Relationship Id="rId_hyperlink_15837" Type="http://schemas.openxmlformats.org/officeDocument/2006/relationships/hyperlink" Target="http://&#1101;&#1083;&#1077;&#1082;&#1090;&#1088;&#1086;-&#1084;&#1072;&#1088;&#1082;&#1077;&#1090;.&#1088;&#1092;/product/183076/rezistor-plenochnyy-560-kom-025-vt/" TargetMode="External"/><Relationship Id="rId_hyperlink_15838" Type="http://schemas.openxmlformats.org/officeDocument/2006/relationships/hyperlink" Target="http://&#1101;&#1083;&#1077;&#1082;&#1090;&#1088;&#1086;-&#1084;&#1072;&#1088;&#1082;&#1077;&#1090;.&#1088;&#1092;/product/183005/rezistor-plenochnyy-560-om-025-vt/" TargetMode="External"/><Relationship Id="rId_hyperlink_15839" Type="http://schemas.openxmlformats.org/officeDocument/2006/relationships/hyperlink" Target="http://&#1101;&#1083;&#1077;&#1082;&#1090;&#1088;&#1086;-&#1084;&#1072;&#1088;&#1082;&#1077;&#1090;.&#1088;&#1092;/product/183029/rezistor-plenochnyy-62-kom-025-vt/" TargetMode="External"/><Relationship Id="rId_hyperlink_15840" Type="http://schemas.openxmlformats.org/officeDocument/2006/relationships/hyperlink" Target="http://&#1101;&#1083;&#1077;&#1082;&#1090;&#1088;&#1086;-&#1084;&#1072;&#1088;&#1082;&#1077;&#1090;.&#1088;&#1092;/product/183095/rezistor-plenochnyy-62-mom-025-vt/" TargetMode="External"/><Relationship Id="rId_hyperlink_15841" Type="http://schemas.openxmlformats.org/officeDocument/2006/relationships/hyperlink" Target="http://&#1101;&#1083;&#1077;&#1082;&#1090;&#1088;&#1086;-&#1084;&#1072;&#1088;&#1082;&#1077;&#1090;.&#1088;&#1092;/product/182960/rezistor-plenochnyy-62-om-025-vt/" TargetMode="External"/><Relationship Id="rId_hyperlink_15842" Type="http://schemas.openxmlformats.org/officeDocument/2006/relationships/hyperlink" Target="http://&#1101;&#1083;&#1077;&#1082;&#1090;&#1088;&#1086;-&#1084;&#1072;&#1088;&#1082;&#1077;&#1090;.&#1088;&#1092;/product/183030/rezistor-plenochnyy-68-kom-025-vt/" TargetMode="External"/><Relationship Id="rId_hyperlink_15843" Type="http://schemas.openxmlformats.org/officeDocument/2006/relationships/hyperlink" Target="http://&#1101;&#1083;&#1077;&#1082;&#1090;&#1088;&#1086;-&#1084;&#1072;&#1088;&#1082;&#1077;&#1090;.&#1088;&#1092;/product/183096/rezistor-plenochnyy-68-mom-025-vt/" TargetMode="External"/><Relationship Id="rId_hyperlink_15844" Type="http://schemas.openxmlformats.org/officeDocument/2006/relationships/hyperlink" Target="http://&#1101;&#1083;&#1077;&#1082;&#1090;&#1088;&#1086;-&#1084;&#1072;&#1088;&#1082;&#1077;&#1090;.&#1088;&#1092;/product/182961/rezistor-plenochnyy-68-om-025-vt/" TargetMode="External"/><Relationship Id="rId_hyperlink_15845" Type="http://schemas.openxmlformats.org/officeDocument/2006/relationships/hyperlink" Target="http://&#1101;&#1083;&#1077;&#1082;&#1090;&#1088;&#1086;-&#1084;&#1072;&#1088;&#1082;&#1077;&#1090;.&#1088;&#1092;/product/183053/rezistor-plenochnyy-62-kom-025-vt/" TargetMode="External"/><Relationship Id="rId_hyperlink_15846" Type="http://schemas.openxmlformats.org/officeDocument/2006/relationships/hyperlink" Target="http://&#1101;&#1083;&#1077;&#1082;&#1090;&#1088;&#1086;-&#1084;&#1072;&#1088;&#1082;&#1077;&#1090;.&#1088;&#1092;/product/182981/rezistor-plenochnyy-62-om-025-vt/" TargetMode="External"/><Relationship Id="rId_hyperlink_15847" Type="http://schemas.openxmlformats.org/officeDocument/2006/relationships/hyperlink" Target="http://&#1101;&#1083;&#1077;&#1082;&#1090;&#1088;&#1086;-&#1084;&#1072;&#1088;&#1082;&#1077;&#1090;.&#1088;&#1092;/product/183077/rezistor-plenochnyy-620-kom-025-vt/" TargetMode="External"/><Relationship Id="rId_hyperlink_15848" Type="http://schemas.openxmlformats.org/officeDocument/2006/relationships/hyperlink" Target="http://&#1101;&#1083;&#1077;&#1082;&#1090;&#1088;&#1086;-&#1084;&#1072;&#1088;&#1082;&#1077;&#1090;.&#1088;&#1092;/product/183006/rezistor-plenochnyy-620-om-025-vt/" TargetMode="External"/><Relationship Id="rId_hyperlink_15849" Type="http://schemas.openxmlformats.org/officeDocument/2006/relationships/hyperlink" Target="http://&#1101;&#1083;&#1077;&#1082;&#1090;&#1088;&#1086;-&#1084;&#1072;&#1088;&#1082;&#1077;&#1090;.&#1088;&#1092;/product/183054/rezistor-plenochnyy-68-kom-025-vt/" TargetMode="External"/><Relationship Id="rId_hyperlink_15850" Type="http://schemas.openxmlformats.org/officeDocument/2006/relationships/hyperlink" Target="http://&#1101;&#1083;&#1077;&#1082;&#1090;&#1088;&#1086;-&#1084;&#1072;&#1088;&#1082;&#1077;&#1090;.&#1088;&#1092;/product/182982/rezistor-plenochnyy-68-om-025-vt/" TargetMode="External"/><Relationship Id="rId_hyperlink_15851" Type="http://schemas.openxmlformats.org/officeDocument/2006/relationships/hyperlink" Target="http://&#1101;&#1083;&#1077;&#1082;&#1090;&#1088;&#1086;-&#1084;&#1072;&#1088;&#1082;&#1077;&#1090;.&#1088;&#1092;/product/183078/rezistor-plenochnyy-680-kom-025-vt/" TargetMode="External"/><Relationship Id="rId_hyperlink_15852" Type="http://schemas.openxmlformats.org/officeDocument/2006/relationships/hyperlink" Target="http://&#1101;&#1083;&#1077;&#1082;&#1090;&#1088;&#1086;-&#1084;&#1072;&#1088;&#1082;&#1077;&#1090;.&#1088;&#1092;/product/183007/rezistor-plenochnyy-680-om-025-vt/" TargetMode="External"/><Relationship Id="rId_hyperlink_15853" Type="http://schemas.openxmlformats.org/officeDocument/2006/relationships/hyperlink" Target="http://&#1101;&#1083;&#1077;&#1082;&#1090;&#1088;&#1086;-&#1084;&#1072;&#1088;&#1082;&#1077;&#1090;.&#1088;&#1092;/product/183031/rezistor-plenochnyy-75-kom-025-vt/" TargetMode="External"/><Relationship Id="rId_hyperlink_15854" Type="http://schemas.openxmlformats.org/officeDocument/2006/relationships/hyperlink" Target="http://&#1101;&#1083;&#1077;&#1082;&#1090;&#1088;&#1086;-&#1084;&#1072;&#1088;&#1082;&#1077;&#1090;.&#1088;&#1092;/product/182962/rezistor-plenochnyy-75-om-025-vt/" TargetMode="External"/><Relationship Id="rId_hyperlink_15855" Type="http://schemas.openxmlformats.org/officeDocument/2006/relationships/hyperlink" Target="http://&#1101;&#1083;&#1077;&#1082;&#1090;&#1088;&#1086;-&#1084;&#1072;&#1088;&#1082;&#1077;&#1090;.&#1088;&#1092;/product/183055/rezistor-plenochnyy-75-kom-025-vt/" TargetMode="External"/><Relationship Id="rId_hyperlink_15856" Type="http://schemas.openxmlformats.org/officeDocument/2006/relationships/hyperlink" Target="http://&#1101;&#1083;&#1077;&#1082;&#1090;&#1088;&#1086;-&#1084;&#1072;&#1088;&#1082;&#1077;&#1090;.&#1088;&#1092;/product/182983/rezistor-plenochnyy-75-om-025-vt/" TargetMode="External"/><Relationship Id="rId_hyperlink_15857" Type="http://schemas.openxmlformats.org/officeDocument/2006/relationships/hyperlink" Target="http://&#1101;&#1083;&#1077;&#1082;&#1090;&#1088;&#1086;-&#1084;&#1072;&#1088;&#1082;&#1077;&#1090;.&#1088;&#1092;/product/183079/rezistor-plenochnyy-750-kom-025-vt/" TargetMode="External"/><Relationship Id="rId_hyperlink_15858" Type="http://schemas.openxmlformats.org/officeDocument/2006/relationships/hyperlink" Target="http://&#1101;&#1083;&#1077;&#1082;&#1090;&#1088;&#1086;-&#1084;&#1072;&#1088;&#1082;&#1077;&#1090;.&#1088;&#1092;/product/183008/rezistor-plenochnyy-750-om-025-vt/" TargetMode="External"/><Relationship Id="rId_hyperlink_15859" Type="http://schemas.openxmlformats.org/officeDocument/2006/relationships/hyperlink" Target="http://&#1101;&#1083;&#1077;&#1082;&#1090;&#1088;&#1086;-&#1084;&#1072;&#1088;&#1082;&#1077;&#1090;.&#1088;&#1092;/product/183184/rezistor-plenochnyy-82-kom-025-vt/" TargetMode="External"/><Relationship Id="rId_hyperlink_15860" Type="http://schemas.openxmlformats.org/officeDocument/2006/relationships/hyperlink" Target="http://&#1101;&#1083;&#1077;&#1082;&#1090;&#1088;&#1086;-&#1084;&#1072;&#1088;&#1082;&#1077;&#1090;.&#1088;&#1092;/product/183097/rezistor-plenochnyy-82-mom-025-vt/" TargetMode="External"/><Relationship Id="rId_hyperlink_15861" Type="http://schemas.openxmlformats.org/officeDocument/2006/relationships/hyperlink" Target="http://&#1101;&#1083;&#1077;&#1082;&#1090;&#1088;&#1086;-&#1084;&#1072;&#1088;&#1082;&#1077;&#1090;.&#1088;&#1092;/product/182963/rezistor-plenochnyy-82-om-025-vt/" TargetMode="External"/><Relationship Id="rId_hyperlink_15862" Type="http://schemas.openxmlformats.org/officeDocument/2006/relationships/hyperlink" Target="http://&#1101;&#1083;&#1077;&#1082;&#1090;&#1088;&#1086;-&#1084;&#1072;&#1088;&#1082;&#1077;&#1090;.&#1088;&#1092;/product/183056/rezistor-plenochnyy-82-kom-025-vt/" TargetMode="External"/><Relationship Id="rId_hyperlink_15863" Type="http://schemas.openxmlformats.org/officeDocument/2006/relationships/hyperlink" Target="http://&#1101;&#1083;&#1077;&#1082;&#1090;&#1088;&#1086;-&#1084;&#1072;&#1088;&#1082;&#1077;&#1090;.&#1088;&#1092;/product/182984/rezistor-plenochnyy-82-om-025-vt/" TargetMode="External"/><Relationship Id="rId_hyperlink_15864" Type="http://schemas.openxmlformats.org/officeDocument/2006/relationships/hyperlink" Target="http://&#1101;&#1083;&#1077;&#1082;&#1090;&#1088;&#1086;-&#1084;&#1072;&#1088;&#1082;&#1077;&#1090;.&#1088;&#1092;/product/183080/rezistor-plenochnyy-820-kom-025-vt/" TargetMode="External"/><Relationship Id="rId_hyperlink_15865" Type="http://schemas.openxmlformats.org/officeDocument/2006/relationships/hyperlink" Target="http://&#1101;&#1083;&#1077;&#1082;&#1090;&#1088;&#1086;-&#1084;&#1072;&#1088;&#1082;&#1077;&#1090;.&#1088;&#1092;/product/183033/rezistor-plenochnyy-91-kom-025-vt/" TargetMode="External"/><Relationship Id="rId_hyperlink_15866" Type="http://schemas.openxmlformats.org/officeDocument/2006/relationships/hyperlink" Target="http://&#1101;&#1083;&#1077;&#1082;&#1090;&#1088;&#1086;-&#1084;&#1072;&#1088;&#1082;&#1077;&#1090;.&#1088;&#1092;/product/182964/rezistor-plenochnyy-91-om-025-vt/" TargetMode="External"/><Relationship Id="rId_hyperlink_15867" Type="http://schemas.openxmlformats.org/officeDocument/2006/relationships/hyperlink" Target="http://&#1101;&#1083;&#1077;&#1082;&#1090;&#1088;&#1086;-&#1084;&#1072;&#1088;&#1082;&#1077;&#1090;.&#1088;&#1092;/product/183057/rezistor-plenochnyy-91-kom-025-vt/" TargetMode="External"/><Relationship Id="rId_hyperlink_15868" Type="http://schemas.openxmlformats.org/officeDocument/2006/relationships/hyperlink" Target="http://&#1101;&#1083;&#1077;&#1082;&#1090;&#1088;&#1086;-&#1084;&#1072;&#1088;&#1082;&#1077;&#1090;.&#1088;&#1092;/product/182985/rezistor-plenochnyy-91-om-025-vt/" TargetMode="External"/><Relationship Id="rId_hyperlink_15869" Type="http://schemas.openxmlformats.org/officeDocument/2006/relationships/hyperlink" Target="http://&#1101;&#1083;&#1077;&#1082;&#1090;&#1088;&#1086;-&#1084;&#1072;&#1088;&#1082;&#1077;&#1090;.&#1088;&#1092;/product/183081/rezistor-plenochnyy-910-kom-025-vt/" TargetMode="External"/><Relationship Id="rId_hyperlink_15870" Type="http://schemas.openxmlformats.org/officeDocument/2006/relationships/hyperlink" Target="http://&#1101;&#1083;&#1077;&#1082;&#1090;&#1088;&#1086;-&#1084;&#1072;&#1088;&#1082;&#1077;&#1090;.&#1088;&#1092;/product/183010/rezistor-plenochnyy-910-om-025-vt/" TargetMode="External"/><Relationship Id="rId_hyperlink_15871" Type="http://schemas.openxmlformats.org/officeDocument/2006/relationships/hyperlink" Target="http://&#1101;&#1083;&#1077;&#1082;&#1090;&#1088;&#1086;-&#1084;&#1072;&#1088;&#1082;&#1077;&#1090;.&#1088;&#1092;/product/241388/rezistor-silovoy-1-om-5-25w-v-alyuminievom-korpuse-rx24/" TargetMode="External"/><Relationship Id="rId_hyperlink_15872" Type="http://schemas.openxmlformats.org/officeDocument/2006/relationships/hyperlink" Target="http://&#1101;&#1083;&#1077;&#1082;&#1090;&#1088;&#1086;-&#1084;&#1072;&#1088;&#1082;&#1077;&#1090;.&#1088;&#1092;/product/241392/rezistor-silovoy-1-om-5-50w-v-alyuminievom-korpuse-rx24/" TargetMode="External"/><Relationship Id="rId_hyperlink_15873" Type="http://schemas.openxmlformats.org/officeDocument/2006/relationships/hyperlink" Target="http://&#1101;&#1083;&#1077;&#1082;&#1090;&#1088;&#1086;-&#1084;&#1072;&#1088;&#1082;&#1077;&#1090;.&#1088;&#1092;/product/241387/rezistor-silovoy-10-om-5-25w-v-alyuminievom-korpuse-rx24/" TargetMode="External"/><Relationship Id="rId_hyperlink_15874" Type="http://schemas.openxmlformats.org/officeDocument/2006/relationships/hyperlink" Target="http://&#1101;&#1083;&#1077;&#1082;&#1090;&#1088;&#1086;-&#1084;&#1072;&#1088;&#1082;&#1077;&#1090;.&#1088;&#1092;/product/241390/rezistor-silovoy-10-om-5-50w-v-alyuminievom-korpuse-rx24/" TargetMode="External"/><Relationship Id="rId_hyperlink_15875" Type="http://schemas.openxmlformats.org/officeDocument/2006/relationships/hyperlink" Target="http://&#1101;&#1083;&#1077;&#1082;&#1090;&#1088;&#1086;-&#1084;&#1072;&#1088;&#1082;&#1077;&#1090;.&#1088;&#1092;/product/242719/rezistor-silovoy-12-kom-5-25w-v-alyuminievom-korpuse-rx24/" TargetMode="External"/><Relationship Id="rId_hyperlink_15876" Type="http://schemas.openxmlformats.org/officeDocument/2006/relationships/hyperlink" Target="http://&#1101;&#1083;&#1077;&#1082;&#1090;&#1088;&#1086;-&#1084;&#1072;&#1088;&#1082;&#1077;&#1090;.&#1088;&#1092;/product/241391/rezistor-silovoy-12-om-5-50w-v-alyuminievom-korpuse-rx24/" TargetMode="External"/><Relationship Id="rId_hyperlink_15877" Type="http://schemas.openxmlformats.org/officeDocument/2006/relationships/hyperlink" Target="http://&#1101;&#1083;&#1077;&#1082;&#1090;&#1088;&#1086;-&#1084;&#1072;&#1088;&#1082;&#1077;&#1090;.&#1088;&#1092;/product/249597/rezistor-silovoy-16-om-5-100w-v-alyuminievom-korpuse-rx24/" TargetMode="External"/><Relationship Id="rId_hyperlink_15878" Type="http://schemas.openxmlformats.org/officeDocument/2006/relationships/hyperlink" Target="http://&#1101;&#1083;&#1077;&#1082;&#1090;&#1088;&#1086;-&#1084;&#1072;&#1088;&#1082;&#1077;&#1090;.&#1088;&#1092;/product/241389/rezistor-silovoy-2-om-5-25w-v-alyuminievom-korpuse-rx24/" TargetMode="External"/><Relationship Id="rId_hyperlink_15879" Type="http://schemas.openxmlformats.org/officeDocument/2006/relationships/hyperlink" Target="http://&#1101;&#1083;&#1077;&#1082;&#1090;&#1088;&#1086;-&#1084;&#1072;&#1088;&#1082;&#1077;&#1090;.&#1088;&#1092;/product/241994/rezistor-silovoy-27-om-5-50w-v-alyuminievom-korpuse-rx24/" TargetMode="External"/><Relationship Id="rId_hyperlink_15880" Type="http://schemas.openxmlformats.org/officeDocument/2006/relationships/hyperlink" Target="http://&#1101;&#1083;&#1077;&#1082;&#1090;&#1088;&#1086;-&#1084;&#1072;&#1088;&#1082;&#1077;&#1090;.&#1088;&#1092;/product/242720/rezistor-silovoy-3-om-5-25w-v-alyuminievom-korpuse-rx24/" TargetMode="External"/><Relationship Id="rId_hyperlink_15881" Type="http://schemas.openxmlformats.org/officeDocument/2006/relationships/hyperlink" Target="http://&#1101;&#1083;&#1077;&#1082;&#1090;&#1088;&#1086;-&#1084;&#1072;&#1088;&#1082;&#1077;&#1090;.&#1088;&#1092;/product/241995/rezistor-silovoy-33-om-5-50w-v-alyuminievom-korpuse-rx24/" TargetMode="External"/><Relationship Id="rId_hyperlink_15882" Type="http://schemas.openxmlformats.org/officeDocument/2006/relationships/hyperlink" Target="http://&#1101;&#1083;&#1077;&#1082;&#1090;&#1088;&#1086;-&#1084;&#1072;&#1088;&#1082;&#1077;&#1090;.&#1088;&#1092;/product/243606/rezistor-silovoy-50-om-5-50w-v-alyuminievom-korpuse-rx24/" TargetMode="External"/><Relationship Id="rId_hyperlink_15883" Type="http://schemas.openxmlformats.org/officeDocument/2006/relationships/hyperlink" Target="http://&#1101;&#1083;&#1077;&#1082;&#1090;&#1088;&#1086;-&#1084;&#1072;&#1088;&#1082;&#1077;&#1090;.&#1088;&#1092;/product/241393/rezistor-silovoy-6-om-5-50w-v-alyuminievom-korpuse-rx24/" TargetMode="External"/><Relationship Id="rId_hyperlink_15884" Type="http://schemas.openxmlformats.org/officeDocument/2006/relationships/hyperlink" Target="http://&#1101;&#1083;&#1077;&#1082;&#1090;&#1088;&#1086;-&#1084;&#1072;&#1088;&#1082;&#1077;&#1090;.&#1088;&#1092;/product/245070/kolodka-dlya-elektromagnitnogo-rele-ptf08a-02-dlya-13f-1/" TargetMode="External"/><Relationship Id="rId_hyperlink_15885" Type="http://schemas.openxmlformats.org/officeDocument/2006/relationships/hyperlink" Target="http://&#1101;&#1083;&#1077;&#1082;&#1090;&#1088;&#1086;-&#1084;&#1072;&#1088;&#1082;&#1077;&#1090;.&#1088;&#1092;/product/245071/kolodka-dlya-elektromagnitnogo-rele-ptf08a-03-dlya-13f-1/" TargetMode="External"/><Relationship Id="rId_hyperlink_15886" Type="http://schemas.openxmlformats.org/officeDocument/2006/relationships/hyperlink" Target="http://&#1101;&#1083;&#1077;&#1082;&#1090;&#1088;&#1086;-&#1084;&#1072;&#1088;&#1082;&#1077;&#1090;.&#1088;&#1092;/product/245072/kolodka-dlya-elektromagnitnogo-rele-pyf11a-dlya-18f-3/" TargetMode="External"/><Relationship Id="rId_hyperlink_15887" Type="http://schemas.openxmlformats.org/officeDocument/2006/relationships/hyperlink" Target="http://&#1101;&#1083;&#1077;&#1082;&#1090;&#1088;&#1086;-&#1084;&#1072;&#1088;&#1082;&#1077;&#1090;.&#1088;&#1092;/product/245073/kolodka-dlya-elektromagnitnogo-rele-pyf14a-dlya-18f-4/" TargetMode="External"/><Relationship Id="rId_hyperlink_15888" Type="http://schemas.openxmlformats.org/officeDocument/2006/relationships/hyperlink" Target="http://&#1101;&#1083;&#1077;&#1082;&#1090;&#1088;&#1086;-&#1084;&#1072;&#1088;&#1082;&#1077;&#1090;.&#1088;&#1092;/product/149064/razem-modulnyy-rm-223-ekf-rm-22-3/" TargetMode="External"/><Relationship Id="rId_hyperlink_15889" Type="http://schemas.openxmlformats.org/officeDocument/2006/relationships/hyperlink" Target="http://&#1101;&#1083;&#1077;&#1082;&#1090;&#1088;&#1086;-&#1084;&#1072;&#1088;&#1082;&#1077;&#1090;.&#1088;&#1092;/product/148874/razem-modulnyy-rm-253-ekf-rm-25-3/" TargetMode="External"/><Relationship Id="rId_hyperlink_15890" Type="http://schemas.openxmlformats.org/officeDocument/2006/relationships/hyperlink" Target="http://&#1101;&#1083;&#1077;&#1082;&#1090;&#1088;&#1086;-&#1084;&#1072;&#1088;&#1082;&#1077;&#1090;.&#1088;&#1092;/product/148875/razem-modulnyy-rm-254-ekf-rm-25-4/" TargetMode="External"/><Relationship Id="rId_hyperlink_15891" Type="http://schemas.openxmlformats.org/officeDocument/2006/relationships/hyperlink" Target="http://&#1101;&#1083;&#1077;&#1082;&#1090;&#1088;&#1086;-&#1084;&#1072;&#1088;&#1082;&#1077;&#1090;.&#1088;&#1092;/product/244143/rele-tverdotelnoe-odnofaznoe-25a-24vdc-ekf-proxima-rtp-25-da/" TargetMode="External"/><Relationship Id="rId_hyperlink_15892" Type="http://schemas.openxmlformats.org/officeDocument/2006/relationships/hyperlink" Target="http://&#1101;&#1083;&#1077;&#1082;&#1090;&#1088;&#1086;-&#1084;&#1072;&#1088;&#1082;&#1077;&#1090;.&#1088;&#1092;/product/244144/rele-tverdotelnoe-odnofaznoe-40a-24vdc-ekf-proxima-rtp-40-da/" TargetMode="External"/><Relationship Id="rId_hyperlink_15893" Type="http://schemas.openxmlformats.org/officeDocument/2006/relationships/hyperlink" Target="http://&#1101;&#1083;&#1077;&#1082;&#1090;&#1088;&#1086;-&#1084;&#1072;&#1088;&#1082;&#1077;&#1090;.&#1088;&#1092;/product/233188/14f2-12v-dc-16a-240vac30vdc-rele-elektromagnitnoe/" TargetMode="External"/><Relationship Id="rId_hyperlink_15894" Type="http://schemas.openxmlformats.org/officeDocument/2006/relationships/hyperlink" Target="http://&#1101;&#1083;&#1077;&#1082;&#1090;&#1088;&#1086;-&#1084;&#1072;&#1088;&#1082;&#1077;&#1090;.&#1088;&#1092;/product/237076/14f2-24v-dc-16a-240vac30vdc-rele-elektromagnitnoe/" TargetMode="External"/><Relationship Id="rId_hyperlink_15895" Type="http://schemas.openxmlformats.org/officeDocument/2006/relationships/hyperlink" Target="http://&#1101;&#1083;&#1077;&#1082;&#1090;&#1088;&#1086;-&#1084;&#1072;&#1088;&#1082;&#1077;&#1090;.&#1088;&#1092;/product/233190/hf115f-12v-dc-16a-240vac-rele-elektromagnitnoe/" TargetMode="External"/><Relationship Id="rId_hyperlink_15896" Type="http://schemas.openxmlformats.org/officeDocument/2006/relationships/hyperlink" Target="http://&#1101;&#1083;&#1077;&#1082;&#1090;&#1088;&#1086;-&#1084;&#1072;&#1088;&#1082;&#1077;&#1090;.&#1088;&#1092;/product/233189/hls-4120-12v-dc-30a-rele-elektromagnitnoe/" TargetMode="External"/><Relationship Id="rId_hyperlink_15897" Type="http://schemas.openxmlformats.org/officeDocument/2006/relationships/hyperlink" Target="http://&#1101;&#1083;&#1077;&#1082;&#1090;&#1088;&#1086;-&#1084;&#1072;&#1088;&#1082;&#1077;&#1090;.&#1088;&#1092;/product/126756/t72-12v-dc-10a-120vac28vdc-5a-240vdc-rele-elektromagnitnoe/" TargetMode="External"/><Relationship Id="rId_hyperlink_15898" Type="http://schemas.openxmlformats.org/officeDocument/2006/relationships/hyperlink" Target="http://&#1101;&#1083;&#1077;&#1082;&#1090;&#1088;&#1086;-&#1084;&#1072;&#1088;&#1082;&#1077;&#1090;.&#1088;&#1092;/product/126760/t73-12v-dc-10a-250vac28vdc-833h-rele-elektromehanicheskoe/" TargetMode="External"/><Relationship Id="rId_hyperlink_15899" Type="http://schemas.openxmlformats.org/officeDocument/2006/relationships/hyperlink" Target="http://&#1101;&#1083;&#1077;&#1082;&#1090;&#1088;&#1086;-&#1084;&#1072;&#1088;&#1082;&#1077;&#1090;.&#1088;&#1092;/product/227056/t73-24v-dc-10a-rele-elektromagnitnoe/" TargetMode="External"/><Relationship Id="rId_hyperlink_15900" Type="http://schemas.openxmlformats.org/officeDocument/2006/relationships/hyperlink" Target="http://&#1101;&#1083;&#1077;&#1082;&#1090;&#1088;&#1086;-&#1084;&#1072;&#1088;&#1082;&#1077;&#1090;.&#1088;&#1092;/product/222138/t73-5v-dc-10a-rele-elektromagnitnoe/" TargetMode="External"/><Relationship Id="rId_hyperlink_15901" Type="http://schemas.openxmlformats.org/officeDocument/2006/relationships/hyperlink" Target="http://&#1101;&#1083;&#1077;&#1082;&#1090;&#1088;&#1086;-&#1084;&#1072;&#1088;&#1082;&#1077;&#1090;.&#1088;&#1092;/product/126761/t78-12v-dc-10a-rele-elektromagnitnoe/" TargetMode="External"/><Relationship Id="rId_hyperlink_15902" Type="http://schemas.openxmlformats.org/officeDocument/2006/relationships/hyperlink" Target="http://&#1101;&#1083;&#1077;&#1082;&#1090;&#1088;&#1086;-&#1084;&#1072;&#1088;&#1082;&#1077;&#1090;.&#1088;&#1092;/product/125821/t78-24v-dc-10a-rele-elektromagnitnoe/" TargetMode="External"/><Relationship Id="rId_hyperlink_15903" Type="http://schemas.openxmlformats.org/officeDocument/2006/relationships/hyperlink" Target="http://&#1101;&#1083;&#1077;&#1082;&#1090;&#1088;&#1086;-&#1084;&#1072;&#1088;&#1082;&#1077;&#1090;.&#1088;&#1092;/product/173782/t78-5v-dc-10a-rele-elektromagnitnoe/" TargetMode="External"/><Relationship Id="rId_hyperlink_15904" Type="http://schemas.openxmlformats.org/officeDocument/2006/relationships/hyperlink" Target="http://&#1101;&#1083;&#1077;&#1082;&#1090;&#1088;&#1086;-&#1084;&#1072;&#1088;&#1082;&#1077;&#1090;.&#1088;&#1092;/product/173783/t78-6v-dc-rele-elektromagnitnoe/" TargetMode="External"/><Relationship Id="rId_hyperlink_15905" Type="http://schemas.openxmlformats.org/officeDocument/2006/relationships/hyperlink" Target="http://&#1101;&#1083;&#1077;&#1082;&#1090;&#1088;&#1086;-&#1084;&#1072;&#1088;&#1082;&#1077;&#1090;.&#1088;&#1092;/product/125822/hh53p-12v-dc-5a-rele-elektromagnitnoe/" TargetMode="External"/><Relationship Id="rId_hyperlink_15906" Type="http://schemas.openxmlformats.org/officeDocument/2006/relationships/hyperlink" Target="http://&#1101;&#1083;&#1077;&#1082;&#1090;&#1088;&#1086;-&#1084;&#1072;&#1088;&#1082;&#1077;&#1090;.&#1088;&#1092;/product/126757/hls-13f1-12v-dc-10a-rele-elektromagnitnoe/" TargetMode="External"/><Relationship Id="rId_hyperlink_15907" Type="http://schemas.openxmlformats.org/officeDocument/2006/relationships/hyperlink" Target="http://&#1101;&#1083;&#1077;&#1082;&#1090;&#1088;&#1086;-&#1084;&#1072;&#1088;&#1082;&#1077;&#1090;.&#1088;&#1092;/product/126758/rele-promezhutochnoe-13f-2-12v-dc-1015a/" TargetMode="External"/><Relationship Id="rId_hyperlink_15908" Type="http://schemas.openxmlformats.org/officeDocument/2006/relationships/hyperlink" Target="http://&#1101;&#1083;&#1077;&#1082;&#1090;&#1088;&#1086;-&#1084;&#1072;&#1088;&#1082;&#1077;&#1090;.&#1088;&#1092;/product/244399/rele-promezhutochnoe-13f-2-240v-ac-1015a/" TargetMode="External"/><Relationship Id="rId_hyperlink_15909" Type="http://schemas.openxmlformats.org/officeDocument/2006/relationships/hyperlink" Target="http://&#1101;&#1083;&#1077;&#1082;&#1090;&#1088;&#1086;-&#1084;&#1072;&#1088;&#1082;&#1077;&#1090;.&#1088;&#1092;/product/244400/rele-promezhutochnoe-13f-2-24v-dc-1015a/" TargetMode="External"/><Relationship Id="rId_hyperlink_15910" Type="http://schemas.openxmlformats.org/officeDocument/2006/relationships/hyperlink" Target="http://&#1101;&#1083;&#1077;&#1082;&#1090;&#1088;&#1086;-&#1084;&#1072;&#1088;&#1082;&#1077;&#1090;.&#1088;&#1092;/product/249624/rele-promezhutochnoe-rp-223-5a-230v-as-ekf-rp-22-3-230/" TargetMode="External"/><Relationship Id="rId_hyperlink_15911" Type="http://schemas.openxmlformats.org/officeDocument/2006/relationships/hyperlink" Target="http://&#1101;&#1083;&#1077;&#1082;&#1090;&#1088;&#1086;-&#1084;&#1072;&#1088;&#1082;&#1077;&#1090;.&#1088;&#1092;/product/223005/rele-promezhutochnoe-rp-223-5a-24v-ac-ekf-rp-22-3-24/" TargetMode="External"/><Relationship Id="rId_hyperlink_15912" Type="http://schemas.openxmlformats.org/officeDocument/2006/relationships/hyperlink" Target="http://&#1101;&#1083;&#1077;&#1082;&#1090;&#1088;&#1086;-&#1084;&#1072;&#1088;&#1082;&#1077;&#1090;.&#1088;&#1092;/product/148876/rele-promezhutochnoe-rp-223-5a-24v-ds-ekf-rp-22-3-24/" TargetMode="External"/><Relationship Id="rId_hyperlink_15913" Type="http://schemas.openxmlformats.org/officeDocument/2006/relationships/hyperlink" Target="http://&#1101;&#1083;&#1077;&#1082;&#1090;&#1088;&#1086;-&#1084;&#1072;&#1088;&#1082;&#1077;&#1090;.&#1088;&#1092;/product/149125/rele-promezhutochnoe-rp-223-5a-24v-ds-ekf-rp-22-3-24-ds/" TargetMode="External"/><Relationship Id="rId_hyperlink_15914" Type="http://schemas.openxmlformats.org/officeDocument/2006/relationships/hyperlink" Target="http://&#1101;&#1083;&#1077;&#1082;&#1090;&#1088;&#1086;-&#1084;&#1072;&#1088;&#1082;&#1077;&#1090;.&#1088;&#1092;/product/223006/rele-promezhutochnoe-rp-224-5a-12v-ac-ekf-rp-22-4-12/" TargetMode="External"/><Relationship Id="rId_hyperlink_15915" Type="http://schemas.openxmlformats.org/officeDocument/2006/relationships/hyperlink" Target="http://&#1101;&#1083;&#1077;&#1082;&#1090;&#1088;&#1086;-&#1084;&#1072;&#1088;&#1082;&#1077;&#1090;.&#1088;&#1092;/product/221774/rele-promezhutochnoe-rp-224-5a-12v-ds-ekf-rp-22-4-12-dc/" TargetMode="External"/><Relationship Id="rId_hyperlink_15916" Type="http://schemas.openxmlformats.org/officeDocument/2006/relationships/hyperlink" Target="http://&#1101;&#1083;&#1077;&#1082;&#1090;&#1088;&#1086;-&#1084;&#1072;&#1088;&#1082;&#1077;&#1090;.&#1088;&#1092;/product/148878/rele-promezhutochnoe-rp-253-10a-230v-as-ekf-rp-25-3-230/" TargetMode="External"/><Relationship Id="rId_hyperlink_15917" Type="http://schemas.openxmlformats.org/officeDocument/2006/relationships/hyperlink" Target="http://&#1101;&#1083;&#1077;&#1082;&#1090;&#1088;&#1086;-&#1084;&#1072;&#1088;&#1082;&#1077;&#1090;.&#1088;&#1092;/product/149124/rele-promezhutochnoe-rp-253-10a-24v-240v-ds-ekf-rp-25-3-24-dc/" TargetMode="External"/><Relationship Id="rId_hyperlink_15918" Type="http://schemas.openxmlformats.org/officeDocument/2006/relationships/hyperlink" Target="http://&#1101;&#1083;&#1077;&#1082;&#1090;&#1088;&#1086;-&#1084;&#1072;&#1088;&#1082;&#1077;&#1090;.&#1088;&#1092;/product/223007/rele-promezhutochnoe-rp-254-10a-12v-ac-ekf-rp-25-4-12/" TargetMode="External"/><Relationship Id="rId_hyperlink_15919" Type="http://schemas.openxmlformats.org/officeDocument/2006/relationships/hyperlink" Target="http://&#1101;&#1083;&#1077;&#1082;&#1090;&#1088;&#1086;-&#1084;&#1072;&#1088;&#1082;&#1077;&#1090;.&#1088;&#1092;/product/148879/rele-promezhutochnoe-rp-254-10a-230v-as-ekf-rp-25-4-230/" TargetMode="External"/><Relationship Id="rId_hyperlink_15920" Type="http://schemas.openxmlformats.org/officeDocument/2006/relationships/hyperlink" Target="http://&#1101;&#1083;&#1077;&#1082;&#1090;&#1088;&#1086;-&#1084;&#1072;&#1088;&#1082;&#1077;&#1090;.&#1088;&#1092;/product/246072/rele-signalnoe-ec2-5nu-5-v-dc-2a/" TargetMode="External"/><Relationship Id="rId_hyperlink_15921" Type="http://schemas.openxmlformats.org/officeDocument/2006/relationships/hyperlink" Target="http://&#1101;&#1083;&#1077;&#1082;&#1090;&#1088;&#1086;-&#1084;&#1072;&#1088;&#1082;&#1077;&#1090;.&#1088;&#1092;/product/142110/svetodiod-led-10mm-12v-belyy/" TargetMode="External"/><Relationship Id="rId_hyperlink_15922" Type="http://schemas.openxmlformats.org/officeDocument/2006/relationships/hyperlink" Target="http://&#1101;&#1083;&#1077;&#1082;&#1090;&#1088;&#1086;-&#1084;&#1072;&#1088;&#1082;&#1077;&#1090;.&#1088;&#1092;/product/126735/svetodiod-led-10mm-12v-zheltyy/" TargetMode="External"/><Relationship Id="rId_hyperlink_15923" Type="http://schemas.openxmlformats.org/officeDocument/2006/relationships/hyperlink" Target="http://&#1101;&#1083;&#1077;&#1082;&#1090;&#1088;&#1086;-&#1084;&#1072;&#1088;&#1082;&#1077;&#1090;.&#1088;&#1092;/product/126736/svetodiod-led-10mm-12v-zelenyy/" TargetMode="External"/><Relationship Id="rId_hyperlink_15924" Type="http://schemas.openxmlformats.org/officeDocument/2006/relationships/hyperlink" Target="http://&#1101;&#1083;&#1077;&#1082;&#1090;&#1088;&#1086;-&#1084;&#1072;&#1088;&#1082;&#1077;&#1090;.&#1088;&#1092;/product/126734/svetodiod-led-10mm-12v-krasnyy/" TargetMode="External"/><Relationship Id="rId_hyperlink_15925" Type="http://schemas.openxmlformats.org/officeDocument/2006/relationships/hyperlink" Target="http://&#1101;&#1083;&#1077;&#1082;&#1090;&#1088;&#1086;-&#1084;&#1072;&#1088;&#1082;&#1077;&#1090;.&#1088;&#1092;/product/126733/svetodiod-led-10mm-12v-siniy/" TargetMode="External"/><Relationship Id="rId_hyperlink_15926" Type="http://schemas.openxmlformats.org/officeDocument/2006/relationships/hyperlink" Target="http://&#1101;&#1083;&#1077;&#1082;&#1090;&#1088;&#1086;-&#1084;&#1072;&#1088;&#1082;&#1077;&#1090;.&#1088;&#1092;/product/123000/svetodiod-led-3mm-12v-belyy/" TargetMode="External"/><Relationship Id="rId_hyperlink_15927" Type="http://schemas.openxmlformats.org/officeDocument/2006/relationships/hyperlink" Target="http://&#1101;&#1083;&#1077;&#1082;&#1090;&#1088;&#1086;-&#1084;&#1072;&#1088;&#1082;&#1077;&#1090;.&#1088;&#1092;/product/126719/svetodiod-led-3mm-12v-zelenyy/" TargetMode="External"/><Relationship Id="rId_hyperlink_15928" Type="http://schemas.openxmlformats.org/officeDocument/2006/relationships/hyperlink" Target="http://&#1101;&#1083;&#1077;&#1082;&#1090;&#1088;&#1086;-&#1084;&#1072;&#1088;&#1082;&#1077;&#1090;.&#1088;&#1092;/product/126718/svetodiod-led-3mm-12v-krasnyy/" TargetMode="External"/><Relationship Id="rId_hyperlink_15929" Type="http://schemas.openxmlformats.org/officeDocument/2006/relationships/hyperlink" Target="http://&#1101;&#1083;&#1077;&#1082;&#1090;&#1088;&#1086;-&#1084;&#1072;&#1088;&#1082;&#1077;&#1090;.&#1088;&#1092;/product/122999/svetodiod-led-3mm-12v-siniy/" TargetMode="External"/><Relationship Id="rId_hyperlink_15930" Type="http://schemas.openxmlformats.org/officeDocument/2006/relationships/hyperlink" Target="http://&#1101;&#1083;&#1077;&#1082;&#1090;&#1088;&#1086;-&#1084;&#1072;&#1088;&#1082;&#1077;&#1090;.&#1088;&#1092;/product/126737/svetodiod-led-5mm-12v-7-cvetov-medl-mat-linza/" TargetMode="External"/><Relationship Id="rId_hyperlink_15931" Type="http://schemas.openxmlformats.org/officeDocument/2006/relationships/hyperlink" Target="http://&#1101;&#1083;&#1077;&#1082;&#1090;&#1088;&#1086;-&#1084;&#1072;&#1088;&#1082;&#1077;&#1090;.&#1088;&#1092;/product/123001/svetodiod-led-5mm-12v-belyy/" TargetMode="External"/><Relationship Id="rId_hyperlink_15932" Type="http://schemas.openxmlformats.org/officeDocument/2006/relationships/hyperlink" Target="http://&#1101;&#1083;&#1077;&#1082;&#1090;&#1088;&#1086;-&#1084;&#1072;&#1088;&#1082;&#1077;&#1090;.&#1088;&#1092;/product/123006/svetodiod-led-5mm-12v-zheltyy/" TargetMode="External"/><Relationship Id="rId_hyperlink_15933" Type="http://schemas.openxmlformats.org/officeDocument/2006/relationships/hyperlink" Target="http://&#1101;&#1083;&#1077;&#1082;&#1090;&#1088;&#1086;-&#1084;&#1072;&#1088;&#1082;&#1077;&#1090;.&#1088;&#1092;/product/123007/svetodiod-led-5mm-12v-zelenyy/" TargetMode="External"/><Relationship Id="rId_hyperlink_15934" Type="http://schemas.openxmlformats.org/officeDocument/2006/relationships/hyperlink" Target="http://&#1101;&#1083;&#1077;&#1082;&#1090;&#1088;&#1086;-&#1084;&#1072;&#1088;&#1082;&#1077;&#1090;.&#1088;&#1092;/product/126732/svetodiod-led-5mm-12v-siniy/" TargetMode="External"/><Relationship Id="rId_hyperlink_15935" Type="http://schemas.openxmlformats.org/officeDocument/2006/relationships/hyperlink" Target="http://&#1101;&#1083;&#1077;&#1082;&#1090;&#1088;&#1086;-&#1084;&#1072;&#1088;&#1082;&#1077;&#1090;.&#1088;&#1092;/product/190903/svetodiod-led-8mm-12v-belyy/" TargetMode="External"/><Relationship Id="rId_hyperlink_15936" Type="http://schemas.openxmlformats.org/officeDocument/2006/relationships/hyperlink" Target="http://&#1101;&#1083;&#1077;&#1082;&#1090;&#1088;&#1086;-&#1084;&#1072;&#1088;&#1082;&#1077;&#1090;.&#1088;&#1092;/product/190901/svetodiod-led-8mm-12v-krasnyy/" TargetMode="External"/><Relationship Id="rId_hyperlink_15937" Type="http://schemas.openxmlformats.org/officeDocument/2006/relationships/hyperlink" Target="http://&#1101;&#1083;&#1077;&#1082;&#1090;&#1088;&#1086;-&#1084;&#1072;&#1088;&#1082;&#1077;&#1090;.&#1088;&#1092;/product/137180/svetodiod-led-8mm-12v-siniy/" TargetMode="External"/><Relationship Id="rId_hyperlink_15938" Type="http://schemas.openxmlformats.org/officeDocument/2006/relationships/hyperlink" Target="http://&#1101;&#1083;&#1077;&#1082;&#1090;&#1088;&#1086;-&#1084;&#1072;&#1088;&#1082;&#1077;&#1090;.&#1088;&#1092;/product/190904/svetodiod-5mm-3-32v-20ma-30-belyy/" TargetMode="External"/><Relationship Id="rId_hyperlink_15939" Type="http://schemas.openxmlformats.org/officeDocument/2006/relationships/hyperlink" Target="http://&#1101;&#1083;&#1077;&#1082;&#1090;&#1088;&#1086;-&#1084;&#1072;&#1088;&#1082;&#1077;&#1090;.&#1088;&#1092;/product/175199/svetodiod-led-18mm-3v-002a-3cd-30-belyy-prozr-linza/" TargetMode="External"/><Relationship Id="rId_hyperlink_15940" Type="http://schemas.openxmlformats.org/officeDocument/2006/relationships/hyperlink" Target="http://&#1101;&#1083;&#1077;&#1082;&#1090;&#1088;&#1086;-&#1084;&#1072;&#1088;&#1082;&#1077;&#1090;.&#1088;&#1092;/product/142112/svetodiod-led-10mm-blue-dfl-10003ubc-15/" TargetMode="External"/><Relationship Id="rId_hyperlink_15941" Type="http://schemas.openxmlformats.org/officeDocument/2006/relationships/hyperlink" Target="http://&#1101;&#1083;&#1077;&#1082;&#1090;&#1088;&#1086;-&#1084;&#1072;&#1088;&#1082;&#1077;&#1090;.&#1088;&#1092;/product/142113/svetodiod-led-10mm-blue-dfl-10003ubd-3v/" TargetMode="External"/><Relationship Id="rId_hyperlink_15942" Type="http://schemas.openxmlformats.org/officeDocument/2006/relationships/hyperlink" Target="http://&#1101;&#1083;&#1077;&#1082;&#1090;&#1088;&#1086;-&#1084;&#1072;&#1088;&#1082;&#1077;&#1090;.&#1088;&#1092;/product/142114/svetodiod-led-10mm-green-dfl-10003bgc-20/" TargetMode="External"/><Relationship Id="rId_hyperlink_15943" Type="http://schemas.openxmlformats.org/officeDocument/2006/relationships/hyperlink" Target="http://&#1101;&#1083;&#1077;&#1082;&#1090;&#1088;&#1086;-&#1084;&#1072;&#1088;&#1082;&#1077;&#1090;.&#1088;&#1092;/product/142115/svetodiod-led-10mm-green-dfl-10003gc/" TargetMode="External"/><Relationship Id="rId_hyperlink_15944" Type="http://schemas.openxmlformats.org/officeDocument/2006/relationships/hyperlink" Target="http://&#1101;&#1083;&#1077;&#1082;&#1090;&#1088;&#1086;-&#1084;&#1072;&#1088;&#1082;&#1077;&#1090;.&#1088;&#1092;/product/142116/svetodiod-led-10mm-red-dfl-10003urc-22/" TargetMode="External"/><Relationship Id="rId_hyperlink_15945" Type="http://schemas.openxmlformats.org/officeDocument/2006/relationships/hyperlink" Target="http://&#1101;&#1083;&#1077;&#1082;&#1090;&#1088;&#1086;-&#1084;&#1072;&#1088;&#1082;&#1077;&#1090;.&#1088;&#1092;/product/142117/svetodiod-led-10mm-red-dfl-10034r1c-esd-e/" TargetMode="External"/><Relationship Id="rId_hyperlink_15946" Type="http://schemas.openxmlformats.org/officeDocument/2006/relationships/hyperlink" Target="http://&#1101;&#1083;&#1077;&#1082;&#1090;&#1088;&#1086;-&#1084;&#1072;&#1088;&#1082;&#1077;&#1090;.&#1088;&#1092;/product/142119/svetodiod-led-10mm-yellow-dfl-10003uyc-25-3v/" TargetMode="External"/><Relationship Id="rId_hyperlink_15947" Type="http://schemas.openxmlformats.org/officeDocument/2006/relationships/hyperlink" Target="http://&#1101;&#1083;&#1077;&#1082;&#1090;&#1088;&#1086;-&#1084;&#1072;&#1088;&#1082;&#1077;&#1090;.&#1088;&#1092;/product/142120/svetodiod-led-10mm-yellow-dfl-10003yd/" TargetMode="External"/><Relationship Id="rId_hyperlink_15948" Type="http://schemas.openxmlformats.org/officeDocument/2006/relationships/hyperlink" Target="http://&#1101;&#1083;&#1077;&#1082;&#1090;&#1088;&#1086;-&#1084;&#1072;&#1088;&#1082;&#1077;&#1090;.&#1088;&#1092;/product/128889/svetodiod-led-3mm-3v-002a-8cd-25-belyy-prozr-linza/" TargetMode="External"/><Relationship Id="rId_hyperlink_15949" Type="http://schemas.openxmlformats.org/officeDocument/2006/relationships/hyperlink" Target="http://&#1101;&#1083;&#1077;&#1082;&#1090;&#1088;&#1086;-&#1084;&#1072;&#1088;&#1082;&#1077;&#1090;.&#1088;&#1092;/product/190898/svetodiod-led-3mm-3v-002a-100-250mcd-25-krasnyyzelenyy-po-polyarnosti-prozr-linza/" TargetMode="External"/><Relationship Id="rId_hyperlink_15950" Type="http://schemas.openxmlformats.org/officeDocument/2006/relationships/hyperlink" Target="http://&#1101;&#1083;&#1077;&#1082;&#1090;&#1088;&#1086;-&#1084;&#1072;&#1088;&#1082;&#1077;&#1090;.&#1088;&#1092;/product/123009/svetodiod-led-3mm-3v-002a-10cd-30-zheltyy-prozr-linza/" TargetMode="External"/><Relationship Id="rId_hyperlink_15951" Type="http://schemas.openxmlformats.org/officeDocument/2006/relationships/hyperlink" Target="http://&#1101;&#1083;&#1077;&#1082;&#1090;&#1088;&#1086;-&#1084;&#1072;&#1088;&#1082;&#1077;&#1090;.&#1088;&#1092;/product/175198/svetodiod-led-3mm-3v-002a-3-5cd-25-rgb-mig-mat-linza/" TargetMode="External"/><Relationship Id="rId_hyperlink_15952" Type="http://schemas.openxmlformats.org/officeDocument/2006/relationships/hyperlink" Target="http://&#1101;&#1083;&#1077;&#1082;&#1090;&#1088;&#1086;-&#1084;&#1072;&#1088;&#1082;&#1077;&#1090;.&#1088;&#1092;/product/175196/svetodiod-led-3mm-3v-002a-8cd-25-siniy-prozr-linza/" TargetMode="External"/><Relationship Id="rId_hyperlink_15953" Type="http://schemas.openxmlformats.org/officeDocument/2006/relationships/hyperlink" Target="http://&#1101;&#1083;&#1077;&#1082;&#1090;&#1088;&#1086;-&#1084;&#1072;&#1088;&#1082;&#1077;&#1090;.&#1088;&#1092;/product/123002/svetodiod-led-3mm-3v-8cd-zelenyy/" TargetMode="External"/><Relationship Id="rId_hyperlink_15954" Type="http://schemas.openxmlformats.org/officeDocument/2006/relationships/hyperlink" Target="http://&#1101;&#1083;&#1077;&#1082;&#1090;&#1088;&#1086;-&#1084;&#1072;&#1088;&#1082;&#1077;&#1090;.&#1088;&#1092;/product/238896/svetodiod-led-3mm-3v-krasnyy-migaet/" TargetMode="External"/><Relationship Id="rId_hyperlink_15955" Type="http://schemas.openxmlformats.org/officeDocument/2006/relationships/hyperlink" Target="http://&#1101;&#1083;&#1077;&#1082;&#1090;&#1088;&#1086;-&#1084;&#1072;&#1088;&#1082;&#1077;&#1090;.&#1088;&#1092;/product/191014/svetodiod-led-3mm-3v-siniy/" TargetMode="External"/><Relationship Id="rId_hyperlink_15956" Type="http://schemas.openxmlformats.org/officeDocument/2006/relationships/hyperlink" Target="http://&#1101;&#1083;&#1077;&#1082;&#1090;&#1088;&#1086;-&#1084;&#1072;&#1088;&#1082;&#1077;&#1090;.&#1088;&#1092;/product/123415/svetodiod-led-3mm-blue-dfl-3014ubc-8/" TargetMode="External"/><Relationship Id="rId_hyperlink_15957" Type="http://schemas.openxmlformats.org/officeDocument/2006/relationships/hyperlink" Target="http://&#1101;&#1083;&#1077;&#1082;&#1090;&#1088;&#1086;-&#1084;&#1072;&#1088;&#1082;&#1077;&#1090;.&#1088;&#1092;/product/123003/svetodiod-led-3mm-white-dfl-3014ww/" TargetMode="External"/><Relationship Id="rId_hyperlink_15958" Type="http://schemas.openxmlformats.org/officeDocument/2006/relationships/hyperlink" Target="http://&#1101;&#1083;&#1077;&#1082;&#1090;&#1088;&#1086;-&#1084;&#1072;&#1088;&#1082;&#1077;&#1090;.&#1088;&#1092;/product/175193/svetodiod-led-5mm-3v-002a-15cd-20-siniy-prozr-linza/" TargetMode="External"/><Relationship Id="rId_hyperlink_15959" Type="http://schemas.openxmlformats.org/officeDocument/2006/relationships/hyperlink" Target="http://&#1101;&#1083;&#1077;&#1082;&#1090;&#1088;&#1086;-&#1084;&#1072;&#1088;&#1082;&#1077;&#1090;.&#1088;&#1092;/product/166534/svetodiod-led-5mm-3v-002a-45cd-krasnyy/" TargetMode="External"/><Relationship Id="rId_hyperlink_15960" Type="http://schemas.openxmlformats.org/officeDocument/2006/relationships/hyperlink" Target="http://&#1101;&#1083;&#1077;&#1082;&#1090;&#1088;&#1086;-&#1084;&#1072;&#1088;&#1082;&#1077;&#1090;.&#1088;&#1092;/product/128890/svetodiod-led-5mm-3v-blue-bulb-big/" TargetMode="External"/><Relationship Id="rId_hyperlink_15961" Type="http://schemas.openxmlformats.org/officeDocument/2006/relationships/hyperlink" Target="http://&#1101;&#1083;&#1077;&#1082;&#1090;&#1088;&#1086;-&#1084;&#1072;&#1088;&#1082;&#1077;&#1090;.&#1088;&#1092;/product/128894/svetodiod-led-5mm-3v-blue-small/" TargetMode="External"/><Relationship Id="rId_hyperlink_15962" Type="http://schemas.openxmlformats.org/officeDocument/2006/relationships/hyperlink" Target="http://&#1101;&#1083;&#1077;&#1082;&#1090;&#1088;&#1086;-&#1084;&#1072;&#1088;&#1082;&#1077;&#1090;.&#1088;&#1092;/product/128893/svetodiod-led-5mm-3v-green-small/" TargetMode="External"/><Relationship Id="rId_hyperlink_15963" Type="http://schemas.openxmlformats.org/officeDocument/2006/relationships/hyperlink" Target="http://&#1101;&#1083;&#1077;&#1082;&#1090;&#1088;&#1086;-&#1084;&#1072;&#1088;&#1082;&#1077;&#1090;.&#1088;&#1092;/product/128892/svetodiod-led-5mm-3v-greenblue-bulb/" TargetMode="External"/><Relationship Id="rId_hyperlink_15964" Type="http://schemas.openxmlformats.org/officeDocument/2006/relationships/hyperlink" Target="http://&#1101;&#1083;&#1077;&#1082;&#1090;&#1088;&#1086;-&#1084;&#1072;&#1088;&#1082;&#1077;&#1090;.&#1088;&#1092;/product/128891/svetodiod-led-5mm-3v-multimigaet-bulb-big/" TargetMode="External"/><Relationship Id="rId_hyperlink_15965" Type="http://schemas.openxmlformats.org/officeDocument/2006/relationships/hyperlink" Target="http://&#1101;&#1083;&#1077;&#1082;&#1090;&#1088;&#1086;-&#1084;&#1072;&#1088;&#1082;&#1077;&#1090;.&#1088;&#1092;/product/128895/svetodiod-led-5mm-3v-multimigaet-small/" TargetMode="External"/><Relationship Id="rId_hyperlink_15966" Type="http://schemas.openxmlformats.org/officeDocument/2006/relationships/hyperlink" Target="http://&#1101;&#1083;&#1077;&#1082;&#1090;&#1088;&#1086;-&#1084;&#1072;&#1088;&#1082;&#1077;&#1090;.&#1088;&#1092;/product/137041/svetodiod-led-5mm-blue-34-257-12v/" TargetMode="External"/><Relationship Id="rId_hyperlink_15967" Type="http://schemas.openxmlformats.org/officeDocument/2006/relationships/hyperlink" Target="http://&#1101;&#1083;&#1077;&#1082;&#1090;&#1088;&#1086;-&#1084;&#1072;&#1088;&#1082;&#1077;&#1090;.&#1088;&#1092;/product/123010/svetodiod-led-5mm-blue-83-654/" TargetMode="External"/><Relationship Id="rId_hyperlink_15968" Type="http://schemas.openxmlformats.org/officeDocument/2006/relationships/hyperlink" Target="http://&#1101;&#1083;&#1077;&#1082;&#1090;&#1088;&#1086;-&#1084;&#1072;&#1088;&#1082;&#1077;&#1090;.&#1088;&#1092;/product/123011/svetodiod-led-5mm-blue-dflosub5111p/" TargetMode="External"/><Relationship Id="rId_hyperlink_15969" Type="http://schemas.openxmlformats.org/officeDocument/2006/relationships/hyperlink" Target="http://&#1101;&#1083;&#1077;&#1082;&#1090;&#1088;&#1086;-&#1084;&#1072;&#1088;&#1082;&#1077;&#1090;.&#1088;&#1092;/product/137040/svetodiod-led-5mm-green-33-231-3v/" TargetMode="External"/><Relationship Id="rId_hyperlink_15970" Type="http://schemas.openxmlformats.org/officeDocument/2006/relationships/hyperlink" Target="http://&#1101;&#1083;&#1077;&#1082;&#1090;&#1088;&#1086;-&#1084;&#1072;&#1088;&#1082;&#1077;&#1090;.&#1088;&#1092;/product/190897/svetodiod-led-5mm-green-82-650-3v/" TargetMode="External"/><Relationship Id="rId_hyperlink_15971" Type="http://schemas.openxmlformats.org/officeDocument/2006/relationships/hyperlink" Target="http://&#1101;&#1083;&#1077;&#1082;&#1090;&#1088;&#1086;-&#1084;&#1072;&#1088;&#1082;&#1077;&#1090;.&#1088;&#1092;/product/190899/svetodiod-led-5mm-red-80-642/" TargetMode="External"/><Relationship Id="rId_hyperlink_15972" Type="http://schemas.openxmlformats.org/officeDocument/2006/relationships/hyperlink" Target="http://&#1101;&#1083;&#1077;&#1082;&#1090;&#1088;&#1086;-&#1084;&#1072;&#1088;&#1082;&#1077;&#1090;.&#1088;&#1092;/product/190902/svetodiod-led-5mm-redgreen-dfl-5019rgc-3vyv/" TargetMode="External"/><Relationship Id="rId_hyperlink_15973" Type="http://schemas.openxmlformats.org/officeDocument/2006/relationships/hyperlink" Target="http://&#1101;&#1083;&#1077;&#1082;&#1090;&#1088;&#1086;-&#1084;&#1072;&#1088;&#1082;&#1077;&#1090;.&#1088;&#1092;/product/137042/svetodiod-led-5mm-yellow-32-211-zheltyy/" TargetMode="External"/><Relationship Id="rId_hyperlink_15974" Type="http://schemas.openxmlformats.org/officeDocument/2006/relationships/hyperlink" Target="http://&#1101;&#1083;&#1077;&#1082;&#1090;&#1088;&#1086;-&#1084;&#1072;&#1088;&#1082;&#1077;&#1090;.&#1088;&#1092;/product/137039/svetodiod-led-5mm-yellow-81-646-3v/" TargetMode="External"/><Relationship Id="rId_hyperlink_15975" Type="http://schemas.openxmlformats.org/officeDocument/2006/relationships/hyperlink" Target="http://&#1101;&#1083;&#1077;&#1082;&#1090;&#1088;&#1086;-&#1084;&#1072;&#1088;&#1082;&#1077;&#1090;.&#1088;&#1092;/product/142111/svetodiod-led-5mm-yellow-dfl-osyl5111p-3v-oranzhevyy/" TargetMode="External"/><Relationship Id="rId_hyperlink_15976" Type="http://schemas.openxmlformats.org/officeDocument/2006/relationships/hyperlink" Target="http://&#1101;&#1083;&#1077;&#1082;&#1090;&#1088;&#1086;-&#1084;&#1072;&#1088;&#1082;&#1077;&#1090;.&#1088;&#1092;/product/224961/svetodiod-led-8mm-3v-05w-zelenyy/" TargetMode="External"/><Relationship Id="rId_hyperlink_15977" Type="http://schemas.openxmlformats.org/officeDocument/2006/relationships/hyperlink" Target="http://&#1101;&#1083;&#1077;&#1082;&#1090;&#1088;&#1086;-&#1084;&#1072;&#1088;&#1082;&#1077;&#1090;.&#1088;&#1092;/product/224962/svetodiod-led-8mm-3v-05w-krasnyy/" TargetMode="External"/><Relationship Id="rId_hyperlink_15978" Type="http://schemas.openxmlformats.org/officeDocument/2006/relationships/hyperlink" Target="http://&#1101;&#1083;&#1077;&#1082;&#1090;&#1088;&#1086;-&#1084;&#1072;&#1088;&#1082;&#1077;&#1090;.&#1088;&#1092;/product/224960/svetodiod-led-8mm-3v-05w-siniy/" TargetMode="External"/><Relationship Id="rId_hyperlink_15979" Type="http://schemas.openxmlformats.org/officeDocument/2006/relationships/hyperlink" Target="http://&#1101;&#1083;&#1077;&#1082;&#1090;&#1088;&#1086;-&#1084;&#1072;&#1088;&#1082;&#1077;&#1090;.&#1088;&#1092;/product/225064/svetodiod-smd2835-18v-60ma-4000k/" TargetMode="External"/><Relationship Id="rId_hyperlink_15980" Type="http://schemas.openxmlformats.org/officeDocument/2006/relationships/hyperlink" Target="http://&#1101;&#1083;&#1077;&#1082;&#1090;&#1088;&#1086;-&#1084;&#1072;&#1088;&#1082;&#1077;&#1090;.&#1088;&#1092;/product/225063/svetodiod-smd2835-3v-05vt-4000k/" TargetMode="External"/><Relationship Id="rId_hyperlink_15981" Type="http://schemas.openxmlformats.org/officeDocument/2006/relationships/hyperlink" Target="http://&#1101;&#1083;&#1077;&#1082;&#1090;&#1088;&#1086;-&#1084;&#1072;&#1088;&#1082;&#1077;&#1090;.&#1088;&#1092;/product/225062/svetodiod-smd2835-3v-05vt-6000k/" TargetMode="External"/><Relationship Id="rId_hyperlink_15982" Type="http://schemas.openxmlformats.org/officeDocument/2006/relationships/hyperlink" Target="http://&#1101;&#1083;&#1077;&#1082;&#1090;&#1088;&#1086;-&#1084;&#1072;&#1088;&#1082;&#1077;&#1090;.&#1088;&#1092;/product/225061/svetodiod-smd2835-6v-05vt-6000k/" TargetMode="External"/><Relationship Id="rId_hyperlink_15983" Type="http://schemas.openxmlformats.org/officeDocument/2006/relationships/hyperlink" Target="http://&#1101;&#1083;&#1077;&#1082;&#1090;&#1088;&#1086;-&#1084;&#1072;&#1088;&#1082;&#1077;&#1090;.&#1088;&#1092;/product/225068/svetodiod-smd2835-6v-150ma-4000k/" TargetMode="External"/><Relationship Id="rId_hyperlink_15984" Type="http://schemas.openxmlformats.org/officeDocument/2006/relationships/hyperlink" Target="http://&#1101;&#1083;&#1077;&#1082;&#1090;&#1088;&#1086;-&#1084;&#1072;&#1088;&#1082;&#1077;&#1090;.&#1088;&#1092;/product/225067/svetodiod-smd2835-6v-150ma-6000k/" TargetMode="External"/><Relationship Id="rId_hyperlink_15985" Type="http://schemas.openxmlformats.org/officeDocument/2006/relationships/hyperlink" Target="http://&#1101;&#1083;&#1077;&#1082;&#1090;&#1088;&#1086;-&#1084;&#1072;&#1088;&#1082;&#1077;&#1090;.&#1088;&#1092;/product/225060/svetodiod-smd2835-9v-05vt-6000k/" TargetMode="External"/><Relationship Id="rId_hyperlink_15986" Type="http://schemas.openxmlformats.org/officeDocument/2006/relationships/hyperlink" Target="http://&#1101;&#1083;&#1077;&#1082;&#1090;&#1088;&#1086;-&#1084;&#1072;&#1088;&#1082;&#1077;&#1090;.&#1088;&#1092;/product/225066/svetodiod-smd2835-9v-100ma-4000k/" TargetMode="External"/><Relationship Id="rId_hyperlink_15987" Type="http://schemas.openxmlformats.org/officeDocument/2006/relationships/hyperlink" Target="http://&#1101;&#1083;&#1077;&#1082;&#1090;&#1088;&#1086;-&#1084;&#1072;&#1088;&#1082;&#1077;&#1090;.&#1088;&#1092;/product/225065/svetodiod-smd2835-9v-100ma-6000k/" TargetMode="External"/><Relationship Id="rId_hyperlink_15988" Type="http://schemas.openxmlformats.org/officeDocument/2006/relationships/hyperlink" Target="http://&#1101;&#1083;&#1077;&#1082;&#1090;&#1088;&#1086;-&#1084;&#1072;&#1088;&#1082;&#1077;&#1090;.&#1088;&#1092;/product/230799/plata-dlya-svetodioda-star-20mm/" TargetMode="External"/><Relationship Id="rId_hyperlink_15989" Type="http://schemas.openxmlformats.org/officeDocument/2006/relationships/hyperlink" Target="http://&#1101;&#1083;&#1077;&#1082;&#1090;&#1088;&#1086;-&#1084;&#1072;&#1088;&#1082;&#1077;&#1090;.&#1088;&#1092;/product/125650/svetodiod-1w-32-38v-350ma-120-belyy-6500k-holodnyy-emitter/" TargetMode="External"/><Relationship Id="rId_hyperlink_15990" Type="http://schemas.openxmlformats.org/officeDocument/2006/relationships/hyperlink" Target="http://&#1101;&#1083;&#1077;&#1082;&#1090;&#1088;&#1086;-&#1084;&#1072;&#1088;&#1082;&#1077;&#1090;.&#1088;&#1092;/product/127414/svetodiod-1w-32-38v-350ma-120-belyy-neytralnyy-emitter/" TargetMode="External"/><Relationship Id="rId_hyperlink_15991" Type="http://schemas.openxmlformats.org/officeDocument/2006/relationships/hyperlink" Target="http://&#1101;&#1083;&#1077;&#1082;&#1090;&#1088;&#1086;-&#1084;&#1072;&#1088;&#1082;&#1077;&#1090;.&#1088;&#1092;/product/233177/svetodiod-1w-32-38v-350ma-120-belyy-6500k-holodnyy-emitter-na-plate-star/" TargetMode="External"/><Relationship Id="rId_hyperlink_15992" Type="http://schemas.openxmlformats.org/officeDocument/2006/relationships/hyperlink" Target="http://&#1101;&#1083;&#1077;&#1082;&#1090;&#1088;&#1086;-&#1084;&#1072;&#1088;&#1082;&#1077;&#1090;.&#1088;&#1092;/product/127467/svetodiod-1w-zheltyy-emitter-15-20lm-v22-24v-if350ma/" TargetMode="External"/><Relationship Id="rId_hyperlink_15993" Type="http://schemas.openxmlformats.org/officeDocument/2006/relationships/hyperlink" Target="http://&#1101;&#1083;&#1077;&#1082;&#1090;&#1088;&#1086;-&#1084;&#1072;&#1088;&#1082;&#1077;&#1090;.&#1088;&#1092;/product/127466/svetodiod-1w-zelenyy-emitter-15-20lm-v32-34v-if350ma/" TargetMode="External"/><Relationship Id="rId_hyperlink_15994" Type="http://schemas.openxmlformats.org/officeDocument/2006/relationships/hyperlink" Target="http://&#1101;&#1083;&#1077;&#1082;&#1090;&#1088;&#1086;-&#1084;&#1072;&#1088;&#1082;&#1077;&#1090;.&#1088;&#1092;/product/127461/svetodiod-1w-krasnyy-emitter-35-40lm-v22-28v-if350ma/" TargetMode="External"/><Relationship Id="rId_hyperlink_15995" Type="http://schemas.openxmlformats.org/officeDocument/2006/relationships/hyperlink" Target="http://&#1101;&#1083;&#1077;&#1082;&#1090;&#1088;&#1086;-&#1084;&#1072;&#1088;&#1082;&#1077;&#1090;.&#1088;&#1092;/product/127468/svetodiod-1w-siniy-emitter-15-20lm-v32-34v-if350ma/" TargetMode="External"/><Relationship Id="rId_hyperlink_15996" Type="http://schemas.openxmlformats.org/officeDocument/2006/relationships/hyperlink" Target="http://&#1101;&#1083;&#1077;&#1082;&#1090;&#1088;&#1086;-&#1084;&#1072;&#1088;&#1082;&#1077;&#1090;.&#1088;&#1092;/product/127471/svetodiod-3w-3v-belyy-holodnyy-5500-7000k-emitter-na-plate-star/" TargetMode="External"/><Relationship Id="rId_hyperlink_15997" Type="http://schemas.openxmlformats.org/officeDocument/2006/relationships/hyperlink" Target="http://&#1101;&#1083;&#1077;&#1082;&#1090;&#1088;&#1086;-&#1084;&#1072;&#1088;&#1082;&#1077;&#1090;.&#1088;&#1092;/product/230823/svetodiod-3w-zheltyy-emitter/" TargetMode="External"/><Relationship Id="rId_hyperlink_15998" Type="http://schemas.openxmlformats.org/officeDocument/2006/relationships/hyperlink" Target="http://&#1101;&#1083;&#1077;&#1082;&#1090;&#1088;&#1086;-&#1084;&#1072;&#1088;&#1082;&#1077;&#1090;.&#1088;&#1092;/product/230802/svetodiod-3w-zelenyy-emitter/" TargetMode="External"/><Relationship Id="rId_hyperlink_15999" Type="http://schemas.openxmlformats.org/officeDocument/2006/relationships/hyperlink" Target="http://&#1101;&#1083;&#1077;&#1082;&#1090;&#1088;&#1086;-&#1084;&#1072;&#1088;&#1082;&#1077;&#1090;.&#1088;&#1092;/product/230822/svetodiod-3w-krasnyy-emitter/" TargetMode="External"/><Relationship Id="rId_hyperlink_16000" Type="http://schemas.openxmlformats.org/officeDocument/2006/relationships/hyperlink" Target="http://&#1101;&#1083;&#1077;&#1082;&#1090;&#1088;&#1086;-&#1084;&#1072;&#1088;&#1082;&#1077;&#1090;.&#1088;&#1092;/product/230801/svetodiod-3w-siniy-emitter/" TargetMode="External"/><Relationship Id="rId_hyperlink_16001" Type="http://schemas.openxmlformats.org/officeDocument/2006/relationships/hyperlink" Target="http://&#1101;&#1083;&#1077;&#1082;&#1090;&#1088;&#1086;-&#1084;&#1072;&#1088;&#1082;&#1077;&#1090;.&#1088;&#1092;/product/230824/svetodiod-3w-fito-emitter/" TargetMode="External"/><Relationship Id="rId_hyperlink_16002" Type="http://schemas.openxmlformats.org/officeDocument/2006/relationships/hyperlink" Target="http://&#1101;&#1083;&#1077;&#1082;&#1090;&#1088;&#1086;-&#1084;&#1072;&#1088;&#1082;&#1077;&#1090;.&#1088;&#1092;/product/246762/svetodiod-5w-belyy-holodnyy-5500-7000k-emitter-na-plate-star/" TargetMode="External"/><Relationship Id="rId_hyperlink_16003" Type="http://schemas.openxmlformats.org/officeDocument/2006/relationships/hyperlink" Target="http://&#1101;&#1083;&#1077;&#1082;&#1090;&#1088;&#1086;-&#1084;&#1072;&#1088;&#1082;&#1077;&#1090;.&#1088;&#1092;/product/228062/svetodiod-5w-belyy-holodnyy-emitter/" TargetMode="External"/><Relationship Id="rId_hyperlink_16004" Type="http://schemas.openxmlformats.org/officeDocument/2006/relationships/hyperlink" Target="http://&#1101;&#1083;&#1077;&#1082;&#1090;&#1088;&#1086;-&#1084;&#1072;&#1088;&#1082;&#1077;&#1090;.&#1088;&#1092;/product/223108/svetodiod-cree-xml-xm-l-t6-29-4v-30a-10vt-125-6500k-teplootvod-16mm/" TargetMode="External"/><Relationship Id="rId_hyperlink_16005" Type="http://schemas.openxmlformats.org/officeDocument/2006/relationships/hyperlink" Target="http://&#1101;&#1083;&#1077;&#1082;&#1090;&#1088;&#1086;-&#1084;&#1072;&#1088;&#1082;&#1077;&#1090;.&#1088;&#1092;/product/127412/svetodiod-piranya-belyy-4-chip-linza-5mm-4pin-v31-33v/" TargetMode="External"/><Relationship Id="rId_hyperlink_16006" Type="http://schemas.openxmlformats.org/officeDocument/2006/relationships/hyperlink" Target="http://&#1101;&#1083;&#1077;&#1082;&#1090;&#1088;&#1086;-&#1084;&#1072;&#1088;&#1082;&#1077;&#1090;.&#1088;&#1092;/product/159441/svetodiod-piranya-belyy-linza-3mm-20ma-3-38v/" TargetMode="External"/><Relationship Id="rId_hyperlink_16007" Type="http://schemas.openxmlformats.org/officeDocument/2006/relationships/hyperlink" Target="http://&#1101;&#1083;&#1077;&#1082;&#1090;&#1088;&#1086;-&#1084;&#1072;&#1088;&#1082;&#1077;&#1090;.&#1088;&#1092;/product/159438/svetodiod-piranya-zheltyy-4chip-76h76mm-linza-5mm-4pin-v18-24v-if80ma/" TargetMode="External"/><Relationship Id="rId_hyperlink_16008" Type="http://schemas.openxmlformats.org/officeDocument/2006/relationships/hyperlink" Target="http://&#1101;&#1083;&#1077;&#1082;&#1090;&#1088;&#1086;-&#1084;&#1072;&#1088;&#1082;&#1077;&#1090;.&#1088;&#1092;/product/159445/svetodiod-piranya-zheltyy-76h76mm-4pin-v18-24v-if20ma/" TargetMode="External"/><Relationship Id="rId_hyperlink_16009" Type="http://schemas.openxmlformats.org/officeDocument/2006/relationships/hyperlink" Target="http://&#1101;&#1083;&#1077;&#1082;&#1090;&#1088;&#1086;-&#1084;&#1072;&#1088;&#1082;&#1077;&#1090;.&#1088;&#1092;/product/159440/svetodiod-piranya-zelenyy-4chip-76h76mm-linza-5mm-4pin-v32-38v-if80ma/" TargetMode="External"/><Relationship Id="rId_hyperlink_16010" Type="http://schemas.openxmlformats.org/officeDocument/2006/relationships/hyperlink" Target="http://&#1101;&#1083;&#1077;&#1082;&#1090;&#1088;&#1086;-&#1084;&#1072;&#1088;&#1082;&#1077;&#1090;.&#1088;&#1092;/product/159444/svetodiod-piranya-zelenyy-76h76mm-4pin-v32-38v/" TargetMode="External"/><Relationship Id="rId_hyperlink_16011" Type="http://schemas.openxmlformats.org/officeDocument/2006/relationships/hyperlink" Target="http://&#1101;&#1083;&#1077;&#1082;&#1090;&#1088;&#1086;-&#1084;&#1072;&#1088;&#1082;&#1077;&#1090;.&#1088;&#1092;/product/127509/svetodiod-piranya-krasnyy-4chip-76h76mm-linza-5mm-4pin-v18-24v-if80ma/" TargetMode="External"/><Relationship Id="rId_hyperlink_16012" Type="http://schemas.openxmlformats.org/officeDocument/2006/relationships/hyperlink" Target="http://&#1101;&#1083;&#1077;&#1082;&#1090;&#1088;&#1086;-&#1084;&#1072;&#1088;&#1082;&#1077;&#1090;.&#1088;&#1092;/product/159443/svetodiod-piranya-krasnyy-76h76mm-4pin-v18-24v-if20ma/" TargetMode="External"/><Relationship Id="rId_hyperlink_16013" Type="http://schemas.openxmlformats.org/officeDocument/2006/relationships/hyperlink" Target="http://&#1101;&#1083;&#1077;&#1082;&#1090;&#1088;&#1086;-&#1084;&#1072;&#1088;&#1082;&#1077;&#1090;.&#1088;&#1092;/product/159439/svetodiod-piranya-siniy-4chip-76h76mm-linza-5mm-4pin-v32-38v-if80ma/" TargetMode="External"/><Relationship Id="rId_hyperlink_16014" Type="http://schemas.openxmlformats.org/officeDocument/2006/relationships/hyperlink" Target="http://&#1101;&#1083;&#1077;&#1082;&#1090;&#1088;&#1086;-&#1084;&#1072;&#1088;&#1082;&#1077;&#1090;.&#1088;&#1092;/product/159442/svetodiod-piranya-siniy-76h76mm-4pin-v38v/" TargetMode="External"/><Relationship Id="rId_hyperlink_16015" Type="http://schemas.openxmlformats.org/officeDocument/2006/relationships/hyperlink" Target="http://&#1101;&#1083;&#1077;&#1082;&#1090;&#1088;&#1086;-&#1084;&#1072;&#1088;&#1082;&#1077;&#1090;.&#1088;&#1092;/product/224955/svetodiod-1vt-emitter-ultrafiolet/" TargetMode="External"/><Relationship Id="rId_hyperlink_16016" Type="http://schemas.openxmlformats.org/officeDocument/2006/relationships/hyperlink" Target="http://&#1101;&#1083;&#1077;&#1082;&#1090;&#1088;&#1086;-&#1084;&#1072;&#1088;&#1082;&#1077;&#1090;.&#1088;&#1092;/product/224956/svetodiod-3vt-emitter-ultrafiolet/" TargetMode="External"/><Relationship Id="rId_hyperlink_16017" Type="http://schemas.openxmlformats.org/officeDocument/2006/relationships/hyperlink" Target="http://&#1101;&#1083;&#1077;&#1082;&#1090;&#1088;&#1086;-&#1084;&#1072;&#1088;&#1082;&#1077;&#1090;.&#1088;&#1092;/product/126721/svetodiod-led-3mm-ultrafiolet-32-36v/" TargetMode="External"/><Relationship Id="rId_hyperlink_16018" Type="http://schemas.openxmlformats.org/officeDocument/2006/relationships/hyperlink" Target="http://&#1101;&#1083;&#1077;&#1082;&#1090;&#1088;&#1086;-&#1084;&#1072;&#1088;&#1082;&#1077;&#1090;.&#1088;&#1092;/product/126720/svetodiod-led-ir-3mm-infrakrasnyy-dlya-pdu-3v/" TargetMode="External"/><Relationship Id="rId_hyperlink_16019" Type="http://schemas.openxmlformats.org/officeDocument/2006/relationships/hyperlink" Target="http://&#1101;&#1083;&#1077;&#1082;&#1090;&#1088;&#1086;-&#1084;&#1072;&#1088;&#1082;&#1077;&#1090;.&#1088;&#1092;/product/177931/transformator-el4117-220v-to-2x12v-3w/" TargetMode="External"/><Relationship Id="rId_hyperlink_16020" Type="http://schemas.openxmlformats.org/officeDocument/2006/relationships/hyperlink" Target="http://&#1101;&#1083;&#1077;&#1082;&#1090;&#1088;&#1086;-&#1084;&#1072;&#1088;&#1082;&#1077;&#1090;.&#1088;&#1092;/product/177932/transformator-el4120-220v-to-2x12v-4w/" TargetMode="External"/><Relationship Id="rId_hyperlink_16021" Type="http://schemas.openxmlformats.org/officeDocument/2006/relationships/hyperlink" Target="http://&#1101;&#1083;&#1077;&#1082;&#1090;&#1088;&#1086;-&#1084;&#1072;&#1088;&#1082;&#1077;&#1090;.&#1088;&#1092;/product/177933/transformator-el4820-220v-to-9v-77w/" TargetMode="External"/><Relationship Id="rId_hyperlink_16022" Type="http://schemas.openxmlformats.org/officeDocument/2006/relationships/hyperlink" Target="http://&#1101;&#1083;&#1077;&#1082;&#1090;&#1088;&#1086;-&#1084;&#1072;&#1088;&#1082;&#1077;&#1090;.&#1088;&#1092;/product/233325/transformator-el4825-220v-to-2x12v-10w/" TargetMode="External"/><Relationship Id="rId_hyperlink_16023" Type="http://schemas.openxmlformats.org/officeDocument/2006/relationships/hyperlink" Target="http://&#1101;&#1083;&#1077;&#1082;&#1090;&#1088;&#1086;-&#1084;&#1072;&#1088;&#1082;&#1077;&#1090;.&#1088;&#1092;/product/233326/transformator-el4830-220v-to-12v-12w/" TargetMode="External"/><Relationship Id="rId_hyperlink_16024" Type="http://schemas.openxmlformats.org/officeDocument/2006/relationships/hyperlink" Target="http://&#1101;&#1083;&#1077;&#1082;&#1090;&#1088;&#1086;-&#1084;&#1072;&#1088;&#1082;&#1077;&#1090;.&#1088;&#1092;/product/233327/transformator-el5730-220v-to-2x12v-20w/" TargetMode="External"/><Relationship Id="rId_hyperlink_16025" Type="http://schemas.openxmlformats.org/officeDocument/2006/relationships/hyperlink" Target="http://&#1101;&#1083;&#1077;&#1082;&#1090;&#1088;&#1086;-&#1084;&#1072;&#1088;&#1082;&#1077;&#1090;.&#1088;&#1092;/product/233328/transformator-el5735-220v-to-2x12v-25w/" TargetMode="External"/><Relationship Id="rId_hyperlink_16026" Type="http://schemas.openxmlformats.org/officeDocument/2006/relationships/hyperlink" Target="http://&#1101;&#1083;&#1077;&#1082;&#1090;&#1088;&#1086;-&#1084;&#1072;&#1088;&#1082;&#1077;&#1090;.&#1088;&#1092;/product/222231/transformator-tpg-2-75v-300ma/" TargetMode="External"/><Relationship Id="rId_hyperlink_16027" Type="http://schemas.openxmlformats.org/officeDocument/2006/relationships/hyperlink" Target="http://&#1101;&#1083;&#1077;&#1082;&#1090;&#1088;&#1086;-&#1084;&#1072;&#1088;&#1082;&#1077;&#1090;.&#1088;&#1092;/product/177936/transformator-tpk-2-tpg-2-135v-analog/" TargetMode="External"/><Relationship Id="rId_hyperlink_16028" Type="http://schemas.openxmlformats.org/officeDocument/2006/relationships/hyperlink" Target="http://&#1101;&#1083;&#1077;&#1082;&#1090;&#1088;&#1086;-&#1084;&#1072;&#1088;&#1082;&#1077;&#1090;.&#1088;&#1092;/product/177937/transformator-tpk-2-tpg-2-15v-analog/" TargetMode="External"/><Relationship Id="rId_hyperlink_16029" Type="http://schemas.openxmlformats.org/officeDocument/2006/relationships/hyperlink" Target="http://&#1101;&#1083;&#1077;&#1082;&#1090;&#1088;&#1086;-&#1084;&#1072;&#1088;&#1082;&#1077;&#1090;.&#1088;&#1092;/product/177938/transformator-tpk-2-tpg-2-18v-analog/" TargetMode="External"/><Relationship Id="rId_hyperlink_16030" Type="http://schemas.openxmlformats.org/officeDocument/2006/relationships/hyperlink" Target="http://&#1101;&#1083;&#1077;&#1082;&#1090;&#1088;&#1086;-&#1084;&#1072;&#1088;&#1082;&#1077;&#1090;.&#1088;&#1092;/product/177925/transformator-tpk-2-tpg-2-2h15v-analog/" TargetMode="External"/><Relationship Id="rId_hyperlink_16031" Type="http://schemas.openxmlformats.org/officeDocument/2006/relationships/hyperlink" Target="http://&#1101;&#1083;&#1077;&#1082;&#1090;&#1088;&#1086;-&#1084;&#1072;&#1088;&#1082;&#1077;&#1090;.&#1088;&#1092;/product/177924/transformator-tpk-2-tpg-2-2h18v-analog/" TargetMode="External"/><Relationship Id="rId_hyperlink_16032" Type="http://schemas.openxmlformats.org/officeDocument/2006/relationships/hyperlink" Target="http://&#1101;&#1083;&#1077;&#1082;&#1090;&#1088;&#1086;-&#1084;&#1072;&#1088;&#1082;&#1077;&#1090;.&#1088;&#1092;/product/242542/nasos-pogruzhnoy-mini-vertikalnyy-dc-3-5v-12-16lmin-belyy/" TargetMode="External"/><Relationship Id="rId_hyperlink_16033" Type="http://schemas.openxmlformats.org/officeDocument/2006/relationships/hyperlink" Target="http://&#1101;&#1083;&#1077;&#1082;&#1090;&#1088;&#1086;-&#1084;&#1072;&#1088;&#1082;&#1077;&#1090;.&#1088;&#1092;/product/242543/nasos-pogruzhnoy-mini-vertikalnyy-usb-12-16lmin-belyy/" TargetMode="External"/><Relationship Id="rId_hyperlink_16034" Type="http://schemas.openxmlformats.org/officeDocument/2006/relationships/hyperlink" Target="http://&#1101;&#1083;&#1077;&#1082;&#1090;&#1088;&#1086;-&#1084;&#1072;&#1088;&#1082;&#1077;&#1090;.&#1088;&#1092;/product/242544/nasos-pogruzhnoy-mini-gorizontalnyy-dc-3-5v-12-16lmin-chernyy/" TargetMode="External"/><Relationship Id="rId_hyperlink_16035" Type="http://schemas.openxmlformats.org/officeDocument/2006/relationships/hyperlink" Target="http://&#1101;&#1083;&#1077;&#1082;&#1090;&#1088;&#1086;-&#1084;&#1072;&#1088;&#1082;&#1077;&#1090;.&#1088;&#1092;/product/242545/nasos-pogruzhnoy-mini-gorizontalnyy-usb-12-16lmin-chernyy/" TargetMode="External"/><Relationship Id="rId_hyperlink_16036" Type="http://schemas.openxmlformats.org/officeDocument/2006/relationships/hyperlink" Target="http://&#1101;&#1083;&#1077;&#1082;&#1090;&#1088;&#1086;-&#1084;&#1072;&#1088;&#1082;&#1077;&#1090;.&#1088;&#1092;/product/227261/canga-s-kokom-krepleniya-propellera-na-val-4mm/" TargetMode="External"/><Relationship Id="rId_hyperlink_16037" Type="http://schemas.openxmlformats.org/officeDocument/2006/relationships/hyperlink" Target="http://&#1101;&#1083;&#1077;&#1082;&#1090;&#1088;&#1086;-&#1084;&#1072;&#1088;&#1082;&#1077;&#1090;.&#1088;&#1092;/product/222308/elektrodvigatel-dc-6v/" TargetMode="External"/><Relationship Id="rId_hyperlink_16038" Type="http://schemas.openxmlformats.org/officeDocument/2006/relationships/hyperlink" Target="http://&#1101;&#1083;&#1077;&#1082;&#1090;&#1088;&#1086;-&#1084;&#1072;&#1088;&#1082;&#1077;&#1090;.&#1088;&#1092;/product/224369/elektrodvigatel-f130-08450-dc-12v/" TargetMode="External"/><Relationship Id="rId_hyperlink_16039" Type="http://schemas.openxmlformats.org/officeDocument/2006/relationships/hyperlink" Target="http://&#1101;&#1083;&#1077;&#1082;&#1090;&#1088;&#1086;-&#1084;&#1072;&#1088;&#1082;&#1077;&#1090;.&#1088;&#1092;/product/240004/elektrodvigatel-f130-08450-dc-6v/" TargetMode="External"/><Relationship Id="rId_hyperlink_16040" Type="http://schemas.openxmlformats.org/officeDocument/2006/relationships/hyperlink" Target="http://&#1101;&#1083;&#1077;&#1082;&#1090;&#1088;&#1086;-&#1084;&#1072;&#1088;&#1082;&#1077;&#1090;.&#1088;&#1092;/product/240006/elektrodvigatel-f130-13180-dc-5v/" TargetMode="External"/><Relationship Id="rId_hyperlink_16041" Type="http://schemas.openxmlformats.org/officeDocument/2006/relationships/hyperlink" Target="http://&#1101;&#1083;&#1077;&#1082;&#1090;&#1088;&#1086;-&#1084;&#1072;&#1088;&#1082;&#1077;&#1090;.&#1088;&#1092;/product/237501/elektrodvigatel-f130-16155-dc-45v/" TargetMode="External"/><Relationship Id="rId_hyperlink_16042" Type="http://schemas.openxmlformats.org/officeDocument/2006/relationships/hyperlink" Target="http://&#1101;&#1083;&#1077;&#1082;&#1090;&#1088;&#1086;-&#1084;&#1072;&#1088;&#1082;&#1077;&#1090;.&#1088;&#1092;/product/237502/elektrodvigatel-f130-1995-dc-24v/" TargetMode="External"/><Relationship Id="rId_hyperlink_16043" Type="http://schemas.openxmlformats.org/officeDocument/2006/relationships/hyperlink" Target="http://&#1101;&#1083;&#1077;&#1082;&#1090;&#1088;&#1086;-&#1084;&#1072;&#1088;&#1082;&#1077;&#1090;.&#1088;&#1092;/product/222305/elektrodvigatel-f130-2190-dc-3v/" TargetMode="External"/><Relationship Id="rId_hyperlink_16044" Type="http://schemas.openxmlformats.org/officeDocument/2006/relationships/hyperlink" Target="http://&#1101;&#1083;&#1077;&#1082;&#1090;&#1088;&#1086;-&#1084;&#1072;&#1088;&#1082;&#1077;&#1090;.&#1088;&#1092;/product/240005/elektrodvigatel-f280-10440-dc-12v/" TargetMode="External"/><Relationship Id="rId_hyperlink_16045" Type="http://schemas.openxmlformats.org/officeDocument/2006/relationships/hyperlink" Target="http://&#1101;&#1083;&#1077;&#1082;&#1090;&#1088;&#1086;-&#1084;&#1072;&#1088;&#1082;&#1077;&#1090;.&#1088;&#1092;/product/222310/elektrodvigatel-f280-15200-dc-12v/" TargetMode="External"/><Relationship Id="rId_hyperlink_16046" Type="http://schemas.openxmlformats.org/officeDocument/2006/relationships/hyperlink" Target="http://&#1101;&#1083;&#1077;&#1082;&#1090;&#1088;&#1086;-&#1084;&#1072;&#1088;&#1082;&#1077;&#1090;.&#1088;&#1092;/product/222309/elektrodvigatel-f280-23100-dc-9v/" TargetMode="External"/><Relationship Id="rId_hyperlink_16047" Type="http://schemas.openxmlformats.org/officeDocument/2006/relationships/hyperlink" Target="http://&#1101;&#1083;&#1077;&#1082;&#1090;&#1088;&#1086;-&#1084;&#1072;&#1088;&#1082;&#1077;&#1090;.&#1088;&#1092;/product/229632/elektrodvigatel-f280-2580-dc-6v-val-4mm/" TargetMode="External"/><Relationship Id="rId_hyperlink_16048" Type="http://schemas.openxmlformats.org/officeDocument/2006/relationships/hyperlink" Target="http://&#1101;&#1083;&#1077;&#1082;&#1090;&#1088;&#1086;-&#1084;&#1072;&#1088;&#1082;&#1077;&#1090;.&#1088;&#1092;/product/243675/elektrodvigatel-ff130-11340-dc-9v/" TargetMode="External"/><Relationship Id="rId_hyperlink_16049" Type="http://schemas.openxmlformats.org/officeDocument/2006/relationships/hyperlink" Target="http://&#1101;&#1083;&#1077;&#1082;&#1090;&#1088;&#1086;-&#1084;&#1072;&#1088;&#1082;&#1077;&#1090;.&#1088;&#1092;/product/224372/elektrodvigatel-r330-13250-dc-15v/" TargetMode="External"/><Relationship Id="rId_hyperlink_16050" Type="http://schemas.openxmlformats.org/officeDocument/2006/relationships/hyperlink" Target="http://&#1101;&#1083;&#1077;&#1082;&#1090;&#1088;&#1086;-&#1084;&#1072;&#1088;&#1082;&#1077;&#1090;.&#1088;&#1092;/product/241018/elektrodvigatel-r370-17315-dc-6v/" TargetMode="External"/><Relationship Id="rId_hyperlink_16051" Type="http://schemas.openxmlformats.org/officeDocument/2006/relationships/hyperlink" Target="http://&#1101;&#1083;&#1077;&#1082;&#1090;&#1088;&#1086;-&#1084;&#1072;&#1088;&#1082;&#1077;&#1090;.&#1088;&#1092;/product/241019/elektrodvigatel-r380-09320-dc-24v/" TargetMode="External"/><Relationship Id="rId_hyperlink_16052" Type="http://schemas.openxmlformats.org/officeDocument/2006/relationships/hyperlink" Target="http://&#1101;&#1083;&#1077;&#1082;&#1090;&#1088;&#1086;-&#1084;&#1072;&#1088;&#1082;&#1077;&#1090;.&#1088;&#1092;/product/241020/elektrodvigatel-r380-2580-dc-12v/" TargetMode="External"/><Relationship Id="rId_hyperlink_16053" Type="http://schemas.openxmlformats.org/officeDocument/2006/relationships/hyperlink" Target="http://&#1101;&#1083;&#1077;&#1082;&#1090;&#1088;&#1086;-&#1084;&#1072;&#1088;&#1082;&#1077;&#1090;.&#1088;&#1092;/product/222311/elektrodvigatel-r390-dc-12v/" TargetMode="External"/><Relationship Id="rId_hyperlink_16054" Type="http://schemas.openxmlformats.org/officeDocument/2006/relationships/hyperlink" Target="http://&#1101;&#1083;&#1077;&#1082;&#1090;&#1088;&#1086;-&#1084;&#1072;&#1088;&#1082;&#1077;&#1090;.&#1088;&#1092;/product/242709/elektrodvigatel-r540-30130-dc-12v/" TargetMode="External"/><Relationship Id="rId_hyperlink_16055" Type="http://schemas.openxmlformats.org/officeDocument/2006/relationships/hyperlink" Target="http://&#1101;&#1083;&#1077;&#1082;&#1090;&#1088;&#1086;-&#1084;&#1072;&#1088;&#1082;&#1077;&#1090;.&#1088;&#1092;/product/242710/elektrodvigatel-r545-2486-dc-24v/" TargetMode="External"/><Relationship Id="rId_hyperlink_16056" Type="http://schemas.openxmlformats.org/officeDocument/2006/relationships/hyperlink" Target="http://&#1101;&#1083;&#1077;&#1082;&#1090;&#1088;&#1086;-&#1084;&#1072;&#1088;&#1082;&#1077;&#1090;.&#1088;&#1092;/product/222128/enkoder-117h12mm-ruchka-zvezdochka-met11mm-s-knopkoy/" TargetMode="External"/><Relationship Id="rId_hyperlink_16057" Type="http://schemas.openxmlformats.org/officeDocument/2006/relationships/hyperlink" Target="http://&#1101;&#1083;&#1077;&#1082;&#1090;&#1088;&#1086;-&#1084;&#1072;&#1088;&#1082;&#1077;&#1090;.&#1088;&#1092;/product/244444/enkoder-117h12mm-ruchka-pod-spil-met15mm-s-knopkoy/" TargetMode="External"/><Relationship Id="rId_hyperlink_16058" Type="http://schemas.openxmlformats.org/officeDocument/2006/relationships/hyperlink" Target="http://&#1101;&#1083;&#1077;&#1082;&#1090;&#1088;&#1086;-&#1084;&#1072;&#1088;&#1082;&#1077;&#1090;.&#1088;&#1092;/product/222131/enkoder-117h12mm-ruchka-pod-spil-met20mm-s-knopkoy/" TargetMode="External"/><Relationship Id="rId_hyperlink_16059" Type="http://schemas.openxmlformats.org/officeDocument/2006/relationships/hyperlink" Target="http://&#1101;&#1083;&#1077;&#1082;&#1090;&#1088;&#1086;-&#1084;&#1072;&#1088;&#1082;&#1077;&#1090;.&#1088;&#1092;/product/222133/enkoder-12h13mm-ruchka-pod-spil-met13mm-s-knopkoy/" TargetMode="External"/><Relationship Id="rId_hyperlink_16060" Type="http://schemas.openxmlformats.org/officeDocument/2006/relationships/hyperlink" Target="http://&#1101;&#1083;&#1077;&#1082;&#1090;&#1088;&#1086;-&#1084;&#1072;&#1088;&#1082;&#1077;&#1090;.&#1088;&#1092;/product/244446/enkoder-12h13mm-ruchka-pod-spil-plastik14mm-s-knopkoy-12-oborotov/" TargetMode="External"/><Relationship Id="rId_hyperlink_16061" Type="http://schemas.openxmlformats.org/officeDocument/2006/relationships/hyperlink" Target="http://&#1101;&#1083;&#1077;&#1082;&#1090;&#1088;&#1086;-&#1084;&#1072;&#1088;&#1082;&#1077;&#1090;.&#1088;&#1092;/product/249037/enkoder-12h13mm-ruchka-pod-spil-plastik14mm-s-knopkoy-24-oborota/" TargetMode="External"/><Relationship Id="rId_hyperlink_16062" Type="http://schemas.openxmlformats.org/officeDocument/2006/relationships/hyperlink" Target="http://&#1101;&#1083;&#1077;&#1082;&#1090;&#1088;&#1086;-&#1084;&#1072;&#1088;&#1082;&#1077;&#1090;.&#1088;&#1092;/product/244445/enkoder-12h13mm-ruchka-pod-spil-plastik19mm-s-knopkoy-24-oborota/" TargetMode="External"/><Relationship Id="rId_hyperlink_16063" Type="http://schemas.openxmlformats.org/officeDocument/2006/relationships/hyperlink" Target="http://&#1101;&#1083;&#1077;&#1082;&#1090;&#1088;&#1086;-&#1084;&#1072;&#1088;&#1082;&#1077;&#1090;.&#1088;&#1092;/product/222134/enkoder-14h15mm-ruchka-plast-10mm/" TargetMode="External"/><Relationship Id="rId_hyperlink_16064" Type="http://schemas.openxmlformats.org/officeDocument/2006/relationships/hyperlink" Target="http://&#1101;&#1083;&#1077;&#1082;&#1090;&#1088;&#1086;-&#1084;&#1072;&#1088;&#1082;&#1077;&#1090;.&#1088;&#1092;/product/251927/ventilyator-vytyazhnoy-d100mm-12w-100m3ch-mosk-setka-s-ind-antracit-turciya-2710200/" TargetMode="External"/><Relationship Id="rId_hyperlink_16065" Type="http://schemas.openxmlformats.org/officeDocument/2006/relationships/hyperlink" Target="http://&#1101;&#1083;&#1077;&#1082;&#1090;&#1088;&#1086;-&#1084;&#1072;&#1088;&#1082;&#1077;&#1090;.&#1088;&#1092;/product/251929/ventilyator-vytyazhnoy-d100mm-12w-100m3ch-mosk-setka-s-ind-belyy-turciya-ay-ka-2510200/" TargetMode="External"/><Relationship Id="rId_hyperlink_16066" Type="http://schemas.openxmlformats.org/officeDocument/2006/relationships/hyperlink" Target="http://&#1101;&#1083;&#1077;&#1082;&#1090;&#1088;&#1086;-&#1084;&#1072;&#1088;&#1082;&#1077;&#1090;.&#1088;&#1092;/product/251928/ventilyator-vytyazhnoy-d100mm-12w-100m3ch-mosk-setka-s-ind-chernyy-turciya-ay-ka-2610200/" TargetMode="External"/><Relationship Id="rId_hyperlink_16067" Type="http://schemas.openxmlformats.org/officeDocument/2006/relationships/hyperlink" Target="http://&#1101;&#1083;&#1077;&#1082;&#1090;&#1088;&#1086;-&#1084;&#1072;&#1088;&#1082;&#1077;&#1090;.&#1088;&#1092;/product/251930/ventilyator-vytyazhnoy-d120mm-15w-120m3ch-mosk-setka-s-ind-belyy-turciya-ay-ka-2512200/" TargetMode="External"/><Relationship Id="rId_hyperlink_16068" Type="http://schemas.openxmlformats.org/officeDocument/2006/relationships/hyperlink" Target="http://&#1101;&#1083;&#1077;&#1082;&#1090;&#1088;&#1086;-&#1084;&#1072;&#1088;&#1082;&#1077;&#1090;.&#1088;&#1092;/product/178013/ventilyator-vytyazhnoy-osevoy-100mm-kgh-100-s-vykl-41665/" TargetMode="External"/><Relationship Id="rId_hyperlink_16069" Type="http://schemas.openxmlformats.org/officeDocument/2006/relationships/hyperlink" Target="http://&#1101;&#1083;&#1077;&#1082;&#1090;&#1088;&#1086;-&#1084;&#1072;&#1088;&#1082;&#1077;&#1090;.&#1088;&#1092;/product/159350/ventilyator-vytyazhnoy-osevoy-100mm-belyy-era-optima-4/" TargetMode="External"/><Relationship Id="rId_hyperlink_16070" Type="http://schemas.openxmlformats.org/officeDocument/2006/relationships/hyperlink" Target="http://&#1101;&#1083;&#1077;&#1082;&#1090;&#1088;&#1086;-&#1084;&#1072;&#1088;&#1082;&#1077;&#1090;.&#1088;&#1092;/product/232092/ventilyator-vytyazhnoy-osevoy-100mm-metallicheskiy-spark-lux/" TargetMode="External"/><Relationship Id="rId_hyperlink_16071" Type="http://schemas.openxmlformats.org/officeDocument/2006/relationships/hyperlink" Target="http://&#1101;&#1083;&#1077;&#1082;&#1090;&#1088;&#1086;-&#1084;&#1072;&#1088;&#1082;&#1077;&#1090;.&#1088;&#1092;/product/159351/ventilyator-vytyazhnoy-osevoy-100mm-obrklapan-belyy-era-optima-4c/" TargetMode="External"/><Relationship Id="rId_hyperlink_16072" Type="http://schemas.openxmlformats.org/officeDocument/2006/relationships/hyperlink" Target="http://&#1101;&#1083;&#1077;&#1082;&#1090;&#1088;&#1086;-&#1084;&#1072;&#1088;&#1082;&#1077;&#1090;.&#1088;&#1092;/product/249463/ventilyator-vytyazhnoy-osevoy-125mm-tokov-electric-tke-vvo-125-ok-belyy/" TargetMode="External"/><Relationship Id="rId_hyperlink_16073" Type="http://schemas.openxmlformats.org/officeDocument/2006/relationships/hyperlink" Target="http://&#1101;&#1083;&#1077;&#1082;&#1090;&#1088;&#1086;-&#1084;&#1072;&#1088;&#1082;&#1077;&#1090;.&#1088;&#1092;/product/249709/ventilyator-vytyazhnoy-osevoy-125mm-tokov-electric-tke-vvo-125-belyy/" TargetMode="External"/><Relationship Id="rId_hyperlink_16074" Type="http://schemas.openxmlformats.org/officeDocument/2006/relationships/hyperlink" Target="http://&#1101;&#1083;&#1077;&#1082;&#1090;&#1088;&#1086;-&#1084;&#1072;&#1088;&#1082;&#1077;&#1090;.&#1088;&#1092;/product/226462/ventilyator-vytyazhnoy-osevoy-150mm-zhalyuzi-spark-lux/" TargetMode="External"/><Relationship Id="rId_hyperlink_16075" Type="http://schemas.openxmlformats.org/officeDocument/2006/relationships/hyperlink" Target="http://&#1101;&#1083;&#1077;&#1082;&#1090;&#1088;&#1086;-&#1084;&#1072;&#1088;&#1082;&#1077;&#1090;.&#1088;&#1092;/product/178014/ventilyator-vytyazhnoy-osevoy-150mm-kgh-150-s-vykl-41666/" TargetMode="External"/><Relationship Id="rId_hyperlink_16076" Type="http://schemas.openxmlformats.org/officeDocument/2006/relationships/hyperlink" Target="http://&#1101;&#1083;&#1077;&#1082;&#1090;&#1088;&#1086;-&#1084;&#1072;&#1088;&#1082;&#1077;&#1090;.&#1088;&#1092;/product/241347/ventilyator-osevoy-vytyazhnoy-d100mm-auramax-optima-4/" TargetMode="External"/><Relationship Id="rId_hyperlink_16077" Type="http://schemas.openxmlformats.org/officeDocument/2006/relationships/hyperlink" Target="http://&#1101;&#1083;&#1077;&#1082;&#1090;&#1088;&#1086;-&#1084;&#1072;&#1088;&#1082;&#1077;&#1090;.&#1088;&#1092;/product/241346/ventilyator-osevoy-vytyazhnoy-d125mm-auramax-d5/" TargetMode="External"/><Relationship Id="rId_hyperlink_16078" Type="http://schemas.openxmlformats.org/officeDocument/2006/relationships/hyperlink" Target="http://&#1101;&#1083;&#1077;&#1082;&#1090;&#1088;&#1086;-&#1084;&#1072;&#1088;&#1082;&#1077;&#1090;.&#1088;&#1092;/product/241348/ventilyator-osevoy-vytyazhnoy-d125mm-auramax-optima-5/" TargetMode="External"/><Relationship Id="rId_hyperlink_16079" Type="http://schemas.openxmlformats.org/officeDocument/2006/relationships/hyperlink" Target="http://&#1101;&#1083;&#1077;&#1082;&#1090;&#1088;&#1086;-&#1084;&#1072;&#1088;&#1082;&#1077;&#1090;.&#1088;&#1092;/product/239066/reshetka-ventilyacionnaya-spark-lux-180x250mm/" TargetMode="External"/><Relationship Id="rId_hyperlink_16080" Type="http://schemas.openxmlformats.org/officeDocument/2006/relationships/hyperlink" Target="http://&#1101;&#1083;&#1077;&#1082;&#1090;&#1088;&#1086;-&#1084;&#1072;&#1088;&#1082;&#1077;&#1090;.&#1088;&#1092;/product/241459/reshetka-ventilyacionnaya-spark-lux-200x300mm/" TargetMode="External"/><Relationship Id="rId_hyperlink_16081" Type="http://schemas.openxmlformats.org/officeDocument/2006/relationships/hyperlink" Target="http://&#1101;&#1083;&#1077;&#1082;&#1090;&#1088;&#1086;-&#1084;&#1072;&#1088;&#1082;&#1077;&#1090;.&#1088;&#1092;/product/241460/reshetka-ventilyacionnaya-spark-lux-300x300mm/" TargetMode="External"/><Relationship Id="rId_hyperlink_16082" Type="http://schemas.openxmlformats.org/officeDocument/2006/relationships/hyperlink" Target="http://&#1101;&#1083;&#1077;&#1082;&#1090;&#1088;&#1086;-&#1084;&#1072;&#1088;&#1082;&#1077;&#1090;.&#1088;&#1092;/product/244295/reshetka-ventilyacionnaya-spark-lux-kruglaya-110mm/" TargetMode="External"/><Relationship Id="rId_hyperlink_16083" Type="http://schemas.openxmlformats.org/officeDocument/2006/relationships/hyperlink" Target="http://&#1101;&#1083;&#1077;&#1082;&#1090;&#1088;&#1086;-&#1084;&#1072;&#1088;&#1082;&#1077;&#1090;.&#1088;&#1092;/product/250748/reshetka-ventilyacionnaya-x-pert-150x150mm-xp-1515/" TargetMode="External"/><Relationship Id="rId_hyperlink_16084" Type="http://schemas.openxmlformats.org/officeDocument/2006/relationships/hyperlink" Target="http://&#1101;&#1083;&#1077;&#1082;&#1090;&#1088;&#1086;-&#1084;&#1072;&#1088;&#1082;&#1077;&#1090;.&#1088;&#1092;/product/239063/reshetka-ventilyacionnaya-x-pert-180x250mm/" TargetMode="External"/><Relationship Id="rId_hyperlink_16085" Type="http://schemas.openxmlformats.org/officeDocument/2006/relationships/hyperlink" Target="http://&#1101;&#1083;&#1077;&#1082;&#1090;&#1088;&#1086;-&#1084;&#1072;&#1088;&#1082;&#1077;&#1090;.&#1088;&#1092;/product/250530/blok-vertikalnyy-rozetkavyklyuchatel-1-klavishnyy-belyy-cu-bz-zsh-bkvr-tdm/" TargetMode="External"/><Relationship Id="rId_hyperlink_16086" Type="http://schemas.openxmlformats.org/officeDocument/2006/relationships/hyperlink" Target="http://&#1101;&#1083;&#1077;&#1082;&#1090;&#1088;&#1086;-&#1084;&#1072;&#1088;&#1082;&#1077;&#1090;.&#1088;&#1092;/product/250531/blok-vertikalnyy-rozetkavyklyuchatel-1-klavishnyy-belyy-cu-sz-zsh-bkvr-tdm/" TargetMode="External"/><Relationship Id="rId_hyperlink_16087" Type="http://schemas.openxmlformats.org/officeDocument/2006/relationships/hyperlink" Target="http://&#1101;&#1083;&#1077;&#1082;&#1090;&#1088;&#1086;-&#1084;&#1072;&#1088;&#1082;&#1077;&#1090;.&#1088;&#1092;/product/250547/blok-vertikalnyy-rozetkavyklyuchatel-1-klavishnyy-belyy-ou-sz-universal-olimp/" TargetMode="External"/><Relationship Id="rId_hyperlink_16088" Type="http://schemas.openxmlformats.org/officeDocument/2006/relationships/hyperlink" Target="http://&#1101;&#1083;&#1077;&#1082;&#1090;&#1088;&#1086;-&#1084;&#1072;&#1088;&#1082;&#1077;&#1090;.&#1088;&#1092;/product/250534/blok-vertikalnyy-rozetkavyklyuchatel-1-klavishnyy-belyy-su-bz-systeme-electric-glossa/" TargetMode="External"/><Relationship Id="rId_hyperlink_16089" Type="http://schemas.openxmlformats.org/officeDocument/2006/relationships/hyperlink" Target="http://&#1101;&#1083;&#1077;&#1082;&#1090;&#1088;&#1086;-&#1084;&#1072;&#1088;&#1082;&#1077;&#1090;.&#1088;&#1092;/product/250535/blok-vertikalnyy-rozetkavyklyuchatel-1-klavishnyy-belyy-su-sz-zsh-systeme-electric-glossa/" TargetMode="External"/><Relationship Id="rId_hyperlink_16090" Type="http://schemas.openxmlformats.org/officeDocument/2006/relationships/hyperlink" Target="http://&#1101;&#1083;&#1077;&#1082;&#1090;&#1088;&#1086;-&#1084;&#1072;&#1088;&#1082;&#1077;&#1090;.&#1088;&#1092;/product/250543/blok-vertikalnyy-rozetkavyklyuchatel-1-klavishnyyvyklyuchatel-1-klavishnyy-belyy-su-sz-zsh-systeme-electric-prima/" TargetMode="External"/><Relationship Id="rId_hyperlink_16091" Type="http://schemas.openxmlformats.org/officeDocument/2006/relationships/hyperlink" Target="http://&#1101;&#1083;&#1077;&#1082;&#1090;&#1088;&#1086;-&#1084;&#1072;&#1088;&#1082;&#1077;&#1090;.&#1088;&#1092;/product/250544/blok-vertikalnyy-rozetkavyklyuchatel-1-klavishnyyvyklyuchatel-2-klavishnyy-belyy-su-sz-zsh-systeme-electric-prima/" TargetMode="External"/><Relationship Id="rId_hyperlink_16092" Type="http://schemas.openxmlformats.org/officeDocument/2006/relationships/hyperlink" Target="http://&#1101;&#1083;&#1077;&#1082;&#1090;&#1088;&#1086;-&#1084;&#1072;&#1088;&#1082;&#1077;&#1090;.&#1088;&#1092;/product/250538/blok-vertikalnyy-rozetkavyklyuchatel-2-klavishnyy-bezhevyy-su-sz-zsh-systeme-electric-glossa/" TargetMode="External"/><Relationship Id="rId_hyperlink_16093" Type="http://schemas.openxmlformats.org/officeDocument/2006/relationships/hyperlink" Target="http://&#1101;&#1083;&#1077;&#1082;&#1090;&#1088;&#1086;-&#1084;&#1072;&#1088;&#1082;&#1077;&#1090;.&#1088;&#1092;/product/250546/blok-vertikalnyy-rozetkavyklyuchatel-2-klavishnyy-belyy-ou-sz-universal-olimp/" TargetMode="External"/><Relationship Id="rId_hyperlink_16094" Type="http://schemas.openxmlformats.org/officeDocument/2006/relationships/hyperlink" Target="http://&#1101;&#1083;&#1077;&#1082;&#1090;&#1088;&#1086;-&#1084;&#1072;&#1088;&#1082;&#1077;&#1090;.&#1088;&#1092;/product/250536/blok-vertikalnyy-rozetkavyklyuchatel-2-klavishnyy-belyy-su-bz-systeme-electric-glossa/" TargetMode="External"/><Relationship Id="rId_hyperlink_16095" Type="http://schemas.openxmlformats.org/officeDocument/2006/relationships/hyperlink" Target="http://&#1101;&#1083;&#1077;&#1082;&#1090;&#1088;&#1086;-&#1084;&#1072;&#1088;&#1082;&#1077;&#1090;.&#1088;&#1092;/product/250537/blok-vertikalnyy-rozetkavyklyuchatel-2-klavishnyy-belyy-su-sz-zsh-systeme-electric-glossa/" TargetMode="External"/><Relationship Id="rId_hyperlink_16096" Type="http://schemas.openxmlformats.org/officeDocument/2006/relationships/hyperlink" Target="http://&#1101;&#1083;&#1077;&#1082;&#1090;&#1088;&#1086;-&#1084;&#1072;&#1088;&#1082;&#1077;&#1090;.&#1088;&#1092;/product/250545/blok-vertikalnyy-rozetkavyklyuchatel-2-klavishnyyvyklyuchatel-2-klavishnyy-belyy-su-sz-zsh-systeme-electric-prima/" TargetMode="External"/><Relationship Id="rId_hyperlink_16097" Type="http://schemas.openxmlformats.org/officeDocument/2006/relationships/hyperlink" Target="http://&#1101;&#1083;&#1077;&#1082;&#1090;&#1088;&#1086;-&#1084;&#1072;&#1088;&#1082;&#1077;&#1090;.&#1088;&#1092;/product/250540/blok-vertikalnyy-rozetkavyklyuchatel-3-klavishnyy-bezhevyy-su-bz-systeme-electric-glossa/" TargetMode="External"/><Relationship Id="rId_hyperlink_16098" Type="http://schemas.openxmlformats.org/officeDocument/2006/relationships/hyperlink" Target="http://&#1101;&#1083;&#1077;&#1082;&#1090;&#1088;&#1086;-&#1084;&#1072;&#1088;&#1082;&#1077;&#1090;.&#1088;&#1092;/product/250542/blok-vertikalnyy-rozetkavyklyuchatel-3-klavishnyy-bezhevyy-su-sz-zsh-systeme-electric-glossa/" TargetMode="External"/><Relationship Id="rId_hyperlink_16099" Type="http://schemas.openxmlformats.org/officeDocument/2006/relationships/hyperlink" Target="http://&#1101;&#1083;&#1077;&#1082;&#1090;&#1088;&#1086;-&#1084;&#1072;&#1088;&#1082;&#1077;&#1090;.&#1088;&#1092;/product/250533/blok-vertikalnyy-rozetkavyklyuchatel-3-klavishnyy-belyy-cu-sz-zsh-bkvr-tdm/" TargetMode="External"/><Relationship Id="rId_hyperlink_16100" Type="http://schemas.openxmlformats.org/officeDocument/2006/relationships/hyperlink" Target="http://&#1101;&#1083;&#1077;&#1082;&#1090;&#1088;&#1086;-&#1084;&#1072;&#1088;&#1082;&#1077;&#1090;.&#1088;&#1092;/product/250539/blok-vertikalnyy-rozetkavyklyuchatel-3-klavishnyy-belyy-su-bz-systeme-electric-glossa/" TargetMode="External"/><Relationship Id="rId_hyperlink_16101" Type="http://schemas.openxmlformats.org/officeDocument/2006/relationships/hyperlink" Target="http://&#1101;&#1083;&#1077;&#1082;&#1090;&#1088;&#1086;-&#1084;&#1072;&#1088;&#1082;&#1077;&#1090;.&#1088;&#1092;/product/250541/blok-vertikalnyy-rozetkavyklyuchatel-3-klavishnyy-belyy-su-sz-zsh-systeme-electric-glossa/" TargetMode="External"/><Relationship Id="rId_hyperlink_16102" Type="http://schemas.openxmlformats.org/officeDocument/2006/relationships/hyperlink" Target="http://&#1101;&#1083;&#1077;&#1082;&#1090;&#1088;&#1086;-&#1084;&#1072;&#1088;&#1082;&#1077;&#1090;.&#1088;&#1092;/product/154171/blok-rozetkavyklyuchatel-dvuhklavishnyy-ou-bz-belyy-2v-rc-523-bylectrica-praleska-belarus/" TargetMode="External"/><Relationship Id="rId_hyperlink_16103" Type="http://schemas.openxmlformats.org/officeDocument/2006/relationships/hyperlink" Target="http://&#1101;&#1083;&#1077;&#1082;&#1090;&#1088;&#1086;-&#1084;&#1072;&#1088;&#1082;&#1077;&#1090;.&#1088;&#1092;/product/136956/blok-rozetkavyklyuchatel-dvuhklavishnyy-ou-bz-s-indikatorom-belyy-2v-rc-565-bylectrica-praleska-belarus/" TargetMode="External"/><Relationship Id="rId_hyperlink_16104" Type="http://schemas.openxmlformats.org/officeDocument/2006/relationships/hyperlink" Target="http://&#1101;&#1083;&#1077;&#1082;&#1090;&#1088;&#1086;-&#1084;&#1072;&#1088;&#1082;&#1077;&#1090;.&#1088;&#1092;/product/184127/blok-rozetkavyklyuchatel-dvuhklavishnyy-ou-sz-belyy-2v-rc-529-bylectrica-praleska-belarus/" TargetMode="External"/><Relationship Id="rId_hyperlink_16105" Type="http://schemas.openxmlformats.org/officeDocument/2006/relationships/hyperlink" Target="http://&#1101;&#1083;&#1077;&#1082;&#1090;&#1088;&#1086;-&#1084;&#1072;&#1088;&#1082;&#1077;&#1090;.&#1088;&#1092;/product/154170/blok-rozetkavyklyuchatel-odnoklavishnyy-ou-bz-belyy-v-rc-521-bylectrica-praleska-belarus/" TargetMode="External"/><Relationship Id="rId_hyperlink_16106" Type="http://schemas.openxmlformats.org/officeDocument/2006/relationships/hyperlink" Target="http://&#1101;&#1083;&#1077;&#1082;&#1090;&#1088;&#1086;-&#1084;&#1072;&#1088;&#1082;&#1077;&#1090;.&#1088;&#1092;/product/136955/blok-rozetkavyklyuchatel-odnoklavishnyy-su-bz-v-rc-533-belzol-bylectrica-garmoniya-belarus/" TargetMode="External"/><Relationship Id="rId_hyperlink_16107" Type="http://schemas.openxmlformats.org/officeDocument/2006/relationships/hyperlink" Target="http://&#1101;&#1083;&#1077;&#1082;&#1090;&#1088;&#1086;-&#1084;&#1072;&#1088;&#1082;&#1077;&#1090;.&#1088;&#1092;/product/136953/blok-rozetkavyklyuchatel-trehklavishnyy-ou-bz-belyy-3v-rc-525-bylectrica-praleska-belarus/" TargetMode="External"/><Relationship Id="rId_hyperlink_16108" Type="http://schemas.openxmlformats.org/officeDocument/2006/relationships/hyperlink" Target="http://&#1101;&#1083;&#1077;&#1082;&#1090;&#1088;&#1086;-&#1084;&#1072;&#1088;&#1082;&#1077;&#1090;.&#1088;&#1092;/product/221887/blok-rozetkavyklyuchatel-trehklavishnyy-ou-sz-belyy-3v-rc-531-bylectrica-praleska-belarus/" TargetMode="External"/><Relationship Id="rId_hyperlink_16109" Type="http://schemas.openxmlformats.org/officeDocument/2006/relationships/hyperlink" Target="http://&#1101;&#1083;&#1077;&#1082;&#1090;&#1088;&#1086;-&#1084;&#1072;&#1088;&#1082;&#1077;&#1090;.&#1088;&#1092;/product/136954/blok-rozetkavyklyuchatel-trehklavishnyy-su-bz-3v-rc-537-belzol-bylectrica-garmoniya-belarus/" TargetMode="External"/><Relationship Id="rId_hyperlink_16110" Type="http://schemas.openxmlformats.org/officeDocument/2006/relationships/hyperlink" Target="http://&#1101;&#1083;&#1077;&#1082;&#1090;&#1088;&#1086;-&#1084;&#1072;&#1088;&#1082;&#1077;&#1090;.&#1088;&#1092;/product/184107/blok-rozetkavyklyuchatel-trehklavishnyy-su-bz-belyy-3v-rc-661-bylectrica-garmoniya-belarus/" TargetMode="External"/><Relationship Id="rId_hyperlink_16111" Type="http://schemas.openxmlformats.org/officeDocument/2006/relationships/hyperlink" Target="http://&#1101;&#1083;&#1077;&#1082;&#1090;&#1088;&#1086;-&#1084;&#1072;&#1088;&#1082;&#1077;&#1090;.&#1088;&#1092;/product/238332/vilka-10a-250v-abs-plastik-pryamaya-ploskaya-s-kolcom-belaya-bz-general-470515/" TargetMode="External"/><Relationship Id="rId_hyperlink_16112" Type="http://schemas.openxmlformats.org/officeDocument/2006/relationships/hyperlink" Target="http://&#1101;&#1083;&#1077;&#1082;&#1090;&#1088;&#1086;-&#1084;&#1072;&#1088;&#1082;&#1077;&#1090;.&#1088;&#1092;/product/249610/vilka-16a-250v-abs-plastik-uglovaya-s-knopkoy-s-vyklyuchatelem-belaya-zemlya-general-470516/" TargetMode="External"/><Relationship Id="rId_hyperlink_16113" Type="http://schemas.openxmlformats.org/officeDocument/2006/relationships/hyperlink" Target="http://&#1101;&#1083;&#1077;&#1082;&#1090;&#1088;&#1086;-&#1084;&#1072;&#1088;&#1082;&#1077;&#1090;.&#1088;&#1092;/product/137718/vilka-bez-zazemleniya-belaya-makel-10001-turciya/" TargetMode="External"/><Relationship Id="rId_hyperlink_16114" Type="http://schemas.openxmlformats.org/officeDocument/2006/relationships/hyperlink" Target="http://&#1101;&#1083;&#1077;&#1082;&#1090;&#1088;&#1086;-&#1084;&#1072;&#1088;&#1082;&#1077;&#1090;.&#1088;&#1092;/product/223410/vilka-bez-zazemleniya-belaya-6a-polikarbonatpvh-belaya-era-v2-1858/" TargetMode="External"/><Relationship Id="rId_hyperlink_16115" Type="http://schemas.openxmlformats.org/officeDocument/2006/relationships/hyperlink" Target="http://&#1101;&#1083;&#1077;&#1082;&#1090;&#1088;&#1086;-&#1084;&#1072;&#1088;&#1082;&#1077;&#1090;.&#1088;&#1092;/product/137719/vilka-bez-zazemleniya-chernaya-makel-10051/" TargetMode="External"/><Relationship Id="rId_hyperlink_16116" Type="http://schemas.openxmlformats.org/officeDocument/2006/relationships/hyperlink" Target="http://&#1101;&#1083;&#1077;&#1082;&#1090;&#1088;&#1086;-&#1084;&#1072;&#1088;&#1082;&#1077;&#1090;.&#1088;&#1092;/product/149764/vilka-v6-004-belaya-6a/" TargetMode="External"/><Relationship Id="rId_hyperlink_16117" Type="http://schemas.openxmlformats.org/officeDocument/2006/relationships/hyperlink" Target="http://&#1101;&#1083;&#1077;&#1082;&#1090;&#1088;&#1086;-&#1084;&#1072;&#1088;&#1082;&#1077;&#1090;.&#1088;&#1092;/product/243575/vilka-v6-005-belaya-6a-s-kembrikom/" TargetMode="External"/><Relationship Id="rId_hyperlink_16118" Type="http://schemas.openxmlformats.org/officeDocument/2006/relationships/hyperlink" Target="http://&#1101;&#1083;&#1077;&#1082;&#1090;&#1088;&#1086;-&#1084;&#1072;&#1088;&#1082;&#1077;&#1090;.&#1088;&#1092;/product/166603/vilka-evro-sz-s-hvostom-vellkont-belaya/" TargetMode="External"/><Relationship Id="rId_hyperlink_16119" Type="http://schemas.openxmlformats.org/officeDocument/2006/relationships/hyperlink" Target="http://&#1101;&#1083;&#1077;&#1082;&#1090;&#1088;&#1086;-&#1084;&#1072;&#1088;&#1082;&#1077;&#1090;.&#1088;&#1092;/product/245653/vilka-pryamaya-s-zazemleniem-16a-230v-2ppe-v16-005-belyy/" TargetMode="External"/><Relationship Id="rId_hyperlink_16120" Type="http://schemas.openxmlformats.org/officeDocument/2006/relationships/hyperlink" Target="http://&#1101;&#1083;&#1077;&#1082;&#1090;&#1088;&#1086;-&#1084;&#1072;&#1088;&#1082;&#1077;&#1090;.&#1088;&#1092;/product/131426/vilka-s-zazemleniem-pryamaya-16a-belaya-250v-smartbuy-sbe-16-p01-w/" TargetMode="External"/><Relationship Id="rId_hyperlink_16121" Type="http://schemas.openxmlformats.org/officeDocument/2006/relationships/hyperlink" Target="http://&#1101;&#1083;&#1077;&#1082;&#1090;&#1088;&#1086;-&#1084;&#1072;&#1088;&#1082;&#1077;&#1090;.&#1088;&#1092;/product/191343/vilka-s-zazemleniem-pryamaya-16a-belaya-makel-10002/" TargetMode="External"/><Relationship Id="rId_hyperlink_16122" Type="http://schemas.openxmlformats.org/officeDocument/2006/relationships/hyperlink" Target="http://&#1101;&#1083;&#1077;&#1082;&#1090;&#1088;&#1086;-&#1084;&#1072;&#1088;&#1082;&#1077;&#1090;.&#1088;&#1092;/product/148880/vilka-s-zazemleniem-pryamaya-16a-chernaya-250v-smartbuy-sbe-16-p01-b/" TargetMode="External"/><Relationship Id="rId_hyperlink_16123" Type="http://schemas.openxmlformats.org/officeDocument/2006/relationships/hyperlink" Target="http://&#1101;&#1083;&#1077;&#1082;&#1090;&#1088;&#1086;-&#1084;&#1072;&#1088;&#1082;&#1077;&#1090;.&#1088;&#1092;/product/191344/vilka-s-zazemleniem-pryamaya-16a-chernaya-makel-10052/" TargetMode="External"/><Relationship Id="rId_hyperlink_16124" Type="http://schemas.openxmlformats.org/officeDocument/2006/relationships/hyperlink" Target="http://&#1101;&#1083;&#1077;&#1082;&#1090;&#1088;&#1086;-&#1084;&#1072;&#1088;&#1082;&#1077;&#1090;.&#1088;&#1092;/product/165237/vilka-s-zazemleniem-uglovaya-16a-belaya-makel-10027-turciya/" TargetMode="External"/><Relationship Id="rId_hyperlink_16125" Type="http://schemas.openxmlformats.org/officeDocument/2006/relationships/hyperlink" Target="http://&#1101;&#1083;&#1077;&#1082;&#1090;&#1088;&#1086;-&#1084;&#1072;&#1088;&#1082;&#1077;&#1090;.&#1088;&#1092;/product/131428/vilka-s-zazemleniem-uglovaya-16a-belaya-smartbuy-sbe-16-p02-w/" TargetMode="External"/><Relationship Id="rId_hyperlink_16126" Type="http://schemas.openxmlformats.org/officeDocument/2006/relationships/hyperlink" Target="http://&#1101;&#1083;&#1077;&#1082;&#1090;&#1088;&#1086;-&#1084;&#1072;&#1088;&#1082;&#1077;&#1090;.&#1088;&#1092;/product/142236/vilka-s-zazemleniem-uglovaya-16a-belaya-v16-002-uglovaya-sz/" TargetMode="External"/><Relationship Id="rId_hyperlink_16127" Type="http://schemas.openxmlformats.org/officeDocument/2006/relationships/hyperlink" Target="http://&#1101;&#1083;&#1077;&#1082;&#1090;&#1088;&#1086;-&#1084;&#1072;&#1088;&#1082;&#1077;&#1090;.&#1088;&#1092;/product/166602/vilka-s-zazemleniem-uglovaya-16a-v16-003-elkis-pinsk/" TargetMode="External"/><Relationship Id="rId_hyperlink_16128" Type="http://schemas.openxmlformats.org/officeDocument/2006/relationships/hyperlink" Target="http://&#1101;&#1083;&#1077;&#1082;&#1090;&#1088;&#1086;-&#1084;&#1072;&#1088;&#1082;&#1077;&#1090;.&#1088;&#1092;/product/149766/vilka-s-zazemleniem-uglovaya-16a-s-kembrikom-belaya-v16-001/" TargetMode="External"/><Relationship Id="rId_hyperlink_16129" Type="http://schemas.openxmlformats.org/officeDocument/2006/relationships/hyperlink" Target="http://&#1101;&#1083;&#1077;&#1082;&#1090;&#1088;&#1086;-&#1084;&#1072;&#1088;&#1082;&#1077;&#1090;.&#1088;&#1092;/product/145885/vilka-s-zazemleniem-uglovaya-16a-s-kolcom-250v-chernaya-smartbuy-sbe-16-p03-b/" TargetMode="External"/><Relationship Id="rId_hyperlink_16130" Type="http://schemas.openxmlformats.org/officeDocument/2006/relationships/hyperlink" Target="http://&#1101;&#1083;&#1077;&#1082;&#1090;&#1088;&#1086;-&#1084;&#1072;&#1088;&#1082;&#1077;&#1090;.&#1088;&#1092;/product/153752/vilka-uglovaya-bz-v6-241-belarus/" TargetMode="External"/><Relationship Id="rId_hyperlink_16131" Type="http://schemas.openxmlformats.org/officeDocument/2006/relationships/hyperlink" Target="http://&#1101;&#1083;&#1077;&#1082;&#1090;&#1088;&#1086;-&#1084;&#1072;&#1088;&#1082;&#1077;&#1090;.&#1088;&#1092;/product/250132/vilka-uglovaya-kauchuk-2ppe-230v-16a-ip44-dynel-dy-01-01-002/" TargetMode="External"/><Relationship Id="rId_hyperlink_16132" Type="http://schemas.openxmlformats.org/officeDocument/2006/relationships/hyperlink" Target="http://&#1101;&#1083;&#1077;&#1082;&#1090;&#1088;&#1086;-&#1084;&#1072;&#1088;&#1082;&#1077;&#1090;.&#1088;&#1092;/product/245642/vilka-uglovaya-ploskaya-s-kolcom-6a-250v-v6-060/" TargetMode="External"/><Relationship Id="rId_hyperlink_16133" Type="http://schemas.openxmlformats.org/officeDocument/2006/relationships/hyperlink" Target="http://&#1101;&#1083;&#1077;&#1082;&#1090;&#1088;&#1086;-&#1084;&#1072;&#1088;&#1082;&#1077;&#1090;.&#1088;&#1092;/product/233613/vilka-elektricheskaya-bez-zazemleniya-karbolit-tuna-16a/" TargetMode="External"/><Relationship Id="rId_hyperlink_16134" Type="http://schemas.openxmlformats.org/officeDocument/2006/relationships/hyperlink" Target="http://&#1101;&#1083;&#1077;&#1082;&#1090;&#1088;&#1086;-&#1084;&#1072;&#1088;&#1082;&#1077;&#1090;.&#1088;&#1092;/product/233615/vilka-elektricheskaya-s-zazemleniem-tuna-16a/" TargetMode="External"/><Relationship Id="rId_hyperlink_16135" Type="http://schemas.openxmlformats.org/officeDocument/2006/relationships/hyperlink" Target="http://&#1101;&#1083;&#1077;&#1082;&#1090;&#1088;&#1086;-&#1084;&#1072;&#1088;&#1082;&#1077;&#1090;.&#1088;&#1092;/product/226259/gnezdo-shtepselnoe-smartbuy-bez-zazemleniya-beloe-10a-250v-sbe-10-s02-w/" TargetMode="External"/><Relationship Id="rId_hyperlink_16136" Type="http://schemas.openxmlformats.org/officeDocument/2006/relationships/hyperlink" Target="http://&#1101;&#1083;&#1077;&#1082;&#1090;&#1088;&#1086;-&#1084;&#1072;&#1088;&#1082;&#1077;&#1090;.&#1088;&#1092;/product/226260/gnezdo-shtepselnoe-smartbuy-s-zazemleniem-belyy-10a-250v-sbe-16-s01-wz/" TargetMode="External"/><Relationship Id="rId_hyperlink_16137" Type="http://schemas.openxmlformats.org/officeDocument/2006/relationships/hyperlink" Target="http://&#1101;&#1083;&#1077;&#1082;&#1090;&#1088;&#1086;-&#1084;&#1072;&#1088;&#1082;&#1077;&#1090;.&#1088;&#1092;/product/247309/gnezdo-shtepselnoe-elektricheskoe-s-zazemleniem-tuna-16a-1289-s-zaglushkoy/" TargetMode="External"/><Relationship Id="rId_hyperlink_16138" Type="http://schemas.openxmlformats.org/officeDocument/2006/relationships/hyperlink" Target="http://&#1101;&#1083;&#1077;&#1082;&#1090;&#1088;&#1086;-&#1084;&#1072;&#1088;&#1082;&#1077;&#1090;.&#1088;&#1092;/product/164622/zaglushka-dlya-rozetki-1434-01ir-cena-za-odnu-shtuku/" TargetMode="External"/><Relationship Id="rId_hyperlink_16139" Type="http://schemas.openxmlformats.org/officeDocument/2006/relationships/hyperlink" Target="http://&#1101;&#1083;&#1077;&#1082;&#1090;&#1088;&#1086;-&#1084;&#1072;&#1088;&#1082;&#1077;&#1090;.&#1088;&#1092;/product/245643/zaglushka-dlya-rozetki-s-klyuchom-yulig-cena-za-odnu-shtuku/" TargetMode="External"/><Relationship Id="rId_hyperlink_16140" Type="http://schemas.openxmlformats.org/officeDocument/2006/relationships/hyperlink" Target="http://&#1101;&#1083;&#1077;&#1082;&#1090;&#1088;&#1086;-&#1084;&#1072;&#1088;&#1082;&#1077;&#1090;.&#1088;&#1092;/product/223412/rozetka-shtepselnaya-pryamaya-16a-sz-polikarbonatpvh-belaya-era-r4w-1919/" TargetMode="External"/><Relationship Id="rId_hyperlink_16141" Type="http://schemas.openxmlformats.org/officeDocument/2006/relationships/hyperlink" Target="http://&#1101;&#1083;&#1077;&#1082;&#1090;&#1088;&#1086;-&#1084;&#1072;&#1088;&#1082;&#1077;&#1090;.&#1088;&#1092;/product/223413/rozetka-shtepselnaya-pryamaya-16a-sz-polikarbonatpvh-chernaya-era-r4b-1926/" TargetMode="External"/><Relationship Id="rId_hyperlink_16142" Type="http://schemas.openxmlformats.org/officeDocument/2006/relationships/hyperlink" Target="http://&#1101;&#1083;&#1077;&#1082;&#1090;&#1088;&#1086;-&#1084;&#1072;&#1088;&#1082;&#1077;&#1090;.&#1088;&#1092;/product/223414/rozetka-shtepselnaya-pryamaya-6a-bz-polikarbonatpvh-belaya-era-r2-1865/" TargetMode="External"/><Relationship Id="rId_hyperlink_16143" Type="http://schemas.openxmlformats.org/officeDocument/2006/relationships/hyperlink" Target="http://&#1101;&#1083;&#1077;&#1082;&#1090;&#1088;&#1086;-&#1084;&#1072;&#1088;&#1082;&#1077;&#1090;.&#1088;&#1092;/product/245650/rozetka-shtepselnaya-rp-16-002-s-zazemleniem-belaya/" TargetMode="External"/><Relationship Id="rId_hyperlink_16144" Type="http://schemas.openxmlformats.org/officeDocument/2006/relationships/hyperlink" Target="http://&#1101;&#1083;&#1077;&#1082;&#1090;&#1088;&#1086;-&#1084;&#1072;&#1088;&#1082;&#1077;&#1090;.&#1088;&#1092;/product/223415/rozetka-shtepselnaya-s-kolcom-6a-bz-polikarbonat-belaya-era-r1-1841/" TargetMode="External"/><Relationship Id="rId_hyperlink_16145" Type="http://schemas.openxmlformats.org/officeDocument/2006/relationships/hyperlink" Target="http://&#1101;&#1083;&#1077;&#1082;&#1090;&#1088;&#1086;-&#1084;&#1072;&#1088;&#1082;&#1077;&#1090;.&#1088;&#1092;/product/234973/shtepselnaya-vilka-s-vyklyuchatelem-i-zazemleniem-far-f131-16a/" TargetMode="External"/><Relationship Id="rId_hyperlink_16146" Type="http://schemas.openxmlformats.org/officeDocument/2006/relationships/hyperlink" Target="http://&#1101;&#1083;&#1077;&#1082;&#1090;&#1088;&#1086;-&#1084;&#1072;&#1088;&#1082;&#1077;&#1090;.&#1088;&#1092;/product/238333/shtepselnaya-rozetka-10a-250v-abs-plastik-ploskiy-belyy-bz-general-470514/" TargetMode="External"/><Relationship Id="rId_hyperlink_16147" Type="http://schemas.openxmlformats.org/officeDocument/2006/relationships/hyperlink" Target="http://&#1101;&#1083;&#1077;&#1082;&#1090;&#1088;&#1086;-&#1084;&#1072;&#1088;&#1082;&#1077;&#1090;.&#1088;&#1092;/product/137751/shtepselnaya-rozetka-bez-zazemleniya-belaya-makel-10004/" TargetMode="External"/><Relationship Id="rId_hyperlink_16148" Type="http://schemas.openxmlformats.org/officeDocument/2006/relationships/hyperlink" Target="http://&#1101;&#1083;&#1077;&#1082;&#1090;&#1088;&#1086;-&#1084;&#1072;&#1088;&#1082;&#1077;&#1090;.&#1088;&#1092;/product/191352/shtepselnaya-rozetka-bez-zazemleniya-chernyy-makel-10054/" TargetMode="External"/><Relationship Id="rId_hyperlink_16149" Type="http://schemas.openxmlformats.org/officeDocument/2006/relationships/hyperlink" Target="http://&#1101;&#1083;&#1077;&#1082;&#1090;&#1088;&#1086;-&#1084;&#1072;&#1088;&#1082;&#1077;&#1090;.&#1088;&#1092;/product/137750/shtepselnaya-rozetka-s-zazemleniem-belaya-makel-10003/" TargetMode="External"/><Relationship Id="rId_hyperlink_16150" Type="http://schemas.openxmlformats.org/officeDocument/2006/relationships/hyperlink" Target="http://&#1101;&#1083;&#1077;&#1082;&#1090;&#1088;&#1086;-&#1084;&#1072;&#1088;&#1082;&#1077;&#1090;.&#1088;&#1092;/product/191353/shtepselnaya-rozetka-s-zazemleniem-chernyy-makel-10053/" TargetMode="External"/><Relationship Id="rId_hyperlink_16151" Type="http://schemas.openxmlformats.org/officeDocument/2006/relationships/hyperlink" Target="http://&#1101;&#1083;&#1077;&#1082;&#1090;&#1088;&#1086;-&#1084;&#1072;&#1088;&#1082;&#1077;&#1090;.&#1088;&#1092;/product/223399/shtepselnaya-rozetka-uglovoy-s-kolcom-sz-16a-polikarbonat-belaya-era/" TargetMode="External"/><Relationship Id="rId_hyperlink_16152" Type="http://schemas.openxmlformats.org/officeDocument/2006/relationships/hyperlink" Target="http://&#1101;&#1083;&#1077;&#1082;&#1090;&#1088;&#1086;-&#1084;&#1072;&#1088;&#1082;&#1077;&#1090;.&#1088;&#1092;/product/239286/vyklyuchatel-dlya-bra-s-cepochkoy-15sm-zoloto-5/" TargetMode="External"/><Relationship Id="rId_hyperlink_16153" Type="http://schemas.openxmlformats.org/officeDocument/2006/relationships/hyperlink" Target="http://&#1101;&#1083;&#1077;&#1082;&#1090;&#1088;&#1086;-&#1084;&#1072;&#1088;&#1082;&#1077;&#1090;.&#1088;&#1092;/product/239287/vyklyuchatel-dlya-bra-s-cepochkoy-15sm-hrom-5/" TargetMode="External"/><Relationship Id="rId_hyperlink_16154" Type="http://schemas.openxmlformats.org/officeDocument/2006/relationships/hyperlink" Target="http://&#1101;&#1083;&#1077;&#1082;&#1090;&#1088;&#1086;-&#1084;&#1072;&#1088;&#1082;&#1077;&#1090;.&#1088;&#1092;/product/217854/vyklyuchatel-dlya-bra-s-cepochkoy-hrom/" TargetMode="External"/><Relationship Id="rId_hyperlink_16155" Type="http://schemas.openxmlformats.org/officeDocument/2006/relationships/hyperlink" Target="http://&#1101;&#1083;&#1077;&#1082;&#1090;&#1088;&#1086;-&#1084;&#1072;&#1088;&#1082;&#1077;&#1090;.&#1088;&#1092;/product/137728/vyklyuchatel-dlya-bra-belyy-makel-10014/" TargetMode="External"/><Relationship Id="rId_hyperlink_16156" Type="http://schemas.openxmlformats.org/officeDocument/2006/relationships/hyperlink" Target="http://&#1101;&#1083;&#1077;&#1082;&#1090;&#1088;&#1086;-&#1084;&#1072;&#1088;&#1082;&#1077;&#1090;.&#1088;&#1092;/product/137729/vyklyuchatel-dlya-bra-belyykrasnyy-makel-10080/" TargetMode="External"/><Relationship Id="rId_hyperlink_16157" Type="http://schemas.openxmlformats.org/officeDocument/2006/relationships/hyperlink" Target="http://&#1101;&#1083;&#1077;&#1082;&#1090;&#1088;&#1086;-&#1084;&#1072;&#1088;&#1082;&#1077;&#1090;.&#1088;&#1092;/product/137730/vyklyuchatel-dlya-bra-chernyy-makel-10064/" TargetMode="External"/><Relationship Id="rId_hyperlink_16158" Type="http://schemas.openxmlformats.org/officeDocument/2006/relationships/hyperlink" Target="http://&#1101;&#1083;&#1077;&#1082;&#1090;&#1088;&#1086;-&#1084;&#1072;&#1088;&#1082;&#1077;&#1090;.&#1088;&#1092;/product/243788/vyklyuchatel-na-shnur-10a-220-250v-belyy-zelenyy/" TargetMode="External"/><Relationship Id="rId_hyperlink_16159" Type="http://schemas.openxmlformats.org/officeDocument/2006/relationships/hyperlink" Target="http://&#1101;&#1083;&#1077;&#1082;&#1090;&#1088;&#1086;-&#1084;&#1072;&#1088;&#1082;&#1077;&#1090;.&#1088;&#1092;/product/246617/vyklyuchatel-na-shnur-10a-220-250v-chernyy-zelenyy-5/" TargetMode="External"/><Relationship Id="rId_hyperlink_16160" Type="http://schemas.openxmlformats.org/officeDocument/2006/relationships/hyperlink" Target="http://&#1101;&#1083;&#1077;&#1082;&#1090;&#1088;&#1086;-&#1084;&#1072;&#1088;&#1082;&#1077;&#1090;.&#1088;&#1092;/product/245002/vyklyuchatel-na-shnur-napolnyy-belyy-sb7-ca55/" TargetMode="External"/><Relationship Id="rId_hyperlink_16161" Type="http://schemas.openxmlformats.org/officeDocument/2006/relationships/hyperlink" Target="http://&#1101;&#1083;&#1077;&#1082;&#1090;&#1088;&#1086;-&#1084;&#1072;&#1088;&#1082;&#1077;&#1090;.&#1088;&#1092;/product/245003/vyklyuchatel-na-shnur-napolnyy-chernyy-sb7-cb55/" TargetMode="External"/><Relationship Id="rId_hyperlink_16162" Type="http://schemas.openxmlformats.org/officeDocument/2006/relationships/hyperlink" Target="http://&#1101;&#1083;&#1077;&#1082;&#1090;&#1088;&#1086;-&#1084;&#1072;&#1088;&#1082;&#1077;&#1090;.&#1088;&#1092;/product/243036/vyklyuchatel-na-shnur-6a-220-250v-belyy/" TargetMode="External"/><Relationship Id="rId_hyperlink_16163" Type="http://schemas.openxmlformats.org/officeDocument/2006/relationships/hyperlink" Target="http://&#1101;&#1083;&#1077;&#1082;&#1090;&#1088;&#1086;-&#1084;&#1072;&#1088;&#1082;&#1077;&#1090;.&#1088;&#1092;/product/236648/vyklyuchatel-na-shnur-chernyy-6a-obod/" TargetMode="External"/><Relationship Id="rId_hyperlink_16164" Type="http://schemas.openxmlformats.org/officeDocument/2006/relationships/hyperlink" Target="http://&#1101;&#1083;&#1077;&#1082;&#1090;&#1088;&#1086;-&#1084;&#1072;&#1088;&#1082;&#1077;&#1090;.&#1088;&#1092;/product/229986/pereklyuchatel-dbra-smartbuy-chernyykrasnyy-sbe-06-s05-br/" TargetMode="External"/><Relationship Id="rId_hyperlink_16165" Type="http://schemas.openxmlformats.org/officeDocument/2006/relationships/hyperlink" Target="http://&#1101;&#1083;&#1077;&#1082;&#1090;&#1088;&#1086;-&#1084;&#1072;&#1088;&#1082;&#1077;&#1090;.&#1088;&#1092;/product/152281/regulyator-sveta-dimmer-na-shnur-belyy-dav-102-1/" TargetMode="External"/><Relationship Id="rId_hyperlink_16166" Type="http://schemas.openxmlformats.org/officeDocument/2006/relationships/hyperlink" Target="http://&#1101;&#1083;&#1077;&#1082;&#1090;&#1088;&#1086;-&#1084;&#1072;&#1088;&#1082;&#1077;&#1090;.&#1088;&#1092;/product/242868/regulyator-sveta-dimmer-na-shnur-chernyy-dav-101-1/" TargetMode="External"/><Relationship Id="rId_hyperlink_16167" Type="http://schemas.openxmlformats.org/officeDocument/2006/relationships/hyperlink" Target="http://&#1101;&#1083;&#1077;&#1082;&#1090;&#1088;&#1086;-&#1084;&#1072;&#1088;&#1082;&#1077;&#1090;.&#1088;&#1092;/product/247198/antenna-tv-konnektor-mehanizm-karbon-atlasdesign-systeme-electric-atn001093/" TargetMode="External"/><Relationship Id="rId_hyperlink_16168" Type="http://schemas.openxmlformats.org/officeDocument/2006/relationships/hyperlink" Target="http://&#1101;&#1083;&#1077;&#1082;&#1090;&#1088;&#1086;-&#1084;&#1072;&#1088;&#1082;&#1077;&#1090;.&#1088;&#1092;/product/217861/blok-vyklyuchatel-odnoklavishnyyrozetka-s-kryshkoy-ou-sz-ip54-gorizontalnyy-vuoksa-tdm-1803-0010/" TargetMode="External"/><Relationship Id="rId_hyperlink_16169" Type="http://schemas.openxmlformats.org/officeDocument/2006/relationships/hyperlink" Target="http://&#1101;&#1083;&#1077;&#1082;&#1090;&#1088;&#1086;-&#1084;&#1072;&#1088;&#1082;&#1077;&#1090;.&#1088;&#1092;/product/237997/blok-rozetk-dvuhmestnyy-ou-sz-zasch-shtorki-s-kryshkoy-belyy-ip54-allegro-universal/" TargetMode="External"/><Relationship Id="rId_hyperlink_16170" Type="http://schemas.openxmlformats.org/officeDocument/2006/relationships/hyperlink" Target="http://&#1101;&#1083;&#1077;&#1082;&#1090;&#1088;&#1086;-&#1084;&#1072;&#1088;&#1082;&#1077;&#1090;.&#1088;&#1092;/product/217860/blok-rozetka-dvuhmestnaya-ou-sz-seryy-plastikovoe-osnovanie-shtorki-kryshka-16a-schneider-etyud-ra16-244v-rossiya/" TargetMode="External"/><Relationship Id="rId_hyperlink_16171" Type="http://schemas.openxmlformats.org/officeDocument/2006/relationships/hyperlink" Target="http://&#1101;&#1083;&#1077;&#1082;&#1090;&#1088;&#1086;-&#1084;&#1072;&#1088;&#1082;&#1077;&#1090;.&#1088;&#1092;/product/225657/blok-rozetkavyklyuchatel-dvuhklavishnyy-ou-sz-s-kryshkoy-ip54-vertikalnyy-byokca-tdm-sq1803-0013/" TargetMode="External"/><Relationship Id="rId_hyperlink_16172" Type="http://schemas.openxmlformats.org/officeDocument/2006/relationships/hyperlink" Target="http://&#1101;&#1083;&#1077;&#1082;&#1090;&#1088;&#1086;-&#1084;&#1072;&#1088;&#1082;&#1077;&#1090;.&#1088;&#1092;/product/237996/blok-rozetkavyklyuchatel-odnoklavishnyy-ou-sz-belyy-ip54-allegrouniversal/" TargetMode="External"/><Relationship Id="rId_hyperlink_16173" Type="http://schemas.openxmlformats.org/officeDocument/2006/relationships/hyperlink" Target="http://&#1101;&#1083;&#1077;&#1082;&#1090;&#1088;&#1086;-&#1084;&#1072;&#1088;&#1082;&#1077;&#1090;.&#1088;&#1092;/product/137723/vstavka-makel-10221-belaya-dvoynaya/" TargetMode="External"/><Relationship Id="rId_hyperlink_16174" Type="http://schemas.openxmlformats.org/officeDocument/2006/relationships/hyperlink" Target="http://&#1101;&#1083;&#1077;&#1082;&#1090;&#1088;&#1086;-&#1084;&#1072;&#1088;&#1082;&#1077;&#1090;.&#1088;&#1092;/product/239348/vyklyuchatel-1-klavishnyy-10a-ip54-keramika-mars-sbe-02i-10-sw1-0-s-bezhevyy/" TargetMode="External"/><Relationship Id="rId_hyperlink_16175" Type="http://schemas.openxmlformats.org/officeDocument/2006/relationships/hyperlink" Target="http://&#1101;&#1083;&#1077;&#1082;&#1090;&#1088;&#1086;-&#1084;&#1072;&#1088;&#1082;&#1077;&#1090;.&#1088;&#1092;/product/234191/vyklyuchatel-1-klavishnyy-10a-ip54-keramika-mars-sbe-02w-10-sw1-0-s/" TargetMode="External"/><Relationship Id="rId_hyperlink_16176" Type="http://schemas.openxmlformats.org/officeDocument/2006/relationships/hyperlink" Target="http://&#1101;&#1083;&#1077;&#1082;&#1090;&#1088;&#1086;-&#1084;&#1072;&#1088;&#1082;&#1077;&#1090;.&#1088;&#1092;/product/233269/vyklyuchatel-1-klavishnyy-10a-ip54-mars-sbe-02w-10-sw1-0/" TargetMode="External"/><Relationship Id="rId_hyperlink_16177" Type="http://schemas.openxmlformats.org/officeDocument/2006/relationships/hyperlink" Target="http://&#1101;&#1083;&#1077;&#1082;&#1090;&#1088;&#1086;-&#1084;&#1072;&#1088;&#1082;&#1077;&#1090;.&#1088;&#1092;/product/230093/vyklyuchatel-1-klavishnyy-10a-ip54-yupiter-sbe-03w-10-sw1-0/" TargetMode="External"/><Relationship Id="rId_hyperlink_16178" Type="http://schemas.openxmlformats.org/officeDocument/2006/relationships/hyperlink" Target="http://&#1101;&#1083;&#1077;&#1082;&#1090;&#1088;&#1086;-&#1084;&#1072;&#1088;&#1082;&#1077;&#1090;.&#1088;&#1092;/product/237151/vyklyuchatel-1-klavishnyy-s-indikatorom-10a-ip54-mars-sbe-02w-10-sw1-1/" TargetMode="External"/><Relationship Id="rId_hyperlink_16179" Type="http://schemas.openxmlformats.org/officeDocument/2006/relationships/hyperlink" Target="http://&#1101;&#1083;&#1077;&#1082;&#1090;&#1088;&#1086;-&#1084;&#1072;&#1088;&#1082;&#1077;&#1090;.&#1088;&#1092;/product/247218/vyklyuchatel-1-klavishnyy-s-indikatorom-10a-belyy-keramika-mars-sbe-02w-10-sw1-1-c/" TargetMode="External"/><Relationship Id="rId_hyperlink_16180" Type="http://schemas.openxmlformats.org/officeDocument/2006/relationships/hyperlink" Target="http://&#1101;&#1083;&#1077;&#1082;&#1090;&#1088;&#1086;-&#1084;&#1072;&#1088;&#1082;&#1077;&#1090;.&#1088;&#1092;/product/239349/vyklyuchatel-2-klavishnyy-10a-ip54-keramika-mars-sbe-02i-10-sw2-0-s-bezhevyy/" TargetMode="External"/><Relationship Id="rId_hyperlink_16181" Type="http://schemas.openxmlformats.org/officeDocument/2006/relationships/hyperlink" Target="http://&#1101;&#1083;&#1077;&#1082;&#1090;&#1088;&#1086;-&#1084;&#1072;&#1088;&#1082;&#1077;&#1090;.&#1088;&#1092;/product/239346/vyklyuchatel-2-klavishnyy-10a-ip54-keramika-mars-sbe-02w-10-sw2-0-s/" TargetMode="External"/><Relationship Id="rId_hyperlink_16182" Type="http://schemas.openxmlformats.org/officeDocument/2006/relationships/hyperlink" Target="http://&#1101;&#1083;&#1077;&#1082;&#1090;&#1088;&#1086;-&#1084;&#1072;&#1088;&#1082;&#1077;&#1090;.&#1088;&#1092;/product/233270/vyklyuchatel-2-klavishnyy-10a-ip54-mars-sbe-02w-10-sw2-0/" TargetMode="External"/><Relationship Id="rId_hyperlink_16183" Type="http://schemas.openxmlformats.org/officeDocument/2006/relationships/hyperlink" Target="http://&#1101;&#1083;&#1077;&#1082;&#1090;&#1088;&#1086;-&#1084;&#1072;&#1088;&#1082;&#1077;&#1090;.&#1088;&#1092;/product/229683/vyklyuchatel-2-klavishnyy-10a-ip54-saturn-sbe-04w-10-sw2-0/" TargetMode="External"/><Relationship Id="rId_hyperlink_16184" Type="http://schemas.openxmlformats.org/officeDocument/2006/relationships/hyperlink" Target="http://&#1101;&#1083;&#1077;&#1082;&#1090;&#1088;&#1086;-&#1084;&#1072;&#1088;&#1082;&#1077;&#1090;.&#1088;&#1092;/product/230094/vyklyuchatel-2-klavishnyy-10a-ip54-yupiter-sbe-03w-10-sw2-0/" TargetMode="External"/><Relationship Id="rId_hyperlink_16185" Type="http://schemas.openxmlformats.org/officeDocument/2006/relationships/hyperlink" Target="http://&#1101;&#1083;&#1077;&#1082;&#1090;&#1088;&#1086;-&#1084;&#1072;&#1088;&#1082;&#1077;&#1090;.&#1088;&#1092;/product/237152/vyklyuchatel-2-klavishnyy-s-indikatorom-10a-ip54-mars-sbe-02w-10-sw2-1/" TargetMode="External"/><Relationship Id="rId_hyperlink_16186" Type="http://schemas.openxmlformats.org/officeDocument/2006/relationships/hyperlink" Target="http://&#1101;&#1083;&#1077;&#1082;&#1090;&#1088;&#1086;-&#1084;&#1072;&#1088;&#1082;&#1077;&#1090;.&#1088;&#1092;/product/248209/vyklyuchatel-2-klavishnyy-s-indikatorom-10a-bezhevyy-keramika-mars-sbe-02i-10-sw2-1-c/" TargetMode="External"/><Relationship Id="rId_hyperlink_16187" Type="http://schemas.openxmlformats.org/officeDocument/2006/relationships/hyperlink" Target="http://&#1101;&#1083;&#1077;&#1082;&#1090;&#1088;&#1086;-&#1084;&#1072;&#1088;&#1082;&#1077;&#1090;.&#1088;&#1092;/product/247219/vyklyuchatel-2-klavishnyy-s-indikatorom-10a-belyy-keramika-mars-sbe-02w-10-sw2-1-c/" TargetMode="External"/><Relationship Id="rId_hyperlink_16188" Type="http://schemas.openxmlformats.org/officeDocument/2006/relationships/hyperlink" Target="http://&#1101;&#1083;&#1077;&#1082;&#1090;&#1088;&#1086;-&#1084;&#1072;&#1088;&#1082;&#1077;&#1090;.&#1088;&#1092;/product/246986/vyklyuchatel-dvuhklavishnyy-su-karbon-10a-schneider-atlasdesign-atn001051/" TargetMode="External"/><Relationship Id="rId_hyperlink_16189" Type="http://schemas.openxmlformats.org/officeDocument/2006/relationships/hyperlink" Target="http://&#1101;&#1083;&#1077;&#1082;&#1090;&#1088;&#1086;-&#1084;&#1072;&#1088;&#1082;&#1077;&#1090;.&#1088;&#1092;/product/137725/vyklyuchatel-dvuhklavishnyy-ou-belyy-10a-makel-siva-ustu-45103-turciya/" TargetMode="External"/><Relationship Id="rId_hyperlink_16190" Type="http://schemas.openxmlformats.org/officeDocument/2006/relationships/hyperlink" Target="http://&#1101;&#1083;&#1077;&#1082;&#1090;&#1088;&#1086;-&#1084;&#1072;&#1088;&#1082;&#1077;&#1090;.&#1088;&#1092;/product/145855/vyklyuchatel-dvuhklavishnyy-ou-belyy-10a-schneider-blanca-rossiya-105011/" TargetMode="External"/><Relationship Id="rId_hyperlink_16191" Type="http://schemas.openxmlformats.org/officeDocument/2006/relationships/hyperlink" Target="http://&#1101;&#1083;&#1077;&#1082;&#1090;&#1088;&#1086;-&#1084;&#1072;&#1088;&#1082;&#1077;&#1090;.&#1088;&#1092;/product/147814/vyklyuchatel-dvuhklavishnyy-ou-belyy-10a-schneider-etyud-ba10-002b-rossiya/" TargetMode="External"/><Relationship Id="rId_hyperlink_16192" Type="http://schemas.openxmlformats.org/officeDocument/2006/relationships/hyperlink" Target="http://&#1101;&#1083;&#1077;&#1082;&#1090;&#1088;&#1086;-&#1084;&#1072;&#1088;&#1082;&#1077;&#1090;.&#1088;&#1092;/product/137727/vyklyuchatel-dvuhklavishnyy-ou-belyy-10a-s-podsvetkoy-makel-siva-ustu-45123-turciya/" TargetMode="External"/><Relationship Id="rId_hyperlink_16193" Type="http://schemas.openxmlformats.org/officeDocument/2006/relationships/hyperlink" Target="http://&#1101;&#1083;&#1077;&#1082;&#1090;&#1088;&#1086;-&#1084;&#1072;&#1088;&#1082;&#1077;&#1090;.&#1088;&#1092;/product/237999/vyklyuchatel-dvuhklavishnyy-ou-belyy-ip54-10a-allegro-universal/" TargetMode="External"/><Relationship Id="rId_hyperlink_16194" Type="http://schemas.openxmlformats.org/officeDocument/2006/relationships/hyperlink" Target="http://&#1101;&#1083;&#1077;&#1082;&#1090;&#1088;&#1086;-&#1084;&#1072;&#1088;&#1082;&#1077;&#1090;.&#1088;&#1092;/product/231950/vyklyuchatel-dvuhklavishnyy-su-alyum-10a-schneider-atlasdesign-atn000351/" TargetMode="External"/><Relationship Id="rId_hyperlink_16195" Type="http://schemas.openxmlformats.org/officeDocument/2006/relationships/hyperlink" Target="http://&#1101;&#1083;&#1077;&#1082;&#1090;&#1088;&#1086;-&#1084;&#1072;&#1088;&#1082;&#1077;&#1090;.&#1088;&#1092;/product/234436/vyklyuchatel-dvuhklavishnyy-su-alyuminiy-10a-ip20-250-vt-legrand-inspiria-673622/" TargetMode="External"/><Relationship Id="rId_hyperlink_16196" Type="http://schemas.openxmlformats.org/officeDocument/2006/relationships/hyperlink" Target="http://&#1101;&#1083;&#1077;&#1082;&#1090;&#1088;&#1086;-&#1084;&#1072;&#1088;&#1082;&#1077;&#1090;.&#1088;&#1092;/product/234482/vyklyuchatel-dvuhklavishnyy-su-antracit-10a-ip20-250-vt-legrand-inspiria-673623/" TargetMode="External"/><Relationship Id="rId_hyperlink_16197" Type="http://schemas.openxmlformats.org/officeDocument/2006/relationships/hyperlink" Target="http://&#1101;&#1083;&#1077;&#1082;&#1090;&#1088;&#1086;-&#1084;&#1072;&#1088;&#1082;&#1077;&#1090;.&#1088;&#1092;/product/131659/vyklyuchatel-dvuhklavishnyy-su-bezhevyy-belyy-v-ramku-s-podsvetkoy-10a-schneider-duet-rossiya/" TargetMode="External"/><Relationship Id="rId_hyperlink_16198" Type="http://schemas.openxmlformats.org/officeDocument/2006/relationships/hyperlink" Target="http://&#1101;&#1083;&#1077;&#1082;&#1090;&#1088;&#1086;-&#1084;&#1072;&#1088;&#1082;&#1077;&#1090;.&#1088;&#1092;/product/234437/vyklyuchatel-dvuhklavishnyy-su-belyy-10a-ip20-250-vt-legrand-inspiria-673620/" TargetMode="External"/><Relationship Id="rId_hyperlink_16199" Type="http://schemas.openxmlformats.org/officeDocument/2006/relationships/hyperlink" Target="http://&#1101;&#1083;&#1077;&#1082;&#1090;&#1088;&#1086;-&#1084;&#1072;&#1088;&#1082;&#1077;&#1090;.&#1088;&#1092;/product/231951/vyklyuchatel-dvuhklavishnyy-su-belyy-10a-schneider-atlasdesign-atn000151/" TargetMode="External"/><Relationship Id="rId_hyperlink_16200" Type="http://schemas.openxmlformats.org/officeDocument/2006/relationships/hyperlink" Target="http://&#1101;&#1083;&#1077;&#1082;&#1090;&#1088;&#1086;-&#1084;&#1072;&#1088;&#1082;&#1077;&#1090;.&#1088;&#1092;/product/145856/vyklyuchatel-dvuhklavishnyy-su-belyy-10a-schneider-blanca-rossiya-010501/" TargetMode="External"/><Relationship Id="rId_hyperlink_16201" Type="http://schemas.openxmlformats.org/officeDocument/2006/relationships/hyperlink" Target="http://&#1101;&#1083;&#1077;&#1082;&#1090;&#1088;&#1086;-&#1084;&#1072;&#1088;&#1082;&#1077;&#1090;.&#1088;&#1092;/product/224711/vyklyuchatel-dvuhklavishnyy-su-belyy-10a-schneider-glossa-rossiya-gsl000151/" TargetMode="External"/><Relationship Id="rId_hyperlink_16202" Type="http://schemas.openxmlformats.org/officeDocument/2006/relationships/hyperlink" Target="http://&#1101;&#1083;&#1077;&#1082;&#1090;&#1088;&#1086;-&#1084;&#1072;&#1088;&#1082;&#1077;&#1090;.&#1088;&#1092;/product/165036/vyklyuchatel-dvuhklavishnyy-su-belyy-s5-6-124-bylectrica-garmoniya-belarus/" TargetMode="External"/><Relationship Id="rId_hyperlink_16203" Type="http://schemas.openxmlformats.org/officeDocument/2006/relationships/hyperlink" Target="http://&#1101;&#1083;&#1077;&#1082;&#1090;&#1088;&#1086;-&#1084;&#1072;&#1088;&#1082;&#1077;&#1090;.&#1088;&#1092;/product/174983/vyklyuchatel-dvuhklavishnyy-su-belyybelyy-10a-makel-mimoza12003-turciya/" TargetMode="External"/><Relationship Id="rId_hyperlink_16204" Type="http://schemas.openxmlformats.org/officeDocument/2006/relationships/hyperlink" Target="http://&#1101;&#1083;&#1077;&#1082;&#1090;&#1088;&#1086;-&#1084;&#1072;&#1088;&#1082;&#1077;&#1090;.&#1088;&#1092;/product/231952/vyklyuchatel-dvuhklavishnyy-su-grifel-10a-schneider-atlasdesign-atn000751/" TargetMode="External"/><Relationship Id="rId_hyperlink_16205" Type="http://schemas.openxmlformats.org/officeDocument/2006/relationships/hyperlink" Target="http://&#1101;&#1083;&#1077;&#1082;&#1090;&#1088;&#1086;-&#1084;&#1072;&#1088;&#1082;&#1077;&#1090;.&#1088;&#1092;/product/234483/vyklyuchatel-dvuhklavishnyy-su-slonovaya-kost-10a-ip20-250-vt-legrand-inspiria-673621/" TargetMode="External"/><Relationship Id="rId_hyperlink_16206" Type="http://schemas.openxmlformats.org/officeDocument/2006/relationships/hyperlink" Target="http://&#1101;&#1083;&#1077;&#1082;&#1090;&#1088;&#1086;-&#1084;&#1072;&#1088;&#1082;&#1077;&#1090;.&#1088;&#1092;/product/151724/vyklyuchatel-odnoklavishnyy-ou-belyy-s-indikatorom-10a-schneider-etyud-ba10-005b-rossiya/" TargetMode="External"/><Relationship Id="rId_hyperlink_16207" Type="http://schemas.openxmlformats.org/officeDocument/2006/relationships/hyperlink" Target="http://&#1101;&#1083;&#1077;&#1082;&#1090;&#1088;&#1086;-&#1084;&#1072;&#1088;&#1082;&#1077;&#1090;.&#1088;&#1092;/product/147813/vyklyuchatel-odnoklavishnyy-ou-belyy-10a-belyy-schneider-etyud-ba10-001b-rossiya/" TargetMode="External"/><Relationship Id="rId_hyperlink_16208" Type="http://schemas.openxmlformats.org/officeDocument/2006/relationships/hyperlink" Target="http://&#1101;&#1083;&#1077;&#1082;&#1090;&#1088;&#1086;-&#1084;&#1072;&#1088;&#1082;&#1077;&#1090;.&#1088;&#1092;/product/137733/vyklyuchatel-odnoklavishnyy-ou-belyy-10a-makel-siva-ustu-45101-turciya/" TargetMode="External"/><Relationship Id="rId_hyperlink_16209" Type="http://schemas.openxmlformats.org/officeDocument/2006/relationships/hyperlink" Target="http://&#1101;&#1083;&#1077;&#1082;&#1090;&#1088;&#1086;-&#1084;&#1072;&#1088;&#1082;&#1077;&#1090;.&#1088;&#1092;/product/145853/vyklyuchatel-odnoklavishnyy-ou-belyy-10a-schneider-blanca-rossiya-101011/" TargetMode="External"/><Relationship Id="rId_hyperlink_16210" Type="http://schemas.openxmlformats.org/officeDocument/2006/relationships/hyperlink" Target="http://&#1101;&#1083;&#1077;&#1082;&#1090;&#1088;&#1086;-&#1084;&#1072;&#1088;&#1082;&#1077;&#1090;.&#1088;&#1092;/product/141256/vyklyuchatel-odnoklavishnyy-ou-belyy-10a-prohodnoy-makel-siva-ustu-45105-turciya/" TargetMode="External"/><Relationship Id="rId_hyperlink_16211" Type="http://schemas.openxmlformats.org/officeDocument/2006/relationships/hyperlink" Target="http://&#1101;&#1083;&#1077;&#1082;&#1090;&#1088;&#1086;-&#1084;&#1072;&#1088;&#1082;&#1077;&#1090;.&#1088;&#1092;/product/244368/vyklyuchatel-odnoklavishnyy-ou-belyy-6a-ip20-viking-va-16-131-b-belarus/" TargetMode="External"/><Relationship Id="rId_hyperlink_16212" Type="http://schemas.openxmlformats.org/officeDocument/2006/relationships/hyperlink" Target="http://&#1101;&#1083;&#1077;&#1082;&#1090;&#1088;&#1086;-&#1084;&#1072;&#1088;&#1082;&#1077;&#1090;.&#1088;&#1092;/product/237998/vyklyuchatel-odnoklavishnyy-ou-belyy-ip54-10a-allegro-universal/" TargetMode="External"/><Relationship Id="rId_hyperlink_16213" Type="http://schemas.openxmlformats.org/officeDocument/2006/relationships/hyperlink" Target="http://&#1101;&#1083;&#1077;&#1082;&#1090;&#1088;&#1086;-&#1084;&#1072;&#1088;&#1082;&#1077;&#1090;.&#1088;&#1092;/product/221890/vyklyuchatel-odnoklavishnyy-ou-belyy-a1-6-131-bylectrica-praleska-belarus/" TargetMode="External"/><Relationship Id="rId_hyperlink_16214" Type="http://schemas.openxmlformats.org/officeDocument/2006/relationships/hyperlink" Target="http://&#1101;&#1083;&#1077;&#1082;&#1090;&#1088;&#1086;-&#1084;&#1072;&#1088;&#1082;&#1077;&#1090;.&#1088;&#1092;/product/221786/vyklyuchatel-odnoklavishnyy-ou-belyy-a1-6-222-bylectrica-praleska-belarus/" TargetMode="External"/><Relationship Id="rId_hyperlink_16215" Type="http://schemas.openxmlformats.org/officeDocument/2006/relationships/hyperlink" Target="http://&#1101;&#1083;&#1077;&#1082;&#1090;&#1088;&#1086;-&#1084;&#1072;&#1088;&#1082;&#1077;&#1090;.&#1088;&#1092;/product/227965/vyklyuchatel-odnoklavishnyy-ou-prohodnoy-s-podsvetkoy-buk-ladoga-tdm-1801-0032/" TargetMode="External"/><Relationship Id="rId_hyperlink_16216" Type="http://schemas.openxmlformats.org/officeDocument/2006/relationships/hyperlink" Target="http://&#1101;&#1083;&#1077;&#1082;&#1090;&#1088;&#1086;-&#1084;&#1072;&#1088;&#1082;&#1077;&#1090;.&#1088;&#1092;/product/240272/vyklyuchatel-odnoklavishnyy-ou-seryy-a1-6-222-bylectrica-praleska-belarus/" TargetMode="External"/><Relationship Id="rId_hyperlink_16217" Type="http://schemas.openxmlformats.org/officeDocument/2006/relationships/hyperlink" Target="http://&#1101;&#1083;&#1077;&#1082;&#1090;&#1088;&#1086;-&#1084;&#1072;&#1088;&#1082;&#1077;&#1090;.&#1088;&#1092;/product/239094/vyklyuchatel-odnoklavishnyy-ou-prohodnoy-belyy-ladoga-tdm-1801-0011/" TargetMode="External"/><Relationship Id="rId_hyperlink_16218" Type="http://schemas.openxmlformats.org/officeDocument/2006/relationships/hyperlink" Target="http://&#1101;&#1083;&#1077;&#1082;&#1090;&#1088;&#1086;-&#1084;&#1072;&#1088;&#1082;&#1077;&#1090;.&#1088;&#1092;/product/231947/vyklyuchatel-odnoklavishnyy-su-alyum-10a-schneider-atlasdesign-atn000311/" TargetMode="External"/><Relationship Id="rId_hyperlink_16219" Type="http://schemas.openxmlformats.org/officeDocument/2006/relationships/hyperlink" Target="http://&#1101;&#1083;&#1077;&#1082;&#1090;&#1088;&#1086;-&#1084;&#1072;&#1088;&#1082;&#1077;&#1090;.&#1088;&#1092;/product/234434/vyklyuchatel-odnoklavishnyy-su-alyuminiy-10a-ip20-250-vt-legrand-inspiria-673602/" TargetMode="External"/><Relationship Id="rId_hyperlink_16220" Type="http://schemas.openxmlformats.org/officeDocument/2006/relationships/hyperlink" Target="http://&#1101;&#1083;&#1077;&#1082;&#1090;&#1088;&#1086;-&#1084;&#1072;&#1088;&#1082;&#1077;&#1090;.&#1088;&#1092;/product/234481/vyklyuchatel-odnoklavishnyy-su-antracit-10a-ip20-250-vt-legrand-inspiria-673603/" TargetMode="External"/><Relationship Id="rId_hyperlink_16221" Type="http://schemas.openxmlformats.org/officeDocument/2006/relationships/hyperlink" Target="http://&#1101;&#1083;&#1077;&#1082;&#1090;&#1088;&#1086;-&#1084;&#1072;&#1088;&#1082;&#1077;&#1090;.&#1088;&#1092;/product/191346/vyklyuchatel-odnoklavishnyy-su-belyy-10a-prohodnoy-makel-mimoza-120052005-turciya/" TargetMode="External"/><Relationship Id="rId_hyperlink_16222" Type="http://schemas.openxmlformats.org/officeDocument/2006/relationships/hyperlink" Target="http://&#1101;&#1083;&#1077;&#1082;&#1090;&#1088;&#1086;-&#1084;&#1072;&#1088;&#1082;&#1077;&#1090;.&#1088;&#1092;/product/137741/vyklyuchatel-odnoklavishnyy-su-belyy-10a-s-podsvetkoy-makel-mimoza-12021turciya/" TargetMode="External"/><Relationship Id="rId_hyperlink_16223" Type="http://schemas.openxmlformats.org/officeDocument/2006/relationships/hyperlink" Target="http://&#1101;&#1083;&#1077;&#1082;&#1090;&#1088;&#1086;-&#1084;&#1072;&#1088;&#1082;&#1077;&#1090;.&#1088;&#1092;/product/234435/vyklyuchatel-odnoklavishnyy-su-belyy-10a-ip20-250-vt-legrand-inspiria-673600/" TargetMode="External"/><Relationship Id="rId_hyperlink_16224" Type="http://schemas.openxmlformats.org/officeDocument/2006/relationships/hyperlink" Target="http://&#1101;&#1083;&#1077;&#1082;&#1090;&#1088;&#1086;-&#1084;&#1072;&#1088;&#1082;&#1077;&#1090;.&#1088;&#1092;/product/250647/vyklyuchatel-odnoklavishnyy-su-belyy-10a-ip20-250-vt-podsvetka-legrand-inspiria-673610/" TargetMode="External"/><Relationship Id="rId_hyperlink_16225" Type="http://schemas.openxmlformats.org/officeDocument/2006/relationships/hyperlink" Target="http://&#1101;&#1083;&#1077;&#1082;&#1090;&#1088;&#1086;-&#1084;&#1072;&#1088;&#1082;&#1077;&#1090;.&#1088;&#1092;/product/231948/vyklyuchatel-odnoklavishnyy-su-belyy-10a-schneider-atlasdesign-atn000111/" TargetMode="External"/><Relationship Id="rId_hyperlink_16226" Type="http://schemas.openxmlformats.org/officeDocument/2006/relationships/hyperlink" Target="http://&#1101;&#1083;&#1077;&#1082;&#1090;&#1088;&#1086;-&#1084;&#1072;&#1088;&#1082;&#1077;&#1090;.&#1088;&#1092;/product/224710/vyklyuchatel-odnoklavishnyy-su-belyy-10a-schneider-glossa-rossiya-gsl000111/" TargetMode="External"/><Relationship Id="rId_hyperlink_16227" Type="http://schemas.openxmlformats.org/officeDocument/2006/relationships/hyperlink" Target="http://&#1101;&#1083;&#1077;&#1082;&#1090;&#1088;&#1086;-&#1084;&#1072;&#1088;&#1082;&#1077;&#1090;.&#1088;&#1092;/product/165035/vyklyuchatel-odnoklavishnyy-su-belyy-s16-122-bylectrica-garmoniya-belarus/" TargetMode="External"/><Relationship Id="rId_hyperlink_16228" Type="http://schemas.openxmlformats.org/officeDocument/2006/relationships/hyperlink" Target="http://&#1101;&#1083;&#1077;&#1082;&#1090;&#1088;&#1086;-&#1084;&#1072;&#1088;&#1082;&#1077;&#1090;.&#1088;&#1092;/product/174981/vyklyuchatel-odnoklavishnyy-su-belyybelyy-10a-makel-mimoza-12001-turciya/" TargetMode="External"/><Relationship Id="rId_hyperlink_16229" Type="http://schemas.openxmlformats.org/officeDocument/2006/relationships/hyperlink" Target="http://&#1101;&#1083;&#1077;&#1082;&#1090;&#1088;&#1086;-&#1084;&#1072;&#1088;&#1082;&#1077;&#1090;.&#1088;&#1092;/product/231949/vyklyuchatel-odnoklavishnyy-su-grifel-10a-schneider-atlasdesign-atn000711/" TargetMode="External"/><Relationship Id="rId_hyperlink_16230" Type="http://schemas.openxmlformats.org/officeDocument/2006/relationships/hyperlink" Target="http://&#1101;&#1083;&#1077;&#1082;&#1090;&#1088;&#1086;-&#1084;&#1072;&#1088;&#1082;&#1077;&#1090;.&#1088;&#1092;/product/245291/vyklyuchatel-odnoklavishnyy-su-karbon-10a-schneider-atlasdesign-atn001011/" TargetMode="External"/><Relationship Id="rId_hyperlink_16231" Type="http://schemas.openxmlformats.org/officeDocument/2006/relationships/hyperlink" Target="http://&#1101;&#1083;&#1077;&#1082;&#1090;&#1088;&#1086;-&#1084;&#1072;&#1088;&#1082;&#1077;&#1090;.&#1088;&#1092;/product/234479/vyklyuchatel-odnoklavishnyy-su-slonovaya-kost-10a-ip20-250-vt-legrand-inspiria-673601/" TargetMode="External"/><Relationship Id="rId_hyperlink_16232" Type="http://schemas.openxmlformats.org/officeDocument/2006/relationships/hyperlink" Target="http://&#1101;&#1083;&#1077;&#1082;&#1090;&#1088;&#1086;-&#1084;&#1072;&#1088;&#1082;&#1077;&#1090;.&#1088;&#1092;/product/234441/vyklyuchatel-prohodnoy-su-alyuminiy-10a-ip20-250-vt-legrand-inspiria-673652/" TargetMode="External"/><Relationship Id="rId_hyperlink_16233" Type="http://schemas.openxmlformats.org/officeDocument/2006/relationships/hyperlink" Target="http://&#1101;&#1083;&#1077;&#1082;&#1090;&#1088;&#1086;-&#1084;&#1072;&#1088;&#1082;&#1077;&#1090;.&#1088;&#1092;/product/234442/vyklyuchatel-prohodnoy-su-antracit-10a-ip20-250-vt-legrand-inspiria-673653/" TargetMode="External"/><Relationship Id="rId_hyperlink_16234" Type="http://schemas.openxmlformats.org/officeDocument/2006/relationships/hyperlink" Target="http://&#1101;&#1083;&#1077;&#1082;&#1090;&#1088;&#1086;-&#1084;&#1072;&#1088;&#1082;&#1077;&#1090;.&#1088;&#1092;/product/234443/vyklyuchatel-prohodnoy-su-belyy-10a-ip20-250-vt-legrand-inspiria-673650/" TargetMode="External"/><Relationship Id="rId_hyperlink_16235" Type="http://schemas.openxmlformats.org/officeDocument/2006/relationships/hyperlink" Target="http://&#1101;&#1083;&#1077;&#1082;&#1090;&#1088;&#1086;-&#1084;&#1072;&#1088;&#1082;&#1077;&#1090;.&#1088;&#1092;/product/234444/vyklyuchatel-prohodnoy-su-slonovaya-kost-10a-ip20-250-vt-legrand-inspiria-673651/" TargetMode="External"/><Relationship Id="rId_hyperlink_16236" Type="http://schemas.openxmlformats.org/officeDocument/2006/relationships/hyperlink" Target="http://&#1101;&#1083;&#1077;&#1082;&#1090;&#1088;&#1086;-&#1084;&#1072;&#1088;&#1082;&#1077;&#1090;.&#1088;&#1092;/product/228033/vyklyuchatel-trehklavishnyy-su-10a-keramika-belyy-taymyr-tdm-sq1814-0003-keramika/" TargetMode="External"/><Relationship Id="rId_hyperlink_16237" Type="http://schemas.openxmlformats.org/officeDocument/2006/relationships/hyperlink" Target="http://&#1101;&#1083;&#1077;&#1082;&#1090;&#1088;&#1086;-&#1084;&#1072;&#1088;&#1082;&#1077;&#1090;.&#1088;&#1092;/product/234438/vyklyuchatel-trehklavishnyy-su-alyuminiy-10a-ip20-250-vt-legrand-inspiria-673642/" TargetMode="External"/><Relationship Id="rId_hyperlink_16238" Type="http://schemas.openxmlformats.org/officeDocument/2006/relationships/hyperlink" Target="http://&#1101;&#1083;&#1077;&#1082;&#1090;&#1088;&#1086;-&#1084;&#1072;&#1088;&#1082;&#1077;&#1090;.&#1088;&#1092;/product/234439/vyklyuchatel-trehklavishnyy-su-antracit-10a-ip20-250-vt-legrand-inspiria-673643/" TargetMode="External"/><Relationship Id="rId_hyperlink_16239" Type="http://schemas.openxmlformats.org/officeDocument/2006/relationships/hyperlink" Target="http://&#1101;&#1083;&#1077;&#1082;&#1090;&#1088;&#1086;-&#1084;&#1072;&#1088;&#1082;&#1077;&#1090;.&#1088;&#1092;/product/131660/vyklyuchatel-trehklavishnyy-su-bezhevyy-v-ramku-10a-schneider-duet-rossiya/" TargetMode="External"/><Relationship Id="rId_hyperlink_16240" Type="http://schemas.openxmlformats.org/officeDocument/2006/relationships/hyperlink" Target="http://&#1101;&#1083;&#1077;&#1082;&#1090;&#1088;&#1086;-&#1084;&#1072;&#1088;&#1082;&#1077;&#1090;.&#1088;&#1092;/product/234484/vyklyuchatel-trehklavishnyy-su-belyy-10a-ip20-250-vt-legrand-inspiria-673640/" TargetMode="External"/><Relationship Id="rId_hyperlink_16241" Type="http://schemas.openxmlformats.org/officeDocument/2006/relationships/hyperlink" Target="http://&#1101;&#1083;&#1077;&#1082;&#1090;&#1088;&#1086;-&#1084;&#1072;&#1088;&#1082;&#1077;&#1090;.&#1088;&#1092;/product/145857/vyklyuchatel-trehklavishnyy-su-belyy-10a-schneider-blanca-rossiya-100501/" TargetMode="External"/><Relationship Id="rId_hyperlink_16242" Type="http://schemas.openxmlformats.org/officeDocument/2006/relationships/hyperlink" Target="http://&#1101;&#1083;&#1077;&#1082;&#1090;&#1088;&#1086;-&#1084;&#1072;&#1088;&#1082;&#1077;&#1090;.&#1088;&#1092;/product/167147/vyklyuchatel-trehklavishnyy-su-belyy-s056-234-bylectrica-garmoniya-belarus/" TargetMode="External"/><Relationship Id="rId_hyperlink_16243" Type="http://schemas.openxmlformats.org/officeDocument/2006/relationships/hyperlink" Target="http://&#1101;&#1083;&#1077;&#1082;&#1090;&#1088;&#1086;-&#1084;&#1072;&#1088;&#1082;&#1077;&#1090;.&#1088;&#1092;/product/223969/vyklyuchatel-trehklavishnyy-su-lyuks-zoloto-s05-6-170-bylectrica-garmoniya-belarus/" TargetMode="External"/><Relationship Id="rId_hyperlink_16244" Type="http://schemas.openxmlformats.org/officeDocument/2006/relationships/hyperlink" Target="http://&#1101;&#1083;&#1077;&#1082;&#1090;&#1088;&#1086;-&#1084;&#1072;&#1088;&#1082;&#1077;&#1090;.&#1088;&#1092;/product/234440/vyklyuchatel-trehklavishnyy-su-slonovaya-kost-10a-ip20-250-vt-legrand-inspiria-673641/" TargetMode="External"/><Relationship Id="rId_hyperlink_16245" Type="http://schemas.openxmlformats.org/officeDocument/2006/relationships/hyperlink" Target="http://&#1101;&#1083;&#1077;&#1082;&#1090;&#1088;&#1086;-&#1084;&#1072;&#1088;&#1082;&#1077;&#1090;.&#1088;&#1092;/product/243807/zaryadnoe-ustroystvo-s-dvumya-usb-razemami-a-c-240v5v-3000ma-inspiria-slonovaya-kost/" TargetMode="External"/><Relationship Id="rId_hyperlink_16246" Type="http://schemas.openxmlformats.org/officeDocument/2006/relationships/hyperlink" Target="http://&#1101;&#1083;&#1077;&#1082;&#1090;&#1088;&#1086;-&#1084;&#1072;&#1088;&#1082;&#1077;&#1090;.&#1088;&#1092;/product/130697/knopka-zvonka-su-10a-s-simvolom-belyy-universal-valeri-v0026-kitay/" TargetMode="External"/><Relationship Id="rId_hyperlink_16247" Type="http://schemas.openxmlformats.org/officeDocument/2006/relationships/hyperlink" Target="http://&#1101;&#1083;&#1077;&#1082;&#1090;&#1088;&#1086;-&#1084;&#1072;&#1088;&#1082;&#1077;&#1090;.&#1088;&#1092;/product/145860/pereklyuchatel-dvuhklavishnyy-su-belyy-10a-schneider-blanca-rossiya-106601/" TargetMode="External"/><Relationship Id="rId_hyperlink_16248" Type="http://schemas.openxmlformats.org/officeDocument/2006/relationships/hyperlink" Target="http://&#1101;&#1083;&#1077;&#1082;&#1090;&#1088;&#1086;-&#1084;&#1072;&#1088;&#1082;&#1077;&#1090;.&#1088;&#1092;/product/145858/pereklyuchatel-odnoklavishnyy-ou-prohodnoy-belyy-10a-schneider-blanca-rossiya-106011/" TargetMode="External"/><Relationship Id="rId_hyperlink_16249" Type="http://schemas.openxmlformats.org/officeDocument/2006/relationships/hyperlink" Target="http://&#1101;&#1083;&#1077;&#1082;&#1090;&#1088;&#1086;-&#1084;&#1072;&#1088;&#1082;&#1077;&#1090;.&#1088;&#1092;/product/145859/pereklyuchatel-odnoklavishnyy-su-belyy-10a-prohodnoy-schneider-blanca-rossiya-010601/" TargetMode="External"/><Relationship Id="rId_hyperlink_16250" Type="http://schemas.openxmlformats.org/officeDocument/2006/relationships/hyperlink" Target="http://&#1101;&#1083;&#1077;&#1082;&#1090;&#1088;&#1086;-&#1084;&#1072;&#1088;&#1082;&#1077;&#1090;.&#1088;&#1092;/product/247199/pereklyuchatel-odnoklavishnyy-shema-6-10ah-mehanizm-karbon-atlasdesign-systeme-electric-atn001061/" TargetMode="External"/><Relationship Id="rId_hyperlink_16251" Type="http://schemas.openxmlformats.org/officeDocument/2006/relationships/hyperlink" Target="http://&#1101;&#1083;&#1077;&#1082;&#1090;&#1088;&#1086;-&#1084;&#1072;&#1088;&#1082;&#1077;&#1090;.&#1088;&#1092;/product/239258/pereklyuchatel-prohodnoy-odnoklavishnyy-sp-belyy-10a-schneider-atlasdesign-atn000161/" TargetMode="External"/><Relationship Id="rId_hyperlink_16252" Type="http://schemas.openxmlformats.org/officeDocument/2006/relationships/hyperlink" Target="http://&#1101;&#1083;&#1077;&#1082;&#1090;&#1088;&#1086;-&#1084;&#1072;&#1088;&#1082;&#1077;&#1090;.&#1088;&#1092;/product/239259/pereklyuchatel-prohodnoy-odnoklavishnyy-sp-grifel-10a-schneider-atlasdesign-atn000761/" TargetMode="External"/><Relationship Id="rId_hyperlink_16253" Type="http://schemas.openxmlformats.org/officeDocument/2006/relationships/hyperlink" Target="http://&#1101;&#1083;&#1077;&#1082;&#1090;&#1088;&#1086;-&#1084;&#1072;&#1088;&#1082;&#1077;&#1090;.&#1088;&#1092;/product/239367/ramka-2-mestnaya-gorizontalnaya-bezhevaya-mars-sbe-02i-00-fr-2/" TargetMode="External"/><Relationship Id="rId_hyperlink_16254" Type="http://schemas.openxmlformats.org/officeDocument/2006/relationships/hyperlink" Target="http://&#1101;&#1083;&#1077;&#1082;&#1090;&#1088;&#1086;-&#1084;&#1072;&#1088;&#1082;&#1077;&#1090;.&#1088;&#1092;/product/237154/ramka-2-mestnaya-gorizontalnaya-belaya-mars-sbe-02w-00-fr-2/" TargetMode="External"/><Relationship Id="rId_hyperlink_16255" Type="http://schemas.openxmlformats.org/officeDocument/2006/relationships/hyperlink" Target="http://&#1101;&#1083;&#1077;&#1082;&#1090;&#1088;&#1086;-&#1084;&#1072;&#1088;&#1082;&#1077;&#1090;.&#1088;&#1092;/product/239368/ramka-3-mestnaya-gorizontalnaya-bezhevaya-mars-sbe-02i-00-fr-3/" TargetMode="External"/><Relationship Id="rId_hyperlink_16256" Type="http://schemas.openxmlformats.org/officeDocument/2006/relationships/hyperlink" Target="http://&#1101;&#1083;&#1077;&#1082;&#1090;&#1088;&#1086;-&#1084;&#1072;&#1088;&#1082;&#1077;&#1090;.&#1088;&#1092;/product/237155/ramka-3-mestnaya-gorizontalnaya-belaya-mars-sbe-02w-00-fr-3/" TargetMode="External"/><Relationship Id="rId_hyperlink_16257" Type="http://schemas.openxmlformats.org/officeDocument/2006/relationships/hyperlink" Target="http://&#1101;&#1083;&#1077;&#1082;&#1090;&#1088;&#1086;-&#1084;&#1072;&#1088;&#1082;&#1077;&#1090;.&#1088;&#1092;/product/239369/ramka-4-mestnaya-gorizontalnaya-bezhevaya-mars-sbe-02i-00-fr-4/" TargetMode="External"/><Relationship Id="rId_hyperlink_16258" Type="http://schemas.openxmlformats.org/officeDocument/2006/relationships/hyperlink" Target="http://&#1101;&#1083;&#1077;&#1082;&#1090;&#1088;&#1086;-&#1084;&#1072;&#1088;&#1082;&#1077;&#1090;.&#1088;&#1092;/product/237156/ramka-4-mestnaya-gorizontalnaya-belaya-mars-sbe-02w-00-fr-4/" TargetMode="External"/><Relationship Id="rId_hyperlink_16259" Type="http://schemas.openxmlformats.org/officeDocument/2006/relationships/hyperlink" Target="http://&#1101;&#1083;&#1077;&#1082;&#1090;&#1088;&#1086;-&#1084;&#1072;&#1088;&#1082;&#1077;&#1090;.&#1088;&#1092;/product/129604/ramka-dvuhmestnaya-lezard-mira-vertikalnaya-belaya-kitay/" TargetMode="External"/><Relationship Id="rId_hyperlink_16260" Type="http://schemas.openxmlformats.org/officeDocument/2006/relationships/hyperlink" Target="http://&#1101;&#1083;&#1077;&#1082;&#1090;&#1088;&#1086;-&#1084;&#1072;&#1088;&#1082;&#1077;&#1090;.&#1088;&#1092;/product/129601/ramka-dvuhmestnaya-lezard-mira-vertikalnaya-zhemchuzhnaya-kitay/" TargetMode="External"/><Relationship Id="rId_hyperlink_16261" Type="http://schemas.openxmlformats.org/officeDocument/2006/relationships/hyperlink" Target="http://&#1101;&#1083;&#1077;&#1082;&#1090;&#1088;&#1086;-&#1084;&#1072;&#1088;&#1082;&#1077;&#1090;.&#1088;&#1092;/product/129626/ramka-dvuhmestnaya-lezard-mira-vertikalnaya-metal-zoloto-kitay/" TargetMode="External"/><Relationship Id="rId_hyperlink_16262" Type="http://schemas.openxmlformats.org/officeDocument/2006/relationships/hyperlink" Target="http://&#1101;&#1083;&#1077;&#1082;&#1090;&#1088;&#1086;-&#1084;&#1072;&#1088;&#1082;&#1077;&#1090;.&#1088;&#1092;/product/129623/ramka-dvuhmestnaya-lezard-mira-vertikalnaya-metal-serebrokitay/" TargetMode="External"/><Relationship Id="rId_hyperlink_16263" Type="http://schemas.openxmlformats.org/officeDocument/2006/relationships/hyperlink" Target="http://&#1101;&#1083;&#1077;&#1082;&#1090;&#1088;&#1086;-&#1084;&#1072;&#1088;&#1082;&#1077;&#1090;.&#1088;&#1092;/product/129605/ramka-dvuhmestnaya-lezard-mira-vertikalnaya-olha-kitay/" TargetMode="External"/><Relationship Id="rId_hyperlink_16264" Type="http://schemas.openxmlformats.org/officeDocument/2006/relationships/hyperlink" Target="http://&#1101;&#1083;&#1077;&#1082;&#1090;&#1088;&#1086;-&#1084;&#1072;&#1088;&#1082;&#1077;&#1090;.&#1088;&#1092;/product/129606/ramka-dvuhmestnaya-lezard-mira-vertikalnaya-svet-korichnevaya-kitay/" TargetMode="External"/><Relationship Id="rId_hyperlink_16265" Type="http://schemas.openxmlformats.org/officeDocument/2006/relationships/hyperlink" Target="http://&#1101;&#1083;&#1077;&#1082;&#1090;&#1088;&#1086;-&#1084;&#1072;&#1088;&#1082;&#1077;&#1090;.&#1088;&#1092;/product/129624/ramka-dvuhmestnaya-lezard-mira-gorizontalnaya-krem-kitay/" TargetMode="External"/><Relationship Id="rId_hyperlink_16266" Type="http://schemas.openxmlformats.org/officeDocument/2006/relationships/hyperlink" Target="http://&#1101;&#1083;&#1077;&#1082;&#1090;&#1088;&#1086;-&#1084;&#1072;&#1088;&#1082;&#1077;&#1090;.&#1088;&#1092;/product/129731/ramka-dvuhmestnaya-lezard-mira-gorizontalnaya-metal-zoloto-kitay/" TargetMode="External"/><Relationship Id="rId_hyperlink_16267" Type="http://schemas.openxmlformats.org/officeDocument/2006/relationships/hyperlink" Target="http://&#1101;&#1083;&#1077;&#1082;&#1090;&#1088;&#1086;-&#1084;&#1072;&#1088;&#1082;&#1077;&#1090;.&#1088;&#1092;/product/129625/ramka-dvuhmestnaya-lezard-mira-gorizontalnaya-olha-kitay/" TargetMode="External"/><Relationship Id="rId_hyperlink_16268" Type="http://schemas.openxmlformats.org/officeDocument/2006/relationships/hyperlink" Target="http://&#1101;&#1083;&#1077;&#1082;&#1090;&#1088;&#1086;-&#1084;&#1072;&#1088;&#1082;&#1077;&#1090;.&#1088;&#1092;/product/129602/ramka-dvuhmestnaya-lezard-mira-gorizontalnaya-svet-korichnevaya-kitay/" TargetMode="External"/><Relationship Id="rId_hyperlink_16269" Type="http://schemas.openxmlformats.org/officeDocument/2006/relationships/hyperlink" Target="http://&#1101;&#1083;&#1077;&#1082;&#1090;&#1088;&#1086;-&#1084;&#1072;&#1088;&#1082;&#1077;&#1090;.&#1088;&#1092;/product/234458/ramka-dvuhmestnaya-alyuminiy-legrand-inspiria-673942/" TargetMode="External"/><Relationship Id="rId_hyperlink_16270" Type="http://schemas.openxmlformats.org/officeDocument/2006/relationships/hyperlink" Target="http://&#1101;&#1083;&#1077;&#1082;&#1090;&#1088;&#1086;-&#1084;&#1072;&#1088;&#1082;&#1077;&#1090;.&#1088;&#1092;/product/234461/ramka-dvuhmestnaya-antracit-legrand-inspiria-673943/" TargetMode="External"/><Relationship Id="rId_hyperlink_16271" Type="http://schemas.openxmlformats.org/officeDocument/2006/relationships/hyperlink" Target="http://&#1101;&#1083;&#1077;&#1082;&#1090;&#1088;&#1086;-&#1084;&#1072;&#1088;&#1082;&#1077;&#1090;.&#1088;&#1092;/product/234462/ramka-dvuhmestnaya-belyy-legrand-inspiria-673940/" TargetMode="External"/><Relationship Id="rId_hyperlink_16272" Type="http://schemas.openxmlformats.org/officeDocument/2006/relationships/hyperlink" Target="http://&#1101;&#1083;&#1077;&#1082;&#1090;&#1088;&#1086;-&#1084;&#1072;&#1088;&#1082;&#1077;&#1090;.&#1088;&#1092;/product/228426/ramka-dvuhmestnaya-gorizontalnaya-belaya-taymyr-tdm-sq1814-0026/" TargetMode="External"/><Relationship Id="rId_hyperlink_16273" Type="http://schemas.openxmlformats.org/officeDocument/2006/relationships/hyperlink" Target="http://&#1101;&#1083;&#1077;&#1082;&#1090;&#1088;&#1086;-&#1084;&#1072;&#1088;&#1082;&#1077;&#1090;.&#1088;&#1092;/product/224717/ramka-dvuhmestnaya-gorizontalnaya-su-belaya-schneider-glossa-rossiya-gsl000102/" TargetMode="External"/><Relationship Id="rId_hyperlink_16274" Type="http://schemas.openxmlformats.org/officeDocument/2006/relationships/hyperlink" Target="http://&#1101;&#1083;&#1077;&#1082;&#1090;&#1088;&#1086;-&#1084;&#1072;&#1088;&#1082;&#1077;&#1090;.&#1088;&#1092;/product/234463/ramka-dvuhmestnaya-slonovaya-kost-legrand-inspiria-673941/" TargetMode="External"/><Relationship Id="rId_hyperlink_16275" Type="http://schemas.openxmlformats.org/officeDocument/2006/relationships/hyperlink" Target="http://&#1101;&#1083;&#1077;&#1082;&#1090;&#1088;&#1086;-&#1084;&#1072;&#1088;&#1082;&#1077;&#1090;.&#1088;&#1092;/product/231962/ramka-dvuhmestnaya-universalnaya-su-alyum-schneider-atlasdesign-atn000302/" TargetMode="External"/><Relationship Id="rId_hyperlink_16276" Type="http://schemas.openxmlformats.org/officeDocument/2006/relationships/hyperlink" Target="http://&#1101;&#1083;&#1077;&#1082;&#1090;&#1088;&#1086;-&#1084;&#1072;&#1088;&#1082;&#1077;&#1090;.&#1088;&#1092;/product/231963/ramka-dvuhmestnaya-universalnaya-su-belyy-schneider-atlasdesign-atn000102/" TargetMode="External"/><Relationship Id="rId_hyperlink_16277" Type="http://schemas.openxmlformats.org/officeDocument/2006/relationships/hyperlink" Target="http://&#1101;&#1083;&#1077;&#1082;&#1090;&#1088;&#1086;-&#1084;&#1072;&#1088;&#1082;&#1077;&#1090;.&#1088;&#1092;/product/231964/ramka-dvuhmestnaya-universalnaya-su-grifel-schneider-atlasdesign-atn000702/" TargetMode="External"/><Relationship Id="rId_hyperlink_16278" Type="http://schemas.openxmlformats.org/officeDocument/2006/relationships/hyperlink" Target="http://&#1101;&#1083;&#1077;&#1082;&#1090;&#1088;&#1086;-&#1084;&#1072;&#1088;&#1082;&#1077;&#1090;.&#1088;&#1092;/product/245294/ramka-dvuhmestnaya-universalnaya-su-karbon-schneider-atlasdesign-atn001002/" TargetMode="External"/><Relationship Id="rId_hyperlink_16279" Type="http://schemas.openxmlformats.org/officeDocument/2006/relationships/hyperlink" Target="http://&#1101;&#1083;&#1077;&#1082;&#1090;&#1088;&#1086;-&#1084;&#1072;&#1088;&#1082;&#1077;&#1090;.&#1088;&#1092;/product/176521/ramka-dvuhmestnaya-vertikalnaya-belaya-makel-mimoza-22032-turciya/" TargetMode="External"/><Relationship Id="rId_hyperlink_16280" Type="http://schemas.openxmlformats.org/officeDocument/2006/relationships/hyperlink" Target="http://&#1101;&#1083;&#1077;&#1082;&#1090;&#1088;&#1086;-&#1084;&#1072;&#1088;&#1082;&#1077;&#1090;.&#1088;&#1092;/product/176522/ramka-dvuhmestnaya-vertikalnaya-krem-makel-mimoza-turciya/" TargetMode="External"/><Relationship Id="rId_hyperlink_16281" Type="http://schemas.openxmlformats.org/officeDocument/2006/relationships/hyperlink" Target="http://&#1101;&#1083;&#1077;&#1082;&#1090;&#1088;&#1086;-&#1084;&#1072;&#1088;&#1082;&#1077;&#1090;.&#1088;&#1092;/product/176566/ramka-dvuhmestnaya-gorizontalnaya-belaya-makel-mimoza-22012-turciya/" TargetMode="External"/><Relationship Id="rId_hyperlink_16282" Type="http://schemas.openxmlformats.org/officeDocument/2006/relationships/hyperlink" Target="http://&#1101;&#1083;&#1077;&#1082;&#1090;&#1088;&#1086;-&#1084;&#1072;&#1088;&#1082;&#1077;&#1090;.&#1088;&#1092;/product/234480/ramka-odnomestnaya-alyuminiy-legrand-inspiria-673932/" TargetMode="External"/><Relationship Id="rId_hyperlink_16283" Type="http://schemas.openxmlformats.org/officeDocument/2006/relationships/hyperlink" Target="http://&#1101;&#1083;&#1077;&#1082;&#1090;&#1088;&#1086;-&#1084;&#1072;&#1088;&#1082;&#1077;&#1090;.&#1088;&#1092;/product/234485/ramka-odnomestnaya-antracit-legrand-inspiria-673933/" TargetMode="External"/><Relationship Id="rId_hyperlink_16284" Type="http://schemas.openxmlformats.org/officeDocument/2006/relationships/hyperlink" Target="http://&#1101;&#1083;&#1077;&#1082;&#1090;&#1088;&#1086;-&#1084;&#1072;&#1088;&#1082;&#1077;&#1090;.&#1088;&#1092;/product/234457/ramka-odnomestnaya-belaya-legrand-inspiria-673930/" TargetMode="External"/><Relationship Id="rId_hyperlink_16285" Type="http://schemas.openxmlformats.org/officeDocument/2006/relationships/hyperlink" Target="http://&#1101;&#1083;&#1077;&#1082;&#1090;&#1088;&#1086;-&#1084;&#1072;&#1088;&#1082;&#1077;&#1090;.&#1088;&#1092;/product/234486/ramka-odnomestnaya-slonovaya-kost-legrand-inspiria-673931/" TargetMode="External"/><Relationship Id="rId_hyperlink_16286" Type="http://schemas.openxmlformats.org/officeDocument/2006/relationships/hyperlink" Target="http://&#1101;&#1083;&#1077;&#1082;&#1090;&#1088;&#1086;-&#1084;&#1072;&#1088;&#1082;&#1077;&#1090;.&#1088;&#1092;/product/224716/ramka-odnomestnaya-su-belaya-schneider-glossa-rossiya-gsl000101/" TargetMode="External"/><Relationship Id="rId_hyperlink_16287" Type="http://schemas.openxmlformats.org/officeDocument/2006/relationships/hyperlink" Target="http://&#1101;&#1083;&#1077;&#1082;&#1090;&#1088;&#1086;-&#1084;&#1072;&#1088;&#1082;&#1077;&#1090;.&#1088;&#1092;/product/231959/ramka-odnomestnaya-su-alyum-schneider-atlasdesign-atn000301/" TargetMode="External"/><Relationship Id="rId_hyperlink_16288" Type="http://schemas.openxmlformats.org/officeDocument/2006/relationships/hyperlink" Target="http://&#1101;&#1083;&#1077;&#1082;&#1090;&#1088;&#1086;-&#1084;&#1072;&#1088;&#1082;&#1077;&#1090;.&#1088;&#1092;/product/231960/ramka-odnomestnaya-su-belyy-schneider-atlasdesign-atn000101/" TargetMode="External"/><Relationship Id="rId_hyperlink_16289" Type="http://schemas.openxmlformats.org/officeDocument/2006/relationships/hyperlink" Target="http://&#1101;&#1083;&#1077;&#1082;&#1090;&#1088;&#1086;-&#1084;&#1072;&#1088;&#1082;&#1077;&#1090;.&#1088;&#1092;/product/231961/ramka-odnomestnaya-su-grifel-schneider-atlasdesign-atn000701/" TargetMode="External"/><Relationship Id="rId_hyperlink_16290" Type="http://schemas.openxmlformats.org/officeDocument/2006/relationships/hyperlink" Target="http://&#1101;&#1083;&#1077;&#1082;&#1090;&#1088;&#1086;-&#1084;&#1072;&#1088;&#1082;&#1077;&#1090;.&#1088;&#1092;/product/245293/ramka-odnomestnaya-su-karbon-schneider-atlasdesign-atn001001/" TargetMode="External"/><Relationship Id="rId_hyperlink_16291" Type="http://schemas.openxmlformats.org/officeDocument/2006/relationships/hyperlink" Target="http://&#1101;&#1083;&#1077;&#1082;&#1090;&#1088;&#1086;-&#1084;&#1072;&#1088;&#1082;&#1077;&#1090;.&#1088;&#1092;/product/129634/ramka-pyatimestnaya-lezard-mira-gorizontalnaya-belaya-kitay/" TargetMode="External"/><Relationship Id="rId_hyperlink_16292" Type="http://schemas.openxmlformats.org/officeDocument/2006/relationships/hyperlink" Target="http://&#1101;&#1083;&#1077;&#1082;&#1090;&#1088;&#1086;-&#1084;&#1072;&#1088;&#1082;&#1077;&#1090;.&#1088;&#1092;/product/129635/ramka-pyatimestnaya-lezard-mira-gorizontalnaya-krem-kitay/" TargetMode="External"/><Relationship Id="rId_hyperlink_16293" Type="http://schemas.openxmlformats.org/officeDocument/2006/relationships/hyperlink" Target="http://&#1101;&#1083;&#1077;&#1082;&#1090;&#1088;&#1086;-&#1084;&#1072;&#1088;&#1082;&#1077;&#1090;.&#1088;&#1092;/product/129633/ramka-pyatimestnaya-lezard-mira-gorizontalnaya-metal-zoloto-kitay/" TargetMode="External"/><Relationship Id="rId_hyperlink_16294" Type="http://schemas.openxmlformats.org/officeDocument/2006/relationships/hyperlink" Target="http://&#1101;&#1083;&#1077;&#1082;&#1090;&#1088;&#1086;-&#1084;&#1072;&#1088;&#1082;&#1077;&#1090;.&#1088;&#1092;/product/129632/ramka-pyatimestnaya-lezard-mira-gorizontalnaya-metal-serebro-kitay/" TargetMode="External"/><Relationship Id="rId_hyperlink_16295" Type="http://schemas.openxmlformats.org/officeDocument/2006/relationships/hyperlink" Target="http://&#1101;&#1083;&#1077;&#1082;&#1090;&#1088;&#1086;-&#1084;&#1072;&#1088;&#1082;&#1077;&#1090;.&#1088;&#1092;/product/129636/ramka-pyatimestnaya-lezard-mira-gorizontalnaya-olha-kitay/" TargetMode="External"/><Relationship Id="rId_hyperlink_16296" Type="http://schemas.openxmlformats.org/officeDocument/2006/relationships/hyperlink" Target="http://&#1101;&#1083;&#1077;&#1082;&#1090;&#1088;&#1086;-&#1084;&#1072;&#1088;&#1082;&#1077;&#1090;.&#1088;&#1092;/product/234471/ramka-pyatimestnaya-alyuminiy-legrand-inspiria-673972/" TargetMode="External"/><Relationship Id="rId_hyperlink_16297" Type="http://schemas.openxmlformats.org/officeDocument/2006/relationships/hyperlink" Target="http://&#1101;&#1083;&#1077;&#1082;&#1090;&#1088;&#1086;-&#1084;&#1072;&#1088;&#1082;&#1077;&#1090;.&#1088;&#1092;/product/234472/ramka-pyatimestnaya-antracit-legrand-inspiria-673973/" TargetMode="External"/><Relationship Id="rId_hyperlink_16298" Type="http://schemas.openxmlformats.org/officeDocument/2006/relationships/hyperlink" Target="http://&#1101;&#1083;&#1077;&#1082;&#1090;&#1088;&#1086;-&#1084;&#1072;&#1088;&#1082;&#1077;&#1090;.&#1088;&#1092;/product/234473/ramka-pyatimestnaya-belaya-legrand-inspiria-673970/" TargetMode="External"/><Relationship Id="rId_hyperlink_16299" Type="http://schemas.openxmlformats.org/officeDocument/2006/relationships/hyperlink" Target="http://&#1101;&#1083;&#1077;&#1082;&#1090;&#1088;&#1086;-&#1084;&#1072;&#1088;&#1082;&#1077;&#1090;.&#1088;&#1092;/product/224720/ramka-pyatimestnaya-gorizontalnaya-su-belaya-schneider-glossa-rossiya-gsl000105/" TargetMode="External"/><Relationship Id="rId_hyperlink_16300" Type="http://schemas.openxmlformats.org/officeDocument/2006/relationships/hyperlink" Target="http://&#1101;&#1083;&#1077;&#1082;&#1090;&#1088;&#1086;-&#1084;&#1072;&#1088;&#1082;&#1077;&#1090;.&#1088;&#1092;/product/234474/ramka-pyatimestnaya-slonovaya-kost-legrand-inspiria-673971/" TargetMode="External"/><Relationship Id="rId_hyperlink_16301" Type="http://schemas.openxmlformats.org/officeDocument/2006/relationships/hyperlink" Target="http://&#1101;&#1083;&#1077;&#1082;&#1090;&#1088;&#1086;-&#1084;&#1072;&#1088;&#1082;&#1077;&#1090;.&#1088;&#1092;/product/245301/ramka-pyatimestnaya-universalnaya-karbon-schneider-atlasdesign-atn001005/" TargetMode="External"/><Relationship Id="rId_hyperlink_16302" Type="http://schemas.openxmlformats.org/officeDocument/2006/relationships/hyperlink" Target="http://&#1101;&#1083;&#1077;&#1082;&#1090;&#1088;&#1086;-&#1084;&#1072;&#1088;&#1082;&#1077;&#1090;.&#1088;&#1092;/product/129615/ramka-trehmestnaya-lezard-mira-gorizontalnaya-metal-zoloto-kitay/" TargetMode="External"/><Relationship Id="rId_hyperlink_16303" Type="http://schemas.openxmlformats.org/officeDocument/2006/relationships/hyperlink" Target="http://&#1101;&#1083;&#1077;&#1082;&#1090;&#1088;&#1086;-&#1084;&#1072;&#1088;&#1082;&#1077;&#1090;.&#1088;&#1092;/product/129620/ramka-trehmestnaya-lezard-mira-gorizontalnaya-metal-serebro-kitay/" TargetMode="External"/><Relationship Id="rId_hyperlink_16304" Type="http://schemas.openxmlformats.org/officeDocument/2006/relationships/hyperlink" Target="http://&#1101;&#1083;&#1077;&#1082;&#1090;&#1088;&#1086;-&#1084;&#1072;&#1088;&#1082;&#1077;&#1090;.&#1088;&#1092;/product/234464/ramka-trehmestnaya-alyuminiy-legrand-inspiria-673952/" TargetMode="External"/><Relationship Id="rId_hyperlink_16305" Type="http://schemas.openxmlformats.org/officeDocument/2006/relationships/hyperlink" Target="http://&#1101;&#1083;&#1077;&#1082;&#1090;&#1088;&#1086;-&#1084;&#1072;&#1088;&#1082;&#1077;&#1090;.&#1088;&#1092;/product/234487/ramka-trehmestnaya-antracit-legrand-inspiria-673953/" TargetMode="External"/><Relationship Id="rId_hyperlink_16306" Type="http://schemas.openxmlformats.org/officeDocument/2006/relationships/hyperlink" Target="http://&#1101;&#1083;&#1077;&#1082;&#1090;&#1088;&#1086;-&#1084;&#1072;&#1088;&#1082;&#1077;&#1090;.&#1088;&#1092;/product/234465/ramka-trehmestnaya-belaya-legrand-inspiria-673950/" TargetMode="External"/><Relationship Id="rId_hyperlink_16307" Type="http://schemas.openxmlformats.org/officeDocument/2006/relationships/hyperlink" Target="http://&#1101;&#1083;&#1077;&#1082;&#1090;&#1088;&#1086;-&#1084;&#1072;&#1088;&#1082;&#1077;&#1090;.&#1088;&#1092;/product/224718/ramka-trehmestnaya-gorizontalnaya-su-belaya-schneider-glossa-rossiya-gsl000103/" TargetMode="External"/><Relationship Id="rId_hyperlink_16308" Type="http://schemas.openxmlformats.org/officeDocument/2006/relationships/hyperlink" Target="http://&#1101;&#1083;&#1077;&#1082;&#1090;&#1088;&#1086;-&#1084;&#1072;&#1088;&#1082;&#1077;&#1090;.&#1088;&#1092;/product/234466/ramka-trehmestnaya-slonovaya-kost-legrand-inspiria-673951/" TargetMode="External"/><Relationship Id="rId_hyperlink_16309" Type="http://schemas.openxmlformats.org/officeDocument/2006/relationships/hyperlink" Target="http://&#1101;&#1083;&#1077;&#1082;&#1090;&#1088;&#1086;-&#1084;&#1072;&#1088;&#1082;&#1077;&#1090;.&#1088;&#1092;/product/231965/ramka-trehmestnaya-universalnaya-su-alyum-schneider-atlasdesign-atn000303/" TargetMode="External"/><Relationship Id="rId_hyperlink_16310" Type="http://schemas.openxmlformats.org/officeDocument/2006/relationships/hyperlink" Target="http://&#1101;&#1083;&#1077;&#1082;&#1090;&#1088;&#1086;-&#1084;&#1072;&#1088;&#1082;&#1077;&#1090;.&#1088;&#1092;/product/231966/ramka-trehmestnaya-universalnaya-su-belyy-schneider-atlasdesign-atn000103/" TargetMode="External"/><Relationship Id="rId_hyperlink_16311" Type="http://schemas.openxmlformats.org/officeDocument/2006/relationships/hyperlink" Target="http://&#1101;&#1083;&#1077;&#1082;&#1090;&#1088;&#1086;-&#1084;&#1072;&#1088;&#1082;&#1077;&#1090;.&#1088;&#1092;/product/231967/ramka-trehmestnaya-universalnaya-su-grifel-schneider-atlasdesign-atn000703/" TargetMode="External"/><Relationship Id="rId_hyperlink_16312" Type="http://schemas.openxmlformats.org/officeDocument/2006/relationships/hyperlink" Target="http://&#1101;&#1083;&#1077;&#1082;&#1090;&#1088;&#1086;-&#1084;&#1072;&#1088;&#1082;&#1077;&#1090;.&#1088;&#1092;/product/245295/ramka-trehmestnaya-universalnaya-su-karbon-schneider-atlasdesign-atn001003/" TargetMode="External"/><Relationship Id="rId_hyperlink_16313" Type="http://schemas.openxmlformats.org/officeDocument/2006/relationships/hyperlink" Target="http://&#1101;&#1083;&#1077;&#1082;&#1090;&#1088;&#1086;-&#1084;&#1072;&#1088;&#1082;&#1077;&#1090;.&#1088;&#1092;/product/131562/ramka-trehmestnaya-vertikalnaya-belaya-makel-mimoza-22033-turciya/" TargetMode="External"/><Relationship Id="rId_hyperlink_16314" Type="http://schemas.openxmlformats.org/officeDocument/2006/relationships/hyperlink" Target="http://&#1101;&#1083;&#1077;&#1082;&#1090;&#1088;&#1086;-&#1084;&#1072;&#1088;&#1082;&#1077;&#1090;.&#1088;&#1092;/product/176523/ramka-trehmestnaya-gorizontalnaya-belaya-makel-mimoza-22013-turciya/" TargetMode="External"/><Relationship Id="rId_hyperlink_16315" Type="http://schemas.openxmlformats.org/officeDocument/2006/relationships/hyperlink" Target="http://&#1101;&#1083;&#1077;&#1082;&#1090;&#1088;&#1086;-&#1084;&#1072;&#1088;&#1082;&#1077;&#1090;.&#1088;&#1092;/product/184322/ramka-chetyrehmestnaya-bezhevaya-schneider-duetwde000204-rossiya/" TargetMode="External"/><Relationship Id="rId_hyperlink_16316" Type="http://schemas.openxmlformats.org/officeDocument/2006/relationships/hyperlink" Target="http://&#1101;&#1083;&#1077;&#1082;&#1090;&#1088;&#1086;-&#1084;&#1072;&#1088;&#1082;&#1077;&#1090;.&#1088;&#1092;/product/129627/ramka-chetyrehmestnaya-lezard-mira-gorizontalnaya-belaya-kitay/" TargetMode="External"/><Relationship Id="rId_hyperlink_16317" Type="http://schemas.openxmlformats.org/officeDocument/2006/relationships/hyperlink" Target="http://&#1101;&#1083;&#1077;&#1082;&#1090;&#1088;&#1086;-&#1084;&#1072;&#1088;&#1082;&#1077;&#1090;.&#1088;&#1092;/product/129630/ramka-chetyrehmestnaya-lezard-mira-gorizontalnaya-krem-kitay/" TargetMode="External"/><Relationship Id="rId_hyperlink_16318" Type="http://schemas.openxmlformats.org/officeDocument/2006/relationships/hyperlink" Target="http://&#1101;&#1083;&#1077;&#1082;&#1090;&#1088;&#1086;-&#1084;&#1072;&#1088;&#1082;&#1077;&#1090;.&#1088;&#1092;/product/129628/ramka-chetyrehmestnaya-lezard-mira-gorizontalnaya-metal-zoloto-kitay/" TargetMode="External"/><Relationship Id="rId_hyperlink_16319" Type="http://schemas.openxmlformats.org/officeDocument/2006/relationships/hyperlink" Target="http://&#1101;&#1083;&#1077;&#1082;&#1090;&#1088;&#1086;-&#1084;&#1072;&#1088;&#1082;&#1077;&#1090;.&#1088;&#1092;/product/129631/ramka-chetyrehmestnaya-lezard-mira-gorizontalnaya-metal-serebro-kitay/" TargetMode="External"/><Relationship Id="rId_hyperlink_16320" Type="http://schemas.openxmlformats.org/officeDocument/2006/relationships/hyperlink" Target="http://&#1101;&#1083;&#1077;&#1082;&#1090;&#1088;&#1086;-&#1084;&#1072;&#1088;&#1082;&#1077;&#1090;.&#1088;&#1092;/product/129629/ramka-chetyrehmestnaya-lezard-mira-gorizontalnaya-olha-kitay/" TargetMode="External"/><Relationship Id="rId_hyperlink_16321" Type="http://schemas.openxmlformats.org/officeDocument/2006/relationships/hyperlink" Target="http://&#1101;&#1083;&#1077;&#1082;&#1090;&#1088;&#1086;-&#1084;&#1072;&#1088;&#1082;&#1077;&#1090;.&#1088;&#1092;/product/234467/ramka-chetyrehmestnaya-alyuminiy-legrand-inspiria-673962/" TargetMode="External"/><Relationship Id="rId_hyperlink_16322" Type="http://schemas.openxmlformats.org/officeDocument/2006/relationships/hyperlink" Target="http://&#1101;&#1083;&#1077;&#1082;&#1090;&#1088;&#1086;-&#1084;&#1072;&#1088;&#1082;&#1077;&#1090;.&#1088;&#1092;/product/234468/ramka-chetyrehmestnaya-antracit-legrand-inspiria-673963/" TargetMode="External"/><Relationship Id="rId_hyperlink_16323" Type="http://schemas.openxmlformats.org/officeDocument/2006/relationships/hyperlink" Target="http://&#1101;&#1083;&#1077;&#1082;&#1090;&#1088;&#1086;-&#1084;&#1072;&#1088;&#1082;&#1077;&#1090;.&#1088;&#1092;/product/234469/ramka-chetyrehmestnaya-belaya-legrand-inspiria-673960/" TargetMode="External"/><Relationship Id="rId_hyperlink_16324" Type="http://schemas.openxmlformats.org/officeDocument/2006/relationships/hyperlink" Target="http://&#1101;&#1083;&#1077;&#1082;&#1090;&#1088;&#1086;-&#1084;&#1072;&#1088;&#1082;&#1077;&#1090;.&#1088;&#1092;/product/228427/ramka-chetyrehmestnaya-gorizontalnaya-belaya-taymyr-tdm-sq1814-0030/" TargetMode="External"/><Relationship Id="rId_hyperlink_16325" Type="http://schemas.openxmlformats.org/officeDocument/2006/relationships/hyperlink" Target="http://&#1101;&#1083;&#1077;&#1082;&#1090;&#1088;&#1086;-&#1084;&#1072;&#1088;&#1082;&#1077;&#1090;.&#1088;&#1092;/product/224719/ramka-chetyrehmestnaya-gorizontalnaya-su-belaya-schneider-glossa-rossiya-gsl000104/" TargetMode="External"/><Relationship Id="rId_hyperlink_16326" Type="http://schemas.openxmlformats.org/officeDocument/2006/relationships/hyperlink" Target="http://&#1101;&#1083;&#1077;&#1082;&#1090;&#1088;&#1086;-&#1084;&#1072;&#1088;&#1082;&#1077;&#1090;.&#1088;&#1092;/product/234470/ramka-chetyrehmestnaya-slonovaya-kost-legrand-inspiria-673961/" TargetMode="External"/><Relationship Id="rId_hyperlink_16327" Type="http://schemas.openxmlformats.org/officeDocument/2006/relationships/hyperlink" Target="http://&#1101;&#1083;&#1077;&#1082;&#1090;&#1088;&#1086;-&#1084;&#1072;&#1088;&#1082;&#1077;&#1090;.&#1088;&#1092;/product/231968/ramka-chetyrehmestnaya-universalnaya-su-alyum-schneider-atlasdesign-atn000304/" TargetMode="External"/><Relationship Id="rId_hyperlink_16328" Type="http://schemas.openxmlformats.org/officeDocument/2006/relationships/hyperlink" Target="http://&#1101;&#1083;&#1077;&#1082;&#1090;&#1088;&#1086;-&#1084;&#1072;&#1088;&#1082;&#1077;&#1090;.&#1088;&#1092;/product/231969/ramka-chetyrehmestnaya-universalnaya-su-belyy-schneider-atlasdesign-atn000104/" TargetMode="External"/><Relationship Id="rId_hyperlink_16329" Type="http://schemas.openxmlformats.org/officeDocument/2006/relationships/hyperlink" Target="http://&#1101;&#1083;&#1077;&#1082;&#1090;&#1088;&#1086;-&#1084;&#1072;&#1088;&#1082;&#1077;&#1090;.&#1088;&#1092;/product/231970/ramka-chetyrehmestnaya-universalnaya-su-grifel-schneider-atlasdesign-atn000704/" TargetMode="External"/><Relationship Id="rId_hyperlink_16330" Type="http://schemas.openxmlformats.org/officeDocument/2006/relationships/hyperlink" Target="http://&#1101;&#1083;&#1077;&#1082;&#1090;&#1088;&#1086;-&#1084;&#1072;&#1088;&#1082;&#1077;&#1090;.&#1088;&#1092;/product/245300/ramka-chetyrehmestnaya-universalnaya-karbon-schneider-atlasdesign-atn001004/" TargetMode="External"/><Relationship Id="rId_hyperlink_16331" Type="http://schemas.openxmlformats.org/officeDocument/2006/relationships/hyperlink" Target="http://&#1101;&#1083;&#1077;&#1082;&#1090;&#1088;&#1086;-&#1084;&#1072;&#1088;&#1082;&#1077;&#1090;.&#1088;&#1092;/product/246985/rozetka-rj45tv-su-karbon-schneider-atlasdesign-atn001089/" TargetMode="External"/><Relationship Id="rId_hyperlink_16332" Type="http://schemas.openxmlformats.org/officeDocument/2006/relationships/hyperlink" Target="http://&#1101;&#1083;&#1077;&#1082;&#1090;&#1088;&#1086;-&#1084;&#1072;&#1088;&#1082;&#1077;&#1090;.&#1088;&#1092;/product/234445/rozetka-tv-zvezda-su-alyuminiy-10a-ip20-250-vt-legrand-inspiria-673852/" TargetMode="External"/><Relationship Id="rId_hyperlink_16333" Type="http://schemas.openxmlformats.org/officeDocument/2006/relationships/hyperlink" Target="http://&#1101;&#1083;&#1077;&#1082;&#1090;&#1088;&#1086;-&#1084;&#1072;&#1088;&#1082;&#1077;&#1090;.&#1088;&#1092;/product/234446/rozetka-tv-zvezda-su-antracit-10a-ip20-250-vt-legrand-inspiria-673853/" TargetMode="External"/><Relationship Id="rId_hyperlink_16334" Type="http://schemas.openxmlformats.org/officeDocument/2006/relationships/hyperlink" Target="http://&#1101;&#1083;&#1077;&#1082;&#1090;&#1088;&#1086;-&#1084;&#1072;&#1088;&#1082;&#1077;&#1090;.&#1088;&#1092;/product/234447/rozetka-tv-zvezda-su-belyy-10a-ip20-250-vt-legrand-inspiria-673850/" TargetMode="External"/><Relationship Id="rId_hyperlink_16335" Type="http://schemas.openxmlformats.org/officeDocument/2006/relationships/hyperlink" Target="http://&#1101;&#1083;&#1077;&#1082;&#1090;&#1088;&#1086;-&#1084;&#1072;&#1088;&#1082;&#1077;&#1090;.&#1088;&#1092;/product/234448/rozetka-tv-zvezda-su-slonovaya-kost-10a-ip20-250-vt-legrand-inspiria-673851/" TargetMode="External"/><Relationship Id="rId_hyperlink_16336" Type="http://schemas.openxmlformats.org/officeDocument/2006/relationships/hyperlink" Target="http://&#1101;&#1083;&#1077;&#1082;&#1090;&#1088;&#1086;-&#1084;&#1072;&#1088;&#1082;&#1077;&#1090;.&#1088;&#1092;/product/239352/rozetka-dvumestnaya-c-zazemleniem-16a-bezhevaya-keramika-mars-smartbuy-sbe-02i-16-s2-z-c/" TargetMode="External"/><Relationship Id="rId_hyperlink_16337" Type="http://schemas.openxmlformats.org/officeDocument/2006/relationships/hyperlink" Target="http://&#1101;&#1083;&#1077;&#1082;&#1090;&#1088;&#1086;-&#1084;&#1072;&#1088;&#1082;&#1077;&#1090;.&#1088;&#1092;/product/239353/rozetka-dvumestnaya-bez-zazemleniya-10a-bezhevaya-keramika-mars-smartbuy-sbe-02i-10-s2-n-c/" TargetMode="External"/><Relationship Id="rId_hyperlink_16338" Type="http://schemas.openxmlformats.org/officeDocument/2006/relationships/hyperlink" Target="http://&#1101;&#1083;&#1077;&#1082;&#1090;&#1088;&#1086;-&#1084;&#1072;&#1088;&#1082;&#1077;&#1090;.&#1088;&#1092;/product/225273/rozetka-dvumestnaya-bez-zazemleniya-10a-belaya-keramika-mars-smartbuy-sbe-02w-10-s2-n-c/" TargetMode="External"/><Relationship Id="rId_hyperlink_16339" Type="http://schemas.openxmlformats.org/officeDocument/2006/relationships/hyperlink" Target="http://&#1101;&#1083;&#1077;&#1082;&#1090;&#1088;&#1086;-&#1084;&#1072;&#1088;&#1082;&#1077;&#1090;.&#1088;&#1092;/product/233274/rozetka-dvumestnaya-s-zazemleniem-16a-mars-sbe-02w-16-s2-z/" TargetMode="External"/><Relationship Id="rId_hyperlink_16340" Type="http://schemas.openxmlformats.org/officeDocument/2006/relationships/hyperlink" Target="http://&#1101;&#1083;&#1077;&#1082;&#1090;&#1088;&#1086;-&#1084;&#1072;&#1088;&#1082;&#1077;&#1090;.&#1088;&#1092;/product/242328/rozetka-dvuhmestnaya-ou-sz-quteo-16a-ip20-250v-bel-leg-782237/" TargetMode="External"/><Relationship Id="rId_hyperlink_16341" Type="http://schemas.openxmlformats.org/officeDocument/2006/relationships/hyperlink" Target="http://&#1101;&#1083;&#1077;&#1082;&#1090;&#1088;&#1086;-&#1084;&#1072;&#1088;&#1082;&#1077;&#1090;.&#1088;&#1092;/product/137744/rozetka-dvuhmestnaya-ou-bz-belaya-16a-makel-siva-ustu-45117-turciya/" TargetMode="External"/><Relationship Id="rId_hyperlink_16342" Type="http://schemas.openxmlformats.org/officeDocument/2006/relationships/hyperlink" Target="http://&#1101;&#1083;&#1077;&#1082;&#1090;&#1088;&#1086;-&#1084;&#1072;&#1088;&#1082;&#1077;&#1090;.&#1088;&#1092;/product/145861/rozetka-dvuhmestnaya-ou-bz-belyy-16a-schneider-blanca-rossiya-000211/" TargetMode="External"/><Relationship Id="rId_hyperlink_16343" Type="http://schemas.openxmlformats.org/officeDocument/2006/relationships/hyperlink" Target="http://&#1101;&#1083;&#1077;&#1082;&#1090;&#1088;&#1086;-&#1084;&#1072;&#1088;&#1082;&#1077;&#1090;.&#1088;&#1092;/product/147821/rozetka-dvuhmestnaya-ou-bz-belyy-16a-schneider-etyud-ra16-005v-rossiya/" TargetMode="External"/><Relationship Id="rId_hyperlink_16344" Type="http://schemas.openxmlformats.org/officeDocument/2006/relationships/hyperlink" Target="http://&#1101;&#1083;&#1077;&#1082;&#1090;&#1088;&#1086;-&#1084;&#1072;&#1088;&#1082;&#1077;&#1090;.&#1088;&#1092;/product/137745/rozetka-dvuhmestnaya-ou-sz-belaya-16a-makel-siva-ustu-45182-turciya/" TargetMode="External"/><Relationship Id="rId_hyperlink_16345" Type="http://schemas.openxmlformats.org/officeDocument/2006/relationships/hyperlink" Target="http://&#1101;&#1083;&#1077;&#1082;&#1090;&#1088;&#1086;-&#1084;&#1072;&#1088;&#1082;&#1077;&#1090;.&#1088;&#1092;/product/221889/rozetka-dvuhmestnaya-ou-sz-belaya-ra16-261-bylectrica-praleska-belarus/" TargetMode="External"/><Relationship Id="rId_hyperlink_16346" Type="http://schemas.openxmlformats.org/officeDocument/2006/relationships/hyperlink" Target="http://&#1101;&#1083;&#1077;&#1082;&#1090;&#1088;&#1086;-&#1084;&#1072;&#1088;&#1082;&#1077;&#1090;.&#1088;&#1092;/product/145862/rozetka-dvuhmestnaya-ou-sz-belyy-16a-schneider-blanca-rossiya-010211/" TargetMode="External"/><Relationship Id="rId_hyperlink_16347" Type="http://schemas.openxmlformats.org/officeDocument/2006/relationships/hyperlink" Target="http://&#1101;&#1083;&#1077;&#1082;&#1090;&#1088;&#1086;-&#1084;&#1072;&#1088;&#1082;&#1077;&#1090;.&#1088;&#1092;/product/147822/rozetka-dvuhmestnaya-ou-sz-belyy-16a-schneider-etyud-ra16-007v-rossiya/" TargetMode="External"/><Relationship Id="rId_hyperlink_16348" Type="http://schemas.openxmlformats.org/officeDocument/2006/relationships/hyperlink" Target="http://&#1101;&#1083;&#1077;&#1082;&#1090;&#1088;&#1086;-&#1084;&#1072;&#1088;&#1082;&#1077;&#1090;.&#1088;&#1092;/product/144782/rozetka-dvuhmestnaya-s-kryshkoy-ou-sz-16a-ip54-vertikalnaya-byokca-tdm-sq1803-0009/" TargetMode="External"/><Relationship Id="rId_hyperlink_16349" Type="http://schemas.openxmlformats.org/officeDocument/2006/relationships/hyperlink" Target="http://&#1101;&#1083;&#1077;&#1082;&#1090;&#1088;&#1086;-&#1084;&#1072;&#1088;&#1082;&#1077;&#1090;.&#1088;&#1092;/product/225703/rozetka-dvuhmestnaya-s-kryshkoy-ou-sz-16a-ip54-seliger-tdm-sq1818-0009/" TargetMode="External"/><Relationship Id="rId_hyperlink_16350" Type="http://schemas.openxmlformats.org/officeDocument/2006/relationships/hyperlink" Target="http://&#1101;&#1083;&#1077;&#1082;&#1090;&#1088;&#1086;-&#1084;&#1072;&#1088;&#1082;&#1077;&#1090;.&#1088;&#1092;/product/234475/rozetka-dvuhmestnaya-sp-alyuminiy-16a2pe-nemecstandart-ip20-250-vt-legrand-inspiria-673752/" TargetMode="External"/><Relationship Id="rId_hyperlink_16351" Type="http://schemas.openxmlformats.org/officeDocument/2006/relationships/hyperlink" Target="http://&#1101;&#1083;&#1077;&#1082;&#1090;&#1088;&#1086;-&#1084;&#1072;&#1088;&#1082;&#1077;&#1090;.&#1088;&#1092;/product/234476/rozetka-dvuhmestnaya-sp-antracit-16a2pe-nemecstandart-ip20-250-vt-legrand-inspiria-673753/" TargetMode="External"/><Relationship Id="rId_hyperlink_16352" Type="http://schemas.openxmlformats.org/officeDocument/2006/relationships/hyperlink" Target="http://&#1101;&#1083;&#1077;&#1082;&#1090;&#1088;&#1086;-&#1084;&#1072;&#1088;&#1082;&#1077;&#1090;.&#1088;&#1092;/product/234477/rozetka-dvuhmestnaya-sp-belyy-16a2pe-nemecstandart-ip20-250-vt-legrand-inspiria-673750/" TargetMode="External"/><Relationship Id="rId_hyperlink_16353" Type="http://schemas.openxmlformats.org/officeDocument/2006/relationships/hyperlink" Target="http://&#1101;&#1083;&#1077;&#1082;&#1090;&#1088;&#1086;-&#1084;&#1072;&#1088;&#1082;&#1077;&#1090;.&#1088;&#1092;/product/234478/rozetka-dvuhmestnaya-sp-slonovaya-kost-16a2pe-nemecstandart-ip20-250-vt-legrand-inspiria-673751/" TargetMode="External"/><Relationship Id="rId_hyperlink_16354" Type="http://schemas.openxmlformats.org/officeDocument/2006/relationships/hyperlink" Target="http://&#1101;&#1083;&#1077;&#1082;&#1090;&#1088;&#1086;-&#1084;&#1072;&#1088;&#1082;&#1077;&#1090;.&#1088;&#1092;/product/141259/rozetka-dvuhmestnaya-su-bz-belaya-16a-makel-mimoza-12017-turciya/" TargetMode="External"/><Relationship Id="rId_hyperlink_16355" Type="http://schemas.openxmlformats.org/officeDocument/2006/relationships/hyperlink" Target="http://&#1101;&#1083;&#1077;&#1082;&#1090;&#1088;&#1086;-&#1084;&#1072;&#1088;&#1082;&#1077;&#1090;.&#1088;&#1092;/product/165044/rozetka-dvuhmestnaya-su-bz-belaya-rs16-237-bylectrica-garmoniya-belarus/" TargetMode="External"/><Relationship Id="rId_hyperlink_16356" Type="http://schemas.openxmlformats.org/officeDocument/2006/relationships/hyperlink" Target="http://&#1101;&#1083;&#1077;&#1082;&#1090;&#1088;&#1086;-&#1084;&#1072;&#1088;&#1082;&#1077;&#1090;.&#1088;&#1092;/product/165043/rozetka-dvuhmestnaya-su-sz-belaya-rs16-239-bylectrica-garmoniya-belarus/" TargetMode="External"/><Relationship Id="rId_hyperlink_16357" Type="http://schemas.openxmlformats.org/officeDocument/2006/relationships/hyperlink" Target="http://&#1101;&#1083;&#1077;&#1082;&#1090;&#1088;&#1086;-&#1084;&#1072;&#1088;&#1082;&#1077;&#1090;.&#1088;&#1092;/product/174985/rozetka-dvuhmestnaya-su-sz-belayabelaya-16a-makel-mimoza-12082-turciya/" TargetMode="External"/><Relationship Id="rId_hyperlink_16358" Type="http://schemas.openxmlformats.org/officeDocument/2006/relationships/hyperlink" Target="http://&#1101;&#1083;&#1077;&#1082;&#1090;&#1088;&#1086;-&#1084;&#1072;&#1088;&#1082;&#1077;&#1090;.&#1088;&#1092;/product/145864/rozetka-dvuhmestnaya-su-sz-belyy-16a-schneider-blanca-rossiya-001021/" TargetMode="External"/><Relationship Id="rId_hyperlink_16359" Type="http://schemas.openxmlformats.org/officeDocument/2006/relationships/hyperlink" Target="http://&#1101;&#1083;&#1077;&#1082;&#1090;&#1088;&#1086;-&#1084;&#1072;&#1088;&#1082;&#1077;&#1090;.&#1088;&#1092;/product/130721/rozetka-dvuhmestnaya-su-telefonnaya-6p4c-belaya-universal-valeri-v0134-kitay/" TargetMode="External"/><Relationship Id="rId_hyperlink_16360" Type="http://schemas.openxmlformats.org/officeDocument/2006/relationships/hyperlink" Target="http://&#1101;&#1083;&#1077;&#1082;&#1090;&#1088;&#1086;-&#1084;&#1072;&#1088;&#1082;&#1077;&#1090;.&#1088;&#1092;/product/225704/rozetka-dvuhmestnaya-uglovaya-ou-bz-16a-belaya-ra16-751-stil/" TargetMode="External"/><Relationship Id="rId_hyperlink_16361" Type="http://schemas.openxmlformats.org/officeDocument/2006/relationships/hyperlink" Target="http://&#1101;&#1083;&#1077;&#1082;&#1090;&#1088;&#1086;-&#1084;&#1072;&#1088;&#1082;&#1077;&#1090;.&#1088;&#1092;/product/225705/rozetka-dvuhmestnaya-uglovaya-ou-sz-16a-belaya-ra16-752-stil/" TargetMode="External"/><Relationship Id="rId_hyperlink_16362" Type="http://schemas.openxmlformats.org/officeDocument/2006/relationships/hyperlink" Target="http://&#1101;&#1083;&#1077;&#1082;&#1090;&#1088;&#1086;-&#1084;&#1072;&#1088;&#1082;&#1077;&#1090;.&#1088;&#1092;/product/250646/rozetka-informacionnaya-rj45-kategoriya-5e-utp-sp-antracit-legrand-inspiria-673828/" TargetMode="External"/><Relationship Id="rId_hyperlink_16363" Type="http://schemas.openxmlformats.org/officeDocument/2006/relationships/hyperlink" Target="http://&#1101;&#1083;&#1077;&#1082;&#1090;&#1088;&#1086;-&#1084;&#1072;&#1088;&#1082;&#1077;&#1090;.&#1088;&#1092;/product/237157/rozetka-kompyuter-telefon-rj-45-odnomestnaya-16a-belaya-mars-sbe-02w-s1-rjph/" TargetMode="External"/><Relationship Id="rId_hyperlink_16364" Type="http://schemas.openxmlformats.org/officeDocument/2006/relationships/hyperlink" Target="http://&#1101;&#1083;&#1077;&#1082;&#1090;&#1088;&#1086;-&#1084;&#1072;&#1088;&#1082;&#1077;&#1090;.&#1088;&#1092;/product/229687/rozetka-kompyuternaya-rj-45-odnomestnaya-16a-belaya-yupiter-sbe-03w-s1-rj/" TargetMode="External"/><Relationship Id="rId_hyperlink_16365" Type="http://schemas.openxmlformats.org/officeDocument/2006/relationships/hyperlink" Target="http://&#1101;&#1083;&#1077;&#1082;&#1090;&#1088;&#1086;-&#1084;&#1072;&#1088;&#1082;&#1077;&#1090;.&#1088;&#1092;/product/239354/rozetka-kompyuternaya-rj-45-odnomestnaya-bezhevaya-mars-sbe-02i-s1-rj/" TargetMode="External"/><Relationship Id="rId_hyperlink_16366" Type="http://schemas.openxmlformats.org/officeDocument/2006/relationships/hyperlink" Target="http://&#1101;&#1083;&#1077;&#1082;&#1090;&#1088;&#1086;-&#1084;&#1072;&#1088;&#1082;&#1077;&#1090;.&#1088;&#1092;/product/239345/rozetka-kompyuternaya-rj-45-odnomestnaya-belaya-mars-sbe-02w-s1-rj/" TargetMode="External"/><Relationship Id="rId_hyperlink_16367" Type="http://schemas.openxmlformats.org/officeDocument/2006/relationships/hyperlink" Target="http://&#1101;&#1083;&#1077;&#1082;&#1090;&#1088;&#1086;-&#1084;&#1072;&#1088;&#1082;&#1077;&#1090;.&#1088;&#1092;/product/238120/rozetka-kompyuternaya-rj45-kategoriya-5-utp-slonovaya-kost-legrand-etika/" TargetMode="External"/><Relationship Id="rId_hyperlink_16368" Type="http://schemas.openxmlformats.org/officeDocument/2006/relationships/hyperlink" Target="http://&#1101;&#1083;&#1077;&#1082;&#1090;&#1088;&#1086;-&#1084;&#1072;&#1088;&#1082;&#1077;&#1090;.&#1088;&#1092;/product/247197/rozetka-kompyuternaya-rj45-su-karbon-schneider-atlasdesign-atn001083/" TargetMode="External"/><Relationship Id="rId_hyperlink_16369" Type="http://schemas.openxmlformats.org/officeDocument/2006/relationships/hyperlink" Target="http://&#1101;&#1083;&#1077;&#1082;&#1090;&#1088;&#1086;-&#1084;&#1072;&#1088;&#1082;&#1077;&#1090;.&#1088;&#1092;/product/145868/rozetka-kompyuternaya-ou-rj45-belyy-kat-5e-schneider-blanca-rossiya/" TargetMode="External"/><Relationship Id="rId_hyperlink_16370" Type="http://schemas.openxmlformats.org/officeDocument/2006/relationships/hyperlink" Target="http://&#1101;&#1083;&#1077;&#1082;&#1090;&#1088;&#1086;-&#1084;&#1072;&#1088;&#1082;&#1077;&#1090;.&#1088;&#1092;/product/228428/rozetka-kompyuternaya-su-rj45-belaya-taymyr-tdm-sq1814-0021/" TargetMode="External"/><Relationship Id="rId_hyperlink_16371" Type="http://schemas.openxmlformats.org/officeDocument/2006/relationships/hyperlink" Target="http://&#1101;&#1083;&#1077;&#1082;&#1090;&#1088;&#1086;-&#1084;&#1072;&#1088;&#1082;&#1077;&#1090;.&#1088;&#1092;/product/233478/rozetka-kompyuternaya-su-rj45-belyy-kat-5e-schneider-blanca-rossiya-blnis045001/" TargetMode="External"/><Relationship Id="rId_hyperlink_16372" Type="http://schemas.openxmlformats.org/officeDocument/2006/relationships/hyperlink" Target="http://&#1101;&#1083;&#1077;&#1082;&#1090;&#1088;&#1086;-&#1084;&#1072;&#1088;&#1082;&#1077;&#1090;.&#1088;&#1092;/product/242327/rozetka-odnomestnaya-ou-sz-quteo-16a-ip20-250v-zasch-shtorki-bel-leg-782220/" TargetMode="External"/><Relationship Id="rId_hyperlink_16373" Type="http://schemas.openxmlformats.org/officeDocument/2006/relationships/hyperlink" Target="http://&#1101;&#1083;&#1077;&#1082;&#1090;&#1088;&#1086;-&#1084;&#1072;&#1088;&#1082;&#1077;&#1090;.&#1088;&#1092;/product/234192/rozetka-odnomestnaya-bez-zazemleniya-10a-belaya-mars-keramika-smartbuy-sbe-02w-10-s1-n-c/" TargetMode="External"/><Relationship Id="rId_hyperlink_16374" Type="http://schemas.openxmlformats.org/officeDocument/2006/relationships/hyperlink" Target="http://&#1101;&#1083;&#1077;&#1082;&#1090;&#1088;&#1086;-&#1084;&#1072;&#1088;&#1082;&#1077;&#1090;.&#1088;&#1092;/product/227266/rozetka-odnomestnaya-bez-zazemleniya-10a-belaya-yupiter-keramika-smartbuy-sbe-03w-10-s1-n-c/" TargetMode="External"/><Relationship Id="rId_hyperlink_16375" Type="http://schemas.openxmlformats.org/officeDocument/2006/relationships/hyperlink" Target="http://&#1101;&#1083;&#1077;&#1082;&#1090;&#1088;&#1086;-&#1084;&#1072;&#1088;&#1082;&#1077;&#1090;.&#1088;&#1092;/product/230512/rozetka-odnomestnaya-bez-zazemleniya-bakelitovaya-10a22kvt-smartbuy-sbe-10-1-00-bn/" TargetMode="External"/><Relationship Id="rId_hyperlink_16376" Type="http://schemas.openxmlformats.org/officeDocument/2006/relationships/hyperlink" Target="http://&#1101;&#1083;&#1077;&#1082;&#1090;&#1088;&#1086;-&#1084;&#1072;&#1088;&#1082;&#1077;&#1090;.&#1088;&#1092;/product/243137/rozetka-odnomestnaya-ou-bz-ip20-16a-belyy-viking-ra16-131-b-belarus/" TargetMode="External"/><Relationship Id="rId_hyperlink_16377" Type="http://schemas.openxmlformats.org/officeDocument/2006/relationships/hyperlink" Target="http://&#1101;&#1083;&#1077;&#1082;&#1090;&#1088;&#1086;-&#1084;&#1072;&#1088;&#1082;&#1077;&#1090;.&#1088;&#1092;/product/137742/rozetka-odnomestnaya-ou-bz-belaya-16a-makel-siva-ustu-45102-turciya/" TargetMode="External"/><Relationship Id="rId_hyperlink_16378" Type="http://schemas.openxmlformats.org/officeDocument/2006/relationships/hyperlink" Target="http://&#1101;&#1083;&#1077;&#1082;&#1090;&#1088;&#1086;-&#1084;&#1072;&#1088;&#1082;&#1077;&#1090;.&#1088;&#1092;/product/145869/rozetka-odnomestnaya-ou-bz-belyy-16a-schneider-blanca-rossiya-000111/" TargetMode="External"/><Relationship Id="rId_hyperlink_16379" Type="http://schemas.openxmlformats.org/officeDocument/2006/relationships/hyperlink" Target="http://&#1101;&#1083;&#1077;&#1082;&#1090;&#1088;&#1086;-&#1084;&#1072;&#1088;&#1082;&#1077;&#1090;.&#1088;&#1092;/product/147819/rozetka-odnomestnaya-ou-bz-belyy-16a-schneider-etyud-ra16-001v-rossiya/" TargetMode="External"/><Relationship Id="rId_hyperlink_16380" Type="http://schemas.openxmlformats.org/officeDocument/2006/relationships/hyperlink" Target="http://&#1101;&#1083;&#1077;&#1082;&#1090;&#1088;&#1086;-&#1084;&#1072;&#1088;&#1082;&#1077;&#1090;.&#1088;&#1092;/product/221891/rozetka-odnomestnaya-ou-bz-belyy-ra16-255-bylectrica-praleska-belarus/" TargetMode="External"/><Relationship Id="rId_hyperlink_16381" Type="http://schemas.openxmlformats.org/officeDocument/2006/relationships/hyperlink" Target="http://&#1101;&#1083;&#1077;&#1082;&#1090;&#1088;&#1086;-&#1084;&#1072;&#1088;&#1082;&#1077;&#1090;.&#1088;&#1092;/product/137746/rozetka-odnomestnaya-ou-sz-belaya-16a-makel-siva-ustu-45108-turciya/" TargetMode="External"/><Relationship Id="rId_hyperlink_16382" Type="http://schemas.openxmlformats.org/officeDocument/2006/relationships/hyperlink" Target="http://&#1101;&#1083;&#1077;&#1082;&#1090;&#1088;&#1086;-&#1084;&#1072;&#1088;&#1082;&#1077;&#1090;.&#1088;&#1092;/product/175432/rozetka-odnomestnaya-ou-sz-belaya-16a-kruglaya-makel-16011turciya/" TargetMode="External"/><Relationship Id="rId_hyperlink_16383" Type="http://schemas.openxmlformats.org/officeDocument/2006/relationships/hyperlink" Target="http://&#1101;&#1083;&#1077;&#1082;&#1090;&#1088;&#1086;-&#1084;&#1072;&#1088;&#1082;&#1077;&#1090;.&#1088;&#1092;/product/145870/rozetka-odnomestnaya-ou-sz-belyy-16a-schneider-blanca-rossiya-010111/" TargetMode="External"/><Relationship Id="rId_hyperlink_16384" Type="http://schemas.openxmlformats.org/officeDocument/2006/relationships/hyperlink" Target="http://&#1101;&#1083;&#1077;&#1082;&#1090;&#1088;&#1086;-&#1084;&#1072;&#1088;&#1082;&#1077;&#1090;.&#1088;&#1092;/product/147820/rozetka-odnomestnaya-ou-sz-belyy-16a-schneider-etyud-ra16-003v-rossiya/" TargetMode="External"/><Relationship Id="rId_hyperlink_16385" Type="http://schemas.openxmlformats.org/officeDocument/2006/relationships/hyperlink" Target="http://&#1101;&#1083;&#1077;&#1082;&#1090;&#1088;&#1086;-&#1084;&#1072;&#1088;&#1082;&#1077;&#1090;.&#1088;&#1092;/product/238402/rozetka-odnomestnaya-ou-sz-belyy-bez-shtorki-16a-schneider-blanca-rossiya-010101/" TargetMode="External"/><Relationship Id="rId_hyperlink_16386" Type="http://schemas.openxmlformats.org/officeDocument/2006/relationships/hyperlink" Target="http://&#1101;&#1083;&#1077;&#1082;&#1090;&#1088;&#1086;-&#1084;&#1072;&#1088;&#1082;&#1077;&#1090;.&#1088;&#1092;/product/165037/rozetka-odnomestnaya-ou-sz-belyy-ra16-254-bylectrica-praleska-belarus/" TargetMode="External"/><Relationship Id="rId_hyperlink_16387" Type="http://schemas.openxmlformats.org/officeDocument/2006/relationships/hyperlink" Target="http://&#1101;&#1083;&#1077;&#1082;&#1090;&#1088;&#1086;-&#1084;&#1072;&#1088;&#1082;&#1077;&#1090;.&#1088;&#1092;/product/238366/rozetka-odnomestnaya-s-zazemleniem-16a-belaya-s-zaschitnymi-shtorkami-yupiter-sbe-03w-16-s1-1z/" TargetMode="External"/><Relationship Id="rId_hyperlink_16388" Type="http://schemas.openxmlformats.org/officeDocument/2006/relationships/hyperlink" Target="http://&#1101;&#1083;&#1077;&#1082;&#1090;&#1088;&#1086;-&#1084;&#1072;&#1088;&#1082;&#1077;&#1090;.&#1088;&#1092;/product/234193/rozetka-odnomestnaya-s-zazemleniem-16a-belaya-mars-keramika-smartbuy-sbe-02w-16-s1-z-c/" TargetMode="External"/><Relationship Id="rId_hyperlink_16389" Type="http://schemas.openxmlformats.org/officeDocument/2006/relationships/hyperlink" Target="http://&#1101;&#1083;&#1077;&#1082;&#1090;&#1088;&#1086;-&#1084;&#1072;&#1088;&#1082;&#1077;&#1090;.&#1088;&#1092;/product/225272/rozetka-odnomestnaya-s-zazemleniem-i-kryshkoy-16a-belaya-mars-keramika-smartbuy-sbe-02w-16-s1-zk-c/" TargetMode="External"/><Relationship Id="rId_hyperlink_16390" Type="http://schemas.openxmlformats.org/officeDocument/2006/relationships/hyperlink" Target="http://&#1101;&#1083;&#1077;&#1082;&#1090;&#1088;&#1086;-&#1084;&#1072;&#1088;&#1082;&#1077;&#1090;.&#1088;&#1092;/product/144780/rozetka-odnomestnaya-s-kryshkoy-ou-sz-16a-ip54-gorizontalnaya-byokca-tdm-sq1803-0007/" TargetMode="External"/><Relationship Id="rId_hyperlink_16391" Type="http://schemas.openxmlformats.org/officeDocument/2006/relationships/hyperlink" Target="http://&#1101;&#1083;&#1077;&#1082;&#1090;&#1088;&#1086;-&#1084;&#1072;&#1088;&#1082;&#1077;&#1090;.&#1088;&#1092;/product/238000/rozetka-odnomestnaya-sz-ou-belyy-ip54-s-zaschkryshkoyzaschshtorki16a-allegro-universal/" TargetMode="External"/><Relationship Id="rId_hyperlink_16392" Type="http://schemas.openxmlformats.org/officeDocument/2006/relationships/hyperlink" Target="http://&#1101;&#1083;&#1077;&#1082;&#1090;&#1088;&#1086;-&#1084;&#1072;&#1088;&#1082;&#1077;&#1090;.&#1088;&#1092;/product/234450/rozetka-odnomestnaya-sp-alyuminiy-16a2p-ip20-250-vt-legrand-inspiria-673712/" TargetMode="External"/><Relationship Id="rId_hyperlink_16393" Type="http://schemas.openxmlformats.org/officeDocument/2006/relationships/hyperlink" Target="http://&#1101;&#1083;&#1077;&#1082;&#1090;&#1088;&#1086;-&#1084;&#1072;&#1088;&#1082;&#1077;&#1090;.&#1088;&#1092;/product/234449/rozetka-odnomestnaya-sp-alyuminiy-16a2pe-nemecstandart-ip20-250-vt-legrand-inspiria-673722/" TargetMode="External"/><Relationship Id="rId_hyperlink_16394" Type="http://schemas.openxmlformats.org/officeDocument/2006/relationships/hyperlink" Target="http://&#1101;&#1083;&#1077;&#1082;&#1090;&#1088;&#1086;-&#1084;&#1072;&#1088;&#1082;&#1077;&#1090;.&#1088;&#1092;/product/234451/rozetka-odnomestnaya-sp-antracit-16a2p-ip20-250-vt-legrand-inspiria-673713/" TargetMode="External"/><Relationship Id="rId_hyperlink_16395" Type="http://schemas.openxmlformats.org/officeDocument/2006/relationships/hyperlink" Target="http://&#1101;&#1083;&#1077;&#1082;&#1090;&#1088;&#1086;-&#1084;&#1072;&#1088;&#1082;&#1077;&#1090;.&#1088;&#1092;/product/234586/rozetka-odnomestnaya-sp-antracit-16a2pe-nemecstandart-ip20-250-vt-legrand-inspiria-673723/" TargetMode="External"/><Relationship Id="rId_hyperlink_16396" Type="http://schemas.openxmlformats.org/officeDocument/2006/relationships/hyperlink" Target="http://&#1101;&#1083;&#1077;&#1082;&#1090;&#1088;&#1086;-&#1084;&#1072;&#1088;&#1082;&#1077;&#1090;.&#1088;&#1092;/product/234452/rozetka-odnomestnaya-sp-belyy-16a2p-ip20-250-vt-legrand-inspiria-673710/" TargetMode="External"/><Relationship Id="rId_hyperlink_16397" Type="http://schemas.openxmlformats.org/officeDocument/2006/relationships/hyperlink" Target="http://&#1101;&#1083;&#1077;&#1082;&#1090;&#1088;&#1086;-&#1084;&#1072;&#1088;&#1082;&#1077;&#1090;.&#1088;&#1092;/product/234454/rozetka-odnomestnaya-sp-belyy-16a2pe-nemecstandart-ip20-250-vt-legrand-inspiria-673720/" TargetMode="External"/><Relationship Id="rId_hyperlink_16398" Type="http://schemas.openxmlformats.org/officeDocument/2006/relationships/hyperlink" Target="http://&#1101;&#1083;&#1077;&#1082;&#1090;&#1088;&#1086;-&#1084;&#1072;&#1088;&#1082;&#1077;&#1090;.&#1088;&#1092;/product/234453/rozetka-odnomestnaya-sp-slonovaya-kost-16a2p-ip20-250-vt-legrand-inspiria-673711/" TargetMode="External"/><Relationship Id="rId_hyperlink_16399" Type="http://schemas.openxmlformats.org/officeDocument/2006/relationships/hyperlink" Target="http://&#1101;&#1083;&#1077;&#1082;&#1090;&#1088;&#1086;-&#1084;&#1072;&#1088;&#1082;&#1077;&#1090;.&#1088;&#1092;/product/234455/rozetka-odnomestnaya-sp-slonovaya-kost-16a2pe-nemecstandart-ip20-250-vt-legrand-inspiria-673721/" TargetMode="External"/><Relationship Id="rId_hyperlink_16400" Type="http://schemas.openxmlformats.org/officeDocument/2006/relationships/hyperlink" Target="http://&#1101;&#1083;&#1077;&#1082;&#1090;&#1088;&#1086;-&#1084;&#1072;&#1088;&#1082;&#1077;&#1090;.&#1088;&#1092;/product/250612/rozetka-odnomestnaya-sp-slonovaya-kost-16a2pe-s-otkidnoy-kryshkoy-i-shtorkami-nemecstandart-ip20-250-vt-legrand-inspiria-673741/" TargetMode="External"/><Relationship Id="rId_hyperlink_16401" Type="http://schemas.openxmlformats.org/officeDocument/2006/relationships/hyperlink" Target="http://&#1101;&#1083;&#1077;&#1082;&#1090;&#1088;&#1086;-&#1084;&#1072;&#1088;&#1082;&#1077;&#1090;.&#1088;&#1092;/product/231953/rozetka-odnomestnaya-su-bz-alyum-16a-schneider-atlasdesign-atn000341/" TargetMode="External"/><Relationship Id="rId_hyperlink_16402" Type="http://schemas.openxmlformats.org/officeDocument/2006/relationships/hyperlink" Target="http://&#1101;&#1083;&#1077;&#1082;&#1090;&#1088;&#1086;-&#1084;&#1072;&#1088;&#1082;&#1077;&#1090;.&#1088;&#1092;/product/228422/rozetka-odnomestnaya-su-bz-belaya-taymyr-tdm-sq1814-0511/" TargetMode="External"/><Relationship Id="rId_hyperlink_16403" Type="http://schemas.openxmlformats.org/officeDocument/2006/relationships/hyperlink" Target="http://&#1101;&#1083;&#1077;&#1082;&#1090;&#1088;&#1086;-&#1084;&#1072;&#1088;&#1082;&#1077;&#1090;.&#1088;&#1092;/product/191347/rozetka-odnomestnaya-su-bz-belaya-16a-makel-mimoza-12002-turciya/" TargetMode="External"/><Relationship Id="rId_hyperlink_16404" Type="http://schemas.openxmlformats.org/officeDocument/2006/relationships/hyperlink" Target="http://&#1101;&#1083;&#1077;&#1082;&#1090;&#1088;&#1086;-&#1084;&#1072;&#1088;&#1082;&#1077;&#1090;.&#1088;&#1092;/product/126635/rozetka-odnomestnaya-su-bz-belaya-rs16-228-bylectrica-garmoniya-belarus/" TargetMode="External"/><Relationship Id="rId_hyperlink_16405" Type="http://schemas.openxmlformats.org/officeDocument/2006/relationships/hyperlink" Target="http://&#1101;&#1083;&#1077;&#1082;&#1090;&#1088;&#1086;-&#1084;&#1072;&#1088;&#1082;&#1077;&#1090;.&#1088;&#1092;/product/231954/rozetka-odnomestnaya-su-bz-belyy-16a-schneider-atlasdesign-atn000141/" TargetMode="External"/><Relationship Id="rId_hyperlink_16406" Type="http://schemas.openxmlformats.org/officeDocument/2006/relationships/hyperlink" Target="http://&#1101;&#1083;&#1077;&#1082;&#1090;&#1088;&#1086;-&#1084;&#1072;&#1088;&#1082;&#1077;&#1090;.&#1088;&#1092;/product/145871/rozetka-odnomestnaya-su-bz-belyy-16a-schneider-blanca-rossiya-000011/" TargetMode="External"/><Relationship Id="rId_hyperlink_16407" Type="http://schemas.openxmlformats.org/officeDocument/2006/relationships/hyperlink" Target="http://&#1101;&#1083;&#1077;&#1082;&#1090;&#1088;&#1086;-&#1084;&#1072;&#1088;&#1082;&#1077;&#1090;.&#1088;&#1092;/product/224714/rozetka-odnomestnaya-su-bz-belyy-16a-schneider-glossa-rossiya-gls000141/" TargetMode="External"/><Relationship Id="rId_hyperlink_16408" Type="http://schemas.openxmlformats.org/officeDocument/2006/relationships/hyperlink" Target="http://&#1101;&#1083;&#1077;&#1082;&#1090;&#1088;&#1086;-&#1084;&#1072;&#1088;&#1082;&#1077;&#1090;.&#1088;&#1092;/product/231955/rozetka-odnomestnaya-su-bz-grifel-16a-schneider-atlasdesign-atn000741/" TargetMode="External"/><Relationship Id="rId_hyperlink_16409" Type="http://schemas.openxmlformats.org/officeDocument/2006/relationships/hyperlink" Target="http://&#1101;&#1083;&#1077;&#1082;&#1090;&#1088;&#1086;-&#1084;&#1072;&#1088;&#1082;&#1077;&#1090;.&#1088;&#1092;/product/231956/rozetka-odnomestnaya-su-sz-alyum-16a-schneider-atlasdesign-atn000343/" TargetMode="External"/><Relationship Id="rId_hyperlink_16410" Type="http://schemas.openxmlformats.org/officeDocument/2006/relationships/hyperlink" Target="http://&#1101;&#1083;&#1077;&#1082;&#1090;&#1088;&#1086;-&#1084;&#1072;&#1088;&#1082;&#1077;&#1090;.&#1088;&#1092;/product/165042/rozetka-odnomestnaya-su-sz-belaya-rs16-227-bylectrica-garmoniya-belarus/" TargetMode="External"/><Relationship Id="rId_hyperlink_16411" Type="http://schemas.openxmlformats.org/officeDocument/2006/relationships/hyperlink" Target="http://&#1101;&#1083;&#1077;&#1082;&#1090;&#1088;&#1086;-&#1084;&#1072;&#1088;&#1082;&#1077;&#1090;.&#1088;&#1092;/product/191349/rozetka-odnomestnaya-su-sz-belayabelaya-16a-makel-mimoza-12008turciya/" TargetMode="External"/><Relationship Id="rId_hyperlink_16412" Type="http://schemas.openxmlformats.org/officeDocument/2006/relationships/hyperlink" Target="http://&#1101;&#1083;&#1077;&#1082;&#1090;&#1088;&#1086;-&#1084;&#1072;&#1088;&#1082;&#1077;&#1090;.&#1088;&#1092;/product/231957/rozetka-odnomestnaya-su-sz-belyy-16a-schneider-atlasdesign-atn000143/" TargetMode="External"/><Relationship Id="rId_hyperlink_16413" Type="http://schemas.openxmlformats.org/officeDocument/2006/relationships/hyperlink" Target="http://&#1101;&#1083;&#1077;&#1082;&#1090;&#1088;&#1086;-&#1084;&#1072;&#1088;&#1082;&#1077;&#1090;.&#1088;&#1092;/product/145872/rozetka-odnomestnaya-su-sz-belyy-16a-schneider-blanca-rossiya-001011/" TargetMode="External"/><Relationship Id="rId_hyperlink_16414" Type="http://schemas.openxmlformats.org/officeDocument/2006/relationships/hyperlink" Target="http://&#1101;&#1083;&#1077;&#1082;&#1090;&#1088;&#1086;-&#1084;&#1072;&#1088;&#1082;&#1077;&#1090;.&#1088;&#1092;/product/224715/rozetka-odnomestnaya-su-sz-belyy-16a-schneider-glossa-rossiya-gls000143/" TargetMode="External"/><Relationship Id="rId_hyperlink_16415" Type="http://schemas.openxmlformats.org/officeDocument/2006/relationships/hyperlink" Target="http://&#1101;&#1083;&#1077;&#1082;&#1090;&#1088;&#1086;-&#1084;&#1072;&#1088;&#1082;&#1077;&#1090;.&#1088;&#1092;/product/231958/rozetka-odnomestnaya-su-sz-grifel-16a-schneider-atlasdesign-atn000743/" TargetMode="External"/><Relationship Id="rId_hyperlink_16416" Type="http://schemas.openxmlformats.org/officeDocument/2006/relationships/hyperlink" Target="http://&#1101;&#1083;&#1077;&#1082;&#1090;&#1088;&#1086;-&#1084;&#1072;&#1088;&#1082;&#1077;&#1090;.&#1088;&#1092;/product/245292/rozetka-odnomestnaya-su-sz-karbon-16a-schneider-atlasdesign-atn001043/" TargetMode="External"/><Relationship Id="rId_hyperlink_16417" Type="http://schemas.openxmlformats.org/officeDocument/2006/relationships/hyperlink" Target="http://&#1101;&#1083;&#1077;&#1082;&#1090;&#1088;&#1086;-&#1084;&#1072;&#1088;&#1082;&#1077;&#1090;.&#1088;&#1092;/product/225105/rozetka-odnomestnaya-su-sz-keramika-belaya-taymyr-tdm-sq1814-0012/" TargetMode="External"/><Relationship Id="rId_hyperlink_16418" Type="http://schemas.openxmlformats.org/officeDocument/2006/relationships/hyperlink" Target="http://&#1101;&#1083;&#1077;&#1082;&#1090;&#1088;&#1086;-&#1084;&#1072;&#1088;&#1082;&#1077;&#1090;.&#1088;&#1092;/product/245299/rozetka-odnomestnaya-su-s-zazemleniem-shtorki-karbon-schneider-atlasdesign-atn001045/" TargetMode="External"/><Relationship Id="rId_hyperlink_16419" Type="http://schemas.openxmlformats.org/officeDocument/2006/relationships/hyperlink" Target="http://&#1101;&#1083;&#1077;&#1082;&#1090;&#1088;&#1086;-&#1084;&#1072;&#1088;&#1082;&#1077;&#1090;.&#1088;&#1092;/product/239366/rozetka-odnomestnaya-televizionnaya-75om-5-862mgc-bezhevaya-mars-smartbuy-sbe-02i-s1-tv/" TargetMode="External"/><Relationship Id="rId_hyperlink_16420" Type="http://schemas.openxmlformats.org/officeDocument/2006/relationships/hyperlink" Target="http://&#1101;&#1083;&#1077;&#1082;&#1090;&#1088;&#1086;-&#1084;&#1072;&#1088;&#1082;&#1077;&#1090;.&#1088;&#1092;/product/234195/rozetka-odnomestnaya-televizionnaya-75om-5-862mgc-belaya-mars-smartbuy-sbe-02w-s1-tv/" TargetMode="External"/><Relationship Id="rId_hyperlink_16421" Type="http://schemas.openxmlformats.org/officeDocument/2006/relationships/hyperlink" Target="http://&#1101;&#1083;&#1077;&#1082;&#1090;&#1088;&#1086;-&#1084;&#1072;&#1088;&#1082;&#1077;&#1090;.&#1088;&#1092;/product/137739/rozetka-su-tv-belaya-makel-mimoza-12007-turciya/" TargetMode="External"/><Relationship Id="rId_hyperlink_16422" Type="http://schemas.openxmlformats.org/officeDocument/2006/relationships/hyperlink" Target="http://&#1101;&#1083;&#1077;&#1082;&#1090;&#1088;&#1086;-&#1084;&#1072;&#1088;&#1082;&#1077;&#1090;.&#1088;&#1092;/product/137737/rozetka-sutf-rj11-belaya-makel-mimoza-22014-turciya/" TargetMode="External"/><Relationship Id="rId_hyperlink_16423" Type="http://schemas.openxmlformats.org/officeDocument/2006/relationships/hyperlink" Target="http://&#1101;&#1083;&#1077;&#1082;&#1090;&#1088;&#1086;-&#1084;&#1072;&#1088;&#1082;&#1077;&#1090;.&#1088;&#1092;/product/229688/rozetka-televizionnaya-75om-5-862mgc-rj-45-belaya-yupiter-sbe-03w-s1-tv/" TargetMode="External"/><Relationship Id="rId_hyperlink_16424" Type="http://schemas.openxmlformats.org/officeDocument/2006/relationships/hyperlink" Target="http://&#1101;&#1083;&#1077;&#1082;&#1090;&#1088;&#1086;-&#1084;&#1072;&#1088;&#1082;&#1077;&#1090;.&#1088;&#1092;/product/171926/rozetka-televizionnaya-su-tv-rg6-1db-belyy-schneider-blanca-rossiya-blnts000011/" TargetMode="External"/><Relationship Id="rId_hyperlink_16425" Type="http://schemas.openxmlformats.org/officeDocument/2006/relationships/hyperlink" Target="http://&#1101;&#1083;&#1077;&#1082;&#1090;&#1088;&#1086;-&#1084;&#1072;&#1088;&#1082;&#1077;&#1090;.&#1088;&#1092;/product/224712/rozetka-televizionnaya-su-tv-rg6-1db-okonechnaya-belyy-schneider-glossa-rossiya-gsl000191/" TargetMode="External"/><Relationship Id="rId_hyperlink_16426" Type="http://schemas.openxmlformats.org/officeDocument/2006/relationships/hyperlink" Target="http://&#1101;&#1083;&#1077;&#1082;&#1090;&#1088;&#1086;-&#1084;&#1072;&#1088;&#1082;&#1077;&#1090;.&#1088;&#1092;/product/224713/rozetka-televizionnaya-su-tv-rg6-1db-prohodnaya-belyy-schneider-glossa-rossiya-gsl000192/" TargetMode="External"/><Relationship Id="rId_hyperlink_16427" Type="http://schemas.openxmlformats.org/officeDocument/2006/relationships/hyperlink" Target="http://&#1101;&#1083;&#1077;&#1082;&#1090;&#1088;&#1086;-&#1084;&#1072;&#1088;&#1082;&#1077;&#1090;.&#1088;&#1092;/product/171927/rozetka-televizionnaya-su-bezhevaya-tv-rg6-schneider-duet-wde000291-rossiya/" TargetMode="External"/><Relationship Id="rId_hyperlink_16428" Type="http://schemas.openxmlformats.org/officeDocument/2006/relationships/hyperlink" Target="http://&#1101;&#1083;&#1077;&#1082;&#1090;&#1088;&#1086;-&#1084;&#1072;&#1088;&#1082;&#1077;&#1090;.&#1088;&#1092;/product/228429/rozetka-televizionnaya-su-belaya-taymyr-tdm-sq1814-0032/" TargetMode="External"/><Relationship Id="rId_hyperlink_16429" Type="http://schemas.openxmlformats.org/officeDocument/2006/relationships/hyperlink" Target="http://&#1101;&#1083;&#1077;&#1082;&#1090;&#1088;&#1086;-&#1084;&#1072;&#1088;&#1082;&#1077;&#1090;.&#1088;&#1092;/product/242329/rozetka-trehmestnaya-ou-sz-quteo-16a-ip20-250v-zasch-shtorki-bel-leg-782238/" TargetMode="External"/><Relationship Id="rId_hyperlink_16430" Type="http://schemas.openxmlformats.org/officeDocument/2006/relationships/hyperlink" Target="http://&#1101;&#1083;&#1077;&#1082;&#1090;&#1088;&#1086;-&#1084;&#1072;&#1088;&#1082;&#1077;&#1090;.&#1088;&#1092;/product/230075/rozetka-trehmestnaya-bez-zazemleniem-10a-belaya-yupiter-smartbuy-sbe-03w-10-s3-n/" TargetMode="External"/><Relationship Id="rId_hyperlink_16431" Type="http://schemas.openxmlformats.org/officeDocument/2006/relationships/hyperlink" Target="http://&#1101;&#1083;&#1077;&#1082;&#1090;&#1088;&#1086;-&#1084;&#1072;&#1088;&#1082;&#1077;&#1090;.&#1088;&#1092;/product/147581/rozetka-trehmestnaya-ou-bz-belyy-ra16-244-bylectrica-praleska-belarus/" TargetMode="External"/><Relationship Id="rId_hyperlink_16432" Type="http://schemas.openxmlformats.org/officeDocument/2006/relationships/hyperlink" Target="http://&#1101;&#1083;&#1077;&#1082;&#1090;&#1088;&#1086;-&#1084;&#1072;&#1088;&#1082;&#1077;&#1090;.&#1088;&#1092;/product/159386/rozetka-trehmestnaya-ou-bz-belyy-ra16-263-bylectrica-praleska-belarus/" TargetMode="External"/><Relationship Id="rId_hyperlink_16433" Type="http://schemas.openxmlformats.org/officeDocument/2006/relationships/hyperlink" Target="http://&#1101;&#1083;&#1077;&#1082;&#1090;&#1088;&#1086;-&#1084;&#1072;&#1088;&#1082;&#1077;&#1090;.&#1088;&#1092;/product/147580/rozetka-trehmestnaya-ou-sz-belaya-ra16-243-bylectrica-praleska-belarus/" TargetMode="External"/><Relationship Id="rId_hyperlink_16434" Type="http://schemas.openxmlformats.org/officeDocument/2006/relationships/hyperlink" Target="http://&#1101;&#1083;&#1077;&#1082;&#1090;&#1088;&#1086;-&#1084;&#1072;&#1088;&#1082;&#1077;&#1090;.&#1088;&#1092;/product/145866/rozetka-trehmestnaya-ou-sz-belyy-16a-schneider-blanca-rossiya-010311/" TargetMode="External"/><Relationship Id="rId_hyperlink_16435" Type="http://schemas.openxmlformats.org/officeDocument/2006/relationships/hyperlink" Target="http://&#1101;&#1083;&#1077;&#1082;&#1090;&#1088;&#1086;-&#1084;&#1072;&#1088;&#1082;&#1077;&#1090;.&#1088;&#1092;/product/166631/rozetka-trehmestnaya-ou-sz-belyy-ra16-265-bylectrica-praleska-belarus/" TargetMode="External"/><Relationship Id="rId_hyperlink_16436" Type="http://schemas.openxmlformats.org/officeDocument/2006/relationships/hyperlink" Target="http://&#1101;&#1083;&#1077;&#1082;&#1090;&#1088;&#1086;-&#1084;&#1072;&#1088;&#1082;&#1077;&#1090;.&#1088;&#1092;/product/242739/rozetka-chetyrehmestnaya-naruzhnaya-bez-zazemleniya-bez-shtorok-16a-250b-belaya-pa16-205b-etyud-systeme-electric/" TargetMode="External"/><Relationship Id="rId_hyperlink_16437" Type="http://schemas.openxmlformats.org/officeDocument/2006/relationships/hyperlink" Target="http://&#1101;&#1083;&#1077;&#1082;&#1090;&#1088;&#1086;-&#1084;&#1072;&#1088;&#1082;&#1077;&#1090;.&#1088;&#1092;/product/145867/rozetka-chetyrehmestnaya-ou-bz-belyy-16a-schneider-blanca-rossiya-000411/" TargetMode="External"/><Relationship Id="rId_hyperlink_16438" Type="http://schemas.openxmlformats.org/officeDocument/2006/relationships/hyperlink" Target="http://&#1101;&#1083;&#1077;&#1082;&#1090;&#1088;&#1086;-&#1084;&#1072;&#1088;&#1082;&#1077;&#1090;.&#1088;&#1092;/product/132994/rozetka-chetyrehmestnaya-ou-bz-belyy-ra16-246-bylectrica-praleska-belarus/" TargetMode="External"/><Relationship Id="rId_hyperlink_16439" Type="http://schemas.openxmlformats.org/officeDocument/2006/relationships/hyperlink" Target="http://&#1101;&#1083;&#1077;&#1082;&#1090;&#1088;&#1086;-&#1084;&#1072;&#1088;&#1082;&#1077;&#1090;.&#1088;&#1092;/product/159387/rozetka-chetyrehmestnaya-ou-bz-belyy-ra16-264-bylectrica-praleska-belarus/" TargetMode="External"/><Relationship Id="rId_hyperlink_16440" Type="http://schemas.openxmlformats.org/officeDocument/2006/relationships/hyperlink" Target="http://&#1101;&#1083;&#1077;&#1082;&#1090;&#1088;&#1086;-&#1084;&#1072;&#1088;&#1082;&#1077;&#1090;.&#1088;&#1092;/product/184110/rozetka-chetyrehmestnaya-ou-sz-belaya-ra16-245-bylectrica-praleska-belarus/" TargetMode="External"/><Relationship Id="rId_hyperlink_16441" Type="http://schemas.openxmlformats.org/officeDocument/2006/relationships/hyperlink" Target="http://&#1101;&#1083;&#1077;&#1082;&#1090;&#1088;&#1086;-&#1084;&#1072;&#1088;&#1082;&#1077;&#1090;.&#1088;&#1092;/product/184111/rozetka-chetyrehmestnaya-ou-sz-belyy-ra16-266-bylectrica-praleska-belarus/" TargetMode="External"/><Relationship Id="rId_hyperlink_16442" Type="http://schemas.openxmlformats.org/officeDocument/2006/relationships/hyperlink" Target="http://&#1101;&#1083;&#1077;&#1082;&#1090;&#1088;&#1086;-&#1084;&#1072;&#1088;&#1082;&#1077;&#1090;.&#1088;&#1092;/product/233275/svetoregulyator-dimmer-550vt-220v-mars-sbe-02w-25-d-0/" TargetMode="External"/><Relationship Id="rId_hyperlink_16443" Type="http://schemas.openxmlformats.org/officeDocument/2006/relationships/hyperlink" Target="http://&#1101;&#1083;&#1077;&#1082;&#1090;&#1088;&#1086;-&#1084;&#1072;&#1088;&#1082;&#1077;&#1090;.&#1088;&#1092;/product/245605/vilka-kauchuk-bez-zazemleniya-16a-230v-2p-v16-006/" TargetMode="External"/><Relationship Id="rId_hyperlink_16444" Type="http://schemas.openxmlformats.org/officeDocument/2006/relationships/hyperlink" Target="http://&#1101;&#1083;&#1077;&#1082;&#1090;&#1088;&#1086;-&#1084;&#1072;&#1088;&#1082;&#1077;&#1090;.&#1088;&#1092;/product/245604/vilka-kauchuk-s-zazemleniem-16a-230v-2ppe-v16-005-chernyy/" TargetMode="External"/><Relationship Id="rId_hyperlink_16445" Type="http://schemas.openxmlformats.org/officeDocument/2006/relationships/hyperlink" Target="http://&#1101;&#1083;&#1077;&#1082;&#1090;&#1088;&#1086;-&#1084;&#1072;&#1088;&#1082;&#1077;&#1090;.&#1088;&#1092;/product/243145/vilka-pryamaya-kauchuk-16a-230v-2ppe-ip44-universal/" TargetMode="External"/><Relationship Id="rId_hyperlink_16446" Type="http://schemas.openxmlformats.org/officeDocument/2006/relationships/hyperlink" Target="http://&#1101;&#1083;&#1077;&#1082;&#1090;&#1088;&#1086;-&#1084;&#1072;&#1088;&#1082;&#1077;&#1090;.&#1088;&#1092;/product/223422/vilka-pryamaya-kauchuk-16a-230v-2ppe-p16-003-zk-gors/" TargetMode="External"/><Relationship Id="rId_hyperlink_16447" Type="http://schemas.openxmlformats.org/officeDocument/2006/relationships/hyperlink" Target="http://&#1101;&#1083;&#1077;&#1082;&#1090;&#1088;&#1086;-&#1084;&#1072;&#1088;&#1082;&#1077;&#1090;.&#1088;&#1092;/product/251060/vilka-pryamaya-kauchuk-16a-230v-2ppe-smartbuy-krasnaya-sbe-16-p07-rr/" TargetMode="External"/><Relationship Id="rId_hyperlink_16448" Type="http://schemas.openxmlformats.org/officeDocument/2006/relationships/hyperlink" Target="http://&#1101;&#1083;&#1077;&#1082;&#1090;&#1088;&#1086;-&#1084;&#1072;&#1088;&#1082;&#1077;&#1090;.&#1088;&#1092;/product/223397/vilka-pryamaya-kauchuk-16a-230v-2ppe-ip44-ekf-rps-011-16-230-44/" TargetMode="External"/><Relationship Id="rId_hyperlink_16449" Type="http://schemas.openxmlformats.org/officeDocument/2006/relationships/hyperlink" Target="http://&#1101;&#1083;&#1077;&#1082;&#1090;&#1088;&#1086;-&#1084;&#1072;&#1088;&#1082;&#1077;&#1090;.&#1088;&#1092;/product/243576/vilka-pryamaya-kauchuk-16a-b16-362-230v-zk/" TargetMode="External"/><Relationship Id="rId_hyperlink_16450" Type="http://schemas.openxmlformats.org/officeDocument/2006/relationships/hyperlink" Target="http://&#1101;&#1083;&#1077;&#1082;&#1090;&#1088;&#1086;-&#1084;&#1072;&#1088;&#1082;&#1077;&#1090;.&#1088;&#1092;/product/250131/vilka-pryamaya-kauchuk-2ppe-230v-16a-ip44-zheltaya-dynel-dy-01-01-010/" TargetMode="External"/><Relationship Id="rId_hyperlink_16451" Type="http://schemas.openxmlformats.org/officeDocument/2006/relationships/hyperlink" Target="http://&#1101;&#1083;&#1077;&#1082;&#1090;&#1088;&#1086;-&#1084;&#1072;&#1088;&#1082;&#1077;&#1090;.&#1088;&#1092;/product/250115/vilka-pryamaya-kauchuk-2ppe-230v-16a-ip44-oranzhevaya-dynel-dy-01-01-013/" TargetMode="External"/><Relationship Id="rId_hyperlink_16452" Type="http://schemas.openxmlformats.org/officeDocument/2006/relationships/hyperlink" Target="http://&#1101;&#1083;&#1077;&#1082;&#1090;&#1088;&#1086;-&#1084;&#1072;&#1088;&#1082;&#1077;&#1090;.&#1088;&#1092;/product/250116/vilka-pryamaya-kauchuk-2ppe-230v-16a-ip44-sinyaya-dynel-dy-01-01-019/" TargetMode="External"/><Relationship Id="rId_hyperlink_16453" Type="http://schemas.openxmlformats.org/officeDocument/2006/relationships/hyperlink" Target="http://&#1101;&#1083;&#1077;&#1082;&#1090;&#1088;&#1086;-&#1084;&#1072;&#1088;&#1082;&#1077;&#1090;.&#1088;&#1092;/product/243912/vilka-pryamaya-kauchuk-s-zazemleniem-16a-230v-2ppe-b16-001-uhl3/" TargetMode="External"/><Relationship Id="rId_hyperlink_16454" Type="http://schemas.openxmlformats.org/officeDocument/2006/relationships/hyperlink" Target="http://&#1101;&#1083;&#1077;&#1082;&#1090;&#1088;&#1086;-&#1084;&#1072;&#1088;&#1082;&#1077;&#1090;.&#1088;&#1092;/product/223395/vilka-uglovaya-kauchuk-16a-220-240v-2ppe-lezard-106-0400-0108/" TargetMode="External"/><Relationship Id="rId_hyperlink_16455" Type="http://schemas.openxmlformats.org/officeDocument/2006/relationships/hyperlink" Target="http://&#1101;&#1083;&#1077;&#1082;&#1090;&#1088;&#1086;-&#1084;&#1072;&#1088;&#1082;&#1077;&#1090;.&#1088;&#1092;/product/223396/vilka-uglovaya-kauchuk-16a-220-240v-2ppe-s-kolcom-lezard-106-0400-0109/" TargetMode="External"/><Relationship Id="rId_hyperlink_16456" Type="http://schemas.openxmlformats.org/officeDocument/2006/relationships/hyperlink" Target="http://&#1101;&#1083;&#1077;&#1082;&#1090;&#1088;&#1086;-&#1084;&#1072;&#1088;&#1082;&#1077;&#1090;.&#1088;&#1092;/product/251062/vilka-uglovaya-kauchuk-16a-230v-2ppe-ip44-s-kolcom-smartbuy-krasnaya-sbe-16-p08-rr/" TargetMode="External"/><Relationship Id="rId_hyperlink_16457" Type="http://schemas.openxmlformats.org/officeDocument/2006/relationships/hyperlink" Target="http://&#1101;&#1083;&#1077;&#1082;&#1090;&#1088;&#1086;-&#1084;&#1072;&#1088;&#1082;&#1077;&#1090;.&#1088;&#1092;/product/251061/vilka-uglovaya-kauchuk-16a-230v-2ppe-ip44-smartbuy-krasnaya-sbe-16-p09-rr/" TargetMode="External"/><Relationship Id="rId_hyperlink_16458" Type="http://schemas.openxmlformats.org/officeDocument/2006/relationships/hyperlink" Target="http://&#1101;&#1083;&#1077;&#1082;&#1090;&#1088;&#1086;-&#1084;&#1072;&#1088;&#1082;&#1077;&#1090;.&#1088;&#1092;/product/243913/vilka-uglovaya-kauchuk-c-kolcom-vyvod-90gr-16a-230v-2ppe-v16-002-uhl3/" TargetMode="External"/><Relationship Id="rId_hyperlink_16459" Type="http://schemas.openxmlformats.org/officeDocument/2006/relationships/hyperlink" Target="http://&#1101;&#1083;&#1077;&#1082;&#1090;&#1088;&#1086;-&#1084;&#1072;&#1088;&#1082;&#1077;&#1090;.&#1088;&#1092;/product/243914/vilka-uglovaya-kauchuk-s-kolcom-vyvod-45gr-16a-230v-2ppe-v16-003-uhl3/" TargetMode="External"/><Relationship Id="rId_hyperlink_16460" Type="http://schemas.openxmlformats.org/officeDocument/2006/relationships/hyperlink" Target="http://&#1101;&#1083;&#1077;&#1082;&#1090;&#1088;&#1086;-&#1084;&#1072;&#1088;&#1082;&#1077;&#1090;.&#1088;&#1092;/product/243650/vilka-ulovaya-s-ushkom-kauchuk-16a-230v-2ppe-ip44-universal-0003/" TargetMode="External"/><Relationship Id="rId_hyperlink_16461" Type="http://schemas.openxmlformats.org/officeDocument/2006/relationships/hyperlink" Target="http://&#1101;&#1083;&#1077;&#1082;&#1090;&#1088;&#1086;-&#1084;&#1072;&#1088;&#1082;&#1077;&#1090;.&#1088;&#1092;/product/237718/vilka-shtepselnaya-kauchuk-16a-ip44-28-far-f48-z/" TargetMode="External"/><Relationship Id="rId_hyperlink_16462" Type="http://schemas.openxmlformats.org/officeDocument/2006/relationships/hyperlink" Target="http://&#1101;&#1083;&#1077;&#1082;&#1090;&#1088;&#1086;-&#1084;&#1072;&#1088;&#1082;&#1077;&#1090;.&#1088;&#1092;/product/250117/kolodka-3-sz-s-kryshkami-kauchuk-2ppe-230v-16a-ip54-zheltaya-dynel-dy-01-01-012/" TargetMode="External"/><Relationship Id="rId_hyperlink_16463" Type="http://schemas.openxmlformats.org/officeDocument/2006/relationships/hyperlink" Target="http://&#1101;&#1083;&#1077;&#1082;&#1090;&#1088;&#1086;-&#1084;&#1072;&#1088;&#1082;&#1077;&#1090;.&#1088;&#1092;/product/250118/kolodka-3-sz-s-kryshkami-kauchuk-2ppe-230v-16a-ip54-krasnaya-dynel-dy-01-01-018/" TargetMode="External"/><Relationship Id="rId_hyperlink_16464" Type="http://schemas.openxmlformats.org/officeDocument/2006/relationships/hyperlink" Target="http://&#1101;&#1083;&#1077;&#1082;&#1090;&#1088;&#1086;-&#1084;&#1072;&#1088;&#1082;&#1077;&#1090;.&#1088;&#1092;/product/250119/kolodka-3-sz-s-kryshkami-kauchuk-2ppe-230v-16a-ip54-oranzhevaya-dynel-dy-01-01-015/" TargetMode="External"/><Relationship Id="rId_hyperlink_16465" Type="http://schemas.openxmlformats.org/officeDocument/2006/relationships/hyperlink" Target="http://&#1101;&#1083;&#1077;&#1082;&#1090;&#1088;&#1086;-&#1084;&#1072;&#1088;&#1082;&#1077;&#1090;.&#1088;&#1092;/product/250122/kolodka-3-sz-s-kryshkami-kauchuk-2ppe-230v-16a-ip54-sinyaya-dynel-dy-01-01-021/" TargetMode="External"/><Relationship Id="rId_hyperlink_16466" Type="http://schemas.openxmlformats.org/officeDocument/2006/relationships/hyperlink" Target="http://&#1101;&#1083;&#1077;&#1082;&#1090;&#1088;&#1086;-&#1084;&#1072;&#1088;&#1082;&#1077;&#1090;.&#1088;&#1092;/product/243916/rozetka-1-mestnaya-sz-perenosnaya-bez-kryshki-kauchuk-16a-ip20-ra16-005-uhl3/" TargetMode="External"/><Relationship Id="rId_hyperlink_16467" Type="http://schemas.openxmlformats.org/officeDocument/2006/relationships/hyperlink" Target="http://&#1101;&#1083;&#1077;&#1082;&#1090;&#1088;&#1086;-&#1084;&#1072;&#1088;&#1082;&#1077;&#1090;.&#1088;&#1092;/product/243911/rozetka-1-mestnaya-sz-uglovaya-perenosnaya-s-zaschitnoy-kryshkoy-kauchuk-16a-ip44-rp16-132/" TargetMode="External"/><Relationship Id="rId_hyperlink_16468" Type="http://schemas.openxmlformats.org/officeDocument/2006/relationships/hyperlink" Target="http://&#1101;&#1083;&#1077;&#1082;&#1090;&#1088;&#1086;-&#1084;&#1072;&#1088;&#1082;&#1077;&#1090;.&#1088;&#1092;/product/159127/rozetka-2h-mestnaya-s-zaglushkami-kauchuk-2pe-116-220-240v-ip44-lezard-106-0400-0110/" TargetMode="External"/><Relationship Id="rId_hyperlink_16469" Type="http://schemas.openxmlformats.org/officeDocument/2006/relationships/hyperlink" Target="http://&#1101;&#1083;&#1077;&#1082;&#1090;&#1088;&#1086;-&#1084;&#1072;&#1088;&#1082;&#1077;&#1090;.&#1088;&#1092;/product/245253/rozetka-2h-mestnaya-s-zaschitnymi-kryshkami-kauchuk-smartbuy-sbe-16-2-00-rr-krasnaya/" TargetMode="External"/><Relationship Id="rId_hyperlink_16470" Type="http://schemas.openxmlformats.org/officeDocument/2006/relationships/hyperlink" Target="http://&#1101;&#1083;&#1077;&#1082;&#1090;&#1088;&#1086;-&#1084;&#1072;&#1088;&#1082;&#1077;&#1090;.&#1088;&#1092;/product/245254/rozetka-3h-mestnaya-s-zaglushkoy-kauchuk-2pe-116a-220-240v-ip44-smartbuy-sbe-16-3-00-rr-krasnaya/" TargetMode="External"/><Relationship Id="rId_hyperlink_16471" Type="http://schemas.openxmlformats.org/officeDocument/2006/relationships/hyperlink" Target="http://&#1101;&#1083;&#1077;&#1082;&#1090;&#1088;&#1086;-&#1084;&#1072;&#1088;&#1082;&#1077;&#1090;.&#1088;&#1092;/product/135484/rozetka-4h-mestnaya-s-zaglushkami-kauchuk-2pe-116a-220-240v-ip44-smartbuy-sbe-16-4-00-r/" TargetMode="External"/><Relationship Id="rId_hyperlink_16472" Type="http://schemas.openxmlformats.org/officeDocument/2006/relationships/hyperlink" Target="http://&#1101;&#1083;&#1077;&#1082;&#1090;&#1088;&#1086;-&#1084;&#1072;&#1088;&#1082;&#1077;&#1090;.&#1088;&#1092;/product/245252/rozetka-4h-mestnaya-s-zaglushkami-kauchuk-2pe-116a-220-240v-ip44-smartbuy-sbe-16-4-00-rr-krasnaya/" TargetMode="External"/><Relationship Id="rId_hyperlink_16473" Type="http://schemas.openxmlformats.org/officeDocument/2006/relationships/hyperlink" Target="http://&#1101;&#1083;&#1077;&#1082;&#1090;&#1088;&#1086;-&#1084;&#1072;&#1088;&#1082;&#1077;&#1090;.&#1088;&#1092;/product/220457/rozetka-p16-3813op-zk-ip44-kauchuk/" TargetMode="External"/><Relationship Id="rId_hyperlink_16474" Type="http://schemas.openxmlformats.org/officeDocument/2006/relationships/hyperlink" Target="http://&#1101;&#1083;&#1077;&#1082;&#1090;&#1088;&#1086;-&#1084;&#1072;&#1088;&#1082;&#1077;&#1090;.&#1088;&#1092;/product/251087/rozetka-nastennaya-kauchuk-16a-230v-2ppe-ip44-s-zaschitnoy-kryshkoy-smartbuy-krasnaya-sbe-16-1-00-rr/" TargetMode="External"/><Relationship Id="rId_hyperlink_16475" Type="http://schemas.openxmlformats.org/officeDocument/2006/relationships/hyperlink" Target="http://&#1101;&#1083;&#1077;&#1082;&#1090;&#1088;&#1086;-&#1084;&#1072;&#1088;&#1082;&#1077;&#1090;.&#1088;&#1092;/product/166765/rozetka-nastennaya-kauchuk-32a-380v-3rre-ip44-s-zaglushkoy-naklonnaya-tdm-sq0612-0009/" TargetMode="External"/><Relationship Id="rId_hyperlink_16476" Type="http://schemas.openxmlformats.org/officeDocument/2006/relationships/hyperlink" Target="http://&#1101;&#1083;&#1077;&#1082;&#1090;&#1088;&#1086;-&#1084;&#1072;&#1088;&#1082;&#1077;&#1090;.&#1088;&#1092;/product/251088/rozetka-perenosnaya-s-zaschitnoy-kryshkoy-kauchukovaya-230v-2rre-16a-ip44-smartbuy-krasnaya-sbe-16-s07-rr/" TargetMode="External"/><Relationship Id="rId_hyperlink_16477" Type="http://schemas.openxmlformats.org/officeDocument/2006/relationships/hyperlink" Target="http://&#1101;&#1083;&#1077;&#1082;&#1090;&#1088;&#1086;-&#1084;&#1072;&#1088;&#1082;&#1077;&#1090;.&#1088;&#1092;/product/234173/rozetka-perenosnaya-s-kolcom-i-zaschitnoy-kryshkoy-kauchukovaya-230v-2rre-16a-ip44-smartbuy-sbe-16-s08-r/" TargetMode="External"/><Relationship Id="rId_hyperlink_16478" Type="http://schemas.openxmlformats.org/officeDocument/2006/relationships/hyperlink" Target="http://&#1101;&#1083;&#1077;&#1082;&#1090;&#1088;&#1086;-&#1084;&#1072;&#1088;&#1082;&#1077;&#1090;.&#1088;&#1092;/product/251089/rozetka-perenosnaya-s-kolcom-i-zaschitnoy-kryshkoy-kauchukovaya-230v-2rre-16a-ip44-smartbuy-krasnaya-sbe-16-s08-rr/" TargetMode="External"/><Relationship Id="rId_hyperlink_16479" Type="http://schemas.openxmlformats.org/officeDocument/2006/relationships/hyperlink" Target="http://&#1101;&#1083;&#1077;&#1082;&#1090;&#1088;&#1086;-&#1084;&#1072;&#1088;&#1082;&#1077;&#1090;.&#1088;&#1092;/product/250134/rozetka-perenosnaya-s-kryshkoy-kauchuk-2ppe-230v-16a-ip44-dynel-dy-01-01-005-116192/" TargetMode="External"/><Relationship Id="rId_hyperlink_16480" Type="http://schemas.openxmlformats.org/officeDocument/2006/relationships/hyperlink" Target="http://&#1101;&#1083;&#1077;&#1082;&#1090;&#1088;&#1086;-&#1084;&#1072;&#1088;&#1082;&#1077;&#1090;.&#1088;&#1092;/product/250126/rozetka-perenosnaya-s-kryshkoy-kauchuk-2ppe-230v-16a-ip44-zheltaya-dynel-dy-01-01-011/" TargetMode="External"/><Relationship Id="rId_hyperlink_16481" Type="http://schemas.openxmlformats.org/officeDocument/2006/relationships/hyperlink" Target="http://&#1101;&#1083;&#1077;&#1082;&#1090;&#1088;&#1086;-&#1084;&#1072;&#1088;&#1082;&#1077;&#1090;.&#1088;&#1092;/product/250127/rozetka-perenosnaya-s-kryshkoy-kauchuk-2ppe-230v-16a-ip44-krasnaya-dynel-dy-01-01-017/" TargetMode="External"/><Relationship Id="rId_hyperlink_16482" Type="http://schemas.openxmlformats.org/officeDocument/2006/relationships/hyperlink" Target="http://&#1101;&#1083;&#1077;&#1082;&#1090;&#1088;&#1086;-&#1084;&#1072;&#1088;&#1082;&#1077;&#1090;.&#1088;&#1092;/product/250124/rozetka-perenosnaya-s-kryshkoy-kauchuk-2ppe-230v-16a-ip44-oranzhevaya-dynel-dy-01-01-014/" TargetMode="External"/><Relationship Id="rId_hyperlink_16483" Type="http://schemas.openxmlformats.org/officeDocument/2006/relationships/hyperlink" Target="http://&#1101;&#1083;&#1077;&#1082;&#1090;&#1088;&#1086;-&#1084;&#1072;&#1088;&#1082;&#1077;&#1090;.&#1088;&#1092;/product/250125/rozetka-perenosnaya-s-kryshkoy-kauchuk-2ppe-230v-16a-ip44-sinyaya-dynel-dy-01-01-020/" TargetMode="External"/><Relationship Id="rId_hyperlink_16484" Type="http://schemas.openxmlformats.org/officeDocument/2006/relationships/hyperlink" Target="http://&#1101;&#1083;&#1077;&#1082;&#1090;&#1088;&#1086;-&#1084;&#1072;&#1088;&#1082;&#1077;&#1090;.&#1088;&#1092;/product/153898/rozetka-stacionarnaya-trehfaznaya-kauchuk-25a-ip44-z-far-f132/" TargetMode="External"/><Relationship Id="rId_hyperlink_16485" Type="http://schemas.openxmlformats.org/officeDocument/2006/relationships/hyperlink" Target="http://&#1101;&#1083;&#1077;&#1082;&#1090;&#1088;&#1086;-&#1084;&#1072;&#1088;&#1082;&#1077;&#1090;.&#1088;&#1092;/product/153899/rozetka-stacionarnaya-trehfaznaya-kauchuk-25a-ip44-z-far-f139-16a/" TargetMode="External"/><Relationship Id="rId_hyperlink_16486" Type="http://schemas.openxmlformats.org/officeDocument/2006/relationships/hyperlink" Target="http://&#1101;&#1083;&#1077;&#1082;&#1090;&#1088;&#1086;-&#1084;&#1072;&#1088;&#1082;&#1077;&#1090;.&#1088;&#1092;/product/153897/rozetka-shtepselnaya-kauchuk-25a-380v-ip44-28-far-f102-z/" TargetMode="External"/><Relationship Id="rId_hyperlink_16487" Type="http://schemas.openxmlformats.org/officeDocument/2006/relationships/hyperlink" Target="http://&#1101;&#1083;&#1077;&#1082;&#1090;&#1088;&#1086;-&#1084;&#1072;&#1088;&#1082;&#1077;&#1090;.&#1088;&#1092;/product/232423/rozetka-shtepselnaya-kauchuk-sz-16a-220-240v-2ppe-ip44-s-zaglushkoy-kauchuk-bylectrica/" TargetMode="External"/><Relationship Id="rId_hyperlink_16488" Type="http://schemas.openxmlformats.org/officeDocument/2006/relationships/hyperlink" Target="http://&#1101;&#1083;&#1077;&#1082;&#1090;&#1088;&#1086;-&#1084;&#1072;&#1088;&#1082;&#1077;&#1090;.&#1088;&#1092;/product/243852/rozetka-shtepselnaya-s-zazemleniem-kauchuk-16a-ip44-alfa/" TargetMode="External"/><Relationship Id="rId_hyperlink_16489" Type="http://schemas.openxmlformats.org/officeDocument/2006/relationships/hyperlink" Target="http://&#1101;&#1083;&#1077;&#1082;&#1090;&#1088;&#1086;-&#1084;&#1072;&#1088;&#1082;&#1077;&#1090;.&#1088;&#1092;/product/223406/vilka-nakladnaya-k-elplite-440v-32a-v32-003/" TargetMode="External"/><Relationship Id="rId_hyperlink_16490" Type="http://schemas.openxmlformats.org/officeDocument/2006/relationships/hyperlink" Target="http://&#1101;&#1083;&#1077;&#1082;&#1090;&#1088;&#1086;-&#1084;&#1072;&#1088;&#1082;&#1077;&#1090;.&#1088;&#1092;/product/174330/vilka-perenosnaya-2ppe-16a-220v-ip44-ekf-013-ps-013-16-220/" TargetMode="External"/><Relationship Id="rId_hyperlink_16491" Type="http://schemas.openxmlformats.org/officeDocument/2006/relationships/hyperlink" Target="http://&#1101;&#1083;&#1077;&#1082;&#1090;&#1088;&#1086;-&#1084;&#1072;&#1088;&#1082;&#1077;&#1090;.&#1088;&#1092;/product/135488/vilka-perenosnaya-2ppe-16a-6ch200-250v-ip44-iek-ssi-013-magnum-psn02-016-3/" TargetMode="External"/><Relationship Id="rId_hyperlink_16492" Type="http://schemas.openxmlformats.org/officeDocument/2006/relationships/hyperlink" Target="http://&#1101;&#1083;&#1077;&#1082;&#1090;&#1088;&#1086;-&#1084;&#1072;&#1088;&#1082;&#1077;&#1090;.&#1088;&#1092;/product/174332/vilka-perenosnaya-2ppe-32a-220v-ip44-ekf-ps-023-32-220/" TargetMode="External"/><Relationship Id="rId_hyperlink_16493" Type="http://schemas.openxmlformats.org/officeDocument/2006/relationships/hyperlink" Target="http://&#1101;&#1083;&#1077;&#1082;&#1090;&#1088;&#1086;-&#1084;&#1072;&#1088;&#1082;&#1077;&#1090;.&#1088;&#1092;/product/190932/vilka-perenosnaya-3ppe-16a-380v-ip44-ekf-ps-014-16-380/" TargetMode="External"/><Relationship Id="rId_hyperlink_16494" Type="http://schemas.openxmlformats.org/officeDocument/2006/relationships/hyperlink" Target="http://&#1101;&#1083;&#1077;&#1082;&#1090;&#1088;&#1086;-&#1084;&#1072;&#1088;&#1082;&#1077;&#1090;.&#1088;&#1092;/product/135489/vilka-perenosnaya-3ppe-16a-6ch380-415v-ip44-iek-ssi-014-magnum-psn02-016-4/" TargetMode="External"/><Relationship Id="rId_hyperlink_16495" Type="http://schemas.openxmlformats.org/officeDocument/2006/relationships/hyperlink" Target="http://&#1101;&#1083;&#1077;&#1082;&#1090;&#1088;&#1086;-&#1084;&#1072;&#1088;&#1082;&#1077;&#1090;.&#1088;&#1092;/product/190934/vilka-perenosnaya-3ppe-32a-380v-ip44-ekf-ps-024-32-380/" TargetMode="External"/><Relationship Id="rId_hyperlink_16496" Type="http://schemas.openxmlformats.org/officeDocument/2006/relationships/hyperlink" Target="http://&#1101;&#1083;&#1077;&#1082;&#1090;&#1088;&#1086;-&#1084;&#1072;&#1088;&#1082;&#1077;&#1090;.&#1088;&#1092;/product/174331/vilka-perenosnaya-3ppen-16a-380v-ip44-ekf-ps-015-16-380/" TargetMode="External"/><Relationship Id="rId_hyperlink_16497" Type="http://schemas.openxmlformats.org/officeDocument/2006/relationships/hyperlink" Target="http://&#1101;&#1083;&#1077;&#1082;&#1090;&#1088;&#1086;-&#1084;&#1072;&#1088;&#1082;&#1077;&#1090;.&#1088;&#1092;/product/135490/vilka-perenosnaya-3ppen-16a-6ch200346-240415v-ip44-iek-ssi-015-magnum-psn02-016-5/" TargetMode="External"/><Relationship Id="rId_hyperlink_16498" Type="http://schemas.openxmlformats.org/officeDocument/2006/relationships/hyperlink" Target="http://&#1101;&#1083;&#1077;&#1082;&#1090;&#1088;&#1086;-&#1084;&#1072;&#1088;&#1082;&#1077;&#1090;.&#1088;&#1092;/product/190935/vilka-perenosnaya-3ppen-32a-380v-ip44-ekf-ps-025-32-380/" TargetMode="External"/><Relationship Id="rId_hyperlink_16499" Type="http://schemas.openxmlformats.org/officeDocument/2006/relationships/hyperlink" Target="http://&#1101;&#1083;&#1077;&#1082;&#1090;&#1088;&#1086;-&#1084;&#1072;&#1088;&#1082;&#1077;&#1090;.&#1088;&#1092;/product/239370/vilka-perenosnaya-smartbuy-2ppe-16a-220v-ip44-sbe-16-pp3-220/" TargetMode="External"/><Relationship Id="rId_hyperlink_16500" Type="http://schemas.openxmlformats.org/officeDocument/2006/relationships/hyperlink" Target="http://&#1101;&#1083;&#1077;&#1082;&#1090;&#1088;&#1086;-&#1084;&#1072;&#1088;&#1082;&#1077;&#1090;.&#1088;&#1092;/product/239373/vilka-perenosnaya-smartbuy-2ppe-32a-220v-ip44-sbe-32-pp3-220/" TargetMode="External"/><Relationship Id="rId_hyperlink_16501" Type="http://schemas.openxmlformats.org/officeDocument/2006/relationships/hyperlink" Target="http://&#1101;&#1083;&#1077;&#1082;&#1090;&#1088;&#1086;-&#1084;&#1072;&#1088;&#1082;&#1077;&#1090;.&#1088;&#1092;/product/239374/vilka-perenosnaya-smartbuy-3ppe-32a-380v-ip44-sbe-32-pp4-380/" TargetMode="External"/><Relationship Id="rId_hyperlink_16502" Type="http://schemas.openxmlformats.org/officeDocument/2006/relationships/hyperlink" Target="http://&#1101;&#1083;&#1077;&#1082;&#1090;&#1088;&#1086;-&#1084;&#1072;&#1088;&#1082;&#1077;&#1090;.&#1088;&#1092;/product/239375/vilka-perenosnaya-smartbuy-3ppen-32a-380v-ip44-sbe-32-pp5-380/" TargetMode="External"/><Relationship Id="rId_hyperlink_16503" Type="http://schemas.openxmlformats.org/officeDocument/2006/relationships/hyperlink" Target="http://&#1101;&#1083;&#1077;&#1082;&#1090;&#1088;&#1086;-&#1084;&#1072;&#1088;&#1082;&#1077;&#1090;.&#1088;&#1092;/product/149761/komplekt-rozetkavilka-rsh-vsh-250v32a-belyy/" TargetMode="External"/><Relationship Id="rId_hyperlink_16504" Type="http://schemas.openxmlformats.org/officeDocument/2006/relationships/hyperlink" Target="http://&#1101;&#1083;&#1077;&#1082;&#1090;&#1088;&#1086;-&#1084;&#1072;&#1088;&#1082;&#1077;&#1090;.&#1088;&#1092;/product/123638/komplekt-rozetkavilka-rsh-vsh-250v32a-chernyy/" TargetMode="External"/><Relationship Id="rId_hyperlink_16505" Type="http://schemas.openxmlformats.org/officeDocument/2006/relationships/hyperlink" Target="http://&#1101;&#1083;&#1077;&#1082;&#1090;&#1088;&#1086;-&#1084;&#1072;&#1088;&#1082;&#1077;&#1090;.&#1088;&#1092;/product/149762/komplekt-rozetkavilka-rsh-vsh-380v32a-belyy/" TargetMode="External"/><Relationship Id="rId_hyperlink_16506" Type="http://schemas.openxmlformats.org/officeDocument/2006/relationships/hyperlink" Target="http://&#1101;&#1083;&#1077;&#1082;&#1090;&#1088;&#1086;-&#1084;&#1072;&#1088;&#1082;&#1077;&#1090;.&#1088;&#1092;/product/123639/komplekt-rozetkavilka-rsh-vsh-380v32a-chernyy/" TargetMode="External"/><Relationship Id="rId_hyperlink_16507" Type="http://schemas.openxmlformats.org/officeDocument/2006/relationships/hyperlink" Target="http://&#1101;&#1083;&#1077;&#1082;&#1090;&#1088;&#1086;-&#1084;&#1072;&#1088;&#1082;&#1077;&#1090;.&#1088;&#1092;/product/245656/komplekt-rozetkavilka-rsh-vsh-sp-250v32a-2ppe-belyy-32-003-05022/" TargetMode="External"/><Relationship Id="rId_hyperlink_16508" Type="http://schemas.openxmlformats.org/officeDocument/2006/relationships/hyperlink" Target="http://&#1101;&#1083;&#1077;&#1082;&#1090;&#1088;&#1086;-&#1084;&#1072;&#1088;&#1082;&#1077;&#1090;.&#1088;&#1092;/product/243188/komplekt-rozetkavilka-se-rvsh-32-002-uhl4/" TargetMode="External"/><Relationship Id="rId_hyperlink_16509" Type="http://schemas.openxmlformats.org/officeDocument/2006/relationships/hyperlink" Target="http://&#1101;&#1083;&#1077;&#1082;&#1090;&#1088;&#1086;-&#1084;&#1072;&#1088;&#1082;&#1077;&#1090;.&#1088;&#1092;/product/223401/razem-dlya-plity-250v-32a-2ppe-ou-karbolitovyy-chernyy-smartbuy-sbe-is2-250-c/" TargetMode="External"/><Relationship Id="rId_hyperlink_16510" Type="http://schemas.openxmlformats.org/officeDocument/2006/relationships/hyperlink" Target="http://&#1101;&#1083;&#1077;&#1082;&#1090;&#1088;&#1086;-&#1084;&#1072;&#1088;&#1082;&#1077;&#1090;.&#1088;&#1092;/product/223402/razem-dlya-plity-250v-32a-2ppe-ou-plastikovyy-belyy-smartbuy-sbe-is1-250-p-7000-vt/" TargetMode="External"/><Relationship Id="rId_hyperlink_16511" Type="http://schemas.openxmlformats.org/officeDocument/2006/relationships/hyperlink" Target="http://&#1101;&#1083;&#1077;&#1082;&#1090;&#1088;&#1086;-&#1084;&#1072;&#1088;&#1082;&#1077;&#1090;.&#1088;&#1092;/product/223403/razem-dlya-plity-250v-32a-2ppe-su-plastikovyy-belyy-smartbuy-sbe-is2-250-p/" TargetMode="External"/><Relationship Id="rId_hyperlink_16512" Type="http://schemas.openxmlformats.org/officeDocument/2006/relationships/hyperlink" Target="http://&#1101;&#1083;&#1077;&#1082;&#1090;&#1088;&#1086;-&#1084;&#1072;&#1088;&#1082;&#1077;&#1090;.&#1088;&#1092;/product/223404/razem-dlya-plity-380v-32a-3ppe-ou-karbolitovyy-chernyy-smartbuy-sbe-is1-380-c/" TargetMode="External"/><Relationship Id="rId_hyperlink_16513" Type="http://schemas.openxmlformats.org/officeDocument/2006/relationships/hyperlink" Target="http://&#1101;&#1083;&#1077;&#1082;&#1090;&#1088;&#1086;-&#1084;&#1072;&#1088;&#1082;&#1077;&#1090;.&#1088;&#1092;/product/239994/rozetka-nakladnaya-dlya-plit-sz-stekker-ppg32-53-20-belyy/" TargetMode="External"/><Relationship Id="rId_hyperlink_16514" Type="http://schemas.openxmlformats.org/officeDocument/2006/relationships/hyperlink" Target="http://&#1101;&#1083;&#1077;&#1082;&#1090;&#1088;&#1086;-&#1084;&#1072;&#1088;&#1082;&#1077;&#1090;.&#1088;&#1092;/product/223400/rozetka-perenosnaya-2ppe-16a-220v-ip44-ekf-ps-213-16-220/" TargetMode="External"/><Relationship Id="rId_hyperlink_16515" Type="http://schemas.openxmlformats.org/officeDocument/2006/relationships/hyperlink" Target="http://&#1101;&#1083;&#1077;&#1082;&#1090;&#1088;&#1086;-&#1084;&#1072;&#1088;&#1082;&#1077;&#1090;.&#1088;&#1092;/product/174334/rozetka-perenosnaya-2ppe-32a-220v-ip44-ekf-ps-223-32-220/" TargetMode="External"/><Relationship Id="rId_hyperlink_16516" Type="http://schemas.openxmlformats.org/officeDocument/2006/relationships/hyperlink" Target="http://&#1101;&#1083;&#1077;&#1082;&#1090;&#1088;&#1086;-&#1084;&#1072;&#1088;&#1082;&#1077;&#1090;.&#1088;&#1092;/product/140891/rozetka-perenosnaya-3ppe-16a-380v-ip44-ekf-ps-214-16-380/" TargetMode="External"/><Relationship Id="rId_hyperlink_16517" Type="http://schemas.openxmlformats.org/officeDocument/2006/relationships/hyperlink" Target="http://&#1101;&#1083;&#1077;&#1082;&#1090;&#1088;&#1086;-&#1084;&#1072;&#1088;&#1082;&#1077;&#1090;.&#1088;&#1092;/product/140893/rozetka-perenosnaya-3ppe-32a-380v-ip44-ekf-ps-224-32-380/" TargetMode="External"/><Relationship Id="rId_hyperlink_16518" Type="http://schemas.openxmlformats.org/officeDocument/2006/relationships/hyperlink" Target="http://&#1101;&#1083;&#1077;&#1082;&#1090;&#1088;&#1086;-&#1084;&#1072;&#1088;&#1082;&#1077;&#1090;.&#1088;&#1092;/product/177632/rozetka-perenosnaya-3ppen-32a-380v-ip44-ekf-ps-225-32-380/" TargetMode="External"/><Relationship Id="rId_hyperlink_16519" Type="http://schemas.openxmlformats.org/officeDocument/2006/relationships/hyperlink" Target="http://&#1101;&#1083;&#1077;&#1082;&#1090;&#1088;&#1086;-&#1084;&#1072;&#1088;&#1082;&#1077;&#1090;.&#1088;&#1092;/product/249335/rozetka-perenosnaya-smartbuy-2ppe-16a-220v-ip44-sbe-16-ps3-220/" TargetMode="External"/><Relationship Id="rId_hyperlink_16520" Type="http://schemas.openxmlformats.org/officeDocument/2006/relationships/hyperlink" Target="http://&#1101;&#1083;&#1077;&#1082;&#1090;&#1088;&#1086;-&#1084;&#1072;&#1088;&#1082;&#1077;&#1090;.&#1088;&#1092;/product/239378/rozetka-perenosnaya-smartbuy-2ppe-32a-220v-ip44-sbe-32-ps3-220/" TargetMode="External"/><Relationship Id="rId_hyperlink_16521" Type="http://schemas.openxmlformats.org/officeDocument/2006/relationships/hyperlink" Target="http://&#1101;&#1083;&#1077;&#1082;&#1090;&#1088;&#1086;-&#1084;&#1072;&#1088;&#1082;&#1077;&#1090;.&#1088;&#1092;/product/239376/rozetka-perenosnaya-smartbuy-3ppe-16a-380v-ip44-sbe-16-ps4-380/" TargetMode="External"/><Relationship Id="rId_hyperlink_16522" Type="http://schemas.openxmlformats.org/officeDocument/2006/relationships/hyperlink" Target="http://&#1101;&#1083;&#1077;&#1082;&#1090;&#1088;&#1086;-&#1084;&#1072;&#1088;&#1082;&#1077;&#1090;.&#1088;&#1092;/product/239379/rozetka-perenosnaya-smartbuy-3ppe-32a-380v-ip44-sbe-32-ps4-380/" TargetMode="External"/><Relationship Id="rId_hyperlink_16523" Type="http://schemas.openxmlformats.org/officeDocument/2006/relationships/hyperlink" Target="http://&#1101;&#1083;&#1077;&#1082;&#1090;&#1088;&#1086;-&#1084;&#1072;&#1088;&#1082;&#1077;&#1090;.&#1088;&#1092;/product/239377/rozetka-perenosnaya-smartbuy-3ppen-16a-380v-ip44-sbe-16-ps5-380/" TargetMode="External"/><Relationship Id="rId_hyperlink_16524" Type="http://schemas.openxmlformats.org/officeDocument/2006/relationships/hyperlink" Target="http://&#1101;&#1083;&#1077;&#1082;&#1090;&#1088;&#1086;-&#1084;&#1072;&#1088;&#1082;&#1077;&#1090;.&#1088;&#1092;/product/239380/rozetka-perenosnaya-smartbuy-3ppen-32a-380v-ip44-sbe-32-ps5-380/" TargetMode="External"/><Relationship Id="rId_hyperlink_16525" Type="http://schemas.openxmlformats.org/officeDocument/2006/relationships/hyperlink" Target="http://&#1101;&#1083;&#1077;&#1082;&#1090;&#1088;&#1086;-&#1084;&#1072;&#1088;&#1082;&#1077;&#1090;.&#1088;&#1092;/product/173986/rozetka-stacionarnaya-2ppe-63a-250v-ip67-iek-ccb-133-magnum-psn11-063-3/" TargetMode="External"/><Relationship Id="rId_hyperlink_16526" Type="http://schemas.openxmlformats.org/officeDocument/2006/relationships/hyperlink" Target="http://&#1101;&#1083;&#1077;&#1082;&#1090;&#1088;&#1086;-&#1084;&#1072;&#1088;&#1082;&#1077;&#1090;.&#1088;&#1092;/product/135491/rozetka-stacionarnaya-3ppe-16a-6ch380-415v-ip44-iek-ssi-114-magnum-psn12-016-4/" TargetMode="External"/><Relationship Id="rId_hyperlink_16527" Type="http://schemas.openxmlformats.org/officeDocument/2006/relationships/hyperlink" Target="http://&#1101;&#1083;&#1077;&#1082;&#1090;&#1088;&#1086;-&#1084;&#1072;&#1088;&#1082;&#1077;&#1090;.&#1088;&#1092;/product/173985/rozetka-stacionarnaya-3ppen-16a-220v-ip44-iek-ccb-115-magnum-psn12-016-5/" TargetMode="External"/><Relationship Id="rId_hyperlink_16528" Type="http://schemas.openxmlformats.org/officeDocument/2006/relationships/hyperlink" Target="http://&#1101;&#1083;&#1077;&#1082;&#1090;&#1088;&#1086;-&#1084;&#1072;&#1088;&#1082;&#1077;&#1090;.&#1088;&#1092;/product/239381/rozetka-stacionarnaya-naruzhnaya-smartbuy-2ppe-16a-220v-ip44-sbe-16-ls3-220/" TargetMode="External"/><Relationship Id="rId_hyperlink_16529" Type="http://schemas.openxmlformats.org/officeDocument/2006/relationships/hyperlink" Target="http://&#1101;&#1083;&#1077;&#1082;&#1090;&#1088;&#1086;-&#1084;&#1072;&#1088;&#1082;&#1077;&#1090;.&#1088;&#1092;/product/239385/rozetka-stacionarnaya-naruzhnaya-smartbuy-2ppe-32a-220v-ip44-sbe-32-ls3-220/" TargetMode="External"/><Relationship Id="rId_hyperlink_16530" Type="http://schemas.openxmlformats.org/officeDocument/2006/relationships/hyperlink" Target="http://&#1101;&#1083;&#1077;&#1082;&#1090;&#1088;&#1086;-&#1084;&#1072;&#1088;&#1082;&#1077;&#1090;.&#1088;&#1092;/product/239382/rozetka-stacionarnaya-naruzhnaya-smartbuy-3ppe-16a-380v-ip44-sbe-16-ls4-380/" TargetMode="External"/><Relationship Id="rId_hyperlink_16531" Type="http://schemas.openxmlformats.org/officeDocument/2006/relationships/hyperlink" Target="http://&#1101;&#1083;&#1077;&#1082;&#1090;&#1088;&#1086;-&#1084;&#1072;&#1088;&#1082;&#1077;&#1090;.&#1088;&#1092;/product/239386/rozetka-stacionarnaya-naruzhnaya-smartbuy-3ppe-32a-380v-ip44-sbe-32-ls4-380/" TargetMode="External"/><Relationship Id="rId_hyperlink_16532" Type="http://schemas.openxmlformats.org/officeDocument/2006/relationships/hyperlink" Target="http://&#1101;&#1083;&#1077;&#1082;&#1090;&#1088;&#1086;-&#1084;&#1072;&#1088;&#1082;&#1077;&#1090;.&#1088;&#1092;/product/239384/rozetka-stacionarnaya-naruzhnaya-smartbuy-3ppen-16a-380v-ip44-sbe-16-ls5-380/" TargetMode="External"/><Relationship Id="rId_hyperlink_16533" Type="http://schemas.openxmlformats.org/officeDocument/2006/relationships/hyperlink" Target="http://&#1101;&#1083;&#1077;&#1082;&#1090;&#1088;&#1086;-&#1084;&#1072;&#1088;&#1082;&#1077;&#1090;.&#1088;&#1092;/product/239387/rozetka-stacionarnaya-naruzhnaya-smartbuy-3ppen-32a-380v-ip44-sbe-32-ls5-380/" TargetMode="External"/><Relationship Id="rId_hyperlink_16534" Type="http://schemas.openxmlformats.org/officeDocument/2006/relationships/hyperlink" Target="http://&#1101;&#1083;&#1077;&#1082;&#1090;&#1088;&#1086;-&#1084;&#1072;&#1088;&#1082;&#1077;&#1090;.&#1088;&#1092;/product/145599/izolenta-safeline-1510-krasnyy-10/" TargetMode="External"/><Relationship Id="rId_hyperlink_16535" Type="http://schemas.openxmlformats.org/officeDocument/2006/relationships/hyperlink" Target="http://&#1101;&#1083;&#1077;&#1082;&#1090;&#1088;&#1086;-&#1084;&#1072;&#1088;&#1082;&#1077;&#1090;.&#1088;&#1092;/product/237515/izolenta-safeline-1510-sero-stalnaya-10/" TargetMode="External"/><Relationship Id="rId_hyperlink_16536" Type="http://schemas.openxmlformats.org/officeDocument/2006/relationships/hyperlink" Target="http://&#1101;&#1083;&#1077;&#1082;&#1090;&#1088;&#1086;-&#1084;&#1072;&#1088;&#1082;&#1077;&#1090;.&#1088;&#1092;/product/145600/izolenta-safeline-1510-siniy-10/" TargetMode="External"/><Relationship Id="rId_hyperlink_16537" Type="http://schemas.openxmlformats.org/officeDocument/2006/relationships/hyperlink" Target="http://&#1101;&#1083;&#1077;&#1082;&#1090;&#1088;&#1086;-&#1084;&#1072;&#1088;&#1082;&#1077;&#1090;.&#1088;&#1092;/product/145601/izolenta-safeline-1510-chernyy-10/" TargetMode="External"/><Relationship Id="rId_hyperlink_16538" Type="http://schemas.openxmlformats.org/officeDocument/2006/relationships/hyperlink" Target="http://&#1101;&#1083;&#1077;&#1082;&#1090;&#1088;&#1086;-&#1084;&#1072;&#1088;&#1082;&#1077;&#1090;.&#1088;&#1092;/product/122873/izolenta-safeline-1520-belyy-10/" TargetMode="External"/><Relationship Id="rId_hyperlink_16539" Type="http://schemas.openxmlformats.org/officeDocument/2006/relationships/hyperlink" Target="http://&#1101;&#1083;&#1077;&#1082;&#1090;&#1088;&#1086;-&#1084;&#1072;&#1088;&#1082;&#1077;&#1090;.&#1088;&#1092;/product/122871/izolenta-safeline-1520-krasnyy-10/" TargetMode="External"/><Relationship Id="rId_hyperlink_16540" Type="http://schemas.openxmlformats.org/officeDocument/2006/relationships/hyperlink" Target="http://&#1101;&#1083;&#1077;&#1082;&#1090;&#1088;&#1086;-&#1084;&#1072;&#1088;&#1082;&#1077;&#1090;.&#1088;&#1092;/product/122875/izolenta-safeline-1520-sero-stalnoy/" TargetMode="External"/><Relationship Id="rId_hyperlink_16541" Type="http://schemas.openxmlformats.org/officeDocument/2006/relationships/hyperlink" Target="http://&#1101;&#1083;&#1077;&#1082;&#1090;&#1088;&#1086;-&#1084;&#1072;&#1088;&#1082;&#1077;&#1090;.&#1088;&#1092;/product/136576/izolenta-safeline-1520-siniy-10/" TargetMode="External"/><Relationship Id="rId_hyperlink_16542" Type="http://schemas.openxmlformats.org/officeDocument/2006/relationships/hyperlink" Target="http://&#1101;&#1083;&#1077;&#1082;&#1090;&#1088;&#1086;-&#1084;&#1072;&#1088;&#1082;&#1077;&#1090;.&#1088;&#1092;/product/237517/izolenta-safeline-155-auto-sinyaya-150mkm/" TargetMode="External"/><Relationship Id="rId_hyperlink_16543" Type="http://schemas.openxmlformats.org/officeDocument/2006/relationships/hyperlink" Target="http://&#1101;&#1083;&#1077;&#1082;&#1090;&#1088;&#1086;-&#1084;&#1072;&#1088;&#1082;&#1077;&#1090;.&#1088;&#1092;/product/179396/izolenta-safeline-1920-belyy/" TargetMode="External"/><Relationship Id="rId_hyperlink_16544" Type="http://schemas.openxmlformats.org/officeDocument/2006/relationships/hyperlink" Target="http://&#1101;&#1083;&#1077;&#1082;&#1090;&#1088;&#1086;-&#1084;&#1072;&#1088;&#1082;&#1077;&#1090;.&#1088;&#1092;/product/179397/izolenta-safeline-1920-zheltyy/" TargetMode="External"/><Relationship Id="rId_hyperlink_16545" Type="http://schemas.openxmlformats.org/officeDocument/2006/relationships/hyperlink" Target="http://&#1101;&#1083;&#1077;&#1082;&#1090;&#1088;&#1086;-&#1084;&#1072;&#1088;&#1082;&#1077;&#1090;.&#1088;&#1092;/product/141429/izolenta-safeline-1920-zelenyy/" TargetMode="External"/><Relationship Id="rId_hyperlink_16546" Type="http://schemas.openxmlformats.org/officeDocument/2006/relationships/hyperlink" Target="http://&#1101;&#1083;&#1077;&#1082;&#1090;&#1088;&#1086;-&#1084;&#1072;&#1088;&#1082;&#1077;&#1090;.&#1088;&#1092;/product/141430/izolenta-safeline-1920-krasnyy/" TargetMode="External"/><Relationship Id="rId_hyperlink_16547" Type="http://schemas.openxmlformats.org/officeDocument/2006/relationships/hyperlink" Target="http://&#1101;&#1083;&#1077;&#1082;&#1090;&#1088;&#1086;-&#1084;&#1072;&#1088;&#1082;&#1077;&#1090;.&#1088;&#1092;/product/237516/izolenta-safeline-1920-sero-stalnaya-10/" TargetMode="External"/><Relationship Id="rId_hyperlink_16548" Type="http://schemas.openxmlformats.org/officeDocument/2006/relationships/hyperlink" Target="http://&#1101;&#1083;&#1077;&#1082;&#1090;&#1088;&#1086;-&#1084;&#1072;&#1088;&#1082;&#1077;&#1090;.&#1088;&#1092;/product/141432/izolenta-safeline-1920-chernyy/" TargetMode="External"/><Relationship Id="rId_hyperlink_16549" Type="http://schemas.openxmlformats.org/officeDocument/2006/relationships/hyperlink" Target="http://&#1101;&#1083;&#1077;&#1082;&#1090;&#1088;&#1086;-&#1084;&#1072;&#1088;&#1082;&#1077;&#1090;.&#1088;&#1092;/product/177313/izolenta-safeline-1925-belyy/" TargetMode="External"/><Relationship Id="rId_hyperlink_16550" Type="http://schemas.openxmlformats.org/officeDocument/2006/relationships/hyperlink" Target="http://&#1101;&#1083;&#1077;&#1082;&#1090;&#1088;&#1086;-&#1084;&#1072;&#1088;&#1082;&#1077;&#1090;.&#1088;&#1092;/product/141433/izolenta-safeline-1925-krasnyy/" TargetMode="External"/><Relationship Id="rId_hyperlink_16551" Type="http://schemas.openxmlformats.org/officeDocument/2006/relationships/hyperlink" Target="http://&#1101;&#1083;&#1077;&#1082;&#1090;&#1088;&#1086;-&#1084;&#1072;&#1088;&#1082;&#1077;&#1090;.&#1088;&#1092;/product/141434/izolenta-safeline-1925-siniy-10/" TargetMode="External"/><Relationship Id="rId_hyperlink_16552" Type="http://schemas.openxmlformats.org/officeDocument/2006/relationships/hyperlink" Target="http://&#1101;&#1083;&#1077;&#1082;&#1090;&#1088;&#1086;-&#1084;&#1072;&#1088;&#1082;&#1077;&#1090;.&#1088;&#1092;/product/251067/izolenta-smartbuy-pro-015h15mm-20-metrov-zheltaya-morozostoykaya-sbe-it-15-15-20-y/" TargetMode="External"/><Relationship Id="rId_hyperlink_16553" Type="http://schemas.openxmlformats.org/officeDocument/2006/relationships/hyperlink" Target="http://&#1101;&#1083;&#1077;&#1082;&#1090;&#1088;&#1086;-&#1084;&#1072;&#1088;&#1082;&#1077;&#1090;.&#1088;&#1092;/product/251068/izolenta-smartbuy-pro-015h15mm-20-metrov-zhelto-zelenaya-morozostoykaya-sbe-it-15-15-20-yg/" TargetMode="External"/><Relationship Id="rId_hyperlink_16554" Type="http://schemas.openxmlformats.org/officeDocument/2006/relationships/hyperlink" Target="http://&#1101;&#1083;&#1077;&#1082;&#1090;&#1088;&#1086;-&#1084;&#1072;&#1088;&#1082;&#1077;&#1090;.&#1088;&#1092;/product/251069/izolenta-smartbuy-pro-015h15mm-20-metrov-zelenaya-morozostoykaya-sbe-it-15-15-20-g/" TargetMode="External"/><Relationship Id="rId_hyperlink_16555" Type="http://schemas.openxmlformats.org/officeDocument/2006/relationships/hyperlink" Target="http://&#1101;&#1083;&#1077;&#1082;&#1090;&#1088;&#1086;-&#1084;&#1072;&#1088;&#1082;&#1077;&#1090;.&#1088;&#1092;/product/251073/izolenta-smartbuy-pro-015h19mm-10-metrov-belaya-morozostoykaya-sbe-it-15-19-10-w/" TargetMode="External"/><Relationship Id="rId_hyperlink_16556" Type="http://schemas.openxmlformats.org/officeDocument/2006/relationships/hyperlink" Target="http://&#1101;&#1083;&#1077;&#1082;&#1090;&#1088;&#1086;-&#1084;&#1072;&#1088;&#1082;&#1077;&#1090;.&#1088;&#1092;/product/251074/izolenta-smartbuy-pro-015h19mm-10-metrov-zheltaya-morozostoykaya-sbe-it-15-19-10-y/" TargetMode="External"/><Relationship Id="rId_hyperlink_16557" Type="http://schemas.openxmlformats.org/officeDocument/2006/relationships/hyperlink" Target="http://&#1101;&#1083;&#1077;&#1082;&#1090;&#1088;&#1086;-&#1084;&#1072;&#1088;&#1082;&#1077;&#1090;.&#1088;&#1092;/product/251075/izolenta-smartbuy-pro-015h19mm-10-metrov-zheltaya-zelenaya-morozostoykaya-sbe-it-15-19-10-yg/" TargetMode="External"/><Relationship Id="rId_hyperlink_16558" Type="http://schemas.openxmlformats.org/officeDocument/2006/relationships/hyperlink" Target="http://&#1101;&#1083;&#1077;&#1082;&#1090;&#1088;&#1086;-&#1084;&#1072;&#1088;&#1082;&#1077;&#1090;.&#1088;&#1092;/product/251076/izolenta-smartbuy-pro-015h19mm-10-metrov-zelenaya-morozostoykaya-sbe-it-15-19-10-g/" TargetMode="External"/><Relationship Id="rId_hyperlink_16559" Type="http://schemas.openxmlformats.org/officeDocument/2006/relationships/hyperlink" Target="http://&#1101;&#1083;&#1077;&#1082;&#1090;&#1088;&#1086;-&#1084;&#1072;&#1088;&#1082;&#1077;&#1090;.&#1088;&#1092;/product/251077/izolenta-smartbuy-pro-015h19mm-10-metrov-krasnaya-morozostoykaya-sbe-it-15-19-10-r/" TargetMode="External"/><Relationship Id="rId_hyperlink_16560" Type="http://schemas.openxmlformats.org/officeDocument/2006/relationships/hyperlink" Target="http://&#1101;&#1083;&#1077;&#1082;&#1090;&#1088;&#1086;-&#1084;&#1072;&#1088;&#1082;&#1077;&#1090;.&#1088;&#1092;/product/251078/izolenta-smartbuy-pro-015h19mm-10-metrov-seraya-morozostoykaya-sbe-it-15-19-10-gr/" TargetMode="External"/><Relationship Id="rId_hyperlink_16561" Type="http://schemas.openxmlformats.org/officeDocument/2006/relationships/hyperlink" Target="http://&#1101;&#1083;&#1077;&#1082;&#1090;&#1088;&#1086;-&#1084;&#1072;&#1088;&#1082;&#1077;&#1090;.&#1088;&#1092;/product/218511/izolenta-terminator-iz-1918blue-shirina-19mm-dlina-183m-sinyaya/" TargetMode="External"/><Relationship Id="rId_hyperlink_16562" Type="http://schemas.openxmlformats.org/officeDocument/2006/relationships/hyperlink" Target="http://&#1101;&#1083;&#1077;&#1082;&#1090;&#1088;&#1086;-&#1084;&#1072;&#1088;&#1082;&#1077;&#1090;.&#1088;&#1092;/product/239422/izolenta-terminator-iz-1918g-shirina-19mm-dlina-183m-zelenaya/" TargetMode="External"/><Relationship Id="rId_hyperlink_16563" Type="http://schemas.openxmlformats.org/officeDocument/2006/relationships/hyperlink" Target="http://&#1101;&#1083;&#1077;&#1082;&#1090;&#1088;&#1086;-&#1084;&#1072;&#1088;&#1082;&#1077;&#1090;.&#1088;&#1092;/product/239423/izolenta-terminator-iz-1918r-shirina-19mm-dlina-183m-krasnaya/" TargetMode="External"/><Relationship Id="rId_hyperlink_16564" Type="http://schemas.openxmlformats.org/officeDocument/2006/relationships/hyperlink" Target="http://&#1101;&#1083;&#1077;&#1082;&#1090;&#1088;&#1086;-&#1084;&#1072;&#1088;&#1082;&#1077;&#1090;.&#1088;&#1092;/product/218513/izolenta-terminator-iz-1918w-elektroizolyacionnaya-shirina-19mm-dlina-183m-belaya/" TargetMode="External"/><Relationship Id="rId_hyperlink_16565" Type="http://schemas.openxmlformats.org/officeDocument/2006/relationships/hyperlink" Target="http://&#1101;&#1083;&#1077;&#1082;&#1090;&#1088;&#1086;-&#1084;&#1072;&#1088;&#1082;&#1077;&#1090;.&#1088;&#1092;/product/239424/izolenta-terminator-iz-1918y-shirina-19mm-dlina-183m-zheltaya/" TargetMode="External"/><Relationship Id="rId_hyperlink_16566" Type="http://schemas.openxmlformats.org/officeDocument/2006/relationships/hyperlink" Target="http://&#1101;&#1083;&#1077;&#1082;&#1090;&#1088;&#1086;-&#1084;&#1072;&#1088;&#1082;&#1077;&#1090;.&#1088;&#1092;/product/242208/izolenta-avtomobilnaya-terminator-iz-1510blue-shirina-15mm-dlina-10m-sinyaya/" TargetMode="External"/><Relationship Id="rId_hyperlink_16567" Type="http://schemas.openxmlformats.org/officeDocument/2006/relationships/hyperlink" Target="http://&#1101;&#1083;&#1077;&#1082;&#1090;&#1088;&#1086;-&#1084;&#1072;&#1088;&#1082;&#1077;&#1090;.&#1088;&#1092;/product/246845/izolenta-avtomobilnaya-terminator-iz-1510s-013mm-chernaya/" TargetMode="External"/><Relationship Id="rId_hyperlink_16568" Type="http://schemas.openxmlformats.org/officeDocument/2006/relationships/hyperlink" Target="http://&#1101;&#1083;&#1077;&#1082;&#1090;&#1088;&#1086;-&#1084;&#1072;&#1088;&#1082;&#1077;&#1090;.&#1088;&#1092;/product/239427/izolenta-beskleevaya-dlya-zhgutov-terminator-izn-1920-shirina-19mm-dlina-20m-chernaya/" TargetMode="External"/><Relationship Id="rId_hyperlink_16569" Type="http://schemas.openxmlformats.org/officeDocument/2006/relationships/hyperlink" Target="http://&#1101;&#1083;&#1077;&#1082;&#1090;&#1088;&#1086;-&#1084;&#1072;&#1088;&#1082;&#1077;&#1090;.&#1088;&#1092;/product/218510/izolenta-beskleevaya-holodostoykaya-ne-podderzhivaet-gorenie-terminator-izc-1510-shirina-15mm-dlina-10m-chernaya/" TargetMode="External"/><Relationship Id="rId_hyperlink_16570" Type="http://schemas.openxmlformats.org/officeDocument/2006/relationships/hyperlink" Target="http://&#1101;&#1083;&#1077;&#1082;&#1090;&#1088;&#1086;-&#1084;&#1072;&#1088;&#1082;&#1077;&#1090;.&#1088;&#1092;/product/231897/izolenta-beskleevaya-holodostoykaya-ne-podderzhivaet-gorenie-terminator-izc-1920-shirina-19mm-dlina-20m-chernaya/" TargetMode="External"/><Relationship Id="rId_hyperlink_16571" Type="http://schemas.openxmlformats.org/officeDocument/2006/relationships/hyperlink" Target="http://&#1101;&#1083;&#1077;&#1082;&#1090;&#1088;&#1086;-&#1084;&#1072;&#1088;&#1082;&#1077;&#1090;.&#1088;&#1092;/product/239426/izolenta-vsepogodnaya-superprochnaya-ogneupornaya-terminator-ic6p-shirina-19mm-dlina-20m-chernaya/" TargetMode="External"/><Relationship Id="rId_hyperlink_16572" Type="http://schemas.openxmlformats.org/officeDocument/2006/relationships/hyperlink" Target="http://&#1101;&#1083;&#1077;&#1082;&#1090;&#1088;&#1086;-&#1084;&#1072;&#1088;&#1082;&#1077;&#1090;.&#1088;&#1092;/product/217996/izolenta-vsepogodnaya-superprochnaya-ogneupornaya-terminator-ica8p-shirina-19mm-dlina-20m-chernaya/" TargetMode="External"/><Relationship Id="rId_hyperlink_16573" Type="http://schemas.openxmlformats.org/officeDocument/2006/relationships/hyperlink" Target="http://&#1101;&#1083;&#1077;&#1082;&#1090;&#1088;&#1086;-&#1084;&#1072;&#1088;&#1082;&#1077;&#1090;.&#1088;&#1092;/product/218509/izolenta-ne-goryuchaya-samozatuhayuschiesya-terminator-iz-1510fr-shirina-15mm-dlina-10m-chernaya/" TargetMode="External"/><Relationship Id="rId_hyperlink_16574" Type="http://schemas.openxmlformats.org/officeDocument/2006/relationships/hyperlink" Target="http://&#1101;&#1083;&#1077;&#1082;&#1090;&#1088;&#1086;-&#1084;&#1072;&#1088;&#1082;&#1077;&#1090;.&#1088;&#1092;/product/218512/izolenta-ne-goryuchaya-samozatuhayuschiesya-terminator-iz-1918fr-shirina-19mm-dlina-183m-chernaya/" TargetMode="External"/><Relationship Id="rId_hyperlink_16575" Type="http://schemas.openxmlformats.org/officeDocument/2006/relationships/hyperlink" Target="http://&#1101;&#1083;&#1077;&#1082;&#1090;&#1088;&#1086;-&#1084;&#1072;&#1088;&#1082;&#1077;&#1090;.&#1088;&#1092;/product/218515/izolenta-ogneupornaya-terminator-00545-shirina-19mm-dlina-25m-chernaya/" TargetMode="External"/><Relationship Id="rId_hyperlink_16576" Type="http://schemas.openxmlformats.org/officeDocument/2006/relationships/hyperlink" Target="http://&#1101;&#1083;&#1077;&#1082;&#1090;&#1088;&#1086;-&#1084;&#1072;&#1088;&#1082;&#1077;&#1090;.&#1088;&#1092;/product/242209/izolenta-ogneupornaya-vsepogodnaya-terminator-iu1k-shirina-19mm-dlina-20m-belaya/" TargetMode="External"/><Relationship Id="rId_hyperlink_16577" Type="http://schemas.openxmlformats.org/officeDocument/2006/relationships/hyperlink" Target="http://&#1101;&#1083;&#1077;&#1082;&#1090;&#1088;&#1086;-&#1084;&#1072;&#1088;&#1082;&#1077;&#1090;.&#1088;&#1092;/product/242210/izolenta-ogneupornaya-vsepogodnaya-terminator-iu1k-shirina-19mm-dlina-20m-sinyaya/" TargetMode="External"/><Relationship Id="rId_hyperlink_16578" Type="http://schemas.openxmlformats.org/officeDocument/2006/relationships/hyperlink" Target="http://&#1101;&#1083;&#1077;&#1082;&#1090;&#1088;&#1086;-&#1084;&#1072;&#1088;&#1082;&#1077;&#1090;.&#1088;&#1092;/product/217997/izolenta-ogneupornaya-vsepogodnaya-terminator-iu1k-shirina-19mm-dlina-20m-chernaya/" TargetMode="External"/><Relationship Id="rId_hyperlink_16579" Type="http://schemas.openxmlformats.org/officeDocument/2006/relationships/hyperlink" Target="http://&#1101;&#1083;&#1077;&#1082;&#1090;&#1088;&#1086;-&#1084;&#1072;&#1088;&#1082;&#1077;&#1090;.&#1088;&#1092;/product/131431/izolenta-pvh-15mm-10m-belaya-smartbuy-sbe-it-15-10-w/" TargetMode="External"/><Relationship Id="rId_hyperlink_16580" Type="http://schemas.openxmlformats.org/officeDocument/2006/relationships/hyperlink" Target="http://&#1101;&#1083;&#1077;&#1082;&#1090;&#1088;&#1086;-&#1084;&#1072;&#1088;&#1082;&#1077;&#1090;.&#1088;&#1092;/product/131432/izolenta-pvh-15mm-10m-zheltaya-smartbuy-sbe-it-15-10-y/" TargetMode="External"/><Relationship Id="rId_hyperlink_16581" Type="http://schemas.openxmlformats.org/officeDocument/2006/relationships/hyperlink" Target="http://&#1101;&#1083;&#1077;&#1082;&#1090;&#1088;&#1086;-&#1084;&#1072;&#1088;&#1082;&#1077;&#1090;.&#1088;&#1092;/product/131435/izolenta-pvh-15mm-10m-zhelto-zelenaya-smartbuy-sbe-it-15-10-yg/" TargetMode="External"/><Relationship Id="rId_hyperlink_16582" Type="http://schemas.openxmlformats.org/officeDocument/2006/relationships/hyperlink" Target="http://&#1101;&#1083;&#1077;&#1082;&#1090;&#1088;&#1086;-&#1084;&#1072;&#1088;&#1082;&#1077;&#1090;.&#1088;&#1092;/product/131433/izolenta-pvh-15mm-10m-zelenaya-smartbuy-sbe-it-15-10-g/" TargetMode="External"/><Relationship Id="rId_hyperlink_16583" Type="http://schemas.openxmlformats.org/officeDocument/2006/relationships/hyperlink" Target="http://&#1101;&#1083;&#1077;&#1082;&#1090;&#1088;&#1086;-&#1084;&#1072;&#1088;&#1082;&#1077;&#1090;.&#1088;&#1092;/product/131434/izolenta-pvh-15mm-10m-krasnaya-smartbuy-sbe-it-15-10-r/" TargetMode="External"/><Relationship Id="rId_hyperlink_16584" Type="http://schemas.openxmlformats.org/officeDocument/2006/relationships/hyperlink" Target="http://&#1101;&#1083;&#1077;&#1082;&#1090;&#1088;&#1086;-&#1084;&#1072;&#1088;&#1082;&#1077;&#1090;.&#1088;&#1092;/product/221793/izolenta-pvh-15mm-10m-nabor-iz-5-cvetov-smartbuy-sbe-it-15-10-mix-za-upakovku/" TargetMode="External"/><Relationship Id="rId_hyperlink_16585" Type="http://schemas.openxmlformats.org/officeDocument/2006/relationships/hyperlink" Target="http://&#1101;&#1083;&#1077;&#1082;&#1090;&#1088;&#1086;-&#1084;&#1072;&#1088;&#1082;&#1077;&#1090;.&#1088;&#1092;/product/131436/izolenta-pvh-15mm-10m-sinyaya-smartbuy-sbe-it-15-10-db/" TargetMode="External"/><Relationship Id="rId_hyperlink_16586" Type="http://schemas.openxmlformats.org/officeDocument/2006/relationships/hyperlink" Target="http://&#1101;&#1083;&#1077;&#1082;&#1090;&#1088;&#1086;-&#1084;&#1072;&#1088;&#1082;&#1077;&#1090;.&#1088;&#1092;/product/131437/izolenta-pvh-15mm-10m-chernaya-smartbuy-sbe-it-15-10-b/" TargetMode="External"/><Relationship Id="rId_hyperlink_16587" Type="http://schemas.openxmlformats.org/officeDocument/2006/relationships/hyperlink" Target="http://&#1101;&#1083;&#1077;&#1082;&#1090;&#1088;&#1086;-&#1084;&#1072;&#1088;&#1082;&#1077;&#1090;.&#1088;&#1092;/product/219364/izolenta-pvh-15mm-20m-belaya-smartbuy-sbe-it-15-20-w/" TargetMode="External"/><Relationship Id="rId_hyperlink_16588" Type="http://schemas.openxmlformats.org/officeDocument/2006/relationships/hyperlink" Target="http://&#1101;&#1083;&#1077;&#1082;&#1090;&#1088;&#1086;-&#1084;&#1072;&#1088;&#1082;&#1077;&#1090;.&#1088;&#1092;/product/219365/izolenta-pvh-15mm-20m-zheltaya-smartbuy-sbe-it-15-20-y/" TargetMode="External"/><Relationship Id="rId_hyperlink_16589" Type="http://schemas.openxmlformats.org/officeDocument/2006/relationships/hyperlink" Target="http://&#1101;&#1083;&#1077;&#1082;&#1090;&#1088;&#1086;-&#1084;&#1072;&#1088;&#1082;&#1077;&#1090;.&#1088;&#1092;/product/230487/izolenta-pvh-15mm-20m-zhelto-zelenaya-smartbuy-sbe-it-15-20-yg/" TargetMode="External"/><Relationship Id="rId_hyperlink_16590" Type="http://schemas.openxmlformats.org/officeDocument/2006/relationships/hyperlink" Target="http://&#1101;&#1083;&#1077;&#1082;&#1090;&#1088;&#1086;-&#1084;&#1072;&#1088;&#1082;&#1077;&#1090;.&#1088;&#1092;/product/219366/izolenta-pvh-15mm-20m-zelenaya-smartbuy-sbe-it-15-20-g/" TargetMode="External"/><Relationship Id="rId_hyperlink_16591" Type="http://schemas.openxmlformats.org/officeDocument/2006/relationships/hyperlink" Target="http://&#1101;&#1083;&#1077;&#1082;&#1090;&#1088;&#1086;-&#1084;&#1072;&#1088;&#1082;&#1077;&#1090;.&#1088;&#1092;/product/218659/izolenta-pvh-15mm-20m-krasnaya-smartbuy-sbe-it-15-20-r/" TargetMode="External"/><Relationship Id="rId_hyperlink_16592" Type="http://schemas.openxmlformats.org/officeDocument/2006/relationships/hyperlink" Target="http://&#1101;&#1083;&#1077;&#1082;&#1090;&#1088;&#1086;-&#1084;&#1072;&#1088;&#1082;&#1077;&#1090;.&#1088;&#1092;/product/131438/izolenta-pvh-15mm-20m-sinyaya-smartbuy-sbe-it-15-20-db/" TargetMode="External"/><Relationship Id="rId_hyperlink_16593" Type="http://schemas.openxmlformats.org/officeDocument/2006/relationships/hyperlink" Target="http://&#1101;&#1083;&#1077;&#1082;&#1090;&#1088;&#1086;-&#1084;&#1072;&#1088;&#1082;&#1077;&#1090;.&#1088;&#1092;/product/131439/izolenta-pvh-15mm-20m-chernaya-smartbuy-sbe-it-15-20-b/" TargetMode="External"/><Relationship Id="rId_hyperlink_16594" Type="http://schemas.openxmlformats.org/officeDocument/2006/relationships/hyperlink" Target="http://&#1101;&#1083;&#1077;&#1082;&#1090;&#1088;&#1086;-&#1084;&#1072;&#1088;&#1082;&#1077;&#1090;.&#1088;&#1092;/product/222059/izolenta-pvh-19mm-20m-belaya-smartbuy-sbe-it-19-20-w/" TargetMode="External"/><Relationship Id="rId_hyperlink_16595" Type="http://schemas.openxmlformats.org/officeDocument/2006/relationships/hyperlink" Target="http://&#1101;&#1083;&#1077;&#1082;&#1090;&#1088;&#1086;-&#1084;&#1072;&#1088;&#1082;&#1077;&#1090;.&#1088;&#1092;/product/218655/izolenta-pvh-19mm-20m-zheltaya-smartbuy-sbe-it-19-20-y/" TargetMode="External"/><Relationship Id="rId_hyperlink_16596" Type="http://schemas.openxmlformats.org/officeDocument/2006/relationships/hyperlink" Target="http://&#1101;&#1083;&#1077;&#1082;&#1090;&#1088;&#1086;-&#1084;&#1072;&#1088;&#1082;&#1077;&#1090;.&#1088;&#1092;/product/218656/izolenta-pvh-19mm-20m-zhelto-zelenaya-smartbuy-sbe-it-19-20-yg/" TargetMode="External"/><Relationship Id="rId_hyperlink_16597" Type="http://schemas.openxmlformats.org/officeDocument/2006/relationships/hyperlink" Target="http://&#1101;&#1083;&#1077;&#1082;&#1090;&#1088;&#1086;-&#1084;&#1072;&#1088;&#1082;&#1077;&#1090;.&#1088;&#1092;/product/218657/izolenta-pvh-19mm-20m-zelenaya-smartbuy-sbe-it-19-20-g/" TargetMode="External"/><Relationship Id="rId_hyperlink_16598" Type="http://schemas.openxmlformats.org/officeDocument/2006/relationships/hyperlink" Target="http://&#1101;&#1083;&#1077;&#1082;&#1090;&#1088;&#1086;-&#1084;&#1072;&#1088;&#1082;&#1077;&#1090;.&#1088;&#1092;/product/218658/izolenta-pvh-19mm-20m-krasnaya-smartbuy-sbe-it-19-20-r/" TargetMode="External"/><Relationship Id="rId_hyperlink_16599" Type="http://schemas.openxmlformats.org/officeDocument/2006/relationships/hyperlink" Target="http://&#1101;&#1083;&#1077;&#1082;&#1090;&#1088;&#1086;-&#1084;&#1072;&#1088;&#1082;&#1077;&#1090;.&#1088;&#1092;/product/131440/izolenta-pvh-19mm-20m-sinyaya-smartbuy-sbe-it-19-20-db/" TargetMode="External"/><Relationship Id="rId_hyperlink_16600" Type="http://schemas.openxmlformats.org/officeDocument/2006/relationships/hyperlink" Target="http://&#1101;&#1083;&#1077;&#1082;&#1090;&#1088;&#1086;-&#1084;&#1072;&#1088;&#1082;&#1077;&#1090;.&#1088;&#1092;/product/131441/izolenta-pvh-19mm-20m-chernaya-smartbuy-sbe-it-19-20-b/" TargetMode="External"/><Relationship Id="rId_hyperlink_16601" Type="http://schemas.openxmlformats.org/officeDocument/2006/relationships/hyperlink" Target="http://&#1101;&#1083;&#1077;&#1082;&#1090;&#1088;&#1086;-&#1084;&#1072;&#1088;&#1082;&#1077;&#1090;.&#1088;&#1092;/product/248212/izolenta-pvh-smartbuy-nabor-iz-3-cveta-015h15mm-10-metrov-sbe-it-15-10-3mix/" TargetMode="External"/><Relationship Id="rId_hyperlink_16602" Type="http://schemas.openxmlformats.org/officeDocument/2006/relationships/hyperlink" Target="http://&#1101;&#1083;&#1077;&#1082;&#1090;&#1088;&#1086;-&#1084;&#1072;&#1088;&#1082;&#1077;&#1090;.&#1088;&#1092;/product/248213/izolenta-pvh-smartbuy-nabor-iz-6-cvetov-015h15mm-10-metrov-sbe-it-15-10-6mix/" TargetMode="External"/><Relationship Id="rId_hyperlink_16603" Type="http://schemas.openxmlformats.org/officeDocument/2006/relationships/hyperlink" Target="http://&#1101;&#1083;&#1077;&#1082;&#1090;&#1088;&#1086;-&#1084;&#1072;&#1088;&#1082;&#1077;&#1090;.&#1088;&#1092;/product/225268/izolenta-samoslipayuschayasya-15mm-5m-chernaya-smartbuy-sbe-rit-15-05-b/" TargetMode="External"/><Relationship Id="rId_hyperlink_16604" Type="http://schemas.openxmlformats.org/officeDocument/2006/relationships/hyperlink" Target="http://&#1101;&#1083;&#1077;&#1082;&#1090;&#1088;&#1086;-&#1084;&#1072;&#1088;&#1082;&#1077;&#1090;.&#1088;&#1092;/product/218507/izolenta-superelastichnaya-terminator-00645-shirina-15mm-dlina-10m-tolschina-013mm-chernaya/" TargetMode="External"/><Relationship Id="rId_hyperlink_16605" Type="http://schemas.openxmlformats.org/officeDocument/2006/relationships/hyperlink" Target="http://&#1101;&#1083;&#1077;&#1082;&#1090;&#1088;&#1086;-&#1084;&#1072;&#1088;&#1082;&#1077;&#1090;.&#1088;&#1092;/product/218508/izolenta-superelastichnaya-holodostoykaya-terminator-00745-shirina-15mm-dlina-tolschina-0165mm-10m-chernaya/" TargetMode="External"/><Relationship Id="rId_hyperlink_16606" Type="http://schemas.openxmlformats.org/officeDocument/2006/relationships/hyperlink" Target="http://&#1101;&#1083;&#1077;&#1082;&#1090;&#1088;&#1086;-&#1084;&#1072;&#1088;&#1082;&#1077;&#1090;.&#1088;&#1092;/product/240051/izolenta-hb-58g-15mm-5-metrov/" TargetMode="External"/><Relationship Id="rId_hyperlink_16607" Type="http://schemas.openxmlformats.org/officeDocument/2006/relationships/hyperlink" Target="http://&#1101;&#1083;&#1077;&#1082;&#1090;&#1088;&#1086;-&#1084;&#1072;&#1088;&#1082;&#1077;&#1090;.&#1088;&#1092;/product/237747/izolenta-hb-prorezinennaya-150-g-20mm350mkm-era-b0002453/" TargetMode="External"/><Relationship Id="rId_hyperlink_16608" Type="http://schemas.openxmlformats.org/officeDocument/2006/relationships/hyperlink" Target="http://&#1101;&#1083;&#1077;&#1082;&#1090;&#1088;&#1086;-&#1084;&#1072;&#1088;&#1082;&#1077;&#1090;.&#1088;&#1092;/product/241493/izolenta-hb-15mm-10m-03515mm-100gr-chernaya-onlayt/" TargetMode="External"/><Relationship Id="rId_hyperlink_16609" Type="http://schemas.openxmlformats.org/officeDocument/2006/relationships/hyperlink" Target="http://&#1101;&#1083;&#1077;&#1082;&#1090;&#1088;&#1086;-&#1084;&#1072;&#1088;&#1082;&#1077;&#1090;.&#1088;&#1092;/product/241494/izolenta-hb-15mm-20m-03515mm-200gr-chernaya-onlayt/" TargetMode="External"/><Relationship Id="rId_hyperlink_16610" Type="http://schemas.openxmlformats.org/officeDocument/2006/relationships/hyperlink" Target="http://&#1101;&#1083;&#1077;&#1082;&#1090;&#1088;&#1086;-&#1084;&#1072;&#1088;&#1082;&#1077;&#1090;.&#1088;&#1092;/product/247675/izolenta-hb-19mm-4m-naprdo-1000v-chernaya-airline/" TargetMode="External"/><Relationship Id="rId_hyperlink_16611" Type="http://schemas.openxmlformats.org/officeDocument/2006/relationships/hyperlink" Target="http://&#1101;&#1083;&#1077;&#1082;&#1090;&#1088;&#1086;-&#1084;&#1072;&#1088;&#1082;&#1077;&#1090;.&#1088;&#1092;/product/225264/izolenta-hlopchatobumazhnaya-19mm-10m-chernaya-smartbuy-sbe-cct-19-10-b/" TargetMode="External"/><Relationship Id="rId_hyperlink_16612" Type="http://schemas.openxmlformats.org/officeDocument/2006/relationships/hyperlink" Target="http://&#1101;&#1083;&#1077;&#1082;&#1090;&#1088;&#1086;-&#1084;&#1072;&#1088;&#1082;&#1077;&#1090;.&#1088;&#1092;/product/228766/izolenta-holodostoykaya-terminator-izm-3815-shirina-38mm-dlina-15m-tolschina-23mm/" TargetMode="External"/><Relationship Id="rId_hyperlink_16613" Type="http://schemas.openxmlformats.org/officeDocument/2006/relationships/hyperlink" Target="http://&#1101;&#1083;&#1077;&#1082;&#1090;&#1088;&#1086;-&#1084;&#1072;&#1088;&#1082;&#1077;&#1090;.&#1088;&#1092;/product/228765/izolenta-holodostoykaya-terminator-izrm-513-shirina-51mm-dlina-3m-tolschina-165mm/" TargetMode="External"/><Relationship Id="rId_hyperlink_16614" Type="http://schemas.openxmlformats.org/officeDocument/2006/relationships/hyperlink" Target="http://&#1101;&#1083;&#1077;&#1082;&#1090;&#1088;&#1086;-&#1084;&#1072;&#1088;&#1082;&#1077;&#1090;.&#1088;&#1092;/product/225265/kleykaya-lenta-dvustoronnyaya-akrilovaya-12mm-3m-prozrachnaya-smartbuy-sbe-dst-12-03-t/" TargetMode="External"/><Relationship Id="rId_hyperlink_16615" Type="http://schemas.openxmlformats.org/officeDocument/2006/relationships/hyperlink" Target="http://&#1101;&#1083;&#1077;&#1082;&#1090;&#1088;&#1086;-&#1084;&#1072;&#1088;&#1082;&#1077;&#1090;.&#1088;&#1092;/product/225267/lenta-samovulkaniziruyuschayasya-silikonovaya-25mm-3m-chernaya-smartbuy-sbe-sft-25-03-b/" TargetMode="External"/><Relationship Id="rId_hyperlink_16616" Type="http://schemas.openxmlformats.org/officeDocument/2006/relationships/hyperlink" Target="http://&#1101;&#1083;&#1077;&#1082;&#1090;&#1088;&#1086;-&#1084;&#1072;&#1088;&#1082;&#1077;&#1090;.&#1088;&#1092;/product/225266/skotch-dvuhstoronniy-na-vspennenoy-osnove-19mm-2m-chernaya-smartbuy-sbe-dst-19-02-b/" TargetMode="External"/><Relationship Id="rId_hyperlink_16617" Type="http://schemas.openxmlformats.org/officeDocument/2006/relationships/hyperlink" Target="http://&#1101;&#1083;&#1077;&#1082;&#1090;&#1088;&#1086;-&#1084;&#1072;&#1088;&#1082;&#1077;&#1090;.&#1088;&#1092;/product/149810/termo-trubka-1005mm-1m-belaya/" TargetMode="External"/><Relationship Id="rId_hyperlink_16618" Type="http://schemas.openxmlformats.org/officeDocument/2006/relationships/hyperlink" Target="http://&#1101;&#1083;&#1077;&#1082;&#1090;&#1088;&#1086;-&#1084;&#1072;&#1088;&#1082;&#1077;&#1090;.&#1088;&#1092;/product/149811/termo-trubka-1005mm-1m-zheltaya/" TargetMode="External"/><Relationship Id="rId_hyperlink_16619" Type="http://schemas.openxmlformats.org/officeDocument/2006/relationships/hyperlink" Target="http://&#1101;&#1083;&#1077;&#1082;&#1090;&#1088;&#1086;-&#1084;&#1072;&#1088;&#1082;&#1077;&#1090;.&#1088;&#1092;/product/238192/termo-trubka-1005mm-1m-zelenaya/" TargetMode="External"/><Relationship Id="rId_hyperlink_16620" Type="http://schemas.openxmlformats.org/officeDocument/2006/relationships/hyperlink" Target="http://&#1101;&#1083;&#1077;&#1082;&#1090;&#1088;&#1086;-&#1084;&#1072;&#1088;&#1082;&#1077;&#1090;.&#1088;&#1092;/product/149812/termo-trubka-1005mm-1m-krasnaya/" TargetMode="External"/><Relationship Id="rId_hyperlink_16621" Type="http://schemas.openxmlformats.org/officeDocument/2006/relationships/hyperlink" Target="http://&#1101;&#1083;&#1077;&#1082;&#1090;&#1088;&#1086;-&#1084;&#1072;&#1088;&#1082;&#1077;&#1090;.&#1088;&#1092;/product/221643/termo-trubka-1005mm-1m-prozrachnaya-rexant-20-1009/" TargetMode="External"/><Relationship Id="rId_hyperlink_16622" Type="http://schemas.openxmlformats.org/officeDocument/2006/relationships/hyperlink" Target="http://&#1101;&#1083;&#1077;&#1082;&#1090;&#1088;&#1086;-&#1084;&#1072;&#1088;&#1082;&#1077;&#1090;.&#1088;&#1092;/product/149814/termo-trubka-1005mm-1m-chernaya/" TargetMode="External"/><Relationship Id="rId_hyperlink_16623" Type="http://schemas.openxmlformats.org/officeDocument/2006/relationships/hyperlink" Target="http://&#1101;&#1083;&#1077;&#1082;&#1090;&#1088;&#1086;-&#1084;&#1072;&#1088;&#1082;&#1077;&#1090;.&#1088;&#1092;/product/149813/termo-trubka-1005mm-1m-sinyaya/" TargetMode="External"/><Relationship Id="rId_hyperlink_16624" Type="http://schemas.openxmlformats.org/officeDocument/2006/relationships/hyperlink" Target="http://&#1101;&#1083;&#1077;&#1082;&#1090;&#1088;&#1086;-&#1084;&#1072;&#1088;&#1082;&#1077;&#1090;.&#1088;&#1092;/product/149815/termo-trubka-15075mm-1m-belaya/" TargetMode="External"/><Relationship Id="rId_hyperlink_16625" Type="http://schemas.openxmlformats.org/officeDocument/2006/relationships/hyperlink" Target="http://&#1101;&#1083;&#1077;&#1082;&#1090;&#1088;&#1086;-&#1084;&#1072;&#1088;&#1082;&#1077;&#1090;.&#1088;&#1092;/product/149816/termo-trubka-15075mm-1m-zheltaya/" TargetMode="External"/><Relationship Id="rId_hyperlink_16626" Type="http://schemas.openxmlformats.org/officeDocument/2006/relationships/hyperlink" Target="http://&#1101;&#1083;&#1077;&#1082;&#1090;&#1088;&#1086;-&#1084;&#1072;&#1088;&#1082;&#1077;&#1090;.&#1088;&#1092;/product/238191/termo-trubka-15075mm-1m-zelenaya/" TargetMode="External"/><Relationship Id="rId_hyperlink_16627" Type="http://schemas.openxmlformats.org/officeDocument/2006/relationships/hyperlink" Target="http://&#1101;&#1083;&#1077;&#1082;&#1090;&#1088;&#1086;-&#1084;&#1072;&#1088;&#1082;&#1077;&#1090;.&#1088;&#1092;/product/149817/termo-trubka-15075mm-1m-krasnaya/" TargetMode="External"/><Relationship Id="rId_hyperlink_16628" Type="http://schemas.openxmlformats.org/officeDocument/2006/relationships/hyperlink" Target="http://&#1101;&#1083;&#1077;&#1082;&#1090;&#1088;&#1086;-&#1084;&#1072;&#1088;&#1082;&#1077;&#1090;.&#1088;&#1092;/product/149818/termo-trubka-15075mm-1m-sinyaya/" TargetMode="External"/><Relationship Id="rId_hyperlink_16629" Type="http://schemas.openxmlformats.org/officeDocument/2006/relationships/hyperlink" Target="http://&#1101;&#1083;&#1077;&#1082;&#1090;&#1088;&#1086;-&#1084;&#1072;&#1088;&#1082;&#1077;&#1090;.&#1088;&#1092;/product/149819/termo-trubka-15075mm-1m-chernaya/" TargetMode="External"/><Relationship Id="rId_hyperlink_16630" Type="http://schemas.openxmlformats.org/officeDocument/2006/relationships/hyperlink" Target="http://&#1101;&#1083;&#1077;&#1082;&#1090;&#1088;&#1086;-&#1084;&#1072;&#1088;&#1082;&#1077;&#1090;.&#1088;&#1092;/product/145615/termo-trubka-2010mm-1m-belaya/" TargetMode="External"/><Relationship Id="rId_hyperlink_16631" Type="http://schemas.openxmlformats.org/officeDocument/2006/relationships/hyperlink" Target="http://&#1101;&#1083;&#1077;&#1082;&#1090;&#1088;&#1086;-&#1084;&#1072;&#1088;&#1082;&#1077;&#1090;.&#1088;&#1092;/product/149820/termo-trubka-2010mm-1m-zheltaya/" TargetMode="External"/><Relationship Id="rId_hyperlink_16632" Type="http://schemas.openxmlformats.org/officeDocument/2006/relationships/hyperlink" Target="http://&#1101;&#1083;&#1077;&#1082;&#1090;&#1088;&#1086;-&#1084;&#1072;&#1088;&#1082;&#1077;&#1090;.&#1088;&#1092;/product/238204/termo-trubka-2010mm-1m-zelenaya/" TargetMode="External"/><Relationship Id="rId_hyperlink_16633" Type="http://schemas.openxmlformats.org/officeDocument/2006/relationships/hyperlink" Target="http://&#1101;&#1083;&#1077;&#1082;&#1090;&#1088;&#1086;-&#1084;&#1072;&#1088;&#1082;&#1077;&#1090;.&#1088;&#1092;/product/149821/termo-trubka-2010mm-1m-krasnaya/" TargetMode="External"/><Relationship Id="rId_hyperlink_16634" Type="http://schemas.openxmlformats.org/officeDocument/2006/relationships/hyperlink" Target="http://&#1101;&#1083;&#1077;&#1082;&#1090;&#1088;&#1086;-&#1084;&#1072;&#1088;&#1082;&#1077;&#1090;.&#1088;&#1092;/product/221639/termo-trubka-2010mm-1m-prozrachnaya/" TargetMode="External"/><Relationship Id="rId_hyperlink_16635" Type="http://schemas.openxmlformats.org/officeDocument/2006/relationships/hyperlink" Target="http://&#1101;&#1083;&#1077;&#1082;&#1090;&#1088;&#1086;-&#1084;&#1072;&#1088;&#1082;&#1077;&#1090;.&#1088;&#1092;/product/149822/termo-trubka-2010mm-1m-sinyaya/" TargetMode="External"/><Relationship Id="rId_hyperlink_16636" Type="http://schemas.openxmlformats.org/officeDocument/2006/relationships/hyperlink" Target="http://&#1101;&#1083;&#1077;&#1082;&#1090;&#1088;&#1086;-&#1084;&#1072;&#1088;&#1082;&#1077;&#1090;.&#1088;&#1092;/product/238205/termo-trubka-2010mm-1m-chernaya/" TargetMode="External"/><Relationship Id="rId_hyperlink_16637" Type="http://schemas.openxmlformats.org/officeDocument/2006/relationships/hyperlink" Target="http://&#1101;&#1083;&#1077;&#1082;&#1090;&#1088;&#1086;-&#1084;&#1072;&#1088;&#1082;&#1077;&#1090;.&#1088;&#1092;/product/238202/termo-trubka-25125mm-1m-belaya/" TargetMode="External"/><Relationship Id="rId_hyperlink_16638" Type="http://schemas.openxmlformats.org/officeDocument/2006/relationships/hyperlink" Target="http://&#1101;&#1083;&#1077;&#1082;&#1090;&#1088;&#1086;-&#1084;&#1072;&#1088;&#1082;&#1077;&#1090;.&#1088;&#1092;/product/145618/termo-trubka-25125mm-1m-zheltaya/" TargetMode="External"/><Relationship Id="rId_hyperlink_16639" Type="http://schemas.openxmlformats.org/officeDocument/2006/relationships/hyperlink" Target="http://&#1101;&#1083;&#1077;&#1082;&#1090;&#1088;&#1086;-&#1084;&#1072;&#1088;&#1082;&#1077;&#1090;.&#1088;&#1092;/product/238203/termo-trubka-25125mm-1m-zelenaya/" TargetMode="External"/><Relationship Id="rId_hyperlink_16640" Type="http://schemas.openxmlformats.org/officeDocument/2006/relationships/hyperlink" Target="http://&#1101;&#1083;&#1077;&#1082;&#1090;&#1088;&#1086;-&#1084;&#1072;&#1088;&#1082;&#1077;&#1090;.&#1088;&#1092;/product/149825/termo-trubka-25125mm-1m-krasnaya/" TargetMode="External"/><Relationship Id="rId_hyperlink_16641" Type="http://schemas.openxmlformats.org/officeDocument/2006/relationships/hyperlink" Target="http://&#1101;&#1083;&#1077;&#1082;&#1090;&#1088;&#1086;-&#1084;&#1072;&#1088;&#1082;&#1077;&#1090;.&#1088;&#1092;/product/149826/termo-trubka-25125mm-1m-sinyaya/" TargetMode="External"/><Relationship Id="rId_hyperlink_16642" Type="http://schemas.openxmlformats.org/officeDocument/2006/relationships/hyperlink" Target="http://&#1101;&#1083;&#1077;&#1082;&#1090;&#1088;&#1086;-&#1084;&#1072;&#1088;&#1082;&#1077;&#1090;.&#1088;&#1092;/product/149827/termo-trubka-25125mm-1m-chernaya/" TargetMode="External"/><Relationship Id="rId_hyperlink_16643" Type="http://schemas.openxmlformats.org/officeDocument/2006/relationships/hyperlink" Target="http://&#1101;&#1083;&#1077;&#1082;&#1090;&#1088;&#1086;-&#1084;&#1072;&#1088;&#1082;&#1077;&#1090;.&#1088;&#1092;/product/149828/termo-trubka-3015mm-1m-belaya/" TargetMode="External"/><Relationship Id="rId_hyperlink_16644" Type="http://schemas.openxmlformats.org/officeDocument/2006/relationships/hyperlink" Target="http://&#1101;&#1083;&#1077;&#1082;&#1090;&#1088;&#1086;-&#1084;&#1072;&#1088;&#1082;&#1077;&#1090;.&#1088;&#1092;/product/123375/termo-trubka-3015mm-1m-zheltaya/" TargetMode="External"/><Relationship Id="rId_hyperlink_16645" Type="http://schemas.openxmlformats.org/officeDocument/2006/relationships/hyperlink" Target="http://&#1101;&#1083;&#1077;&#1082;&#1090;&#1088;&#1086;-&#1084;&#1072;&#1088;&#1082;&#1077;&#1090;.&#1088;&#1092;/product/238206/termo-trubka-3015mm-1m-zelenaya/" TargetMode="External"/><Relationship Id="rId_hyperlink_16646" Type="http://schemas.openxmlformats.org/officeDocument/2006/relationships/hyperlink" Target="http://&#1101;&#1083;&#1077;&#1082;&#1090;&#1088;&#1086;-&#1084;&#1072;&#1088;&#1082;&#1077;&#1090;.&#1088;&#1092;/product/137032/termo-trubka-3015mm-1m-krasnaya/" TargetMode="External"/><Relationship Id="rId_hyperlink_16647" Type="http://schemas.openxmlformats.org/officeDocument/2006/relationships/hyperlink" Target="http://&#1101;&#1083;&#1077;&#1082;&#1090;&#1088;&#1086;-&#1084;&#1072;&#1088;&#1082;&#1077;&#1090;.&#1088;&#1092;/product/221640/termo-trubka-3015mm-1m-prozrachnaya/" TargetMode="External"/><Relationship Id="rId_hyperlink_16648" Type="http://schemas.openxmlformats.org/officeDocument/2006/relationships/hyperlink" Target="http://&#1101;&#1083;&#1077;&#1082;&#1090;&#1088;&#1086;-&#1084;&#1072;&#1088;&#1082;&#1077;&#1090;.&#1088;&#1092;/product/238207/termo-trubka-3015mm-1m-sinyaya/" TargetMode="External"/><Relationship Id="rId_hyperlink_16649" Type="http://schemas.openxmlformats.org/officeDocument/2006/relationships/hyperlink" Target="http://&#1101;&#1083;&#1077;&#1082;&#1090;&#1088;&#1086;-&#1084;&#1072;&#1088;&#1082;&#1077;&#1090;.&#1088;&#1092;/product/149829/termo-trubka-3015mm-1m-chernaya/" TargetMode="External"/><Relationship Id="rId_hyperlink_16650" Type="http://schemas.openxmlformats.org/officeDocument/2006/relationships/hyperlink" Target="http://&#1101;&#1083;&#1077;&#1082;&#1090;&#1088;&#1086;-&#1084;&#1072;&#1088;&#1082;&#1077;&#1090;.&#1088;&#1092;/product/149830/termo-trubka-4020mm-1m-belaya/" TargetMode="External"/><Relationship Id="rId_hyperlink_16651" Type="http://schemas.openxmlformats.org/officeDocument/2006/relationships/hyperlink" Target="http://&#1101;&#1083;&#1077;&#1082;&#1090;&#1088;&#1086;-&#1084;&#1072;&#1088;&#1082;&#1077;&#1090;.&#1088;&#1092;/product/149831/termo-trubka-4020mm-1m-zheltaya/" TargetMode="External"/><Relationship Id="rId_hyperlink_16652" Type="http://schemas.openxmlformats.org/officeDocument/2006/relationships/hyperlink" Target="http://&#1101;&#1083;&#1077;&#1082;&#1090;&#1088;&#1086;-&#1084;&#1072;&#1088;&#1082;&#1077;&#1090;.&#1088;&#1092;/product/238209/termo-trubka-4020mm-1m-zelenaya/" TargetMode="External"/><Relationship Id="rId_hyperlink_16653" Type="http://schemas.openxmlformats.org/officeDocument/2006/relationships/hyperlink" Target="http://&#1101;&#1083;&#1077;&#1082;&#1090;&#1088;&#1086;-&#1084;&#1072;&#1088;&#1082;&#1077;&#1090;.&#1088;&#1092;/product/123376/termo-trubka-4020mm-1m-krasnaya/" TargetMode="External"/><Relationship Id="rId_hyperlink_16654" Type="http://schemas.openxmlformats.org/officeDocument/2006/relationships/hyperlink" Target="http://&#1101;&#1083;&#1077;&#1082;&#1090;&#1088;&#1086;-&#1084;&#1072;&#1088;&#1082;&#1077;&#1090;.&#1088;&#1092;/product/122719/termo-trubka-4020mm-1m-sinyaya/" TargetMode="External"/><Relationship Id="rId_hyperlink_16655" Type="http://schemas.openxmlformats.org/officeDocument/2006/relationships/hyperlink" Target="http://&#1101;&#1083;&#1077;&#1082;&#1090;&#1088;&#1086;-&#1084;&#1072;&#1088;&#1082;&#1077;&#1090;.&#1088;&#1092;/product/135996/termo-trubka-4020mm-1m-chernaya/" TargetMode="External"/><Relationship Id="rId_hyperlink_16656" Type="http://schemas.openxmlformats.org/officeDocument/2006/relationships/hyperlink" Target="http://&#1101;&#1083;&#1077;&#1082;&#1090;&#1088;&#1086;-&#1084;&#1072;&#1088;&#1082;&#1077;&#1090;.&#1088;&#1092;/product/149833/termo-trubka-6030mm-1m-zheltaya-25/" TargetMode="External"/><Relationship Id="rId_hyperlink_16657" Type="http://schemas.openxmlformats.org/officeDocument/2006/relationships/hyperlink" Target="http://&#1101;&#1083;&#1077;&#1082;&#1090;&#1088;&#1086;-&#1084;&#1072;&#1088;&#1082;&#1077;&#1090;.&#1088;&#1092;/product/238211/termo-trubka-6030mm-1m-zelenaya-25/" TargetMode="External"/><Relationship Id="rId_hyperlink_16658" Type="http://schemas.openxmlformats.org/officeDocument/2006/relationships/hyperlink" Target="http://&#1101;&#1083;&#1077;&#1082;&#1090;&#1088;&#1086;-&#1084;&#1072;&#1088;&#1082;&#1077;&#1090;.&#1088;&#1092;/product/123377/termo-trubka-6030mm-1m-krasnaya-25/" TargetMode="External"/><Relationship Id="rId_hyperlink_16659" Type="http://schemas.openxmlformats.org/officeDocument/2006/relationships/hyperlink" Target="http://&#1101;&#1083;&#1077;&#1082;&#1090;&#1088;&#1086;-&#1084;&#1072;&#1088;&#1082;&#1077;&#1090;.&#1088;&#1092;/product/135997/termo-trubka-6030mm-1m-sinyaya-25/" TargetMode="External"/><Relationship Id="rId_hyperlink_16660" Type="http://schemas.openxmlformats.org/officeDocument/2006/relationships/hyperlink" Target="http://&#1101;&#1083;&#1077;&#1082;&#1090;&#1088;&#1086;-&#1084;&#1072;&#1088;&#1082;&#1077;&#1090;.&#1088;&#1092;/product/122721/termo-trubka-6030mm-1m-chernaya-25/" TargetMode="External"/><Relationship Id="rId_hyperlink_16661" Type="http://schemas.openxmlformats.org/officeDocument/2006/relationships/hyperlink" Target="http://&#1101;&#1083;&#1077;&#1082;&#1090;&#1088;&#1086;-&#1084;&#1072;&#1088;&#1082;&#1077;&#1090;.&#1088;&#1092;/product/148667/termo-trubka-7035mm-1m-belaya/" TargetMode="External"/><Relationship Id="rId_hyperlink_16662" Type="http://schemas.openxmlformats.org/officeDocument/2006/relationships/hyperlink" Target="http://&#1101;&#1083;&#1077;&#1082;&#1090;&#1088;&#1086;-&#1084;&#1072;&#1088;&#1082;&#1077;&#1090;.&#1088;&#1092;/product/123378/termo-trubka-7035mm-1m-zheltaya/" TargetMode="External"/><Relationship Id="rId_hyperlink_16663" Type="http://schemas.openxmlformats.org/officeDocument/2006/relationships/hyperlink" Target="http://&#1101;&#1083;&#1077;&#1082;&#1090;&#1088;&#1086;-&#1084;&#1072;&#1088;&#1082;&#1077;&#1090;.&#1088;&#1092;/product/238212/termo-trubka-7035mm-1m-zelenaya/" TargetMode="External"/><Relationship Id="rId_hyperlink_16664" Type="http://schemas.openxmlformats.org/officeDocument/2006/relationships/hyperlink" Target="http://&#1101;&#1083;&#1077;&#1082;&#1090;&#1088;&#1086;-&#1084;&#1072;&#1088;&#1082;&#1077;&#1090;.&#1088;&#1092;/product/123379/termo-trubka-7035mm-1m-krasnaya/" TargetMode="External"/><Relationship Id="rId_hyperlink_16665" Type="http://schemas.openxmlformats.org/officeDocument/2006/relationships/hyperlink" Target="http://&#1101;&#1083;&#1077;&#1082;&#1090;&#1088;&#1086;-&#1084;&#1072;&#1088;&#1082;&#1077;&#1090;.&#1088;&#1092;/product/137033/termo-trubka-7035mm-1m-sinyaya/" TargetMode="External"/><Relationship Id="rId_hyperlink_16666" Type="http://schemas.openxmlformats.org/officeDocument/2006/relationships/hyperlink" Target="http://&#1101;&#1083;&#1077;&#1082;&#1090;&#1088;&#1086;-&#1084;&#1072;&#1088;&#1082;&#1077;&#1090;.&#1088;&#1092;/product/148666/termo-trubka-8040mm-1m-belaya/" TargetMode="External"/><Relationship Id="rId_hyperlink_16667" Type="http://schemas.openxmlformats.org/officeDocument/2006/relationships/hyperlink" Target="http://&#1101;&#1083;&#1077;&#1082;&#1090;&#1088;&#1086;-&#1084;&#1072;&#1088;&#1082;&#1077;&#1090;.&#1088;&#1092;/product/238213/termo-trubka-8040mm-1m-zheltaya/" TargetMode="External"/><Relationship Id="rId_hyperlink_16668" Type="http://schemas.openxmlformats.org/officeDocument/2006/relationships/hyperlink" Target="http://&#1101;&#1083;&#1077;&#1082;&#1090;&#1088;&#1086;-&#1084;&#1072;&#1088;&#1082;&#1077;&#1090;.&#1088;&#1092;/product/242810/termo-trubka-8040mm-1m-krasnaya/" TargetMode="External"/><Relationship Id="rId_hyperlink_16669" Type="http://schemas.openxmlformats.org/officeDocument/2006/relationships/hyperlink" Target="http://&#1101;&#1083;&#1077;&#1082;&#1090;&#1088;&#1086;-&#1084;&#1072;&#1088;&#1082;&#1077;&#1090;.&#1088;&#1092;/product/242811/termo-trubka-8040mm-1m-sinyaya/" TargetMode="External"/><Relationship Id="rId_hyperlink_16670" Type="http://schemas.openxmlformats.org/officeDocument/2006/relationships/hyperlink" Target="http://&#1101;&#1083;&#1077;&#1082;&#1090;&#1088;&#1086;-&#1084;&#1072;&#1088;&#1082;&#1077;&#1090;.&#1088;&#1092;/product/148685/termo-trubka-8040mm-1m-chernaya/" TargetMode="External"/><Relationship Id="rId_hyperlink_16671" Type="http://schemas.openxmlformats.org/officeDocument/2006/relationships/hyperlink" Target="http://&#1101;&#1083;&#1077;&#1082;&#1090;&#1088;&#1086;-&#1084;&#1072;&#1088;&#1082;&#1077;&#1090;.&#1088;&#1092;/product/148668/termo-trubka-9045mm-1m-belaya-rexant-20-9001/" TargetMode="External"/><Relationship Id="rId_hyperlink_16672" Type="http://schemas.openxmlformats.org/officeDocument/2006/relationships/hyperlink" Target="http://&#1101;&#1083;&#1077;&#1082;&#1090;&#1088;&#1086;-&#1084;&#1072;&#1088;&#1082;&#1077;&#1090;.&#1088;&#1092;/product/148671/termo-trubka-9045mm-1m-chernaya/" TargetMode="External"/><Relationship Id="rId_hyperlink_16673" Type="http://schemas.openxmlformats.org/officeDocument/2006/relationships/hyperlink" Target="http://&#1101;&#1083;&#1077;&#1082;&#1090;&#1088;&#1086;-&#1084;&#1072;&#1088;&#1082;&#1077;&#1090;.&#1088;&#1092;/product/145617/termo-trubka-10050mm-1m-belaya/" TargetMode="External"/><Relationship Id="rId_hyperlink_16674" Type="http://schemas.openxmlformats.org/officeDocument/2006/relationships/hyperlink" Target="http://&#1101;&#1083;&#1077;&#1082;&#1090;&#1088;&#1086;-&#1084;&#1072;&#1088;&#1082;&#1077;&#1090;.&#1088;&#1092;/product/238193/termo-trubka-10050mm-1m-zheltaya/" TargetMode="External"/><Relationship Id="rId_hyperlink_16675" Type="http://schemas.openxmlformats.org/officeDocument/2006/relationships/hyperlink" Target="http://&#1101;&#1083;&#1077;&#1082;&#1090;&#1088;&#1086;-&#1084;&#1072;&#1088;&#1082;&#1077;&#1090;.&#1088;&#1092;/product/238194/termo-trubka-10050mm-1m-zelenaya/" TargetMode="External"/><Relationship Id="rId_hyperlink_16676" Type="http://schemas.openxmlformats.org/officeDocument/2006/relationships/hyperlink" Target="http://&#1101;&#1083;&#1077;&#1082;&#1090;&#1088;&#1086;-&#1084;&#1072;&#1088;&#1082;&#1077;&#1090;.&#1088;&#1092;/product/221589/termo-trubka-10050mm-1m-krasnaya/" TargetMode="External"/><Relationship Id="rId_hyperlink_16677" Type="http://schemas.openxmlformats.org/officeDocument/2006/relationships/hyperlink" Target="http://&#1101;&#1083;&#1077;&#1082;&#1090;&#1088;&#1086;-&#1084;&#1072;&#1088;&#1082;&#1077;&#1090;.&#1088;&#1092;/product/221590/termo-trubka-10050mm-1m-sinyaya/" TargetMode="External"/><Relationship Id="rId_hyperlink_16678" Type="http://schemas.openxmlformats.org/officeDocument/2006/relationships/hyperlink" Target="http://&#1101;&#1083;&#1077;&#1082;&#1090;&#1088;&#1086;-&#1084;&#1072;&#1088;&#1082;&#1077;&#1090;.&#1088;&#1092;/product/148683/termo-trubka-10050mm-1m-chernaya/" TargetMode="External"/><Relationship Id="rId_hyperlink_16679" Type="http://schemas.openxmlformats.org/officeDocument/2006/relationships/hyperlink" Target="http://&#1101;&#1083;&#1077;&#1082;&#1090;&#1088;&#1086;-&#1084;&#1072;&#1088;&#1082;&#1077;&#1090;.&#1088;&#1092;/product/221591/termo-trubka-12060mm-1m-belaya/" TargetMode="External"/><Relationship Id="rId_hyperlink_16680" Type="http://schemas.openxmlformats.org/officeDocument/2006/relationships/hyperlink" Target="http://&#1101;&#1083;&#1077;&#1082;&#1090;&#1088;&#1086;-&#1084;&#1072;&#1088;&#1082;&#1077;&#1090;.&#1088;&#1092;/product/238195/termo-trubka-12060mm-1m-zheltaya/" TargetMode="External"/><Relationship Id="rId_hyperlink_16681" Type="http://schemas.openxmlformats.org/officeDocument/2006/relationships/hyperlink" Target="http://&#1101;&#1083;&#1077;&#1082;&#1090;&#1088;&#1086;-&#1084;&#1072;&#1088;&#1082;&#1077;&#1090;.&#1088;&#1092;/product/238196/termo-trubka-12060mm-1m-zelenaya/" TargetMode="External"/><Relationship Id="rId_hyperlink_16682" Type="http://schemas.openxmlformats.org/officeDocument/2006/relationships/hyperlink" Target="http://&#1101;&#1083;&#1077;&#1082;&#1090;&#1088;&#1086;-&#1084;&#1072;&#1088;&#1082;&#1077;&#1090;.&#1088;&#1092;/product/221592/termo-trubka-12060mm-1m-krasnaya/" TargetMode="External"/><Relationship Id="rId_hyperlink_16683" Type="http://schemas.openxmlformats.org/officeDocument/2006/relationships/hyperlink" Target="http://&#1101;&#1083;&#1077;&#1082;&#1090;&#1088;&#1086;-&#1084;&#1072;&#1088;&#1082;&#1077;&#1090;.&#1088;&#1092;/product/221593/termo-trubka-12060mm-1m-sinyaya/" TargetMode="External"/><Relationship Id="rId_hyperlink_16684" Type="http://schemas.openxmlformats.org/officeDocument/2006/relationships/hyperlink" Target="http://&#1101;&#1083;&#1077;&#1082;&#1090;&#1088;&#1086;-&#1084;&#1072;&#1088;&#1082;&#1077;&#1090;.&#1088;&#1092;/product/148675/termo-trubka-12060mm-1m-chernaya/" TargetMode="External"/><Relationship Id="rId_hyperlink_16685" Type="http://schemas.openxmlformats.org/officeDocument/2006/relationships/hyperlink" Target="http://&#1101;&#1083;&#1077;&#1082;&#1090;&#1088;&#1086;-&#1084;&#1072;&#1088;&#1082;&#1077;&#1090;.&#1088;&#1092;/product/148680/termo-trubka-1200600mm-1m-chernaya-rexant-25-0120/" TargetMode="External"/><Relationship Id="rId_hyperlink_16686" Type="http://schemas.openxmlformats.org/officeDocument/2006/relationships/hyperlink" Target="http://&#1101;&#1083;&#1077;&#1082;&#1090;&#1088;&#1086;-&#1084;&#1072;&#1088;&#1082;&#1077;&#1090;.&#1088;&#1092;/product/238197/termo-trubka-13065mm-1m-belaya/" TargetMode="External"/><Relationship Id="rId_hyperlink_16687" Type="http://schemas.openxmlformats.org/officeDocument/2006/relationships/hyperlink" Target="http://&#1101;&#1083;&#1077;&#1082;&#1090;&#1088;&#1086;-&#1084;&#1072;&#1088;&#1082;&#1077;&#1090;.&#1088;&#1092;/product/238198/termo-trubka-13065mm-1m-zheltaya/" TargetMode="External"/><Relationship Id="rId_hyperlink_16688" Type="http://schemas.openxmlformats.org/officeDocument/2006/relationships/hyperlink" Target="http://&#1101;&#1083;&#1077;&#1082;&#1090;&#1088;&#1086;-&#1084;&#1072;&#1088;&#1082;&#1077;&#1090;.&#1088;&#1092;/product/238199/termo-trubka-13065mm-1m-zelenaya/" TargetMode="External"/><Relationship Id="rId_hyperlink_16689" Type="http://schemas.openxmlformats.org/officeDocument/2006/relationships/hyperlink" Target="http://&#1101;&#1083;&#1077;&#1082;&#1090;&#1088;&#1086;-&#1084;&#1072;&#1088;&#1082;&#1077;&#1090;.&#1088;&#1092;/product/238200/termo-trubka-13065mm-1m-krasnaya/" TargetMode="External"/><Relationship Id="rId_hyperlink_16690" Type="http://schemas.openxmlformats.org/officeDocument/2006/relationships/hyperlink" Target="http://&#1101;&#1083;&#1077;&#1082;&#1090;&#1088;&#1086;-&#1084;&#1072;&#1088;&#1082;&#1077;&#1090;.&#1088;&#1092;/product/238201/termo-trubka-13065mm-1m-sinyaya/" TargetMode="External"/><Relationship Id="rId_hyperlink_16691" Type="http://schemas.openxmlformats.org/officeDocument/2006/relationships/hyperlink" Target="http://&#1101;&#1083;&#1077;&#1082;&#1090;&#1088;&#1086;-&#1084;&#1072;&#1088;&#1082;&#1077;&#1090;.&#1088;&#1092;/product/148686/termo-trubka-13065mm-1m-chernaya/" TargetMode="External"/><Relationship Id="rId_hyperlink_16692" Type="http://schemas.openxmlformats.org/officeDocument/2006/relationships/hyperlink" Target="http://&#1101;&#1083;&#1077;&#1082;&#1090;&#1088;&#1086;-&#1084;&#1072;&#1088;&#1082;&#1077;&#1090;.&#1088;&#1092;/product/245093/termo-trubka-15075mm-1m-krasnaya/" TargetMode="External"/><Relationship Id="rId_hyperlink_16693" Type="http://schemas.openxmlformats.org/officeDocument/2006/relationships/hyperlink" Target="http://&#1101;&#1083;&#1077;&#1082;&#1090;&#1088;&#1086;-&#1084;&#1072;&#1088;&#1082;&#1077;&#1090;.&#1088;&#1092;/product/245094/termo-trubka-15075mm-1m-sinyaya/" TargetMode="External"/><Relationship Id="rId_hyperlink_16694" Type="http://schemas.openxmlformats.org/officeDocument/2006/relationships/hyperlink" Target="http://&#1101;&#1083;&#1077;&#1082;&#1090;&#1088;&#1086;-&#1084;&#1072;&#1088;&#1082;&#1077;&#1090;.&#1088;&#1092;/product/148674/termo-trubka-15075mm-1m-chernaya/" TargetMode="External"/><Relationship Id="rId_hyperlink_16695" Type="http://schemas.openxmlformats.org/officeDocument/2006/relationships/hyperlink" Target="http://&#1101;&#1083;&#1077;&#1082;&#1090;&#1088;&#1086;-&#1084;&#1072;&#1088;&#1082;&#1077;&#1090;.&#1088;&#1092;/product/148672/termo-trubka-200100mm-1m-chernaya/" TargetMode="External"/><Relationship Id="rId_hyperlink_16696" Type="http://schemas.openxmlformats.org/officeDocument/2006/relationships/hyperlink" Target="http://&#1101;&#1083;&#1077;&#1082;&#1090;&#1088;&#1086;-&#1084;&#1072;&#1088;&#1082;&#1077;&#1090;.&#1088;&#1092;/product/148681/termo-trubka-250125mm-1m-chernaya/" TargetMode="External"/><Relationship Id="rId_hyperlink_16697" Type="http://schemas.openxmlformats.org/officeDocument/2006/relationships/hyperlink" Target="http://&#1101;&#1083;&#1077;&#1082;&#1090;&#1088;&#1086;-&#1084;&#1072;&#1088;&#1082;&#1077;&#1090;.&#1088;&#1092;/product/238208/termo-trubka-300150mm-1m-chernaya/" TargetMode="External"/><Relationship Id="rId_hyperlink_16698" Type="http://schemas.openxmlformats.org/officeDocument/2006/relationships/hyperlink" Target="http://&#1101;&#1083;&#1077;&#1082;&#1090;&#1088;&#1086;-&#1084;&#1072;&#1088;&#1082;&#1077;&#1090;.&#1088;&#1092;/product/148678/termo-trubka-350175mm-1m-chernaya/" TargetMode="External"/><Relationship Id="rId_hyperlink_16699" Type="http://schemas.openxmlformats.org/officeDocument/2006/relationships/hyperlink" Target="http://&#1101;&#1083;&#1077;&#1082;&#1090;&#1088;&#1086;-&#1084;&#1072;&#1088;&#1082;&#1077;&#1090;.&#1088;&#1092;/product/240393/termo-trubka-450225mm-1m-chernaya/" TargetMode="External"/><Relationship Id="rId_hyperlink_16700" Type="http://schemas.openxmlformats.org/officeDocument/2006/relationships/hyperlink" Target="http://&#1101;&#1083;&#1077;&#1082;&#1090;&#1088;&#1086;-&#1084;&#1072;&#1088;&#1082;&#1077;&#1090;.&#1088;&#1092;/product/148677/termo-trubka-500250mm-1m-chernaya/" TargetMode="External"/><Relationship Id="rId_hyperlink_16701" Type="http://schemas.openxmlformats.org/officeDocument/2006/relationships/hyperlink" Target="http://&#1101;&#1083;&#1077;&#1082;&#1090;&#1088;&#1086;-&#1084;&#1072;&#1088;&#1082;&#1077;&#1090;.&#1088;&#1092;/product/148684/termo-trubka-600300mm-1m-chernaya/" TargetMode="External"/><Relationship Id="rId_hyperlink_16702" Type="http://schemas.openxmlformats.org/officeDocument/2006/relationships/hyperlink" Target="http://&#1101;&#1083;&#1077;&#1082;&#1090;&#1088;&#1086;-&#1084;&#1072;&#1088;&#1082;&#1077;&#1090;.&#1088;&#1092;/product/123380/termo-trubka-800400mm-1m-chernaya/" TargetMode="External"/><Relationship Id="rId_hyperlink_16703" Type="http://schemas.openxmlformats.org/officeDocument/2006/relationships/hyperlink" Target="http://&#1101;&#1083;&#1077;&#1082;&#1090;&#1088;&#1086;-&#1084;&#1072;&#1088;&#1082;&#1077;&#1090;.&#1088;&#1092;/product/148679/termo-trubka1000500mm-1m-chernaya/" TargetMode="External"/><Relationship Id="rId_hyperlink_16704" Type="http://schemas.openxmlformats.org/officeDocument/2006/relationships/hyperlink" Target="http://&#1101;&#1083;&#1077;&#1082;&#1090;&#1088;&#1086;-&#1084;&#1072;&#1088;&#1082;&#1077;&#1090;.&#1088;&#1092;/product/237142/termousazhivaemaya-trubka-84-zheltaya-1m-sbe-hst-8-y/" TargetMode="External"/><Relationship Id="rId_hyperlink_16705" Type="http://schemas.openxmlformats.org/officeDocument/2006/relationships/hyperlink" Target="http://&#1101;&#1083;&#1077;&#1082;&#1090;&#1088;&#1086;-&#1084;&#1072;&#1088;&#1082;&#1077;&#1090;.&#1088;&#1092;/product/237143/termousazhivaemaya-trubka-84-zhelto-zelenaya-1m-sbe-hst-8-yg/" TargetMode="External"/><Relationship Id="rId_hyperlink_16706" Type="http://schemas.openxmlformats.org/officeDocument/2006/relationships/hyperlink" Target="http://&#1101;&#1083;&#1077;&#1082;&#1090;&#1088;&#1086;-&#1084;&#1072;&#1088;&#1082;&#1077;&#1090;.&#1088;&#1092;/product/237144/termousazhivaemaya-trubka-84-zelenaya-1m-sbe-hst-8-g/" TargetMode="External"/><Relationship Id="rId_hyperlink_16707" Type="http://schemas.openxmlformats.org/officeDocument/2006/relationships/hyperlink" Target="http://&#1101;&#1083;&#1077;&#1082;&#1090;&#1088;&#1086;-&#1084;&#1072;&#1088;&#1082;&#1077;&#1090;.&#1088;&#1092;/product/235156/termousazhivaemaya-trubka-84-krasnaya-1m-sbe-hst-8-r/" TargetMode="External"/><Relationship Id="rId_hyperlink_16708" Type="http://schemas.openxmlformats.org/officeDocument/2006/relationships/hyperlink" Target="http://&#1101;&#1083;&#1077;&#1082;&#1090;&#1088;&#1086;-&#1084;&#1072;&#1088;&#1082;&#1077;&#1090;.&#1088;&#1092;/product/235157/termousazhivaemaya-trubka-84-sinyaya-1m-sbe-hst-8-db/" TargetMode="External"/><Relationship Id="rId_hyperlink_16709" Type="http://schemas.openxmlformats.org/officeDocument/2006/relationships/hyperlink" Target="http://&#1101;&#1083;&#1077;&#1082;&#1090;&#1088;&#1086;-&#1084;&#1072;&#1088;&#1082;&#1077;&#1090;.&#1088;&#1092;/product/245646/trubka-termousadochnaya-s-kleem-1606mm-1m-krasnaya/" TargetMode="External"/><Relationship Id="rId_hyperlink_16710" Type="http://schemas.openxmlformats.org/officeDocument/2006/relationships/hyperlink" Target="http://&#1101;&#1083;&#1077;&#1082;&#1090;&#1088;&#1086;-&#1084;&#1072;&#1088;&#1082;&#1077;&#1090;.&#1088;&#1092;/product/245647/trubka-termousadochnaya-s-kleem-1606mm-1m-chernaya/" TargetMode="External"/><Relationship Id="rId_hyperlink_16711" Type="http://schemas.openxmlformats.org/officeDocument/2006/relationships/hyperlink" Target="http://&#1101;&#1083;&#1077;&#1082;&#1090;&#1088;&#1086;-&#1084;&#1072;&#1088;&#1082;&#1077;&#1090;.&#1088;&#1092;/product/243610/trubka-termousadochnaya-s-kleem-124mm-1m-zheltaya/" TargetMode="External"/><Relationship Id="rId_hyperlink_16712" Type="http://schemas.openxmlformats.org/officeDocument/2006/relationships/hyperlink" Target="http://&#1101;&#1083;&#1077;&#1082;&#1090;&#1088;&#1086;-&#1084;&#1072;&#1088;&#1082;&#1077;&#1090;.&#1088;&#1092;/product/243611/trubka-termousadochnaya-s-kleem-124mm-1m-zelenaya/" TargetMode="External"/><Relationship Id="rId_hyperlink_16713" Type="http://schemas.openxmlformats.org/officeDocument/2006/relationships/hyperlink" Target="http://&#1101;&#1083;&#1077;&#1082;&#1090;&#1088;&#1086;-&#1084;&#1072;&#1088;&#1082;&#1077;&#1090;.&#1088;&#1092;/product/238602/trubka-termousadochnaya-s-kleem-124mm-1m-krasnaya/" TargetMode="External"/><Relationship Id="rId_hyperlink_16714" Type="http://schemas.openxmlformats.org/officeDocument/2006/relationships/hyperlink" Target="http://&#1101;&#1083;&#1077;&#1082;&#1090;&#1088;&#1086;-&#1084;&#1072;&#1088;&#1082;&#1077;&#1090;.&#1088;&#1092;/product/226326/trubka-termousadochnaya-s-kleem-124mm-1m-chernaya/" TargetMode="External"/><Relationship Id="rId_hyperlink_16715" Type="http://schemas.openxmlformats.org/officeDocument/2006/relationships/hyperlink" Target="http://&#1101;&#1083;&#1077;&#1082;&#1090;&#1088;&#1086;-&#1084;&#1072;&#1088;&#1082;&#1077;&#1090;.&#1088;&#1092;/product/233322/trubka-termousadochnaya-s-kleem-155mm-1m-chernaya/" TargetMode="External"/><Relationship Id="rId_hyperlink_16716" Type="http://schemas.openxmlformats.org/officeDocument/2006/relationships/hyperlink" Target="http://&#1101;&#1083;&#1077;&#1082;&#1090;&#1088;&#1086;-&#1084;&#1072;&#1088;&#1082;&#1077;&#1090;.&#1088;&#1092;/product/238603/trubka-termousadochnaya-s-kleem-207mm-1m-chernaya/" TargetMode="External"/><Relationship Id="rId_hyperlink_16717" Type="http://schemas.openxmlformats.org/officeDocument/2006/relationships/hyperlink" Target="http://&#1101;&#1083;&#1077;&#1082;&#1090;&#1088;&#1086;-&#1084;&#1072;&#1088;&#1082;&#1077;&#1090;.&#1088;&#1092;/product/238604/trubka-termousadochnaya-s-kleem-31mm-1m-belaya/" TargetMode="External"/><Relationship Id="rId_hyperlink_16718" Type="http://schemas.openxmlformats.org/officeDocument/2006/relationships/hyperlink" Target="http://&#1101;&#1083;&#1077;&#1082;&#1090;&#1088;&#1086;-&#1084;&#1072;&#1088;&#1082;&#1077;&#1090;.&#1088;&#1092;/product/238605/trubka-termousadochnaya-s-kleem-31mm-1m-zheltaya/" TargetMode="External"/><Relationship Id="rId_hyperlink_16719" Type="http://schemas.openxmlformats.org/officeDocument/2006/relationships/hyperlink" Target="http://&#1101;&#1083;&#1077;&#1082;&#1090;&#1088;&#1086;-&#1084;&#1072;&#1088;&#1082;&#1077;&#1090;.&#1088;&#1092;/product/243612/trubka-termousadochnaya-s-kleem-31mm-1m-zelenaya/" TargetMode="External"/><Relationship Id="rId_hyperlink_16720" Type="http://schemas.openxmlformats.org/officeDocument/2006/relationships/hyperlink" Target="http://&#1101;&#1083;&#1077;&#1082;&#1090;&#1088;&#1086;-&#1084;&#1072;&#1088;&#1082;&#1077;&#1090;.&#1088;&#1092;/product/238606/trubka-termousadochnaya-s-kleem-31mm-1m-krasnaya/" TargetMode="External"/><Relationship Id="rId_hyperlink_16721" Type="http://schemas.openxmlformats.org/officeDocument/2006/relationships/hyperlink" Target="http://&#1101;&#1083;&#1077;&#1082;&#1090;&#1088;&#1086;-&#1084;&#1072;&#1088;&#1082;&#1077;&#1090;.&#1088;&#1092;/product/243613/trubka-termousadochnaya-s-kleem-31mm-1m-prozrachnaya/" TargetMode="External"/><Relationship Id="rId_hyperlink_16722" Type="http://schemas.openxmlformats.org/officeDocument/2006/relationships/hyperlink" Target="http://&#1101;&#1083;&#1077;&#1082;&#1090;&#1088;&#1086;-&#1084;&#1072;&#1088;&#1082;&#1077;&#1090;.&#1088;&#1092;/product/238607/trubka-termousadochnaya-s-kleem-31mm-1m-sinyaya/" TargetMode="External"/><Relationship Id="rId_hyperlink_16723" Type="http://schemas.openxmlformats.org/officeDocument/2006/relationships/hyperlink" Target="http://&#1101;&#1083;&#1077;&#1082;&#1090;&#1088;&#1086;-&#1084;&#1072;&#1088;&#1082;&#1077;&#1090;.&#1088;&#1092;/product/226322/trubka-termousadochnaya-s-kleem-31mm-1m-chernaya/" TargetMode="External"/><Relationship Id="rId_hyperlink_16724" Type="http://schemas.openxmlformats.org/officeDocument/2006/relationships/hyperlink" Target="http://&#1101;&#1083;&#1077;&#1082;&#1090;&#1088;&#1086;-&#1084;&#1072;&#1088;&#1082;&#1077;&#1090;.&#1088;&#1092;/product/238608/trubka-termousadochnaya-s-kleem-4816mm-1m-zheltaya/" TargetMode="External"/><Relationship Id="rId_hyperlink_16725" Type="http://schemas.openxmlformats.org/officeDocument/2006/relationships/hyperlink" Target="http://&#1101;&#1083;&#1077;&#1082;&#1090;&#1088;&#1086;-&#1084;&#1072;&#1088;&#1082;&#1077;&#1090;.&#1088;&#1092;/product/243614/trubka-termousadochnaya-s-kleem-4816mm-1m-zelenaya/" TargetMode="External"/><Relationship Id="rId_hyperlink_16726" Type="http://schemas.openxmlformats.org/officeDocument/2006/relationships/hyperlink" Target="http://&#1101;&#1083;&#1077;&#1082;&#1090;&#1088;&#1086;-&#1084;&#1072;&#1088;&#1082;&#1077;&#1090;.&#1088;&#1092;/product/238609/trubka-termousadochnaya-s-kleem-4816mm-1m-krasnaya/" TargetMode="External"/><Relationship Id="rId_hyperlink_16727" Type="http://schemas.openxmlformats.org/officeDocument/2006/relationships/hyperlink" Target="http://&#1101;&#1083;&#1077;&#1082;&#1090;&#1088;&#1086;-&#1084;&#1072;&#1088;&#1082;&#1077;&#1090;.&#1088;&#1092;/product/226323/trubka-termousadochnaya-s-kleem-4816mm-1m-chernaya/" TargetMode="External"/><Relationship Id="rId_hyperlink_16728" Type="http://schemas.openxmlformats.org/officeDocument/2006/relationships/hyperlink" Target="http://&#1101;&#1083;&#1077;&#1082;&#1090;&#1088;&#1086;-&#1084;&#1072;&#1088;&#1082;&#1077;&#1090;.&#1088;&#1092;/product/243615/trubka-termousadochnaya-s-kleem-62mm-1m-belaya/" TargetMode="External"/><Relationship Id="rId_hyperlink_16729" Type="http://schemas.openxmlformats.org/officeDocument/2006/relationships/hyperlink" Target="http://&#1101;&#1083;&#1077;&#1082;&#1090;&#1088;&#1086;-&#1084;&#1072;&#1088;&#1082;&#1077;&#1090;.&#1088;&#1092;/product/238610/trubka-termousadochnaya-s-kleem-62mm-1m-zheltaya/" TargetMode="External"/><Relationship Id="rId_hyperlink_16730" Type="http://schemas.openxmlformats.org/officeDocument/2006/relationships/hyperlink" Target="http://&#1101;&#1083;&#1077;&#1082;&#1090;&#1088;&#1086;-&#1084;&#1072;&#1088;&#1082;&#1077;&#1090;.&#1088;&#1092;/product/243616/trubka-termousadochnaya-s-kleem-62mm-1m-zelenaya/" TargetMode="External"/><Relationship Id="rId_hyperlink_16731" Type="http://schemas.openxmlformats.org/officeDocument/2006/relationships/hyperlink" Target="http://&#1101;&#1083;&#1077;&#1082;&#1090;&#1088;&#1086;-&#1084;&#1072;&#1088;&#1082;&#1077;&#1090;.&#1088;&#1092;/product/238611/trubka-termousadochnaya-s-kleem-62mm-1m-krasnaya/" TargetMode="External"/><Relationship Id="rId_hyperlink_16732" Type="http://schemas.openxmlformats.org/officeDocument/2006/relationships/hyperlink" Target="http://&#1101;&#1083;&#1077;&#1082;&#1090;&#1088;&#1086;-&#1084;&#1072;&#1088;&#1082;&#1077;&#1090;.&#1088;&#1092;/product/243617/trubka-termousadochnaya-s-kleem-62mm-1m-prozrachnaya/" TargetMode="External"/><Relationship Id="rId_hyperlink_16733" Type="http://schemas.openxmlformats.org/officeDocument/2006/relationships/hyperlink" Target="http://&#1101;&#1083;&#1077;&#1082;&#1090;&#1088;&#1086;-&#1084;&#1072;&#1088;&#1082;&#1077;&#1090;.&#1088;&#1092;/product/238612/trubka-termousadochnaya-s-kleem-62mm-1m-sinyaya/" TargetMode="External"/><Relationship Id="rId_hyperlink_16734" Type="http://schemas.openxmlformats.org/officeDocument/2006/relationships/hyperlink" Target="http://&#1101;&#1083;&#1077;&#1082;&#1090;&#1088;&#1086;-&#1084;&#1072;&#1088;&#1082;&#1077;&#1090;.&#1088;&#1092;/product/226324/trubka-termousadochnaya-s-kleem-62mm-1m-chernaya/" TargetMode="External"/><Relationship Id="rId_hyperlink_16735" Type="http://schemas.openxmlformats.org/officeDocument/2006/relationships/hyperlink" Target="http://&#1101;&#1083;&#1077;&#1082;&#1090;&#1088;&#1086;-&#1084;&#1072;&#1088;&#1082;&#1077;&#1090;.&#1088;&#1092;/product/243618/trubka-termousadochnaya-s-kleem-93mm-1m-zheltaya/" TargetMode="External"/><Relationship Id="rId_hyperlink_16736" Type="http://schemas.openxmlformats.org/officeDocument/2006/relationships/hyperlink" Target="http://&#1101;&#1083;&#1077;&#1082;&#1090;&#1088;&#1086;-&#1084;&#1072;&#1088;&#1082;&#1077;&#1090;.&#1088;&#1092;/product/243619/trubka-termousadochnaya-s-kleem-93mm-1m-zelenaya/" TargetMode="External"/><Relationship Id="rId_hyperlink_16737" Type="http://schemas.openxmlformats.org/officeDocument/2006/relationships/hyperlink" Target="http://&#1101;&#1083;&#1077;&#1082;&#1090;&#1088;&#1086;-&#1084;&#1072;&#1088;&#1082;&#1077;&#1090;.&#1088;&#1092;/product/238613/trubka-termousadochnaya-s-kleem-93mm-1m-krasnaya/" TargetMode="External"/><Relationship Id="rId_hyperlink_16738" Type="http://schemas.openxmlformats.org/officeDocument/2006/relationships/hyperlink" Target="http://&#1101;&#1083;&#1077;&#1082;&#1090;&#1088;&#1086;-&#1084;&#1072;&#1088;&#1082;&#1077;&#1090;.&#1088;&#1092;/product/226325/trubka-termousadochnaya-s-kleem-93mm-1m-chernaya/" TargetMode="External"/><Relationship Id="rId_hyperlink_16739" Type="http://schemas.openxmlformats.org/officeDocument/2006/relationships/hyperlink" Target="http://&#1101;&#1083;&#1077;&#1082;&#1090;&#1088;&#1086;-&#1084;&#1072;&#1088;&#1082;&#1077;&#1090;.&#1088;&#1092;/product/147725/nabor-termo-trubok-2-avto-import-rexant-29-0102/" TargetMode="External"/><Relationship Id="rId_hyperlink_16740" Type="http://schemas.openxmlformats.org/officeDocument/2006/relationships/hyperlink" Target="http://&#1101;&#1083;&#1077;&#1082;&#1090;&#1088;&#1086;-&#1084;&#1072;&#1088;&#1082;&#1077;&#1090;.&#1088;&#1092;/product/147722/nabor-termo-trubok-5-standart-rexant-29-0105/" TargetMode="External"/><Relationship Id="rId_hyperlink_16741" Type="http://schemas.openxmlformats.org/officeDocument/2006/relationships/hyperlink" Target="http://&#1101;&#1083;&#1077;&#1082;&#1090;&#1088;&#1086;-&#1084;&#1072;&#1088;&#1082;&#1077;&#1090;.&#1088;&#1092;/product/147724/nabor-termo-trubok-6-maksimum-rexant-29-0106/" TargetMode="External"/><Relationship Id="rId_hyperlink_16742" Type="http://schemas.openxmlformats.org/officeDocument/2006/relationships/hyperlink" Target="http://&#1101;&#1083;&#1077;&#1082;&#1090;&#1088;&#1086;-&#1084;&#1072;&#1088;&#1082;&#1077;&#1090;.&#1088;&#1092;/product/166926/nabor-termousazhivaemyh-trubok-105-7-cv-po-3sht-10sm-sbe-hst-10/" TargetMode="External"/><Relationship Id="rId_hyperlink_16743" Type="http://schemas.openxmlformats.org/officeDocument/2006/relationships/hyperlink" Target="http://&#1101;&#1083;&#1077;&#1082;&#1090;&#1088;&#1086;-&#1084;&#1072;&#1088;&#1082;&#1077;&#1090;.&#1088;&#1092;/product/166927/nabor-termousazhivaemyh-trubok-126-7-cv-po-3sht-10sm-sbe-hst-12/" TargetMode="External"/><Relationship Id="rId_hyperlink_16744" Type="http://schemas.openxmlformats.org/officeDocument/2006/relationships/hyperlink" Target="http://&#1101;&#1083;&#1077;&#1082;&#1090;&#1088;&#1086;-&#1084;&#1072;&#1088;&#1082;&#1077;&#1090;.&#1088;&#1092;/product/166931/nabor-termousazhivaemyh-trubok-84-7-cv-po-3sht-10sm-sbe-hst-8/" TargetMode="External"/><Relationship Id="rId_hyperlink_16745" Type="http://schemas.openxmlformats.org/officeDocument/2006/relationships/hyperlink" Target="http://&#1101;&#1083;&#1077;&#1082;&#1090;&#1088;&#1086;-&#1084;&#1072;&#1088;&#1082;&#1077;&#1090;.&#1088;&#1092;/product/248322/opletka-kabelnaya-zaschitnaya-iz-poliefira-elastichnaya-12mm-30mm-pet-18/" TargetMode="External"/><Relationship Id="rId_hyperlink_16746" Type="http://schemas.openxmlformats.org/officeDocument/2006/relationships/hyperlink" Target="http://&#1101;&#1083;&#1077;&#1082;&#1090;&#1088;&#1086;-&#1084;&#1072;&#1088;&#1082;&#1077;&#1090;.&#1088;&#1092;/product/242806/opletka-kabelnaya-zaschitnaya-iz-poliefira-elastichnaya-14mm-22mm-pet-14/" TargetMode="External"/><Relationship Id="rId_hyperlink_16747" Type="http://schemas.openxmlformats.org/officeDocument/2006/relationships/hyperlink" Target="http://&#1101;&#1083;&#1077;&#1082;&#1090;&#1088;&#1086;-&#1084;&#1072;&#1088;&#1082;&#1077;&#1090;.&#1088;&#1092;/product/242807/opletka-kabelnaya-zaschitnaya-iz-poliefira-elastichnaya-16mm-27mm-pet-16/" TargetMode="External"/><Relationship Id="rId_hyperlink_16748" Type="http://schemas.openxmlformats.org/officeDocument/2006/relationships/hyperlink" Target="http://&#1101;&#1083;&#1077;&#1082;&#1090;&#1088;&#1086;-&#1084;&#1072;&#1088;&#1082;&#1077;&#1090;.&#1088;&#1092;/product/242808/opletka-kabelnaya-zaschitnaya-iz-poliefira-elastichnaya-20mm-32mm-pet-20/" TargetMode="External"/><Relationship Id="rId_hyperlink_16749" Type="http://schemas.openxmlformats.org/officeDocument/2006/relationships/hyperlink" Target="http://&#1101;&#1083;&#1077;&#1082;&#1090;&#1088;&#1086;-&#1084;&#1072;&#1088;&#1082;&#1077;&#1090;.&#1088;&#1092;/product/245016/opletka-kabelnaya-zaschitnaya-iz-poliefira-elastichnaya-2mm-7mm-pet-02/" TargetMode="External"/><Relationship Id="rId_hyperlink_16750" Type="http://schemas.openxmlformats.org/officeDocument/2006/relationships/hyperlink" Target="http://&#1101;&#1083;&#1077;&#1082;&#1090;&#1088;&#1086;-&#1084;&#1072;&#1088;&#1082;&#1077;&#1090;.&#1088;&#1092;/product/242803/opletka-kabelnaya-zaschitnaya-iz-poliefira-elastichnaya-4mm-10mm-pet-04/" TargetMode="External"/><Relationship Id="rId_hyperlink_16751" Type="http://schemas.openxmlformats.org/officeDocument/2006/relationships/hyperlink" Target="http://&#1101;&#1083;&#1077;&#1082;&#1090;&#1088;&#1086;-&#1084;&#1072;&#1088;&#1082;&#1077;&#1090;.&#1088;&#1092;/product/250550/opletka-kabelnaya-zaschitnaya-iz-poliefira-elastichnaya-7mm-18mm-pet-10/" TargetMode="External"/><Relationship Id="rId_hyperlink_16752" Type="http://schemas.openxmlformats.org/officeDocument/2006/relationships/hyperlink" Target="http://&#1101;&#1083;&#1077;&#1082;&#1090;&#1088;&#1086;-&#1084;&#1072;&#1088;&#1082;&#1077;&#1090;.&#1088;&#1092;/product/242804/opletka-kabelnaya-zaschitnaya-iz-poliefira-elastichnaya-8mm-15mm-pet-8/" TargetMode="External"/><Relationship Id="rId_hyperlink_16753" Type="http://schemas.openxmlformats.org/officeDocument/2006/relationships/hyperlink" Target="http://&#1101;&#1083;&#1077;&#1082;&#1090;&#1088;&#1086;-&#1084;&#1072;&#1088;&#1082;&#1077;&#1090;.&#1088;&#1092;/product/247720/opletka-kabelnaya-zaschitnaya-neylon-elastichnaya-krchen-12mm/" TargetMode="External"/><Relationship Id="rId_hyperlink_16754" Type="http://schemas.openxmlformats.org/officeDocument/2006/relationships/hyperlink" Target="http://&#1101;&#1083;&#1077;&#1082;&#1090;&#1088;&#1086;-&#1084;&#1072;&#1088;&#1082;&#1077;&#1090;.&#1088;&#1092;/product/247721/opletka-kabelnaya-zaschitnaya-neylon-elastichnaya-krchen-15mm/" TargetMode="External"/><Relationship Id="rId_hyperlink_16755" Type="http://schemas.openxmlformats.org/officeDocument/2006/relationships/hyperlink" Target="http://&#1101;&#1083;&#1077;&#1082;&#1090;&#1088;&#1086;-&#1084;&#1072;&#1088;&#1082;&#1077;&#1090;.&#1088;&#1092;/product/247718/opletka-kabelnaya-zaschitnaya-neylon-elastichnaya-krchen-5mm/" TargetMode="External"/><Relationship Id="rId_hyperlink_16756" Type="http://schemas.openxmlformats.org/officeDocument/2006/relationships/hyperlink" Target="http://&#1101;&#1083;&#1077;&#1082;&#1090;&#1088;&#1086;-&#1084;&#1072;&#1088;&#1082;&#1077;&#1090;.&#1088;&#1092;/product/247719/opletka-kabelnaya-zaschitnaya-neylon-elastichnaya-krchen-8mm/" TargetMode="External"/><Relationship Id="rId_hyperlink_16757" Type="http://schemas.openxmlformats.org/officeDocument/2006/relationships/hyperlink" Target="http://&#1101;&#1083;&#1077;&#1082;&#1090;&#1088;&#1086;-&#1084;&#1072;&#1088;&#1082;&#1077;&#1090;.&#1088;&#1092;/product/249570/opletka-kabelnaya-zaschitnaya-neylon-elastichnaya-seraya-4mm/" TargetMode="External"/><Relationship Id="rId_hyperlink_16758" Type="http://schemas.openxmlformats.org/officeDocument/2006/relationships/hyperlink" Target="http://&#1101;&#1083;&#1077;&#1082;&#1090;&#1088;&#1086;-&#1084;&#1072;&#1088;&#1082;&#1077;&#1090;.&#1088;&#1092;/product/249571/opletka-kabelnaya-zaschitnaya-neylon-elastichnaya-seraya-8mm/" TargetMode="External"/><Relationship Id="rId_hyperlink_16759" Type="http://schemas.openxmlformats.org/officeDocument/2006/relationships/hyperlink" Target="http://&#1101;&#1083;&#1077;&#1082;&#1090;&#1088;&#1086;-&#1084;&#1072;&#1088;&#1082;&#1077;&#1090;.&#1088;&#1092;/product/244278/perchatka-izolyacionnaya-trubka-vnut-diametr-13mm-2-trubki-vnut-diametr-4mm/" TargetMode="External"/><Relationship Id="rId_hyperlink_16760" Type="http://schemas.openxmlformats.org/officeDocument/2006/relationships/hyperlink" Target="http://&#1101;&#1083;&#1077;&#1082;&#1090;&#1088;&#1086;-&#1084;&#1072;&#1088;&#1082;&#1077;&#1090;.&#1088;&#1092;/product/244279/perchatka-izolyacionnaya-trubka-vnut-diametr-15mm-2-trubki-vnut-diametr-4mm/" TargetMode="External"/><Relationship Id="rId_hyperlink_16761" Type="http://schemas.openxmlformats.org/officeDocument/2006/relationships/hyperlink" Target="http://&#1101;&#1083;&#1077;&#1082;&#1090;&#1088;&#1086;-&#1084;&#1072;&#1088;&#1082;&#1077;&#1090;.&#1088;&#1092;/product/244280/perchatka-izolyacionnaya-trubka-vnut-diametr-18mm-2-trubki-vnut-diametr-5mm/" TargetMode="External"/><Relationship Id="rId_hyperlink_16762" Type="http://schemas.openxmlformats.org/officeDocument/2006/relationships/hyperlink" Target="http://&#1101;&#1083;&#1077;&#1082;&#1090;&#1088;&#1086;-&#1084;&#1072;&#1088;&#1082;&#1077;&#1090;.&#1088;&#1092;/product/242933/perchatka-izolyacionnaya-trubka-vnut-diametr-5mm-2-trubki-vnut-diametr-2mm/" TargetMode="External"/><Relationship Id="rId_hyperlink_16763" Type="http://schemas.openxmlformats.org/officeDocument/2006/relationships/hyperlink" Target="http://&#1101;&#1083;&#1077;&#1082;&#1090;&#1088;&#1086;-&#1084;&#1072;&#1088;&#1082;&#1077;&#1090;.&#1088;&#1092;/product/242935/perchatka-izolyacionnaya-trubka-vnut-diametr-7mm-2-trubki-vnut-diametr-2mm/" TargetMode="External"/><Relationship Id="rId_hyperlink_16764" Type="http://schemas.openxmlformats.org/officeDocument/2006/relationships/hyperlink" Target="http://&#1101;&#1083;&#1077;&#1082;&#1090;&#1088;&#1086;-&#1084;&#1072;&#1088;&#1082;&#1077;&#1090;.&#1088;&#1092;/product/242936/perchatka-izolyacionnaya-trubka-vnut-diametr-9mm-2-trubki-vnut-diametr-3mm/" TargetMode="External"/><Relationship Id="rId_hyperlink_16765" Type="http://schemas.openxmlformats.org/officeDocument/2006/relationships/hyperlink" Target="http://&#1101;&#1083;&#1077;&#1082;&#1090;&#1088;&#1086;-&#1084;&#1072;&#1088;&#1082;&#1077;&#1090;.&#1088;&#1092;/product/227824/trubka-elektroizolyacionnaya-20mm-steklovolokno-s-silikonovym-pokrytiem/" TargetMode="External"/><Relationship Id="rId_hyperlink_16766" Type="http://schemas.openxmlformats.org/officeDocument/2006/relationships/hyperlink" Target="http://&#1101;&#1083;&#1077;&#1082;&#1090;&#1088;&#1086;-&#1084;&#1072;&#1088;&#1082;&#1077;&#1090;.&#1088;&#1092;/product/242812/trubka-elektroizolyacionnaya-25mm-steklovolokno-s-silikonovym-pokrytiem/" TargetMode="External"/><Relationship Id="rId_hyperlink_16767" Type="http://schemas.openxmlformats.org/officeDocument/2006/relationships/hyperlink" Target="http://&#1101;&#1083;&#1077;&#1082;&#1090;&#1088;&#1086;-&#1084;&#1072;&#1088;&#1082;&#1077;&#1090;.&#1088;&#1092;/product/227825/trubka-elektroizolyacionnaya-30mm-steklovolokno-s-silikonovym-pokrytiem/" TargetMode="External"/><Relationship Id="rId_hyperlink_16768" Type="http://schemas.openxmlformats.org/officeDocument/2006/relationships/hyperlink" Target="http://&#1101;&#1083;&#1077;&#1082;&#1090;&#1088;&#1086;-&#1084;&#1072;&#1088;&#1082;&#1077;&#1090;.&#1088;&#1092;/product/242813/trubka-elektroizolyacionnaya-40mm-steklovolokno-s-silikonovym-pokrytiem/" TargetMode="External"/><Relationship Id="rId_hyperlink_16769" Type="http://schemas.openxmlformats.org/officeDocument/2006/relationships/hyperlink" Target="http://&#1101;&#1083;&#1077;&#1082;&#1090;&#1088;&#1086;-&#1084;&#1072;&#1088;&#1082;&#1077;&#1090;.&#1088;&#1092;/product/227826/trubka-elektroizolyacionnaya-60mm-steklovolokno-s-silikonovym-pokrytiem/" TargetMode="External"/><Relationship Id="rId_hyperlink_16770" Type="http://schemas.openxmlformats.org/officeDocument/2006/relationships/hyperlink" Target="http://&#1101;&#1083;&#1077;&#1082;&#1090;&#1088;&#1086;-&#1084;&#1072;&#1088;&#1082;&#1077;&#1090;.&#1088;&#1092;/product/247915/vyazka-spiralnaya-izolirovannaya-70-95mm/" TargetMode="External"/><Relationship Id="rId_hyperlink_16771" Type="http://schemas.openxmlformats.org/officeDocument/2006/relationships/hyperlink" Target="http://&#1101;&#1083;&#1077;&#1082;&#1090;&#1088;&#1086;-&#1084;&#1072;&#1088;&#1082;&#1077;&#1090;.&#1088;&#1092;/product/247907/zazhim-ankernyy-35-50/" TargetMode="External"/><Relationship Id="rId_hyperlink_16772" Type="http://schemas.openxmlformats.org/officeDocument/2006/relationships/hyperlink" Target="http://&#1101;&#1083;&#1077;&#1082;&#1090;&#1088;&#1086;-&#1084;&#1072;&#1088;&#1082;&#1077;&#1090;.&#1088;&#1092;/product/244928/zazhim-ankernyy-zab-16-35m-iek/" TargetMode="External"/><Relationship Id="rId_hyperlink_16773" Type="http://schemas.openxmlformats.org/officeDocument/2006/relationships/hyperlink" Target="http://&#1101;&#1083;&#1077;&#1082;&#1090;&#1088;&#1086;-&#1084;&#1072;&#1088;&#1082;&#1077;&#1090;.&#1088;&#1092;/product/247908/zazhim-dvoynoy-dz-3-br28/" TargetMode="External"/><Relationship Id="rId_hyperlink_16774" Type="http://schemas.openxmlformats.org/officeDocument/2006/relationships/hyperlink" Target="http://&#1101;&#1083;&#1077;&#1082;&#1090;&#1088;&#1086;-&#1084;&#1072;&#1088;&#1082;&#1077;&#1090;.&#1088;&#1092;/product/247909/zazhim-dvoynoy-dz-4-br28/" TargetMode="External"/><Relationship Id="rId_hyperlink_16775" Type="http://schemas.openxmlformats.org/officeDocument/2006/relationships/hyperlink" Target="http://&#1101;&#1083;&#1077;&#1082;&#1090;&#1088;&#1086;-&#1084;&#1072;&#1088;&#1082;&#1077;&#1090;.&#1088;&#1092;/product/244212/zazhim-otvetvitelnyy-zoi-16-9525-35-iek/" TargetMode="External"/><Relationship Id="rId_hyperlink_16776" Type="http://schemas.openxmlformats.org/officeDocument/2006/relationships/hyperlink" Target="http://&#1101;&#1083;&#1077;&#1082;&#1090;&#1088;&#1086;-&#1084;&#1072;&#1088;&#1082;&#1077;&#1090;.&#1088;&#1092;/product/247913/zazhim-promezhutochnyy-psp-4h16120-plastik/" TargetMode="External"/><Relationship Id="rId_hyperlink_16777" Type="http://schemas.openxmlformats.org/officeDocument/2006/relationships/hyperlink" Target="http://&#1101;&#1083;&#1077;&#1082;&#1090;&#1088;&#1086;-&#1084;&#1072;&#1088;&#1082;&#1077;&#1090;.&#1088;&#1092;/product/247912/zazhim-promezhutochnyy-psp-4h25120-alyuminiy/" TargetMode="External"/><Relationship Id="rId_hyperlink_16778" Type="http://schemas.openxmlformats.org/officeDocument/2006/relationships/hyperlink" Target="http://&#1101;&#1083;&#1077;&#1082;&#1090;&#1088;&#1086;-&#1084;&#1072;&#1088;&#1082;&#1077;&#1090;.&#1088;&#1092;/product/244534/kreplenie-fasadnoe-kfk12-471-iek/" TargetMode="External"/><Relationship Id="rId_hyperlink_16779" Type="http://schemas.openxmlformats.org/officeDocument/2006/relationships/hyperlink" Target="http://&#1101;&#1083;&#1077;&#1082;&#1090;&#1088;&#1086;-&#1084;&#1072;&#1088;&#1082;&#1077;&#1090;.&#1088;&#1092;/product/244490/kreplenie-fasadnoe-kfk12-476-iek/" TargetMode="External"/><Relationship Id="rId_hyperlink_16780" Type="http://schemas.openxmlformats.org/officeDocument/2006/relationships/hyperlink" Target="http://&#1101;&#1083;&#1077;&#1082;&#1090;&#1088;&#1086;-&#1084;&#1072;&#1088;&#1082;&#1077;&#1090;.&#1088;&#1092;/product/247910/natyazhitel-2h16/" TargetMode="External"/><Relationship Id="rId_hyperlink_16781" Type="http://schemas.openxmlformats.org/officeDocument/2006/relationships/hyperlink" Target="http://&#1101;&#1083;&#1077;&#1082;&#1090;&#1088;&#1086;-&#1084;&#1072;&#1088;&#1082;&#1077;&#1090;.&#1088;&#1092;/product/247911/natyazhitel-4h16/" TargetMode="External"/><Relationship Id="rId_hyperlink_16782" Type="http://schemas.openxmlformats.org/officeDocument/2006/relationships/hyperlink" Target="http://&#1101;&#1083;&#1077;&#1082;&#1090;&#1088;&#1086;-&#1084;&#1072;&#1088;&#1082;&#1077;&#1090;.&#1088;&#1092;/product/247914/skrepa/" TargetMode="External"/><Relationship Id="rId_hyperlink_16783" Type="http://schemas.openxmlformats.org/officeDocument/2006/relationships/hyperlink" Target="http://&#1101;&#1083;&#1077;&#1082;&#1090;&#1088;&#1086;-&#1084;&#1072;&#1088;&#1082;&#1077;&#1090;.&#1088;&#1092;/product/136581/kabel-kanal-1212-belyy-2m/" TargetMode="External"/><Relationship Id="rId_hyperlink_16784" Type="http://schemas.openxmlformats.org/officeDocument/2006/relationships/hyperlink" Target="http://&#1101;&#1083;&#1077;&#1082;&#1090;&#1088;&#1086;-&#1084;&#1072;&#1088;&#1082;&#1077;&#1090;.&#1088;&#1092;/product/227891/kabel-kanal-1212-venge-2m-uralpak/" TargetMode="External"/><Relationship Id="rId_hyperlink_16785" Type="http://schemas.openxmlformats.org/officeDocument/2006/relationships/hyperlink" Target="http://&#1101;&#1083;&#1077;&#1082;&#1090;&#1088;&#1086;-&#1084;&#1072;&#1088;&#1082;&#1077;&#1090;.&#1088;&#1092;/product/227892/kabel-kanal-1212-sosna-2m-uralpak/" TargetMode="External"/><Relationship Id="rId_hyperlink_16786" Type="http://schemas.openxmlformats.org/officeDocument/2006/relationships/hyperlink" Target="http://&#1101;&#1083;&#1077;&#1082;&#1090;&#1088;&#1086;-&#1084;&#1072;&#1088;&#1082;&#1077;&#1090;.&#1088;&#1092;/product/129415/kabel-kanal-1510-belyy-2m/" TargetMode="External"/><Relationship Id="rId_hyperlink_16787" Type="http://schemas.openxmlformats.org/officeDocument/2006/relationships/hyperlink" Target="http://&#1101;&#1083;&#1077;&#1082;&#1090;&#1088;&#1086;-&#1084;&#1072;&#1088;&#1082;&#1077;&#1090;.&#1088;&#1092;/product/227893/kabel-kanal-1510-venge-2m-uralpak/" TargetMode="External"/><Relationship Id="rId_hyperlink_16788" Type="http://schemas.openxmlformats.org/officeDocument/2006/relationships/hyperlink" Target="http://&#1101;&#1083;&#1077;&#1082;&#1090;&#1088;&#1086;-&#1084;&#1072;&#1088;&#1082;&#1077;&#1090;.&#1088;&#1092;/product/227894/kabel-kanal-1510-sosna-2m-uralpak/" TargetMode="External"/><Relationship Id="rId_hyperlink_16789" Type="http://schemas.openxmlformats.org/officeDocument/2006/relationships/hyperlink" Target="http://&#1101;&#1083;&#1077;&#1082;&#1090;&#1088;&#1086;-&#1084;&#1072;&#1088;&#1082;&#1077;&#1090;.&#1088;&#1092;/product/123940/kabel-kanal-1616-belyy-2m/" TargetMode="External"/><Relationship Id="rId_hyperlink_16790" Type="http://schemas.openxmlformats.org/officeDocument/2006/relationships/hyperlink" Target="http://&#1101;&#1083;&#1077;&#1082;&#1090;&#1088;&#1086;-&#1084;&#1072;&#1088;&#1082;&#1077;&#1090;.&#1088;&#1092;/product/123941/kabel-kanal-2010-belyy-2m/" TargetMode="External"/><Relationship Id="rId_hyperlink_16791" Type="http://schemas.openxmlformats.org/officeDocument/2006/relationships/hyperlink" Target="http://&#1101;&#1083;&#1077;&#1082;&#1090;&#1088;&#1086;-&#1084;&#1072;&#1088;&#1082;&#1077;&#1090;.&#1088;&#1092;/product/242150/kabel-kanal-20122000-arochnyy-belyy/" TargetMode="External"/><Relationship Id="rId_hyperlink_16792" Type="http://schemas.openxmlformats.org/officeDocument/2006/relationships/hyperlink" Target="http://&#1101;&#1083;&#1077;&#1082;&#1090;&#1088;&#1086;-&#1084;&#1072;&#1088;&#1082;&#1077;&#1090;.&#1088;&#1092;/product/123942/kabel-kanal-2516-belyy-2m/" TargetMode="External"/><Relationship Id="rId_hyperlink_16793" Type="http://schemas.openxmlformats.org/officeDocument/2006/relationships/hyperlink" Target="http://&#1101;&#1083;&#1077;&#1082;&#1090;&#1088;&#1086;-&#1084;&#1072;&#1088;&#1082;&#1077;&#1090;.&#1088;&#1092;/product/123943/kabel-kanal-2525-belyy-2m/" TargetMode="External"/><Relationship Id="rId_hyperlink_16794" Type="http://schemas.openxmlformats.org/officeDocument/2006/relationships/hyperlink" Target="http://&#1101;&#1083;&#1077;&#1082;&#1090;&#1088;&#1086;-&#1084;&#1072;&#1088;&#1082;&#1077;&#1090;.&#1088;&#1092;/product/136890/kabel-kanal-4016-belyy-2m/" TargetMode="External"/><Relationship Id="rId_hyperlink_16795" Type="http://schemas.openxmlformats.org/officeDocument/2006/relationships/hyperlink" Target="http://&#1101;&#1083;&#1077;&#1082;&#1090;&#1088;&#1086;-&#1084;&#1072;&#1088;&#1082;&#1077;&#1090;.&#1088;&#1092;/product/147883/kabel-kanal-4025-belyy-2m/" TargetMode="External"/><Relationship Id="rId_hyperlink_16796" Type="http://schemas.openxmlformats.org/officeDocument/2006/relationships/hyperlink" Target="http://&#1101;&#1083;&#1077;&#1082;&#1090;&#1088;&#1086;-&#1084;&#1072;&#1088;&#1082;&#1077;&#1090;.&#1088;&#1092;/product/147884/kabel-kanal-4040-belyy-2m/" TargetMode="External"/><Relationship Id="rId_hyperlink_16797" Type="http://schemas.openxmlformats.org/officeDocument/2006/relationships/hyperlink" Target="http://&#1101;&#1083;&#1077;&#1082;&#1090;&#1088;&#1086;-&#1084;&#1072;&#1088;&#1082;&#1077;&#1090;.&#1088;&#1092;/product/130912/dyubel-zubr-dlya-homuta-6h35mm-tf6-12shtup/" TargetMode="External"/><Relationship Id="rId_hyperlink_16798" Type="http://schemas.openxmlformats.org/officeDocument/2006/relationships/hyperlink" Target="http://&#1101;&#1083;&#1077;&#1082;&#1090;&#1088;&#1086;-&#1084;&#1072;&#1088;&#1082;&#1077;&#1090;.&#1088;&#1092;/product/130913/dyubel-zubr-dlya-homuta-8h45mm-tf6-6shtup/" TargetMode="External"/><Relationship Id="rId_hyperlink_16799" Type="http://schemas.openxmlformats.org/officeDocument/2006/relationships/hyperlink" Target="http://&#1101;&#1083;&#1077;&#1082;&#1090;&#1088;&#1086;-&#1084;&#1072;&#1088;&#1082;&#1077;&#1090;.&#1088;&#1092;/product/237161/dyubel-homut-d11x18-mm-dlya-kruglogo-kabelya-dlina-54mm-neylon-chernyy-100shtup-sbe-cj-18-b/" TargetMode="External"/><Relationship Id="rId_hyperlink_16800" Type="http://schemas.openxmlformats.org/officeDocument/2006/relationships/hyperlink" Target="http://&#1101;&#1083;&#1077;&#1082;&#1090;&#1088;&#1086;-&#1084;&#1072;&#1088;&#1082;&#1077;&#1090;.&#1088;&#1092;/product/125583/dyubel-homut-d11h18-mm-dlya-kruglogo-kabelya-dlina-54mmneylon-belyy-50shtup-ekf-639146/" TargetMode="External"/><Relationship Id="rId_hyperlink_16801" Type="http://schemas.openxmlformats.org/officeDocument/2006/relationships/hyperlink" Target="http://&#1101;&#1083;&#1077;&#1082;&#1090;&#1088;&#1086;-&#1084;&#1072;&#1088;&#1082;&#1077;&#1090;.&#1088;&#1092;/product/125582/dyubel-homut-d11h18-mm-dlya-kruglogo-kabelya-dlina-54mmneylon-chernyy-50shtup-ekf-639147/" TargetMode="External"/><Relationship Id="rId_hyperlink_16802" Type="http://schemas.openxmlformats.org/officeDocument/2006/relationships/hyperlink" Target="http://&#1101;&#1083;&#1077;&#1082;&#1090;&#1088;&#1086;-&#1084;&#1072;&#1088;&#1082;&#1077;&#1090;.&#1088;&#1092;/product/234174/dyubel-homut-d5h10-mm-dlya-kruglogo-kabelya-dlina-45mm-neylon-belyy-100shtup-sbe-cj-10-w/" TargetMode="External"/><Relationship Id="rId_hyperlink_16803" Type="http://schemas.openxmlformats.org/officeDocument/2006/relationships/hyperlink" Target="http://&#1101;&#1083;&#1077;&#1082;&#1090;&#1088;&#1086;-&#1084;&#1072;&#1088;&#1082;&#1077;&#1090;.&#1088;&#1092;/product/234175/dyubel-homut-d5h10-mm-dlya-kruglogo-kabelya-dlina-45mm-neylon-chernyy-100shtup-sbe-cj-10-b/" TargetMode="External"/><Relationship Id="rId_hyperlink_16804" Type="http://schemas.openxmlformats.org/officeDocument/2006/relationships/hyperlink" Target="http://&#1101;&#1083;&#1077;&#1082;&#1090;&#1088;&#1086;-&#1084;&#1072;&#1088;&#1082;&#1077;&#1090;.&#1088;&#1092;/product/125584/dyubel-homut-d5h10-mm-dlya-kruglogo-kabelya-dlina-45mmneylon-belyy-50shtup-ekf/" TargetMode="External"/><Relationship Id="rId_hyperlink_16805" Type="http://schemas.openxmlformats.org/officeDocument/2006/relationships/hyperlink" Target="http://&#1101;&#1083;&#1077;&#1082;&#1090;&#1088;&#1086;-&#1084;&#1072;&#1088;&#1082;&#1077;&#1090;.&#1088;&#1092;/product/125585/dyubel-homut-d5h10-mm-dlya-kruglogo-kabelya-dlina-45mmneylon-chernyy-50shtup-ekf/" TargetMode="External"/><Relationship Id="rId_hyperlink_16806" Type="http://schemas.openxmlformats.org/officeDocument/2006/relationships/hyperlink" Target="http://&#1101;&#1083;&#1077;&#1082;&#1090;&#1088;&#1086;-&#1084;&#1072;&#1088;&#1082;&#1077;&#1090;.&#1088;&#1092;/product/236067/dyubel-homut-d5h10-mm-dlya-kruglogo-kabelya-neylon-chernyy-simple-100sht/" TargetMode="External"/><Relationship Id="rId_hyperlink_16807" Type="http://schemas.openxmlformats.org/officeDocument/2006/relationships/hyperlink" Target="http://&#1101;&#1083;&#1077;&#1082;&#1090;&#1088;&#1086;-&#1084;&#1072;&#1088;&#1082;&#1077;&#1090;.&#1088;&#1092;/product/125586/dyubel-homut-d5h10-mm-dlya-ploskogo-kabelya-dlina-45mmneylon-belyy-50shtup-ekf-458472/" TargetMode="External"/><Relationship Id="rId_hyperlink_16808" Type="http://schemas.openxmlformats.org/officeDocument/2006/relationships/hyperlink" Target="http://&#1101;&#1083;&#1077;&#1082;&#1090;&#1088;&#1086;-&#1084;&#1072;&#1088;&#1082;&#1077;&#1090;.&#1088;&#1092;/product/125587/dyubel-homut-d5h10-mm-dlya-ploskogo-kabelya-dlina-45mmneylon-chernyy-50shtup-ekf/" TargetMode="External"/><Relationship Id="rId_hyperlink_16809" Type="http://schemas.openxmlformats.org/officeDocument/2006/relationships/hyperlink" Target="http://&#1101;&#1083;&#1077;&#1082;&#1090;&#1088;&#1086;-&#1084;&#1072;&#1088;&#1082;&#1077;&#1090;.&#1088;&#1092;/product/237120/dyubel-homut-d5h8-mm-dlya-kruglogo-kabelya-dlina-45mm-neylon-belyy-100shtup-sbe-cj-08-w/" TargetMode="External"/><Relationship Id="rId_hyperlink_16810" Type="http://schemas.openxmlformats.org/officeDocument/2006/relationships/hyperlink" Target="http://&#1101;&#1083;&#1077;&#1082;&#1090;&#1088;&#1086;-&#1084;&#1072;&#1088;&#1082;&#1077;&#1090;.&#1088;&#1092;/product/237121/dyubel-homut-d5h8-mm-dlya-kruglogo-kabelya-dlina-45mm-neylon-chernyy-100shtup-sbe-cj-08-b/" TargetMode="External"/><Relationship Id="rId_hyperlink_16811" Type="http://schemas.openxmlformats.org/officeDocument/2006/relationships/hyperlink" Target="http://&#1101;&#1083;&#1077;&#1082;&#1090;&#1088;&#1086;-&#1084;&#1072;&#1088;&#1082;&#1077;&#1090;.&#1088;&#1092;/product/249333/dyubel-homut-d6x14-mm-dlya-ploskogo-kabelya-neylon-chernyy-100shtup-sbe-cjf-14-b/" TargetMode="External"/><Relationship Id="rId_hyperlink_16812" Type="http://schemas.openxmlformats.org/officeDocument/2006/relationships/hyperlink" Target="http://&#1101;&#1083;&#1077;&#1082;&#1090;&#1088;&#1086;-&#1084;&#1072;&#1088;&#1082;&#1077;&#1090;.&#1088;&#1092;/product/125588/dyubel-homut-d6h12-mm-dlya-ploskogo-kabelya-dlina-45mmneylon-belyy-50shtup-ekf-458474/" TargetMode="External"/><Relationship Id="rId_hyperlink_16813" Type="http://schemas.openxmlformats.org/officeDocument/2006/relationships/hyperlink" Target="http://&#1101;&#1083;&#1077;&#1082;&#1090;&#1088;&#1086;-&#1084;&#1072;&#1088;&#1082;&#1077;&#1090;.&#1088;&#1092;/product/125589/dyubel-homut-d6h12-mm-dlya-ploskogo-kabelya-dlina-45mmneylon-chernyy-50shtup-ekf-458475/" TargetMode="External"/><Relationship Id="rId_hyperlink_16814" Type="http://schemas.openxmlformats.org/officeDocument/2006/relationships/hyperlink" Target="http://&#1101;&#1083;&#1077;&#1082;&#1090;&#1088;&#1086;-&#1084;&#1072;&#1088;&#1082;&#1077;&#1090;.&#1088;&#1092;/product/125590/dyubel-homut-d6h14-mm-dlya-ploskogo-kabelya-dlina-45mmneylon-belyy-50shtup-ekf/" TargetMode="External"/><Relationship Id="rId_hyperlink_16815" Type="http://schemas.openxmlformats.org/officeDocument/2006/relationships/hyperlink" Target="http://&#1101;&#1083;&#1077;&#1082;&#1090;&#1088;&#1086;-&#1084;&#1072;&#1088;&#1082;&#1077;&#1090;.&#1088;&#1092;/product/125591/dyubel-homut-d6h14-mm-dlya-ploskogo-kabelya-dlina-45mmneylon-chernyy-50shtup-ekf/" TargetMode="External"/><Relationship Id="rId_hyperlink_16816" Type="http://schemas.openxmlformats.org/officeDocument/2006/relationships/hyperlink" Target="http://&#1101;&#1083;&#1077;&#1082;&#1090;&#1088;&#1086;-&#1084;&#1072;&#1088;&#1082;&#1077;&#1090;.&#1088;&#1092;/product/228021/birka-kabelnaya-u-134-kvadrat-55mm-tdm-sq555-0001/" TargetMode="External"/><Relationship Id="rId_hyperlink_16817" Type="http://schemas.openxmlformats.org/officeDocument/2006/relationships/hyperlink" Target="http://&#1101;&#1083;&#1077;&#1082;&#1090;&#1088;&#1086;-&#1084;&#1072;&#1088;&#1082;&#1077;&#1090;.&#1088;&#1092;/product/228022/birka-kabelnaya-u-135-krug-55mm-tdm-sq555-0002/" TargetMode="External"/><Relationship Id="rId_hyperlink_16818" Type="http://schemas.openxmlformats.org/officeDocument/2006/relationships/hyperlink" Target="http://&#1101;&#1083;&#1077;&#1082;&#1090;&#1088;&#1086;-&#1084;&#1072;&#1088;&#1082;&#1077;&#1090;.&#1088;&#1092;/product/225784/krepezh-klipsa-dlya-gofry-16-oranzhevaya-tdm-sq0405-0121/" TargetMode="External"/><Relationship Id="rId_hyperlink_16819" Type="http://schemas.openxmlformats.org/officeDocument/2006/relationships/hyperlink" Target="http://&#1101;&#1083;&#1077;&#1082;&#1090;&#1088;&#1086;-&#1084;&#1072;&#1088;&#1082;&#1077;&#1090;.&#1088;&#1092;/product/179229/krepezh-klipsa-dlya-gofry-16-seraya-100/" TargetMode="External"/><Relationship Id="rId_hyperlink_16820" Type="http://schemas.openxmlformats.org/officeDocument/2006/relationships/hyperlink" Target="http://&#1101;&#1083;&#1077;&#1082;&#1090;&#1088;&#1086;-&#1084;&#1072;&#1088;&#1082;&#1077;&#1090;.&#1088;&#1092;/product/244854/krepezh-klipsa-dlya-gofry-16-chernaya/" TargetMode="External"/><Relationship Id="rId_hyperlink_16821" Type="http://schemas.openxmlformats.org/officeDocument/2006/relationships/hyperlink" Target="http://&#1101;&#1083;&#1077;&#1082;&#1090;&#1088;&#1086;-&#1084;&#1072;&#1088;&#1082;&#1077;&#1090;.&#1088;&#1092;/product/249623/krepezh-klipsa-dlya-gofry-16-chernaya-cfm16-pod-montazhnyy-pistolet/" TargetMode="External"/><Relationship Id="rId_hyperlink_16822" Type="http://schemas.openxmlformats.org/officeDocument/2006/relationships/hyperlink" Target="http://&#1101;&#1083;&#1077;&#1082;&#1090;&#1088;&#1086;-&#1084;&#1072;&#1088;&#1082;&#1077;&#1090;.&#1088;&#1092;/product/225785/krepezh-klipsa-dlya-gofry-16-chernaya-tdm-sq0405-0111/" TargetMode="External"/><Relationship Id="rId_hyperlink_16823" Type="http://schemas.openxmlformats.org/officeDocument/2006/relationships/hyperlink" Target="http://&#1101;&#1083;&#1077;&#1082;&#1090;&#1088;&#1086;-&#1084;&#1072;&#1088;&#1082;&#1077;&#1090;.&#1088;&#1092;/product/225786/krepezh-klipsa-dlya-gofry-20-oranzhevaya-sq0405-0122/" TargetMode="External"/><Relationship Id="rId_hyperlink_16824" Type="http://schemas.openxmlformats.org/officeDocument/2006/relationships/hyperlink" Target="http://&#1101;&#1083;&#1077;&#1082;&#1090;&#1088;&#1086;-&#1084;&#1072;&#1088;&#1082;&#1077;&#1090;.&#1088;&#1092;/product/136910/krepezh-klipsa-dlya-gofry-20-seraya-100/" TargetMode="External"/><Relationship Id="rId_hyperlink_16825" Type="http://schemas.openxmlformats.org/officeDocument/2006/relationships/hyperlink" Target="http://&#1101;&#1083;&#1077;&#1082;&#1090;&#1088;&#1086;-&#1084;&#1072;&#1088;&#1082;&#1077;&#1090;.&#1088;&#1092;/product/244852/krepezh-klipsa-dlya-gofry-20-chernaya/" TargetMode="External"/><Relationship Id="rId_hyperlink_16826" Type="http://schemas.openxmlformats.org/officeDocument/2006/relationships/hyperlink" Target="http://&#1101;&#1083;&#1077;&#1082;&#1090;&#1088;&#1086;-&#1084;&#1072;&#1088;&#1082;&#1077;&#1090;.&#1088;&#1092;/product/225787/krepezh-klipsa-dlya-gofry-20-chernaya-tdm-sq0405-0112/" TargetMode="External"/><Relationship Id="rId_hyperlink_16827" Type="http://schemas.openxmlformats.org/officeDocument/2006/relationships/hyperlink" Target="http://&#1101;&#1083;&#1077;&#1082;&#1090;&#1088;&#1086;-&#1084;&#1072;&#1088;&#1082;&#1077;&#1090;.&#1088;&#1092;/product/225788/krepezh-klipsa-dlya-gofry-25-oranzhevaya-sq0405-0123/" TargetMode="External"/><Relationship Id="rId_hyperlink_16828" Type="http://schemas.openxmlformats.org/officeDocument/2006/relationships/hyperlink" Target="http://&#1101;&#1083;&#1077;&#1082;&#1090;&#1088;&#1086;-&#1084;&#1072;&#1088;&#1082;&#1077;&#1090;.&#1088;&#1092;/product/136911/krepezh-klipsa-dlya-gofry-25-seraya/" TargetMode="External"/><Relationship Id="rId_hyperlink_16829" Type="http://schemas.openxmlformats.org/officeDocument/2006/relationships/hyperlink" Target="http://&#1101;&#1083;&#1077;&#1082;&#1090;&#1088;&#1086;-&#1084;&#1072;&#1088;&#1082;&#1077;&#1090;.&#1088;&#1092;/product/244853/krepezh-klipsa-dlya-gofry-25-chernaya-10/" TargetMode="External"/><Relationship Id="rId_hyperlink_16830" Type="http://schemas.openxmlformats.org/officeDocument/2006/relationships/hyperlink" Target="http://&#1101;&#1083;&#1077;&#1082;&#1090;&#1088;&#1086;-&#1084;&#1072;&#1088;&#1082;&#1077;&#1090;.&#1088;&#1092;/product/225789/krepezh-klipsa-dlya-gofry-25-chernaya-tdm-sq0405-0113/" TargetMode="External"/><Relationship Id="rId_hyperlink_16831" Type="http://schemas.openxmlformats.org/officeDocument/2006/relationships/hyperlink" Target="http://&#1101;&#1083;&#1077;&#1082;&#1090;&#1088;&#1086;-&#1084;&#1072;&#1088;&#1082;&#1077;&#1090;.&#1088;&#1092;/product/136912/krepezh-klipsa-dlya-gofry-32-seraya-50/" TargetMode="External"/><Relationship Id="rId_hyperlink_16832" Type="http://schemas.openxmlformats.org/officeDocument/2006/relationships/hyperlink" Target="http://&#1101;&#1083;&#1077;&#1082;&#1090;&#1088;&#1086;-&#1084;&#1072;&#1088;&#1082;&#1077;&#1090;.&#1088;&#1092;/product/136903/derzhatel-dlya-kabelya-ploskiy-na-skotche-10sht/" TargetMode="External"/><Relationship Id="rId_hyperlink_16833" Type="http://schemas.openxmlformats.org/officeDocument/2006/relationships/hyperlink" Target="http://&#1101;&#1083;&#1077;&#1082;&#1090;&#1088;&#1086;-&#1084;&#1072;&#1088;&#1082;&#1077;&#1090;.&#1088;&#1092;/product/248204/derzhatel-klipsa-dlya-kabelya-15h40mm-na-skotche-belaya-cena-za-1-sht-16/" TargetMode="External"/><Relationship Id="rId_hyperlink_16834" Type="http://schemas.openxmlformats.org/officeDocument/2006/relationships/hyperlink" Target="http://&#1101;&#1083;&#1077;&#1082;&#1090;&#1088;&#1086;-&#1084;&#1072;&#1088;&#1082;&#1077;&#1090;.&#1088;&#1092;/product/248205/derzhatel-klipsa-dlya-kabelya-15h40mm-na-skotche-chernaya-cena-za-1-sht-16/" TargetMode="External"/><Relationship Id="rId_hyperlink_16835" Type="http://schemas.openxmlformats.org/officeDocument/2006/relationships/hyperlink" Target="http://&#1101;&#1083;&#1077;&#1082;&#1090;&#1088;&#1086;-&#1084;&#1072;&#1088;&#1082;&#1077;&#1090;.&#1088;&#1092;/product/246736/klipsa-kabelnaya-kruglaya-4-mm-belaya-upak50-sht-sbe-rcc-4/" TargetMode="External"/><Relationship Id="rId_hyperlink_16836" Type="http://schemas.openxmlformats.org/officeDocument/2006/relationships/hyperlink" Target="http://&#1101;&#1083;&#1077;&#1082;&#1090;&#1088;&#1086;-&#1084;&#1072;&#1088;&#1082;&#1077;&#1090;.&#1088;&#1092;/product/246740/klipsa-kabelnaya-kruglaya-6-mm-belaya-upak50-sht-sbe-rcc-6/" TargetMode="External"/><Relationship Id="rId_hyperlink_16837" Type="http://schemas.openxmlformats.org/officeDocument/2006/relationships/hyperlink" Target="http://&#1101;&#1083;&#1077;&#1082;&#1090;&#1088;&#1086;-&#1084;&#1072;&#1088;&#1082;&#1077;&#1090;.&#1088;&#1092;/product/246743/klipsa-kabelnaya-kruglaya-8-mm-belaya-upak50-sht-sbe-rcc-8/" TargetMode="External"/><Relationship Id="rId_hyperlink_16838" Type="http://schemas.openxmlformats.org/officeDocument/2006/relationships/hyperlink" Target="http://&#1101;&#1083;&#1077;&#1082;&#1090;&#1088;&#1086;-&#1084;&#1072;&#1088;&#1082;&#1077;&#1090;.&#1088;&#1092;/product/246732/klipsa-kabelnaya-kruglaya-12-mm-belaya-upak50-sht-sbe-rcc-12/" TargetMode="External"/><Relationship Id="rId_hyperlink_16839" Type="http://schemas.openxmlformats.org/officeDocument/2006/relationships/hyperlink" Target="http://&#1101;&#1083;&#1077;&#1082;&#1090;&#1088;&#1086;-&#1084;&#1072;&#1088;&#1082;&#1077;&#1090;.&#1088;&#1092;/product/246734/klipsa-kabelnaya-kruglaya-14-mm-belaya-upak50-sht-sbe-rcc-14/" TargetMode="External"/><Relationship Id="rId_hyperlink_16840" Type="http://schemas.openxmlformats.org/officeDocument/2006/relationships/hyperlink" Target="http://&#1101;&#1083;&#1077;&#1082;&#1090;&#1088;&#1086;-&#1084;&#1072;&#1088;&#1082;&#1077;&#1090;.&#1088;&#1092;/product/246731/klipsa-kabelnaya-ploskaya-10-mm-belaya-upak50-sht-sbe-scc-10/" TargetMode="External"/><Relationship Id="rId_hyperlink_16841" Type="http://schemas.openxmlformats.org/officeDocument/2006/relationships/hyperlink" Target="http://&#1101;&#1083;&#1077;&#1082;&#1090;&#1088;&#1086;-&#1084;&#1072;&#1088;&#1082;&#1077;&#1090;.&#1088;&#1092;/product/246733/klipsa-kabelnaya-ploskaya-12-mm-belaya-upak50-sht-sbe-scc-12/" TargetMode="External"/><Relationship Id="rId_hyperlink_16842" Type="http://schemas.openxmlformats.org/officeDocument/2006/relationships/hyperlink" Target="http://&#1101;&#1083;&#1077;&#1082;&#1090;&#1088;&#1086;-&#1084;&#1072;&#1088;&#1082;&#1077;&#1090;.&#1088;&#1092;/product/246735/klipsa-kabelnaya-ploskaya-14-mm-belaya-upak50-sht-sbe-scc-14/" TargetMode="External"/><Relationship Id="rId_hyperlink_16843" Type="http://schemas.openxmlformats.org/officeDocument/2006/relationships/hyperlink" Target="http://&#1101;&#1083;&#1077;&#1082;&#1090;&#1088;&#1086;-&#1084;&#1072;&#1088;&#1082;&#1077;&#1090;.&#1088;&#1092;/product/246737/klipsa-kabelnaya-ploskaya-4-mm-belaya-upak50-sht-sbe-scc-4/" TargetMode="External"/><Relationship Id="rId_hyperlink_16844" Type="http://schemas.openxmlformats.org/officeDocument/2006/relationships/hyperlink" Target="http://&#1101;&#1083;&#1077;&#1082;&#1090;&#1088;&#1086;-&#1084;&#1072;&#1088;&#1082;&#1077;&#1090;.&#1088;&#1092;/product/246739/klipsa-kabelnaya-ploskaya-5-mm-belaya-upak50-sht-sbe-scc-5/" TargetMode="External"/><Relationship Id="rId_hyperlink_16845" Type="http://schemas.openxmlformats.org/officeDocument/2006/relationships/hyperlink" Target="http://&#1101;&#1083;&#1077;&#1082;&#1090;&#1088;&#1086;-&#1084;&#1072;&#1088;&#1082;&#1077;&#1090;.&#1088;&#1092;/product/246741/klipsa-kabelnaya-ploskaya-6-mm-belaya-upak50-sht-sbe-scc-6/" TargetMode="External"/><Relationship Id="rId_hyperlink_16846" Type="http://schemas.openxmlformats.org/officeDocument/2006/relationships/hyperlink" Target="http://&#1101;&#1083;&#1077;&#1082;&#1090;&#1088;&#1086;-&#1084;&#1072;&#1088;&#1082;&#1077;&#1090;.&#1088;&#1092;/product/246742/klipsa-kabelnaya-ploskaya-7-mm-belaya-upak50-sht-sbe-scc-7/" TargetMode="External"/><Relationship Id="rId_hyperlink_16847" Type="http://schemas.openxmlformats.org/officeDocument/2006/relationships/hyperlink" Target="http://&#1101;&#1083;&#1077;&#1082;&#1090;&#1088;&#1086;-&#1084;&#1072;&#1088;&#1082;&#1077;&#1090;.&#1088;&#1092;/product/246744/klipsa-kabelnaya-ploskaya-8-mm-belaya-upak50-sht-sbe-scc-8/" TargetMode="External"/><Relationship Id="rId_hyperlink_16848" Type="http://schemas.openxmlformats.org/officeDocument/2006/relationships/hyperlink" Target="http://&#1101;&#1083;&#1077;&#1082;&#1090;&#1088;&#1086;-&#1084;&#1072;&#1088;&#1082;&#1077;&#1090;.&#1088;&#1092;/product/246746/klipsa-kabelnaya-ploskaya-9-mm-belaya-upak50-sht-sbe-scc-9/" TargetMode="External"/><Relationship Id="rId_hyperlink_16849" Type="http://schemas.openxmlformats.org/officeDocument/2006/relationships/hyperlink" Target="http://&#1101;&#1083;&#1077;&#1082;&#1090;&#1088;&#1086;-&#1084;&#1072;&#1088;&#1082;&#1077;&#1090;.&#1088;&#1092;/product/239997/krepezh-kabelya-kruglyy-10mm-upak50-sht-rexant-07-4010/" TargetMode="External"/><Relationship Id="rId_hyperlink_16850" Type="http://schemas.openxmlformats.org/officeDocument/2006/relationships/hyperlink" Target="http://&#1101;&#1083;&#1077;&#1082;&#1090;&#1088;&#1086;-&#1084;&#1072;&#1088;&#1082;&#1077;&#1090;.&#1088;&#1092;/product/239998/krepezh-kabelya-kruglyy-12mm-upak50-sht-rexant-07-4012/" TargetMode="External"/><Relationship Id="rId_hyperlink_16851" Type="http://schemas.openxmlformats.org/officeDocument/2006/relationships/hyperlink" Target="http://&#1101;&#1083;&#1077;&#1082;&#1090;&#1088;&#1086;-&#1084;&#1072;&#1088;&#1082;&#1077;&#1090;.&#1088;&#1092;/product/239999/krepezh-kabelya-kruglyy-14mm-upak50-sht-rexant-07-4014/" TargetMode="External"/><Relationship Id="rId_hyperlink_16852" Type="http://schemas.openxmlformats.org/officeDocument/2006/relationships/hyperlink" Target="http://&#1101;&#1083;&#1077;&#1082;&#1090;&#1088;&#1086;-&#1084;&#1072;&#1088;&#1082;&#1077;&#1090;.&#1088;&#1092;/product/227737/krepezh-kabelya-kruglyy-25mm-belyy-50sht-tdm-sq0514-0020/" TargetMode="External"/><Relationship Id="rId_hyperlink_16853" Type="http://schemas.openxmlformats.org/officeDocument/2006/relationships/hyperlink" Target="http://&#1101;&#1083;&#1077;&#1082;&#1090;&#1088;&#1086;-&#1084;&#1072;&#1088;&#1082;&#1077;&#1090;.&#1088;&#1092;/product/227738/krepezh-kabelya-kruglyy-30mm-belyy-1sht-tdm-sq0514-0021/" TargetMode="External"/><Relationship Id="rId_hyperlink_16854" Type="http://schemas.openxmlformats.org/officeDocument/2006/relationships/hyperlink" Target="http://&#1101;&#1083;&#1077;&#1082;&#1090;&#1088;&#1086;-&#1084;&#1072;&#1088;&#1082;&#1077;&#1090;.&#1088;&#1092;/product/161014/krepezh-kabelya-kruglyy-4mm-upak50-sht-rexant-07-4004/" TargetMode="External"/><Relationship Id="rId_hyperlink_16855" Type="http://schemas.openxmlformats.org/officeDocument/2006/relationships/hyperlink" Target="http://&#1101;&#1083;&#1077;&#1082;&#1090;&#1088;&#1086;-&#1084;&#1072;&#1088;&#1082;&#1077;&#1090;.&#1088;&#1092;/product/165973/krepezh-kabelya-kruglyy-5mm-upak50-sht-rexant-07-4005/" TargetMode="External"/><Relationship Id="rId_hyperlink_16856" Type="http://schemas.openxmlformats.org/officeDocument/2006/relationships/hyperlink" Target="http://&#1101;&#1083;&#1077;&#1082;&#1090;&#1088;&#1086;-&#1084;&#1072;&#1088;&#1082;&#1077;&#1090;.&#1088;&#1092;/product/122311/krepezh-kabelya-kruglyy-6mm-upak50sht-rexant-07-4006/" TargetMode="External"/><Relationship Id="rId_hyperlink_16857" Type="http://schemas.openxmlformats.org/officeDocument/2006/relationships/hyperlink" Target="http://&#1101;&#1083;&#1077;&#1082;&#1090;&#1088;&#1086;-&#1084;&#1072;&#1088;&#1082;&#1077;&#1090;.&#1088;&#1092;/product/165974/krepezh-kabelya-kruglyy-7mm-upak50-sht-rexant-07-4007/" TargetMode="External"/><Relationship Id="rId_hyperlink_16858" Type="http://schemas.openxmlformats.org/officeDocument/2006/relationships/hyperlink" Target="http://&#1101;&#1083;&#1077;&#1082;&#1090;&#1088;&#1086;-&#1084;&#1072;&#1088;&#1082;&#1077;&#1090;.&#1088;&#1092;/product/165975/krepezh-kabelya-kruglyy-8mm-upak50-sht-rexant-07-4008/" TargetMode="External"/><Relationship Id="rId_hyperlink_16859" Type="http://schemas.openxmlformats.org/officeDocument/2006/relationships/hyperlink" Target="http://&#1101;&#1083;&#1077;&#1082;&#1090;&#1088;&#1086;-&#1084;&#1072;&#1088;&#1082;&#1077;&#1090;.&#1088;&#1092;/product/227746/krepezh-kabelya-kruglyy-9mm-chernyy-50sht-tdm-sq0514-0044/" TargetMode="External"/><Relationship Id="rId_hyperlink_16860" Type="http://schemas.openxmlformats.org/officeDocument/2006/relationships/hyperlink" Target="http://&#1101;&#1083;&#1077;&#1082;&#1090;&#1088;&#1086;-&#1084;&#1072;&#1088;&#1082;&#1077;&#1090;.&#1088;&#1092;/product/165976/krepezh-kabelya-ploskiy-4mm-h-2mm-upak50-sht-rexant-07-4204/" TargetMode="External"/><Relationship Id="rId_hyperlink_16861" Type="http://schemas.openxmlformats.org/officeDocument/2006/relationships/hyperlink" Target="http://&#1101;&#1083;&#1077;&#1082;&#1090;&#1088;&#1086;-&#1084;&#1072;&#1088;&#1082;&#1077;&#1090;.&#1088;&#1092;/product/165977/krepezh-kabelya-ploskiy-5mm-h-2mm-upak50-sht-rexant-07-4205/" TargetMode="External"/><Relationship Id="rId_hyperlink_16862" Type="http://schemas.openxmlformats.org/officeDocument/2006/relationships/hyperlink" Target="http://&#1101;&#1083;&#1077;&#1082;&#1090;&#1088;&#1086;-&#1084;&#1072;&#1088;&#1082;&#1077;&#1090;.&#1088;&#1092;/product/165978/krepezh-kabelya-ploskiy-6mm-h-4mm-upak50-sht-rexant-07-4206/" TargetMode="External"/><Relationship Id="rId_hyperlink_16863" Type="http://schemas.openxmlformats.org/officeDocument/2006/relationships/hyperlink" Target="http://&#1101;&#1083;&#1077;&#1082;&#1090;&#1088;&#1086;-&#1084;&#1072;&#1088;&#1082;&#1077;&#1090;.&#1088;&#1092;/product/227742/krepezh-kabelya-ploskiy-7mm-chernyy-50sht-tdm-sq0513-0032/" TargetMode="External"/><Relationship Id="rId_hyperlink_16864" Type="http://schemas.openxmlformats.org/officeDocument/2006/relationships/hyperlink" Target="http://&#1101;&#1083;&#1077;&#1082;&#1090;&#1088;&#1086;-&#1084;&#1072;&#1088;&#1082;&#1077;&#1090;.&#1088;&#1092;/product/165979/krepezh-kabelya-ploskiy-8mm-h-3mm-upak50-sht-rexant-07-4207/" TargetMode="External"/><Relationship Id="rId_hyperlink_16865" Type="http://schemas.openxmlformats.org/officeDocument/2006/relationships/hyperlink" Target="http://&#1101;&#1083;&#1077;&#1082;&#1090;&#1088;&#1086;-&#1084;&#1072;&#1088;&#1082;&#1077;&#1090;.&#1088;&#1092;/product/227744/krepezh-kabelya-ploskiy-8mm-chernyy-50sht-tdm-sq0513-0033/" TargetMode="External"/><Relationship Id="rId_hyperlink_16866" Type="http://schemas.openxmlformats.org/officeDocument/2006/relationships/hyperlink" Target="http://&#1101;&#1083;&#1077;&#1082;&#1090;&#1088;&#1086;-&#1084;&#1072;&#1088;&#1082;&#1077;&#1090;.&#1088;&#1092;/product/244321/montazhnaya-ploschadka-dlya-styazhki-homutov-1510mm-dlya-homutov-shirinoy-do-4mm-belaya-sbe-ctb-1-w/" TargetMode="External"/><Relationship Id="rId_hyperlink_16867" Type="http://schemas.openxmlformats.org/officeDocument/2006/relationships/hyperlink" Target="http://&#1101;&#1083;&#1077;&#1082;&#1090;&#1088;&#1086;-&#1084;&#1072;&#1088;&#1082;&#1077;&#1090;.&#1088;&#1092;/product/244320/montazhnaya-ploschadka-dlya-styazhki-homutov-1510mm-dlya-homutov-shirinoy-do-4mm-chernaya-sbe-ctb-1-b/" TargetMode="External"/><Relationship Id="rId_hyperlink_16868" Type="http://schemas.openxmlformats.org/officeDocument/2006/relationships/hyperlink" Target="http://&#1101;&#1083;&#1077;&#1082;&#1090;&#1088;&#1086;-&#1084;&#1072;&#1088;&#1082;&#1077;&#1090;.&#1088;&#1092;/product/241887/montazhnaya-ploschadka-dlya-styazhki-homutov-2010mm-dlya-homutov-shirinoy-do-4mm-belaya-sbe-ctb-0-w/" TargetMode="External"/><Relationship Id="rId_hyperlink_16869" Type="http://schemas.openxmlformats.org/officeDocument/2006/relationships/hyperlink" Target="http://&#1101;&#1083;&#1077;&#1082;&#1090;&#1088;&#1086;-&#1084;&#1072;&#1088;&#1082;&#1077;&#1090;.&#1088;&#1092;/product/244319/montazhnaya-ploschadka-dlya-styazhki-homutov-2010mm-dlya-homutov-shirinoy-do-4mm-chernaya-sbe-ctb-0-b/" TargetMode="External"/><Relationship Id="rId_hyperlink_16870" Type="http://schemas.openxmlformats.org/officeDocument/2006/relationships/hyperlink" Target="http://&#1101;&#1083;&#1077;&#1082;&#1090;&#1088;&#1086;-&#1084;&#1072;&#1088;&#1082;&#1077;&#1090;.&#1088;&#1092;/product/244373/montazhnaya-ploschadka-dlya-styazhki-homutov-2216mm-dlya-homutov-shirinoy-do-9mm-belaya-sbe-ctb-2-w/" TargetMode="External"/><Relationship Id="rId_hyperlink_16871" Type="http://schemas.openxmlformats.org/officeDocument/2006/relationships/hyperlink" Target="http://&#1101;&#1083;&#1077;&#1082;&#1090;&#1088;&#1086;-&#1084;&#1072;&#1088;&#1082;&#1077;&#1090;.&#1088;&#1092;/product/244370/montazhnaya-ploschadka-dlya-styazhki-homutov-2216mm-dlya-homutov-shirinoy-do-9mm-chernaya-sbe-ctb-2-b/" TargetMode="External"/><Relationship Id="rId_hyperlink_16872" Type="http://schemas.openxmlformats.org/officeDocument/2006/relationships/hyperlink" Target="http://&#1101;&#1083;&#1077;&#1082;&#1090;&#1088;&#1086;-&#1084;&#1072;&#1088;&#1082;&#1077;&#1090;.&#1088;&#1092;/product/168062/ploschadka-samokl-20h20mm-ekf-proxima/" TargetMode="External"/><Relationship Id="rId_hyperlink_16873" Type="http://schemas.openxmlformats.org/officeDocument/2006/relationships/hyperlink" Target="http://&#1101;&#1083;&#1077;&#1082;&#1090;&#1088;&#1086;-&#1084;&#1072;&#1088;&#1082;&#1077;&#1090;.&#1088;&#1092;/product/167153/homut-kabelnyy-d254mm/" TargetMode="External"/><Relationship Id="rId_hyperlink_16874" Type="http://schemas.openxmlformats.org/officeDocument/2006/relationships/hyperlink" Target="http://&#1101;&#1083;&#1077;&#1082;&#1090;&#1088;&#1086;-&#1084;&#1072;&#1088;&#1082;&#1077;&#1090;.&#1088;&#1092;/product/167148/homut-kabelnyy-d32mm/" TargetMode="External"/><Relationship Id="rId_hyperlink_16875" Type="http://schemas.openxmlformats.org/officeDocument/2006/relationships/hyperlink" Target="http://&#1101;&#1083;&#1077;&#1082;&#1090;&#1088;&#1086;-&#1084;&#1072;&#1088;&#1082;&#1077;&#1090;.&#1088;&#1092;/product/158986/styazhka-neylonovaya-100-x-25-mm-s-krepezhnym-pistonom-24-mm-belaya-upak-100-sht-rexant-07-0107/" TargetMode="External"/><Relationship Id="rId_hyperlink_16876" Type="http://schemas.openxmlformats.org/officeDocument/2006/relationships/hyperlink" Target="http://&#1101;&#1083;&#1077;&#1082;&#1090;&#1088;&#1086;-&#1084;&#1072;&#1088;&#1082;&#1077;&#1090;.&#1088;&#1092;/product/158987/styazhka-neylonovaya-190-x-48-mm-s-krepezhnym-pistonom-32-mm-belaya-upak-100-sht-rexant-07-0197/" TargetMode="External"/><Relationship Id="rId_hyperlink_16877" Type="http://schemas.openxmlformats.org/officeDocument/2006/relationships/hyperlink" Target="http://&#1101;&#1083;&#1077;&#1082;&#1090;&#1088;&#1086;-&#1084;&#1072;&#1088;&#1082;&#1077;&#1090;.&#1088;&#1092;/product/158980/styazhka-neylonovaya-pod-vint-100x36-mm-belaya-upak-100sht-rexant-07-0104/" TargetMode="External"/><Relationship Id="rId_hyperlink_16878" Type="http://schemas.openxmlformats.org/officeDocument/2006/relationships/hyperlink" Target="http://&#1101;&#1083;&#1077;&#1082;&#1090;&#1088;&#1086;-&#1084;&#1072;&#1088;&#1082;&#1077;&#1090;.&#1088;&#1092;/product/158983/styazhka-neylonovaya-pod-vint-150x36-mm-chernaya-upak-100sht-rexant-07-0155/" TargetMode="External"/><Relationship Id="rId_hyperlink_16879" Type="http://schemas.openxmlformats.org/officeDocument/2006/relationships/hyperlink" Target="http://&#1101;&#1083;&#1077;&#1082;&#1090;&#1088;&#1086;-&#1084;&#1072;&#1088;&#1082;&#1077;&#1090;.&#1088;&#1092;/product/158984/styazhka-neylonovaya-pod-vint-220x43-mm-belaya-upak-100sht-rexant-07-0204/" TargetMode="External"/><Relationship Id="rId_hyperlink_16880" Type="http://schemas.openxmlformats.org/officeDocument/2006/relationships/hyperlink" Target="http://&#1101;&#1083;&#1077;&#1082;&#1090;&#1088;&#1086;-&#1084;&#1072;&#1088;&#1082;&#1077;&#1090;.&#1088;&#1092;/product/158985/styazhka-neylonovaya-pod-vint-220x43-mm-chernaya-upak-100sht-rexant-07-0205/" TargetMode="External"/><Relationship Id="rId_hyperlink_16881" Type="http://schemas.openxmlformats.org/officeDocument/2006/relationships/hyperlink" Target="http://&#1101;&#1083;&#1077;&#1082;&#1090;&#1088;&#1086;-&#1084;&#1072;&#1088;&#1082;&#1077;&#1090;.&#1088;&#1092;/product/250110/styazhka-neylon-homut-25150mm-chernyy-100shtup-dynel-dy-03-02-101/" TargetMode="External"/><Relationship Id="rId_hyperlink_16882" Type="http://schemas.openxmlformats.org/officeDocument/2006/relationships/hyperlink" Target="http://&#1101;&#1083;&#1077;&#1082;&#1090;&#1088;&#1086;-&#1084;&#1072;&#1088;&#1082;&#1077;&#1090;.&#1088;&#1092;/product/250111/styazhka-neylon-homut-25200mm-belyy-100shtup-dynel-dy-03-02-003/" TargetMode="External"/><Relationship Id="rId_hyperlink_16883" Type="http://schemas.openxmlformats.org/officeDocument/2006/relationships/hyperlink" Target="http://&#1101;&#1083;&#1077;&#1082;&#1090;&#1088;&#1086;-&#1084;&#1072;&#1088;&#1082;&#1077;&#1090;.&#1088;&#1092;/product/250112/styazhka-neylon-homut-25200mm-chernyy-100shtup-dynel-dy-03-02-103/" TargetMode="External"/><Relationship Id="rId_hyperlink_16884" Type="http://schemas.openxmlformats.org/officeDocument/2006/relationships/hyperlink" Target="http://&#1101;&#1083;&#1077;&#1082;&#1090;&#1088;&#1086;-&#1084;&#1072;&#1088;&#1082;&#1077;&#1090;.&#1088;&#1092;/product/250113/styazhka-neylon-homut-36150mm-belyy-100shtup-dynel-dy-03-02-002/" TargetMode="External"/><Relationship Id="rId_hyperlink_16885" Type="http://schemas.openxmlformats.org/officeDocument/2006/relationships/hyperlink" Target="http://&#1101;&#1083;&#1077;&#1082;&#1090;&#1088;&#1086;-&#1084;&#1072;&#1088;&#1082;&#1077;&#1090;.&#1088;&#1092;/product/245042/homuty-neylonovye-multisetr-25x-100-belye/" TargetMode="External"/><Relationship Id="rId_hyperlink_16886" Type="http://schemas.openxmlformats.org/officeDocument/2006/relationships/hyperlink" Target="http://&#1101;&#1083;&#1077;&#1082;&#1090;&#1088;&#1086;-&#1084;&#1072;&#1088;&#1082;&#1077;&#1090;.&#1088;&#1092;/product/245050/homuty-neylonovye-multisetr-25x-100-chernye/" TargetMode="External"/><Relationship Id="rId_hyperlink_16887" Type="http://schemas.openxmlformats.org/officeDocument/2006/relationships/hyperlink" Target="http://&#1101;&#1083;&#1077;&#1082;&#1090;&#1088;&#1086;-&#1084;&#1072;&#1088;&#1082;&#1077;&#1090;.&#1088;&#1092;/product/245043/homuty-neylonovye-multisetr-25x-200-belye/" TargetMode="External"/><Relationship Id="rId_hyperlink_16888" Type="http://schemas.openxmlformats.org/officeDocument/2006/relationships/hyperlink" Target="http://&#1101;&#1083;&#1077;&#1082;&#1090;&#1088;&#1086;-&#1084;&#1072;&#1088;&#1082;&#1077;&#1090;.&#1088;&#1092;/product/245051/homuty-neylonovye-multisetr-25x-200-chernye/" TargetMode="External"/><Relationship Id="rId_hyperlink_16889" Type="http://schemas.openxmlformats.org/officeDocument/2006/relationships/hyperlink" Target="http://&#1101;&#1083;&#1077;&#1082;&#1090;&#1088;&#1086;-&#1084;&#1072;&#1088;&#1082;&#1077;&#1090;.&#1088;&#1092;/product/245044/homuty-neylonovye-multisetr-36x-150-belye/" TargetMode="External"/><Relationship Id="rId_hyperlink_16890" Type="http://schemas.openxmlformats.org/officeDocument/2006/relationships/hyperlink" Target="http://&#1101;&#1083;&#1077;&#1082;&#1090;&#1088;&#1086;-&#1084;&#1072;&#1088;&#1082;&#1077;&#1090;.&#1088;&#1092;/product/245045/homuty-neylonovye-multisetr-36x-200-belye/" TargetMode="External"/><Relationship Id="rId_hyperlink_16891" Type="http://schemas.openxmlformats.org/officeDocument/2006/relationships/hyperlink" Target="http://&#1101;&#1083;&#1077;&#1082;&#1090;&#1088;&#1086;-&#1084;&#1072;&#1088;&#1082;&#1077;&#1090;.&#1088;&#1092;/product/245053/homuty-neylonovye-multisetr-36x-200-chernye/" TargetMode="External"/><Relationship Id="rId_hyperlink_16892" Type="http://schemas.openxmlformats.org/officeDocument/2006/relationships/hyperlink" Target="http://&#1101;&#1083;&#1077;&#1082;&#1090;&#1088;&#1086;-&#1084;&#1072;&#1088;&#1082;&#1077;&#1090;.&#1088;&#1092;/product/245047/homuty-neylonovye-multisetr-36x-300-belye/" TargetMode="External"/><Relationship Id="rId_hyperlink_16893" Type="http://schemas.openxmlformats.org/officeDocument/2006/relationships/hyperlink" Target="http://&#1101;&#1083;&#1077;&#1082;&#1090;&#1088;&#1086;-&#1084;&#1072;&#1088;&#1082;&#1077;&#1090;.&#1088;&#1092;/product/245046/homuty-neylonovye-multisetr-48x-200-belye/" TargetMode="External"/><Relationship Id="rId_hyperlink_16894" Type="http://schemas.openxmlformats.org/officeDocument/2006/relationships/hyperlink" Target="http://&#1101;&#1083;&#1077;&#1082;&#1090;&#1088;&#1086;-&#1084;&#1072;&#1088;&#1082;&#1077;&#1090;.&#1088;&#1092;/product/245056/homuty-neylonovye-multisetr-48x-370-chernye/" TargetMode="External"/><Relationship Id="rId_hyperlink_16895" Type="http://schemas.openxmlformats.org/officeDocument/2006/relationships/hyperlink" Target="http://&#1101;&#1083;&#1077;&#1082;&#1090;&#1088;&#1086;-&#1084;&#1072;&#1088;&#1082;&#1077;&#1090;.&#1088;&#1092;/product/125690/homuty-neylonovyy-smartbuy-25x200-belyy-sbe-ct-25-200-w/" TargetMode="External"/><Relationship Id="rId_hyperlink_16896" Type="http://schemas.openxmlformats.org/officeDocument/2006/relationships/hyperlink" Target="http://&#1101;&#1083;&#1077;&#1082;&#1090;&#1088;&#1086;-&#1084;&#1072;&#1088;&#1082;&#1077;&#1090;.&#1088;&#1092;/product/125692/homuty-neylonovyy-smartbuy-36x150-belyy-sbe-ct-36-150-w/" TargetMode="External"/><Relationship Id="rId_hyperlink_16897" Type="http://schemas.openxmlformats.org/officeDocument/2006/relationships/hyperlink" Target="http://&#1101;&#1083;&#1077;&#1082;&#1090;&#1088;&#1086;-&#1084;&#1072;&#1088;&#1082;&#1077;&#1090;.&#1088;&#1092;/product/125705/homuty-neylonovyy-smartbuy-48x300-chernyy-sbe-ct-48-300-b/" TargetMode="External"/><Relationship Id="rId_hyperlink_16898" Type="http://schemas.openxmlformats.org/officeDocument/2006/relationships/hyperlink" Target="http://&#1101;&#1083;&#1077;&#1082;&#1090;&#1088;&#1086;-&#1084;&#1072;&#1088;&#1082;&#1077;&#1090;.&#1088;&#1092;/product/125709/homuty-neylonovyy-smartbuy-48x400-chernyy-sbe-ct-48-400-b/" TargetMode="External"/><Relationship Id="rId_hyperlink_16899" Type="http://schemas.openxmlformats.org/officeDocument/2006/relationships/hyperlink" Target="http://&#1101;&#1083;&#1077;&#1082;&#1090;&#1088;&#1086;-&#1084;&#1072;&#1088;&#1082;&#1077;&#1090;.&#1088;&#1092;/product/235159/homuty-neylonovyy-smartbuy-48x450-belyy-sbe-ct-48-450-w/" TargetMode="External"/><Relationship Id="rId_hyperlink_16900" Type="http://schemas.openxmlformats.org/officeDocument/2006/relationships/hyperlink" Target="http://&#1101;&#1083;&#1077;&#1082;&#1090;&#1088;&#1086;-&#1084;&#1072;&#1088;&#1082;&#1077;&#1090;.&#1088;&#1092;/product/235160/homuty-neylonovyy-smartbuy-48x450-chernyy-sbe-ct-48-450-b/" TargetMode="External"/><Relationship Id="rId_hyperlink_16901" Type="http://schemas.openxmlformats.org/officeDocument/2006/relationships/hyperlink" Target="http://&#1101;&#1083;&#1077;&#1082;&#1090;&#1088;&#1086;-&#1084;&#1072;&#1088;&#1082;&#1077;&#1090;.&#1088;&#1092;/product/235161/homuty-neylonovyy-smartbuy-48x500-belyy-sbe-ct-48-500-w/" TargetMode="External"/><Relationship Id="rId_hyperlink_16902" Type="http://schemas.openxmlformats.org/officeDocument/2006/relationships/hyperlink" Target="http://&#1101;&#1083;&#1077;&#1082;&#1090;&#1088;&#1086;-&#1084;&#1072;&#1088;&#1082;&#1077;&#1090;.&#1088;&#1092;/product/238338/homuty-neylonovyy-smartbuy-76x300-chernyy-sbe-ct-76-300-b/" TargetMode="External"/><Relationship Id="rId_hyperlink_16903" Type="http://schemas.openxmlformats.org/officeDocument/2006/relationships/hyperlink" Target="http://&#1101;&#1083;&#1077;&#1082;&#1090;&#1088;&#1086;-&#1084;&#1072;&#1088;&#1082;&#1077;&#1090;.&#1088;&#1092;/product/235163/homuty-neylonovyy-smartbuy-76x350-belyy-sbe-ct-76-350-w/" TargetMode="External"/><Relationship Id="rId_hyperlink_16904" Type="http://schemas.openxmlformats.org/officeDocument/2006/relationships/hyperlink" Target="http://&#1101;&#1083;&#1077;&#1082;&#1090;&#1088;&#1086;-&#1084;&#1072;&#1088;&#1082;&#1077;&#1090;.&#1088;&#1092;/product/235164/homuty-neylonovyy-smartbuy-76x400-belyy-sbe-ct-76-400-w-100sht/" TargetMode="External"/><Relationship Id="rId_hyperlink_16905" Type="http://schemas.openxmlformats.org/officeDocument/2006/relationships/hyperlink" Target="http://&#1101;&#1083;&#1077;&#1082;&#1090;&#1088;&#1086;-&#1084;&#1072;&#1088;&#1082;&#1077;&#1090;.&#1088;&#1092;/product/237149/homuty-neylonovyy-smartbuy-76x500-belyy-sbe-ct-76-500-w/" TargetMode="External"/><Relationship Id="rId_hyperlink_16906" Type="http://schemas.openxmlformats.org/officeDocument/2006/relationships/hyperlink" Target="http://&#1101;&#1083;&#1077;&#1082;&#1090;&#1088;&#1086;-&#1084;&#1072;&#1088;&#1082;&#1077;&#1090;.&#1088;&#1092;/product/224565/homuty-cvetnye-25100-25sht-tdm-sq0515-0358/" TargetMode="External"/><Relationship Id="rId_hyperlink_16907" Type="http://schemas.openxmlformats.org/officeDocument/2006/relationships/hyperlink" Target="http://&#1101;&#1083;&#1077;&#1082;&#1090;&#1088;&#1086;-&#1084;&#1072;&#1088;&#1082;&#1077;&#1090;.&#1088;&#1092;/product/224564/homuty-cvetnye-48300-25sht-tdm-sq0515-0361/" TargetMode="External"/><Relationship Id="rId_hyperlink_16908" Type="http://schemas.openxmlformats.org/officeDocument/2006/relationships/hyperlink" Target="http://&#1101;&#1083;&#1077;&#1082;&#1090;&#1088;&#1086;-&#1084;&#1072;&#1088;&#1082;&#1077;&#1090;.&#1088;&#1092;/product/217686/homut-stalnoy-100h46mm-10sht-rexant-07-0118-10/" TargetMode="External"/><Relationship Id="rId_hyperlink_16909" Type="http://schemas.openxmlformats.org/officeDocument/2006/relationships/hyperlink" Target="http://&#1101;&#1083;&#1077;&#1082;&#1090;&#1088;&#1086;-&#1084;&#1072;&#1088;&#1082;&#1077;&#1090;.&#1088;&#1092;/product/217687/homut-stalnoy-152h46mm-10sht-rexant-07-0158-10/" TargetMode="External"/><Relationship Id="rId_hyperlink_16910" Type="http://schemas.openxmlformats.org/officeDocument/2006/relationships/hyperlink" Target="http://&#1101;&#1083;&#1077;&#1082;&#1090;&#1088;&#1086;-&#1084;&#1072;&#1088;&#1082;&#1077;&#1090;.&#1088;&#1092;/product/217688/homut-stalnoy-152h79mm-10sht-rexant-07-0160-10/" TargetMode="External"/><Relationship Id="rId_hyperlink_16911" Type="http://schemas.openxmlformats.org/officeDocument/2006/relationships/hyperlink" Target="http://&#1101;&#1083;&#1077;&#1082;&#1090;&#1088;&#1086;-&#1084;&#1072;&#1088;&#1082;&#1077;&#1090;.&#1088;&#1092;/product/217689/homut-stalnoy-200h79mm-10sht-rexant-07-0210-10/" TargetMode="External"/><Relationship Id="rId_hyperlink_16912" Type="http://schemas.openxmlformats.org/officeDocument/2006/relationships/hyperlink" Target="http://&#1101;&#1083;&#1077;&#1082;&#1090;&#1088;&#1086;-&#1084;&#1072;&#1088;&#1082;&#1077;&#1090;.&#1088;&#1092;/product/217690/homut-stalnoy-250h46mm-1sht-rexant-07-0258-10/" TargetMode="External"/><Relationship Id="rId_hyperlink_16913" Type="http://schemas.openxmlformats.org/officeDocument/2006/relationships/hyperlink" Target="http://&#1101;&#1083;&#1077;&#1082;&#1090;&#1088;&#1086;-&#1084;&#1072;&#1088;&#1082;&#1077;&#1090;.&#1088;&#1092;/product/217691/homut-stalnoy-250h79mm-10sht-rexant-07-0260-10/" TargetMode="External"/><Relationship Id="rId_hyperlink_16914" Type="http://schemas.openxmlformats.org/officeDocument/2006/relationships/hyperlink" Target="http://&#1101;&#1083;&#1077;&#1082;&#1090;&#1088;&#1086;-&#1084;&#1072;&#1088;&#1082;&#1077;&#1090;.&#1088;&#1092;/product/217692/homut-stalnoy-300h79mm-10sht-rexant-07-0310-10/" TargetMode="External"/><Relationship Id="rId_hyperlink_16915" Type="http://schemas.openxmlformats.org/officeDocument/2006/relationships/hyperlink" Target="http://&#1101;&#1083;&#1077;&#1082;&#1090;&#1088;&#1086;-&#1084;&#1072;&#1088;&#1082;&#1077;&#1090;.&#1088;&#1092;/product/177207/homut-chervyachnyy-babochka-40-60mm-nerzh-mayak/" TargetMode="External"/><Relationship Id="rId_hyperlink_16916" Type="http://schemas.openxmlformats.org/officeDocument/2006/relationships/hyperlink" Target="http://&#1101;&#1083;&#1077;&#1082;&#1090;&#1088;&#1086;-&#1084;&#1072;&#1088;&#1082;&#1077;&#1090;.&#1088;&#1092;/product/177208/homut-chervyachnyy-babochka-50-70mm-nerzh-mayak/" TargetMode="External"/><Relationship Id="rId_hyperlink_16917" Type="http://schemas.openxmlformats.org/officeDocument/2006/relationships/hyperlink" Target="http://&#1101;&#1083;&#1077;&#1082;&#1090;&#1088;&#1086;-&#1084;&#1072;&#1088;&#1082;&#1077;&#1090;.&#1088;&#1092;/product/241961/homut-chervyachnyy-08-129mm-ocinkovannyy-avs-cm-50/" TargetMode="External"/><Relationship Id="rId_hyperlink_16918" Type="http://schemas.openxmlformats.org/officeDocument/2006/relationships/hyperlink" Target="http://&#1101;&#1083;&#1077;&#1082;&#1090;&#1088;&#1086;-&#1084;&#1072;&#1088;&#1082;&#1077;&#1090;.&#1088;&#1092;/product/235678/homut-chervyachnyy-08-12mm-nerzh-lit/" TargetMode="External"/><Relationship Id="rId_hyperlink_16919" Type="http://schemas.openxmlformats.org/officeDocument/2006/relationships/hyperlink" Target="http://&#1101;&#1083;&#1077;&#1082;&#1090;&#1088;&#1086;-&#1084;&#1072;&#1088;&#1082;&#1077;&#1090;.&#1088;&#1092;/product/241962/homut-chervyachnyy-10-169mm-ocinkovannyy-avs-cm-50/" TargetMode="External"/><Relationship Id="rId_hyperlink_16920" Type="http://schemas.openxmlformats.org/officeDocument/2006/relationships/hyperlink" Target="http://&#1101;&#1083;&#1077;&#1082;&#1090;&#1088;&#1086;-&#1084;&#1072;&#1088;&#1082;&#1077;&#1090;.&#1088;&#1092;/product/244873/homut-chervyachnyy-10-16mm-nerzh-lit/" TargetMode="External"/><Relationship Id="rId_hyperlink_16921" Type="http://schemas.openxmlformats.org/officeDocument/2006/relationships/hyperlink" Target="http://&#1101;&#1083;&#1077;&#1082;&#1090;&#1088;&#1086;-&#1084;&#1072;&#1088;&#1082;&#1077;&#1090;.&#1088;&#1092;/product/241963/homut-chervyachnyy-12-229mm-ocinkovannyy-avs-cm-50/" TargetMode="External"/><Relationship Id="rId_hyperlink_16922" Type="http://schemas.openxmlformats.org/officeDocument/2006/relationships/hyperlink" Target="http://&#1101;&#1083;&#1077;&#1082;&#1090;&#1088;&#1086;-&#1084;&#1072;&#1088;&#1082;&#1077;&#1090;.&#1088;&#1092;/product/177204/homut-chervyachnyy-16-25mmiz-nerzhaveyuschey-stali-mayak/" TargetMode="External"/><Relationship Id="rId_hyperlink_16923" Type="http://schemas.openxmlformats.org/officeDocument/2006/relationships/hyperlink" Target="http://&#1101;&#1083;&#1077;&#1082;&#1090;&#1088;&#1086;-&#1084;&#1072;&#1088;&#1082;&#1077;&#1090;.&#1088;&#1092;/product/241964/homut-chervyachnyy-20-329mm-ocinkovannyy-avs-cm-50/" TargetMode="External"/><Relationship Id="rId_hyperlink_16924" Type="http://schemas.openxmlformats.org/officeDocument/2006/relationships/hyperlink" Target="http://&#1101;&#1083;&#1077;&#1082;&#1090;&#1088;&#1086;-&#1084;&#1072;&#1088;&#1082;&#1077;&#1090;.&#1088;&#1092;/product/244875/homut-chervyachnyy-20-32mm-nerzh-lit/" TargetMode="External"/><Relationship Id="rId_hyperlink_16925" Type="http://schemas.openxmlformats.org/officeDocument/2006/relationships/hyperlink" Target="http://&#1101;&#1083;&#1077;&#1082;&#1090;&#1088;&#1086;-&#1084;&#1072;&#1088;&#1082;&#1077;&#1090;.&#1088;&#1092;/product/241965/homut-chervyachnyy-25-409mm-ocinkovannyy-avs-cm-50/" TargetMode="External"/><Relationship Id="rId_hyperlink_16926" Type="http://schemas.openxmlformats.org/officeDocument/2006/relationships/hyperlink" Target="http://&#1101;&#1083;&#1077;&#1082;&#1090;&#1088;&#1086;-&#1084;&#1072;&#1088;&#1082;&#1077;&#1090;.&#1088;&#1092;/product/241966/homut-chervyachnyy-32-509mm-ocinkovannyy-avs-cm-50/" TargetMode="External"/><Relationship Id="rId_hyperlink_16927" Type="http://schemas.openxmlformats.org/officeDocument/2006/relationships/hyperlink" Target="http://&#1101;&#1083;&#1077;&#1082;&#1090;&#1088;&#1086;-&#1084;&#1072;&#1088;&#1082;&#1077;&#1090;.&#1088;&#1092;/product/244876/homut-chervyachnyy-32-50mm-nerzh-lit/" TargetMode="External"/><Relationship Id="rId_hyperlink_16928" Type="http://schemas.openxmlformats.org/officeDocument/2006/relationships/hyperlink" Target="http://&#1101;&#1083;&#1077;&#1082;&#1090;&#1088;&#1086;-&#1084;&#1072;&#1088;&#1082;&#1077;&#1090;.&#1088;&#1092;/product/179044/homut-chervyachnyy-35-50mm-iz-nerzhaveyuschey-stali-stayer-profi/" TargetMode="External"/><Relationship Id="rId_hyperlink_16929" Type="http://schemas.openxmlformats.org/officeDocument/2006/relationships/hyperlink" Target="http://&#1101;&#1083;&#1077;&#1082;&#1090;&#1088;&#1086;-&#1084;&#1072;&#1088;&#1082;&#1077;&#1090;.&#1088;&#1092;/product/241967/homut-chervyachnyy-40-609mm-ocinkovannyy-avs-cm-25/" TargetMode="External"/><Relationship Id="rId_hyperlink_16930" Type="http://schemas.openxmlformats.org/officeDocument/2006/relationships/hyperlink" Target="http://&#1101;&#1083;&#1077;&#1082;&#1090;&#1088;&#1086;-&#1084;&#1072;&#1088;&#1082;&#1077;&#1090;.&#1088;&#1092;/product/241968/homut-chervyachnyy-50-709mm-ocinkovannyy-avs-cm-25/" TargetMode="External"/><Relationship Id="rId_hyperlink_16931" Type="http://schemas.openxmlformats.org/officeDocument/2006/relationships/hyperlink" Target="http://&#1101;&#1083;&#1077;&#1082;&#1090;&#1088;&#1086;-&#1084;&#1072;&#1088;&#1082;&#1077;&#1090;.&#1088;&#1092;/product/241969/homut-chervyachnyy-60-809mm-ocinkovannyy-avs-cm-25/" TargetMode="External"/><Relationship Id="rId_hyperlink_16932" Type="http://schemas.openxmlformats.org/officeDocument/2006/relationships/hyperlink" Target="http://&#1101;&#1083;&#1077;&#1082;&#1090;&#1088;&#1086;-&#1084;&#1072;&#1088;&#1082;&#1077;&#1090;.&#1088;&#1092;/product/241970/homut-chervyachnyy-70-909mm-ocinkovannyy-avs-cm-25/" TargetMode="External"/><Relationship Id="rId_hyperlink_16933" Type="http://schemas.openxmlformats.org/officeDocument/2006/relationships/hyperlink" Target="http://&#1101;&#1083;&#1077;&#1082;&#1090;&#1088;&#1086;-&#1084;&#1072;&#1088;&#1082;&#1077;&#1090;.&#1088;&#1092;/product/241971/homut-chervyachnyy-80-1009mm-ocinkovannyy-avs-cm-25/" TargetMode="External"/><Relationship Id="rId_hyperlink_16934" Type="http://schemas.openxmlformats.org/officeDocument/2006/relationships/hyperlink" Target="http://&#1101;&#1083;&#1077;&#1082;&#1090;&#1088;&#1086;-&#1084;&#1072;&#1088;&#1082;&#1077;&#1090;.&#1088;&#1092;/product/223388/salnik-pg-135-diametr-provodnika-7-11mm-ip54-tdm/" TargetMode="External"/><Relationship Id="rId_hyperlink_16935" Type="http://schemas.openxmlformats.org/officeDocument/2006/relationships/hyperlink" Target="http://&#1101;&#1083;&#1077;&#1082;&#1090;&#1088;&#1086;-&#1084;&#1072;&#1088;&#1082;&#1077;&#1090;.&#1088;&#1092;/product/223390/salnik-pg-21-diametr-provodnika-13-18mm-ip54-tdm/" TargetMode="External"/><Relationship Id="rId_hyperlink_16936" Type="http://schemas.openxmlformats.org/officeDocument/2006/relationships/hyperlink" Target="http://&#1101;&#1083;&#1077;&#1082;&#1090;&#1088;&#1086;-&#1084;&#1072;&#1088;&#1082;&#1077;&#1090;.&#1088;&#1092;/product/223391/salnik-pg-29-diametr-provodnika-18-25mm-ip54-tdm/" TargetMode="External"/><Relationship Id="rId_hyperlink_16937" Type="http://schemas.openxmlformats.org/officeDocument/2006/relationships/hyperlink" Target="http://&#1101;&#1083;&#1077;&#1082;&#1090;&#1088;&#1086;-&#1084;&#1072;&#1088;&#1082;&#1077;&#1090;.&#1088;&#1092;/product/223393/salnik-pg-9-diametr-provodnika-4-8mm-ip54-tdm/" TargetMode="External"/><Relationship Id="rId_hyperlink_16938" Type="http://schemas.openxmlformats.org/officeDocument/2006/relationships/hyperlink" Target="http://&#1101;&#1083;&#1077;&#1082;&#1090;&#1088;&#1086;-&#1084;&#1072;&#1088;&#1082;&#1077;&#1090;.&#1088;&#1092;/product/238308/salnik-pg16-diametr-provodnika-10-14mm-ip54-smartbuy-sbe-cg-pg-16/" TargetMode="External"/><Relationship Id="rId_hyperlink_16939" Type="http://schemas.openxmlformats.org/officeDocument/2006/relationships/hyperlink" Target="http://&#1101;&#1083;&#1077;&#1082;&#1090;&#1088;&#1086;-&#1084;&#1072;&#1088;&#1082;&#1077;&#1090;.&#1088;&#1092;/product/238309/salnik-pg19-diametr-provodnika-12-15mm-ip54-smartbuy-sbe-cg-pg-19/" TargetMode="External"/><Relationship Id="rId_hyperlink_16940" Type="http://schemas.openxmlformats.org/officeDocument/2006/relationships/hyperlink" Target="http://&#1101;&#1083;&#1077;&#1082;&#1090;&#1088;&#1086;-&#1084;&#1072;&#1088;&#1082;&#1077;&#1090;.&#1088;&#1092;/product/238310/salnik-pg21-diametr-provodnika-13-18mm-ip54-smartbuy-sbe-cg-pg-21-up-5-shtuk/" TargetMode="External"/><Relationship Id="rId_hyperlink_16941" Type="http://schemas.openxmlformats.org/officeDocument/2006/relationships/hyperlink" Target="http://&#1101;&#1083;&#1077;&#1082;&#1090;&#1088;&#1086;-&#1084;&#1072;&#1088;&#1082;&#1077;&#1090;.&#1088;&#1092;/product/238311/salnik-pg25-diametr-provodnika-16-21mm-ip54-smartbuy-sbe-cg-pg-25/" TargetMode="External"/><Relationship Id="rId_hyperlink_16942" Type="http://schemas.openxmlformats.org/officeDocument/2006/relationships/hyperlink" Target="http://&#1101;&#1083;&#1077;&#1082;&#1090;&#1088;&#1086;-&#1084;&#1072;&#1088;&#1082;&#1077;&#1090;.&#1088;&#1092;/product/238312/salnik-pg29-diametr-provodnika-18-25mm-ip54-smartbuy-sbe-cg-pg-29-up-5-shtuk/" TargetMode="External"/><Relationship Id="rId_hyperlink_16943" Type="http://schemas.openxmlformats.org/officeDocument/2006/relationships/hyperlink" Target="http://&#1101;&#1083;&#1077;&#1082;&#1090;&#1088;&#1086;-&#1084;&#1072;&#1088;&#1082;&#1077;&#1090;.&#1088;&#1092;/product/235144/salnik-pg7-3-65mm-smartbuy-sbe-cg-pg7-up-5-shtuk/" TargetMode="External"/><Relationship Id="rId_hyperlink_16944" Type="http://schemas.openxmlformats.org/officeDocument/2006/relationships/hyperlink" Target="http://&#1101;&#1083;&#1077;&#1082;&#1090;&#1088;&#1086;-&#1084;&#1072;&#1088;&#1082;&#1077;&#1090;.&#1088;&#1092;/product/238315/salnik-pg9-diametr-provodnika-4-8mm-ip54-smartbuy-sbe-cg-pg-9-up-5-shtuk/" TargetMode="External"/><Relationship Id="rId_hyperlink_16945" Type="http://schemas.openxmlformats.org/officeDocument/2006/relationships/hyperlink" Target="http://&#1101;&#1083;&#1077;&#1082;&#1090;&#1088;&#1086;-&#1084;&#1072;&#1088;&#1082;&#1077;&#1090;.&#1088;&#1092;/product/230290/salnik-vvodavyvoda-20mm-dlya-provodnika-8-16mm-ip34-ekf-as-20/" TargetMode="External"/><Relationship Id="rId_hyperlink_16946" Type="http://schemas.openxmlformats.org/officeDocument/2006/relationships/hyperlink" Target="http://&#1101;&#1083;&#1077;&#1082;&#1090;&#1088;&#1086;-&#1084;&#1072;&#1088;&#1082;&#1077;&#1090;.&#1088;&#1092;/product/230291/salnik-vvodavyvoda-25mm-dlya-provodnika-9-20mm-ip34-ekf-as-25/" TargetMode="External"/><Relationship Id="rId_hyperlink_16947" Type="http://schemas.openxmlformats.org/officeDocument/2006/relationships/hyperlink" Target="http://&#1101;&#1083;&#1077;&#1082;&#1090;&#1088;&#1086;-&#1084;&#1072;&#1088;&#1082;&#1077;&#1090;.&#1088;&#1092;/product/230292/salnik-vvodavyvoda-32mm-dlya-provodnika-8-26mm-ip34-ekf-as-32/" TargetMode="External"/><Relationship Id="rId_hyperlink_16948" Type="http://schemas.openxmlformats.org/officeDocument/2006/relationships/hyperlink" Target="http://&#1101;&#1083;&#1077;&#1082;&#1090;&#1088;&#1086;-&#1084;&#1072;&#1088;&#1082;&#1077;&#1090;.&#1088;&#1092;/product/143526/truba-gofr-avtomobilnaya-polipropilen-s-razrezom-d127/" TargetMode="External"/><Relationship Id="rId_hyperlink_16949" Type="http://schemas.openxmlformats.org/officeDocument/2006/relationships/hyperlink" Target="http://&#1101;&#1083;&#1077;&#1082;&#1090;&#1088;&#1086;-&#1084;&#1072;&#1088;&#1082;&#1077;&#1090;.&#1088;&#1092;/product/247613/truba-gofr-avtomobilnaya-polipropilen-s-razrezom-d148/" TargetMode="External"/><Relationship Id="rId_hyperlink_16950" Type="http://schemas.openxmlformats.org/officeDocument/2006/relationships/hyperlink" Target="http://&#1101;&#1083;&#1077;&#1082;&#1090;&#1088;&#1086;-&#1084;&#1072;&#1088;&#1082;&#1077;&#1090;.&#1088;&#1092;/product/161015/truba-gofr-avtomobilnaya-polipropilen-s-razrezom-d17/" TargetMode="External"/><Relationship Id="rId_hyperlink_16951" Type="http://schemas.openxmlformats.org/officeDocument/2006/relationships/hyperlink" Target="http://&#1101;&#1083;&#1077;&#1082;&#1090;&#1088;&#1086;-&#1084;&#1072;&#1088;&#1082;&#1077;&#1090;.&#1088;&#1092;/product/143527/truba-gofr-avtomobilnaya-polipropilen-s-razrezom-d46-15-0500/" TargetMode="External"/><Relationship Id="rId_hyperlink_16952" Type="http://schemas.openxmlformats.org/officeDocument/2006/relationships/hyperlink" Target="http://&#1101;&#1083;&#1077;&#1082;&#1090;&#1088;&#1086;-&#1084;&#1072;&#1088;&#1082;&#1077;&#1090;.&#1088;&#1092;/product/126712/truba-gofr-avtomobilnaya-polipropilen-s-razrezom-d68-15-0750/" TargetMode="External"/><Relationship Id="rId_hyperlink_16953" Type="http://schemas.openxmlformats.org/officeDocument/2006/relationships/hyperlink" Target="http://&#1101;&#1083;&#1077;&#1082;&#1090;&#1088;&#1086;-&#1084;&#1072;&#1088;&#1082;&#1077;&#1090;.&#1088;&#1092;/product/127736/truba-gofr-avtomobilnaya-polipropilen-s-razrezom-d85/" TargetMode="External"/><Relationship Id="rId_hyperlink_16954" Type="http://schemas.openxmlformats.org/officeDocument/2006/relationships/hyperlink" Target="http://&#1101;&#1083;&#1077;&#1082;&#1090;&#1088;&#1086;-&#1084;&#1072;&#1088;&#1082;&#1077;&#1090;.&#1088;&#1092;/product/127737/truba-gofr-avtomobilnaya-polipropilen-s-razrezom-d98/" TargetMode="External"/><Relationship Id="rId_hyperlink_16955" Type="http://schemas.openxmlformats.org/officeDocument/2006/relationships/hyperlink" Target="http://&#1101;&#1083;&#1077;&#1082;&#1090;&#1088;&#1086;-&#1084;&#1072;&#1088;&#1082;&#1077;&#1090;.&#1088;&#1092;/product/136906/truba-pvh-gofro-s-zond-16/" TargetMode="External"/><Relationship Id="rId_hyperlink_16956" Type="http://schemas.openxmlformats.org/officeDocument/2006/relationships/hyperlink" Target="http://&#1101;&#1083;&#1077;&#1082;&#1090;&#1088;&#1086;-&#1084;&#1072;&#1088;&#1082;&#1077;&#1090;.&#1088;&#1092;/product/136908/truba-pvh-gofro-s-zond-25/" TargetMode="External"/><Relationship Id="rId_hyperlink_16957" Type="http://schemas.openxmlformats.org/officeDocument/2006/relationships/hyperlink" Target="http://&#1101;&#1083;&#1077;&#1082;&#1090;&#1088;&#1086;-&#1084;&#1072;&#1088;&#1082;&#1077;&#1090;.&#1088;&#1092;/product/136909/truba-pvh-gofro-s-zond-32/" TargetMode="External"/><Relationship Id="rId_hyperlink_16958" Type="http://schemas.openxmlformats.org/officeDocument/2006/relationships/hyperlink" Target="http://&#1101;&#1083;&#1077;&#1082;&#1090;&#1088;&#1086;-&#1084;&#1072;&#1088;&#1082;&#1077;&#1090;.&#1088;&#1092;/product/178008/truba-pnd-gofro-s-zond-16-oranzhevaya-tdm-sq0413-0011/" TargetMode="External"/><Relationship Id="rId_hyperlink_16959" Type="http://schemas.openxmlformats.org/officeDocument/2006/relationships/hyperlink" Target="http://&#1101;&#1083;&#1077;&#1082;&#1090;&#1088;&#1086;-&#1084;&#1072;&#1088;&#1082;&#1077;&#1090;.&#1088;&#1092;/product/223417/truba-pnd-gofro-s-zond-16-chernaya/" TargetMode="External"/><Relationship Id="rId_hyperlink_16960" Type="http://schemas.openxmlformats.org/officeDocument/2006/relationships/hyperlink" Target="http://&#1101;&#1083;&#1077;&#1082;&#1090;&#1088;&#1086;-&#1084;&#1072;&#1088;&#1082;&#1077;&#1090;.&#1088;&#1092;/product/178009/truba-pnd-gofro-s-zond-20-oranzhevaya-tdm-sq0413-0012/" TargetMode="External"/><Relationship Id="rId_hyperlink_16961" Type="http://schemas.openxmlformats.org/officeDocument/2006/relationships/hyperlink" Target="http://&#1101;&#1083;&#1077;&#1082;&#1090;&#1088;&#1086;-&#1084;&#1072;&#1088;&#1082;&#1077;&#1090;.&#1088;&#1092;/product/223418/truba-pnd-gofro-s-zond-20-chernaya/" TargetMode="External"/><Relationship Id="rId_hyperlink_16962" Type="http://schemas.openxmlformats.org/officeDocument/2006/relationships/hyperlink" Target="http://&#1101;&#1083;&#1077;&#1082;&#1090;&#1088;&#1086;-&#1084;&#1072;&#1088;&#1082;&#1077;&#1090;.&#1088;&#1092;/product/223421/truba-pnd-gofro-s-zond-25-oranzhevaya-sq0413-0013/" TargetMode="External"/><Relationship Id="rId_hyperlink_16963" Type="http://schemas.openxmlformats.org/officeDocument/2006/relationships/hyperlink" Target="http://&#1101;&#1083;&#1077;&#1082;&#1090;&#1088;&#1086;-&#1084;&#1072;&#1088;&#1082;&#1077;&#1090;.&#1088;&#1092;/product/223416/truba-pnd-gofro-s-zond-25-chernaya/" TargetMode="External"/><Relationship Id="rId_hyperlink_16964" Type="http://schemas.openxmlformats.org/officeDocument/2006/relationships/hyperlink" Target="http://&#1101;&#1083;&#1077;&#1082;&#1090;&#1088;&#1086;-&#1084;&#1072;&#1088;&#1082;&#1077;&#1090;.&#1088;&#1092;/product/223420/truba-pnd-gofro-s-zond-32-oranzhevaya/" TargetMode="External"/><Relationship Id="rId_hyperlink_16965" Type="http://schemas.openxmlformats.org/officeDocument/2006/relationships/hyperlink" Target="http://&#1101;&#1083;&#1077;&#1082;&#1090;&#1088;&#1086;-&#1084;&#1072;&#1088;&#1082;&#1077;&#1090;.&#1088;&#1092;/product/223419/truba-pnd-gofro-s-zond-32-chernaya/" TargetMode="External"/><Relationship Id="rId_hyperlink_16966" Type="http://schemas.openxmlformats.org/officeDocument/2006/relationships/hyperlink" Target="http://&#1101;&#1083;&#1077;&#1082;&#1090;&#1088;&#1086;-&#1084;&#1072;&#1088;&#1082;&#1077;&#1090;.&#1088;&#1092;/product/221594/kabel-avvg-p-225-chernyy-m-gost/" TargetMode="External"/><Relationship Id="rId_hyperlink_16967" Type="http://schemas.openxmlformats.org/officeDocument/2006/relationships/hyperlink" Target="http://&#1101;&#1083;&#1077;&#1082;&#1090;&#1088;&#1086;-&#1084;&#1072;&#1088;&#1082;&#1077;&#1090;.&#1088;&#1092;/product/135521/kabel-avvg-p-225-chernyy-m-gost/" TargetMode="External"/><Relationship Id="rId_hyperlink_16968" Type="http://schemas.openxmlformats.org/officeDocument/2006/relationships/hyperlink" Target="http://&#1101;&#1083;&#1077;&#1082;&#1090;&#1088;&#1086;-&#1084;&#1072;&#1088;&#1082;&#1077;&#1090;.&#1088;&#1092;/product/153544/kabel-avvg-p-240-chernyy-m/" TargetMode="External"/><Relationship Id="rId_hyperlink_16969" Type="http://schemas.openxmlformats.org/officeDocument/2006/relationships/hyperlink" Target="http://&#1101;&#1083;&#1077;&#1082;&#1090;&#1088;&#1086;-&#1084;&#1072;&#1088;&#1082;&#1077;&#1090;.&#1088;&#1092;/product/230865/kabel-avvg-p-325-belyym-gost/" TargetMode="External"/><Relationship Id="rId_hyperlink_16970" Type="http://schemas.openxmlformats.org/officeDocument/2006/relationships/hyperlink" Target="http://&#1101;&#1083;&#1077;&#1082;&#1090;&#1088;&#1086;-&#1084;&#1072;&#1088;&#1082;&#1077;&#1090;.&#1088;&#1092;/product/138383/kabel-avvg-p-325-chernyy-m-gost/" TargetMode="External"/><Relationship Id="rId_hyperlink_16971" Type="http://schemas.openxmlformats.org/officeDocument/2006/relationships/hyperlink" Target="http://&#1101;&#1083;&#1077;&#1082;&#1090;&#1088;&#1086;-&#1084;&#1072;&#1088;&#1082;&#1077;&#1090;.&#1088;&#1092;/product/153546/kabel-avvg-p-34-chernyy-m-gost/" TargetMode="External"/><Relationship Id="rId_hyperlink_16972" Type="http://schemas.openxmlformats.org/officeDocument/2006/relationships/hyperlink" Target="http://&#1101;&#1083;&#1077;&#1082;&#1090;&#1088;&#1086;-&#1084;&#1072;&#1088;&#1082;&#1077;&#1090;.&#1088;&#1092;/product/176568/kabel-avvg-p-36-chernyy-m/" TargetMode="External"/><Relationship Id="rId_hyperlink_16973" Type="http://schemas.openxmlformats.org/officeDocument/2006/relationships/hyperlink" Target="http://&#1101;&#1083;&#1077;&#1082;&#1090;&#1088;&#1086;-&#1084;&#1072;&#1088;&#1082;&#1077;&#1090;.&#1088;&#1092;/product/144769/kabel-avvg-p-36-chernyy-m-tu/" TargetMode="External"/><Relationship Id="rId_hyperlink_16974" Type="http://schemas.openxmlformats.org/officeDocument/2006/relationships/hyperlink" Target="http://&#1101;&#1083;&#1077;&#1082;&#1090;&#1088;&#1086;-&#1084;&#1072;&#1088;&#1082;&#1077;&#1090;.&#1088;&#1092;/product/248659/kabel-akusticheskiy-silikon-2-x-10-mm-ofc-993-med-dayton/" TargetMode="External"/><Relationship Id="rId_hyperlink_16975" Type="http://schemas.openxmlformats.org/officeDocument/2006/relationships/hyperlink" Target="http://&#1101;&#1083;&#1077;&#1082;&#1090;&#1088;&#1086;-&#1084;&#1072;&#1088;&#1082;&#1077;&#1090;.&#1088;&#1092;/product/248661/kabel-akusticheskiy-silikon-2-x-20-mm-ofc-993-med-dayton/" TargetMode="External"/><Relationship Id="rId_hyperlink_16976" Type="http://schemas.openxmlformats.org/officeDocument/2006/relationships/hyperlink" Target="http://&#1101;&#1083;&#1077;&#1082;&#1090;&#1088;&#1086;-&#1084;&#1072;&#1088;&#1082;&#1077;&#1090;.&#1088;&#1092;/product/248662/kabel-akusticheskiy-silikon-2-x-25-mm-ofc-993-med-dayton/" TargetMode="External"/><Relationship Id="rId_hyperlink_16977" Type="http://schemas.openxmlformats.org/officeDocument/2006/relationships/hyperlink" Target="http://&#1101;&#1083;&#1077;&#1082;&#1090;&#1088;&#1086;-&#1084;&#1072;&#1088;&#1082;&#1077;&#1090;.&#1088;&#1092;/product/250766/kabel-akusticheskiy-daxx-s703-225mm/" TargetMode="External"/><Relationship Id="rId_hyperlink_16978" Type="http://schemas.openxmlformats.org/officeDocument/2006/relationships/hyperlink" Target="http://&#1101;&#1083;&#1077;&#1082;&#1090;&#1088;&#1086;-&#1084;&#1072;&#1088;&#1082;&#1077;&#1090;.&#1088;&#1092;/product/218068/kabel-akusticheskiy-silicon-215mm-100/" TargetMode="External"/><Relationship Id="rId_hyperlink_16979" Type="http://schemas.openxmlformats.org/officeDocument/2006/relationships/hyperlink" Target="http://&#1101;&#1083;&#1077;&#1082;&#1090;&#1088;&#1086;-&#1084;&#1072;&#1088;&#1082;&#1077;&#1090;.&#1088;&#1092;/product/243116/kabel-akusticheskiy-v-rezinovoy-izolyacii-chernyy-2075mm-beskislorodnaya-med-ofc-999-100/" TargetMode="External"/><Relationship Id="rId_hyperlink_16980" Type="http://schemas.openxmlformats.org/officeDocument/2006/relationships/hyperlink" Target="http://&#1101;&#1083;&#1077;&#1082;&#1090;&#1088;&#1086;-&#1084;&#1072;&#1088;&#1082;&#1077;&#1090;.&#1088;&#1092;/product/243117/kabel-akusticheskiy-v-rezinovoy-izolyacii-chernyy-210mm-beskislorodnaya-med-ofc-999-100/" TargetMode="External"/><Relationship Id="rId_hyperlink_16981" Type="http://schemas.openxmlformats.org/officeDocument/2006/relationships/hyperlink" Target="http://&#1101;&#1083;&#1077;&#1082;&#1090;&#1088;&#1086;-&#1084;&#1072;&#1088;&#1082;&#1077;&#1090;.&#1088;&#1092;/product/250981/kabel-akusticheskiy-v-rezinovoy-izolyacii-chernyy-215mm-beskislorodnaya-med-ofc-999-100/" TargetMode="External"/><Relationship Id="rId_hyperlink_16982" Type="http://schemas.openxmlformats.org/officeDocument/2006/relationships/hyperlink" Target="http://&#1101;&#1083;&#1077;&#1082;&#1090;&#1088;&#1086;-&#1084;&#1072;&#1088;&#1082;&#1077;&#1090;.&#1088;&#1092;/product/243115/kabel-akusticheskiy-krchern-prozrachnyy-2075mm-beskislorodnaya-med-ofc-999-100/" TargetMode="External"/><Relationship Id="rId_hyperlink_16983" Type="http://schemas.openxmlformats.org/officeDocument/2006/relationships/hyperlink" Target="http://&#1101;&#1083;&#1077;&#1082;&#1090;&#1088;&#1086;-&#1084;&#1072;&#1088;&#1082;&#1077;&#1090;.&#1088;&#1092;/product/243112/kabel-akusticheskiy-prozrachnyy-205mm-beskislorodnaya-med-ofc-999-100/" TargetMode="External"/><Relationship Id="rId_hyperlink_16984" Type="http://schemas.openxmlformats.org/officeDocument/2006/relationships/hyperlink" Target="http://&#1101;&#1083;&#1077;&#1082;&#1090;&#1088;&#1086;-&#1084;&#1072;&#1088;&#1082;&#1077;&#1090;.&#1088;&#1092;/product/249724/kabel-akusticheskiy-prozrachnyy-2075mm-beskislorodnaya-med-ofc-999-100/" TargetMode="External"/><Relationship Id="rId_hyperlink_16985" Type="http://schemas.openxmlformats.org/officeDocument/2006/relationships/hyperlink" Target="http://&#1101;&#1083;&#1077;&#1082;&#1090;&#1088;&#1086;-&#1084;&#1072;&#1088;&#1082;&#1077;&#1090;.&#1088;&#1092;/product/243113/kabel-akusticheskiy-prozrachnyy-215mm-beskislorodnaya-med-ofc-999-100/" TargetMode="External"/><Relationship Id="rId_hyperlink_16986" Type="http://schemas.openxmlformats.org/officeDocument/2006/relationships/hyperlink" Target="http://&#1101;&#1083;&#1077;&#1082;&#1090;&#1088;&#1086;-&#1084;&#1072;&#1088;&#1082;&#1077;&#1090;.&#1088;&#1092;/product/249725/kabel-akusticheskiy-prozrachnyy-21mm-beskislorodnaya-med-ofc-999-100/" TargetMode="External"/><Relationship Id="rId_hyperlink_16987" Type="http://schemas.openxmlformats.org/officeDocument/2006/relationships/hyperlink" Target="http://&#1101;&#1083;&#1077;&#1082;&#1090;&#1088;&#1086;-&#1084;&#1072;&#1088;&#1082;&#1077;&#1090;.&#1088;&#1092;/product/243114/kabel-akusticheskiy-prozrachnyy-225mm-beskislorodnaya-med-ofc-999-100/" TargetMode="External"/><Relationship Id="rId_hyperlink_16988" Type="http://schemas.openxmlformats.org/officeDocument/2006/relationships/hyperlink" Target="http://&#1101;&#1083;&#1077;&#1082;&#1090;&#1088;&#1086;-&#1084;&#1072;&#1088;&#1082;&#1077;&#1090;.&#1088;&#1092;/product/247990/kabel-akusticheskiy-prozrachnyy-225mm-beskislorodnaya-med-ofc-999-ultra-flat-pletenaya-zhila-100/" TargetMode="External"/><Relationship Id="rId_hyperlink_16989" Type="http://schemas.openxmlformats.org/officeDocument/2006/relationships/hyperlink" Target="http://&#1101;&#1083;&#1077;&#1082;&#1090;&#1088;&#1086;-&#1084;&#1072;&#1088;&#1082;&#1077;&#1090;.&#1088;&#1092;/product/244240/kabel-akusticheskiy-prozrachnyy-24mm-beskislorodnaya-med-ofc-999-100/" TargetMode="External"/><Relationship Id="rId_hyperlink_16990" Type="http://schemas.openxmlformats.org/officeDocument/2006/relationships/hyperlink" Target="http://&#1101;&#1083;&#1077;&#1082;&#1090;&#1088;&#1086;-&#1084;&#1072;&#1088;&#1082;&#1077;&#1090;.&#1088;&#1092;/product/247871/kabel-akusticheskiy-prozrachnyy-24mm-beskislorodnaya-med-ofc-999-ultra-flat-pletenaya-zhila-50/" TargetMode="External"/><Relationship Id="rId_hyperlink_16991" Type="http://schemas.openxmlformats.org/officeDocument/2006/relationships/hyperlink" Target="http://&#1101;&#1083;&#1077;&#1082;&#1090;&#1088;&#1086;-&#1084;&#1072;&#1088;&#1082;&#1077;&#1090;.&#1088;&#1092;/product/232030/kabel-akusticheskiy-blue-line-2025mm-100/" TargetMode="External"/><Relationship Id="rId_hyperlink_16992" Type="http://schemas.openxmlformats.org/officeDocument/2006/relationships/hyperlink" Target="http://&#1101;&#1083;&#1077;&#1082;&#1090;&#1088;&#1086;-&#1084;&#1072;&#1088;&#1082;&#1077;&#1090;.&#1088;&#1092;/product/122726/kabel-akusticheskiy-blue-line-2035mm-100/" TargetMode="External"/><Relationship Id="rId_hyperlink_16993" Type="http://schemas.openxmlformats.org/officeDocument/2006/relationships/hyperlink" Target="http://&#1101;&#1083;&#1077;&#1082;&#1090;&#1088;&#1086;-&#1084;&#1072;&#1088;&#1082;&#1077;&#1090;.&#1088;&#1092;/product/176529/kabel-akusticheskiy-blue-line-205mm-100/" TargetMode="External"/><Relationship Id="rId_hyperlink_16994" Type="http://schemas.openxmlformats.org/officeDocument/2006/relationships/hyperlink" Target="http://&#1101;&#1083;&#1077;&#1082;&#1090;&#1088;&#1086;-&#1084;&#1072;&#1088;&#1082;&#1077;&#1090;.&#1088;&#1092;/product/176530/kabel-akusticheskiy-blue-line-2075mm-100/" TargetMode="External"/><Relationship Id="rId_hyperlink_16995" Type="http://schemas.openxmlformats.org/officeDocument/2006/relationships/hyperlink" Target="http://&#1101;&#1083;&#1077;&#1082;&#1090;&#1088;&#1086;-&#1084;&#1072;&#1088;&#1082;&#1077;&#1090;.&#1088;&#1092;/product/176531/kabel-akusticheskiy-blue-line-210mm-100/" TargetMode="External"/><Relationship Id="rId_hyperlink_16996" Type="http://schemas.openxmlformats.org/officeDocument/2006/relationships/hyperlink" Target="http://&#1101;&#1083;&#1077;&#1082;&#1090;&#1088;&#1086;-&#1084;&#1072;&#1088;&#1082;&#1077;&#1090;.&#1088;&#1092;/product/178963/kabel-akusticheskiy-blue-line-215mm-100/" TargetMode="External"/><Relationship Id="rId_hyperlink_16997" Type="http://schemas.openxmlformats.org/officeDocument/2006/relationships/hyperlink" Target="http://&#1101;&#1083;&#1077;&#1082;&#1090;&#1088;&#1086;-&#1084;&#1072;&#1088;&#1082;&#1077;&#1090;.&#1088;&#1092;/product/137034/kabel-akusticheskiy-blue-line-220mm-100/" TargetMode="External"/><Relationship Id="rId_hyperlink_16998" Type="http://schemas.openxmlformats.org/officeDocument/2006/relationships/hyperlink" Target="http://&#1101;&#1083;&#1077;&#1082;&#1090;&#1088;&#1086;-&#1084;&#1072;&#1088;&#1082;&#1077;&#1090;.&#1088;&#1092;/product/176532/kabel-akusticheskiy-krchern-2025mm-100/" TargetMode="External"/><Relationship Id="rId_hyperlink_16999" Type="http://schemas.openxmlformats.org/officeDocument/2006/relationships/hyperlink" Target="http://&#1101;&#1083;&#1077;&#1082;&#1090;&#1088;&#1086;-&#1084;&#1072;&#1088;&#1082;&#1077;&#1090;.&#1088;&#1092;/product/176533/kabel-akusticheskiy-krchern-2035mm-100/" TargetMode="External"/><Relationship Id="rId_hyperlink_17000" Type="http://schemas.openxmlformats.org/officeDocument/2006/relationships/hyperlink" Target="http://&#1101;&#1083;&#1077;&#1082;&#1090;&#1088;&#1086;-&#1084;&#1072;&#1088;&#1082;&#1077;&#1090;.&#1088;&#1092;/product/176534/kabel-akusticheskiy-krchern-205-mm-100/" TargetMode="External"/><Relationship Id="rId_hyperlink_17001" Type="http://schemas.openxmlformats.org/officeDocument/2006/relationships/hyperlink" Target="http://&#1101;&#1083;&#1077;&#1082;&#1090;&#1088;&#1086;-&#1084;&#1072;&#1088;&#1082;&#1077;&#1090;.&#1088;&#1092;/product/176535/kabel-akusticheskiy-krchern-2075mm-100/" TargetMode="External"/><Relationship Id="rId_hyperlink_17002" Type="http://schemas.openxmlformats.org/officeDocument/2006/relationships/hyperlink" Target="http://&#1101;&#1083;&#1077;&#1082;&#1090;&#1088;&#1086;-&#1084;&#1072;&#1088;&#1082;&#1077;&#1090;.&#1088;&#1092;/product/136170/kabel-akusticheskiy-krchern-210mm-100/" TargetMode="External"/><Relationship Id="rId_hyperlink_17003" Type="http://schemas.openxmlformats.org/officeDocument/2006/relationships/hyperlink" Target="http://&#1101;&#1083;&#1077;&#1082;&#1090;&#1088;&#1086;-&#1084;&#1072;&#1088;&#1082;&#1077;&#1090;.&#1088;&#1092;/product/137036/kabel-akusticheskiy-krchern-225mm-100/" TargetMode="External"/><Relationship Id="rId_hyperlink_17004" Type="http://schemas.openxmlformats.org/officeDocument/2006/relationships/hyperlink" Target="http://&#1101;&#1083;&#1077;&#1082;&#1090;&#1088;&#1086;-&#1084;&#1072;&#1088;&#1082;&#1077;&#1090;.&#1088;&#1092;/product/248346/kabel-audio-montazhnyy-poserebrennyy-15kvmm-19032mm-elastichnaya-izolyaciya/" TargetMode="External"/><Relationship Id="rId_hyperlink_17005" Type="http://schemas.openxmlformats.org/officeDocument/2006/relationships/hyperlink" Target="http://&#1101;&#1083;&#1077;&#1082;&#1090;&#1088;&#1086;-&#1084;&#1072;&#1088;&#1082;&#1077;&#1090;.&#1088;&#1092;/product/248347/kabel-audio-montazhnyy-poserebrennyy-20kvmm-19035mm-elastichnaya-izolyaciya/" TargetMode="External"/><Relationship Id="rId_hyperlink_17006" Type="http://schemas.openxmlformats.org/officeDocument/2006/relationships/hyperlink" Target="http://&#1101;&#1083;&#1077;&#1082;&#1090;&#1088;&#1086;-&#1084;&#1072;&#1088;&#1082;&#1077;&#1090;.&#1088;&#1092;/product/246023/kabel-audio-lineynyy-shges-2-2-zhily-2-ekrana-izolyaciya-50x100mm-1201mm-3201mm-2-ploskiy-goluboy-prozrachnyy-lcl-10/" TargetMode="External"/><Relationship Id="rId_hyperlink_17007" Type="http://schemas.openxmlformats.org/officeDocument/2006/relationships/hyperlink" Target="http://&#1101;&#1083;&#1077;&#1082;&#1090;&#1088;&#1086;-&#1084;&#1072;&#1088;&#1082;&#1077;&#1090;.&#1088;&#1092;/product/248389/kabel-audio-lineynyy-shges-2-2-koaksialnye-zhily-2-ekrana-folgamednyy-chulok-izolyaciya-60x120mm-siniy-prozrachnyy-lcl-1/" TargetMode="External"/><Relationship Id="rId_hyperlink_17008" Type="http://schemas.openxmlformats.org/officeDocument/2006/relationships/hyperlink" Target="http://&#1101;&#1083;&#1077;&#1082;&#1090;&#1088;&#1086;-&#1084;&#1072;&#1088;&#1082;&#1077;&#1090;.&#1088;&#1092;/product/244276/kabel-audio-lineynyy-poserebrennyy-2-035kvmm-ekranirovannyy-ftoroplastovaya-izolyaciya/" TargetMode="External"/><Relationship Id="rId_hyperlink_17009" Type="http://schemas.openxmlformats.org/officeDocument/2006/relationships/hyperlink" Target="http://&#1101;&#1083;&#1077;&#1082;&#1090;&#1088;&#1086;-&#1084;&#1072;&#1088;&#1082;&#1077;&#1090;.&#1088;&#1092;/product/248341/kabel-audio-lineynyy-poserebrennyy-2-05kvmm-ekranirovannyy-ftoroplastovaya-izolyaciya/" TargetMode="External"/><Relationship Id="rId_hyperlink_17010" Type="http://schemas.openxmlformats.org/officeDocument/2006/relationships/hyperlink" Target="http://&#1101;&#1083;&#1077;&#1082;&#1090;&#1088;&#1086;-&#1084;&#1072;&#1088;&#1082;&#1077;&#1090;.&#1088;&#1092;/product/248342/kabel-audio-lineynyy-poserebrennyy-2-10kvmm-ekranirovannyy-ftoroplastovaya-izolyaciya/" TargetMode="External"/><Relationship Id="rId_hyperlink_17011" Type="http://schemas.openxmlformats.org/officeDocument/2006/relationships/hyperlink" Target="http://&#1101;&#1083;&#1077;&#1082;&#1090;&#1088;&#1086;-&#1084;&#1072;&#1088;&#1082;&#1077;&#1090;.&#1088;&#1092;/product/248343/kabel-audio-lineynyy-poserebrennyy-2-10kvmmizolyaciya-8mm-505mm-45012-goluboy-preffair-x405/" TargetMode="External"/><Relationship Id="rId_hyperlink_17012" Type="http://schemas.openxmlformats.org/officeDocument/2006/relationships/hyperlink" Target="http://&#1101;&#1083;&#1077;&#1082;&#1090;&#1088;&#1086;-&#1084;&#1072;&#1088;&#1082;&#1077;&#1090;.&#1088;&#1092;/product/247887/kabel-koaksialnyy-audiocifra-75om-med-ofc-izolyaciya-85mm-3-ekrana-siniy/" TargetMode="External"/><Relationship Id="rId_hyperlink_17013" Type="http://schemas.openxmlformats.org/officeDocument/2006/relationships/hyperlink" Target="http://&#1101;&#1083;&#1077;&#1082;&#1090;&#1088;&#1086;-&#1084;&#1072;&#1088;&#1082;&#1077;&#1090;.&#1088;&#1092;/product/248390/kabel-mikrofonnyy-2-zhily-1-ekran-izolyaciya-65mm-zelenyy-lcm-10-gr/" TargetMode="External"/><Relationship Id="rId_hyperlink_17014" Type="http://schemas.openxmlformats.org/officeDocument/2006/relationships/hyperlink" Target="http://&#1101;&#1083;&#1077;&#1082;&#1090;&#1088;&#1086;-&#1084;&#1072;&#1088;&#1082;&#1077;&#1090;.&#1088;&#1092;/product/248391/kabel-mikrofonnyy-2-zhily-1-ekran-izolyaciya-65mm-krasnyy-lcm-10-rd/" TargetMode="External"/><Relationship Id="rId_hyperlink_17015" Type="http://schemas.openxmlformats.org/officeDocument/2006/relationships/hyperlink" Target="http://&#1101;&#1083;&#1077;&#1082;&#1090;&#1088;&#1086;-&#1084;&#1072;&#1088;&#1082;&#1077;&#1090;.&#1088;&#1092;/product/246025/kabel-mikrofonnyy-2-zhily-1-ekran-izolyaciya-8mm-26012mm128012mm-usilennyy-chernyy-lcm-22-bk/" TargetMode="External"/><Relationship Id="rId_hyperlink_17016" Type="http://schemas.openxmlformats.org/officeDocument/2006/relationships/hyperlink" Target="http://&#1101;&#1083;&#1077;&#1082;&#1090;&#1088;&#1086;-&#1084;&#1072;&#1088;&#1082;&#1077;&#1090;.&#1088;&#1092;/product/246024/kabel-mikrofonnyy-2-zhily-3-ekrana-izolyaciya-7mm-9012mm-45012-chernyy-lcm-20-bk/" TargetMode="External"/><Relationship Id="rId_hyperlink_17017" Type="http://schemas.openxmlformats.org/officeDocument/2006/relationships/hyperlink" Target="http://&#1101;&#1083;&#1077;&#1082;&#1090;&#1088;&#1086;-&#1084;&#1072;&#1088;&#1082;&#1077;&#1090;.&#1088;&#1092;/product/221775/kabel-mikrofonnyy-stereo-izolyaciya-68mm-1-ekran-2h025mm-siniy/" TargetMode="External"/><Relationship Id="rId_hyperlink_17018" Type="http://schemas.openxmlformats.org/officeDocument/2006/relationships/hyperlink" Target="http://&#1101;&#1083;&#1077;&#1082;&#1090;&#1088;&#1086;-&#1084;&#1072;&#1088;&#1082;&#1077;&#1090;.&#1088;&#1092;/product/248663/kabel-mikrofonnyy-stereo-izolyaciya-6mm-64-x-012-mm-ofc-993-med-siniy-dayton/" TargetMode="External"/><Relationship Id="rId_hyperlink_17019" Type="http://schemas.openxmlformats.org/officeDocument/2006/relationships/hyperlink" Target="http://&#1101;&#1083;&#1077;&#1082;&#1090;&#1088;&#1086;-&#1084;&#1072;&#1088;&#1082;&#1077;&#1090;.&#1088;&#1092;/product/248669/kabel-mikrofonnyy-stereo-izolyaciya-6mm-64-x-012-mm-ofc-993-med-chernyy-dayton/" TargetMode="External"/><Relationship Id="rId_hyperlink_17020" Type="http://schemas.openxmlformats.org/officeDocument/2006/relationships/hyperlink" Target="http://&#1101;&#1083;&#1077;&#1082;&#1090;&#1088;&#1086;-&#1084;&#1072;&#1088;&#1082;&#1077;&#1090;.&#1088;&#1092;/product/248672/kabel-mikrofonnyy-stereo-silikon-izolyaciya-6mm-96-x-012-mm-ofc-993-med-korichnevyy-dayton/" TargetMode="External"/><Relationship Id="rId_hyperlink_17021" Type="http://schemas.openxmlformats.org/officeDocument/2006/relationships/hyperlink" Target="http://&#1101;&#1083;&#1077;&#1082;&#1090;&#1088;&#1086;-&#1084;&#1072;&#1088;&#1082;&#1077;&#1090;.&#1088;&#1092;/product/248671/kabel-mikrofonnyy-stereo-silikon-izolyaciya-6mm-96-x-012-mm-ofc-993-med-krasnyy-dayton/" TargetMode="External"/><Relationship Id="rId_hyperlink_17022" Type="http://schemas.openxmlformats.org/officeDocument/2006/relationships/hyperlink" Target="http://&#1101;&#1083;&#1077;&#1082;&#1090;&#1088;&#1086;-&#1084;&#1072;&#1088;&#1082;&#1077;&#1090;.&#1088;&#1092;/product/248670/kabel-mikrofonnyy-stereo-silikon-izolyaciya-6mm-96-x-012-mm-ofc-993-med-siniy-dayton/" TargetMode="External"/><Relationship Id="rId_hyperlink_17023" Type="http://schemas.openxmlformats.org/officeDocument/2006/relationships/hyperlink" Target="http://&#1101;&#1083;&#1077;&#1082;&#1090;&#1088;&#1086;-&#1084;&#1072;&#1088;&#1082;&#1077;&#1090;.&#1088;&#1092;/product/250133/kabel-shges-21-3-ekrana-od60x20x60mm-s-zhiloy-upravleniya-siniy-prozrachnyy-50m-lcl-14/" TargetMode="External"/><Relationship Id="rId_hyperlink_17024" Type="http://schemas.openxmlformats.org/officeDocument/2006/relationships/hyperlink" Target="http://&#1101;&#1083;&#1077;&#1082;&#1090;&#1088;&#1086;-&#1084;&#1072;&#1088;&#1082;&#1077;&#1090;.&#1088;&#1092;/product/141128/kabel-vvg-png-215-chernyy-gost/" TargetMode="External"/><Relationship Id="rId_hyperlink_17025" Type="http://schemas.openxmlformats.org/officeDocument/2006/relationships/hyperlink" Target="http://&#1101;&#1083;&#1077;&#1082;&#1090;&#1088;&#1086;-&#1084;&#1072;&#1088;&#1082;&#1077;&#1090;.&#1088;&#1092;/product/141129/kabel-vvg-png-225-chernyy-gost/" TargetMode="External"/><Relationship Id="rId_hyperlink_17026" Type="http://schemas.openxmlformats.org/officeDocument/2006/relationships/hyperlink" Target="http://&#1101;&#1083;&#1077;&#1082;&#1090;&#1088;&#1086;-&#1084;&#1072;&#1088;&#1082;&#1077;&#1090;.&#1088;&#1092;/product/132484/kabel-vvg-png-24-chernyy-gost/" TargetMode="External"/><Relationship Id="rId_hyperlink_17027" Type="http://schemas.openxmlformats.org/officeDocument/2006/relationships/hyperlink" Target="http://&#1101;&#1083;&#1077;&#1082;&#1090;&#1088;&#1086;-&#1084;&#1072;&#1088;&#1082;&#1077;&#1090;.&#1088;&#1092;/product/141130/kabel-vvg-png-315-chernyy-gost/" TargetMode="External"/><Relationship Id="rId_hyperlink_17028" Type="http://schemas.openxmlformats.org/officeDocument/2006/relationships/hyperlink" Target="http://&#1101;&#1083;&#1077;&#1082;&#1090;&#1088;&#1086;-&#1084;&#1072;&#1088;&#1082;&#1077;&#1090;.&#1088;&#1092;/product/141131/kabel-vvg-png-325-chernyy-gost/" TargetMode="External"/><Relationship Id="rId_hyperlink_17029" Type="http://schemas.openxmlformats.org/officeDocument/2006/relationships/hyperlink" Target="http://&#1101;&#1083;&#1077;&#1082;&#1090;&#1088;&#1086;-&#1084;&#1072;&#1088;&#1082;&#1077;&#1090;.&#1088;&#1092;/product/166757/kabel-vvg-png-34-chernyy-gost/" TargetMode="External"/><Relationship Id="rId_hyperlink_17030" Type="http://schemas.openxmlformats.org/officeDocument/2006/relationships/hyperlink" Target="http://&#1101;&#1083;&#1077;&#1082;&#1090;&#1088;&#1086;-&#1084;&#1072;&#1088;&#1082;&#1077;&#1090;.&#1088;&#1092;/product/238883/kabel-vvg-png-36-chernyy-gost/" TargetMode="External"/><Relationship Id="rId_hyperlink_17031" Type="http://schemas.openxmlformats.org/officeDocument/2006/relationships/hyperlink" Target="http://&#1101;&#1083;&#1077;&#1082;&#1090;&#1088;&#1086;-&#1084;&#1072;&#1088;&#1082;&#1077;&#1090;.&#1088;&#1092;/product/166607/kabel-vvg-png-415-chernyy-gost/" TargetMode="External"/><Relationship Id="rId_hyperlink_17032" Type="http://schemas.openxmlformats.org/officeDocument/2006/relationships/hyperlink" Target="http://&#1101;&#1083;&#1077;&#1082;&#1090;&#1088;&#1086;-&#1084;&#1072;&#1088;&#1082;&#1077;&#1090;.&#1088;&#1092;/product/166756/kabel-vvg-png-425-chernyy-gost/" TargetMode="External"/><Relationship Id="rId_hyperlink_17033" Type="http://schemas.openxmlformats.org/officeDocument/2006/relationships/hyperlink" Target="http://&#1101;&#1083;&#1077;&#1082;&#1090;&#1088;&#1086;-&#1084;&#1072;&#1088;&#1082;&#1077;&#1090;.&#1088;&#1092;/product/242032/kabel-vvg-png-525-chernyy-gost/" TargetMode="External"/><Relationship Id="rId_hyperlink_17034" Type="http://schemas.openxmlformats.org/officeDocument/2006/relationships/hyperlink" Target="http://&#1101;&#1083;&#1077;&#1082;&#1090;&#1088;&#1086;-&#1084;&#1072;&#1088;&#1082;&#1077;&#1090;.&#1088;&#1092;/product/166608/kabel-kg-116-m-chernyy-gost-rossiya/" TargetMode="External"/><Relationship Id="rId_hyperlink_17035" Type="http://schemas.openxmlformats.org/officeDocument/2006/relationships/hyperlink" Target="http://&#1101;&#1083;&#1077;&#1082;&#1090;&#1088;&#1086;-&#1084;&#1072;&#1088;&#1082;&#1077;&#1090;.&#1088;&#1092;/product/166609/kabel-kg-125-m-chernyy-gost-rossiya/" TargetMode="External"/><Relationship Id="rId_hyperlink_17036" Type="http://schemas.openxmlformats.org/officeDocument/2006/relationships/hyperlink" Target="http://&#1101;&#1083;&#1077;&#1082;&#1090;&#1088;&#1086;-&#1084;&#1072;&#1088;&#1082;&#1077;&#1090;.&#1088;&#1092;/product/136213/kabel-kg-2075-m-gost/" TargetMode="External"/><Relationship Id="rId_hyperlink_17037" Type="http://schemas.openxmlformats.org/officeDocument/2006/relationships/hyperlink" Target="http://&#1101;&#1083;&#1077;&#1082;&#1090;&#1088;&#1086;-&#1084;&#1072;&#1088;&#1082;&#1077;&#1090;.&#1088;&#1092;/product/136214/kabel-kg-210-m/" TargetMode="External"/><Relationship Id="rId_hyperlink_17038" Type="http://schemas.openxmlformats.org/officeDocument/2006/relationships/hyperlink" Target="http://&#1101;&#1083;&#1077;&#1082;&#1090;&#1088;&#1086;-&#1084;&#1072;&#1088;&#1082;&#1077;&#1090;.&#1088;&#1092;/product/183180/kabel-kg-215-m-gost/" TargetMode="External"/><Relationship Id="rId_hyperlink_17039" Type="http://schemas.openxmlformats.org/officeDocument/2006/relationships/hyperlink" Target="http://&#1101;&#1083;&#1077;&#1082;&#1090;&#1088;&#1086;-&#1084;&#1072;&#1088;&#1082;&#1077;&#1090;.&#1088;&#1092;/product/190914/kabel-kg-225-m-gost/" TargetMode="External"/><Relationship Id="rId_hyperlink_17040" Type="http://schemas.openxmlformats.org/officeDocument/2006/relationships/hyperlink" Target="http://&#1101;&#1083;&#1077;&#1082;&#1090;&#1088;&#1086;-&#1084;&#1072;&#1088;&#1082;&#1077;&#1090;.&#1088;&#1092;/product/136217/kabel-kg-315-m/" TargetMode="External"/><Relationship Id="rId_hyperlink_17041" Type="http://schemas.openxmlformats.org/officeDocument/2006/relationships/hyperlink" Target="http://&#1101;&#1083;&#1077;&#1082;&#1090;&#1088;&#1086;-&#1084;&#1072;&#1088;&#1082;&#1077;&#1090;.&#1088;&#1092;/product/190915/kabel-kg-325-m-gost/" TargetMode="External"/><Relationship Id="rId_hyperlink_17042" Type="http://schemas.openxmlformats.org/officeDocument/2006/relationships/hyperlink" Target="http://&#1101;&#1083;&#1077;&#1082;&#1090;&#1088;&#1086;-&#1084;&#1072;&#1088;&#1082;&#1077;&#1090;.&#1088;&#1092;/product/217006/kabel-kg-360-m-gost/" TargetMode="External"/><Relationship Id="rId_hyperlink_17043" Type="http://schemas.openxmlformats.org/officeDocument/2006/relationships/hyperlink" Target="http://&#1101;&#1083;&#1077;&#1082;&#1090;&#1088;&#1086;-&#1084;&#1072;&#1088;&#1082;&#1077;&#1090;.&#1088;&#1092;/product/231568/kabel-nagrevayuschiy-samoreguliruyuschiy-16vtm-220v-poliolefin-srl-16-2/" TargetMode="External"/><Relationship Id="rId_hyperlink_17044" Type="http://schemas.openxmlformats.org/officeDocument/2006/relationships/hyperlink" Target="http://&#1101;&#1083;&#1077;&#1082;&#1090;&#1088;&#1086;-&#1084;&#1072;&#1088;&#1082;&#1077;&#1090;.&#1088;&#1092;/product/246154/kabel-nagrevayuschiy-samoreguliruyuschiy-24vtm-220v-poliolefin-srl-24-2/" TargetMode="External"/><Relationship Id="rId_hyperlink_17045" Type="http://schemas.openxmlformats.org/officeDocument/2006/relationships/hyperlink" Target="http://&#1101;&#1083;&#1077;&#1082;&#1090;&#1088;&#1086;-&#1084;&#1072;&#1088;&#1082;&#1077;&#1090;.&#1088;&#1092;/product/246155/kabel-nagrevayuschiy-samoreguliruyuschiy-30vtm-220v-poliolefin-srl-30-2/" TargetMode="External"/><Relationship Id="rId_hyperlink_17046" Type="http://schemas.openxmlformats.org/officeDocument/2006/relationships/hyperlink" Target="http://&#1101;&#1083;&#1077;&#1082;&#1090;&#1088;&#1086;-&#1084;&#1072;&#1088;&#1082;&#1077;&#1090;.&#1088;&#1092;/product/191367/provod-pv-1puv-05-bm-rek-prysmian/" TargetMode="External"/><Relationship Id="rId_hyperlink_17047" Type="http://schemas.openxmlformats.org/officeDocument/2006/relationships/hyperlink" Target="http://&#1101;&#1083;&#1077;&#1082;&#1090;&#1088;&#1086;-&#1084;&#1072;&#1088;&#1082;&#1077;&#1090;.&#1088;&#1092;/product/249991/provod-pv-1puv-05-km-rek-prysmian-krasnyy/" TargetMode="External"/><Relationship Id="rId_hyperlink_17048" Type="http://schemas.openxmlformats.org/officeDocument/2006/relationships/hyperlink" Target="http://&#1101;&#1083;&#1077;&#1082;&#1090;&#1088;&#1086;-&#1084;&#1072;&#1088;&#1082;&#1077;&#1090;.&#1088;&#1092;/product/249992/provod-pv-1puv-05-sm-rek-prysmian-siniy/" TargetMode="External"/><Relationship Id="rId_hyperlink_17049" Type="http://schemas.openxmlformats.org/officeDocument/2006/relationships/hyperlink" Target="http://&#1101;&#1083;&#1077;&#1082;&#1090;&#1088;&#1086;-&#1084;&#1072;&#1088;&#1082;&#1077;&#1090;.&#1088;&#1092;/product/191372/provod-pv-1puv-10-belyy-m/" TargetMode="External"/><Relationship Id="rId_hyperlink_17050" Type="http://schemas.openxmlformats.org/officeDocument/2006/relationships/hyperlink" Target="http://&#1101;&#1083;&#1077;&#1082;&#1090;&#1088;&#1086;-&#1084;&#1072;&#1088;&#1082;&#1077;&#1090;.&#1088;&#1092;/product/191377/provod-pv-1puv-15-belyy-m/" TargetMode="External"/><Relationship Id="rId_hyperlink_17051" Type="http://schemas.openxmlformats.org/officeDocument/2006/relationships/hyperlink" Target="http://&#1101;&#1083;&#1077;&#1082;&#1090;&#1088;&#1086;-&#1084;&#1072;&#1088;&#1082;&#1077;&#1090;.&#1088;&#1092;/product/223625/provod-pv-1puv-1h10-belyy-m/" TargetMode="External"/><Relationship Id="rId_hyperlink_17052" Type="http://schemas.openxmlformats.org/officeDocument/2006/relationships/hyperlink" Target="http://&#1101;&#1083;&#1077;&#1082;&#1090;&#1088;&#1086;-&#1084;&#1072;&#1088;&#1082;&#1077;&#1090;.&#1088;&#1092;/product/191376/provod-pv-1puv-1h4-belyy-m/" TargetMode="External"/><Relationship Id="rId_hyperlink_17053" Type="http://schemas.openxmlformats.org/officeDocument/2006/relationships/hyperlink" Target="http://&#1101;&#1083;&#1077;&#1082;&#1090;&#1088;&#1086;-&#1084;&#1072;&#1088;&#1082;&#1077;&#1090;.&#1088;&#1092;/product/227895/provod-pv-1puv-1h6-belyy-m/" TargetMode="External"/><Relationship Id="rId_hyperlink_17054" Type="http://schemas.openxmlformats.org/officeDocument/2006/relationships/hyperlink" Target="http://&#1101;&#1083;&#1077;&#1082;&#1090;&#1088;&#1086;-&#1084;&#1072;&#1088;&#1082;&#1077;&#1090;.&#1088;&#1092;/product/191379/provod-pv-1puv-25-belyy-m/" TargetMode="External"/><Relationship Id="rId_hyperlink_17055" Type="http://schemas.openxmlformats.org/officeDocument/2006/relationships/hyperlink" Target="http://&#1101;&#1083;&#1077;&#1082;&#1090;&#1088;&#1086;-&#1084;&#1072;&#1088;&#1082;&#1077;&#1090;.&#1088;&#1092;/product/136240/provod-pv-325-g-m-yuvelt/" TargetMode="External"/><Relationship Id="rId_hyperlink_17056" Type="http://schemas.openxmlformats.org/officeDocument/2006/relationships/hyperlink" Target="http://&#1101;&#1083;&#1077;&#1082;&#1090;&#1088;&#1086;-&#1084;&#1072;&#1088;&#1082;&#1077;&#1090;.&#1088;&#1092;/product/191380/provod-pv-3pugv-05-belyy/" TargetMode="External"/><Relationship Id="rId_hyperlink_17057" Type="http://schemas.openxmlformats.org/officeDocument/2006/relationships/hyperlink" Target="http://&#1101;&#1083;&#1077;&#1082;&#1090;&#1088;&#1086;-&#1084;&#1072;&#1088;&#1082;&#1077;&#1090;.&#1088;&#1092;/product/136225/provod-pv-3pugv-05-krasnyy-m/" TargetMode="External"/><Relationship Id="rId_hyperlink_17058" Type="http://schemas.openxmlformats.org/officeDocument/2006/relationships/hyperlink" Target="http://&#1101;&#1083;&#1077;&#1082;&#1090;&#1088;&#1086;-&#1084;&#1072;&#1088;&#1082;&#1077;&#1090;.&#1088;&#1092;/product/191387/provod-pv-3pugv-05-siniy-m/" TargetMode="External"/><Relationship Id="rId_hyperlink_17059" Type="http://schemas.openxmlformats.org/officeDocument/2006/relationships/hyperlink" Target="http://&#1101;&#1083;&#1077;&#1082;&#1090;&#1088;&#1086;-&#1084;&#1072;&#1088;&#1082;&#1077;&#1090;.&#1088;&#1092;/product/191383/provod-pv-3pugv-075-ch-m-schuchin/" TargetMode="External"/><Relationship Id="rId_hyperlink_17060" Type="http://schemas.openxmlformats.org/officeDocument/2006/relationships/hyperlink" Target="http://&#1101;&#1083;&#1077;&#1082;&#1090;&#1088;&#1086;-&#1084;&#1072;&#1088;&#1082;&#1077;&#1090;.&#1088;&#1092;/product/191384/provod-pv-3pugv-10-belyy-m/" TargetMode="External"/><Relationship Id="rId_hyperlink_17061" Type="http://schemas.openxmlformats.org/officeDocument/2006/relationships/hyperlink" Target="http://&#1101;&#1083;&#1077;&#1082;&#1090;&#1088;&#1086;-&#1084;&#1072;&#1088;&#1082;&#1077;&#1090;.&#1088;&#1092;/product/136234/provod-pv-3pugv-10-krasnyy-m/" TargetMode="External"/><Relationship Id="rId_hyperlink_17062" Type="http://schemas.openxmlformats.org/officeDocument/2006/relationships/hyperlink" Target="http://&#1101;&#1083;&#1077;&#1082;&#1090;&#1088;&#1086;-&#1084;&#1072;&#1088;&#1082;&#1077;&#1090;.&#1088;&#1092;/product/248528/provod-pv-3pugv-10-siniy-m/" TargetMode="External"/><Relationship Id="rId_hyperlink_17063" Type="http://schemas.openxmlformats.org/officeDocument/2006/relationships/hyperlink" Target="http://&#1101;&#1083;&#1077;&#1082;&#1090;&#1088;&#1086;-&#1084;&#1072;&#1088;&#1082;&#1077;&#1090;.&#1088;&#1092;/product/227522/provod-pv-3pugv-15-belyy-m/" TargetMode="External"/><Relationship Id="rId_hyperlink_17064" Type="http://schemas.openxmlformats.org/officeDocument/2006/relationships/hyperlink" Target="http://&#1101;&#1083;&#1077;&#1082;&#1090;&#1088;&#1086;-&#1084;&#1072;&#1088;&#1082;&#1077;&#1090;.&#1088;&#1092;/product/249998/provod-pv-3pugv-15-krasnyy-m/" TargetMode="External"/><Relationship Id="rId_hyperlink_17065" Type="http://schemas.openxmlformats.org/officeDocument/2006/relationships/hyperlink" Target="http://&#1101;&#1083;&#1077;&#1082;&#1090;&#1088;&#1086;-&#1084;&#1072;&#1088;&#1082;&#1077;&#1090;.&#1088;&#1092;/product/249999/provod-pv-3pugv-15-siniy-m/" TargetMode="External"/><Relationship Id="rId_hyperlink_17066" Type="http://schemas.openxmlformats.org/officeDocument/2006/relationships/hyperlink" Target="http://&#1101;&#1083;&#1077;&#1082;&#1090;&#1088;&#1086;-&#1084;&#1072;&#1088;&#1082;&#1077;&#1090;.&#1088;&#1092;/product/250950/provod-pv-3pugv-15-chernyy-m/" TargetMode="External"/><Relationship Id="rId_hyperlink_17067" Type="http://schemas.openxmlformats.org/officeDocument/2006/relationships/hyperlink" Target="http://&#1101;&#1083;&#1077;&#1082;&#1090;&#1088;&#1086;-&#1084;&#1072;&#1088;&#1082;&#1077;&#1090;.&#1088;&#1092;/product/174984/provod-pv-3pugv-25-belyy-m/" TargetMode="External"/><Relationship Id="rId_hyperlink_17068" Type="http://schemas.openxmlformats.org/officeDocument/2006/relationships/hyperlink" Target="http://&#1101;&#1083;&#1077;&#1082;&#1090;&#1088;&#1086;-&#1084;&#1072;&#1088;&#1082;&#1077;&#1090;.&#1088;&#1092;/product/191386/provod-pv-3pugv-40-belyy-m/" TargetMode="External"/><Relationship Id="rId_hyperlink_17069" Type="http://schemas.openxmlformats.org/officeDocument/2006/relationships/hyperlink" Target="http://&#1101;&#1083;&#1077;&#1082;&#1090;&#1088;&#1086;-&#1084;&#1072;&#1088;&#1082;&#1077;&#1090;.&#1088;&#1092;/product/191385/provod-pv-3pugv-60-belyy-m/" TargetMode="External"/><Relationship Id="rId_hyperlink_17070" Type="http://schemas.openxmlformats.org/officeDocument/2006/relationships/hyperlink" Target="http://&#1101;&#1083;&#1077;&#1082;&#1090;&#1088;&#1086;-&#1084;&#1072;&#1088;&#1082;&#1077;&#1090;.&#1088;&#1092;/product/222576/kabel-montazhnyy-avtomobilnyy-pgva-05mm-belyy/" TargetMode="External"/><Relationship Id="rId_hyperlink_17071" Type="http://schemas.openxmlformats.org/officeDocument/2006/relationships/hyperlink" Target="http://&#1101;&#1083;&#1077;&#1082;&#1090;&#1088;&#1086;-&#1084;&#1072;&#1088;&#1082;&#1077;&#1090;.&#1088;&#1092;/product/169538/kabel-montazhnyy-avtomobilnyy-pgva-05mm-krasnyy/" TargetMode="External"/><Relationship Id="rId_hyperlink_17072" Type="http://schemas.openxmlformats.org/officeDocument/2006/relationships/hyperlink" Target="http://&#1101;&#1083;&#1077;&#1082;&#1090;&#1088;&#1086;-&#1084;&#1072;&#1088;&#1082;&#1077;&#1090;.&#1088;&#1092;/product/169539/kabel-montazhnyy-avtomobilnyy-pgva-05mm-siniy/" TargetMode="External"/><Relationship Id="rId_hyperlink_17073" Type="http://schemas.openxmlformats.org/officeDocument/2006/relationships/hyperlink" Target="http://&#1101;&#1083;&#1077;&#1082;&#1090;&#1088;&#1086;-&#1084;&#1072;&#1088;&#1082;&#1077;&#1090;.&#1088;&#1092;/product/169540/kabel-montazhnyy-avtomobilnyy-pgva-05mm-chernyy/" TargetMode="External"/><Relationship Id="rId_hyperlink_17074" Type="http://schemas.openxmlformats.org/officeDocument/2006/relationships/hyperlink" Target="http://&#1101;&#1083;&#1077;&#1082;&#1090;&#1088;&#1086;-&#1084;&#1072;&#1088;&#1082;&#1077;&#1090;.&#1088;&#1092;/product/222623/kabel-montazhnyy-avtomobilnyy-pgva-075mm-belyy/" TargetMode="External"/><Relationship Id="rId_hyperlink_17075" Type="http://schemas.openxmlformats.org/officeDocument/2006/relationships/hyperlink" Target="http://&#1101;&#1083;&#1077;&#1082;&#1090;&#1088;&#1086;-&#1084;&#1072;&#1088;&#1082;&#1077;&#1090;.&#1088;&#1092;/product/169541/kabel-montazhnyy-avtomobilnyy-pgva-075mm-krasnyy/" TargetMode="External"/><Relationship Id="rId_hyperlink_17076" Type="http://schemas.openxmlformats.org/officeDocument/2006/relationships/hyperlink" Target="http://&#1101;&#1083;&#1077;&#1082;&#1090;&#1088;&#1086;-&#1084;&#1072;&#1088;&#1082;&#1077;&#1090;.&#1088;&#1092;/product/169542/kabel-montazhnyy-avtomobilnyy-pgva-075mm-siniy/" TargetMode="External"/><Relationship Id="rId_hyperlink_17077" Type="http://schemas.openxmlformats.org/officeDocument/2006/relationships/hyperlink" Target="http://&#1101;&#1083;&#1077;&#1082;&#1090;&#1088;&#1086;-&#1084;&#1072;&#1088;&#1082;&#1077;&#1090;.&#1088;&#1092;/product/169543/kabel-montazhnyy-avtomobilnyy-pgva-075mm-chernyy/" TargetMode="External"/><Relationship Id="rId_hyperlink_17078" Type="http://schemas.openxmlformats.org/officeDocument/2006/relationships/hyperlink" Target="http://&#1101;&#1083;&#1077;&#1082;&#1090;&#1088;&#1086;-&#1084;&#1072;&#1088;&#1082;&#1077;&#1090;.&#1088;&#1092;/product/169544/kabel-montazhnyy-avtomobilnyy-pgva-10mm-krasnyy-01-6524/" TargetMode="External"/><Relationship Id="rId_hyperlink_17079" Type="http://schemas.openxmlformats.org/officeDocument/2006/relationships/hyperlink" Target="http://&#1101;&#1083;&#1077;&#1082;&#1090;&#1088;&#1086;-&#1084;&#1072;&#1088;&#1082;&#1077;&#1090;.&#1088;&#1092;/product/169546/kabel-montazhnyy-avtomobilnyy-pgva-10mm-chernyy-01-6526/" TargetMode="External"/><Relationship Id="rId_hyperlink_17080" Type="http://schemas.openxmlformats.org/officeDocument/2006/relationships/hyperlink" Target="http://&#1101;&#1083;&#1077;&#1082;&#1090;&#1088;&#1086;-&#1084;&#1072;&#1088;&#1082;&#1077;&#1090;.&#1088;&#1092;/product/142212/kabel-montazhnyy-avtomobilnyy-pgva-15mm-krasnyy/" TargetMode="External"/><Relationship Id="rId_hyperlink_17081" Type="http://schemas.openxmlformats.org/officeDocument/2006/relationships/hyperlink" Target="http://&#1101;&#1083;&#1077;&#1082;&#1090;&#1088;&#1086;-&#1084;&#1072;&#1088;&#1082;&#1077;&#1090;.&#1088;&#1092;/product/142208/kabel-montazhnyy-avtomobilnyy-pgva-15mm-siniy-01-6535/" TargetMode="External"/><Relationship Id="rId_hyperlink_17082" Type="http://schemas.openxmlformats.org/officeDocument/2006/relationships/hyperlink" Target="http://&#1101;&#1083;&#1077;&#1082;&#1090;&#1088;&#1086;-&#1084;&#1072;&#1088;&#1082;&#1077;&#1090;.&#1088;&#1092;/product/142210/kabel-montazhnyy-avtomobilnyy-pgva-15mm-chernyy-01-6536/" TargetMode="External"/><Relationship Id="rId_hyperlink_17083" Type="http://schemas.openxmlformats.org/officeDocument/2006/relationships/hyperlink" Target="http://&#1101;&#1083;&#1077;&#1082;&#1090;&#1088;&#1086;-&#1084;&#1072;&#1088;&#1082;&#1077;&#1090;.&#1088;&#1092;/product/150120/kabel-montazhnyy-avtomobilnyy-pgva-25mm-belyy/" TargetMode="External"/><Relationship Id="rId_hyperlink_17084" Type="http://schemas.openxmlformats.org/officeDocument/2006/relationships/hyperlink" Target="http://&#1101;&#1083;&#1077;&#1082;&#1090;&#1088;&#1086;-&#1084;&#1072;&#1088;&#1082;&#1077;&#1090;.&#1088;&#1092;/product/150122/kabel-montazhnyy-avtomobilnyy-pgva-25mm-zheltyy/" TargetMode="External"/><Relationship Id="rId_hyperlink_17085" Type="http://schemas.openxmlformats.org/officeDocument/2006/relationships/hyperlink" Target="http://&#1101;&#1083;&#1077;&#1082;&#1090;&#1088;&#1086;-&#1084;&#1072;&#1088;&#1082;&#1077;&#1090;.&#1088;&#1092;/product/150124/kabel-montazhnyy-avtomobilnyy-pgva-25mm-krasnyy/" TargetMode="External"/><Relationship Id="rId_hyperlink_17086" Type="http://schemas.openxmlformats.org/officeDocument/2006/relationships/hyperlink" Target="http://&#1101;&#1083;&#1077;&#1082;&#1090;&#1088;&#1086;-&#1084;&#1072;&#1088;&#1082;&#1077;&#1090;.&#1088;&#1092;/product/150123/kabel-montazhnyy-avtomobilnyy-pgva-25mm-siniy/" TargetMode="External"/><Relationship Id="rId_hyperlink_17087" Type="http://schemas.openxmlformats.org/officeDocument/2006/relationships/hyperlink" Target="http://&#1101;&#1083;&#1077;&#1082;&#1090;&#1088;&#1086;-&#1084;&#1072;&#1088;&#1082;&#1077;&#1090;.&#1088;&#1092;/product/150121/kabel-montazhnyy-avtomobilnyy-pgva-25mm-chernyy/" TargetMode="External"/><Relationship Id="rId_hyperlink_17088" Type="http://schemas.openxmlformats.org/officeDocument/2006/relationships/hyperlink" Target="http://&#1101;&#1083;&#1077;&#1082;&#1090;&#1088;&#1086;-&#1084;&#1072;&#1088;&#1082;&#1077;&#1090;.&#1088;&#1092;/product/176536/kabel-vitaya-para-utp-2205-proconnect-5-e-kategoriya-01-0022-3/" TargetMode="External"/><Relationship Id="rId_hyperlink_17089" Type="http://schemas.openxmlformats.org/officeDocument/2006/relationships/hyperlink" Target="http://&#1101;&#1083;&#1077;&#1082;&#1090;&#1088;&#1086;-&#1084;&#1072;&#1088;&#1082;&#1077;&#1090;.&#1088;&#1092;/product/237411/kabel-vitaya-para-utp-4205-5-e-kategoriya-ne-goryuchiy-mednyy-netlan/" TargetMode="External"/><Relationship Id="rId_hyperlink_17090" Type="http://schemas.openxmlformats.org/officeDocument/2006/relationships/hyperlink" Target="http://&#1101;&#1083;&#1077;&#1082;&#1090;&#1088;&#1086;-&#1084;&#1072;&#1088;&#1082;&#1077;&#1090;.&#1088;&#1092;/product/176537/kabel-vitaya-para-utp-4205-proconnect-5-e-kategoriya-01-0043/" TargetMode="External"/><Relationship Id="rId_hyperlink_17091" Type="http://schemas.openxmlformats.org/officeDocument/2006/relationships/hyperlink" Target="http://&#1101;&#1083;&#1077;&#1082;&#1090;&#1088;&#1086;-&#1084;&#1072;&#1088;&#1082;&#1077;&#1090;.&#1088;&#1092;/product/143653/kabel-vitaya-para-utp-4205-proconnect-5-e-kategoriya-ulichnyy-outdoor-01-0045-3/" TargetMode="External"/><Relationship Id="rId_hyperlink_17092" Type="http://schemas.openxmlformats.org/officeDocument/2006/relationships/hyperlink" Target="http://&#1101;&#1083;&#1077;&#1082;&#1090;&#1088;&#1086;-&#1084;&#1072;&#1088;&#1082;&#1077;&#1090;.&#1088;&#1092;/product/237071/kabel-vitaya-para-utp-4224awg-5-e-kategoriya-neton-01-1001/" TargetMode="External"/><Relationship Id="rId_hyperlink_17093" Type="http://schemas.openxmlformats.org/officeDocument/2006/relationships/hyperlink" Target="http://&#1101;&#1083;&#1077;&#1082;&#1090;&#1088;&#1086;-&#1084;&#1072;&#1088;&#1082;&#1077;&#1090;.&#1088;&#1092;/product/243784/kabel-vitaya-para-utp-4224awg-cca-5-e-kategoriya-ulichnyy-neton-01-0301/" TargetMode="External"/><Relationship Id="rId_hyperlink_17094" Type="http://schemas.openxmlformats.org/officeDocument/2006/relationships/hyperlink" Target="http://&#1101;&#1083;&#1077;&#1082;&#1090;&#1088;&#1086;-&#1084;&#1072;&#1088;&#1082;&#1077;&#1090;.&#1088;&#1092;/product/136888/kabel-koaksialnyy-antennyy-rg-6u-75-om-ulichnyy-chernyy-01-2202/" TargetMode="External"/><Relationship Id="rId_hyperlink_17095" Type="http://schemas.openxmlformats.org/officeDocument/2006/relationships/hyperlink" Target="http://&#1101;&#1083;&#1077;&#1082;&#1090;&#1088;&#1086;-&#1084;&#1072;&#1088;&#1082;&#1077;&#1090;.&#1088;&#1092;/product/122306/kabel-koaksialnyy-antennyy-rg6u-75-om-belyy-01-2251/" TargetMode="External"/><Relationship Id="rId_hyperlink_17096" Type="http://schemas.openxmlformats.org/officeDocument/2006/relationships/hyperlink" Target="http://&#1101;&#1083;&#1077;&#1082;&#1090;&#1088;&#1086;-&#1084;&#1072;&#1088;&#1082;&#1077;&#1090;.&#1088;&#1092;/product/145005/kabel-koaksialnyy-antennyy-rk75-43-31-dlya-pomescheniy-mastersat-rg-6u-chuvash-belyy/" TargetMode="External"/><Relationship Id="rId_hyperlink_17097" Type="http://schemas.openxmlformats.org/officeDocument/2006/relationships/hyperlink" Target="http://&#1101;&#1083;&#1077;&#1082;&#1090;&#1088;&#1086;-&#1084;&#1072;&#1088;&#1082;&#1077;&#1090;.&#1088;&#1092;/product/218070/kabel-koaksialnyy-antennyy-rk75-43-31-ulichnyy-mastersat-rg-6u-chuvash-chernyy/" TargetMode="External"/><Relationship Id="rId_hyperlink_17098" Type="http://schemas.openxmlformats.org/officeDocument/2006/relationships/hyperlink" Target="http://&#1101;&#1083;&#1077;&#1082;&#1090;&#1088;&#1086;-&#1084;&#1072;&#1088;&#1082;&#1077;&#1090;.&#1088;&#1092;/product/242795/kabel-kombinirovannyy-kbk-b-2075-lm-belyy/" TargetMode="External"/><Relationship Id="rId_hyperlink_17099" Type="http://schemas.openxmlformats.org/officeDocument/2006/relationships/hyperlink" Target="http://&#1101;&#1083;&#1077;&#1082;&#1090;&#1088;&#1086;-&#1084;&#1072;&#1088;&#1082;&#1077;&#1090;.&#1088;&#1092;/product/228101/provod-mgtf-007mm/" TargetMode="External"/><Relationship Id="rId_hyperlink_17100" Type="http://schemas.openxmlformats.org/officeDocument/2006/relationships/hyperlink" Target="http://&#1101;&#1083;&#1077;&#1082;&#1090;&#1088;&#1086;-&#1084;&#1072;&#1088;&#1082;&#1077;&#1090;.&#1088;&#1092;/product/228102/provod-mgtf-012mm/" TargetMode="External"/><Relationship Id="rId_hyperlink_17101" Type="http://schemas.openxmlformats.org/officeDocument/2006/relationships/hyperlink" Target="http://&#1101;&#1083;&#1077;&#1082;&#1090;&#1088;&#1086;-&#1084;&#1072;&#1088;&#1082;&#1077;&#1090;.&#1088;&#1092;/product/228103/provod-mgtf-020mm/" TargetMode="External"/><Relationship Id="rId_hyperlink_17102" Type="http://schemas.openxmlformats.org/officeDocument/2006/relationships/hyperlink" Target="http://&#1101;&#1083;&#1077;&#1082;&#1090;&#1088;&#1086;-&#1084;&#1072;&#1088;&#1082;&#1077;&#1090;.&#1088;&#1092;/product/228104/provod-mgtf-035mm/" TargetMode="External"/><Relationship Id="rId_hyperlink_17103" Type="http://schemas.openxmlformats.org/officeDocument/2006/relationships/hyperlink" Target="http://&#1101;&#1083;&#1077;&#1082;&#1090;&#1088;&#1086;-&#1084;&#1072;&#1088;&#1082;&#1077;&#1090;.&#1088;&#1092;/product/230029/provod-pvs-2075-belyy-m-gost/" TargetMode="External"/><Relationship Id="rId_hyperlink_17104" Type="http://schemas.openxmlformats.org/officeDocument/2006/relationships/hyperlink" Target="http://&#1101;&#1083;&#1077;&#1082;&#1090;&#1088;&#1086;-&#1084;&#1072;&#1088;&#1082;&#1077;&#1090;.&#1088;&#1092;/product/191158/provod-pvs-2075-belyy-m-gost/" TargetMode="External"/><Relationship Id="rId_hyperlink_17105" Type="http://schemas.openxmlformats.org/officeDocument/2006/relationships/hyperlink" Target="http://&#1101;&#1083;&#1077;&#1082;&#1090;&#1088;&#1086;-&#1084;&#1072;&#1088;&#1082;&#1077;&#1090;.&#1088;&#1092;/product/136530/provod-pvs-210-belyy-m-gost/" TargetMode="External"/><Relationship Id="rId_hyperlink_17106" Type="http://schemas.openxmlformats.org/officeDocument/2006/relationships/hyperlink" Target="http://&#1101;&#1083;&#1077;&#1082;&#1090;&#1088;&#1086;-&#1084;&#1072;&#1088;&#1082;&#1077;&#1090;.&#1088;&#1092;/product/122693/provod-pvs-215-belyy-m-gost/" TargetMode="External"/><Relationship Id="rId_hyperlink_17107" Type="http://schemas.openxmlformats.org/officeDocument/2006/relationships/hyperlink" Target="http://&#1101;&#1083;&#1077;&#1082;&#1090;&#1088;&#1086;-&#1084;&#1072;&#1088;&#1082;&#1077;&#1090;.&#1088;&#1092;/product/176640/provod-pvs-215-chernyy-m/" TargetMode="External"/><Relationship Id="rId_hyperlink_17108" Type="http://schemas.openxmlformats.org/officeDocument/2006/relationships/hyperlink" Target="http://&#1101;&#1083;&#1077;&#1082;&#1090;&#1088;&#1086;-&#1084;&#1072;&#1088;&#1082;&#1077;&#1090;.&#1088;&#1092;/product/190916/provod-pvs-225-belyy-m-gost/" TargetMode="External"/><Relationship Id="rId_hyperlink_17109" Type="http://schemas.openxmlformats.org/officeDocument/2006/relationships/hyperlink" Target="http://&#1101;&#1083;&#1077;&#1082;&#1090;&#1088;&#1086;-&#1084;&#1072;&#1088;&#1082;&#1077;&#1090;.&#1088;&#1092;/product/123691/provod-pvs-3075-belyy-m/" TargetMode="External"/><Relationship Id="rId_hyperlink_17110" Type="http://schemas.openxmlformats.org/officeDocument/2006/relationships/hyperlink" Target="http://&#1101;&#1083;&#1077;&#1082;&#1090;&#1088;&#1086;-&#1084;&#1072;&#1088;&#1082;&#1077;&#1090;.&#1088;&#1092;/product/159068/provod-pvs-31-belyy-m-gost/" TargetMode="External"/><Relationship Id="rId_hyperlink_17111" Type="http://schemas.openxmlformats.org/officeDocument/2006/relationships/hyperlink" Target="http://&#1101;&#1083;&#1077;&#1082;&#1090;&#1088;&#1086;-&#1084;&#1072;&#1088;&#1082;&#1077;&#1090;.&#1088;&#1092;/product/123692/provod-pvs-315-belyy-m-gost/" TargetMode="External"/><Relationship Id="rId_hyperlink_17112" Type="http://schemas.openxmlformats.org/officeDocument/2006/relationships/hyperlink" Target="http://&#1101;&#1083;&#1077;&#1082;&#1090;&#1088;&#1086;-&#1084;&#1072;&#1088;&#1082;&#1077;&#1090;.&#1088;&#1092;/product/244139/provod-pvs-315-chernyy-m/" TargetMode="External"/><Relationship Id="rId_hyperlink_17113" Type="http://schemas.openxmlformats.org/officeDocument/2006/relationships/hyperlink" Target="http://&#1101;&#1083;&#1077;&#1082;&#1090;&#1088;&#1086;-&#1084;&#1072;&#1088;&#1082;&#1077;&#1090;.&#1088;&#1092;/product/159069/provod-pvs-325-belyy-m-gost/" TargetMode="External"/><Relationship Id="rId_hyperlink_17114" Type="http://schemas.openxmlformats.org/officeDocument/2006/relationships/hyperlink" Target="http://&#1101;&#1083;&#1077;&#1082;&#1090;&#1088;&#1086;-&#1084;&#1072;&#1088;&#1082;&#1077;&#1090;.&#1088;&#1092;/product/244140/provod-pvs-325-chernyy-m/" TargetMode="External"/><Relationship Id="rId_hyperlink_17115" Type="http://schemas.openxmlformats.org/officeDocument/2006/relationships/hyperlink" Target="http://&#1101;&#1083;&#1077;&#1082;&#1090;&#1088;&#1086;-&#1084;&#1072;&#1088;&#1082;&#1077;&#1090;.&#1088;&#1092;/product/178402/provod-pvs-34-belyy-m/" TargetMode="External"/><Relationship Id="rId_hyperlink_17116" Type="http://schemas.openxmlformats.org/officeDocument/2006/relationships/hyperlink" Target="http://&#1101;&#1083;&#1077;&#1082;&#1090;&#1088;&#1086;-&#1084;&#1072;&#1088;&#1082;&#1077;&#1090;.&#1088;&#1092;/product/249197/provod-pvs-415-belyy-m-gost/" TargetMode="External"/><Relationship Id="rId_hyperlink_17117" Type="http://schemas.openxmlformats.org/officeDocument/2006/relationships/hyperlink" Target="http://&#1101;&#1083;&#1077;&#1082;&#1090;&#1088;&#1086;-&#1084;&#1072;&#1088;&#1082;&#1077;&#1090;.&#1088;&#1092;/product/178403/provod-pvs-44-belyy-m/" TargetMode="External"/><Relationship Id="rId_hyperlink_17118" Type="http://schemas.openxmlformats.org/officeDocument/2006/relationships/hyperlink" Target="http://&#1101;&#1083;&#1077;&#1082;&#1090;&#1088;&#1086;-&#1084;&#1072;&#1088;&#1082;&#1077;&#1090;.&#1088;&#1092;/product/218077/provod-rkgm-15m-termostoykiy/" TargetMode="External"/><Relationship Id="rId_hyperlink_17119" Type="http://schemas.openxmlformats.org/officeDocument/2006/relationships/hyperlink" Target="http://&#1101;&#1083;&#1077;&#1082;&#1090;&#1088;&#1086;-&#1084;&#1072;&#1088;&#1082;&#1077;&#1090;.&#1088;&#1092;/product/218078/provod-rkgm-25m-termostoykiy/" TargetMode="External"/><Relationship Id="rId_hyperlink_17120" Type="http://schemas.openxmlformats.org/officeDocument/2006/relationships/hyperlink" Target="http://&#1101;&#1083;&#1077;&#1082;&#1090;&#1088;&#1086;-&#1084;&#1072;&#1088;&#1082;&#1077;&#1090;.&#1088;&#1092;/product/183181/provod-pugvv-p-215-m-napryazhenie-450750v-as-belyy-gostvlagostoykiy-ulica/" TargetMode="External"/><Relationship Id="rId_hyperlink_17121" Type="http://schemas.openxmlformats.org/officeDocument/2006/relationships/hyperlink" Target="http://&#1101;&#1083;&#1077;&#1082;&#1090;&#1088;&#1086;-&#1084;&#1072;&#1088;&#1082;&#1077;&#1090;.&#1088;&#1092;/product/218069/provod-pugvv-p-225-m-napryazhenie-450750v-as-ili-1000-dc-belyy-gostvlagostoykiy-ulica/" TargetMode="External"/><Relationship Id="rId_hyperlink_17122" Type="http://schemas.openxmlformats.org/officeDocument/2006/relationships/hyperlink" Target="http://&#1101;&#1083;&#1077;&#1082;&#1090;&#1088;&#1086;-&#1084;&#1072;&#1088;&#1082;&#1077;&#1090;.&#1088;&#1092;/product/166612/provod-shvvp-205-belyy-m-gost/" TargetMode="External"/><Relationship Id="rId_hyperlink_17123" Type="http://schemas.openxmlformats.org/officeDocument/2006/relationships/hyperlink" Target="http://&#1101;&#1083;&#1077;&#1082;&#1090;&#1088;&#1086;-&#1084;&#1072;&#1088;&#1082;&#1077;&#1090;.&#1088;&#1092;/product/123711/provod-shvvp-2075-belyy-gost/" TargetMode="External"/><Relationship Id="rId_hyperlink_17124" Type="http://schemas.openxmlformats.org/officeDocument/2006/relationships/hyperlink" Target="http://&#1101;&#1083;&#1077;&#1082;&#1090;&#1088;&#1086;-&#1084;&#1072;&#1088;&#1082;&#1077;&#1090;.&#1088;&#1092;/product/136887/provod-shvvp-2075-chernyy-gost-m/" TargetMode="External"/><Relationship Id="rId_hyperlink_17125" Type="http://schemas.openxmlformats.org/officeDocument/2006/relationships/hyperlink" Target="http://&#1101;&#1083;&#1077;&#1082;&#1090;&#1088;&#1086;-&#1084;&#1072;&#1088;&#1082;&#1077;&#1090;.&#1088;&#1092;/product/123712/provod-shvvp-305-belyy-gost-m/" TargetMode="External"/><Relationship Id="rId_hyperlink_17126" Type="http://schemas.openxmlformats.org/officeDocument/2006/relationships/hyperlink" Target="http://&#1101;&#1083;&#1077;&#1082;&#1090;&#1088;&#1086;-&#1084;&#1072;&#1088;&#1082;&#1077;&#1090;.&#1088;&#1092;/product/123713/provod-shvvp-3075-belyy-m-gost/" TargetMode="External"/><Relationship Id="rId_hyperlink_17127" Type="http://schemas.openxmlformats.org/officeDocument/2006/relationships/hyperlink" Target="http://&#1101;&#1083;&#1077;&#1082;&#1090;&#1088;&#1086;-&#1084;&#1072;&#1088;&#1082;&#1077;&#1090;.&#1088;&#1092;/product/230926/zazhim-soedinitelnyy-izoliruyuschiy-siz-1-100-sht-sbe-swc-3/" TargetMode="External"/><Relationship Id="rId_hyperlink_17128" Type="http://schemas.openxmlformats.org/officeDocument/2006/relationships/hyperlink" Target="http://&#1101;&#1083;&#1077;&#1082;&#1090;&#1088;&#1086;-&#1084;&#1072;&#1088;&#1082;&#1077;&#1090;.&#1088;&#1092;/product/230927/zazhim-soedinitelnyy-izoliruyuschiy-siz-2-100-sht-sbe-swc-4/" TargetMode="External"/><Relationship Id="rId_hyperlink_17129" Type="http://schemas.openxmlformats.org/officeDocument/2006/relationships/hyperlink" Target="http://&#1101;&#1083;&#1077;&#1082;&#1090;&#1088;&#1086;-&#1084;&#1072;&#1088;&#1082;&#1077;&#1090;.&#1088;&#1092;/product/230928/zazhim-soedinitelnyy-izoliruyuschiy-siz-3-100-sht-sbe-swc-5/" TargetMode="External"/><Relationship Id="rId_hyperlink_17130" Type="http://schemas.openxmlformats.org/officeDocument/2006/relationships/hyperlink" Target="http://&#1101;&#1083;&#1077;&#1082;&#1090;&#1088;&#1086;-&#1084;&#1072;&#1088;&#1082;&#1077;&#1090;.&#1088;&#1092;/product/230005/zazhim-soedinitelnyy-izoliruyuschiy-siz-4-100-sht-sbe-swc-6/" TargetMode="External"/><Relationship Id="rId_hyperlink_17131" Type="http://schemas.openxmlformats.org/officeDocument/2006/relationships/hyperlink" Target="http://&#1101;&#1083;&#1077;&#1082;&#1090;&#1088;&#1086;-&#1084;&#1072;&#1088;&#1082;&#1077;&#1090;.&#1088;&#1092;/product/230006/zazhim-soedinitelnyy-izoliruyuschiy-siz-5-100-sht-sbe-swc-8/" TargetMode="External"/><Relationship Id="rId_hyperlink_17132" Type="http://schemas.openxmlformats.org/officeDocument/2006/relationships/hyperlink" Target="http://&#1101;&#1083;&#1077;&#1082;&#1090;&#1088;&#1086;-&#1084;&#1072;&#1088;&#1082;&#1077;&#1090;.&#1088;&#1092;/product/230017/nakonechnik-siz-chs-p2-krasnyy/" TargetMode="External"/><Relationship Id="rId_hyperlink_17133" Type="http://schemas.openxmlformats.org/officeDocument/2006/relationships/hyperlink" Target="http://&#1101;&#1083;&#1077;&#1082;&#1090;&#1088;&#1086;-&#1084;&#1072;&#1088;&#1082;&#1077;&#1090;.&#1088;&#1092;/product/230018/nakonechnik-siz-k-6-kvt-zheltyy-79501/" TargetMode="External"/><Relationship Id="rId_hyperlink_17134" Type="http://schemas.openxmlformats.org/officeDocument/2006/relationships/hyperlink" Target="http://&#1101;&#1083;&#1077;&#1082;&#1090;&#1088;&#1086;-&#1084;&#1072;&#1088;&#1082;&#1077;&#1090;.&#1088;&#1092;/product/248650/klemmnaya-gruppa-dlya-poverhnostnogo-montazha-nikelirovannye-10-pin/" TargetMode="External"/><Relationship Id="rId_hyperlink_17135" Type="http://schemas.openxmlformats.org/officeDocument/2006/relationships/hyperlink" Target="http://&#1101;&#1083;&#1077;&#1082;&#1090;&#1088;&#1086;-&#1084;&#1072;&#1088;&#1082;&#1077;&#1090;.&#1088;&#1092;/product/248603/klemmnaya-gruppa-dlya-poverhnostnogo-montazha-nikelirovannye-15-pin/" TargetMode="External"/><Relationship Id="rId_hyperlink_17136" Type="http://schemas.openxmlformats.org/officeDocument/2006/relationships/hyperlink" Target="http://&#1101;&#1083;&#1077;&#1082;&#1090;&#1088;&#1086;-&#1084;&#1072;&#1088;&#1082;&#1077;&#1090;.&#1088;&#1092;/product/248648/klemmnaya-gruppa-dlya-poverhnostnogo-montazha-nikelirovannye-3-pin/" TargetMode="External"/><Relationship Id="rId_hyperlink_17137" Type="http://schemas.openxmlformats.org/officeDocument/2006/relationships/hyperlink" Target="http://&#1101;&#1083;&#1077;&#1082;&#1090;&#1088;&#1086;-&#1084;&#1072;&#1088;&#1082;&#1077;&#1090;.&#1088;&#1092;/product/248646/klemmnaya-gruppa-dlya-poverhnostnogo-montazha-pozolochennye-10-pin/" TargetMode="External"/><Relationship Id="rId_hyperlink_17138" Type="http://schemas.openxmlformats.org/officeDocument/2006/relationships/hyperlink" Target="http://&#1101;&#1083;&#1077;&#1082;&#1090;&#1088;&#1086;-&#1084;&#1072;&#1088;&#1082;&#1077;&#1090;.&#1088;&#1092;/product/248647/klemmnaya-gruppa-dlya-poverhnostnogo-montazha-pozolochennye-15-pin/" TargetMode="External"/><Relationship Id="rId_hyperlink_17139" Type="http://schemas.openxmlformats.org/officeDocument/2006/relationships/hyperlink" Target="http://&#1101;&#1083;&#1077;&#1082;&#1090;&#1088;&#1086;-&#1084;&#1072;&#1088;&#1082;&#1077;&#1090;.&#1088;&#1092;/product/248644/klemmnaya-gruppa-dlya-poverhnostnogo-montazha-pozolochennye-3-pin/" TargetMode="External"/><Relationship Id="rId_hyperlink_17140" Type="http://schemas.openxmlformats.org/officeDocument/2006/relationships/hyperlink" Target="http://&#1101;&#1083;&#1077;&#1082;&#1090;&#1088;&#1086;-&#1084;&#1072;&#1088;&#1082;&#1077;&#1090;.&#1088;&#1092;/product/169923/klemmnik-na-platu-vintovoy-2pin-15mm-300v16a-shag-5mm-5-27693/" TargetMode="External"/><Relationship Id="rId_hyperlink_17141" Type="http://schemas.openxmlformats.org/officeDocument/2006/relationships/hyperlink" Target="http://&#1101;&#1083;&#1077;&#1082;&#1090;&#1088;&#1086;-&#1084;&#1072;&#1088;&#1082;&#1077;&#1090;.&#1088;&#1092;/product/169924/klemmnik-na-platu-vintovoy-2pin-25mm-300v16a-shag-5mm/" TargetMode="External"/><Relationship Id="rId_hyperlink_17142" Type="http://schemas.openxmlformats.org/officeDocument/2006/relationships/hyperlink" Target="http://&#1101;&#1083;&#1077;&#1082;&#1090;&#1088;&#1086;-&#1084;&#1072;&#1088;&#1082;&#1077;&#1090;.&#1088;&#1092;/product/177479/klemmnik-na-platu-vintovoy-3pin-15mm-300v16a-shag-5mm-5-27696/" TargetMode="External"/><Relationship Id="rId_hyperlink_17143" Type="http://schemas.openxmlformats.org/officeDocument/2006/relationships/hyperlink" Target="http://&#1101;&#1083;&#1077;&#1082;&#1090;&#1088;&#1086;-&#1084;&#1072;&#1088;&#1082;&#1077;&#1090;.&#1088;&#1092;/product/177480/klemmnik-na-platu-vintovoy-3pin-25mm-300v16a-shag-5mm/" TargetMode="External"/><Relationship Id="rId_hyperlink_17144" Type="http://schemas.openxmlformats.org/officeDocument/2006/relationships/hyperlink" Target="http://&#1101;&#1083;&#1077;&#1082;&#1090;&#1088;&#1086;-&#1084;&#1072;&#1088;&#1082;&#1077;&#1090;.&#1088;&#1092;/product/169921/klemmnik-na-platu-vintovoy-4pin-15mm-300v16a-shag-5mm/" TargetMode="External"/><Relationship Id="rId_hyperlink_17145" Type="http://schemas.openxmlformats.org/officeDocument/2006/relationships/hyperlink" Target="http://&#1101;&#1083;&#1077;&#1082;&#1090;&#1088;&#1086;-&#1084;&#1072;&#1088;&#1082;&#1077;&#1090;.&#1088;&#1092;/product/169922/klemmnik-na-platu-vintovoy-4pin-15mm-300v16a-shag-5mm/" TargetMode="External"/><Relationship Id="rId_hyperlink_17146" Type="http://schemas.openxmlformats.org/officeDocument/2006/relationships/hyperlink" Target="http://&#1101;&#1083;&#1077;&#1082;&#1090;&#1088;&#1086;-&#1084;&#1072;&#1088;&#1082;&#1077;&#1090;.&#1088;&#1092;/product/234167/kolodka-klemmnaya-6a-6mm-smartbuy-sbe-td-06-06/" TargetMode="External"/><Relationship Id="rId_hyperlink_17147" Type="http://schemas.openxmlformats.org/officeDocument/2006/relationships/hyperlink" Target="http://&#1101;&#1083;&#1077;&#1082;&#1090;&#1088;&#1086;-&#1084;&#1072;&#1088;&#1082;&#1077;&#1090;.&#1088;&#1092;/product/234159/kolodka-klemmnaya-10a-10mm-smartbuy-sbe-td-10-10/" TargetMode="External"/><Relationship Id="rId_hyperlink_17148" Type="http://schemas.openxmlformats.org/officeDocument/2006/relationships/hyperlink" Target="http://&#1101;&#1083;&#1077;&#1082;&#1090;&#1088;&#1086;-&#1084;&#1072;&#1088;&#1082;&#1077;&#1090;.&#1088;&#1092;/product/234160/kolodka-klemmnaya-15a-12mm-smartbuy-sbe-td-15-12-10/" TargetMode="External"/><Relationship Id="rId_hyperlink_17149" Type="http://schemas.openxmlformats.org/officeDocument/2006/relationships/hyperlink" Target="http://&#1101;&#1083;&#1077;&#1082;&#1090;&#1088;&#1086;-&#1084;&#1072;&#1088;&#1082;&#1077;&#1090;.&#1088;&#1092;/product/244856/kolodka-klemmnaya-20a-12mm/" TargetMode="External"/><Relationship Id="rId_hyperlink_17150" Type="http://schemas.openxmlformats.org/officeDocument/2006/relationships/hyperlink" Target="http://&#1101;&#1083;&#1077;&#1082;&#1090;&#1088;&#1086;-&#1084;&#1072;&#1088;&#1082;&#1077;&#1090;.&#1088;&#1092;/product/234161/kolodka-klemmnaya-20a-12mm-smartbuy-sbe-td-20-12/" TargetMode="External"/><Relationship Id="rId_hyperlink_17151" Type="http://schemas.openxmlformats.org/officeDocument/2006/relationships/hyperlink" Target="http://&#1101;&#1083;&#1077;&#1082;&#1090;&#1088;&#1086;-&#1084;&#1072;&#1088;&#1082;&#1077;&#1090;.&#1088;&#1092;/product/242179/kolodka-klemmnaya-30a-16mm-smartbuy-sbe-td-16-30-10/" TargetMode="External"/><Relationship Id="rId_hyperlink_17152" Type="http://schemas.openxmlformats.org/officeDocument/2006/relationships/hyperlink" Target="http://&#1101;&#1083;&#1077;&#1082;&#1090;&#1088;&#1086;-&#1084;&#1072;&#1088;&#1082;&#1077;&#1090;.&#1088;&#1092;/product/171921/kolodka-klemmnaya-vintovaya-15a-10mm-navigator-71004/" TargetMode="External"/><Relationship Id="rId_hyperlink_17153" Type="http://schemas.openxmlformats.org/officeDocument/2006/relationships/hyperlink" Target="http://&#1101;&#1083;&#1077;&#1082;&#1090;&#1088;&#1086;-&#1084;&#1072;&#1088;&#1082;&#1077;&#1090;.&#1088;&#1092;/product/138462/kolodka-klemmnaya-vintovaya-30a-16mm-navigator-ntb-upe-s12-30wh-71006/" TargetMode="External"/><Relationship Id="rId_hyperlink_17154" Type="http://schemas.openxmlformats.org/officeDocument/2006/relationships/hyperlink" Target="http://&#1101;&#1083;&#1077;&#1082;&#1090;&#1088;&#1086;-&#1084;&#1072;&#1088;&#1082;&#1077;&#1090;.&#1088;&#1092;/product/125596/kolodka-klemmnaya-vintovaya-3a-25mm-navigator-ntb-upe-s12-3wh-71001/" TargetMode="External"/><Relationship Id="rId_hyperlink_17155" Type="http://schemas.openxmlformats.org/officeDocument/2006/relationships/hyperlink" Target="http://&#1101;&#1083;&#1077;&#1082;&#1090;&#1088;&#1086;-&#1084;&#1072;&#1088;&#1082;&#1077;&#1090;.&#1088;&#1092;/product/125597/kolodka-klemmnaya-vintovaya-5a-4mm-navigator-ntb-upe-s12-5wh-71002/" TargetMode="External"/><Relationship Id="rId_hyperlink_17156" Type="http://schemas.openxmlformats.org/officeDocument/2006/relationships/hyperlink" Target="http://&#1101;&#1083;&#1077;&#1082;&#1090;&#1088;&#1086;-&#1084;&#1072;&#1088;&#1082;&#1077;&#1090;.&#1088;&#1092;/product/237496/kolodka-klemmnaya-s-kryshkoy-12-kontakta-600v-15a-tb-1512/" TargetMode="External"/><Relationship Id="rId_hyperlink_17157" Type="http://schemas.openxmlformats.org/officeDocument/2006/relationships/hyperlink" Target="http://&#1101;&#1083;&#1077;&#1082;&#1090;&#1088;&#1086;-&#1084;&#1072;&#1088;&#1082;&#1077;&#1090;.&#1088;&#1092;/product/237500/kolodka-klemmnaya-s-kryshkoy-12-kontakta-600v-25a-tb-2512/" TargetMode="External"/><Relationship Id="rId_hyperlink_17158" Type="http://schemas.openxmlformats.org/officeDocument/2006/relationships/hyperlink" Target="http://&#1101;&#1083;&#1077;&#1082;&#1090;&#1088;&#1086;-&#1084;&#1072;&#1088;&#1082;&#1077;&#1090;.&#1088;&#1092;/product/242711/kolodka-klemmnaya-s-kryshkoy-12-kontaktov-600v-35a-tb-3512/" TargetMode="External"/><Relationship Id="rId_hyperlink_17159" Type="http://schemas.openxmlformats.org/officeDocument/2006/relationships/hyperlink" Target="http://&#1101;&#1083;&#1077;&#1082;&#1090;&#1088;&#1086;-&#1084;&#1072;&#1088;&#1082;&#1077;&#1090;.&#1088;&#1092;/product/242712/kolodka-klemmnaya-s-kryshkoy-12-kontaktov-600v-45a-tb-4512/" TargetMode="External"/><Relationship Id="rId_hyperlink_17160" Type="http://schemas.openxmlformats.org/officeDocument/2006/relationships/hyperlink" Target="http://&#1101;&#1083;&#1077;&#1082;&#1090;&#1088;&#1086;-&#1084;&#1072;&#1088;&#1082;&#1077;&#1090;.&#1088;&#1092;/product/239698/kolodka-klemmnaya-s-kryshkoy-3-kontakta-600v-100a-tb-10003/" TargetMode="External"/><Relationship Id="rId_hyperlink_17161" Type="http://schemas.openxmlformats.org/officeDocument/2006/relationships/hyperlink" Target="http://&#1101;&#1083;&#1077;&#1082;&#1090;&#1088;&#1086;-&#1084;&#1072;&#1088;&#1082;&#1077;&#1090;.&#1088;&#1092;/product/237493/kolodka-klemmnaya-s-kryshkoy-3-kontakta-600v-15a-tb-1503/" TargetMode="External"/><Relationship Id="rId_hyperlink_17162" Type="http://schemas.openxmlformats.org/officeDocument/2006/relationships/hyperlink" Target="http://&#1101;&#1083;&#1077;&#1082;&#1090;&#1088;&#1086;-&#1084;&#1072;&#1088;&#1082;&#1077;&#1090;.&#1088;&#1092;/product/237497/kolodka-klemmnaya-s-kryshkoy-3-kontakta-600v-25a-tb-2503/" TargetMode="External"/><Relationship Id="rId_hyperlink_17163" Type="http://schemas.openxmlformats.org/officeDocument/2006/relationships/hyperlink" Target="http://&#1101;&#1083;&#1077;&#1082;&#1090;&#1088;&#1086;-&#1084;&#1072;&#1088;&#1082;&#1077;&#1090;.&#1088;&#1092;/product/239158/kolodka-klemmnaya-s-kryshkoy-3-kontakta-600v-35a-tb-3503/" TargetMode="External"/><Relationship Id="rId_hyperlink_17164" Type="http://schemas.openxmlformats.org/officeDocument/2006/relationships/hyperlink" Target="http://&#1101;&#1083;&#1077;&#1082;&#1090;&#1088;&#1086;-&#1084;&#1072;&#1088;&#1082;&#1077;&#1090;.&#1088;&#1092;/product/239700/kolodka-klemmnaya-s-kryshkoy-3-kontakta-600v-45a-tb-4503/" TargetMode="External"/><Relationship Id="rId_hyperlink_17165" Type="http://schemas.openxmlformats.org/officeDocument/2006/relationships/hyperlink" Target="http://&#1101;&#1083;&#1077;&#1082;&#1090;&#1088;&#1086;-&#1084;&#1072;&#1088;&#1082;&#1077;&#1090;.&#1088;&#1092;/product/239701/kolodka-klemmnaya-s-kryshkoy-3-kontakta-600v-60a-tbc-6003/" TargetMode="External"/><Relationship Id="rId_hyperlink_17166" Type="http://schemas.openxmlformats.org/officeDocument/2006/relationships/hyperlink" Target="http://&#1101;&#1083;&#1077;&#1082;&#1090;&#1088;&#1086;-&#1084;&#1072;&#1088;&#1082;&#1077;&#1090;.&#1088;&#1092;/product/237494/kolodka-klemmnaya-s-kryshkoy-4-kontakta-600v-15a-tb-1504/" TargetMode="External"/><Relationship Id="rId_hyperlink_17167" Type="http://schemas.openxmlformats.org/officeDocument/2006/relationships/hyperlink" Target="http://&#1101;&#1083;&#1077;&#1082;&#1090;&#1088;&#1086;-&#1084;&#1072;&#1088;&#1082;&#1077;&#1090;.&#1088;&#1092;/product/237498/kolodka-klemmnaya-s-kryshkoy-4-kontakta-600v-25a-tb-2504/" TargetMode="External"/><Relationship Id="rId_hyperlink_17168" Type="http://schemas.openxmlformats.org/officeDocument/2006/relationships/hyperlink" Target="http://&#1101;&#1083;&#1077;&#1082;&#1090;&#1088;&#1086;-&#1084;&#1072;&#1088;&#1082;&#1077;&#1090;.&#1088;&#1092;/product/239159/kolodka-klemmnaya-s-kryshkoy-4-kontakta-600v-35a-tb-3504/" TargetMode="External"/><Relationship Id="rId_hyperlink_17169" Type="http://schemas.openxmlformats.org/officeDocument/2006/relationships/hyperlink" Target="http://&#1101;&#1083;&#1077;&#1082;&#1090;&#1088;&#1086;-&#1084;&#1072;&#1088;&#1082;&#1077;&#1090;.&#1088;&#1092;/product/239160/kolodka-klemmnaya-s-kryshkoy-4-kontakta-600v-45a-tb-4504/" TargetMode="External"/><Relationship Id="rId_hyperlink_17170" Type="http://schemas.openxmlformats.org/officeDocument/2006/relationships/hyperlink" Target="http://&#1101;&#1083;&#1077;&#1082;&#1090;&#1088;&#1086;-&#1084;&#1072;&#1088;&#1082;&#1077;&#1090;.&#1088;&#1092;/product/239161/kolodka-klemmnaya-s-kryshkoy-4-kontakta-600v-60a-tbc-6004/" TargetMode="External"/><Relationship Id="rId_hyperlink_17171" Type="http://schemas.openxmlformats.org/officeDocument/2006/relationships/hyperlink" Target="http://&#1101;&#1083;&#1077;&#1082;&#1090;&#1088;&#1086;-&#1084;&#1072;&#1088;&#1082;&#1077;&#1090;.&#1088;&#1092;/product/237495/kolodka-klemmnaya-s-kryshkoy-6-kontaktov-600v-15a-tb-1506/" TargetMode="External"/><Relationship Id="rId_hyperlink_17172" Type="http://schemas.openxmlformats.org/officeDocument/2006/relationships/hyperlink" Target="http://&#1101;&#1083;&#1077;&#1082;&#1090;&#1088;&#1086;-&#1084;&#1072;&#1088;&#1082;&#1077;&#1090;.&#1088;&#1092;/product/237499/kolodka-klemmnaya-s-kryshkoy-6-kontaktov-600v-25a-tb-2506/" TargetMode="External"/><Relationship Id="rId_hyperlink_17173" Type="http://schemas.openxmlformats.org/officeDocument/2006/relationships/hyperlink" Target="http://&#1101;&#1083;&#1077;&#1082;&#1090;&#1088;&#1086;-&#1084;&#1072;&#1088;&#1082;&#1077;&#1090;.&#1088;&#1092;/product/239699/kolodka-klemmnaya-s-kryshkoy-6-kontaktov-600v-35a-tb-3506/" TargetMode="External"/><Relationship Id="rId_hyperlink_17174" Type="http://schemas.openxmlformats.org/officeDocument/2006/relationships/hyperlink" Target="http://&#1101;&#1083;&#1077;&#1082;&#1090;&#1088;&#1086;-&#1084;&#1072;&#1088;&#1082;&#1077;&#1090;.&#1088;&#1092;/product/241014/kolodka-klemmnaya-s-kryshkoy-6-kontaktov-600v-45a-tb-4506/" TargetMode="External"/><Relationship Id="rId_hyperlink_17175" Type="http://schemas.openxmlformats.org/officeDocument/2006/relationships/hyperlink" Target="http://&#1101;&#1083;&#1077;&#1082;&#1090;&#1088;&#1086;-&#1084;&#1072;&#1088;&#1082;&#1077;&#1090;.&#1088;&#1092;/product/240394/nakonechnik-vilochnyy-c-termotrubkoy-hst-125-3mm-05-15mm-krasnyy/" TargetMode="External"/><Relationship Id="rId_hyperlink_17176" Type="http://schemas.openxmlformats.org/officeDocument/2006/relationships/hyperlink" Target="http://&#1101;&#1083;&#1077;&#1082;&#1090;&#1088;&#1086;-&#1084;&#1072;&#1088;&#1082;&#1077;&#1090;.&#1088;&#1092;/product/240395/nakonechnik-vilochnyy-c-termotrubkoy-hst-2-35mm-15-25mm-siniy/" TargetMode="External"/><Relationship Id="rId_hyperlink_17177" Type="http://schemas.openxmlformats.org/officeDocument/2006/relationships/hyperlink" Target="http://&#1101;&#1083;&#1077;&#1082;&#1090;&#1088;&#1086;-&#1084;&#1072;&#1088;&#1082;&#1077;&#1090;.&#1088;&#1092;/product/240396/nakonechnik-vilochnyy-c-termotrubkoy-hst-55-35mm-4-6mm-zheltyy/" TargetMode="External"/><Relationship Id="rId_hyperlink_17178" Type="http://schemas.openxmlformats.org/officeDocument/2006/relationships/hyperlink" Target="http://&#1101;&#1083;&#1077;&#1082;&#1090;&#1088;&#1086;-&#1084;&#1072;&#1088;&#1082;&#1077;&#1090;.&#1088;&#1092;/product/149592/nakonechnik-vilochnyy-izolirovannyy-nvi-32mm-05-15mm-krasnyy-rexant-08-0111/" TargetMode="External"/><Relationship Id="rId_hyperlink_17179" Type="http://schemas.openxmlformats.org/officeDocument/2006/relationships/hyperlink" Target="http://&#1101;&#1083;&#1077;&#1082;&#1090;&#1088;&#1086;-&#1084;&#1072;&#1088;&#1082;&#1077;&#1090;.&#1088;&#1092;/product/238615/nakonechnik-vilochnyy-izolirovannyy-nvi-37mm-05-15mm-krasnyy/" TargetMode="External"/><Relationship Id="rId_hyperlink_17180" Type="http://schemas.openxmlformats.org/officeDocument/2006/relationships/hyperlink" Target="http://&#1101;&#1083;&#1077;&#1082;&#1090;&#1088;&#1086;-&#1084;&#1072;&#1088;&#1082;&#1077;&#1090;.&#1088;&#1092;/product/149593/nakonechnik-vilochnyy-izolirovannyy-nvi-43mm-05-15mm-krasnyy/" TargetMode="External"/><Relationship Id="rId_hyperlink_17181" Type="http://schemas.openxmlformats.org/officeDocument/2006/relationships/hyperlink" Target="http://&#1101;&#1083;&#1077;&#1082;&#1090;&#1088;&#1086;-&#1084;&#1072;&#1088;&#1082;&#1077;&#1090;.&#1088;&#1092;/product/149594/nakonechnik-vilochnyy-izolirovannyy-nvi-43mm-15-25mm-siniy/" TargetMode="External"/><Relationship Id="rId_hyperlink_17182" Type="http://schemas.openxmlformats.org/officeDocument/2006/relationships/hyperlink" Target="http://&#1101;&#1083;&#1077;&#1082;&#1090;&#1088;&#1086;-&#1084;&#1072;&#1088;&#1082;&#1077;&#1090;.&#1088;&#1092;/product/149598/nakonechnik-vilochnyy-izolirovannyy-nvi-43mm-4-6mm-zheltyy/" TargetMode="External"/><Relationship Id="rId_hyperlink_17183" Type="http://schemas.openxmlformats.org/officeDocument/2006/relationships/hyperlink" Target="http://&#1101;&#1083;&#1077;&#1082;&#1090;&#1088;&#1086;-&#1084;&#1072;&#1088;&#1082;&#1077;&#1090;.&#1088;&#1092;/product/149591/nakonechnik-vilochnyy-izolirovannyy-nvi-53mm-05-15mm-krasnyy/" TargetMode="External"/><Relationship Id="rId_hyperlink_17184" Type="http://schemas.openxmlformats.org/officeDocument/2006/relationships/hyperlink" Target="http://&#1101;&#1083;&#1077;&#1082;&#1090;&#1088;&#1086;-&#1084;&#1072;&#1088;&#1082;&#1077;&#1090;.&#1088;&#1092;/product/149595/nakonechnik-vilochnyy-izolirovannyy-nvi-53mm-15-25mm-siniy-rexant-08-0133/" TargetMode="External"/><Relationship Id="rId_hyperlink_17185" Type="http://schemas.openxmlformats.org/officeDocument/2006/relationships/hyperlink" Target="http://&#1101;&#1083;&#1077;&#1082;&#1090;&#1088;&#1086;-&#1084;&#1072;&#1088;&#1082;&#1077;&#1090;.&#1088;&#1092;/product/238616/nakonechnik-vilochnyy-izolirovannyy-nvi-53mm-10mm-krasnyy/" TargetMode="External"/><Relationship Id="rId_hyperlink_17186" Type="http://schemas.openxmlformats.org/officeDocument/2006/relationships/hyperlink" Target="http://&#1101;&#1083;&#1077;&#1082;&#1090;&#1088;&#1086;-&#1084;&#1072;&#1088;&#1082;&#1077;&#1090;.&#1088;&#1092;/product/149599/nakonechnik-vilochnyy-izolirovannyy-nvi-53mm-4-6mm-zheltyy/" TargetMode="External"/><Relationship Id="rId_hyperlink_17187" Type="http://schemas.openxmlformats.org/officeDocument/2006/relationships/hyperlink" Target="http://&#1101;&#1083;&#1077;&#1082;&#1090;&#1088;&#1086;-&#1084;&#1072;&#1088;&#1082;&#1077;&#1090;.&#1088;&#1092;/product/149590/nakonechnik-vilochnyy-izolirovannyy-nvi-65mm-05-15mm-krasnyy-rexant-08-0114/" TargetMode="External"/><Relationship Id="rId_hyperlink_17188" Type="http://schemas.openxmlformats.org/officeDocument/2006/relationships/hyperlink" Target="http://&#1101;&#1083;&#1077;&#1082;&#1090;&#1088;&#1086;-&#1084;&#1072;&#1088;&#1082;&#1077;&#1090;.&#1088;&#1092;/product/149597/nakonechnik-vilochnyy-izolirovannyy-nvi-65mm-15-25mm-siniy/" TargetMode="External"/><Relationship Id="rId_hyperlink_17189" Type="http://schemas.openxmlformats.org/officeDocument/2006/relationships/hyperlink" Target="http://&#1101;&#1083;&#1077;&#1082;&#1090;&#1088;&#1086;-&#1084;&#1072;&#1088;&#1082;&#1077;&#1090;.&#1088;&#1092;/product/149600/nakonechnik-vilochnyy-izolirovannyy-nvi-65mm-4-6mm-zheltyy/" TargetMode="External"/><Relationship Id="rId_hyperlink_17190" Type="http://schemas.openxmlformats.org/officeDocument/2006/relationships/hyperlink" Target="http://&#1101;&#1083;&#1077;&#1082;&#1090;&#1088;&#1086;-&#1084;&#1072;&#1088;&#1082;&#1077;&#1090;.&#1088;&#1092;/product/143661/nakonechnik-kolcevoy-izolirovannyy-nki-d105mm-05-15mm-krasnyy-rexant-08-0017/" TargetMode="External"/><Relationship Id="rId_hyperlink_17191" Type="http://schemas.openxmlformats.org/officeDocument/2006/relationships/hyperlink" Target="http://&#1101;&#1083;&#1077;&#1082;&#1090;&#1088;&#1086;-&#1084;&#1072;&#1088;&#1082;&#1077;&#1090;.&#1088;&#1092;/product/238619/nakonechnik-kolcevoy-izolirovannyy-nki-d105mm-25-60mm-zheltyy-08-0055/" TargetMode="External"/><Relationship Id="rId_hyperlink_17192" Type="http://schemas.openxmlformats.org/officeDocument/2006/relationships/hyperlink" Target="http://&#1101;&#1083;&#1077;&#1082;&#1090;&#1088;&#1086;-&#1084;&#1072;&#1088;&#1082;&#1077;&#1090;.&#1088;&#1092;/product/238617/nakonechnik-kolcevoy-izolirovannyy-nki-d32mm-025-15mm-krasnyy/" TargetMode="External"/><Relationship Id="rId_hyperlink_17193" Type="http://schemas.openxmlformats.org/officeDocument/2006/relationships/hyperlink" Target="http://&#1101;&#1083;&#1077;&#1082;&#1090;&#1088;&#1086;-&#1084;&#1072;&#1088;&#1082;&#1077;&#1090;.&#1088;&#1092;/product/149577/nakonechnik-kolcevoy-izolirovannyy-nki-d32mm-05-15mm-krasnyy-rexant-08-0011/" TargetMode="External"/><Relationship Id="rId_hyperlink_17194" Type="http://schemas.openxmlformats.org/officeDocument/2006/relationships/hyperlink" Target="http://&#1101;&#1083;&#1077;&#1082;&#1090;&#1088;&#1086;-&#1084;&#1072;&#1088;&#1082;&#1077;&#1090;.&#1088;&#1092;/product/143660/nakonechnik-kolcevoy-izolirovannyy-nki-d37mm-05-15mm-krasnyy-rexant-08-0012/" TargetMode="External"/><Relationship Id="rId_hyperlink_17195" Type="http://schemas.openxmlformats.org/officeDocument/2006/relationships/hyperlink" Target="http://&#1101;&#1083;&#1077;&#1082;&#1090;&#1088;&#1086;-&#1084;&#1072;&#1088;&#1082;&#1077;&#1090;.&#1088;&#1092;/product/249656/nakonechnik-kolcevoy-izolirovannyy-nki-d43mm-025-15mm-krasnyy/" TargetMode="External"/><Relationship Id="rId_hyperlink_17196" Type="http://schemas.openxmlformats.org/officeDocument/2006/relationships/hyperlink" Target="http://&#1101;&#1083;&#1077;&#1082;&#1090;&#1088;&#1086;-&#1084;&#1072;&#1088;&#1082;&#1077;&#1090;.&#1088;&#1092;/product/238618/nakonechnik-kolcevoy-izolirovannyy-nki-d43mm-15-25mm-siniy/" TargetMode="External"/><Relationship Id="rId_hyperlink_17197" Type="http://schemas.openxmlformats.org/officeDocument/2006/relationships/hyperlink" Target="http://&#1101;&#1083;&#1077;&#1082;&#1090;&#1088;&#1086;-&#1084;&#1072;&#1088;&#1082;&#1077;&#1090;.&#1088;&#1092;/product/249657/nakonechnik-kolcevoy-izolirovannyy-nki-d53mm-025-15mm-krasnyy/" TargetMode="External"/><Relationship Id="rId_hyperlink_17198" Type="http://schemas.openxmlformats.org/officeDocument/2006/relationships/hyperlink" Target="http://&#1101;&#1083;&#1077;&#1082;&#1090;&#1088;&#1086;-&#1084;&#1072;&#1088;&#1082;&#1077;&#1090;.&#1088;&#1092;/product/249658/nakonechnik-kolcevoy-izolirovannyy-nki-d53mm-10-25mm-siniy/" TargetMode="External"/><Relationship Id="rId_hyperlink_17199" Type="http://schemas.openxmlformats.org/officeDocument/2006/relationships/hyperlink" Target="http://&#1101;&#1083;&#1077;&#1082;&#1090;&#1088;&#1086;-&#1084;&#1072;&#1088;&#1082;&#1077;&#1090;.&#1088;&#1092;/product/149579/nakonechnik-kolcevoy-izolirovannyy-nki-d65mm-05-15mm-krasnyy/" TargetMode="External"/><Relationship Id="rId_hyperlink_17200" Type="http://schemas.openxmlformats.org/officeDocument/2006/relationships/hyperlink" Target="http://&#1101;&#1083;&#1077;&#1082;&#1090;&#1088;&#1086;-&#1084;&#1072;&#1088;&#1082;&#1077;&#1090;.&#1088;&#1092;/product/149582/nakonechnik-kolcevoy-izolirovannyy-nki-d65mm-15-25mm-siniy-08-0035/" TargetMode="External"/><Relationship Id="rId_hyperlink_17201" Type="http://schemas.openxmlformats.org/officeDocument/2006/relationships/hyperlink" Target="http://&#1101;&#1083;&#1077;&#1082;&#1090;&#1088;&#1086;-&#1084;&#1072;&#1088;&#1082;&#1077;&#1090;.&#1088;&#1092;/product/149588/nakonechnik-kolcevoy-izolirovannyy-nki-d65mm-4-6mm-zheltyy-08-0053/" TargetMode="External"/><Relationship Id="rId_hyperlink_17202" Type="http://schemas.openxmlformats.org/officeDocument/2006/relationships/hyperlink" Target="http://&#1101;&#1083;&#1077;&#1082;&#1090;&#1088;&#1086;-&#1084;&#1072;&#1088;&#1082;&#1077;&#1090;.&#1088;&#1092;/product/149585/nakonechnik-kolcevoy-izolirovannyy-nki-d84mm-15-25mm-siniy/" TargetMode="External"/><Relationship Id="rId_hyperlink_17203" Type="http://schemas.openxmlformats.org/officeDocument/2006/relationships/hyperlink" Target="http://&#1101;&#1083;&#1077;&#1082;&#1090;&#1088;&#1086;-&#1084;&#1072;&#1088;&#1082;&#1077;&#1090;.&#1088;&#1092;/product/149587/nakonechnik-kolcevoy-izolirovannyy-nki-d84mm-4-6mm-zheltyy-08-0054/" TargetMode="External"/><Relationship Id="rId_hyperlink_17204" Type="http://schemas.openxmlformats.org/officeDocument/2006/relationships/hyperlink" Target="http://&#1101;&#1083;&#1077;&#1082;&#1090;&#1088;&#1086;-&#1084;&#1072;&#1088;&#1082;&#1077;&#1090;.&#1088;&#1092;/product/158785/nakonechnik-kolcevoy-neizolirovannyy-52mm/" TargetMode="External"/><Relationship Id="rId_hyperlink_17205" Type="http://schemas.openxmlformats.org/officeDocument/2006/relationships/hyperlink" Target="http://&#1101;&#1083;&#1077;&#1082;&#1090;&#1088;&#1086;-&#1084;&#1072;&#1088;&#1082;&#1077;&#1090;.&#1088;&#1092;/product/244262/nakonechnik-kolcevoy-neizolirovannyy-10mm-dj431-10a-d/" TargetMode="External"/><Relationship Id="rId_hyperlink_17206" Type="http://schemas.openxmlformats.org/officeDocument/2006/relationships/hyperlink" Target="http://&#1101;&#1083;&#1077;&#1082;&#1090;&#1088;&#1086;-&#1084;&#1072;&#1088;&#1082;&#1077;&#1090;.&#1088;&#1092;/product/140832/nakonechnik-kolcevoy-neizolirovannyy-10mm-tolstyy-11445/" TargetMode="External"/><Relationship Id="rId_hyperlink_17207" Type="http://schemas.openxmlformats.org/officeDocument/2006/relationships/hyperlink" Target="http://&#1101;&#1083;&#1077;&#1082;&#1090;&#1088;&#1086;-&#1084;&#1072;&#1088;&#1082;&#1077;&#1090;.&#1088;&#1092;/product/244263/nakonechnik-kolcevoy-neizolirovannyy-121mm-dj431-12b-c/" TargetMode="External"/><Relationship Id="rId_hyperlink_17208" Type="http://schemas.openxmlformats.org/officeDocument/2006/relationships/hyperlink" Target="http://&#1101;&#1083;&#1077;&#1082;&#1090;&#1088;&#1086;-&#1084;&#1072;&#1088;&#1082;&#1077;&#1090;.&#1088;&#1092;/product/140833/nakonechnik-kolcevoy-neizolirovannyy-12mm-tolstyy-18189/" TargetMode="External"/><Relationship Id="rId_hyperlink_17209" Type="http://schemas.openxmlformats.org/officeDocument/2006/relationships/hyperlink" Target="http://&#1101;&#1083;&#1077;&#1082;&#1090;&#1088;&#1086;-&#1084;&#1072;&#1088;&#1082;&#1077;&#1090;.&#1088;&#1092;/product/140815/nakonechnik-kolcevoy-neizolirovannyy-33mm-129788/" TargetMode="External"/><Relationship Id="rId_hyperlink_17210" Type="http://schemas.openxmlformats.org/officeDocument/2006/relationships/hyperlink" Target="http://&#1101;&#1083;&#1077;&#1082;&#1090;&#1088;&#1086;-&#1084;&#1072;&#1088;&#1082;&#1077;&#1090;.&#1088;&#1092;/product/140817/nakonechnik-kolcevoy-neizolirovannyy-40mm-luzhen-s-provodom-075mm-141256/" TargetMode="External"/><Relationship Id="rId_hyperlink_17211" Type="http://schemas.openxmlformats.org/officeDocument/2006/relationships/hyperlink" Target="http://&#1101;&#1083;&#1077;&#1082;&#1090;&#1088;&#1086;-&#1084;&#1072;&#1088;&#1082;&#1077;&#1090;.&#1088;&#1092;/product/140816/nakonechnik-kolcevoy-neizolirovannyy-40mm-pod-provod-05-075mm-dj431-4a/" TargetMode="External"/><Relationship Id="rId_hyperlink_17212" Type="http://schemas.openxmlformats.org/officeDocument/2006/relationships/hyperlink" Target="http://&#1101;&#1083;&#1077;&#1082;&#1090;&#1088;&#1086;-&#1084;&#1072;&#1088;&#1082;&#1077;&#1090;.&#1088;&#1092;/product/244264/nakonechnik-kolcevoy-neizolirovannyy-40mm-pod-provod-075-15mm-dj431-4b/" TargetMode="External"/><Relationship Id="rId_hyperlink_17213" Type="http://schemas.openxmlformats.org/officeDocument/2006/relationships/hyperlink" Target="http://&#1101;&#1083;&#1077;&#1082;&#1090;&#1088;&#1086;-&#1084;&#1072;&#1088;&#1082;&#1077;&#1090;.&#1088;&#1092;/product/244271/nakonechnik-kolcevoy-neizolirovannyy-42mm-pod-provod-075-15mm-nk-15-4-27340/" TargetMode="External"/><Relationship Id="rId_hyperlink_17214" Type="http://schemas.openxmlformats.org/officeDocument/2006/relationships/hyperlink" Target="http://&#1101;&#1083;&#1077;&#1082;&#1090;&#1088;&#1086;-&#1084;&#1072;&#1088;&#1082;&#1077;&#1090;.&#1088;&#1092;/product/140819/nakonechnik-kolcevoy-neizolirovannyy-50mm-s-provodom-l120mm-s075mm-11438/" TargetMode="External"/><Relationship Id="rId_hyperlink_17215" Type="http://schemas.openxmlformats.org/officeDocument/2006/relationships/hyperlink" Target="http://&#1101;&#1083;&#1077;&#1082;&#1090;&#1088;&#1086;-&#1084;&#1072;&#1088;&#1082;&#1077;&#1090;.&#1088;&#1092;/product/140820/nakonechnik-kolcevoy-neizolirovannyy-51mm-dj431-5abcd/" TargetMode="External"/><Relationship Id="rId_hyperlink_17216" Type="http://schemas.openxmlformats.org/officeDocument/2006/relationships/hyperlink" Target="http://&#1101;&#1083;&#1077;&#1082;&#1090;&#1088;&#1086;-&#1084;&#1072;&#1088;&#1082;&#1077;&#1090;.&#1088;&#1092;/product/244272/nakonechnik-kolcevoy-neizolirovannyy-52mm-pod-provod-15-25mm-nk-25-5-27344/" TargetMode="External"/><Relationship Id="rId_hyperlink_17217" Type="http://schemas.openxmlformats.org/officeDocument/2006/relationships/hyperlink" Target="http://&#1101;&#1083;&#1077;&#1082;&#1090;&#1088;&#1086;-&#1084;&#1072;&#1088;&#1082;&#1077;&#1090;.&#1088;&#1092;/product/140821/nakonechnik-kolcevoy-neizolirovannyy-52mm-s-provodom-69709/" TargetMode="External"/><Relationship Id="rId_hyperlink_17218" Type="http://schemas.openxmlformats.org/officeDocument/2006/relationships/hyperlink" Target="http://&#1101;&#1083;&#1077;&#1082;&#1090;&#1088;&#1086;-&#1084;&#1072;&#1088;&#1082;&#1077;&#1090;.&#1088;&#1092;/product/140822/nakonechnik-kolcevoy-neizolirovannyy-60mm-luzhen-s-provodom-075mm-141257/" TargetMode="External"/><Relationship Id="rId_hyperlink_17219" Type="http://schemas.openxmlformats.org/officeDocument/2006/relationships/hyperlink" Target="http://&#1101;&#1083;&#1077;&#1082;&#1090;&#1088;&#1086;-&#1084;&#1072;&#1088;&#1082;&#1077;&#1090;.&#1088;&#1092;/product/140825/nakonechnik-kolcevoy-neizolirovannyy-60mm-s-provodom-l120mm-s075mm-11439/" TargetMode="External"/><Relationship Id="rId_hyperlink_17220" Type="http://schemas.openxmlformats.org/officeDocument/2006/relationships/hyperlink" Target="http://&#1101;&#1083;&#1077;&#1082;&#1090;&#1088;&#1086;-&#1084;&#1072;&#1088;&#1082;&#1077;&#1090;.&#1088;&#1092;/product/140826/nakonechnik-kolcevoy-neizolirovannyy-61mm-dj431-6abcd/" TargetMode="External"/><Relationship Id="rId_hyperlink_17221" Type="http://schemas.openxmlformats.org/officeDocument/2006/relationships/hyperlink" Target="http://&#1101;&#1083;&#1077;&#1082;&#1090;&#1088;&#1086;-&#1084;&#1072;&#1088;&#1082;&#1077;&#1090;.&#1088;&#1092;/product/140828/nakonechnik-kolcevoy-neizolirovannyy-62mm-69710/" TargetMode="External"/><Relationship Id="rId_hyperlink_17222" Type="http://schemas.openxmlformats.org/officeDocument/2006/relationships/hyperlink" Target="http://&#1101;&#1083;&#1077;&#1082;&#1090;&#1088;&#1086;-&#1084;&#1072;&#1088;&#1082;&#1077;&#1090;.&#1088;&#1092;/product/140827/nakonechnik-kolcevoy-neizolirovannyy-62mm-s-2-provodami-69711/" TargetMode="External"/><Relationship Id="rId_hyperlink_17223" Type="http://schemas.openxmlformats.org/officeDocument/2006/relationships/hyperlink" Target="http://&#1101;&#1083;&#1077;&#1082;&#1090;&#1088;&#1086;-&#1084;&#1072;&#1088;&#1082;&#1077;&#1090;.&#1088;&#1092;/product/244273/nakonechnik-kolcevoy-neizolirovannyy-64mm-pod-provod-15-25mm-nk-25-6-27350/" TargetMode="External"/><Relationship Id="rId_hyperlink_17224" Type="http://schemas.openxmlformats.org/officeDocument/2006/relationships/hyperlink" Target="http://&#1101;&#1083;&#1077;&#1082;&#1090;&#1088;&#1086;-&#1084;&#1072;&#1088;&#1082;&#1077;&#1090;.&#1088;&#1092;/product/140829/nakonechnik-kolcevoy-neizolirovannyy-65mm-luzhenyy-133034/" TargetMode="External"/><Relationship Id="rId_hyperlink_17225" Type="http://schemas.openxmlformats.org/officeDocument/2006/relationships/hyperlink" Target="http://&#1101;&#1083;&#1077;&#1082;&#1090;&#1088;&#1086;-&#1084;&#1072;&#1088;&#1082;&#1077;&#1090;.&#1088;&#1092;/product/140830/nakonechnik-kolcevoy-neizolirovannyy-80mm-luzhen-s-provodom-075mm-kv-141258/" TargetMode="External"/><Relationship Id="rId_hyperlink_17226" Type="http://schemas.openxmlformats.org/officeDocument/2006/relationships/hyperlink" Target="http://&#1101;&#1083;&#1077;&#1082;&#1090;&#1088;&#1086;-&#1084;&#1072;&#1088;&#1082;&#1077;&#1090;.&#1088;&#1092;/product/140831/nakonechnik-kolcevoy-neizolirovannyy-82mm-s-provodom-69712/" TargetMode="External"/><Relationship Id="rId_hyperlink_17227" Type="http://schemas.openxmlformats.org/officeDocument/2006/relationships/hyperlink" Target="http://&#1101;&#1083;&#1077;&#1082;&#1090;&#1088;&#1086;-&#1084;&#1072;&#1088;&#1082;&#1077;&#1090;.&#1088;&#1092;/product/238838/nakonechnik-kolcevoy-neizolirovannyy-82mm-69690/" TargetMode="External"/><Relationship Id="rId_hyperlink_17228" Type="http://schemas.openxmlformats.org/officeDocument/2006/relationships/hyperlink" Target="http://&#1101;&#1083;&#1077;&#1082;&#1090;&#1088;&#1086;-&#1084;&#1072;&#1088;&#1082;&#1077;&#1090;.&#1088;&#1092;/product/244265/nakonechnik-kolcevoy-neizolirovannyy-8mm-dj431-8a-d/" TargetMode="External"/><Relationship Id="rId_hyperlink_17229" Type="http://schemas.openxmlformats.org/officeDocument/2006/relationships/hyperlink" Target="http://&#1101;&#1083;&#1077;&#1082;&#1090;&#1088;&#1086;-&#1084;&#1072;&#1088;&#1082;&#1077;&#1090;.&#1088;&#1092;/product/240933/gnezdo-ploskoe-28mm-latun/" TargetMode="External"/><Relationship Id="rId_hyperlink_17230" Type="http://schemas.openxmlformats.org/officeDocument/2006/relationships/hyperlink" Target="http://&#1101;&#1083;&#1077;&#1082;&#1090;&#1088;&#1086;-&#1084;&#1072;&#1088;&#1082;&#1077;&#1090;.&#1088;&#1092;/product/221755/gnezdo-ploskoe-28mm-latun-belaya/" TargetMode="External"/><Relationship Id="rId_hyperlink_17231" Type="http://schemas.openxmlformats.org/officeDocument/2006/relationships/hyperlink" Target="http://&#1101;&#1083;&#1077;&#1082;&#1090;&#1088;&#1086;-&#1084;&#1072;&#1088;&#1082;&#1077;&#1090;.&#1088;&#1092;/product/140789/gnezdo-ploskoe-28mm-s-2-provodami-120mm-luzhenoe-12791/" TargetMode="External"/><Relationship Id="rId_hyperlink_17232" Type="http://schemas.openxmlformats.org/officeDocument/2006/relationships/hyperlink" Target="http://&#1101;&#1083;&#1077;&#1082;&#1090;&#1088;&#1086;-&#1084;&#1072;&#1088;&#1082;&#1077;&#1090;.&#1088;&#1092;/product/221756/gnezdo-ploskoe-28mm-s-zaschelkoy-latun/" TargetMode="External"/><Relationship Id="rId_hyperlink_17233" Type="http://schemas.openxmlformats.org/officeDocument/2006/relationships/hyperlink" Target="http://&#1101;&#1083;&#1077;&#1082;&#1090;&#1088;&#1086;-&#1084;&#1072;&#1088;&#1082;&#1077;&#1090;.&#1088;&#1092;/product/140790/gnezdo-ploskoe-28mm-s-provodom-120mm-luzhenoe-41797/" TargetMode="External"/><Relationship Id="rId_hyperlink_17234" Type="http://schemas.openxmlformats.org/officeDocument/2006/relationships/hyperlink" Target="http://&#1101;&#1083;&#1077;&#1082;&#1090;&#1088;&#1086;-&#1084;&#1072;&#1088;&#1082;&#1077;&#1090;.&#1088;&#1092;/product/140791/gnezdo-ploskoe-28mm-s-fiksatorom-69671/" TargetMode="External"/><Relationship Id="rId_hyperlink_17235" Type="http://schemas.openxmlformats.org/officeDocument/2006/relationships/hyperlink" Target="http://&#1101;&#1083;&#1077;&#1082;&#1090;&#1088;&#1086;-&#1084;&#1072;&#1088;&#1082;&#1077;&#1090;.&#1088;&#1092;/product/128449/gnezdo-ploskoe-28h05-izolyaciya-na-hvoste-krasnoe/" TargetMode="External"/><Relationship Id="rId_hyperlink_17236" Type="http://schemas.openxmlformats.org/officeDocument/2006/relationships/hyperlink" Target="http://&#1101;&#1083;&#1077;&#1082;&#1090;&#1088;&#1086;-&#1084;&#1072;&#1088;&#1082;&#1077;&#1090;.&#1088;&#1092;/product/128450/gnezdo-ploskoe-28h05-izolyaciya-na-hvoste-sinee/" TargetMode="External"/><Relationship Id="rId_hyperlink_17237" Type="http://schemas.openxmlformats.org/officeDocument/2006/relationships/hyperlink" Target="http://&#1101;&#1083;&#1077;&#1082;&#1090;&#1088;&#1086;-&#1084;&#1072;&#1088;&#1082;&#1077;&#1090;.&#1088;&#1092;/product/126752/gnezdo-ploskoe-28h05-polnostyu-izolirovannoe-krasnoe/" TargetMode="External"/><Relationship Id="rId_hyperlink_17238" Type="http://schemas.openxmlformats.org/officeDocument/2006/relationships/hyperlink" Target="http://&#1101;&#1083;&#1077;&#1082;&#1090;&#1088;&#1086;-&#1084;&#1072;&#1088;&#1082;&#1077;&#1090;.&#1088;&#1092;/product/175112/gnezdo-ploskoe-28h05-polnostyu-izolirovannoe-sinee/" TargetMode="External"/><Relationship Id="rId_hyperlink_17239" Type="http://schemas.openxmlformats.org/officeDocument/2006/relationships/hyperlink" Target="http://&#1101;&#1083;&#1077;&#1082;&#1090;&#1088;&#1086;-&#1084;&#1072;&#1088;&#1082;&#1077;&#1090;.&#1088;&#1092;/product/221757/gnezdo-ploskoe-48mm-latun-belaya/" TargetMode="External"/><Relationship Id="rId_hyperlink_17240" Type="http://schemas.openxmlformats.org/officeDocument/2006/relationships/hyperlink" Target="http://&#1101;&#1083;&#1077;&#1082;&#1090;&#1088;&#1086;-&#1084;&#1072;&#1088;&#1082;&#1077;&#1090;.&#1088;&#1092;/product/238582/gnezdo-ploskoe-48mm-latun-zheltaya-pod-provod-05-08-mm/" TargetMode="External"/><Relationship Id="rId_hyperlink_17241" Type="http://schemas.openxmlformats.org/officeDocument/2006/relationships/hyperlink" Target="http://&#1101;&#1083;&#1077;&#1082;&#1090;&#1088;&#1086;-&#1084;&#1072;&#1088;&#1082;&#1077;&#1090;.&#1088;&#1092;/product/237072/gnezdo-ploskoe-48mm-s-zaschelkoy/" TargetMode="External"/><Relationship Id="rId_hyperlink_17242" Type="http://schemas.openxmlformats.org/officeDocument/2006/relationships/hyperlink" Target="http://&#1101;&#1083;&#1077;&#1082;&#1090;&#1088;&#1086;-&#1084;&#1072;&#1088;&#1082;&#1077;&#1090;.&#1088;&#1092;/product/128451/gnezdo-ploskoe-48h08-izolyaciya-na-hvoste-krasnoe/" TargetMode="External"/><Relationship Id="rId_hyperlink_17243" Type="http://schemas.openxmlformats.org/officeDocument/2006/relationships/hyperlink" Target="http://&#1101;&#1083;&#1077;&#1082;&#1090;&#1088;&#1086;-&#1084;&#1072;&#1088;&#1082;&#1077;&#1090;.&#1088;&#1092;/product/128452/gnezdo-ploskoe-48h08-izolyaciya-na-hvoste-sinee/" TargetMode="External"/><Relationship Id="rId_hyperlink_17244" Type="http://schemas.openxmlformats.org/officeDocument/2006/relationships/hyperlink" Target="http://&#1101;&#1083;&#1077;&#1082;&#1090;&#1088;&#1086;-&#1084;&#1072;&#1088;&#1082;&#1077;&#1090;.&#1088;&#1092;/product/178973/gnezdo-ploskoe-48h08-polnostyu-izolirovannoe-krasnoe/" TargetMode="External"/><Relationship Id="rId_hyperlink_17245" Type="http://schemas.openxmlformats.org/officeDocument/2006/relationships/hyperlink" Target="http://&#1101;&#1083;&#1077;&#1082;&#1090;&#1088;&#1086;-&#1084;&#1072;&#1088;&#1082;&#1077;&#1090;.&#1088;&#1092;/product/178974/gnezdo-ploskoe-48h08-polnostyu-izolirovannoe-sinee/" TargetMode="External"/><Relationship Id="rId_hyperlink_17246" Type="http://schemas.openxmlformats.org/officeDocument/2006/relationships/hyperlink" Target="http://&#1101;&#1083;&#1077;&#1082;&#1090;&#1088;&#1086;-&#1084;&#1072;&#1088;&#1082;&#1077;&#1090;.&#1088;&#1092;/product/149286/gnezdo-ploskoe-60mm-48mm-neizolirovannoe-rexant/" TargetMode="External"/><Relationship Id="rId_hyperlink_17247" Type="http://schemas.openxmlformats.org/officeDocument/2006/relationships/hyperlink" Target="http://&#1101;&#1083;&#1077;&#1082;&#1090;&#1088;&#1086;-&#1084;&#1072;&#1088;&#1082;&#1077;&#1090;.&#1088;&#1092;/product/221649/gnezdo-ploskoe-63mm-latun-belaya/" TargetMode="External"/><Relationship Id="rId_hyperlink_17248" Type="http://schemas.openxmlformats.org/officeDocument/2006/relationships/hyperlink" Target="http://&#1101;&#1083;&#1077;&#1082;&#1090;&#1088;&#1086;-&#1084;&#1072;&#1088;&#1082;&#1077;&#1090;.&#1088;&#1092;/product/238583/gnezdo-ploskoe-63mm-latun-zheltaya-pod-provod-05-08-mm/" TargetMode="External"/><Relationship Id="rId_hyperlink_17249" Type="http://schemas.openxmlformats.org/officeDocument/2006/relationships/hyperlink" Target="http://&#1101;&#1083;&#1077;&#1082;&#1090;&#1088;&#1086;-&#1084;&#1072;&#1088;&#1082;&#1077;&#1090;.&#1088;&#1092;/product/238584/gnezdo-ploskoe-63mm-latun-zheltaya-pod-provod-10-15-mm/" TargetMode="External"/><Relationship Id="rId_hyperlink_17250" Type="http://schemas.openxmlformats.org/officeDocument/2006/relationships/hyperlink" Target="http://&#1101;&#1083;&#1077;&#1082;&#1090;&#1088;&#1086;-&#1084;&#1072;&#1088;&#1082;&#1077;&#1090;.&#1088;&#1092;/product/238585/gnezdo-ploskoe-63mm-latun-zheltaya-pod-provod-10-25-mm/" TargetMode="External"/><Relationship Id="rId_hyperlink_17251" Type="http://schemas.openxmlformats.org/officeDocument/2006/relationships/hyperlink" Target="http://&#1101;&#1083;&#1077;&#1082;&#1090;&#1088;&#1086;-&#1084;&#1072;&#1088;&#1082;&#1077;&#1090;.&#1088;&#1092;/product/140795/gnezdo-ploskoe-63mm-s-provodami-s-fiksatorom-69704/" TargetMode="External"/><Relationship Id="rId_hyperlink_17252" Type="http://schemas.openxmlformats.org/officeDocument/2006/relationships/hyperlink" Target="http://&#1101;&#1083;&#1077;&#1082;&#1090;&#1088;&#1086;-&#1084;&#1072;&#1088;&#1082;&#1077;&#1090;.&#1088;&#1092;/product/178146/gnezdo-ploskoe-63mm-s-provodom-075mm-luzhenoe-141250/" TargetMode="External"/><Relationship Id="rId_hyperlink_17253" Type="http://schemas.openxmlformats.org/officeDocument/2006/relationships/hyperlink" Target="http://&#1101;&#1083;&#1077;&#1082;&#1090;&#1088;&#1086;-&#1084;&#1072;&#1088;&#1082;&#1077;&#1090;.&#1088;&#1092;/product/140796/gnezdo-ploskoe-63mm-s-provodom-s-fiksatorom-69703/" TargetMode="External"/><Relationship Id="rId_hyperlink_17254" Type="http://schemas.openxmlformats.org/officeDocument/2006/relationships/hyperlink" Target="http://&#1101;&#1083;&#1077;&#1082;&#1090;&#1088;&#1086;-&#1084;&#1072;&#1088;&#1082;&#1077;&#1090;.&#1088;&#1092;/product/221650/gnezdo-ploskoe-63mm-siniy-neylon/" TargetMode="External"/><Relationship Id="rId_hyperlink_17255" Type="http://schemas.openxmlformats.org/officeDocument/2006/relationships/hyperlink" Target="http://&#1101;&#1083;&#1077;&#1082;&#1090;&#1088;&#1086;-&#1084;&#1072;&#1088;&#1082;&#1077;&#1090;.&#1088;&#1092;/product/226751/gnezdo-ploskoe-63h08-izolyaciya-na-hvoste-zheltoe/" TargetMode="External"/><Relationship Id="rId_hyperlink_17256" Type="http://schemas.openxmlformats.org/officeDocument/2006/relationships/hyperlink" Target="http://&#1101;&#1083;&#1077;&#1082;&#1090;&#1088;&#1086;-&#1084;&#1072;&#1088;&#1082;&#1077;&#1090;.&#1088;&#1092;/product/177450/gnezdo-ploskoe-63h08-izolyaciya-na-hvoste-krasnoe/" TargetMode="External"/><Relationship Id="rId_hyperlink_17257" Type="http://schemas.openxmlformats.org/officeDocument/2006/relationships/hyperlink" Target="http://&#1101;&#1083;&#1077;&#1082;&#1090;&#1088;&#1086;-&#1084;&#1072;&#1088;&#1082;&#1077;&#1090;.&#1088;&#1092;/product/128454/gnezdo-ploskoe-63h08-izolyaciya-na-hvoste-sinee/" TargetMode="External"/><Relationship Id="rId_hyperlink_17258" Type="http://schemas.openxmlformats.org/officeDocument/2006/relationships/hyperlink" Target="http://&#1101;&#1083;&#1077;&#1082;&#1090;&#1088;&#1086;-&#1084;&#1072;&#1088;&#1082;&#1077;&#1090;.&#1088;&#1092;/product/238621/gnezdo-ploskoe-63h08-uglovoe-izolirovannoe-krasnoe/" TargetMode="External"/><Relationship Id="rId_hyperlink_17259" Type="http://schemas.openxmlformats.org/officeDocument/2006/relationships/hyperlink" Target="http://&#1101;&#1083;&#1077;&#1082;&#1090;&#1088;&#1086;-&#1084;&#1072;&#1088;&#1082;&#1077;&#1090;.&#1088;&#1092;/product/238622/gnezdo-ploskoe-63h08-uglovoe-izolirovannoe-sinee/" TargetMode="External"/><Relationship Id="rId_hyperlink_17260" Type="http://schemas.openxmlformats.org/officeDocument/2006/relationships/hyperlink" Target="http://&#1101;&#1083;&#1077;&#1082;&#1090;&#1088;&#1086;-&#1084;&#1072;&#1088;&#1082;&#1077;&#1090;.&#1088;&#1092;/product/149352/gnezdo-ploskoe-63h08-uglovoe-neizolirovannoe/" TargetMode="External"/><Relationship Id="rId_hyperlink_17261" Type="http://schemas.openxmlformats.org/officeDocument/2006/relationships/hyperlink" Target="http://&#1101;&#1083;&#1077;&#1082;&#1090;&#1088;&#1086;-&#1084;&#1072;&#1088;&#1082;&#1077;&#1090;.&#1088;&#1092;/product/174867/gnezdo-ploskoe-63h15-polnostyu-izolirovannoe-krasnoe/" TargetMode="External"/><Relationship Id="rId_hyperlink_17262" Type="http://schemas.openxmlformats.org/officeDocument/2006/relationships/hyperlink" Target="http://&#1101;&#1083;&#1077;&#1082;&#1090;&#1088;&#1086;-&#1084;&#1072;&#1088;&#1082;&#1077;&#1090;.&#1088;&#1092;/product/177449/gnezdo-ploskoe-63h25-polnostyu-izolirovannoe-sinee/" TargetMode="External"/><Relationship Id="rId_hyperlink_17263" Type="http://schemas.openxmlformats.org/officeDocument/2006/relationships/hyperlink" Target="http://&#1101;&#1083;&#1077;&#1082;&#1090;&#1088;&#1086;-&#1084;&#1072;&#1088;&#1082;&#1077;&#1090;.&#1088;&#1092;/product/244310/gnezdo-ploskoe-66mm-izolyaciya-na-hvoste-krasnoe-rexant-08-0413/" TargetMode="External"/><Relationship Id="rId_hyperlink_17264" Type="http://schemas.openxmlformats.org/officeDocument/2006/relationships/hyperlink" Target="http://&#1101;&#1083;&#1077;&#1082;&#1090;&#1088;&#1086;-&#1084;&#1072;&#1088;&#1082;&#1077;&#1090;.&#1088;&#1092;/product/244311/gnezdo-ploskoe-66mm-izolyaciya-na-hvoste-sinee-rexant-08-0433/" TargetMode="External"/><Relationship Id="rId_hyperlink_17265" Type="http://schemas.openxmlformats.org/officeDocument/2006/relationships/hyperlink" Target="http://&#1101;&#1083;&#1077;&#1082;&#1090;&#1088;&#1086;-&#1084;&#1072;&#1088;&#1082;&#1077;&#1090;.&#1088;&#1092;/product/221602/gnezdo-ploskoe-74mm-izolyaciya-na-hvoste-krasnoe-rexant/" TargetMode="External"/><Relationship Id="rId_hyperlink_17266" Type="http://schemas.openxmlformats.org/officeDocument/2006/relationships/hyperlink" Target="http://&#1101;&#1083;&#1077;&#1082;&#1090;&#1088;&#1086;-&#1084;&#1072;&#1088;&#1082;&#1077;&#1090;.&#1088;&#1092;/product/140798/gnezdo-ploskoe-95mm-s-provodom-25mm-luzhenoe/" TargetMode="External"/><Relationship Id="rId_hyperlink_17267" Type="http://schemas.openxmlformats.org/officeDocument/2006/relationships/hyperlink" Target="http://&#1101;&#1083;&#1077;&#1082;&#1090;&#1088;&#1086;-&#1084;&#1072;&#1088;&#1082;&#1077;&#1090;.&#1088;&#1092;/product/140797/gnezdo-ploskoe-95mm-s-fiksatorom/" TargetMode="External"/><Relationship Id="rId_hyperlink_17268" Type="http://schemas.openxmlformats.org/officeDocument/2006/relationships/hyperlink" Target="http://&#1101;&#1083;&#1077;&#1082;&#1090;&#1088;&#1086;-&#1084;&#1072;&#1088;&#1082;&#1077;&#1090;.&#1088;&#1092;/product/166594/izolyaciya-dlya-ploskogo-gnezda-28mm/" TargetMode="External"/><Relationship Id="rId_hyperlink_17269" Type="http://schemas.openxmlformats.org/officeDocument/2006/relationships/hyperlink" Target="http://&#1101;&#1083;&#1077;&#1082;&#1090;&#1088;&#1086;-&#1084;&#1072;&#1088;&#1082;&#1077;&#1090;.&#1088;&#1092;/product/166595/izolyaciya-dlya-ploskogo-gnezda-48mm/" TargetMode="External"/><Relationship Id="rId_hyperlink_17270" Type="http://schemas.openxmlformats.org/officeDocument/2006/relationships/hyperlink" Target="http://&#1101;&#1083;&#1077;&#1082;&#1090;&#1088;&#1086;-&#1084;&#1072;&#1088;&#1082;&#1077;&#1090;.&#1088;&#1092;/product/166596/izolyaciya-dlya-ploskogo-gnezda-63mm/" TargetMode="External"/><Relationship Id="rId_hyperlink_17271" Type="http://schemas.openxmlformats.org/officeDocument/2006/relationships/hyperlink" Target="http://&#1101;&#1083;&#1077;&#1082;&#1090;&#1088;&#1086;-&#1084;&#1072;&#1088;&#1082;&#1077;&#1090;.&#1088;&#1092;/product/246720/izolyaciya-dlya-ploskogo-gnezda-63mm-plastik-belyy/" TargetMode="External"/><Relationship Id="rId_hyperlink_17272" Type="http://schemas.openxmlformats.org/officeDocument/2006/relationships/hyperlink" Target="http://&#1101;&#1083;&#1077;&#1082;&#1090;&#1088;&#1086;-&#1084;&#1072;&#1088;&#1082;&#1077;&#1090;.&#1088;&#1092;/product/246724/izolyaciya-dlya-ploskogo-gnezda-63mm-plastik-zheltyy/" TargetMode="External"/><Relationship Id="rId_hyperlink_17273" Type="http://schemas.openxmlformats.org/officeDocument/2006/relationships/hyperlink" Target="http://&#1101;&#1083;&#1077;&#1082;&#1090;&#1088;&#1086;-&#1084;&#1072;&#1088;&#1082;&#1077;&#1090;.&#1088;&#1092;/product/246723/izolyaciya-dlya-ploskogo-gnezda-63mm-plastik-zelenyy/" TargetMode="External"/><Relationship Id="rId_hyperlink_17274" Type="http://schemas.openxmlformats.org/officeDocument/2006/relationships/hyperlink" Target="http://&#1101;&#1083;&#1077;&#1082;&#1090;&#1088;&#1086;-&#1084;&#1072;&#1088;&#1082;&#1077;&#1090;.&#1088;&#1092;/product/246721/izolyaciya-dlya-ploskogo-gnezda-63mm-plastik-krasnyy/" TargetMode="External"/><Relationship Id="rId_hyperlink_17275" Type="http://schemas.openxmlformats.org/officeDocument/2006/relationships/hyperlink" Target="http://&#1101;&#1083;&#1077;&#1082;&#1090;&#1088;&#1086;-&#1084;&#1072;&#1088;&#1082;&#1077;&#1090;.&#1088;&#1092;/product/246725/izolyaciya-dlya-ploskogo-gnezda-63mm-plastik-chernyy/" TargetMode="External"/><Relationship Id="rId_hyperlink_17276" Type="http://schemas.openxmlformats.org/officeDocument/2006/relationships/hyperlink" Target="http://&#1101;&#1083;&#1077;&#1082;&#1090;&#1088;&#1086;-&#1084;&#1072;&#1088;&#1082;&#1077;&#1090;.&#1088;&#1092;/product/246726/izolyaciya-dlya-ploskogo-gnezda-63mm-uglovaya/" TargetMode="External"/><Relationship Id="rId_hyperlink_17277" Type="http://schemas.openxmlformats.org/officeDocument/2006/relationships/hyperlink" Target="http://&#1101;&#1083;&#1077;&#1082;&#1090;&#1088;&#1086;-&#1084;&#1072;&#1088;&#1082;&#1077;&#1090;.&#1088;&#1092;/product/238772/klemma-na-provod-nozhevaya-gnezdo-tai-125f-shirina-28mm-sechenie-025-15-kvmm-izolirovannaya-krasnaya/" TargetMode="External"/><Relationship Id="rId_hyperlink_17278" Type="http://schemas.openxmlformats.org/officeDocument/2006/relationships/hyperlink" Target="http://&#1101;&#1083;&#1077;&#1082;&#1090;&#1088;&#1086;-&#1084;&#1072;&#1088;&#1082;&#1077;&#1090;.&#1088;&#1092;/product/239984/klemma-na-provod-nozhevaya-gnezdo-tai-2f-shirina-48mm-sechenie-15-25-kvmm-izolirovannaya-sinyaya/" TargetMode="External"/><Relationship Id="rId_hyperlink_17279" Type="http://schemas.openxmlformats.org/officeDocument/2006/relationships/hyperlink" Target="http://&#1101;&#1083;&#1077;&#1082;&#1090;&#1088;&#1086;-&#1084;&#1072;&#1088;&#1082;&#1077;&#1090;.&#1088;&#1092;/product/241787/klemma-na-provod-nozhevaya-gnezdo-tai-2m-shirina-28mm-sechenie-15-25-kvmm-izolirovannaya-sinyaya/" TargetMode="External"/><Relationship Id="rId_hyperlink_17280" Type="http://schemas.openxmlformats.org/officeDocument/2006/relationships/hyperlink" Target="http://&#1101;&#1083;&#1077;&#1082;&#1090;&#1088;&#1086;-&#1084;&#1072;&#1088;&#1082;&#1077;&#1090;.&#1088;&#1092;/product/126751/otvetvitel-ploskiy-63h08-izolyaciya-na-hvoste-siniy/" TargetMode="External"/><Relationship Id="rId_hyperlink_17281" Type="http://schemas.openxmlformats.org/officeDocument/2006/relationships/hyperlink" Target="http://&#1101;&#1083;&#1077;&#1082;&#1090;&#1088;&#1086;-&#1084;&#1072;&#1088;&#1082;&#1077;&#1090;.&#1088;&#1092;/product/126750/otvetvitel-ploskiy-63h08-izolyaciya-na-hvoste-krasnyy/" TargetMode="External"/><Relationship Id="rId_hyperlink_17282" Type="http://schemas.openxmlformats.org/officeDocument/2006/relationships/hyperlink" Target="http://&#1101;&#1083;&#1077;&#1082;&#1090;&#1088;&#1086;-&#1084;&#1072;&#1088;&#1082;&#1077;&#1090;.&#1088;&#1092;/product/238620/shteker-ploskiy-28mm-latun-zheltaya/" TargetMode="External"/><Relationship Id="rId_hyperlink_17283" Type="http://schemas.openxmlformats.org/officeDocument/2006/relationships/hyperlink" Target="http://&#1101;&#1083;&#1077;&#1082;&#1090;&#1088;&#1086;-&#1084;&#1072;&#1088;&#1082;&#1077;&#1090;.&#1088;&#1092;/product/140807/shteker-ploskiy-28mm-s-provodom-120mm-luzhenyy-50800/" TargetMode="External"/><Relationship Id="rId_hyperlink_17284" Type="http://schemas.openxmlformats.org/officeDocument/2006/relationships/hyperlink" Target="http://&#1101;&#1083;&#1077;&#1082;&#1090;&#1088;&#1086;-&#1084;&#1072;&#1088;&#1082;&#1077;&#1090;.&#1088;&#1092;/product/140809/shteker-ploskiy-28mm-s-provodom-s-fiksatorom-69697/" TargetMode="External"/><Relationship Id="rId_hyperlink_17285" Type="http://schemas.openxmlformats.org/officeDocument/2006/relationships/hyperlink" Target="http://&#1101;&#1083;&#1077;&#1082;&#1090;&#1088;&#1086;-&#1084;&#1072;&#1088;&#1082;&#1077;&#1090;.&#1088;&#1092;/product/128465/shteker-ploskiy-28h05-izolyaciya-na-hvoste-krasnyy/" TargetMode="External"/><Relationship Id="rId_hyperlink_17286" Type="http://schemas.openxmlformats.org/officeDocument/2006/relationships/hyperlink" Target="http://&#1101;&#1083;&#1077;&#1082;&#1090;&#1088;&#1086;-&#1084;&#1072;&#1088;&#1082;&#1077;&#1090;.&#1088;&#1092;/product/128466/shteker-ploskiy-28h05-izolyaciya-na-hvoste-siniy/" TargetMode="External"/><Relationship Id="rId_hyperlink_17287" Type="http://schemas.openxmlformats.org/officeDocument/2006/relationships/hyperlink" Target="http://&#1101;&#1083;&#1077;&#1082;&#1090;&#1088;&#1086;-&#1084;&#1072;&#1088;&#1082;&#1077;&#1090;.&#1088;&#1092;/product/128467/shteker-ploskiy-48h08-izolyaciya-na-hvoste-krasnyy/" TargetMode="External"/><Relationship Id="rId_hyperlink_17288" Type="http://schemas.openxmlformats.org/officeDocument/2006/relationships/hyperlink" Target="http://&#1101;&#1083;&#1077;&#1082;&#1090;&#1088;&#1086;-&#1084;&#1072;&#1088;&#1082;&#1077;&#1090;.&#1088;&#1092;/product/240934/shteker-ploskiy-48h08-latun/" TargetMode="External"/><Relationship Id="rId_hyperlink_17289" Type="http://schemas.openxmlformats.org/officeDocument/2006/relationships/hyperlink" Target="http://&#1101;&#1083;&#1077;&#1082;&#1090;&#1088;&#1086;-&#1084;&#1072;&#1088;&#1082;&#1077;&#1090;.&#1088;&#1092;/product/221758/shteker-ploskiy-48h08-latun-belaya/" TargetMode="External"/><Relationship Id="rId_hyperlink_17290" Type="http://schemas.openxmlformats.org/officeDocument/2006/relationships/hyperlink" Target="http://&#1101;&#1083;&#1077;&#1082;&#1090;&#1088;&#1086;-&#1084;&#1072;&#1088;&#1082;&#1077;&#1090;.&#1088;&#1092;/product/246719/shteker-ploskiy-48h08-latun-belaya-s-fiksatorom/" TargetMode="External"/><Relationship Id="rId_hyperlink_17291" Type="http://schemas.openxmlformats.org/officeDocument/2006/relationships/hyperlink" Target="http://&#1101;&#1083;&#1077;&#1082;&#1090;&#1088;&#1086;-&#1084;&#1072;&#1088;&#1082;&#1077;&#1090;.&#1088;&#1092;/product/244436/shteker-ploskiy-48h08-latun-belaya-s-fiksatorom/" TargetMode="External"/><Relationship Id="rId_hyperlink_17292" Type="http://schemas.openxmlformats.org/officeDocument/2006/relationships/hyperlink" Target="http://&#1101;&#1083;&#1077;&#1082;&#1090;&#1088;&#1086;-&#1084;&#1072;&#1088;&#1082;&#1077;&#1090;.&#1088;&#1092;/product/171659/shteker-ploskiy-48h25-sinee/" TargetMode="External"/><Relationship Id="rId_hyperlink_17293" Type="http://schemas.openxmlformats.org/officeDocument/2006/relationships/hyperlink" Target="http://&#1101;&#1083;&#1077;&#1082;&#1090;&#1088;&#1086;-&#1084;&#1072;&#1088;&#1082;&#1077;&#1090;.&#1088;&#1092;/product/149290/shteker-ploskiy-63mm-latun-zheltaya/" TargetMode="External"/><Relationship Id="rId_hyperlink_17294" Type="http://schemas.openxmlformats.org/officeDocument/2006/relationships/hyperlink" Target="http://&#1101;&#1083;&#1077;&#1082;&#1090;&#1088;&#1086;-&#1084;&#1072;&#1088;&#1082;&#1077;&#1090;.&#1088;&#1092;/product/140814/shteker-ploskiy-63mm-s-provodom-075mm-luzhenyy-141255/" TargetMode="External"/><Relationship Id="rId_hyperlink_17295" Type="http://schemas.openxmlformats.org/officeDocument/2006/relationships/hyperlink" Target="http://&#1101;&#1083;&#1077;&#1082;&#1090;&#1088;&#1086;-&#1084;&#1072;&#1088;&#1082;&#1077;&#1090;.&#1088;&#1092;/product/128469/shteker-ploskiy-63h08-izolyaciya-na-hvoste-krasnyy-08-0313/" TargetMode="External"/><Relationship Id="rId_hyperlink_17296" Type="http://schemas.openxmlformats.org/officeDocument/2006/relationships/hyperlink" Target="http://&#1101;&#1083;&#1077;&#1082;&#1090;&#1088;&#1086;-&#1084;&#1072;&#1088;&#1082;&#1077;&#1090;.&#1088;&#1092;/product/128470/shteker-ploskiy-63h08-izolyaciya-na-hvoste-siniy-08-0333/" TargetMode="External"/><Relationship Id="rId_hyperlink_17297" Type="http://schemas.openxmlformats.org/officeDocument/2006/relationships/hyperlink" Target="http://&#1101;&#1083;&#1077;&#1082;&#1090;&#1088;&#1086;-&#1084;&#1072;&#1088;&#1082;&#1077;&#1090;.&#1088;&#1092;/product/221759/shteker-ploskiy-63h08-neizolirovannyy-latun-belaya/" TargetMode="External"/><Relationship Id="rId_hyperlink_17298" Type="http://schemas.openxmlformats.org/officeDocument/2006/relationships/hyperlink" Target="http://&#1101;&#1083;&#1077;&#1082;&#1090;&#1088;&#1086;-&#1084;&#1072;&#1088;&#1082;&#1077;&#1090;.&#1088;&#1092;/product/237073/shteker-ploskiy-63h08-neizolirovannyy-s-fiksatorom-latun-belaya/" TargetMode="External"/><Relationship Id="rId_hyperlink_17299" Type="http://schemas.openxmlformats.org/officeDocument/2006/relationships/hyperlink" Target="http://&#1101;&#1083;&#1077;&#1082;&#1090;&#1088;&#1086;-&#1084;&#1072;&#1088;&#1082;&#1077;&#1090;.&#1088;&#1092;/product/238581/shteker-ploskiy-63h08-neizolirovannyy-s-fiksatorom-latun-zheltaya/" TargetMode="External"/><Relationship Id="rId_hyperlink_17300" Type="http://schemas.openxmlformats.org/officeDocument/2006/relationships/hyperlink" Target="http://&#1101;&#1083;&#1077;&#1082;&#1090;&#1088;&#1086;-&#1084;&#1072;&#1088;&#1082;&#1077;&#1090;.&#1088;&#1092;/product/221780/nakonechnik-luzhenyy-tm-25-8-7/" TargetMode="External"/><Relationship Id="rId_hyperlink_17301" Type="http://schemas.openxmlformats.org/officeDocument/2006/relationships/hyperlink" Target="http://&#1101;&#1083;&#1077;&#1082;&#1090;&#1088;&#1086;-&#1084;&#1072;&#1088;&#1082;&#1077;&#1090;.&#1088;&#1092;/product/221808/nakonechnik-luzhenyy-tml-25-6-26/" TargetMode="External"/><Relationship Id="rId_hyperlink_17302" Type="http://schemas.openxmlformats.org/officeDocument/2006/relationships/hyperlink" Target="http://&#1101;&#1083;&#1077;&#1082;&#1090;&#1088;&#1086;-&#1084;&#1072;&#1088;&#1082;&#1077;&#1090;.&#1088;&#1092;/product/221812/nakonechnik-luzhenyy-tml-4-5-3/" TargetMode="External"/><Relationship Id="rId_hyperlink_17303" Type="http://schemas.openxmlformats.org/officeDocument/2006/relationships/hyperlink" Target="http://&#1101;&#1083;&#1077;&#1082;&#1090;&#1088;&#1086;-&#1084;&#1072;&#1088;&#1082;&#1077;&#1090;.&#1088;&#1092;/product/221813/nakonechnik-luzhenyy-tml-4-6-3/" TargetMode="External"/><Relationship Id="rId_hyperlink_17304" Type="http://schemas.openxmlformats.org/officeDocument/2006/relationships/hyperlink" Target="http://&#1101;&#1083;&#1077;&#1082;&#1090;&#1088;&#1086;-&#1084;&#1072;&#1088;&#1082;&#1077;&#1090;.&#1088;&#1092;/product/221838/nakonechnik-luzhenyy-tml-6-6-4/" TargetMode="External"/><Relationship Id="rId_hyperlink_17305" Type="http://schemas.openxmlformats.org/officeDocument/2006/relationships/hyperlink" Target="http://&#1101;&#1083;&#1077;&#1082;&#1090;&#1088;&#1086;-&#1084;&#1072;&#1088;&#1082;&#1077;&#1090;.&#1088;&#1092;/product/221577/nakonechnik-luzhenyy-tml-10-5-5/" TargetMode="External"/><Relationship Id="rId_hyperlink_17306" Type="http://schemas.openxmlformats.org/officeDocument/2006/relationships/hyperlink" Target="http://&#1101;&#1083;&#1077;&#1082;&#1090;&#1088;&#1086;-&#1084;&#1072;&#1088;&#1082;&#1077;&#1090;.&#1088;&#1092;/product/221578/nakonechnik-luzhenyy-tml-10-6-5/" TargetMode="External"/><Relationship Id="rId_hyperlink_17307" Type="http://schemas.openxmlformats.org/officeDocument/2006/relationships/hyperlink" Target="http://&#1101;&#1083;&#1077;&#1082;&#1090;&#1088;&#1086;-&#1084;&#1072;&#1088;&#1082;&#1077;&#1090;.&#1088;&#1092;/product/221804/nakonechnik-luzhenyy-tml-10-8-5/" TargetMode="External"/><Relationship Id="rId_hyperlink_17308" Type="http://schemas.openxmlformats.org/officeDocument/2006/relationships/hyperlink" Target="http://&#1101;&#1083;&#1077;&#1082;&#1090;&#1088;&#1086;-&#1084;&#1072;&#1088;&#1082;&#1077;&#1090;.&#1088;&#1092;/product/221805/nakonechnik-luzhenyy-tml-16-6-6/" TargetMode="External"/><Relationship Id="rId_hyperlink_17309" Type="http://schemas.openxmlformats.org/officeDocument/2006/relationships/hyperlink" Target="http://&#1101;&#1083;&#1077;&#1082;&#1090;&#1088;&#1086;-&#1084;&#1072;&#1088;&#1082;&#1077;&#1090;.&#1088;&#1092;/product/221806/nakonechnik-luzhenyy-tml-16-8-6/" TargetMode="External"/><Relationship Id="rId_hyperlink_17310" Type="http://schemas.openxmlformats.org/officeDocument/2006/relationships/hyperlink" Target="http://&#1101;&#1083;&#1077;&#1082;&#1090;&#1088;&#1086;-&#1084;&#1072;&#1088;&#1082;&#1077;&#1090;.&#1088;&#1092;/product/221809/nakonechnik-luzhenyy-tml-25-10-8/" TargetMode="External"/><Relationship Id="rId_hyperlink_17311" Type="http://schemas.openxmlformats.org/officeDocument/2006/relationships/hyperlink" Target="http://&#1101;&#1083;&#1077;&#1082;&#1090;&#1088;&#1086;-&#1084;&#1072;&#1088;&#1082;&#1077;&#1090;.&#1088;&#1092;/product/221810/nakonechnik-luzhenyy-tml-25-6-8/" TargetMode="External"/><Relationship Id="rId_hyperlink_17312" Type="http://schemas.openxmlformats.org/officeDocument/2006/relationships/hyperlink" Target="http://&#1101;&#1083;&#1077;&#1082;&#1090;&#1088;&#1086;-&#1084;&#1072;&#1088;&#1082;&#1077;&#1090;.&#1088;&#1092;/product/230643/nakonechnik-luzhenyy-tml-35-12-10/" TargetMode="External"/><Relationship Id="rId_hyperlink_17313" Type="http://schemas.openxmlformats.org/officeDocument/2006/relationships/hyperlink" Target="http://&#1101;&#1083;&#1077;&#1082;&#1090;&#1088;&#1086;-&#1084;&#1072;&#1088;&#1082;&#1077;&#1090;.&#1088;&#1092;/product/238625/nakonechnik-luzhenyy-tml-35-8-10/" TargetMode="External"/><Relationship Id="rId_hyperlink_17314" Type="http://schemas.openxmlformats.org/officeDocument/2006/relationships/hyperlink" Target="http://&#1101;&#1083;&#1077;&#1082;&#1090;&#1088;&#1086;-&#1084;&#1072;&#1088;&#1082;&#1077;&#1090;.&#1088;&#1092;/product/240571/nakonechnik-luzhenyy-tml-35-8-9/" TargetMode="External"/><Relationship Id="rId_hyperlink_17315" Type="http://schemas.openxmlformats.org/officeDocument/2006/relationships/hyperlink" Target="http://&#1101;&#1083;&#1077;&#1082;&#1090;&#1088;&#1086;-&#1084;&#1072;&#1088;&#1082;&#1077;&#1090;.&#1088;&#1092;/product/241562/nakonechnik-medno-alyuminevyy-dtl-10/" TargetMode="External"/><Relationship Id="rId_hyperlink_17316" Type="http://schemas.openxmlformats.org/officeDocument/2006/relationships/hyperlink" Target="http://&#1101;&#1083;&#1077;&#1082;&#1090;&#1088;&#1086;-&#1084;&#1072;&#1088;&#1082;&#1077;&#1090;.&#1088;&#1092;/product/241563/nakonechnik-medno-alyuminevyy-dtl-25/" TargetMode="External"/><Relationship Id="rId_hyperlink_17317" Type="http://schemas.openxmlformats.org/officeDocument/2006/relationships/hyperlink" Target="http://&#1101;&#1083;&#1077;&#1082;&#1090;&#1088;&#1086;-&#1084;&#1072;&#1088;&#1082;&#1077;&#1090;.&#1088;&#1092;/product/241564/nakonechnik-medno-alyuminevyy-dtl-35/" TargetMode="External"/><Relationship Id="rId_hyperlink_17318" Type="http://schemas.openxmlformats.org/officeDocument/2006/relationships/hyperlink" Target="http://&#1101;&#1083;&#1077;&#1082;&#1090;&#1088;&#1086;-&#1084;&#1072;&#1088;&#1082;&#1077;&#1090;.&#1088;&#1092;/product/241569/nakonechnik-mednyy-tm-25-4-26/" TargetMode="External"/><Relationship Id="rId_hyperlink_17319" Type="http://schemas.openxmlformats.org/officeDocument/2006/relationships/hyperlink" Target="http://&#1101;&#1083;&#1077;&#1082;&#1090;&#1088;&#1086;-&#1084;&#1072;&#1088;&#1082;&#1077;&#1090;.&#1088;&#1092;/product/221835/nakonechnik-mednyy-tm-25-6-26/" TargetMode="External"/><Relationship Id="rId_hyperlink_17320" Type="http://schemas.openxmlformats.org/officeDocument/2006/relationships/hyperlink" Target="http://&#1101;&#1083;&#1077;&#1082;&#1090;&#1088;&#1086;-&#1084;&#1072;&#1088;&#1082;&#1077;&#1090;.&#1088;&#1092;/product/241570/nakonechnik-mednyy-tm-4-4-3/" TargetMode="External"/><Relationship Id="rId_hyperlink_17321" Type="http://schemas.openxmlformats.org/officeDocument/2006/relationships/hyperlink" Target="http://&#1101;&#1083;&#1077;&#1082;&#1090;&#1088;&#1086;-&#1084;&#1072;&#1088;&#1082;&#1077;&#1090;.&#1088;&#1092;/product/221836/nakonechnik-mednyy-tm-4-6-3/" TargetMode="External"/><Relationship Id="rId_hyperlink_17322" Type="http://schemas.openxmlformats.org/officeDocument/2006/relationships/hyperlink" Target="http://&#1101;&#1083;&#1077;&#1082;&#1090;&#1088;&#1086;-&#1084;&#1072;&#1088;&#1082;&#1077;&#1090;.&#1088;&#1092;/product/221837/nakonechnik-mednyy-tm-6-5-4/" TargetMode="External"/><Relationship Id="rId_hyperlink_17323" Type="http://schemas.openxmlformats.org/officeDocument/2006/relationships/hyperlink" Target="http://&#1101;&#1083;&#1077;&#1082;&#1090;&#1088;&#1086;-&#1084;&#1072;&#1088;&#1082;&#1077;&#1090;.&#1088;&#1092;/product/221834/nakonechnik-mednyy-tm-6-6-4/" TargetMode="External"/><Relationship Id="rId_hyperlink_17324" Type="http://schemas.openxmlformats.org/officeDocument/2006/relationships/hyperlink" Target="http://&#1101;&#1083;&#1077;&#1082;&#1090;&#1088;&#1086;-&#1084;&#1072;&#1088;&#1082;&#1077;&#1090;.&#1088;&#1092;/product/221778/nakonechnik-mednyy-tm-10-6-5/" TargetMode="External"/><Relationship Id="rId_hyperlink_17325" Type="http://schemas.openxmlformats.org/officeDocument/2006/relationships/hyperlink" Target="http://&#1101;&#1083;&#1077;&#1082;&#1090;&#1088;&#1086;-&#1084;&#1072;&#1088;&#1082;&#1077;&#1090;.&#1088;&#1092;/product/221567/nakonechnik-mednyy-tm-10-8-5/" TargetMode="External"/><Relationship Id="rId_hyperlink_17326" Type="http://schemas.openxmlformats.org/officeDocument/2006/relationships/hyperlink" Target="http://&#1101;&#1083;&#1077;&#1082;&#1090;&#1088;&#1086;-&#1084;&#1072;&#1088;&#1082;&#1077;&#1090;.&#1088;&#1092;/product/221568/nakonechnik-mednyy-tm-16-6-6/" TargetMode="External"/><Relationship Id="rId_hyperlink_17327" Type="http://schemas.openxmlformats.org/officeDocument/2006/relationships/hyperlink" Target="http://&#1101;&#1083;&#1077;&#1082;&#1090;&#1088;&#1086;-&#1084;&#1072;&#1088;&#1082;&#1077;&#1090;.&#1088;&#1092;/product/221779/nakonechnik-mednyy-tm-16-8-6/" TargetMode="External"/><Relationship Id="rId_hyperlink_17328" Type="http://schemas.openxmlformats.org/officeDocument/2006/relationships/hyperlink" Target="http://&#1101;&#1083;&#1077;&#1082;&#1090;&#1088;&#1086;-&#1084;&#1072;&#1088;&#1082;&#1077;&#1090;.&#1088;&#1092;/product/221569/nakonechnik-mednyy-tm-25-10-8/" TargetMode="External"/><Relationship Id="rId_hyperlink_17329" Type="http://schemas.openxmlformats.org/officeDocument/2006/relationships/hyperlink" Target="http://&#1101;&#1083;&#1077;&#1082;&#1090;&#1088;&#1086;-&#1084;&#1072;&#1088;&#1082;&#1077;&#1090;.&#1088;&#1092;/product/221781/nakonechnik-mednyy-tm-35-12-10/" TargetMode="External"/><Relationship Id="rId_hyperlink_17330" Type="http://schemas.openxmlformats.org/officeDocument/2006/relationships/hyperlink" Target="http://&#1101;&#1083;&#1077;&#1082;&#1090;&#1088;&#1086;-&#1084;&#1072;&#1088;&#1082;&#1077;&#1090;.&#1088;&#1092;/product/221782/nakonechnik-mednyy-tm-35-8-10/" TargetMode="External"/><Relationship Id="rId_hyperlink_17331" Type="http://schemas.openxmlformats.org/officeDocument/2006/relationships/hyperlink" Target="http://&#1101;&#1083;&#1077;&#1082;&#1090;&#1088;&#1086;-&#1084;&#1072;&#1088;&#1082;&#1077;&#1090;.&#1088;&#1092;/product/245586/klemma-mnogorazovaya-2-provodnaya-do-25mm-4mm-dlya-mnogozhilnogo-pct-212-cmk-412-wago-222-412/" TargetMode="External"/><Relationship Id="rId_hyperlink_17332" Type="http://schemas.openxmlformats.org/officeDocument/2006/relationships/hyperlink" Target="http://&#1101;&#1083;&#1077;&#1082;&#1090;&#1088;&#1086;-&#1084;&#1072;&#1088;&#1082;&#1077;&#1090;.&#1088;&#1092;/product/132946/klemma-mnogorazovaya-2-provodnaya-do-25mm-4mm-dlya-mnogozhilnogo-pct-212-cmk-412-wago-222-412-100/" TargetMode="External"/><Relationship Id="rId_hyperlink_17333" Type="http://schemas.openxmlformats.org/officeDocument/2006/relationships/hyperlink" Target="http://&#1101;&#1083;&#1077;&#1082;&#1090;&#1088;&#1086;-&#1084;&#1072;&#1088;&#1082;&#1077;&#1090;.&#1088;&#1092;/product/241556/klemma-mnogorazovaya-2-provodnaya-do-25mm-4mm-dlya-mnogozhilnogo-pct-212-cmk-412-wago-222-412-komplekt-10sht/" TargetMode="External"/><Relationship Id="rId_hyperlink_17334" Type="http://schemas.openxmlformats.org/officeDocument/2006/relationships/hyperlink" Target="http://&#1101;&#1083;&#1077;&#1082;&#1090;&#1088;&#1086;-&#1084;&#1072;&#1088;&#1082;&#1077;&#1090;.&#1088;&#1092;/product/241557/klemma-mnogorazovaya-2-provodnaya-do-25mm-4mm-dlya-mnogozhilnogo-pct-212-cmk-412-wago-222-412-komplekt-5sht/" TargetMode="External"/><Relationship Id="rId_hyperlink_17335" Type="http://schemas.openxmlformats.org/officeDocument/2006/relationships/hyperlink" Target="http://&#1101;&#1083;&#1077;&#1082;&#1090;&#1088;&#1086;-&#1084;&#1072;&#1088;&#1082;&#1077;&#1090;.&#1088;&#1092;/product/241383/klemma-mnogorazovaya-2-provodnaya-do-25mm-4mm-dlya-mnogozhilnogo-pct-312/" TargetMode="External"/><Relationship Id="rId_hyperlink_17336" Type="http://schemas.openxmlformats.org/officeDocument/2006/relationships/hyperlink" Target="http://&#1101;&#1083;&#1077;&#1082;&#1090;&#1088;&#1086;-&#1084;&#1072;&#1088;&#1082;&#1077;&#1090;.&#1088;&#1092;/product/221770/klemma-mnogorazovaya-2-provodnaya-do-25mm-4mm-dlya-mnogozhilnogo-sbe-cwcc-2/" TargetMode="External"/><Relationship Id="rId_hyperlink_17337" Type="http://schemas.openxmlformats.org/officeDocument/2006/relationships/hyperlink" Target="http://&#1101;&#1083;&#1077;&#1082;&#1090;&#1088;&#1086;-&#1084;&#1072;&#1088;&#1082;&#1077;&#1090;.&#1088;&#1092;/product/166758/klemma-mnogorazovaya-3-provodnaya-do-25mm-4mm-dlya-mnogozhilnogo-general-gter2-03-800482/" TargetMode="External"/><Relationship Id="rId_hyperlink_17338" Type="http://schemas.openxmlformats.org/officeDocument/2006/relationships/hyperlink" Target="http://&#1101;&#1083;&#1077;&#1082;&#1090;&#1088;&#1086;-&#1084;&#1072;&#1088;&#1082;&#1077;&#1090;.&#1088;&#1092;/product/241554/klemma-mnogorazovaya-3-provodnaya-do-25mm-4mm-dlya-mnogozhilnogo-pct-213-cmk-413-wago-222-413-komplekt-5sht/" TargetMode="External"/><Relationship Id="rId_hyperlink_17339" Type="http://schemas.openxmlformats.org/officeDocument/2006/relationships/hyperlink" Target="http://&#1101;&#1083;&#1077;&#1082;&#1090;&#1088;&#1086;-&#1084;&#1072;&#1088;&#1082;&#1077;&#1090;.&#1088;&#1092;/product/238666/klemma-mnogorazovaya-3-provodnaya-do-25mm-4mm-dlya-mnogozhilnogo-pct-213-cmk-413-wago-222-413-upak-50sht/" TargetMode="External"/><Relationship Id="rId_hyperlink_17340" Type="http://schemas.openxmlformats.org/officeDocument/2006/relationships/hyperlink" Target="http://&#1101;&#1083;&#1077;&#1082;&#1090;&#1088;&#1086;-&#1084;&#1072;&#1088;&#1082;&#1077;&#1090;.&#1088;&#1092;/product/241384/klemma-mnogorazovaya-3-provodnaya-do-25mm-4mm-dlya-mnogozhilnogo-pct-313/" TargetMode="External"/><Relationship Id="rId_hyperlink_17341" Type="http://schemas.openxmlformats.org/officeDocument/2006/relationships/hyperlink" Target="http://&#1101;&#1083;&#1077;&#1082;&#1090;&#1088;&#1086;-&#1084;&#1072;&#1088;&#1082;&#1077;&#1090;.&#1088;&#1092;/product/241429/klemma-mnogorazovaya-3-provodnaya-do-25mm-4mm-dlya-mnogozhilnogo-smk-t3/" TargetMode="External"/><Relationship Id="rId_hyperlink_17342" Type="http://schemas.openxmlformats.org/officeDocument/2006/relationships/hyperlink" Target="http://&#1101;&#1083;&#1077;&#1082;&#1090;&#1088;&#1086;-&#1084;&#1072;&#1088;&#1082;&#1077;&#1090;.&#1088;&#1092;/product/221769/klemma-mnogorazovaya-3-provodnaya-do-25mm-4mm-dlya-mnogozhilnogo-sbe-cwcc-3/" TargetMode="External"/><Relationship Id="rId_hyperlink_17343" Type="http://schemas.openxmlformats.org/officeDocument/2006/relationships/hyperlink" Target="http://&#1101;&#1083;&#1077;&#1082;&#1090;&#1088;&#1086;-&#1084;&#1072;&#1088;&#1082;&#1077;&#1090;.&#1088;&#1092;/product/241385/klemma-mnogorazovaya-4-provodnaya-do-25mm-4mm-dlya-mnogozhilnogo-pct-314/" TargetMode="External"/><Relationship Id="rId_hyperlink_17344" Type="http://schemas.openxmlformats.org/officeDocument/2006/relationships/hyperlink" Target="http://&#1101;&#1083;&#1077;&#1082;&#1090;&#1088;&#1086;-&#1084;&#1072;&#1088;&#1082;&#1077;&#1090;.&#1088;&#1092;/product/241430/klemma-mnogorazovaya-4-provodnaya-do-25mm-4mm-dlya-mnogozhilnogo-smk-t4/" TargetMode="External"/><Relationship Id="rId_hyperlink_17345" Type="http://schemas.openxmlformats.org/officeDocument/2006/relationships/hyperlink" Target="http://&#1101;&#1083;&#1077;&#1082;&#1090;&#1088;&#1086;-&#1084;&#1072;&#1088;&#1082;&#1077;&#1090;.&#1088;&#1092;/product/221762/klemma-mnogorazovaya-4-provodnaya-do-25mm-4mm-dlya-mnogozhilnogo-sbe-cwcc-4/" TargetMode="External"/><Relationship Id="rId_hyperlink_17346" Type="http://schemas.openxmlformats.org/officeDocument/2006/relationships/hyperlink" Target="http://&#1101;&#1083;&#1077;&#1082;&#1090;&#1088;&#1086;-&#1084;&#1072;&#1088;&#1082;&#1077;&#1090;.&#1088;&#1092;/product/241386/klemma-mnogorazovaya-5-provodnaya-do-25mm-4mm-dlya-mnogozhilnogo-pct-315/" TargetMode="External"/><Relationship Id="rId_hyperlink_17347" Type="http://schemas.openxmlformats.org/officeDocument/2006/relationships/hyperlink" Target="http://&#1101;&#1083;&#1077;&#1082;&#1090;&#1088;&#1086;-&#1084;&#1072;&#1088;&#1082;&#1077;&#1090;.&#1088;&#1092;/product/168035/klemma-mnogorazovaya-5-provodnaya-do-25mm-4mm-dlya-mnogozhilnogo-general-gter3-05-50/" TargetMode="External"/><Relationship Id="rId_hyperlink_17348" Type="http://schemas.openxmlformats.org/officeDocument/2006/relationships/hyperlink" Target="http://&#1101;&#1083;&#1077;&#1082;&#1090;&#1088;&#1086;-&#1084;&#1072;&#1088;&#1082;&#1077;&#1090;.&#1088;&#1092;/product/234171/klemma-mnogorazovaya-5-provodnaya-do-25mm-4mm-dlya-mnogozhilnogo-sbe-cwcc-5-5/" TargetMode="External"/><Relationship Id="rId_hyperlink_17349" Type="http://schemas.openxmlformats.org/officeDocument/2006/relationships/hyperlink" Target="http://&#1101;&#1083;&#1077;&#1082;&#1090;&#1088;&#1086;-&#1084;&#1072;&#1088;&#1082;&#1077;&#1090;.&#1088;&#1092;/product/169883/klemma-mnogorazovaya-kompaktnaya-2-provodnaya-do-25mm-sbe-ccwcc-2/" TargetMode="External"/><Relationship Id="rId_hyperlink_17350" Type="http://schemas.openxmlformats.org/officeDocument/2006/relationships/hyperlink" Target="http://&#1101;&#1083;&#1077;&#1082;&#1090;&#1088;&#1086;-&#1084;&#1072;&#1088;&#1082;&#1077;&#1090;.&#1088;&#1092;/product/169884/klemma-mnogorazovaya-kompaktnaya-3-provodnaya-do-25mm-sbe-ccwcc-3/" TargetMode="External"/><Relationship Id="rId_hyperlink_17351" Type="http://schemas.openxmlformats.org/officeDocument/2006/relationships/hyperlink" Target="http://&#1101;&#1083;&#1077;&#1082;&#1090;&#1088;&#1086;-&#1084;&#1072;&#1088;&#1082;&#1077;&#1090;.&#1088;&#1092;/product/232521/klemma-mnogorazovaya-kompaktnaya-5-provodnaya-do-25mm-sbe-ccwcc-5/" TargetMode="External"/><Relationship Id="rId_hyperlink_17352" Type="http://schemas.openxmlformats.org/officeDocument/2006/relationships/hyperlink" Target="http://&#1101;&#1083;&#1077;&#1082;&#1090;&#1088;&#1086;-&#1084;&#1072;&#1088;&#1082;&#1077;&#1090;.&#1088;&#1092;/product/240226/klemma-razemnaya-montazhnaya-dlya-faznyh-provodnikov-2-kontaktnye-gruppy-stekker-ld-700-412-5/" TargetMode="External"/><Relationship Id="rId_hyperlink_17353" Type="http://schemas.openxmlformats.org/officeDocument/2006/relationships/hyperlink" Target="http://&#1101;&#1083;&#1077;&#1082;&#1090;&#1088;&#1086;-&#1084;&#1072;&#1088;&#1082;&#1077;&#1090;.&#1088;&#1092;/product/240225/klemma-razemnaya-montazhnaya-dlya-faznyh-provodnikov-3-kontaktnye-gruppy-stekker-ld-700-413-5/" TargetMode="External"/><Relationship Id="rId_hyperlink_17354" Type="http://schemas.openxmlformats.org/officeDocument/2006/relationships/hyperlink" Target="http://&#1101;&#1083;&#1077;&#1082;&#1090;&#1088;&#1086;-&#1084;&#1072;&#1088;&#1082;&#1077;&#1090;.&#1088;&#1092;/product/237440/klemma-universalnaya-mnogorazovaya-prohodnaya-1-provodnaya-008-4mm2-sbe-ptcwss-1-50/" TargetMode="External"/><Relationship Id="rId_hyperlink_17355" Type="http://schemas.openxmlformats.org/officeDocument/2006/relationships/hyperlink" Target="http://&#1101;&#1083;&#1077;&#1082;&#1090;&#1088;&#1086;-&#1084;&#1072;&#1088;&#1082;&#1077;&#1090;.&#1088;&#1092;/product/238360/klemma-universalnaya-mnogorazovaya-prohodnaya-1-provodnaya-do-4mm-nabornaya-stekker-ld-222-421-5/" TargetMode="External"/><Relationship Id="rId_hyperlink_17356" Type="http://schemas.openxmlformats.org/officeDocument/2006/relationships/hyperlink" Target="http://&#1101;&#1083;&#1077;&#1082;&#1090;&#1088;&#1086;-&#1084;&#1072;&#1088;&#1082;&#1077;&#1090;.&#1088;&#1092;/product/244251/klemma-universalnaya-mnogorazovaya-prohodnaya-2-provodnaya-008-4mm2-sbe-ptcwss-2/" TargetMode="External"/><Relationship Id="rId_hyperlink_17357" Type="http://schemas.openxmlformats.org/officeDocument/2006/relationships/hyperlink" Target="http://&#1101;&#1083;&#1077;&#1082;&#1090;&#1088;&#1086;-&#1084;&#1072;&#1088;&#1082;&#1077;&#1090;.&#1088;&#1092;/product/238358/klemma-universalnaya-mnogorazovaya-prohodnaya-2-provodnaya-do-4mmstekker-ld-222-429-5/" TargetMode="External"/><Relationship Id="rId_hyperlink_17358" Type="http://schemas.openxmlformats.org/officeDocument/2006/relationships/hyperlink" Target="http://&#1101;&#1083;&#1077;&#1082;&#1090;&#1088;&#1086;-&#1084;&#1072;&#1088;&#1082;&#1077;&#1090;.&#1088;&#1092;/product/246156/klemma-universalnaya-mnogorazovaya-prohodnaya-3-provodnaya-008-4mm2-sbe-ptcwss-3/" TargetMode="External"/><Relationship Id="rId_hyperlink_17359" Type="http://schemas.openxmlformats.org/officeDocument/2006/relationships/hyperlink" Target="http://&#1101;&#1083;&#1077;&#1082;&#1090;&#1088;&#1086;-&#1084;&#1072;&#1088;&#1082;&#1077;&#1090;.&#1088;&#1092;/product/226750/klemma-universalnaya-mnogorazovaya-prohodnaya-3-provodnaya-do-25mm-general-gter5-03/" TargetMode="External"/><Relationship Id="rId_hyperlink_17360" Type="http://schemas.openxmlformats.org/officeDocument/2006/relationships/hyperlink" Target="http://&#1101;&#1083;&#1077;&#1082;&#1090;&#1088;&#1086;-&#1084;&#1072;&#1088;&#1082;&#1077;&#1090;.&#1088;&#1092;/product/241382/klemma-universalnaya-mnogorazovaya-prohodnaya-3-provodnaya-do-25mm-lc-203-color-upakovka-5sht/" TargetMode="External"/><Relationship Id="rId_hyperlink_17361" Type="http://schemas.openxmlformats.org/officeDocument/2006/relationships/hyperlink" Target="http://&#1101;&#1083;&#1077;&#1082;&#1090;&#1088;&#1086;-&#1084;&#1072;&#1088;&#1082;&#1077;&#1090;.&#1088;&#1092;/product/233315/klemma-universalnaya-mnogorazovaya-prohodnaya-3-provodnaya-do-25mm-pct-223-008-4mm/" TargetMode="External"/><Relationship Id="rId_hyperlink_17362" Type="http://schemas.openxmlformats.org/officeDocument/2006/relationships/hyperlink" Target="http://&#1101;&#1083;&#1077;&#1082;&#1090;&#1088;&#1086;-&#1084;&#1072;&#1088;&#1082;&#1077;&#1090;.&#1088;&#1092;/product/237122/stroitelno-montazhnaya-klemma-s-rychazhkami-1-2-polyusov-008-4mm2-prohodnaya-sbe-cwcc-1-2-5/" TargetMode="External"/><Relationship Id="rId_hyperlink_17363" Type="http://schemas.openxmlformats.org/officeDocument/2006/relationships/hyperlink" Target="http://&#1101;&#1083;&#1077;&#1082;&#1090;&#1088;&#1086;-&#1084;&#1072;&#1088;&#1082;&#1077;&#1090;.&#1088;&#1092;/product/237123/stroitelno-montazhnaya-klemma-s-rychazhkami-1-3-polyusov-008-4mm2-prohodnaya-sbe-cwcc-1-3-5/" TargetMode="External"/><Relationship Id="rId_hyperlink_17364" Type="http://schemas.openxmlformats.org/officeDocument/2006/relationships/hyperlink" Target="http://&#1101;&#1083;&#1077;&#1082;&#1090;&#1088;&#1086;-&#1084;&#1072;&#1088;&#1082;&#1077;&#1090;.&#1088;&#1092;/product/244256/stroitelno-montazhnaya-klemma-s-rychazhkami-1-3-polyusov-008-4mm2-prohodnaya-sbe-ptcwcc-1-3-50/" TargetMode="External"/><Relationship Id="rId_hyperlink_17365" Type="http://schemas.openxmlformats.org/officeDocument/2006/relationships/hyperlink" Target="http://&#1101;&#1083;&#1077;&#1082;&#1090;&#1088;&#1086;-&#1084;&#1072;&#1088;&#1082;&#1077;&#1090;.&#1088;&#1092;/product/237124/stroitelno-montazhnaya-klemma-s-rychazhkami-1-4-polyusov-008-4mm2-prohodnaya-sbe-cwcc-1-4-5/" TargetMode="External"/><Relationship Id="rId_hyperlink_17366" Type="http://schemas.openxmlformats.org/officeDocument/2006/relationships/hyperlink" Target="http://&#1101;&#1083;&#1077;&#1082;&#1090;&#1088;&#1086;-&#1084;&#1072;&#1088;&#1082;&#1077;&#1090;.&#1088;&#1092;/product/244257/stroitelno-montazhnaya-klemma-s-rychazhkami-1-4-polyusov-008-4mm2-prohodnaya-sbe-ptcwcc-1-4-50/" TargetMode="External"/><Relationship Id="rId_hyperlink_17367" Type="http://schemas.openxmlformats.org/officeDocument/2006/relationships/hyperlink" Target="http://&#1101;&#1083;&#1077;&#1082;&#1090;&#1088;&#1086;-&#1084;&#1072;&#1088;&#1082;&#1077;&#1090;.&#1088;&#1092;/product/237125/stroitelno-montazhnaya-klemma-s-rychazhkami-1-5-polyusov-008-4mm2-prohodnaya-sbe-cwcc-1-5-5/" TargetMode="External"/><Relationship Id="rId_hyperlink_17368" Type="http://schemas.openxmlformats.org/officeDocument/2006/relationships/hyperlink" Target="http://&#1101;&#1083;&#1077;&#1082;&#1090;&#1088;&#1086;-&#1084;&#1072;&#1088;&#1082;&#1077;&#1090;.&#1088;&#1092;/product/244255/stroitelno-montazhnaya-klemma-s-rychazhkami-1-5-polyusov-008-4mm2-prohodnaya-s-proushinami-sbe-ptcwcc-1-5/" TargetMode="External"/><Relationship Id="rId_hyperlink_17369" Type="http://schemas.openxmlformats.org/officeDocument/2006/relationships/hyperlink" Target="http://&#1101;&#1083;&#1077;&#1082;&#1090;&#1088;&#1086;-&#1084;&#1072;&#1088;&#1082;&#1077;&#1090;.&#1088;&#1092;/product/248948/stroitelno-montazhnaya-klemma-s-rychazhkami-2-2-polyusa-008-4mm2-sbe-tcwcc-2-5/" TargetMode="External"/><Relationship Id="rId_hyperlink_17370" Type="http://schemas.openxmlformats.org/officeDocument/2006/relationships/hyperlink" Target="http://&#1101;&#1083;&#1077;&#1082;&#1090;&#1088;&#1086;-&#1084;&#1072;&#1088;&#1082;&#1077;&#1090;.&#1088;&#1092;/product/248947/stroitelno-montazhnaya-klemma-s-rychazhkami-2-4-polyusa-008-4mm2-sbe-tcwcc-4/" TargetMode="External"/><Relationship Id="rId_hyperlink_17371" Type="http://schemas.openxmlformats.org/officeDocument/2006/relationships/hyperlink" Target="http://&#1101;&#1083;&#1077;&#1082;&#1090;&#1088;&#1086;-&#1084;&#1072;&#1088;&#1082;&#1077;&#1090;.&#1088;&#1092;/product/234170/stroitelno-montazhnaya-klemma-s-rychazhkami-2-4-polyusov-008-4mm2-prohodnaya-sbe-cwcc-2-4-50/" TargetMode="External"/><Relationship Id="rId_hyperlink_17372" Type="http://schemas.openxmlformats.org/officeDocument/2006/relationships/hyperlink" Target="http://&#1101;&#1083;&#1077;&#1082;&#1090;&#1088;&#1086;-&#1084;&#1072;&#1088;&#1082;&#1077;&#1090;.&#1088;&#1092;/product/234185/stroitelno-montazhnaya-klemma-s-rychazhkami-2-6-polyusov-008-4mm2-prohodnaya-sbe-cwcc-2-6-5/" TargetMode="External"/><Relationship Id="rId_hyperlink_17373" Type="http://schemas.openxmlformats.org/officeDocument/2006/relationships/hyperlink" Target="http://&#1101;&#1083;&#1077;&#1082;&#1090;&#1088;&#1086;-&#1084;&#1072;&#1088;&#1082;&#1077;&#1090;.&#1088;&#1092;/product/234186/stroitelno-montazhnaya-klemma-s-rychazhkami-3-6-polyusov-008-4mm2-prohodnaya-sbe-cwcc-3-6-5/" TargetMode="External"/><Relationship Id="rId_hyperlink_17374" Type="http://schemas.openxmlformats.org/officeDocument/2006/relationships/hyperlink" Target="http://&#1101;&#1083;&#1077;&#1082;&#1090;&#1088;&#1086;-&#1084;&#1072;&#1088;&#1082;&#1077;&#1090;.&#1088;&#1092;/product/234187/stroitelno-montazhnaya-klemma-s-rychazhkami-3-9-polyusov-008-4mm2-prohodnaya-sbe-cwcc-3-9-5/" TargetMode="External"/><Relationship Id="rId_hyperlink_17375" Type="http://schemas.openxmlformats.org/officeDocument/2006/relationships/hyperlink" Target="http://&#1101;&#1083;&#1077;&#1082;&#1090;&#1088;&#1086;-&#1084;&#1072;&#1088;&#1082;&#1077;&#1090;.&#1088;&#1092;/product/237439/stroitelno-montazhnaya-klemma-s-rychazhkami-na-din-reyku-1-polyus-prohodnaya-008-4mm2-sbe-dincwss-1/" TargetMode="External"/><Relationship Id="rId_hyperlink_17376" Type="http://schemas.openxmlformats.org/officeDocument/2006/relationships/hyperlink" Target="http://&#1101;&#1083;&#1077;&#1082;&#1090;&#1088;&#1086;-&#1084;&#1072;&#1088;&#1082;&#1077;&#1090;.&#1088;&#1092;/product/234168/stroitelno-montazhnaya-klemma-s-rychazhkami-na-din-reyku-2-polyusa-prohodnaya-008-4mm2-sbe-dincwcc-2/" TargetMode="External"/><Relationship Id="rId_hyperlink_17377" Type="http://schemas.openxmlformats.org/officeDocument/2006/relationships/hyperlink" Target="http://&#1101;&#1083;&#1077;&#1082;&#1090;&#1088;&#1086;-&#1084;&#1072;&#1088;&#1082;&#1077;&#1090;.&#1088;&#1092;/product/234169/stroitelno-montazhnaya-klemma-s-rychazhkami-na-din-reyku-3-polyusa-prohodnaya-008-4mm2-sbe-dincwcc-3/" TargetMode="External"/><Relationship Id="rId_hyperlink_17378" Type="http://schemas.openxmlformats.org/officeDocument/2006/relationships/hyperlink" Target="http://&#1101;&#1083;&#1077;&#1082;&#1090;&#1088;&#1086;-&#1084;&#1072;&#1088;&#1082;&#1077;&#1090;.&#1088;&#1092;/product/221763/klemma-universalnaya-odnorazovaya-2-provodnaya-sbe-pwco-2-50/" TargetMode="External"/><Relationship Id="rId_hyperlink_17379" Type="http://schemas.openxmlformats.org/officeDocument/2006/relationships/hyperlink" Target="http://&#1101;&#1083;&#1077;&#1082;&#1090;&#1088;&#1086;-&#1084;&#1072;&#1088;&#1082;&#1077;&#1090;.&#1088;&#1092;/product/221566/klemma-universalnaya-odnorazovaya-3-provodnaya-25-60mm-wago-773-173/" TargetMode="External"/><Relationship Id="rId_hyperlink_17380" Type="http://schemas.openxmlformats.org/officeDocument/2006/relationships/hyperlink" Target="http://&#1101;&#1083;&#1077;&#1082;&#1090;&#1088;&#1086;-&#1084;&#1072;&#1088;&#1082;&#1077;&#1090;.&#1088;&#1092;/product/221765/klemma-universalnaya-odnorazovaya-4-provodnaya-sbe-pwco-4-50/" TargetMode="External"/><Relationship Id="rId_hyperlink_17381" Type="http://schemas.openxmlformats.org/officeDocument/2006/relationships/hyperlink" Target="http://&#1101;&#1083;&#1077;&#1082;&#1090;&#1088;&#1086;-&#1084;&#1072;&#1088;&#1082;&#1077;&#1090;.&#1088;&#1092;/product/221766/klemma-universalnaya-odnorazovaya-5-provodnaya-sbe-pwco-5/" TargetMode="External"/><Relationship Id="rId_hyperlink_17382" Type="http://schemas.openxmlformats.org/officeDocument/2006/relationships/hyperlink" Target="http://&#1101;&#1083;&#1077;&#1082;&#1090;&#1088;&#1086;-&#1084;&#1072;&#1088;&#1082;&#1077;&#1090;.&#1088;&#1092;/product/221767/klemma-universalnaya-odnorazovaya-6-provodnaya-sbe-pwco-6/" TargetMode="External"/><Relationship Id="rId_hyperlink_17383" Type="http://schemas.openxmlformats.org/officeDocument/2006/relationships/hyperlink" Target="http://&#1101;&#1083;&#1077;&#1082;&#1090;&#1088;&#1086;-&#1084;&#1072;&#1088;&#1082;&#1077;&#1090;.&#1088;&#1092;/product/221768/klemma-universalnaya-odnorazovaya-8-provodnaya-sbe-pwco-8/" TargetMode="External"/><Relationship Id="rId_hyperlink_17384" Type="http://schemas.openxmlformats.org/officeDocument/2006/relationships/hyperlink" Target="http://&#1101;&#1083;&#1077;&#1082;&#1090;&#1088;&#1086;-&#1084;&#1072;&#1088;&#1082;&#1077;&#1090;.&#1088;&#1092;/product/245584/zazhim-soedinitelnyy-izoliruyuschiy-ch-2-belyy/" TargetMode="External"/><Relationship Id="rId_hyperlink_17385" Type="http://schemas.openxmlformats.org/officeDocument/2006/relationships/hyperlink" Target="http://&#1101;&#1083;&#1077;&#1082;&#1090;&#1088;&#1086;-&#1084;&#1072;&#1088;&#1082;&#1077;&#1090;.&#1088;&#1092;/product/245585/zazhim-soedinitelnyy-izoliruyuschiy-ch-3-belyy/" TargetMode="External"/><Relationship Id="rId_hyperlink_17386" Type="http://schemas.openxmlformats.org/officeDocument/2006/relationships/hyperlink" Target="http://&#1101;&#1083;&#1077;&#1082;&#1090;&#1088;&#1086;-&#1084;&#1072;&#1088;&#1082;&#1077;&#1090;.&#1088;&#1092;/product/232518/klemma-pruzhinnaya-soedinitelnaya-ksp2-ln-16a-s-montazhnymi-nozhkami-sbe-sc-2/" TargetMode="External"/><Relationship Id="rId_hyperlink_17387" Type="http://schemas.openxmlformats.org/officeDocument/2006/relationships/hyperlink" Target="http://&#1101;&#1083;&#1077;&#1082;&#1090;&#1088;&#1086;-&#1084;&#1072;&#1088;&#1082;&#1077;&#1090;.&#1088;&#1092;/product/232519/klemma-pruzhinnaya-soedinitelnaya-ksp3-ln-16a-s-montazhnymi-nozhkami-sbe-sc-3/" TargetMode="External"/><Relationship Id="rId_hyperlink_17388" Type="http://schemas.openxmlformats.org/officeDocument/2006/relationships/hyperlink" Target="http://&#1101;&#1083;&#1077;&#1082;&#1090;&#1088;&#1086;-&#1084;&#1072;&#1088;&#1082;&#1077;&#1090;.&#1088;&#1092;/product/232520/klemma-pruzhinnaya-soedinitelnaya-ksp4-ln-16a-s-montazhnymi-nozhkami-sbe-sc-4/" TargetMode="External"/><Relationship Id="rId_hyperlink_17389" Type="http://schemas.openxmlformats.org/officeDocument/2006/relationships/hyperlink" Target="http://&#1101;&#1083;&#1077;&#1082;&#1090;&#1088;&#1086;-&#1084;&#1072;&#1088;&#1082;&#1077;&#1090;.&#1088;&#1092;/product/239660/skotch-lok-cw-2-soedinyaet-dva-provoda-s-secheniem-zhily-15-20mm-upak-5sh/" TargetMode="External"/><Relationship Id="rId_hyperlink_17390" Type="http://schemas.openxmlformats.org/officeDocument/2006/relationships/hyperlink" Target="http://&#1101;&#1083;&#1077;&#1082;&#1090;&#1088;&#1086;-&#1084;&#1072;&#1088;&#1082;&#1077;&#1090;.&#1088;&#1092;/product/239659/skotch-lok-cw-55-soedinyaet-dva-provoda-s-secheniem-zhily-40-55mm-upak-5sht/" TargetMode="External"/><Relationship Id="rId_hyperlink_17391" Type="http://schemas.openxmlformats.org/officeDocument/2006/relationships/hyperlink" Target="http://&#1101;&#1083;&#1077;&#1082;&#1090;&#1088;&#1086;-&#1084;&#1072;&#1088;&#1082;&#1077;&#1090;.&#1088;&#1092;/product/147755/skotch-lok-k1-soedinyaet-dva-provoda-s-secheniem-zhily-do-04-mm-rexant-07-5401/" TargetMode="External"/><Relationship Id="rId_hyperlink_17392" Type="http://schemas.openxmlformats.org/officeDocument/2006/relationships/hyperlink" Target="http://&#1101;&#1083;&#1077;&#1082;&#1090;&#1088;&#1086;-&#1084;&#1072;&#1088;&#1082;&#1077;&#1090;.&#1088;&#1092;/product/147756/skotch-lok-k2-soedinyaet-dva-provoda-s-secheniem-zhily-do-05-mm-rexant-07-5402/" TargetMode="External"/><Relationship Id="rId_hyperlink_17393" Type="http://schemas.openxmlformats.org/officeDocument/2006/relationships/hyperlink" Target="http://&#1101;&#1083;&#1077;&#1082;&#1090;&#1088;&#1086;-&#1084;&#1072;&#1088;&#1082;&#1077;&#1090;.&#1088;&#1092;/product/147757/skotch-lok-k3-soedinyaet-tri-provoda-s-secheniem-zhily-do-05-mm-rexant-07-5403/" TargetMode="External"/><Relationship Id="rId_hyperlink_17394" Type="http://schemas.openxmlformats.org/officeDocument/2006/relationships/hyperlink" Target="http://&#1101;&#1083;&#1077;&#1082;&#1090;&#1088;&#1086;-&#1084;&#1072;&#1088;&#1082;&#1077;&#1090;.&#1088;&#1092;/product/241565/nakonechnik-izolirovannyy-tip-g-nik-154/" TargetMode="External"/><Relationship Id="rId_hyperlink_17395" Type="http://schemas.openxmlformats.org/officeDocument/2006/relationships/hyperlink" Target="http://&#1101;&#1083;&#1077;&#1082;&#1090;&#1088;&#1086;-&#1084;&#1072;&#1088;&#1082;&#1077;&#1090;.&#1088;&#1092;/product/241566/nakonechnik-izolirovannyy-tip-g-nik-155/" TargetMode="External"/><Relationship Id="rId_hyperlink_17396" Type="http://schemas.openxmlformats.org/officeDocument/2006/relationships/hyperlink" Target="http://&#1101;&#1083;&#1077;&#1082;&#1090;&#1088;&#1086;-&#1084;&#1072;&#1088;&#1082;&#1077;&#1090;.&#1088;&#1092;/product/241567/nakonechnik-izolirovannyy-tip-g-nik-254/" TargetMode="External"/><Relationship Id="rId_hyperlink_17397" Type="http://schemas.openxmlformats.org/officeDocument/2006/relationships/hyperlink" Target="http://&#1101;&#1083;&#1077;&#1082;&#1090;&#1088;&#1086;-&#1084;&#1072;&#1088;&#1082;&#1077;&#1090;.&#1088;&#1092;/product/241568/nakonechnik-izolirovannyy-tip-g-nik-255/" TargetMode="External"/><Relationship Id="rId_hyperlink_17398" Type="http://schemas.openxmlformats.org/officeDocument/2006/relationships/hyperlink" Target="http://&#1101;&#1083;&#1077;&#1082;&#1090;&#1088;&#1086;-&#1084;&#1072;&#1088;&#1082;&#1077;&#1090;.&#1088;&#1092;/product/125669/gnezdo-cilindricheskoe-sinyaya-izolyaciya/" TargetMode="External"/><Relationship Id="rId_hyperlink_17399" Type="http://schemas.openxmlformats.org/officeDocument/2006/relationships/hyperlink" Target="http://&#1101;&#1083;&#1077;&#1082;&#1090;&#1088;&#1086;-&#1084;&#1072;&#1088;&#1082;&#1077;&#1090;.&#1088;&#1092;/product/240510/gnezdo-cilindricheskoe-vibroustoychevoe-vrshi-mn-15-4-sechenie-05-15-mm-krasnyy/" TargetMode="External"/><Relationship Id="rId_hyperlink_17400" Type="http://schemas.openxmlformats.org/officeDocument/2006/relationships/hyperlink" Target="http://&#1101;&#1083;&#1077;&#1082;&#1090;&#1088;&#1086;-&#1084;&#1072;&#1088;&#1082;&#1077;&#1090;.&#1088;&#1092;/product/240530/gnezdo-cilindricheskoe-izolirovannoe-rshi-m-25-4-sechenie-15-25-mm-siniy/" TargetMode="External"/><Relationship Id="rId_hyperlink_17401" Type="http://schemas.openxmlformats.org/officeDocument/2006/relationships/hyperlink" Target="http://&#1101;&#1083;&#1077;&#1082;&#1090;&#1088;&#1086;-&#1084;&#1072;&#1088;&#1082;&#1077;&#1090;.&#1088;&#1092;/product/243482/shteker-cilindricheskiy-krasnaya-izolyaciya/" TargetMode="External"/><Relationship Id="rId_hyperlink_17402" Type="http://schemas.openxmlformats.org/officeDocument/2006/relationships/hyperlink" Target="http://&#1101;&#1083;&#1077;&#1082;&#1090;&#1088;&#1086;-&#1084;&#1072;&#1088;&#1082;&#1077;&#1090;.&#1088;&#1092;/product/125671/shteker-cilindricheskiy-sinyaya-izolyaciya/" TargetMode="External"/><Relationship Id="rId_hyperlink_17403" Type="http://schemas.openxmlformats.org/officeDocument/2006/relationships/hyperlink" Target="http://&#1101;&#1083;&#1077;&#1082;&#1090;&#1088;&#1086;-&#1084;&#1072;&#1088;&#1082;&#1077;&#1090;.&#1088;&#1092;/product/240509/shteker-cilindricheskiy-vibroustoychevyy-vrshi-pn-15-4-sechenie-05-15-mm-krasnyy/" TargetMode="External"/><Relationship Id="rId_hyperlink_17404" Type="http://schemas.openxmlformats.org/officeDocument/2006/relationships/hyperlink" Target="http://&#1101;&#1083;&#1077;&#1082;&#1090;&#1088;&#1086;-&#1084;&#1072;&#1088;&#1082;&#1077;&#1090;.&#1088;&#1092;/product/240508/shteker-cilindricheskiy-vibroustoychevyy-vrshi-pn-25-4-sechenie-15-25-mm-siniy/" TargetMode="External"/><Relationship Id="rId_hyperlink_17405" Type="http://schemas.openxmlformats.org/officeDocument/2006/relationships/hyperlink" Target="http://&#1101;&#1083;&#1077;&#1082;&#1090;&#1088;&#1086;-&#1084;&#1072;&#1088;&#1082;&#1077;&#1090;.&#1088;&#1092;/product/140811/shteker-cilindricheskiy-izolirovannyy-mufta-pvh-luzhen-s-provodom-075mm-141252/" TargetMode="External"/><Relationship Id="rId_hyperlink_17406" Type="http://schemas.openxmlformats.org/officeDocument/2006/relationships/hyperlink" Target="http://&#1101;&#1083;&#1077;&#1082;&#1090;&#1088;&#1086;-&#1084;&#1072;&#1088;&#1082;&#1077;&#1090;.&#1088;&#1092;/product/125670/shteker-cilindricheskiy-izolirovannyy-rshi-p-15-4-sechenie-05-15-mm-krasnyy/" TargetMode="External"/><Relationship Id="rId_hyperlink_17407" Type="http://schemas.openxmlformats.org/officeDocument/2006/relationships/hyperlink" Target="http://&#1101;&#1083;&#1077;&#1082;&#1090;&#1088;&#1086;-&#1084;&#1072;&#1088;&#1082;&#1077;&#1090;.&#1088;&#1092;/product/240531/shteker-cilindricheskiy-izolirovannyy-rshi-p-25-4-sechenie-15-25-mm-siniy/" TargetMode="External"/><Relationship Id="rId_hyperlink_17408" Type="http://schemas.openxmlformats.org/officeDocument/2006/relationships/hyperlink" Target="http://&#1101;&#1083;&#1077;&#1082;&#1090;&#1088;&#1086;-&#1084;&#1072;&#1088;&#1082;&#1077;&#1090;.&#1088;&#1092;/product/231733/shtekergnezdo-cilindricheskiy-komplekt/" TargetMode="External"/><Relationship Id="rId_hyperlink_17409" Type="http://schemas.openxmlformats.org/officeDocument/2006/relationships/hyperlink" Target="http://&#1101;&#1083;&#1077;&#1082;&#1090;&#1088;&#1086;-&#1084;&#1072;&#1088;&#1082;&#1077;&#1090;.&#1088;&#1092;/product/239457/gilza-alyuminievaya-ga-10-45/" TargetMode="External"/><Relationship Id="rId_hyperlink_17410" Type="http://schemas.openxmlformats.org/officeDocument/2006/relationships/hyperlink" Target="http://&#1101;&#1083;&#1077;&#1082;&#1090;&#1088;&#1086;-&#1084;&#1072;&#1088;&#1082;&#1077;&#1090;.&#1088;&#1092;/product/241560/gilza-alyuminievaya-ga-16-54/" TargetMode="External"/><Relationship Id="rId_hyperlink_17411" Type="http://schemas.openxmlformats.org/officeDocument/2006/relationships/hyperlink" Target="http://&#1101;&#1083;&#1077;&#1082;&#1090;&#1088;&#1086;-&#1084;&#1072;&#1088;&#1082;&#1077;&#1090;.&#1088;&#1092;/product/241561/gilza-alyuminievaya-ga-25-7/" TargetMode="External"/><Relationship Id="rId_hyperlink_17412" Type="http://schemas.openxmlformats.org/officeDocument/2006/relationships/hyperlink" Target="http://&#1101;&#1083;&#1077;&#1082;&#1090;&#1088;&#1086;-&#1084;&#1072;&#1088;&#1082;&#1077;&#1090;.&#1088;&#1092;/product/221616/gilza-soedinitelnaya-gm-4-3-mednaya/" TargetMode="External"/><Relationship Id="rId_hyperlink_17413" Type="http://schemas.openxmlformats.org/officeDocument/2006/relationships/hyperlink" Target="http://&#1101;&#1083;&#1077;&#1082;&#1090;&#1088;&#1086;-&#1084;&#1072;&#1088;&#1082;&#1077;&#1090;.&#1088;&#1092;/product/221617/gilza-soedinitelnaya-gm-6-4-mednaya/" TargetMode="External"/><Relationship Id="rId_hyperlink_17414" Type="http://schemas.openxmlformats.org/officeDocument/2006/relationships/hyperlink" Target="http://&#1101;&#1083;&#1077;&#1082;&#1090;&#1088;&#1086;-&#1084;&#1072;&#1088;&#1082;&#1077;&#1090;.&#1088;&#1092;/product/221814/gilza-soedinitelnaya-gm-10-5-mednaya/" TargetMode="External"/><Relationship Id="rId_hyperlink_17415" Type="http://schemas.openxmlformats.org/officeDocument/2006/relationships/hyperlink" Target="http://&#1101;&#1083;&#1077;&#1082;&#1090;&#1088;&#1086;-&#1084;&#1072;&#1088;&#1082;&#1077;&#1090;.&#1088;&#1092;/product/221839/gilza-soedinitelnaya-gm-16-6-mednaya/" TargetMode="External"/><Relationship Id="rId_hyperlink_17416" Type="http://schemas.openxmlformats.org/officeDocument/2006/relationships/hyperlink" Target="http://&#1101;&#1083;&#1077;&#1082;&#1090;&#1088;&#1086;-&#1084;&#1072;&#1088;&#1082;&#1077;&#1090;.&#1088;&#1092;/product/221760/gilza-soedinitelnaya-gml-15-luzhenaya/" TargetMode="External"/><Relationship Id="rId_hyperlink_17417" Type="http://schemas.openxmlformats.org/officeDocument/2006/relationships/hyperlink" Target="http://&#1101;&#1083;&#1077;&#1082;&#1090;&#1088;&#1086;-&#1084;&#1072;&#1088;&#1082;&#1077;&#1090;.&#1088;&#1092;/product/221761/gilza-soedinitelnaya-gml-25-luzhenaya/" TargetMode="External"/><Relationship Id="rId_hyperlink_17418" Type="http://schemas.openxmlformats.org/officeDocument/2006/relationships/hyperlink" Target="http://&#1101;&#1083;&#1077;&#1082;&#1090;&#1088;&#1086;-&#1084;&#1072;&#1088;&#1082;&#1077;&#1090;.&#1088;&#1092;/product/221622/gilza-soedinitelnaya-gml-40-luzhenaya/" TargetMode="External"/><Relationship Id="rId_hyperlink_17419" Type="http://schemas.openxmlformats.org/officeDocument/2006/relationships/hyperlink" Target="http://&#1101;&#1083;&#1077;&#1082;&#1090;&#1088;&#1086;-&#1084;&#1072;&#1088;&#1082;&#1077;&#1090;.&#1088;&#1092;/product/230864/gilza-soedinitelnaya-gml-6-4-luzhenaya/" TargetMode="External"/><Relationship Id="rId_hyperlink_17420" Type="http://schemas.openxmlformats.org/officeDocument/2006/relationships/hyperlink" Target="http://&#1101;&#1083;&#1077;&#1082;&#1090;&#1088;&#1086;-&#1084;&#1072;&#1088;&#1082;&#1077;&#1090;.&#1088;&#1092;/product/221618/gilza-soedinitelnaya-gml-10-luzhenaya/" TargetMode="External"/><Relationship Id="rId_hyperlink_17421" Type="http://schemas.openxmlformats.org/officeDocument/2006/relationships/hyperlink" Target="http://&#1101;&#1083;&#1077;&#1082;&#1090;&#1088;&#1086;-&#1084;&#1072;&#1088;&#1082;&#1077;&#1090;.&#1088;&#1092;/product/221619/gilza-soedinitelnaya-gml-16-luzhenaya/" TargetMode="External"/><Relationship Id="rId_hyperlink_17422" Type="http://schemas.openxmlformats.org/officeDocument/2006/relationships/hyperlink" Target="http://&#1101;&#1083;&#1077;&#1082;&#1090;&#1088;&#1086;-&#1084;&#1072;&#1088;&#1082;&#1077;&#1090;.&#1088;&#1092;/product/221621/gilza-soedinitelnaya-gml-25-luzhenaya/" TargetMode="External"/><Relationship Id="rId_hyperlink_17423" Type="http://schemas.openxmlformats.org/officeDocument/2006/relationships/hyperlink" Target="http://&#1101;&#1083;&#1077;&#1082;&#1090;&#1088;&#1086;-&#1084;&#1072;&#1088;&#1082;&#1077;&#1090;.&#1088;&#1092;/product/221623/gilza-soedinitelnaya-izolirovannaya-15-25mm-08-0721/" TargetMode="External"/><Relationship Id="rId_hyperlink_17424" Type="http://schemas.openxmlformats.org/officeDocument/2006/relationships/hyperlink" Target="http://&#1101;&#1083;&#1077;&#1082;&#1090;&#1088;&#1086;-&#1084;&#1072;&#1088;&#1082;&#1077;&#1090;.&#1088;&#1092;/product/148325/gilza-soedinitelnaya-izolirovannaya-40-60mm-zheltaya-08-0732/" TargetMode="External"/><Relationship Id="rId_hyperlink_17425" Type="http://schemas.openxmlformats.org/officeDocument/2006/relationships/hyperlink" Target="http://&#1101;&#1083;&#1077;&#1082;&#1090;&#1088;&#1086;-&#1084;&#1072;&#1088;&#1082;&#1077;&#1090;.&#1088;&#1092;/product/238574/gilza-soedinitelnaya-izolirovannaya-termousazhivaemaya-02-05mm-belaya/" TargetMode="External"/><Relationship Id="rId_hyperlink_17426" Type="http://schemas.openxmlformats.org/officeDocument/2006/relationships/hyperlink" Target="http://&#1101;&#1083;&#1077;&#1082;&#1090;&#1088;&#1086;-&#1084;&#1072;&#1088;&#1082;&#1077;&#1090;.&#1088;&#1092;/product/238575/gilza-soedinitelnaya-izolirovannaya-termousazhivaemaya-05-15mm-krasnaya/" TargetMode="External"/><Relationship Id="rId_hyperlink_17427" Type="http://schemas.openxmlformats.org/officeDocument/2006/relationships/hyperlink" Target="http://&#1101;&#1083;&#1077;&#1082;&#1090;&#1088;&#1086;-&#1084;&#1072;&#1088;&#1082;&#1077;&#1090;.&#1088;&#1092;/product/230791/gilza-soedinitelnaya-izolirovannaya-termousazhivaemaya-05-1mm-krasnaya/" TargetMode="External"/><Relationship Id="rId_hyperlink_17428" Type="http://schemas.openxmlformats.org/officeDocument/2006/relationships/hyperlink" Target="http://&#1101;&#1083;&#1077;&#1082;&#1090;&#1088;&#1086;-&#1084;&#1072;&#1088;&#1082;&#1077;&#1090;.&#1088;&#1092;/product/230792/gilza-soedinitelnaya-izolirovannaya-termousazhivaemaya-15-25mm-sinyaya/" TargetMode="External"/><Relationship Id="rId_hyperlink_17429" Type="http://schemas.openxmlformats.org/officeDocument/2006/relationships/hyperlink" Target="http://&#1101;&#1083;&#1077;&#1082;&#1090;&#1088;&#1086;-&#1084;&#1072;&#1088;&#1082;&#1077;&#1090;.&#1088;&#1092;/product/238576/gilza-soedinitelnaya-izolirovannaya-termousazhivaemaya-4-6mm-zheltaya/" TargetMode="External"/><Relationship Id="rId_hyperlink_17430" Type="http://schemas.openxmlformats.org/officeDocument/2006/relationships/hyperlink" Target="http://&#1101;&#1083;&#1077;&#1082;&#1090;&#1088;&#1086;-&#1084;&#1072;&#1088;&#1082;&#1077;&#1090;.&#1088;&#1092;/product/238577/gilza-soedinitelnaya-izolirovannaya-termousazhivaemaya-s-pripoem-025-035mm-belaya/" TargetMode="External"/><Relationship Id="rId_hyperlink_17431" Type="http://schemas.openxmlformats.org/officeDocument/2006/relationships/hyperlink" Target="http://&#1101;&#1083;&#1077;&#1082;&#1090;&#1088;&#1086;-&#1084;&#1072;&#1088;&#1082;&#1077;&#1090;.&#1088;&#1092;/product/245897/gilza-soedinitelnaya-izolirovannaya-termousazhivaemaya-s-pripoem-05-01-mm-krasnyy-53348/" TargetMode="External"/><Relationship Id="rId_hyperlink_17432" Type="http://schemas.openxmlformats.org/officeDocument/2006/relationships/hyperlink" Target="http://&#1101;&#1083;&#1077;&#1082;&#1090;&#1088;&#1086;-&#1084;&#1072;&#1088;&#1082;&#1077;&#1090;.&#1088;&#1092;/product/238578/gilza-soedinitelnaya-izolirovannaya-termousazhivaemaya-s-pripoem-05-15mm-krasnaya-100/" TargetMode="External"/><Relationship Id="rId_hyperlink_17433" Type="http://schemas.openxmlformats.org/officeDocument/2006/relationships/hyperlink" Target="http://&#1101;&#1083;&#1077;&#1082;&#1090;&#1088;&#1086;-&#1084;&#1072;&#1088;&#1082;&#1077;&#1090;.&#1088;&#1092;/product/245898/gilza-soedinitelnaya-izolirovannaya-termousazhivaemaya-s-pripoem-02-035mm-belaya-100/" TargetMode="External"/><Relationship Id="rId_hyperlink_17434" Type="http://schemas.openxmlformats.org/officeDocument/2006/relationships/hyperlink" Target="http://&#1101;&#1083;&#1077;&#1082;&#1090;&#1088;&#1086;-&#1084;&#1072;&#1088;&#1082;&#1077;&#1090;.&#1088;&#1092;/product/238579/gilza-soedinitelnaya-izolirovannaya-termousazhivaemaya-s-pripoem-15-25mm-sinyaya-5/" TargetMode="External"/><Relationship Id="rId_hyperlink_17435" Type="http://schemas.openxmlformats.org/officeDocument/2006/relationships/hyperlink" Target="http://&#1101;&#1083;&#1077;&#1082;&#1090;&#1088;&#1086;-&#1084;&#1072;&#1088;&#1082;&#1077;&#1090;.&#1088;&#1092;/product/238580/gilza-soedinitelnaya-izolirovannaya-termousazhivaemaya-s-pripoem-4-6mm-zheltaya/" TargetMode="External"/><Relationship Id="rId_hyperlink_17436" Type="http://schemas.openxmlformats.org/officeDocument/2006/relationships/hyperlink" Target="http://&#1101;&#1083;&#1077;&#1082;&#1090;&#1088;&#1086;-&#1084;&#1072;&#1088;&#1082;&#1077;&#1090;.&#1088;&#1092;/product/240391/gilza-soedinitelnaya-izolirovannaya-termousazhivaemaya-s-pripoem-8-14mm-sinyaya/" TargetMode="External"/><Relationship Id="rId_hyperlink_17437" Type="http://schemas.openxmlformats.org/officeDocument/2006/relationships/hyperlink" Target="http://&#1101;&#1083;&#1077;&#1082;&#1090;&#1088;&#1086;-&#1084;&#1072;&#1088;&#1082;&#1077;&#1090;.&#1088;&#1092;/product/240392/gilza-soedinitelnaya-izolirovannaya-termousazhivaemaya-s-pripoem-8-22mm-sinyaya/" TargetMode="External"/><Relationship Id="rId_hyperlink_17438" Type="http://schemas.openxmlformats.org/officeDocument/2006/relationships/hyperlink" Target="http://&#1101;&#1083;&#1077;&#1082;&#1090;&#1088;&#1086;-&#1084;&#1072;&#1088;&#1082;&#1077;&#1090;.&#1088;&#1092;/product/248360/klemmy-obzhimnye-soedinitel-provodov-03-15-kvmm-upakovka-100sht/" TargetMode="External"/><Relationship Id="rId_hyperlink_17439" Type="http://schemas.openxmlformats.org/officeDocument/2006/relationships/hyperlink" Target="http://&#1101;&#1083;&#1077;&#1082;&#1090;&#1088;&#1086;-&#1084;&#1072;&#1088;&#1082;&#1077;&#1090;.&#1088;&#1092;/product/248358/klemmy-obzhimnye-soedinitel-provodov-03-15-kvmm-upakovka-30sht/" TargetMode="External"/><Relationship Id="rId_hyperlink_17440" Type="http://schemas.openxmlformats.org/officeDocument/2006/relationships/hyperlink" Target="http://&#1101;&#1083;&#1077;&#1082;&#1090;&#1088;&#1086;-&#1084;&#1072;&#1088;&#1082;&#1077;&#1090;.&#1088;&#1092;/product/248359/klemmy-obzhimnye-soedinitel-provodov-03-15-kvmm-upakovka-50sht/" TargetMode="External"/><Relationship Id="rId_hyperlink_17441" Type="http://schemas.openxmlformats.org/officeDocument/2006/relationships/hyperlink" Target="http://&#1101;&#1083;&#1077;&#1082;&#1090;&#1088;&#1086;-&#1084;&#1072;&#1088;&#1082;&#1077;&#1090;.&#1088;&#1092;/product/140777/skoba-soedinitelnaya-15-25mm-146808/" TargetMode="External"/><Relationship Id="rId_hyperlink_17442" Type="http://schemas.openxmlformats.org/officeDocument/2006/relationships/hyperlink" Target="http://&#1101;&#1083;&#1077;&#1082;&#1090;&#1088;&#1086;-&#1084;&#1072;&#1088;&#1082;&#1077;&#1090;.&#1088;&#1092;/product/140778/skoba-soedinitelnaya-25-40mm-146809/" TargetMode="External"/><Relationship Id="rId_hyperlink_17443" Type="http://schemas.openxmlformats.org/officeDocument/2006/relationships/hyperlink" Target="http://&#1101;&#1083;&#1077;&#1082;&#1090;&#1088;&#1086;-&#1084;&#1072;&#1088;&#1082;&#1077;&#1090;.&#1088;&#1092;/product/140779/skoba-soedinitelnaya-40-60mm-146810/" TargetMode="External"/><Relationship Id="rId_hyperlink_17444" Type="http://schemas.openxmlformats.org/officeDocument/2006/relationships/hyperlink" Target="http://&#1101;&#1083;&#1077;&#1082;&#1090;&#1088;&#1086;-&#1084;&#1072;&#1088;&#1082;&#1077;&#1090;.&#1088;&#1092;/product/140780/skoba-soedinitelnaya-60-90mm-146811/" TargetMode="External"/><Relationship Id="rId_hyperlink_17445" Type="http://schemas.openxmlformats.org/officeDocument/2006/relationships/hyperlink" Target="http://&#1101;&#1083;&#1077;&#1082;&#1090;&#1088;&#1086;-&#1084;&#1072;&#1088;&#1082;&#1077;&#1090;.&#1088;&#1092;/product/251539/nabor-vtulochnyh-nakonechnikov-5-razmerov-400sht/" TargetMode="External"/><Relationship Id="rId_hyperlink_17446" Type="http://schemas.openxmlformats.org/officeDocument/2006/relationships/hyperlink" Target="http://&#1101;&#1083;&#1077;&#1082;&#1090;&#1088;&#1086;-&#1084;&#1072;&#1088;&#1082;&#1077;&#1090;.&#1088;&#1092;/product/241737/nakonechnik-vtulochnyy-nshvi-025mm-l-8mm-belyy-1000/" TargetMode="External"/><Relationship Id="rId_hyperlink_17447" Type="http://schemas.openxmlformats.org/officeDocument/2006/relationships/hyperlink" Target="http://&#1101;&#1083;&#1077;&#1082;&#1090;&#1088;&#1086;-&#1084;&#1072;&#1088;&#1082;&#1077;&#1090;.&#1088;&#1092;/product/241738/nakonechnik-vtulochnyy-nshvi-035mm-l-8mm-biryuzovyy-1000/" TargetMode="External"/><Relationship Id="rId_hyperlink_17448" Type="http://schemas.openxmlformats.org/officeDocument/2006/relationships/hyperlink" Target="http://&#1101;&#1083;&#1077;&#1082;&#1090;&#1088;&#1086;-&#1084;&#1072;&#1088;&#1082;&#1077;&#1090;.&#1088;&#1092;/product/241739/nakonechnik-vtulochnyy-nshvi-05mm-1h10mm-chernyy-1000/" TargetMode="External"/><Relationship Id="rId_hyperlink_17449" Type="http://schemas.openxmlformats.org/officeDocument/2006/relationships/hyperlink" Target="http://&#1101;&#1083;&#1077;&#1082;&#1090;&#1088;&#1086;-&#1084;&#1072;&#1088;&#1082;&#1077;&#1090;.&#1088;&#1092;/product/238586/nakonechnik-vtulochnyy-nshvi-05mm-l-10mm-krasnyy/" TargetMode="External"/><Relationship Id="rId_hyperlink_17450" Type="http://schemas.openxmlformats.org/officeDocument/2006/relationships/hyperlink" Target="http://&#1101;&#1083;&#1077;&#1082;&#1090;&#1088;&#1086;-&#1084;&#1072;&#1088;&#1082;&#1077;&#1090;.&#1088;&#1092;/product/247450/nakonechnik-vtulochnyy-nshvi-075mm-l-8mm-zheltyy/" TargetMode="External"/><Relationship Id="rId_hyperlink_17451" Type="http://schemas.openxmlformats.org/officeDocument/2006/relationships/hyperlink" Target="http://&#1101;&#1083;&#1077;&#1082;&#1090;&#1088;&#1086;-&#1084;&#1072;&#1088;&#1082;&#1077;&#1090;.&#1088;&#1092;/product/247446/nakonechnik-vtulochnyy-nshvi-075mm-l-8mm-krasnyy/" TargetMode="External"/><Relationship Id="rId_hyperlink_17452" Type="http://schemas.openxmlformats.org/officeDocument/2006/relationships/hyperlink" Target="http://&#1101;&#1083;&#1077;&#1082;&#1090;&#1088;&#1086;-&#1084;&#1072;&#1088;&#1082;&#1077;&#1090;.&#1088;&#1092;/product/240926/nakonechnik-vtulochnyy-nshvi-075mm-l-8mm-seryy/" TargetMode="External"/><Relationship Id="rId_hyperlink_17453" Type="http://schemas.openxmlformats.org/officeDocument/2006/relationships/hyperlink" Target="http://&#1101;&#1083;&#1077;&#1082;&#1090;&#1088;&#1086;-&#1084;&#1072;&#1088;&#1082;&#1077;&#1090;.&#1088;&#1092;/product/247445/nakonechnik-vtulochnyy-nshvi-075mm-l-8mm-siniy/" TargetMode="External"/><Relationship Id="rId_hyperlink_17454" Type="http://schemas.openxmlformats.org/officeDocument/2006/relationships/hyperlink" Target="http://&#1101;&#1083;&#1077;&#1082;&#1090;&#1088;&#1086;-&#1084;&#1072;&#1088;&#1082;&#1077;&#1090;.&#1088;&#1092;/product/238594/nakonechnik-vtulochnyy-nshvi-15mm-l-10mm-krasnyy/" TargetMode="External"/><Relationship Id="rId_hyperlink_17455" Type="http://schemas.openxmlformats.org/officeDocument/2006/relationships/hyperlink" Target="http://&#1101;&#1083;&#1077;&#1082;&#1090;&#1088;&#1086;-&#1084;&#1072;&#1088;&#1082;&#1077;&#1090;.&#1088;&#1092;/product/221818/nakonechnik-vtulochnyy-nshvi-10mm-f12mm/" TargetMode="External"/><Relationship Id="rId_hyperlink_17456" Type="http://schemas.openxmlformats.org/officeDocument/2006/relationships/hyperlink" Target="http://&#1101;&#1083;&#1077;&#1082;&#1090;&#1088;&#1086;-&#1084;&#1072;&#1088;&#1082;&#1077;&#1090;.&#1088;&#1092;/product/238595/nakonechnik-vtulochnyy-nshvi-25mm-2212mm-siniy-500/" TargetMode="External"/><Relationship Id="rId_hyperlink_17457" Type="http://schemas.openxmlformats.org/officeDocument/2006/relationships/hyperlink" Target="http://&#1101;&#1083;&#1077;&#1082;&#1090;&#1088;&#1086;-&#1084;&#1072;&#1088;&#1082;&#1077;&#1090;.&#1088;&#1092;/product/221580/nakonechnik-vtulochnyy-nshvi-25mm-8mm-siniy/" TargetMode="External"/><Relationship Id="rId_hyperlink_17458" Type="http://schemas.openxmlformats.org/officeDocument/2006/relationships/hyperlink" Target="http://&#1101;&#1083;&#1077;&#1082;&#1090;&#1088;&#1086;-&#1084;&#1072;&#1088;&#1082;&#1077;&#1090;.&#1088;&#1092;/product/221581/nakonechnik-vtulochnyy-nshvi-40mm-f9mm/" TargetMode="External"/><Relationship Id="rId_hyperlink_17459" Type="http://schemas.openxmlformats.org/officeDocument/2006/relationships/hyperlink" Target="http://&#1101;&#1083;&#1077;&#1082;&#1090;&#1088;&#1086;-&#1084;&#1072;&#1088;&#1082;&#1077;&#1090;.&#1088;&#1092;/product/238596/nakonechnik-vtulochnyy-nshvi-4mm-2810mm-seryy/" TargetMode="External"/><Relationship Id="rId_hyperlink_17460" Type="http://schemas.openxmlformats.org/officeDocument/2006/relationships/hyperlink" Target="http://&#1101;&#1083;&#1077;&#1082;&#1090;&#1088;&#1086;-&#1084;&#1072;&#1088;&#1082;&#1077;&#1090;.&#1088;&#1092;/product/241740/nakonechnik-vtulochnyy-nshvi-4mm-2812mm-chernyy-1000/" TargetMode="External"/><Relationship Id="rId_hyperlink_17461" Type="http://schemas.openxmlformats.org/officeDocument/2006/relationships/hyperlink" Target="http://&#1101;&#1083;&#1077;&#1082;&#1090;&#1088;&#1086;-&#1084;&#1072;&#1088;&#1082;&#1077;&#1090;.&#1088;&#1092;/product/230961/nakonechnik-vtulochnyy-nshvi-4mm-9mm-seryy-50-shtup-ekf-nhvi-40-9/" TargetMode="External"/><Relationship Id="rId_hyperlink_17462" Type="http://schemas.openxmlformats.org/officeDocument/2006/relationships/hyperlink" Target="http://&#1101;&#1083;&#1077;&#1082;&#1090;&#1088;&#1086;-&#1084;&#1072;&#1088;&#1082;&#1077;&#1090;.&#1088;&#1092;/product/154144/nakonechnik-vtulochnyy-nshvi-50/" TargetMode="External"/><Relationship Id="rId_hyperlink_17463" Type="http://schemas.openxmlformats.org/officeDocument/2006/relationships/hyperlink" Target="http://&#1101;&#1083;&#1077;&#1082;&#1090;&#1088;&#1086;-&#1084;&#1072;&#1088;&#1082;&#1077;&#1090;.&#1088;&#1092;/product/221819/nakonechnik-vtulochnyy-nshvi-60mm-f12mm/" TargetMode="External"/><Relationship Id="rId_hyperlink_17464" Type="http://schemas.openxmlformats.org/officeDocument/2006/relationships/hyperlink" Target="http://&#1101;&#1083;&#1077;&#1082;&#1090;&#1088;&#1086;-&#1084;&#1072;&#1088;&#1082;&#1077;&#1090;.&#1088;&#1092;/product/227843/nakonechnik-vtulochnyy-nshvi-dvoynoy-2h05mm-l-8mm/" TargetMode="External"/><Relationship Id="rId_hyperlink_17465" Type="http://schemas.openxmlformats.org/officeDocument/2006/relationships/hyperlink" Target="http://&#1101;&#1083;&#1077;&#1082;&#1090;&#1088;&#1086;-&#1084;&#1072;&#1088;&#1082;&#1077;&#1090;.&#1088;&#1092;/product/238587/nakonechnik-vtulochnyy-nshvi-dvoynoy-2h075mm-l-8mm-seryy/" TargetMode="External"/><Relationship Id="rId_hyperlink_17466" Type="http://schemas.openxmlformats.org/officeDocument/2006/relationships/hyperlink" Target="http://&#1101;&#1083;&#1077;&#1082;&#1090;&#1088;&#1086;-&#1084;&#1072;&#1088;&#1082;&#1077;&#1090;.&#1088;&#1092;/product/227845/nakonechnik-vtulochnyy-nshvi-dvoynoy-2h10mm-288mm/" TargetMode="External"/><Relationship Id="rId_hyperlink_17467" Type="http://schemas.openxmlformats.org/officeDocument/2006/relationships/hyperlink" Target="http://&#1101;&#1083;&#1077;&#1082;&#1090;&#1088;&#1086;-&#1084;&#1072;&#1088;&#1082;&#1077;&#1090;.&#1088;&#1092;/product/238623/nakonechnik-vtulochnyy-nshvi-dvoynoy-2h40mm-l-12mm-seryy/" TargetMode="External"/><Relationship Id="rId_hyperlink_17468" Type="http://schemas.openxmlformats.org/officeDocument/2006/relationships/hyperlink" Target="http://&#1101;&#1083;&#1077;&#1082;&#1090;&#1088;&#1086;-&#1084;&#1072;&#1088;&#1082;&#1077;&#1090;.&#1088;&#1092;/product/174092/otvetvitel-pitaniya-05-075-mm-krasnyy-rexant-08-0791/" TargetMode="External"/><Relationship Id="rId_hyperlink_17469" Type="http://schemas.openxmlformats.org/officeDocument/2006/relationships/hyperlink" Target="http://&#1101;&#1083;&#1077;&#1082;&#1090;&#1088;&#1086;-&#1084;&#1072;&#1088;&#1082;&#1077;&#1090;.&#1088;&#1092;/product/174082/otvetvitel-pitaniya-40-60-mm-ov-3zpo-1-40-60-zheltyy-rexant-08-0781/" TargetMode="External"/><Relationship Id="rId_hyperlink_17470" Type="http://schemas.openxmlformats.org/officeDocument/2006/relationships/hyperlink" Target="http://&#1101;&#1083;&#1077;&#1082;&#1090;&#1088;&#1086;-&#1084;&#1072;&#1088;&#1082;&#1077;&#1090;.&#1088;&#1092;/product/241571/otvetvitel-t-obr-ovt-1-05-15-mm-krasnyy/" TargetMode="External"/><Relationship Id="rId_hyperlink_17471" Type="http://schemas.openxmlformats.org/officeDocument/2006/relationships/hyperlink" Target="http://&#1101;&#1083;&#1077;&#1082;&#1090;&#1088;&#1086;-&#1084;&#1072;&#1088;&#1082;&#1077;&#1090;.&#1088;&#1092;/product/241572/otvetvitel-t-obr-ovt-2-15-25-mm-siniy/" TargetMode="External"/><Relationship Id="rId_hyperlink_17472" Type="http://schemas.openxmlformats.org/officeDocument/2006/relationships/hyperlink" Target="http://&#1101;&#1083;&#1077;&#1082;&#1090;&#1088;&#1086;-&#1084;&#1072;&#1088;&#1082;&#1077;&#1090;.&#1088;&#1092;/product/241573/otvetvitel-t-obr-ovt-3-46-mm-zheltyy/" TargetMode="External"/><Relationship Id="rId_hyperlink_17473" Type="http://schemas.openxmlformats.org/officeDocument/2006/relationships/hyperlink" Target="http://&#1101;&#1083;&#1077;&#1082;&#1090;&#1088;&#1086;-&#1084;&#1072;&#1088;&#1082;&#1077;&#1090;.&#1088;&#1092;/product/159401/szhim-otvetvitelnyy-hegel-u-733m-44h44h36-mm-u733m-421032/" TargetMode="External"/><Relationship Id="rId_hyperlink_17474" Type="http://schemas.openxmlformats.org/officeDocument/2006/relationships/hyperlink" Target="http://&#1101;&#1083;&#1077;&#1082;&#1090;&#1088;&#1086;-&#1084;&#1072;&#1088;&#1082;&#1077;&#1090;.&#1088;&#1092;/product/159402/szhim-otvetvitelnyy-hegel-u-734m-44h44h36-mm-u734m-421031/" TargetMode="External"/><Relationship Id="rId_hyperlink_17475" Type="http://schemas.openxmlformats.org/officeDocument/2006/relationships/hyperlink" Target="http://&#1101;&#1083;&#1077;&#1082;&#1090;&#1088;&#1086;-&#1084;&#1072;&#1088;&#1082;&#1077;&#1090;.&#1088;&#1092;/product/159403/szhim-otvetvitelnyy-hegel-u-739m-42h32h22-mm-u739m-421567/" TargetMode="External"/><Relationship Id="rId_hyperlink_17476" Type="http://schemas.openxmlformats.org/officeDocument/2006/relationships/hyperlink" Target="http://&#1101;&#1083;&#1077;&#1082;&#1090;&#1088;&#1086;-&#1084;&#1072;&#1088;&#1082;&#1077;&#1090;.&#1088;&#1092;/product/249598/klemmnik-dlya-svetilnikov/" TargetMode="External"/><Relationship Id="rId_hyperlink_17477" Type="http://schemas.openxmlformats.org/officeDocument/2006/relationships/hyperlink" Target="http://&#1101;&#1083;&#1077;&#1082;&#1090;&#1088;&#1086;-&#1084;&#1072;&#1088;&#1082;&#1077;&#1090;.&#1088;&#1092;/product/227990/korobka-raspredelitelnaya-op-505020-mm-ip40-buk-tdm-sq1401-0301/" TargetMode="External"/><Relationship Id="rId_hyperlink_17478" Type="http://schemas.openxmlformats.org/officeDocument/2006/relationships/hyperlink" Target="http://&#1101;&#1083;&#1077;&#1082;&#1090;&#1088;&#1086;-&#1084;&#1072;&#1088;&#1082;&#1077;&#1090;.&#1088;&#1092;/product/227991/korobka-raspredelitelnaya-op-505020-mm-ip40-sosna-tdm-sq1401-0401/" TargetMode="External"/><Relationship Id="rId_hyperlink_17479" Type="http://schemas.openxmlformats.org/officeDocument/2006/relationships/hyperlink" Target="http://&#1101;&#1083;&#1077;&#1082;&#1090;&#1088;&#1086;-&#1084;&#1072;&#1088;&#1082;&#1077;&#1090;.&#1088;&#1092;/product/227994/korobka-raspredelitelnaya-op-757520-mm-ip40-buk-tdm-sq1401-0303/" TargetMode="External"/><Relationship Id="rId_hyperlink_17480" Type="http://schemas.openxmlformats.org/officeDocument/2006/relationships/hyperlink" Target="http://&#1101;&#1083;&#1077;&#1082;&#1090;&#1088;&#1086;-&#1084;&#1072;&#1088;&#1082;&#1077;&#1090;.&#1088;&#1092;/product/227992/korobka-raspredelitelnaya-op-757528-mm-ip40-buk-tdm-sq1401-0305/" TargetMode="External"/><Relationship Id="rId_hyperlink_17481" Type="http://schemas.openxmlformats.org/officeDocument/2006/relationships/hyperlink" Target="http://&#1101;&#1083;&#1077;&#1082;&#1090;&#1088;&#1086;-&#1084;&#1072;&#1088;&#1082;&#1077;&#1090;.&#1088;&#1092;/product/221794/korobka-raspredelitelnaya-op-757530-mm-ip42-belaya-schnaider-blnrk000011/" TargetMode="External"/><Relationship Id="rId_hyperlink_17482" Type="http://schemas.openxmlformats.org/officeDocument/2006/relationships/hyperlink" Target="http://&#1101;&#1083;&#1077;&#1082;&#1090;&#1088;&#1086;-&#1084;&#1072;&#1088;&#1082;&#1077;&#1090;.&#1088;&#1092;/product/143548/korobka-raspredelitelnaya-op-808025-mm-ip-40-dlya-kabel-kanala-ruvinil-65005/" TargetMode="External"/><Relationship Id="rId_hyperlink_17483" Type="http://schemas.openxmlformats.org/officeDocument/2006/relationships/hyperlink" Target="http://&#1101;&#1083;&#1077;&#1082;&#1090;&#1088;&#1086;-&#1084;&#1072;&#1088;&#1082;&#1077;&#1090;.&#1088;&#1092;/product/143552/korobka-raspredelitelnaya-op-808025-mm-ip-40-dlya-kabel-kanala-ruvinil-65005k/" TargetMode="External"/><Relationship Id="rId_hyperlink_17484" Type="http://schemas.openxmlformats.org/officeDocument/2006/relationships/hyperlink" Target="http://&#1101;&#1083;&#1077;&#1082;&#1090;&#1088;&#1086;-&#1084;&#1072;&#1088;&#1082;&#1077;&#1090;.&#1088;&#1092;/product/229077/korobka-raspredelitelnaya-op-9511048-mm-380v-ip44-3-vvoda-karbolit-feron-kem-1-10-3b/" TargetMode="External"/><Relationship Id="rId_hyperlink_17485" Type="http://schemas.openxmlformats.org/officeDocument/2006/relationships/hyperlink" Target="http://&#1101;&#1083;&#1077;&#1082;&#1090;&#1088;&#1086;-&#1084;&#1072;&#1088;&#1082;&#1077;&#1090;.&#1088;&#1092;/product/227989/korobka-raspredelitelnaya-op-10010029-mm-ip40-buk-tdm-sq1401-0307/" TargetMode="External"/><Relationship Id="rId_hyperlink_17486" Type="http://schemas.openxmlformats.org/officeDocument/2006/relationships/hyperlink" Target="http://&#1101;&#1083;&#1077;&#1082;&#1090;&#1088;&#1086;-&#1084;&#1072;&#1088;&#1082;&#1077;&#1090;.&#1088;&#1092;/product/229074/korobka-raspredelitelnaya-op-10210244-mm-380v-ip44-4-vvoda-karbolit-feron-kem-1-10-4m/" TargetMode="External"/><Relationship Id="rId_hyperlink_17487" Type="http://schemas.openxmlformats.org/officeDocument/2006/relationships/hyperlink" Target="http://&#1101;&#1083;&#1077;&#1082;&#1090;&#1088;&#1086;-&#1084;&#1072;&#1088;&#1082;&#1077;&#1090;.&#1088;&#1092;/product/229075/korobka-raspredelitelnaya-op-11011048-mm-380v-ip44-4-vvoda-karbolit-kem-1-10-4b-feron/" TargetMode="External"/><Relationship Id="rId_hyperlink_17488" Type="http://schemas.openxmlformats.org/officeDocument/2006/relationships/hyperlink" Target="http://&#1101;&#1083;&#1077;&#1082;&#1090;&#1088;&#1086;-&#1084;&#1072;&#1088;&#1082;&#1077;&#1090;.&#1088;&#1092;/product/229038/korobka-raspredelitelnaya-op-7035-mm-ip42-3-vvoda-polipropilen-chernaya-uplast040-040ch/" TargetMode="External"/><Relationship Id="rId_hyperlink_17489" Type="http://schemas.openxmlformats.org/officeDocument/2006/relationships/hyperlink" Target="http://&#1101;&#1083;&#1077;&#1082;&#1090;&#1088;&#1086;-&#1084;&#1072;&#1088;&#1082;&#1077;&#1090;.&#1088;&#1092;/product/250129/korobka-raspredelitelnaya-10010050-s-otkidnoy-kryshkoy-ou-chernaya-ip54-dynel-dy-04-02-106/" TargetMode="External"/><Relationship Id="rId_hyperlink_17490" Type="http://schemas.openxmlformats.org/officeDocument/2006/relationships/hyperlink" Target="http://&#1101;&#1083;&#1077;&#1082;&#1090;&#1088;&#1086;-&#1084;&#1072;&#1088;&#1082;&#1077;&#1090;.&#1088;&#1092;/product/250339/korobka-raspredelitelnaya-808050-s-otkidnoy-kryshkoy-ou-seraya-ip54-dynel-dy-04-02-101/" TargetMode="External"/><Relationship Id="rId_hyperlink_17491" Type="http://schemas.openxmlformats.org/officeDocument/2006/relationships/hyperlink" Target="http://&#1101;&#1083;&#1077;&#1082;&#1090;&#1088;&#1086;-&#1084;&#1072;&#1088;&#1082;&#1077;&#1090;.&#1088;&#1092;/product/129366/korobka-raspredelitelnaya-op-438035-mm-ip54-10-vvodov-ruvinil-67091/" TargetMode="External"/><Relationship Id="rId_hyperlink_17492" Type="http://schemas.openxmlformats.org/officeDocument/2006/relationships/hyperlink" Target="http://&#1101;&#1083;&#1077;&#1082;&#1090;&#1088;&#1086;-&#1084;&#1072;&#1088;&#1082;&#1077;&#1090;.&#1088;&#1092;/product/228229/korobka-raspredelitelnaya-op-707040-mm-ip55-6-vvodov-s-kryshkoy-hegel-kr2605/" TargetMode="External"/><Relationship Id="rId_hyperlink_17493" Type="http://schemas.openxmlformats.org/officeDocument/2006/relationships/hyperlink" Target="http://&#1101;&#1083;&#1077;&#1082;&#1090;&#1088;&#1086;-&#1084;&#1072;&#1088;&#1082;&#1077;&#1090;.&#1088;&#1092;/product/229840/korobka-raspredelitelnaya-op-813830-mm-ip54-10-vvodov-s-kryshkoy-hegel-kr2501/" TargetMode="External"/><Relationship Id="rId_hyperlink_17494" Type="http://schemas.openxmlformats.org/officeDocument/2006/relationships/hyperlink" Target="http://&#1101;&#1083;&#1077;&#1082;&#1090;&#1088;&#1086;-&#1084;&#1072;&#1088;&#1082;&#1077;&#1090;.&#1088;&#1092;/product/143534/korobka-raspredelitelnaya-op-848445-mm-ip54-6-vvodov-belaya-epp-u-125-125101/" TargetMode="External"/><Relationship Id="rId_hyperlink_17495" Type="http://schemas.openxmlformats.org/officeDocument/2006/relationships/hyperlink" Target="http://&#1101;&#1083;&#1077;&#1082;&#1090;&#1088;&#1086;-&#1084;&#1072;&#1088;&#1082;&#1077;&#1090;.&#1088;&#1092;/product/143533/korobka-raspredelitelnaya-op-848445-mm-ip54-7-vvodov-belaya-epp-u-120-120071/" TargetMode="External"/><Relationship Id="rId_hyperlink_17496" Type="http://schemas.openxmlformats.org/officeDocument/2006/relationships/hyperlink" Target="http://&#1101;&#1083;&#1077;&#1082;&#1090;&#1088;&#1086;-&#1084;&#1072;&#1088;&#1082;&#1077;&#1090;.&#1088;&#1092;/product/229841/korobka-raspredelitelnaya-op-858540-mm-ip55-6-vvodov-s-kryshkoy-hegel-kr2603/" TargetMode="External"/><Relationship Id="rId_hyperlink_17497" Type="http://schemas.openxmlformats.org/officeDocument/2006/relationships/hyperlink" Target="http://&#1101;&#1083;&#1077;&#1082;&#1090;&#1088;&#1086;-&#1084;&#1072;&#1088;&#1082;&#1077;&#1090;.&#1088;&#1092;/product/228228/korobka-raspredelitelnaya-op-10010050-mm-ip55-7-vvodov-s-kryshkoy-hegel-kr2604/" TargetMode="External"/><Relationship Id="rId_hyperlink_17498" Type="http://schemas.openxmlformats.org/officeDocument/2006/relationships/hyperlink" Target="http://&#1101;&#1083;&#1077;&#1082;&#1090;&#1088;&#1086;-&#1084;&#1072;&#1088;&#1082;&#1077;&#1090;.&#1088;&#1092;/product/143537/korobka-raspredelitelnaya-op-1208050-mm-ip54-6-vvodov-ruvinil-67051/" TargetMode="External"/><Relationship Id="rId_hyperlink_17499" Type="http://schemas.openxmlformats.org/officeDocument/2006/relationships/hyperlink" Target="http://&#1101;&#1083;&#1077;&#1082;&#1090;&#1088;&#1086;-&#1084;&#1072;&#1088;&#1082;&#1077;&#1090;.&#1088;&#1092;/product/229837/korobka-raspredelitelnaya-op-6540-mm-ip55-4-vvoda-hegel-kr2601/" TargetMode="External"/><Relationship Id="rId_hyperlink_17500" Type="http://schemas.openxmlformats.org/officeDocument/2006/relationships/hyperlink" Target="http://&#1101;&#1083;&#1077;&#1082;&#1090;&#1088;&#1086;-&#1084;&#1072;&#1088;&#1082;&#1077;&#1090;.&#1088;&#1092;/product/191361/korobka-raspredelitelnaya-op-7545-mm-ip54-4-vvoda-bez-germovvodov-belaya-epplast-245351/" TargetMode="External"/><Relationship Id="rId_hyperlink_17501" Type="http://schemas.openxmlformats.org/officeDocument/2006/relationships/hyperlink" Target="http://&#1101;&#1083;&#1077;&#1082;&#1090;&#1088;&#1086;-&#1084;&#1072;&#1088;&#1082;&#1077;&#1090;.&#1088;&#1092;/product/228232/korobka-raspredelitelnaya-op-8040-mm-ip55-6-vvodov-schneider-imt35094/" TargetMode="External"/><Relationship Id="rId_hyperlink_17502" Type="http://schemas.openxmlformats.org/officeDocument/2006/relationships/hyperlink" Target="http://&#1101;&#1083;&#1077;&#1082;&#1090;&#1088;&#1086;-&#1084;&#1072;&#1088;&#1082;&#1077;&#1090;.&#1088;&#1092;/product/228230/korobka-raspredelitelnaya-op-8540-mm-ip55-4-vvoda-hegel-kr2602/" TargetMode="External"/><Relationship Id="rId_hyperlink_17503" Type="http://schemas.openxmlformats.org/officeDocument/2006/relationships/hyperlink" Target="http://&#1101;&#1083;&#1077;&#1082;&#1090;&#1088;&#1086;-&#1084;&#1072;&#1088;&#1082;&#1077;&#1090;.&#1088;&#1092;/product/241167/korobka-raspayachnaya-op-100h100h50mm-ip67-8-vvodov-ser-iek-km42455/" TargetMode="External"/><Relationship Id="rId_hyperlink_17504" Type="http://schemas.openxmlformats.org/officeDocument/2006/relationships/hyperlink" Target="http://&#1101;&#1083;&#1077;&#1082;&#1090;&#1088;&#1086;-&#1084;&#1072;&#1088;&#1082;&#1077;&#1090;.&#1088;&#1092;/product/229035/korobka-raspredelitelnaya-op-95-mm-ip65-3-vvoda-karbolit-kem-2-660-3-tdm-sq1401-1101/" TargetMode="External"/><Relationship Id="rId_hyperlink_17505" Type="http://schemas.openxmlformats.org/officeDocument/2006/relationships/hyperlink" Target="http://&#1101;&#1083;&#1077;&#1082;&#1090;&#1088;&#1086;-&#1084;&#1072;&#1088;&#1082;&#1077;&#1090;.&#1088;&#1092;/product/229036/korobka-raspredelitelnaya-op-95-mm-ip65-4-vvoda-karbolit-kem-2-660-4-tdm-sq1401-1102/" TargetMode="External"/><Relationship Id="rId_hyperlink_17506" Type="http://schemas.openxmlformats.org/officeDocument/2006/relationships/hyperlink" Target="http://&#1101;&#1083;&#1077;&#1082;&#1090;&#1088;&#1086;-&#1084;&#1072;&#1088;&#1082;&#1077;&#1090;.&#1088;&#1092;/product/125307/korobka-raspredelitelnaya-op-606030-mm-s-klemn-belaya-hegel-krk2701/" TargetMode="External"/><Relationship Id="rId_hyperlink_17507" Type="http://schemas.openxmlformats.org/officeDocument/2006/relationships/hyperlink" Target="http://&#1101;&#1083;&#1077;&#1082;&#1090;&#1088;&#1086;-&#1084;&#1072;&#1088;&#1082;&#1077;&#1090;.&#1088;&#1092;/product/229844/korobka-raspredelitelnaya-op-606030-mm-s-klemn-sosna-hegel-krk2701/" TargetMode="External"/><Relationship Id="rId_hyperlink_17508" Type="http://schemas.openxmlformats.org/officeDocument/2006/relationships/hyperlink" Target="http://&#1101;&#1083;&#1077;&#1082;&#1090;&#1088;&#1086;-&#1084;&#1072;&#1088;&#1082;&#1077;&#1090;.&#1088;&#1092;/product/125308/korobka-raspredelitelnaya-op-757530-mm-s-klemn-belaya-hegel-krk2702/" TargetMode="External"/><Relationship Id="rId_hyperlink_17509" Type="http://schemas.openxmlformats.org/officeDocument/2006/relationships/hyperlink" Target="http://&#1101;&#1083;&#1077;&#1082;&#1090;&#1088;&#1086;-&#1084;&#1072;&#1088;&#1082;&#1077;&#1090;.&#1088;&#1092;/product/229839/korobka-raspredelitelnaya-op-757530-mm-s-klemn-sosna-hegel-krk2702/" TargetMode="External"/><Relationship Id="rId_hyperlink_17510" Type="http://schemas.openxmlformats.org/officeDocument/2006/relationships/hyperlink" Target="http://&#1101;&#1083;&#1077;&#1082;&#1090;&#1088;&#1086;-&#1084;&#1072;&#1088;&#1082;&#1077;&#1090;.&#1088;&#1092;/product/239685/korobka-raspredelitelnaya-10010050-mm-350911/" TargetMode="External"/><Relationship Id="rId_hyperlink_17511" Type="http://schemas.openxmlformats.org/officeDocument/2006/relationships/hyperlink" Target="http://&#1101;&#1083;&#1077;&#1082;&#1090;&#1088;&#1086;-&#1084;&#1072;&#1088;&#1082;&#1077;&#1090;.&#1088;&#1092;/product/229037/korobka-raspredelitelnaya-10010050-mm-8-vvodov-uplast-010-106/" TargetMode="External"/><Relationship Id="rId_hyperlink_17512" Type="http://schemas.openxmlformats.org/officeDocument/2006/relationships/hyperlink" Target="http://&#1101;&#1083;&#1077;&#1082;&#1090;&#1088;&#1086;-&#1084;&#1072;&#1088;&#1082;&#1077;&#1090;.&#1088;&#1092;/product/238700/korobka-raspredelitelnaya-10010050-mm-se-imt35122/" TargetMode="External"/><Relationship Id="rId_hyperlink_17513" Type="http://schemas.openxmlformats.org/officeDocument/2006/relationships/hyperlink" Target="http://&#1101;&#1083;&#1077;&#1082;&#1090;&#1088;&#1086;-&#1084;&#1072;&#1088;&#1082;&#1077;&#1090;.&#1088;&#1092;/product/229029/korobka-raspredelitelnaya-10210250-mm-10-vvodov-hegel-kr1101/" TargetMode="External"/><Relationship Id="rId_hyperlink_17514" Type="http://schemas.openxmlformats.org/officeDocument/2006/relationships/hyperlink" Target="http://&#1101;&#1083;&#1077;&#1082;&#1090;&#1088;&#1086;-&#1084;&#1072;&#1088;&#1082;&#1077;&#1090;.&#1088;&#1092;/product/229031/korobka-raspredelitelnaya-16013070-mm-12-vvod-hegel-kr1103/" TargetMode="External"/><Relationship Id="rId_hyperlink_17515" Type="http://schemas.openxmlformats.org/officeDocument/2006/relationships/hyperlink" Target="http://&#1101;&#1083;&#1077;&#1082;&#1090;&#1088;&#1086;-&#1084;&#1072;&#1088;&#1082;&#1077;&#1090;.&#1088;&#1092;/product/217849/korobka-raspredelitelnaya-929240-mm-ip20-tdm-sq1402-1001/" TargetMode="External"/><Relationship Id="rId_hyperlink_17516" Type="http://schemas.openxmlformats.org/officeDocument/2006/relationships/hyperlink" Target="http://&#1101;&#1083;&#1077;&#1082;&#1090;&#1088;&#1086;-&#1084;&#1072;&#1088;&#1082;&#1077;&#1090;.&#1088;&#1092;/product/229032/korobka-raspredelitelnaya-sp-7014-mm-9-vvodov-hegel-u194/" TargetMode="External"/><Relationship Id="rId_hyperlink_17517" Type="http://schemas.openxmlformats.org/officeDocument/2006/relationships/hyperlink" Target="http://&#1101;&#1083;&#1077;&#1082;&#1090;&#1088;&#1086;-&#1084;&#1072;&#1088;&#1082;&#1077;&#1090;.&#1088;&#1092;/product/124708/korobka-raspredelitelnaya-sp-7030-mm-5-vvodov-hegel-u195/" TargetMode="External"/><Relationship Id="rId_hyperlink_17518" Type="http://schemas.openxmlformats.org/officeDocument/2006/relationships/hyperlink" Target="http://&#1101;&#1083;&#1077;&#1082;&#1090;&#1088;&#1086;-&#1084;&#1072;&#1088;&#1082;&#1077;&#1090;.&#1088;&#1092;/product/229066/korobka-raspredelitelnaya-sp-7057-mm-6-vvodov-v-beton-dkc/" TargetMode="External"/><Relationship Id="rId_hyperlink_17519" Type="http://schemas.openxmlformats.org/officeDocument/2006/relationships/hyperlink" Target="http://&#1101;&#1083;&#1077;&#1082;&#1090;&#1088;&#1086;-&#1084;&#1072;&#1088;&#1082;&#1077;&#1090;.&#1088;&#1092;/product/175226/korobka-raspredelitelnaya-sp-8021mm-schnaider-u-194/" TargetMode="External"/><Relationship Id="rId_hyperlink_17520" Type="http://schemas.openxmlformats.org/officeDocument/2006/relationships/hyperlink" Target="http://&#1101;&#1083;&#1077;&#1082;&#1090;&#1088;&#1086;-&#1084;&#1072;&#1088;&#1082;&#1077;&#1090;.&#1088;&#1092;/product/149454/korobka-raspredelitelnaya-sp-9614-mm-s-kryshkoy-hegel-u191/" TargetMode="External"/><Relationship Id="rId_hyperlink_17521" Type="http://schemas.openxmlformats.org/officeDocument/2006/relationships/hyperlink" Target="http://&#1101;&#1083;&#1077;&#1082;&#1090;&#1088;&#1086;-&#1084;&#1072;&#1088;&#1082;&#1077;&#1090;.&#1088;&#1092;/product/149455/korobka-raspredelitelnaya-sp-9630-mm-7-vvodov-hegel-u-192/" TargetMode="External"/><Relationship Id="rId_hyperlink_17522" Type="http://schemas.openxmlformats.org/officeDocument/2006/relationships/hyperlink" Target="http://&#1101;&#1083;&#1077;&#1082;&#1090;&#1088;&#1086;-&#1084;&#1072;&#1088;&#1082;&#1077;&#1090;.&#1088;&#1092;/product/129370/korobka-raspredelitelnaya-sp-10040-mm-hegel-u-198-kp1105/" TargetMode="External"/><Relationship Id="rId_hyperlink_17523" Type="http://schemas.openxmlformats.org/officeDocument/2006/relationships/hyperlink" Target="http://&#1101;&#1083;&#1077;&#1082;&#1090;&#1088;&#1086;-&#1084;&#1072;&#1088;&#1082;&#1077;&#1090;.&#1088;&#1092;/product/229030/korobka-raspredelitelnaya-sp-10440-mm-9-vvodov-hegel-kr1105/" TargetMode="External"/><Relationship Id="rId_hyperlink_17524" Type="http://schemas.openxmlformats.org/officeDocument/2006/relationships/hyperlink" Target="http://&#1101;&#1083;&#1077;&#1082;&#1090;&#1088;&#1086;-&#1084;&#1072;&#1088;&#1082;&#1077;&#1090;.&#1088;&#1092;/product/229024/korobka-raspredelitelnaya-sp-1-aya-dlya-sploshnyh-sten-anam-legrand-01kma-1/" TargetMode="External"/><Relationship Id="rId_hyperlink_17525" Type="http://schemas.openxmlformats.org/officeDocument/2006/relationships/hyperlink" Target="http://&#1101;&#1083;&#1077;&#1082;&#1090;&#1088;&#1086;-&#1084;&#1072;&#1088;&#1082;&#1077;&#1090;.&#1088;&#1092;/product/229023/korobka-raspredelitelnaya-sp-1006050-mm-ip20-12-vvodov-anam-legrand-re-000-031/" TargetMode="External"/><Relationship Id="rId_hyperlink_17526" Type="http://schemas.openxmlformats.org/officeDocument/2006/relationships/hyperlink" Target="http://&#1101;&#1083;&#1077;&#1082;&#1090;&#1088;&#1086;-&#1084;&#1072;&#1088;&#1082;&#1077;&#1090;.&#1088;&#1092;/product/247449/korobka-raspredelitelnaya-sp-11311345-mm-dlya-gipsokartona-hegel-kr1201/" TargetMode="External"/><Relationship Id="rId_hyperlink_17527" Type="http://schemas.openxmlformats.org/officeDocument/2006/relationships/hyperlink" Target="http://&#1101;&#1083;&#1077;&#1082;&#1090;&#1088;&#1086;-&#1084;&#1072;&#1088;&#1082;&#1077;&#1090;.&#1088;&#1092;/product/229025/korobka-raspredelitelnaya-sp-14-vvodov-2-aya-dlya-sploshnyh-sten-anam-legrand-07-kma-2/" TargetMode="External"/><Relationship Id="rId_hyperlink_17528" Type="http://schemas.openxmlformats.org/officeDocument/2006/relationships/hyperlink" Target="http://&#1101;&#1083;&#1077;&#1082;&#1090;&#1088;&#1086;-&#1084;&#1072;&#1088;&#1082;&#1077;&#1090;.&#1088;&#1092;/product/129369/korobka-raspredelitelnaya-sp-10010045-mm-dlya-gk-ruvinil-10160/" TargetMode="External"/><Relationship Id="rId_hyperlink_17529" Type="http://schemas.openxmlformats.org/officeDocument/2006/relationships/hyperlink" Target="http://&#1101;&#1083;&#1077;&#1082;&#1090;&#1088;&#1086;-&#1084;&#1072;&#1088;&#1082;&#1077;&#1090;.&#1088;&#1092;/product/129371/korobka-raspredelitelnaya-sp-11311345-mm-dlya-gk-hegel-kp1201/" TargetMode="External"/><Relationship Id="rId_hyperlink_17530" Type="http://schemas.openxmlformats.org/officeDocument/2006/relationships/hyperlink" Target="http://&#1101;&#1083;&#1077;&#1082;&#1090;&#1088;&#1086;-&#1084;&#1072;&#1088;&#1082;&#1077;&#1090;.&#1088;&#1092;/product/229842/korobka-raspredelitelnaya-sp-12010050-mm-dlya-gk-hegel-kp1203/" TargetMode="External"/><Relationship Id="rId_hyperlink_17531" Type="http://schemas.openxmlformats.org/officeDocument/2006/relationships/hyperlink" Target="http://&#1101;&#1083;&#1077;&#1082;&#1090;&#1088;&#1086;-&#1084;&#1072;&#1088;&#1082;&#1077;&#1090;.&#1088;&#1092;/product/228231/korobka-raspredelitelnaya-sp-8040-mm-metallicheskie-lapki-belaya-iek-km41024/" TargetMode="External"/><Relationship Id="rId_hyperlink_17532" Type="http://schemas.openxmlformats.org/officeDocument/2006/relationships/hyperlink" Target="http://&#1101;&#1083;&#1077;&#1082;&#1090;&#1088;&#1086;-&#1084;&#1072;&#1088;&#1082;&#1077;&#1090;.&#1088;&#1092;/product/149453/korobka-raspredelitelnaya-sp-86h45-mm-6-vvodov-plastikovye-lapki-hegel-kr1202/" TargetMode="External"/><Relationship Id="rId_hyperlink_17533" Type="http://schemas.openxmlformats.org/officeDocument/2006/relationships/hyperlink" Target="http://&#1101;&#1083;&#1077;&#1082;&#1090;&#1088;&#1086;-&#1084;&#1072;&#1088;&#1082;&#1077;&#1090;.&#1088;&#1092;/product/229026/korobka-raspredelitelnaya-sp-1005050-mm-12-vvodov-lapki-anam-legrandpe-030-043/" TargetMode="External"/><Relationship Id="rId_hyperlink_17534" Type="http://schemas.openxmlformats.org/officeDocument/2006/relationships/hyperlink" Target="http://&#1101;&#1083;&#1077;&#1082;&#1090;&#1088;&#1086;-&#1084;&#1072;&#1088;&#1082;&#1077;&#1090;.&#1088;&#1092;/product/217852/korobka-raspredelitelnaya-sp-10350-mm-dlya-gk-s-met-lapkami-s-kryshkoy-uplast-020-007/" TargetMode="External"/><Relationship Id="rId_hyperlink_17535" Type="http://schemas.openxmlformats.org/officeDocument/2006/relationships/hyperlink" Target="http://&#1101;&#1083;&#1077;&#1082;&#1090;&#1088;&#1086;-&#1084;&#1072;&#1088;&#1082;&#1077;&#1090;.&#1088;&#1092;/product/129373/korobka-raspredelitelnaya-sp-8045-mm-dlya-gk-ruvinil-10174/" TargetMode="External"/><Relationship Id="rId_hyperlink_17536" Type="http://schemas.openxmlformats.org/officeDocument/2006/relationships/hyperlink" Target="http://&#1101;&#1083;&#1077;&#1082;&#1090;&#1088;&#1086;-&#1084;&#1072;&#1088;&#1082;&#1077;&#1090;.&#1088;&#1092;/product/230253/hegel-pk5202-soedinitel-korobok-ku1201ku1203ku1205/" TargetMode="External"/><Relationship Id="rId_hyperlink_17537" Type="http://schemas.openxmlformats.org/officeDocument/2006/relationships/hyperlink" Target="http://&#1101;&#1083;&#1077;&#1082;&#1090;&#1088;&#1086;-&#1084;&#1072;&#1088;&#1082;&#1077;&#1090;.&#1088;&#1092;/product/217866/zaschita-steny-pod-vyklyuchateli-i-rozetki-odnomestnaya-prozrachnaya-nakladka-132132mm/" TargetMode="External"/><Relationship Id="rId_hyperlink_17538" Type="http://schemas.openxmlformats.org/officeDocument/2006/relationships/hyperlink" Target="http://&#1101;&#1083;&#1077;&#1082;&#1090;&#1088;&#1086;-&#1084;&#1072;&#1088;&#1082;&#1077;&#1090;.&#1088;&#1092;/product/136222/korobka-ustanovochnaya-6840-mm-6-vvodov-plastikovye-lapki-hegel-ku1203/" TargetMode="External"/><Relationship Id="rId_hyperlink_17539" Type="http://schemas.openxmlformats.org/officeDocument/2006/relationships/hyperlink" Target="http://&#1101;&#1083;&#1077;&#1082;&#1090;&#1088;&#1086;-&#1084;&#1072;&#1088;&#1082;&#1077;&#1090;.&#1088;&#1092;/product/229765/korobka-ustanovochnaya-6845-mm-plastikovye-lapki-ognestoykiy-pv-0-greenel-1010040022fr/" TargetMode="External"/><Relationship Id="rId_hyperlink_17540" Type="http://schemas.openxmlformats.org/officeDocument/2006/relationships/hyperlink" Target="http://&#1101;&#1083;&#1077;&#1082;&#1090;&#1088;&#1086;-&#1084;&#1072;&#1088;&#1082;&#1077;&#1090;.&#1088;&#1092;/product/149460/korobka-ustanovochnaya-6845-mm-6-vvodov-metallicheskie-lapki-hegel-ku1202/" TargetMode="External"/><Relationship Id="rId_hyperlink_17541" Type="http://schemas.openxmlformats.org/officeDocument/2006/relationships/hyperlink" Target="http://&#1101;&#1083;&#1077;&#1082;&#1090;&#1088;&#1086;-&#1084;&#1072;&#1088;&#1082;&#1077;&#1090;.&#1088;&#1092;/product/136223/korobka-ustanovochnaya-6845-mm-6-vvodov-plastikovye-lapki-hegel-ku1201-mku1201/" TargetMode="External"/><Relationship Id="rId_hyperlink_17542" Type="http://schemas.openxmlformats.org/officeDocument/2006/relationships/hyperlink" Target="http://&#1101;&#1083;&#1077;&#1082;&#1090;&#1088;&#1086;-&#1084;&#1072;&#1088;&#1082;&#1077;&#1090;.&#1088;&#1092;/product/149461/korobka-ustanovochnaya-6860-mm-6-vvodov-metallicheskie-lapki-hegel-ku1205/" TargetMode="External"/><Relationship Id="rId_hyperlink_17543" Type="http://schemas.openxmlformats.org/officeDocument/2006/relationships/hyperlink" Target="http://&#1101;&#1083;&#1077;&#1082;&#1090;&#1088;&#1086;-&#1084;&#1072;&#1088;&#1082;&#1077;&#1090;.&#1088;&#1092;/product/229033/korobka-ustanovochnaya-6440-mm-5-vvodov-hegel-ku1105/" TargetMode="External"/><Relationship Id="rId_hyperlink_17544" Type="http://schemas.openxmlformats.org/officeDocument/2006/relationships/hyperlink" Target="http://&#1101;&#1083;&#1077;&#1082;&#1090;&#1088;&#1086;-&#1084;&#1072;&#1088;&#1082;&#1077;&#1090;.&#1088;&#1092;/product/136221/korobka-ustanovochnaya-6840-mm-5-vvodov-hegel-ku1106/" TargetMode="External"/><Relationship Id="rId_hyperlink_17545" Type="http://schemas.openxmlformats.org/officeDocument/2006/relationships/hyperlink" Target="http://&#1101;&#1083;&#1077;&#1082;&#1090;&#1088;&#1086;-&#1084;&#1072;&#1088;&#1082;&#1077;&#1090;.&#1088;&#1092;/product/217850/korobka-ustanovochnaya-2-h-mestnaya-1417045-mm-tdm-sq1402-1917/" TargetMode="External"/><Relationship Id="rId_hyperlink_17546" Type="http://schemas.openxmlformats.org/officeDocument/2006/relationships/hyperlink" Target="http://&#1101;&#1083;&#1077;&#1082;&#1090;&#1088;&#1086;-&#1084;&#1072;&#1088;&#1082;&#1077;&#1090;.&#1088;&#1092;/product/174832/korobka-ustanovochnaya-blochnaya-6842-mm-7-vvodov-hegel-ku1101/" TargetMode="External"/><Relationship Id="rId_hyperlink_17547" Type="http://schemas.openxmlformats.org/officeDocument/2006/relationships/hyperlink" Target="http://&#1101;&#1083;&#1077;&#1082;&#1090;&#1088;&#1086;-&#1084;&#1072;&#1088;&#1082;&#1077;&#1090;.&#1088;&#1092;/product/149462/korobka-ustanovochnaya-blochnaya-6862-mm-11-vvodov-hegel-ku1102/" TargetMode="External"/><Relationship Id="rId_hyperlink_17548" Type="http://schemas.openxmlformats.org/officeDocument/2006/relationships/hyperlink" Target="http://&#1101;&#1083;&#1077;&#1082;&#1090;&#1088;&#1086;-&#1084;&#1072;&#1088;&#1082;&#1077;&#1090;.&#1088;&#1092;/product/131699/podrozetnik-2-h-mestn-1417045mm-greenel-100-40007/" TargetMode="External"/><Relationship Id="rId_hyperlink_17549" Type="http://schemas.openxmlformats.org/officeDocument/2006/relationships/hyperlink" Target="http://&#1101;&#1083;&#1077;&#1082;&#1090;&#1088;&#1086;-&#1084;&#1072;&#1088;&#1082;&#1077;&#1090;.&#1088;&#1092;/product/242322/avtomaticheskiy-vyklyuchatel-model-1p-10a-45-ka-rx3-legrand-419662/" TargetMode="External"/><Relationship Id="rId_hyperlink_17550" Type="http://schemas.openxmlformats.org/officeDocument/2006/relationships/hyperlink" Target="http://&#1101;&#1083;&#1077;&#1082;&#1090;&#1088;&#1086;-&#1084;&#1072;&#1088;&#1082;&#1077;&#1090;.&#1088;&#1092;/product/239662/avtomaticheskiy-vyklyuchatel-model-1p-10a-45-ka-h-ka-c-230v-systeme-electric-city-9-c9f34110/" TargetMode="External"/><Relationship Id="rId_hyperlink_17551" Type="http://schemas.openxmlformats.org/officeDocument/2006/relationships/hyperlink" Target="http://&#1101;&#1083;&#1077;&#1082;&#1090;&#1088;&#1086;-&#1084;&#1072;&#1088;&#1082;&#1077;&#1090;.&#1088;&#1092;/product/242323/avtomaticheskiy-vyklyuchatel-model-1p-16a-45-ka-rx3-legrand-419664/" TargetMode="External"/><Relationship Id="rId_hyperlink_17552" Type="http://schemas.openxmlformats.org/officeDocument/2006/relationships/hyperlink" Target="http://&#1101;&#1083;&#1077;&#1082;&#1090;&#1088;&#1086;-&#1084;&#1072;&#1088;&#1082;&#1077;&#1090;.&#1088;&#1092;/product/239663/avtomaticheskiy-vyklyuchatel-model-1p-16a-45-ka-h-ka-c-230v-systeme-electric-city-9-c9f34116/" TargetMode="External"/><Relationship Id="rId_hyperlink_17553" Type="http://schemas.openxmlformats.org/officeDocument/2006/relationships/hyperlink" Target="http://&#1101;&#1083;&#1077;&#1082;&#1090;&#1088;&#1086;-&#1084;&#1072;&#1088;&#1082;&#1077;&#1090;.&#1088;&#1092;/product/242324/avtomaticheskiy-vyklyuchatel-model-1p-20a-45-ka-rx3-legrand-419665/" TargetMode="External"/><Relationship Id="rId_hyperlink_17554" Type="http://schemas.openxmlformats.org/officeDocument/2006/relationships/hyperlink" Target="http://&#1101;&#1083;&#1077;&#1082;&#1090;&#1088;&#1086;-&#1084;&#1072;&#1088;&#1082;&#1077;&#1090;.&#1088;&#1092;/product/242325/avtomaticheskiy-vyklyuchatel-model-1p-25a-45-ka-rx3-legrand-419666/" TargetMode="External"/><Relationship Id="rId_hyperlink_17555" Type="http://schemas.openxmlformats.org/officeDocument/2006/relationships/hyperlink" Target="http://&#1101;&#1083;&#1077;&#1082;&#1090;&#1088;&#1086;-&#1084;&#1072;&#1088;&#1082;&#1077;&#1090;.&#1088;&#1092;/product/239664/avtomaticheskiy-vyklyuchatel-model-1p-25a-45-ka-h-ka-c-230v-systeme-electric-city-9-c9f34125/" TargetMode="External"/><Relationship Id="rId_hyperlink_17556" Type="http://schemas.openxmlformats.org/officeDocument/2006/relationships/hyperlink" Target="http://&#1101;&#1083;&#1077;&#1082;&#1090;&#1088;&#1086;-&#1084;&#1072;&#1088;&#1082;&#1077;&#1090;.&#1088;&#1092;/product/242326/avtomaticheskiy-vyklyuchatel-model-1p-32a-45-ka-rx3-legrand-419667/" TargetMode="External"/><Relationship Id="rId_hyperlink_17557" Type="http://schemas.openxmlformats.org/officeDocument/2006/relationships/hyperlink" Target="http://&#1101;&#1083;&#1077;&#1082;&#1090;&#1088;&#1086;-&#1084;&#1072;&#1088;&#1082;&#1077;&#1090;.&#1088;&#1092;/product/218004/avtomaticheskiy-vyklyuchatel-model-1p-6a-45-ka-h-ka-c-230v-schneider-easy-9-ez9f34106/" TargetMode="External"/><Relationship Id="rId_hyperlink_17558" Type="http://schemas.openxmlformats.org/officeDocument/2006/relationships/hyperlink" Target="http://&#1101;&#1083;&#1077;&#1082;&#1090;&#1088;&#1086;-&#1084;&#1072;&#1088;&#1082;&#1077;&#1090;.&#1088;&#1092;/product/143554/avtomaticheskiy-vyklyuchatel-model-1p-s-6a-va-47-63-45-ka-ekf-proxima-mcd4763-1-6c-pro-rossiya/" TargetMode="External"/><Relationship Id="rId_hyperlink_17559" Type="http://schemas.openxmlformats.org/officeDocument/2006/relationships/hyperlink" Target="http://&#1101;&#1083;&#1077;&#1082;&#1090;&#1088;&#1086;-&#1084;&#1072;&#1088;&#1082;&#1077;&#1090;.&#1088;&#1092;/product/143570/avtomaticheskiy-vyklyuchatel-model-1p-s-10a-va-47-63-45-ka-ekf-proxima-mcd4763-1-10c-pro-rossiya/" TargetMode="External"/><Relationship Id="rId_hyperlink_17560" Type="http://schemas.openxmlformats.org/officeDocument/2006/relationships/hyperlink" Target="http://&#1101;&#1083;&#1077;&#1082;&#1090;&#1088;&#1086;-&#1084;&#1072;&#1088;&#1082;&#1077;&#1090;.&#1088;&#1092;/product/143568/avtomaticheskiy-vyklyuchatel-model-1p-s-16a-va-47-63-45-ka-ekf-proxima-mcd4763-1-16c-pro-rossiya/" TargetMode="External"/><Relationship Id="rId_hyperlink_17561" Type="http://schemas.openxmlformats.org/officeDocument/2006/relationships/hyperlink" Target="http://&#1101;&#1083;&#1077;&#1082;&#1090;&#1088;&#1086;-&#1084;&#1072;&#1088;&#1082;&#1077;&#1090;.&#1088;&#1092;/product/143569/avtomaticheskiy-vyklyuchatel-model-1p-s-20a-va-47-63-45-ka-ekf-proxima-mcd4763-1-20c-pro-rossiya/" TargetMode="External"/><Relationship Id="rId_hyperlink_17562" Type="http://schemas.openxmlformats.org/officeDocument/2006/relationships/hyperlink" Target="http://&#1101;&#1083;&#1077;&#1082;&#1090;&#1088;&#1086;-&#1084;&#1072;&#1088;&#1082;&#1077;&#1090;.&#1088;&#1092;/product/143571/avtomaticheskiy-vyklyuchatel-model-1p-s-25a-va-47-63-45-ka-ekf-proxima-mcd4763-1-25c-pro-rossiya/" TargetMode="External"/><Relationship Id="rId_hyperlink_17563" Type="http://schemas.openxmlformats.org/officeDocument/2006/relationships/hyperlink" Target="http://&#1101;&#1083;&#1077;&#1082;&#1090;&#1088;&#1086;-&#1084;&#1072;&#1088;&#1082;&#1077;&#1090;.&#1088;&#1092;/product/143553/avtomaticheskiy-vyklyuchatel-model-1p-s-32a-va-47-63-45-ka-ekf-proxima-mcd4763-1-32c-pro-rossiya/" TargetMode="External"/><Relationship Id="rId_hyperlink_17564" Type="http://schemas.openxmlformats.org/officeDocument/2006/relationships/hyperlink" Target="http://&#1101;&#1083;&#1077;&#1082;&#1090;&#1088;&#1086;-&#1084;&#1072;&#1088;&#1082;&#1077;&#1090;.&#1088;&#1092;/product/127051/avtomaticheskiy-vyklyuchatel-model-1p-s-40a-va-47-63-45-ka-ekf-proxima-mcd4763-1-40c-pro-rossiya/" TargetMode="External"/><Relationship Id="rId_hyperlink_17565" Type="http://schemas.openxmlformats.org/officeDocument/2006/relationships/hyperlink" Target="http://&#1101;&#1083;&#1077;&#1082;&#1090;&#1088;&#1086;-&#1084;&#1072;&#1088;&#1082;&#1077;&#1090;.&#1088;&#1092;/product/127052/avtomaticheskiy-vyklyuchatel-model-1p-s-63a-va-47-63-45-ka-ekf-proxima-mcd4763-1-63c-pro-rossiya/" TargetMode="External"/><Relationship Id="rId_hyperlink_17566" Type="http://schemas.openxmlformats.org/officeDocument/2006/relationships/hyperlink" Target="http://&#1101;&#1083;&#1077;&#1082;&#1090;&#1088;&#1086;-&#1084;&#1072;&#1088;&#1082;&#1077;&#1090;.&#1088;&#1092;/product/218012/avtomaticheskiy-vyklyuchatel-model-2p-10a-45-ka-h-ka-c-230v-schneider-easy-9-ez9f34210/" TargetMode="External"/><Relationship Id="rId_hyperlink_17567" Type="http://schemas.openxmlformats.org/officeDocument/2006/relationships/hyperlink" Target="http://&#1101;&#1083;&#1077;&#1082;&#1090;&#1088;&#1086;-&#1084;&#1072;&#1088;&#1082;&#1077;&#1090;.&#1088;&#1092;/product/239665/avtomaticheskiy-vyklyuchatel-model-2p-16a-45-ka-h-ka-c-230v-systeme-electric-city-9-c9f34216/" TargetMode="External"/><Relationship Id="rId_hyperlink_17568" Type="http://schemas.openxmlformats.org/officeDocument/2006/relationships/hyperlink" Target="http://&#1101;&#1083;&#1077;&#1082;&#1090;&#1088;&#1086;-&#1084;&#1072;&#1088;&#1082;&#1077;&#1090;.&#1088;&#1092;/product/239666/avtomaticheskiy-vyklyuchatel-model-2p-25a-45-ka-h-ka-c-230v-systeme-electric-city-9-c9f34225/" TargetMode="External"/><Relationship Id="rId_hyperlink_17569" Type="http://schemas.openxmlformats.org/officeDocument/2006/relationships/hyperlink" Target="http://&#1101;&#1083;&#1077;&#1082;&#1090;&#1088;&#1086;-&#1084;&#1072;&#1088;&#1082;&#1077;&#1090;.&#1088;&#1092;/product/239667/avtomaticheskiy-vyklyuchatel-model-2p-32a-45-ka-h-ka-c-230v-systeme-electric-city-9-c9f34232/" TargetMode="External"/><Relationship Id="rId_hyperlink_17570" Type="http://schemas.openxmlformats.org/officeDocument/2006/relationships/hyperlink" Target="http://&#1101;&#1083;&#1077;&#1082;&#1090;&#1088;&#1086;-&#1084;&#1072;&#1088;&#1082;&#1077;&#1090;.&#1088;&#1092;/product/244387/avtomaticheskiy-vyklyuchatel-model-2p-40a-45-ka-h-ka-c-230v-systeme-electric-city-9-c9f34240/" TargetMode="External"/><Relationship Id="rId_hyperlink_17571" Type="http://schemas.openxmlformats.org/officeDocument/2006/relationships/hyperlink" Target="http://&#1101;&#1083;&#1077;&#1082;&#1090;&#1088;&#1086;-&#1084;&#1072;&#1088;&#1082;&#1077;&#1090;.&#1088;&#1092;/product/244386/avtomaticheskiy-vyklyuchatel-model-2p-63a-45-ka-h-ka-c-230v-systeme-electric-city-9-c9f34263/" TargetMode="External"/><Relationship Id="rId_hyperlink_17572" Type="http://schemas.openxmlformats.org/officeDocument/2006/relationships/hyperlink" Target="http://&#1101;&#1083;&#1077;&#1082;&#1090;&#1088;&#1086;-&#1084;&#1072;&#1088;&#1082;&#1077;&#1090;.&#1088;&#1092;/product/143575/avtomaticheskiy-vyklyuchatel-model-2p-s-10a-va-47-63-45-ka-ekf-proxima-mcd4763-2-10c-pro-rossiya/" TargetMode="External"/><Relationship Id="rId_hyperlink_17573" Type="http://schemas.openxmlformats.org/officeDocument/2006/relationships/hyperlink" Target="http://&#1101;&#1083;&#1077;&#1082;&#1090;&#1088;&#1086;-&#1084;&#1072;&#1088;&#1082;&#1077;&#1090;.&#1088;&#1092;/product/143572/avtomaticheskiy-vyklyuchatel-model-2p-s-16a-va-47-63-45-ka-ekf-proxima-mcd4763-2-16c-pro-rossiya/" TargetMode="External"/><Relationship Id="rId_hyperlink_17574" Type="http://schemas.openxmlformats.org/officeDocument/2006/relationships/hyperlink" Target="http://&#1101;&#1083;&#1077;&#1082;&#1090;&#1088;&#1086;-&#1084;&#1072;&#1088;&#1082;&#1077;&#1090;.&#1088;&#1092;/product/143574/avtomaticheskiy-vyklyuchatel-model-2p-s-20a-va-47-63-45-ka-ekf-proxima-mcd4763-2-20c-pro-rossiya/" TargetMode="External"/><Relationship Id="rId_hyperlink_17575" Type="http://schemas.openxmlformats.org/officeDocument/2006/relationships/hyperlink" Target="http://&#1101;&#1083;&#1077;&#1082;&#1090;&#1088;&#1086;-&#1084;&#1072;&#1088;&#1082;&#1077;&#1090;.&#1088;&#1092;/product/143573/avtomaticheskiy-vyklyuchatel-model-2p-s-25a-va-47-63-45-ka-ekf-proxima-mcd4763-2-25c-pro-rossiya/" TargetMode="External"/><Relationship Id="rId_hyperlink_17576" Type="http://schemas.openxmlformats.org/officeDocument/2006/relationships/hyperlink" Target="http://&#1101;&#1083;&#1077;&#1082;&#1090;&#1088;&#1086;-&#1084;&#1072;&#1088;&#1082;&#1077;&#1090;.&#1088;&#1092;/product/132483/avtomaticheskiy-vyklyuchatel-model-2p-s-32a-va-47-63-45-ka-ekf-proxima-mcd4763-2-32c-pro-rossiya/" TargetMode="External"/><Relationship Id="rId_hyperlink_17577" Type="http://schemas.openxmlformats.org/officeDocument/2006/relationships/hyperlink" Target="http://&#1101;&#1083;&#1077;&#1082;&#1090;&#1088;&#1086;-&#1084;&#1072;&#1088;&#1082;&#1077;&#1090;.&#1088;&#1092;/product/242023/avtomaticheskiy-vyklyuchatel-model-2p-s-63a-va-47-63-45-ka-ekf-proxima-mcd4763-2-63c-pro-rossiya/" TargetMode="External"/><Relationship Id="rId_hyperlink_17578" Type="http://schemas.openxmlformats.org/officeDocument/2006/relationships/hyperlink" Target="http://&#1101;&#1083;&#1077;&#1082;&#1090;&#1088;&#1086;-&#1084;&#1072;&#1088;&#1082;&#1077;&#1090;.&#1088;&#1092;/product/218020/avtomaticheskiy-vyklyuchatel-model-3p-16a-45-ka-h-ka-c-230v-schneider-easy-9-ez9f34316/" TargetMode="External"/><Relationship Id="rId_hyperlink_17579" Type="http://schemas.openxmlformats.org/officeDocument/2006/relationships/hyperlink" Target="http://&#1101;&#1083;&#1077;&#1082;&#1090;&#1088;&#1086;-&#1084;&#1072;&#1088;&#1082;&#1077;&#1090;.&#1088;&#1092;/product/218021/avtomaticheskiy-vyklyuchatel-model-3p-20a-45-ka-h-ka-c-230v-schneider-easy-9-ez9f34320/" TargetMode="External"/><Relationship Id="rId_hyperlink_17580" Type="http://schemas.openxmlformats.org/officeDocument/2006/relationships/hyperlink" Target="http://&#1101;&#1083;&#1077;&#1082;&#1090;&#1088;&#1086;-&#1084;&#1072;&#1088;&#1082;&#1077;&#1090;.&#1088;&#1092;/product/244388/avtomaticheskiy-vyklyuchatel-model-3p-32a-45-ka-h-ka-c-230v-systeme-electric-city-9-c9f34332/" TargetMode="External"/><Relationship Id="rId_hyperlink_17581" Type="http://schemas.openxmlformats.org/officeDocument/2006/relationships/hyperlink" Target="http://&#1101;&#1083;&#1077;&#1082;&#1090;&#1088;&#1086;-&#1084;&#1072;&#1088;&#1082;&#1077;&#1090;.&#1088;&#1092;/product/244389/avtomaticheskiy-vyklyuchatel-model-3p-40a-45-ka-h-ka-c-230v-systeme-electric-city-9-c9f34340/" TargetMode="External"/><Relationship Id="rId_hyperlink_17582" Type="http://schemas.openxmlformats.org/officeDocument/2006/relationships/hyperlink" Target="http://&#1101;&#1083;&#1077;&#1082;&#1090;&#1088;&#1086;-&#1084;&#1072;&#1088;&#1082;&#1077;&#1090;.&#1088;&#1092;/product/244390/avtomaticheskiy-vyklyuchatel-model-3p-63a-45-ka-h-ka-c-230v-systeme-electric-city-9-c9f34363/" TargetMode="External"/><Relationship Id="rId_hyperlink_17583" Type="http://schemas.openxmlformats.org/officeDocument/2006/relationships/hyperlink" Target="http://&#1101;&#1083;&#1077;&#1082;&#1090;&#1088;&#1086;-&#1084;&#1072;&#1088;&#1082;&#1077;&#1090;.&#1088;&#1092;/product/143577/avtomaticheskiy-vyklyuchatel-model-3p-s-16a-va-47-63-45-ka-ekf-proxima-mcd4763-3-16c-pro-rossiya/" TargetMode="External"/><Relationship Id="rId_hyperlink_17584" Type="http://schemas.openxmlformats.org/officeDocument/2006/relationships/hyperlink" Target="http://&#1101;&#1083;&#1077;&#1082;&#1090;&#1088;&#1086;-&#1084;&#1072;&#1088;&#1082;&#1077;&#1090;.&#1088;&#1092;/product/143576/avtomaticheskiy-vyklyuchatel-model-3p-s-20a-va-47-63-45-ka-ekf-proxima-mcd4763-3-20c-pro-rossiya/" TargetMode="External"/><Relationship Id="rId_hyperlink_17585" Type="http://schemas.openxmlformats.org/officeDocument/2006/relationships/hyperlink" Target="http://&#1101;&#1083;&#1077;&#1082;&#1090;&#1088;&#1086;-&#1084;&#1072;&#1088;&#1082;&#1077;&#1090;.&#1088;&#1092;/product/143578/avtomaticheskiy-vyklyuchatel-model-3p-s-25a-va-47-63-45-ka-ekf-proxima-mcd4763-3-25c-pro-rossiya/" TargetMode="External"/><Relationship Id="rId_hyperlink_17586" Type="http://schemas.openxmlformats.org/officeDocument/2006/relationships/hyperlink" Target="http://&#1101;&#1083;&#1077;&#1082;&#1090;&#1088;&#1086;-&#1084;&#1072;&#1088;&#1082;&#1077;&#1090;.&#1088;&#1092;/product/143579/avtomaticheskiy-vyklyuchatel-model-3p-s-32a-va-47-63-45-ka-ekf-proxima-mcd4763-3-32c-pro-rossiya/" TargetMode="External"/><Relationship Id="rId_hyperlink_17587" Type="http://schemas.openxmlformats.org/officeDocument/2006/relationships/hyperlink" Target="http://&#1101;&#1083;&#1077;&#1082;&#1090;&#1088;&#1086;-&#1084;&#1072;&#1088;&#1082;&#1077;&#1090;.&#1088;&#1092;/product/242976/avtomaticheskiy-vyklyuchatel-model-3p-s-40a-va-47-63-45-ka-ekf-proxima-mcd4763-3-40c-pro-rossiya/" TargetMode="External"/><Relationship Id="rId_hyperlink_17588" Type="http://schemas.openxmlformats.org/officeDocument/2006/relationships/hyperlink" Target="http://&#1101;&#1083;&#1077;&#1082;&#1090;&#1088;&#1086;-&#1084;&#1072;&#1088;&#1082;&#1077;&#1090;.&#1088;&#1092;/product/242024/avtomaticheskiy-vyklyuchatel-model-3p-s-63a-va-47-63-45-ka-ekf-proxima-mcd4763-3-63c-pro-rossiya/" TargetMode="External"/><Relationship Id="rId_hyperlink_17589" Type="http://schemas.openxmlformats.org/officeDocument/2006/relationships/hyperlink" Target="http://&#1101;&#1083;&#1077;&#1082;&#1090;&#1088;&#1086;-&#1084;&#1072;&#1088;&#1082;&#1077;&#1090;.&#1088;&#1092;/product/251617/avtomaticheskiy-vyklyuchatel-model-3p-s-63a-va-47-63-6-ka-ekf-proxima-m636363c/" TargetMode="External"/><Relationship Id="rId_hyperlink_17590" Type="http://schemas.openxmlformats.org/officeDocument/2006/relationships/hyperlink" Target="http://&#1101;&#1083;&#1077;&#1082;&#1090;&#1088;&#1086;-&#1084;&#1072;&#1088;&#1082;&#1077;&#1090;.&#1088;&#1092;/product/190930/avtomaticheskiy-vyklyuchatel-model-4p-20a-va-47-29-45-ka-h-ka-c-tdm-sq0206-0126/" TargetMode="External"/><Relationship Id="rId_hyperlink_17591" Type="http://schemas.openxmlformats.org/officeDocument/2006/relationships/hyperlink" Target="http://&#1101;&#1083;&#1077;&#1082;&#1090;&#1088;&#1086;-&#1084;&#1072;&#1088;&#1082;&#1077;&#1090;.&#1088;&#1092;/product/242729/avtomaticheskiy-vyklyuchatel-model-4p-s-32a-va-47-63-45-ka-ekf-proxima-mcd4763-4-32c-pro-rossiya/" TargetMode="External"/><Relationship Id="rId_hyperlink_17592" Type="http://schemas.openxmlformats.org/officeDocument/2006/relationships/hyperlink" Target="http://&#1101;&#1083;&#1077;&#1082;&#1090;&#1088;&#1086;-&#1084;&#1072;&#1088;&#1082;&#1077;&#1090;.&#1088;&#1092;/product/242025/avtomaticheskiy-vyklyuchatel-model-4p-s-63a-va-47-63-45-ka-ekf-proxima-mcd4763-4-63c-pro-rossiya/" TargetMode="External"/><Relationship Id="rId_hyperlink_17593" Type="http://schemas.openxmlformats.org/officeDocument/2006/relationships/hyperlink" Target="http://&#1101;&#1083;&#1077;&#1082;&#1090;&#1088;&#1086;-&#1084;&#1072;&#1088;&#1082;&#1077;&#1090;.&#1088;&#1092;/product/225816/vyklyuchatel-knopochnyy-s-led-indik-vki-47-acdc-2ho-1nz-krasnyy-tdm-sq0214-0002/" TargetMode="External"/><Relationship Id="rId_hyperlink_17594" Type="http://schemas.openxmlformats.org/officeDocument/2006/relationships/hyperlink" Target="http://&#1101;&#1083;&#1077;&#1082;&#1090;&#1088;&#1086;-&#1084;&#1072;&#1088;&#1082;&#1077;&#1090;.&#1088;&#1092;/product/225207/blok-zazhimov-bzd-2-do-25mm2-20a-tdm-sq0531-0302/" TargetMode="External"/><Relationship Id="rId_hyperlink_17595" Type="http://schemas.openxmlformats.org/officeDocument/2006/relationships/hyperlink" Target="http://&#1101;&#1083;&#1077;&#1082;&#1090;&#1088;&#1086;-&#1084;&#1072;&#1088;&#1082;&#1077;&#1090;.&#1088;&#1092;/product/221860/blok-zazhimov-na-din-reyku-nabornyy-bzn-20a-10-par-tdm-sq0531-0202/" TargetMode="External"/><Relationship Id="rId_hyperlink_17596" Type="http://schemas.openxmlformats.org/officeDocument/2006/relationships/hyperlink" Target="http://&#1101;&#1083;&#1077;&#1082;&#1090;&#1088;&#1086;-&#1084;&#1072;&#1088;&#1082;&#1077;&#1090;.&#1088;&#1092;/product/238376/zaglushka-dlya-znb-16mm-jxb-up-5-shtuk/" TargetMode="External"/><Relationship Id="rId_hyperlink_17597" Type="http://schemas.openxmlformats.org/officeDocument/2006/relationships/hyperlink" Target="http://&#1101;&#1083;&#1077;&#1082;&#1090;&#1088;&#1086;-&#1084;&#1072;&#1088;&#1082;&#1077;&#1090;.&#1088;&#1092;/product/238375/zaglushka-dlya-znb-25mm-jxb-up-5-shtuk/" TargetMode="External"/><Relationship Id="rId_hyperlink_17598" Type="http://schemas.openxmlformats.org/officeDocument/2006/relationships/hyperlink" Target="http://&#1101;&#1083;&#1077;&#1082;&#1090;&#1088;&#1086;-&#1084;&#1072;&#1088;&#1082;&#1077;&#1090;.&#1088;&#1092;/product/238373/zaglushka-dlya-znb-35mm-jxb-up-5-shtuk/" TargetMode="External"/><Relationship Id="rId_hyperlink_17599" Type="http://schemas.openxmlformats.org/officeDocument/2006/relationships/hyperlink" Target="http://&#1101;&#1083;&#1077;&#1082;&#1090;&#1088;&#1086;-&#1084;&#1072;&#1088;&#1082;&#1077;&#1090;.&#1088;&#1092;/product/238374/zaglushka-dlya-znb-4-6-10mm-jxb-up-5-shtuk/" TargetMode="External"/><Relationship Id="rId_hyperlink_17600" Type="http://schemas.openxmlformats.org/officeDocument/2006/relationships/hyperlink" Target="http://&#1101;&#1083;&#1077;&#1082;&#1090;&#1088;&#1086;-&#1084;&#1072;&#1088;&#1082;&#1077;&#1090;.&#1088;&#1092;/product/230495/zazhim-nabornyy-25a-25-mm-jxb-siniy-smartbuy/" TargetMode="External"/><Relationship Id="rId_hyperlink_17601" Type="http://schemas.openxmlformats.org/officeDocument/2006/relationships/hyperlink" Target="http://&#1101;&#1083;&#1077;&#1082;&#1090;&#1088;&#1086;-&#1084;&#1072;&#1088;&#1082;&#1077;&#1090;.&#1088;&#1092;/product/230498/zazhim-nabornyy-35a-4-mm-jxb-seryy-smartbuy/" TargetMode="External"/><Relationship Id="rId_hyperlink_17602" Type="http://schemas.openxmlformats.org/officeDocument/2006/relationships/hyperlink" Target="http://&#1101;&#1083;&#1077;&#1082;&#1090;&#1088;&#1086;-&#1084;&#1072;&#1088;&#1082;&#1077;&#1090;.&#1088;&#1092;/product/230499/zazhim-nabornyy-35a-4-mm-jxb-siniy-smartbuy/" TargetMode="External"/><Relationship Id="rId_hyperlink_17603" Type="http://schemas.openxmlformats.org/officeDocument/2006/relationships/hyperlink" Target="http://&#1101;&#1083;&#1077;&#1082;&#1090;&#1088;&#1086;-&#1084;&#1072;&#1088;&#1082;&#1077;&#1090;.&#1088;&#1092;/product/230501/zazhim-nabornyy-50a-6-mm-jxb-seryy-smartbuy/" TargetMode="External"/><Relationship Id="rId_hyperlink_17604" Type="http://schemas.openxmlformats.org/officeDocument/2006/relationships/hyperlink" Target="http://&#1101;&#1083;&#1077;&#1082;&#1090;&#1088;&#1086;-&#1084;&#1072;&#1088;&#1082;&#1077;&#1090;.&#1088;&#1092;/product/230502/zazhim-nabornyy-50a-6-mm-jxb-siniy-smartbuy/" TargetMode="External"/><Relationship Id="rId_hyperlink_17605" Type="http://schemas.openxmlformats.org/officeDocument/2006/relationships/hyperlink" Target="http://&#1101;&#1083;&#1077;&#1082;&#1090;&#1088;&#1086;-&#1084;&#1072;&#1088;&#1082;&#1077;&#1090;.&#1088;&#1092;/product/230489/zazhim-nabornyy-70a-10-mm-jxb-seryy-smartbuy/" TargetMode="External"/><Relationship Id="rId_hyperlink_17606" Type="http://schemas.openxmlformats.org/officeDocument/2006/relationships/hyperlink" Target="http://&#1101;&#1083;&#1077;&#1082;&#1090;&#1088;&#1086;-&#1084;&#1072;&#1088;&#1082;&#1077;&#1090;.&#1088;&#1092;/product/230490/zazhim-nabornyy-70a-10-mm-jxb-siniy-smartbuy/" TargetMode="External"/><Relationship Id="rId_hyperlink_17607" Type="http://schemas.openxmlformats.org/officeDocument/2006/relationships/hyperlink" Target="http://&#1101;&#1083;&#1077;&#1082;&#1090;&#1088;&#1086;-&#1084;&#1072;&#1088;&#1082;&#1077;&#1090;.&#1088;&#1092;/product/230491/zazhim-nabornyy-90a-16-mm-jxb-seryy-smartbuy/" TargetMode="External"/><Relationship Id="rId_hyperlink_17608" Type="http://schemas.openxmlformats.org/officeDocument/2006/relationships/hyperlink" Target="http://&#1101;&#1083;&#1077;&#1082;&#1090;&#1088;&#1086;-&#1084;&#1072;&#1088;&#1082;&#1077;&#1090;.&#1088;&#1092;/product/230492/zazhim-nabornyy-90a-16-mm-jxb-siniy-smartbuy/" TargetMode="External"/><Relationship Id="rId_hyperlink_17609" Type="http://schemas.openxmlformats.org/officeDocument/2006/relationships/hyperlink" Target="http://&#1101;&#1083;&#1077;&#1082;&#1090;&#1088;&#1086;-&#1084;&#1072;&#1088;&#1082;&#1077;&#1090;.&#1088;&#1092;/product/230493/zazhim-nabornyy-zemlya-25a-25-mm-jxb-smartbuy/" TargetMode="External"/><Relationship Id="rId_hyperlink_17610" Type="http://schemas.openxmlformats.org/officeDocument/2006/relationships/hyperlink" Target="http://&#1101;&#1083;&#1077;&#1082;&#1090;&#1088;&#1086;-&#1084;&#1072;&#1088;&#1082;&#1077;&#1090;.&#1088;&#1092;/product/230497/zazhim-nabornyy-zemlya-35a-4-mm-jxb-smartbuy/" TargetMode="External"/><Relationship Id="rId_hyperlink_17611" Type="http://schemas.openxmlformats.org/officeDocument/2006/relationships/hyperlink" Target="http://&#1101;&#1083;&#1077;&#1082;&#1090;&#1088;&#1086;-&#1084;&#1072;&#1088;&#1082;&#1077;&#1090;.&#1088;&#1092;/product/230500/zazhim-nabornyy-zemlya-50a-6-mm-jxb-smartbuy/" TargetMode="External"/><Relationship Id="rId_hyperlink_17612" Type="http://schemas.openxmlformats.org/officeDocument/2006/relationships/hyperlink" Target="http://&#1101;&#1083;&#1077;&#1082;&#1090;&#1088;&#1086;-&#1084;&#1072;&#1088;&#1082;&#1077;&#1090;.&#1088;&#1092;/product/230488/zazhim-nabornyy-zemlya-70a-10-mm-jxb-smartbuy/" TargetMode="External"/><Relationship Id="rId_hyperlink_17613" Type="http://schemas.openxmlformats.org/officeDocument/2006/relationships/hyperlink" Target="http://&#1101;&#1083;&#1077;&#1082;&#1090;&#1088;&#1086;-&#1084;&#1072;&#1088;&#1082;&#1077;&#1090;.&#1088;&#1092;/product/225201/avdt-63-2r-10a-30ma-tdm-sq0202-0001/" TargetMode="External"/><Relationship Id="rId_hyperlink_17614" Type="http://schemas.openxmlformats.org/officeDocument/2006/relationships/hyperlink" Target="http://&#1101;&#1083;&#1077;&#1082;&#1090;&#1088;&#1086;-&#1084;&#1072;&#1088;&#1082;&#1077;&#1090;.&#1088;&#1092;/product/225200/avdt-63-2r-25a-30ma-tdm-sq0202-0004/" TargetMode="External"/><Relationship Id="rId_hyperlink_17615" Type="http://schemas.openxmlformats.org/officeDocument/2006/relationships/hyperlink" Target="http://&#1101;&#1083;&#1077;&#1082;&#1090;&#1088;&#1086;-&#1084;&#1072;&#1088;&#1082;&#1077;&#1090;.&#1088;&#1092;/product/126837/vyklyuchatel-avt-dif-toka-1pn-2mod-s-16a-30ma-tip-as-45ka-ad-32-proxima-ekf-da32-16-30-pro/" TargetMode="External"/><Relationship Id="rId_hyperlink_17616" Type="http://schemas.openxmlformats.org/officeDocument/2006/relationships/hyperlink" Target="http://&#1101;&#1083;&#1077;&#1082;&#1090;&#1088;&#1086;-&#1084;&#1072;&#1088;&#1082;&#1077;&#1090;.&#1088;&#1092;/product/126838/vyklyuchatel-avt-dif-toka-1pn-2mod-s-25a-30ma-tip-as-3ka-ad-32-proxima-ekf-da32-25-30-pro/" TargetMode="External"/><Relationship Id="rId_hyperlink_17617" Type="http://schemas.openxmlformats.org/officeDocument/2006/relationships/hyperlink" Target="http://&#1101;&#1083;&#1077;&#1082;&#1090;&#1088;&#1086;-&#1084;&#1072;&#1088;&#1082;&#1077;&#1090;.&#1088;&#1092;/product/126839/vyklyuchatel-avt-dif-toka-1pn-2mod-s-32a-30ma-tip-as-3ka-ad-32-proxima-ekf-da32-32-30-pro/" TargetMode="External"/><Relationship Id="rId_hyperlink_17618" Type="http://schemas.openxmlformats.org/officeDocument/2006/relationships/hyperlink" Target="http://&#1101;&#1083;&#1077;&#1082;&#1090;&#1088;&#1086;-&#1084;&#1072;&#1088;&#1082;&#1077;&#1090;.&#1088;&#1092;/product/242320/vyklyuchatel-avt-dif-toka-2p-1pn-c-20a-30ma-tip-as-6ka-rx3-legrand-419400/" TargetMode="External"/><Relationship Id="rId_hyperlink_17619" Type="http://schemas.openxmlformats.org/officeDocument/2006/relationships/hyperlink" Target="http://&#1101;&#1083;&#1077;&#1082;&#1090;&#1088;&#1086;-&#1084;&#1072;&#1088;&#1082;&#1077;&#1090;.&#1088;&#1092;/product/242321/vyklyuchatel-avt-dif-toka-2p-1pn-c-25a-30ma-tip-as-6ka-rx3-legrand-419401/" TargetMode="External"/><Relationship Id="rId_hyperlink_17620" Type="http://schemas.openxmlformats.org/officeDocument/2006/relationships/hyperlink" Target="http://&#1101;&#1083;&#1077;&#1082;&#1090;&#1088;&#1086;-&#1084;&#1072;&#1088;&#1082;&#1077;&#1090;.&#1088;&#1092;/product/238940/vyklyuchatel-avt-dif-toka-4p-25a-30ma-tip-as-vd-100-proxima-ekf-elcd-4-25-30-em-pro/" TargetMode="External"/><Relationship Id="rId_hyperlink_17621" Type="http://schemas.openxmlformats.org/officeDocument/2006/relationships/hyperlink" Target="http://&#1101;&#1083;&#1077;&#1082;&#1090;&#1088;&#1086;-&#1084;&#1072;&#1088;&#1082;&#1077;&#1090;.&#1088;&#1092;/product/238941/vyklyuchatel-avt-dif-toka-4p-32a-30ma-tip-as-vd-100-proxima-ekf-elcd-4-32-30-em-pro/" TargetMode="External"/><Relationship Id="rId_hyperlink_17622" Type="http://schemas.openxmlformats.org/officeDocument/2006/relationships/hyperlink" Target="http://&#1101;&#1083;&#1077;&#1082;&#1090;&#1088;&#1086;-&#1084;&#1072;&#1088;&#1082;&#1077;&#1090;.&#1088;&#1092;/product/244843/vyklyuchatel-avt-dif-toka-4p-63a-30ma-tip-as-6ka-vd-100n-proxima-ekf-e1046m6330/" TargetMode="External"/><Relationship Id="rId_hyperlink_17623" Type="http://schemas.openxmlformats.org/officeDocument/2006/relationships/hyperlink" Target="http://&#1101;&#1083;&#1077;&#1082;&#1090;&#1088;&#1086;-&#1084;&#1072;&#1088;&#1082;&#1077;&#1090;.&#1088;&#1092;/product/244392/vyklyuchatel-avt-dif-toka-4p-63a-30ma-tip-as-vd-100-proxima-ekf-elcd-4-32-30-em-pro/" TargetMode="External"/><Relationship Id="rId_hyperlink_17624" Type="http://schemas.openxmlformats.org/officeDocument/2006/relationships/hyperlink" Target="http://&#1101;&#1083;&#1077;&#1082;&#1090;&#1088;&#1086;-&#1084;&#1072;&#1088;&#1082;&#1077;&#1090;.&#1088;&#1092;/product/246609/rele-promezhutochnoe-rp-1r-16a-230v-ac-iek-oir-116-ac230v/" TargetMode="External"/><Relationship Id="rId_hyperlink_17625" Type="http://schemas.openxmlformats.org/officeDocument/2006/relationships/hyperlink" Target="http://&#1101;&#1083;&#1077;&#1082;&#1090;&#1088;&#1086;-&#1084;&#1072;&#1088;&#1082;&#1077;&#1090;.&#1088;&#1092;/product/246162/uzo-vd1-63-2p-16a-10ma-tdm-sq0203-0002/" TargetMode="External"/><Relationship Id="rId_hyperlink_17626" Type="http://schemas.openxmlformats.org/officeDocument/2006/relationships/hyperlink" Target="http://&#1101;&#1083;&#1077;&#1082;&#1090;&#1088;&#1086;-&#1084;&#1072;&#1088;&#1082;&#1077;&#1090;.&#1088;&#1092;/product/225478/uzo-vd1-63-2p-16a-30ma-tdm-sq0203-0004/" TargetMode="External"/><Relationship Id="rId_hyperlink_17627" Type="http://schemas.openxmlformats.org/officeDocument/2006/relationships/hyperlink" Target="http://&#1101;&#1083;&#1077;&#1082;&#1090;&#1088;&#1086;-&#1084;&#1072;&#1088;&#1082;&#1077;&#1090;.&#1088;&#1092;/product/131713/uzo-vd1-63-4p-25a-30ma-tdm-sq0203-0032/" TargetMode="External"/><Relationship Id="rId_hyperlink_17628" Type="http://schemas.openxmlformats.org/officeDocument/2006/relationships/hyperlink" Target="http://&#1101;&#1083;&#1077;&#1082;&#1090;&#1088;&#1086;-&#1084;&#1072;&#1088;&#1082;&#1077;&#1090;.&#1088;&#1092;/product/144766/zvonok-na-din-reyku-zd-47-tdm-sq0215-0001/" TargetMode="External"/><Relationship Id="rId_hyperlink_17629" Type="http://schemas.openxmlformats.org/officeDocument/2006/relationships/hyperlink" Target="http://&#1101;&#1083;&#1077;&#1082;&#1090;&#1088;&#1086;-&#1084;&#1072;&#1088;&#1082;&#1077;&#1090;.&#1088;&#1092;/product/244142/obogrevatel-na-din-reyku-30vt-ip20-iek-yce-hg-030-20/" TargetMode="External"/><Relationship Id="rId_hyperlink_17630" Type="http://schemas.openxmlformats.org/officeDocument/2006/relationships/hyperlink" Target="http://&#1101;&#1083;&#1077;&#1082;&#1090;&#1088;&#1086;-&#1084;&#1072;&#1088;&#1082;&#1077;&#1090;.&#1088;&#1092;/product/238942/rozetka-modulnaya-rm-102-16a-220v-2p-pen-na-din-reyku-dekraft-18012dek/" TargetMode="External"/><Relationship Id="rId_hyperlink_17631" Type="http://schemas.openxmlformats.org/officeDocument/2006/relationships/hyperlink" Target="http://&#1101;&#1083;&#1077;&#1082;&#1090;&#1088;&#1086;-&#1084;&#1072;&#1088;&#1082;&#1077;&#1090;.&#1088;&#1092;/product/225665/rozetka-na-dinreyku-bz-rd-47-1r-10a-tdm-sq0209-0002/" TargetMode="External"/><Relationship Id="rId_hyperlink_17632" Type="http://schemas.openxmlformats.org/officeDocument/2006/relationships/hyperlink" Target="http://&#1101;&#1083;&#1077;&#1082;&#1090;&#1088;&#1086;-&#1084;&#1072;&#1088;&#1082;&#1077;&#1090;.&#1088;&#1092;/product/225666/rozetka-na-dinreyku-sz-rar-10-3-op-shuko-tdm-sq0209-0001/" TargetMode="External"/><Relationship Id="rId_hyperlink_17633" Type="http://schemas.openxmlformats.org/officeDocument/2006/relationships/hyperlink" Target="http://&#1101;&#1083;&#1077;&#1082;&#1090;&#1088;&#1086;-&#1084;&#1072;&#1088;&#1082;&#1077;&#1090;.&#1088;&#1092;/product/173954/rozetka-rde-47-dlya-evro-vilki-s-zazemleniem-proxima-ekf-mdse-47-pro/" TargetMode="External"/><Relationship Id="rId_hyperlink_17634" Type="http://schemas.openxmlformats.org/officeDocument/2006/relationships/hyperlink" Target="http://&#1101;&#1083;&#1077;&#1082;&#1090;&#1088;&#1086;-&#1084;&#1072;&#1088;&#1082;&#1077;&#1090;.&#1088;&#1092;/product/221863/rubilnik-rkn-63-o-i-63a-tdm/" TargetMode="External"/><Relationship Id="rId_hyperlink_17635" Type="http://schemas.openxmlformats.org/officeDocument/2006/relationships/hyperlink" Target="http://&#1101;&#1083;&#1077;&#1082;&#1090;&#1088;&#1086;-&#1084;&#1072;&#1088;&#1082;&#1077;&#1090;.&#1088;&#1092;/product/247487/cifrovoy-voltampermetr-na-din-reyku-200-450v-100a/" TargetMode="External"/><Relationship Id="rId_hyperlink_17636" Type="http://schemas.openxmlformats.org/officeDocument/2006/relationships/hyperlink" Target="http://&#1101;&#1083;&#1077;&#1082;&#1090;&#1088;&#1086;-&#1084;&#1072;&#1088;&#1082;&#1077;&#1090;.&#1088;&#1092;/product/247486/cifrovoy-voltampermetr-na-din-reyku-80-300v-ct100a/" TargetMode="External"/><Relationship Id="rId_hyperlink_17637" Type="http://schemas.openxmlformats.org/officeDocument/2006/relationships/hyperlink" Target="http://&#1101;&#1083;&#1077;&#1082;&#1090;&#1088;&#1086;-&#1084;&#1072;&#1088;&#1082;&#1077;&#1090;.&#1088;&#1092;/product/225157/vyklyuchatel-nagruzki-mini-rubilniki-bh-32-100a-tdm-sq0211-0009/" TargetMode="External"/><Relationship Id="rId_hyperlink_17638" Type="http://schemas.openxmlformats.org/officeDocument/2006/relationships/hyperlink" Target="http://&#1101;&#1083;&#1077;&#1082;&#1090;&#1088;&#1086;-&#1084;&#1072;&#1088;&#1082;&#1077;&#1090;.&#1088;&#1092;/product/250480/kontaktor-kmi-22510-25a-230vas3-1no-iek/" TargetMode="External"/><Relationship Id="rId_hyperlink_17639" Type="http://schemas.openxmlformats.org/officeDocument/2006/relationships/hyperlink" Target="http://&#1101;&#1083;&#1077;&#1082;&#1090;&#1088;&#1086;-&#1084;&#1072;&#1088;&#1082;&#1077;&#1090;.&#1088;&#1092;/product/173952/kontaktor-kmn-22560-25a-380v-v-obolochke/" TargetMode="External"/><Relationship Id="rId_hyperlink_17640" Type="http://schemas.openxmlformats.org/officeDocument/2006/relationships/hyperlink" Target="http://&#1101;&#1083;&#1077;&#1082;&#1090;&#1088;&#1086;-&#1084;&#1072;&#1088;&#1082;&#1077;&#1090;.&#1088;&#1092;/product/227949/kontaktor-kmn11260-12a-220vas3-ip54-v-korpuse-s-indikatorom-tdm-sq0709-0023/" TargetMode="External"/><Relationship Id="rId_hyperlink_17641" Type="http://schemas.openxmlformats.org/officeDocument/2006/relationships/hyperlink" Target="http://&#1101;&#1083;&#1077;&#1082;&#1090;&#1088;&#1086;-&#1084;&#1072;&#1088;&#1082;&#1077;&#1090;.&#1088;&#1092;/product/227950/kontaktor-kmn11860-18a-220vas3-ip54-v-korpuse-s-indikatorom-tdm-sq0709-0025/" TargetMode="External"/><Relationship Id="rId_hyperlink_17642" Type="http://schemas.openxmlformats.org/officeDocument/2006/relationships/hyperlink" Target="http://&#1101;&#1083;&#1077;&#1082;&#1090;&#1088;&#1086;-&#1084;&#1072;&#1088;&#1082;&#1077;&#1090;.&#1088;&#1092;/product/227951/kontaktor-kmn22560-25a-220vas3-ip54-v-korpuse-s-indikatorom-tdm-sq0709-0027/" TargetMode="External"/><Relationship Id="rId_hyperlink_17643" Type="http://schemas.openxmlformats.org/officeDocument/2006/relationships/hyperlink" Target="http://&#1101;&#1083;&#1077;&#1082;&#1090;&#1088;&#1086;-&#1084;&#1072;&#1088;&#1082;&#1077;&#1090;.&#1088;&#1092;/product/227952/kontaktor-kmn23260-32a-220vas3-ip54-v-korpuse-s-indikatorom-tdm-sq0709-0029/" TargetMode="External"/><Relationship Id="rId_hyperlink_17644" Type="http://schemas.openxmlformats.org/officeDocument/2006/relationships/hyperlink" Target="http://&#1101;&#1083;&#1077;&#1082;&#1090;&#1088;&#1086;-&#1084;&#1072;&#1088;&#1082;&#1077;&#1090;.&#1088;&#1092;/product/230411/kontaktor-malogabaritnyy-kme-12a-220v-1no-garantiya-7let-kme-1210-analog-kmi-11210-ctr-s-12-220ekf-proxima/" TargetMode="External"/><Relationship Id="rId_hyperlink_17645" Type="http://schemas.openxmlformats.org/officeDocument/2006/relationships/hyperlink" Target="http://&#1101;&#1083;&#1077;&#1082;&#1090;&#1088;&#1086;-&#1084;&#1072;&#1088;&#1082;&#1077;&#1090;.&#1088;&#1092;/product/217990/kontaktor-malogabaritnyy-kme-12a-400v-1no-ekf-ctr-s-12-400-basic-577835/" TargetMode="External"/><Relationship Id="rId_hyperlink_17646" Type="http://schemas.openxmlformats.org/officeDocument/2006/relationships/hyperlink" Target="http://&#1101;&#1083;&#1077;&#1082;&#1090;&#1088;&#1086;-&#1084;&#1072;&#1088;&#1082;&#1077;&#1090;.&#1088;&#1092;/product/217991/kontaktor-malogabaritnyy-kme-18a-220v-1nc-ekf-ctr-s-18-220-nc/" TargetMode="External"/><Relationship Id="rId_hyperlink_17647" Type="http://schemas.openxmlformats.org/officeDocument/2006/relationships/hyperlink" Target="http://&#1101;&#1083;&#1077;&#1082;&#1090;&#1088;&#1086;-&#1084;&#1072;&#1088;&#1082;&#1077;&#1090;.&#1088;&#1092;/product/231894/kontaktor-malogabaritnyy-kme-32a-380v-1no-ekf-ctr-s-32-380/" TargetMode="External"/><Relationship Id="rId_hyperlink_17648" Type="http://schemas.openxmlformats.org/officeDocument/2006/relationships/hyperlink" Target="http://&#1101;&#1083;&#1077;&#1082;&#1090;&#1088;&#1086;-&#1084;&#1072;&#1088;&#1082;&#1077;&#1090;.&#1088;&#1092;/product/231895/kontaktor-malogabaritnyy-kme-9a-380v-1no-ekf-ctr-s-9-380/" TargetMode="External"/><Relationship Id="rId_hyperlink_17649" Type="http://schemas.openxmlformats.org/officeDocument/2006/relationships/hyperlink" Target="http://&#1101;&#1083;&#1077;&#1082;&#1090;&#1088;&#1086;-&#1084;&#1072;&#1088;&#1082;&#1077;&#1090;.&#1088;&#1092;/product/229336/puskatel-elektromagnitnyy-pml-2160dm-25a-230v-ekf-basic-pml-s-25-230-basic/" TargetMode="External"/><Relationship Id="rId_hyperlink_17650" Type="http://schemas.openxmlformats.org/officeDocument/2006/relationships/hyperlink" Target="http://&#1101;&#1083;&#1077;&#1082;&#1090;&#1088;&#1086;-&#1084;&#1072;&#1088;&#1082;&#1077;&#1090;.&#1088;&#1092;/product/143777/indikator-faz-ls-47t-led-acdc-tdm/" TargetMode="External"/><Relationship Id="rId_hyperlink_17651" Type="http://schemas.openxmlformats.org/officeDocument/2006/relationships/hyperlink" Target="http://&#1101;&#1083;&#1077;&#1082;&#1090;&#1088;&#1086;-&#1084;&#1072;&#1088;&#1082;&#1077;&#1090;.&#1088;&#1092;/product/244141/indikator-faz-svetovoy-iek-mif10-400/" TargetMode="External"/><Relationship Id="rId_hyperlink_17652" Type="http://schemas.openxmlformats.org/officeDocument/2006/relationships/hyperlink" Target="http://&#1101;&#1083;&#1077;&#1082;&#1090;&#1088;&#1086;-&#1084;&#1072;&#1088;&#1082;&#1077;&#1090;.&#1088;&#1092;/product/223585/lampa-signalnaya-kompaktnaya-lsk-47-zheltaya-led-acdc-tdm/" TargetMode="External"/><Relationship Id="rId_hyperlink_17653" Type="http://schemas.openxmlformats.org/officeDocument/2006/relationships/hyperlink" Target="http://&#1101;&#1083;&#1077;&#1082;&#1090;&#1088;&#1086;-&#1084;&#1072;&#1088;&#1082;&#1077;&#1090;.&#1088;&#1092;/product/223586/lampa-signalnaya-kompaktnaya-lsk-47-zelenaya-led-acdc-tdm/" TargetMode="External"/><Relationship Id="rId_hyperlink_17654" Type="http://schemas.openxmlformats.org/officeDocument/2006/relationships/hyperlink" Target="http://&#1101;&#1083;&#1077;&#1082;&#1090;&#1088;&#1086;-&#1084;&#1072;&#1088;&#1082;&#1077;&#1090;.&#1088;&#1092;/product/143773/lampa-signalnaya-ls-47-zheltaya-led-na-din-reyku-tdm/" TargetMode="External"/><Relationship Id="rId_hyperlink_17655" Type="http://schemas.openxmlformats.org/officeDocument/2006/relationships/hyperlink" Target="http://&#1101;&#1083;&#1077;&#1082;&#1090;&#1088;&#1086;-&#1084;&#1072;&#1088;&#1082;&#1077;&#1090;.&#1088;&#1092;/product/143774/lampa-signalnaya-ls-47-zelenaya-led-na-din-reyku-tdm/" TargetMode="External"/><Relationship Id="rId_hyperlink_17656" Type="http://schemas.openxmlformats.org/officeDocument/2006/relationships/hyperlink" Target="http://&#1101;&#1083;&#1077;&#1082;&#1090;&#1088;&#1086;-&#1084;&#1072;&#1088;&#1082;&#1077;&#1090;.&#1088;&#1092;/product/143776/lampa-signalnaya-ls-47-krasnaya-led-na-din-reyku-tdm/" TargetMode="External"/><Relationship Id="rId_hyperlink_17657" Type="http://schemas.openxmlformats.org/officeDocument/2006/relationships/hyperlink" Target="http://&#1101;&#1083;&#1077;&#1082;&#1090;&#1088;&#1086;-&#1084;&#1072;&#1088;&#1082;&#1077;&#1090;.&#1088;&#1092;/product/143775/lampa-signalnaya-ls-47-sinyaya-led-na-din-reyku-tdm/" TargetMode="External"/><Relationship Id="rId_hyperlink_17658" Type="http://schemas.openxmlformats.org/officeDocument/2006/relationships/hyperlink" Target="http://&#1101;&#1083;&#1077;&#1082;&#1090;&#1088;&#1086;-&#1084;&#1072;&#1088;&#1082;&#1077;&#1090;.&#1088;&#1092;/product/238943/taymer-analogovyy-tem-181-16a-230v-na-din-reyku-mta20-16/" TargetMode="External"/><Relationship Id="rId_hyperlink_17659" Type="http://schemas.openxmlformats.org/officeDocument/2006/relationships/hyperlink" Target="http://&#1101;&#1083;&#1077;&#1082;&#1090;&#1088;&#1086;-&#1084;&#1072;&#1088;&#1082;&#1077;&#1090;.&#1088;&#1092;/product/166632/taymer-astronomicheskiy-na-din-reyku-te-as-1min24ch-16a-el-tdm-sq1503-0023/" TargetMode="External"/><Relationship Id="rId_hyperlink_17660" Type="http://schemas.openxmlformats.org/officeDocument/2006/relationships/hyperlink" Target="http://&#1101;&#1083;&#1077;&#1082;&#1090;&#1088;&#1086;-&#1084;&#1072;&#1088;&#1082;&#1077;&#1090;.&#1088;&#1092;/product/166917/taymer-lestnichnyyna-din-reyku-tl-17min-16a-tdm-sq1503-0001/" TargetMode="External"/><Relationship Id="rId_hyperlink_17661" Type="http://schemas.openxmlformats.org/officeDocument/2006/relationships/hyperlink" Target="http://&#1101;&#1083;&#1077;&#1082;&#1090;&#1088;&#1086;-&#1084;&#1072;&#1088;&#1082;&#1077;&#1090;.&#1088;&#1092;/product/238944/taymer-cifrovoy-te1516a-230v-na-din-reyku-mta10-16/" TargetMode="External"/><Relationship Id="rId_hyperlink_17662" Type="http://schemas.openxmlformats.org/officeDocument/2006/relationships/hyperlink" Target="http://&#1101;&#1083;&#1077;&#1082;&#1090;&#1088;&#1086;-&#1084;&#1072;&#1088;&#1082;&#1077;&#1090;.&#1088;&#1092;/product/166919/taymer-elektronnyy-na-din-reyku-te8a-1min7dn-8onoff-16a-din-tdm-sq1503-0002/" TargetMode="External"/><Relationship Id="rId_hyperlink_17663" Type="http://schemas.openxmlformats.org/officeDocument/2006/relationships/hyperlink" Target="http://&#1101;&#1083;&#1077;&#1082;&#1090;&#1088;&#1086;-&#1084;&#1072;&#1088;&#1082;&#1077;&#1090;.&#1088;&#1092;/product/220506/rele-napryazheniya-3f-serii-rn-08-3h400v-tdm-sq1504-0010/" TargetMode="External"/><Relationship Id="rId_hyperlink_17664" Type="http://schemas.openxmlformats.org/officeDocument/2006/relationships/hyperlink" Target="http://&#1101;&#1083;&#1077;&#1082;&#1090;&#1088;&#1086;-&#1084;&#1072;&#1088;&#1082;&#1077;&#1090;.&#1088;&#1092;/product/220507/rele-napryazheniya-3f-serii-rn-11-3h400230v-tdm-sq1504-0012/" TargetMode="External"/><Relationship Id="rId_hyperlink_17665" Type="http://schemas.openxmlformats.org/officeDocument/2006/relationships/hyperlink" Target="http://&#1101;&#1083;&#1077;&#1082;&#1090;&#1088;&#1086;-&#1084;&#1072;&#1088;&#1082;&#1077;&#1090;.&#1088;&#1092;/product/159396/rele-napryazheniya-ekf-rv-32a-7kva-skvozpodkl/" TargetMode="External"/><Relationship Id="rId_hyperlink_17666" Type="http://schemas.openxmlformats.org/officeDocument/2006/relationships/hyperlink" Target="http://&#1101;&#1083;&#1077;&#1082;&#1090;&#1088;&#1086;-&#1084;&#1072;&#1088;&#1082;&#1077;&#1090;.&#1088;&#1092;/product/242355/rele-napryazheniya-i-toka-s-displeem-mrva-63a-proxsima/" TargetMode="External"/><Relationship Id="rId_hyperlink_17667" Type="http://schemas.openxmlformats.org/officeDocument/2006/relationships/hyperlink" Target="http://&#1101;&#1083;&#1077;&#1082;&#1090;&#1088;&#1086;-&#1084;&#1072;&#1088;&#1082;&#1077;&#1090;.&#1088;&#1092;/product/241168/rele-napryazheniya-rn-d-1f-36mm-32a-iek-ivr21-1-32/" TargetMode="External"/><Relationship Id="rId_hyperlink_17668" Type="http://schemas.openxmlformats.org/officeDocument/2006/relationships/hyperlink" Target="http://&#1101;&#1083;&#1077;&#1082;&#1090;&#1088;&#1086;-&#1084;&#1072;&#1088;&#1082;&#1077;&#1090;.&#1088;&#1092;/product/242354/rele-napryazheniya-s-displeem-mrv-63a-proxsima/" TargetMode="External"/><Relationship Id="rId_hyperlink_17669" Type="http://schemas.openxmlformats.org/officeDocument/2006/relationships/hyperlink" Target="http://&#1101;&#1083;&#1077;&#1082;&#1090;&#1088;&#1086;-&#1084;&#1072;&#1088;&#1082;&#1077;&#1090;.&#1088;&#1092;/product/242371/rele-napryazheniya-skvoznoe-podklyuchenie-rvb-63a-basic/" TargetMode="External"/><Relationship Id="rId_hyperlink_17670" Type="http://schemas.openxmlformats.org/officeDocument/2006/relationships/hyperlink" Target="http://&#1101;&#1083;&#1077;&#1082;&#1090;&#1088;&#1086;-&#1084;&#1072;&#1088;&#1082;&#1077;&#1090;.&#1088;&#1092;/product/169332/vyklyuchatel-knopochnyy-vki-230-3-r-16a-230400v-ip40-iek/" TargetMode="External"/><Relationship Id="rId_hyperlink_17671" Type="http://schemas.openxmlformats.org/officeDocument/2006/relationships/hyperlink" Target="http://&#1101;&#1083;&#1077;&#1082;&#1090;&#1088;&#1086;-&#1084;&#1072;&#1088;&#1082;&#1077;&#1090;.&#1088;&#1092;/product/217904/vyklyuchatel-knopochnyy-s-blokirovkoy-tdm-vkn-316-3p-16a-230400v-ip40-sq0716-0002/" TargetMode="External"/><Relationship Id="rId_hyperlink_17672" Type="http://schemas.openxmlformats.org/officeDocument/2006/relationships/hyperlink" Target="http://&#1101;&#1083;&#1077;&#1082;&#1090;&#1088;&#1086;-&#1084;&#1072;&#1088;&#1082;&#1077;&#1090;.&#1088;&#1092;/product/217905/vyklyuchatel-knopochnyy-s-blokirovkoy-tdm-vkn-325-3p-25a-230400v-ip40-sq0716-0003/" TargetMode="External"/><Relationship Id="rId_hyperlink_17673" Type="http://schemas.openxmlformats.org/officeDocument/2006/relationships/hyperlink" Target="http://&#1101;&#1083;&#1077;&#1082;&#1090;&#1088;&#1086;-&#1084;&#1072;&#1088;&#1082;&#1077;&#1090;.&#1088;&#1092;/product/227850/knopka-bs542-gribok-avariynaya-povorotnaya-s-fiksaciey-krasnyy-tdm-sq0704-0052/" TargetMode="External"/><Relationship Id="rId_hyperlink_17674" Type="http://schemas.openxmlformats.org/officeDocument/2006/relationships/hyperlink" Target="http://&#1101;&#1083;&#1077;&#1082;&#1090;&#1088;&#1086;-&#1084;&#1072;&#1088;&#1082;&#1077;&#1090;.&#1088;&#1092;/product/190940/knopka-ppbb-30n-i-o-d30mm-neon230v-1z1r-tdm-sq0704-0026/" TargetMode="External"/><Relationship Id="rId_hyperlink_17675" Type="http://schemas.openxmlformats.org/officeDocument/2006/relationships/hyperlink" Target="http://&#1101;&#1083;&#1077;&#1082;&#1090;&#1088;&#1086;-&#1084;&#1072;&#1088;&#1082;&#1077;&#1090;.&#1088;&#1092;/product/224172/pereklyuchatel-knopochnyy-3sa12-22e-11bswd-pusk-stop-10a-600vmax-s-neonovoy-podsvetkoy-220v-ovalnyy/" TargetMode="External"/><Relationship Id="rId_hyperlink_17676" Type="http://schemas.openxmlformats.org/officeDocument/2006/relationships/hyperlink" Target="http://&#1101;&#1083;&#1077;&#1082;&#1090;&#1088;&#1086;-&#1084;&#1072;&#1088;&#1082;&#1077;&#1090;.&#1088;&#1092;/product/224173/pereklyuchatel-knopochnyy-3sa12-30e-11fswd-pusk-stop-10a-660vmax-s-neonovoy-podsvetkoy-220v-pryamougolnyy/" TargetMode="External"/><Relationship Id="rId_hyperlink_17677" Type="http://schemas.openxmlformats.org/officeDocument/2006/relationships/hyperlink" Target="http://&#1101;&#1083;&#1077;&#1082;&#1090;&#1088;&#1086;-&#1084;&#1072;&#1088;&#1082;&#1077;&#1090;.&#1088;&#1092;/product/240922/pereklyuchatel-knopochnyy-la42-11h/" TargetMode="External"/><Relationship Id="rId_hyperlink_17678" Type="http://schemas.openxmlformats.org/officeDocument/2006/relationships/hyperlink" Target="http://&#1101;&#1083;&#1077;&#1082;&#1090;&#1088;&#1086;-&#1084;&#1072;&#1088;&#1082;&#1077;&#1090;.&#1088;&#1092;/product/177299/schetchik-elektroenergii-merkuriy-2015-560a-ou-klt-10-odnofaz-odnotarif-63289/" TargetMode="External"/><Relationship Id="rId_hyperlink_17679" Type="http://schemas.openxmlformats.org/officeDocument/2006/relationships/hyperlink" Target="http://&#1101;&#1083;&#1077;&#1082;&#1090;&#1088;&#1086;-&#1084;&#1072;&#1088;&#1082;&#1077;&#1090;.&#1088;&#1092;/product/129260/schetchik-elektroenergii-merkuriy-2017-560a-klt-10-odnofaz-odnotarif-din/" TargetMode="External"/><Relationship Id="rId_hyperlink_17680" Type="http://schemas.openxmlformats.org/officeDocument/2006/relationships/hyperlink" Target="http://&#1101;&#1083;&#1077;&#1082;&#1090;&#1088;&#1086;-&#1084;&#1072;&#1088;&#1082;&#1077;&#1090;.&#1088;&#1092;/product/228336/schetchik-elektroenergii-energomera-se-101-r5-145-m61faz1tar-220v-5-60a-101001003007791/" TargetMode="External"/><Relationship Id="rId_hyperlink_17681" Type="http://schemas.openxmlformats.org/officeDocument/2006/relationships/hyperlink" Target="http://&#1101;&#1083;&#1077;&#1082;&#1090;&#1088;&#1086;-&#1084;&#1072;&#1088;&#1082;&#1077;&#1090;.&#1088;&#1092;/product/239428/schetchik-elektroenergii-energomera-se-101-r51-145-m6-1faz-1tar-220v-5-60a-101001003011067-univers-kreplenie/" TargetMode="External"/><Relationship Id="rId_hyperlink_17682" Type="http://schemas.openxmlformats.org/officeDocument/2006/relationships/hyperlink" Target="http://&#1101;&#1083;&#1077;&#1082;&#1090;&#1088;&#1086;-&#1084;&#1072;&#1088;&#1082;&#1077;&#1090;.&#1088;&#1092;/product/223901/schetchik-elektroenergii-energomera-se-101-s6-145-m61faz1tar-220v-5-60a-101001003007789/" TargetMode="External"/><Relationship Id="rId_hyperlink_17683" Type="http://schemas.openxmlformats.org/officeDocument/2006/relationships/hyperlink" Target="http://&#1101;&#1083;&#1077;&#1082;&#1090;&#1088;&#1086;-&#1084;&#1072;&#1088;&#1082;&#1077;&#1090;.&#1088;&#1092;/product/171719/datchik-dyma-wi-fi-navigator-nsh-snr-s001-wifi/" TargetMode="External"/><Relationship Id="rId_hyperlink_17684" Type="http://schemas.openxmlformats.org/officeDocument/2006/relationships/hyperlink" Target="http://&#1101;&#1083;&#1077;&#1082;&#1090;&#1088;&#1086;-&#1084;&#1072;&#1088;&#1082;&#1077;&#1090;.&#1088;&#1092;/product/239148/datchik-otkrytiya-dverey-w-ifi-navigator-nsh-snr-d01-wifi/" TargetMode="External"/><Relationship Id="rId_hyperlink_17685" Type="http://schemas.openxmlformats.org/officeDocument/2006/relationships/hyperlink" Target="http://&#1101;&#1083;&#1077;&#1082;&#1090;&#1088;&#1086;-&#1084;&#1072;&#1088;&#1082;&#1077;&#1090;.&#1088;&#1092;/product/239149/datchik-protechki-vody-w-ifi-navigator-nsh-snr-w01-wifi/" TargetMode="External"/><Relationship Id="rId_hyperlink_17686" Type="http://schemas.openxmlformats.org/officeDocument/2006/relationships/hyperlink" Target="http://&#1101;&#1083;&#1077;&#1082;&#1090;&#1088;&#1086;-&#1084;&#1072;&#1088;&#1082;&#1077;&#1090;.&#1088;&#1092;/product/225422/rozetka-wifi-16a-distancioonnoe-upravlenie-bytovymi-priborami-rexant-11-6009/" TargetMode="External"/><Relationship Id="rId_hyperlink_17687" Type="http://schemas.openxmlformats.org/officeDocument/2006/relationships/hyperlink" Target="http://&#1101;&#1083;&#1077;&#1082;&#1090;&#1088;&#1086;-&#1084;&#1072;&#1088;&#1082;&#1077;&#1090;.&#1088;&#1092;/product/233308/umnaya-rozetka-ot-hos07-1-gnezdo-16a-wi-fi/" TargetMode="External"/><Relationship Id="rId_hyperlink_17688" Type="http://schemas.openxmlformats.org/officeDocument/2006/relationships/hyperlink" Target="http://&#1101;&#1083;&#1077;&#1082;&#1090;&#1088;&#1086;-&#1084;&#1072;&#1088;&#1082;&#1077;&#1090;.&#1088;&#1092;/product/237818/umnaya-rozetka-besprovodnaya-svyaz-wi-fi-1-gnezdo-220v-16a-2usb/" TargetMode="External"/><Relationship Id="rId_hyperlink_17689" Type="http://schemas.openxmlformats.org/officeDocument/2006/relationships/hyperlink" Target="http://&#1101;&#1083;&#1077;&#1082;&#1090;&#1088;&#1086;-&#1084;&#1072;&#1088;&#1082;&#1077;&#1090;.&#1088;&#1092;/product/237817/umnyy-vyklyuchatel-besprovodnaya-svyaz-wi-fi-1-kn-sensor-240v-10a-do-13kvt/" TargetMode="External"/><Relationship Id="rId_hyperlink_17690" Type="http://schemas.openxmlformats.org/officeDocument/2006/relationships/hyperlink" Target="http://&#1101;&#1083;&#1077;&#1082;&#1090;&#1088;&#1086;-&#1084;&#1072;&#1088;&#1082;&#1077;&#1090;.&#1088;&#1092;/product/240235/elektromagnitnyy-zamok-12v-350ma-27527169mm/" TargetMode="External"/><Relationship Id="rId_hyperlink_17691" Type="http://schemas.openxmlformats.org/officeDocument/2006/relationships/hyperlink" Target="http://&#1101;&#1083;&#1077;&#1082;&#1090;&#1088;&#1086;-&#1084;&#1072;&#1088;&#1082;&#1077;&#1090;.&#1088;&#1092;/product/240236/elektromagnitnyy-zamok-12v-600ma-541413278mm/" TargetMode="External"/><Relationship Id="rId_hyperlink_17692" Type="http://schemas.openxmlformats.org/officeDocument/2006/relationships/hyperlink" Target="http://&#1101;&#1083;&#1077;&#1082;&#1090;&#1088;&#1086;-&#1084;&#1072;&#1088;&#1082;&#1077;&#1090;.&#1088;&#1092;/product/234729/elektroprivod-wi-fi-dlya-zapornogo-krana-navigator-smart-nsh-ed-01-wifi/" TargetMode="External"/><Relationship Id="rId_hyperlink_17693" Type="http://schemas.openxmlformats.org/officeDocument/2006/relationships/hyperlink" Target="http://&#1101;&#1083;&#1077;&#1082;&#1090;&#1088;&#1086;-&#1084;&#1072;&#1088;&#1082;&#1077;&#1090;.&#1088;&#1092;/product/242307/termostat-nc-obogrev-na-din-reyku-10a-230v-ip20-tnc10m-ekf-proxima/" TargetMode="External"/><Relationship Id="rId_hyperlink_17694" Type="http://schemas.openxmlformats.org/officeDocument/2006/relationships/hyperlink" Target="http://&#1101;&#1083;&#1077;&#1082;&#1090;&#1088;&#1086;-&#1084;&#1072;&#1088;&#1082;&#1077;&#1090;.&#1088;&#1092;/product/242268/termostat-dlya-teplogo-pola-mehanicheskiy-16a-250v-ekf-basic-mtt-2/" TargetMode="External"/><Relationship Id="rId_hyperlink_17695" Type="http://schemas.openxmlformats.org/officeDocument/2006/relationships/hyperlink" Target="http://&#1101;&#1083;&#1077;&#1082;&#1090;&#1088;&#1086;-&#1084;&#1072;&#1088;&#1082;&#1077;&#1090;.&#1088;&#1092;/product/228431/termostat-dlya-teplogo-pola-ttp-16a-250v-s-datchkom-3m-belyy-taymyr-tdm-sq1814-0031/" TargetMode="External"/><Relationship Id="rId_hyperlink_17696" Type="http://schemas.openxmlformats.org/officeDocument/2006/relationships/hyperlink" Target="http://&#1101;&#1083;&#1077;&#1082;&#1090;&#1088;&#1086;-&#1084;&#1072;&#1088;&#1082;&#1077;&#1090;.&#1088;&#1092;/product/242308/termostat-mehanicheskiy-ou-16a-230v-ip40-bmt-2-ballu-ns-1101652/" TargetMode="External"/><Relationship Id="rId_hyperlink_17697" Type="http://schemas.openxmlformats.org/officeDocument/2006/relationships/hyperlink" Target="http://&#1101;&#1083;&#1077;&#1082;&#1090;&#1088;&#1086;-&#1084;&#1072;&#1088;&#1082;&#1077;&#1090;.&#1088;&#1092;/product/242269/termostat-elektronnyy-16a-230v-programmiruemyy-ett-1-ekf-proxima/" TargetMode="External"/><Relationship Id="rId_hyperlink_17698" Type="http://schemas.openxmlformats.org/officeDocument/2006/relationships/hyperlink" Target="http://&#1101;&#1083;&#1077;&#1082;&#1090;&#1088;&#1086;-&#1084;&#1072;&#1088;&#1082;&#1077;&#1090;.&#1088;&#1092;/product/232255/rozetka-s-distancionnym-upravleniem-robiton-ud-1-pult-rozetka/" TargetMode="External"/><Relationship Id="rId_hyperlink_17699" Type="http://schemas.openxmlformats.org/officeDocument/2006/relationships/hyperlink" Target="http://&#1101;&#1083;&#1077;&#1082;&#1090;&#1088;&#1086;-&#1084;&#1072;&#1088;&#1082;&#1077;&#1090;.&#1088;&#1092;/product/232253/rele-kontrolya-napryazheniya-robiton-ph-3-bl-1/" TargetMode="External"/><Relationship Id="rId_hyperlink_17700" Type="http://schemas.openxmlformats.org/officeDocument/2006/relationships/hyperlink" Target="http://&#1101;&#1083;&#1077;&#1082;&#1090;&#1088;&#1086;-&#1084;&#1072;&#1088;&#1082;&#1077;&#1090;.&#1088;&#1092;/product/240581/rele-kontrolya-napryazheniya-robiton-ph-4-bl-1/" TargetMode="External"/><Relationship Id="rId_hyperlink_17701" Type="http://schemas.openxmlformats.org/officeDocument/2006/relationships/hyperlink" Target="http://&#1101;&#1083;&#1077;&#1082;&#1090;&#1088;&#1086;-&#1084;&#1072;&#1088;&#1082;&#1077;&#1090;.&#1088;&#1092;/product/240582/rele-kontrolya-napryazheniya-robiton-ph-5-bl-1/" TargetMode="External"/><Relationship Id="rId_hyperlink_17702" Type="http://schemas.openxmlformats.org/officeDocument/2006/relationships/hyperlink" Target="http://&#1101;&#1083;&#1077;&#1082;&#1090;&#1088;&#1086;-&#1084;&#1072;&#1088;&#1082;&#1077;&#1090;.&#1088;&#1092;/product/232254/termoregulyator-robiton-tr-01/" TargetMode="External"/><Relationship Id="rId_hyperlink_17703" Type="http://schemas.openxmlformats.org/officeDocument/2006/relationships/hyperlink" Target="http://&#1101;&#1083;&#1077;&#1082;&#1090;&#1088;&#1086;-&#1084;&#1072;&#1088;&#1082;&#1077;&#1090;.&#1088;&#1092;/product/223911/ustroystvo-zaschitnogo-otklyucheniya-robiton-uzo-1-v-rozetku/" TargetMode="External"/><Relationship Id="rId_hyperlink_17704" Type="http://schemas.openxmlformats.org/officeDocument/2006/relationships/hyperlink" Target="http://&#1101;&#1083;&#1077;&#1082;&#1090;&#1088;&#1086;-&#1084;&#1072;&#1088;&#1082;&#1077;&#1090;.&#1088;&#1092;/product/235524/ustroystvo-zaschitnogo-otklyucheniya-uzo-r-ip40-16-30-v-rozetku-16a-30ma-ip40-tdm-sq1512-0002/" TargetMode="External"/><Relationship Id="rId_hyperlink_17705" Type="http://schemas.openxmlformats.org/officeDocument/2006/relationships/hyperlink" Target="http://&#1101;&#1083;&#1077;&#1082;&#1090;&#1088;&#1086;-&#1084;&#1072;&#1088;&#1082;&#1077;&#1090;.&#1088;&#1092;/product/248575/rozetka-s-taymerom-mehanicheskim-3500vt-96-vklvykl-sutki-interval-15-min-sbe-stm3/" TargetMode="External"/><Relationship Id="rId_hyperlink_17706" Type="http://schemas.openxmlformats.org/officeDocument/2006/relationships/hyperlink" Target="http://&#1101;&#1083;&#1077;&#1082;&#1090;&#1088;&#1086;-&#1084;&#1072;&#1088;&#1082;&#1077;&#1090;.&#1088;&#1092;/product/146332/rozetka-s-taymerom-mehanicheskim-smartbuy-sbe-stm1-3600vt-96-vklvykl-sutki-interval-15-min/" TargetMode="External"/><Relationship Id="rId_hyperlink_17707" Type="http://schemas.openxmlformats.org/officeDocument/2006/relationships/hyperlink" Target="http://&#1101;&#1083;&#1077;&#1082;&#1090;&#1088;&#1086;-&#1084;&#1072;&#1088;&#1082;&#1077;&#1090;.&#1088;&#1092;/product/146333/rozetka-s-taymerom-elektronnym-smartbuy-sbe-ste1-3600vt-nedelnyysutochnyy/" TargetMode="External"/><Relationship Id="rId_hyperlink_17708" Type="http://schemas.openxmlformats.org/officeDocument/2006/relationships/hyperlink" Target="http://&#1101;&#1083;&#1077;&#1082;&#1090;&#1088;&#1086;-&#1084;&#1072;&#1088;&#1082;&#1077;&#1090;.&#1088;&#1092;/product/128218/taymer-mehanicheskiy-camelion-bnd-50g5a-rozetochnyy24-chasovaya-programma-2303500vt/" TargetMode="External"/><Relationship Id="rId_hyperlink_17709" Type="http://schemas.openxmlformats.org/officeDocument/2006/relationships/hyperlink" Target="http://&#1101;&#1083;&#1077;&#1082;&#1090;&#1088;&#1086;-&#1084;&#1072;&#1088;&#1082;&#1077;&#1090;.&#1088;&#1092;/product/174480/taymer-mehanicheskiy-robiton-me-01-vremya-nastroyki-15-min-24-ch-16a-3600vt/" TargetMode="External"/><Relationship Id="rId_hyperlink_17710" Type="http://schemas.openxmlformats.org/officeDocument/2006/relationships/hyperlink" Target="http://&#1101;&#1083;&#1077;&#1082;&#1090;&#1088;&#1086;-&#1084;&#1072;&#1088;&#1082;&#1077;&#1090;.&#1088;&#1092;/product/174481/taymer-mehanicheskiy-robiton-me-02-24-chasovaya-programma-pozvolyaet-nastroit-vklyuchenie-i-vyklyuchenie-priborov-s-tochnostyu-do-15-min/" TargetMode="External"/><Relationship Id="rId_hyperlink_17711" Type="http://schemas.openxmlformats.org/officeDocument/2006/relationships/hyperlink" Target="http://&#1101;&#1083;&#1077;&#1082;&#1090;&#1088;&#1086;-&#1084;&#1072;&#1088;&#1082;&#1077;&#1090;.&#1088;&#1092;/product/174482/taymer-mehanicheskiy-robiton-me-03-vlagozaschischennyy-podhodit-dlya-naruzhnogo-ispolzovaniya-programmirovanie-na-24-chasa-pozvolyaet-nastroit-vklyuchenie-i-vyklyuchenie-priborov-s-tochnostyu-do-15-min/" TargetMode="External"/><Relationship Id="rId_hyperlink_17712" Type="http://schemas.openxmlformats.org/officeDocument/2006/relationships/hyperlink" Target="http://&#1101;&#1083;&#1077;&#1082;&#1090;&#1088;&#1086;-&#1084;&#1072;&#1088;&#1082;&#1077;&#1090;.&#1088;&#1092;/product/221685/taymer-mehanicheskiy-robiton-me-04/" TargetMode="External"/><Relationship Id="rId_hyperlink_17713" Type="http://schemas.openxmlformats.org/officeDocument/2006/relationships/hyperlink" Target="http://&#1101;&#1083;&#1077;&#1082;&#1090;&#1088;&#1086;-&#1084;&#1072;&#1088;&#1082;&#1077;&#1090;.&#1088;&#1092;/product/224151/taymer-elektronnyy-vremya-nastroyki-24ch-nedelya-16a-3600vt-20-programm-robiton-el-03/" TargetMode="External"/><Relationship Id="rId_hyperlink_17714" Type="http://schemas.openxmlformats.org/officeDocument/2006/relationships/hyperlink" Target="http://&#1101;&#1083;&#1077;&#1082;&#1090;&#1088;&#1086;-&#1084;&#1072;&#1088;&#1082;&#1077;&#1090;.&#1088;&#1092;/product/173029/taymer-elektronnyy-vremya-nastroyki-24ch-nedelya-16a-3600vt-robiton-el-02/" TargetMode="External"/><Relationship Id="rId_hyperlink_17715" Type="http://schemas.openxmlformats.org/officeDocument/2006/relationships/hyperlink" Target="http://&#1101;&#1083;&#1077;&#1082;&#1090;&#1088;&#1086;-&#1084;&#1072;&#1088;&#1082;&#1077;&#1090;.&#1088;&#1092;/product/174479/taymer-elektronnyy-vremya-nastroyki-24ch-nedelya-16a-3600vt-kompaktnyy-robiton-el-01/" TargetMode="External"/><Relationship Id="rId_hyperlink_17716" Type="http://schemas.openxmlformats.org/officeDocument/2006/relationships/hyperlink" Target="http://&#1101;&#1083;&#1077;&#1082;&#1090;&#1088;&#1086;-&#1084;&#1072;&#1088;&#1082;&#1077;&#1090;.&#1088;&#1092;/product/229262/taymer-elektronnyy-vremya-nastroyki-24ch-nedelya-16a-3600vt-podsvetka-robiton-el-04/" TargetMode="External"/><Relationship Id="rId_hyperlink_17717" Type="http://schemas.openxmlformats.org/officeDocument/2006/relationships/hyperlink" Target="http://&#1101;&#1083;&#1077;&#1082;&#1090;&#1088;&#1086;-&#1084;&#1072;&#1088;&#1082;&#1077;&#1090;.&#1088;&#1092;/product/239407/boks-schrv-p-12-moduley-vstraivaemyy-plastik-ip41-generial/" TargetMode="External"/><Relationship Id="rId_hyperlink_17718" Type="http://schemas.openxmlformats.org/officeDocument/2006/relationships/hyperlink" Target="http://&#1101;&#1083;&#1077;&#1082;&#1090;&#1088;&#1086;-&#1084;&#1072;&#1088;&#1082;&#1077;&#1090;.&#1088;&#1092;/product/239402/boks-schrv-p-6-moduley-vstraivaemyy-plastik-ip41-generial/" TargetMode="External"/><Relationship Id="rId_hyperlink_17719" Type="http://schemas.openxmlformats.org/officeDocument/2006/relationships/hyperlink" Target="http://&#1101;&#1083;&#1077;&#1082;&#1090;&#1088;&#1086;-&#1084;&#1072;&#1088;&#1082;&#1077;&#1090;.&#1088;&#1092;/product/246776/schit-na-12-moduley-skrytaya-ustanovka-plastik-s-dvercey-kns-12d/" TargetMode="External"/><Relationship Id="rId_hyperlink_17720" Type="http://schemas.openxmlformats.org/officeDocument/2006/relationships/hyperlink" Target="http://&#1101;&#1083;&#1077;&#1082;&#1090;&#1088;&#1086;-&#1084;&#1072;&#1088;&#1082;&#1077;&#1090;.&#1088;&#1092;/product/153909/schit-na-16-moduley-vnutreniy-plastik-far-f93/" TargetMode="External"/><Relationship Id="rId_hyperlink_17721" Type="http://schemas.openxmlformats.org/officeDocument/2006/relationships/hyperlink" Target="http://&#1101;&#1083;&#1077;&#1082;&#1090;&#1088;&#1086;-&#1084;&#1072;&#1088;&#1082;&#1077;&#1090;.&#1088;&#1092;/product/246779/schit-na-16-moduley-skrytaya-ustanovka-plastik-s-dvercey-kns-16d/" TargetMode="External"/><Relationship Id="rId_hyperlink_17722" Type="http://schemas.openxmlformats.org/officeDocument/2006/relationships/hyperlink" Target="http://&#1101;&#1083;&#1077;&#1082;&#1090;&#1088;&#1086;-&#1084;&#1072;&#1088;&#1082;&#1077;&#1090;.&#1088;&#1092;/product/244395/schit-na-24-modulya-vstraivaemyy-plastik-schrv-p-24-generica-mkr12-v-24-41-g/" TargetMode="External"/><Relationship Id="rId_hyperlink_17723" Type="http://schemas.openxmlformats.org/officeDocument/2006/relationships/hyperlink" Target="http://&#1101;&#1083;&#1077;&#1082;&#1090;&#1088;&#1086;-&#1084;&#1072;&#1088;&#1082;&#1077;&#1090;.&#1088;&#1092;/product/153907/schit-na-4-moduley-vnutreniy-plastik-schrv-pm-4-ip41-tdm-sq0902-0801/" TargetMode="External"/><Relationship Id="rId_hyperlink_17724" Type="http://schemas.openxmlformats.org/officeDocument/2006/relationships/hyperlink" Target="http://&#1101;&#1083;&#1077;&#1082;&#1090;&#1088;&#1086;-&#1084;&#1072;&#1088;&#1082;&#1077;&#1090;.&#1088;&#1092;/product/246770/schit-na-4-modulya-skrytaya-ustanovka-plastik-s-dvercey-kns-4d/" TargetMode="External"/><Relationship Id="rId_hyperlink_17725" Type="http://schemas.openxmlformats.org/officeDocument/2006/relationships/hyperlink" Target="http://&#1101;&#1083;&#1077;&#1082;&#1090;&#1088;&#1086;-&#1084;&#1072;&#1088;&#1082;&#1077;&#1090;.&#1088;&#1092;/product/246772/schit-na-6-moduley-skrytaya-ustanovka-plastik-s-dvercey-kns-6d/" TargetMode="External"/><Relationship Id="rId_hyperlink_17726" Type="http://schemas.openxmlformats.org/officeDocument/2006/relationships/hyperlink" Target="http://&#1101;&#1083;&#1077;&#1082;&#1090;&#1088;&#1086;-&#1084;&#1072;&#1088;&#1082;&#1077;&#1090;.&#1088;&#1092;/product/246774/schit-na-8-moduley-skrytaya-ustanovka-plastik-s-dvercey-kns-8d/" TargetMode="External"/><Relationship Id="rId_hyperlink_17727" Type="http://schemas.openxmlformats.org/officeDocument/2006/relationships/hyperlink" Target="http://&#1101;&#1083;&#1077;&#1082;&#1090;&#1088;&#1086;-&#1084;&#1072;&#1088;&#1082;&#1077;&#1090;.&#1088;&#1092;/product/145850/schit-raspredelitelnyy-schrv-p-10-ip40-ekf-pb40-v-10/" TargetMode="External"/><Relationship Id="rId_hyperlink_17728" Type="http://schemas.openxmlformats.org/officeDocument/2006/relationships/hyperlink" Target="http://&#1101;&#1083;&#1077;&#1082;&#1090;&#1088;&#1086;-&#1084;&#1072;&#1088;&#1082;&#1077;&#1090;.&#1088;&#1092;/product/145851/schit-raspredelitelnyy-schrv-p-12-ip40-ekf-pb40-v-12/" TargetMode="External"/><Relationship Id="rId_hyperlink_17729" Type="http://schemas.openxmlformats.org/officeDocument/2006/relationships/hyperlink" Target="http://&#1101;&#1083;&#1077;&#1082;&#1090;&#1088;&#1086;-&#1084;&#1072;&#1088;&#1082;&#1077;&#1090;.&#1088;&#1092;/product/145852/schit-raspredelitelnyy-schrv-p-18-ip40-ekf-pb40-v-18/" TargetMode="External"/><Relationship Id="rId_hyperlink_17730" Type="http://schemas.openxmlformats.org/officeDocument/2006/relationships/hyperlink" Target="http://&#1101;&#1083;&#1077;&#1082;&#1090;&#1088;&#1086;-&#1084;&#1072;&#1088;&#1082;&#1077;&#1090;.&#1088;&#1092;/product/222970/schit-raspredelitelnyy-schrv-p-6-ip40-ekf-pb40-v-6/" TargetMode="External"/><Relationship Id="rId_hyperlink_17731" Type="http://schemas.openxmlformats.org/officeDocument/2006/relationships/hyperlink" Target="http://&#1101;&#1083;&#1077;&#1082;&#1090;&#1088;&#1086;-&#1084;&#1072;&#1088;&#1082;&#1077;&#1090;.&#1088;&#1092;/product/222971/schit-raspredelitelnyy-schrv-p-8-ip40-ekf-pb40-v-8/" TargetMode="External"/><Relationship Id="rId_hyperlink_17732" Type="http://schemas.openxmlformats.org/officeDocument/2006/relationships/hyperlink" Target="http://&#1101;&#1083;&#1077;&#1082;&#1090;&#1088;&#1086;-&#1084;&#1072;&#1088;&#1082;&#1077;&#1090;.&#1088;&#1092;/product/239404/boks-schrn-p-6-moduley-navesnoy-plastik-ip41-generica/" TargetMode="External"/><Relationship Id="rId_hyperlink_17733" Type="http://schemas.openxmlformats.org/officeDocument/2006/relationships/hyperlink" Target="http://&#1101;&#1083;&#1077;&#1082;&#1090;&#1088;&#1086;-&#1084;&#1072;&#1088;&#1082;&#1077;&#1090;.&#1088;&#1092;/product/239405/boks-schrn-p-8-moduley-navesnoy-plastik-ip41-generial/" TargetMode="External"/><Relationship Id="rId_hyperlink_17734" Type="http://schemas.openxmlformats.org/officeDocument/2006/relationships/hyperlink" Target="http://&#1101;&#1083;&#1077;&#1082;&#1090;&#1088;&#1086;-&#1084;&#1072;&#1088;&#1082;&#1077;&#1090;.&#1088;&#1092;/product/241490/schit-na-12-moduley-nakladnoy-plastik-schrn-p-12-generica-mkr12-n-12-41-g/" TargetMode="External"/><Relationship Id="rId_hyperlink_17735" Type="http://schemas.openxmlformats.org/officeDocument/2006/relationships/hyperlink" Target="http://&#1101;&#1083;&#1077;&#1082;&#1090;&#1088;&#1086;-&#1084;&#1072;&#1088;&#1082;&#1077;&#1090;.&#1088;&#1092;/product/153912/schit-na-12-moduley-nakladnoy-plastik-schrn-p-12-ip41-eko-sosna-tdm-sq0901-0016/" TargetMode="External"/><Relationship Id="rId_hyperlink_17736" Type="http://schemas.openxmlformats.org/officeDocument/2006/relationships/hyperlink" Target="http://&#1101;&#1083;&#1077;&#1082;&#1090;&#1088;&#1086;-&#1084;&#1072;&#1088;&#1082;&#1077;&#1090;.&#1088;&#1092;/product/246778/schit-na-16-moduley-nakladnoy-plastik-s-dvercey-kno-16d/" TargetMode="External"/><Relationship Id="rId_hyperlink_17737" Type="http://schemas.openxmlformats.org/officeDocument/2006/relationships/hyperlink" Target="http://&#1101;&#1083;&#1077;&#1082;&#1090;&#1088;&#1086;-&#1084;&#1072;&#1088;&#1082;&#1077;&#1090;.&#1088;&#1092;/product/236928/schit-na-18-moduley-nakladnoy-plastik-schrn-p-18-iek-mkp12-n-18-41-g/" TargetMode="External"/><Relationship Id="rId_hyperlink_17738" Type="http://schemas.openxmlformats.org/officeDocument/2006/relationships/hyperlink" Target="http://&#1101;&#1083;&#1077;&#1082;&#1090;&#1088;&#1086;-&#1084;&#1072;&#1088;&#1082;&#1077;&#1090;.&#1088;&#1092;/product/168297/schit-na-18-moduley-nakladnoy-plastik-schrn-p-18-iek-mkr12-n-18-40-10/" TargetMode="External"/><Relationship Id="rId_hyperlink_17739" Type="http://schemas.openxmlformats.org/officeDocument/2006/relationships/hyperlink" Target="http://&#1101;&#1083;&#1077;&#1082;&#1090;&#1088;&#1086;-&#1084;&#1072;&#1088;&#1082;&#1077;&#1090;.&#1088;&#1092;/product/159070/schit-na-2-modulya-nakladnoy-plastik-kmpn-12-ip30-tdm-sq0907-0601/" TargetMode="External"/><Relationship Id="rId_hyperlink_17740" Type="http://schemas.openxmlformats.org/officeDocument/2006/relationships/hyperlink" Target="http://&#1101;&#1083;&#1077;&#1082;&#1090;&#1088;&#1086;-&#1084;&#1072;&#1088;&#1082;&#1077;&#1090;.&#1088;&#1092;/product/177439/schit-na-2-modulya-nakladnoy-plastik-kmpn-12-ip30-iek-mkr31-n-02-30-252/" TargetMode="External"/><Relationship Id="rId_hyperlink_17741" Type="http://schemas.openxmlformats.org/officeDocument/2006/relationships/hyperlink" Target="http://&#1101;&#1083;&#1077;&#1082;&#1090;&#1088;&#1086;-&#1084;&#1072;&#1088;&#1082;&#1077;&#1090;.&#1088;&#1092;/product/128240/schit-na-2-modulya-nakladnoy-plastik-kmpn-22-ip30-iek-mkr42-n-02-30-20/" TargetMode="External"/><Relationship Id="rId_hyperlink_17742" Type="http://schemas.openxmlformats.org/officeDocument/2006/relationships/hyperlink" Target="http://&#1101;&#1083;&#1077;&#1082;&#1090;&#1088;&#1086;-&#1084;&#1072;&#1088;&#1082;&#1077;&#1090;.&#1088;&#1092;/product/244394/schit-na-24-modulya-nakladnoy-plastik-schrn-p-24-generica-mkr12-n-24-41-g/" TargetMode="External"/><Relationship Id="rId_hyperlink_17743" Type="http://schemas.openxmlformats.org/officeDocument/2006/relationships/hyperlink" Target="http://&#1101;&#1083;&#1077;&#1082;&#1090;&#1088;&#1086;-&#1084;&#1072;&#1088;&#1082;&#1077;&#1090;.&#1088;&#1092;/product/167473/schit-na-24-modulya-nakladnoy-plastik-schrn-p-24-ip41-tdm-sq0901-0006/" TargetMode="External"/><Relationship Id="rId_hyperlink_17744" Type="http://schemas.openxmlformats.org/officeDocument/2006/relationships/hyperlink" Target="http://&#1101;&#1083;&#1077;&#1082;&#1090;&#1088;&#1086;-&#1084;&#1072;&#1088;&#1082;&#1077;&#1090;.&#1088;&#1092;/product/244393/schit-na-36-moduley-nakladnoy-plastik-schrn-p-36-generica-mkr12-n-36-41-g/" TargetMode="External"/><Relationship Id="rId_hyperlink_17745" Type="http://schemas.openxmlformats.org/officeDocument/2006/relationships/hyperlink" Target="http://&#1101;&#1083;&#1077;&#1082;&#1090;&#1088;&#1086;-&#1084;&#1072;&#1088;&#1082;&#1077;&#1090;.&#1088;&#1092;/product/126634/schit-na-4-modulya-nakladnoy-plastik-kmpn-14-ip20-tdm-sq0907-0102/" TargetMode="External"/><Relationship Id="rId_hyperlink_17746" Type="http://schemas.openxmlformats.org/officeDocument/2006/relationships/hyperlink" Target="http://&#1101;&#1083;&#1077;&#1082;&#1090;&#1088;&#1086;-&#1084;&#1072;&#1088;&#1082;&#1077;&#1090;.&#1088;&#1092;/product/164467/schit-na-4-modulya-nakladnoy-plastik-kmpn-24-ip30-iek-mkr31-n-04-30-135/" TargetMode="External"/><Relationship Id="rId_hyperlink_17747" Type="http://schemas.openxmlformats.org/officeDocument/2006/relationships/hyperlink" Target="http://&#1101;&#1083;&#1077;&#1082;&#1090;&#1088;&#1086;-&#1084;&#1072;&#1088;&#1082;&#1077;&#1090;.&#1088;&#1092;/product/246771/schit-na-4-modulya-nakladnoy-plastik-s-dvercey-kno-4d/" TargetMode="External"/><Relationship Id="rId_hyperlink_17748" Type="http://schemas.openxmlformats.org/officeDocument/2006/relationships/hyperlink" Target="http://&#1101;&#1083;&#1077;&#1082;&#1090;&#1088;&#1086;-&#1084;&#1072;&#1088;&#1082;&#1077;&#1090;.&#1088;&#1092;/product/167470/schit-na-6-moduley-nakladnoy-plastik-kmpn-26-ip31-iek-mkr42-n-06-30-09/" TargetMode="External"/><Relationship Id="rId_hyperlink_17749" Type="http://schemas.openxmlformats.org/officeDocument/2006/relationships/hyperlink" Target="http://&#1101;&#1083;&#1077;&#1082;&#1090;&#1088;&#1086;-&#1084;&#1072;&#1088;&#1082;&#1077;&#1090;.&#1088;&#1092;/product/126632/schit-na-6-moduley-nakladnoy-plastik-schrn-p-6-ip40-tdm-sq0903-0002/" TargetMode="External"/><Relationship Id="rId_hyperlink_17750" Type="http://schemas.openxmlformats.org/officeDocument/2006/relationships/hyperlink" Target="http://&#1101;&#1083;&#1077;&#1082;&#1090;&#1088;&#1086;-&#1084;&#1072;&#1088;&#1082;&#1077;&#1090;.&#1088;&#1092;/product/133679/schit-na-6-moduley-nakladnoy-plastik-schrn-p-6-ip41-tdm-sq0901-0002/" TargetMode="External"/><Relationship Id="rId_hyperlink_17751" Type="http://schemas.openxmlformats.org/officeDocument/2006/relationships/hyperlink" Target="http://&#1101;&#1083;&#1077;&#1082;&#1090;&#1088;&#1086;-&#1084;&#1072;&#1088;&#1082;&#1077;&#1090;.&#1088;&#1092;/product/143785/schit-na-6-10-moduley-nakladnoy-plastik-schk-27/" TargetMode="External"/><Relationship Id="rId_hyperlink_17752" Type="http://schemas.openxmlformats.org/officeDocument/2006/relationships/hyperlink" Target="http://&#1101;&#1083;&#1077;&#1082;&#1090;&#1088;&#1086;-&#1084;&#1072;&#1088;&#1082;&#1077;&#1090;.&#1088;&#1092;/product/126630/schit-na-8-moduley-nakladnoy-plastik-schrn-p-8-ip40-eko-buk-tdm-sq0901-0021/" TargetMode="External"/><Relationship Id="rId_hyperlink_17753" Type="http://schemas.openxmlformats.org/officeDocument/2006/relationships/hyperlink" Target="http://&#1101;&#1083;&#1077;&#1082;&#1090;&#1088;&#1086;-&#1084;&#1072;&#1088;&#1082;&#1077;&#1090;.&#1088;&#1092;/product/126631/schit-na-8-moduley-nakladnoy-plastik-schrn-p-8-ip40-eko-sosna-tdm-sq0901-0014/" TargetMode="External"/><Relationship Id="rId_hyperlink_17754" Type="http://schemas.openxmlformats.org/officeDocument/2006/relationships/hyperlink" Target="http://&#1101;&#1083;&#1077;&#1082;&#1090;&#1088;&#1086;-&#1084;&#1072;&#1088;&#1082;&#1077;&#1090;.&#1088;&#1092;/product/246775/schit-na-8-moduley-nakladnoy-plastik-s-dvercey-kno-8d/" TargetMode="External"/><Relationship Id="rId_hyperlink_17755" Type="http://schemas.openxmlformats.org/officeDocument/2006/relationships/hyperlink" Target="http://&#1101;&#1083;&#1077;&#1082;&#1090;&#1088;&#1086;-&#1084;&#1072;&#1088;&#1082;&#1077;&#1090;.&#1088;&#1092;/product/145849/schit-na-9-moduley-nakladnoy-plastik-kmpn-29-1-ip31-iek-mkr42-n-09-31-01/" TargetMode="External"/><Relationship Id="rId_hyperlink_17756" Type="http://schemas.openxmlformats.org/officeDocument/2006/relationships/hyperlink" Target="http://&#1101;&#1083;&#1077;&#1082;&#1090;&#1088;&#1086;-&#1084;&#1072;&#1088;&#1082;&#1077;&#1090;.&#1088;&#1092;/product/217859/schit-na-9-moduley-nakladnoy-plastik-kmpn-29-2-ip31-iek-mkr42-n-09-31-02/" TargetMode="External"/><Relationship Id="rId_hyperlink_17757" Type="http://schemas.openxmlformats.org/officeDocument/2006/relationships/hyperlink" Target="http://&#1101;&#1083;&#1077;&#1082;&#1090;&#1088;&#1086;-&#1084;&#1072;&#1088;&#1082;&#1077;&#1090;.&#1088;&#1092;/product/141787/din-reyka-10-sm/" TargetMode="External"/><Relationship Id="rId_hyperlink_17758" Type="http://schemas.openxmlformats.org/officeDocument/2006/relationships/hyperlink" Target="http://&#1101;&#1083;&#1077;&#1082;&#1090;&#1088;&#1086;-&#1084;&#1072;&#1088;&#1082;&#1077;&#1090;.&#1088;&#1092;/product/244517/din-reyka-100-sm/" TargetMode="External"/><Relationship Id="rId_hyperlink_17759" Type="http://schemas.openxmlformats.org/officeDocument/2006/relationships/hyperlink" Target="http://&#1101;&#1083;&#1077;&#1082;&#1090;&#1088;&#1086;-&#1084;&#1072;&#1088;&#1082;&#1077;&#1090;.&#1088;&#1092;/product/127057/din-reyka-20-sm/" TargetMode="External"/><Relationship Id="rId_hyperlink_17760" Type="http://schemas.openxmlformats.org/officeDocument/2006/relationships/hyperlink" Target="http://&#1101;&#1083;&#1077;&#1082;&#1090;&#1088;&#1086;-&#1084;&#1072;&#1088;&#1082;&#1077;&#1090;.&#1088;&#1092;/product/230907/zamok-dlya-schita-18-1640-tdm-sq0825-0012/" TargetMode="External"/><Relationship Id="rId_hyperlink_17761" Type="http://schemas.openxmlformats.org/officeDocument/2006/relationships/hyperlink" Target="http://&#1101;&#1083;&#1077;&#1082;&#1090;&#1088;&#1086;-&#1084;&#1072;&#1088;&#1082;&#1077;&#1090;.&#1088;&#1092;/product/144764/zamok-dlya-schita-20-2050-trehgrannyy-klyuch-tdm-sq0825-0009/" TargetMode="External"/><Relationship Id="rId_hyperlink_17762" Type="http://schemas.openxmlformats.org/officeDocument/2006/relationships/hyperlink" Target="http://&#1101;&#1083;&#1077;&#1082;&#1090;&#1088;&#1086;-&#1084;&#1072;&#1088;&#1082;&#1077;&#1090;.&#1088;&#1092;/product/135468/zamok-dlya-schita-tdm-sq0825-0001/" TargetMode="External"/><Relationship Id="rId_hyperlink_17763" Type="http://schemas.openxmlformats.org/officeDocument/2006/relationships/hyperlink" Target="http://&#1101;&#1083;&#1077;&#1082;&#1090;&#1088;&#1086;-&#1084;&#1072;&#1088;&#1082;&#1077;&#1090;.&#1088;&#1092;/product/242869/zamok-dlya-schita-vreznoy-16mm-dva-klyucha-rigel-pryamoy-s-kryuchkom-ms103-16-5/" TargetMode="External"/><Relationship Id="rId_hyperlink_17764" Type="http://schemas.openxmlformats.org/officeDocument/2006/relationships/hyperlink" Target="http://&#1101;&#1083;&#1077;&#1082;&#1090;&#1088;&#1086;-&#1084;&#1072;&#1088;&#1082;&#1077;&#1090;.&#1088;&#1092;/product/242870/zamok-dlya-schita-vreznoy-20mm-dva-klyucha-rigel-pryamoy-s-kryuchkom-ms103-20-5/" TargetMode="External"/><Relationship Id="rId_hyperlink_17765" Type="http://schemas.openxmlformats.org/officeDocument/2006/relationships/hyperlink" Target="http://&#1101;&#1083;&#1077;&#1082;&#1090;&#1088;&#1086;-&#1084;&#1072;&#1088;&#1082;&#1077;&#1090;.&#1088;&#1092;/product/242871/zamok-dlya-schita-vreznoy-25mm-dva-klyucha-rigel-pryamoy-s-kryuchkom-ms103-25-5/" TargetMode="External"/><Relationship Id="rId_hyperlink_17766" Type="http://schemas.openxmlformats.org/officeDocument/2006/relationships/hyperlink" Target="http://&#1101;&#1083;&#1077;&#1082;&#1090;&#1088;&#1086;-&#1084;&#1072;&#1088;&#1082;&#1077;&#1090;.&#1088;&#1092;/product/245411/klyuch-dlya-elektroshkafov-treugolnyy-8mm/" TargetMode="External"/><Relationship Id="rId_hyperlink_17767" Type="http://schemas.openxmlformats.org/officeDocument/2006/relationships/hyperlink" Target="http://&#1101;&#1083;&#1077;&#1082;&#1090;&#1088;&#1086;-&#1084;&#1072;&#1088;&#1082;&#1077;&#1090;.&#1088;&#1092;/product/245410/klyuch-dlya-elektroshkafov-treugolnyy-9mm/" TargetMode="External"/><Relationship Id="rId_hyperlink_17768" Type="http://schemas.openxmlformats.org/officeDocument/2006/relationships/hyperlink" Target="http://&#1101;&#1083;&#1077;&#1082;&#1090;&#1088;&#1086;-&#1084;&#1072;&#1088;&#1082;&#1077;&#1090;.&#1088;&#1092;/product/244920/bugel-b-20/" TargetMode="External"/><Relationship Id="rId_hyperlink_17769" Type="http://schemas.openxmlformats.org/officeDocument/2006/relationships/hyperlink" Target="http://&#1101;&#1083;&#1077;&#1082;&#1090;&#1088;&#1086;-&#1084;&#1072;&#1088;&#1082;&#1077;&#1090;.&#1088;&#1092;/product/244341/lenta-krepleniya-f-207-201-50m/" TargetMode="External"/><Relationship Id="rId_hyperlink_17770" Type="http://schemas.openxmlformats.org/officeDocument/2006/relationships/hyperlink" Target="http://&#1101;&#1083;&#1077;&#1082;&#1090;&#1088;&#1086;-&#1084;&#1072;&#1088;&#1082;&#1077;&#1090;.&#1088;&#1092;/product/248291/shina-n-nulevaya-latun-6h9mm-10-grupp-krepezh-po-centru-smartbuy/" TargetMode="External"/><Relationship Id="rId_hyperlink_17771" Type="http://schemas.openxmlformats.org/officeDocument/2006/relationships/hyperlink" Target="http://&#1101;&#1083;&#1077;&#1082;&#1090;&#1088;&#1086;-&#1084;&#1072;&#1088;&#1082;&#1077;&#1090;.&#1088;&#1092;/product/238344/shina-n-nulevaya-latun-6h9mm-12-grupp-krepezh-po-centru-smartbuy/" TargetMode="External"/><Relationship Id="rId_hyperlink_17772" Type="http://schemas.openxmlformats.org/officeDocument/2006/relationships/hyperlink" Target="http://&#1101;&#1083;&#1077;&#1082;&#1090;&#1088;&#1086;-&#1084;&#1072;&#1088;&#1082;&#1077;&#1090;.&#1088;&#1092;/product/238345/shina-n-nulevaya-latun-6h9mm-14-grupp-krepezh-po-centru-smartbuy/" TargetMode="External"/><Relationship Id="rId_hyperlink_17773" Type="http://schemas.openxmlformats.org/officeDocument/2006/relationships/hyperlink" Target="http://&#1101;&#1083;&#1077;&#1082;&#1090;&#1088;&#1086;-&#1084;&#1072;&#1088;&#1082;&#1077;&#1090;.&#1088;&#1092;/product/248292/shina-n-nulevaya-latun-6h9mm-6-grupp-krepezh-po-centru-smartbuy/" TargetMode="External"/><Relationship Id="rId_hyperlink_17774" Type="http://schemas.openxmlformats.org/officeDocument/2006/relationships/hyperlink" Target="http://&#1101;&#1083;&#1077;&#1082;&#1090;&#1088;&#1086;-&#1084;&#1072;&#1088;&#1082;&#1077;&#1090;.&#1088;&#1092;/product/230504/shina-n-nulevaya-latun-6h9mm-8-grupp-krepezh-po-centru-smartbuy/" TargetMode="External"/><Relationship Id="rId_hyperlink_17775" Type="http://schemas.openxmlformats.org/officeDocument/2006/relationships/hyperlink" Target="http://&#1101;&#1083;&#1077;&#1082;&#1090;&#1088;&#1086;-&#1084;&#1072;&#1088;&#1082;&#1077;&#1090;.&#1088;&#1092;/product/244258/shina-n-nulevaya-latun-v-izolyatore-na-din-reyku-6x9mm-12-grupp-smartbuy/" TargetMode="External"/><Relationship Id="rId_hyperlink_17776" Type="http://schemas.openxmlformats.org/officeDocument/2006/relationships/hyperlink" Target="http://&#1101;&#1083;&#1077;&#1082;&#1090;&#1088;&#1086;-&#1084;&#1072;&#1088;&#1082;&#1077;&#1090;.&#1088;&#1092;/product/238347/shina-n-nulevaya-latun-v-izolyatore-na-din-reyku-6x9mm-6-grupp-smartbuy/" TargetMode="External"/><Relationship Id="rId_hyperlink_17777" Type="http://schemas.openxmlformats.org/officeDocument/2006/relationships/hyperlink" Target="http://&#1101;&#1083;&#1077;&#1082;&#1090;&#1088;&#1086;-&#1084;&#1072;&#1088;&#1082;&#1077;&#1090;.&#1088;&#1092;/product/230509/shina-n-nulevaya-latun-v-izolyatore-na-din-reyku-6x9mm-8-grupp-smartbuy-sbe-bc-8-dri/" TargetMode="External"/><Relationship Id="rId_hyperlink_17778" Type="http://schemas.openxmlformats.org/officeDocument/2006/relationships/hyperlink" Target="http://&#1101;&#1083;&#1077;&#1082;&#1090;&#1088;&#1086;-&#1084;&#1072;&#1088;&#1082;&#1077;&#1090;.&#1088;&#1092;/product/238339/shina-n-nulevaya-latun-na-dvuh-ugl-izolyatorah-6x9mm-10-grupp-smartbuy/" TargetMode="External"/><Relationship Id="rId_hyperlink_17779" Type="http://schemas.openxmlformats.org/officeDocument/2006/relationships/hyperlink" Target="http://&#1101;&#1083;&#1077;&#1082;&#1090;&#1088;&#1086;-&#1084;&#1072;&#1088;&#1082;&#1077;&#1090;.&#1088;&#1092;/product/238341/shina-n-nulevaya-latun-na-dvuh-ugl-izolyatorah-6x9mm-12-grupp-smartbuy/" TargetMode="External"/><Relationship Id="rId_hyperlink_17780" Type="http://schemas.openxmlformats.org/officeDocument/2006/relationships/hyperlink" Target="http://&#1101;&#1083;&#1077;&#1082;&#1090;&#1088;&#1086;-&#1084;&#1072;&#1088;&#1082;&#1077;&#1090;.&#1088;&#1092;/product/238342/shina-n-nulevaya-latun-na-dvuh-ugl-izolyatorah-6x9mm-14-grupp-smartbuy-sbe-bc-14-2i/" TargetMode="External"/><Relationship Id="rId_hyperlink_17781" Type="http://schemas.openxmlformats.org/officeDocument/2006/relationships/hyperlink" Target="http://&#1101;&#1083;&#1077;&#1082;&#1090;&#1088;&#1086;-&#1084;&#1072;&#1088;&#1082;&#1077;&#1090;.&#1088;&#1092;/product/238343/shina-n-nulevaya-latun-na-dvuh-ugl-izolyatorah-6x9mm-8-grupp-smartbuy/" TargetMode="External"/><Relationship Id="rId_hyperlink_17782" Type="http://schemas.openxmlformats.org/officeDocument/2006/relationships/hyperlink" Target="http://&#1101;&#1083;&#1077;&#1082;&#1090;&#1088;&#1086;-&#1084;&#1072;&#1088;&#1082;&#1077;&#1090;.&#1088;&#1092;/product/230505/shina-n-nulevaya-latun-s-izolyatorom-na-din-reyku-6x9mm-10-grupp-smartbuy-sbe-bc-10-dr/" TargetMode="External"/><Relationship Id="rId_hyperlink_17783" Type="http://schemas.openxmlformats.org/officeDocument/2006/relationships/hyperlink" Target="http://&#1101;&#1083;&#1077;&#1082;&#1090;&#1088;&#1086;-&#1084;&#1072;&#1088;&#1082;&#1077;&#1090;.&#1088;&#1092;/product/230506/shina-n-nulevaya-latun-s-izolyatorom-na-din-reyku-6x9mm-12-grupp-smartbuy/" TargetMode="External"/><Relationship Id="rId_hyperlink_17784" Type="http://schemas.openxmlformats.org/officeDocument/2006/relationships/hyperlink" Target="http://&#1101;&#1083;&#1077;&#1082;&#1090;&#1088;&#1086;-&#1084;&#1072;&#1088;&#1082;&#1077;&#1090;.&#1088;&#1092;/product/230507/shina-n-nulevaya-latun-s-izolyatorom-na-din-reyku-6x9mm-14-grupp-smartbuy/" TargetMode="External"/><Relationship Id="rId_hyperlink_17785" Type="http://schemas.openxmlformats.org/officeDocument/2006/relationships/hyperlink" Target="http://&#1101;&#1083;&#1077;&#1082;&#1090;&#1088;&#1086;-&#1084;&#1072;&#1088;&#1082;&#1077;&#1090;.&#1088;&#1092;/product/230508/shina-n-nulevaya-latun-s-izolyatorom-na-din-reyku-6x9mm-6-grupp-smartbuy/" TargetMode="External"/><Relationship Id="rId_hyperlink_17786" Type="http://schemas.openxmlformats.org/officeDocument/2006/relationships/hyperlink" Target="http://&#1101;&#1083;&#1077;&#1082;&#1090;&#1088;&#1086;-&#1084;&#1072;&#1088;&#1082;&#1077;&#1090;.&#1088;&#1092;/product/159409/shina-n-nulevaya-69mm-12-grupp-v-izolyatore-tdm-sq0801-0020/" TargetMode="External"/><Relationship Id="rId_hyperlink_17787" Type="http://schemas.openxmlformats.org/officeDocument/2006/relationships/hyperlink" Target="http://&#1101;&#1083;&#1077;&#1082;&#1090;&#1088;&#1086;-&#1084;&#1072;&#1088;&#1082;&#1077;&#1090;.&#1088;&#1092;/product/165005/shina-n-nulevaya-69mm-12-grupp-na-izolyatore-stoyka-mal-tdm-sq0801-0014/" TargetMode="External"/><Relationship Id="rId_hyperlink_17788" Type="http://schemas.openxmlformats.org/officeDocument/2006/relationships/hyperlink" Target="http://&#1101;&#1083;&#1077;&#1082;&#1090;&#1088;&#1086;-&#1084;&#1072;&#1088;&#1082;&#1077;&#1090;.&#1088;&#1092;/product/159398/shina-n-nulevaya-69mm-12-grupp-na-izolyatore-63a-ekf-sn0-63-12-d/" TargetMode="External"/><Relationship Id="rId_hyperlink_17789" Type="http://schemas.openxmlformats.org/officeDocument/2006/relationships/hyperlink" Target="http://&#1101;&#1083;&#1077;&#1082;&#1090;&#1088;&#1086;-&#1084;&#1072;&#1088;&#1082;&#1077;&#1090;.&#1088;&#1092;/product/131511/shina-n-nulevaya-69mm-12-grupp-na-izolyatore-navigator-nbb-m69-12db-71155/" TargetMode="External"/><Relationship Id="rId_hyperlink_17790" Type="http://schemas.openxmlformats.org/officeDocument/2006/relationships/hyperlink" Target="http://&#1101;&#1083;&#1077;&#1082;&#1090;&#1088;&#1086;-&#1084;&#1072;&#1088;&#1082;&#1077;&#1090;.&#1088;&#1092;/product/165006/shina-n-nulevaya-69mm-14-grupp-krepezh-po-centru-tdm-sq0801-0004/" TargetMode="External"/><Relationship Id="rId_hyperlink_17791" Type="http://schemas.openxmlformats.org/officeDocument/2006/relationships/hyperlink" Target="http://&#1101;&#1083;&#1077;&#1082;&#1090;&#1088;&#1086;-&#1084;&#1072;&#1088;&#1082;&#1077;&#1090;.&#1088;&#1092;/product/159408/shina-n-nulevaya-69mm-6-grupp-v-izolyatore-tdm-sq0801-0017/" TargetMode="External"/><Relationship Id="rId_hyperlink_17792" Type="http://schemas.openxmlformats.org/officeDocument/2006/relationships/hyperlink" Target="http://&#1101;&#1083;&#1077;&#1082;&#1090;&#1088;&#1086;-&#1084;&#1072;&#1088;&#1082;&#1077;&#1090;.&#1088;&#1092;/product/159400/shina-n-nulevaya-69mm-8-grupp-na-izolyatore-63a-ekf-sn0-63-08-d/" TargetMode="External"/><Relationship Id="rId_hyperlink_17793" Type="http://schemas.openxmlformats.org/officeDocument/2006/relationships/hyperlink" Target="http://&#1101;&#1083;&#1077;&#1082;&#1090;&#1088;&#1086;-&#1084;&#1072;&#1088;&#1082;&#1077;&#1090;.&#1088;&#1092;/product/165008/shina-n-nulevaya-69mm-8-grupp-krepezh-po-centru-navigator-4670004711460/" TargetMode="External"/><Relationship Id="rId_hyperlink_17794" Type="http://schemas.openxmlformats.org/officeDocument/2006/relationships/hyperlink" Target="http://&#1101;&#1083;&#1077;&#1082;&#1090;&#1088;&#1086;-&#1084;&#1072;&#1088;&#1082;&#1077;&#1090;.&#1088;&#1092;/product/132997/shina-n-nulevaya-812mm-12-grupp-v-izolyatore-tdm-sq0801-0025/" TargetMode="External"/><Relationship Id="rId_hyperlink_17795" Type="http://schemas.openxmlformats.org/officeDocument/2006/relationships/hyperlink" Target="http://&#1101;&#1083;&#1077;&#1082;&#1090;&#1088;&#1086;-&#1084;&#1072;&#1088;&#1082;&#1077;&#1090;.&#1088;&#1092;/product/144777/raspredelitelnyy-blok-na-din-reyku-rb-250-1p-250a-1120235516410-tdm-sq0823-0004/" TargetMode="External"/><Relationship Id="rId_hyperlink_17796" Type="http://schemas.openxmlformats.org/officeDocument/2006/relationships/hyperlink" Target="http://&#1101;&#1083;&#1077;&#1082;&#1090;&#1088;&#1086;-&#1084;&#1072;&#1088;&#1082;&#1077;&#1090;.&#1088;&#1092;/product/226257/shina-soedinitelnaya-tipa-pin-smartbuy-shtyr-2p-63a-1m/" TargetMode="External"/><Relationship Id="rId_hyperlink_17797" Type="http://schemas.openxmlformats.org/officeDocument/2006/relationships/hyperlink" Target="http://&#1101;&#1083;&#1077;&#1082;&#1090;&#1088;&#1086;-&#1084;&#1072;&#1088;&#1082;&#1077;&#1090;.&#1088;&#1092;/product/243135/shina-soedinitelnaya-tipa-pin-dlya-trehfaznoy-nagruzki-63a-12-moduley-ekf-proxima/" TargetMode="External"/><Relationship Id="rId_hyperlink_17798" Type="http://schemas.openxmlformats.org/officeDocument/2006/relationships/hyperlink" Target="http://&#1101;&#1083;&#1077;&#1082;&#1090;&#1088;&#1086;-&#1084;&#1072;&#1088;&#1082;&#1077;&#1090;.&#1088;&#1092;/product/158963/schit-raspredelitelnyy-navesnoy-metallicheskiy-schrn-09-265310120-ip31-tdm-sq0905-0010/" TargetMode="External"/><Relationship Id="rId_hyperlink_17799" Type="http://schemas.openxmlformats.org/officeDocument/2006/relationships/hyperlink" Target="http://&#1101;&#1083;&#1077;&#1082;&#1090;&#1088;&#1086;-&#1084;&#1072;&#1088;&#1082;&#1077;&#1090;.&#1088;&#1092;/product/158964/schit-raspredelitelnyy-navesnoy-metallicheskiy-schrn-12-265310120-ip31-tdm-sq0905-0011/" TargetMode="External"/><Relationship Id="rId_hyperlink_17800" Type="http://schemas.openxmlformats.org/officeDocument/2006/relationships/hyperlink" Target="http://&#1101;&#1083;&#1077;&#1082;&#1090;&#1088;&#1086;-&#1084;&#1072;&#1088;&#1082;&#1077;&#1090;.&#1088;&#1092;/product/165053/schit-uchetno-raspredelitelnyy-navesnoy-metallicheskiy-schurn-16zo-1-76-ip31-285190130-era-no-132-05/" TargetMode="External"/><Relationship Id="rId_hyperlink_17801" Type="http://schemas.openxmlformats.org/officeDocument/2006/relationships/hyperlink" Target="http://&#1101;&#1083;&#1077;&#1082;&#1090;&#1088;&#1086;-&#1084;&#1072;&#1088;&#1082;&#1077;&#1090;.&#1088;&#1092;/product/218167/schit-uchetno-raspredelitelnyy-naruzhnyy-plastik-schurn-p-13-ip55-rs-iek-msp1-n-03-55/" TargetMode="External"/><Relationship Id="rId_hyperlink_17802" Type="http://schemas.openxmlformats.org/officeDocument/2006/relationships/hyperlink" Target="http://&#1101;&#1083;&#1077;&#1082;&#1090;&#1088;&#1086;-&#1084;&#1072;&#1088;&#1082;&#1077;&#1090;.&#1088;&#1092;/product/218168/schit-uchetno-raspredelitelnyy-naruzhnyy-plastik-schurn-p-18-ip55-rs-iek-msp1-n-08-55/" TargetMode="External"/><Relationship Id="rId_hyperlink_17803" Type="http://schemas.openxmlformats.org/officeDocument/2006/relationships/hyperlink" Target="http://&#1101;&#1083;&#1077;&#1082;&#1090;&#1088;&#1086;-&#1084;&#1072;&#1088;&#1082;&#1077;&#1090;.&#1088;&#1092;/product/218169/schit-uchetno-raspredelitelnyy-naruzhnyy-plastik-schurn-p-312-ip55-rs-iek-msp3-n-12-55/" TargetMode="External"/><Relationship Id="rId_hyperlink_17804" Type="http://schemas.openxmlformats.org/officeDocument/2006/relationships/hyperlink" Target="http://&#1101;&#1083;&#1077;&#1082;&#1090;&#1088;&#1086;-&#1084;&#1072;&#1088;&#1082;&#1077;&#1090;.&#1088;&#1092;/product/218170/schit-uchetno-raspredelitelnyy-naruzhnyy-plastik-schurn-p-36-ip55-rs-iek-msp3-n-06-5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0" summaryRight="1"/>
  </sheetPr>
  <dimension ref="A1:Z18978"/>
  <sheetViews>
    <sheetView tabSelected="1" workbookViewId="0" showGridLines="true" showRowColHeaders="1">
      <selection activeCell="G15" sqref="G15"/>
    </sheetView>
  </sheetViews>
  <sheetFormatPr defaultRowHeight="14.4" outlineLevelRow="5" outlineLevelCol="0"/>
  <cols>
    <col min="1" max="1" width="30" customWidth="true" style="0"/>
    <col min="2" max="2" width="80" customWidth="true" style="0"/>
    <col min="3" max="3" width="30" customWidth="true" style="0"/>
    <col min="4" max="4" width="20" customWidth="true" style="0"/>
    <col min="5" max="5" width="20" customWidth="true" style="0"/>
    <col min="6" max="6" width="15" customWidth="true" style="0"/>
    <col min="7" max="7" width="15" customWidth="true" style="0"/>
  </cols>
  <sheetData>
    <row r="1" spans="1:26" customHeight="1" ht="15">
      <c r="B1" s="6" t="s">
        <v>0</v>
      </c>
      <c r="Z1">
        <v>0</v>
      </c>
    </row>
    <row r="2" spans="1:26" customHeight="1" ht="25">
      <c r="B2" s="7" t="s">
        <v>1</v>
      </c>
    </row>
    <row r="3" spans="1:26" customHeight="1" ht="25">
      <c r="B3" s="8" t="s">
        <v>2</v>
      </c>
    </row>
    <row r="4" spans="1:26" customHeight="1" ht="20">
      <c r="B4" s="9" t="s">
        <v>3</v>
      </c>
    </row>
    <row r="5" spans="1:26" customHeight="1" ht="20">
      <c r="B5" s="8" t="s">
        <v>4</v>
      </c>
    </row>
    <row r="6" spans="1:26" customHeight="1" ht="20">
      <c r="B6" s="8" t="s">
        <v>5</v>
      </c>
    </row>
    <row r="7" spans="1:26" customHeight="1" ht="20">
      <c r="B7" s="9" t="s">
        <v>6</v>
      </c>
    </row>
    <row r="8" spans="1:26" customHeight="1" ht="20">
      <c r="B8" s="8" t="s">
        <v>7</v>
      </c>
    </row>
    <row r="9" spans="1:26" customHeight="1" ht="20">
      <c r="B9" s="8" t="s">
        <v>8</v>
      </c>
    </row>
    <row r="10" spans="1:26" customHeight="1" ht="20">
      <c r="B10" s="9" t="s">
        <v>9</v>
      </c>
    </row>
    <row r="11" spans="1:26" customHeight="1" ht="20">
      <c r="B11" s="8" t="s">
        <v>10</v>
      </c>
    </row>
    <row r="12" spans="1:26" customHeight="1" ht="20">
      <c r="B12" s="8" t="s">
        <v>11</v>
      </c>
    </row>
    <row r="13" spans="1:26" customHeight="1" ht="20">
      <c r="B13" s="10" t="s">
        <v>12</v>
      </c>
    </row>
    <row r="15" spans="1:26" customHeight="1" ht="30">
      <c r="A15" s="11" t="s">
        <v>13</v>
      </c>
      <c r="B15" s="11" t="s">
        <v>14</v>
      </c>
      <c r="C15" s="11" t="s">
        <v>15</v>
      </c>
      <c r="D15" s="11" t="s">
        <v>16</v>
      </c>
      <c r="E15" s="11" t="s">
        <v>17</v>
      </c>
      <c r="F15" s="11" t="s">
        <v>18</v>
      </c>
      <c r="G15" s="11" t="s">
        <v>19</v>
      </c>
    </row>
    <row r="16" spans="1:26" customHeight="1" ht="35">
      <c r="A16" s="1" t="s">
        <v>20</v>
      </c>
      <c r="B16" s="1"/>
      <c r="C16" s="1"/>
      <c r="D16" s="1"/>
      <c r="E16" s="1"/>
      <c r="F16" s="1"/>
      <c r="G16" s="1"/>
    </row>
    <row r="17" spans="1:26" customHeight="1" ht="18" hidden="true" outlineLevel="1">
      <c r="A17" s="2" t="s">
        <v>21</v>
      </c>
      <c r="B17" s="3" t="s">
        <v>22</v>
      </c>
      <c r="C17" s="2"/>
      <c r="D17" s="2" t="s">
        <v>16</v>
      </c>
      <c r="E17" s="4">
        <f>550.00*(1-Z1%)</f>
        <v>550</v>
      </c>
      <c r="F17" s="2">
        <v>2</v>
      </c>
      <c r="G17" s="2"/>
    </row>
    <row r="18" spans="1:26" customHeight="1" ht="18" hidden="true" outlineLevel="1">
      <c r="A18" s="2" t="s">
        <v>23</v>
      </c>
      <c r="B18" s="3" t="s">
        <v>24</v>
      </c>
      <c r="C18" s="2"/>
      <c r="D18" s="2" t="s">
        <v>16</v>
      </c>
      <c r="E18" s="4">
        <f>650.00*(1-Z1%)</f>
        <v>650</v>
      </c>
      <c r="F18" s="2">
        <v>1</v>
      </c>
      <c r="G18" s="2"/>
    </row>
    <row r="19" spans="1:26" customHeight="1" ht="18" hidden="true" outlineLevel="1">
      <c r="A19" s="2" t="s">
        <v>25</v>
      </c>
      <c r="B19" s="3" t="s">
        <v>26</v>
      </c>
      <c r="C19" s="2"/>
      <c r="D19" s="2" t="s">
        <v>16</v>
      </c>
      <c r="E19" s="4">
        <f>850.00*(1-Z1%)</f>
        <v>850</v>
      </c>
      <c r="F19" s="2">
        <v>1</v>
      </c>
      <c r="G19" s="2"/>
    </row>
    <row r="20" spans="1:26" customHeight="1" ht="18" hidden="true" outlineLevel="1">
      <c r="A20" s="2" t="s">
        <v>27</v>
      </c>
      <c r="B20" s="3" t="s">
        <v>28</v>
      </c>
      <c r="C20" s="2"/>
      <c r="D20" s="2" t="s">
        <v>16</v>
      </c>
      <c r="E20" s="4">
        <f>3990.00*(1-Z1%)</f>
        <v>3990</v>
      </c>
      <c r="F20" s="2">
        <v>2</v>
      </c>
      <c r="G20" s="2"/>
    </row>
    <row r="21" spans="1:26" customHeight="1" ht="18" hidden="true" outlineLevel="1">
      <c r="A21" s="2" t="s">
        <v>29</v>
      </c>
      <c r="B21" s="3" t="s">
        <v>30</v>
      </c>
      <c r="C21" s="2"/>
      <c r="D21" s="2" t="s">
        <v>16</v>
      </c>
      <c r="E21" s="4">
        <f>3100.00*(1-Z1%)</f>
        <v>3100</v>
      </c>
      <c r="F21" s="2">
        <v>1</v>
      </c>
      <c r="G21" s="2"/>
    </row>
    <row r="22" spans="1:26" customHeight="1" ht="18" hidden="true" outlineLevel="1">
      <c r="A22" s="2" t="s">
        <v>31</v>
      </c>
      <c r="B22" s="3" t="s">
        <v>32</v>
      </c>
      <c r="C22" s="2"/>
      <c r="D22" s="2" t="s">
        <v>16</v>
      </c>
      <c r="E22" s="4">
        <f>590.00*(1-Z1%)</f>
        <v>590</v>
      </c>
      <c r="F22" s="2">
        <v>2</v>
      </c>
      <c r="G22" s="2"/>
    </row>
    <row r="23" spans="1:26" customHeight="1" ht="36" hidden="true" outlineLevel="1">
      <c r="A23" s="2" t="s">
        <v>33</v>
      </c>
      <c r="B23" s="3" t="s">
        <v>34</v>
      </c>
      <c r="C23" s="2"/>
      <c r="D23" s="2" t="s">
        <v>16</v>
      </c>
      <c r="E23" s="4">
        <f>200.00*(1-Z1%)</f>
        <v>200</v>
      </c>
      <c r="F23" s="2">
        <v>4</v>
      </c>
      <c r="G23" s="2"/>
    </row>
    <row r="24" spans="1:26" customHeight="1" ht="36" hidden="true" outlineLevel="1">
      <c r="A24" s="2" t="s">
        <v>35</v>
      </c>
      <c r="B24" s="3" t="s">
        <v>36</v>
      </c>
      <c r="C24" s="2"/>
      <c r="D24" s="2" t="s">
        <v>16</v>
      </c>
      <c r="E24" s="4">
        <f>1750.00*(1-Z1%)</f>
        <v>1750</v>
      </c>
      <c r="F24" s="2">
        <v>1</v>
      </c>
      <c r="G24" s="2"/>
    </row>
    <row r="25" spans="1:26" customHeight="1" ht="36" hidden="true" outlineLevel="1">
      <c r="A25" s="2" t="s">
        <v>37</v>
      </c>
      <c r="B25" s="3" t="s">
        <v>38</v>
      </c>
      <c r="C25" s="2"/>
      <c r="D25" s="2" t="s">
        <v>16</v>
      </c>
      <c r="E25" s="4">
        <f>1590.00*(1-Z1%)</f>
        <v>1590</v>
      </c>
      <c r="F25" s="2">
        <v>1</v>
      </c>
      <c r="G25" s="2"/>
    </row>
    <row r="26" spans="1:26" customHeight="1" ht="36" hidden="true" outlineLevel="1">
      <c r="A26" s="2" t="s">
        <v>39</v>
      </c>
      <c r="B26" s="3" t="s">
        <v>40</v>
      </c>
      <c r="C26" s="2"/>
      <c r="D26" s="2" t="s">
        <v>16</v>
      </c>
      <c r="E26" s="4">
        <f>2790.00*(1-Z1%)</f>
        <v>2790</v>
      </c>
      <c r="F26" s="2">
        <v>2</v>
      </c>
      <c r="G26" s="2"/>
    </row>
    <row r="27" spans="1:26" customHeight="1" ht="18" hidden="true" outlineLevel="1">
      <c r="A27" s="2" t="s">
        <v>41</v>
      </c>
      <c r="B27" s="3" t="s">
        <v>42</v>
      </c>
      <c r="C27" s="2"/>
      <c r="D27" s="2" t="s">
        <v>16</v>
      </c>
      <c r="E27" s="4">
        <f>550.00*(1-Z1%)</f>
        <v>550</v>
      </c>
      <c r="F27" s="2">
        <v>1</v>
      </c>
      <c r="G27" s="2"/>
    </row>
    <row r="28" spans="1:26" customHeight="1" ht="18" hidden="true" outlineLevel="1">
      <c r="A28" s="2" t="s">
        <v>43</v>
      </c>
      <c r="B28" s="3" t="s">
        <v>44</v>
      </c>
      <c r="C28" s="2"/>
      <c r="D28" s="2" t="s">
        <v>16</v>
      </c>
      <c r="E28" s="4">
        <f>260.00*(1-Z1%)</f>
        <v>260</v>
      </c>
      <c r="F28" s="2">
        <v>1</v>
      </c>
      <c r="G28" s="2"/>
    </row>
    <row r="29" spans="1:26" customHeight="1" ht="18" hidden="true" outlineLevel="1">
      <c r="A29" s="2" t="s">
        <v>45</v>
      </c>
      <c r="B29" s="3" t="s">
        <v>46</v>
      </c>
      <c r="C29" s="2"/>
      <c r="D29" s="2" t="s">
        <v>16</v>
      </c>
      <c r="E29" s="4">
        <f>3390.00*(1-Z1%)</f>
        <v>3390</v>
      </c>
      <c r="F29" s="2">
        <v>1</v>
      </c>
      <c r="G29" s="2"/>
    </row>
    <row r="30" spans="1:26" customHeight="1" ht="36" hidden="true" outlineLevel="1">
      <c r="A30" s="2" t="s">
        <v>47</v>
      </c>
      <c r="B30" s="3" t="s">
        <v>48</v>
      </c>
      <c r="C30" s="2"/>
      <c r="D30" s="2" t="s">
        <v>16</v>
      </c>
      <c r="E30" s="4">
        <f>2190.00*(1-Z1%)</f>
        <v>2190</v>
      </c>
      <c r="F30" s="2">
        <v>1</v>
      </c>
      <c r="G30" s="2"/>
    </row>
    <row r="31" spans="1:26" customHeight="1" ht="36" hidden="true" outlineLevel="1">
      <c r="A31" s="2" t="s">
        <v>49</v>
      </c>
      <c r="B31" s="3" t="s">
        <v>50</v>
      </c>
      <c r="C31" s="2"/>
      <c r="D31" s="2" t="s">
        <v>16</v>
      </c>
      <c r="E31" s="4">
        <f>950.00*(1-Z1%)</f>
        <v>950</v>
      </c>
      <c r="F31" s="2">
        <v>2</v>
      </c>
      <c r="G31" s="2"/>
    </row>
    <row r="32" spans="1:26" customHeight="1" ht="36" hidden="true" outlineLevel="1">
      <c r="A32" s="2" t="s">
        <v>51</v>
      </c>
      <c r="B32" s="3" t="s">
        <v>52</v>
      </c>
      <c r="C32" s="2"/>
      <c r="D32" s="2" t="s">
        <v>16</v>
      </c>
      <c r="E32" s="4">
        <f>950.00*(1-Z1%)</f>
        <v>950</v>
      </c>
      <c r="F32" s="2">
        <v>1</v>
      </c>
      <c r="G32" s="2"/>
    </row>
    <row r="33" spans="1:26" customHeight="1" ht="36" hidden="true" outlineLevel="1">
      <c r="A33" s="2" t="s">
        <v>53</v>
      </c>
      <c r="B33" s="3" t="s">
        <v>54</v>
      </c>
      <c r="C33" s="2"/>
      <c r="D33" s="2" t="s">
        <v>16</v>
      </c>
      <c r="E33" s="4">
        <f>250.00*(1-Z1%)</f>
        <v>250</v>
      </c>
      <c r="F33" s="2">
        <v>3</v>
      </c>
      <c r="G33" s="2"/>
    </row>
    <row r="34" spans="1:26" customHeight="1" ht="36" hidden="true" outlineLevel="1">
      <c r="A34" s="2" t="s">
        <v>55</v>
      </c>
      <c r="B34" s="3" t="s">
        <v>56</v>
      </c>
      <c r="C34" s="2"/>
      <c r="D34" s="2" t="s">
        <v>16</v>
      </c>
      <c r="E34" s="4">
        <f>8990.00*(1-Z1%)</f>
        <v>8990</v>
      </c>
      <c r="F34" s="2">
        <v>1</v>
      </c>
      <c r="G34" s="2"/>
    </row>
    <row r="35" spans="1:26" customHeight="1" ht="36" hidden="true" outlineLevel="1">
      <c r="A35" s="2" t="s">
        <v>57</v>
      </c>
      <c r="B35" s="3" t="s">
        <v>58</v>
      </c>
      <c r="C35" s="2"/>
      <c r="D35" s="2" t="s">
        <v>16</v>
      </c>
      <c r="E35" s="4">
        <f>80.00*(1-Z1%)</f>
        <v>80</v>
      </c>
      <c r="F35" s="2">
        <v>12</v>
      </c>
      <c r="G35" s="2"/>
    </row>
    <row r="36" spans="1:26" customHeight="1" ht="18" hidden="true" outlineLevel="1">
      <c r="A36" s="2" t="s">
        <v>59</v>
      </c>
      <c r="B36" s="3" t="s">
        <v>60</v>
      </c>
      <c r="C36" s="2"/>
      <c r="D36" s="2" t="s">
        <v>16</v>
      </c>
      <c r="E36" s="4">
        <f>230.00*(1-Z1%)</f>
        <v>230</v>
      </c>
      <c r="F36" s="2">
        <v>2</v>
      </c>
      <c r="G36" s="2"/>
    </row>
    <row r="37" spans="1:26" customHeight="1" ht="18" hidden="true" outlineLevel="1">
      <c r="A37" s="2" t="s">
        <v>61</v>
      </c>
      <c r="B37" s="3" t="s">
        <v>62</v>
      </c>
      <c r="C37" s="2"/>
      <c r="D37" s="2" t="s">
        <v>16</v>
      </c>
      <c r="E37" s="4">
        <f>1750.00*(1-Z1%)</f>
        <v>1750</v>
      </c>
      <c r="F37" s="2">
        <v>2</v>
      </c>
      <c r="G37" s="2"/>
    </row>
    <row r="38" spans="1:26" customHeight="1" ht="18" hidden="true" outlineLevel="1">
      <c r="A38" s="2" t="s">
        <v>63</v>
      </c>
      <c r="B38" s="3" t="s">
        <v>64</v>
      </c>
      <c r="C38" s="2"/>
      <c r="D38" s="2" t="s">
        <v>16</v>
      </c>
      <c r="E38" s="4">
        <f>650.00*(1-Z1%)</f>
        <v>650</v>
      </c>
      <c r="F38" s="2">
        <v>1</v>
      </c>
      <c r="G38" s="2"/>
    </row>
    <row r="39" spans="1:26" customHeight="1" ht="36" hidden="true" outlineLevel="1">
      <c r="A39" s="2" t="s">
        <v>65</v>
      </c>
      <c r="B39" s="3" t="s">
        <v>66</v>
      </c>
      <c r="C39" s="2"/>
      <c r="D39" s="2" t="s">
        <v>16</v>
      </c>
      <c r="E39" s="4">
        <f>1300.00*(1-Z1%)</f>
        <v>1300</v>
      </c>
      <c r="F39" s="2">
        <v>1</v>
      </c>
      <c r="G39" s="2"/>
    </row>
    <row r="40" spans="1:26" customHeight="1" ht="36" hidden="true" outlineLevel="1">
      <c r="A40" s="2" t="s">
        <v>67</v>
      </c>
      <c r="B40" s="3" t="s">
        <v>68</v>
      </c>
      <c r="C40" s="2"/>
      <c r="D40" s="2" t="s">
        <v>16</v>
      </c>
      <c r="E40" s="4">
        <f>1790.00*(1-Z1%)</f>
        <v>1790</v>
      </c>
      <c r="F40" s="2">
        <v>1</v>
      </c>
      <c r="G40" s="2"/>
    </row>
    <row r="41" spans="1:26" customHeight="1" ht="36" hidden="true" outlineLevel="1">
      <c r="A41" s="2" t="s">
        <v>69</v>
      </c>
      <c r="B41" s="3" t="s">
        <v>70</v>
      </c>
      <c r="C41" s="2"/>
      <c r="D41" s="2" t="s">
        <v>16</v>
      </c>
      <c r="E41" s="4">
        <f>2100.00*(1-Z1%)</f>
        <v>2100</v>
      </c>
      <c r="F41" s="2">
        <v>1</v>
      </c>
      <c r="G41" s="2"/>
    </row>
    <row r="42" spans="1:26" customHeight="1" ht="36" hidden="true" outlineLevel="1">
      <c r="A42" s="2" t="s">
        <v>71</v>
      </c>
      <c r="B42" s="3" t="s">
        <v>72</v>
      </c>
      <c r="C42" s="2"/>
      <c r="D42" s="2" t="s">
        <v>16</v>
      </c>
      <c r="E42" s="4">
        <f>2390.00*(1-Z1%)</f>
        <v>2390</v>
      </c>
      <c r="F42" s="2">
        <v>1</v>
      </c>
      <c r="G42" s="2"/>
    </row>
    <row r="43" spans="1:26" customHeight="1" ht="18" hidden="true" outlineLevel="1">
      <c r="A43" s="2" t="s">
        <v>73</v>
      </c>
      <c r="B43" s="3" t="s">
        <v>74</v>
      </c>
      <c r="C43" s="2"/>
      <c r="D43" s="2" t="s">
        <v>16</v>
      </c>
      <c r="E43" s="4">
        <f>250.00*(1-Z1%)</f>
        <v>250</v>
      </c>
      <c r="F43" s="2">
        <v>1</v>
      </c>
      <c r="G43" s="2"/>
    </row>
    <row r="44" spans="1:26" customHeight="1" ht="18" hidden="true" outlineLevel="1">
      <c r="A44" s="2" t="s">
        <v>75</v>
      </c>
      <c r="B44" s="3" t="s">
        <v>76</v>
      </c>
      <c r="C44" s="2"/>
      <c r="D44" s="2" t="s">
        <v>16</v>
      </c>
      <c r="E44" s="4">
        <f>1890.00*(1-Z1%)</f>
        <v>1890</v>
      </c>
      <c r="F44" s="2">
        <v>1</v>
      </c>
      <c r="G44" s="2"/>
    </row>
    <row r="45" spans="1:26" customHeight="1" ht="36" hidden="true" outlineLevel="1">
      <c r="A45" s="2" t="s">
        <v>77</v>
      </c>
      <c r="B45" s="3" t="s">
        <v>78</v>
      </c>
      <c r="C45" s="2"/>
      <c r="D45" s="2" t="s">
        <v>16</v>
      </c>
      <c r="E45" s="4">
        <f>490.00*(1-Z1%)</f>
        <v>490</v>
      </c>
      <c r="F45" s="2">
        <v>1</v>
      </c>
      <c r="G45" s="2"/>
    </row>
    <row r="46" spans="1:26" customHeight="1" ht="18" hidden="true" outlineLevel="1">
      <c r="A46" s="2" t="s">
        <v>79</v>
      </c>
      <c r="B46" s="3" t="s">
        <v>80</v>
      </c>
      <c r="C46" s="2"/>
      <c r="D46" s="2" t="s">
        <v>16</v>
      </c>
      <c r="E46" s="4">
        <f>90.00*(1-Z1%)</f>
        <v>90</v>
      </c>
      <c r="F46" s="2">
        <v>1</v>
      </c>
      <c r="G46" s="2"/>
    </row>
    <row r="47" spans="1:26" customHeight="1" ht="18" hidden="true" outlineLevel="1">
      <c r="A47" s="2" t="s">
        <v>81</v>
      </c>
      <c r="B47" s="3" t="s">
        <v>82</v>
      </c>
      <c r="C47" s="2"/>
      <c r="D47" s="2" t="s">
        <v>16</v>
      </c>
      <c r="E47" s="4">
        <f>90.00*(1-Z1%)</f>
        <v>90</v>
      </c>
      <c r="F47" s="2">
        <v>1</v>
      </c>
      <c r="G47" s="2"/>
    </row>
    <row r="48" spans="1:26" customHeight="1" ht="18" hidden="true" outlineLevel="1">
      <c r="A48" s="2" t="s">
        <v>83</v>
      </c>
      <c r="B48" s="3" t="s">
        <v>84</v>
      </c>
      <c r="C48" s="2"/>
      <c r="D48" s="2" t="s">
        <v>16</v>
      </c>
      <c r="E48" s="4">
        <f>230.00*(1-Z1%)</f>
        <v>230</v>
      </c>
      <c r="F48" s="2">
        <v>1</v>
      </c>
      <c r="G48" s="2"/>
    </row>
    <row r="49" spans="1:26" customHeight="1" ht="36" hidden="true" outlineLevel="1">
      <c r="A49" s="2" t="s">
        <v>85</v>
      </c>
      <c r="B49" s="3" t="s">
        <v>86</v>
      </c>
      <c r="C49" s="2"/>
      <c r="D49" s="2" t="s">
        <v>16</v>
      </c>
      <c r="E49" s="4">
        <f>400.00*(1-Z1%)</f>
        <v>400</v>
      </c>
      <c r="F49" s="2">
        <v>1</v>
      </c>
      <c r="G49" s="2"/>
    </row>
    <row r="50" spans="1:26" customHeight="1" ht="18" hidden="true" outlineLevel="1">
      <c r="A50" s="2" t="s">
        <v>87</v>
      </c>
      <c r="B50" s="3" t="s">
        <v>88</v>
      </c>
      <c r="C50" s="2"/>
      <c r="D50" s="2" t="s">
        <v>16</v>
      </c>
      <c r="E50" s="4">
        <f>6350.00*(1-Z1%)</f>
        <v>6350</v>
      </c>
      <c r="F50" s="2">
        <v>1</v>
      </c>
      <c r="G50" s="2"/>
    </row>
    <row r="51" spans="1:26" customHeight="1" ht="18" hidden="true" outlineLevel="1">
      <c r="A51" s="2" t="s">
        <v>89</v>
      </c>
      <c r="B51" s="3" t="s">
        <v>90</v>
      </c>
      <c r="C51" s="2"/>
      <c r="D51" s="2" t="s">
        <v>16</v>
      </c>
      <c r="E51" s="4">
        <f>18600.00*(1-Z1%)</f>
        <v>18600</v>
      </c>
      <c r="F51" s="2">
        <v>2</v>
      </c>
      <c r="G51" s="2"/>
    </row>
    <row r="52" spans="1:26" customHeight="1" ht="36" hidden="true" outlineLevel="1">
      <c r="A52" s="2" t="s">
        <v>91</v>
      </c>
      <c r="B52" s="3" t="s">
        <v>92</v>
      </c>
      <c r="C52" s="2"/>
      <c r="D52" s="2" t="s">
        <v>16</v>
      </c>
      <c r="E52" s="4">
        <f>13990.00*(1-Z1%)</f>
        <v>13990</v>
      </c>
      <c r="F52" s="2">
        <v>1</v>
      </c>
      <c r="G52" s="2"/>
    </row>
    <row r="53" spans="1:26" customHeight="1" ht="18" hidden="true" outlineLevel="1">
      <c r="A53" s="2" t="s">
        <v>93</v>
      </c>
      <c r="B53" s="3" t="s">
        <v>94</v>
      </c>
      <c r="C53" s="2"/>
      <c r="D53" s="2" t="s">
        <v>16</v>
      </c>
      <c r="E53" s="4">
        <f>600.00*(1-Z1%)</f>
        <v>600</v>
      </c>
      <c r="F53" s="2">
        <v>2</v>
      </c>
      <c r="G53" s="2"/>
    </row>
    <row r="54" spans="1:26" customHeight="1" ht="18" hidden="true" outlineLevel="1">
      <c r="A54" s="2" t="s">
        <v>95</v>
      </c>
      <c r="B54" s="3" t="s">
        <v>96</v>
      </c>
      <c r="C54" s="2"/>
      <c r="D54" s="2" t="s">
        <v>16</v>
      </c>
      <c r="E54" s="4">
        <f>1590.00*(1-Z1%)</f>
        <v>1590</v>
      </c>
      <c r="F54" s="2">
        <v>1</v>
      </c>
      <c r="G54" s="2"/>
    </row>
    <row r="55" spans="1:26" customHeight="1" ht="18" hidden="true" outlineLevel="1">
      <c r="A55" s="2" t="s">
        <v>97</v>
      </c>
      <c r="B55" s="3" t="s">
        <v>98</v>
      </c>
      <c r="C55" s="2"/>
      <c r="D55" s="2" t="s">
        <v>16</v>
      </c>
      <c r="E55" s="4">
        <f>20.00*(1-Z1%)</f>
        <v>20</v>
      </c>
      <c r="F55" s="2">
        <v>78</v>
      </c>
      <c r="G55" s="2"/>
    </row>
    <row r="56" spans="1:26" customHeight="1" ht="36" hidden="true" outlineLevel="1">
      <c r="A56" s="2" t="s">
        <v>99</v>
      </c>
      <c r="B56" s="3" t="s">
        <v>100</v>
      </c>
      <c r="C56" s="2"/>
      <c r="D56" s="2" t="s">
        <v>16</v>
      </c>
      <c r="E56" s="4">
        <f>110.00*(1-Z1%)</f>
        <v>110</v>
      </c>
      <c r="F56" s="2">
        <v>4</v>
      </c>
      <c r="G56" s="2"/>
    </row>
    <row r="57" spans="1:26" customHeight="1" ht="36" hidden="true" outlineLevel="1">
      <c r="A57" s="2" t="s">
        <v>101</v>
      </c>
      <c r="B57" s="3" t="s">
        <v>102</v>
      </c>
      <c r="C57" s="2"/>
      <c r="D57" s="2" t="s">
        <v>16</v>
      </c>
      <c r="E57" s="4">
        <f>1690.00*(1-Z1%)</f>
        <v>1690</v>
      </c>
      <c r="F57" s="2">
        <v>1</v>
      </c>
      <c r="G57" s="2"/>
    </row>
    <row r="58" spans="1:26" customHeight="1" ht="36" hidden="true" outlineLevel="1">
      <c r="A58" s="2" t="s">
        <v>103</v>
      </c>
      <c r="B58" s="3" t="s">
        <v>104</v>
      </c>
      <c r="C58" s="2"/>
      <c r="D58" s="2" t="s">
        <v>16</v>
      </c>
      <c r="E58" s="4">
        <f>2290.00*(1-Z1%)</f>
        <v>2290</v>
      </c>
      <c r="F58" s="2">
        <v>1</v>
      </c>
      <c r="G58" s="2"/>
    </row>
    <row r="59" spans="1:26" customHeight="1" ht="18" hidden="true" outlineLevel="1">
      <c r="A59" s="2" t="s">
        <v>105</v>
      </c>
      <c r="B59" s="3" t="s">
        <v>106</v>
      </c>
      <c r="C59" s="2"/>
      <c r="D59" s="2" t="s">
        <v>16</v>
      </c>
      <c r="E59" s="4">
        <f>70.00*(1-Z1%)</f>
        <v>70</v>
      </c>
      <c r="F59" s="2">
        <v>5</v>
      </c>
      <c r="G59" s="2"/>
    </row>
    <row r="60" spans="1:26" customHeight="1" ht="18" hidden="true" outlineLevel="1">
      <c r="A60" s="2" t="s">
        <v>107</v>
      </c>
      <c r="B60" s="3" t="s">
        <v>108</v>
      </c>
      <c r="C60" s="2"/>
      <c r="D60" s="2" t="s">
        <v>16</v>
      </c>
      <c r="E60" s="4">
        <f>420.00*(1-Z1%)</f>
        <v>420</v>
      </c>
      <c r="F60" s="2">
        <v>2</v>
      </c>
      <c r="G60" s="2"/>
    </row>
    <row r="61" spans="1:26" customHeight="1" ht="18" hidden="true" outlineLevel="1">
      <c r="A61" s="2" t="s">
        <v>109</v>
      </c>
      <c r="B61" s="3" t="s">
        <v>110</v>
      </c>
      <c r="C61" s="2"/>
      <c r="D61" s="2" t="s">
        <v>16</v>
      </c>
      <c r="E61" s="4">
        <f>150.00*(1-Z1%)</f>
        <v>150</v>
      </c>
      <c r="F61" s="2">
        <v>1</v>
      </c>
      <c r="G61" s="2"/>
    </row>
    <row r="62" spans="1:26" customHeight="1" ht="18" hidden="true" outlineLevel="1">
      <c r="A62" s="2" t="s">
        <v>111</v>
      </c>
      <c r="B62" s="3" t="s">
        <v>112</v>
      </c>
      <c r="C62" s="2"/>
      <c r="D62" s="2" t="s">
        <v>16</v>
      </c>
      <c r="E62" s="4">
        <f>150.00*(1-Z1%)</f>
        <v>150</v>
      </c>
      <c r="F62" s="2">
        <v>1</v>
      </c>
      <c r="G62" s="2"/>
    </row>
    <row r="63" spans="1:26" customHeight="1" ht="18" hidden="true" outlineLevel="1">
      <c r="A63" s="2" t="s">
        <v>113</v>
      </c>
      <c r="B63" s="3" t="s">
        <v>114</v>
      </c>
      <c r="C63" s="2"/>
      <c r="D63" s="2" t="s">
        <v>16</v>
      </c>
      <c r="E63" s="4">
        <f>250.00*(1-Z1%)</f>
        <v>250</v>
      </c>
      <c r="F63" s="2">
        <v>2</v>
      </c>
      <c r="G63" s="2"/>
    </row>
    <row r="64" spans="1:26" customHeight="1" ht="18" hidden="true" outlineLevel="1">
      <c r="A64" s="2" t="s">
        <v>115</v>
      </c>
      <c r="B64" s="3" t="s">
        <v>116</v>
      </c>
      <c r="C64" s="2"/>
      <c r="D64" s="2" t="s">
        <v>16</v>
      </c>
      <c r="E64" s="4">
        <f>100.00*(1-Z1%)</f>
        <v>100</v>
      </c>
      <c r="F64" s="2">
        <v>1</v>
      </c>
      <c r="G64" s="2"/>
    </row>
    <row r="65" spans="1:26" customHeight="1" ht="36" hidden="true" outlineLevel="1">
      <c r="A65" s="2" t="s">
        <v>117</v>
      </c>
      <c r="B65" s="3" t="s">
        <v>118</v>
      </c>
      <c r="C65" s="2"/>
      <c r="D65" s="2" t="s">
        <v>16</v>
      </c>
      <c r="E65" s="4">
        <f>130.00*(1-Z1%)</f>
        <v>130</v>
      </c>
      <c r="F65" s="2">
        <v>2</v>
      </c>
      <c r="G65" s="2"/>
    </row>
    <row r="66" spans="1:26" customHeight="1" ht="36" hidden="true" outlineLevel="1">
      <c r="A66" s="2" t="s">
        <v>119</v>
      </c>
      <c r="B66" s="3" t="s">
        <v>120</v>
      </c>
      <c r="C66" s="2"/>
      <c r="D66" s="2" t="s">
        <v>16</v>
      </c>
      <c r="E66" s="4">
        <f>3990.00*(1-Z1%)</f>
        <v>3990</v>
      </c>
      <c r="F66" s="2">
        <v>2</v>
      </c>
      <c r="G66" s="2"/>
    </row>
    <row r="67" spans="1:26" customHeight="1" ht="18" hidden="true" outlineLevel="1">
      <c r="A67" s="2" t="s">
        <v>121</v>
      </c>
      <c r="B67" s="3" t="s">
        <v>122</v>
      </c>
      <c r="C67" s="2"/>
      <c r="D67" s="2" t="s">
        <v>16</v>
      </c>
      <c r="E67" s="4">
        <f>50.00*(1-Z1%)</f>
        <v>50</v>
      </c>
      <c r="F67" s="2">
        <v>10</v>
      </c>
      <c r="G67" s="2"/>
    </row>
    <row r="68" spans="1:26" customHeight="1" ht="18" hidden="true" outlineLevel="1">
      <c r="A68" s="2" t="s">
        <v>123</v>
      </c>
      <c r="B68" s="3" t="s">
        <v>124</v>
      </c>
      <c r="C68" s="2"/>
      <c r="D68" s="2" t="s">
        <v>16</v>
      </c>
      <c r="E68" s="4">
        <f>50.00*(1-Z1%)</f>
        <v>50</v>
      </c>
      <c r="F68" s="2">
        <v>21</v>
      </c>
      <c r="G68" s="2"/>
    </row>
    <row r="69" spans="1:26" customHeight="1" ht="18" hidden="true" outlineLevel="1">
      <c r="A69" s="2" t="s">
        <v>125</v>
      </c>
      <c r="B69" s="3" t="s">
        <v>126</v>
      </c>
      <c r="C69" s="2"/>
      <c r="D69" s="2" t="s">
        <v>16</v>
      </c>
      <c r="E69" s="4">
        <f>50.00*(1-Z1%)</f>
        <v>50</v>
      </c>
      <c r="F69" s="2">
        <v>19</v>
      </c>
      <c r="G69" s="2"/>
    </row>
    <row r="70" spans="1:26" customHeight="1" ht="18" hidden="true" outlineLevel="1">
      <c r="A70" s="2" t="s">
        <v>127</v>
      </c>
      <c r="B70" s="3" t="s">
        <v>128</v>
      </c>
      <c r="C70" s="2"/>
      <c r="D70" s="2" t="s">
        <v>16</v>
      </c>
      <c r="E70" s="4">
        <f>50.00*(1-Z1%)</f>
        <v>50</v>
      </c>
      <c r="F70" s="2">
        <v>50</v>
      </c>
      <c r="G70" s="2"/>
    </row>
    <row r="71" spans="1:26" customHeight="1" ht="18" hidden="true" outlineLevel="1">
      <c r="A71" s="2" t="s">
        <v>129</v>
      </c>
      <c r="B71" s="3" t="s">
        <v>130</v>
      </c>
      <c r="C71" s="2"/>
      <c r="D71" s="2" t="s">
        <v>16</v>
      </c>
      <c r="E71" s="4">
        <f>8990.00*(1-Z1%)</f>
        <v>8990</v>
      </c>
      <c r="F71" s="2">
        <v>2</v>
      </c>
      <c r="G71" s="2"/>
    </row>
    <row r="72" spans="1:26" customHeight="1" ht="18" hidden="true" outlineLevel="1">
      <c r="A72" s="2" t="s">
        <v>131</v>
      </c>
      <c r="B72" s="3" t="s">
        <v>132</v>
      </c>
      <c r="C72" s="2"/>
      <c r="D72" s="2" t="s">
        <v>16</v>
      </c>
      <c r="E72" s="4">
        <f>590.00*(1-Z1%)</f>
        <v>590</v>
      </c>
      <c r="F72" s="2">
        <v>1</v>
      </c>
      <c r="G72" s="2"/>
    </row>
    <row r="73" spans="1:26" customHeight="1" ht="18" hidden="true" outlineLevel="1">
      <c r="A73" s="2" t="s">
        <v>133</v>
      </c>
      <c r="B73" s="3" t="s">
        <v>134</v>
      </c>
      <c r="C73" s="2"/>
      <c r="D73" s="2" t="s">
        <v>16</v>
      </c>
      <c r="E73" s="4">
        <f>890.00*(1-Z1%)</f>
        <v>890</v>
      </c>
      <c r="F73" s="2">
        <v>1</v>
      </c>
      <c r="G73" s="2"/>
    </row>
    <row r="74" spans="1:26" customHeight="1" ht="18" hidden="true" outlineLevel="1">
      <c r="A74" s="2" t="s">
        <v>135</v>
      </c>
      <c r="B74" s="3" t="s">
        <v>136</v>
      </c>
      <c r="C74" s="2"/>
      <c r="D74" s="2" t="s">
        <v>16</v>
      </c>
      <c r="E74" s="4">
        <f>120.00*(1-Z1%)</f>
        <v>120</v>
      </c>
      <c r="F74" s="2">
        <v>1</v>
      </c>
      <c r="G74" s="2"/>
    </row>
    <row r="75" spans="1:26" customHeight="1" ht="18" hidden="true" outlineLevel="1">
      <c r="A75" s="2" t="s">
        <v>137</v>
      </c>
      <c r="B75" s="3" t="s">
        <v>138</v>
      </c>
      <c r="C75" s="2"/>
      <c r="D75" s="2" t="s">
        <v>16</v>
      </c>
      <c r="E75" s="4">
        <f>70.00*(1-Z1%)</f>
        <v>70</v>
      </c>
      <c r="F75" s="2">
        <v>5</v>
      </c>
      <c r="G75" s="2"/>
    </row>
    <row r="76" spans="1:26" customHeight="1" ht="36" hidden="true" outlineLevel="1">
      <c r="A76" s="2" t="s">
        <v>139</v>
      </c>
      <c r="B76" s="3" t="s">
        <v>140</v>
      </c>
      <c r="C76" s="2"/>
      <c r="D76" s="2" t="s">
        <v>16</v>
      </c>
      <c r="E76" s="4">
        <f>90.00*(1-Z1%)</f>
        <v>90</v>
      </c>
      <c r="F76" s="2">
        <v>4</v>
      </c>
      <c r="G76" s="2"/>
    </row>
    <row r="77" spans="1:26" customHeight="1" ht="18" hidden="true" outlineLevel="1">
      <c r="A77" s="2" t="s">
        <v>141</v>
      </c>
      <c r="B77" s="3" t="s">
        <v>142</v>
      </c>
      <c r="C77" s="2"/>
      <c r="D77" s="2" t="s">
        <v>16</v>
      </c>
      <c r="E77" s="4">
        <f>170.00*(1-Z1%)</f>
        <v>170</v>
      </c>
      <c r="F77" s="2">
        <v>3</v>
      </c>
      <c r="G77" s="2"/>
    </row>
    <row r="78" spans="1:26" customHeight="1" ht="18" hidden="true" outlineLevel="1">
      <c r="A78" s="2" t="s">
        <v>143</v>
      </c>
      <c r="B78" s="3" t="s">
        <v>144</v>
      </c>
      <c r="C78" s="2"/>
      <c r="D78" s="2" t="s">
        <v>16</v>
      </c>
      <c r="E78" s="4">
        <f>170.00*(1-Z1%)</f>
        <v>170</v>
      </c>
      <c r="F78" s="2">
        <v>1</v>
      </c>
      <c r="G78" s="2"/>
    </row>
    <row r="79" spans="1:26" customHeight="1" ht="36" hidden="true" outlineLevel="1">
      <c r="A79" s="2" t="s">
        <v>145</v>
      </c>
      <c r="B79" s="3" t="s">
        <v>146</v>
      </c>
      <c r="C79" s="2"/>
      <c r="D79" s="2" t="s">
        <v>16</v>
      </c>
      <c r="E79" s="4">
        <f>250.00*(1-Z1%)</f>
        <v>250</v>
      </c>
      <c r="F79" s="2">
        <v>2</v>
      </c>
      <c r="G79" s="2"/>
    </row>
    <row r="80" spans="1:26" customHeight="1" ht="18" hidden="true" outlineLevel="1">
      <c r="A80" s="2" t="s">
        <v>147</v>
      </c>
      <c r="B80" s="3" t="s">
        <v>148</v>
      </c>
      <c r="C80" s="2"/>
      <c r="D80" s="2" t="s">
        <v>16</v>
      </c>
      <c r="E80" s="4">
        <f>250.00*(1-Z1%)</f>
        <v>250</v>
      </c>
      <c r="F80" s="2">
        <v>20</v>
      </c>
      <c r="G80" s="2"/>
    </row>
    <row r="81" spans="1:26" customHeight="1" ht="36" hidden="true" outlineLevel="1">
      <c r="A81" s="2" t="s">
        <v>149</v>
      </c>
      <c r="B81" s="3" t="s">
        <v>150</v>
      </c>
      <c r="C81" s="2"/>
      <c r="D81" s="2" t="s">
        <v>16</v>
      </c>
      <c r="E81" s="4">
        <f>200.00*(1-Z1%)</f>
        <v>200</v>
      </c>
      <c r="F81" s="2">
        <v>2</v>
      </c>
      <c r="G81" s="2"/>
    </row>
    <row r="82" spans="1:26" customHeight="1" ht="18" hidden="true" outlineLevel="1">
      <c r="A82" s="2" t="s">
        <v>151</v>
      </c>
      <c r="B82" s="3" t="s">
        <v>152</v>
      </c>
      <c r="C82" s="2"/>
      <c r="D82" s="2" t="s">
        <v>16</v>
      </c>
      <c r="E82" s="4">
        <f>150.00*(1-Z1%)</f>
        <v>150</v>
      </c>
      <c r="F82" s="2">
        <v>2</v>
      </c>
      <c r="G82" s="2"/>
    </row>
    <row r="83" spans="1:26" customHeight="1" ht="18" hidden="true" outlineLevel="1">
      <c r="A83" s="2" t="s">
        <v>153</v>
      </c>
      <c r="B83" s="3" t="s">
        <v>154</v>
      </c>
      <c r="C83" s="2"/>
      <c r="D83" s="2" t="s">
        <v>16</v>
      </c>
      <c r="E83" s="4">
        <f>200.00*(1-Z1%)</f>
        <v>200</v>
      </c>
      <c r="F83" s="2">
        <v>1</v>
      </c>
      <c r="G83" s="2"/>
    </row>
    <row r="84" spans="1:26" customHeight="1" ht="18" hidden="true" outlineLevel="1">
      <c r="A84" s="2" t="s">
        <v>155</v>
      </c>
      <c r="B84" s="3" t="s">
        <v>156</v>
      </c>
      <c r="C84" s="2"/>
      <c r="D84" s="2" t="s">
        <v>16</v>
      </c>
      <c r="E84" s="4">
        <f>200.00*(1-Z1%)</f>
        <v>200</v>
      </c>
      <c r="F84" s="2">
        <v>1</v>
      </c>
      <c r="G84" s="2"/>
    </row>
    <row r="85" spans="1:26" customHeight="1" ht="18" hidden="true" outlineLevel="1">
      <c r="A85" s="2" t="s">
        <v>157</v>
      </c>
      <c r="B85" s="3" t="s">
        <v>158</v>
      </c>
      <c r="C85" s="2"/>
      <c r="D85" s="2" t="s">
        <v>16</v>
      </c>
      <c r="E85" s="4">
        <f>150.00*(1-Z1%)</f>
        <v>150</v>
      </c>
      <c r="F85" s="2">
        <v>1</v>
      </c>
      <c r="G85" s="2"/>
    </row>
    <row r="86" spans="1:26" customHeight="1" ht="36" hidden="true" outlineLevel="1">
      <c r="A86" s="2" t="s">
        <v>159</v>
      </c>
      <c r="B86" s="3" t="s">
        <v>160</v>
      </c>
      <c r="C86" s="2"/>
      <c r="D86" s="2" t="s">
        <v>16</v>
      </c>
      <c r="E86" s="4">
        <f>150.00*(1-Z1%)</f>
        <v>150</v>
      </c>
      <c r="F86" s="2">
        <v>97</v>
      </c>
      <c r="G86" s="2"/>
    </row>
    <row r="87" spans="1:26" customHeight="1" ht="36" hidden="true" outlineLevel="1">
      <c r="A87" s="2" t="s">
        <v>161</v>
      </c>
      <c r="B87" s="3" t="s">
        <v>162</v>
      </c>
      <c r="C87" s="2"/>
      <c r="D87" s="2" t="s">
        <v>16</v>
      </c>
      <c r="E87" s="4">
        <f>200.00*(1-Z1%)</f>
        <v>200</v>
      </c>
      <c r="F87" s="2">
        <v>3</v>
      </c>
      <c r="G87" s="2"/>
    </row>
    <row r="88" spans="1:26" customHeight="1" ht="36" hidden="true" outlineLevel="1">
      <c r="A88" s="2" t="s">
        <v>163</v>
      </c>
      <c r="B88" s="3" t="s">
        <v>164</v>
      </c>
      <c r="C88" s="2"/>
      <c r="D88" s="2" t="s">
        <v>16</v>
      </c>
      <c r="E88" s="4">
        <f>200.00*(1-Z1%)</f>
        <v>200</v>
      </c>
      <c r="F88" s="2">
        <v>1</v>
      </c>
      <c r="G88" s="2"/>
    </row>
    <row r="89" spans="1:26" customHeight="1" ht="36" hidden="true" outlineLevel="1">
      <c r="A89" s="2" t="s">
        <v>165</v>
      </c>
      <c r="B89" s="3" t="s">
        <v>166</v>
      </c>
      <c r="C89" s="2"/>
      <c r="D89" s="2" t="s">
        <v>16</v>
      </c>
      <c r="E89" s="4">
        <f>150.00*(1-Z1%)</f>
        <v>150</v>
      </c>
      <c r="F89" s="2">
        <v>3</v>
      </c>
      <c r="G89" s="2"/>
    </row>
    <row r="90" spans="1:26" customHeight="1" ht="36" hidden="true" outlineLevel="1">
      <c r="A90" s="2" t="s">
        <v>167</v>
      </c>
      <c r="B90" s="3" t="s">
        <v>168</v>
      </c>
      <c r="C90" s="2"/>
      <c r="D90" s="2" t="s">
        <v>16</v>
      </c>
      <c r="E90" s="4">
        <f>150.00*(1-Z1%)</f>
        <v>150</v>
      </c>
      <c r="F90" s="2">
        <v>1</v>
      </c>
      <c r="G90" s="2"/>
    </row>
    <row r="91" spans="1:26" customHeight="1" ht="36" hidden="true" outlineLevel="1">
      <c r="A91" s="2" t="s">
        <v>169</v>
      </c>
      <c r="B91" s="3" t="s">
        <v>170</v>
      </c>
      <c r="C91" s="2"/>
      <c r="D91" s="2" t="s">
        <v>16</v>
      </c>
      <c r="E91" s="4">
        <f>200.00*(1-Z1%)</f>
        <v>200</v>
      </c>
      <c r="F91" s="2">
        <v>2</v>
      </c>
      <c r="G91" s="2"/>
    </row>
    <row r="92" spans="1:26" customHeight="1" ht="36" hidden="true" outlineLevel="1">
      <c r="A92" s="2" t="s">
        <v>171</v>
      </c>
      <c r="B92" s="3" t="s">
        <v>172</v>
      </c>
      <c r="C92" s="2"/>
      <c r="D92" s="2" t="s">
        <v>16</v>
      </c>
      <c r="E92" s="4">
        <f>200.00*(1-Z1%)</f>
        <v>200</v>
      </c>
      <c r="F92" s="2">
        <v>2</v>
      </c>
      <c r="G92" s="2"/>
    </row>
    <row r="93" spans="1:26" customHeight="1" ht="36" hidden="true" outlineLevel="1">
      <c r="A93" s="2" t="s">
        <v>173</v>
      </c>
      <c r="B93" s="3" t="s">
        <v>174</v>
      </c>
      <c r="C93" s="2"/>
      <c r="D93" s="2" t="s">
        <v>16</v>
      </c>
      <c r="E93" s="4">
        <f>150.00*(1-Z1%)</f>
        <v>150</v>
      </c>
      <c r="F93" s="2">
        <v>1</v>
      </c>
      <c r="G93" s="2"/>
    </row>
    <row r="94" spans="1:26" customHeight="1" ht="36" hidden="true" outlineLevel="1">
      <c r="A94" s="2" t="s">
        <v>175</v>
      </c>
      <c r="B94" s="3" t="s">
        <v>176</v>
      </c>
      <c r="C94" s="2"/>
      <c r="D94" s="2" t="s">
        <v>16</v>
      </c>
      <c r="E94" s="4">
        <f>150.00*(1-Z1%)</f>
        <v>150</v>
      </c>
      <c r="F94" s="2">
        <v>1</v>
      </c>
      <c r="G94" s="2"/>
    </row>
    <row r="95" spans="1:26" customHeight="1" ht="36" hidden="true" outlineLevel="1">
      <c r="A95" s="2" t="s">
        <v>177</v>
      </c>
      <c r="B95" s="3" t="s">
        <v>178</v>
      </c>
      <c r="C95" s="2"/>
      <c r="D95" s="2" t="s">
        <v>16</v>
      </c>
      <c r="E95" s="4">
        <f>250.00*(1-Z1%)</f>
        <v>250</v>
      </c>
      <c r="F95" s="2">
        <v>3</v>
      </c>
      <c r="G95" s="2"/>
    </row>
    <row r="96" spans="1:26" customHeight="1" ht="18" hidden="true" outlineLevel="1">
      <c r="A96" s="2" t="s">
        <v>179</v>
      </c>
      <c r="B96" s="3" t="s">
        <v>180</v>
      </c>
      <c r="C96" s="2"/>
      <c r="D96" s="2" t="s">
        <v>16</v>
      </c>
      <c r="E96" s="4">
        <f>350.00*(1-Z1%)</f>
        <v>350</v>
      </c>
      <c r="F96" s="2">
        <v>3</v>
      </c>
      <c r="G96" s="2"/>
    </row>
    <row r="97" spans="1:26" customHeight="1" ht="18" hidden="true" outlineLevel="1">
      <c r="A97" s="2" t="s">
        <v>181</v>
      </c>
      <c r="B97" s="3" t="s">
        <v>182</v>
      </c>
      <c r="C97" s="2"/>
      <c r="D97" s="2" t="s">
        <v>16</v>
      </c>
      <c r="E97" s="4">
        <f>350.00*(1-Z1%)</f>
        <v>350</v>
      </c>
      <c r="F97" s="2">
        <v>4</v>
      </c>
      <c r="G97" s="2"/>
    </row>
    <row r="98" spans="1:26" customHeight="1" ht="18" hidden="true" outlineLevel="1">
      <c r="A98" s="2" t="s">
        <v>183</v>
      </c>
      <c r="B98" s="3" t="s">
        <v>184</v>
      </c>
      <c r="C98" s="2"/>
      <c r="D98" s="2" t="s">
        <v>16</v>
      </c>
      <c r="E98" s="4">
        <f>300.00*(1-Z1%)</f>
        <v>300</v>
      </c>
      <c r="F98" s="2">
        <v>3</v>
      </c>
      <c r="G98" s="2"/>
    </row>
    <row r="99" spans="1:26" customHeight="1" ht="18" hidden="true" outlineLevel="1">
      <c r="A99" s="2" t="s">
        <v>185</v>
      </c>
      <c r="B99" s="3" t="s">
        <v>186</v>
      </c>
      <c r="C99" s="2"/>
      <c r="D99" s="2" t="s">
        <v>16</v>
      </c>
      <c r="E99" s="4">
        <f>300.00*(1-Z1%)</f>
        <v>300</v>
      </c>
      <c r="F99" s="2">
        <v>2</v>
      </c>
      <c r="G99" s="2"/>
    </row>
    <row r="100" spans="1:26" customHeight="1" ht="18" hidden="true" outlineLevel="1">
      <c r="A100" s="2" t="s">
        <v>187</v>
      </c>
      <c r="B100" s="3" t="s">
        <v>188</v>
      </c>
      <c r="C100" s="2"/>
      <c r="D100" s="2" t="s">
        <v>16</v>
      </c>
      <c r="E100" s="4">
        <f>1390.00*(1-Z1%)</f>
        <v>1390</v>
      </c>
      <c r="F100" s="2">
        <v>40</v>
      </c>
      <c r="G100" s="2"/>
    </row>
    <row r="101" spans="1:26" customHeight="1" ht="36" hidden="true" outlineLevel="1">
      <c r="A101" s="2" t="s">
        <v>189</v>
      </c>
      <c r="B101" s="3" t="s">
        <v>190</v>
      </c>
      <c r="C101" s="2"/>
      <c r="D101" s="2" t="s">
        <v>16</v>
      </c>
      <c r="E101" s="4">
        <f>200.00*(1-Z1%)</f>
        <v>200</v>
      </c>
      <c r="F101" s="2">
        <v>3</v>
      </c>
      <c r="G101" s="2"/>
    </row>
    <row r="102" spans="1:26" customHeight="1" ht="18" hidden="true" outlineLevel="1">
      <c r="A102" s="2" t="s">
        <v>191</v>
      </c>
      <c r="B102" s="3" t="s">
        <v>192</v>
      </c>
      <c r="C102" s="2"/>
      <c r="D102" s="2" t="s">
        <v>16</v>
      </c>
      <c r="E102" s="4">
        <f>100.00*(1-Z1%)</f>
        <v>100</v>
      </c>
      <c r="F102" s="2">
        <v>5</v>
      </c>
      <c r="G102" s="2"/>
    </row>
    <row r="103" spans="1:26" customHeight="1" ht="36" hidden="true" outlineLevel="1">
      <c r="A103" s="2" t="s">
        <v>193</v>
      </c>
      <c r="B103" s="3" t="s">
        <v>194</v>
      </c>
      <c r="C103" s="2"/>
      <c r="D103" s="2" t="s">
        <v>16</v>
      </c>
      <c r="E103" s="4">
        <f>200.00*(1-Z1%)</f>
        <v>200</v>
      </c>
      <c r="F103" s="2">
        <v>1</v>
      </c>
      <c r="G103" s="2"/>
    </row>
    <row r="104" spans="1:26" customHeight="1" ht="36" hidden="true" outlineLevel="1">
      <c r="A104" s="2" t="s">
        <v>195</v>
      </c>
      <c r="B104" s="3" t="s">
        <v>196</v>
      </c>
      <c r="C104" s="2"/>
      <c r="D104" s="2" t="s">
        <v>16</v>
      </c>
      <c r="E104" s="4">
        <f>200.00*(1-Z1%)</f>
        <v>200</v>
      </c>
      <c r="F104" s="2">
        <v>33</v>
      </c>
      <c r="G104" s="2"/>
    </row>
    <row r="105" spans="1:26" customHeight="1" ht="18" hidden="true" outlineLevel="1">
      <c r="A105" s="2" t="s">
        <v>197</v>
      </c>
      <c r="B105" s="3" t="s">
        <v>198</v>
      </c>
      <c r="C105" s="2"/>
      <c r="D105" s="2" t="s">
        <v>16</v>
      </c>
      <c r="E105" s="4">
        <f>890.00*(1-Z1%)</f>
        <v>890</v>
      </c>
      <c r="F105" s="2">
        <v>48</v>
      </c>
      <c r="G105" s="2"/>
    </row>
    <row r="106" spans="1:26" customHeight="1" ht="18" hidden="true" outlineLevel="1">
      <c r="A106" s="2" t="s">
        <v>199</v>
      </c>
      <c r="B106" s="3" t="s">
        <v>200</v>
      </c>
      <c r="C106" s="2"/>
      <c r="D106" s="2" t="s">
        <v>16</v>
      </c>
      <c r="E106" s="4">
        <f>1100.00*(1-Z1%)</f>
        <v>1100</v>
      </c>
      <c r="F106" s="2">
        <v>1</v>
      </c>
      <c r="G106" s="2"/>
    </row>
    <row r="107" spans="1:26" customHeight="1" ht="18" hidden="true" outlineLevel="1">
      <c r="A107" s="2" t="s">
        <v>201</v>
      </c>
      <c r="B107" s="3" t="s">
        <v>202</v>
      </c>
      <c r="C107" s="2"/>
      <c r="D107" s="2" t="s">
        <v>16</v>
      </c>
      <c r="E107" s="4">
        <f>250.00*(1-Z1%)</f>
        <v>250</v>
      </c>
      <c r="F107" s="2">
        <v>19</v>
      </c>
      <c r="G107" s="2"/>
    </row>
    <row r="108" spans="1:26" customHeight="1" ht="36" hidden="true" outlineLevel="1">
      <c r="A108" s="2" t="s">
        <v>203</v>
      </c>
      <c r="B108" s="3" t="s">
        <v>204</v>
      </c>
      <c r="C108" s="2"/>
      <c r="D108" s="2" t="s">
        <v>16</v>
      </c>
      <c r="E108" s="4">
        <f>200.00*(1-Z1%)</f>
        <v>200</v>
      </c>
      <c r="F108" s="2">
        <v>8</v>
      </c>
      <c r="G108" s="2"/>
    </row>
    <row r="109" spans="1:26" customHeight="1" ht="36" hidden="true" outlineLevel="1">
      <c r="A109" s="2" t="s">
        <v>205</v>
      </c>
      <c r="B109" s="3" t="s">
        <v>206</v>
      </c>
      <c r="C109" s="2"/>
      <c r="D109" s="2" t="s">
        <v>16</v>
      </c>
      <c r="E109" s="4">
        <f>900.00*(1-Z1%)</f>
        <v>900</v>
      </c>
      <c r="F109" s="2">
        <v>40</v>
      </c>
      <c r="G109" s="2"/>
    </row>
    <row r="110" spans="1:26" customHeight="1" ht="36" hidden="true" outlineLevel="1">
      <c r="A110" s="2" t="s">
        <v>207</v>
      </c>
      <c r="B110" s="3" t="s">
        <v>208</v>
      </c>
      <c r="C110" s="2"/>
      <c r="D110" s="2" t="s">
        <v>16</v>
      </c>
      <c r="E110" s="4">
        <f>120.00*(1-Z1%)</f>
        <v>120</v>
      </c>
      <c r="F110" s="2">
        <v>33</v>
      </c>
      <c r="G110" s="2"/>
    </row>
    <row r="111" spans="1:26" customHeight="1" ht="36" hidden="true" outlineLevel="1">
      <c r="A111" s="2" t="s">
        <v>209</v>
      </c>
      <c r="B111" s="3" t="s">
        <v>210</v>
      </c>
      <c r="C111" s="2"/>
      <c r="D111" s="2" t="s">
        <v>16</v>
      </c>
      <c r="E111" s="4">
        <f>1550.00*(1-Z1%)</f>
        <v>1550</v>
      </c>
      <c r="F111" s="2">
        <v>1</v>
      </c>
      <c r="G111" s="2"/>
    </row>
    <row r="112" spans="1:26" customHeight="1" ht="36" hidden="true" outlineLevel="1">
      <c r="A112" s="2" t="s">
        <v>211</v>
      </c>
      <c r="B112" s="3" t="s">
        <v>212</v>
      </c>
      <c r="C112" s="2"/>
      <c r="D112" s="2" t="s">
        <v>16</v>
      </c>
      <c r="E112" s="4">
        <f>1450.00*(1-Z1%)</f>
        <v>1450</v>
      </c>
      <c r="F112" s="2">
        <v>4</v>
      </c>
      <c r="G112" s="2"/>
    </row>
    <row r="113" spans="1:26" customHeight="1" ht="36" hidden="true" outlineLevel="1">
      <c r="A113" s="2" t="s">
        <v>213</v>
      </c>
      <c r="B113" s="3" t="s">
        <v>214</v>
      </c>
      <c r="C113" s="2"/>
      <c r="D113" s="2" t="s">
        <v>16</v>
      </c>
      <c r="E113" s="4">
        <f>1200.00*(1-Z1%)</f>
        <v>1200</v>
      </c>
      <c r="F113" s="2">
        <v>2</v>
      </c>
      <c r="G113" s="2"/>
    </row>
    <row r="114" spans="1:26" customHeight="1" ht="36" hidden="true" outlineLevel="1">
      <c r="A114" s="2" t="s">
        <v>215</v>
      </c>
      <c r="B114" s="3" t="s">
        <v>216</v>
      </c>
      <c r="C114" s="2"/>
      <c r="D114" s="2" t="s">
        <v>16</v>
      </c>
      <c r="E114" s="4">
        <f>1990.00*(1-Z1%)</f>
        <v>1990</v>
      </c>
      <c r="F114" s="2">
        <v>1</v>
      </c>
      <c r="G114" s="2"/>
    </row>
    <row r="115" spans="1:26" customHeight="1" ht="18" hidden="true" outlineLevel="1">
      <c r="A115" s="2" t="s">
        <v>217</v>
      </c>
      <c r="B115" s="3" t="s">
        <v>218</v>
      </c>
      <c r="C115" s="2"/>
      <c r="D115" s="2" t="s">
        <v>16</v>
      </c>
      <c r="E115" s="4">
        <f>120.00*(1-Z1%)</f>
        <v>120</v>
      </c>
      <c r="F115" s="2">
        <v>2</v>
      </c>
      <c r="G115" s="2"/>
    </row>
    <row r="116" spans="1:26" customHeight="1" ht="18" hidden="true" outlineLevel="1">
      <c r="A116" s="2" t="s">
        <v>219</v>
      </c>
      <c r="B116" s="3" t="s">
        <v>220</v>
      </c>
      <c r="C116" s="2"/>
      <c r="D116" s="2" t="s">
        <v>16</v>
      </c>
      <c r="E116" s="4">
        <f>150.00*(1-Z1%)</f>
        <v>150</v>
      </c>
      <c r="F116" s="2">
        <v>1</v>
      </c>
      <c r="G116" s="2"/>
    </row>
    <row r="117" spans="1:26" customHeight="1" ht="36" hidden="true" outlineLevel="1">
      <c r="A117" s="2" t="s">
        <v>221</v>
      </c>
      <c r="B117" s="3" t="s">
        <v>222</v>
      </c>
      <c r="C117" s="2"/>
      <c r="D117" s="2" t="s">
        <v>16</v>
      </c>
      <c r="E117" s="4">
        <f>270.00*(1-Z1%)</f>
        <v>270</v>
      </c>
      <c r="F117" s="2">
        <v>3</v>
      </c>
      <c r="G117" s="2"/>
    </row>
    <row r="118" spans="1:26" customHeight="1" ht="36" hidden="true" outlineLevel="1">
      <c r="A118" s="2" t="s">
        <v>223</v>
      </c>
      <c r="B118" s="3" t="s">
        <v>224</v>
      </c>
      <c r="C118" s="2"/>
      <c r="D118" s="2" t="s">
        <v>16</v>
      </c>
      <c r="E118" s="4">
        <f>690.00*(1-Z1%)</f>
        <v>690</v>
      </c>
      <c r="F118" s="2">
        <v>1</v>
      </c>
      <c r="G118" s="2"/>
    </row>
    <row r="119" spans="1:26" customHeight="1" ht="36" hidden="true" outlineLevel="1">
      <c r="A119" s="2" t="s">
        <v>225</v>
      </c>
      <c r="B119" s="3" t="s">
        <v>226</v>
      </c>
      <c r="C119" s="2"/>
      <c r="D119" s="2" t="s">
        <v>16</v>
      </c>
      <c r="E119" s="4">
        <f>880.00*(1-Z1%)</f>
        <v>880</v>
      </c>
      <c r="F119" s="2">
        <v>1</v>
      </c>
      <c r="G119" s="2"/>
    </row>
    <row r="120" spans="1:26" customHeight="1" ht="36" hidden="true" outlineLevel="1">
      <c r="A120" s="2" t="s">
        <v>227</v>
      </c>
      <c r="B120" s="3" t="s">
        <v>228</v>
      </c>
      <c r="C120" s="2"/>
      <c r="D120" s="2" t="s">
        <v>16</v>
      </c>
      <c r="E120" s="4">
        <f>160.00*(1-Z1%)</f>
        <v>160</v>
      </c>
      <c r="F120" s="2">
        <v>46</v>
      </c>
      <c r="G120" s="2"/>
    </row>
    <row r="121" spans="1:26" customHeight="1" ht="18" hidden="true" outlineLevel="1">
      <c r="A121" s="2" t="s">
        <v>229</v>
      </c>
      <c r="B121" s="3" t="s">
        <v>230</v>
      </c>
      <c r="C121" s="2"/>
      <c r="D121" s="2" t="s">
        <v>16</v>
      </c>
      <c r="E121" s="4">
        <f>2200.00*(1-Z1%)</f>
        <v>2200</v>
      </c>
      <c r="F121" s="2">
        <v>2</v>
      </c>
      <c r="G121" s="2"/>
    </row>
    <row r="122" spans="1:26" customHeight="1" ht="18" hidden="true" outlineLevel="1">
      <c r="A122" s="2" t="s">
        <v>231</v>
      </c>
      <c r="B122" s="3" t="s">
        <v>232</v>
      </c>
      <c r="C122" s="2"/>
      <c r="D122" s="2" t="s">
        <v>16</v>
      </c>
      <c r="E122" s="4">
        <f>150.00*(1-Z1%)</f>
        <v>150</v>
      </c>
      <c r="F122" s="2">
        <v>1</v>
      </c>
      <c r="G122" s="2"/>
    </row>
    <row r="123" spans="1:26" customHeight="1" ht="18" hidden="true" outlineLevel="1">
      <c r="A123" s="2" t="s">
        <v>233</v>
      </c>
      <c r="B123" s="3" t="s">
        <v>234</v>
      </c>
      <c r="C123" s="2"/>
      <c r="D123" s="2" t="s">
        <v>16</v>
      </c>
      <c r="E123" s="4">
        <f>320.00*(1-Z1%)</f>
        <v>320</v>
      </c>
      <c r="F123" s="2">
        <v>2</v>
      </c>
      <c r="G123" s="2"/>
    </row>
    <row r="124" spans="1:26" customHeight="1" ht="18" hidden="true" outlineLevel="1">
      <c r="A124" s="2" t="s">
        <v>235</v>
      </c>
      <c r="B124" s="3" t="s">
        <v>236</v>
      </c>
      <c r="C124" s="2"/>
      <c r="D124" s="2" t="s">
        <v>16</v>
      </c>
      <c r="E124" s="4">
        <f>10.00*(1-Z1%)</f>
        <v>10</v>
      </c>
      <c r="F124" s="2">
        <v>10</v>
      </c>
      <c r="G124" s="2"/>
    </row>
    <row r="125" spans="1:26" customHeight="1" ht="18" hidden="true" outlineLevel="1">
      <c r="A125" s="2" t="s">
        <v>237</v>
      </c>
      <c r="B125" s="3" t="s">
        <v>238</v>
      </c>
      <c r="C125" s="2"/>
      <c r="D125" s="2" t="s">
        <v>16</v>
      </c>
      <c r="E125" s="4">
        <f>10.00*(1-Z1%)</f>
        <v>10</v>
      </c>
      <c r="F125" s="2">
        <v>10</v>
      </c>
      <c r="G125" s="2"/>
    </row>
    <row r="126" spans="1:26" customHeight="1" ht="18" hidden="true" outlineLevel="1">
      <c r="A126" s="2" t="s">
        <v>239</v>
      </c>
      <c r="B126" s="3" t="s">
        <v>240</v>
      </c>
      <c r="C126" s="2"/>
      <c r="D126" s="2" t="s">
        <v>16</v>
      </c>
      <c r="E126" s="4">
        <f>10.00*(1-Z1%)</f>
        <v>10</v>
      </c>
      <c r="F126" s="2">
        <v>10</v>
      </c>
      <c r="G126" s="2"/>
    </row>
    <row r="127" spans="1:26" customHeight="1" ht="18" hidden="true" outlineLevel="1">
      <c r="A127" s="2" t="s">
        <v>241</v>
      </c>
      <c r="B127" s="3" t="s">
        <v>242</v>
      </c>
      <c r="C127" s="2"/>
      <c r="D127" s="2" t="s">
        <v>16</v>
      </c>
      <c r="E127" s="4">
        <f>10.00*(1-Z1%)</f>
        <v>10</v>
      </c>
      <c r="F127" s="2">
        <v>10</v>
      </c>
      <c r="G127" s="2"/>
    </row>
    <row r="128" spans="1:26" customHeight="1" ht="18" hidden="true" outlineLevel="1">
      <c r="A128" s="2" t="s">
        <v>243</v>
      </c>
      <c r="B128" s="3" t="s">
        <v>244</v>
      </c>
      <c r="C128" s="2"/>
      <c r="D128" s="2" t="s">
        <v>16</v>
      </c>
      <c r="E128" s="4">
        <f>10.00*(1-Z1%)</f>
        <v>10</v>
      </c>
      <c r="F128" s="2">
        <v>10</v>
      </c>
      <c r="G128" s="2"/>
    </row>
    <row r="129" spans="1:26" customHeight="1" ht="18" hidden="true" outlineLevel="1">
      <c r="A129" s="2" t="s">
        <v>245</v>
      </c>
      <c r="B129" s="3" t="s">
        <v>246</v>
      </c>
      <c r="C129" s="2"/>
      <c r="D129" s="2" t="s">
        <v>16</v>
      </c>
      <c r="E129" s="4">
        <f>10.00*(1-Z1%)</f>
        <v>10</v>
      </c>
      <c r="F129" s="2">
        <v>10</v>
      </c>
      <c r="G129" s="2"/>
    </row>
    <row r="130" spans="1:26" customHeight="1" ht="18" hidden="true" outlineLevel="1">
      <c r="A130" s="2" t="s">
        <v>247</v>
      </c>
      <c r="B130" s="3" t="s">
        <v>248</v>
      </c>
      <c r="C130" s="2"/>
      <c r="D130" s="2" t="s">
        <v>16</v>
      </c>
      <c r="E130" s="4">
        <f>120.00*(1-Z1%)</f>
        <v>120</v>
      </c>
      <c r="F130" s="2">
        <v>1</v>
      </c>
      <c r="G130" s="2"/>
    </row>
    <row r="131" spans="1:26" customHeight="1" ht="18" hidden="true" outlineLevel="1">
      <c r="A131" s="2" t="s">
        <v>249</v>
      </c>
      <c r="B131" s="3" t="s">
        <v>250</v>
      </c>
      <c r="C131" s="2"/>
      <c r="D131" s="2" t="s">
        <v>16</v>
      </c>
      <c r="E131" s="4">
        <f>350.00*(1-Z1%)</f>
        <v>350</v>
      </c>
      <c r="F131" s="2">
        <v>1</v>
      </c>
      <c r="G131" s="2"/>
    </row>
    <row r="132" spans="1:26" customHeight="1" ht="18" hidden="true" outlineLevel="1">
      <c r="A132" s="2" t="s">
        <v>251</v>
      </c>
      <c r="B132" s="3" t="s">
        <v>252</v>
      </c>
      <c r="C132" s="2"/>
      <c r="D132" s="2" t="s">
        <v>16</v>
      </c>
      <c r="E132" s="4">
        <f>550.00*(1-Z1%)</f>
        <v>550</v>
      </c>
      <c r="F132" s="2">
        <v>1</v>
      </c>
      <c r="G132" s="2"/>
    </row>
    <row r="133" spans="1:26" customHeight="1" ht="18" hidden="true" outlineLevel="1">
      <c r="A133" s="2" t="s">
        <v>253</v>
      </c>
      <c r="B133" s="3" t="s">
        <v>254</v>
      </c>
      <c r="C133" s="2"/>
      <c r="D133" s="2" t="s">
        <v>16</v>
      </c>
      <c r="E133" s="4">
        <f>650.00*(1-Z1%)</f>
        <v>650</v>
      </c>
      <c r="F133" s="2">
        <v>1</v>
      </c>
      <c r="G133" s="2"/>
    </row>
    <row r="134" spans="1:26" customHeight="1" ht="18" hidden="true" outlineLevel="1">
      <c r="A134" s="2" t="s">
        <v>255</v>
      </c>
      <c r="B134" s="3" t="s">
        <v>256</v>
      </c>
      <c r="C134" s="2"/>
      <c r="D134" s="2" t="s">
        <v>16</v>
      </c>
      <c r="E134" s="4">
        <f>690.00*(1-Z1%)</f>
        <v>690</v>
      </c>
      <c r="F134" s="2">
        <v>1</v>
      </c>
      <c r="G134" s="2"/>
    </row>
    <row r="135" spans="1:26" customHeight="1" ht="36" hidden="true" outlineLevel="1">
      <c r="A135" s="2" t="s">
        <v>257</v>
      </c>
      <c r="B135" s="3" t="s">
        <v>258</v>
      </c>
      <c r="C135" s="2"/>
      <c r="D135" s="2" t="s">
        <v>16</v>
      </c>
      <c r="E135" s="4">
        <f>1590.00*(1-Z1%)</f>
        <v>1590</v>
      </c>
      <c r="F135" s="2">
        <v>1</v>
      </c>
      <c r="G135" s="2"/>
    </row>
    <row r="136" spans="1:26" customHeight="1" ht="36" hidden="true" outlineLevel="1">
      <c r="A136" s="2" t="s">
        <v>259</v>
      </c>
      <c r="B136" s="3" t="s">
        <v>260</v>
      </c>
      <c r="C136" s="2"/>
      <c r="D136" s="2" t="s">
        <v>16</v>
      </c>
      <c r="E136" s="4">
        <f>890.00*(1-Z1%)</f>
        <v>890</v>
      </c>
      <c r="F136" s="2">
        <v>1</v>
      </c>
      <c r="G136" s="2"/>
    </row>
    <row r="137" spans="1:26" customHeight="1" ht="18" hidden="true" outlineLevel="1">
      <c r="A137" s="2" t="s">
        <v>261</v>
      </c>
      <c r="B137" s="3" t="s">
        <v>262</v>
      </c>
      <c r="C137" s="2"/>
      <c r="D137" s="2" t="s">
        <v>16</v>
      </c>
      <c r="E137" s="4">
        <f>590.00*(1-Z1%)</f>
        <v>590</v>
      </c>
      <c r="F137" s="2">
        <v>1</v>
      </c>
      <c r="G137" s="2"/>
    </row>
    <row r="138" spans="1:26" customHeight="1" ht="36" hidden="true" outlineLevel="1">
      <c r="A138" s="2" t="s">
        <v>263</v>
      </c>
      <c r="B138" s="3" t="s">
        <v>264</v>
      </c>
      <c r="C138" s="2"/>
      <c r="D138" s="2" t="s">
        <v>16</v>
      </c>
      <c r="E138" s="4">
        <f>790.00*(1-Z1%)</f>
        <v>790</v>
      </c>
      <c r="F138" s="2">
        <v>1</v>
      </c>
      <c r="G138" s="2"/>
    </row>
    <row r="139" spans="1:26" customHeight="1" ht="36" hidden="true" outlineLevel="1">
      <c r="A139" s="2" t="s">
        <v>265</v>
      </c>
      <c r="B139" s="3" t="s">
        <v>266</v>
      </c>
      <c r="C139" s="2"/>
      <c r="D139" s="2" t="s">
        <v>16</v>
      </c>
      <c r="E139" s="4">
        <f>120.00*(1-Z1%)</f>
        <v>120</v>
      </c>
      <c r="F139" s="2">
        <v>5</v>
      </c>
      <c r="G139" s="2"/>
    </row>
    <row r="140" spans="1:26" customHeight="1" ht="36" hidden="true" outlineLevel="1">
      <c r="A140" s="2" t="s">
        <v>267</v>
      </c>
      <c r="B140" s="3" t="s">
        <v>268</v>
      </c>
      <c r="C140" s="2"/>
      <c r="D140" s="2" t="s">
        <v>16</v>
      </c>
      <c r="E140" s="4">
        <f>130.00*(1-Z1%)</f>
        <v>130</v>
      </c>
      <c r="F140" s="2">
        <v>5</v>
      </c>
      <c r="G140" s="2"/>
    </row>
    <row r="141" spans="1:26" customHeight="1" ht="36" hidden="true" outlineLevel="1">
      <c r="A141" s="2" t="s">
        <v>269</v>
      </c>
      <c r="B141" s="3" t="s">
        <v>270</v>
      </c>
      <c r="C141" s="2"/>
      <c r="D141" s="2" t="s">
        <v>16</v>
      </c>
      <c r="E141" s="4">
        <f>150.00*(1-Z1%)</f>
        <v>150</v>
      </c>
      <c r="F141" s="2">
        <v>3</v>
      </c>
      <c r="G141" s="2"/>
    </row>
    <row r="142" spans="1:26" customHeight="1" ht="18" hidden="true" outlineLevel="1">
      <c r="A142" s="2" t="s">
        <v>271</v>
      </c>
      <c r="B142" s="3" t="s">
        <v>272</v>
      </c>
      <c r="C142" s="2"/>
      <c r="D142" s="2" t="s">
        <v>16</v>
      </c>
      <c r="E142" s="4">
        <f>70.00*(1-Z1%)</f>
        <v>70</v>
      </c>
      <c r="F142" s="2">
        <v>8</v>
      </c>
      <c r="G142" s="2"/>
    </row>
    <row r="143" spans="1:26" customHeight="1" ht="36" hidden="true" outlineLevel="1">
      <c r="A143" s="2" t="s">
        <v>273</v>
      </c>
      <c r="B143" s="3" t="s">
        <v>274</v>
      </c>
      <c r="C143" s="2"/>
      <c r="D143" s="2" t="s">
        <v>16</v>
      </c>
      <c r="E143" s="4">
        <f>130.00*(1-Z1%)</f>
        <v>130</v>
      </c>
      <c r="F143" s="2">
        <v>16</v>
      </c>
      <c r="G143" s="2"/>
    </row>
    <row r="144" spans="1:26" customHeight="1" ht="36" hidden="true" outlineLevel="1">
      <c r="A144" s="2" t="s">
        <v>275</v>
      </c>
      <c r="B144" s="3" t="s">
        <v>276</v>
      </c>
      <c r="C144" s="2"/>
      <c r="D144" s="2" t="s">
        <v>16</v>
      </c>
      <c r="E144" s="4">
        <f>2900.00*(1-Z1%)</f>
        <v>2900</v>
      </c>
      <c r="F144" s="2">
        <v>1</v>
      </c>
      <c r="G144" s="2"/>
    </row>
    <row r="145" spans="1:26" customHeight="1" ht="36" hidden="true" outlineLevel="1">
      <c r="A145" s="2" t="s">
        <v>277</v>
      </c>
      <c r="B145" s="3" t="s">
        <v>278</v>
      </c>
      <c r="C145" s="2"/>
      <c r="D145" s="2" t="s">
        <v>16</v>
      </c>
      <c r="E145" s="4">
        <f>2350.00*(1-Z1%)</f>
        <v>2350</v>
      </c>
      <c r="F145" s="2">
        <v>1</v>
      </c>
      <c r="G145" s="2"/>
    </row>
    <row r="146" spans="1:26" customHeight="1" ht="18" hidden="true" outlineLevel="1">
      <c r="A146" s="2" t="s">
        <v>279</v>
      </c>
      <c r="B146" s="3" t="s">
        <v>280</v>
      </c>
      <c r="C146" s="2"/>
      <c r="D146" s="2" t="s">
        <v>16</v>
      </c>
      <c r="E146" s="4">
        <f>110.00*(1-Z1%)</f>
        <v>110</v>
      </c>
      <c r="F146" s="2">
        <v>8</v>
      </c>
      <c r="G146" s="2"/>
    </row>
    <row r="147" spans="1:26" customHeight="1" ht="36" hidden="true" outlineLevel="1">
      <c r="A147" s="2" t="s">
        <v>281</v>
      </c>
      <c r="B147" s="3" t="s">
        <v>282</v>
      </c>
      <c r="C147" s="2"/>
      <c r="D147" s="2" t="s">
        <v>16</v>
      </c>
      <c r="E147" s="4">
        <f>70.00*(1-Z1%)</f>
        <v>70</v>
      </c>
      <c r="F147" s="2">
        <v>3</v>
      </c>
      <c r="G147" s="2"/>
    </row>
    <row r="148" spans="1:26" customHeight="1" ht="36" hidden="true" outlineLevel="1">
      <c r="A148" s="2" t="s">
        <v>283</v>
      </c>
      <c r="B148" s="3" t="s">
        <v>284</v>
      </c>
      <c r="C148" s="2"/>
      <c r="D148" s="2" t="s">
        <v>16</v>
      </c>
      <c r="E148" s="4">
        <f>100.00*(1-Z1%)</f>
        <v>100</v>
      </c>
      <c r="F148" s="2">
        <v>3</v>
      </c>
      <c r="G148" s="2"/>
    </row>
    <row r="149" spans="1:26" customHeight="1" ht="18" hidden="true" outlineLevel="1">
      <c r="A149" s="2" t="s">
        <v>285</v>
      </c>
      <c r="B149" s="3" t="s">
        <v>286</v>
      </c>
      <c r="C149" s="2"/>
      <c r="D149" s="2" t="s">
        <v>16</v>
      </c>
      <c r="E149" s="4">
        <f>200.00*(1-Z1%)</f>
        <v>200</v>
      </c>
      <c r="F149" s="2">
        <v>2</v>
      </c>
      <c r="G149" s="2"/>
    </row>
    <row r="150" spans="1:26" customHeight="1" ht="18" hidden="true" outlineLevel="1">
      <c r="A150" s="2" t="s">
        <v>287</v>
      </c>
      <c r="B150" s="3" t="s">
        <v>288</v>
      </c>
      <c r="C150" s="2"/>
      <c r="D150" s="2" t="s">
        <v>16</v>
      </c>
      <c r="E150" s="4">
        <f>170.00*(1-Z1%)</f>
        <v>170</v>
      </c>
      <c r="F150" s="2">
        <v>2</v>
      </c>
      <c r="G150" s="2"/>
    </row>
    <row r="151" spans="1:26" customHeight="1" ht="18" hidden="true" outlineLevel="1">
      <c r="A151" s="2" t="s">
        <v>289</v>
      </c>
      <c r="B151" s="3" t="s">
        <v>290</v>
      </c>
      <c r="C151" s="2"/>
      <c r="D151" s="2" t="s">
        <v>16</v>
      </c>
      <c r="E151" s="4">
        <f>90.00*(1-Z1%)</f>
        <v>90</v>
      </c>
      <c r="F151" s="2">
        <v>2</v>
      </c>
      <c r="G151" s="2"/>
    </row>
    <row r="152" spans="1:26" customHeight="1" ht="18" hidden="true" outlineLevel="1">
      <c r="A152" s="2" t="s">
        <v>291</v>
      </c>
      <c r="B152" s="3" t="s">
        <v>292</v>
      </c>
      <c r="C152" s="2"/>
      <c r="D152" s="2" t="s">
        <v>16</v>
      </c>
      <c r="E152" s="4">
        <f>90.00*(1-Z1%)</f>
        <v>90</v>
      </c>
      <c r="F152" s="2">
        <v>2</v>
      </c>
      <c r="G152" s="2"/>
    </row>
    <row r="153" spans="1:26" customHeight="1" ht="36" hidden="true" outlineLevel="1">
      <c r="A153" s="2" t="s">
        <v>293</v>
      </c>
      <c r="B153" s="3" t="s">
        <v>294</v>
      </c>
      <c r="C153" s="2"/>
      <c r="D153" s="2" t="s">
        <v>16</v>
      </c>
      <c r="E153" s="4">
        <f>30.00*(1-Z1%)</f>
        <v>30</v>
      </c>
      <c r="F153" s="2">
        <v>27</v>
      </c>
      <c r="G153" s="2"/>
    </row>
    <row r="154" spans="1:26" customHeight="1" ht="18" hidden="true" outlineLevel="1">
      <c r="A154" s="2" t="s">
        <v>295</v>
      </c>
      <c r="B154" s="3" t="s">
        <v>296</v>
      </c>
      <c r="C154" s="2"/>
      <c r="D154" s="2" t="s">
        <v>16</v>
      </c>
      <c r="E154" s="4">
        <f>150.00*(1-Z1%)</f>
        <v>150</v>
      </c>
      <c r="F154" s="2">
        <v>10</v>
      </c>
      <c r="G154" s="2"/>
    </row>
    <row r="155" spans="1:26" customHeight="1" ht="18" hidden="true" outlineLevel="1">
      <c r="A155" s="2" t="s">
        <v>297</v>
      </c>
      <c r="B155" s="3" t="s">
        <v>298</v>
      </c>
      <c r="C155" s="2"/>
      <c r="D155" s="2" t="s">
        <v>16</v>
      </c>
      <c r="E155" s="4">
        <f>90.00*(1-Z1%)</f>
        <v>90</v>
      </c>
      <c r="F155" s="2">
        <v>8</v>
      </c>
      <c r="G155" s="2"/>
    </row>
    <row r="156" spans="1:26" customHeight="1" ht="18" hidden="true" outlineLevel="1">
      <c r="A156" s="2" t="s">
        <v>299</v>
      </c>
      <c r="B156" s="3" t="s">
        <v>300</v>
      </c>
      <c r="C156" s="2"/>
      <c r="D156" s="2" t="s">
        <v>16</v>
      </c>
      <c r="E156" s="4">
        <f>1100.00*(1-Z1%)</f>
        <v>1100</v>
      </c>
      <c r="F156" s="2">
        <v>1</v>
      </c>
      <c r="G156" s="2"/>
    </row>
    <row r="157" spans="1:26" customHeight="1" ht="18" hidden="true" outlineLevel="1">
      <c r="A157" s="2" t="s">
        <v>301</v>
      </c>
      <c r="B157" s="3" t="s">
        <v>302</v>
      </c>
      <c r="C157" s="2"/>
      <c r="D157" s="2" t="s">
        <v>16</v>
      </c>
      <c r="E157" s="4">
        <f>4390.00*(1-Z1%)</f>
        <v>4390</v>
      </c>
      <c r="F157" s="2">
        <v>1</v>
      </c>
      <c r="G157" s="2"/>
    </row>
    <row r="158" spans="1:26" customHeight="1" ht="18" hidden="true" outlineLevel="1">
      <c r="A158" s="2" t="s">
        <v>303</v>
      </c>
      <c r="B158" s="3" t="s">
        <v>304</v>
      </c>
      <c r="C158" s="2"/>
      <c r="D158" s="2" t="s">
        <v>16</v>
      </c>
      <c r="E158" s="4">
        <f>2390.00*(1-Z1%)</f>
        <v>2390</v>
      </c>
      <c r="F158" s="2">
        <v>2</v>
      </c>
      <c r="G158" s="2"/>
    </row>
    <row r="159" spans="1:26" customHeight="1" ht="18" hidden="true" outlineLevel="1">
      <c r="A159" s="2" t="s">
        <v>305</v>
      </c>
      <c r="B159" s="3" t="s">
        <v>306</v>
      </c>
      <c r="C159" s="2"/>
      <c r="D159" s="2" t="s">
        <v>16</v>
      </c>
      <c r="E159" s="4">
        <f>300.00*(1-Z1%)</f>
        <v>300</v>
      </c>
      <c r="F159" s="2">
        <v>1</v>
      </c>
      <c r="G159" s="2"/>
    </row>
    <row r="160" spans="1:26" customHeight="1" ht="36" hidden="true" outlineLevel="1">
      <c r="A160" s="2" t="s">
        <v>307</v>
      </c>
      <c r="B160" s="3" t="s">
        <v>308</v>
      </c>
      <c r="C160" s="2"/>
      <c r="D160" s="2" t="s">
        <v>16</v>
      </c>
      <c r="E160" s="4">
        <f>350.00*(1-Z1%)</f>
        <v>350</v>
      </c>
      <c r="F160" s="2">
        <v>1</v>
      </c>
      <c r="G160" s="2"/>
    </row>
    <row r="161" spans="1:26" customHeight="1" ht="18" hidden="true" outlineLevel="1">
      <c r="A161" s="2" t="s">
        <v>309</v>
      </c>
      <c r="B161" s="3" t="s">
        <v>310</v>
      </c>
      <c r="C161" s="2"/>
      <c r="D161" s="2" t="s">
        <v>16</v>
      </c>
      <c r="E161" s="4">
        <f>590.00*(1-Z1%)</f>
        <v>590</v>
      </c>
      <c r="F161" s="2">
        <v>1</v>
      </c>
      <c r="G161" s="2"/>
    </row>
    <row r="162" spans="1:26" customHeight="1" ht="18" hidden="true" outlineLevel="1">
      <c r="A162" s="2" t="s">
        <v>311</v>
      </c>
      <c r="B162" s="3" t="s">
        <v>312</v>
      </c>
      <c r="C162" s="2"/>
      <c r="D162" s="2" t="s">
        <v>16</v>
      </c>
      <c r="E162" s="4">
        <f>1190.00*(1-Z1%)</f>
        <v>1190</v>
      </c>
      <c r="F162" s="2">
        <v>1</v>
      </c>
      <c r="G162" s="2"/>
    </row>
    <row r="163" spans="1:26" customHeight="1" ht="36" hidden="true" outlineLevel="1">
      <c r="A163" s="2" t="s">
        <v>313</v>
      </c>
      <c r="B163" s="3" t="s">
        <v>314</v>
      </c>
      <c r="C163" s="2"/>
      <c r="D163" s="2" t="s">
        <v>16</v>
      </c>
      <c r="E163" s="4">
        <f>2250.00*(1-Z1%)</f>
        <v>2250</v>
      </c>
      <c r="F163" s="2">
        <v>1</v>
      </c>
      <c r="G163" s="2"/>
    </row>
    <row r="164" spans="1:26" customHeight="1" ht="36" hidden="true" outlineLevel="1">
      <c r="A164" s="2" t="s">
        <v>315</v>
      </c>
      <c r="B164" s="3" t="s">
        <v>316</v>
      </c>
      <c r="C164" s="2"/>
      <c r="D164" s="2" t="s">
        <v>16</v>
      </c>
      <c r="E164" s="4">
        <f>550.00*(1-Z1%)</f>
        <v>550</v>
      </c>
      <c r="F164" s="2">
        <v>1</v>
      </c>
      <c r="G164" s="2"/>
    </row>
    <row r="165" spans="1:26" customHeight="1" ht="36" hidden="true" outlineLevel="1">
      <c r="A165" s="2" t="s">
        <v>317</v>
      </c>
      <c r="B165" s="3" t="s">
        <v>318</v>
      </c>
      <c r="C165" s="2"/>
      <c r="D165" s="2" t="s">
        <v>16</v>
      </c>
      <c r="E165" s="4">
        <f>350.00*(1-Z1%)</f>
        <v>350</v>
      </c>
      <c r="F165" s="2">
        <v>1</v>
      </c>
      <c r="G165" s="2"/>
    </row>
    <row r="166" spans="1:26" customHeight="1" ht="36" hidden="true" outlineLevel="1">
      <c r="A166" s="2" t="s">
        <v>319</v>
      </c>
      <c r="B166" s="3" t="s">
        <v>320</v>
      </c>
      <c r="C166" s="2"/>
      <c r="D166" s="2" t="s">
        <v>16</v>
      </c>
      <c r="E166" s="4">
        <f>7.00*(1-Z1%)</f>
        <v>7</v>
      </c>
      <c r="F166" s="2">
        <v>200</v>
      </c>
      <c r="G166" s="2"/>
    </row>
    <row r="167" spans="1:26" customHeight="1" ht="18" hidden="true" outlineLevel="1">
      <c r="A167" s="2" t="s">
        <v>321</v>
      </c>
      <c r="B167" s="3" t="s">
        <v>322</v>
      </c>
      <c r="C167" s="2"/>
      <c r="D167" s="2" t="s">
        <v>16</v>
      </c>
      <c r="E167" s="4">
        <f>160.00*(1-Z1%)</f>
        <v>160</v>
      </c>
      <c r="F167" s="2">
        <v>1</v>
      </c>
      <c r="G167" s="2"/>
    </row>
    <row r="168" spans="1:26" customHeight="1" ht="18" hidden="true" outlineLevel="1">
      <c r="A168" s="2" t="s">
        <v>323</v>
      </c>
      <c r="B168" s="3" t="s">
        <v>324</v>
      </c>
      <c r="C168" s="2"/>
      <c r="D168" s="2" t="s">
        <v>16</v>
      </c>
      <c r="E168" s="4">
        <f>120.00*(1-Z1%)</f>
        <v>120</v>
      </c>
      <c r="F168" s="2">
        <v>1</v>
      </c>
      <c r="G168" s="2"/>
    </row>
    <row r="169" spans="1:26" customHeight="1" ht="18" hidden="true" outlineLevel="1">
      <c r="A169" s="2" t="s">
        <v>325</v>
      </c>
      <c r="B169" s="3" t="s">
        <v>326</v>
      </c>
      <c r="C169" s="2"/>
      <c r="D169" s="2" t="s">
        <v>16</v>
      </c>
      <c r="E169" s="4">
        <f>160.00*(1-Z1%)</f>
        <v>160</v>
      </c>
      <c r="F169" s="2">
        <v>1</v>
      </c>
      <c r="G169" s="2"/>
    </row>
    <row r="170" spans="1:26" customHeight="1" ht="18" hidden="true" outlineLevel="1">
      <c r="A170" s="2" t="s">
        <v>327</v>
      </c>
      <c r="B170" s="3" t="s">
        <v>328</v>
      </c>
      <c r="C170" s="2"/>
      <c r="D170" s="2" t="s">
        <v>16</v>
      </c>
      <c r="E170" s="4">
        <f>290.00*(1-Z1%)</f>
        <v>290</v>
      </c>
      <c r="F170" s="2">
        <v>1</v>
      </c>
      <c r="G170" s="2"/>
    </row>
    <row r="171" spans="1:26" customHeight="1" ht="18" hidden="true" outlineLevel="1">
      <c r="A171" s="2" t="s">
        <v>329</v>
      </c>
      <c r="B171" s="3" t="s">
        <v>330</v>
      </c>
      <c r="C171" s="2"/>
      <c r="D171" s="2" t="s">
        <v>16</v>
      </c>
      <c r="E171" s="4">
        <f>490.00*(1-Z1%)</f>
        <v>490</v>
      </c>
      <c r="F171" s="2">
        <v>1</v>
      </c>
      <c r="G171" s="2"/>
    </row>
    <row r="172" spans="1:26" customHeight="1" ht="18" hidden="true" outlineLevel="1">
      <c r="A172" s="2" t="s">
        <v>331</v>
      </c>
      <c r="B172" s="3" t="s">
        <v>332</v>
      </c>
      <c r="C172" s="2"/>
      <c r="D172" s="2" t="s">
        <v>16</v>
      </c>
      <c r="E172" s="4">
        <f>350.00*(1-Z1%)</f>
        <v>350</v>
      </c>
      <c r="F172" s="2">
        <v>1</v>
      </c>
      <c r="G172" s="2"/>
    </row>
    <row r="173" spans="1:26" customHeight="1" ht="18" hidden="true" outlineLevel="1">
      <c r="A173" s="2" t="s">
        <v>333</v>
      </c>
      <c r="B173" s="3" t="s">
        <v>334</v>
      </c>
      <c r="C173" s="2"/>
      <c r="D173" s="2" t="s">
        <v>16</v>
      </c>
      <c r="E173" s="4">
        <f>390.00*(1-Z1%)</f>
        <v>390</v>
      </c>
      <c r="F173" s="2">
        <v>1</v>
      </c>
      <c r="G173" s="2"/>
    </row>
    <row r="174" spans="1:26" customHeight="1" ht="18" hidden="true" outlineLevel="1">
      <c r="A174" s="2" t="s">
        <v>335</v>
      </c>
      <c r="B174" s="3" t="s">
        <v>336</v>
      </c>
      <c r="C174" s="2"/>
      <c r="D174" s="2" t="s">
        <v>16</v>
      </c>
      <c r="E174" s="4">
        <f>400.00*(1-Z1%)</f>
        <v>400</v>
      </c>
      <c r="F174" s="2">
        <v>1</v>
      </c>
      <c r="G174" s="2"/>
    </row>
    <row r="175" spans="1:26" customHeight="1" ht="18" hidden="true" outlineLevel="1">
      <c r="A175" s="2" t="s">
        <v>337</v>
      </c>
      <c r="B175" s="3" t="s">
        <v>338</v>
      </c>
      <c r="C175" s="2"/>
      <c r="D175" s="2" t="s">
        <v>16</v>
      </c>
      <c r="E175" s="4">
        <f>490.00*(1-Z1%)</f>
        <v>490</v>
      </c>
      <c r="F175" s="2">
        <v>1</v>
      </c>
      <c r="G175" s="2"/>
    </row>
    <row r="176" spans="1:26" customHeight="1" ht="36" hidden="true" outlineLevel="1">
      <c r="A176" s="2" t="s">
        <v>339</v>
      </c>
      <c r="B176" s="3" t="s">
        <v>340</v>
      </c>
      <c r="C176" s="2"/>
      <c r="D176" s="2" t="s">
        <v>16</v>
      </c>
      <c r="E176" s="4">
        <f>200.00*(1-Z1%)</f>
        <v>200</v>
      </c>
      <c r="F176" s="2">
        <v>2</v>
      </c>
      <c r="G176" s="2"/>
    </row>
    <row r="177" spans="1:26" customHeight="1" ht="18" hidden="true" outlineLevel="1">
      <c r="A177" s="2" t="s">
        <v>341</v>
      </c>
      <c r="B177" s="3" t="s">
        <v>342</v>
      </c>
      <c r="C177" s="2"/>
      <c r="D177" s="2" t="s">
        <v>16</v>
      </c>
      <c r="E177" s="4">
        <f>50.00*(1-Z1%)</f>
        <v>50</v>
      </c>
      <c r="F177" s="2">
        <v>2</v>
      </c>
      <c r="G177" s="2"/>
    </row>
    <row r="178" spans="1:26" customHeight="1" ht="18" hidden="true" outlineLevel="1">
      <c r="A178" s="2" t="s">
        <v>343</v>
      </c>
      <c r="B178" s="3" t="s">
        <v>344</v>
      </c>
      <c r="C178" s="2"/>
      <c r="D178" s="2" t="s">
        <v>16</v>
      </c>
      <c r="E178" s="4">
        <f>60.00*(1-Z1%)</f>
        <v>60</v>
      </c>
      <c r="F178" s="2">
        <v>5</v>
      </c>
      <c r="G178" s="2"/>
    </row>
    <row r="179" spans="1:26" customHeight="1" ht="36" hidden="true" outlineLevel="1">
      <c r="A179" s="2" t="s">
        <v>345</v>
      </c>
      <c r="B179" s="3" t="s">
        <v>346</v>
      </c>
      <c r="C179" s="2"/>
      <c r="D179" s="2" t="s">
        <v>16</v>
      </c>
      <c r="E179" s="4">
        <f>80.00*(1-Z1%)</f>
        <v>80</v>
      </c>
      <c r="F179" s="2">
        <v>2</v>
      </c>
      <c r="G179" s="2"/>
    </row>
    <row r="180" spans="1:26" customHeight="1" ht="18" hidden="true" outlineLevel="1">
      <c r="A180" s="2" t="s">
        <v>347</v>
      </c>
      <c r="B180" s="3" t="s">
        <v>348</v>
      </c>
      <c r="C180" s="2"/>
      <c r="D180" s="2" t="s">
        <v>16</v>
      </c>
      <c r="E180" s="4">
        <f>26000.00*(1-Z1%)</f>
        <v>26000</v>
      </c>
      <c r="F180" s="2">
        <v>1</v>
      </c>
      <c r="G180" s="2"/>
    </row>
    <row r="181" spans="1:26" customHeight="1" ht="36" hidden="true" outlineLevel="1">
      <c r="A181" s="2" t="s">
        <v>349</v>
      </c>
      <c r="B181" s="3" t="s">
        <v>350</v>
      </c>
      <c r="C181" s="2"/>
      <c r="D181" s="2" t="s">
        <v>16</v>
      </c>
      <c r="E181" s="4">
        <f>8300.00*(1-Z1%)</f>
        <v>8300</v>
      </c>
      <c r="F181" s="2">
        <v>1</v>
      </c>
      <c r="G181" s="2"/>
    </row>
    <row r="182" spans="1:26" customHeight="1" ht="18" hidden="true" outlineLevel="1">
      <c r="A182" s="2" t="s">
        <v>351</v>
      </c>
      <c r="B182" s="3" t="s">
        <v>352</v>
      </c>
      <c r="C182" s="2"/>
      <c r="D182" s="2" t="s">
        <v>16</v>
      </c>
      <c r="E182" s="4">
        <f>1100.00*(1-Z1%)</f>
        <v>1100</v>
      </c>
      <c r="F182" s="2">
        <v>2</v>
      </c>
      <c r="G182" s="2"/>
    </row>
    <row r="183" spans="1:26" customHeight="1" ht="36" hidden="true" outlineLevel="1">
      <c r="A183" s="2" t="s">
        <v>353</v>
      </c>
      <c r="B183" s="3" t="s">
        <v>354</v>
      </c>
      <c r="C183" s="2"/>
      <c r="D183" s="2" t="s">
        <v>16</v>
      </c>
      <c r="E183" s="4">
        <f>520.00*(1-Z1%)</f>
        <v>520</v>
      </c>
      <c r="F183" s="2">
        <v>2</v>
      </c>
      <c r="G183" s="2"/>
    </row>
    <row r="184" spans="1:26" customHeight="1" ht="18" hidden="true" outlineLevel="1">
      <c r="A184" s="2" t="s">
        <v>355</v>
      </c>
      <c r="B184" s="3" t="s">
        <v>356</v>
      </c>
      <c r="C184" s="2"/>
      <c r="D184" s="2" t="s">
        <v>16</v>
      </c>
      <c r="E184" s="4">
        <f>590.00*(1-Z1%)</f>
        <v>590</v>
      </c>
      <c r="F184" s="2">
        <v>2</v>
      </c>
      <c r="G184" s="2"/>
    </row>
    <row r="185" spans="1:26" customHeight="1" ht="36" hidden="true" outlineLevel="1">
      <c r="A185" s="2" t="s">
        <v>357</v>
      </c>
      <c r="B185" s="3" t="s">
        <v>358</v>
      </c>
      <c r="C185" s="2"/>
      <c r="D185" s="2" t="s">
        <v>16</v>
      </c>
      <c r="E185" s="4">
        <f>250.00*(1-Z1%)</f>
        <v>250</v>
      </c>
      <c r="F185" s="2">
        <v>1</v>
      </c>
      <c r="G185" s="2"/>
    </row>
    <row r="186" spans="1:26" customHeight="1" ht="36" hidden="true" outlineLevel="1">
      <c r="A186" s="2" t="s">
        <v>359</v>
      </c>
      <c r="B186" s="3" t="s">
        <v>360</v>
      </c>
      <c r="C186" s="2"/>
      <c r="D186" s="2" t="s">
        <v>16</v>
      </c>
      <c r="E186" s="4">
        <f>150.00*(1-Z1%)</f>
        <v>150</v>
      </c>
      <c r="F186" s="2">
        <v>1</v>
      </c>
      <c r="G186" s="2"/>
    </row>
    <row r="187" spans="1:26" customHeight="1" ht="36" hidden="true" outlineLevel="1">
      <c r="A187" s="2" t="s">
        <v>361</v>
      </c>
      <c r="B187" s="3" t="s">
        <v>362</v>
      </c>
      <c r="C187" s="2"/>
      <c r="D187" s="2" t="s">
        <v>16</v>
      </c>
      <c r="E187" s="4">
        <f>200.00*(1-Z1%)</f>
        <v>200</v>
      </c>
      <c r="F187" s="2">
        <v>2</v>
      </c>
      <c r="G187" s="2"/>
    </row>
    <row r="188" spans="1:26" customHeight="1" ht="36" hidden="true" outlineLevel="1">
      <c r="A188" s="2" t="s">
        <v>363</v>
      </c>
      <c r="B188" s="3" t="s">
        <v>364</v>
      </c>
      <c r="C188" s="2"/>
      <c r="D188" s="2" t="s">
        <v>16</v>
      </c>
      <c r="E188" s="4">
        <f>200.00*(1-Z1%)</f>
        <v>200</v>
      </c>
      <c r="F188" s="2">
        <v>3</v>
      </c>
      <c r="G188" s="2"/>
    </row>
    <row r="189" spans="1:26" customHeight="1" ht="36" hidden="true" outlineLevel="1">
      <c r="A189" s="2" t="s">
        <v>365</v>
      </c>
      <c r="B189" s="3" t="s">
        <v>366</v>
      </c>
      <c r="C189" s="2"/>
      <c r="D189" s="2" t="s">
        <v>16</v>
      </c>
      <c r="E189" s="4">
        <f>50.00*(1-Z1%)</f>
        <v>50</v>
      </c>
      <c r="F189" s="2">
        <v>9</v>
      </c>
      <c r="G189" s="2"/>
    </row>
    <row r="190" spans="1:26" customHeight="1" ht="18" hidden="true" outlineLevel="1">
      <c r="A190" s="2" t="s">
        <v>367</v>
      </c>
      <c r="B190" s="3" t="s">
        <v>368</v>
      </c>
      <c r="C190" s="2"/>
      <c r="D190" s="2" t="s">
        <v>16</v>
      </c>
      <c r="E190" s="4">
        <f>45.00*(1-Z1%)</f>
        <v>45</v>
      </c>
      <c r="F190" s="2">
        <v>2</v>
      </c>
      <c r="G190" s="2"/>
    </row>
    <row r="191" spans="1:26" customHeight="1" ht="18" hidden="true" outlineLevel="1">
      <c r="A191" s="2" t="s">
        <v>369</v>
      </c>
      <c r="B191" s="3" t="s">
        <v>370</v>
      </c>
      <c r="C191" s="2"/>
      <c r="D191" s="2" t="s">
        <v>16</v>
      </c>
      <c r="E191" s="4">
        <f>45.00*(1-Z1%)</f>
        <v>45</v>
      </c>
      <c r="F191" s="2">
        <v>3</v>
      </c>
      <c r="G191" s="2"/>
    </row>
    <row r="192" spans="1:26" customHeight="1" ht="18" hidden="true" outlineLevel="1">
      <c r="A192" s="2" t="s">
        <v>371</v>
      </c>
      <c r="B192" s="3" t="s">
        <v>372</v>
      </c>
      <c r="C192" s="2"/>
      <c r="D192" s="2" t="s">
        <v>16</v>
      </c>
      <c r="E192" s="4">
        <f>180.00*(1-Z1%)</f>
        <v>180</v>
      </c>
      <c r="F192" s="2">
        <v>1</v>
      </c>
      <c r="G192" s="2"/>
    </row>
    <row r="193" spans="1:26" customHeight="1" ht="36" hidden="true" outlineLevel="1">
      <c r="A193" s="2" t="s">
        <v>373</v>
      </c>
      <c r="B193" s="3" t="s">
        <v>374</v>
      </c>
      <c r="C193" s="2"/>
      <c r="D193" s="2" t="s">
        <v>16</v>
      </c>
      <c r="E193" s="4">
        <f>290.00*(1-Z1%)</f>
        <v>290</v>
      </c>
      <c r="F193" s="2">
        <v>2</v>
      </c>
      <c r="G193" s="2"/>
    </row>
    <row r="194" spans="1:26" customHeight="1" ht="18" hidden="true" outlineLevel="1">
      <c r="A194" s="2" t="s">
        <v>375</v>
      </c>
      <c r="B194" s="3" t="s">
        <v>376</v>
      </c>
      <c r="C194" s="2"/>
      <c r="D194" s="2" t="s">
        <v>16</v>
      </c>
      <c r="E194" s="4">
        <f>90.00*(1-Z1%)</f>
        <v>90</v>
      </c>
      <c r="F194" s="2">
        <v>7</v>
      </c>
      <c r="G194" s="2"/>
    </row>
    <row r="195" spans="1:26" customHeight="1" ht="18" hidden="true" outlineLevel="1">
      <c r="A195" s="2" t="s">
        <v>377</v>
      </c>
      <c r="B195" s="3" t="s">
        <v>378</v>
      </c>
      <c r="C195" s="2"/>
      <c r="D195" s="2" t="s">
        <v>16</v>
      </c>
      <c r="E195" s="4">
        <f>260.00*(1-Z1%)</f>
        <v>260</v>
      </c>
      <c r="F195" s="2">
        <v>1</v>
      </c>
      <c r="G195" s="2"/>
    </row>
    <row r="196" spans="1:26" customHeight="1" ht="18" hidden="true" outlineLevel="1">
      <c r="A196" s="2" t="s">
        <v>379</v>
      </c>
      <c r="B196" s="3" t="s">
        <v>380</v>
      </c>
      <c r="C196" s="2"/>
      <c r="D196" s="2" t="s">
        <v>16</v>
      </c>
      <c r="E196" s="4">
        <f>250.00*(1-Z1%)</f>
        <v>250</v>
      </c>
      <c r="F196" s="2">
        <v>1</v>
      </c>
      <c r="G196" s="2"/>
    </row>
    <row r="197" spans="1:26" customHeight="1" ht="18" hidden="true" outlineLevel="1">
      <c r="A197" s="2" t="s">
        <v>381</v>
      </c>
      <c r="B197" s="3" t="s">
        <v>382</v>
      </c>
      <c r="C197" s="2"/>
      <c r="D197" s="2" t="s">
        <v>16</v>
      </c>
      <c r="E197" s="4">
        <f>370.00*(1-Z1%)</f>
        <v>370</v>
      </c>
      <c r="F197" s="2">
        <v>1</v>
      </c>
      <c r="G197" s="2"/>
    </row>
    <row r="198" spans="1:26" customHeight="1" ht="18" hidden="true" outlineLevel="1">
      <c r="A198" s="2" t="s">
        <v>383</v>
      </c>
      <c r="B198" s="3" t="s">
        <v>384</v>
      </c>
      <c r="C198" s="2"/>
      <c r="D198" s="2" t="s">
        <v>16</v>
      </c>
      <c r="E198" s="4">
        <f>21.00*(1-Z1%)</f>
        <v>21</v>
      </c>
      <c r="F198" s="2">
        <v>46</v>
      </c>
      <c r="G198" s="2"/>
    </row>
    <row r="199" spans="1:26" customHeight="1" ht="18" hidden="true" outlineLevel="1">
      <c r="A199" s="2" t="s">
        <v>385</v>
      </c>
      <c r="B199" s="3" t="s">
        <v>386</v>
      </c>
      <c r="C199" s="2"/>
      <c r="D199" s="2" t="s">
        <v>16</v>
      </c>
      <c r="E199" s="4">
        <f>390.00*(1-Z1%)</f>
        <v>390</v>
      </c>
      <c r="F199" s="2">
        <v>2</v>
      </c>
      <c r="G199" s="2"/>
    </row>
    <row r="200" spans="1:26" customHeight="1" ht="18" hidden="true" outlineLevel="1">
      <c r="A200" s="2" t="s">
        <v>387</v>
      </c>
      <c r="B200" s="3" t="s">
        <v>388</v>
      </c>
      <c r="C200" s="2"/>
      <c r="D200" s="2" t="s">
        <v>16</v>
      </c>
      <c r="E200" s="4">
        <f>200.00*(1-Z1%)</f>
        <v>200</v>
      </c>
      <c r="F200" s="2">
        <v>2</v>
      </c>
      <c r="G200" s="2"/>
    </row>
    <row r="201" spans="1:26" customHeight="1" ht="36" hidden="true" outlineLevel="1">
      <c r="A201" s="2" t="s">
        <v>389</v>
      </c>
      <c r="B201" s="3" t="s">
        <v>390</v>
      </c>
      <c r="C201" s="2"/>
      <c r="D201" s="2" t="s">
        <v>16</v>
      </c>
      <c r="E201" s="4">
        <f>350.00*(1-Z1%)</f>
        <v>350</v>
      </c>
      <c r="F201" s="2">
        <v>1</v>
      </c>
      <c r="G201" s="2"/>
    </row>
    <row r="202" spans="1:26" customHeight="1" ht="18" hidden="true" outlineLevel="1">
      <c r="A202" s="2" t="s">
        <v>391</v>
      </c>
      <c r="B202" s="3" t="s">
        <v>392</v>
      </c>
      <c r="C202" s="2"/>
      <c r="D202" s="2" t="s">
        <v>16</v>
      </c>
      <c r="E202" s="4">
        <f>350.00*(1-Z1%)</f>
        <v>350</v>
      </c>
      <c r="F202" s="2">
        <v>1</v>
      </c>
      <c r="G202" s="2"/>
    </row>
    <row r="203" spans="1:26" customHeight="1" ht="36" hidden="true" outlineLevel="1">
      <c r="A203" s="2" t="s">
        <v>393</v>
      </c>
      <c r="B203" s="3" t="s">
        <v>394</v>
      </c>
      <c r="C203" s="2"/>
      <c r="D203" s="2" t="s">
        <v>16</v>
      </c>
      <c r="E203" s="4">
        <f>350.00*(1-Z1%)</f>
        <v>350</v>
      </c>
      <c r="F203" s="2">
        <v>1</v>
      </c>
      <c r="G203" s="2"/>
    </row>
    <row r="204" spans="1:26" customHeight="1" ht="18" hidden="true" outlineLevel="1">
      <c r="A204" s="2" t="s">
        <v>395</v>
      </c>
      <c r="B204" s="3" t="s">
        <v>396</v>
      </c>
      <c r="C204" s="2"/>
      <c r="D204" s="2" t="s">
        <v>16</v>
      </c>
      <c r="E204" s="4">
        <f>250.00*(1-Z1%)</f>
        <v>250</v>
      </c>
      <c r="F204" s="2">
        <v>2</v>
      </c>
      <c r="G204" s="2"/>
    </row>
    <row r="205" spans="1:26" customHeight="1" ht="18" hidden="true" outlineLevel="1">
      <c r="A205" s="2" t="s">
        <v>397</v>
      </c>
      <c r="B205" s="3" t="s">
        <v>398</v>
      </c>
      <c r="C205" s="2"/>
      <c r="D205" s="2" t="s">
        <v>16</v>
      </c>
      <c r="E205" s="4">
        <f>300.00*(1-Z1%)</f>
        <v>300</v>
      </c>
      <c r="F205" s="2">
        <v>1</v>
      </c>
      <c r="G205" s="2"/>
    </row>
    <row r="206" spans="1:26" customHeight="1" ht="18" hidden="true" outlineLevel="1">
      <c r="A206" s="2" t="s">
        <v>399</v>
      </c>
      <c r="B206" s="3" t="s">
        <v>400</v>
      </c>
      <c r="C206" s="2"/>
      <c r="D206" s="2" t="s">
        <v>16</v>
      </c>
      <c r="E206" s="4">
        <f>250.00*(1-Z1%)</f>
        <v>250</v>
      </c>
      <c r="F206" s="2">
        <v>1</v>
      </c>
      <c r="G206" s="2"/>
    </row>
    <row r="207" spans="1:26" customHeight="1" ht="36" hidden="true" outlineLevel="1">
      <c r="A207" s="2" t="s">
        <v>401</v>
      </c>
      <c r="B207" s="3" t="s">
        <v>402</v>
      </c>
      <c r="C207" s="2"/>
      <c r="D207" s="2" t="s">
        <v>16</v>
      </c>
      <c r="E207" s="4">
        <f>1360.00*(1-Z1%)</f>
        <v>1360</v>
      </c>
      <c r="F207" s="2">
        <v>1</v>
      </c>
      <c r="G207" s="2"/>
    </row>
    <row r="208" spans="1:26" customHeight="1" ht="18" hidden="true" outlineLevel="1">
      <c r="A208" s="2" t="s">
        <v>403</v>
      </c>
      <c r="B208" s="3" t="s">
        <v>404</v>
      </c>
      <c r="C208" s="2"/>
      <c r="D208" s="2" t="s">
        <v>16</v>
      </c>
      <c r="E208" s="4">
        <f>1000.00*(1-Z1%)</f>
        <v>1000</v>
      </c>
      <c r="F208" s="2">
        <v>2</v>
      </c>
      <c r="G208" s="2"/>
    </row>
    <row r="209" spans="1:26" customHeight="1" ht="18" hidden="true" outlineLevel="1">
      <c r="A209" s="2" t="s">
        <v>405</v>
      </c>
      <c r="B209" s="3" t="s">
        <v>406</v>
      </c>
      <c r="C209" s="2"/>
      <c r="D209" s="2" t="s">
        <v>16</v>
      </c>
      <c r="E209" s="4">
        <f>990.00*(1-Z1%)</f>
        <v>990</v>
      </c>
      <c r="F209" s="2">
        <v>1</v>
      </c>
      <c r="G209" s="2"/>
    </row>
    <row r="210" spans="1:26" customHeight="1" ht="18" hidden="true" outlineLevel="1">
      <c r="A210" s="2" t="s">
        <v>407</v>
      </c>
      <c r="B210" s="3" t="s">
        <v>408</v>
      </c>
      <c r="C210" s="2"/>
      <c r="D210" s="2" t="s">
        <v>16</v>
      </c>
      <c r="E210" s="4">
        <f>850.00*(1-Z1%)</f>
        <v>850</v>
      </c>
      <c r="F210" s="2">
        <v>1</v>
      </c>
      <c r="G210" s="2"/>
    </row>
    <row r="211" spans="1:26" customHeight="1" ht="18" hidden="true" outlineLevel="1">
      <c r="A211" s="2" t="s">
        <v>409</v>
      </c>
      <c r="B211" s="3" t="s">
        <v>410</v>
      </c>
      <c r="C211" s="2"/>
      <c r="D211" s="2" t="s">
        <v>16</v>
      </c>
      <c r="E211" s="4">
        <f>245.00*(1-Z1%)</f>
        <v>245</v>
      </c>
      <c r="F211" s="2">
        <v>5</v>
      </c>
      <c r="G211" s="2"/>
    </row>
    <row r="212" spans="1:26" customHeight="1" ht="36" hidden="true" outlineLevel="1">
      <c r="A212" s="2" t="s">
        <v>411</v>
      </c>
      <c r="B212" s="3" t="s">
        <v>412</v>
      </c>
      <c r="C212" s="2"/>
      <c r="D212" s="2" t="s">
        <v>16</v>
      </c>
      <c r="E212" s="4">
        <f>150.00*(1-Z1%)</f>
        <v>150</v>
      </c>
      <c r="F212" s="2">
        <v>7</v>
      </c>
      <c r="G212" s="2"/>
    </row>
    <row r="213" spans="1:26" customHeight="1" ht="36" hidden="true" outlineLevel="1">
      <c r="A213" s="2" t="s">
        <v>413</v>
      </c>
      <c r="B213" s="3" t="s">
        <v>414</v>
      </c>
      <c r="C213" s="2"/>
      <c r="D213" s="2" t="s">
        <v>16</v>
      </c>
      <c r="E213" s="4">
        <f>650.00*(1-Z1%)</f>
        <v>650</v>
      </c>
      <c r="F213" s="2">
        <v>2</v>
      </c>
      <c r="G213" s="2"/>
    </row>
    <row r="214" spans="1:26" customHeight="1" ht="18" hidden="true" outlineLevel="1">
      <c r="A214" s="2" t="s">
        <v>415</v>
      </c>
      <c r="B214" s="3" t="s">
        <v>416</v>
      </c>
      <c r="C214" s="2"/>
      <c r="D214" s="2" t="s">
        <v>16</v>
      </c>
      <c r="E214" s="4">
        <f>1000.00*(1-Z1%)</f>
        <v>1000</v>
      </c>
      <c r="F214" s="2">
        <v>2</v>
      </c>
      <c r="G214" s="2"/>
    </row>
    <row r="215" spans="1:26" customHeight="1" ht="18" hidden="true" outlineLevel="1">
      <c r="A215" s="2" t="s">
        <v>417</v>
      </c>
      <c r="B215" s="3" t="s">
        <v>418</v>
      </c>
      <c r="C215" s="2"/>
      <c r="D215" s="2" t="s">
        <v>16</v>
      </c>
      <c r="E215" s="4">
        <f>150.00*(1-Z1%)</f>
        <v>150</v>
      </c>
      <c r="F215" s="2">
        <v>1</v>
      </c>
      <c r="G215" s="2"/>
    </row>
    <row r="216" spans="1:26" customHeight="1" ht="18" hidden="true" outlineLevel="1">
      <c r="A216" s="2" t="s">
        <v>419</v>
      </c>
      <c r="B216" s="3" t="s">
        <v>420</v>
      </c>
      <c r="C216" s="2"/>
      <c r="D216" s="2" t="s">
        <v>16</v>
      </c>
      <c r="E216" s="4">
        <f>150.00*(1-Z1%)</f>
        <v>150</v>
      </c>
      <c r="F216" s="2">
        <v>1</v>
      </c>
      <c r="G216" s="2"/>
    </row>
    <row r="217" spans="1:26" customHeight="1" ht="18" hidden="true" outlineLevel="1">
      <c r="A217" s="2" t="s">
        <v>421</v>
      </c>
      <c r="B217" s="3" t="s">
        <v>422</v>
      </c>
      <c r="C217" s="2"/>
      <c r="D217" s="2" t="s">
        <v>16</v>
      </c>
      <c r="E217" s="4">
        <f>480.00*(1-Z1%)</f>
        <v>480</v>
      </c>
      <c r="F217" s="2">
        <v>1</v>
      </c>
      <c r="G217" s="2"/>
    </row>
    <row r="218" spans="1:26" customHeight="1" ht="36" hidden="true" outlineLevel="1">
      <c r="A218" s="2" t="s">
        <v>423</v>
      </c>
      <c r="B218" s="3" t="s">
        <v>424</v>
      </c>
      <c r="C218" s="2"/>
      <c r="D218" s="2" t="s">
        <v>16</v>
      </c>
      <c r="E218" s="4">
        <f>750.00*(1-Z1%)</f>
        <v>750</v>
      </c>
      <c r="F218" s="2">
        <v>1</v>
      </c>
      <c r="G218" s="2"/>
    </row>
    <row r="219" spans="1:26" customHeight="1" ht="18" hidden="true" outlineLevel="1">
      <c r="A219" s="2" t="s">
        <v>425</v>
      </c>
      <c r="B219" s="3" t="s">
        <v>426</v>
      </c>
      <c r="C219" s="2"/>
      <c r="D219" s="2" t="s">
        <v>16</v>
      </c>
      <c r="E219" s="4">
        <f>1850.00*(1-Z1%)</f>
        <v>1850</v>
      </c>
      <c r="F219" s="2">
        <v>1</v>
      </c>
      <c r="G219" s="2"/>
    </row>
    <row r="220" spans="1:26" customHeight="1" ht="36" hidden="true" outlineLevel="1">
      <c r="A220" s="2" t="s">
        <v>427</v>
      </c>
      <c r="B220" s="3" t="s">
        <v>428</v>
      </c>
      <c r="C220" s="2"/>
      <c r="D220" s="2" t="s">
        <v>16</v>
      </c>
      <c r="E220" s="4">
        <f>850.00*(1-Z1%)</f>
        <v>850</v>
      </c>
      <c r="F220" s="2">
        <v>1</v>
      </c>
      <c r="G220" s="2"/>
    </row>
    <row r="221" spans="1:26" customHeight="1" ht="18" hidden="true" outlineLevel="1">
      <c r="A221" s="2" t="s">
        <v>429</v>
      </c>
      <c r="B221" s="3" t="s">
        <v>430</v>
      </c>
      <c r="C221" s="2"/>
      <c r="D221" s="2" t="s">
        <v>16</v>
      </c>
      <c r="E221" s="4">
        <f>100.00*(1-Z1%)</f>
        <v>100</v>
      </c>
      <c r="F221" s="2">
        <v>1</v>
      </c>
      <c r="G221" s="2"/>
    </row>
    <row r="222" spans="1:26" customHeight="1" ht="36" hidden="true" outlineLevel="1">
      <c r="A222" s="2" t="s">
        <v>431</v>
      </c>
      <c r="B222" s="3" t="s">
        <v>432</v>
      </c>
      <c r="C222" s="2"/>
      <c r="D222" s="2" t="s">
        <v>16</v>
      </c>
      <c r="E222" s="4">
        <f>2250.00*(1-Z1%)</f>
        <v>2250</v>
      </c>
      <c r="F222" s="2">
        <v>1</v>
      </c>
      <c r="G222" s="2"/>
    </row>
    <row r="223" spans="1:26" customHeight="1" ht="36" hidden="true" outlineLevel="1">
      <c r="A223" s="2" t="s">
        <v>433</v>
      </c>
      <c r="B223" s="3" t="s">
        <v>434</v>
      </c>
      <c r="C223" s="2"/>
      <c r="D223" s="2" t="s">
        <v>16</v>
      </c>
      <c r="E223" s="4">
        <f>50.00*(1-Z1%)</f>
        <v>50</v>
      </c>
      <c r="F223" s="2">
        <v>9</v>
      </c>
      <c r="G223" s="2"/>
    </row>
    <row r="224" spans="1:26" customHeight="1" ht="36" hidden="true" outlineLevel="1">
      <c r="A224" s="2" t="s">
        <v>435</v>
      </c>
      <c r="B224" s="3" t="s">
        <v>436</v>
      </c>
      <c r="C224" s="2"/>
      <c r="D224" s="2" t="s">
        <v>16</v>
      </c>
      <c r="E224" s="4">
        <f>890.00*(1-Z1%)</f>
        <v>890</v>
      </c>
      <c r="F224" s="2">
        <v>2</v>
      </c>
      <c r="G224" s="2"/>
    </row>
    <row r="225" spans="1:26" customHeight="1" ht="36" hidden="true" outlineLevel="1">
      <c r="A225" s="2" t="s">
        <v>437</v>
      </c>
      <c r="B225" s="3" t="s">
        <v>438</v>
      </c>
      <c r="C225" s="2"/>
      <c r="D225" s="2" t="s">
        <v>16</v>
      </c>
      <c r="E225" s="4">
        <f>650.00*(1-Z1%)</f>
        <v>650</v>
      </c>
      <c r="F225" s="2">
        <v>1</v>
      </c>
      <c r="G225" s="2"/>
    </row>
    <row r="226" spans="1:26" customHeight="1" ht="18" hidden="true" outlineLevel="1">
      <c r="A226" s="2" t="s">
        <v>439</v>
      </c>
      <c r="B226" s="3" t="s">
        <v>440</v>
      </c>
      <c r="C226" s="2"/>
      <c r="D226" s="2" t="s">
        <v>16</v>
      </c>
      <c r="E226" s="4">
        <f>300.00*(1-Z1%)</f>
        <v>300</v>
      </c>
      <c r="F226" s="2">
        <v>5</v>
      </c>
      <c r="G226" s="2"/>
    </row>
    <row r="227" spans="1:26" customHeight="1" ht="36" hidden="true" outlineLevel="1">
      <c r="A227" s="2" t="s">
        <v>441</v>
      </c>
      <c r="B227" s="3" t="s">
        <v>442</v>
      </c>
      <c r="C227" s="2"/>
      <c r="D227" s="2" t="s">
        <v>16</v>
      </c>
      <c r="E227" s="4">
        <f>2390.00*(1-Z1%)</f>
        <v>2390</v>
      </c>
      <c r="F227" s="2">
        <v>46</v>
      </c>
      <c r="G227" s="2"/>
    </row>
    <row r="228" spans="1:26" customHeight="1" ht="36" hidden="true" outlineLevel="1">
      <c r="A228" s="2" t="s">
        <v>443</v>
      </c>
      <c r="B228" s="3" t="s">
        <v>444</v>
      </c>
      <c r="C228" s="2"/>
      <c r="D228" s="2" t="s">
        <v>16</v>
      </c>
      <c r="E228" s="4">
        <f>3550.00*(1-Z1%)</f>
        <v>3550</v>
      </c>
      <c r="F228" s="2">
        <v>1</v>
      </c>
      <c r="G228" s="2"/>
    </row>
    <row r="229" spans="1:26" customHeight="1" ht="18" hidden="true" outlineLevel="1">
      <c r="A229" s="2" t="s">
        <v>445</v>
      </c>
      <c r="B229" s="3" t="s">
        <v>446</v>
      </c>
      <c r="C229" s="2"/>
      <c r="D229" s="2" t="s">
        <v>16</v>
      </c>
      <c r="E229" s="4">
        <f>550.00*(1-Z1%)</f>
        <v>550</v>
      </c>
      <c r="F229" s="2">
        <v>2</v>
      </c>
      <c r="G229" s="2"/>
    </row>
    <row r="230" spans="1:26" customHeight="1" ht="36" hidden="true" outlineLevel="1">
      <c r="A230" s="2" t="s">
        <v>447</v>
      </c>
      <c r="B230" s="3" t="s">
        <v>448</v>
      </c>
      <c r="C230" s="2"/>
      <c r="D230" s="2" t="s">
        <v>16</v>
      </c>
      <c r="E230" s="4">
        <f>280.00*(1-Z1%)</f>
        <v>280</v>
      </c>
      <c r="F230" s="2">
        <v>2</v>
      </c>
      <c r="G230" s="2"/>
    </row>
    <row r="231" spans="1:26" customHeight="1" ht="18" hidden="true" outlineLevel="1">
      <c r="A231" s="2" t="s">
        <v>449</v>
      </c>
      <c r="B231" s="3" t="s">
        <v>450</v>
      </c>
      <c r="C231" s="2"/>
      <c r="D231" s="2" t="s">
        <v>16</v>
      </c>
      <c r="E231" s="4">
        <f>1100.00*(1-Z1%)</f>
        <v>1100</v>
      </c>
      <c r="F231" s="2">
        <v>1</v>
      </c>
      <c r="G231" s="2"/>
    </row>
    <row r="232" spans="1:26" customHeight="1" ht="18" hidden="true" outlineLevel="1">
      <c r="A232" s="2" t="s">
        <v>451</v>
      </c>
      <c r="B232" s="3" t="s">
        <v>452</v>
      </c>
      <c r="C232" s="2"/>
      <c r="D232" s="2" t="s">
        <v>16</v>
      </c>
      <c r="E232" s="4">
        <f>140.00*(1-Z1%)</f>
        <v>140</v>
      </c>
      <c r="F232" s="2">
        <v>6</v>
      </c>
      <c r="G232" s="2"/>
    </row>
    <row r="233" spans="1:26" customHeight="1" ht="18" hidden="true" outlineLevel="1">
      <c r="A233" s="2" t="s">
        <v>453</v>
      </c>
      <c r="B233" s="3" t="s">
        <v>454</v>
      </c>
      <c r="C233" s="2"/>
      <c r="D233" s="2" t="s">
        <v>16</v>
      </c>
      <c r="E233" s="4">
        <f>320.00*(1-Z1%)</f>
        <v>320</v>
      </c>
      <c r="F233" s="2">
        <v>1</v>
      </c>
      <c r="G233" s="2"/>
    </row>
    <row r="234" spans="1:26" customHeight="1" ht="18" hidden="true" outlineLevel="1">
      <c r="A234" s="2" t="s">
        <v>455</v>
      </c>
      <c r="B234" s="3" t="s">
        <v>456</v>
      </c>
      <c r="C234" s="2"/>
      <c r="D234" s="2" t="s">
        <v>16</v>
      </c>
      <c r="E234" s="4">
        <f>350.00*(1-Z1%)</f>
        <v>350</v>
      </c>
      <c r="F234" s="2">
        <v>2</v>
      </c>
      <c r="G234" s="2"/>
    </row>
    <row r="235" spans="1:26" customHeight="1" ht="36" hidden="true" outlineLevel="1">
      <c r="A235" s="2" t="s">
        <v>457</v>
      </c>
      <c r="B235" s="3" t="s">
        <v>458</v>
      </c>
      <c r="C235" s="2"/>
      <c r="D235" s="2" t="s">
        <v>16</v>
      </c>
      <c r="E235" s="4">
        <f>300.00*(1-Z1%)</f>
        <v>300</v>
      </c>
      <c r="F235" s="2">
        <v>1</v>
      </c>
      <c r="G235" s="2"/>
    </row>
    <row r="236" spans="1:26" customHeight="1" ht="18" hidden="true" outlineLevel="1">
      <c r="A236" s="2" t="s">
        <v>459</v>
      </c>
      <c r="B236" s="3" t="s">
        <v>460</v>
      </c>
      <c r="C236" s="2"/>
      <c r="D236" s="2" t="s">
        <v>16</v>
      </c>
      <c r="E236" s="4">
        <f>220.00*(1-Z1%)</f>
        <v>220</v>
      </c>
      <c r="F236" s="2">
        <v>25</v>
      </c>
      <c r="G236" s="2"/>
    </row>
    <row r="237" spans="1:26" customHeight="1" ht="18" hidden="true" outlineLevel="1">
      <c r="A237" s="2" t="s">
        <v>461</v>
      </c>
      <c r="B237" s="3" t="s">
        <v>462</v>
      </c>
      <c r="C237" s="2"/>
      <c r="D237" s="2" t="s">
        <v>16</v>
      </c>
      <c r="E237" s="4">
        <f>220.00*(1-Z1%)</f>
        <v>220</v>
      </c>
      <c r="F237" s="2">
        <v>10</v>
      </c>
      <c r="G237" s="2"/>
    </row>
    <row r="238" spans="1:26" customHeight="1" ht="18" hidden="true" outlineLevel="1">
      <c r="A238" s="2" t="s">
        <v>463</v>
      </c>
      <c r="B238" s="3" t="s">
        <v>464</v>
      </c>
      <c r="C238" s="2"/>
      <c r="D238" s="2" t="s">
        <v>16</v>
      </c>
      <c r="E238" s="4">
        <f>220.00*(1-Z1%)</f>
        <v>220</v>
      </c>
      <c r="F238" s="2">
        <v>30</v>
      </c>
      <c r="G238" s="2"/>
    </row>
    <row r="239" spans="1:26" customHeight="1" ht="18" hidden="true" outlineLevel="1">
      <c r="A239" s="2" t="s">
        <v>465</v>
      </c>
      <c r="B239" s="3" t="s">
        <v>466</v>
      </c>
      <c r="C239" s="2"/>
      <c r="D239" s="2" t="s">
        <v>16</v>
      </c>
      <c r="E239" s="4">
        <f>1750.00*(1-Z1%)</f>
        <v>1750</v>
      </c>
      <c r="F239" s="2">
        <v>2</v>
      </c>
      <c r="G239" s="2"/>
    </row>
    <row r="240" spans="1:26" customHeight="1" ht="36" hidden="true" outlineLevel="1">
      <c r="A240" s="2" t="s">
        <v>467</v>
      </c>
      <c r="B240" s="3" t="s">
        <v>468</v>
      </c>
      <c r="C240" s="2"/>
      <c r="D240" s="2" t="s">
        <v>16</v>
      </c>
      <c r="E240" s="4">
        <f>750.00*(1-Z1%)</f>
        <v>750</v>
      </c>
      <c r="F240" s="2">
        <v>1</v>
      </c>
      <c r="G240" s="2"/>
    </row>
    <row r="241" spans="1:26" customHeight="1" ht="36" hidden="true" outlineLevel="1">
      <c r="A241" s="2" t="s">
        <v>469</v>
      </c>
      <c r="B241" s="3" t="s">
        <v>470</v>
      </c>
      <c r="C241" s="2"/>
      <c r="D241" s="2" t="s">
        <v>16</v>
      </c>
      <c r="E241" s="4">
        <f>650.00*(1-Z1%)</f>
        <v>650</v>
      </c>
      <c r="F241" s="2">
        <v>1</v>
      </c>
      <c r="G241" s="2"/>
    </row>
    <row r="242" spans="1:26" customHeight="1" ht="18" hidden="true" outlineLevel="1">
      <c r="A242" s="2" t="s">
        <v>471</v>
      </c>
      <c r="B242" s="3" t="s">
        <v>472</v>
      </c>
      <c r="C242" s="2"/>
      <c r="D242" s="2" t="s">
        <v>16</v>
      </c>
      <c r="E242" s="4">
        <f>890.00*(1-Z1%)</f>
        <v>890</v>
      </c>
      <c r="F242" s="2">
        <v>2</v>
      </c>
      <c r="G242" s="2"/>
    </row>
    <row r="243" spans="1:26" customHeight="1" ht="18" hidden="true" outlineLevel="1">
      <c r="A243" s="2" t="s">
        <v>473</v>
      </c>
      <c r="B243" s="3" t="s">
        <v>474</v>
      </c>
      <c r="C243" s="2"/>
      <c r="D243" s="2" t="s">
        <v>16</v>
      </c>
      <c r="E243" s="4">
        <f>500.00*(1-Z1%)</f>
        <v>500</v>
      </c>
      <c r="F243" s="2">
        <v>1</v>
      </c>
      <c r="G243" s="2"/>
    </row>
    <row r="244" spans="1:26" customHeight="1" ht="18" hidden="true" outlineLevel="1">
      <c r="A244" s="2" t="s">
        <v>475</v>
      </c>
      <c r="B244" s="3" t="s">
        <v>476</v>
      </c>
      <c r="C244" s="2"/>
      <c r="D244" s="2" t="s">
        <v>16</v>
      </c>
      <c r="E244" s="4">
        <f>600.00*(1-Z1%)</f>
        <v>600</v>
      </c>
      <c r="F244" s="2">
        <v>1</v>
      </c>
      <c r="G244" s="2"/>
    </row>
    <row r="245" spans="1:26" customHeight="1" ht="36" hidden="true" outlineLevel="1">
      <c r="A245" s="2" t="s">
        <v>477</v>
      </c>
      <c r="B245" s="3" t="s">
        <v>478</v>
      </c>
      <c r="C245" s="2"/>
      <c r="D245" s="2" t="s">
        <v>16</v>
      </c>
      <c r="E245" s="4">
        <f>95.00*(1-Z1%)</f>
        <v>95</v>
      </c>
      <c r="F245" s="2">
        <v>2</v>
      </c>
      <c r="G245" s="2"/>
    </row>
    <row r="246" spans="1:26" customHeight="1" ht="18" hidden="true" outlineLevel="1">
      <c r="A246" s="2" t="s">
        <v>479</v>
      </c>
      <c r="B246" s="3" t="s">
        <v>480</v>
      </c>
      <c r="C246" s="2"/>
      <c r="D246" s="2" t="s">
        <v>16</v>
      </c>
      <c r="E246" s="4">
        <f>350.00*(1-Z1%)</f>
        <v>350</v>
      </c>
      <c r="F246" s="2">
        <v>1</v>
      </c>
      <c r="G246" s="2"/>
    </row>
    <row r="247" spans="1:26" customHeight="1" ht="36" hidden="true" outlineLevel="1">
      <c r="A247" s="2" t="s">
        <v>481</v>
      </c>
      <c r="B247" s="3" t="s">
        <v>482</v>
      </c>
      <c r="C247" s="2"/>
      <c r="D247" s="2" t="s">
        <v>16</v>
      </c>
      <c r="E247" s="4">
        <f>500.00*(1-Z1%)</f>
        <v>500</v>
      </c>
      <c r="F247" s="2">
        <v>1</v>
      </c>
      <c r="G247" s="2"/>
    </row>
    <row r="248" spans="1:26" customHeight="1" ht="36" hidden="true" outlineLevel="1">
      <c r="A248" s="2" t="s">
        <v>483</v>
      </c>
      <c r="B248" s="3" t="s">
        <v>484</v>
      </c>
      <c r="C248" s="2"/>
      <c r="D248" s="2" t="s">
        <v>16</v>
      </c>
      <c r="E248" s="4">
        <f>370.00*(1-Z1%)</f>
        <v>370</v>
      </c>
      <c r="F248" s="2">
        <v>1</v>
      </c>
      <c r="G248" s="2"/>
    </row>
    <row r="249" spans="1:26" customHeight="1" ht="18" hidden="true" outlineLevel="1">
      <c r="A249" s="2" t="s">
        <v>485</v>
      </c>
      <c r="B249" s="3" t="s">
        <v>486</v>
      </c>
      <c r="C249" s="2"/>
      <c r="D249" s="2" t="s">
        <v>16</v>
      </c>
      <c r="E249" s="4">
        <f>1150.00*(1-Z1%)</f>
        <v>1150</v>
      </c>
      <c r="F249" s="2">
        <v>1</v>
      </c>
      <c r="G249" s="2"/>
    </row>
    <row r="250" spans="1:26" customHeight="1" ht="18" hidden="true" outlineLevel="1">
      <c r="A250" s="2" t="s">
        <v>487</v>
      </c>
      <c r="B250" s="3" t="s">
        <v>488</v>
      </c>
      <c r="C250" s="2"/>
      <c r="D250" s="2" t="s">
        <v>16</v>
      </c>
      <c r="E250" s="4">
        <f>750.00*(1-Z1%)</f>
        <v>750</v>
      </c>
      <c r="F250" s="2">
        <v>1</v>
      </c>
      <c r="G250" s="2"/>
    </row>
    <row r="251" spans="1:26" customHeight="1" ht="36" hidden="true" outlineLevel="1">
      <c r="A251" s="2" t="s">
        <v>489</v>
      </c>
      <c r="B251" s="3" t="s">
        <v>490</v>
      </c>
      <c r="C251" s="2"/>
      <c r="D251" s="2" t="s">
        <v>16</v>
      </c>
      <c r="E251" s="4">
        <f>4250.00*(1-Z1%)</f>
        <v>4250</v>
      </c>
      <c r="F251" s="2">
        <v>1</v>
      </c>
      <c r="G251" s="2"/>
    </row>
    <row r="252" spans="1:26" customHeight="1" ht="36" hidden="true" outlineLevel="1">
      <c r="A252" s="2" t="s">
        <v>491</v>
      </c>
      <c r="B252" s="3" t="s">
        <v>492</v>
      </c>
      <c r="C252" s="2"/>
      <c r="D252" s="2" t="s">
        <v>16</v>
      </c>
      <c r="E252" s="4">
        <f>3300.00*(1-Z1%)</f>
        <v>3300</v>
      </c>
      <c r="F252" s="2">
        <v>1</v>
      </c>
      <c r="G252" s="2"/>
    </row>
    <row r="253" spans="1:26" customHeight="1" ht="36" hidden="true" outlineLevel="1">
      <c r="A253" s="2" t="s">
        <v>493</v>
      </c>
      <c r="B253" s="3" t="s">
        <v>494</v>
      </c>
      <c r="C253" s="2"/>
      <c r="D253" s="2" t="s">
        <v>16</v>
      </c>
      <c r="E253" s="4">
        <f>2790.00*(1-Z1%)</f>
        <v>2790</v>
      </c>
      <c r="F253" s="2">
        <v>1</v>
      </c>
      <c r="G253" s="2"/>
    </row>
    <row r="254" spans="1:26" customHeight="1" ht="36" hidden="true" outlineLevel="1">
      <c r="A254" s="2" t="s">
        <v>495</v>
      </c>
      <c r="B254" s="3" t="s">
        <v>496</v>
      </c>
      <c r="C254" s="2"/>
      <c r="D254" s="2" t="s">
        <v>16</v>
      </c>
      <c r="E254" s="4">
        <f>3450.00*(1-Z1%)</f>
        <v>3450</v>
      </c>
      <c r="F254" s="2">
        <v>1</v>
      </c>
      <c r="G254" s="2"/>
    </row>
    <row r="255" spans="1:26" customHeight="1" ht="35">
      <c r="A255" s="1" t="s">
        <v>497</v>
      </c>
      <c r="B255" s="1"/>
      <c r="C255" s="1"/>
      <c r="D255" s="1"/>
      <c r="E255" s="1"/>
      <c r="F255" s="1"/>
      <c r="G255" s="1"/>
    </row>
    <row r="256" spans="1:26" customHeight="1" ht="35" hidden="true" outlineLevel="2">
      <c r="A256" s="5" t="s">
        <v>498</v>
      </c>
      <c r="B256" s="5"/>
      <c r="C256" s="5"/>
      <c r="D256" s="5"/>
      <c r="E256" s="5"/>
      <c r="F256" s="5"/>
      <c r="G256" s="5"/>
    </row>
    <row r="257" spans="1:26" customHeight="1" ht="35" hidden="true" outlineLevel="3">
      <c r="A257" s="5" t="s">
        <v>499</v>
      </c>
      <c r="B257" s="5"/>
      <c r="C257" s="5"/>
      <c r="D257" s="5"/>
      <c r="E257" s="5"/>
      <c r="F257" s="5"/>
      <c r="G257" s="5"/>
    </row>
    <row r="258" spans="1:26" customHeight="1" ht="35" hidden="true" outlineLevel="4">
      <c r="A258" s="5" t="s">
        <v>500</v>
      </c>
      <c r="B258" s="5"/>
      <c r="C258" s="5"/>
      <c r="D258" s="5"/>
      <c r="E258" s="5"/>
      <c r="F258" s="5"/>
      <c r="G258" s="5"/>
    </row>
    <row r="259" spans="1:26" customHeight="1" ht="35" hidden="true" outlineLevel="5">
      <c r="A259" s="5" t="s">
        <v>501</v>
      </c>
      <c r="B259" s="5"/>
      <c r="C259" s="5"/>
      <c r="D259" s="5"/>
      <c r="E259" s="5"/>
      <c r="F259" s="5"/>
      <c r="G259" s="5"/>
    </row>
    <row r="260" spans="1:26" customHeight="1" ht="36" hidden="true" outlineLevel="5">
      <c r="A260" s="2" t="s">
        <v>502</v>
      </c>
      <c r="B260" s="3" t="s">
        <v>503</v>
      </c>
      <c r="C260" s="2"/>
      <c r="D260" s="2" t="s">
        <v>16</v>
      </c>
      <c r="E260" s="4">
        <f>17990.00*(1-Z1%)</f>
        <v>17990</v>
      </c>
      <c r="F260" s="2">
        <v>1</v>
      </c>
      <c r="G260" s="2"/>
    </row>
    <row r="261" spans="1:26" customHeight="1" ht="36" hidden="true" outlineLevel="5">
      <c r="A261" s="2" t="s">
        <v>504</v>
      </c>
      <c r="B261" s="3" t="s">
        <v>505</v>
      </c>
      <c r="C261" s="2"/>
      <c r="D261" s="2" t="s">
        <v>16</v>
      </c>
      <c r="E261" s="4">
        <f>11990.00*(1-Z1%)</f>
        <v>11990</v>
      </c>
      <c r="F261" s="2">
        <v>1</v>
      </c>
      <c r="G261" s="2"/>
    </row>
    <row r="262" spans="1:26" customHeight="1" ht="36" hidden="true" outlineLevel="5">
      <c r="A262" s="2" t="s">
        <v>506</v>
      </c>
      <c r="B262" s="3" t="s">
        <v>507</v>
      </c>
      <c r="C262" s="2"/>
      <c r="D262" s="2" t="s">
        <v>16</v>
      </c>
      <c r="E262" s="4">
        <f>10990.00*(1-Z1%)</f>
        <v>10990</v>
      </c>
      <c r="F262" s="2">
        <v>1</v>
      </c>
      <c r="G262" s="2"/>
    </row>
    <row r="263" spans="1:26" customHeight="1" ht="36" hidden="true" outlineLevel="5">
      <c r="A263" s="2" t="s">
        <v>508</v>
      </c>
      <c r="B263" s="3" t="s">
        <v>509</v>
      </c>
      <c r="C263" s="2"/>
      <c r="D263" s="2" t="s">
        <v>16</v>
      </c>
      <c r="E263" s="4">
        <f>23550.00*(1-Z1%)</f>
        <v>23550</v>
      </c>
      <c r="F263" s="2">
        <v>1</v>
      </c>
      <c r="G263" s="2"/>
    </row>
    <row r="264" spans="1:26" customHeight="1" ht="36" hidden="true" outlineLevel="5">
      <c r="A264" s="2" t="s">
        <v>510</v>
      </c>
      <c r="B264" s="3" t="s">
        <v>511</v>
      </c>
      <c r="C264" s="2"/>
      <c r="D264" s="2" t="s">
        <v>16</v>
      </c>
      <c r="E264" s="4">
        <f>14390.00*(1-Z1%)</f>
        <v>14390</v>
      </c>
      <c r="F264" s="2">
        <v>2</v>
      </c>
      <c r="G264" s="2"/>
    </row>
    <row r="265" spans="1:26" customHeight="1" ht="36" hidden="true" outlineLevel="5">
      <c r="A265" s="2" t="s">
        <v>512</v>
      </c>
      <c r="B265" s="3" t="s">
        <v>513</v>
      </c>
      <c r="C265" s="2"/>
      <c r="D265" s="2" t="s">
        <v>16</v>
      </c>
      <c r="E265" s="4">
        <f>18990.00*(1-Z1%)</f>
        <v>18990</v>
      </c>
      <c r="F265" s="2">
        <v>1</v>
      </c>
      <c r="G265" s="2"/>
    </row>
    <row r="266" spans="1:26" customHeight="1" ht="18" hidden="true" outlineLevel="5">
      <c r="A266" s="2" t="s">
        <v>514</v>
      </c>
      <c r="B266" s="3" t="s">
        <v>515</v>
      </c>
      <c r="C266" s="2"/>
      <c r="D266" s="2" t="s">
        <v>16</v>
      </c>
      <c r="E266" s="4">
        <f>9990.00*(1-Z1%)</f>
        <v>9990</v>
      </c>
      <c r="F266" s="2">
        <v>1</v>
      </c>
      <c r="G266" s="2"/>
    </row>
    <row r="267" spans="1:26" customHeight="1" ht="35" hidden="true" outlineLevel="5">
      <c r="A267" s="5" t="s">
        <v>500</v>
      </c>
      <c r="B267" s="5"/>
      <c r="C267" s="5"/>
      <c r="D267" s="5"/>
      <c r="E267" s="5"/>
      <c r="F267" s="5"/>
      <c r="G267" s="5"/>
    </row>
    <row r="268" spans="1:26" customHeight="1" ht="18" hidden="true" outlineLevel="5">
      <c r="A268" s="2" t="s">
        <v>516</v>
      </c>
      <c r="B268" s="3" t="s">
        <v>517</v>
      </c>
      <c r="C268" s="2"/>
      <c r="D268" s="2" t="s">
        <v>16</v>
      </c>
      <c r="E268" s="4">
        <f>1490.00*(1-Z1%)</f>
        <v>1490</v>
      </c>
      <c r="F268" s="2">
        <v>2</v>
      </c>
      <c r="G268" s="2"/>
    </row>
    <row r="269" spans="1:26" customHeight="1" ht="36" hidden="true" outlineLevel="5">
      <c r="A269" s="2" t="s">
        <v>518</v>
      </c>
      <c r="B269" s="3" t="s">
        <v>519</v>
      </c>
      <c r="C269" s="2"/>
      <c r="D269" s="2" t="s">
        <v>16</v>
      </c>
      <c r="E269" s="4">
        <f>2690.00*(1-Z1%)</f>
        <v>2690</v>
      </c>
      <c r="F269" s="2">
        <v>3</v>
      </c>
      <c r="G269" s="2"/>
    </row>
    <row r="270" spans="1:26" customHeight="1" ht="18" hidden="true" outlineLevel="5">
      <c r="A270" s="2" t="s">
        <v>520</v>
      </c>
      <c r="B270" s="3" t="s">
        <v>521</v>
      </c>
      <c r="C270" s="2"/>
      <c r="D270" s="2" t="s">
        <v>16</v>
      </c>
      <c r="E270" s="4">
        <f>3600.00*(1-Z1%)</f>
        <v>3600</v>
      </c>
      <c r="F270" s="2">
        <v>1</v>
      </c>
      <c r="G270" s="2"/>
    </row>
    <row r="271" spans="1:26" customHeight="1" ht="18" hidden="true" outlineLevel="5">
      <c r="A271" s="2" t="s">
        <v>522</v>
      </c>
      <c r="B271" s="3" t="s">
        <v>523</v>
      </c>
      <c r="C271" s="2"/>
      <c r="D271" s="2" t="s">
        <v>16</v>
      </c>
      <c r="E271" s="4">
        <f>1490.00*(1-Z1%)</f>
        <v>1490</v>
      </c>
      <c r="F271" s="2">
        <v>1</v>
      </c>
      <c r="G271" s="2"/>
    </row>
    <row r="272" spans="1:26" customHeight="1" ht="18" hidden="true" outlineLevel="5">
      <c r="A272" s="2" t="s">
        <v>524</v>
      </c>
      <c r="B272" s="3" t="s">
        <v>525</v>
      </c>
      <c r="C272" s="2"/>
      <c r="D272" s="2" t="s">
        <v>16</v>
      </c>
      <c r="E272" s="4">
        <f>1490.00*(1-Z1%)</f>
        <v>1490</v>
      </c>
      <c r="F272" s="2">
        <v>1</v>
      </c>
      <c r="G272" s="2"/>
    </row>
    <row r="273" spans="1:26" customHeight="1" ht="18" hidden="true" outlineLevel="5">
      <c r="A273" s="2" t="s">
        <v>526</v>
      </c>
      <c r="B273" s="3" t="s">
        <v>527</v>
      </c>
      <c r="C273" s="2"/>
      <c r="D273" s="2" t="s">
        <v>16</v>
      </c>
      <c r="E273" s="4">
        <f>3150.00*(1-Z1%)</f>
        <v>3150</v>
      </c>
      <c r="F273" s="2">
        <v>1</v>
      </c>
      <c r="G273" s="2"/>
    </row>
    <row r="274" spans="1:26" customHeight="1" ht="18" hidden="true" outlineLevel="5">
      <c r="A274" s="2" t="s">
        <v>528</v>
      </c>
      <c r="B274" s="3" t="s">
        <v>529</v>
      </c>
      <c r="C274" s="2"/>
      <c r="D274" s="2" t="s">
        <v>16</v>
      </c>
      <c r="E274" s="4">
        <f>3900.00*(1-Z1%)</f>
        <v>3900</v>
      </c>
      <c r="F274" s="2">
        <v>2</v>
      </c>
      <c r="G274" s="2"/>
    </row>
    <row r="275" spans="1:26" customHeight="1" ht="18" hidden="true" outlineLevel="5">
      <c r="A275" s="2" t="s">
        <v>530</v>
      </c>
      <c r="B275" s="3" t="s">
        <v>531</v>
      </c>
      <c r="C275" s="2"/>
      <c r="D275" s="2" t="s">
        <v>16</v>
      </c>
      <c r="E275" s="4">
        <f>3790.00*(1-Z1%)</f>
        <v>3790</v>
      </c>
      <c r="F275" s="2">
        <v>1</v>
      </c>
      <c r="G275" s="2"/>
    </row>
    <row r="276" spans="1:26" customHeight="1" ht="18" hidden="true" outlineLevel="5">
      <c r="A276" s="2" t="s">
        <v>532</v>
      </c>
      <c r="B276" s="3" t="s">
        <v>533</v>
      </c>
      <c r="C276" s="2"/>
      <c r="D276" s="2" t="s">
        <v>16</v>
      </c>
      <c r="E276" s="4">
        <f>1590.00*(1-Z1%)</f>
        <v>1590</v>
      </c>
      <c r="F276" s="2">
        <v>3</v>
      </c>
      <c r="G276" s="2"/>
    </row>
    <row r="277" spans="1:26" customHeight="1" ht="18" hidden="true" outlineLevel="5">
      <c r="A277" s="2" t="s">
        <v>534</v>
      </c>
      <c r="B277" s="3" t="s">
        <v>535</v>
      </c>
      <c r="C277" s="2"/>
      <c r="D277" s="2" t="s">
        <v>16</v>
      </c>
      <c r="E277" s="4">
        <f>18490.00*(1-Z1%)</f>
        <v>18490</v>
      </c>
      <c r="F277" s="2">
        <v>1</v>
      </c>
      <c r="G277" s="2"/>
    </row>
    <row r="278" spans="1:26" customHeight="1" ht="18" hidden="true" outlineLevel="5">
      <c r="A278" s="2" t="s">
        <v>536</v>
      </c>
      <c r="B278" s="3" t="s">
        <v>537</v>
      </c>
      <c r="C278" s="2"/>
      <c r="D278" s="2" t="s">
        <v>16</v>
      </c>
      <c r="E278" s="4">
        <f>6490.00*(1-Z1%)</f>
        <v>6490</v>
      </c>
      <c r="F278" s="2">
        <v>3</v>
      </c>
      <c r="G278" s="2"/>
    </row>
    <row r="279" spans="1:26" customHeight="1" ht="18" hidden="true" outlineLevel="5">
      <c r="A279" s="2" t="s">
        <v>538</v>
      </c>
      <c r="B279" s="3" t="s">
        <v>539</v>
      </c>
      <c r="C279" s="2"/>
      <c r="D279" s="2" t="s">
        <v>16</v>
      </c>
      <c r="E279" s="4">
        <f>3990.00*(1-Z1%)</f>
        <v>3990</v>
      </c>
      <c r="F279" s="2">
        <v>1</v>
      </c>
      <c r="G279" s="2"/>
    </row>
    <row r="280" spans="1:26" customHeight="1" ht="18" hidden="true" outlineLevel="5">
      <c r="A280" s="2" t="s">
        <v>540</v>
      </c>
      <c r="B280" s="3" t="s">
        <v>541</v>
      </c>
      <c r="C280" s="2"/>
      <c r="D280" s="2" t="s">
        <v>16</v>
      </c>
      <c r="E280" s="4">
        <f>3500.00*(1-Z1%)</f>
        <v>3500</v>
      </c>
      <c r="F280" s="2">
        <v>1</v>
      </c>
      <c r="G280" s="2"/>
    </row>
    <row r="281" spans="1:26" customHeight="1" ht="18" hidden="true" outlineLevel="5">
      <c r="A281" s="2" t="s">
        <v>542</v>
      </c>
      <c r="B281" s="3" t="s">
        <v>543</v>
      </c>
      <c r="C281" s="2"/>
      <c r="D281" s="2" t="s">
        <v>16</v>
      </c>
      <c r="E281" s="4">
        <f>1490.00*(1-Z1%)</f>
        <v>1490</v>
      </c>
      <c r="F281" s="2">
        <v>1</v>
      </c>
      <c r="G281" s="2"/>
    </row>
    <row r="282" spans="1:26" customHeight="1" ht="18" hidden="true" outlineLevel="5">
      <c r="A282" s="2" t="s">
        <v>544</v>
      </c>
      <c r="B282" s="3" t="s">
        <v>545</v>
      </c>
      <c r="C282" s="2"/>
      <c r="D282" s="2" t="s">
        <v>16</v>
      </c>
      <c r="E282" s="4">
        <f>1490.00*(1-Z1%)</f>
        <v>1490</v>
      </c>
      <c r="F282" s="2">
        <v>1</v>
      </c>
      <c r="G282" s="2"/>
    </row>
    <row r="283" spans="1:26" customHeight="1" ht="18" hidden="true" outlineLevel="5">
      <c r="A283" s="2" t="s">
        <v>546</v>
      </c>
      <c r="B283" s="3" t="s">
        <v>547</v>
      </c>
      <c r="C283" s="2"/>
      <c r="D283" s="2" t="s">
        <v>16</v>
      </c>
      <c r="E283" s="4">
        <f>1490.00*(1-Z1%)</f>
        <v>1490</v>
      </c>
      <c r="F283" s="2">
        <v>1</v>
      </c>
      <c r="G283" s="2"/>
    </row>
    <row r="284" spans="1:26" customHeight="1" ht="18" hidden="true" outlineLevel="5">
      <c r="A284" s="2" t="s">
        <v>548</v>
      </c>
      <c r="B284" s="3" t="s">
        <v>549</v>
      </c>
      <c r="C284" s="2"/>
      <c r="D284" s="2" t="s">
        <v>16</v>
      </c>
      <c r="E284" s="4">
        <f>6500.00*(1-Z1%)</f>
        <v>6500</v>
      </c>
      <c r="F284" s="2">
        <v>1</v>
      </c>
      <c r="G284" s="2"/>
    </row>
    <row r="285" spans="1:26" customHeight="1" ht="18" hidden="true" outlineLevel="5">
      <c r="A285" s="2" t="s">
        <v>550</v>
      </c>
      <c r="B285" s="3" t="s">
        <v>551</v>
      </c>
      <c r="C285" s="2"/>
      <c r="D285" s="2" t="s">
        <v>16</v>
      </c>
      <c r="E285" s="4">
        <f>5990.00*(1-Z1%)</f>
        <v>5990</v>
      </c>
      <c r="F285" s="2">
        <v>2</v>
      </c>
      <c r="G285" s="2"/>
    </row>
    <row r="286" spans="1:26" customHeight="1" ht="18" hidden="true" outlineLevel="5">
      <c r="A286" s="2" t="s">
        <v>552</v>
      </c>
      <c r="B286" s="3" t="s">
        <v>553</v>
      </c>
      <c r="C286" s="2"/>
      <c r="D286" s="2" t="s">
        <v>16</v>
      </c>
      <c r="E286" s="4">
        <f>6990.00*(1-Z1%)</f>
        <v>6990</v>
      </c>
      <c r="F286" s="2">
        <v>3</v>
      </c>
      <c r="G286" s="2"/>
    </row>
    <row r="287" spans="1:26" customHeight="1" ht="36" hidden="true" outlineLevel="5">
      <c r="A287" s="2" t="s">
        <v>554</v>
      </c>
      <c r="B287" s="3" t="s">
        <v>555</v>
      </c>
      <c r="C287" s="2"/>
      <c r="D287" s="2" t="s">
        <v>16</v>
      </c>
      <c r="E287" s="4">
        <f>6500.00*(1-Z1%)</f>
        <v>6500</v>
      </c>
      <c r="F287" s="2">
        <v>1</v>
      </c>
      <c r="G287" s="2"/>
    </row>
    <row r="288" spans="1:26" customHeight="1" ht="36" hidden="true" outlineLevel="5">
      <c r="A288" s="2" t="s">
        <v>556</v>
      </c>
      <c r="B288" s="3" t="s">
        <v>557</v>
      </c>
      <c r="C288" s="2"/>
      <c r="D288" s="2" t="s">
        <v>16</v>
      </c>
      <c r="E288" s="4">
        <f>9590.00*(1-Z1%)</f>
        <v>9590</v>
      </c>
      <c r="F288" s="2">
        <v>2</v>
      </c>
      <c r="G288" s="2"/>
    </row>
    <row r="289" spans="1:26" customHeight="1" ht="18" hidden="true" outlineLevel="5">
      <c r="A289" s="2" t="s">
        <v>558</v>
      </c>
      <c r="B289" s="3" t="s">
        <v>559</v>
      </c>
      <c r="C289" s="2"/>
      <c r="D289" s="2" t="s">
        <v>16</v>
      </c>
      <c r="E289" s="4">
        <f>3990.00*(1-Z1%)</f>
        <v>3990</v>
      </c>
      <c r="F289" s="2">
        <v>1</v>
      </c>
      <c r="G289" s="2"/>
    </row>
    <row r="290" spans="1:26" customHeight="1" ht="18" hidden="true" outlineLevel="5">
      <c r="A290" s="2" t="s">
        <v>560</v>
      </c>
      <c r="B290" s="3" t="s">
        <v>561</v>
      </c>
      <c r="C290" s="2"/>
      <c r="D290" s="2" t="s">
        <v>16</v>
      </c>
      <c r="E290" s="4">
        <f>4490.00*(1-Z1%)</f>
        <v>4490</v>
      </c>
      <c r="F290" s="2">
        <v>1</v>
      </c>
      <c r="G290" s="2"/>
    </row>
    <row r="291" spans="1:26" customHeight="1" ht="18" hidden="true" outlineLevel="5">
      <c r="A291" s="2" t="s">
        <v>562</v>
      </c>
      <c r="B291" s="3" t="s">
        <v>563</v>
      </c>
      <c r="C291" s="2"/>
      <c r="D291" s="2" t="s">
        <v>16</v>
      </c>
      <c r="E291" s="4">
        <f>5950.00*(1-Z1%)</f>
        <v>5950</v>
      </c>
      <c r="F291" s="2">
        <v>1</v>
      </c>
      <c r="G291" s="2"/>
    </row>
    <row r="292" spans="1:26" customHeight="1" ht="18" hidden="true" outlineLevel="5">
      <c r="A292" s="2" t="s">
        <v>564</v>
      </c>
      <c r="B292" s="3" t="s">
        <v>565</v>
      </c>
      <c r="C292" s="2"/>
      <c r="D292" s="2" t="s">
        <v>16</v>
      </c>
      <c r="E292" s="4">
        <f>4990.00*(1-Z1%)</f>
        <v>4990</v>
      </c>
      <c r="F292" s="2">
        <v>1</v>
      </c>
      <c r="G292" s="2"/>
    </row>
    <row r="293" spans="1:26" customHeight="1" ht="18" hidden="true" outlineLevel="5">
      <c r="A293" s="2" t="s">
        <v>566</v>
      </c>
      <c r="B293" s="3" t="s">
        <v>567</v>
      </c>
      <c r="C293" s="2"/>
      <c r="D293" s="2" t="s">
        <v>16</v>
      </c>
      <c r="E293" s="4">
        <f>3450.00*(1-Z1%)</f>
        <v>3450</v>
      </c>
      <c r="F293" s="2">
        <v>1</v>
      </c>
      <c r="G293" s="2"/>
    </row>
    <row r="294" spans="1:26" customHeight="1" ht="18" hidden="true" outlineLevel="5">
      <c r="A294" s="2" t="s">
        <v>568</v>
      </c>
      <c r="B294" s="3" t="s">
        <v>569</v>
      </c>
      <c r="C294" s="2"/>
      <c r="D294" s="2" t="s">
        <v>16</v>
      </c>
      <c r="E294" s="4">
        <f>4290.00*(1-Z1%)</f>
        <v>4290</v>
      </c>
      <c r="F294" s="2">
        <v>1</v>
      </c>
      <c r="G294" s="2"/>
    </row>
    <row r="295" spans="1:26" customHeight="1" ht="18" hidden="true" outlineLevel="5">
      <c r="A295" s="2" t="s">
        <v>570</v>
      </c>
      <c r="B295" s="3" t="s">
        <v>571</v>
      </c>
      <c r="C295" s="2"/>
      <c r="D295" s="2" t="s">
        <v>16</v>
      </c>
      <c r="E295" s="4">
        <f>3790.00*(1-Z1%)</f>
        <v>3790</v>
      </c>
      <c r="F295" s="2">
        <v>1</v>
      </c>
      <c r="G295" s="2"/>
    </row>
    <row r="296" spans="1:26" customHeight="1" ht="36" hidden="true" outlineLevel="5">
      <c r="A296" s="2" t="s">
        <v>572</v>
      </c>
      <c r="B296" s="3" t="s">
        <v>573</v>
      </c>
      <c r="C296" s="2"/>
      <c r="D296" s="2" t="s">
        <v>16</v>
      </c>
      <c r="E296" s="4">
        <f>6900.00*(1-Z1%)</f>
        <v>6900</v>
      </c>
      <c r="F296" s="2">
        <v>1</v>
      </c>
      <c r="G296" s="2"/>
    </row>
    <row r="297" spans="1:26" customHeight="1" ht="35" hidden="true" outlineLevel="5">
      <c r="A297" s="5" t="s">
        <v>574</v>
      </c>
      <c r="B297" s="5"/>
      <c r="C297" s="5"/>
      <c r="D297" s="5"/>
      <c r="E297" s="5"/>
      <c r="F297" s="5"/>
      <c r="G297" s="5"/>
    </row>
    <row r="298" spans="1:26" customHeight="1" ht="36" hidden="true" outlineLevel="5">
      <c r="A298" s="2" t="s">
        <v>575</v>
      </c>
      <c r="B298" s="3" t="s">
        <v>576</v>
      </c>
      <c r="C298" s="2"/>
      <c r="D298" s="2" t="s">
        <v>16</v>
      </c>
      <c r="E298" s="4">
        <f>1590.00*(1-Z1%)</f>
        <v>1590</v>
      </c>
      <c r="F298" s="2">
        <v>1</v>
      </c>
      <c r="G298" s="2"/>
    </row>
    <row r="299" spans="1:26" customHeight="1" ht="18" hidden="true" outlineLevel="5">
      <c r="A299" s="2" t="s">
        <v>577</v>
      </c>
      <c r="B299" s="3" t="s">
        <v>578</v>
      </c>
      <c r="C299" s="2"/>
      <c r="D299" s="2" t="s">
        <v>16</v>
      </c>
      <c r="E299" s="4">
        <f>1600.00*(1-Z1%)</f>
        <v>1600</v>
      </c>
      <c r="F299" s="2">
        <v>1</v>
      </c>
      <c r="G299" s="2"/>
    </row>
    <row r="300" spans="1:26" customHeight="1" ht="18" hidden="true" outlineLevel="5">
      <c r="A300" s="2" t="s">
        <v>579</v>
      </c>
      <c r="B300" s="3" t="s">
        <v>580</v>
      </c>
      <c r="C300" s="2"/>
      <c r="D300" s="2" t="s">
        <v>16</v>
      </c>
      <c r="E300" s="4">
        <f>1990.00*(1-Z1%)</f>
        <v>1990</v>
      </c>
      <c r="F300" s="2">
        <v>1</v>
      </c>
      <c r="G300" s="2"/>
    </row>
    <row r="301" spans="1:26" customHeight="1" ht="18" hidden="true" outlineLevel="5">
      <c r="A301" s="2" t="s">
        <v>581</v>
      </c>
      <c r="B301" s="3" t="s">
        <v>582</v>
      </c>
      <c r="C301" s="2"/>
      <c r="D301" s="2" t="s">
        <v>16</v>
      </c>
      <c r="E301" s="4">
        <f>3590.00*(1-Z1%)</f>
        <v>3590</v>
      </c>
      <c r="F301" s="2">
        <v>1</v>
      </c>
      <c r="G301" s="2"/>
    </row>
    <row r="302" spans="1:26" customHeight="1" ht="18" hidden="true" outlineLevel="5">
      <c r="A302" s="2" t="s">
        <v>583</v>
      </c>
      <c r="B302" s="3" t="s">
        <v>584</v>
      </c>
      <c r="C302" s="2"/>
      <c r="D302" s="2" t="s">
        <v>16</v>
      </c>
      <c r="E302" s="4">
        <f>4200.00*(1-Z1%)</f>
        <v>4200</v>
      </c>
      <c r="F302" s="2">
        <v>1</v>
      </c>
      <c r="G302" s="2"/>
    </row>
    <row r="303" spans="1:26" customHeight="1" ht="18" hidden="true" outlineLevel="5">
      <c r="A303" s="2" t="s">
        <v>585</v>
      </c>
      <c r="B303" s="3" t="s">
        <v>586</v>
      </c>
      <c r="C303" s="2"/>
      <c r="D303" s="2" t="s">
        <v>16</v>
      </c>
      <c r="E303" s="4">
        <f>1990.00*(1-Z1%)</f>
        <v>1990</v>
      </c>
      <c r="F303" s="2">
        <v>1</v>
      </c>
      <c r="G303" s="2"/>
    </row>
    <row r="304" spans="1:26" customHeight="1" ht="35" hidden="true" outlineLevel="5">
      <c r="A304" s="5" t="s">
        <v>587</v>
      </c>
      <c r="B304" s="5"/>
      <c r="C304" s="5"/>
      <c r="D304" s="5"/>
      <c r="E304" s="5"/>
      <c r="F304" s="5"/>
      <c r="G304" s="5"/>
    </row>
    <row r="305" spans="1:26" customHeight="1" ht="36" hidden="true" outlineLevel="5">
      <c r="A305" s="2" t="s">
        <v>588</v>
      </c>
      <c r="B305" s="3" t="s">
        <v>589</v>
      </c>
      <c r="C305" s="2"/>
      <c r="D305" s="2" t="s">
        <v>16</v>
      </c>
      <c r="E305" s="4">
        <f>6100.00*(1-Z1%)</f>
        <v>6100</v>
      </c>
      <c r="F305" s="2">
        <v>1</v>
      </c>
      <c r="G305" s="2"/>
    </row>
    <row r="306" spans="1:26" customHeight="1" ht="36" hidden="true" outlineLevel="5">
      <c r="A306" s="2" t="s">
        <v>590</v>
      </c>
      <c r="B306" s="3" t="s">
        <v>591</v>
      </c>
      <c r="C306" s="2"/>
      <c r="D306" s="2" t="s">
        <v>16</v>
      </c>
      <c r="E306" s="4">
        <f>3690.00*(1-Z1%)</f>
        <v>3690</v>
      </c>
      <c r="F306" s="2">
        <v>1</v>
      </c>
      <c r="G306" s="2"/>
    </row>
    <row r="307" spans="1:26" customHeight="1" ht="18" hidden="true" outlineLevel="5">
      <c r="A307" s="2" t="s">
        <v>592</v>
      </c>
      <c r="B307" s="3" t="s">
        <v>593</v>
      </c>
      <c r="C307" s="2"/>
      <c r="D307" s="2" t="s">
        <v>16</v>
      </c>
      <c r="E307" s="4">
        <f>3200.00*(1-Z1%)</f>
        <v>3200</v>
      </c>
      <c r="F307" s="2">
        <v>1</v>
      </c>
      <c r="G307" s="2"/>
    </row>
    <row r="308" spans="1:26" customHeight="1" ht="18" hidden="true" outlineLevel="5">
      <c r="A308" s="2" t="s">
        <v>594</v>
      </c>
      <c r="B308" s="3" t="s">
        <v>595</v>
      </c>
      <c r="C308" s="2"/>
      <c r="D308" s="2" t="s">
        <v>16</v>
      </c>
      <c r="E308" s="4">
        <f>3590.00*(1-Z1%)</f>
        <v>3590</v>
      </c>
      <c r="F308" s="2">
        <v>1</v>
      </c>
      <c r="G308" s="2"/>
    </row>
    <row r="309" spans="1:26" customHeight="1" ht="18" hidden="true" outlineLevel="5">
      <c r="A309" s="2" t="s">
        <v>596</v>
      </c>
      <c r="B309" s="3" t="s">
        <v>597</v>
      </c>
      <c r="C309" s="2"/>
      <c r="D309" s="2" t="s">
        <v>16</v>
      </c>
      <c r="E309" s="4">
        <f>3590.00*(1-Z1%)</f>
        <v>3590</v>
      </c>
      <c r="F309" s="2">
        <v>2</v>
      </c>
      <c r="G309" s="2"/>
    </row>
    <row r="310" spans="1:26" customHeight="1" ht="18" hidden="true" outlineLevel="5">
      <c r="A310" s="2" t="s">
        <v>598</v>
      </c>
      <c r="B310" s="3" t="s">
        <v>599</v>
      </c>
      <c r="C310" s="2"/>
      <c r="D310" s="2" t="s">
        <v>16</v>
      </c>
      <c r="E310" s="4">
        <f>3590.00*(1-Z1%)</f>
        <v>3590</v>
      </c>
      <c r="F310" s="2">
        <v>1</v>
      </c>
      <c r="G310" s="2"/>
    </row>
    <row r="311" spans="1:26" customHeight="1" ht="18" hidden="true" outlineLevel="5">
      <c r="A311" s="2" t="s">
        <v>600</v>
      </c>
      <c r="B311" s="3" t="s">
        <v>601</v>
      </c>
      <c r="C311" s="2"/>
      <c r="D311" s="2" t="s">
        <v>16</v>
      </c>
      <c r="E311" s="4">
        <f>3590.00*(1-Z1%)</f>
        <v>3590</v>
      </c>
      <c r="F311" s="2">
        <v>2</v>
      </c>
      <c r="G311" s="2"/>
    </row>
    <row r="312" spans="1:26" customHeight="1" ht="36" hidden="true" outlineLevel="5">
      <c r="A312" s="2" t="s">
        <v>602</v>
      </c>
      <c r="B312" s="3" t="s">
        <v>603</v>
      </c>
      <c r="C312" s="2"/>
      <c r="D312" s="2" t="s">
        <v>16</v>
      </c>
      <c r="E312" s="4">
        <f>5890.00*(1-Z1%)</f>
        <v>5890</v>
      </c>
      <c r="F312" s="2">
        <v>2</v>
      </c>
      <c r="G312" s="2"/>
    </row>
    <row r="313" spans="1:26" customHeight="1" ht="18" hidden="true" outlineLevel="5">
      <c r="A313" s="2" t="s">
        <v>604</v>
      </c>
      <c r="B313" s="3" t="s">
        <v>605</v>
      </c>
      <c r="C313" s="2"/>
      <c r="D313" s="2" t="s">
        <v>16</v>
      </c>
      <c r="E313" s="4">
        <f>3590.00*(1-Z1%)</f>
        <v>3590</v>
      </c>
      <c r="F313" s="2">
        <v>3</v>
      </c>
      <c r="G313" s="2"/>
    </row>
    <row r="314" spans="1:26" customHeight="1" ht="36" hidden="true" outlineLevel="5">
      <c r="A314" s="2" t="s">
        <v>606</v>
      </c>
      <c r="B314" s="3" t="s">
        <v>607</v>
      </c>
      <c r="C314" s="2"/>
      <c r="D314" s="2" t="s">
        <v>16</v>
      </c>
      <c r="E314" s="4">
        <f>3950.00*(1-Z1%)</f>
        <v>3950</v>
      </c>
      <c r="F314" s="2">
        <v>1</v>
      </c>
      <c r="G314" s="2"/>
    </row>
    <row r="315" spans="1:26" customHeight="1" ht="36" hidden="true" outlineLevel="5">
      <c r="A315" s="2" t="s">
        <v>608</v>
      </c>
      <c r="B315" s="3" t="s">
        <v>609</v>
      </c>
      <c r="C315" s="2"/>
      <c r="D315" s="2" t="s">
        <v>16</v>
      </c>
      <c r="E315" s="4">
        <f>4590.00*(1-Z1%)</f>
        <v>4590</v>
      </c>
      <c r="F315" s="2">
        <v>1</v>
      </c>
      <c r="G315" s="2"/>
    </row>
    <row r="316" spans="1:26" customHeight="1" ht="18" hidden="true" outlineLevel="5">
      <c r="A316" s="2" t="s">
        <v>610</v>
      </c>
      <c r="B316" s="3" t="s">
        <v>611</v>
      </c>
      <c r="C316" s="2"/>
      <c r="D316" s="2" t="s">
        <v>16</v>
      </c>
      <c r="E316" s="4">
        <f>21290.00*(1-Z1%)</f>
        <v>21290</v>
      </c>
      <c r="F316" s="2">
        <v>1</v>
      </c>
      <c r="G316" s="2"/>
    </row>
    <row r="317" spans="1:26" customHeight="1" ht="18" hidden="true" outlineLevel="5">
      <c r="A317" s="2" t="s">
        <v>612</v>
      </c>
      <c r="B317" s="3" t="s">
        <v>613</v>
      </c>
      <c r="C317" s="2"/>
      <c r="D317" s="2" t="s">
        <v>16</v>
      </c>
      <c r="E317" s="4">
        <f>9650.00*(1-Z1%)</f>
        <v>9650</v>
      </c>
      <c r="F317" s="2">
        <v>1</v>
      </c>
      <c r="G317" s="2"/>
    </row>
    <row r="318" spans="1:26" customHeight="1" ht="18" hidden="true" outlineLevel="5">
      <c r="A318" s="2" t="s">
        <v>614</v>
      </c>
      <c r="B318" s="3" t="s">
        <v>615</v>
      </c>
      <c r="C318" s="2"/>
      <c r="D318" s="2" t="s">
        <v>16</v>
      </c>
      <c r="E318" s="4">
        <f>4490.00*(1-Z1%)</f>
        <v>4490</v>
      </c>
      <c r="F318" s="2">
        <v>2</v>
      </c>
      <c r="G318" s="2"/>
    </row>
    <row r="319" spans="1:26" customHeight="1" ht="18" hidden="true" outlineLevel="5">
      <c r="A319" s="2" t="s">
        <v>616</v>
      </c>
      <c r="B319" s="3" t="s">
        <v>617</v>
      </c>
      <c r="C319" s="2"/>
      <c r="D319" s="2" t="s">
        <v>16</v>
      </c>
      <c r="E319" s="4">
        <f>3690.00*(1-Z1%)</f>
        <v>3690</v>
      </c>
      <c r="F319" s="2">
        <v>1</v>
      </c>
      <c r="G319" s="2"/>
    </row>
    <row r="320" spans="1:26" customHeight="1" ht="18" hidden="true" outlineLevel="5">
      <c r="A320" s="2" t="s">
        <v>618</v>
      </c>
      <c r="B320" s="3" t="s">
        <v>619</v>
      </c>
      <c r="C320" s="2"/>
      <c r="D320" s="2" t="s">
        <v>16</v>
      </c>
      <c r="E320" s="4">
        <f>2450.00*(1-Z1%)</f>
        <v>2450</v>
      </c>
      <c r="F320" s="2">
        <v>1</v>
      </c>
      <c r="G320" s="2"/>
    </row>
    <row r="321" spans="1:26" customHeight="1" ht="35" hidden="true" outlineLevel="4">
      <c r="A321" s="5" t="s">
        <v>620</v>
      </c>
      <c r="B321" s="5"/>
      <c r="C321" s="5"/>
      <c r="D321" s="5"/>
      <c r="E321" s="5"/>
      <c r="F321" s="5"/>
      <c r="G321" s="5"/>
    </row>
    <row r="322" spans="1:26" customHeight="1" ht="35" hidden="true" outlineLevel="5">
      <c r="A322" s="5" t="s">
        <v>621</v>
      </c>
      <c r="B322" s="5"/>
      <c r="C322" s="5"/>
      <c r="D322" s="5"/>
      <c r="E322" s="5"/>
      <c r="F322" s="5"/>
      <c r="G322" s="5"/>
    </row>
    <row r="323" spans="1:26" customHeight="1" ht="36" hidden="true" outlineLevel="5">
      <c r="A323" s="2" t="s">
        <v>622</v>
      </c>
      <c r="B323" s="3" t="s">
        <v>623</v>
      </c>
      <c r="C323" s="2"/>
      <c r="D323" s="2" t="s">
        <v>16</v>
      </c>
      <c r="E323" s="4">
        <f>5400.00*(1-Z1%)</f>
        <v>5400</v>
      </c>
      <c r="F323" s="2">
        <v>1</v>
      </c>
      <c r="G323" s="2"/>
    </row>
    <row r="324" spans="1:26" customHeight="1" ht="18" hidden="true" outlineLevel="5">
      <c r="A324" s="2" t="s">
        <v>624</v>
      </c>
      <c r="B324" s="3" t="s">
        <v>625</v>
      </c>
      <c r="C324" s="2"/>
      <c r="D324" s="2" t="s">
        <v>16</v>
      </c>
      <c r="E324" s="4">
        <f>4650.00*(1-Z1%)</f>
        <v>4650</v>
      </c>
      <c r="F324" s="2">
        <v>1</v>
      </c>
      <c r="G324" s="2"/>
    </row>
    <row r="325" spans="1:26" customHeight="1" ht="18" hidden="true" outlineLevel="5">
      <c r="A325" s="2" t="s">
        <v>626</v>
      </c>
      <c r="B325" s="3" t="s">
        <v>627</v>
      </c>
      <c r="C325" s="2"/>
      <c r="D325" s="2" t="s">
        <v>16</v>
      </c>
      <c r="E325" s="4">
        <f>4800.00*(1-Z1%)</f>
        <v>4800</v>
      </c>
      <c r="F325" s="2">
        <v>1</v>
      </c>
      <c r="G325" s="2"/>
    </row>
    <row r="326" spans="1:26" customHeight="1" ht="18" hidden="true" outlineLevel="5">
      <c r="A326" s="2" t="s">
        <v>628</v>
      </c>
      <c r="B326" s="3" t="s">
        <v>629</v>
      </c>
      <c r="C326" s="2"/>
      <c r="D326" s="2" t="s">
        <v>16</v>
      </c>
      <c r="E326" s="4">
        <f>8890.00*(1-Z1%)</f>
        <v>8890</v>
      </c>
      <c r="F326" s="2">
        <v>1</v>
      </c>
      <c r="G326" s="2"/>
    </row>
    <row r="327" spans="1:26" customHeight="1" ht="35" hidden="true" outlineLevel="4">
      <c r="A327" s="5" t="s">
        <v>630</v>
      </c>
      <c r="B327" s="5"/>
      <c r="C327" s="5"/>
      <c r="D327" s="5"/>
      <c r="E327" s="5"/>
      <c r="F327" s="5"/>
      <c r="G327" s="5"/>
    </row>
    <row r="328" spans="1:26" customHeight="1" ht="36" hidden="true" outlineLevel="4">
      <c r="A328" s="2" t="s">
        <v>631</v>
      </c>
      <c r="B328" s="3" t="s">
        <v>632</v>
      </c>
      <c r="C328" s="2"/>
      <c r="D328" s="2" t="s">
        <v>16</v>
      </c>
      <c r="E328" s="4">
        <f>150.00*(1-Z1%)</f>
        <v>150</v>
      </c>
      <c r="F328" s="2">
        <v>1</v>
      </c>
      <c r="G328" s="2"/>
    </row>
    <row r="329" spans="1:26" customHeight="1" ht="36" hidden="true" outlineLevel="4">
      <c r="A329" s="2" t="s">
        <v>633</v>
      </c>
      <c r="B329" s="3" t="s">
        <v>634</v>
      </c>
      <c r="C329" s="2"/>
      <c r="D329" s="2" t="s">
        <v>16</v>
      </c>
      <c r="E329" s="4">
        <f>150.00*(1-Z1%)</f>
        <v>150</v>
      </c>
      <c r="F329" s="2">
        <v>1</v>
      </c>
      <c r="G329" s="2"/>
    </row>
    <row r="330" spans="1:26" customHeight="1" ht="36" hidden="true" outlineLevel="4">
      <c r="A330" s="2" t="s">
        <v>635</v>
      </c>
      <c r="B330" s="3" t="s">
        <v>636</v>
      </c>
      <c r="C330" s="2"/>
      <c r="D330" s="2" t="s">
        <v>16</v>
      </c>
      <c r="E330" s="4">
        <f>200.00*(1-Z1%)</f>
        <v>200</v>
      </c>
      <c r="F330" s="2">
        <v>1</v>
      </c>
      <c r="G330" s="2"/>
    </row>
    <row r="331" spans="1:26" customHeight="1" ht="36" hidden="true" outlineLevel="4">
      <c r="A331" s="2" t="s">
        <v>637</v>
      </c>
      <c r="B331" s="3" t="s">
        <v>638</v>
      </c>
      <c r="C331" s="2"/>
      <c r="D331" s="2" t="s">
        <v>16</v>
      </c>
      <c r="E331" s="4">
        <f>200.00*(1-Z1%)</f>
        <v>200</v>
      </c>
      <c r="F331" s="2">
        <v>2</v>
      </c>
      <c r="G331" s="2"/>
    </row>
    <row r="332" spans="1:26" customHeight="1" ht="36" hidden="true" outlineLevel="4">
      <c r="A332" s="2" t="s">
        <v>639</v>
      </c>
      <c r="B332" s="3" t="s">
        <v>640</v>
      </c>
      <c r="C332" s="2"/>
      <c r="D332" s="2" t="s">
        <v>16</v>
      </c>
      <c r="E332" s="4">
        <f>250.00*(1-Z1%)</f>
        <v>250</v>
      </c>
      <c r="F332" s="2">
        <v>4</v>
      </c>
      <c r="G332" s="2"/>
    </row>
    <row r="333" spans="1:26" customHeight="1" ht="36" hidden="true" outlineLevel="4">
      <c r="A333" s="2" t="s">
        <v>641</v>
      </c>
      <c r="B333" s="3" t="s">
        <v>642</v>
      </c>
      <c r="C333" s="2"/>
      <c r="D333" s="2" t="s">
        <v>16</v>
      </c>
      <c r="E333" s="4">
        <f>150.00*(1-Z1%)</f>
        <v>150</v>
      </c>
      <c r="F333" s="2">
        <v>1</v>
      </c>
      <c r="G333" s="2"/>
    </row>
    <row r="334" spans="1:26" customHeight="1" ht="36" hidden="true" outlineLevel="4">
      <c r="A334" s="2" t="s">
        <v>643</v>
      </c>
      <c r="B334" s="3" t="s">
        <v>644</v>
      </c>
      <c r="C334" s="2"/>
      <c r="D334" s="2" t="s">
        <v>16</v>
      </c>
      <c r="E334" s="4">
        <f>300.00*(1-Z1%)</f>
        <v>300</v>
      </c>
      <c r="F334" s="2">
        <v>1</v>
      </c>
      <c r="G334" s="2"/>
    </row>
    <row r="335" spans="1:26" customHeight="1" ht="36" hidden="true" outlineLevel="4">
      <c r="A335" s="2" t="s">
        <v>645</v>
      </c>
      <c r="B335" s="3" t="s">
        <v>646</v>
      </c>
      <c r="C335" s="2"/>
      <c r="D335" s="2" t="s">
        <v>16</v>
      </c>
      <c r="E335" s="4">
        <f>200.00*(1-Z1%)</f>
        <v>200</v>
      </c>
      <c r="F335" s="2">
        <v>2</v>
      </c>
      <c r="G335" s="2"/>
    </row>
    <row r="336" spans="1:26" customHeight="1" ht="36" hidden="true" outlineLevel="4">
      <c r="A336" s="2" t="s">
        <v>647</v>
      </c>
      <c r="B336" s="3" t="s">
        <v>648</v>
      </c>
      <c r="C336" s="2"/>
      <c r="D336" s="2" t="s">
        <v>16</v>
      </c>
      <c r="E336" s="4">
        <f>200.00*(1-Z1%)</f>
        <v>200</v>
      </c>
      <c r="F336" s="2">
        <v>1</v>
      </c>
      <c r="G336" s="2"/>
    </row>
    <row r="337" spans="1:26" customHeight="1" ht="36" hidden="true" outlineLevel="4">
      <c r="A337" s="2" t="s">
        <v>649</v>
      </c>
      <c r="B337" s="3" t="s">
        <v>650</v>
      </c>
      <c r="C337" s="2"/>
      <c r="D337" s="2" t="s">
        <v>16</v>
      </c>
      <c r="E337" s="4">
        <f>200.00*(1-Z1%)</f>
        <v>200</v>
      </c>
      <c r="F337" s="2">
        <v>1</v>
      </c>
      <c r="G337" s="2"/>
    </row>
    <row r="338" spans="1:26" customHeight="1" ht="35" hidden="true" outlineLevel="4">
      <c r="A338" s="5" t="s">
        <v>651</v>
      </c>
      <c r="B338" s="5"/>
      <c r="C338" s="5"/>
      <c r="D338" s="5"/>
      <c r="E338" s="5"/>
      <c r="F338" s="5"/>
      <c r="G338" s="5"/>
    </row>
    <row r="339" spans="1:26" customHeight="1" ht="36" hidden="true" outlineLevel="4">
      <c r="A339" s="2" t="s">
        <v>652</v>
      </c>
      <c r="B339" s="3" t="s">
        <v>653</v>
      </c>
      <c r="C339" s="2"/>
      <c r="D339" s="2" t="s">
        <v>16</v>
      </c>
      <c r="E339" s="4">
        <f>450.00*(1-Z1%)</f>
        <v>450</v>
      </c>
      <c r="F339" s="2">
        <v>2</v>
      </c>
      <c r="G339" s="2"/>
    </row>
    <row r="340" spans="1:26" customHeight="1" ht="36" hidden="true" outlineLevel="4">
      <c r="A340" s="2" t="s">
        <v>654</v>
      </c>
      <c r="B340" s="3" t="s">
        <v>655</v>
      </c>
      <c r="C340" s="2"/>
      <c r="D340" s="2" t="s">
        <v>16</v>
      </c>
      <c r="E340" s="4">
        <f>510.00*(1-Z1%)</f>
        <v>510</v>
      </c>
      <c r="F340" s="2">
        <v>4</v>
      </c>
      <c r="G340" s="2"/>
    </row>
    <row r="341" spans="1:26" customHeight="1" ht="36" hidden="true" outlineLevel="4">
      <c r="A341" s="2" t="s">
        <v>656</v>
      </c>
      <c r="B341" s="3" t="s">
        <v>657</v>
      </c>
      <c r="C341" s="2"/>
      <c r="D341" s="2" t="s">
        <v>16</v>
      </c>
      <c r="E341" s="4">
        <f>200.00*(1-Z1%)</f>
        <v>200</v>
      </c>
      <c r="F341" s="2">
        <v>3</v>
      </c>
      <c r="G341" s="2"/>
    </row>
    <row r="342" spans="1:26" customHeight="1" ht="36" hidden="true" outlineLevel="4">
      <c r="A342" s="2" t="s">
        <v>658</v>
      </c>
      <c r="B342" s="3" t="s">
        <v>659</v>
      </c>
      <c r="C342" s="2"/>
      <c r="D342" s="2" t="s">
        <v>16</v>
      </c>
      <c r="E342" s="4">
        <f>200.00*(1-Z1%)</f>
        <v>200</v>
      </c>
      <c r="F342" s="2">
        <v>1</v>
      </c>
      <c r="G342" s="2"/>
    </row>
    <row r="343" spans="1:26" customHeight="1" ht="36" hidden="true" outlineLevel="4">
      <c r="A343" s="2" t="s">
        <v>660</v>
      </c>
      <c r="B343" s="3" t="s">
        <v>661</v>
      </c>
      <c r="C343" s="2"/>
      <c r="D343" s="2" t="s">
        <v>16</v>
      </c>
      <c r="E343" s="4">
        <f>150.00*(1-Z1%)</f>
        <v>150</v>
      </c>
      <c r="F343" s="2">
        <v>4</v>
      </c>
      <c r="G343" s="2"/>
    </row>
    <row r="344" spans="1:26" customHeight="1" ht="36" hidden="true" outlineLevel="4">
      <c r="A344" s="2" t="s">
        <v>662</v>
      </c>
      <c r="B344" s="3" t="s">
        <v>663</v>
      </c>
      <c r="C344" s="2"/>
      <c r="D344" s="2" t="s">
        <v>16</v>
      </c>
      <c r="E344" s="4">
        <f>250.00*(1-Z1%)</f>
        <v>250</v>
      </c>
      <c r="F344" s="2">
        <v>3</v>
      </c>
      <c r="G344" s="2"/>
    </row>
    <row r="345" spans="1:26" customHeight="1" ht="36" hidden="true" outlineLevel="4">
      <c r="A345" s="2" t="s">
        <v>664</v>
      </c>
      <c r="B345" s="3" t="s">
        <v>665</v>
      </c>
      <c r="C345" s="2"/>
      <c r="D345" s="2" t="s">
        <v>16</v>
      </c>
      <c r="E345" s="4">
        <f>250.00*(1-Z1%)</f>
        <v>250</v>
      </c>
      <c r="F345" s="2">
        <v>3</v>
      </c>
      <c r="G345" s="2"/>
    </row>
    <row r="346" spans="1:26" customHeight="1" ht="36" hidden="true" outlineLevel="4">
      <c r="A346" s="2" t="s">
        <v>666</v>
      </c>
      <c r="B346" s="3" t="s">
        <v>667</v>
      </c>
      <c r="C346" s="2"/>
      <c r="D346" s="2" t="s">
        <v>16</v>
      </c>
      <c r="E346" s="4">
        <f>200.00*(1-Z1%)</f>
        <v>200</v>
      </c>
      <c r="F346" s="2">
        <v>1</v>
      </c>
      <c r="G346" s="2"/>
    </row>
    <row r="347" spans="1:26" customHeight="1" ht="36" hidden="true" outlineLevel="4">
      <c r="A347" s="2" t="s">
        <v>668</v>
      </c>
      <c r="B347" s="3" t="s">
        <v>669</v>
      </c>
      <c r="C347" s="2"/>
      <c r="D347" s="2" t="s">
        <v>16</v>
      </c>
      <c r="E347" s="4">
        <f>690.00*(1-Z1%)</f>
        <v>690</v>
      </c>
      <c r="F347" s="2">
        <v>2</v>
      </c>
      <c r="G347" s="2"/>
    </row>
    <row r="348" spans="1:26" customHeight="1" ht="36" hidden="true" outlineLevel="4">
      <c r="A348" s="2" t="s">
        <v>670</v>
      </c>
      <c r="B348" s="3" t="s">
        <v>671</v>
      </c>
      <c r="C348" s="2"/>
      <c r="D348" s="2" t="s">
        <v>16</v>
      </c>
      <c r="E348" s="4">
        <f>250.00*(1-Z1%)</f>
        <v>250</v>
      </c>
      <c r="F348" s="2">
        <v>6</v>
      </c>
      <c r="G348" s="2"/>
    </row>
    <row r="349" spans="1:26" customHeight="1" ht="36" hidden="true" outlineLevel="4">
      <c r="A349" s="2" t="s">
        <v>672</v>
      </c>
      <c r="B349" s="3" t="s">
        <v>673</v>
      </c>
      <c r="C349" s="2"/>
      <c r="D349" s="2" t="s">
        <v>16</v>
      </c>
      <c r="E349" s="4">
        <f>250.00*(1-Z1%)</f>
        <v>250</v>
      </c>
      <c r="F349" s="2">
        <v>4</v>
      </c>
      <c r="G349" s="2"/>
    </row>
    <row r="350" spans="1:26" customHeight="1" ht="36" hidden="true" outlineLevel="4">
      <c r="A350" s="2" t="s">
        <v>674</v>
      </c>
      <c r="B350" s="3" t="s">
        <v>675</v>
      </c>
      <c r="C350" s="2"/>
      <c r="D350" s="2" t="s">
        <v>16</v>
      </c>
      <c r="E350" s="4">
        <f>300.00*(1-Z1%)</f>
        <v>300</v>
      </c>
      <c r="F350" s="2">
        <v>3</v>
      </c>
      <c r="G350" s="2"/>
    </row>
    <row r="351" spans="1:26" customHeight="1" ht="36" hidden="true" outlineLevel="4">
      <c r="A351" s="2" t="s">
        <v>676</v>
      </c>
      <c r="B351" s="3" t="s">
        <v>677</v>
      </c>
      <c r="C351" s="2"/>
      <c r="D351" s="2" t="s">
        <v>16</v>
      </c>
      <c r="E351" s="4">
        <f>300.00*(1-Z1%)</f>
        <v>300</v>
      </c>
      <c r="F351" s="2">
        <v>3</v>
      </c>
      <c r="G351" s="2"/>
    </row>
    <row r="352" spans="1:26" customHeight="1" ht="36" hidden="true" outlineLevel="4">
      <c r="A352" s="2" t="s">
        <v>678</v>
      </c>
      <c r="B352" s="3" t="s">
        <v>679</v>
      </c>
      <c r="C352" s="2"/>
      <c r="D352" s="2" t="s">
        <v>16</v>
      </c>
      <c r="E352" s="4">
        <f>200.00*(1-Z1%)</f>
        <v>200</v>
      </c>
      <c r="F352" s="2">
        <v>1</v>
      </c>
      <c r="G352" s="2"/>
    </row>
    <row r="353" spans="1:26" customHeight="1" ht="35" hidden="true" outlineLevel="4">
      <c r="A353" s="5" t="s">
        <v>680</v>
      </c>
      <c r="B353" s="5"/>
      <c r="C353" s="5"/>
      <c r="D353" s="5"/>
      <c r="E353" s="5"/>
      <c r="F353" s="5"/>
      <c r="G353" s="5"/>
    </row>
    <row r="354" spans="1:26" customHeight="1" ht="18" hidden="true" outlineLevel="4">
      <c r="A354" s="2" t="s">
        <v>681</v>
      </c>
      <c r="B354" s="3" t="s">
        <v>682</v>
      </c>
      <c r="C354" s="2"/>
      <c r="D354" s="2" t="s">
        <v>16</v>
      </c>
      <c r="E354" s="4">
        <f>180.00*(1-Z1%)</f>
        <v>180</v>
      </c>
      <c r="F354" s="2">
        <v>1</v>
      </c>
      <c r="G354" s="2"/>
    </row>
    <row r="355" spans="1:26" customHeight="1" ht="18" hidden="true" outlineLevel="4">
      <c r="A355" s="2" t="s">
        <v>683</v>
      </c>
      <c r="B355" s="3" t="s">
        <v>684</v>
      </c>
      <c r="C355" s="2"/>
      <c r="D355" s="2" t="s">
        <v>16</v>
      </c>
      <c r="E355" s="4">
        <f>150.00*(1-Z1%)</f>
        <v>150</v>
      </c>
      <c r="F355" s="2">
        <v>1</v>
      </c>
      <c r="G355" s="2"/>
    </row>
    <row r="356" spans="1:26" customHeight="1" ht="18" hidden="true" outlineLevel="4">
      <c r="A356" s="2" t="s">
        <v>685</v>
      </c>
      <c r="B356" s="3" t="s">
        <v>686</v>
      </c>
      <c r="C356" s="2"/>
      <c r="D356" s="2" t="s">
        <v>16</v>
      </c>
      <c r="E356" s="4">
        <f>150.00*(1-Z1%)</f>
        <v>150</v>
      </c>
      <c r="F356" s="2">
        <v>2</v>
      </c>
      <c r="G356" s="2"/>
    </row>
    <row r="357" spans="1:26" customHeight="1" ht="36" hidden="true" outlineLevel="4">
      <c r="A357" s="2" t="s">
        <v>687</v>
      </c>
      <c r="B357" s="3" t="s">
        <v>688</v>
      </c>
      <c r="C357" s="2"/>
      <c r="D357" s="2" t="s">
        <v>16</v>
      </c>
      <c r="E357" s="4">
        <f>150.00*(1-Z1%)</f>
        <v>150</v>
      </c>
      <c r="F357" s="2">
        <v>1</v>
      </c>
      <c r="G357" s="2"/>
    </row>
    <row r="358" spans="1:26" customHeight="1" ht="36" hidden="true" outlineLevel="4">
      <c r="A358" s="2" t="s">
        <v>689</v>
      </c>
      <c r="B358" s="3" t="s">
        <v>690</v>
      </c>
      <c r="C358" s="2"/>
      <c r="D358" s="2" t="s">
        <v>16</v>
      </c>
      <c r="E358" s="4">
        <f>150.00*(1-Z1%)</f>
        <v>150</v>
      </c>
      <c r="F358" s="2">
        <v>2</v>
      </c>
      <c r="G358" s="2"/>
    </row>
    <row r="359" spans="1:26" customHeight="1" ht="36" hidden="true" outlineLevel="4">
      <c r="A359" s="2" t="s">
        <v>691</v>
      </c>
      <c r="B359" s="3" t="s">
        <v>692</v>
      </c>
      <c r="C359" s="2"/>
      <c r="D359" s="2" t="s">
        <v>16</v>
      </c>
      <c r="E359" s="4">
        <f>150.00*(1-Z1%)</f>
        <v>150</v>
      </c>
      <c r="F359" s="2">
        <v>3</v>
      </c>
      <c r="G359" s="2"/>
    </row>
    <row r="360" spans="1:26" customHeight="1" ht="36" hidden="true" outlineLevel="4">
      <c r="A360" s="2" t="s">
        <v>693</v>
      </c>
      <c r="B360" s="3" t="s">
        <v>694</v>
      </c>
      <c r="C360" s="2"/>
      <c r="D360" s="2" t="s">
        <v>16</v>
      </c>
      <c r="E360" s="4">
        <f>150.00*(1-Z1%)</f>
        <v>150</v>
      </c>
      <c r="F360" s="2">
        <v>3</v>
      </c>
      <c r="G360" s="2"/>
    </row>
    <row r="361" spans="1:26" customHeight="1" ht="36" hidden="true" outlineLevel="4">
      <c r="A361" s="2" t="s">
        <v>695</v>
      </c>
      <c r="B361" s="3" t="s">
        <v>696</v>
      </c>
      <c r="C361" s="2"/>
      <c r="D361" s="2" t="s">
        <v>16</v>
      </c>
      <c r="E361" s="4">
        <f>150.00*(1-Z1%)</f>
        <v>150</v>
      </c>
      <c r="F361" s="2">
        <v>1</v>
      </c>
      <c r="G361" s="2"/>
    </row>
    <row r="362" spans="1:26" customHeight="1" ht="36" hidden="true" outlineLevel="4">
      <c r="A362" s="2" t="s">
        <v>697</v>
      </c>
      <c r="B362" s="3" t="s">
        <v>698</v>
      </c>
      <c r="C362" s="2"/>
      <c r="D362" s="2" t="s">
        <v>16</v>
      </c>
      <c r="E362" s="4">
        <f>150.00*(1-Z1%)</f>
        <v>150</v>
      </c>
      <c r="F362" s="2">
        <v>2</v>
      </c>
      <c r="G362" s="2"/>
    </row>
    <row r="363" spans="1:26" customHeight="1" ht="36" hidden="true" outlineLevel="4">
      <c r="A363" s="2" t="s">
        <v>699</v>
      </c>
      <c r="B363" s="3" t="s">
        <v>700</v>
      </c>
      <c r="C363" s="2"/>
      <c r="D363" s="2" t="s">
        <v>16</v>
      </c>
      <c r="E363" s="4">
        <f>150.00*(1-Z1%)</f>
        <v>150</v>
      </c>
      <c r="F363" s="2">
        <v>1</v>
      </c>
      <c r="G363" s="2"/>
    </row>
    <row r="364" spans="1:26" customHeight="1" ht="36" hidden="true" outlineLevel="4">
      <c r="A364" s="2" t="s">
        <v>701</v>
      </c>
      <c r="B364" s="3" t="s">
        <v>702</v>
      </c>
      <c r="C364" s="2"/>
      <c r="D364" s="2" t="s">
        <v>16</v>
      </c>
      <c r="E364" s="4">
        <f>150.00*(1-Z1%)</f>
        <v>150</v>
      </c>
      <c r="F364" s="2">
        <v>5</v>
      </c>
      <c r="G364" s="2"/>
    </row>
    <row r="365" spans="1:26" customHeight="1" ht="36" hidden="true" outlineLevel="4">
      <c r="A365" s="2" t="s">
        <v>703</v>
      </c>
      <c r="B365" s="3" t="s">
        <v>704</v>
      </c>
      <c r="C365" s="2"/>
      <c r="D365" s="2" t="s">
        <v>16</v>
      </c>
      <c r="E365" s="4">
        <f>200.00*(1-Z1%)</f>
        <v>200</v>
      </c>
      <c r="F365" s="2">
        <v>3</v>
      </c>
      <c r="G365" s="2"/>
    </row>
    <row r="366" spans="1:26" customHeight="1" ht="36" hidden="true" outlineLevel="4">
      <c r="A366" s="2" t="s">
        <v>705</v>
      </c>
      <c r="B366" s="3" t="s">
        <v>706</v>
      </c>
      <c r="C366" s="2"/>
      <c r="D366" s="2" t="s">
        <v>16</v>
      </c>
      <c r="E366" s="4">
        <f>200.00*(1-Z1%)</f>
        <v>200</v>
      </c>
      <c r="F366" s="2">
        <v>2</v>
      </c>
      <c r="G366" s="2"/>
    </row>
    <row r="367" spans="1:26" customHeight="1" ht="36" hidden="true" outlineLevel="4">
      <c r="A367" s="2" t="s">
        <v>707</v>
      </c>
      <c r="B367" s="3" t="s">
        <v>708</v>
      </c>
      <c r="C367" s="2"/>
      <c r="D367" s="2" t="s">
        <v>16</v>
      </c>
      <c r="E367" s="4">
        <f>150.00*(1-Z1%)</f>
        <v>150</v>
      </c>
      <c r="F367" s="2">
        <v>3</v>
      </c>
      <c r="G367" s="2"/>
    </row>
    <row r="368" spans="1:26" customHeight="1" ht="36" hidden="true" outlineLevel="4">
      <c r="A368" s="2" t="s">
        <v>709</v>
      </c>
      <c r="B368" s="3" t="s">
        <v>710</v>
      </c>
      <c r="C368" s="2"/>
      <c r="D368" s="2" t="s">
        <v>16</v>
      </c>
      <c r="E368" s="4">
        <f>150.00*(1-Z1%)</f>
        <v>150</v>
      </c>
      <c r="F368" s="2">
        <v>1</v>
      </c>
      <c r="G368" s="2"/>
    </row>
    <row r="369" spans="1:26" customHeight="1" ht="36" hidden="true" outlineLevel="4">
      <c r="A369" s="2" t="s">
        <v>711</v>
      </c>
      <c r="B369" s="3" t="s">
        <v>712</v>
      </c>
      <c r="C369" s="2"/>
      <c r="D369" s="2" t="s">
        <v>16</v>
      </c>
      <c r="E369" s="4">
        <f>200.00*(1-Z1%)</f>
        <v>200</v>
      </c>
      <c r="F369" s="2">
        <v>2</v>
      </c>
      <c r="G369" s="2"/>
    </row>
    <row r="370" spans="1:26" customHeight="1" ht="36" hidden="true" outlineLevel="4">
      <c r="A370" s="2" t="s">
        <v>713</v>
      </c>
      <c r="B370" s="3" t="s">
        <v>714</v>
      </c>
      <c r="C370" s="2"/>
      <c r="D370" s="2" t="s">
        <v>16</v>
      </c>
      <c r="E370" s="4">
        <f>200.00*(1-Z1%)</f>
        <v>200</v>
      </c>
      <c r="F370" s="2">
        <v>3</v>
      </c>
      <c r="G370" s="2"/>
    </row>
    <row r="371" spans="1:26" customHeight="1" ht="36" hidden="true" outlineLevel="4">
      <c r="A371" s="2" t="s">
        <v>715</v>
      </c>
      <c r="B371" s="3" t="s">
        <v>716</v>
      </c>
      <c r="C371" s="2"/>
      <c r="D371" s="2" t="s">
        <v>16</v>
      </c>
      <c r="E371" s="4">
        <f>50.00*(1-Z1%)</f>
        <v>50</v>
      </c>
      <c r="F371" s="2">
        <v>2</v>
      </c>
      <c r="G371" s="2"/>
    </row>
    <row r="372" spans="1:26" customHeight="1" ht="36" hidden="true" outlineLevel="4">
      <c r="A372" s="2" t="s">
        <v>717</v>
      </c>
      <c r="B372" s="3" t="s">
        <v>718</v>
      </c>
      <c r="C372" s="2"/>
      <c r="D372" s="2" t="s">
        <v>16</v>
      </c>
      <c r="E372" s="4">
        <f>35.00*(1-Z1%)</f>
        <v>35</v>
      </c>
      <c r="F372" s="2">
        <v>2</v>
      </c>
      <c r="G372" s="2"/>
    </row>
    <row r="373" spans="1:26" customHeight="1" ht="36" hidden="true" outlineLevel="4">
      <c r="A373" s="2" t="s">
        <v>719</v>
      </c>
      <c r="B373" s="3" t="s">
        <v>720</v>
      </c>
      <c r="C373" s="2"/>
      <c r="D373" s="2" t="s">
        <v>16</v>
      </c>
      <c r="E373" s="4">
        <f>100.00*(1-Z1%)</f>
        <v>100</v>
      </c>
      <c r="F373" s="2">
        <v>3</v>
      </c>
      <c r="G373" s="2"/>
    </row>
    <row r="374" spans="1:26" customHeight="1" ht="35" hidden="true" outlineLevel="3">
      <c r="A374" s="5" t="s">
        <v>721</v>
      </c>
      <c r="B374" s="5"/>
      <c r="C374" s="5"/>
      <c r="D374" s="5"/>
      <c r="E374" s="5"/>
      <c r="F374" s="5"/>
      <c r="G374" s="5"/>
    </row>
    <row r="375" spans="1:26" customHeight="1" ht="35" hidden="true" outlineLevel="4">
      <c r="A375" s="5" t="s">
        <v>722</v>
      </c>
      <c r="B375" s="5"/>
      <c r="C375" s="5"/>
      <c r="D375" s="5"/>
      <c r="E375" s="5"/>
      <c r="F375" s="5"/>
      <c r="G375" s="5"/>
    </row>
    <row r="376" spans="1:26" customHeight="1" ht="35" hidden="true" outlineLevel="5">
      <c r="A376" s="5" t="s">
        <v>723</v>
      </c>
      <c r="B376" s="5"/>
      <c r="C376" s="5"/>
      <c r="D376" s="5"/>
      <c r="E376" s="5"/>
      <c r="F376" s="5"/>
      <c r="G376" s="5"/>
    </row>
    <row r="377" spans="1:26" customHeight="1" ht="36" hidden="true" outlineLevel="5">
      <c r="A377" s="2" t="s">
        <v>724</v>
      </c>
      <c r="B377" s="3" t="s">
        <v>725</v>
      </c>
      <c r="C377" s="2"/>
      <c r="D377" s="2" t="s">
        <v>16</v>
      </c>
      <c r="E377" s="4">
        <f>1290.00*(1-Z1%)</f>
        <v>1290</v>
      </c>
      <c r="F377" s="2">
        <v>1</v>
      </c>
      <c r="G377" s="2"/>
    </row>
    <row r="378" spans="1:26" customHeight="1" ht="36" hidden="true" outlineLevel="5">
      <c r="A378" s="2" t="s">
        <v>726</v>
      </c>
      <c r="B378" s="3" t="s">
        <v>727</v>
      </c>
      <c r="C378" s="2"/>
      <c r="D378" s="2" t="s">
        <v>16</v>
      </c>
      <c r="E378" s="4">
        <f>1120.00*(1-Z1%)</f>
        <v>1120</v>
      </c>
      <c r="F378" s="2">
        <v>1</v>
      </c>
      <c r="G378" s="2"/>
    </row>
    <row r="379" spans="1:26" customHeight="1" ht="36" hidden="true" outlineLevel="5">
      <c r="A379" s="2" t="s">
        <v>728</v>
      </c>
      <c r="B379" s="3" t="s">
        <v>729</v>
      </c>
      <c r="C379" s="2"/>
      <c r="D379" s="2" t="s">
        <v>16</v>
      </c>
      <c r="E379" s="4">
        <f>950.00*(1-Z1%)</f>
        <v>950</v>
      </c>
      <c r="F379" s="2">
        <v>1</v>
      </c>
      <c r="G379" s="2"/>
    </row>
    <row r="380" spans="1:26" customHeight="1" ht="36" hidden="true" outlineLevel="5">
      <c r="A380" s="2" t="s">
        <v>730</v>
      </c>
      <c r="B380" s="3" t="s">
        <v>731</v>
      </c>
      <c r="C380" s="2"/>
      <c r="D380" s="2" t="s">
        <v>16</v>
      </c>
      <c r="E380" s="4">
        <f>1850.00*(1-Z1%)</f>
        <v>1850</v>
      </c>
      <c r="F380" s="2">
        <v>1</v>
      </c>
      <c r="G380" s="2"/>
    </row>
    <row r="381" spans="1:26" customHeight="1" ht="36" hidden="true" outlineLevel="5">
      <c r="A381" s="2" t="s">
        <v>732</v>
      </c>
      <c r="B381" s="3" t="s">
        <v>733</v>
      </c>
      <c r="C381" s="2"/>
      <c r="D381" s="2" t="s">
        <v>16</v>
      </c>
      <c r="E381" s="4">
        <f>990.00*(1-Z1%)</f>
        <v>990</v>
      </c>
      <c r="F381" s="2">
        <v>1</v>
      </c>
      <c r="G381" s="2"/>
    </row>
    <row r="382" spans="1:26" customHeight="1" ht="35" hidden="true" outlineLevel="5">
      <c r="A382" s="5" t="s">
        <v>734</v>
      </c>
      <c r="B382" s="5"/>
      <c r="C382" s="5"/>
      <c r="D382" s="5"/>
      <c r="E382" s="5"/>
      <c r="F382" s="5"/>
      <c r="G382" s="5"/>
    </row>
    <row r="383" spans="1:26" customHeight="1" ht="18" hidden="true" outlineLevel="5">
      <c r="A383" s="2" t="s">
        <v>735</v>
      </c>
      <c r="B383" s="3" t="s">
        <v>736</v>
      </c>
      <c r="C383" s="2"/>
      <c r="D383" s="2" t="s">
        <v>16</v>
      </c>
      <c r="E383" s="4">
        <f>300.00*(1-Z1%)</f>
        <v>300</v>
      </c>
      <c r="F383" s="2">
        <v>1</v>
      </c>
      <c r="G383" s="2"/>
    </row>
    <row r="384" spans="1:26" customHeight="1" ht="18" hidden="true" outlineLevel="5">
      <c r="A384" s="2" t="s">
        <v>737</v>
      </c>
      <c r="B384" s="3" t="s">
        <v>738</v>
      </c>
      <c r="C384" s="2"/>
      <c r="D384" s="2" t="s">
        <v>16</v>
      </c>
      <c r="E384" s="4">
        <f>750.00*(1-Z1%)</f>
        <v>750</v>
      </c>
      <c r="F384" s="2">
        <v>1</v>
      </c>
      <c r="G384" s="2"/>
    </row>
    <row r="385" spans="1:26" customHeight="1" ht="36" hidden="true" outlineLevel="5">
      <c r="A385" s="2" t="s">
        <v>739</v>
      </c>
      <c r="B385" s="3" t="s">
        <v>740</v>
      </c>
      <c r="C385" s="2"/>
      <c r="D385" s="2" t="s">
        <v>16</v>
      </c>
      <c r="E385" s="4">
        <f>360.00*(1-Z1%)</f>
        <v>360</v>
      </c>
      <c r="F385" s="2">
        <v>3</v>
      </c>
      <c r="G385" s="2"/>
    </row>
    <row r="386" spans="1:26" customHeight="1" ht="36" hidden="true" outlineLevel="5">
      <c r="A386" s="2" t="s">
        <v>741</v>
      </c>
      <c r="B386" s="3" t="s">
        <v>742</v>
      </c>
      <c r="C386" s="2"/>
      <c r="D386" s="2" t="s">
        <v>16</v>
      </c>
      <c r="E386" s="4">
        <f>360.00*(1-Z1%)</f>
        <v>360</v>
      </c>
      <c r="F386" s="2">
        <v>1</v>
      </c>
      <c r="G386" s="2"/>
    </row>
    <row r="387" spans="1:26" customHeight="1" ht="36" hidden="true" outlineLevel="5">
      <c r="A387" s="2" t="s">
        <v>743</v>
      </c>
      <c r="B387" s="3" t="s">
        <v>744</v>
      </c>
      <c r="C387" s="2"/>
      <c r="D387" s="2" t="s">
        <v>16</v>
      </c>
      <c r="E387" s="4">
        <f>450.00*(1-Z1%)</f>
        <v>450</v>
      </c>
      <c r="F387" s="2">
        <v>1</v>
      </c>
      <c r="G387" s="2"/>
    </row>
    <row r="388" spans="1:26" customHeight="1" ht="36" hidden="true" outlineLevel="5">
      <c r="A388" s="2" t="s">
        <v>745</v>
      </c>
      <c r="B388" s="3" t="s">
        <v>746</v>
      </c>
      <c r="C388" s="2"/>
      <c r="D388" s="2" t="s">
        <v>16</v>
      </c>
      <c r="E388" s="4">
        <f>290.00*(1-Z1%)</f>
        <v>290</v>
      </c>
      <c r="F388" s="2">
        <v>2</v>
      </c>
      <c r="G388" s="2"/>
    </row>
    <row r="389" spans="1:26" customHeight="1" ht="18" hidden="true" outlineLevel="5">
      <c r="A389" s="2" t="s">
        <v>747</v>
      </c>
      <c r="B389" s="3" t="s">
        <v>748</v>
      </c>
      <c r="C389" s="2"/>
      <c r="D389" s="2" t="s">
        <v>16</v>
      </c>
      <c r="E389" s="4">
        <f>320.00*(1-Z1%)</f>
        <v>320</v>
      </c>
      <c r="F389" s="2">
        <v>1</v>
      </c>
      <c r="G389" s="2"/>
    </row>
    <row r="390" spans="1:26" customHeight="1" ht="36" hidden="true" outlineLevel="5">
      <c r="A390" s="2" t="s">
        <v>749</v>
      </c>
      <c r="B390" s="3" t="s">
        <v>750</v>
      </c>
      <c r="C390" s="2"/>
      <c r="D390" s="2" t="s">
        <v>16</v>
      </c>
      <c r="E390" s="4">
        <f>650.00*(1-Z1%)</f>
        <v>650</v>
      </c>
      <c r="F390" s="2">
        <v>1</v>
      </c>
      <c r="G390" s="2"/>
    </row>
    <row r="391" spans="1:26" customHeight="1" ht="36" hidden="true" outlineLevel="5">
      <c r="A391" s="2" t="s">
        <v>751</v>
      </c>
      <c r="B391" s="3" t="s">
        <v>752</v>
      </c>
      <c r="C391" s="2"/>
      <c r="D391" s="2" t="s">
        <v>16</v>
      </c>
      <c r="E391" s="4">
        <f>680.00*(1-Z1%)</f>
        <v>680</v>
      </c>
      <c r="F391" s="2">
        <v>1</v>
      </c>
      <c r="G391" s="2"/>
    </row>
    <row r="392" spans="1:26" customHeight="1" ht="36" hidden="true" outlineLevel="5">
      <c r="A392" s="2" t="s">
        <v>753</v>
      </c>
      <c r="B392" s="3" t="s">
        <v>754</v>
      </c>
      <c r="C392" s="2"/>
      <c r="D392" s="2" t="s">
        <v>16</v>
      </c>
      <c r="E392" s="4">
        <f>680.00*(1-Z1%)</f>
        <v>680</v>
      </c>
      <c r="F392" s="2">
        <v>1</v>
      </c>
      <c r="G392" s="2"/>
    </row>
    <row r="393" spans="1:26" customHeight="1" ht="36" hidden="true" outlineLevel="5">
      <c r="A393" s="2" t="s">
        <v>755</v>
      </c>
      <c r="B393" s="3" t="s">
        <v>756</v>
      </c>
      <c r="C393" s="2"/>
      <c r="D393" s="2" t="s">
        <v>16</v>
      </c>
      <c r="E393" s="4">
        <f>850.00*(1-Z1%)</f>
        <v>850</v>
      </c>
      <c r="F393" s="2">
        <v>1</v>
      </c>
      <c r="G393" s="2"/>
    </row>
    <row r="394" spans="1:26" customHeight="1" ht="18" hidden="true" outlineLevel="5">
      <c r="A394" s="2" t="s">
        <v>757</v>
      </c>
      <c r="B394" s="3" t="s">
        <v>758</v>
      </c>
      <c r="C394" s="2"/>
      <c r="D394" s="2" t="s">
        <v>16</v>
      </c>
      <c r="E394" s="4">
        <f>450.00*(1-Z1%)</f>
        <v>450</v>
      </c>
      <c r="F394" s="2">
        <v>1</v>
      </c>
      <c r="G394" s="2"/>
    </row>
    <row r="395" spans="1:26" customHeight="1" ht="36" hidden="true" outlineLevel="5">
      <c r="A395" s="2" t="s">
        <v>759</v>
      </c>
      <c r="B395" s="3" t="s">
        <v>760</v>
      </c>
      <c r="C395" s="2"/>
      <c r="D395" s="2" t="s">
        <v>16</v>
      </c>
      <c r="E395" s="4">
        <f>680.00*(1-Z1%)</f>
        <v>680</v>
      </c>
      <c r="F395" s="2">
        <v>1</v>
      </c>
      <c r="G395" s="2"/>
    </row>
    <row r="396" spans="1:26" customHeight="1" ht="36" hidden="true" outlineLevel="5">
      <c r="A396" s="2" t="s">
        <v>761</v>
      </c>
      <c r="B396" s="3" t="s">
        <v>762</v>
      </c>
      <c r="C396" s="2"/>
      <c r="D396" s="2" t="s">
        <v>16</v>
      </c>
      <c r="E396" s="4">
        <f>650.00*(1-Z1%)</f>
        <v>650</v>
      </c>
      <c r="F396" s="2">
        <v>1</v>
      </c>
      <c r="G396" s="2"/>
    </row>
    <row r="397" spans="1:26" customHeight="1" ht="35" hidden="true" outlineLevel="4">
      <c r="A397" s="5" t="s">
        <v>763</v>
      </c>
      <c r="B397" s="5"/>
      <c r="C397" s="5"/>
      <c r="D397" s="5"/>
      <c r="E397" s="5"/>
      <c r="F397" s="5"/>
      <c r="G397" s="5"/>
    </row>
    <row r="398" spans="1:26" customHeight="1" ht="36" hidden="true" outlineLevel="4">
      <c r="A398" s="2" t="s">
        <v>764</v>
      </c>
      <c r="B398" s="3" t="s">
        <v>765</v>
      </c>
      <c r="C398" s="2"/>
      <c r="D398" s="2" t="s">
        <v>16</v>
      </c>
      <c r="E398" s="4">
        <f>540.00*(1-Z1%)</f>
        <v>540</v>
      </c>
      <c r="F398" s="2">
        <v>1</v>
      </c>
      <c r="G398" s="2"/>
    </row>
    <row r="399" spans="1:26" customHeight="1" ht="36" hidden="true" outlineLevel="4">
      <c r="A399" s="2" t="s">
        <v>766</v>
      </c>
      <c r="B399" s="3" t="s">
        <v>767</v>
      </c>
      <c r="C399" s="2"/>
      <c r="D399" s="2" t="s">
        <v>16</v>
      </c>
      <c r="E399" s="4">
        <f>600.00*(1-Z1%)</f>
        <v>600</v>
      </c>
      <c r="F399" s="2">
        <v>1</v>
      </c>
      <c r="G399" s="2"/>
    </row>
    <row r="400" spans="1:26" customHeight="1" ht="18" hidden="true" outlineLevel="4">
      <c r="A400" s="2" t="s">
        <v>768</v>
      </c>
      <c r="B400" s="3" t="s">
        <v>769</v>
      </c>
      <c r="C400" s="2"/>
      <c r="D400" s="2" t="s">
        <v>16</v>
      </c>
      <c r="E400" s="4">
        <f>520.00*(1-Z1%)</f>
        <v>520</v>
      </c>
      <c r="F400" s="2">
        <v>1</v>
      </c>
      <c r="G400" s="2"/>
    </row>
    <row r="401" spans="1:26" customHeight="1" ht="36" hidden="true" outlineLevel="4">
      <c r="A401" s="2" t="s">
        <v>770</v>
      </c>
      <c r="B401" s="3" t="s">
        <v>771</v>
      </c>
      <c r="C401" s="2"/>
      <c r="D401" s="2" t="s">
        <v>16</v>
      </c>
      <c r="E401" s="4">
        <f>500.00*(1-Z1%)</f>
        <v>500</v>
      </c>
      <c r="F401" s="2">
        <v>1</v>
      </c>
      <c r="G401" s="2"/>
    </row>
    <row r="402" spans="1:26" customHeight="1" ht="18" hidden="true" outlineLevel="4">
      <c r="A402" s="2" t="s">
        <v>772</v>
      </c>
      <c r="B402" s="3" t="s">
        <v>773</v>
      </c>
      <c r="C402" s="2"/>
      <c r="D402" s="2" t="s">
        <v>16</v>
      </c>
      <c r="E402" s="4">
        <f>460.00*(1-Z1%)</f>
        <v>460</v>
      </c>
      <c r="F402" s="2">
        <v>1</v>
      </c>
      <c r="G402" s="2"/>
    </row>
    <row r="403" spans="1:26" customHeight="1" ht="35" hidden="true" outlineLevel="4">
      <c r="A403" s="5" t="s">
        <v>774</v>
      </c>
      <c r="B403" s="5"/>
      <c r="C403" s="5"/>
      <c r="D403" s="5"/>
      <c r="E403" s="5"/>
      <c r="F403" s="5"/>
      <c r="G403" s="5"/>
    </row>
    <row r="404" spans="1:26" customHeight="1" ht="18" hidden="true" outlineLevel="4">
      <c r="A404" s="2" t="s">
        <v>775</v>
      </c>
      <c r="B404" s="3" t="s">
        <v>776</v>
      </c>
      <c r="C404" s="2"/>
      <c r="D404" s="2" t="s">
        <v>16</v>
      </c>
      <c r="E404" s="4">
        <f>300.00*(1-Z1%)</f>
        <v>300</v>
      </c>
      <c r="F404" s="2">
        <v>1</v>
      </c>
      <c r="G404" s="2"/>
    </row>
    <row r="405" spans="1:26" customHeight="1" ht="36" hidden="true" outlineLevel="4">
      <c r="A405" s="2" t="s">
        <v>777</v>
      </c>
      <c r="B405" s="3" t="s">
        <v>778</v>
      </c>
      <c r="C405" s="2"/>
      <c r="D405" s="2" t="s">
        <v>16</v>
      </c>
      <c r="E405" s="4">
        <f>550.00*(1-Z1%)</f>
        <v>550</v>
      </c>
      <c r="F405" s="2">
        <v>1</v>
      </c>
      <c r="G405" s="2"/>
    </row>
    <row r="406" spans="1:26" customHeight="1" ht="36" hidden="true" outlineLevel="4">
      <c r="A406" s="2" t="s">
        <v>779</v>
      </c>
      <c r="B406" s="3" t="s">
        <v>780</v>
      </c>
      <c r="C406" s="2"/>
      <c r="D406" s="2" t="s">
        <v>16</v>
      </c>
      <c r="E406" s="4">
        <f>850.00*(1-Z1%)</f>
        <v>850</v>
      </c>
      <c r="F406" s="2">
        <v>1</v>
      </c>
      <c r="G406" s="2"/>
    </row>
    <row r="407" spans="1:26" customHeight="1" ht="36" hidden="true" outlineLevel="4">
      <c r="A407" s="2" t="s">
        <v>781</v>
      </c>
      <c r="B407" s="3" t="s">
        <v>782</v>
      </c>
      <c r="C407" s="2"/>
      <c r="D407" s="2" t="s">
        <v>16</v>
      </c>
      <c r="E407" s="4">
        <f>50.00*(1-Z1%)</f>
        <v>50</v>
      </c>
      <c r="F407" s="2">
        <v>5</v>
      </c>
      <c r="G407" s="2"/>
    </row>
    <row r="408" spans="1:26" customHeight="1" ht="18" hidden="true" outlineLevel="4">
      <c r="A408" s="2" t="s">
        <v>783</v>
      </c>
      <c r="B408" s="3" t="s">
        <v>784</v>
      </c>
      <c r="C408" s="2"/>
      <c r="D408" s="2" t="s">
        <v>16</v>
      </c>
      <c r="E408" s="4">
        <f>100.00*(1-Z1%)</f>
        <v>100</v>
      </c>
      <c r="F408" s="2">
        <v>4</v>
      </c>
      <c r="G408" s="2"/>
    </row>
    <row r="409" spans="1:26" customHeight="1" ht="36" hidden="true" outlineLevel="4">
      <c r="A409" s="2" t="s">
        <v>785</v>
      </c>
      <c r="B409" s="3" t="s">
        <v>786</v>
      </c>
      <c r="C409" s="2"/>
      <c r="D409" s="2" t="s">
        <v>16</v>
      </c>
      <c r="E409" s="4">
        <f>150.00*(1-Z1%)</f>
        <v>150</v>
      </c>
      <c r="F409" s="2">
        <v>1</v>
      </c>
      <c r="G409" s="2"/>
    </row>
    <row r="410" spans="1:26" customHeight="1" ht="36" hidden="true" outlineLevel="4">
      <c r="A410" s="2" t="s">
        <v>787</v>
      </c>
      <c r="B410" s="3" t="s">
        <v>788</v>
      </c>
      <c r="C410" s="2"/>
      <c r="D410" s="2" t="s">
        <v>16</v>
      </c>
      <c r="E410" s="4">
        <f>450.00*(1-Z1%)</f>
        <v>450</v>
      </c>
      <c r="F410" s="2">
        <v>1</v>
      </c>
      <c r="G410" s="2"/>
    </row>
    <row r="411" spans="1:26" customHeight="1" ht="36" hidden="true" outlineLevel="4">
      <c r="A411" s="2" t="s">
        <v>789</v>
      </c>
      <c r="B411" s="3" t="s">
        <v>790</v>
      </c>
      <c r="C411" s="2"/>
      <c r="D411" s="2" t="s">
        <v>16</v>
      </c>
      <c r="E411" s="4">
        <f>350.00*(1-Z1%)</f>
        <v>350</v>
      </c>
      <c r="F411" s="2">
        <v>2</v>
      </c>
      <c r="G411" s="2"/>
    </row>
    <row r="412" spans="1:26" customHeight="1" ht="36" hidden="true" outlineLevel="4">
      <c r="A412" s="2" t="s">
        <v>791</v>
      </c>
      <c r="B412" s="3" t="s">
        <v>792</v>
      </c>
      <c r="C412" s="2"/>
      <c r="D412" s="2" t="s">
        <v>16</v>
      </c>
      <c r="E412" s="4">
        <f>350.00*(1-Z1%)</f>
        <v>350</v>
      </c>
      <c r="F412" s="2">
        <v>1</v>
      </c>
      <c r="G412" s="2"/>
    </row>
    <row r="413" spans="1:26" customHeight="1" ht="18" hidden="true" outlineLevel="4">
      <c r="A413" s="2" t="s">
        <v>793</v>
      </c>
      <c r="B413" s="3" t="s">
        <v>794</v>
      </c>
      <c r="C413" s="2"/>
      <c r="D413" s="2" t="s">
        <v>16</v>
      </c>
      <c r="E413" s="4">
        <f>300.00*(1-Z1%)</f>
        <v>300</v>
      </c>
      <c r="F413" s="2">
        <v>1</v>
      </c>
      <c r="G413" s="2"/>
    </row>
    <row r="414" spans="1:26" customHeight="1" ht="35" hidden="true" outlineLevel="3">
      <c r="A414" s="5" t="s">
        <v>795</v>
      </c>
      <c r="B414" s="5"/>
      <c r="C414" s="5"/>
      <c r="D414" s="5"/>
      <c r="E414" s="5"/>
      <c r="F414" s="5"/>
      <c r="G414" s="5"/>
    </row>
    <row r="415" spans="1:26" customHeight="1" ht="35" hidden="true" outlineLevel="4">
      <c r="A415" s="5" t="s">
        <v>796</v>
      </c>
      <c r="B415" s="5"/>
      <c r="C415" s="5"/>
      <c r="D415" s="5"/>
      <c r="E415" s="5"/>
      <c r="F415" s="5"/>
      <c r="G415" s="5"/>
    </row>
    <row r="416" spans="1:26" customHeight="1" ht="36" hidden="true" outlineLevel="4">
      <c r="A416" s="2" t="s">
        <v>797</v>
      </c>
      <c r="B416" s="3" t="s">
        <v>798</v>
      </c>
      <c r="C416" s="2"/>
      <c r="D416" s="2" t="s">
        <v>16</v>
      </c>
      <c r="E416" s="4">
        <f>750.00*(1-Z1%)</f>
        <v>750</v>
      </c>
      <c r="F416" s="2">
        <v>1</v>
      </c>
      <c r="G416" s="2"/>
    </row>
    <row r="417" spans="1:26" customHeight="1" ht="18" hidden="true" outlineLevel="4">
      <c r="A417" s="2" t="s">
        <v>799</v>
      </c>
      <c r="B417" s="3" t="s">
        <v>800</v>
      </c>
      <c r="C417" s="2"/>
      <c r="D417" s="2" t="s">
        <v>16</v>
      </c>
      <c r="E417" s="4">
        <f>490.00*(1-Z1%)</f>
        <v>490</v>
      </c>
      <c r="F417" s="2">
        <v>1</v>
      </c>
      <c r="G417" s="2"/>
    </row>
    <row r="418" spans="1:26" customHeight="1" ht="18" hidden="true" outlineLevel="4">
      <c r="A418" s="2" t="s">
        <v>801</v>
      </c>
      <c r="B418" s="3" t="s">
        <v>802</v>
      </c>
      <c r="C418" s="2"/>
      <c r="D418" s="2" t="s">
        <v>16</v>
      </c>
      <c r="E418" s="4">
        <f>550.00*(1-Z1%)</f>
        <v>550</v>
      </c>
      <c r="F418" s="2">
        <v>1</v>
      </c>
      <c r="G418" s="2"/>
    </row>
    <row r="419" spans="1:26" customHeight="1" ht="36" hidden="true" outlineLevel="4">
      <c r="A419" s="2" t="s">
        <v>803</v>
      </c>
      <c r="B419" s="3" t="s">
        <v>804</v>
      </c>
      <c r="C419" s="2"/>
      <c r="D419" s="2" t="s">
        <v>16</v>
      </c>
      <c r="E419" s="4">
        <f>450.00*(1-Z1%)</f>
        <v>450</v>
      </c>
      <c r="F419" s="2">
        <v>1</v>
      </c>
      <c r="G419" s="2"/>
    </row>
    <row r="420" spans="1:26" customHeight="1" ht="36" hidden="true" outlineLevel="4">
      <c r="A420" s="2" t="s">
        <v>805</v>
      </c>
      <c r="B420" s="3" t="s">
        <v>806</v>
      </c>
      <c r="C420" s="2"/>
      <c r="D420" s="2" t="s">
        <v>16</v>
      </c>
      <c r="E420" s="4">
        <f>450.00*(1-Z1%)</f>
        <v>450</v>
      </c>
      <c r="F420" s="2">
        <v>1</v>
      </c>
      <c r="G420" s="2"/>
    </row>
    <row r="421" spans="1:26" customHeight="1" ht="36" hidden="true" outlineLevel="4">
      <c r="A421" s="2" t="s">
        <v>807</v>
      </c>
      <c r="B421" s="3" t="s">
        <v>808</v>
      </c>
      <c r="C421" s="2"/>
      <c r="D421" s="2" t="s">
        <v>16</v>
      </c>
      <c r="E421" s="4">
        <f>450.00*(1-Z1%)</f>
        <v>450</v>
      </c>
      <c r="F421" s="2">
        <v>1</v>
      </c>
      <c r="G421" s="2"/>
    </row>
    <row r="422" spans="1:26" customHeight="1" ht="36" hidden="true" outlineLevel="4">
      <c r="A422" s="2" t="s">
        <v>809</v>
      </c>
      <c r="B422" s="3" t="s">
        <v>810</v>
      </c>
      <c r="C422" s="2"/>
      <c r="D422" s="2" t="s">
        <v>16</v>
      </c>
      <c r="E422" s="4">
        <f>450.00*(1-Z1%)</f>
        <v>450</v>
      </c>
      <c r="F422" s="2">
        <v>1</v>
      </c>
      <c r="G422" s="2"/>
    </row>
    <row r="423" spans="1:26" customHeight="1" ht="36" hidden="true" outlineLevel="4">
      <c r="A423" s="2" t="s">
        <v>811</v>
      </c>
      <c r="B423" s="3" t="s">
        <v>812</v>
      </c>
      <c r="C423" s="2"/>
      <c r="D423" s="2" t="s">
        <v>16</v>
      </c>
      <c r="E423" s="4">
        <f>450.00*(1-Z1%)</f>
        <v>450</v>
      </c>
      <c r="F423" s="2">
        <v>1</v>
      </c>
      <c r="G423" s="2"/>
    </row>
    <row r="424" spans="1:26" customHeight="1" ht="18" hidden="true" outlineLevel="4">
      <c r="A424" s="2" t="s">
        <v>813</v>
      </c>
      <c r="B424" s="3" t="s">
        <v>814</v>
      </c>
      <c r="C424" s="2"/>
      <c r="D424" s="2" t="s">
        <v>16</v>
      </c>
      <c r="E424" s="4">
        <f>550.00*(1-Z1%)</f>
        <v>550</v>
      </c>
      <c r="F424" s="2">
        <v>1</v>
      </c>
      <c r="G424" s="2"/>
    </row>
    <row r="425" spans="1:26" customHeight="1" ht="18" hidden="true" outlineLevel="4">
      <c r="A425" s="2" t="s">
        <v>815</v>
      </c>
      <c r="B425" s="3" t="s">
        <v>816</v>
      </c>
      <c r="C425" s="2"/>
      <c r="D425" s="2" t="s">
        <v>16</v>
      </c>
      <c r="E425" s="4">
        <f>690.00*(1-Z1%)</f>
        <v>690</v>
      </c>
      <c r="F425" s="2">
        <v>1</v>
      </c>
      <c r="G425" s="2"/>
    </row>
    <row r="426" spans="1:26" customHeight="1" ht="36" hidden="true" outlineLevel="4">
      <c r="A426" s="2" t="s">
        <v>817</v>
      </c>
      <c r="B426" s="3" t="s">
        <v>818</v>
      </c>
      <c r="C426" s="2"/>
      <c r="D426" s="2" t="s">
        <v>16</v>
      </c>
      <c r="E426" s="4">
        <f>550.00*(1-Z1%)</f>
        <v>550</v>
      </c>
      <c r="F426" s="2">
        <v>1</v>
      </c>
      <c r="G426" s="2"/>
    </row>
    <row r="427" spans="1:26" customHeight="1" ht="18" hidden="true" outlineLevel="4">
      <c r="A427" s="2" t="s">
        <v>819</v>
      </c>
      <c r="B427" s="3" t="s">
        <v>820</v>
      </c>
      <c r="C427" s="2"/>
      <c r="D427" s="2" t="s">
        <v>16</v>
      </c>
      <c r="E427" s="4">
        <f>350.00*(1-Z1%)</f>
        <v>350</v>
      </c>
      <c r="F427" s="2">
        <v>1</v>
      </c>
      <c r="G427" s="2"/>
    </row>
    <row r="428" spans="1:26" customHeight="1" ht="18" hidden="true" outlineLevel="4">
      <c r="A428" s="2" t="s">
        <v>821</v>
      </c>
      <c r="B428" s="3" t="s">
        <v>822</v>
      </c>
      <c r="C428" s="2"/>
      <c r="D428" s="2" t="s">
        <v>16</v>
      </c>
      <c r="E428" s="4">
        <f>790.00*(1-Z1%)</f>
        <v>790</v>
      </c>
      <c r="F428" s="2">
        <v>1</v>
      </c>
      <c r="G428" s="2"/>
    </row>
    <row r="429" spans="1:26" customHeight="1" ht="18" hidden="true" outlineLevel="4">
      <c r="A429" s="2" t="s">
        <v>823</v>
      </c>
      <c r="B429" s="3" t="s">
        <v>824</v>
      </c>
      <c r="C429" s="2"/>
      <c r="D429" s="2" t="s">
        <v>16</v>
      </c>
      <c r="E429" s="4">
        <f>520.00*(1-Z1%)</f>
        <v>520</v>
      </c>
      <c r="F429" s="2">
        <v>1</v>
      </c>
      <c r="G429" s="2"/>
    </row>
    <row r="430" spans="1:26" customHeight="1" ht="18" hidden="true" outlineLevel="4">
      <c r="A430" s="2" t="s">
        <v>825</v>
      </c>
      <c r="B430" s="3" t="s">
        <v>826</v>
      </c>
      <c r="C430" s="2"/>
      <c r="D430" s="2" t="s">
        <v>16</v>
      </c>
      <c r="E430" s="4">
        <f>490.00*(1-Z1%)</f>
        <v>490</v>
      </c>
      <c r="F430" s="2">
        <v>1</v>
      </c>
      <c r="G430" s="2"/>
    </row>
    <row r="431" spans="1:26" customHeight="1" ht="18" hidden="true" outlineLevel="4">
      <c r="A431" s="2" t="s">
        <v>827</v>
      </c>
      <c r="B431" s="3" t="s">
        <v>828</v>
      </c>
      <c r="C431" s="2"/>
      <c r="D431" s="2" t="s">
        <v>16</v>
      </c>
      <c r="E431" s="4">
        <f>590.00*(1-Z1%)</f>
        <v>590</v>
      </c>
      <c r="F431" s="2">
        <v>1</v>
      </c>
      <c r="G431" s="2"/>
    </row>
    <row r="432" spans="1:26" customHeight="1" ht="18" hidden="true" outlineLevel="4">
      <c r="A432" s="2" t="s">
        <v>829</v>
      </c>
      <c r="B432" s="3" t="s">
        <v>830</v>
      </c>
      <c r="C432" s="2"/>
      <c r="D432" s="2" t="s">
        <v>16</v>
      </c>
      <c r="E432" s="4">
        <f>400.00*(1-Z1%)</f>
        <v>400</v>
      </c>
      <c r="F432" s="2">
        <v>1</v>
      </c>
      <c r="G432" s="2"/>
    </row>
    <row r="433" spans="1:26" customHeight="1" ht="18" hidden="true" outlineLevel="4">
      <c r="A433" s="2" t="s">
        <v>831</v>
      </c>
      <c r="B433" s="3" t="s">
        <v>832</v>
      </c>
      <c r="C433" s="2"/>
      <c r="D433" s="2" t="s">
        <v>16</v>
      </c>
      <c r="E433" s="4">
        <f>350.00*(1-Z1%)</f>
        <v>350</v>
      </c>
      <c r="F433" s="2">
        <v>1</v>
      </c>
      <c r="G433" s="2"/>
    </row>
    <row r="434" spans="1:26" customHeight="1" ht="35" hidden="true" outlineLevel="4">
      <c r="A434" s="5" t="s">
        <v>833</v>
      </c>
      <c r="B434" s="5"/>
      <c r="C434" s="5"/>
      <c r="D434" s="5"/>
      <c r="E434" s="5"/>
      <c r="F434" s="5"/>
      <c r="G434" s="5"/>
    </row>
    <row r="435" spans="1:26" customHeight="1" ht="36" hidden="true" outlineLevel="4">
      <c r="A435" s="2" t="s">
        <v>834</v>
      </c>
      <c r="B435" s="3" t="s">
        <v>835</v>
      </c>
      <c r="C435" s="2"/>
      <c r="D435" s="2" t="s">
        <v>16</v>
      </c>
      <c r="E435" s="4">
        <f>1850.00*(1-Z1%)</f>
        <v>1850</v>
      </c>
      <c r="F435" s="2">
        <v>1</v>
      </c>
      <c r="G435" s="2"/>
    </row>
    <row r="436" spans="1:26" customHeight="1" ht="36" hidden="true" outlineLevel="4">
      <c r="A436" s="2" t="s">
        <v>836</v>
      </c>
      <c r="B436" s="3" t="s">
        <v>837</v>
      </c>
      <c r="C436" s="2"/>
      <c r="D436" s="2" t="s">
        <v>16</v>
      </c>
      <c r="E436" s="4">
        <f>1850.00*(1-Z1%)</f>
        <v>1850</v>
      </c>
      <c r="F436" s="2">
        <v>1</v>
      </c>
      <c r="G436" s="2"/>
    </row>
    <row r="437" spans="1:26" customHeight="1" ht="36" hidden="true" outlineLevel="4">
      <c r="A437" s="2" t="s">
        <v>838</v>
      </c>
      <c r="B437" s="3" t="s">
        <v>839</v>
      </c>
      <c r="C437" s="2"/>
      <c r="D437" s="2" t="s">
        <v>16</v>
      </c>
      <c r="E437" s="4">
        <f>1850.00*(1-Z1%)</f>
        <v>1850</v>
      </c>
      <c r="F437" s="2">
        <v>1</v>
      </c>
      <c r="G437" s="2"/>
    </row>
    <row r="438" spans="1:26" customHeight="1" ht="18" hidden="true" outlineLevel="4">
      <c r="A438" s="2" t="s">
        <v>840</v>
      </c>
      <c r="B438" s="3" t="s">
        <v>841</v>
      </c>
      <c r="C438" s="2"/>
      <c r="D438" s="2" t="s">
        <v>16</v>
      </c>
      <c r="E438" s="4">
        <f>3750.00*(1-Z1%)</f>
        <v>3750</v>
      </c>
      <c r="F438" s="2">
        <v>1</v>
      </c>
      <c r="G438" s="2"/>
    </row>
    <row r="439" spans="1:26" customHeight="1" ht="36" hidden="true" outlineLevel="4">
      <c r="A439" s="2" t="s">
        <v>842</v>
      </c>
      <c r="B439" s="3" t="s">
        <v>843</v>
      </c>
      <c r="C439" s="2"/>
      <c r="D439" s="2" t="s">
        <v>16</v>
      </c>
      <c r="E439" s="4">
        <f>3980.00*(1-Z1%)</f>
        <v>3980</v>
      </c>
      <c r="F439" s="2">
        <v>1</v>
      </c>
      <c r="G439" s="2"/>
    </row>
    <row r="440" spans="1:26" customHeight="1" ht="36" hidden="true" outlineLevel="4">
      <c r="A440" s="2" t="s">
        <v>844</v>
      </c>
      <c r="B440" s="3" t="s">
        <v>845</v>
      </c>
      <c r="C440" s="2"/>
      <c r="D440" s="2" t="s">
        <v>16</v>
      </c>
      <c r="E440" s="4">
        <f>2290.00*(1-Z1%)</f>
        <v>2290</v>
      </c>
      <c r="F440" s="2">
        <v>1</v>
      </c>
      <c r="G440" s="2"/>
    </row>
    <row r="441" spans="1:26" customHeight="1" ht="36" hidden="true" outlineLevel="4">
      <c r="A441" s="2" t="s">
        <v>846</v>
      </c>
      <c r="B441" s="3" t="s">
        <v>847</v>
      </c>
      <c r="C441" s="2"/>
      <c r="D441" s="2" t="s">
        <v>16</v>
      </c>
      <c r="E441" s="4">
        <f>1550.00*(1-Z1%)</f>
        <v>1550</v>
      </c>
      <c r="F441" s="2">
        <v>1</v>
      </c>
      <c r="G441" s="2"/>
    </row>
    <row r="442" spans="1:26" customHeight="1" ht="36" hidden="true" outlineLevel="4">
      <c r="A442" s="2" t="s">
        <v>848</v>
      </c>
      <c r="B442" s="3" t="s">
        <v>849</v>
      </c>
      <c r="C442" s="2"/>
      <c r="D442" s="2" t="s">
        <v>16</v>
      </c>
      <c r="E442" s="4">
        <f>1850.00*(1-Z1%)</f>
        <v>1850</v>
      </c>
      <c r="F442" s="2">
        <v>2</v>
      </c>
      <c r="G442" s="2"/>
    </row>
    <row r="443" spans="1:26" customHeight="1" ht="36" hidden="true" outlineLevel="4">
      <c r="A443" s="2" t="s">
        <v>850</v>
      </c>
      <c r="B443" s="3" t="s">
        <v>851</v>
      </c>
      <c r="C443" s="2"/>
      <c r="D443" s="2" t="s">
        <v>16</v>
      </c>
      <c r="E443" s="4">
        <f>1550.00*(1-Z1%)</f>
        <v>1550</v>
      </c>
      <c r="F443" s="2">
        <v>1</v>
      </c>
      <c r="G443" s="2"/>
    </row>
    <row r="444" spans="1:26" customHeight="1" ht="36" hidden="true" outlineLevel="4">
      <c r="A444" s="2" t="s">
        <v>852</v>
      </c>
      <c r="B444" s="3" t="s">
        <v>853</v>
      </c>
      <c r="C444" s="2"/>
      <c r="D444" s="2" t="s">
        <v>16</v>
      </c>
      <c r="E444" s="4">
        <f>1690.00*(1-Z1%)</f>
        <v>1690</v>
      </c>
      <c r="F444" s="2">
        <v>1</v>
      </c>
      <c r="G444" s="2"/>
    </row>
    <row r="445" spans="1:26" customHeight="1" ht="36" hidden="true" outlineLevel="4">
      <c r="A445" s="2" t="s">
        <v>854</v>
      </c>
      <c r="B445" s="3" t="s">
        <v>855</v>
      </c>
      <c r="C445" s="2"/>
      <c r="D445" s="2" t="s">
        <v>16</v>
      </c>
      <c r="E445" s="4">
        <f>1690.00*(1-Z1%)</f>
        <v>1690</v>
      </c>
      <c r="F445" s="2">
        <v>2</v>
      </c>
      <c r="G445" s="2"/>
    </row>
    <row r="446" spans="1:26" customHeight="1" ht="36" hidden="true" outlineLevel="4">
      <c r="A446" s="2" t="s">
        <v>856</v>
      </c>
      <c r="B446" s="3" t="s">
        <v>857</v>
      </c>
      <c r="C446" s="2"/>
      <c r="D446" s="2" t="s">
        <v>16</v>
      </c>
      <c r="E446" s="4">
        <f>1690.00*(1-Z1%)</f>
        <v>1690</v>
      </c>
      <c r="F446" s="2">
        <v>1</v>
      </c>
      <c r="G446" s="2"/>
    </row>
    <row r="447" spans="1:26" customHeight="1" ht="36" hidden="true" outlineLevel="4">
      <c r="A447" s="2" t="s">
        <v>858</v>
      </c>
      <c r="B447" s="3" t="s">
        <v>859</v>
      </c>
      <c r="C447" s="2"/>
      <c r="D447" s="2" t="s">
        <v>16</v>
      </c>
      <c r="E447" s="4">
        <f>1690.00*(1-Z1%)</f>
        <v>1690</v>
      </c>
      <c r="F447" s="2">
        <v>1</v>
      </c>
      <c r="G447" s="2"/>
    </row>
    <row r="448" spans="1:26" customHeight="1" ht="18" hidden="true" outlineLevel="4">
      <c r="A448" s="2" t="s">
        <v>860</v>
      </c>
      <c r="B448" s="3" t="s">
        <v>861</v>
      </c>
      <c r="C448" s="2"/>
      <c r="D448" s="2" t="s">
        <v>16</v>
      </c>
      <c r="E448" s="4">
        <f>990.00*(1-Z1%)</f>
        <v>990</v>
      </c>
      <c r="F448" s="2">
        <v>2</v>
      </c>
      <c r="G448" s="2"/>
    </row>
    <row r="449" spans="1:26" customHeight="1" ht="18" hidden="true" outlineLevel="4">
      <c r="A449" s="2" t="s">
        <v>862</v>
      </c>
      <c r="B449" s="3" t="s">
        <v>863</v>
      </c>
      <c r="C449" s="2"/>
      <c r="D449" s="2" t="s">
        <v>16</v>
      </c>
      <c r="E449" s="4">
        <f>990.00*(1-Z1%)</f>
        <v>990</v>
      </c>
      <c r="F449" s="2">
        <v>1</v>
      </c>
      <c r="G449" s="2"/>
    </row>
    <row r="450" spans="1:26" customHeight="1" ht="18" hidden="true" outlineLevel="4">
      <c r="A450" s="2" t="s">
        <v>864</v>
      </c>
      <c r="B450" s="3" t="s">
        <v>865</v>
      </c>
      <c r="C450" s="2"/>
      <c r="D450" s="2" t="s">
        <v>16</v>
      </c>
      <c r="E450" s="4">
        <f>990.00*(1-Z1%)</f>
        <v>990</v>
      </c>
      <c r="F450" s="2">
        <v>1</v>
      </c>
      <c r="G450" s="2"/>
    </row>
    <row r="451" spans="1:26" customHeight="1" ht="18" hidden="true" outlineLevel="4">
      <c r="A451" s="2" t="s">
        <v>866</v>
      </c>
      <c r="B451" s="3" t="s">
        <v>867</v>
      </c>
      <c r="C451" s="2"/>
      <c r="D451" s="2" t="s">
        <v>16</v>
      </c>
      <c r="E451" s="4">
        <f>990.00*(1-Z1%)</f>
        <v>990</v>
      </c>
      <c r="F451" s="2">
        <v>1</v>
      </c>
      <c r="G451" s="2"/>
    </row>
    <row r="452" spans="1:26" customHeight="1" ht="18" hidden="true" outlineLevel="4">
      <c r="A452" s="2" t="s">
        <v>868</v>
      </c>
      <c r="B452" s="3" t="s">
        <v>869</v>
      </c>
      <c r="C452" s="2"/>
      <c r="D452" s="2" t="s">
        <v>16</v>
      </c>
      <c r="E452" s="4">
        <f>2590.00*(1-Z1%)</f>
        <v>2590</v>
      </c>
      <c r="F452" s="2">
        <v>2</v>
      </c>
      <c r="G452" s="2"/>
    </row>
    <row r="453" spans="1:26" customHeight="1" ht="18" hidden="true" outlineLevel="4">
      <c r="A453" s="2" t="s">
        <v>870</v>
      </c>
      <c r="B453" s="3" t="s">
        <v>871</v>
      </c>
      <c r="C453" s="2"/>
      <c r="D453" s="2" t="s">
        <v>16</v>
      </c>
      <c r="E453" s="4">
        <f>2590.00*(1-Z1%)</f>
        <v>2590</v>
      </c>
      <c r="F453" s="2">
        <v>1</v>
      </c>
      <c r="G453" s="2"/>
    </row>
    <row r="454" spans="1:26" customHeight="1" ht="36" hidden="true" outlineLevel="4">
      <c r="A454" s="2" t="s">
        <v>872</v>
      </c>
      <c r="B454" s="3" t="s">
        <v>873</v>
      </c>
      <c r="C454" s="2"/>
      <c r="D454" s="2" t="s">
        <v>16</v>
      </c>
      <c r="E454" s="4">
        <f>2990.00*(1-Z1%)</f>
        <v>2990</v>
      </c>
      <c r="F454" s="2">
        <v>1</v>
      </c>
      <c r="G454" s="2"/>
    </row>
    <row r="455" spans="1:26" customHeight="1" ht="36" hidden="true" outlineLevel="4">
      <c r="A455" s="2" t="s">
        <v>874</v>
      </c>
      <c r="B455" s="3" t="s">
        <v>875</v>
      </c>
      <c r="C455" s="2"/>
      <c r="D455" s="2" t="s">
        <v>16</v>
      </c>
      <c r="E455" s="4">
        <f>1750.00*(1-Z1%)</f>
        <v>1750</v>
      </c>
      <c r="F455" s="2">
        <v>1</v>
      </c>
      <c r="G455" s="2"/>
    </row>
    <row r="456" spans="1:26" customHeight="1" ht="36" hidden="true" outlineLevel="4">
      <c r="A456" s="2" t="s">
        <v>876</v>
      </c>
      <c r="B456" s="3" t="s">
        <v>877</v>
      </c>
      <c r="C456" s="2"/>
      <c r="D456" s="2" t="s">
        <v>16</v>
      </c>
      <c r="E456" s="4">
        <f>1600.00*(1-Z1%)</f>
        <v>1600</v>
      </c>
      <c r="F456" s="2">
        <v>3</v>
      </c>
      <c r="G456" s="2"/>
    </row>
    <row r="457" spans="1:26" customHeight="1" ht="36" hidden="true" outlineLevel="4">
      <c r="A457" s="2" t="s">
        <v>878</v>
      </c>
      <c r="B457" s="3" t="s">
        <v>879</v>
      </c>
      <c r="C457" s="2"/>
      <c r="D457" s="2" t="s">
        <v>16</v>
      </c>
      <c r="E457" s="4">
        <f>1600.00*(1-Z1%)</f>
        <v>1600</v>
      </c>
      <c r="F457" s="2">
        <v>2</v>
      </c>
      <c r="G457" s="2"/>
    </row>
    <row r="458" spans="1:26" customHeight="1" ht="36" hidden="true" outlineLevel="4">
      <c r="A458" s="2" t="s">
        <v>880</v>
      </c>
      <c r="B458" s="3" t="s">
        <v>881</v>
      </c>
      <c r="C458" s="2"/>
      <c r="D458" s="2" t="s">
        <v>16</v>
      </c>
      <c r="E458" s="4">
        <f>1590.00*(1-Z1%)</f>
        <v>1590</v>
      </c>
      <c r="F458" s="2">
        <v>2</v>
      </c>
      <c r="G458" s="2"/>
    </row>
    <row r="459" spans="1:26" customHeight="1" ht="36" hidden="true" outlineLevel="4">
      <c r="A459" s="2" t="s">
        <v>882</v>
      </c>
      <c r="B459" s="3" t="s">
        <v>883</v>
      </c>
      <c r="C459" s="2"/>
      <c r="D459" s="2" t="s">
        <v>16</v>
      </c>
      <c r="E459" s="4">
        <f>1590.00*(1-Z1%)</f>
        <v>1590</v>
      </c>
      <c r="F459" s="2">
        <v>1</v>
      </c>
      <c r="G459" s="2"/>
    </row>
    <row r="460" spans="1:26" customHeight="1" ht="36" hidden="true" outlineLevel="4">
      <c r="A460" s="2" t="s">
        <v>884</v>
      </c>
      <c r="B460" s="3" t="s">
        <v>885</v>
      </c>
      <c r="C460" s="2"/>
      <c r="D460" s="2" t="s">
        <v>16</v>
      </c>
      <c r="E460" s="4">
        <f>1590.00*(1-Z1%)</f>
        <v>1590</v>
      </c>
      <c r="F460" s="2">
        <v>1</v>
      </c>
      <c r="G460" s="2"/>
    </row>
    <row r="461" spans="1:26" customHeight="1" ht="36" hidden="true" outlineLevel="4">
      <c r="A461" s="2" t="s">
        <v>886</v>
      </c>
      <c r="B461" s="3" t="s">
        <v>887</v>
      </c>
      <c r="C461" s="2"/>
      <c r="D461" s="2" t="s">
        <v>16</v>
      </c>
      <c r="E461" s="4">
        <f>1590.00*(1-Z1%)</f>
        <v>1590</v>
      </c>
      <c r="F461" s="2">
        <v>2</v>
      </c>
      <c r="G461" s="2"/>
    </row>
    <row r="462" spans="1:26" customHeight="1" ht="36" hidden="true" outlineLevel="4">
      <c r="A462" s="2" t="s">
        <v>888</v>
      </c>
      <c r="B462" s="3" t="s">
        <v>889</v>
      </c>
      <c r="C462" s="2"/>
      <c r="D462" s="2" t="s">
        <v>16</v>
      </c>
      <c r="E462" s="4">
        <f>1590.00*(1-Z1%)</f>
        <v>1590</v>
      </c>
      <c r="F462" s="2">
        <v>1</v>
      </c>
      <c r="G462" s="2"/>
    </row>
    <row r="463" spans="1:26" customHeight="1" ht="36" hidden="true" outlineLevel="4">
      <c r="A463" s="2" t="s">
        <v>890</v>
      </c>
      <c r="B463" s="3" t="s">
        <v>891</v>
      </c>
      <c r="C463" s="2"/>
      <c r="D463" s="2" t="s">
        <v>16</v>
      </c>
      <c r="E463" s="4">
        <f>1750.00*(1-Z1%)</f>
        <v>1750</v>
      </c>
      <c r="F463" s="2">
        <v>3</v>
      </c>
      <c r="G463" s="2"/>
    </row>
    <row r="464" spans="1:26" customHeight="1" ht="36" hidden="true" outlineLevel="4">
      <c r="A464" s="2" t="s">
        <v>892</v>
      </c>
      <c r="B464" s="3" t="s">
        <v>893</v>
      </c>
      <c r="C464" s="2"/>
      <c r="D464" s="2" t="s">
        <v>16</v>
      </c>
      <c r="E464" s="4">
        <f>1750.00*(1-Z1%)</f>
        <v>1750</v>
      </c>
      <c r="F464" s="2">
        <v>2</v>
      </c>
      <c r="G464" s="2"/>
    </row>
    <row r="465" spans="1:26" customHeight="1" ht="18" hidden="true" outlineLevel="4">
      <c r="A465" s="2" t="s">
        <v>894</v>
      </c>
      <c r="B465" s="3" t="s">
        <v>895</v>
      </c>
      <c r="C465" s="2"/>
      <c r="D465" s="2" t="s">
        <v>16</v>
      </c>
      <c r="E465" s="4">
        <f>1290.00*(1-Z1%)</f>
        <v>1290</v>
      </c>
      <c r="F465" s="2">
        <v>1</v>
      </c>
      <c r="G465" s="2"/>
    </row>
    <row r="466" spans="1:26" customHeight="1" ht="36" hidden="true" outlineLevel="4">
      <c r="A466" s="2" t="s">
        <v>896</v>
      </c>
      <c r="B466" s="3" t="s">
        <v>897</v>
      </c>
      <c r="C466" s="2"/>
      <c r="D466" s="2" t="s">
        <v>16</v>
      </c>
      <c r="E466" s="4">
        <f>1690.00*(1-Z1%)</f>
        <v>1690</v>
      </c>
      <c r="F466" s="2">
        <v>1</v>
      </c>
      <c r="G466" s="2"/>
    </row>
    <row r="467" spans="1:26" customHeight="1" ht="36" hidden="true" outlineLevel="4">
      <c r="A467" s="2" t="s">
        <v>898</v>
      </c>
      <c r="B467" s="3" t="s">
        <v>899</v>
      </c>
      <c r="C467" s="2"/>
      <c r="D467" s="2" t="s">
        <v>16</v>
      </c>
      <c r="E467" s="4">
        <f>1790.00*(1-Z1%)</f>
        <v>1790</v>
      </c>
      <c r="F467" s="2">
        <v>1</v>
      </c>
      <c r="G467" s="2"/>
    </row>
    <row r="468" spans="1:26" customHeight="1" ht="36" hidden="true" outlineLevel="4">
      <c r="A468" s="2" t="s">
        <v>900</v>
      </c>
      <c r="B468" s="3" t="s">
        <v>901</v>
      </c>
      <c r="C468" s="2"/>
      <c r="D468" s="2" t="s">
        <v>16</v>
      </c>
      <c r="E468" s="4">
        <f>1790.00*(1-Z1%)</f>
        <v>1790</v>
      </c>
      <c r="F468" s="2">
        <v>1</v>
      </c>
      <c r="G468" s="2"/>
    </row>
    <row r="469" spans="1:26" customHeight="1" ht="36" hidden="true" outlineLevel="4">
      <c r="A469" s="2" t="s">
        <v>902</v>
      </c>
      <c r="B469" s="3" t="s">
        <v>903</v>
      </c>
      <c r="C469" s="2"/>
      <c r="D469" s="2" t="s">
        <v>16</v>
      </c>
      <c r="E469" s="4">
        <f>1550.00*(1-Z1%)</f>
        <v>1550</v>
      </c>
      <c r="F469" s="2">
        <v>2</v>
      </c>
      <c r="G469" s="2"/>
    </row>
    <row r="470" spans="1:26" customHeight="1" ht="36" hidden="true" outlineLevel="4">
      <c r="A470" s="2" t="s">
        <v>904</v>
      </c>
      <c r="B470" s="3" t="s">
        <v>905</v>
      </c>
      <c r="C470" s="2"/>
      <c r="D470" s="2" t="s">
        <v>16</v>
      </c>
      <c r="E470" s="4">
        <f>1550.00*(1-Z1%)</f>
        <v>1550</v>
      </c>
      <c r="F470" s="2">
        <v>1</v>
      </c>
      <c r="G470" s="2"/>
    </row>
    <row r="471" spans="1:26" customHeight="1" ht="36" hidden="true" outlineLevel="4">
      <c r="A471" s="2" t="s">
        <v>906</v>
      </c>
      <c r="B471" s="3" t="s">
        <v>907</v>
      </c>
      <c r="C471" s="2"/>
      <c r="D471" s="2" t="s">
        <v>16</v>
      </c>
      <c r="E471" s="4">
        <f>1550.00*(1-Z1%)</f>
        <v>1550</v>
      </c>
      <c r="F471" s="2">
        <v>1</v>
      </c>
      <c r="G471" s="2"/>
    </row>
    <row r="472" spans="1:26" customHeight="1" ht="36" hidden="true" outlineLevel="4">
      <c r="A472" s="2" t="s">
        <v>908</v>
      </c>
      <c r="B472" s="3" t="s">
        <v>909</v>
      </c>
      <c r="C472" s="2"/>
      <c r="D472" s="2" t="s">
        <v>16</v>
      </c>
      <c r="E472" s="4">
        <f>1750.00*(1-Z1%)</f>
        <v>1750</v>
      </c>
      <c r="F472" s="2">
        <v>2</v>
      </c>
      <c r="G472" s="2"/>
    </row>
    <row r="473" spans="1:26" customHeight="1" ht="36" hidden="true" outlineLevel="4">
      <c r="A473" s="2" t="s">
        <v>910</v>
      </c>
      <c r="B473" s="3" t="s">
        <v>911</v>
      </c>
      <c r="C473" s="2"/>
      <c r="D473" s="2" t="s">
        <v>16</v>
      </c>
      <c r="E473" s="4">
        <f>1750.00*(1-Z1%)</f>
        <v>1750</v>
      </c>
      <c r="F473" s="2">
        <v>2</v>
      </c>
      <c r="G473" s="2"/>
    </row>
    <row r="474" spans="1:26" customHeight="1" ht="18" hidden="true" outlineLevel="4">
      <c r="A474" s="2" t="s">
        <v>912</v>
      </c>
      <c r="B474" s="3" t="s">
        <v>913</v>
      </c>
      <c r="C474" s="2"/>
      <c r="D474" s="2" t="s">
        <v>16</v>
      </c>
      <c r="E474" s="4">
        <f>3100.00*(1-Z1%)</f>
        <v>3100</v>
      </c>
      <c r="F474" s="2">
        <v>1</v>
      </c>
      <c r="G474" s="2"/>
    </row>
    <row r="475" spans="1:26" customHeight="1" ht="18" hidden="true" outlineLevel="4">
      <c r="A475" s="2" t="s">
        <v>914</v>
      </c>
      <c r="B475" s="3" t="s">
        <v>915</v>
      </c>
      <c r="C475" s="2"/>
      <c r="D475" s="2" t="s">
        <v>16</v>
      </c>
      <c r="E475" s="4">
        <f>3100.00*(1-Z1%)</f>
        <v>3100</v>
      </c>
      <c r="F475" s="2">
        <v>2</v>
      </c>
      <c r="G475" s="2"/>
    </row>
    <row r="476" spans="1:26" customHeight="1" ht="36" hidden="true" outlineLevel="4">
      <c r="A476" s="2" t="s">
        <v>916</v>
      </c>
      <c r="B476" s="3" t="s">
        <v>917</v>
      </c>
      <c r="C476" s="2"/>
      <c r="D476" s="2" t="s">
        <v>16</v>
      </c>
      <c r="E476" s="4">
        <f>1200.00*(1-Z1%)</f>
        <v>1200</v>
      </c>
      <c r="F476" s="2">
        <v>1</v>
      </c>
      <c r="G476" s="2"/>
    </row>
    <row r="477" spans="1:26" customHeight="1" ht="35" hidden="true" outlineLevel="4">
      <c r="A477" s="5" t="s">
        <v>918</v>
      </c>
      <c r="B477" s="5"/>
      <c r="C477" s="5"/>
      <c r="D477" s="5"/>
      <c r="E477" s="5"/>
      <c r="F477" s="5"/>
      <c r="G477" s="5"/>
    </row>
    <row r="478" spans="1:26" customHeight="1" ht="36" hidden="true" outlineLevel="4">
      <c r="A478" s="2" t="s">
        <v>919</v>
      </c>
      <c r="B478" s="3" t="s">
        <v>920</v>
      </c>
      <c r="C478" s="2"/>
      <c r="D478" s="2" t="s">
        <v>16</v>
      </c>
      <c r="E478" s="4">
        <f>6990.00*(1-Z1%)</f>
        <v>6990</v>
      </c>
      <c r="F478" s="2">
        <v>1</v>
      </c>
      <c r="G478" s="2"/>
    </row>
    <row r="479" spans="1:26" customHeight="1" ht="36" hidden="true" outlineLevel="4">
      <c r="A479" s="2" t="s">
        <v>921</v>
      </c>
      <c r="B479" s="3" t="s">
        <v>922</v>
      </c>
      <c r="C479" s="2"/>
      <c r="D479" s="2" t="s">
        <v>16</v>
      </c>
      <c r="E479" s="4">
        <f>20990.00*(1-Z1%)</f>
        <v>20990</v>
      </c>
      <c r="F479" s="2">
        <v>1</v>
      </c>
      <c r="G479" s="2"/>
    </row>
    <row r="480" spans="1:26" customHeight="1" ht="36" hidden="true" outlineLevel="4">
      <c r="A480" s="2" t="s">
        <v>923</v>
      </c>
      <c r="B480" s="3" t="s">
        <v>924</v>
      </c>
      <c r="C480" s="2"/>
      <c r="D480" s="2" t="s">
        <v>16</v>
      </c>
      <c r="E480" s="4">
        <f>13490.00*(1-Z1%)</f>
        <v>13490</v>
      </c>
      <c r="F480" s="2">
        <v>1</v>
      </c>
      <c r="G480" s="2"/>
    </row>
    <row r="481" spans="1:26" customHeight="1" ht="36" hidden="true" outlineLevel="4">
      <c r="A481" s="2" t="s">
        <v>925</v>
      </c>
      <c r="B481" s="3" t="s">
        <v>926</v>
      </c>
      <c r="C481" s="2"/>
      <c r="D481" s="2" t="s">
        <v>16</v>
      </c>
      <c r="E481" s="4">
        <f>8990.00*(1-Z1%)</f>
        <v>8990</v>
      </c>
      <c r="F481" s="2">
        <v>2</v>
      </c>
      <c r="G481" s="2"/>
    </row>
    <row r="482" spans="1:26" customHeight="1" ht="36" hidden="true" outlineLevel="4">
      <c r="A482" s="2" t="s">
        <v>927</v>
      </c>
      <c r="B482" s="3" t="s">
        <v>928</v>
      </c>
      <c r="C482" s="2"/>
      <c r="D482" s="2" t="s">
        <v>16</v>
      </c>
      <c r="E482" s="4">
        <f>9890.00*(1-Z1%)</f>
        <v>9890</v>
      </c>
      <c r="F482" s="2">
        <v>1</v>
      </c>
      <c r="G482" s="2"/>
    </row>
    <row r="483" spans="1:26" customHeight="1" ht="18" hidden="true" outlineLevel="4">
      <c r="A483" s="2" t="s">
        <v>929</v>
      </c>
      <c r="B483" s="3" t="s">
        <v>930</v>
      </c>
      <c r="C483" s="2"/>
      <c r="D483" s="2" t="s">
        <v>16</v>
      </c>
      <c r="E483" s="4">
        <f>5290.00*(1-Z1%)</f>
        <v>5290</v>
      </c>
      <c r="F483" s="2">
        <v>1</v>
      </c>
      <c r="G483" s="2"/>
    </row>
    <row r="484" spans="1:26" customHeight="1" ht="36" hidden="true" outlineLevel="4">
      <c r="A484" s="2" t="s">
        <v>931</v>
      </c>
      <c r="B484" s="3" t="s">
        <v>932</v>
      </c>
      <c r="C484" s="2"/>
      <c r="D484" s="2" t="s">
        <v>16</v>
      </c>
      <c r="E484" s="4">
        <f>10900.00*(1-Z1%)</f>
        <v>10900</v>
      </c>
      <c r="F484" s="2">
        <v>1</v>
      </c>
      <c r="G484" s="2"/>
    </row>
    <row r="485" spans="1:26" customHeight="1" ht="36" hidden="true" outlineLevel="4">
      <c r="A485" s="2" t="s">
        <v>933</v>
      </c>
      <c r="B485" s="3" t="s">
        <v>934</v>
      </c>
      <c r="C485" s="2"/>
      <c r="D485" s="2" t="s">
        <v>16</v>
      </c>
      <c r="E485" s="4">
        <f>10500.00*(1-Z1%)</f>
        <v>10500</v>
      </c>
      <c r="F485" s="2">
        <v>1</v>
      </c>
      <c r="G485" s="2"/>
    </row>
    <row r="486" spans="1:26" customHeight="1" ht="36" hidden="true" outlineLevel="4">
      <c r="A486" s="2" t="s">
        <v>935</v>
      </c>
      <c r="B486" s="3" t="s">
        <v>936</v>
      </c>
      <c r="C486" s="2"/>
      <c r="D486" s="2" t="s">
        <v>16</v>
      </c>
      <c r="E486" s="4">
        <f>3390.00*(1-Z1%)</f>
        <v>3390</v>
      </c>
      <c r="F486" s="2">
        <v>1</v>
      </c>
      <c r="G486" s="2"/>
    </row>
    <row r="487" spans="1:26" customHeight="1" ht="36" hidden="true" outlineLevel="4">
      <c r="A487" s="2" t="s">
        <v>937</v>
      </c>
      <c r="B487" s="3" t="s">
        <v>938</v>
      </c>
      <c r="C487" s="2"/>
      <c r="D487" s="2" t="s">
        <v>16</v>
      </c>
      <c r="E487" s="4">
        <f>8500.00*(1-Z1%)</f>
        <v>8500</v>
      </c>
      <c r="F487" s="2">
        <v>1</v>
      </c>
      <c r="G487" s="2"/>
    </row>
    <row r="488" spans="1:26" customHeight="1" ht="36" hidden="true" outlineLevel="4">
      <c r="A488" s="2" t="s">
        <v>939</v>
      </c>
      <c r="B488" s="3" t="s">
        <v>940</v>
      </c>
      <c r="C488" s="2"/>
      <c r="D488" s="2" t="s">
        <v>16</v>
      </c>
      <c r="E488" s="4">
        <f>12100.00*(1-Z1%)</f>
        <v>12100</v>
      </c>
      <c r="F488" s="2">
        <v>1</v>
      </c>
      <c r="G488" s="2"/>
    </row>
    <row r="489" spans="1:26" customHeight="1" ht="35" hidden="true" outlineLevel="4">
      <c r="A489" s="5" t="s">
        <v>941</v>
      </c>
      <c r="B489" s="5"/>
      <c r="C489" s="5"/>
      <c r="D489" s="5"/>
      <c r="E489" s="5"/>
      <c r="F489" s="5"/>
      <c r="G489" s="5"/>
    </row>
    <row r="490" spans="1:26" customHeight="1" ht="36" hidden="true" outlineLevel="4">
      <c r="A490" s="2" t="s">
        <v>942</v>
      </c>
      <c r="B490" s="3" t="s">
        <v>943</v>
      </c>
      <c r="C490" s="2"/>
      <c r="D490" s="2" t="s">
        <v>16</v>
      </c>
      <c r="E490" s="4">
        <f>6690.00*(1-Z1%)</f>
        <v>6690</v>
      </c>
      <c r="F490" s="2">
        <v>1</v>
      </c>
      <c r="G490" s="2"/>
    </row>
    <row r="491" spans="1:26" customHeight="1" ht="36" hidden="true" outlineLevel="4">
      <c r="A491" s="2" t="s">
        <v>944</v>
      </c>
      <c r="B491" s="3" t="s">
        <v>945</v>
      </c>
      <c r="C491" s="2"/>
      <c r="D491" s="2" t="s">
        <v>16</v>
      </c>
      <c r="E491" s="4">
        <f>5890.00*(1-Z1%)</f>
        <v>5890</v>
      </c>
      <c r="F491" s="2">
        <v>1</v>
      </c>
      <c r="G491" s="2"/>
    </row>
    <row r="492" spans="1:26" customHeight="1" ht="36" hidden="true" outlineLevel="4">
      <c r="A492" s="2" t="s">
        <v>946</v>
      </c>
      <c r="B492" s="3" t="s">
        <v>947</v>
      </c>
      <c r="C492" s="2"/>
      <c r="D492" s="2" t="s">
        <v>16</v>
      </c>
      <c r="E492" s="4">
        <f>6500.00*(1-Z1%)</f>
        <v>6500</v>
      </c>
      <c r="F492" s="2">
        <v>1</v>
      </c>
      <c r="G492" s="2"/>
    </row>
    <row r="493" spans="1:26" customHeight="1" ht="36" hidden="true" outlineLevel="4">
      <c r="A493" s="2" t="s">
        <v>948</v>
      </c>
      <c r="B493" s="3" t="s">
        <v>949</v>
      </c>
      <c r="C493" s="2"/>
      <c r="D493" s="2" t="s">
        <v>16</v>
      </c>
      <c r="E493" s="4">
        <f>9000.00*(1-Z1%)</f>
        <v>9000</v>
      </c>
      <c r="F493" s="2">
        <v>1</v>
      </c>
      <c r="G493" s="2"/>
    </row>
    <row r="494" spans="1:26" customHeight="1" ht="36" hidden="true" outlineLevel="4">
      <c r="A494" s="2" t="s">
        <v>950</v>
      </c>
      <c r="B494" s="3" t="s">
        <v>951</v>
      </c>
      <c r="C494" s="2"/>
      <c r="D494" s="2" t="s">
        <v>16</v>
      </c>
      <c r="E494" s="4">
        <f>10500.00*(1-Z1%)</f>
        <v>10500</v>
      </c>
      <c r="F494" s="2">
        <v>1</v>
      </c>
      <c r="G494" s="2"/>
    </row>
    <row r="495" spans="1:26" customHeight="1" ht="18" hidden="true" outlineLevel="4">
      <c r="A495" s="2" t="s">
        <v>952</v>
      </c>
      <c r="B495" s="3" t="s">
        <v>953</v>
      </c>
      <c r="C495" s="2"/>
      <c r="D495" s="2" t="s">
        <v>16</v>
      </c>
      <c r="E495" s="4">
        <f>2550.00*(1-Z1%)</f>
        <v>2550</v>
      </c>
      <c r="F495" s="2">
        <v>2</v>
      </c>
      <c r="G495" s="2"/>
    </row>
    <row r="496" spans="1:26" customHeight="1" ht="18" hidden="true" outlineLevel="4">
      <c r="A496" s="2" t="s">
        <v>954</v>
      </c>
      <c r="B496" s="3" t="s">
        <v>955</v>
      </c>
      <c r="C496" s="2"/>
      <c r="D496" s="2" t="s">
        <v>16</v>
      </c>
      <c r="E496" s="4">
        <f>2550.00*(1-Z1%)</f>
        <v>2550</v>
      </c>
      <c r="F496" s="2">
        <v>2</v>
      </c>
      <c r="G496" s="2"/>
    </row>
    <row r="497" spans="1:26" customHeight="1" ht="36" hidden="true" outlineLevel="4">
      <c r="A497" s="2" t="s">
        <v>956</v>
      </c>
      <c r="B497" s="3" t="s">
        <v>957</v>
      </c>
      <c r="C497" s="2"/>
      <c r="D497" s="2" t="s">
        <v>16</v>
      </c>
      <c r="E497" s="4">
        <f>4990.00*(1-Z1%)</f>
        <v>4990</v>
      </c>
      <c r="F497" s="2">
        <v>1</v>
      </c>
      <c r="G497" s="2"/>
    </row>
    <row r="498" spans="1:26" customHeight="1" ht="36" hidden="true" outlineLevel="4">
      <c r="A498" s="2" t="s">
        <v>958</v>
      </c>
      <c r="B498" s="3" t="s">
        <v>959</v>
      </c>
      <c r="C498" s="2"/>
      <c r="D498" s="2" t="s">
        <v>16</v>
      </c>
      <c r="E498" s="4">
        <f>5450.00*(1-Z1%)</f>
        <v>5450</v>
      </c>
      <c r="F498" s="2">
        <v>2</v>
      </c>
      <c r="G498" s="2"/>
    </row>
    <row r="499" spans="1:26" customHeight="1" ht="36" hidden="true" outlineLevel="4">
      <c r="A499" s="2" t="s">
        <v>960</v>
      </c>
      <c r="B499" s="3" t="s">
        <v>961</v>
      </c>
      <c r="C499" s="2"/>
      <c r="D499" s="2" t="s">
        <v>16</v>
      </c>
      <c r="E499" s="4">
        <f>2990.00*(1-Z1%)</f>
        <v>2990</v>
      </c>
      <c r="F499" s="2">
        <v>2</v>
      </c>
      <c r="G499" s="2"/>
    </row>
    <row r="500" spans="1:26" customHeight="1" ht="36" hidden="true" outlineLevel="4">
      <c r="A500" s="2" t="s">
        <v>962</v>
      </c>
      <c r="B500" s="3" t="s">
        <v>963</v>
      </c>
      <c r="C500" s="2"/>
      <c r="D500" s="2" t="s">
        <v>16</v>
      </c>
      <c r="E500" s="4">
        <f>4990.00*(1-Z1%)</f>
        <v>4990</v>
      </c>
      <c r="F500" s="2">
        <v>1</v>
      </c>
      <c r="G500" s="2"/>
    </row>
    <row r="501" spans="1:26" customHeight="1" ht="36" hidden="true" outlineLevel="4">
      <c r="A501" s="2" t="s">
        <v>964</v>
      </c>
      <c r="B501" s="3" t="s">
        <v>965</v>
      </c>
      <c r="C501" s="2"/>
      <c r="D501" s="2" t="s">
        <v>16</v>
      </c>
      <c r="E501" s="4">
        <f>4590.00*(1-Z1%)</f>
        <v>4590</v>
      </c>
      <c r="F501" s="2">
        <v>2</v>
      </c>
      <c r="G501" s="2"/>
    </row>
    <row r="502" spans="1:26" customHeight="1" ht="36" hidden="true" outlineLevel="4">
      <c r="A502" s="2" t="s">
        <v>966</v>
      </c>
      <c r="B502" s="3" t="s">
        <v>967</v>
      </c>
      <c r="C502" s="2"/>
      <c r="D502" s="2" t="s">
        <v>16</v>
      </c>
      <c r="E502" s="4">
        <f>4590.00*(1-Z1%)</f>
        <v>4590</v>
      </c>
      <c r="F502" s="2">
        <v>1</v>
      </c>
      <c r="G502" s="2"/>
    </row>
    <row r="503" spans="1:26" customHeight="1" ht="36" hidden="true" outlineLevel="4">
      <c r="A503" s="2" t="s">
        <v>968</v>
      </c>
      <c r="B503" s="3" t="s">
        <v>969</v>
      </c>
      <c r="C503" s="2"/>
      <c r="D503" s="2" t="s">
        <v>16</v>
      </c>
      <c r="E503" s="4">
        <f>4750.00*(1-Z1%)</f>
        <v>4750</v>
      </c>
      <c r="F503" s="2">
        <v>1</v>
      </c>
      <c r="G503" s="2"/>
    </row>
    <row r="504" spans="1:26" customHeight="1" ht="35" hidden="true" outlineLevel="4">
      <c r="A504" s="5" t="s">
        <v>970</v>
      </c>
      <c r="B504" s="5"/>
      <c r="C504" s="5"/>
      <c r="D504" s="5"/>
      <c r="E504" s="5"/>
      <c r="F504" s="5"/>
      <c r="G504" s="5"/>
    </row>
    <row r="505" spans="1:26" customHeight="1" ht="18" hidden="true" outlineLevel="4">
      <c r="A505" s="2" t="s">
        <v>971</v>
      </c>
      <c r="B505" s="3" t="s">
        <v>972</v>
      </c>
      <c r="C505" s="2"/>
      <c r="D505" s="2" t="s">
        <v>16</v>
      </c>
      <c r="E505" s="4">
        <f>1790.00*(1-Z1%)</f>
        <v>1790</v>
      </c>
      <c r="F505" s="2">
        <v>1</v>
      </c>
      <c r="G505" s="2"/>
    </row>
    <row r="506" spans="1:26" customHeight="1" ht="18" hidden="true" outlineLevel="4">
      <c r="A506" s="2" t="s">
        <v>973</v>
      </c>
      <c r="B506" s="3" t="s">
        <v>974</v>
      </c>
      <c r="C506" s="2"/>
      <c r="D506" s="2" t="s">
        <v>16</v>
      </c>
      <c r="E506" s="4">
        <f>2790.00*(1-Z1%)</f>
        <v>2790</v>
      </c>
      <c r="F506" s="2">
        <v>1</v>
      </c>
      <c r="G506" s="2"/>
    </row>
    <row r="507" spans="1:26" customHeight="1" ht="18" hidden="true" outlineLevel="4">
      <c r="A507" s="2" t="s">
        <v>975</v>
      </c>
      <c r="B507" s="3" t="s">
        <v>976</v>
      </c>
      <c r="C507" s="2"/>
      <c r="D507" s="2" t="s">
        <v>16</v>
      </c>
      <c r="E507" s="4">
        <f>2390.00*(1-Z1%)</f>
        <v>2390</v>
      </c>
      <c r="F507" s="2">
        <v>1</v>
      </c>
      <c r="G507" s="2"/>
    </row>
    <row r="508" spans="1:26" customHeight="1" ht="36" hidden="true" outlineLevel="4">
      <c r="A508" s="2" t="s">
        <v>977</v>
      </c>
      <c r="B508" s="3" t="s">
        <v>978</v>
      </c>
      <c r="C508" s="2"/>
      <c r="D508" s="2" t="s">
        <v>16</v>
      </c>
      <c r="E508" s="4">
        <f>2790.00*(1-Z1%)</f>
        <v>2790</v>
      </c>
      <c r="F508" s="2">
        <v>1</v>
      </c>
      <c r="G508" s="2"/>
    </row>
    <row r="509" spans="1:26" customHeight="1" ht="36" hidden="true" outlineLevel="4">
      <c r="A509" s="2" t="s">
        <v>979</v>
      </c>
      <c r="B509" s="3" t="s">
        <v>980</v>
      </c>
      <c r="C509" s="2"/>
      <c r="D509" s="2" t="s">
        <v>16</v>
      </c>
      <c r="E509" s="4">
        <f>2690.00*(1-Z1%)</f>
        <v>2690</v>
      </c>
      <c r="F509" s="2">
        <v>1</v>
      </c>
      <c r="G509" s="2"/>
    </row>
    <row r="510" spans="1:26" customHeight="1" ht="36" hidden="true" outlineLevel="4">
      <c r="A510" s="2" t="s">
        <v>981</v>
      </c>
      <c r="B510" s="3" t="s">
        <v>982</v>
      </c>
      <c r="C510" s="2"/>
      <c r="D510" s="2" t="s">
        <v>16</v>
      </c>
      <c r="E510" s="4">
        <f>5100.00*(1-Z1%)</f>
        <v>5100</v>
      </c>
      <c r="F510" s="2">
        <v>1</v>
      </c>
      <c r="G510" s="2"/>
    </row>
    <row r="511" spans="1:26" customHeight="1" ht="36" hidden="true" outlineLevel="4">
      <c r="A511" s="2" t="s">
        <v>983</v>
      </c>
      <c r="B511" s="3" t="s">
        <v>984</v>
      </c>
      <c r="C511" s="2"/>
      <c r="D511" s="2" t="s">
        <v>16</v>
      </c>
      <c r="E511" s="4">
        <f>3850.00*(1-Z1%)</f>
        <v>3850</v>
      </c>
      <c r="F511" s="2">
        <v>1</v>
      </c>
      <c r="G511" s="2"/>
    </row>
    <row r="512" spans="1:26" customHeight="1" ht="36" hidden="true" outlineLevel="4">
      <c r="A512" s="2" t="s">
        <v>985</v>
      </c>
      <c r="B512" s="3" t="s">
        <v>986</v>
      </c>
      <c r="C512" s="2"/>
      <c r="D512" s="2" t="s">
        <v>16</v>
      </c>
      <c r="E512" s="4">
        <f>2150.00*(1-Z1%)</f>
        <v>2150</v>
      </c>
      <c r="F512" s="2">
        <v>1</v>
      </c>
      <c r="G512" s="2"/>
    </row>
    <row r="513" spans="1:26" customHeight="1" ht="36" hidden="true" outlineLevel="4">
      <c r="A513" s="2" t="s">
        <v>987</v>
      </c>
      <c r="B513" s="3" t="s">
        <v>988</v>
      </c>
      <c r="C513" s="2"/>
      <c r="D513" s="2" t="s">
        <v>16</v>
      </c>
      <c r="E513" s="4">
        <f>1860.00*(1-Z1%)</f>
        <v>1860</v>
      </c>
      <c r="F513" s="2">
        <v>1</v>
      </c>
      <c r="G513" s="2"/>
    </row>
    <row r="514" spans="1:26" customHeight="1" ht="36" hidden="true" outlineLevel="4">
      <c r="A514" s="2" t="s">
        <v>989</v>
      </c>
      <c r="B514" s="3" t="s">
        <v>990</v>
      </c>
      <c r="C514" s="2"/>
      <c r="D514" s="2" t="s">
        <v>16</v>
      </c>
      <c r="E514" s="4">
        <f>3650.00*(1-Z1%)</f>
        <v>3650</v>
      </c>
      <c r="F514" s="2">
        <v>2</v>
      </c>
      <c r="G514" s="2"/>
    </row>
    <row r="515" spans="1:26" customHeight="1" ht="36" hidden="true" outlineLevel="4">
      <c r="A515" s="2" t="s">
        <v>991</v>
      </c>
      <c r="B515" s="3" t="s">
        <v>992</v>
      </c>
      <c r="C515" s="2"/>
      <c r="D515" s="2" t="s">
        <v>16</v>
      </c>
      <c r="E515" s="4">
        <f>2700.00*(1-Z1%)</f>
        <v>2700</v>
      </c>
      <c r="F515" s="2">
        <v>1</v>
      </c>
      <c r="G515" s="2"/>
    </row>
    <row r="516" spans="1:26" customHeight="1" ht="36" hidden="true" outlineLevel="4">
      <c r="A516" s="2" t="s">
        <v>993</v>
      </c>
      <c r="B516" s="3" t="s">
        <v>994</v>
      </c>
      <c r="C516" s="2"/>
      <c r="D516" s="2" t="s">
        <v>16</v>
      </c>
      <c r="E516" s="4">
        <f>3550.00*(1-Z1%)</f>
        <v>3550</v>
      </c>
      <c r="F516" s="2">
        <v>1</v>
      </c>
      <c r="G516" s="2"/>
    </row>
    <row r="517" spans="1:26" customHeight="1" ht="36" hidden="true" outlineLevel="4">
      <c r="A517" s="2" t="s">
        <v>995</v>
      </c>
      <c r="B517" s="3" t="s">
        <v>996</v>
      </c>
      <c r="C517" s="2"/>
      <c r="D517" s="2" t="s">
        <v>16</v>
      </c>
      <c r="E517" s="4">
        <f>3650.00*(1-Z1%)</f>
        <v>3650</v>
      </c>
      <c r="F517" s="2">
        <v>2</v>
      </c>
      <c r="G517" s="2"/>
    </row>
    <row r="518" spans="1:26" customHeight="1" ht="18" hidden="true" outlineLevel="4">
      <c r="A518" s="2" t="s">
        <v>997</v>
      </c>
      <c r="B518" s="3" t="s">
        <v>998</v>
      </c>
      <c r="C518" s="2"/>
      <c r="D518" s="2" t="s">
        <v>16</v>
      </c>
      <c r="E518" s="4">
        <f>2250.00*(1-Z1%)</f>
        <v>2250</v>
      </c>
      <c r="F518" s="2">
        <v>2</v>
      </c>
      <c r="G518" s="2"/>
    </row>
    <row r="519" spans="1:26" customHeight="1" ht="18" hidden="true" outlineLevel="4">
      <c r="A519" s="2" t="s">
        <v>999</v>
      </c>
      <c r="B519" s="3" t="s">
        <v>1000</v>
      </c>
      <c r="C519" s="2"/>
      <c r="D519" s="2" t="s">
        <v>16</v>
      </c>
      <c r="E519" s="4">
        <f>2690.00*(1-Z1%)</f>
        <v>2690</v>
      </c>
      <c r="F519" s="2">
        <v>1</v>
      </c>
      <c r="G519" s="2"/>
    </row>
    <row r="520" spans="1:26" customHeight="1" ht="36" hidden="true" outlineLevel="4">
      <c r="A520" s="2" t="s">
        <v>1001</v>
      </c>
      <c r="B520" s="3" t="s">
        <v>1002</v>
      </c>
      <c r="C520" s="2"/>
      <c r="D520" s="2" t="s">
        <v>16</v>
      </c>
      <c r="E520" s="4">
        <f>3190.00*(1-Z1%)</f>
        <v>3190</v>
      </c>
      <c r="F520" s="2">
        <v>1</v>
      </c>
      <c r="G520" s="2"/>
    </row>
    <row r="521" spans="1:26" customHeight="1" ht="36" hidden="true" outlineLevel="4">
      <c r="A521" s="2" t="s">
        <v>1003</v>
      </c>
      <c r="B521" s="3" t="s">
        <v>1004</v>
      </c>
      <c r="C521" s="2"/>
      <c r="D521" s="2" t="s">
        <v>16</v>
      </c>
      <c r="E521" s="4">
        <f>3390.00*(1-Z1%)</f>
        <v>3390</v>
      </c>
      <c r="F521" s="2">
        <v>1</v>
      </c>
      <c r="G521" s="2"/>
    </row>
    <row r="522" spans="1:26" customHeight="1" ht="18" hidden="true" outlineLevel="4">
      <c r="A522" s="2" t="s">
        <v>1005</v>
      </c>
      <c r="B522" s="3" t="s">
        <v>1006</v>
      </c>
      <c r="C522" s="2"/>
      <c r="D522" s="2" t="s">
        <v>16</v>
      </c>
      <c r="E522" s="4">
        <f>1690.00*(1-Z1%)</f>
        <v>1690</v>
      </c>
      <c r="F522" s="2">
        <v>1</v>
      </c>
      <c r="G522" s="2"/>
    </row>
    <row r="523" spans="1:26" customHeight="1" ht="18" hidden="true" outlineLevel="4">
      <c r="A523" s="2" t="s">
        <v>1007</v>
      </c>
      <c r="B523" s="3" t="s">
        <v>1008</v>
      </c>
      <c r="C523" s="2"/>
      <c r="D523" s="2" t="s">
        <v>16</v>
      </c>
      <c r="E523" s="4">
        <f>1690.00*(1-Z1%)</f>
        <v>1690</v>
      </c>
      <c r="F523" s="2">
        <v>1</v>
      </c>
      <c r="G523" s="2"/>
    </row>
    <row r="524" spans="1:26" customHeight="1" ht="18" hidden="true" outlineLevel="4">
      <c r="A524" s="2" t="s">
        <v>1009</v>
      </c>
      <c r="B524" s="3" t="s">
        <v>1010</v>
      </c>
      <c r="C524" s="2"/>
      <c r="D524" s="2" t="s">
        <v>16</v>
      </c>
      <c r="E524" s="4">
        <f>1590.00*(1-Z1%)</f>
        <v>1590</v>
      </c>
      <c r="F524" s="2">
        <v>1</v>
      </c>
      <c r="G524" s="2"/>
    </row>
    <row r="525" spans="1:26" customHeight="1" ht="36" hidden="true" outlineLevel="4">
      <c r="A525" s="2" t="s">
        <v>1011</v>
      </c>
      <c r="B525" s="3" t="s">
        <v>1012</v>
      </c>
      <c r="C525" s="2"/>
      <c r="D525" s="2" t="s">
        <v>16</v>
      </c>
      <c r="E525" s="4">
        <f>3150.00*(1-Z1%)</f>
        <v>3150</v>
      </c>
      <c r="F525" s="2">
        <v>1</v>
      </c>
      <c r="G525" s="2"/>
    </row>
    <row r="526" spans="1:26" customHeight="1" ht="36" hidden="true" outlineLevel="4">
      <c r="A526" s="2" t="s">
        <v>1013</v>
      </c>
      <c r="B526" s="3" t="s">
        <v>1014</v>
      </c>
      <c r="C526" s="2"/>
      <c r="D526" s="2" t="s">
        <v>16</v>
      </c>
      <c r="E526" s="4">
        <f>1590.00*(1-Z1%)</f>
        <v>1590</v>
      </c>
      <c r="F526" s="2">
        <v>2</v>
      </c>
      <c r="G526" s="2"/>
    </row>
    <row r="527" spans="1:26" customHeight="1" ht="36" hidden="true" outlineLevel="4">
      <c r="A527" s="2" t="s">
        <v>1015</v>
      </c>
      <c r="B527" s="3" t="s">
        <v>1016</v>
      </c>
      <c r="C527" s="2"/>
      <c r="D527" s="2" t="s">
        <v>16</v>
      </c>
      <c r="E527" s="4">
        <f>3500.00*(1-Z1%)</f>
        <v>3500</v>
      </c>
      <c r="F527" s="2">
        <v>1</v>
      </c>
      <c r="G527" s="2"/>
    </row>
    <row r="528" spans="1:26" customHeight="1" ht="36" hidden="true" outlineLevel="4">
      <c r="A528" s="2" t="s">
        <v>1017</v>
      </c>
      <c r="B528" s="3" t="s">
        <v>1018</v>
      </c>
      <c r="C528" s="2"/>
      <c r="D528" s="2" t="s">
        <v>16</v>
      </c>
      <c r="E528" s="4">
        <f>2850.00*(1-Z1%)</f>
        <v>2850</v>
      </c>
      <c r="F528" s="2">
        <v>1</v>
      </c>
      <c r="G528" s="2"/>
    </row>
    <row r="529" spans="1:26" customHeight="1" ht="36" hidden="true" outlineLevel="4">
      <c r="A529" s="2" t="s">
        <v>1019</v>
      </c>
      <c r="B529" s="3" t="s">
        <v>1020</v>
      </c>
      <c r="C529" s="2"/>
      <c r="D529" s="2" t="s">
        <v>16</v>
      </c>
      <c r="E529" s="4">
        <f>3500.00*(1-Z1%)</f>
        <v>3500</v>
      </c>
      <c r="F529" s="2">
        <v>1</v>
      </c>
      <c r="G529" s="2"/>
    </row>
    <row r="530" spans="1:26" customHeight="1" ht="36" hidden="true" outlineLevel="4">
      <c r="A530" s="2" t="s">
        <v>1021</v>
      </c>
      <c r="B530" s="3" t="s">
        <v>1022</v>
      </c>
      <c r="C530" s="2"/>
      <c r="D530" s="2" t="s">
        <v>16</v>
      </c>
      <c r="E530" s="4">
        <f>2650.00*(1-Z1%)</f>
        <v>2650</v>
      </c>
      <c r="F530" s="2">
        <v>1</v>
      </c>
      <c r="G530" s="2"/>
    </row>
    <row r="531" spans="1:26" customHeight="1" ht="36" hidden="true" outlineLevel="4">
      <c r="A531" s="2" t="s">
        <v>1023</v>
      </c>
      <c r="B531" s="3" t="s">
        <v>1024</v>
      </c>
      <c r="C531" s="2"/>
      <c r="D531" s="2" t="s">
        <v>16</v>
      </c>
      <c r="E531" s="4">
        <f>2990.00*(1-Z1%)</f>
        <v>2990</v>
      </c>
      <c r="F531" s="2">
        <v>1</v>
      </c>
      <c r="G531" s="2"/>
    </row>
    <row r="532" spans="1:26" customHeight="1" ht="36" hidden="true" outlineLevel="4">
      <c r="A532" s="2" t="s">
        <v>1025</v>
      </c>
      <c r="B532" s="3" t="s">
        <v>1026</v>
      </c>
      <c r="C532" s="2"/>
      <c r="D532" s="2" t="s">
        <v>16</v>
      </c>
      <c r="E532" s="4">
        <f>3100.00*(1-Z1%)</f>
        <v>3100</v>
      </c>
      <c r="F532" s="2">
        <v>1</v>
      </c>
      <c r="G532" s="2"/>
    </row>
    <row r="533" spans="1:26" customHeight="1" ht="18" hidden="true" outlineLevel="4">
      <c r="A533" s="2" t="s">
        <v>1027</v>
      </c>
      <c r="B533" s="3" t="s">
        <v>1028</v>
      </c>
      <c r="C533" s="2"/>
      <c r="D533" s="2" t="s">
        <v>16</v>
      </c>
      <c r="E533" s="4">
        <f>2990.00*(1-Z1%)</f>
        <v>2990</v>
      </c>
      <c r="F533" s="2">
        <v>1</v>
      </c>
      <c r="G533" s="2"/>
    </row>
    <row r="534" spans="1:26" customHeight="1" ht="18" hidden="true" outlineLevel="4">
      <c r="A534" s="2" t="s">
        <v>1029</v>
      </c>
      <c r="B534" s="3" t="s">
        <v>1030</v>
      </c>
      <c r="C534" s="2"/>
      <c r="D534" s="2" t="s">
        <v>16</v>
      </c>
      <c r="E534" s="4">
        <f>3250.00*(1-Z1%)</f>
        <v>3250</v>
      </c>
      <c r="F534" s="2">
        <v>1</v>
      </c>
      <c r="G534" s="2"/>
    </row>
    <row r="535" spans="1:26" customHeight="1" ht="18" hidden="true" outlineLevel="4">
      <c r="A535" s="2" t="s">
        <v>1031</v>
      </c>
      <c r="B535" s="3" t="s">
        <v>1032</v>
      </c>
      <c r="C535" s="2"/>
      <c r="D535" s="2" t="s">
        <v>16</v>
      </c>
      <c r="E535" s="4">
        <f>3690.00*(1-Z1%)</f>
        <v>3690</v>
      </c>
      <c r="F535" s="2">
        <v>1</v>
      </c>
      <c r="G535" s="2"/>
    </row>
    <row r="536" spans="1:26" customHeight="1" ht="36" hidden="true" outlineLevel="4">
      <c r="A536" s="2" t="s">
        <v>1033</v>
      </c>
      <c r="B536" s="3" t="s">
        <v>1034</v>
      </c>
      <c r="C536" s="2"/>
      <c r="D536" s="2" t="s">
        <v>16</v>
      </c>
      <c r="E536" s="4">
        <f>2300.00*(1-Z1%)</f>
        <v>2300</v>
      </c>
      <c r="F536" s="2">
        <v>1</v>
      </c>
      <c r="G536" s="2"/>
    </row>
    <row r="537" spans="1:26" customHeight="1" ht="36" hidden="true" outlineLevel="4">
      <c r="A537" s="2" t="s">
        <v>1035</v>
      </c>
      <c r="B537" s="3" t="s">
        <v>1036</v>
      </c>
      <c r="C537" s="2"/>
      <c r="D537" s="2" t="s">
        <v>16</v>
      </c>
      <c r="E537" s="4">
        <f>2600.00*(1-Z1%)</f>
        <v>2600</v>
      </c>
      <c r="F537" s="2">
        <v>2</v>
      </c>
      <c r="G537" s="2"/>
    </row>
    <row r="538" spans="1:26" customHeight="1" ht="18" hidden="true" outlineLevel="4">
      <c r="A538" s="2" t="s">
        <v>1037</v>
      </c>
      <c r="B538" s="3" t="s">
        <v>1038</v>
      </c>
      <c r="C538" s="2"/>
      <c r="D538" s="2" t="s">
        <v>16</v>
      </c>
      <c r="E538" s="4">
        <f>3590.00*(1-Z1%)</f>
        <v>3590</v>
      </c>
      <c r="F538" s="2">
        <v>1</v>
      </c>
      <c r="G538" s="2"/>
    </row>
    <row r="539" spans="1:26" customHeight="1" ht="18" hidden="true" outlineLevel="4">
      <c r="A539" s="2" t="s">
        <v>1039</v>
      </c>
      <c r="B539" s="3" t="s">
        <v>1040</v>
      </c>
      <c r="C539" s="2"/>
      <c r="D539" s="2" t="s">
        <v>16</v>
      </c>
      <c r="E539" s="4">
        <f>1790.00*(1-Z1%)</f>
        <v>1790</v>
      </c>
      <c r="F539" s="2">
        <v>1</v>
      </c>
      <c r="G539" s="2"/>
    </row>
    <row r="540" spans="1:26" customHeight="1" ht="18" hidden="true" outlineLevel="4">
      <c r="A540" s="2" t="s">
        <v>1041</v>
      </c>
      <c r="B540" s="3" t="s">
        <v>1042</v>
      </c>
      <c r="C540" s="2"/>
      <c r="D540" s="2" t="s">
        <v>16</v>
      </c>
      <c r="E540" s="4">
        <f>2390.00*(1-Z1%)</f>
        <v>2390</v>
      </c>
      <c r="F540" s="2">
        <v>2</v>
      </c>
      <c r="G540" s="2"/>
    </row>
    <row r="541" spans="1:26" customHeight="1" ht="18" hidden="true" outlineLevel="4">
      <c r="A541" s="2" t="s">
        <v>1043</v>
      </c>
      <c r="B541" s="3" t="s">
        <v>1044</v>
      </c>
      <c r="C541" s="2"/>
      <c r="D541" s="2" t="s">
        <v>16</v>
      </c>
      <c r="E541" s="4">
        <f>1290.00*(1-Z1%)</f>
        <v>1290</v>
      </c>
      <c r="F541" s="2">
        <v>1</v>
      </c>
      <c r="G541" s="2"/>
    </row>
    <row r="542" spans="1:26" customHeight="1" ht="36" hidden="true" outlineLevel="4">
      <c r="A542" s="2" t="s">
        <v>1045</v>
      </c>
      <c r="B542" s="3" t="s">
        <v>1046</v>
      </c>
      <c r="C542" s="2"/>
      <c r="D542" s="2" t="s">
        <v>16</v>
      </c>
      <c r="E542" s="4">
        <f>3650.00*(1-Z1%)</f>
        <v>3650</v>
      </c>
      <c r="F542" s="2">
        <v>3</v>
      </c>
      <c r="G542" s="2"/>
    </row>
    <row r="543" spans="1:26" customHeight="1" ht="36" hidden="true" outlineLevel="4">
      <c r="A543" s="2" t="s">
        <v>1047</v>
      </c>
      <c r="B543" s="3" t="s">
        <v>1048</v>
      </c>
      <c r="C543" s="2"/>
      <c r="D543" s="2" t="s">
        <v>16</v>
      </c>
      <c r="E543" s="4">
        <f>3250.00*(1-Z1%)</f>
        <v>3250</v>
      </c>
      <c r="F543" s="2">
        <v>2</v>
      </c>
      <c r="G543" s="2"/>
    </row>
    <row r="544" spans="1:26" customHeight="1" ht="36" hidden="true" outlineLevel="4">
      <c r="A544" s="2" t="s">
        <v>1049</v>
      </c>
      <c r="B544" s="3" t="s">
        <v>1050</v>
      </c>
      <c r="C544" s="2"/>
      <c r="D544" s="2" t="s">
        <v>16</v>
      </c>
      <c r="E544" s="4">
        <f>3850.00*(1-Z1%)</f>
        <v>3850</v>
      </c>
      <c r="F544" s="2">
        <v>3</v>
      </c>
      <c r="G544" s="2"/>
    </row>
    <row r="545" spans="1:26" customHeight="1" ht="36" hidden="true" outlineLevel="4">
      <c r="A545" s="2" t="s">
        <v>1051</v>
      </c>
      <c r="B545" s="3" t="s">
        <v>1052</v>
      </c>
      <c r="C545" s="2"/>
      <c r="D545" s="2" t="s">
        <v>16</v>
      </c>
      <c r="E545" s="4">
        <f>3850.00*(1-Z1%)</f>
        <v>3850</v>
      </c>
      <c r="F545" s="2">
        <v>1</v>
      </c>
      <c r="G545" s="2"/>
    </row>
    <row r="546" spans="1:26" customHeight="1" ht="36" hidden="true" outlineLevel="4">
      <c r="A546" s="2" t="s">
        <v>1053</v>
      </c>
      <c r="B546" s="3" t="s">
        <v>1054</v>
      </c>
      <c r="C546" s="2"/>
      <c r="D546" s="2" t="s">
        <v>16</v>
      </c>
      <c r="E546" s="4">
        <f>6790.00*(1-Z1%)</f>
        <v>6790</v>
      </c>
      <c r="F546" s="2">
        <v>1</v>
      </c>
      <c r="G546" s="2"/>
    </row>
    <row r="547" spans="1:26" customHeight="1" ht="18" hidden="true" outlineLevel="4">
      <c r="A547" s="2" t="s">
        <v>1055</v>
      </c>
      <c r="B547" s="3" t="s">
        <v>1056</v>
      </c>
      <c r="C547" s="2"/>
      <c r="D547" s="2" t="s">
        <v>16</v>
      </c>
      <c r="E547" s="4">
        <f>2890.00*(1-Z1%)</f>
        <v>2890</v>
      </c>
      <c r="F547" s="2">
        <v>1</v>
      </c>
      <c r="G547" s="2"/>
    </row>
    <row r="548" spans="1:26" customHeight="1" ht="36" hidden="true" outlineLevel="4">
      <c r="A548" s="2" t="s">
        <v>1057</v>
      </c>
      <c r="B548" s="3" t="s">
        <v>1058</v>
      </c>
      <c r="C548" s="2"/>
      <c r="D548" s="2" t="s">
        <v>16</v>
      </c>
      <c r="E548" s="4">
        <f>3400.00*(1-Z1%)</f>
        <v>3400</v>
      </c>
      <c r="F548" s="2">
        <v>2</v>
      </c>
      <c r="G548" s="2"/>
    </row>
    <row r="549" spans="1:26" customHeight="1" ht="36" hidden="true" outlineLevel="4">
      <c r="A549" s="2" t="s">
        <v>1059</v>
      </c>
      <c r="B549" s="3" t="s">
        <v>1060</v>
      </c>
      <c r="C549" s="2"/>
      <c r="D549" s="2" t="s">
        <v>16</v>
      </c>
      <c r="E549" s="4">
        <f>3850.00*(1-Z1%)</f>
        <v>3850</v>
      </c>
      <c r="F549" s="2">
        <v>2</v>
      </c>
      <c r="G549" s="2"/>
    </row>
    <row r="550" spans="1:26" customHeight="1" ht="18" hidden="true" outlineLevel="4">
      <c r="A550" s="2" t="s">
        <v>1061</v>
      </c>
      <c r="B550" s="3" t="s">
        <v>1062</v>
      </c>
      <c r="C550" s="2"/>
      <c r="D550" s="2" t="s">
        <v>16</v>
      </c>
      <c r="E550" s="4">
        <f>4590.00*(1-Z1%)</f>
        <v>4590</v>
      </c>
      <c r="F550" s="2">
        <v>2</v>
      </c>
      <c r="G550" s="2"/>
    </row>
    <row r="551" spans="1:26" customHeight="1" ht="36" hidden="true" outlineLevel="4">
      <c r="A551" s="2" t="s">
        <v>1063</v>
      </c>
      <c r="B551" s="3" t="s">
        <v>1064</v>
      </c>
      <c r="C551" s="2"/>
      <c r="D551" s="2" t="s">
        <v>16</v>
      </c>
      <c r="E551" s="4">
        <f>5750.00*(1-Z1%)</f>
        <v>5750</v>
      </c>
      <c r="F551" s="2">
        <v>2</v>
      </c>
      <c r="G551" s="2"/>
    </row>
    <row r="552" spans="1:26" customHeight="1" ht="36" hidden="true" outlineLevel="4">
      <c r="A552" s="2" t="s">
        <v>1065</v>
      </c>
      <c r="B552" s="3" t="s">
        <v>1066</v>
      </c>
      <c r="C552" s="2"/>
      <c r="D552" s="2" t="s">
        <v>16</v>
      </c>
      <c r="E552" s="4">
        <f>6100.00*(1-Z1%)</f>
        <v>6100</v>
      </c>
      <c r="F552" s="2">
        <v>1</v>
      </c>
      <c r="G552" s="2"/>
    </row>
    <row r="553" spans="1:26" customHeight="1" ht="36" hidden="true" outlineLevel="4">
      <c r="A553" s="2" t="s">
        <v>1067</v>
      </c>
      <c r="B553" s="3" t="s">
        <v>1068</v>
      </c>
      <c r="C553" s="2"/>
      <c r="D553" s="2" t="s">
        <v>16</v>
      </c>
      <c r="E553" s="4">
        <f>3400.00*(1-Z1%)</f>
        <v>3400</v>
      </c>
      <c r="F553" s="2">
        <v>2</v>
      </c>
      <c r="G553" s="2"/>
    </row>
    <row r="554" spans="1:26" customHeight="1" ht="36" hidden="true" outlineLevel="4">
      <c r="A554" s="2" t="s">
        <v>1069</v>
      </c>
      <c r="B554" s="3" t="s">
        <v>1070</v>
      </c>
      <c r="C554" s="2"/>
      <c r="D554" s="2" t="s">
        <v>16</v>
      </c>
      <c r="E554" s="4">
        <f>3790.00*(1-Z1%)</f>
        <v>3790</v>
      </c>
      <c r="F554" s="2">
        <v>2</v>
      </c>
      <c r="G554" s="2"/>
    </row>
    <row r="555" spans="1:26" customHeight="1" ht="36" hidden="true" outlineLevel="4">
      <c r="A555" s="2" t="s">
        <v>1071</v>
      </c>
      <c r="B555" s="3" t="s">
        <v>1072</v>
      </c>
      <c r="C555" s="2"/>
      <c r="D555" s="2" t="s">
        <v>16</v>
      </c>
      <c r="E555" s="4">
        <f>5100.00*(1-Z1%)</f>
        <v>5100</v>
      </c>
      <c r="F555" s="2">
        <v>2</v>
      </c>
      <c r="G555" s="2"/>
    </row>
    <row r="556" spans="1:26" customHeight="1" ht="36" hidden="true" outlineLevel="4">
      <c r="A556" s="2" t="s">
        <v>1073</v>
      </c>
      <c r="B556" s="3" t="s">
        <v>1074</v>
      </c>
      <c r="C556" s="2"/>
      <c r="D556" s="2" t="s">
        <v>16</v>
      </c>
      <c r="E556" s="4">
        <f>3390.00*(1-Z1%)</f>
        <v>3390</v>
      </c>
      <c r="F556" s="2">
        <v>2</v>
      </c>
      <c r="G556" s="2"/>
    </row>
    <row r="557" spans="1:26" customHeight="1" ht="36" hidden="true" outlineLevel="4">
      <c r="A557" s="2" t="s">
        <v>1075</v>
      </c>
      <c r="B557" s="3" t="s">
        <v>1076</v>
      </c>
      <c r="C557" s="2"/>
      <c r="D557" s="2" t="s">
        <v>16</v>
      </c>
      <c r="E557" s="4">
        <f>6100.00*(1-Z1%)</f>
        <v>6100</v>
      </c>
      <c r="F557" s="2">
        <v>1</v>
      </c>
      <c r="G557" s="2"/>
    </row>
    <row r="558" spans="1:26" customHeight="1" ht="36" hidden="true" outlineLevel="4">
      <c r="A558" s="2" t="s">
        <v>1077</v>
      </c>
      <c r="B558" s="3" t="s">
        <v>1078</v>
      </c>
      <c r="C558" s="2"/>
      <c r="D558" s="2" t="s">
        <v>16</v>
      </c>
      <c r="E558" s="4">
        <f>3700.00*(1-Z1%)</f>
        <v>3700</v>
      </c>
      <c r="F558" s="2">
        <v>1</v>
      </c>
      <c r="G558" s="2"/>
    </row>
    <row r="559" spans="1:26" customHeight="1" ht="36" hidden="true" outlineLevel="4">
      <c r="A559" s="2" t="s">
        <v>1079</v>
      </c>
      <c r="B559" s="3" t="s">
        <v>1080</v>
      </c>
      <c r="C559" s="2"/>
      <c r="D559" s="2" t="s">
        <v>16</v>
      </c>
      <c r="E559" s="4">
        <f>5250.00*(1-Z1%)</f>
        <v>5250</v>
      </c>
      <c r="F559" s="2">
        <v>3</v>
      </c>
      <c r="G559" s="2"/>
    </row>
    <row r="560" spans="1:26" customHeight="1" ht="36" hidden="true" outlineLevel="4">
      <c r="A560" s="2" t="s">
        <v>1081</v>
      </c>
      <c r="B560" s="3" t="s">
        <v>1082</v>
      </c>
      <c r="C560" s="2"/>
      <c r="D560" s="2" t="s">
        <v>16</v>
      </c>
      <c r="E560" s="4">
        <f>2950.00*(1-Z1%)</f>
        <v>2950</v>
      </c>
      <c r="F560" s="2">
        <v>2</v>
      </c>
      <c r="G560" s="2"/>
    </row>
    <row r="561" spans="1:26" customHeight="1" ht="36" hidden="true" outlineLevel="4">
      <c r="A561" s="2" t="s">
        <v>1083</v>
      </c>
      <c r="B561" s="3" t="s">
        <v>1084</v>
      </c>
      <c r="C561" s="2"/>
      <c r="D561" s="2" t="s">
        <v>16</v>
      </c>
      <c r="E561" s="4">
        <f>3100.00*(1-Z1%)</f>
        <v>3100</v>
      </c>
      <c r="F561" s="2">
        <v>2</v>
      </c>
      <c r="G561" s="2"/>
    </row>
    <row r="562" spans="1:26" customHeight="1" ht="36" hidden="true" outlineLevel="4">
      <c r="A562" s="2" t="s">
        <v>1085</v>
      </c>
      <c r="B562" s="3" t="s">
        <v>1086</v>
      </c>
      <c r="C562" s="2"/>
      <c r="D562" s="2" t="s">
        <v>16</v>
      </c>
      <c r="E562" s="4">
        <f>4100.00*(1-Z1%)</f>
        <v>4100</v>
      </c>
      <c r="F562" s="2">
        <v>1</v>
      </c>
      <c r="G562" s="2"/>
    </row>
    <row r="563" spans="1:26" customHeight="1" ht="36" hidden="true" outlineLevel="4">
      <c r="A563" s="2" t="s">
        <v>1087</v>
      </c>
      <c r="B563" s="3" t="s">
        <v>1088</v>
      </c>
      <c r="C563" s="2"/>
      <c r="D563" s="2" t="s">
        <v>16</v>
      </c>
      <c r="E563" s="4">
        <f>3290.00*(1-Z1%)</f>
        <v>3290</v>
      </c>
      <c r="F563" s="2">
        <v>1</v>
      </c>
      <c r="G563" s="2"/>
    </row>
    <row r="564" spans="1:26" customHeight="1" ht="36" hidden="true" outlineLevel="4">
      <c r="A564" s="2" t="s">
        <v>1089</v>
      </c>
      <c r="B564" s="3" t="s">
        <v>1090</v>
      </c>
      <c r="C564" s="2"/>
      <c r="D564" s="2" t="s">
        <v>16</v>
      </c>
      <c r="E564" s="4">
        <f>3490.00*(1-Z1%)</f>
        <v>3490</v>
      </c>
      <c r="F564" s="2">
        <v>1</v>
      </c>
      <c r="G564" s="2"/>
    </row>
    <row r="565" spans="1:26" customHeight="1" ht="36" hidden="true" outlineLevel="4">
      <c r="A565" s="2" t="s">
        <v>1091</v>
      </c>
      <c r="B565" s="3" t="s">
        <v>1092</v>
      </c>
      <c r="C565" s="2"/>
      <c r="D565" s="2" t="s">
        <v>16</v>
      </c>
      <c r="E565" s="4">
        <f>4590.00*(1-Z1%)</f>
        <v>4590</v>
      </c>
      <c r="F565" s="2">
        <v>1</v>
      </c>
      <c r="G565" s="2"/>
    </row>
    <row r="566" spans="1:26" customHeight="1" ht="18" hidden="true" outlineLevel="4">
      <c r="A566" s="2" t="s">
        <v>1093</v>
      </c>
      <c r="B566" s="3" t="s">
        <v>1094</v>
      </c>
      <c r="C566" s="2"/>
      <c r="D566" s="2" t="s">
        <v>16</v>
      </c>
      <c r="E566" s="4">
        <f>5190.00*(1-Z1%)</f>
        <v>5190</v>
      </c>
      <c r="F566" s="2">
        <v>2</v>
      </c>
      <c r="G566" s="2"/>
    </row>
    <row r="567" spans="1:26" customHeight="1" ht="18" hidden="true" outlineLevel="4">
      <c r="A567" s="2" t="s">
        <v>1095</v>
      </c>
      <c r="B567" s="3" t="s">
        <v>1096</v>
      </c>
      <c r="C567" s="2"/>
      <c r="D567" s="2" t="s">
        <v>16</v>
      </c>
      <c r="E567" s="4">
        <f>7500.00*(1-Z1%)</f>
        <v>7500</v>
      </c>
      <c r="F567" s="2">
        <v>2</v>
      </c>
      <c r="G567" s="2"/>
    </row>
    <row r="568" spans="1:26" customHeight="1" ht="18" hidden="true" outlineLevel="4">
      <c r="A568" s="2" t="s">
        <v>1097</v>
      </c>
      <c r="B568" s="3" t="s">
        <v>1098</v>
      </c>
      <c r="C568" s="2"/>
      <c r="D568" s="2" t="s">
        <v>16</v>
      </c>
      <c r="E568" s="4">
        <f>5890.00*(1-Z1%)</f>
        <v>5890</v>
      </c>
      <c r="F568" s="2">
        <v>1</v>
      </c>
      <c r="G568" s="2"/>
    </row>
    <row r="569" spans="1:26" customHeight="1" ht="18" hidden="true" outlineLevel="4">
      <c r="A569" s="2" t="s">
        <v>1099</v>
      </c>
      <c r="B569" s="3" t="s">
        <v>1100</v>
      </c>
      <c r="C569" s="2"/>
      <c r="D569" s="2" t="s">
        <v>16</v>
      </c>
      <c r="E569" s="4">
        <f>690.00*(1-Z1%)</f>
        <v>690</v>
      </c>
      <c r="F569" s="2">
        <v>1</v>
      </c>
      <c r="G569" s="2"/>
    </row>
    <row r="570" spans="1:26" customHeight="1" ht="36" hidden="true" outlineLevel="4">
      <c r="A570" s="2" t="s">
        <v>1101</v>
      </c>
      <c r="B570" s="3" t="s">
        <v>1102</v>
      </c>
      <c r="C570" s="2"/>
      <c r="D570" s="2" t="s">
        <v>16</v>
      </c>
      <c r="E570" s="4">
        <f>1750.00*(1-Z1%)</f>
        <v>1750</v>
      </c>
      <c r="F570" s="2">
        <v>1</v>
      </c>
      <c r="G570" s="2"/>
    </row>
    <row r="571" spans="1:26" customHeight="1" ht="36" hidden="true" outlineLevel="4">
      <c r="A571" s="2" t="s">
        <v>1103</v>
      </c>
      <c r="B571" s="3" t="s">
        <v>1104</v>
      </c>
      <c r="C571" s="2"/>
      <c r="D571" s="2" t="s">
        <v>16</v>
      </c>
      <c r="E571" s="4">
        <f>1690.00*(1-Z1%)</f>
        <v>1690</v>
      </c>
      <c r="F571" s="2">
        <v>1</v>
      </c>
      <c r="G571" s="2"/>
    </row>
    <row r="572" spans="1:26" customHeight="1" ht="36" hidden="true" outlineLevel="4">
      <c r="A572" s="2" t="s">
        <v>1105</v>
      </c>
      <c r="B572" s="3" t="s">
        <v>1106</v>
      </c>
      <c r="C572" s="2"/>
      <c r="D572" s="2" t="s">
        <v>16</v>
      </c>
      <c r="E572" s="4">
        <f>1490.00*(1-Z1%)</f>
        <v>1490</v>
      </c>
      <c r="F572" s="2">
        <v>1</v>
      </c>
      <c r="G572" s="2"/>
    </row>
    <row r="573" spans="1:26" customHeight="1" ht="18" hidden="true" outlineLevel="4">
      <c r="A573" s="2" t="s">
        <v>1107</v>
      </c>
      <c r="B573" s="3" t="s">
        <v>1108</v>
      </c>
      <c r="C573" s="2"/>
      <c r="D573" s="2" t="s">
        <v>16</v>
      </c>
      <c r="E573" s="4">
        <f>2490.00*(1-Z1%)</f>
        <v>2490</v>
      </c>
      <c r="F573" s="2">
        <v>2</v>
      </c>
      <c r="G573" s="2"/>
    </row>
    <row r="574" spans="1:26" customHeight="1" ht="18" hidden="true" outlineLevel="4">
      <c r="A574" s="2" t="s">
        <v>1109</v>
      </c>
      <c r="B574" s="3" t="s">
        <v>1110</v>
      </c>
      <c r="C574" s="2"/>
      <c r="D574" s="2" t="s">
        <v>16</v>
      </c>
      <c r="E574" s="4">
        <f>1190.00*(1-Z1%)</f>
        <v>1190</v>
      </c>
      <c r="F574" s="2">
        <v>2</v>
      </c>
      <c r="G574" s="2"/>
    </row>
    <row r="575" spans="1:26" customHeight="1" ht="18" hidden="true" outlineLevel="4">
      <c r="A575" s="2" t="s">
        <v>1111</v>
      </c>
      <c r="B575" s="3" t="s">
        <v>1112</v>
      </c>
      <c r="C575" s="2"/>
      <c r="D575" s="2" t="s">
        <v>16</v>
      </c>
      <c r="E575" s="4">
        <f>690.00*(1-Z1%)</f>
        <v>690</v>
      </c>
      <c r="F575" s="2">
        <v>1</v>
      </c>
      <c r="G575" s="2"/>
    </row>
    <row r="576" spans="1:26" customHeight="1" ht="18" hidden="true" outlineLevel="4">
      <c r="A576" s="2" t="s">
        <v>1113</v>
      </c>
      <c r="B576" s="3" t="s">
        <v>1114</v>
      </c>
      <c r="C576" s="2"/>
      <c r="D576" s="2" t="s">
        <v>16</v>
      </c>
      <c r="E576" s="4">
        <f>890.00*(1-Z1%)</f>
        <v>890</v>
      </c>
      <c r="F576" s="2">
        <v>2</v>
      </c>
      <c r="G576" s="2"/>
    </row>
    <row r="577" spans="1:26" customHeight="1" ht="18" hidden="true" outlineLevel="4">
      <c r="A577" s="2" t="s">
        <v>1115</v>
      </c>
      <c r="B577" s="3" t="s">
        <v>1116</v>
      </c>
      <c r="C577" s="2"/>
      <c r="D577" s="2" t="s">
        <v>16</v>
      </c>
      <c r="E577" s="4">
        <f>1750.00*(1-Z1%)</f>
        <v>1750</v>
      </c>
      <c r="F577" s="2">
        <v>2</v>
      </c>
      <c r="G577" s="2"/>
    </row>
    <row r="578" spans="1:26" customHeight="1" ht="18" hidden="true" outlineLevel="4">
      <c r="A578" s="2" t="s">
        <v>1117</v>
      </c>
      <c r="B578" s="3" t="s">
        <v>1118</v>
      </c>
      <c r="C578" s="2"/>
      <c r="D578" s="2" t="s">
        <v>16</v>
      </c>
      <c r="E578" s="4">
        <f>390.00*(1-Z1%)</f>
        <v>390</v>
      </c>
      <c r="F578" s="2">
        <v>1</v>
      </c>
      <c r="G578" s="2"/>
    </row>
    <row r="579" spans="1:26" customHeight="1" ht="18" hidden="true" outlineLevel="4">
      <c r="A579" s="2" t="s">
        <v>1119</v>
      </c>
      <c r="B579" s="3" t="s">
        <v>1120</v>
      </c>
      <c r="C579" s="2"/>
      <c r="D579" s="2" t="s">
        <v>16</v>
      </c>
      <c r="E579" s="4">
        <f>390.00*(1-Z1%)</f>
        <v>390</v>
      </c>
      <c r="F579" s="2">
        <v>2</v>
      </c>
      <c r="G579" s="2"/>
    </row>
    <row r="580" spans="1:26" customHeight="1" ht="18" hidden="true" outlineLevel="4">
      <c r="A580" s="2" t="s">
        <v>1121</v>
      </c>
      <c r="B580" s="3" t="s">
        <v>1122</v>
      </c>
      <c r="C580" s="2"/>
      <c r="D580" s="2" t="s">
        <v>16</v>
      </c>
      <c r="E580" s="4">
        <f>490.00*(1-Z1%)</f>
        <v>490</v>
      </c>
      <c r="F580" s="2">
        <v>2</v>
      </c>
      <c r="G580" s="2"/>
    </row>
    <row r="581" spans="1:26" customHeight="1" ht="18" hidden="true" outlineLevel="4">
      <c r="A581" s="2" t="s">
        <v>1123</v>
      </c>
      <c r="B581" s="3" t="s">
        <v>1124</v>
      </c>
      <c r="C581" s="2"/>
      <c r="D581" s="2" t="s">
        <v>16</v>
      </c>
      <c r="E581" s="4">
        <f>1450.00*(1-Z1%)</f>
        <v>1450</v>
      </c>
      <c r="F581" s="2">
        <v>1</v>
      </c>
      <c r="G581" s="2"/>
    </row>
    <row r="582" spans="1:26" customHeight="1" ht="35" hidden="true" outlineLevel="4">
      <c r="A582" s="5" t="s">
        <v>1125</v>
      </c>
      <c r="B582" s="5"/>
      <c r="C582" s="5"/>
      <c r="D582" s="5"/>
      <c r="E582" s="5"/>
      <c r="F582" s="5"/>
      <c r="G582" s="5"/>
    </row>
    <row r="583" spans="1:26" customHeight="1" ht="18" hidden="true" outlineLevel="4">
      <c r="A583" s="2" t="s">
        <v>1126</v>
      </c>
      <c r="B583" s="3" t="s">
        <v>1127</v>
      </c>
      <c r="C583" s="2"/>
      <c r="D583" s="2" t="s">
        <v>16</v>
      </c>
      <c r="E583" s="4">
        <f>20.00*(1-Z1%)</f>
        <v>20</v>
      </c>
      <c r="F583" s="2">
        <v>4</v>
      </c>
      <c r="G583" s="2"/>
    </row>
    <row r="584" spans="1:26" customHeight="1" ht="18" hidden="true" outlineLevel="4">
      <c r="A584" s="2" t="s">
        <v>1128</v>
      </c>
      <c r="B584" s="3" t="s">
        <v>1129</v>
      </c>
      <c r="C584" s="2"/>
      <c r="D584" s="2" t="s">
        <v>16</v>
      </c>
      <c r="E584" s="4">
        <f>20.00*(1-Z1%)</f>
        <v>20</v>
      </c>
      <c r="F584" s="2">
        <v>6</v>
      </c>
      <c r="G584" s="2"/>
    </row>
    <row r="585" spans="1:26" customHeight="1" ht="18" hidden="true" outlineLevel="4">
      <c r="A585" s="2" t="s">
        <v>1130</v>
      </c>
      <c r="B585" s="3" t="s">
        <v>1131</v>
      </c>
      <c r="C585" s="2"/>
      <c r="D585" s="2" t="s">
        <v>16</v>
      </c>
      <c r="E585" s="4">
        <f>80.00*(1-Z1%)</f>
        <v>80</v>
      </c>
      <c r="F585" s="2">
        <v>3</v>
      </c>
      <c r="G585" s="2"/>
    </row>
    <row r="586" spans="1:26" customHeight="1" ht="18" hidden="true" outlineLevel="4">
      <c r="A586" s="2" t="s">
        <v>1132</v>
      </c>
      <c r="B586" s="3" t="s">
        <v>1133</v>
      </c>
      <c r="C586" s="2"/>
      <c r="D586" s="2" t="s">
        <v>16</v>
      </c>
      <c r="E586" s="4">
        <f>80.00*(1-Z1%)</f>
        <v>80</v>
      </c>
      <c r="F586" s="2">
        <v>3</v>
      </c>
      <c r="G586" s="2"/>
    </row>
    <row r="587" spans="1:26" customHeight="1" ht="36" hidden="true" outlineLevel="4">
      <c r="A587" s="2" t="s">
        <v>1134</v>
      </c>
      <c r="B587" s="3" t="s">
        <v>1135</v>
      </c>
      <c r="C587" s="2"/>
      <c r="D587" s="2" t="s">
        <v>16</v>
      </c>
      <c r="E587" s="4">
        <f>50.00*(1-Z1%)</f>
        <v>50</v>
      </c>
      <c r="F587" s="2">
        <v>12</v>
      </c>
      <c r="G587" s="2"/>
    </row>
    <row r="588" spans="1:26" customHeight="1" ht="36" hidden="true" outlineLevel="4">
      <c r="A588" s="2" t="s">
        <v>1136</v>
      </c>
      <c r="B588" s="3" t="s">
        <v>1137</v>
      </c>
      <c r="C588" s="2"/>
      <c r="D588" s="2" t="s">
        <v>16</v>
      </c>
      <c r="E588" s="4">
        <f>50.00*(1-Z1%)</f>
        <v>50</v>
      </c>
      <c r="F588" s="2">
        <v>11</v>
      </c>
      <c r="G588" s="2"/>
    </row>
    <row r="589" spans="1:26" customHeight="1" ht="36" hidden="true" outlineLevel="4">
      <c r="A589" s="2" t="s">
        <v>1138</v>
      </c>
      <c r="B589" s="3" t="s">
        <v>1139</v>
      </c>
      <c r="C589" s="2"/>
      <c r="D589" s="2" t="s">
        <v>16</v>
      </c>
      <c r="E589" s="4">
        <f>30.00*(1-Z1%)</f>
        <v>30</v>
      </c>
      <c r="F589" s="2">
        <v>5</v>
      </c>
      <c r="G589" s="2"/>
    </row>
    <row r="590" spans="1:26" customHeight="1" ht="18" hidden="true" outlineLevel="4">
      <c r="A590" s="2" t="s">
        <v>1140</v>
      </c>
      <c r="B590" s="3" t="s">
        <v>1141</v>
      </c>
      <c r="C590" s="2"/>
      <c r="D590" s="2" t="s">
        <v>16</v>
      </c>
      <c r="E590" s="4">
        <f>80.00*(1-Z1%)</f>
        <v>80</v>
      </c>
      <c r="F590" s="2">
        <v>6</v>
      </c>
      <c r="G590" s="2"/>
    </row>
    <row r="591" spans="1:26" customHeight="1" ht="18" hidden="true" outlineLevel="4">
      <c r="A591" s="2" t="s">
        <v>1142</v>
      </c>
      <c r="B591" s="3" t="s">
        <v>1143</v>
      </c>
      <c r="C591" s="2"/>
      <c r="D591" s="2" t="s">
        <v>16</v>
      </c>
      <c r="E591" s="4">
        <f>80.00*(1-Z1%)</f>
        <v>80</v>
      </c>
      <c r="F591" s="2">
        <v>8</v>
      </c>
      <c r="G591" s="2"/>
    </row>
    <row r="592" spans="1:26" customHeight="1" ht="36" hidden="true" outlineLevel="4">
      <c r="A592" s="2" t="s">
        <v>1144</v>
      </c>
      <c r="B592" s="3" t="s">
        <v>1145</v>
      </c>
      <c r="C592" s="2"/>
      <c r="D592" s="2" t="s">
        <v>16</v>
      </c>
      <c r="E592" s="4">
        <f>60.00*(1-Z1%)</f>
        <v>60</v>
      </c>
      <c r="F592" s="2">
        <v>5</v>
      </c>
      <c r="G592" s="2"/>
    </row>
    <row r="593" spans="1:26" customHeight="1" ht="36" hidden="true" outlineLevel="4">
      <c r="A593" s="2" t="s">
        <v>1146</v>
      </c>
      <c r="B593" s="3" t="s">
        <v>1147</v>
      </c>
      <c r="C593" s="2"/>
      <c r="D593" s="2" t="s">
        <v>16</v>
      </c>
      <c r="E593" s="4">
        <f>60.00*(1-Z1%)</f>
        <v>60</v>
      </c>
      <c r="F593" s="2">
        <v>8</v>
      </c>
      <c r="G593" s="2"/>
    </row>
    <row r="594" spans="1:26" customHeight="1" ht="36" hidden="true" outlineLevel="4">
      <c r="A594" s="2" t="s">
        <v>1148</v>
      </c>
      <c r="B594" s="3" t="s">
        <v>1149</v>
      </c>
      <c r="C594" s="2"/>
      <c r="D594" s="2" t="s">
        <v>16</v>
      </c>
      <c r="E594" s="4">
        <f>50.00*(1-Z1%)</f>
        <v>50</v>
      </c>
      <c r="F594" s="2">
        <v>2</v>
      </c>
      <c r="G594" s="2"/>
    </row>
    <row r="595" spans="1:26" customHeight="1" ht="36" hidden="true" outlineLevel="4">
      <c r="A595" s="2" t="s">
        <v>1150</v>
      </c>
      <c r="B595" s="3" t="s">
        <v>1151</v>
      </c>
      <c r="C595" s="2"/>
      <c r="D595" s="2" t="s">
        <v>16</v>
      </c>
      <c r="E595" s="4">
        <f>40.00*(1-Z1%)</f>
        <v>40</v>
      </c>
      <c r="F595" s="2">
        <v>8</v>
      </c>
      <c r="G595" s="2"/>
    </row>
    <row r="596" spans="1:26" customHeight="1" ht="36" hidden="true" outlineLevel="4">
      <c r="A596" s="2" t="s">
        <v>1152</v>
      </c>
      <c r="B596" s="3" t="s">
        <v>1153</v>
      </c>
      <c r="C596" s="2"/>
      <c r="D596" s="2" t="s">
        <v>16</v>
      </c>
      <c r="E596" s="4">
        <f>40.00*(1-Z1%)</f>
        <v>40</v>
      </c>
      <c r="F596" s="2">
        <v>4</v>
      </c>
      <c r="G596" s="2"/>
    </row>
    <row r="597" spans="1:26" customHeight="1" ht="36" hidden="true" outlineLevel="4">
      <c r="A597" s="2" t="s">
        <v>1154</v>
      </c>
      <c r="B597" s="3" t="s">
        <v>1155</v>
      </c>
      <c r="C597" s="2"/>
      <c r="D597" s="2" t="s">
        <v>16</v>
      </c>
      <c r="E597" s="4">
        <f>160.00*(1-Z1%)</f>
        <v>160</v>
      </c>
      <c r="F597" s="2">
        <v>50</v>
      </c>
      <c r="G597" s="2"/>
    </row>
    <row r="598" spans="1:26" customHeight="1" ht="18" hidden="true" outlineLevel="4">
      <c r="A598" s="2" t="s">
        <v>1156</v>
      </c>
      <c r="B598" s="3" t="s">
        <v>1157</v>
      </c>
      <c r="C598" s="2"/>
      <c r="D598" s="2" t="s">
        <v>16</v>
      </c>
      <c r="E598" s="4">
        <f>20.00*(1-Z1%)</f>
        <v>20</v>
      </c>
      <c r="F598" s="2">
        <v>1</v>
      </c>
      <c r="G598" s="2"/>
    </row>
    <row r="599" spans="1:26" customHeight="1" ht="35" hidden="true" outlineLevel="4">
      <c r="A599" s="5" t="s">
        <v>1158</v>
      </c>
      <c r="B599" s="5"/>
      <c r="C599" s="5"/>
      <c r="D599" s="5"/>
      <c r="E599" s="5"/>
      <c r="F599" s="5"/>
      <c r="G599" s="5"/>
    </row>
    <row r="600" spans="1:26" customHeight="1" ht="18" hidden="true" outlineLevel="4">
      <c r="A600" s="2" t="s">
        <v>1159</v>
      </c>
      <c r="B600" s="3" t="s">
        <v>1160</v>
      </c>
      <c r="C600" s="2"/>
      <c r="D600" s="2" t="s">
        <v>16</v>
      </c>
      <c r="E600" s="4">
        <f>1300.00*(1-Z1%)</f>
        <v>1300</v>
      </c>
      <c r="F600" s="2">
        <v>2</v>
      </c>
      <c r="G600" s="2"/>
    </row>
    <row r="601" spans="1:26" customHeight="1" ht="18" hidden="true" outlineLevel="4">
      <c r="A601" s="2" t="s">
        <v>1161</v>
      </c>
      <c r="B601" s="3" t="s">
        <v>1162</v>
      </c>
      <c r="C601" s="2"/>
      <c r="D601" s="2" t="s">
        <v>16</v>
      </c>
      <c r="E601" s="4">
        <f>1150.00*(1-Z1%)</f>
        <v>1150</v>
      </c>
      <c r="F601" s="2">
        <v>1</v>
      </c>
      <c r="G601" s="2"/>
    </row>
    <row r="602" spans="1:26" customHeight="1" ht="18" hidden="true" outlineLevel="4">
      <c r="A602" s="2" t="s">
        <v>1163</v>
      </c>
      <c r="B602" s="3" t="s">
        <v>1164</v>
      </c>
      <c r="C602" s="2"/>
      <c r="D602" s="2" t="s">
        <v>16</v>
      </c>
      <c r="E602" s="4">
        <f>650.00*(1-Z1%)</f>
        <v>650</v>
      </c>
      <c r="F602" s="2">
        <v>5</v>
      </c>
      <c r="G602" s="2"/>
    </row>
    <row r="603" spans="1:26" customHeight="1" ht="36" hidden="true" outlineLevel="4">
      <c r="A603" s="2" t="s">
        <v>1165</v>
      </c>
      <c r="B603" s="3" t="s">
        <v>1166</v>
      </c>
      <c r="C603" s="2"/>
      <c r="D603" s="2" t="s">
        <v>16</v>
      </c>
      <c r="E603" s="4">
        <f>600.00*(1-Z1%)</f>
        <v>600</v>
      </c>
      <c r="F603" s="2">
        <v>1</v>
      </c>
      <c r="G603" s="2"/>
    </row>
    <row r="604" spans="1:26" customHeight="1" ht="18" hidden="true" outlineLevel="4">
      <c r="A604" s="2" t="s">
        <v>1167</v>
      </c>
      <c r="B604" s="3" t="s">
        <v>1168</v>
      </c>
      <c r="C604" s="2"/>
      <c r="D604" s="2" t="s">
        <v>16</v>
      </c>
      <c r="E604" s="4">
        <f>660.00*(1-Z1%)</f>
        <v>660</v>
      </c>
      <c r="F604" s="2">
        <v>1</v>
      </c>
      <c r="G604" s="2"/>
    </row>
    <row r="605" spans="1:26" customHeight="1" ht="18" hidden="true" outlineLevel="4">
      <c r="A605" s="2" t="s">
        <v>1169</v>
      </c>
      <c r="B605" s="3" t="s">
        <v>1170</v>
      </c>
      <c r="C605" s="2"/>
      <c r="D605" s="2" t="s">
        <v>16</v>
      </c>
      <c r="E605" s="4">
        <f>870.00*(1-Z1%)</f>
        <v>870</v>
      </c>
      <c r="F605" s="2">
        <v>1</v>
      </c>
      <c r="G605" s="2"/>
    </row>
    <row r="606" spans="1:26" customHeight="1" ht="18" hidden="true" outlineLevel="4">
      <c r="A606" s="2" t="s">
        <v>1171</v>
      </c>
      <c r="B606" s="3" t="s">
        <v>1172</v>
      </c>
      <c r="C606" s="2"/>
      <c r="D606" s="2" t="s">
        <v>16</v>
      </c>
      <c r="E606" s="4">
        <f>1390.00*(1-Z1%)</f>
        <v>1390</v>
      </c>
      <c r="F606" s="2">
        <v>1</v>
      </c>
      <c r="G606" s="2"/>
    </row>
    <row r="607" spans="1:26" customHeight="1" ht="18" hidden="true" outlineLevel="4">
      <c r="A607" s="2" t="s">
        <v>1173</v>
      </c>
      <c r="B607" s="3" t="s">
        <v>1174</v>
      </c>
      <c r="C607" s="2"/>
      <c r="D607" s="2" t="s">
        <v>16</v>
      </c>
      <c r="E607" s="4">
        <f>1150.00*(1-Z1%)</f>
        <v>1150</v>
      </c>
      <c r="F607" s="2">
        <v>1</v>
      </c>
      <c r="G607" s="2"/>
    </row>
    <row r="608" spans="1:26" customHeight="1" ht="36" hidden="true" outlineLevel="4">
      <c r="A608" s="2" t="s">
        <v>1175</v>
      </c>
      <c r="B608" s="3" t="s">
        <v>1176</v>
      </c>
      <c r="C608" s="2"/>
      <c r="D608" s="2" t="s">
        <v>16</v>
      </c>
      <c r="E608" s="4">
        <f>250.00*(1-Z1%)</f>
        <v>250</v>
      </c>
      <c r="F608" s="2">
        <v>1</v>
      </c>
      <c r="G608" s="2"/>
    </row>
    <row r="609" spans="1:26" customHeight="1" ht="36" hidden="true" outlineLevel="4">
      <c r="A609" s="2" t="s">
        <v>1177</v>
      </c>
      <c r="B609" s="3" t="s">
        <v>1178</v>
      </c>
      <c r="C609" s="2"/>
      <c r="D609" s="2" t="s">
        <v>16</v>
      </c>
      <c r="E609" s="4">
        <f>390.00*(1-Z1%)</f>
        <v>390</v>
      </c>
      <c r="F609" s="2">
        <v>1</v>
      </c>
      <c r="G609" s="2"/>
    </row>
    <row r="610" spans="1:26" customHeight="1" ht="36" hidden="true" outlineLevel="4">
      <c r="A610" s="2" t="s">
        <v>1179</v>
      </c>
      <c r="B610" s="3" t="s">
        <v>1180</v>
      </c>
      <c r="C610" s="2"/>
      <c r="D610" s="2" t="s">
        <v>16</v>
      </c>
      <c r="E610" s="4">
        <f>390.00*(1-Z1%)</f>
        <v>390</v>
      </c>
      <c r="F610" s="2">
        <v>2</v>
      </c>
      <c r="G610" s="2"/>
    </row>
    <row r="611" spans="1:26" customHeight="1" ht="36" hidden="true" outlineLevel="4">
      <c r="A611" s="2" t="s">
        <v>1181</v>
      </c>
      <c r="B611" s="3" t="s">
        <v>1182</v>
      </c>
      <c r="C611" s="2"/>
      <c r="D611" s="2" t="s">
        <v>16</v>
      </c>
      <c r="E611" s="4">
        <f>520.00*(1-Z1%)</f>
        <v>520</v>
      </c>
      <c r="F611" s="2">
        <v>1</v>
      </c>
      <c r="G611" s="2"/>
    </row>
    <row r="612" spans="1:26" customHeight="1" ht="36" hidden="true" outlineLevel="4">
      <c r="A612" s="2" t="s">
        <v>1183</v>
      </c>
      <c r="B612" s="3" t="s">
        <v>1184</v>
      </c>
      <c r="C612" s="2"/>
      <c r="D612" s="2" t="s">
        <v>16</v>
      </c>
      <c r="E612" s="4">
        <f>350.00*(1-Z1%)</f>
        <v>350</v>
      </c>
      <c r="F612" s="2">
        <v>1</v>
      </c>
      <c r="G612" s="2"/>
    </row>
    <row r="613" spans="1:26" customHeight="1" ht="36" hidden="true" outlineLevel="4">
      <c r="A613" s="2" t="s">
        <v>1185</v>
      </c>
      <c r="B613" s="3" t="s">
        <v>1186</v>
      </c>
      <c r="C613" s="2"/>
      <c r="D613" s="2" t="s">
        <v>16</v>
      </c>
      <c r="E613" s="4">
        <f>400.00*(1-Z1%)</f>
        <v>400</v>
      </c>
      <c r="F613" s="2">
        <v>1</v>
      </c>
      <c r="G613" s="2"/>
    </row>
    <row r="614" spans="1:26" customHeight="1" ht="36" hidden="true" outlineLevel="4">
      <c r="A614" s="2" t="s">
        <v>1187</v>
      </c>
      <c r="B614" s="3" t="s">
        <v>1188</v>
      </c>
      <c r="C614" s="2"/>
      <c r="D614" s="2" t="s">
        <v>16</v>
      </c>
      <c r="E614" s="4">
        <f>1390.00*(1-Z1%)</f>
        <v>1390</v>
      </c>
      <c r="F614" s="2">
        <v>1</v>
      </c>
      <c r="G614" s="2"/>
    </row>
    <row r="615" spans="1:26" customHeight="1" ht="36" hidden="true" outlineLevel="4">
      <c r="A615" s="2" t="s">
        <v>1189</v>
      </c>
      <c r="B615" s="3" t="s">
        <v>1190</v>
      </c>
      <c r="C615" s="2"/>
      <c r="D615" s="2" t="s">
        <v>16</v>
      </c>
      <c r="E615" s="4">
        <f>450.00*(1-Z1%)</f>
        <v>450</v>
      </c>
      <c r="F615" s="2">
        <v>1</v>
      </c>
      <c r="G615" s="2"/>
    </row>
    <row r="616" spans="1:26" customHeight="1" ht="35" hidden="true" outlineLevel="4">
      <c r="A616" s="5" t="s">
        <v>1191</v>
      </c>
      <c r="B616" s="5"/>
      <c r="C616" s="5"/>
      <c r="D616" s="5"/>
      <c r="E616" s="5"/>
      <c r="F616" s="5"/>
      <c r="G616" s="5"/>
    </row>
    <row r="617" spans="1:26" customHeight="1" ht="18" hidden="true" outlineLevel="4">
      <c r="A617" s="2" t="s">
        <v>1192</v>
      </c>
      <c r="B617" s="3" t="s">
        <v>1193</v>
      </c>
      <c r="C617" s="2"/>
      <c r="D617" s="2" t="s">
        <v>16</v>
      </c>
      <c r="E617" s="4">
        <f>250.00*(1-Z1%)</f>
        <v>250</v>
      </c>
      <c r="F617" s="2">
        <v>2</v>
      </c>
      <c r="G617" s="2"/>
    </row>
    <row r="618" spans="1:26" customHeight="1" ht="18" hidden="true" outlineLevel="4">
      <c r="A618" s="2" t="s">
        <v>1194</v>
      </c>
      <c r="B618" s="3" t="s">
        <v>1195</v>
      </c>
      <c r="C618" s="2"/>
      <c r="D618" s="2" t="s">
        <v>16</v>
      </c>
      <c r="E618" s="4">
        <f>250.00*(1-Z1%)</f>
        <v>250</v>
      </c>
      <c r="F618" s="2">
        <v>5</v>
      </c>
      <c r="G618" s="2"/>
    </row>
    <row r="619" spans="1:26" customHeight="1" ht="36" hidden="true" outlineLevel="4">
      <c r="A619" s="2" t="s">
        <v>1196</v>
      </c>
      <c r="B619" s="3" t="s">
        <v>1197</v>
      </c>
      <c r="C619" s="2"/>
      <c r="D619" s="2" t="s">
        <v>16</v>
      </c>
      <c r="E619" s="4">
        <f>1690.00*(1-Z1%)</f>
        <v>1690</v>
      </c>
      <c r="F619" s="2">
        <v>1</v>
      </c>
      <c r="G619" s="2"/>
    </row>
    <row r="620" spans="1:26" customHeight="1" ht="36" hidden="true" outlineLevel="4">
      <c r="A620" s="2" t="s">
        <v>1198</v>
      </c>
      <c r="B620" s="3" t="s">
        <v>1199</v>
      </c>
      <c r="C620" s="2"/>
      <c r="D620" s="2" t="s">
        <v>16</v>
      </c>
      <c r="E620" s="4">
        <f>550.00*(1-Z1%)</f>
        <v>550</v>
      </c>
      <c r="F620" s="2">
        <v>2</v>
      </c>
      <c r="G620" s="2"/>
    </row>
    <row r="621" spans="1:26" customHeight="1" ht="36" hidden="true" outlineLevel="4">
      <c r="A621" s="2" t="s">
        <v>1200</v>
      </c>
      <c r="B621" s="3" t="s">
        <v>1201</v>
      </c>
      <c r="C621" s="2"/>
      <c r="D621" s="2" t="s">
        <v>16</v>
      </c>
      <c r="E621" s="4">
        <f>250.00*(1-Z1%)</f>
        <v>250</v>
      </c>
      <c r="F621" s="2">
        <v>1</v>
      </c>
      <c r="G621" s="2"/>
    </row>
    <row r="622" spans="1:26" customHeight="1" ht="36" hidden="true" outlineLevel="4">
      <c r="A622" s="2" t="s">
        <v>1202</v>
      </c>
      <c r="B622" s="3" t="s">
        <v>1203</v>
      </c>
      <c r="C622" s="2"/>
      <c r="D622" s="2" t="s">
        <v>16</v>
      </c>
      <c r="E622" s="4">
        <f>200.00*(1-Z1%)</f>
        <v>200</v>
      </c>
      <c r="F622" s="2">
        <v>1</v>
      </c>
      <c r="G622" s="2"/>
    </row>
    <row r="623" spans="1:26" customHeight="1" ht="36" hidden="true" outlineLevel="4">
      <c r="A623" s="2" t="s">
        <v>1204</v>
      </c>
      <c r="B623" s="3" t="s">
        <v>1205</v>
      </c>
      <c r="C623" s="2"/>
      <c r="D623" s="2" t="s">
        <v>16</v>
      </c>
      <c r="E623" s="4">
        <f>500.00*(1-Z1%)</f>
        <v>500</v>
      </c>
      <c r="F623" s="2">
        <v>1</v>
      </c>
      <c r="G623" s="2"/>
    </row>
    <row r="624" spans="1:26" customHeight="1" ht="36" hidden="true" outlineLevel="4">
      <c r="A624" s="2" t="s">
        <v>1206</v>
      </c>
      <c r="B624" s="3" t="s">
        <v>1207</v>
      </c>
      <c r="C624" s="2"/>
      <c r="D624" s="2" t="s">
        <v>16</v>
      </c>
      <c r="E624" s="4">
        <f>199.00*(1-Z1%)</f>
        <v>199</v>
      </c>
      <c r="F624" s="2">
        <v>7</v>
      </c>
      <c r="G624" s="2"/>
    </row>
    <row r="625" spans="1:26" customHeight="1" ht="18" hidden="true" outlineLevel="4">
      <c r="A625" s="2" t="s">
        <v>1208</v>
      </c>
      <c r="B625" s="3" t="s">
        <v>1209</v>
      </c>
      <c r="C625" s="2"/>
      <c r="D625" s="2" t="s">
        <v>16</v>
      </c>
      <c r="E625" s="4">
        <f>125.00*(1-Z1%)</f>
        <v>125</v>
      </c>
      <c r="F625" s="2">
        <v>13</v>
      </c>
      <c r="G625" s="2"/>
    </row>
    <row r="626" spans="1:26" customHeight="1" ht="18" hidden="true" outlineLevel="4">
      <c r="A626" s="2" t="s">
        <v>1210</v>
      </c>
      <c r="B626" s="3" t="s">
        <v>1211</v>
      </c>
      <c r="C626" s="2"/>
      <c r="D626" s="2" t="s">
        <v>16</v>
      </c>
      <c r="E626" s="4">
        <f>75.00*(1-Z1%)</f>
        <v>75</v>
      </c>
      <c r="F626" s="2">
        <v>36</v>
      </c>
      <c r="G626" s="2"/>
    </row>
    <row r="627" spans="1:26" customHeight="1" ht="36" hidden="true" outlineLevel="4">
      <c r="A627" s="2" t="s">
        <v>1212</v>
      </c>
      <c r="B627" s="3" t="s">
        <v>1213</v>
      </c>
      <c r="C627" s="2"/>
      <c r="D627" s="2" t="s">
        <v>16</v>
      </c>
      <c r="E627" s="4">
        <f>350.00*(1-Z1%)</f>
        <v>350</v>
      </c>
      <c r="F627" s="2">
        <v>1</v>
      </c>
      <c r="G627" s="2"/>
    </row>
    <row r="628" spans="1:26" customHeight="1" ht="36" hidden="true" outlineLevel="4">
      <c r="A628" s="2" t="s">
        <v>1214</v>
      </c>
      <c r="B628" s="3" t="s">
        <v>1215</v>
      </c>
      <c r="C628" s="2"/>
      <c r="D628" s="2" t="s">
        <v>16</v>
      </c>
      <c r="E628" s="4">
        <f>350.00*(1-Z1%)</f>
        <v>350</v>
      </c>
      <c r="F628" s="2">
        <v>1</v>
      </c>
      <c r="G628" s="2"/>
    </row>
    <row r="629" spans="1:26" customHeight="1" ht="35" hidden="true" outlineLevel="4">
      <c r="A629" s="5" t="s">
        <v>1216</v>
      </c>
      <c r="B629" s="5"/>
      <c r="C629" s="5"/>
      <c r="D629" s="5"/>
      <c r="E629" s="5"/>
      <c r="F629" s="5"/>
      <c r="G629" s="5"/>
    </row>
    <row r="630" spans="1:26" customHeight="1" ht="18" hidden="true" outlineLevel="4">
      <c r="A630" s="2" t="s">
        <v>1217</v>
      </c>
      <c r="B630" s="3" t="s">
        <v>1218</v>
      </c>
      <c r="C630" s="2"/>
      <c r="D630" s="2" t="s">
        <v>16</v>
      </c>
      <c r="E630" s="4">
        <f>90.00*(1-Z1%)</f>
        <v>90</v>
      </c>
      <c r="F630" s="2">
        <v>4</v>
      </c>
      <c r="G630" s="2"/>
    </row>
    <row r="631" spans="1:26" customHeight="1" ht="18" hidden="true" outlineLevel="4">
      <c r="A631" s="2" t="s">
        <v>1219</v>
      </c>
      <c r="B631" s="3" t="s">
        <v>1220</v>
      </c>
      <c r="C631" s="2"/>
      <c r="D631" s="2" t="s">
        <v>16</v>
      </c>
      <c r="E631" s="4">
        <f>90.00*(1-Z1%)</f>
        <v>90</v>
      </c>
      <c r="F631" s="2">
        <v>10</v>
      </c>
      <c r="G631" s="2"/>
    </row>
    <row r="632" spans="1:26" customHeight="1" ht="18" hidden="true" outlineLevel="4">
      <c r="A632" s="2" t="s">
        <v>1221</v>
      </c>
      <c r="B632" s="3" t="s">
        <v>1222</v>
      </c>
      <c r="C632" s="2"/>
      <c r="D632" s="2" t="s">
        <v>16</v>
      </c>
      <c r="E632" s="4">
        <f>90.00*(1-Z1%)</f>
        <v>90</v>
      </c>
      <c r="F632" s="2">
        <v>10</v>
      </c>
      <c r="G632" s="2"/>
    </row>
    <row r="633" spans="1:26" customHeight="1" ht="18" hidden="true" outlineLevel="4">
      <c r="A633" s="2" t="s">
        <v>1223</v>
      </c>
      <c r="B633" s="3" t="s">
        <v>1224</v>
      </c>
      <c r="C633" s="2"/>
      <c r="D633" s="2" t="s">
        <v>16</v>
      </c>
      <c r="E633" s="4">
        <f>90.00*(1-Z1%)</f>
        <v>90</v>
      </c>
      <c r="F633" s="2">
        <v>8</v>
      </c>
      <c r="G633" s="2"/>
    </row>
    <row r="634" spans="1:26" customHeight="1" ht="18" hidden="true" outlineLevel="4">
      <c r="A634" s="2" t="s">
        <v>1225</v>
      </c>
      <c r="B634" s="3" t="s">
        <v>1226</v>
      </c>
      <c r="C634" s="2"/>
      <c r="D634" s="2" t="s">
        <v>16</v>
      </c>
      <c r="E634" s="4">
        <f>90.00*(1-Z1%)</f>
        <v>90</v>
      </c>
      <c r="F634" s="2">
        <v>10</v>
      </c>
      <c r="G634" s="2"/>
    </row>
    <row r="635" spans="1:26" customHeight="1" ht="18" hidden="true" outlineLevel="4">
      <c r="A635" s="2" t="s">
        <v>1227</v>
      </c>
      <c r="B635" s="3" t="s">
        <v>1228</v>
      </c>
      <c r="C635" s="2"/>
      <c r="D635" s="2" t="s">
        <v>16</v>
      </c>
      <c r="E635" s="4">
        <f>90.00*(1-Z1%)</f>
        <v>90</v>
      </c>
      <c r="F635" s="2">
        <v>7</v>
      </c>
      <c r="G635" s="2"/>
    </row>
    <row r="636" spans="1:26" customHeight="1" ht="18" hidden="true" outlineLevel="4">
      <c r="A636" s="2" t="s">
        <v>1229</v>
      </c>
      <c r="B636" s="3" t="s">
        <v>1230</v>
      </c>
      <c r="C636" s="2"/>
      <c r="D636" s="2" t="s">
        <v>16</v>
      </c>
      <c r="E636" s="4">
        <f>90.00*(1-Z1%)</f>
        <v>90</v>
      </c>
      <c r="F636" s="2">
        <v>3</v>
      </c>
      <c r="G636" s="2"/>
    </row>
    <row r="637" spans="1:26" customHeight="1" ht="18" hidden="true" outlineLevel="4">
      <c r="A637" s="2" t="s">
        <v>1231</v>
      </c>
      <c r="B637" s="3" t="s">
        <v>1232</v>
      </c>
      <c r="C637" s="2"/>
      <c r="D637" s="2" t="s">
        <v>16</v>
      </c>
      <c r="E637" s="4">
        <f>190.00*(1-Z1%)</f>
        <v>190</v>
      </c>
      <c r="F637" s="2">
        <v>10</v>
      </c>
      <c r="G637" s="2"/>
    </row>
    <row r="638" spans="1:26" customHeight="1" ht="18" hidden="true" outlineLevel="4">
      <c r="A638" s="2" t="s">
        <v>1233</v>
      </c>
      <c r="B638" s="3" t="s">
        <v>1234</v>
      </c>
      <c r="C638" s="2"/>
      <c r="D638" s="2" t="s">
        <v>16</v>
      </c>
      <c r="E638" s="4">
        <f>190.00*(1-Z1%)</f>
        <v>190</v>
      </c>
      <c r="F638" s="2">
        <v>10</v>
      </c>
      <c r="G638" s="2"/>
    </row>
    <row r="639" spans="1:26" customHeight="1" ht="18" hidden="true" outlineLevel="4">
      <c r="A639" s="2" t="s">
        <v>1235</v>
      </c>
      <c r="B639" s="3" t="s">
        <v>1236</v>
      </c>
      <c r="C639" s="2"/>
      <c r="D639" s="2" t="s">
        <v>16</v>
      </c>
      <c r="E639" s="4">
        <f>190.00*(1-Z1%)</f>
        <v>190</v>
      </c>
      <c r="F639" s="2">
        <v>18</v>
      </c>
      <c r="G639" s="2"/>
    </row>
    <row r="640" spans="1:26" customHeight="1" ht="18" hidden="true" outlineLevel="4">
      <c r="A640" s="2" t="s">
        <v>1237</v>
      </c>
      <c r="B640" s="3" t="s">
        <v>1238</v>
      </c>
      <c r="C640" s="2"/>
      <c r="D640" s="2" t="s">
        <v>16</v>
      </c>
      <c r="E640" s="4">
        <f>190.00*(1-Z1%)</f>
        <v>190</v>
      </c>
      <c r="F640" s="2">
        <v>9</v>
      </c>
      <c r="G640" s="2"/>
    </row>
    <row r="641" spans="1:26" customHeight="1" ht="18" hidden="true" outlineLevel="4">
      <c r="A641" s="2" t="s">
        <v>1239</v>
      </c>
      <c r="B641" s="3" t="s">
        <v>1240</v>
      </c>
      <c r="C641" s="2"/>
      <c r="D641" s="2" t="s">
        <v>16</v>
      </c>
      <c r="E641" s="4">
        <f>50.00*(1-Z1%)</f>
        <v>50</v>
      </c>
      <c r="F641" s="2">
        <v>5</v>
      </c>
      <c r="G641" s="2"/>
    </row>
    <row r="642" spans="1:26" customHeight="1" ht="18" hidden="true" outlineLevel="4">
      <c r="A642" s="2" t="s">
        <v>1241</v>
      </c>
      <c r="B642" s="3" t="s">
        <v>1242</v>
      </c>
      <c r="C642" s="2"/>
      <c r="D642" s="2" t="s">
        <v>16</v>
      </c>
      <c r="E642" s="4">
        <f>50.00*(1-Z1%)</f>
        <v>50</v>
      </c>
      <c r="F642" s="2">
        <v>7</v>
      </c>
      <c r="G642" s="2"/>
    </row>
    <row r="643" spans="1:26" customHeight="1" ht="18" hidden="true" outlineLevel="4">
      <c r="A643" s="2" t="s">
        <v>1243</v>
      </c>
      <c r="B643" s="3" t="s">
        <v>1244</v>
      </c>
      <c r="C643" s="2"/>
      <c r="D643" s="2" t="s">
        <v>16</v>
      </c>
      <c r="E643" s="4">
        <f>50.00*(1-Z1%)</f>
        <v>50</v>
      </c>
      <c r="F643" s="2">
        <v>1</v>
      </c>
      <c r="G643" s="2"/>
    </row>
    <row r="644" spans="1:26" customHeight="1" ht="18" hidden="true" outlineLevel="4">
      <c r="A644" s="2" t="s">
        <v>1245</v>
      </c>
      <c r="B644" s="3" t="s">
        <v>1246</v>
      </c>
      <c r="C644" s="2"/>
      <c r="D644" s="2" t="s">
        <v>16</v>
      </c>
      <c r="E644" s="4">
        <f>80.00*(1-Z1%)</f>
        <v>80</v>
      </c>
      <c r="F644" s="2">
        <v>2</v>
      </c>
      <c r="G644" s="2"/>
    </row>
    <row r="645" spans="1:26" customHeight="1" ht="18" hidden="true" outlineLevel="4">
      <c r="A645" s="2" t="s">
        <v>1247</v>
      </c>
      <c r="B645" s="3" t="s">
        <v>1248</v>
      </c>
      <c r="C645" s="2"/>
      <c r="D645" s="2" t="s">
        <v>16</v>
      </c>
      <c r="E645" s="4">
        <f>80.00*(1-Z1%)</f>
        <v>80</v>
      </c>
      <c r="F645" s="2">
        <v>3</v>
      </c>
      <c r="G645" s="2"/>
    </row>
    <row r="646" spans="1:26" customHeight="1" ht="36" hidden="true" outlineLevel="4">
      <c r="A646" s="2" t="s">
        <v>1249</v>
      </c>
      <c r="B646" s="3" t="s">
        <v>1250</v>
      </c>
      <c r="C646" s="2"/>
      <c r="D646" s="2" t="s">
        <v>16</v>
      </c>
      <c r="E646" s="4">
        <f>250.00*(1-Z1%)</f>
        <v>250</v>
      </c>
      <c r="F646" s="2">
        <v>1</v>
      </c>
      <c r="G646" s="2"/>
    </row>
    <row r="647" spans="1:26" customHeight="1" ht="18" hidden="true" outlineLevel="4">
      <c r="A647" s="2" t="s">
        <v>1251</v>
      </c>
      <c r="B647" s="3" t="s">
        <v>1252</v>
      </c>
      <c r="C647" s="2"/>
      <c r="D647" s="2" t="s">
        <v>16</v>
      </c>
      <c r="E647" s="4">
        <f>400.00*(1-Z1%)</f>
        <v>400</v>
      </c>
      <c r="F647" s="2">
        <v>1</v>
      </c>
      <c r="G647" s="2"/>
    </row>
    <row r="648" spans="1:26" customHeight="1" ht="36" hidden="true" outlineLevel="4">
      <c r="A648" s="2" t="s">
        <v>1253</v>
      </c>
      <c r="B648" s="3" t="s">
        <v>1254</v>
      </c>
      <c r="C648" s="2"/>
      <c r="D648" s="2" t="s">
        <v>16</v>
      </c>
      <c r="E648" s="4">
        <f>450.00*(1-Z1%)</f>
        <v>450</v>
      </c>
      <c r="F648" s="2">
        <v>1</v>
      </c>
      <c r="G648" s="2"/>
    </row>
    <row r="649" spans="1:26" customHeight="1" ht="18" hidden="true" outlineLevel="4">
      <c r="A649" s="2" t="s">
        <v>1255</v>
      </c>
      <c r="B649" s="3" t="s">
        <v>1256</v>
      </c>
      <c r="C649" s="2"/>
      <c r="D649" s="2" t="s">
        <v>16</v>
      </c>
      <c r="E649" s="4">
        <f>390.00*(1-Z1%)</f>
        <v>390</v>
      </c>
      <c r="F649" s="2">
        <v>1</v>
      </c>
      <c r="G649" s="2"/>
    </row>
    <row r="650" spans="1:26" customHeight="1" ht="36" hidden="true" outlineLevel="4">
      <c r="A650" s="2" t="s">
        <v>1257</v>
      </c>
      <c r="B650" s="3" t="s">
        <v>1258</v>
      </c>
      <c r="C650" s="2"/>
      <c r="D650" s="2" t="s">
        <v>16</v>
      </c>
      <c r="E650" s="4">
        <f>450.00*(1-Z1%)</f>
        <v>450</v>
      </c>
      <c r="F650" s="2">
        <v>1</v>
      </c>
      <c r="G650" s="2"/>
    </row>
    <row r="651" spans="1:26" customHeight="1" ht="35" hidden="true" outlineLevel="4">
      <c r="A651" s="5" t="s">
        <v>1259</v>
      </c>
      <c r="B651" s="5"/>
      <c r="C651" s="5"/>
      <c r="D651" s="5"/>
      <c r="E651" s="5"/>
      <c r="F651" s="5"/>
      <c r="G651" s="5"/>
    </row>
    <row r="652" spans="1:26" customHeight="1" ht="18" hidden="true" outlineLevel="4">
      <c r="A652" s="2" t="s">
        <v>1260</v>
      </c>
      <c r="B652" s="3" t="s">
        <v>1261</v>
      </c>
      <c r="C652" s="2"/>
      <c r="D652" s="2" t="s">
        <v>16</v>
      </c>
      <c r="E652" s="4">
        <f>300.00*(1-Z1%)</f>
        <v>300</v>
      </c>
      <c r="F652" s="2">
        <v>2</v>
      </c>
      <c r="G652" s="2"/>
    </row>
    <row r="653" spans="1:26" customHeight="1" ht="36" hidden="true" outlineLevel="4">
      <c r="A653" s="2" t="s">
        <v>1262</v>
      </c>
      <c r="B653" s="3" t="s">
        <v>1263</v>
      </c>
      <c r="C653" s="2"/>
      <c r="D653" s="2" t="s">
        <v>16</v>
      </c>
      <c r="E653" s="4">
        <f>25.00*(1-Z1%)</f>
        <v>25</v>
      </c>
      <c r="F653" s="2">
        <v>2</v>
      </c>
      <c r="G653" s="2"/>
    </row>
    <row r="654" spans="1:26" customHeight="1" ht="18" hidden="true" outlineLevel="4">
      <c r="A654" s="2" t="s">
        <v>1264</v>
      </c>
      <c r="B654" s="3" t="s">
        <v>1265</v>
      </c>
      <c r="C654" s="2"/>
      <c r="D654" s="2" t="s">
        <v>16</v>
      </c>
      <c r="E654" s="4">
        <f>20.00*(1-Z1%)</f>
        <v>20</v>
      </c>
      <c r="F654" s="2">
        <v>3</v>
      </c>
      <c r="G654" s="2"/>
    </row>
    <row r="655" spans="1:26" customHeight="1" ht="36" hidden="true" outlineLevel="4">
      <c r="A655" s="2" t="s">
        <v>1266</v>
      </c>
      <c r="B655" s="3" t="s">
        <v>1267</v>
      </c>
      <c r="C655" s="2"/>
      <c r="D655" s="2" t="s">
        <v>16</v>
      </c>
      <c r="E655" s="4">
        <f>250.00*(1-Z1%)</f>
        <v>250</v>
      </c>
      <c r="F655" s="2">
        <v>1</v>
      </c>
      <c r="G655" s="2"/>
    </row>
    <row r="656" spans="1:26" customHeight="1" ht="18" hidden="true" outlineLevel="4">
      <c r="A656" s="2" t="s">
        <v>1268</v>
      </c>
      <c r="B656" s="3" t="s">
        <v>1269</v>
      </c>
      <c r="C656" s="2"/>
      <c r="D656" s="2" t="s">
        <v>16</v>
      </c>
      <c r="E656" s="4">
        <f>280.00*(1-Z1%)</f>
        <v>280</v>
      </c>
      <c r="F656" s="2">
        <v>4</v>
      </c>
      <c r="G656" s="2"/>
    </row>
    <row r="657" spans="1:26" customHeight="1" ht="18" hidden="true" outlineLevel="4">
      <c r="A657" s="2" t="s">
        <v>1270</v>
      </c>
      <c r="B657" s="3" t="s">
        <v>1271</v>
      </c>
      <c r="C657" s="2"/>
      <c r="D657" s="2" t="s">
        <v>16</v>
      </c>
      <c r="E657" s="4">
        <f>350.00*(1-Z1%)</f>
        <v>350</v>
      </c>
      <c r="F657" s="2">
        <v>2</v>
      </c>
      <c r="G657" s="2"/>
    </row>
    <row r="658" spans="1:26" customHeight="1" ht="18" hidden="true" outlineLevel="4">
      <c r="A658" s="2" t="s">
        <v>1272</v>
      </c>
      <c r="B658" s="3" t="s">
        <v>1273</v>
      </c>
      <c r="C658" s="2"/>
      <c r="D658" s="2" t="s">
        <v>16</v>
      </c>
      <c r="E658" s="4">
        <f>200.00*(1-Z1%)</f>
        <v>200</v>
      </c>
      <c r="F658" s="2">
        <v>2</v>
      </c>
      <c r="G658" s="2"/>
    </row>
    <row r="659" spans="1:26" customHeight="1" ht="18" hidden="true" outlineLevel="4">
      <c r="A659" s="2" t="s">
        <v>1274</v>
      </c>
      <c r="B659" s="3" t="s">
        <v>1275</v>
      </c>
      <c r="C659" s="2"/>
      <c r="D659" s="2" t="s">
        <v>16</v>
      </c>
      <c r="E659" s="4">
        <f>200.00*(1-Z1%)</f>
        <v>200</v>
      </c>
      <c r="F659" s="2">
        <v>1</v>
      </c>
      <c r="G659" s="2"/>
    </row>
    <row r="660" spans="1:26" customHeight="1" ht="18" hidden="true" outlineLevel="4">
      <c r="A660" s="2" t="s">
        <v>1276</v>
      </c>
      <c r="B660" s="3" t="s">
        <v>1277</v>
      </c>
      <c r="C660" s="2"/>
      <c r="D660" s="2" t="s">
        <v>16</v>
      </c>
      <c r="E660" s="4">
        <f>200.00*(1-Z1%)</f>
        <v>200</v>
      </c>
      <c r="F660" s="2">
        <v>1</v>
      </c>
      <c r="G660" s="2"/>
    </row>
    <row r="661" spans="1:26" customHeight="1" ht="18" hidden="true" outlineLevel="4">
      <c r="A661" s="2" t="s">
        <v>1278</v>
      </c>
      <c r="B661" s="3" t="s">
        <v>1279</v>
      </c>
      <c r="C661" s="2"/>
      <c r="D661" s="2" t="s">
        <v>16</v>
      </c>
      <c r="E661" s="4">
        <f>200.00*(1-Z1%)</f>
        <v>200</v>
      </c>
      <c r="F661" s="2">
        <v>3</v>
      </c>
      <c r="G661" s="2"/>
    </row>
    <row r="662" spans="1:26" customHeight="1" ht="18" hidden="true" outlineLevel="4">
      <c r="A662" s="2" t="s">
        <v>1280</v>
      </c>
      <c r="B662" s="3" t="s">
        <v>1281</v>
      </c>
      <c r="C662" s="2"/>
      <c r="D662" s="2" t="s">
        <v>16</v>
      </c>
      <c r="E662" s="4">
        <f>200.00*(1-Z1%)</f>
        <v>200</v>
      </c>
      <c r="F662" s="2">
        <v>1</v>
      </c>
      <c r="G662" s="2"/>
    </row>
    <row r="663" spans="1:26" customHeight="1" ht="36" hidden="true" outlineLevel="4">
      <c r="A663" s="2" t="s">
        <v>1282</v>
      </c>
      <c r="B663" s="3" t="s">
        <v>1283</v>
      </c>
      <c r="C663" s="2"/>
      <c r="D663" s="2" t="s">
        <v>16</v>
      </c>
      <c r="E663" s="4">
        <f>300.00*(1-Z1%)</f>
        <v>300</v>
      </c>
      <c r="F663" s="2">
        <v>2</v>
      </c>
      <c r="G663" s="2"/>
    </row>
    <row r="664" spans="1:26" customHeight="1" ht="18" hidden="true" outlineLevel="4">
      <c r="A664" s="2" t="s">
        <v>1284</v>
      </c>
      <c r="B664" s="3" t="s">
        <v>1285</v>
      </c>
      <c r="C664" s="2"/>
      <c r="D664" s="2" t="s">
        <v>16</v>
      </c>
      <c r="E664" s="4">
        <f>390.00*(1-Z1%)</f>
        <v>390</v>
      </c>
      <c r="F664" s="2">
        <v>1</v>
      </c>
      <c r="G664" s="2"/>
    </row>
    <row r="665" spans="1:26" customHeight="1" ht="18" hidden="true" outlineLevel="4">
      <c r="A665" s="2" t="s">
        <v>1286</v>
      </c>
      <c r="B665" s="3" t="s">
        <v>1287</v>
      </c>
      <c r="C665" s="2"/>
      <c r="D665" s="2" t="s">
        <v>16</v>
      </c>
      <c r="E665" s="4">
        <f>250.00*(1-Z1%)</f>
        <v>250</v>
      </c>
      <c r="F665" s="2">
        <v>1</v>
      </c>
      <c r="G665" s="2"/>
    </row>
    <row r="666" spans="1:26" customHeight="1" ht="18" hidden="true" outlineLevel="4">
      <c r="A666" s="2" t="s">
        <v>1288</v>
      </c>
      <c r="B666" s="3" t="s">
        <v>1289</v>
      </c>
      <c r="C666" s="2"/>
      <c r="D666" s="2" t="s">
        <v>16</v>
      </c>
      <c r="E666" s="4">
        <f>215.00*(1-Z1%)</f>
        <v>215</v>
      </c>
      <c r="F666" s="2">
        <v>1</v>
      </c>
      <c r="G666" s="2"/>
    </row>
    <row r="667" spans="1:26" customHeight="1" ht="18" hidden="true" outlineLevel="4">
      <c r="A667" s="2" t="s">
        <v>1290</v>
      </c>
      <c r="B667" s="3" t="s">
        <v>1291</v>
      </c>
      <c r="C667" s="2"/>
      <c r="D667" s="2" t="s">
        <v>16</v>
      </c>
      <c r="E667" s="4">
        <f>150.00*(1-Z1%)</f>
        <v>150</v>
      </c>
      <c r="F667" s="2">
        <v>1</v>
      </c>
      <c r="G667" s="2"/>
    </row>
    <row r="668" spans="1:26" customHeight="1" ht="18" hidden="true" outlineLevel="4">
      <c r="A668" s="2" t="s">
        <v>1292</v>
      </c>
      <c r="B668" s="3" t="s">
        <v>1293</v>
      </c>
      <c r="C668" s="2"/>
      <c r="D668" s="2" t="s">
        <v>16</v>
      </c>
      <c r="E668" s="4">
        <f>215.00*(1-Z1%)</f>
        <v>215</v>
      </c>
      <c r="F668" s="2">
        <v>2</v>
      </c>
      <c r="G668" s="2"/>
    </row>
    <row r="669" spans="1:26" customHeight="1" ht="18" hidden="true" outlineLevel="4">
      <c r="A669" s="2" t="s">
        <v>1294</v>
      </c>
      <c r="B669" s="3" t="s">
        <v>1295</v>
      </c>
      <c r="C669" s="2"/>
      <c r="D669" s="2" t="s">
        <v>16</v>
      </c>
      <c r="E669" s="4">
        <f>200.00*(1-Z1%)</f>
        <v>200</v>
      </c>
      <c r="F669" s="2">
        <v>3</v>
      </c>
      <c r="G669" s="2"/>
    </row>
    <row r="670" spans="1:26" customHeight="1" ht="18" hidden="true" outlineLevel="4">
      <c r="A670" s="2" t="s">
        <v>1296</v>
      </c>
      <c r="B670" s="3" t="s">
        <v>1297</v>
      </c>
      <c r="C670" s="2"/>
      <c r="D670" s="2" t="s">
        <v>16</v>
      </c>
      <c r="E670" s="4">
        <f>390.00*(1-Z1%)</f>
        <v>390</v>
      </c>
      <c r="F670" s="2">
        <v>1</v>
      </c>
      <c r="G670" s="2"/>
    </row>
    <row r="671" spans="1:26" customHeight="1" ht="18" hidden="true" outlineLevel="4">
      <c r="A671" s="2" t="s">
        <v>1298</v>
      </c>
      <c r="B671" s="3" t="s">
        <v>1299</v>
      </c>
      <c r="C671" s="2"/>
      <c r="D671" s="2" t="s">
        <v>16</v>
      </c>
      <c r="E671" s="4">
        <f>250.00*(1-Z1%)</f>
        <v>250</v>
      </c>
      <c r="F671" s="2">
        <v>2</v>
      </c>
      <c r="G671" s="2"/>
    </row>
    <row r="672" spans="1:26" customHeight="1" ht="36" hidden="true" outlineLevel="4">
      <c r="A672" s="2" t="s">
        <v>1300</v>
      </c>
      <c r="B672" s="3" t="s">
        <v>1301</v>
      </c>
      <c r="C672" s="2"/>
      <c r="D672" s="2" t="s">
        <v>16</v>
      </c>
      <c r="E672" s="4">
        <f>390.00*(1-Z1%)</f>
        <v>390</v>
      </c>
      <c r="F672" s="2">
        <v>1</v>
      </c>
      <c r="G672" s="2"/>
    </row>
    <row r="673" spans="1:26" customHeight="1" ht="18" hidden="true" outlineLevel="4">
      <c r="A673" s="2" t="s">
        <v>1302</v>
      </c>
      <c r="B673" s="3" t="s">
        <v>1303</v>
      </c>
      <c r="C673" s="2"/>
      <c r="D673" s="2" t="s">
        <v>16</v>
      </c>
      <c r="E673" s="4">
        <f>200.00*(1-Z1%)</f>
        <v>200</v>
      </c>
      <c r="F673" s="2">
        <v>1</v>
      </c>
      <c r="G673" s="2"/>
    </row>
    <row r="674" spans="1:26" customHeight="1" ht="18" hidden="true" outlineLevel="4">
      <c r="A674" s="2" t="s">
        <v>1304</v>
      </c>
      <c r="B674" s="3" t="s">
        <v>1305</v>
      </c>
      <c r="C674" s="2"/>
      <c r="D674" s="2" t="s">
        <v>16</v>
      </c>
      <c r="E674" s="4">
        <f>300.00*(1-Z1%)</f>
        <v>300</v>
      </c>
      <c r="F674" s="2">
        <v>1</v>
      </c>
      <c r="G674" s="2"/>
    </row>
    <row r="675" spans="1:26" customHeight="1" ht="35" hidden="true" outlineLevel="3">
      <c r="A675" s="5" t="s">
        <v>1306</v>
      </c>
      <c r="B675" s="5"/>
      <c r="C675" s="5"/>
      <c r="D675" s="5"/>
      <c r="E675" s="5"/>
      <c r="F675" s="5"/>
      <c r="G675" s="5"/>
    </row>
    <row r="676" spans="1:26" customHeight="1" ht="36" hidden="true" outlineLevel="3">
      <c r="A676" s="2" t="s">
        <v>1307</v>
      </c>
      <c r="B676" s="3" t="s">
        <v>1308</v>
      </c>
      <c r="C676" s="2"/>
      <c r="D676" s="2" t="s">
        <v>16</v>
      </c>
      <c r="E676" s="4">
        <f>1590.00*(1-Z1%)</f>
        <v>1590</v>
      </c>
      <c r="F676" s="2">
        <v>1</v>
      </c>
      <c r="G676" s="2"/>
    </row>
    <row r="677" spans="1:26" customHeight="1" ht="36" hidden="true" outlineLevel="3">
      <c r="A677" s="2" t="s">
        <v>1309</v>
      </c>
      <c r="B677" s="3" t="s">
        <v>1310</v>
      </c>
      <c r="C677" s="2"/>
      <c r="D677" s="2" t="s">
        <v>16</v>
      </c>
      <c r="E677" s="4">
        <f>2190.00*(1-Z1%)</f>
        <v>2190</v>
      </c>
      <c r="F677" s="2">
        <v>1</v>
      </c>
      <c r="G677" s="2"/>
    </row>
    <row r="678" spans="1:26" customHeight="1" ht="36" hidden="true" outlineLevel="3">
      <c r="A678" s="2" t="s">
        <v>1311</v>
      </c>
      <c r="B678" s="3" t="s">
        <v>1312</v>
      </c>
      <c r="C678" s="2"/>
      <c r="D678" s="2" t="s">
        <v>16</v>
      </c>
      <c r="E678" s="4">
        <f>5590.00*(1-Z1%)</f>
        <v>5590</v>
      </c>
      <c r="F678" s="2">
        <v>1</v>
      </c>
      <c r="G678" s="2"/>
    </row>
    <row r="679" spans="1:26" customHeight="1" ht="36" hidden="true" outlineLevel="3">
      <c r="A679" s="2" t="s">
        <v>1313</v>
      </c>
      <c r="B679" s="3" t="s">
        <v>1314</v>
      </c>
      <c r="C679" s="2"/>
      <c r="D679" s="2" t="s">
        <v>16</v>
      </c>
      <c r="E679" s="4">
        <f>6590.00*(1-Z1%)</f>
        <v>6590</v>
      </c>
      <c r="F679" s="2">
        <v>2</v>
      </c>
      <c r="G679" s="2"/>
    </row>
    <row r="680" spans="1:26" customHeight="1" ht="36" hidden="true" outlineLevel="3">
      <c r="A680" s="2" t="s">
        <v>1315</v>
      </c>
      <c r="B680" s="3" t="s">
        <v>1316</v>
      </c>
      <c r="C680" s="2"/>
      <c r="D680" s="2" t="s">
        <v>16</v>
      </c>
      <c r="E680" s="4">
        <f>3290.00*(1-Z1%)</f>
        <v>3290</v>
      </c>
      <c r="F680" s="2">
        <v>1</v>
      </c>
      <c r="G680" s="2"/>
    </row>
    <row r="681" spans="1:26" customHeight="1" ht="54" hidden="true" outlineLevel="3">
      <c r="A681" s="2" t="s">
        <v>1317</v>
      </c>
      <c r="B681" s="3" t="s">
        <v>1318</v>
      </c>
      <c r="C681" s="2"/>
      <c r="D681" s="2" t="s">
        <v>16</v>
      </c>
      <c r="E681" s="4">
        <f>6450.00*(1-Z1%)</f>
        <v>6450</v>
      </c>
      <c r="F681" s="2">
        <v>2</v>
      </c>
      <c r="G681" s="2"/>
    </row>
    <row r="682" spans="1:26" customHeight="1" ht="36" hidden="true" outlineLevel="3">
      <c r="A682" s="2" t="s">
        <v>1319</v>
      </c>
      <c r="B682" s="3" t="s">
        <v>1320</v>
      </c>
      <c r="C682" s="2"/>
      <c r="D682" s="2" t="s">
        <v>16</v>
      </c>
      <c r="E682" s="4">
        <f>2490.00*(1-Z1%)</f>
        <v>2490</v>
      </c>
      <c r="F682" s="2">
        <v>1</v>
      </c>
      <c r="G682" s="2"/>
    </row>
    <row r="683" spans="1:26" customHeight="1" ht="36" hidden="true" outlineLevel="3">
      <c r="A683" s="2" t="s">
        <v>1321</v>
      </c>
      <c r="B683" s="3" t="s">
        <v>1322</v>
      </c>
      <c r="C683" s="2"/>
      <c r="D683" s="2" t="s">
        <v>16</v>
      </c>
      <c r="E683" s="4">
        <f>2450.00*(1-Z1%)</f>
        <v>2450</v>
      </c>
      <c r="F683" s="2">
        <v>1</v>
      </c>
      <c r="G683" s="2"/>
    </row>
    <row r="684" spans="1:26" customHeight="1" ht="36" hidden="true" outlineLevel="3">
      <c r="A684" s="2" t="s">
        <v>1323</v>
      </c>
      <c r="B684" s="3" t="s">
        <v>1324</v>
      </c>
      <c r="C684" s="2"/>
      <c r="D684" s="2" t="s">
        <v>16</v>
      </c>
      <c r="E684" s="4">
        <f>5590.00*(1-Z1%)</f>
        <v>5590</v>
      </c>
      <c r="F684" s="2">
        <v>2</v>
      </c>
      <c r="G684" s="2"/>
    </row>
    <row r="685" spans="1:26" customHeight="1" ht="36" hidden="true" outlineLevel="3">
      <c r="A685" s="2" t="s">
        <v>1325</v>
      </c>
      <c r="B685" s="3" t="s">
        <v>1326</v>
      </c>
      <c r="C685" s="2"/>
      <c r="D685" s="2" t="s">
        <v>16</v>
      </c>
      <c r="E685" s="4">
        <f>4310.00*(1-Z1%)</f>
        <v>4310</v>
      </c>
      <c r="F685" s="2">
        <v>2</v>
      </c>
      <c r="G685" s="2"/>
    </row>
    <row r="686" spans="1:26" customHeight="1" ht="36" hidden="true" outlineLevel="3">
      <c r="A686" s="2" t="s">
        <v>1327</v>
      </c>
      <c r="B686" s="3" t="s">
        <v>1328</v>
      </c>
      <c r="C686" s="2"/>
      <c r="D686" s="2" t="s">
        <v>16</v>
      </c>
      <c r="E686" s="4">
        <f>5690.00*(1-Z1%)</f>
        <v>5690</v>
      </c>
      <c r="F686" s="2">
        <v>1</v>
      </c>
      <c r="G686" s="2"/>
    </row>
    <row r="687" spans="1:26" customHeight="1" ht="36" hidden="true" outlineLevel="3">
      <c r="A687" s="2" t="s">
        <v>1329</v>
      </c>
      <c r="B687" s="3" t="s">
        <v>1330</v>
      </c>
      <c r="C687" s="2"/>
      <c r="D687" s="2" t="s">
        <v>16</v>
      </c>
      <c r="E687" s="4">
        <f>7990.00*(1-Z1%)</f>
        <v>7990</v>
      </c>
      <c r="F687" s="2">
        <v>2</v>
      </c>
      <c r="G687" s="2"/>
    </row>
    <row r="688" spans="1:26" customHeight="1" ht="18" hidden="true" outlineLevel="3">
      <c r="A688" s="2" t="s">
        <v>1331</v>
      </c>
      <c r="B688" s="3" t="s">
        <v>1332</v>
      </c>
      <c r="C688" s="2"/>
      <c r="D688" s="2" t="s">
        <v>16</v>
      </c>
      <c r="E688" s="4">
        <f>4290.00*(1-Z1%)</f>
        <v>4290</v>
      </c>
      <c r="F688" s="2">
        <v>1</v>
      </c>
      <c r="G688" s="2"/>
    </row>
    <row r="689" spans="1:26" customHeight="1" ht="18" hidden="true" outlineLevel="3">
      <c r="A689" s="2" t="s">
        <v>1333</v>
      </c>
      <c r="B689" s="3" t="s">
        <v>1334</v>
      </c>
      <c r="C689" s="2"/>
      <c r="D689" s="2" t="s">
        <v>16</v>
      </c>
      <c r="E689" s="4">
        <f>2000.00*(1-Z1%)</f>
        <v>2000</v>
      </c>
      <c r="F689" s="2">
        <v>2</v>
      </c>
      <c r="G689" s="2"/>
    </row>
    <row r="690" spans="1:26" customHeight="1" ht="18" hidden="true" outlineLevel="3">
      <c r="A690" s="2" t="s">
        <v>1335</v>
      </c>
      <c r="B690" s="3" t="s">
        <v>1336</v>
      </c>
      <c r="C690" s="2"/>
      <c r="D690" s="2" t="s">
        <v>16</v>
      </c>
      <c r="E690" s="4">
        <f>4500.00*(1-Z1%)</f>
        <v>4500</v>
      </c>
      <c r="F690" s="2">
        <v>1</v>
      </c>
      <c r="G690" s="2"/>
    </row>
    <row r="691" spans="1:26" customHeight="1" ht="36" hidden="true" outlineLevel="3">
      <c r="A691" s="2" t="s">
        <v>1337</v>
      </c>
      <c r="B691" s="3" t="s">
        <v>1338</v>
      </c>
      <c r="C691" s="2"/>
      <c r="D691" s="2" t="s">
        <v>16</v>
      </c>
      <c r="E691" s="4">
        <f>2690.00*(1-Z1%)</f>
        <v>2690</v>
      </c>
      <c r="F691" s="2">
        <v>1</v>
      </c>
      <c r="G691" s="2"/>
    </row>
    <row r="692" spans="1:26" customHeight="1" ht="36" hidden="true" outlineLevel="3">
      <c r="A692" s="2" t="s">
        <v>1339</v>
      </c>
      <c r="B692" s="3" t="s">
        <v>1340</v>
      </c>
      <c r="C692" s="2"/>
      <c r="D692" s="2" t="s">
        <v>16</v>
      </c>
      <c r="E692" s="4">
        <f>1950.00*(1-Z1%)</f>
        <v>1950</v>
      </c>
      <c r="F692" s="2">
        <v>1</v>
      </c>
      <c r="G692" s="2"/>
    </row>
    <row r="693" spans="1:26" customHeight="1" ht="18" hidden="true" outlineLevel="3">
      <c r="A693" s="2" t="s">
        <v>1341</v>
      </c>
      <c r="B693" s="3" t="s">
        <v>1342</v>
      </c>
      <c r="C693" s="2"/>
      <c r="D693" s="2" t="s">
        <v>16</v>
      </c>
      <c r="E693" s="4">
        <f>2850.00*(1-Z1%)</f>
        <v>2850</v>
      </c>
      <c r="F693" s="2">
        <v>1</v>
      </c>
      <c r="G693" s="2"/>
    </row>
    <row r="694" spans="1:26" customHeight="1" ht="18" hidden="true" outlineLevel="3">
      <c r="A694" s="2" t="s">
        <v>1343</v>
      </c>
      <c r="B694" s="3" t="s">
        <v>1344</v>
      </c>
      <c r="C694" s="2"/>
      <c r="D694" s="2" t="s">
        <v>16</v>
      </c>
      <c r="E694" s="4">
        <f>1950.00*(1-Z1%)</f>
        <v>1950</v>
      </c>
      <c r="F694" s="2">
        <v>1</v>
      </c>
      <c r="G694" s="2"/>
    </row>
    <row r="695" spans="1:26" customHeight="1" ht="36" hidden="true" outlineLevel="3">
      <c r="A695" s="2" t="s">
        <v>1345</v>
      </c>
      <c r="B695" s="3" t="s">
        <v>1346</v>
      </c>
      <c r="C695" s="2"/>
      <c r="D695" s="2" t="s">
        <v>16</v>
      </c>
      <c r="E695" s="4">
        <f>6490.00*(1-Z1%)</f>
        <v>6490</v>
      </c>
      <c r="F695" s="2">
        <v>1</v>
      </c>
      <c r="G695" s="2"/>
    </row>
    <row r="696" spans="1:26" customHeight="1" ht="36" hidden="true" outlineLevel="3">
      <c r="A696" s="2" t="s">
        <v>1347</v>
      </c>
      <c r="B696" s="3" t="s">
        <v>1348</v>
      </c>
      <c r="C696" s="2"/>
      <c r="D696" s="2" t="s">
        <v>16</v>
      </c>
      <c r="E696" s="4">
        <f>990.00*(1-Z1%)</f>
        <v>990</v>
      </c>
      <c r="F696" s="2">
        <v>1</v>
      </c>
      <c r="G696" s="2"/>
    </row>
    <row r="697" spans="1:26" customHeight="1" ht="36" hidden="true" outlineLevel="3">
      <c r="A697" s="2" t="s">
        <v>1349</v>
      </c>
      <c r="B697" s="3" t="s">
        <v>1350</v>
      </c>
      <c r="C697" s="2"/>
      <c r="D697" s="2" t="s">
        <v>16</v>
      </c>
      <c r="E697" s="4">
        <f>150.00*(1-Z1%)</f>
        <v>150</v>
      </c>
      <c r="F697" s="2">
        <v>1</v>
      </c>
      <c r="G697" s="2"/>
    </row>
    <row r="698" spans="1:26" customHeight="1" ht="18" hidden="true" outlineLevel="3">
      <c r="A698" s="2" t="s">
        <v>1351</v>
      </c>
      <c r="B698" s="3" t="s">
        <v>1352</v>
      </c>
      <c r="C698" s="2"/>
      <c r="D698" s="2" t="s">
        <v>16</v>
      </c>
      <c r="E698" s="4">
        <f>200.00*(1-Z1%)</f>
        <v>200</v>
      </c>
      <c r="F698" s="2">
        <v>1</v>
      </c>
      <c r="G698" s="2"/>
    </row>
    <row r="699" spans="1:26" customHeight="1" ht="18" hidden="true" outlineLevel="3">
      <c r="A699" s="2" t="s">
        <v>1353</v>
      </c>
      <c r="B699" s="3" t="s">
        <v>1354</v>
      </c>
      <c r="C699" s="2"/>
      <c r="D699" s="2" t="s">
        <v>16</v>
      </c>
      <c r="E699" s="4">
        <f>250.00*(1-Z1%)</f>
        <v>250</v>
      </c>
      <c r="F699" s="2">
        <v>1</v>
      </c>
      <c r="G699" s="2"/>
    </row>
    <row r="700" spans="1:26" customHeight="1" ht="18" hidden="true" outlineLevel="3">
      <c r="A700" s="2" t="s">
        <v>1355</v>
      </c>
      <c r="B700" s="3" t="s">
        <v>1356</v>
      </c>
      <c r="C700" s="2"/>
      <c r="D700" s="2" t="s">
        <v>16</v>
      </c>
      <c r="E700" s="4">
        <f>100.00*(1-Z1%)</f>
        <v>100</v>
      </c>
      <c r="F700" s="2">
        <v>2</v>
      </c>
      <c r="G700" s="2"/>
    </row>
    <row r="701" spans="1:26" customHeight="1" ht="18" hidden="true" outlineLevel="3">
      <c r="A701" s="2" t="s">
        <v>1357</v>
      </c>
      <c r="B701" s="3" t="s">
        <v>1358</v>
      </c>
      <c r="C701" s="2"/>
      <c r="D701" s="2" t="s">
        <v>16</v>
      </c>
      <c r="E701" s="4">
        <f>200.00*(1-Z1%)</f>
        <v>200</v>
      </c>
      <c r="F701" s="2">
        <v>3</v>
      </c>
      <c r="G701" s="2"/>
    </row>
    <row r="702" spans="1:26" customHeight="1" ht="18" hidden="true" outlineLevel="3">
      <c r="A702" s="2" t="s">
        <v>1359</v>
      </c>
      <c r="B702" s="3" t="s">
        <v>1360</v>
      </c>
      <c r="C702" s="2"/>
      <c r="D702" s="2" t="s">
        <v>16</v>
      </c>
      <c r="E702" s="4">
        <f>90.00*(1-Z1%)</f>
        <v>90</v>
      </c>
      <c r="F702" s="2">
        <v>1</v>
      </c>
      <c r="G702" s="2"/>
    </row>
    <row r="703" spans="1:26" customHeight="1" ht="18" hidden="true" outlineLevel="3">
      <c r="A703" s="2" t="s">
        <v>1361</v>
      </c>
      <c r="B703" s="3" t="s">
        <v>1362</v>
      </c>
      <c r="C703" s="2"/>
      <c r="D703" s="2" t="s">
        <v>16</v>
      </c>
      <c r="E703" s="4">
        <f>130.00*(1-Z1%)</f>
        <v>130</v>
      </c>
      <c r="F703" s="2">
        <v>4</v>
      </c>
      <c r="G703" s="2"/>
    </row>
    <row r="704" spans="1:26" customHeight="1" ht="18" hidden="true" outlineLevel="3">
      <c r="A704" s="2" t="s">
        <v>1363</v>
      </c>
      <c r="B704" s="3" t="s">
        <v>1364</v>
      </c>
      <c r="C704" s="2"/>
      <c r="D704" s="2" t="s">
        <v>16</v>
      </c>
      <c r="E704" s="4">
        <f>110.00*(1-Z1%)</f>
        <v>110</v>
      </c>
      <c r="F704" s="2">
        <v>6</v>
      </c>
      <c r="G704" s="2"/>
    </row>
    <row r="705" spans="1:26" customHeight="1" ht="18" hidden="true" outlineLevel="3">
      <c r="A705" s="2" t="s">
        <v>1365</v>
      </c>
      <c r="B705" s="3" t="s">
        <v>1366</v>
      </c>
      <c r="C705" s="2"/>
      <c r="D705" s="2" t="s">
        <v>16</v>
      </c>
      <c r="E705" s="4">
        <f>150.00*(1-Z1%)</f>
        <v>150</v>
      </c>
      <c r="F705" s="2">
        <v>1</v>
      </c>
      <c r="G705" s="2"/>
    </row>
    <row r="706" spans="1:26" customHeight="1" ht="36" hidden="true" outlineLevel="3">
      <c r="A706" s="2" t="s">
        <v>1367</v>
      </c>
      <c r="B706" s="3" t="s">
        <v>1368</v>
      </c>
      <c r="C706" s="2"/>
      <c r="D706" s="2" t="s">
        <v>16</v>
      </c>
      <c r="E706" s="4">
        <f>500.00*(1-Z1%)</f>
        <v>500</v>
      </c>
      <c r="F706" s="2">
        <v>2</v>
      </c>
      <c r="G706" s="2"/>
    </row>
    <row r="707" spans="1:26" customHeight="1" ht="36" hidden="true" outlineLevel="3">
      <c r="A707" s="2" t="s">
        <v>1369</v>
      </c>
      <c r="B707" s="3" t="s">
        <v>1370</v>
      </c>
      <c r="C707" s="2"/>
      <c r="D707" s="2" t="s">
        <v>16</v>
      </c>
      <c r="E707" s="4">
        <f>650.00*(1-Z1%)</f>
        <v>650</v>
      </c>
      <c r="F707" s="2">
        <v>2</v>
      </c>
      <c r="G707" s="2"/>
    </row>
    <row r="708" spans="1:26" customHeight="1" ht="36" hidden="true" outlineLevel="3">
      <c r="A708" s="2" t="s">
        <v>1371</v>
      </c>
      <c r="B708" s="3" t="s">
        <v>1372</v>
      </c>
      <c r="C708" s="2"/>
      <c r="D708" s="2" t="s">
        <v>16</v>
      </c>
      <c r="E708" s="4">
        <f>890.00*(1-Z1%)</f>
        <v>890</v>
      </c>
      <c r="F708" s="2">
        <v>3</v>
      </c>
      <c r="G708" s="2"/>
    </row>
    <row r="709" spans="1:26" customHeight="1" ht="35" hidden="true" outlineLevel="3">
      <c r="A709" s="5" t="s">
        <v>1373</v>
      </c>
      <c r="B709" s="5"/>
      <c r="C709" s="5"/>
      <c r="D709" s="5"/>
      <c r="E709" s="5"/>
      <c r="F709" s="5"/>
      <c r="G709" s="5"/>
    </row>
    <row r="710" spans="1:26" customHeight="1" ht="36" hidden="true" outlineLevel="3">
      <c r="A710" s="2" t="s">
        <v>1374</v>
      </c>
      <c r="B710" s="3" t="s">
        <v>1375</v>
      </c>
      <c r="C710" s="2"/>
      <c r="D710" s="2" t="s">
        <v>16</v>
      </c>
      <c r="E710" s="4">
        <f>590.00*(1-Z1%)</f>
        <v>590</v>
      </c>
      <c r="F710" s="2">
        <v>1</v>
      </c>
      <c r="G710" s="2"/>
    </row>
    <row r="711" spans="1:26" customHeight="1" ht="36" hidden="true" outlineLevel="3">
      <c r="A711" s="2" t="s">
        <v>1376</v>
      </c>
      <c r="B711" s="3" t="s">
        <v>1377</v>
      </c>
      <c r="C711" s="2"/>
      <c r="D711" s="2" t="s">
        <v>16</v>
      </c>
      <c r="E711" s="4">
        <f>400.00*(1-Z1%)</f>
        <v>400</v>
      </c>
      <c r="F711" s="2">
        <v>1</v>
      </c>
      <c r="G711" s="2"/>
    </row>
    <row r="712" spans="1:26" customHeight="1" ht="36" hidden="true" outlineLevel="3">
      <c r="A712" s="2" t="s">
        <v>1378</v>
      </c>
      <c r="B712" s="3" t="s">
        <v>1379</v>
      </c>
      <c r="C712" s="2"/>
      <c r="D712" s="2" t="s">
        <v>16</v>
      </c>
      <c r="E712" s="4">
        <f>890.00*(1-Z1%)</f>
        <v>890</v>
      </c>
      <c r="F712" s="2">
        <v>1</v>
      </c>
      <c r="G712" s="2"/>
    </row>
    <row r="713" spans="1:26" customHeight="1" ht="36" hidden="true" outlineLevel="3">
      <c r="A713" s="2" t="s">
        <v>1380</v>
      </c>
      <c r="B713" s="3" t="s">
        <v>1381</v>
      </c>
      <c r="C713" s="2"/>
      <c r="D713" s="2" t="s">
        <v>16</v>
      </c>
      <c r="E713" s="4">
        <f>950.00*(1-Z1%)</f>
        <v>950</v>
      </c>
      <c r="F713" s="2">
        <v>2</v>
      </c>
      <c r="G713" s="2"/>
    </row>
    <row r="714" spans="1:26" customHeight="1" ht="36" hidden="true" outlineLevel="3">
      <c r="A714" s="2" t="s">
        <v>1382</v>
      </c>
      <c r="B714" s="3" t="s">
        <v>1383</v>
      </c>
      <c r="C714" s="2"/>
      <c r="D714" s="2" t="s">
        <v>16</v>
      </c>
      <c r="E714" s="4">
        <f>490.00*(1-Z1%)</f>
        <v>490</v>
      </c>
      <c r="F714" s="2">
        <v>1</v>
      </c>
      <c r="G714" s="2"/>
    </row>
    <row r="715" spans="1:26" customHeight="1" ht="36" hidden="true" outlineLevel="3">
      <c r="A715" s="2" t="s">
        <v>1384</v>
      </c>
      <c r="B715" s="3" t="s">
        <v>1385</v>
      </c>
      <c r="C715" s="2"/>
      <c r="D715" s="2" t="s">
        <v>16</v>
      </c>
      <c r="E715" s="4">
        <f>300.00*(1-Z1%)</f>
        <v>300</v>
      </c>
      <c r="F715" s="2">
        <v>1</v>
      </c>
      <c r="G715" s="2"/>
    </row>
    <row r="716" spans="1:26" customHeight="1" ht="36" hidden="true" outlineLevel="3">
      <c r="A716" s="2" t="s">
        <v>1386</v>
      </c>
      <c r="B716" s="3" t="s">
        <v>1387</v>
      </c>
      <c r="C716" s="2"/>
      <c r="D716" s="2" t="s">
        <v>16</v>
      </c>
      <c r="E716" s="4">
        <f>390.00*(1-Z1%)</f>
        <v>390</v>
      </c>
      <c r="F716" s="2">
        <v>2</v>
      </c>
      <c r="G716" s="2"/>
    </row>
    <row r="717" spans="1:26" customHeight="1" ht="36" hidden="true" outlineLevel="3">
      <c r="A717" s="2" t="s">
        <v>1388</v>
      </c>
      <c r="B717" s="3" t="s">
        <v>1389</v>
      </c>
      <c r="C717" s="2"/>
      <c r="D717" s="2" t="s">
        <v>16</v>
      </c>
      <c r="E717" s="4">
        <f>450.00*(1-Z1%)</f>
        <v>450</v>
      </c>
      <c r="F717" s="2">
        <v>1</v>
      </c>
      <c r="G717" s="2"/>
    </row>
    <row r="718" spans="1:26" customHeight="1" ht="36" hidden="true" outlineLevel="3">
      <c r="A718" s="2" t="s">
        <v>1390</v>
      </c>
      <c r="B718" s="3" t="s">
        <v>1391</v>
      </c>
      <c r="C718" s="2"/>
      <c r="D718" s="2" t="s">
        <v>16</v>
      </c>
      <c r="E718" s="4">
        <f>690.00*(1-Z1%)</f>
        <v>690</v>
      </c>
      <c r="F718" s="2">
        <v>4</v>
      </c>
      <c r="G718" s="2"/>
    </row>
    <row r="719" spans="1:26" customHeight="1" ht="36" hidden="true" outlineLevel="3">
      <c r="A719" s="2" t="s">
        <v>1392</v>
      </c>
      <c r="B719" s="3" t="s">
        <v>1393</v>
      </c>
      <c r="C719" s="2"/>
      <c r="D719" s="2" t="s">
        <v>16</v>
      </c>
      <c r="E719" s="4">
        <f>590.00*(1-Z1%)</f>
        <v>590</v>
      </c>
      <c r="F719" s="2">
        <v>1</v>
      </c>
      <c r="G719" s="2"/>
    </row>
    <row r="720" spans="1:26" customHeight="1" ht="35" hidden="true" outlineLevel="3">
      <c r="A720" s="5" t="s">
        <v>1394</v>
      </c>
      <c r="B720" s="5"/>
      <c r="C720" s="5"/>
      <c r="D720" s="5"/>
      <c r="E720" s="5"/>
      <c r="F720" s="5"/>
      <c r="G720" s="5"/>
    </row>
    <row r="721" spans="1:26" customHeight="1" ht="35" hidden="true" outlineLevel="4">
      <c r="A721" s="5" t="s">
        <v>1395</v>
      </c>
      <c r="B721" s="5"/>
      <c r="C721" s="5"/>
      <c r="D721" s="5"/>
      <c r="E721" s="5"/>
      <c r="F721" s="5"/>
      <c r="G721" s="5"/>
    </row>
    <row r="722" spans="1:26" customHeight="1" ht="36" hidden="true" outlineLevel="4">
      <c r="A722" s="2" t="s">
        <v>1396</v>
      </c>
      <c r="B722" s="3" t="s">
        <v>1397</v>
      </c>
      <c r="C722" s="2"/>
      <c r="D722" s="2" t="s">
        <v>16</v>
      </c>
      <c r="E722" s="4">
        <f>2850.00*(1-Z1%)</f>
        <v>2850</v>
      </c>
      <c r="F722" s="2">
        <v>1</v>
      </c>
      <c r="G722" s="2"/>
    </row>
    <row r="723" spans="1:26" customHeight="1" ht="36" hidden="true" outlineLevel="4">
      <c r="A723" s="2" t="s">
        <v>1398</v>
      </c>
      <c r="B723" s="3" t="s">
        <v>1399</v>
      </c>
      <c r="C723" s="2"/>
      <c r="D723" s="2" t="s">
        <v>16</v>
      </c>
      <c r="E723" s="4">
        <f>4290.00*(1-Z1%)</f>
        <v>4290</v>
      </c>
      <c r="F723" s="2">
        <v>1</v>
      </c>
      <c r="G723" s="2"/>
    </row>
    <row r="724" spans="1:26" customHeight="1" ht="36" hidden="true" outlineLevel="4">
      <c r="A724" s="2" t="s">
        <v>1400</v>
      </c>
      <c r="B724" s="3" t="s">
        <v>1401</v>
      </c>
      <c r="C724" s="2"/>
      <c r="D724" s="2" t="s">
        <v>16</v>
      </c>
      <c r="E724" s="4">
        <f>3990.00*(1-Z1%)</f>
        <v>3990</v>
      </c>
      <c r="F724" s="2">
        <v>1</v>
      </c>
      <c r="G724" s="2"/>
    </row>
    <row r="725" spans="1:26" customHeight="1" ht="36" hidden="true" outlineLevel="4">
      <c r="A725" s="2" t="s">
        <v>1402</v>
      </c>
      <c r="B725" s="3" t="s">
        <v>1403</v>
      </c>
      <c r="C725" s="2"/>
      <c r="D725" s="2" t="s">
        <v>16</v>
      </c>
      <c r="E725" s="4">
        <f>6990.00*(1-Z1%)</f>
        <v>6990</v>
      </c>
      <c r="F725" s="2">
        <v>1</v>
      </c>
      <c r="G725" s="2"/>
    </row>
    <row r="726" spans="1:26" customHeight="1" ht="36" hidden="true" outlineLevel="4">
      <c r="A726" s="2" t="s">
        <v>1404</v>
      </c>
      <c r="B726" s="3" t="s">
        <v>1405</v>
      </c>
      <c r="C726" s="2"/>
      <c r="D726" s="2" t="s">
        <v>16</v>
      </c>
      <c r="E726" s="4">
        <f>3360.00*(1-Z1%)</f>
        <v>3360</v>
      </c>
      <c r="F726" s="2">
        <v>1</v>
      </c>
      <c r="G726" s="2"/>
    </row>
    <row r="727" spans="1:26" customHeight="1" ht="36" hidden="true" outlineLevel="4">
      <c r="A727" s="2" t="s">
        <v>1406</v>
      </c>
      <c r="B727" s="3" t="s">
        <v>1407</v>
      </c>
      <c r="C727" s="2"/>
      <c r="D727" s="2" t="s">
        <v>16</v>
      </c>
      <c r="E727" s="4">
        <f>1890.00*(1-Z1%)</f>
        <v>1890</v>
      </c>
      <c r="F727" s="2">
        <v>2</v>
      </c>
      <c r="G727" s="2"/>
    </row>
    <row r="728" spans="1:26" customHeight="1" ht="36" hidden="true" outlineLevel="4">
      <c r="A728" s="2" t="s">
        <v>1408</v>
      </c>
      <c r="B728" s="3" t="s">
        <v>1409</v>
      </c>
      <c r="C728" s="2"/>
      <c r="D728" s="2" t="s">
        <v>16</v>
      </c>
      <c r="E728" s="4">
        <f>3100.00*(1-Z1%)</f>
        <v>3100</v>
      </c>
      <c r="F728" s="2">
        <v>1</v>
      </c>
      <c r="G728" s="2"/>
    </row>
    <row r="729" spans="1:26" customHeight="1" ht="36" hidden="true" outlineLevel="4">
      <c r="A729" s="2" t="s">
        <v>1410</v>
      </c>
      <c r="B729" s="3" t="s">
        <v>1411</v>
      </c>
      <c r="C729" s="2"/>
      <c r="D729" s="2" t="s">
        <v>16</v>
      </c>
      <c r="E729" s="4">
        <f>4150.00*(1-Z1%)</f>
        <v>4150</v>
      </c>
      <c r="F729" s="2">
        <v>1</v>
      </c>
      <c r="G729" s="2"/>
    </row>
    <row r="730" spans="1:26" customHeight="1" ht="54" hidden="true" outlineLevel="4">
      <c r="A730" s="2" t="s">
        <v>1412</v>
      </c>
      <c r="B730" s="3" t="s">
        <v>1413</v>
      </c>
      <c r="C730" s="2"/>
      <c r="D730" s="2" t="s">
        <v>16</v>
      </c>
      <c r="E730" s="4">
        <f>5360.00*(1-Z1%)</f>
        <v>5360</v>
      </c>
      <c r="F730" s="2">
        <v>1</v>
      </c>
      <c r="G730" s="2"/>
    </row>
    <row r="731" spans="1:26" customHeight="1" ht="36" hidden="true" outlineLevel="4">
      <c r="A731" s="2" t="s">
        <v>1414</v>
      </c>
      <c r="B731" s="3" t="s">
        <v>1415</v>
      </c>
      <c r="C731" s="2"/>
      <c r="D731" s="2" t="s">
        <v>16</v>
      </c>
      <c r="E731" s="4">
        <f>3650.00*(1-Z1%)</f>
        <v>3650</v>
      </c>
      <c r="F731" s="2">
        <v>1</v>
      </c>
      <c r="G731" s="2"/>
    </row>
    <row r="732" spans="1:26" customHeight="1" ht="36" hidden="true" outlineLevel="4">
      <c r="A732" s="2" t="s">
        <v>1416</v>
      </c>
      <c r="B732" s="3" t="s">
        <v>1417</v>
      </c>
      <c r="C732" s="2"/>
      <c r="D732" s="2" t="s">
        <v>16</v>
      </c>
      <c r="E732" s="4">
        <f>4550.00*(1-Z1%)</f>
        <v>4550</v>
      </c>
      <c r="F732" s="2">
        <v>1</v>
      </c>
      <c r="G732" s="2"/>
    </row>
    <row r="733" spans="1:26" customHeight="1" ht="35" hidden="true" outlineLevel="4">
      <c r="A733" s="5" t="s">
        <v>1418</v>
      </c>
      <c r="B733" s="5"/>
      <c r="C733" s="5"/>
      <c r="D733" s="5"/>
      <c r="E733" s="5"/>
      <c r="F733" s="5"/>
      <c r="G733" s="5"/>
    </row>
    <row r="734" spans="1:26" customHeight="1" ht="18" hidden="true" outlineLevel="4">
      <c r="A734" s="2" t="s">
        <v>1419</v>
      </c>
      <c r="B734" s="3" t="s">
        <v>1420</v>
      </c>
      <c r="C734" s="2"/>
      <c r="D734" s="2" t="s">
        <v>16</v>
      </c>
      <c r="E734" s="4">
        <f>550.00*(1-Z1%)</f>
        <v>550</v>
      </c>
      <c r="F734" s="2">
        <v>1</v>
      </c>
      <c r="G734" s="2"/>
    </row>
    <row r="735" spans="1:26" customHeight="1" ht="18" hidden="true" outlineLevel="4">
      <c r="A735" s="2" t="s">
        <v>1421</v>
      </c>
      <c r="B735" s="3" t="s">
        <v>1422</v>
      </c>
      <c r="C735" s="2"/>
      <c r="D735" s="2" t="s">
        <v>16</v>
      </c>
      <c r="E735" s="4">
        <f>590.00*(1-Z1%)</f>
        <v>590</v>
      </c>
      <c r="F735" s="2">
        <v>1</v>
      </c>
      <c r="G735" s="2"/>
    </row>
    <row r="736" spans="1:26" customHeight="1" ht="18" hidden="true" outlineLevel="4">
      <c r="A736" s="2" t="s">
        <v>1423</v>
      </c>
      <c r="B736" s="3" t="s">
        <v>1424</v>
      </c>
      <c r="C736" s="2"/>
      <c r="D736" s="2" t="s">
        <v>16</v>
      </c>
      <c r="E736" s="4">
        <f>690.00*(1-Z1%)</f>
        <v>690</v>
      </c>
      <c r="F736" s="2">
        <v>2</v>
      </c>
      <c r="G736" s="2"/>
    </row>
    <row r="737" spans="1:26" customHeight="1" ht="18" hidden="true" outlineLevel="4">
      <c r="A737" s="2" t="s">
        <v>1425</v>
      </c>
      <c r="B737" s="3" t="s">
        <v>1426</v>
      </c>
      <c r="C737" s="2"/>
      <c r="D737" s="2" t="s">
        <v>16</v>
      </c>
      <c r="E737" s="4">
        <f>950.00*(1-Z1%)</f>
        <v>950</v>
      </c>
      <c r="F737" s="2">
        <v>1</v>
      </c>
      <c r="G737" s="2"/>
    </row>
    <row r="738" spans="1:26" customHeight="1" ht="36" hidden="true" outlineLevel="4">
      <c r="A738" s="2" t="s">
        <v>1427</v>
      </c>
      <c r="B738" s="3" t="s">
        <v>1428</v>
      </c>
      <c r="C738" s="2"/>
      <c r="D738" s="2" t="s">
        <v>16</v>
      </c>
      <c r="E738" s="4">
        <f>815.00*(1-Z1%)</f>
        <v>815</v>
      </c>
      <c r="F738" s="2">
        <v>2</v>
      </c>
      <c r="G738" s="2"/>
    </row>
    <row r="739" spans="1:26" customHeight="1" ht="18" hidden="true" outlineLevel="4">
      <c r="A739" s="2" t="s">
        <v>1429</v>
      </c>
      <c r="B739" s="3" t="s">
        <v>1430</v>
      </c>
      <c r="C739" s="2"/>
      <c r="D739" s="2" t="s">
        <v>16</v>
      </c>
      <c r="E739" s="4">
        <f>790.00*(1-Z1%)</f>
        <v>790</v>
      </c>
      <c r="F739" s="2">
        <v>1</v>
      </c>
      <c r="G739" s="2"/>
    </row>
    <row r="740" spans="1:26" customHeight="1" ht="18" hidden="true" outlineLevel="4">
      <c r="A740" s="2" t="s">
        <v>1431</v>
      </c>
      <c r="B740" s="3" t="s">
        <v>1432</v>
      </c>
      <c r="C740" s="2"/>
      <c r="D740" s="2" t="s">
        <v>16</v>
      </c>
      <c r="E740" s="4">
        <f>1100.00*(1-Z1%)</f>
        <v>1100</v>
      </c>
      <c r="F740" s="2">
        <v>2</v>
      </c>
      <c r="G740" s="2"/>
    </row>
    <row r="741" spans="1:26" customHeight="1" ht="18" hidden="true" outlineLevel="4">
      <c r="A741" s="2" t="s">
        <v>1433</v>
      </c>
      <c r="B741" s="3" t="s">
        <v>1434</v>
      </c>
      <c r="C741" s="2"/>
      <c r="D741" s="2" t="s">
        <v>16</v>
      </c>
      <c r="E741" s="4">
        <f>890.00*(1-Z1%)</f>
        <v>890</v>
      </c>
      <c r="F741" s="2">
        <v>2</v>
      </c>
      <c r="G741" s="2"/>
    </row>
    <row r="742" spans="1:26" customHeight="1" ht="18" hidden="true" outlineLevel="4">
      <c r="A742" s="2" t="s">
        <v>1435</v>
      </c>
      <c r="B742" s="3" t="s">
        <v>1436</v>
      </c>
      <c r="C742" s="2"/>
      <c r="D742" s="2" t="s">
        <v>16</v>
      </c>
      <c r="E742" s="4">
        <f>490.00*(1-Z1%)</f>
        <v>490</v>
      </c>
      <c r="F742" s="2">
        <v>1</v>
      </c>
      <c r="G742" s="2"/>
    </row>
    <row r="743" spans="1:26" customHeight="1" ht="18" hidden="true" outlineLevel="4">
      <c r="A743" s="2" t="s">
        <v>1437</v>
      </c>
      <c r="B743" s="3" t="s">
        <v>1438</v>
      </c>
      <c r="C743" s="2"/>
      <c r="D743" s="2" t="s">
        <v>16</v>
      </c>
      <c r="E743" s="4">
        <f>970.00*(1-Z1%)</f>
        <v>970</v>
      </c>
      <c r="F743" s="2">
        <v>1</v>
      </c>
      <c r="G743" s="2"/>
    </row>
    <row r="744" spans="1:26" customHeight="1" ht="18" hidden="true" outlineLevel="4">
      <c r="A744" s="2" t="s">
        <v>1439</v>
      </c>
      <c r="B744" s="3" t="s">
        <v>1440</v>
      </c>
      <c r="C744" s="2"/>
      <c r="D744" s="2" t="s">
        <v>16</v>
      </c>
      <c r="E744" s="4">
        <f>750.00*(1-Z1%)</f>
        <v>750</v>
      </c>
      <c r="F744" s="2">
        <v>1</v>
      </c>
      <c r="G744" s="2"/>
    </row>
    <row r="745" spans="1:26" customHeight="1" ht="18" hidden="true" outlineLevel="4">
      <c r="A745" s="2" t="s">
        <v>1441</v>
      </c>
      <c r="B745" s="3" t="s">
        <v>1442</v>
      </c>
      <c r="C745" s="2"/>
      <c r="D745" s="2" t="s">
        <v>16</v>
      </c>
      <c r="E745" s="4">
        <f>1150.00*(1-Z1%)</f>
        <v>1150</v>
      </c>
      <c r="F745" s="2">
        <v>2</v>
      </c>
      <c r="G745" s="2"/>
    </row>
    <row r="746" spans="1:26" customHeight="1" ht="18" hidden="true" outlineLevel="4">
      <c r="A746" s="2" t="s">
        <v>1443</v>
      </c>
      <c r="B746" s="3" t="s">
        <v>1444</v>
      </c>
      <c r="C746" s="2"/>
      <c r="D746" s="2" t="s">
        <v>16</v>
      </c>
      <c r="E746" s="4">
        <f>490.00*(1-Z1%)</f>
        <v>490</v>
      </c>
      <c r="F746" s="2">
        <v>1</v>
      </c>
      <c r="G746" s="2"/>
    </row>
    <row r="747" spans="1:26" customHeight="1" ht="18" hidden="true" outlineLevel="4">
      <c r="A747" s="2" t="s">
        <v>1445</v>
      </c>
      <c r="B747" s="3" t="s">
        <v>1446</v>
      </c>
      <c r="C747" s="2"/>
      <c r="D747" s="2" t="s">
        <v>16</v>
      </c>
      <c r="E747" s="4">
        <f>1560.00*(1-Z1%)</f>
        <v>1560</v>
      </c>
      <c r="F747" s="2">
        <v>1</v>
      </c>
      <c r="G747" s="2"/>
    </row>
    <row r="748" spans="1:26" customHeight="1" ht="18" hidden="true" outlineLevel="4">
      <c r="A748" s="2" t="s">
        <v>1447</v>
      </c>
      <c r="B748" s="3" t="s">
        <v>1448</v>
      </c>
      <c r="C748" s="2"/>
      <c r="D748" s="2" t="s">
        <v>16</v>
      </c>
      <c r="E748" s="4">
        <f>590.00*(1-Z1%)</f>
        <v>590</v>
      </c>
      <c r="F748" s="2">
        <v>1</v>
      </c>
      <c r="G748" s="2"/>
    </row>
    <row r="749" spans="1:26" customHeight="1" ht="18" hidden="true" outlineLevel="4">
      <c r="A749" s="2" t="s">
        <v>1449</v>
      </c>
      <c r="B749" s="3" t="s">
        <v>1450</v>
      </c>
      <c r="C749" s="2"/>
      <c r="D749" s="2" t="s">
        <v>16</v>
      </c>
      <c r="E749" s="4">
        <f>630.00*(1-Z1%)</f>
        <v>630</v>
      </c>
      <c r="F749" s="2">
        <v>1</v>
      </c>
      <c r="G749" s="2"/>
    </row>
    <row r="750" spans="1:26" customHeight="1" ht="18" hidden="true" outlineLevel="4">
      <c r="A750" s="2" t="s">
        <v>1451</v>
      </c>
      <c r="B750" s="3" t="s">
        <v>1452</v>
      </c>
      <c r="C750" s="2"/>
      <c r="D750" s="2" t="s">
        <v>16</v>
      </c>
      <c r="E750" s="4">
        <f>550.00*(1-Z1%)</f>
        <v>550</v>
      </c>
      <c r="F750" s="2">
        <v>1</v>
      </c>
      <c r="G750" s="2"/>
    </row>
    <row r="751" spans="1:26" customHeight="1" ht="18" hidden="true" outlineLevel="4">
      <c r="A751" s="2" t="s">
        <v>1453</v>
      </c>
      <c r="B751" s="3" t="s">
        <v>1454</v>
      </c>
      <c r="C751" s="2"/>
      <c r="D751" s="2" t="s">
        <v>16</v>
      </c>
      <c r="E751" s="4">
        <f>750.00*(1-Z1%)</f>
        <v>750</v>
      </c>
      <c r="F751" s="2">
        <v>1</v>
      </c>
      <c r="G751" s="2"/>
    </row>
    <row r="752" spans="1:26" customHeight="1" ht="35" hidden="true" outlineLevel="4">
      <c r="A752" s="5" t="s">
        <v>1455</v>
      </c>
      <c r="B752" s="5"/>
      <c r="C752" s="5"/>
      <c r="D752" s="5"/>
      <c r="E752" s="5"/>
      <c r="F752" s="5"/>
      <c r="G752" s="5"/>
    </row>
    <row r="753" spans="1:26" customHeight="1" ht="36" hidden="true" outlineLevel="4">
      <c r="A753" s="2" t="s">
        <v>1456</v>
      </c>
      <c r="B753" s="3" t="s">
        <v>1457</v>
      </c>
      <c r="C753" s="2"/>
      <c r="D753" s="2" t="s">
        <v>16</v>
      </c>
      <c r="E753" s="4">
        <f>8190.00*(1-Z1%)</f>
        <v>8190</v>
      </c>
      <c r="F753" s="2">
        <v>1</v>
      </c>
      <c r="G753" s="2"/>
    </row>
    <row r="754" spans="1:26" customHeight="1" ht="36" hidden="true" outlineLevel="4">
      <c r="A754" s="2" t="s">
        <v>1458</v>
      </c>
      <c r="B754" s="3" t="s">
        <v>1459</v>
      </c>
      <c r="C754" s="2"/>
      <c r="D754" s="2" t="s">
        <v>16</v>
      </c>
      <c r="E754" s="4">
        <f>5490.00*(1-Z1%)</f>
        <v>5490</v>
      </c>
      <c r="F754" s="2">
        <v>1</v>
      </c>
      <c r="G754" s="2"/>
    </row>
    <row r="755" spans="1:26" customHeight="1" ht="36" hidden="true" outlineLevel="4">
      <c r="A755" s="2" t="s">
        <v>1460</v>
      </c>
      <c r="B755" s="3" t="s">
        <v>1461</v>
      </c>
      <c r="C755" s="2"/>
      <c r="D755" s="2" t="s">
        <v>16</v>
      </c>
      <c r="E755" s="4">
        <f>4150.00*(1-Z1%)</f>
        <v>4150</v>
      </c>
      <c r="F755" s="2">
        <v>1</v>
      </c>
      <c r="G755" s="2"/>
    </row>
    <row r="756" spans="1:26" customHeight="1" ht="36" hidden="true" outlineLevel="4">
      <c r="A756" s="2" t="s">
        <v>1462</v>
      </c>
      <c r="B756" s="3" t="s">
        <v>1463</v>
      </c>
      <c r="C756" s="2"/>
      <c r="D756" s="2" t="s">
        <v>16</v>
      </c>
      <c r="E756" s="4">
        <f>4890.00*(1-Z1%)</f>
        <v>4890</v>
      </c>
      <c r="F756" s="2">
        <v>2</v>
      </c>
      <c r="G756" s="2"/>
    </row>
    <row r="757" spans="1:26" customHeight="1" ht="36" hidden="true" outlineLevel="4">
      <c r="A757" s="2" t="s">
        <v>1464</v>
      </c>
      <c r="B757" s="3" t="s">
        <v>1465</v>
      </c>
      <c r="C757" s="2"/>
      <c r="D757" s="2" t="s">
        <v>16</v>
      </c>
      <c r="E757" s="4">
        <f>5350.00*(1-Z1%)</f>
        <v>5350</v>
      </c>
      <c r="F757" s="2">
        <v>2</v>
      </c>
      <c r="G757" s="2"/>
    </row>
    <row r="758" spans="1:26" customHeight="1" ht="36" hidden="true" outlineLevel="4">
      <c r="A758" s="2" t="s">
        <v>1466</v>
      </c>
      <c r="B758" s="3" t="s">
        <v>1467</v>
      </c>
      <c r="C758" s="2"/>
      <c r="D758" s="2" t="s">
        <v>16</v>
      </c>
      <c r="E758" s="4">
        <f>5790.00*(1-Z1%)</f>
        <v>5790</v>
      </c>
      <c r="F758" s="2">
        <v>1</v>
      </c>
      <c r="G758" s="2"/>
    </row>
    <row r="759" spans="1:26" customHeight="1" ht="35" hidden="true" outlineLevel="3">
      <c r="A759" s="5" t="s">
        <v>1468</v>
      </c>
      <c r="B759" s="5"/>
      <c r="C759" s="5"/>
      <c r="D759" s="5"/>
      <c r="E759" s="5"/>
      <c r="F759" s="5"/>
      <c r="G759" s="5"/>
    </row>
    <row r="760" spans="1:26" customHeight="1" ht="18" hidden="true" outlineLevel="3">
      <c r="A760" s="2" t="s">
        <v>1469</v>
      </c>
      <c r="B760" s="3" t="s">
        <v>1470</v>
      </c>
      <c r="C760" s="2"/>
      <c r="D760" s="2" t="s">
        <v>16</v>
      </c>
      <c r="E760" s="4">
        <f>3990.00*(1-Z1%)</f>
        <v>3990</v>
      </c>
      <c r="F760" s="2">
        <v>2</v>
      </c>
      <c r="G760" s="2"/>
    </row>
    <row r="761" spans="1:26" customHeight="1" ht="18" hidden="true" outlineLevel="3">
      <c r="A761" s="2" t="s">
        <v>1471</v>
      </c>
      <c r="B761" s="3" t="s">
        <v>1472</v>
      </c>
      <c r="C761" s="2"/>
      <c r="D761" s="2" t="s">
        <v>16</v>
      </c>
      <c r="E761" s="4">
        <f>5950.00*(1-Z1%)</f>
        <v>5950</v>
      </c>
      <c r="F761" s="2">
        <v>1</v>
      </c>
      <c r="G761" s="2"/>
    </row>
    <row r="762" spans="1:26" customHeight="1" ht="36" hidden="true" outlineLevel="3">
      <c r="A762" s="2" t="s">
        <v>1473</v>
      </c>
      <c r="B762" s="3" t="s">
        <v>1474</v>
      </c>
      <c r="C762" s="2"/>
      <c r="D762" s="2" t="s">
        <v>16</v>
      </c>
      <c r="E762" s="4">
        <f>1990.00*(1-Z1%)</f>
        <v>1990</v>
      </c>
      <c r="F762" s="2">
        <v>2</v>
      </c>
      <c r="G762" s="2"/>
    </row>
    <row r="763" spans="1:26" customHeight="1" ht="18" hidden="true" outlineLevel="3">
      <c r="A763" s="2" t="s">
        <v>1475</v>
      </c>
      <c r="B763" s="3" t="s">
        <v>1476</v>
      </c>
      <c r="C763" s="2"/>
      <c r="D763" s="2" t="s">
        <v>16</v>
      </c>
      <c r="E763" s="4">
        <f>7490.00*(1-Z1%)</f>
        <v>7490</v>
      </c>
      <c r="F763" s="2">
        <v>1</v>
      </c>
      <c r="G763" s="2"/>
    </row>
    <row r="764" spans="1:26" customHeight="1" ht="18" hidden="true" outlineLevel="3">
      <c r="A764" s="2" t="s">
        <v>1477</v>
      </c>
      <c r="B764" s="3" t="s">
        <v>1478</v>
      </c>
      <c r="C764" s="2"/>
      <c r="D764" s="2" t="s">
        <v>16</v>
      </c>
      <c r="E764" s="4">
        <f>2690.00*(1-Z1%)</f>
        <v>2690</v>
      </c>
      <c r="F764" s="2">
        <v>2</v>
      </c>
      <c r="G764" s="2"/>
    </row>
    <row r="765" spans="1:26" customHeight="1" ht="18" hidden="true" outlineLevel="3">
      <c r="A765" s="2" t="s">
        <v>1479</v>
      </c>
      <c r="B765" s="3" t="s">
        <v>1480</v>
      </c>
      <c r="C765" s="2"/>
      <c r="D765" s="2" t="s">
        <v>16</v>
      </c>
      <c r="E765" s="4">
        <f>2350.00*(1-Z1%)</f>
        <v>2350</v>
      </c>
      <c r="F765" s="2">
        <v>1</v>
      </c>
      <c r="G765" s="2"/>
    </row>
    <row r="766" spans="1:26" customHeight="1" ht="18" hidden="true" outlineLevel="3">
      <c r="A766" s="2" t="s">
        <v>1481</v>
      </c>
      <c r="B766" s="3" t="s">
        <v>1482</v>
      </c>
      <c r="C766" s="2"/>
      <c r="D766" s="2" t="s">
        <v>16</v>
      </c>
      <c r="E766" s="4">
        <f>4290.00*(1-Z1%)</f>
        <v>4290</v>
      </c>
      <c r="F766" s="2">
        <v>1</v>
      </c>
      <c r="G766" s="2"/>
    </row>
    <row r="767" spans="1:26" customHeight="1" ht="18" hidden="true" outlineLevel="3">
      <c r="A767" s="2" t="s">
        <v>1483</v>
      </c>
      <c r="B767" s="3" t="s">
        <v>1484</v>
      </c>
      <c r="C767" s="2"/>
      <c r="D767" s="2" t="s">
        <v>16</v>
      </c>
      <c r="E767" s="4">
        <f>4550.00*(1-Z1%)</f>
        <v>4550</v>
      </c>
      <c r="F767" s="2">
        <v>1</v>
      </c>
      <c r="G767" s="2"/>
    </row>
    <row r="768" spans="1:26" customHeight="1" ht="18" hidden="true" outlineLevel="3">
      <c r="A768" s="2" t="s">
        <v>1485</v>
      </c>
      <c r="B768" s="3" t="s">
        <v>1486</v>
      </c>
      <c r="C768" s="2"/>
      <c r="D768" s="2" t="s">
        <v>16</v>
      </c>
      <c r="E768" s="4">
        <f>5850.00*(1-Z1%)</f>
        <v>5850</v>
      </c>
      <c r="F768" s="2">
        <v>1</v>
      </c>
      <c r="G768" s="2"/>
    </row>
    <row r="769" spans="1:26" customHeight="1" ht="18" hidden="true" outlineLevel="3">
      <c r="A769" s="2" t="s">
        <v>1487</v>
      </c>
      <c r="B769" s="3" t="s">
        <v>1488</v>
      </c>
      <c r="C769" s="2"/>
      <c r="D769" s="2" t="s">
        <v>16</v>
      </c>
      <c r="E769" s="4">
        <f>8490.00*(1-Z1%)</f>
        <v>8490</v>
      </c>
      <c r="F769" s="2">
        <v>1</v>
      </c>
      <c r="G769" s="2"/>
    </row>
    <row r="770" spans="1:26" customHeight="1" ht="36" hidden="true" outlineLevel="3">
      <c r="A770" s="2" t="s">
        <v>1489</v>
      </c>
      <c r="B770" s="3" t="s">
        <v>1490</v>
      </c>
      <c r="C770" s="2"/>
      <c r="D770" s="2" t="s">
        <v>16</v>
      </c>
      <c r="E770" s="4">
        <f>2100.00*(1-Z1%)</f>
        <v>2100</v>
      </c>
      <c r="F770" s="2">
        <v>1</v>
      </c>
      <c r="G770" s="2"/>
    </row>
    <row r="771" spans="1:26" customHeight="1" ht="18" hidden="true" outlineLevel="3">
      <c r="A771" s="2" t="s">
        <v>1491</v>
      </c>
      <c r="B771" s="3" t="s">
        <v>1492</v>
      </c>
      <c r="C771" s="2"/>
      <c r="D771" s="2" t="s">
        <v>16</v>
      </c>
      <c r="E771" s="4">
        <f>1100.00*(1-Z1%)</f>
        <v>1100</v>
      </c>
      <c r="F771" s="2">
        <v>1</v>
      </c>
      <c r="G771" s="2"/>
    </row>
    <row r="772" spans="1:26" customHeight="1" ht="18" hidden="true" outlineLevel="3">
      <c r="A772" s="2" t="s">
        <v>1493</v>
      </c>
      <c r="B772" s="3" t="s">
        <v>1494</v>
      </c>
      <c r="C772" s="2"/>
      <c r="D772" s="2" t="s">
        <v>16</v>
      </c>
      <c r="E772" s="4">
        <f>1990.00*(1-Z1%)</f>
        <v>1990</v>
      </c>
      <c r="F772" s="2">
        <v>1</v>
      </c>
      <c r="G772" s="2"/>
    </row>
    <row r="773" spans="1:26" customHeight="1" ht="18" hidden="true" outlineLevel="3">
      <c r="A773" s="2" t="s">
        <v>1495</v>
      </c>
      <c r="B773" s="3" t="s">
        <v>1496</v>
      </c>
      <c r="C773" s="2"/>
      <c r="D773" s="2" t="s">
        <v>16</v>
      </c>
      <c r="E773" s="4">
        <f>2590.00*(1-Z1%)</f>
        <v>2590</v>
      </c>
      <c r="F773" s="2">
        <v>1</v>
      </c>
      <c r="G773" s="2"/>
    </row>
    <row r="774" spans="1:26" customHeight="1" ht="18" hidden="true" outlineLevel="3">
      <c r="A774" s="2" t="s">
        <v>1497</v>
      </c>
      <c r="B774" s="3" t="s">
        <v>1498</v>
      </c>
      <c r="C774" s="2"/>
      <c r="D774" s="2" t="s">
        <v>16</v>
      </c>
      <c r="E774" s="4">
        <f>4490.00*(1-Z1%)</f>
        <v>4490</v>
      </c>
      <c r="F774" s="2">
        <v>1</v>
      </c>
      <c r="G774" s="2"/>
    </row>
    <row r="775" spans="1:26" customHeight="1" ht="18" hidden="true" outlineLevel="3">
      <c r="A775" s="2" t="s">
        <v>1499</v>
      </c>
      <c r="B775" s="3" t="s">
        <v>1500</v>
      </c>
      <c r="C775" s="2"/>
      <c r="D775" s="2" t="s">
        <v>16</v>
      </c>
      <c r="E775" s="4">
        <f>4990.00*(1-Z1%)</f>
        <v>4990</v>
      </c>
      <c r="F775" s="2">
        <v>1</v>
      </c>
      <c r="G775" s="2"/>
    </row>
    <row r="776" spans="1:26" customHeight="1" ht="18" hidden="true" outlineLevel="3">
      <c r="A776" s="2" t="s">
        <v>1501</v>
      </c>
      <c r="B776" s="3" t="s">
        <v>1502</v>
      </c>
      <c r="C776" s="2"/>
      <c r="D776" s="2" t="s">
        <v>16</v>
      </c>
      <c r="E776" s="4">
        <f>550.00*(1-Z1%)</f>
        <v>550</v>
      </c>
      <c r="F776" s="2">
        <v>2</v>
      </c>
      <c r="G776" s="2"/>
    </row>
    <row r="777" spans="1:26" customHeight="1" ht="36" hidden="true" outlineLevel="3">
      <c r="A777" s="2" t="s">
        <v>1503</v>
      </c>
      <c r="B777" s="3" t="s">
        <v>1504</v>
      </c>
      <c r="C777" s="2"/>
      <c r="D777" s="2" t="s">
        <v>16</v>
      </c>
      <c r="E777" s="4">
        <f>650.00*(1-Z1%)</f>
        <v>650</v>
      </c>
      <c r="F777" s="2">
        <v>1</v>
      </c>
      <c r="G777" s="2"/>
    </row>
    <row r="778" spans="1:26" customHeight="1" ht="18" hidden="true" outlineLevel="3">
      <c r="A778" s="2" t="s">
        <v>1505</v>
      </c>
      <c r="B778" s="3" t="s">
        <v>1506</v>
      </c>
      <c r="C778" s="2"/>
      <c r="D778" s="2" t="s">
        <v>16</v>
      </c>
      <c r="E778" s="4">
        <f>390.00*(1-Z1%)</f>
        <v>390</v>
      </c>
      <c r="F778" s="2">
        <v>1</v>
      </c>
      <c r="G778" s="2"/>
    </row>
    <row r="779" spans="1:26" customHeight="1" ht="35" hidden="true" outlineLevel="3">
      <c r="A779" s="5" t="s">
        <v>1507</v>
      </c>
      <c r="B779" s="5"/>
      <c r="C779" s="5"/>
      <c r="D779" s="5"/>
      <c r="E779" s="5"/>
      <c r="F779" s="5"/>
      <c r="G779" s="5"/>
    </row>
    <row r="780" spans="1:26" customHeight="1" ht="35" hidden="true" outlineLevel="4">
      <c r="A780" s="5" t="s">
        <v>1508</v>
      </c>
      <c r="B780" s="5"/>
      <c r="C780" s="5"/>
      <c r="D780" s="5"/>
      <c r="E780" s="5"/>
      <c r="F780" s="5"/>
      <c r="G780" s="5"/>
    </row>
    <row r="781" spans="1:26" customHeight="1" ht="18" hidden="true" outlineLevel="4">
      <c r="A781" s="2" t="s">
        <v>1509</v>
      </c>
      <c r="B781" s="3" t="s">
        <v>1510</v>
      </c>
      <c r="C781" s="2"/>
      <c r="D781" s="2" t="s">
        <v>16</v>
      </c>
      <c r="E781" s="4">
        <f>350.00*(1-Z1%)</f>
        <v>350</v>
      </c>
      <c r="F781" s="2">
        <v>4</v>
      </c>
      <c r="G781" s="2"/>
    </row>
    <row r="782" spans="1:26" customHeight="1" ht="18" hidden="true" outlineLevel="4">
      <c r="A782" s="2" t="s">
        <v>1511</v>
      </c>
      <c r="B782" s="3" t="s">
        <v>1512</v>
      </c>
      <c r="C782" s="2"/>
      <c r="D782" s="2" t="s">
        <v>16</v>
      </c>
      <c r="E782" s="4">
        <f>270.00*(1-Z1%)</f>
        <v>270</v>
      </c>
      <c r="F782" s="2">
        <v>5</v>
      </c>
      <c r="G782" s="2"/>
    </row>
    <row r="783" spans="1:26" customHeight="1" ht="18" hidden="true" outlineLevel="4">
      <c r="A783" s="2" t="s">
        <v>1513</v>
      </c>
      <c r="B783" s="3" t="s">
        <v>1514</v>
      </c>
      <c r="C783" s="2"/>
      <c r="D783" s="2" t="s">
        <v>16</v>
      </c>
      <c r="E783" s="4">
        <f>350.00*(1-Z1%)</f>
        <v>350</v>
      </c>
      <c r="F783" s="2">
        <v>1</v>
      </c>
      <c r="G783" s="2"/>
    </row>
    <row r="784" spans="1:26" customHeight="1" ht="18" hidden="true" outlineLevel="4">
      <c r="A784" s="2" t="s">
        <v>1515</v>
      </c>
      <c r="B784" s="3" t="s">
        <v>1516</v>
      </c>
      <c r="C784" s="2"/>
      <c r="D784" s="2" t="s">
        <v>16</v>
      </c>
      <c r="E784" s="4">
        <f>270.00*(1-Z1%)</f>
        <v>270</v>
      </c>
      <c r="F784" s="2">
        <v>3</v>
      </c>
      <c r="G784" s="2"/>
    </row>
    <row r="785" spans="1:26" customHeight="1" ht="18" hidden="true" outlineLevel="4">
      <c r="A785" s="2" t="s">
        <v>1517</v>
      </c>
      <c r="B785" s="3" t="s">
        <v>1518</v>
      </c>
      <c r="C785" s="2"/>
      <c r="D785" s="2" t="s">
        <v>16</v>
      </c>
      <c r="E785" s="4">
        <f>370.00*(1-Z1%)</f>
        <v>370</v>
      </c>
      <c r="F785" s="2">
        <v>2</v>
      </c>
      <c r="G785" s="2"/>
    </row>
    <row r="786" spans="1:26" customHeight="1" ht="18" hidden="true" outlineLevel="4">
      <c r="A786" s="2" t="s">
        <v>1519</v>
      </c>
      <c r="B786" s="3" t="s">
        <v>1520</v>
      </c>
      <c r="C786" s="2"/>
      <c r="D786" s="2" t="s">
        <v>16</v>
      </c>
      <c r="E786" s="4">
        <f>390.00*(1-Z1%)</f>
        <v>390</v>
      </c>
      <c r="F786" s="2">
        <v>5</v>
      </c>
      <c r="G786" s="2"/>
    </row>
    <row r="787" spans="1:26" customHeight="1" ht="18" hidden="true" outlineLevel="4">
      <c r="A787" s="2" t="s">
        <v>1521</v>
      </c>
      <c r="B787" s="3" t="s">
        <v>1522</v>
      </c>
      <c r="C787" s="2"/>
      <c r="D787" s="2" t="s">
        <v>16</v>
      </c>
      <c r="E787" s="4">
        <f>390.00*(1-Z1%)</f>
        <v>390</v>
      </c>
      <c r="F787" s="2">
        <v>5</v>
      </c>
      <c r="G787" s="2"/>
    </row>
    <row r="788" spans="1:26" customHeight="1" ht="18" hidden="true" outlineLevel="4">
      <c r="A788" s="2" t="s">
        <v>1523</v>
      </c>
      <c r="B788" s="3" t="s">
        <v>1524</v>
      </c>
      <c r="C788" s="2"/>
      <c r="D788" s="2" t="s">
        <v>16</v>
      </c>
      <c r="E788" s="4">
        <f>250.00*(1-Z1%)</f>
        <v>250</v>
      </c>
      <c r="F788" s="2">
        <v>3</v>
      </c>
      <c r="G788" s="2"/>
    </row>
    <row r="789" spans="1:26" customHeight="1" ht="18" hidden="true" outlineLevel="4">
      <c r="A789" s="2" t="s">
        <v>1525</v>
      </c>
      <c r="B789" s="3" t="s">
        <v>1526</v>
      </c>
      <c r="C789" s="2"/>
      <c r="D789" s="2" t="s">
        <v>16</v>
      </c>
      <c r="E789" s="4">
        <f>250.00*(1-Z1%)</f>
        <v>250</v>
      </c>
      <c r="F789" s="2">
        <v>8</v>
      </c>
      <c r="G789" s="2"/>
    </row>
    <row r="790" spans="1:26" customHeight="1" ht="18" hidden="true" outlineLevel="4">
      <c r="A790" s="2" t="s">
        <v>1527</v>
      </c>
      <c r="B790" s="3" t="s">
        <v>1528</v>
      </c>
      <c r="C790" s="2"/>
      <c r="D790" s="2" t="s">
        <v>16</v>
      </c>
      <c r="E790" s="4">
        <f>270.00*(1-Z1%)</f>
        <v>270</v>
      </c>
      <c r="F790" s="2">
        <v>4</v>
      </c>
      <c r="G790" s="2"/>
    </row>
    <row r="791" spans="1:26" customHeight="1" ht="18" hidden="true" outlineLevel="4">
      <c r="A791" s="2" t="s">
        <v>1529</v>
      </c>
      <c r="B791" s="3" t="s">
        <v>1530</v>
      </c>
      <c r="C791" s="2"/>
      <c r="D791" s="2" t="s">
        <v>16</v>
      </c>
      <c r="E791" s="4">
        <f>320.00*(1-Z1%)</f>
        <v>320</v>
      </c>
      <c r="F791" s="2">
        <v>2</v>
      </c>
      <c r="G791" s="2"/>
    </row>
    <row r="792" spans="1:26" customHeight="1" ht="18" hidden="true" outlineLevel="4">
      <c r="A792" s="2" t="s">
        <v>1531</v>
      </c>
      <c r="B792" s="3" t="s">
        <v>1532</v>
      </c>
      <c r="C792" s="2"/>
      <c r="D792" s="2" t="s">
        <v>16</v>
      </c>
      <c r="E792" s="4">
        <f>350.00*(1-Z1%)</f>
        <v>350</v>
      </c>
      <c r="F792" s="2">
        <v>2</v>
      </c>
      <c r="G792" s="2"/>
    </row>
    <row r="793" spans="1:26" customHeight="1" ht="18" hidden="true" outlineLevel="4">
      <c r="A793" s="2" t="s">
        <v>1533</v>
      </c>
      <c r="B793" s="3" t="s">
        <v>1534</v>
      </c>
      <c r="C793" s="2"/>
      <c r="D793" s="2" t="s">
        <v>16</v>
      </c>
      <c r="E793" s="4">
        <f>390.00*(1-Z1%)</f>
        <v>390</v>
      </c>
      <c r="F793" s="2">
        <v>2</v>
      </c>
      <c r="G793" s="2"/>
    </row>
    <row r="794" spans="1:26" customHeight="1" ht="35" hidden="true" outlineLevel="4">
      <c r="A794" s="5" t="s">
        <v>1535</v>
      </c>
      <c r="B794" s="5"/>
      <c r="C794" s="5"/>
      <c r="D794" s="5"/>
      <c r="E794" s="5"/>
      <c r="F794" s="5"/>
      <c r="G794" s="5"/>
    </row>
    <row r="795" spans="1:26" customHeight="1" ht="18" hidden="true" outlineLevel="4">
      <c r="A795" s="2" t="s">
        <v>1536</v>
      </c>
      <c r="B795" s="3" t="s">
        <v>1537</v>
      </c>
      <c r="C795" s="2"/>
      <c r="D795" s="2" t="s">
        <v>16</v>
      </c>
      <c r="E795" s="4">
        <f>300.00*(1-Z1%)</f>
        <v>300</v>
      </c>
      <c r="F795" s="2">
        <v>1</v>
      </c>
      <c r="G795" s="2"/>
    </row>
    <row r="796" spans="1:26" customHeight="1" ht="18" hidden="true" outlineLevel="4">
      <c r="A796" s="2" t="s">
        <v>1538</v>
      </c>
      <c r="B796" s="3" t="s">
        <v>1539</v>
      </c>
      <c r="C796" s="2"/>
      <c r="D796" s="2" t="s">
        <v>16</v>
      </c>
      <c r="E796" s="4">
        <f>200.00*(1-Z1%)</f>
        <v>200</v>
      </c>
      <c r="F796" s="2">
        <v>1</v>
      </c>
      <c r="G796" s="2"/>
    </row>
    <row r="797" spans="1:26" customHeight="1" ht="18" hidden="true" outlineLevel="4">
      <c r="A797" s="2" t="s">
        <v>1540</v>
      </c>
      <c r="B797" s="3" t="s">
        <v>1541</v>
      </c>
      <c r="C797" s="2"/>
      <c r="D797" s="2" t="s">
        <v>16</v>
      </c>
      <c r="E797" s="4">
        <f>230.00*(1-Z1%)</f>
        <v>230</v>
      </c>
      <c r="F797" s="2">
        <v>2</v>
      </c>
      <c r="G797" s="2"/>
    </row>
    <row r="798" spans="1:26" customHeight="1" ht="36" hidden="true" outlineLevel="4">
      <c r="A798" s="2" t="s">
        <v>1542</v>
      </c>
      <c r="B798" s="3" t="s">
        <v>1543</v>
      </c>
      <c r="C798" s="2"/>
      <c r="D798" s="2" t="s">
        <v>16</v>
      </c>
      <c r="E798" s="4">
        <f>250.00*(1-Z1%)</f>
        <v>250</v>
      </c>
      <c r="F798" s="2">
        <v>2</v>
      </c>
      <c r="G798" s="2"/>
    </row>
    <row r="799" spans="1:26" customHeight="1" ht="36" hidden="true" outlineLevel="4">
      <c r="A799" s="2" t="s">
        <v>1544</v>
      </c>
      <c r="B799" s="3" t="s">
        <v>1545</v>
      </c>
      <c r="C799" s="2"/>
      <c r="D799" s="2" t="s">
        <v>16</v>
      </c>
      <c r="E799" s="4">
        <f>290.00*(1-Z1%)</f>
        <v>290</v>
      </c>
      <c r="F799" s="2">
        <v>1</v>
      </c>
      <c r="G799" s="2"/>
    </row>
    <row r="800" spans="1:26" customHeight="1" ht="36" hidden="true" outlineLevel="4">
      <c r="A800" s="2" t="s">
        <v>1546</v>
      </c>
      <c r="B800" s="3" t="s">
        <v>1547</v>
      </c>
      <c r="C800" s="2"/>
      <c r="D800" s="2" t="s">
        <v>16</v>
      </c>
      <c r="E800" s="4">
        <f>490.00*(1-Z1%)</f>
        <v>490</v>
      </c>
      <c r="F800" s="2">
        <v>2</v>
      </c>
      <c r="G800" s="2"/>
    </row>
    <row r="801" spans="1:26" customHeight="1" ht="35" hidden="true" outlineLevel="4">
      <c r="A801" s="5" t="s">
        <v>1548</v>
      </c>
      <c r="B801" s="5"/>
      <c r="C801" s="5"/>
      <c r="D801" s="5"/>
      <c r="E801" s="5"/>
      <c r="F801" s="5"/>
      <c r="G801" s="5"/>
    </row>
    <row r="802" spans="1:26" customHeight="1" ht="36" hidden="true" outlineLevel="4">
      <c r="A802" s="2" t="s">
        <v>1549</v>
      </c>
      <c r="B802" s="3" t="s">
        <v>1550</v>
      </c>
      <c r="C802" s="2"/>
      <c r="D802" s="2" t="s">
        <v>16</v>
      </c>
      <c r="E802" s="4">
        <f>1490.00*(1-Z1%)</f>
        <v>1490</v>
      </c>
      <c r="F802" s="2">
        <v>2</v>
      </c>
      <c r="G802" s="2"/>
    </row>
    <row r="803" spans="1:26" customHeight="1" ht="18" hidden="true" outlineLevel="4">
      <c r="A803" s="2" t="s">
        <v>1551</v>
      </c>
      <c r="B803" s="3" t="s">
        <v>1552</v>
      </c>
      <c r="C803" s="2"/>
      <c r="D803" s="2" t="s">
        <v>16</v>
      </c>
      <c r="E803" s="4">
        <f>1390.00*(1-Z1%)</f>
        <v>1390</v>
      </c>
      <c r="F803" s="2">
        <v>1</v>
      </c>
      <c r="G803" s="2"/>
    </row>
    <row r="804" spans="1:26" customHeight="1" ht="18" hidden="true" outlineLevel="4">
      <c r="A804" s="2" t="s">
        <v>1553</v>
      </c>
      <c r="B804" s="3" t="s">
        <v>1554</v>
      </c>
      <c r="C804" s="2"/>
      <c r="D804" s="2" t="s">
        <v>16</v>
      </c>
      <c r="E804" s="4">
        <f>1950.00*(1-Z1%)</f>
        <v>1950</v>
      </c>
      <c r="F804" s="2">
        <v>1</v>
      </c>
      <c r="G804" s="2"/>
    </row>
    <row r="805" spans="1:26" customHeight="1" ht="36" hidden="true" outlineLevel="4">
      <c r="A805" s="2" t="s">
        <v>1555</v>
      </c>
      <c r="B805" s="3" t="s">
        <v>1556</v>
      </c>
      <c r="C805" s="2"/>
      <c r="D805" s="2" t="s">
        <v>16</v>
      </c>
      <c r="E805" s="4">
        <f>2190.00*(1-Z1%)</f>
        <v>2190</v>
      </c>
      <c r="F805" s="2">
        <v>1</v>
      </c>
      <c r="G805" s="2"/>
    </row>
    <row r="806" spans="1:26" customHeight="1" ht="18" hidden="true" outlineLevel="4">
      <c r="A806" s="2" t="s">
        <v>1557</v>
      </c>
      <c r="B806" s="3" t="s">
        <v>1558</v>
      </c>
      <c r="C806" s="2"/>
      <c r="D806" s="2" t="s">
        <v>16</v>
      </c>
      <c r="E806" s="4">
        <f>890.00*(1-Z1%)</f>
        <v>890</v>
      </c>
      <c r="F806" s="2">
        <v>1</v>
      </c>
      <c r="G806" s="2"/>
    </row>
    <row r="807" spans="1:26" customHeight="1" ht="36" hidden="true" outlineLevel="4">
      <c r="A807" s="2" t="s">
        <v>1559</v>
      </c>
      <c r="B807" s="3" t="s">
        <v>1560</v>
      </c>
      <c r="C807" s="2"/>
      <c r="D807" s="2" t="s">
        <v>16</v>
      </c>
      <c r="E807" s="4">
        <f>990.00*(1-Z1%)</f>
        <v>990</v>
      </c>
      <c r="F807" s="2">
        <v>2</v>
      </c>
      <c r="G807" s="2"/>
    </row>
    <row r="808" spans="1:26" customHeight="1" ht="36" hidden="true" outlineLevel="4">
      <c r="A808" s="2" t="s">
        <v>1561</v>
      </c>
      <c r="B808" s="3" t="s">
        <v>1562</v>
      </c>
      <c r="C808" s="2"/>
      <c r="D808" s="2" t="s">
        <v>16</v>
      </c>
      <c r="E808" s="4">
        <f>710.00*(1-Z1%)</f>
        <v>710</v>
      </c>
      <c r="F808" s="2">
        <v>1</v>
      </c>
      <c r="G808" s="2"/>
    </row>
    <row r="809" spans="1:26" customHeight="1" ht="36" hidden="true" outlineLevel="4">
      <c r="A809" s="2" t="s">
        <v>1563</v>
      </c>
      <c r="B809" s="3" t="s">
        <v>1564</v>
      </c>
      <c r="C809" s="2"/>
      <c r="D809" s="2" t="s">
        <v>16</v>
      </c>
      <c r="E809" s="4">
        <f>1250.00*(1-Z1%)</f>
        <v>1250</v>
      </c>
      <c r="F809" s="2">
        <v>2</v>
      </c>
      <c r="G809" s="2"/>
    </row>
    <row r="810" spans="1:26" customHeight="1" ht="36" hidden="true" outlineLevel="4">
      <c r="A810" s="2" t="s">
        <v>1565</v>
      </c>
      <c r="B810" s="3" t="s">
        <v>1566</v>
      </c>
      <c r="C810" s="2"/>
      <c r="D810" s="2" t="s">
        <v>16</v>
      </c>
      <c r="E810" s="4">
        <f>1150.00*(1-Z1%)</f>
        <v>1150</v>
      </c>
      <c r="F810" s="2">
        <v>1</v>
      </c>
      <c r="G810" s="2"/>
    </row>
    <row r="811" spans="1:26" customHeight="1" ht="36" hidden="true" outlineLevel="4">
      <c r="A811" s="2" t="s">
        <v>1567</v>
      </c>
      <c r="B811" s="3" t="s">
        <v>1568</v>
      </c>
      <c r="C811" s="2"/>
      <c r="D811" s="2" t="s">
        <v>16</v>
      </c>
      <c r="E811" s="4">
        <f>900.00*(1-Z1%)</f>
        <v>900</v>
      </c>
      <c r="F811" s="2">
        <v>2</v>
      </c>
      <c r="G811" s="2"/>
    </row>
    <row r="812" spans="1:26" customHeight="1" ht="36" hidden="true" outlineLevel="4">
      <c r="A812" s="2" t="s">
        <v>1569</v>
      </c>
      <c r="B812" s="3" t="s">
        <v>1570</v>
      </c>
      <c r="C812" s="2"/>
      <c r="D812" s="2" t="s">
        <v>16</v>
      </c>
      <c r="E812" s="4">
        <f>1100.00*(1-Z1%)</f>
        <v>1100</v>
      </c>
      <c r="F812" s="2">
        <v>2</v>
      </c>
      <c r="G812" s="2"/>
    </row>
    <row r="813" spans="1:26" customHeight="1" ht="36" hidden="true" outlineLevel="4">
      <c r="A813" s="2" t="s">
        <v>1571</v>
      </c>
      <c r="B813" s="3" t="s">
        <v>1572</v>
      </c>
      <c r="C813" s="2"/>
      <c r="D813" s="2" t="s">
        <v>16</v>
      </c>
      <c r="E813" s="4">
        <f>1300.00*(1-Z1%)</f>
        <v>1300</v>
      </c>
      <c r="F813" s="2">
        <v>1</v>
      </c>
      <c r="G813" s="2"/>
    </row>
    <row r="814" spans="1:26" customHeight="1" ht="36" hidden="true" outlineLevel="4">
      <c r="A814" s="2" t="s">
        <v>1573</v>
      </c>
      <c r="B814" s="3" t="s">
        <v>1574</v>
      </c>
      <c r="C814" s="2"/>
      <c r="D814" s="2" t="s">
        <v>16</v>
      </c>
      <c r="E814" s="4">
        <f>1490.00*(1-Z1%)</f>
        <v>1490</v>
      </c>
      <c r="F814" s="2">
        <v>2</v>
      </c>
      <c r="G814" s="2"/>
    </row>
    <row r="815" spans="1:26" customHeight="1" ht="36" hidden="true" outlineLevel="4">
      <c r="A815" s="2" t="s">
        <v>1575</v>
      </c>
      <c r="B815" s="3" t="s">
        <v>1576</v>
      </c>
      <c r="C815" s="2"/>
      <c r="D815" s="2" t="s">
        <v>16</v>
      </c>
      <c r="E815" s="4">
        <f>1800.00*(1-Z1%)</f>
        <v>1800</v>
      </c>
      <c r="F815" s="2">
        <v>1</v>
      </c>
      <c r="G815" s="2"/>
    </row>
    <row r="816" spans="1:26" customHeight="1" ht="18" hidden="true" outlineLevel="4">
      <c r="A816" s="2" t="s">
        <v>1577</v>
      </c>
      <c r="B816" s="3" t="s">
        <v>1578</v>
      </c>
      <c r="C816" s="2"/>
      <c r="D816" s="2" t="s">
        <v>16</v>
      </c>
      <c r="E816" s="4">
        <f>350.00*(1-Z1%)</f>
        <v>350</v>
      </c>
      <c r="F816" s="2">
        <v>1</v>
      </c>
      <c r="G816" s="2"/>
    </row>
    <row r="817" spans="1:26" customHeight="1" ht="18" hidden="true" outlineLevel="4">
      <c r="A817" s="2" t="s">
        <v>1579</v>
      </c>
      <c r="B817" s="3" t="s">
        <v>1580</v>
      </c>
      <c r="C817" s="2"/>
      <c r="D817" s="2" t="s">
        <v>16</v>
      </c>
      <c r="E817" s="4">
        <f>590.00*(1-Z1%)</f>
        <v>590</v>
      </c>
      <c r="F817" s="2">
        <v>1</v>
      </c>
      <c r="G817" s="2"/>
    </row>
    <row r="818" spans="1:26" customHeight="1" ht="18" hidden="true" outlineLevel="4">
      <c r="A818" s="2" t="s">
        <v>1581</v>
      </c>
      <c r="B818" s="3" t="s">
        <v>1582</v>
      </c>
      <c r="C818" s="2"/>
      <c r="D818" s="2" t="s">
        <v>16</v>
      </c>
      <c r="E818" s="4">
        <f>550.00*(1-Z1%)</f>
        <v>550</v>
      </c>
      <c r="F818" s="2">
        <v>1</v>
      </c>
      <c r="G818" s="2"/>
    </row>
    <row r="819" spans="1:26" customHeight="1" ht="18" hidden="true" outlineLevel="4">
      <c r="A819" s="2" t="s">
        <v>1583</v>
      </c>
      <c r="B819" s="3" t="s">
        <v>1584</v>
      </c>
      <c r="C819" s="2"/>
      <c r="D819" s="2" t="s">
        <v>16</v>
      </c>
      <c r="E819" s="4">
        <f>390.00*(1-Z1%)</f>
        <v>390</v>
      </c>
      <c r="F819" s="2">
        <v>1</v>
      </c>
      <c r="G819" s="2"/>
    </row>
    <row r="820" spans="1:26" customHeight="1" ht="18" hidden="true" outlineLevel="4">
      <c r="A820" s="2" t="s">
        <v>1585</v>
      </c>
      <c r="B820" s="3" t="s">
        <v>1586</v>
      </c>
      <c r="C820" s="2"/>
      <c r="D820" s="2" t="s">
        <v>16</v>
      </c>
      <c r="E820" s="4">
        <f>1400.00*(1-Z1%)</f>
        <v>1400</v>
      </c>
      <c r="F820" s="2">
        <v>1</v>
      </c>
      <c r="G820" s="2"/>
    </row>
    <row r="821" spans="1:26" customHeight="1" ht="18" hidden="true" outlineLevel="4">
      <c r="A821" s="2" t="s">
        <v>1587</v>
      </c>
      <c r="B821" s="3" t="s">
        <v>1588</v>
      </c>
      <c r="C821" s="2"/>
      <c r="D821" s="2" t="s">
        <v>16</v>
      </c>
      <c r="E821" s="4">
        <f>1650.00*(1-Z1%)</f>
        <v>1650</v>
      </c>
      <c r="F821" s="2">
        <v>2</v>
      </c>
      <c r="G821" s="2"/>
    </row>
    <row r="822" spans="1:26" customHeight="1" ht="18" hidden="true" outlineLevel="4">
      <c r="A822" s="2" t="s">
        <v>1589</v>
      </c>
      <c r="B822" s="3" t="s">
        <v>1590</v>
      </c>
      <c r="C822" s="2"/>
      <c r="D822" s="2" t="s">
        <v>16</v>
      </c>
      <c r="E822" s="4">
        <f>2550.00*(1-Z1%)</f>
        <v>2550</v>
      </c>
      <c r="F822" s="2">
        <v>1</v>
      </c>
      <c r="G822" s="2"/>
    </row>
    <row r="823" spans="1:26" customHeight="1" ht="36" hidden="true" outlineLevel="4">
      <c r="A823" s="2" t="s">
        <v>1591</v>
      </c>
      <c r="B823" s="3" t="s">
        <v>1592</v>
      </c>
      <c r="C823" s="2"/>
      <c r="D823" s="2" t="s">
        <v>16</v>
      </c>
      <c r="E823" s="4">
        <f>550.00*(1-Z1%)</f>
        <v>550</v>
      </c>
      <c r="F823" s="2">
        <v>2</v>
      </c>
      <c r="G823" s="2"/>
    </row>
    <row r="824" spans="1:26" customHeight="1" ht="36" hidden="true" outlineLevel="4">
      <c r="A824" s="2" t="s">
        <v>1593</v>
      </c>
      <c r="B824" s="3" t="s">
        <v>1594</v>
      </c>
      <c r="C824" s="2"/>
      <c r="D824" s="2" t="s">
        <v>16</v>
      </c>
      <c r="E824" s="4">
        <f>600.00*(1-Z1%)</f>
        <v>600</v>
      </c>
      <c r="F824" s="2">
        <v>1</v>
      </c>
      <c r="G824" s="2"/>
    </row>
    <row r="825" spans="1:26" customHeight="1" ht="36" hidden="true" outlineLevel="4">
      <c r="A825" s="2" t="s">
        <v>1595</v>
      </c>
      <c r="B825" s="3" t="s">
        <v>1596</v>
      </c>
      <c r="C825" s="2"/>
      <c r="D825" s="2" t="s">
        <v>16</v>
      </c>
      <c r="E825" s="4">
        <f>750.00*(1-Z1%)</f>
        <v>750</v>
      </c>
      <c r="F825" s="2">
        <v>1</v>
      </c>
      <c r="G825" s="2"/>
    </row>
    <row r="826" spans="1:26" customHeight="1" ht="36" hidden="true" outlineLevel="4">
      <c r="A826" s="2" t="s">
        <v>1597</v>
      </c>
      <c r="B826" s="3" t="s">
        <v>1598</v>
      </c>
      <c r="C826" s="2"/>
      <c r="D826" s="2" t="s">
        <v>16</v>
      </c>
      <c r="E826" s="4">
        <f>750.00*(1-Z1%)</f>
        <v>750</v>
      </c>
      <c r="F826" s="2">
        <v>2</v>
      </c>
      <c r="G826" s="2"/>
    </row>
    <row r="827" spans="1:26" customHeight="1" ht="36" hidden="true" outlineLevel="4">
      <c r="A827" s="2" t="s">
        <v>1599</v>
      </c>
      <c r="B827" s="3" t="s">
        <v>1600</v>
      </c>
      <c r="C827" s="2"/>
      <c r="D827" s="2" t="s">
        <v>16</v>
      </c>
      <c r="E827" s="4">
        <f>550.00*(1-Z1%)</f>
        <v>550</v>
      </c>
      <c r="F827" s="2">
        <v>1</v>
      </c>
      <c r="G827" s="2"/>
    </row>
    <row r="828" spans="1:26" customHeight="1" ht="36" hidden="true" outlineLevel="4">
      <c r="A828" s="2" t="s">
        <v>1601</v>
      </c>
      <c r="B828" s="3" t="s">
        <v>1602</v>
      </c>
      <c r="C828" s="2"/>
      <c r="D828" s="2" t="s">
        <v>16</v>
      </c>
      <c r="E828" s="4">
        <f>1100.00*(1-Z1%)</f>
        <v>1100</v>
      </c>
      <c r="F828" s="2">
        <v>1</v>
      </c>
      <c r="G828" s="2"/>
    </row>
    <row r="829" spans="1:26" customHeight="1" ht="18" hidden="true" outlineLevel="4">
      <c r="A829" s="2" t="s">
        <v>1603</v>
      </c>
      <c r="B829" s="3" t="s">
        <v>1604</v>
      </c>
      <c r="C829" s="2"/>
      <c r="D829" s="2" t="s">
        <v>16</v>
      </c>
      <c r="E829" s="4">
        <f>950.00*(1-Z1%)</f>
        <v>950</v>
      </c>
      <c r="F829" s="2">
        <v>1</v>
      </c>
      <c r="G829" s="2"/>
    </row>
    <row r="830" spans="1:26" customHeight="1" ht="18" hidden="true" outlineLevel="4">
      <c r="A830" s="2" t="s">
        <v>1605</v>
      </c>
      <c r="B830" s="3" t="s">
        <v>1606</v>
      </c>
      <c r="C830" s="2"/>
      <c r="D830" s="2" t="s">
        <v>16</v>
      </c>
      <c r="E830" s="4">
        <f>950.00*(1-Z1%)</f>
        <v>950</v>
      </c>
      <c r="F830" s="2">
        <v>1</v>
      </c>
      <c r="G830" s="2"/>
    </row>
    <row r="831" spans="1:26" customHeight="1" ht="36" hidden="true" outlineLevel="4">
      <c r="A831" s="2" t="s">
        <v>1607</v>
      </c>
      <c r="B831" s="3" t="s">
        <v>1608</v>
      </c>
      <c r="C831" s="2"/>
      <c r="D831" s="2" t="s">
        <v>16</v>
      </c>
      <c r="E831" s="4">
        <f>990.00*(1-Z1%)</f>
        <v>990</v>
      </c>
      <c r="F831" s="2">
        <v>1</v>
      </c>
      <c r="G831" s="2"/>
    </row>
    <row r="832" spans="1:26" customHeight="1" ht="18" hidden="true" outlineLevel="4">
      <c r="A832" s="2" t="s">
        <v>1609</v>
      </c>
      <c r="B832" s="3" t="s">
        <v>1610</v>
      </c>
      <c r="C832" s="2"/>
      <c r="D832" s="2" t="s">
        <v>16</v>
      </c>
      <c r="E832" s="4">
        <f>1190.00*(1-Z1%)</f>
        <v>1190</v>
      </c>
      <c r="F832" s="2">
        <v>1</v>
      </c>
      <c r="G832" s="2"/>
    </row>
    <row r="833" spans="1:26" customHeight="1" ht="18" hidden="true" outlineLevel="4">
      <c r="A833" s="2" t="s">
        <v>1611</v>
      </c>
      <c r="B833" s="3" t="s">
        <v>1612</v>
      </c>
      <c r="C833" s="2"/>
      <c r="D833" s="2" t="s">
        <v>16</v>
      </c>
      <c r="E833" s="4">
        <f>1100.00*(1-Z1%)</f>
        <v>1100</v>
      </c>
      <c r="F833" s="2">
        <v>1</v>
      </c>
      <c r="G833" s="2"/>
    </row>
    <row r="834" spans="1:26" customHeight="1" ht="36" hidden="true" outlineLevel="4">
      <c r="A834" s="2" t="s">
        <v>1613</v>
      </c>
      <c r="B834" s="3" t="s">
        <v>1614</v>
      </c>
      <c r="C834" s="2"/>
      <c r="D834" s="2" t="s">
        <v>16</v>
      </c>
      <c r="E834" s="4">
        <f>2250.00*(1-Z1%)</f>
        <v>2250</v>
      </c>
      <c r="F834" s="2">
        <v>1</v>
      </c>
      <c r="G834" s="2"/>
    </row>
    <row r="835" spans="1:26" customHeight="1" ht="35" hidden="true" outlineLevel="4">
      <c r="A835" s="5" t="s">
        <v>1615</v>
      </c>
      <c r="B835" s="5"/>
      <c r="C835" s="5"/>
      <c r="D835" s="5"/>
      <c r="E835" s="5"/>
      <c r="F835" s="5"/>
      <c r="G835" s="5"/>
    </row>
    <row r="836" spans="1:26" customHeight="1" ht="36" hidden="true" outlineLevel="4">
      <c r="A836" s="2" t="s">
        <v>1616</v>
      </c>
      <c r="B836" s="3" t="s">
        <v>1617</v>
      </c>
      <c r="C836" s="2"/>
      <c r="D836" s="2" t="s">
        <v>16</v>
      </c>
      <c r="E836" s="4">
        <f>2490.00*(1-Z1%)</f>
        <v>2490</v>
      </c>
      <c r="F836" s="2">
        <v>2</v>
      </c>
      <c r="G836" s="2"/>
    </row>
    <row r="837" spans="1:26" customHeight="1" ht="36" hidden="true" outlineLevel="4">
      <c r="A837" s="2" t="s">
        <v>1618</v>
      </c>
      <c r="B837" s="3" t="s">
        <v>1619</v>
      </c>
      <c r="C837" s="2"/>
      <c r="D837" s="2" t="s">
        <v>16</v>
      </c>
      <c r="E837" s="4">
        <f>3890.00*(1-Z1%)</f>
        <v>3890</v>
      </c>
      <c r="F837" s="2">
        <v>3</v>
      </c>
      <c r="G837" s="2"/>
    </row>
    <row r="838" spans="1:26" customHeight="1" ht="18" hidden="true" outlineLevel="4">
      <c r="A838" s="2" t="s">
        <v>1620</v>
      </c>
      <c r="B838" s="3" t="s">
        <v>1621</v>
      </c>
      <c r="C838" s="2"/>
      <c r="D838" s="2" t="s">
        <v>16</v>
      </c>
      <c r="E838" s="4">
        <f>2200.00*(1-Z1%)</f>
        <v>2200</v>
      </c>
      <c r="F838" s="2">
        <v>2</v>
      </c>
      <c r="G838" s="2"/>
    </row>
    <row r="839" spans="1:26" customHeight="1" ht="36" hidden="true" outlineLevel="4">
      <c r="A839" s="2" t="s">
        <v>1622</v>
      </c>
      <c r="B839" s="3" t="s">
        <v>1623</v>
      </c>
      <c r="C839" s="2"/>
      <c r="D839" s="2" t="s">
        <v>16</v>
      </c>
      <c r="E839" s="4">
        <f>2690.00*(1-Z1%)</f>
        <v>2690</v>
      </c>
      <c r="F839" s="2">
        <v>1</v>
      </c>
      <c r="G839" s="2"/>
    </row>
    <row r="840" spans="1:26" customHeight="1" ht="36" hidden="true" outlineLevel="4">
      <c r="A840" s="2" t="s">
        <v>1624</v>
      </c>
      <c r="B840" s="3" t="s">
        <v>1625</v>
      </c>
      <c r="C840" s="2"/>
      <c r="D840" s="2" t="s">
        <v>16</v>
      </c>
      <c r="E840" s="4">
        <f>5690.00*(1-Z1%)</f>
        <v>5690</v>
      </c>
      <c r="F840" s="2">
        <v>2</v>
      </c>
      <c r="G840" s="2"/>
    </row>
    <row r="841" spans="1:26" customHeight="1" ht="36" hidden="true" outlineLevel="4">
      <c r="A841" s="2" t="s">
        <v>1626</v>
      </c>
      <c r="B841" s="3" t="s">
        <v>1627</v>
      </c>
      <c r="C841" s="2"/>
      <c r="D841" s="2" t="s">
        <v>16</v>
      </c>
      <c r="E841" s="4">
        <f>3190.00*(1-Z1%)</f>
        <v>3190</v>
      </c>
      <c r="F841" s="2">
        <v>1</v>
      </c>
      <c r="G841" s="2"/>
    </row>
    <row r="842" spans="1:26" customHeight="1" ht="36" hidden="true" outlineLevel="4">
      <c r="A842" s="2" t="s">
        <v>1628</v>
      </c>
      <c r="B842" s="3" t="s">
        <v>1629</v>
      </c>
      <c r="C842" s="2"/>
      <c r="D842" s="2" t="s">
        <v>16</v>
      </c>
      <c r="E842" s="4">
        <f>2100.00*(1-Z1%)</f>
        <v>2100</v>
      </c>
      <c r="F842" s="2">
        <v>1</v>
      </c>
      <c r="G842" s="2"/>
    </row>
    <row r="843" spans="1:26" customHeight="1" ht="35" hidden="true" outlineLevel="4">
      <c r="A843" s="5" t="s">
        <v>1630</v>
      </c>
      <c r="B843" s="5"/>
      <c r="C843" s="5"/>
      <c r="D843" s="5"/>
      <c r="E843" s="5"/>
      <c r="F843" s="5"/>
      <c r="G843" s="5"/>
    </row>
    <row r="844" spans="1:26" customHeight="1" ht="36" hidden="true" outlineLevel="4">
      <c r="A844" s="2" t="s">
        <v>1631</v>
      </c>
      <c r="B844" s="3" t="s">
        <v>1632</v>
      </c>
      <c r="C844" s="2"/>
      <c r="D844" s="2" t="s">
        <v>16</v>
      </c>
      <c r="E844" s="4">
        <f>2700.00*(1-Z1%)</f>
        <v>2700</v>
      </c>
      <c r="F844" s="2">
        <v>1</v>
      </c>
      <c r="G844" s="2"/>
    </row>
    <row r="845" spans="1:26" customHeight="1" ht="54" hidden="true" outlineLevel="4">
      <c r="A845" s="2" t="s">
        <v>1633</v>
      </c>
      <c r="B845" s="3" t="s">
        <v>1634</v>
      </c>
      <c r="C845" s="2"/>
      <c r="D845" s="2" t="s">
        <v>16</v>
      </c>
      <c r="E845" s="4">
        <f>3500.00*(1-Z1%)</f>
        <v>3500</v>
      </c>
      <c r="F845" s="2">
        <v>1</v>
      </c>
      <c r="G845" s="2"/>
    </row>
    <row r="846" spans="1:26" customHeight="1" ht="36" hidden="true" outlineLevel="4">
      <c r="A846" s="2" t="s">
        <v>1635</v>
      </c>
      <c r="B846" s="3" t="s">
        <v>1636</v>
      </c>
      <c r="C846" s="2"/>
      <c r="D846" s="2" t="s">
        <v>16</v>
      </c>
      <c r="E846" s="4">
        <f>3000.00*(1-Z1%)</f>
        <v>3000</v>
      </c>
      <c r="F846" s="2">
        <v>1</v>
      </c>
      <c r="G846" s="2"/>
    </row>
    <row r="847" spans="1:26" customHeight="1" ht="35" hidden="true" outlineLevel="3">
      <c r="A847" s="5" t="s">
        <v>1637</v>
      </c>
      <c r="B847" s="5"/>
      <c r="C847" s="5"/>
      <c r="D847" s="5"/>
      <c r="E847" s="5"/>
      <c r="F847" s="5"/>
      <c r="G847" s="5"/>
    </row>
    <row r="848" spans="1:26" customHeight="1" ht="35" hidden="true" outlineLevel="4">
      <c r="A848" s="5" t="s">
        <v>1638</v>
      </c>
      <c r="B848" s="5"/>
      <c r="C848" s="5"/>
      <c r="D848" s="5"/>
      <c r="E848" s="5"/>
      <c r="F848" s="5"/>
      <c r="G848" s="5"/>
    </row>
    <row r="849" spans="1:26" customHeight="1" ht="18" hidden="true" outlineLevel="4">
      <c r="A849" s="2" t="s">
        <v>1639</v>
      </c>
      <c r="B849" s="3" t="s">
        <v>1640</v>
      </c>
      <c r="C849" s="2"/>
      <c r="D849" s="2" t="s">
        <v>16</v>
      </c>
      <c r="E849" s="4">
        <f>650.00*(1-Z1%)</f>
        <v>650</v>
      </c>
      <c r="F849" s="2">
        <v>1</v>
      </c>
      <c r="G849" s="2"/>
    </row>
    <row r="850" spans="1:26" customHeight="1" ht="35" hidden="true" outlineLevel="4">
      <c r="A850" s="5" t="s">
        <v>1641</v>
      </c>
      <c r="B850" s="5"/>
      <c r="C850" s="5"/>
      <c r="D850" s="5"/>
      <c r="E850" s="5"/>
      <c r="F850" s="5"/>
      <c r="G850" s="5"/>
    </row>
    <row r="851" spans="1:26" customHeight="1" ht="18" hidden="true" outlineLevel="4">
      <c r="A851" s="2" t="s">
        <v>1642</v>
      </c>
      <c r="B851" s="3" t="s">
        <v>1643</v>
      </c>
      <c r="C851" s="2"/>
      <c r="D851" s="2" t="s">
        <v>16</v>
      </c>
      <c r="E851" s="4">
        <f>1490.00*(1-Z1%)</f>
        <v>1490</v>
      </c>
      <c r="F851" s="2">
        <v>2</v>
      </c>
      <c r="G851" s="2"/>
    </row>
    <row r="852" spans="1:26" customHeight="1" ht="35" hidden="true" outlineLevel="4">
      <c r="A852" s="5" t="s">
        <v>1644</v>
      </c>
      <c r="B852" s="5"/>
      <c r="C852" s="5"/>
      <c r="D852" s="5"/>
      <c r="E852" s="5"/>
      <c r="F852" s="5"/>
      <c r="G852" s="5"/>
    </row>
    <row r="853" spans="1:26" customHeight="1" ht="36" hidden="true" outlineLevel="4">
      <c r="A853" s="2" t="s">
        <v>1645</v>
      </c>
      <c r="B853" s="3" t="s">
        <v>1646</v>
      </c>
      <c r="C853" s="2"/>
      <c r="D853" s="2" t="s">
        <v>16</v>
      </c>
      <c r="E853" s="4">
        <f>1390.00*(1-Z1%)</f>
        <v>1390</v>
      </c>
      <c r="F853" s="2">
        <v>2</v>
      </c>
      <c r="G853" s="2"/>
    </row>
    <row r="854" spans="1:26" customHeight="1" ht="36" hidden="true" outlineLevel="4">
      <c r="A854" s="2" t="s">
        <v>1647</v>
      </c>
      <c r="B854" s="3" t="s">
        <v>1648</v>
      </c>
      <c r="C854" s="2"/>
      <c r="D854" s="2" t="s">
        <v>16</v>
      </c>
      <c r="E854" s="4">
        <f>1390.00*(1-Z1%)</f>
        <v>1390</v>
      </c>
      <c r="F854" s="2">
        <v>1</v>
      </c>
      <c r="G854" s="2"/>
    </row>
    <row r="855" spans="1:26" customHeight="1" ht="36" hidden="true" outlineLevel="4">
      <c r="A855" s="2" t="s">
        <v>1649</v>
      </c>
      <c r="B855" s="3" t="s">
        <v>1650</v>
      </c>
      <c r="C855" s="2"/>
      <c r="D855" s="2" t="s">
        <v>16</v>
      </c>
      <c r="E855" s="4">
        <f>1490.00*(1-Z1%)</f>
        <v>1490</v>
      </c>
      <c r="F855" s="2">
        <v>1</v>
      </c>
      <c r="G855" s="2"/>
    </row>
    <row r="856" spans="1:26" customHeight="1" ht="36" hidden="true" outlineLevel="4">
      <c r="A856" s="2" t="s">
        <v>1651</v>
      </c>
      <c r="B856" s="3" t="s">
        <v>1652</v>
      </c>
      <c r="C856" s="2"/>
      <c r="D856" s="2" t="s">
        <v>16</v>
      </c>
      <c r="E856" s="4">
        <f>1490.00*(1-Z1%)</f>
        <v>1490</v>
      </c>
      <c r="F856" s="2">
        <v>3</v>
      </c>
      <c r="G856" s="2"/>
    </row>
    <row r="857" spans="1:26" customHeight="1" ht="36" hidden="true" outlineLevel="4">
      <c r="A857" s="2" t="s">
        <v>1653</v>
      </c>
      <c r="B857" s="3" t="s">
        <v>1654</v>
      </c>
      <c r="C857" s="2"/>
      <c r="D857" s="2" t="s">
        <v>16</v>
      </c>
      <c r="E857" s="4">
        <f>550.00*(1-Z1%)</f>
        <v>550</v>
      </c>
      <c r="F857" s="2">
        <v>1</v>
      </c>
      <c r="G857" s="2"/>
    </row>
    <row r="858" spans="1:26" customHeight="1" ht="18" hidden="true" outlineLevel="4">
      <c r="A858" s="2" t="s">
        <v>1655</v>
      </c>
      <c r="B858" s="3" t="s">
        <v>1656</v>
      </c>
      <c r="C858" s="2"/>
      <c r="D858" s="2" t="s">
        <v>16</v>
      </c>
      <c r="E858" s="4">
        <f>2150.00*(1-Z1%)</f>
        <v>2150</v>
      </c>
      <c r="F858" s="2">
        <v>1</v>
      </c>
      <c r="G858" s="2"/>
    </row>
    <row r="859" spans="1:26" customHeight="1" ht="18" hidden="true" outlineLevel="4">
      <c r="A859" s="2" t="s">
        <v>1657</v>
      </c>
      <c r="B859" s="3" t="s">
        <v>1658</v>
      </c>
      <c r="C859" s="2"/>
      <c r="D859" s="2" t="s">
        <v>16</v>
      </c>
      <c r="E859" s="4">
        <f>3150.00*(1-Z1%)</f>
        <v>3150</v>
      </c>
      <c r="F859" s="2">
        <v>1</v>
      </c>
      <c r="G859" s="2"/>
    </row>
    <row r="860" spans="1:26" customHeight="1" ht="18" hidden="true" outlineLevel="4">
      <c r="A860" s="2" t="s">
        <v>1659</v>
      </c>
      <c r="B860" s="3" t="s">
        <v>1660</v>
      </c>
      <c r="C860" s="2"/>
      <c r="D860" s="2" t="s">
        <v>16</v>
      </c>
      <c r="E860" s="4">
        <f>1100.00*(1-Z1%)</f>
        <v>1100</v>
      </c>
      <c r="F860" s="2">
        <v>1</v>
      </c>
      <c r="G860" s="2"/>
    </row>
    <row r="861" spans="1:26" customHeight="1" ht="18" hidden="true" outlineLevel="4">
      <c r="A861" s="2" t="s">
        <v>1661</v>
      </c>
      <c r="B861" s="3" t="s">
        <v>1662</v>
      </c>
      <c r="C861" s="2"/>
      <c r="D861" s="2" t="s">
        <v>16</v>
      </c>
      <c r="E861" s="4">
        <f>1300.00*(1-Z1%)</f>
        <v>1300</v>
      </c>
      <c r="F861" s="2">
        <v>1</v>
      </c>
      <c r="G861" s="2"/>
    </row>
    <row r="862" spans="1:26" customHeight="1" ht="35" hidden="true" outlineLevel="4">
      <c r="A862" s="5" t="s">
        <v>1663</v>
      </c>
      <c r="B862" s="5"/>
      <c r="C862" s="5"/>
      <c r="D862" s="5"/>
      <c r="E862" s="5"/>
      <c r="F862" s="5"/>
      <c r="G862" s="5"/>
    </row>
    <row r="863" spans="1:26" customHeight="1" ht="18" hidden="true" outlineLevel="4">
      <c r="A863" s="2" t="s">
        <v>1664</v>
      </c>
      <c r="B863" s="3" t="s">
        <v>1665</v>
      </c>
      <c r="C863" s="2"/>
      <c r="D863" s="2" t="s">
        <v>16</v>
      </c>
      <c r="E863" s="4">
        <f>320.00*(1-Z1%)</f>
        <v>320</v>
      </c>
      <c r="F863" s="2">
        <v>1</v>
      </c>
      <c r="G863" s="2"/>
    </row>
    <row r="864" spans="1:26" customHeight="1" ht="18" hidden="true" outlineLevel="4">
      <c r="A864" s="2" t="s">
        <v>1666</v>
      </c>
      <c r="B864" s="3" t="s">
        <v>1667</v>
      </c>
      <c r="C864" s="2"/>
      <c r="D864" s="2" t="s">
        <v>16</v>
      </c>
      <c r="E864" s="4">
        <f>390.00*(1-Z1%)</f>
        <v>390</v>
      </c>
      <c r="F864" s="2">
        <v>1</v>
      </c>
      <c r="G864" s="2"/>
    </row>
    <row r="865" spans="1:26" customHeight="1" ht="18" hidden="true" outlineLevel="4">
      <c r="A865" s="2" t="s">
        <v>1668</v>
      </c>
      <c r="B865" s="3" t="s">
        <v>1669</v>
      </c>
      <c r="C865" s="2"/>
      <c r="D865" s="2" t="s">
        <v>16</v>
      </c>
      <c r="E865" s="4">
        <f>1710.00*(1-Z1%)</f>
        <v>1710</v>
      </c>
      <c r="F865" s="2">
        <v>1</v>
      </c>
      <c r="G865" s="2"/>
    </row>
    <row r="866" spans="1:26" customHeight="1" ht="35" hidden="true" outlineLevel="4">
      <c r="A866" s="5" t="s">
        <v>1670</v>
      </c>
      <c r="B866" s="5"/>
      <c r="C866" s="5"/>
      <c r="D866" s="5"/>
      <c r="E866" s="5"/>
      <c r="F866" s="5"/>
      <c r="G866" s="5"/>
    </row>
    <row r="867" spans="1:26" customHeight="1" ht="36" hidden="true" outlineLevel="4">
      <c r="A867" s="2" t="s">
        <v>1671</v>
      </c>
      <c r="B867" s="3" t="s">
        <v>1672</v>
      </c>
      <c r="C867" s="2"/>
      <c r="D867" s="2" t="s">
        <v>16</v>
      </c>
      <c r="E867" s="4">
        <f>1200.00*(1-Z1%)</f>
        <v>1200</v>
      </c>
      <c r="F867" s="2">
        <v>1</v>
      </c>
      <c r="G867" s="2"/>
    </row>
    <row r="868" spans="1:26" customHeight="1" ht="36" hidden="true" outlineLevel="4">
      <c r="A868" s="2" t="s">
        <v>1673</v>
      </c>
      <c r="B868" s="3" t="s">
        <v>1674</v>
      </c>
      <c r="C868" s="2"/>
      <c r="D868" s="2" t="s">
        <v>16</v>
      </c>
      <c r="E868" s="4">
        <f>1590.00*(1-Z1%)</f>
        <v>1590</v>
      </c>
      <c r="F868" s="2">
        <v>1</v>
      </c>
      <c r="G868" s="2"/>
    </row>
    <row r="869" spans="1:26" customHeight="1" ht="36" hidden="true" outlineLevel="4">
      <c r="A869" s="2" t="s">
        <v>1675</v>
      </c>
      <c r="B869" s="3" t="s">
        <v>1676</v>
      </c>
      <c r="C869" s="2"/>
      <c r="D869" s="2" t="s">
        <v>16</v>
      </c>
      <c r="E869" s="4">
        <f>875.00*(1-Z1%)</f>
        <v>875</v>
      </c>
      <c r="F869" s="2">
        <v>1</v>
      </c>
      <c r="G869" s="2"/>
    </row>
    <row r="870" spans="1:26" customHeight="1" ht="18" hidden="true" outlineLevel="4">
      <c r="A870" s="2" t="s">
        <v>1677</v>
      </c>
      <c r="B870" s="3" t="s">
        <v>1678</v>
      </c>
      <c r="C870" s="2"/>
      <c r="D870" s="2" t="s">
        <v>16</v>
      </c>
      <c r="E870" s="4">
        <f>450.00*(1-Z1%)</f>
        <v>450</v>
      </c>
      <c r="F870" s="2">
        <v>2</v>
      </c>
      <c r="G870" s="2"/>
    </row>
    <row r="871" spans="1:26" customHeight="1" ht="36" hidden="true" outlineLevel="4">
      <c r="A871" s="2" t="s">
        <v>1679</v>
      </c>
      <c r="B871" s="3" t="s">
        <v>1680</v>
      </c>
      <c r="C871" s="2"/>
      <c r="D871" s="2" t="s">
        <v>16</v>
      </c>
      <c r="E871" s="4">
        <f>1690.00*(1-Z1%)</f>
        <v>1690</v>
      </c>
      <c r="F871" s="2">
        <v>1</v>
      </c>
      <c r="G871" s="2"/>
    </row>
    <row r="872" spans="1:26" customHeight="1" ht="36" hidden="true" outlineLevel="4">
      <c r="A872" s="2" t="s">
        <v>1681</v>
      </c>
      <c r="B872" s="3" t="s">
        <v>1682</v>
      </c>
      <c r="C872" s="2"/>
      <c r="D872" s="2" t="s">
        <v>16</v>
      </c>
      <c r="E872" s="4">
        <f>1200.00*(1-Z1%)</f>
        <v>1200</v>
      </c>
      <c r="F872" s="2">
        <v>1</v>
      </c>
      <c r="G872" s="2"/>
    </row>
    <row r="873" spans="1:26" customHeight="1" ht="36" hidden="true" outlineLevel="4">
      <c r="A873" s="2" t="s">
        <v>1683</v>
      </c>
      <c r="B873" s="3" t="s">
        <v>1684</v>
      </c>
      <c r="C873" s="2"/>
      <c r="D873" s="2" t="s">
        <v>16</v>
      </c>
      <c r="E873" s="4">
        <f>1790.00*(1-Z1%)</f>
        <v>1790</v>
      </c>
      <c r="F873" s="2">
        <v>1</v>
      </c>
      <c r="G873" s="2"/>
    </row>
    <row r="874" spans="1:26" customHeight="1" ht="36" hidden="true" outlineLevel="4">
      <c r="A874" s="2" t="s">
        <v>1685</v>
      </c>
      <c r="B874" s="3" t="s">
        <v>1686</v>
      </c>
      <c r="C874" s="2"/>
      <c r="D874" s="2" t="s">
        <v>16</v>
      </c>
      <c r="E874" s="4">
        <f>1690.00*(1-Z1%)</f>
        <v>1690</v>
      </c>
      <c r="F874" s="2">
        <v>1</v>
      </c>
      <c r="G874" s="2"/>
    </row>
    <row r="875" spans="1:26" customHeight="1" ht="36" hidden="true" outlineLevel="4">
      <c r="A875" s="2" t="s">
        <v>1687</v>
      </c>
      <c r="B875" s="3" t="s">
        <v>1688</v>
      </c>
      <c r="C875" s="2"/>
      <c r="D875" s="2" t="s">
        <v>16</v>
      </c>
      <c r="E875" s="4">
        <f>1150.00*(1-Z1%)</f>
        <v>1150</v>
      </c>
      <c r="F875" s="2">
        <v>1</v>
      </c>
      <c r="G875" s="2"/>
    </row>
    <row r="876" spans="1:26" customHeight="1" ht="35" hidden="true" outlineLevel="4">
      <c r="A876" s="5" t="s">
        <v>1689</v>
      </c>
      <c r="B876" s="5"/>
      <c r="C876" s="5"/>
      <c r="D876" s="5"/>
      <c r="E876" s="5"/>
      <c r="F876" s="5"/>
      <c r="G876" s="5"/>
    </row>
    <row r="877" spans="1:26" customHeight="1" ht="18" hidden="true" outlineLevel="4">
      <c r="A877" s="2" t="s">
        <v>1690</v>
      </c>
      <c r="B877" s="3" t="s">
        <v>1691</v>
      </c>
      <c r="C877" s="2"/>
      <c r="D877" s="2" t="s">
        <v>16</v>
      </c>
      <c r="E877" s="4">
        <f>150.00*(1-Z1%)</f>
        <v>150</v>
      </c>
      <c r="F877" s="2">
        <v>6</v>
      </c>
      <c r="G877" s="2"/>
    </row>
    <row r="878" spans="1:26" customHeight="1" ht="36" hidden="true" outlineLevel="4">
      <c r="A878" s="2" t="s">
        <v>1692</v>
      </c>
      <c r="B878" s="3" t="s">
        <v>1693</v>
      </c>
      <c r="C878" s="2"/>
      <c r="D878" s="2" t="s">
        <v>16</v>
      </c>
      <c r="E878" s="4">
        <f>350.00*(1-Z1%)</f>
        <v>350</v>
      </c>
      <c r="F878" s="2">
        <v>2</v>
      </c>
      <c r="G878" s="2"/>
    </row>
    <row r="879" spans="1:26" customHeight="1" ht="35" hidden="true" outlineLevel="4">
      <c r="A879" s="5" t="s">
        <v>1694</v>
      </c>
      <c r="B879" s="5"/>
      <c r="C879" s="5"/>
      <c r="D879" s="5"/>
      <c r="E879" s="5"/>
      <c r="F879" s="5"/>
      <c r="G879" s="5"/>
    </row>
    <row r="880" spans="1:26" customHeight="1" ht="18" hidden="true" outlineLevel="4">
      <c r="A880" s="2" t="s">
        <v>1695</v>
      </c>
      <c r="B880" s="3" t="s">
        <v>1696</v>
      </c>
      <c r="C880" s="2"/>
      <c r="D880" s="2" t="s">
        <v>16</v>
      </c>
      <c r="E880" s="4">
        <f>360.00*(1-Z1%)</f>
        <v>360</v>
      </c>
      <c r="F880" s="2">
        <v>2</v>
      </c>
      <c r="G880" s="2"/>
    </row>
    <row r="881" spans="1:26" customHeight="1" ht="36" hidden="true" outlineLevel="4">
      <c r="A881" s="2" t="s">
        <v>1697</v>
      </c>
      <c r="B881" s="3" t="s">
        <v>1698</v>
      </c>
      <c r="C881" s="2"/>
      <c r="D881" s="2" t="s">
        <v>16</v>
      </c>
      <c r="E881" s="4">
        <f>520.00*(1-Z1%)</f>
        <v>520</v>
      </c>
      <c r="F881" s="2">
        <v>1</v>
      </c>
      <c r="G881" s="2"/>
    </row>
    <row r="882" spans="1:26" customHeight="1" ht="36" hidden="true" outlineLevel="4">
      <c r="A882" s="2" t="s">
        <v>1699</v>
      </c>
      <c r="B882" s="3" t="s">
        <v>1700</v>
      </c>
      <c r="C882" s="2"/>
      <c r="D882" s="2" t="s">
        <v>16</v>
      </c>
      <c r="E882" s="4">
        <f>460.00*(1-Z1%)</f>
        <v>460</v>
      </c>
      <c r="F882" s="2">
        <v>2</v>
      </c>
      <c r="G882" s="2"/>
    </row>
    <row r="883" spans="1:26" customHeight="1" ht="36" hidden="true" outlineLevel="4">
      <c r="A883" s="2" t="s">
        <v>1701</v>
      </c>
      <c r="B883" s="3" t="s">
        <v>1702</v>
      </c>
      <c r="C883" s="2"/>
      <c r="D883" s="2" t="s">
        <v>16</v>
      </c>
      <c r="E883" s="4">
        <f>600.00*(1-Z1%)</f>
        <v>600</v>
      </c>
      <c r="F883" s="2">
        <v>1</v>
      </c>
      <c r="G883" s="2"/>
    </row>
    <row r="884" spans="1:26" customHeight="1" ht="36" hidden="true" outlineLevel="4">
      <c r="A884" s="2" t="s">
        <v>1703</v>
      </c>
      <c r="B884" s="3" t="s">
        <v>1704</v>
      </c>
      <c r="C884" s="2"/>
      <c r="D884" s="2" t="s">
        <v>16</v>
      </c>
      <c r="E884" s="4">
        <f>780.00*(1-Z1%)</f>
        <v>780</v>
      </c>
      <c r="F884" s="2">
        <v>1</v>
      </c>
      <c r="G884" s="2"/>
    </row>
    <row r="885" spans="1:26" customHeight="1" ht="36" hidden="true" outlineLevel="4">
      <c r="A885" s="2" t="s">
        <v>1705</v>
      </c>
      <c r="B885" s="3" t="s">
        <v>1706</v>
      </c>
      <c r="C885" s="2"/>
      <c r="D885" s="2" t="s">
        <v>16</v>
      </c>
      <c r="E885" s="4">
        <f>790.00*(1-Z1%)</f>
        <v>790</v>
      </c>
      <c r="F885" s="2">
        <v>2</v>
      </c>
      <c r="G885" s="2"/>
    </row>
    <row r="886" spans="1:26" customHeight="1" ht="36" hidden="true" outlineLevel="4">
      <c r="A886" s="2" t="s">
        <v>1707</v>
      </c>
      <c r="B886" s="3" t="s">
        <v>1708</v>
      </c>
      <c r="C886" s="2"/>
      <c r="D886" s="2" t="s">
        <v>16</v>
      </c>
      <c r="E886" s="4">
        <f>590.00*(1-Z1%)</f>
        <v>590</v>
      </c>
      <c r="F886" s="2">
        <v>1</v>
      </c>
      <c r="G886" s="2"/>
    </row>
    <row r="887" spans="1:26" customHeight="1" ht="36" hidden="true" outlineLevel="4">
      <c r="A887" s="2" t="s">
        <v>1709</v>
      </c>
      <c r="B887" s="3" t="s">
        <v>1710</v>
      </c>
      <c r="C887" s="2"/>
      <c r="D887" s="2" t="s">
        <v>16</v>
      </c>
      <c r="E887" s="4">
        <f>850.00*(1-Z1%)</f>
        <v>850</v>
      </c>
      <c r="F887" s="2">
        <v>1</v>
      </c>
      <c r="G887" s="2"/>
    </row>
    <row r="888" spans="1:26" customHeight="1" ht="36" hidden="true" outlineLevel="4">
      <c r="A888" s="2" t="s">
        <v>1711</v>
      </c>
      <c r="B888" s="3" t="s">
        <v>1712</v>
      </c>
      <c r="C888" s="2"/>
      <c r="D888" s="2" t="s">
        <v>16</v>
      </c>
      <c r="E888" s="4">
        <f>550.00*(1-Z1%)</f>
        <v>550</v>
      </c>
      <c r="F888" s="2">
        <v>1</v>
      </c>
      <c r="G888" s="2"/>
    </row>
    <row r="889" spans="1:26" customHeight="1" ht="36" hidden="true" outlineLevel="4">
      <c r="A889" s="2" t="s">
        <v>1713</v>
      </c>
      <c r="B889" s="3" t="s">
        <v>1714</v>
      </c>
      <c r="C889" s="2"/>
      <c r="D889" s="2" t="s">
        <v>16</v>
      </c>
      <c r="E889" s="4">
        <f>690.00*(1-Z1%)</f>
        <v>690</v>
      </c>
      <c r="F889" s="2">
        <v>1</v>
      </c>
      <c r="G889" s="2"/>
    </row>
    <row r="890" spans="1:26" customHeight="1" ht="36" hidden="true" outlineLevel="4">
      <c r="A890" s="2" t="s">
        <v>1715</v>
      </c>
      <c r="B890" s="3" t="s">
        <v>1716</v>
      </c>
      <c r="C890" s="2"/>
      <c r="D890" s="2" t="s">
        <v>16</v>
      </c>
      <c r="E890" s="4">
        <f>590.00*(1-Z1%)</f>
        <v>590</v>
      </c>
      <c r="F890" s="2">
        <v>1</v>
      </c>
      <c r="G890" s="2"/>
    </row>
    <row r="891" spans="1:26" customHeight="1" ht="36" hidden="true" outlineLevel="4">
      <c r="A891" s="2" t="s">
        <v>1717</v>
      </c>
      <c r="B891" s="3" t="s">
        <v>1718</v>
      </c>
      <c r="C891" s="2"/>
      <c r="D891" s="2" t="s">
        <v>16</v>
      </c>
      <c r="E891" s="4">
        <f>620.00*(1-Z1%)</f>
        <v>620</v>
      </c>
      <c r="F891" s="2">
        <v>1</v>
      </c>
      <c r="G891" s="2"/>
    </row>
    <row r="892" spans="1:26" customHeight="1" ht="18" hidden="true" outlineLevel="4">
      <c r="A892" s="2" t="s">
        <v>1719</v>
      </c>
      <c r="B892" s="3" t="s">
        <v>1720</v>
      </c>
      <c r="C892" s="2"/>
      <c r="D892" s="2" t="s">
        <v>16</v>
      </c>
      <c r="E892" s="4">
        <f>290.00*(1-Z1%)</f>
        <v>290</v>
      </c>
      <c r="F892" s="2">
        <v>1</v>
      </c>
      <c r="G892" s="2"/>
    </row>
    <row r="893" spans="1:26" customHeight="1" ht="36" hidden="true" outlineLevel="4">
      <c r="A893" s="2" t="s">
        <v>1721</v>
      </c>
      <c r="B893" s="3" t="s">
        <v>1722</v>
      </c>
      <c r="C893" s="2"/>
      <c r="D893" s="2" t="s">
        <v>16</v>
      </c>
      <c r="E893" s="4">
        <f>390.00*(1-Z1%)</f>
        <v>390</v>
      </c>
      <c r="F893" s="2">
        <v>1</v>
      </c>
      <c r="G893" s="2"/>
    </row>
    <row r="894" spans="1:26" customHeight="1" ht="36" hidden="true" outlineLevel="4">
      <c r="A894" s="2" t="s">
        <v>1723</v>
      </c>
      <c r="B894" s="3" t="s">
        <v>1724</v>
      </c>
      <c r="C894" s="2"/>
      <c r="D894" s="2" t="s">
        <v>16</v>
      </c>
      <c r="E894" s="4">
        <f>250.00*(1-Z1%)</f>
        <v>250</v>
      </c>
      <c r="F894" s="2">
        <v>1</v>
      </c>
      <c r="G894" s="2"/>
    </row>
    <row r="895" spans="1:26" customHeight="1" ht="36" hidden="true" outlineLevel="4">
      <c r="A895" s="2" t="s">
        <v>1725</v>
      </c>
      <c r="B895" s="3" t="s">
        <v>1726</v>
      </c>
      <c r="C895" s="2"/>
      <c r="D895" s="2" t="s">
        <v>16</v>
      </c>
      <c r="E895" s="4">
        <f>300.00*(1-Z1%)</f>
        <v>300</v>
      </c>
      <c r="F895" s="2">
        <v>1</v>
      </c>
      <c r="G895" s="2"/>
    </row>
    <row r="896" spans="1:26" customHeight="1" ht="36" hidden="true" outlineLevel="4">
      <c r="A896" s="2" t="s">
        <v>1727</v>
      </c>
      <c r="B896" s="3" t="s">
        <v>1728</v>
      </c>
      <c r="C896" s="2"/>
      <c r="D896" s="2" t="s">
        <v>16</v>
      </c>
      <c r="E896" s="4">
        <f>300.00*(1-Z1%)</f>
        <v>300</v>
      </c>
      <c r="F896" s="2">
        <v>1</v>
      </c>
      <c r="G896" s="2"/>
    </row>
    <row r="897" spans="1:26" customHeight="1" ht="36" hidden="true" outlineLevel="4">
      <c r="A897" s="2" t="s">
        <v>1729</v>
      </c>
      <c r="B897" s="3" t="s">
        <v>1730</v>
      </c>
      <c r="C897" s="2"/>
      <c r="D897" s="2" t="s">
        <v>16</v>
      </c>
      <c r="E897" s="4">
        <f>500.00*(1-Z1%)</f>
        <v>500</v>
      </c>
      <c r="F897" s="2">
        <v>1</v>
      </c>
      <c r="G897" s="2"/>
    </row>
    <row r="898" spans="1:26" customHeight="1" ht="36" hidden="true" outlineLevel="4">
      <c r="A898" s="2" t="s">
        <v>1731</v>
      </c>
      <c r="B898" s="3" t="s">
        <v>1732</v>
      </c>
      <c r="C898" s="2"/>
      <c r="D898" s="2" t="s">
        <v>16</v>
      </c>
      <c r="E898" s="4">
        <f>590.00*(1-Z1%)</f>
        <v>590</v>
      </c>
      <c r="F898" s="2">
        <v>1</v>
      </c>
      <c r="G898" s="2"/>
    </row>
    <row r="899" spans="1:26" customHeight="1" ht="36" hidden="true" outlineLevel="4">
      <c r="A899" s="2" t="s">
        <v>1733</v>
      </c>
      <c r="B899" s="3" t="s">
        <v>1734</v>
      </c>
      <c r="C899" s="2"/>
      <c r="D899" s="2" t="s">
        <v>16</v>
      </c>
      <c r="E899" s="4">
        <f>350.00*(1-Z1%)</f>
        <v>350</v>
      </c>
      <c r="F899" s="2">
        <v>1</v>
      </c>
      <c r="G899" s="2"/>
    </row>
    <row r="900" spans="1:26" customHeight="1" ht="36" hidden="true" outlineLevel="4">
      <c r="A900" s="2" t="s">
        <v>1735</v>
      </c>
      <c r="B900" s="3" t="s">
        <v>1736</v>
      </c>
      <c r="C900" s="2"/>
      <c r="D900" s="2" t="s">
        <v>16</v>
      </c>
      <c r="E900" s="4">
        <f>250.00*(1-Z1%)</f>
        <v>250</v>
      </c>
      <c r="F900" s="2">
        <v>1</v>
      </c>
      <c r="G900" s="2"/>
    </row>
    <row r="901" spans="1:26" customHeight="1" ht="36" hidden="true" outlineLevel="4">
      <c r="A901" s="2" t="s">
        <v>1737</v>
      </c>
      <c r="B901" s="3" t="s">
        <v>1738</v>
      </c>
      <c r="C901" s="2"/>
      <c r="D901" s="2" t="s">
        <v>16</v>
      </c>
      <c r="E901" s="4">
        <f>290.00*(1-Z1%)</f>
        <v>290</v>
      </c>
      <c r="F901" s="2">
        <v>1</v>
      </c>
      <c r="G901" s="2"/>
    </row>
    <row r="902" spans="1:26" customHeight="1" ht="36" hidden="true" outlineLevel="4">
      <c r="A902" s="2" t="s">
        <v>1739</v>
      </c>
      <c r="B902" s="3" t="s">
        <v>1740</v>
      </c>
      <c r="C902" s="2"/>
      <c r="D902" s="2" t="s">
        <v>16</v>
      </c>
      <c r="E902" s="4">
        <f>350.00*(1-Z1%)</f>
        <v>350</v>
      </c>
      <c r="F902" s="2">
        <v>1</v>
      </c>
      <c r="G902" s="2"/>
    </row>
    <row r="903" spans="1:26" customHeight="1" ht="18" hidden="true" outlineLevel="4">
      <c r="A903" s="2" t="s">
        <v>1741</v>
      </c>
      <c r="B903" s="3" t="s">
        <v>1742</v>
      </c>
      <c r="C903" s="2"/>
      <c r="D903" s="2" t="s">
        <v>16</v>
      </c>
      <c r="E903" s="4">
        <f>250.00*(1-Z1%)</f>
        <v>250</v>
      </c>
      <c r="F903" s="2">
        <v>1</v>
      </c>
      <c r="G903" s="2"/>
    </row>
    <row r="904" spans="1:26" customHeight="1" ht="36" hidden="true" outlineLevel="4">
      <c r="A904" s="2" t="s">
        <v>1743</v>
      </c>
      <c r="B904" s="3" t="s">
        <v>1744</v>
      </c>
      <c r="C904" s="2"/>
      <c r="D904" s="2" t="s">
        <v>16</v>
      </c>
      <c r="E904" s="4">
        <f>390.00*(1-Z1%)</f>
        <v>390</v>
      </c>
      <c r="F904" s="2">
        <v>1</v>
      </c>
      <c r="G904" s="2"/>
    </row>
    <row r="905" spans="1:26" customHeight="1" ht="18" hidden="true" outlineLevel="4">
      <c r="A905" s="2" t="s">
        <v>1745</v>
      </c>
      <c r="B905" s="3" t="s">
        <v>1746</v>
      </c>
      <c r="C905" s="2"/>
      <c r="D905" s="2" t="s">
        <v>16</v>
      </c>
      <c r="E905" s="4">
        <f>1400.00*(1-Z1%)</f>
        <v>1400</v>
      </c>
      <c r="F905" s="2">
        <v>1</v>
      </c>
      <c r="G905" s="2"/>
    </row>
    <row r="906" spans="1:26" customHeight="1" ht="18" hidden="true" outlineLevel="4">
      <c r="A906" s="2" t="s">
        <v>1747</v>
      </c>
      <c r="B906" s="3" t="s">
        <v>1748</v>
      </c>
      <c r="C906" s="2"/>
      <c r="D906" s="2" t="s">
        <v>16</v>
      </c>
      <c r="E906" s="4">
        <f>670.00*(1-Z1%)</f>
        <v>670</v>
      </c>
      <c r="F906" s="2">
        <v>1</v>
      </c>
      <c r="G906" s="2"/>
    </row>
    <row r="907" spans="1:26" customHeight="1" ht="18" hidden="true" outlineLevel="4">
      <c r="A907" s="2" t="s">
        <v>1749</v>
      </c>
      <c r="B907" s="3" t="s">
        <v>1750</v>
      </c>
      <c r="C907" s="2"/>
      <c r="D907" s="2" t="s">
        <v>16</v>
      </c>
      <c r="E907" s="4">
        <f>250.00*(1-Z1%)</f>
        <v>250</v>
      </c>
      <c r="F907" s="2">
        <v>1</v>
      </c>
      <c r="G907" s="2"/>
    </row>
    <row r="908" spans="1:26" customHeight="1" ht="18" hidden="true" outlineLevel="4">
      <c r="A908" s="2" t="s">
        <v>1751</v>
      </c>
      <c r="B908" s="3" t="s">
        <v>1752</v>
      </c>
      <c r="C908" s="2"/>
      <c r="D908" s="2" t="s">
        <v>16</v>
      </c>
      <c r="E908" s="4">
        <f>350.00*(1-Z1%)</f>
        <v>350</v>
      </c>
      <c r="F908" s="2">
        <v>1</v>
      </c>
      <c r="G908" s="2"/>
    </row>
    <row r="909" spans="1:26" customHeight="1" ht="18" hidden="true" outlineLevel="4">
      <c r="A909" s="2" t="s">
        <v>1753</v>
      </c>
      <c r="B909" s="3" t="s">
        <v>1754</v>
      </c>
      <c r="C909" s="2"/>
      <c r="D909" s="2" t="s">
        <v>16</v>
      </c>
      <c r="E909" s="4">
        <f>380.00*(1-Z1%)</f>
        <v>380</v>
      </c>
      <c r="F909" s="2">
        <v>1</v>
      </c>
      <c r="G909" s="2"/>
    </row>
    <row r="910" spans="1:26" customHeight="1" ht="18" hidden="true" outlineLevel="4">
      <c r="A910" s="2" t="s">
        <v>1755</v>
      </c>
      <c r="B910" s="3" t="s">
        <v>1756</v>
      </c>
      <c r="C910" s="2"/>
      <c r="D910" s="2" t="s">
        <v>16</v>
      </c>
      <c r="E910" s="4">
        <f>250.00*(1-Z1%)</f>
        <v>250</v>
      </c>
      <c r="F910" s="2">
        <v>1</v>
      </c>
      <c r="G910" s="2"/>
    </row>
    <row r="911" spans="1:26" customHeight="1" ht="35" hidden="true" outlineLevel="4">
      <c r="A911" s="5" t="s">
        <v>1757</v>
      </c>
      <c r="B911" s="5"/>
      <c r="C911" s="5"/>
      <c r="D911" s="5"/>
      <c r="E911" s="5"/>
      <c r="F911" s="5"/>
      <c r="G911" s="5"/>
    </row>
    <row r="912" spans="1:26" customHeight="1" ht="36" hidden="true" outlineLevel="4">
      <c r="A912" s="2" t="s">
        <v>1758</v>
      </c>
      <c r="B912" s="3" t="s">
        <v>1759</v>
      </c>
      <c r="C912" s="2"/>
      <c r="D912" s="2" t="s">
        <v>16</v>
      </c>
      <c r="E912" s="4">
        <f>250.00*(1-Z1%)</f>
        <v>250</v>
      </c>
      <c r="F912" s="2">
        <v>3</v>
      </c>
      <c r="G912" s="2"/>
    </row>
    <row r="913" spans="1:26" customHeight="1" ht="36" hidden="true" outlineLevel="4">
      <c r="A913" s="2" t="s">
        <v>1760</v>
      </c>
      <c r="B913" s="3" t="s">
        <v>1761</v>
      </c>
      <c r="C913" s="2"/>
      <c r="D913" s="2" t="s">
        <v>16</v>
      </c>
      <c r="E913" s="4">
        <f>690.00*(1-Z1%)</f>
        <v>690</v>
      </c>
      <c r="F913" s="2">
        <v>1</v>
      </c>
      <c r="G913" s="2"/>
    </row>
    <row r="914" spans="1:26" customHeight="1" ht="36" hidden="true" outlineLevel="4">
      <c r="A914" s="2" t="s">
        <v>1762</v>
      </c>
      <c r="B914" s="3" t="s">
        <v>1763</v>
      </c>
      <c r="C914" s="2"/>
      <c r="D914" s="2" t="s">
        <v>16</v>
      </c>
      <c r="E914" s="4">
        <f>150.00*(1-Z1%)</f>
        <v>150</v>
      </c>
      <c r="F914" s="2">
        <v>2</v>
      </c>
      <c r="G914" s="2"/>
    </row>
    <row r="915" spans="1:26" customHeight="1" ht="36" hidden="true" outlineLevel="4">
      <c r="A915" s="2" t="s">
        <v>1764</v>
      </c>
      <c r="B915" s="3" t="s">
        <v>1765</v>
      </c>
      <c r="C915" s="2"/>
      <c r="D915" s="2" t="s">
        <v>16</v>
      </c>
      <c r="E915" s="4">
        <f>490.00*(1-Z1%)</f>
        <v>490</v>
      </c>
      <c r="F915" s="2">
        <v>3</v>
      </c>
      <c r="G915" s="2"/>
    </row>
    <row r="916" spans="1:26" customHeight="1" ht="36" hidden="true" outlineLevel="4">
      <c r="A916" s="2" t="s">
        <v>1766</v>
      </c>
      <c r="B916" s="3" t="s">
        <v>1767</v>
      </c>
      <c r="C916" s="2"/>
      <c r="D916" s="2" t="s">
        <v>16</v>
      </c>
      <c r="E916" s="4">
        <f>160.00*(1-Z1%)</f>
        <v>160</v>
      </c>
      <c r="F916" s="2">
        <v>2</v>
      </c>
      <c r="G916" s="2"/>
    </row>
    <row r="917" spans="1:26" customHeight="1" ht="35" hidden="true" outlineLevel="2">
      <c r="A917" s="5" t="s">
        <v>1768</v>
      </c>
      <c r="B917" s="5"/>
      <c r="C917" s="5"/>
      <c r="D917" s="5"/>
      <c r="E917" s="5"/>
      <c r="F917" s="5"/>
      <c r="G917" s="5"/>
    </row>
    <row r="918" spans="1:26" customHeight="1" ht="35" hidden="true" outlineLevel="3">
      <c r="A918" s="5" t="s">
        <v>1769</v>
      </c>
      <c r="B918" s="5"/>
      <c r="C918" s="5"/>
      <c r="D918" s="5"/>
      <c r="E918" s="5"/>
      <c r="F918" s="5"/>
      <c r="G918" s="5"/>
    </row>
    <row r="919" spans="1:26" customHeight="1" ht="18" hidden="true" outlineLevel="3">
      <c r="A919" s="2" t="s">
        <v>1770</v>
      </c>
      <c r="B919" s="3" t="s">
        <v>1771</v>
      </c>
      <c r="C919" s="2"/>
      <c r="D919" s="2" t="s">
        <v>16</v>
      </c>
      <c r="E919" s="4">
        <f>300.00*(1-Z1%)</f>
        <v>300</v>
      </c>
      <c r="F919" s="2">
        <v>1</v>
      </c>
      <c r="G919" s="2"/>
    </row>
    <row r="920" spans="1:26" customHeight="1" ht="18" hidden="true" outlineLevel="3">
      <c r="A920" s="2" t="s">
        <v>1772</v>
      </c>
      <c r="B920" s="3" t="s">
        <v>1773</v>
      </c>
      <c r="C920" s="2"/>
      <c r="D920" s="2" t="s">
        <v>16</v>
      </c>
      <c r="E920" s="4">
        <f>100.00*(1-Z1%)</f>
        <v>100</v>
      </c>
      <c r="F920" s="2">
        <v>2</v>
      </c>
      <c r="G920" s="2"/>
    </row>
    <row r="921" spans="1:26" customHeight="1" ht="18" hidden="true" outlineLevel="3">
      <c r="A921" s="2" t="s">
        <v>1774</v>
      </c>
      <c r="B921" s="3" t="s">
        <v>1775</v>
      </c>
      <c r="C921" s="2"/>
      <c r="D921" s="2" t="s">
        <v>16</v>
      </c>
      <c r="E921" s="4">
        <f>250.00*(1-Z1%)</f>
        <v>250</v>
      </c>
      <c r="F921" s="2">
        <v>2</v>
      </c>
      <c r="G921" s="2"/>
    </row>
    <row r="922" spans="1:26" customHeight="1" ht="18" hidden="true" outlineLevel="3">
      <c r="A922" s="2" t="s">
        <v>1776</v>
      </c>
      <c r="B922" s="3" t="s">
        <v>1777</v>
      </c>
      <c r="C922" s="2"/>
      <c r="D922" s="2" t="s">
        <v>16</v>
      </c>
      <c r="E922" s="4">
        <f>250.00*(1-Z1%)</f>
        <v>250</v>
      </c>
      <c r="F922" s="2">
        <v>3</v>
      </c>
      <c r="G922" s="2"/>
    </row>
    <row r="923" spans="1:26" customHeight="1" ht="18" hidden="true" outlineLevel="3">
      <c r="A923" s="2" t="s">
        <v>1778</v>
      </c>
      <c r="B923" s="3" t="s">
        <v>1779</v>
      </c>
      <c r="C923" s="2"/>
      <c r="D923" s="2" t="s">
        <v>16</v>
      </c>
      <c r="E923" s="4">
        <f>100.00*(1-Z1%)</f>
        <v>100</v>
      </c>
      <c r="F923" s="2">
        <v>3</v>
      </c>
      <c r="G923" s="2"/>
    </row>
    <row r="924" spans="1:26" customHeight="1" ht="36" hidden="true" outlineLevel="3">
      <c r="A924" s="2" t="s">
        <v>1780</v>
      </c>
      <c r="B924" s="3" t="s">
        <v>1781</v>
      </c>
      <c r="C924" s="2"/>
      <c r="D924" s="2" t="s">
        <v>16</v>
      </c>
      <c r="E924" s="4">
        <f>90.00*(1-Z1%)</f>
        <v>90</v>
      </c>
      <c r="F924" s="2">
        <v>1</v>
      </c>
      <c r="G924" s="2"/>
    </row>
    <row r="925" spans="1:26" customHeight="1" ht="18" hidden="true" outlineLevel="3">
      <c r="A925" s="2" t="s">
        <v>1782</v>
      </c>
      <c r="B925" s="3" t="s">
        <v>1783</v>
      </c>
      <c r="C925" s="2"/>
      <c r="D925" s="2" t="s">
        <v>16</v>
      </c>
      <c r="E925" s="4">
        <f>30.00*(1-Z1%)</f>
        <v>30</v>
      </c>
      <c r="F925" s="2">
        <v>1</v>
      </c>
      <c r="G925" s="2"/>
    </row>
    <row r="926" spans="1:26" customHeight="1" ht="18" hidden="true" outlineLevel="3">
      <c r="A926" s="2" t="s">
        <v>1784</v>
      </c>
      <c r="B926" s="3" t="s">
        <v>1785</v>
      </c>
      <c r="C926" s="2"/>
      <c r="D926" s="2" t="s">
        <v>16</v>
      </c>
      <c r="E926" s="4">
        <f>30.00*(1-Z1%)</f>
        <v>30</v>
      </c>
      <c r="F926" s="2">
        <v>3</v>
      </c>
      <c r="G926" s="2"/>
    </row>
    <row r="927" spans="1:26" customHeight="1" ht="18" hidden="true" outlineLevel="3">
      <c r="A927" s="2" t="s">
        <v>1786</v>
      </c>
      <c r="B927" s="3" t="s">
        <v>1787</v>
      </c>
      <c r="C927" s="2"/>
      <c r="D927" s="2" t="s">
        <v>16</v>
      </c>
      <c r="E927" s="4">
        <f>40.00*(1-Z1%)</f>
        <v>40</v>
      </c>
      <c r="F927" s="2">
        <v>3</v>
      </c>
      <c r="G927" s="2"/>
    </row>
    <row r="928" spans="1:26" customHeight="1" ht="35" hidden="true" outlineLevel="3">
      <c r="A928" s="5" t="s">
        <v>1788</v>
      </c>
      <c r="B928" s="5"/>
      <c r="C928" s="5"/>
      <c r="D928" s="5"/>
      <c r="E928" s="5"/>
      <c r="F928" s="5"/>
      <c r="G928" s="5"/>
    </row>
    <row r="929" spans="1:26" customHeight="1" ht="36" hidden="true" outlineLevel="3">
      <c r="A929" s="2" t="s">
        <v>1789</v>
      </c>
      <c r="B929" s="3" t="s">
        <v>1790</v>
      </c>
      <c r="C929" s="2"/>
      <c r="D929" s="2" t="s">
        <v>16</v>
      </c>
      <c r="E929" s="4">
        <f>15.00*(1-Z1%)</f>
        <v>15</v>
      </c>
      <c r="F929" s="2">
        <v>1</v>
      </c>
      <c r="G929" s="2"/>
    </row>
    <row r="930" spans="1:26" customHeight="1" ht="18" hidden="true" outlineLevel="3">
      <c r="A930" s="2" t="s">
        <v>1791</v>
      </c>
      <c r="B930" s="3" t="s">
        <v>1792</v>
      </c>
      <c r="C930" s="2"/>
      <c r="D930" s="2" t="s">
        <v>16</v>
      </c>
      <c r="E930" s="4">
        <f>180.00*(1-Z1%)</f>
        <v>180</v>
      </c>
      <c r="F930" s="2">
        <v>1</v>
      </c>
      <c r="G930" s="2"/>
    </row>
    <row r="931" spans="1:26" customHeight="1" ht="36" hidden="true" outlineLevel="3">
      <c r="A931" s="2" t="s">
        <v>1793</v>
      </c>
      <c r="B931" s="3" t="s">
        <v>1794</v>
      </c>
      <c r="C931" s="2"/>
      <c r="D931" s="2" t="s">
        <v>16</v>
      </c>
      <c r="E931" s="4">
        <f>150.00*(1-Z1%)</f>
        <v>150</v>
      </c>
      <c r="F931" s="2">
        <v>1</v>
      </c>
      <c r="G931" s="2"/>
    </row>
    <row r="932" spans="1:26" customHeight="1" ht="18" hidden="true" outlineLevel="3">
      <c r="A932" s="2" t="s">
        <v>1795</v>
      </c>
      <c r="B932" s="3" t="s">
        <v>1796</v>
      </c>
      <c r="C932" s="2"/>
      <c r="D932" s="2" t="s">
        <v>16</v>
      </c>
      <c r="E932" s="4">
        <f>160.00*(1-Z1%)</f>
        <v>160</v>
      </c>
      <c r="F932" s="2">
        <v>1</v>
      </c>
      <c r="G932" s="2"/>
    </row>
    <row r="933" spans="1:26" customHeight="1" ht="36" hidden="true" outlineLevel="3">
      <c r="A933" s="2" t="s">
        <v>1797</v>
      </c>
      <c r="B933" s="3" t="s">
        <v>1798</v>
      </c>
      <c r="C933" s="2"/>
      <c r="D933" s="2" t="s">
        <v>16</v>
      </c>
      <c r="E933" s="4">
        <f>290.00*(1-Z1%)</f>
        <v>290</v>
      </c>
      <c r="F933" s="2">
        <v>1</v>
      </c>
      <c r="G933" s="2"/>
    </row>
    <row r="934" spans="1:26" customHeight="1" ht="36" hidden="true" outlineLevel="3">
      <c r="A934" s="2" t="s">
        <v>1799</v>
      </c>
      <c r="B934" s="3" t="s">
        <v>1800</v>
      </c>
      <c r="C934" s="2"/>
      <c r="D934" s="2" t="s">
        <v>16</v>
      </c>
      <c r="E934" s="4">
        <f>270.00*(1-Z1%)</f>
        <v>270</v>
      </c>
      <c r="F934" s="2">
        <v>1</v>
      </c>
      <c r="G934" s="2"/>
    </row>
    <row r="935" spans="1:26" customHeight="1" ht="36" hidden="true" outlineLevel="3">
      <c r="A935" s="2" t="s">
        <v>1801</v>
      </c>
      <c r="B935" s="3" t="s">
        <v>1802</v>
      </c>
      <c r="C935" s="2"/>
      <c r="D935" s="2" t="s">
        <v>16</v>
      </c>
      <c r="E935" s="4">
        <f>270.00*(1-Z1%)</f>
        <v>270</v>
      </c>
      <c r="F935" s="2">
        <v>1</v>
      </c>
      <c r="G935" s="2"/>
    </row>
    <row r="936" spans="1:26" customHeight="1" ht="36" hidden="true" outlineLevel="3">
      <c r="A936" s="2" t="s">
        <v>1803</v>
      </c>
      <c r="B936" s="3" t="s">
        <v>1804</v>
      </c>
      <c r="C936" s="2"/>
      <c r="D936" s="2" t="s">
        <v>16</v>
      </c>
      <c r="E936" s="4">
        <f>390.00*(1-Z1%)</f>
        <v>390</v>
      </c>
      <c r="F936" s="2">
        <v>1</v>
      </c>
      <c r="G936" s="2"/>
    </row>
    <row r="937" spans="1:26" customHeight="1" ht="18" hidden="true" outlineLevel="3">
      <c r="A937" s="2" t="s">
        <v>1805</v>
      </c>
      <c r="B937" s="3" t="s">
        <v>1806</v>
      </c>
      <c r="C937" s="2"/>
      <c r="D937" s="2" t="s">
        <v>16</v>
      </c>
      <c r="E937" s="4">
        <f>200.00*(1-Z1%)</f>
        <v>200</v>
      </c>
      <c r="F937" s="2">
        <v>1</v>
      </c>
      <c r="G937" s="2"/>
    </row>
    <row r="938" spans="1:26" customHeight="1" ht="18" hidden="true" outlineLevel="3">
      <c r="A938" s="2" t="s">
        <v>1807</v>
      </c>
      <c r="B938" s="3" t="s">
        <v>1808</v>
      </c>
      <c r="C938" s="2"/>
      <c r="D938" s="2" t="s">
        <v>16</v>
      </c>
      <c r="E938" s="4">
        <f>220.00*(1-Z1%)</f>
        <v>220</v>
      </c>
      <c r="F938" s="2">
        <v>1</v>
      </c>
      <c r="G938" s="2"/>
    </row>
    <row r="939" spans="1:26" customHeight="1" ht="18" hidden="true" outlineLevel="3">
      <c r="A939" s="2" t="s">
        <v>1809</v>
      </c>
      <c r="B939" s="3" t="s">
        <v>1810</v>
      </c>
      <c r="C939" s="2"/>
      <c r="D939" s="2" t="s">
        <v>16</v>
      </c>
      <c r="E939" s="4">
        <f>200.00*(1-Z1%)</f>
        <v>200</v>
      </c>
      <c r="F939" s="2">
        <v>1</v>
      </c>
      <c r="G939" s="2"/>
    </row>
    <row r="940" spans="1:26" customHeight="1" ht="18" hidden="true" outlineLevel="3">
      <c r="A940" s="2" t="s">
        <v>1811</v>
      </c>
      <c r="B940" s="3" t="s">
        <v>1812</v>
      </c>
      <c r="C940" s="2"/>
      <c r="D940" s="2" t="s">
        <v>16</v>
      </c>
      <c r="E940" s="4">
        <f>200.00*(1-Z1%)</f>
        <v>200</v>
      </c>
      <c r="F940" s="2">
        <v>1</v>
      </c>
      <c r="G940" s="2"/>
    </row>
    <row r="941" spans="1:26" customHeight="1" ht="18" hidden="true" outlineLevel="3">
      <c r="A941" s="2" t="s">
        <v>1813</v>
      </c>
      <c r="B941" s="3" t="s">
        <v>1812</v>
      </c>
      <c r="C941" s="2"/>
      <c r="D941" s="2" t="s">
        <v>16</v>
      </c>
      <c r="E941" s="4">
        <f>190.00*(1-Z1%)</f>
        <v>190</v>
      </c>
      <c r="F941" s="2">
        <v>1</v>
      </c>
      <c r="G941" s="2"/>
    </row>
    <row r="942" spans="1:26" customHeight="1" ht="18" hidden="true" outlineLevel="3">
      <c r="A942" s="2" t="s">
        <v>1814</v>
      </c>
      <c r="B942" s="3" t="s">
        <v>1815</v>
      </c>
      <c r="C942" s="2"/>
      <c r="D942" s="2" t="s">
        <v>16</v>
      </c>
      <c r="E942" s="4">
        <f>190.00*(1-Z1%)</f>
        <v>190</v>
      </c>
      <c r="F942" s="2">
        <v>1</v>
      </c>
      <c r="G942" s="2"/>
    </row>
    <row r="943" spans="1:26" customHeight="1" ht="18" hidden="true" outlineLevel="3">
      <c r="A943" s="2" t="s">
        <v>1816</v>
      </c>
      <c r="B943" s="3" t="s">
        <v>1817</v>
      </c>
      <c r="C943" s="2"/>
      <c r="D943" s="2" t="s">
        <v>16</v>
      </c>
      <c r="E943" s="4">
        <f>360.00*(1-Z1%)</f>
        <v>360</v>
      </c>
      <c r="F943" s="2">
        <v>1</v>
      </c>
      <c r="G943" s="2"/>
    </row>
    <row r="944" spans="1:26" customHeight="1" ht="18" hidden="true" outlineLevel="3">
      <c r="A944" s="2" t="s">
        <v>1818</v>
      </c>
      <c r="B944" s="3" t="s">
        <v>1819</v>
      </c>
      <c r="C944" s="2"/>
      <c r="D944" s="2" t="s">
        <v>16</v>
      </c>
      <c r="E944" s="4">
        <f>360.00*(1-Z1%)</f>
        <v>360</v>
      </c>
      <c r="F944" s="2">
        <v>1</v>
      </c>
      <c r="G944" s="2"/>
    </row>
    <row r="945" spans="1:26" customHeight="1" ht="36" hidden="true" outlineLevel="3">
      <c r="A945" s="2" t="s">
        <v>1820</v>
      </c>
      <c r="B945" s="3" t="s">
        <v>1821</v>
      </c>
      <c r="C945" s="2"/>
      <c r="D945" s="2" t="s">
        <v>16</v>
      </c>
      <c r="E945" s="4">
        <f>360.00*(1-Z1%)</f>
        <v>360</v>
      </c>
      <c r="F945" s="2">
        <v>1</v>
      </c>
      <c r="G945" s="2"/>
    </row>
    <row r="946" spans="1:26" customHeight="1" ht="18" hidden="true" outlineLevel="3">
      <c r="A946" s="2" t="s">
        <v>1822</v>
      </c>
      <c r="B946" s="3" t="s">
        <v>1823</v>
      </c>
      <c r="C946" s="2"/>
      <c r="D946" s="2" t="s">
        <v>16</v>
      </c>
      <c r="E946" s="4">
        <f>360.00*(1-Z1%)</f>
        <v>360</v>
      </c>
      <c r="F946" s="2">
        <v>2</v>
      </c>
      <c r="G946" s="2"/>
    </row>
    <row r="947" spans="1:26" customHeight="1" ht="18" hidden="true" outlineLevel="3">
      <c r="A947" s="2" t="s">
        <v>1824</v>
      </c>
      <c r="B947" s="3" t="s">
        <v>1825</v>
      </c>
      <c r="C947" s="2"/>
      <c r="D947" s="2" t="s">
        <v>16</v>
      </c>
      <c r="E947" s="4">
        <f>360.00*(1-Z1%)</f>
        <v>360</v>
      </c>
      <c r="F947" s="2">
        <v>1</v>
      </c>
      <c r="G947" s="2"/>
    </row>
    <row r="948" spans="1:26" customHeight="1" ht="18" hidden="true" outlineLevel="3">
      <c r="A948" s="2" t="s">
        <v>1826</v>
      </c>
      <c r="B948" s="3" t="s">
        <v>1827</v>
      </c>
      <c r="C948" s="2"/>
      <c r="D948" s="2" t="s">
        <v>16</v>
      </c>
      <c r="E948" s="4">
        <f>360.00*(1-Z1%)</f>
        <v>360</v>
      </c>
      <c r="F948" s="2">
        <v>1</v>
      </c>
      <c r="G948" s="2"/>
    </row>
    <row r="949" spans="1:26" customHeight="1" ht="18" hidden="true" outlineLevel="3">
      <c r="A949" s="2" t="s">
        <v>1828</v>
      </c>
      <c r="B949" s="3" t="s">
        <v>1829</v>
      </c>
      <c r="C949" s="2"/>
      <c r="D949" s="2" t="s">
        <v>16</v>
      </c>
      <c r="E949" s="4">
        <f>360.00*(1-Z1%)</f>
        <v>360</v>
      </c>
      <c r="F949" s="2">
        <v>1</v>
      </c>
      <c r="G949" s="2"/>
    </row>
    <row r="950" spans="1:26" customHeight="1" ht="18" hidden="true" outlineLevel="3">
      <c r="A950" s="2" t="s">
        <v>1830</v>
      </c>
      <c r="B950" s="3" t="s">
        <v>1831</v>
      </c>
      <c r="C950" s="2"/>
      <c r="D950" s="2" t="s">
        <v>16</v>
      </c>
      <c r="E950" s="4">
        <f>185.00*(1-Z1%)</f>
        <v>185</v>
      </c>
      <c r="F950" s="2">
        <v>1</v>
      </c>
      <c r="G950" s="2"/>
    </row>
    <row r="951" spans="1:26" customHeight="1" ht="36" hidden="true" outlineLevel="3">
      <c r="A951" s="2" t="s">
        <v>1832</v>
      </c>
      <c r="B951" s="3" t="s">
        <v>1833</v>
      </c>
      <c r="C951" s="2"/>
      <c r="D951" s="2" t="s">
        <v>16</v>
      </c>
      <c r="E951" s="4">
        <f>540.00*(1-Z1%)</f>
        <v>540</v>
      </c>
      <c r="F951" s="2">
        <v>1</v>
      </c>
      <c r="G951" s="2"/>
    </row>
    <row r="952" spans="1:26" customHeight="1" ht="36" hidden="true" outlineLevel="3">
      <c r="A952" s="2" t="s">
        <v>1834</v>
      </c>
      <c r="B952" s="3" t="s">
        <v>1835</v>
      </c>
      <c r="C952" s="2"/>
      <c r="D952" s="2" t="s">
        <v>16</v>
      </c>
      <c r="E952" s="4">
        <f>550.00*(1-Z1%)</f>
        <v>550</v>
      </c>
      <c r="F952" s="2">
        <v>2</v>
      </c>
      <c r="G952" s="2"/>
    </row>
    <row r="953" spans="1:26" customHeight="1" ht="36" hidden="true" outlineLevel="3">
      <c r="A953" s="2" t="s">
        <v>1836</v>
      </c>
      <c r="B953" s="3" t="s">
        <v>1837</v>
      </c>
      <c r="C953" s="2"/>
      <c r="D953" s="2" t="s">
        <v>16</v>
      </c>
      <c r="E953" s="4">
        <f>450.00*(1-Z1%)</f>
        <v>450</v>
      </c>
      <c r="F953" s="2">
        <v>1</v>
      </c>
      <c r="G953" s="2"/>
    </row>
    <row r="954" spans="1:26" customHeight="1" ht="36" hidden="true" outlineLevel="3">
      <c r="A954" s="2" t="s">
        <v>1838</v>
      </c>
      <c r="B954" s="3" t="s">
        <v>1839</v>
      </c>
      <c r="C954" s="2"/>
      <c r="D954" s="2" t="s">
        <v>16</v>
      </c>
      <c r="E954" s="4">
        <f>550.00*(1-Z1%)</f>
        <v>550</v>
      </c>
      <c r="F954" s="2">
        <v>2</v>
      </c>
      <c r="G954" s="2"/>
    </row>
    <row r="955" spans="1:26" customHeight="1" ht="36" hidden="true" outlineLevel="3">
      <c r="A955" s="2" t="s">
        <v>1840</v>
      </c>
      <c r="B955" s="3" t="s">
        <v>1841</v>
      </c>
      <c r="C955" s="2"/>
      <c r="D955" s="2" t="s">
        <v>16</v>
      </c>
      <c r="E955" s="4">
        <f>560.00*(1-Z1%)</f>
        <v>560</v>
      </c>
      <c r="F955" s="2">
        <v>1</v>
      </c>
      <c r="G955" s="2"/>
    </row>
    <row r="956" spans="1:26" customHeight="1" ht="36" hidden="true" outlineLevel="3">
      <c r="A956" s="2" t="s">
        <v>1842</v>
      </c>
      <c r="B956" s="3" t="s">
        <v>1843</v>
      </c>
      <c r="C956" s="2"/>
      <c r="D956" s="2" t="s">
        <v>16</v>
      </c>
      <c r="E956" s="4">
        <f>470.00*(1-Z1%)</f>
        <v>470</v>
      </c>
      <c r="F956" s="2">
        <v>1</v>
      </c>
      <c r="G956" s="2"/>
    </row>
    <row r="957" spans="1:26" customHeight="1" ht="36" hidden="true" outlineLevel="3">
      <c r="A957" s="2" t="s">
        <v>1844</v>
      </c>
      <c r="B957" s="3" t="s">
        <v>1845</v>
      </c>
      <c r="C957" s="2"/>
      <c r="D957" s="2" t="s">
        <v>16</v>
      </c>
      <c r="E957" s="4">
        <f>650.00*(1-Z1%)</f>
        <v>650</v>
      </c>
      <c r="F957" s="2">
        <v>1</v>
      </c>
      <c r="G957" s="2"/>
    </row>
    <row r="958" spans="1:26" customHeight="1" ht="36" hidden="true" outlineLevel="3">
      <c r="A958" s="2" t="s">
        <v>1846</v>
      </c>
      <c r="B958" s="3" t="s">
        <v>1847</v>
      </c>
      <c r="C958" s="2"/>
      <c r="D958" s="2" t="s">
        <v>16</v>
      </c>
      <c r="E958" s="4">
        <f>560.00*(1-Z1%)</f>
        <v>560</v>
      </c>
      <c r="F958" s="2">
        <v>1</v>
      </c>
      <c r="G958" s="2"/>
    </row>
    <row r="959" spans="1:26" customHeight="1" ht="36" hidden="true" outlineLevel="3">
      <c r="A959" s="2" t="s">
        <v>1848</v>
      </c>
      <c r="B959" s="3" t="s">
        <v>1849</v>
      </c>
      <c r="C959" s="2"/>
      <c r="D959" s="2" t="s">
        <v>16</v>
      </c>
      <c r="E959" s="4">
        <f>520.00*(1-Z1%)</f>
        <v>520</v>
      </c>
      <c r="F959" s="2">
        <v>1</v>
      </c>
      <c r="G959" s="2"/>
    </row>
    <row r="960" spans="1:26" customHeight="1" ht="36" hidden="true" outlineLevel="3">
      <c r="A960" s="2" t="s">
        <v>1850</v>
      </c>
      <c r="B960" s="3" t="s">
        <v>1851</v>
      </c>
      <c r="C960" s="2"/>
      <c r="D960" s="2" t="s">
        <v>16</v>
      </c>
      <c r="E960" s="4">
        <f>580.00*(1-Z1%)</f>
        <v>580</v>
      </c>
      <c r="F960" s="2">
        <v>1</v>
      </c>
      <c r="G960" s="2"/>
    </row>
    <row r="961" spans="1:26" customHeight="1" ht="18" hidden="true" outlineLevel="3">
      <c r="A961" s="2" t="s">
        <v>1852</v>
      </c>
      <c r="B961" s="3" t="s">
        <v>1853</v>
      </c>
      <c r="C961" s="2"/>
      <c r="D961" s="2" t="s">
        <v>16</v>
      </c>
      <c r="E961" s="4">
        <f>400.00*(1-Z1%)</f>
        <v>400</v>
      </c>
      <c r="F961" s="2">
        <v>1</v>
      </c>
      <c r="G961" s="2"/>
    </row>
    <row r="962" spans="1:26" customHeight="1" ht="18" hidden="true" outlineLevel="3">
      <c r="A962" s="2" t="s">
        <v>1854</v>
      </c>
      <c r="B962" s="3" t="s">
        <v>1855</v>
      </c>
      <c r="C962" s="2"/>
      <c r="D962" s="2" t="s">
        <v>16</v>
      </c>
      <c r="E962" s="4">
        <f>420.00*(1-Z1%)</f>
        <v>420</v>
      </c>
      <c r="F962" s="2">
        <v>1</v>
      </c>
      <c r="G962" s="2"/>
    </row>
    <row r="963" spans="1:26" customHeight="1" ht="18" hidden="true" outlineLevel="3">
      <c r="A963" s="2" t="s">
        <v>1856</v>
      </c>
      <c r="B963" s="3" t="s">
        <v>1857</v>
      </c>
      <c r="C963" s="2"/>
      <c r="D963" s="2" t="s">
        <v>16</v>
      </c>
      <c r="E963" s="4">
        <f>250.00*(1-Z1%)</f>
        <v>250</v>
      </c>
      <c r="F963" s="2">
        <v>1</v>
      </c>
      <c r="G963" s="2"/>
    </row>
    <row r="964" spans="1:26" customHeight="1" ht="18" hidden="true" outlineLevel="3">
      <c r="A964" s="2" t="s">
        <v>1858</v>
      </c>
      <c r="B964" s="3" t="s">
        <v>1859</v>
      </c>
      <c r="C964" s="2"/>
      <c r="D964" s="2" t="s">
        <v>16</v>
      </c>
      <c r="E964" s="4">
        <f>400.00*(1-Z1%)</f>
        <v>400</v>
      </c>
      <c r="F964" s="2">
        <v>1</v>
      </c>
      <c r="G964" s="2"/>
    </row>
    <row r="965" spans="1:26" customHeight="1" ht="18" hidden="true" outlineLevel="3">
      <c r="A965" s="2" t="s">
        <v>1860</v>
      </c>
      <c r="B965" s="3" t="s">
        <v>1861</v>
      </c>
      <c r="C965" s="2"/>
      <c r="D965" s="2" t="s">
        <v>16</v>
      </c>
      <c r="E965" s="4">
        <f>400.00*(1-Z1%)</f>
        <v>400</v>
      </c>
      <c r="F965" s="2">
        <v>1</v>
      </c>
      <c r="G965" s="2"/>
    </row>
    <row r="966" spans="1:26" customHeight="1" ht="18" hidden="true" outlineLevel="3">
      <c r="A966" s="2" t="s">
        <v>1862</v>
      </c>
      <c r="B966" s="3" t="s">
        <v>1863</v>
      </c>
      <c r="C966" s="2"/>
      <c r="D966" s="2" t="s">
        <v>16</v>
      </c>
      <c r="E966" s="4">
        <f>250.00*(1-Z1%)</f>
        <v>250</v>
      </c>
      <c r="F966" s="2">
        <v>1</v>
      </c>
      <c r="G966" s="2"/>
    </row>
    <row r="967" spans="1:26" customHeight="1" ht="18" hidden="true" outlineLevel="3">
      <c r="A967" s="2" t="s">
        <v>1864</v>
      </c>
      <c r="B967" s="3" t="s">
        <v>1865</v>
      </c>
      <c r="C967" s="2"/>
      <c r="D967" s="2" t="s">
        <v>16</v>
      </c>
      <c r="E967" s="4">
        <f>400.00*(1-Z1%)</f>
        <v>400</v>
      </c>
      <c r="F967" s="2">
        <v>1</v>
      </c>
      <c r="G967" s="2"/>
    </row>
    <row r="968" spans="1:26" customHeight="1" ht="36" hidden="true" outlineLevel="3">
      <c r="A968" s="2" t="s">
        <v>1866</v>
      </c>
      <c r="B968" s="3" t="s">
        <v>1867</v>
      </c>
      <c r="C968" s="2"/>
      <c r="D968" s="2" t="s">
        <v>16</v>
      </c>
      <c r="E968" s="4">
        <f>350.00*(1-Z1%)</f>
        <v>350</v>
      </c>
      <c r="F968" s="2">
        <v>1</v>
      </c>
      <c r="G968" s="2"/>
    </row>
    <row r="969" spans="1:26" customHeight="1" ht="36" hidden="true" outlineLevel="3">
      <c r="A969" s="2" t="s">
        <v>1868</v>
      </c>
      <c r="B969" s="3" t="s">
        <v>1869</v>
      </c>
      <c r="C969" s="2"/>
      <c r="D969" s="2" t="s">
        <v>16</v>
      </c>
      <c r="E969" s="4">
        <f>350.00*(1-Z1%)</f>
        <v>350</v>
      </c>
      <c r="F969" s="2">
        <v>1</v>
      </c>
      <c r="G969" s="2"/>
    </row>
    <row r="970" spans="1:26" customHeight="1" ht="36" hidden="true" outlineLevel="3">
      <c r="A970" s="2" t="s">
        <v>1870</v>
      </c>
      <c r="B970" s="3" t="s">
        <v>1871</v>
      </c>
      <c r="C970" s="2"/>
      <c r="D970" s="2" t="s">
        <v>16</v>
      </c>
      <c r="E970" s="4">
        <f>350.00*(1-Z1%)</f>
        <v>350</v>
      </c>
      <c r="F970" s="2">
        <v>1</v>
      </c>
      <c r="G970" s="2"/>
    </row>
    <row r="971" spans="1:26" customHeight="1" ht="36" hidden="true" outlineLevel="3">
      <c r="A971" s="2" t="s">
        <v>1872</v>
      </c>
      <c r="B971" s="3" t="s">
        <v>1873</v>
      </c>
      <c r="C971" s="2"/>
      <c r="D971" s="2" t="s">
        <v>16</v>
      </c>
      <c r="E971" s="4">
        <f>350.00*(1-Z1%)</f>
        <v>350</v>
      </c>
      <c r="F971" s="2">
        <v>2</v>
      </c>
      <c r="G971" s="2"/>
    </row>
    <row r="972" spans="1:26" customHeight="1" ht="36" hidden="true" outlineLevel="3">
      <c r="A972" s="2" t="s">
        <v>1874</v>
      </c>
      <c r="B972" s="3" t="s">
        <v>1875</v>
      </c>
      <c r="C972" s="2"/>
      <c r="D972" s="2" t="s">
        <v>16</v>
      </c>
      <c r="E972" s="4">
        <f>250.00*(1-Z1%)</f>
        <v>250</v>
      </c>
      <c r="F972" s="2">
        <v>1</v>
      </c>
      <c r="G972" s="2"/>
    </row>
    <row r="973" spans="1:26" customHeight="1" ht="36" hidden="true" outlineLevel="3">
      <c r="A973" s="2" t="s">
        <v>1876</v>
      </c>
      <c r="B973" s="3" t="s">
        <v>1877</v>
      </c>
      <c r="C973" s="2"/>
      <c r="D973" s="2" t="s">
        <v>16</v>
      </c>
      <c r="E973" s="4">
        <f>390.00*(1-Z1%)</f>
        <v>390</v>
      </c>
      <c r="F973" s="2">
        <v>2</v>
      </c>
      <c r="G973" s="2"/>
    </row>
    <row r="974" spans="1:26" customHeight="1" ht="36" hidden="true" outlineLevel="3">
      <c r="A974" s="2" t="s">
        <v>1878</v>
      </c>
      <c r="B974" s="3" t="s">
        <v>1879</v>
      </c>
      <c r="C974" s="2"/>
      <c r="D974" s="2" t="s">
        <v>16</v>
      </c>
      <c r="E974" s="4">
        <f>450.00*(1-Z1%)</f>
        <v>450</v>
      </c>
      <c r="F974" s="2">
        <v>1</v>
      </c>
      <c r="G974" s="2"/>
    </row>
    <row r="975" spans="1:26" customHeight="1" ht="36" hidden="true" outlineLevel="3">
      <c r="A975" s="2" t="s">
        <v>1880</v>
      </c>
      <c r="B975" s="3" t="s">
        <v>1881</v>
      </c>
      <c r="C975" s="2"/>
      <c r="D975" s="2" t="s">
        <v>16</v>
      </c>
      <c r="E975" s="4">
        <f>450.00*(1-Z1%)</f>
        <v>450</v>
      </c>
      <c r="F975" s="2">
        <v>1</v>
      </c>
      <c r="G975" s="2"/>
    </row>
    <row r="976" spans="1:26" customHeight="1" ht="36" hidden="true" outlineLevel="3">
      <c r="A976" s="2" t="s">
        <v>1882</v>
      </c>
      <c r="B976" s="3" t="s">
        <v>1883</v>
      </c>
      <c r="C976" s="2"/>
      <c r="D976" s="2" t="s">
        <v>16</v>
      </c>
      <c r="E976" s="4">
        <f>350.00*(1-Z1%)</f>
        <v>350</v>
      </c>
      <c r="F976" s="2">
        <v>1</v>
      </c>
      <c r="G976" s="2"/>
    </row>
    <row r="977" spans="1:26" customHeight="1" ht="36" hidden="true" outlineLevel="3">
      <c r="A977" s="2" t="s">
        <v>1884</v>
      </c>
      <c r="B977" s="3" t="s">
        <v>1885</v>
      </c>
      <c r="C977" s="2"/>
      <c r="D977" s="2" t="s">
        <v>16</v>
      </c>
      <c r="E977" s="4">
        <f>350.00*(1-Z1%)</f>
        <v>350</v>
      </c>
      <c r="F977" s="2">
        <v>1</v>
      </c>
      <c r="G977" s="2"/>
    </row>
    <row r="978" spans="1:26" customHeight="1" ht="36" hidden="true" outlineLevel="3">
      <c r="A978" s="2" t="s">
        <v>1886</v>
      </c>
      <c r="B978" s="3" t="s">
        <v>1887</v>
      </c>
      <c r="C978" s="2"/>
      <c r="D978" s="2" t="s">
        <v>16</v>
      </c>
      <c r="E978" s="4">
        <f>470.00*(1-Z1%)</f>
        <v>470</v>
      </c>
      <c r="F978" s="2">
        <v>1</v>
      </c>
      <c r="G978" s="2"/>
    </row>
    <row r="979" spans="1:26" customHeight="1" ht="36" hidden="true" outlineLevel="3">
      <c r="A979" s="2" t="s">
        <v>1888</v>
      </c>
      <c r="B979" s="3" t="s">
        <v>1889</v>
      </c>
      <c r="C979" s="2"/>
      <c r="D979" s="2" t="s">
        <v>16</v>
      </c>
      <c r="E979" s="4">
        <f>70.00*(1-Z1%)</f>
        <v>70</v>
      </c>
      <c r="F979" s="2">
        <v>2</v>
      </c>
      <c r="G979" s="2"/>
    </row>
    <row r="980" spans="1:26" customHeight="1" ht="36" hidden="true" outlineLevel="3">
      <c r="A980" s="2" t="s">
        <v>1890</v>
      </c>
      <c r="B980" s="3" t="s">
        <v>1891</v>
      </c>
      <c r="C980" s="2"/>
      <c r="D980" s="2" t="s">
        <v>16</v>
      </c>
      <c r="E980" s="4">
        <f>650.00*(1-Z1%)</f>
        <v>650</v>
      </c>
      <c r="F980" s="2">
        <v>2</v>
      </c>
      <c r="G980" s="2"/>
    </row>
    <row r="981" spans="1:26" customHeight="1" ht="36" hidden="true" outlineLevel="3">
      <c r="A981" s="2" t="s">
        <v>1892</v>
      </c>
      <c r="B981" s="3" t="s">
        <v>1893</v>
      </c>
      <c r="C981" s="2"/>
      <c r="D981" s="2" t="s">
        <v>16</v>
      </c>
      <c r="E981" s="4">
        <f>650.00*(1-Z1%)</f>
        <v>650</v>
      </c>
      <c r="F981" s="2">
        <v>1</v>
      </c>
      <c r="G981" s="2"/>
    </row>
    <row r="982" spans="1:26" customHeight="1" ht="18" hidden="true" outlineLevel="3">
      <c r="A982" s="2" t="s">
        <v>1894</v>
      </c>
      <c r="B982" s="3" t="s">
        <v>1895</v>
      </c>
      <c r="C982" s="2"/>
      <c r="D982" s="2" t="s">
        <v>16</v>
      </c>
      <c r="E982" s="4">
        <f>410.00*(1-Z1%)</f>
        <v>410</v>
      </c>
      <c r="F982" s="2">
        <v>1</v>
      </c>
      <c r="G982" s="2"/>
    </row>
    <row r="983" spans="1:26" customHeight="1" ht="18" hidden="true" outlineLevel="3">
      <c r="A983" s="2" t="s">
        <v>1896</v>
      </c>
      <c r="B983" s="3" t="s">
        <v>1897</v>
      </c>
      <c r="C983" s="2"/>
      <c r="D983" s="2" t="s">
        <v>16</v>
      </c>
      <c r="E983" s="4">
        <f>270.00*(1-Z1%)</f>
        <v>270</v>
      </c>
      <c r="F983" s="2">
        <v>1</v>
      </c>
      <c r="G983" s="2"/>
    </row>
    <row r="984" spans="1:26" customHeight="1" ht="18" hidden="true" outlineLevel="3">
      <c r="A984" s="2" t="s">
        <v>1898</v>
      </c>
      <c r="B984" s="3" t="s">
        <v>1899</v>
      </c>
      <c r="C984" s="2"/>
      <c r="D984" s="2" t="s">
        <v>16</v>
      </c>
      <c r="E984" s="4">
        <f>350.00*(1-Z1%)</f>
        <v>350</v>
      </c>
      <c r="F984" s="2">
        <v>1</v>
      </c>
      <c r="G984" s="2"/>
    </row>
    <row r="985" spans="1:26" customHeight="1" ht="18" hidden="true" outlineLevel="3">
      <c r="A985" s="2" t="s">
        <v>1900</v>
      </c>
      <c r="B985" s="3" t="s">
        <v>1901</v>
      </c>
      <c r="C985" s="2"/>
      <c r="D985" s="2" t="s">
        <v>16</v>
      </c>
      <c r="E985" s="4">
        <f>300.00*(1-Z1%)</f>
        <v>300</v>
      </c>
      <c r="F985" s="2">
        <v>1</v>
      </c>
      <c r="G985" s="2"/>
    </row>
    <row r="986" spans="1:26" customHeight="1" ht="18" hidden="true" outlineLevel="3">
      <c r="A986" s="2" t="s">
        <v>1902</v>
      </c>
      <c r="B986" s="3" t="s">
        <v>1903</v>
      </c>
      <c r="C986" s="2"/>
      <c r="D986" s="2" t="s">
        <v>16</v>
      </c>
      <c r="E986" s="4">
        <f>300.00*(1-Z1%)</f>
        <v>300</v>
      </c>
      <c r="F986" s="2">
        <v>1</v>
      </c>
      <c r="G986" s="2"/>
    </row>
    <row r="987" spans="1:26" customHeight="1" ht="18" hidden="true" outlineLevel="3">
      <c r="A987" s="2" t="s">
        <v>1904</v>
      </c>
      <c r="B987" s="3" t="s">
        <v>1905</v>
      </c>
      <c r="C987" s="2"/>
      <c r="D987" s="2" t="s">
        <v>16</v>
      </c>
      <c r="E987" s="4">
        <f>250.00*(1-Z1%)</f>
        <v>250</v>
      </c>
      <c r="F987" s="2">
        <v>1</v>
      </c>
      <c r="G987" s="2"/>
    </row>
    <row r="988" spans="1:26" customHeight="1" ht="18" hidden="true" outlineLevel="3">
      <c r="A988" s="2" t="s">
        <v>1906</v>
      </c>
      <c r="B988" s="3" t="s">
        <v>1907</v>
      </c>
      <c r="C988" s="2"/>
      <c r="D988" s="2" t="s">
        <v>16</v>
      </c>
      <c r="E988" s="4">
        <f>250.00*(1-Z1%)</f>
        <v>250</v>
      </c>
      <c r="F988" s="2">
        <v>1</v>
      </c>
      <c r="G988" s="2"/>
    </row>
    <row r="989" spans="1:26" customHeight="1" ht="18" hidden="true" outlineLevel="3">
      <c r="A989" s="2" t="s">
        <v>1908</v>
      </c>
      <c r="B989" s="3" t="s">
        <v>1909</v>
      </c>
      <c r="C989" s="2"/>
      <c r="D989" s="2" t="s">
        <v>16</v>
      </c>
      <c r="E989" s="4">
        <f>300.00*(1-Z1%)</f>
        <v>300</v>
      </c>
      <c r="F989" s="2">
        <v>1</v>
      </c>
      <c r="G989" s="2"/>
    </row>
    <row r="990" spans="1:26" customHeight="1" ht="18" hidden="true" outlineLevel="3">
      <c r="A990" s="2" t="s">
        <v>1910</v>
      </c>
      <c r="B990" s="3" t="s">
        <v>1911</v>
      </c>
      <c r="C990" s="2"/>
      <c r="D990" s="2" t="s">
        <v>16</v>
      </c>
      <c r="E990" s="4">
        <f>300.00*(1-Z1%)</f>
        <v>300</v>
      </c>
      <c r="F990" s="2">
        <v>1</v>
      </c>
      <c r="G990" s="2"/>
    </row>
    <row r="991" spans="1:26" customHeight="1" ht="35" hidden="true" outlineLevel="3">
      <c r="A991" s="5" t="s">
        <v>1912</v>
      </c>
      <c r="B991" s="5"/>
      <c r="C991" s="5"/>
      <c r="D991" s="5"/>
      <c r="E991" s="5"/>
      <c r="F991" s="5"/>
      <c r="G991" s="5"/>
    </row>
    <row r="992" spans="1:26" customHeight="1" ht="35" hidden="true" outlineLevel="4">
      <c r="A992" s="5" t="s">
        <v>1913</v>
      </c>
      <c r="B992" s="5"/>
      <c r="C992" s="5"/>
      <c r="D992" s="5"/>
      <c r="E992" s="5"/>
      <c r="F992" s="5"/>
      <c r="G992" s="5"/>
    </row>
    <row r="993" spans="1:26" customHeight="1" ht="18" hidden="true" outlineLevel="4">
      <c r="A993" s="2" t="s">
        <v>1914</v>
      </c>
      <c r="B993" s="3" t="s">
        <v>1915</v>
      </c>
      <c r="C993" s="2"/>
      <c r="D993" s="2" t="s">
        <v>16</v>
      </c>
      <c r="E993" s="4">
        <f>590.00*(1-Z1%)</f>
        <v>590</v>
      </c>
      <c r="F993" s="2">
        <v>1</v>
      </c>
      <c r="G993" s="2"/>
    </row>
    <row r="994" spans="1:26" customHeight="1" ht="18" hidden="true" outlineLevel="4">
      <c r="A994" s="2" t="s">
        <v>1916</v>
      </c>
      <c r="B994" s="3" t="s">
        <v>1917</v>
      </c>
      <c r="C994" s="2"/>
      <c r="D994" s="2" t="s">
        <v>16</v>
      </c>
      <c r="E994" s="4">
        <f>350.00*(1-Z1%)</f>
        <v>350</v>
      </c>
      <c r="F994" s="2">
        <v>1</v>
      </c>
      <c r="G994" s="2"/>
    </row>
    <row r="995" spans="1:26" customHeight="1" ht="35" hidden="true" outlineLevel="4">
      <c r="A995" s="5" t="s">
        <v>1918</v>
      </c>
      <c r="B995" s="5"/>
      <c r="C995" s="5"/>
      <c r="D995" s="5"/>
      <c r="E995" s="5"/>
      <c r="F995" s="5"/>
      <c r="G995" s="5"/>
    </row>
    <row r="996" spans="1:26" customHeight="1" ht="36" hidden="true" outlineLevel="4">
      <c r="A996" s="2" t="s">
        <v>1919</v>
      </c>
      <c r="B996" s="3" t="s">
        <v>1920</v>
      </c>
      <c r="C996" s="2"/>
      <c r="D996" s="2" t="s">
        <v>16</v>
      </c>
      <c r="E996" s="4">
        <f>300.00*(1-Z1%)</f>
        <v>300</v>
      </c>
      <c r="F996" s="2">
        <v>1</v>
      </c>
      <c r="G996" s="2"/>
    </row>
    <row r="997" spans="1:26" customHeight="1" ht="36" hidden="true" outlineLevel="4">
      <c r="A997" s="2" t="s">
        <v>1921</v>
      </c>
      <c r="B997" s="3" t="s">
        <v>1922</v>
      </c>
      <c r="C997" s="2"/>
      <c r="D997" s="2" t="s">
        <v>16</v>
      </c>
      <c r="E997" s="4">
        <f>350.00*(1-Z1%)</f>
        <v>350</v>
      </c>
      <c r="F997" s="2">
        <v>1</v>
      </c>
      <c r="G997" s="2"/>
    </row>
    <row r="998" spans="1:26" customHeight="1" ht="36" hidden="true" outlineLevel="4">
      <c r="A998" s="2" t="s">
        <v>1923</v>
      </c>
      <c r="B998" s="3" t="s">
        <v>1924</v>
      </c>
      <c r="C998" s="2"/>
      <c r="D998" s="2" t="s">
        <v>16</v>
      </c>
      <c r="E998" s="4">
        <f>650.00*(1-Z1%)</f>
        <v>650</v>
      </c>
      <c r="F998" s="2">
        <v>1</v>
      </c>
      <c r="G998" s="2"/>
    </row>
    <row r="999" spans="1:26" customHeight="1" ht="36" hidden="true" outlineLevel="4">
      <c r="A999" s="2" t="s">
        <v>1925</v>
      </c>
      <c r="B999" s="3" t="s">
        <v>1926</v>
      </c>
      <c r="C999" s="2"/>
      <c r="D999" s="2" t="s">
        <v>16</v>
      </c>
      <c r="E999" s="4">
        <f>250.00*(1-Z1%)</f>
        <v>250</v>
      </c>
      <c r="F999" s="2">
        <v>1</v>
      </c>
      <c r="G999" s="2"/>
    </row>
    <row r="1000" spans="1:26" customHeight="1" ht="36" hidden="true" outlineLevel="4">
      <c r="A1000" s="2" t="s">
        <v>1927</v>
      </c>
      <c r="B1000" s="3" t="s">
        <v>1928</v>
      </c>
      <c r="C1000" s="2"/>
      <c r="D1000" s="2" t="s">
        <v>16</v>
      </c>
      <c r="E1000" s="4">
        <f>400.00*(1-Z1%)</f>
        <v>400</v>
      </c>
      <c r="F1000" s="2">
        <v>1</v>
      </c>
      <c r="G1000" s="2"/>
    </row>
    <row r="1001" spans="1:26" customHeight="1" ht="36" hidden="true" outlineLevel="4">
      <c r="A1001" s="2" t="s">
        <v>1929</v>
      </c>
      <c r="B1001" s="3" t="s">
        <v>1930</v>
      </c>
      <c r="C1001" s="2"/>
      <c r="D1001" s="2" t="s">
        <v>16</v>
      </c>
      <c r="E1001" s="4">
        <f>450.00*(1-Z1%)</f>
        <v>450</v>
      </c>
      <c r="F1001" s="2">
        <v>1</v>
      </c>
      <c r="G1001" s="2"/>
    </row>
    <row r="1002" spans="1:26" customHeight="1" ht="18" hidden="true" outlineLevel="4">
      <c r="A1002" s="2" t="s">
        <v>1931</v>
      </c>
      <c r="B1002" s="3" t="s">
        <v>1932</v>
      </c>
      <c r="C1002" s="2"/>
      <c r="D1002" s="2" t="s">
        <v>16</v>
      </c>
      <c r="E1002" s="4">
        <f>450.00*(1-Z1%)</f>
        <v>450</v>
      </c>
      <c r="F1002" s="2">
        <v>1</v>
      </c>
      <c r="G1002" s="2"/>
    </row>
    <row r="1003" spans="1:26" customHeight="1" ht="36" hidden="true" outlineLevel="4">
      <c r="A1003" s="2" t="s">
        <v>1933</v>
      </c>
      <c r="B1003" s="3" t="s">
        <v>1934</v>
      </c>
      <c r="C1003" s="2"/>
      <c r="D1003" s="2" t="s">
        <v>16</v>
      </c>
      <c r="E1003" s="4">
        <f>560.00*(1-Z1%)</f>
        <v>560</v>
      </c>
      <c r="F1003" s="2">
        <v>1</v>
      </c>
      <c r="G1003" s="2"/>
    </row>
    <row r="1004" spans="1:26" customHeight="1" ht="36" hidden="true" outlineLevel="4">
      <c r="A1004" s="2" t="s">
        <v>1935</v>
      </c>
      <c r="B1004" s="3" t="s">
        <v>1936</v>
      </c>
      <c r="C1004" s="2"/>
      <c r="D1004" s="2" t="s">
        <v>16</v>
      </c>
      <c r="E1004" s="4">
        <f>350.00*(1-Z1%)</f>
        <v>350</v>
      </c>
      <c r="F1004" s="2">
        <v>1</v>
      </c>
      <c r="G1004" s="2"/>
    </row>
    <row r="1005" spans="1:26" customHeight="1" ht="18" hidden="true" outlineLevel="4">
      <c r="A1005" s="2" t="s">
        <v>1937</v>
      </c>
      <c r="B1005" s="3" t="s">
        <v>1938</v>
      </c>
      <c r="C1005" s="2"/>
      <c r="D1005" s="2" t="s">
        <v>16</v>
      </c>
      <c r="E1005" s="4">
        <f>250.00*(1-Z1%)</f>
        <v>250</v>
      </c>
      <c r="F1005" s="2">
        <v>1</v>
      </c>
      <c r="G1005" s="2"/>
    </row>
    <row r="1006" spans="1:26" customHeight="1" ht="36" hidden="true" outlineLevel="4">
      <c r="A1006" s="2" t="s">
        <v>1939</v>
      </c>
      <c r="B1006" s="3" t="s">
        <v>1940</v>
      </c>
      <c r="C1006" s="2"/>
      <c r="D1006" s="2" t="s">
        <v>16</v>
      </c>
      <c r="E1006" s="4">
        <f>450.00*(1-Z1%)</f>
        <v>450</v>
      </c>
      <c r="F1006" s="2">
        <v>1</v>
      </c>
      <c r="G1006" s="2"/>
    </row>
    <row r="1007" spans="1:26" customHeight="1" ht="18" hidden="true" outlineLevel="4">
      <c r="A1007" s="2" t="s">
        <v>1941</v>
      </c>
      <c r="B1007" s="3" t="s">
        <v>1942</v>
      </c>
      <c r="C1007" s="2"/>
      <c r="D1007" s="2" t="s">
        <v>16</v>
      </c>
      <c r="E1007" s="4">
        <f>300.00*(1-Z1%)</f>
        <v>300</v>
      </c>
      <c r="F1007" s="2">
        <v>1</v>
      </c>
      <c r="G1007" s="2"/>
    </row>
    <row r="1008" spans="1:26" customHeight="1" ht="18" hidden="true" outlineLevel="4">
      <c r="A1008" s="2" t="s">
        <v>1943</v>
      </c>
      <c r="B1008" s="3" t="s">
        <v>1944</v>
      </c>
      <c r="C1008" s="2"/>
      <c r="D1008" s="2" t="s">
        <v>16</v>
      </c>
      <c r="E1008" s="4">
        <f>460.00*(1-Z1%)</f>
        <v>460</v>
      </c>
      <c r="F1008" s="2">
        <v>1</v>
      </c>
      <c r="G1008" s="2"/>
    </row>
    <row r="1009" spans="1:26" customHeight="1" ht="36" hidden="true" outlineLevel="4">
      <c r="A1009" s="2" t="s">
        <v>1945</v>
      </c>
      <c r="B1009" s="3" t="s">
        <v>1946</v>
      </c>
      <c r="C1009" s="2"/>
      <c r="D1009" s="2" t="s">
        <v>16</v>
      </c>
      <c r="E1009" s="4">
        <f>450.00*(1-Z1%)</f>
        <v>450</v>
      </c>
      <c r="F1009" s="2">
        <v>1</v>
      </c>
      <c r="G1009" s="2"/>
    </row>
    <row r="1010" spans="1:26" customHeight="1" ht="36" hidden="true" outlineLevel="4">
      <c r="A1010" s="2" t="s">
        <v>1947</v>
      </c>
      <c r="B1010" s="3" t="s">
        <v>1948</v>
      </c>
      <c r="C1010" s="2"/>
      <c r="D1010" s="2" t="s">
        <v>16</v>
      </c>
      <c r="E1010" s="4">
        <f>300.00*(1-Z1%)</f>
        <v>300</v>
      </c>
      <c r="F1010" s="2">
        <v>1</v>
      </c>
      <c r="G1010" s="2"/>
    </row>
    <row r="1011" spans="1:26" customHeight="1" ht="36" hidden="true" outlineLevel="4">
      <c r="A1011" s="2" t="s">
        <v>1949</v>
      </c>
      <c r="B1011" s="3" t="s">
        <v>1950</v>
      </c>
      <c r="C1011" s="2"/>
      <c r="D1011" s="2" t="s">
        <v>16</v>
      </c>
      <c r="E1011" s="4">
        <f>350.00*(1-Z1%)</f>
        <v>350</v>
      </c>
      <c r="F1011" s="2">
        <v>1</v>
      </c>
      <c r="G1011" s="2"/>
    </row>
    <row r="1012" spans="1:26" customHeight="1" ht="36" hidden="true" outlineLevel="4">
      <c r="A1012" s="2" t="s">
        <v>1951</v>
      </c>
      <c r="B1012" s="3" t="s">
        <v>1952</v>
      </c>
      <c r="C1012" s="2"/>
      <c r="D1012" s="2" t="s">
        <v>16</v>
      </c>
      <c r="E1012" s="4">
        <f>450.00*(1-Z1%)</f>
        <v>450</v>
      </c>
      <c r="F1012" s="2">
        <v>1</v>
      </c>
      <c r="G1012" s="2"/>
    </row>
    <row r="1013" spans="1:26" customHeight="1" ht="36" hidden="true" outlineLevel="4">
      <c r="A1013" s="2" t="s">
        <v>1953</v>
      </c>
      <c r="B1013" s="3" t="s">
        <v>1954</v>
      </c>
      <c r="C1013" s="2"/>
      <c r="D1013" s="2" t="s">
        <v>16</v>
      </c>
      <c r="E1013" s="4">
        <f>290.00*(1-Z1%)</f>
        <v>290</v>
      </c>
      <c r="F1013" s="2">
        <v>1</v>
      </c>
      <c r="G1013" s="2"/>
    </row>
    <row r="1014" spans="1:26" customHeight="1" ht="36" hidden="true" outlineLevel="4">
      <c r="A1014" s="2" t="s">
        <v>1955</v>
      </c>
      <c r="B1014" s="3" t="s">
        <v>1956</v>
      </c>
      <c r="C1014" s="2"/>
      <c r="D1014" s="2" t="s">
        <v>16</v>
      </c>
      <c r="E1014" s="4">
        <f>350.00*(1-Z1%)</f>
        <v>350</v>
      </c>
      <c r="F1014" s="2">
        <v>1</v>
      </c>
      <c r="G1014" s="2"/>
    </row>
    <row r="1015" spans="1:26" customHeight="1" ht="36" hidden="true" outlineLevel="4">
      <c r="A1015" s="2" t="s">
        <v>1957</v>
      </c>
      <c r="B1015" s="3" t="s">
        <v>1958</v>
      </c>
      <c r="C1015" s="2"/>
      <c r="D1015" s="2" t="s">
        <v>16</v>
      </c>
      <c r="E1015" s="4">
        <f>250.00*(1-Z1%)</f>
        <v>250</v>
      </c>
      <c r="F1015" s="2">
        <v>1</v>
      </c>
      <c r="G1015" s="2"/>
    </row>
    <row r="1016" spans="1:26" customHeight="1" ht="18" hidden="true" outlineLevel="4">
      <c r="A1016" s="2" t="s">
        <v>1959</v>
      </c>
      <c r="B1016" s="3" t="s">
        <v>1960</v>
      </c>
      <c r="C1016" s="2"/>
      <c r="D1016" s="2" t="s">
        <v>16</v>
      </c>
      <c r="E1016" s="4">
        <f>190.00*(1-Z1%)</f>
        <v>190</v>
      </c>
      <c r="F1016" s="2">
        <v>1</v>
      </c>
      <c r="G1016" s="2"/>
    </row>
    <row r="1017" spans="1:26" customHeight="1" ht="18" hidden="true" outlineLevel="4">
      <c r="A1017" s="2" t="s">
        <v>1961</v>
      </c>
      <c r="B1017" s="3" t="s">
        <v>1962</v>
      </c>
      <c r="C1017" s="2"/>
      <c r="D1017" s="2" t="s">
        <v>16</v>
      </c>
      <c r="E1017" s="4">
        <f>190.00*(1-Z1%)</f>
        <v>190</v>
      </c>
      <c r="F1017" s="2">
        <v>1</v>
      </c>
      <c r="G1017" s="2"/>
    </row>
    <row r="1018" spans="1:26" customHeight="1" ht="18" hidden="true" outlineLevel="4">
      <c r="A1018" s="2" t="s">
        <v>1963</v>
      </c>
      <c r="B1018" s="3" t="s">
        <v>1964</v>
      </c>
      <c r="C1018" s="2"/>
      <c r="D1018" s="2" t="s">
        <v>16</v>
      </c>
      <c r="E1018" s="4">
        <f>190.00*(1-Z1%)</f>
        <v>190</v>
      </c>
      <c r="F1018" s="2">
        <v>1</v>
      </c>
      <c r="G1018" s="2"/>
    </row>
    <row r="1019" spans="1:26" customHeight="1" ht="18" hidden="true" outlineLevel="4">
      <c r="A1019" s="2" t="s">
        <v>1965</v>
      </c>
      <c r="B1019" s="3" t="s">
        <v>1966</v>
      </c>
      <c r="C1019" s="2"/>
      <c r="D1019" s="2" t="s">
        <v>16</v>
      </c>
      <c r="E1019" s="4">
        <f>250.00*(1-Z1%)</f>
        <v>250</v>
      </c>
      <c r="F1019" s="2">
        <v>1</v>
      </c>
      <c r="G1019" s="2"/>
    </row>
    <row r="1020" spans="1:26" customHeight="1" ht="18" hidden="true" outlineLevel="4">
      <c r="A1020" s="2" t="s">
        <v>1967</v>
      </c>
      <c r="B1020" s="3" t="s">
        <v>1968</v>
      </c>
      <c r="C1020" s="2"/>
      <c r="D1020" s="2" t="s">
        <v>16</v>
      </c>
      <c r="E1020" s="4">
        <f>200.00*(1-Z1%)</f>
        <v>200</v>
      </c>
      <c r="F1020" s="2">
        <v>2</v>
      </c>
      <c r="G1020" s="2"/>
    </row>
    <row r="1021" spans="1:26" customHeight="1" ht="18" hidden="true" outlineLevel="4">
      <c r="A1021" s="2" t="s">
        <v>1969</v>
      </c>
      <c r="B1021" s="3" t="s">
        <v>1970</v>
      </c>
      <c r="C1021" s="2"/>
      <c r="D1021" s="2" t="s">
        <v>16</v>
      </c>
      <c r="E1021" s="4">
        <f>200.00*(1-Z1%)</f>
        <v>200</v>
      </c>
      <c r="F1021" s="2">
        <v>1</v>
      </c>
      <c r="G1021" s="2"/>
    </row>
    <row r="1022" spans="1:26" customHeight="1" ht="36" hidden="true" outlineLevel="4">
      <c r="A1022" s="2" t="s">
        <v>1971</v>
      </c>
      <c r="B1022" s="3" t="s">
        <v>1972</v>
      </c>
      <c r="C1022" s="2"/>
      <c r="D1022" s="2" t="s">
        <v>16</v>
      </c>
      <c r="E1022" s="4">
        <f>450.00*(1-Z1%)</f>
        <v>450</v>
      </c>
      <c r="F1022" s="2">
        <v>1</v>
      </c>
      <c r="G1022" s="2"/>
    </row>
    <row r="1023" spans="1:26" customHeight="1" ht="36" hidden="true" outlineLevel="4">
      <c r="A1023" s="2" t="s">
        <v>1973</v>
      </c>
      <c r="B1023" s="3" t="s">
        <v>1974</v>
      </c>
      <c r="C1023" s="2"/>
      <c r="D1023" s="2" t="s">
        <v>16</v>
      </c>
      <c r="E1023" s="4">
        <f>450.00*(1-Z1%)</f>
        <v>450</v>
      </c>
      <c r="F1023" s="2">
        <v>3</v>
      </c>
      <c r="G1023" s="2"/>
    </row>
    <row r="1024" spans="1:26" customHeight="1" ht="36" hidden="true" outlineLevel="4">
      <c r="A1024" s="2" t="s">
        <v>1975</v>
      </c>
      <c r="B1024" s="3" t="s">
        <v>1976</v>
      </c>
      <c r="C1024" s="2"/>
      <c r="D1024" s="2" t="s">
        <v>16</v>
      </c>
      <c r="E1024" s="4">
        <f>350.00*(1-Z1%)</f>
        <v>350</v>
      </c>
      <c r="F1024" s="2">
        <v>1</v>
      </c>
      <c r="G1024" s="2"/>
    </row>
    <row r="1025" spans="1:26" customHeight="1" ht="18" hidden="true" outlineLevel="4">
      <c r="A1025" s="2" t="s">
        <v>1977</v>
      </c>
      <c r="B1025" s="3" t="s">
        <v>1978</v>
      </c>
      <c r="C1025" s="2"/>
      <c r="D1025" s="2" t="s">
        <v>16</v>
      </c>
      <c r="E1025" s="4">
        <f>250.00*(1-Z1%)</f>
        <v>250</v>
      </c>
      <c r="F1025" s="2">
        <v>1</v>
      </c>
      <c r="G1025" s="2"/>
    </row>
    <row r="1026" spans="1:26" customHeight="1" ht="18" hidden="true" outlineLevel="4">
      <c r="A1026" s="2" t="s">
        <v>1979</v>
      </c>
      <c r="B1026" s="3" t="s">
        <v>1980</v>
      </c>
      <c r="C1026" s="2"/>
      <c r="D1026" s="2" t="s">
        <v>16</v>
      </c>
      <c r="E1026" s="4">
        <f>250.00*(1-Z1%)</f>
        <v>250</v>
      </c>
      <c r="F1026" s="2">
        <v>1</v>
      </c>
      <c r="G1026" s="2"/>
    </row>
    <row r="1027" spans="1:26" customHeight="1" ht="18" hidden="true" outlineLevel="4">
      <c r="A1027" s="2" t="s">
        <v>1981</v>
      </c>
      <c r="B1027" s="3" t="s">
        <v>1982</v>
      </c>
      <c r="C1027" s="2"/>
      <c r="D1027" s="2" t="s">
        <v>16</v>
      </c>
      <c r="E1027" s="4">
        <f>300.00*(1-Z1%)</f>
        <v>300</v>
      </c>
      <c r="F1027" s="2">
        <v>1</v>
      </c>
      <c r="G1027" s="2"/>
    </row>
    <row r="1028" spans="1:26" customHeight="1" ht="18" hidden="true" outlineLevel="4">
      <c r="A1028" s="2" t="s">
        <v>1983</v>
      </c>
      <c r="B1028" s="3" t="s">
        <v>1984</v>
      </c>
      <c r="C1028" s="2"/>
      <c r="D1028" s="2" t="s">
        <v>16</v>
      </c>
      <c r="E1028" s="4">
        <f>250.00*(1-Z1%)</f>
        <v>250</v>
      </c>
      <c r="F1028" s="2">
        <v>1</v>
      </c>
      <c r="G1028" s="2"/>
    </row>
    <row r="1029" spans="1:26" customHeight="1" ht="18" hidden="true" outlineLevel="4">
      <c r="A1029" s="2" t="s">
        <v>1985</v>
      </c>
      <c r="B1029" s="3" t="s">
        <v>1986</v>
      </c>
      <c r="C1029" s="2"/>
      <c r="D1029" s="2" t="s">
        <v>16</v>
      </c>
      <c r="E1029" s="4">
        <f>300.00*(1-Z1%)</f>
        <v>300</v>
      </c>
      <c r="F1029" s="2">
        <v>2</v>
      </c>
      <c r="G1029" s="2"/>
    </row>
    <row r="1030" spans="1:26" customHeight="1" ht="18" hidden="true" outlineLevel="4">
      <c r="A1030" s="2" t="s">
        <v>1987</v>
      </c>
      <c r="B1030" s="3" t="s">
        <v>1988</v>
      </c>
      <c r="C1030" s="2"/>
      <c r="D1030" s="2" t="s">
        <v>16</v>
      </c>
      <c r="E1030" s="4">
        <f>550.00*(1-Z1%)</f>
        <v>550</v>
      </c>
      <c r="F1030" s="2">
        <v>2</v>
      </c>
      <c r="G1030" s="2"/>
    </row>
    <row r="1031" spans="1:26" customHeight="1" ht="18" hidden="true" outlineLevel="4">
      <c r="A1031" s="2" t="s">
        <v>1989</v>
      </c>
      <c r="B1031" s="3" t="s">
        <v>1990</v>
      </c>
      <c r="C1031" s="2"/>
      <c r="D1031" s="2" t="s">
        <v>16</v>
      </c>
      <c r="E1031" s="4">
        <f>250.00*(1-Z1%)</f>
        <v>250</v>
      </c>
      <c r="F1031" s="2">
        <v>3</v>
      </c>
      <c r="G1031" s="2"/>
    </row>
    <row r="1032" spans="1:26" customHeight="1" ht="18" hidden="true" outlineLevel="4">
      <c r="A1032" s="2" t="s">
        <v>1991</v>
      </c>
      <c r="B1032" s="3" t="s">
        <v>1992</v>
      </c>
      <c r="C1032" s="2"/>
      <c r="D1032" s="2" t="s">
        <v>16</v>
      </c>
      <c r="E1032" s="4">
        <f>250.00*(1-Z1%)</f>
        <v>250</v>
      </c>
      <c r="F1032" s="2">
        <v>1</v>
      </c>
      <c r="G1032" s="2"/>
    </row>
    <row r="1033" spans="1:26" customHeight="1" ht="18" hidden="true" outlineLevel="4">
      <c r="A1033" s="2" t="s">
        <v>1993</v>
      </c>
      <c r="B1033" s="3" t="s">
        <v>1994</v>
      </c>
      <c r="C1033" s="2"/>
      <c r="D1033" s="2" t="s">
        <v>16</v>
      </c>
      <c r="E1033" s="4">
        <f>400.00*(1-Z1%)</f>
        <v>400</v>
      </c>
      <c r="F1033" s="2">
        <v>1</v>
      </c>
      <c r="G1033" s="2"/>
    </row>
    <row r="1034" spans="1:26" customHeight="1" ht="18" hidden="true" outlineLevel="4">
      <c r="A1034" s="2" t="s">
        <v>1995</v>
      </c>
      <c r="B1034" s="3" t="s">
        <v>1996</v>
      </c>
      <c r="C1034" s="2"/>
      <c r="D1034" s="2" t="s">
        <v>16</v>
      </c>
      <c r="E1034" s="4">
        <f>250.00*(1-Z1%)</f>
        <v>250</v>
      </c>
      <c r="F1034" s="2">
        <v>1</v>
      </c>
      <c r="G1034" s="2"/>
    </row>
    <row r="1035" spans="1:26" customHeight="1" ht="18" hidden="true" outlineLevel="4">
      <c r="A1035" s="2" t="s">
        <v>1997</v>
      </c>
      <c r="B1035" s="3" t="s">
        <v>1998</v>
      </c>
      <c r="C1035" s="2"/>
      <c r="D1035" s="2" t="s">
        <v>16</v>
      </c>
      <c r="E1035" s="4">
        <f>350.00*(1-Z1%)</f>
        <v>350</v>
      </c>
      <c r="F1035" s="2">
        <v>1</v>
      </c>
      <c r="G1035" s="2"/>
    </row>
    <row r="1036" spans="1:26" customHeight="1" ht="36" hidden="true" outlineLevel="4">
      <c r="A1036" s="2" t="s">
        <v>1999</v>
      </c>
      <c r="B1036" s="3" t="s">
        <v>2000</v>
      </c>
      <c r="C1036" s="2"/>
      <c r="D1036" s="2" t="s">
        <v>16</v>
      </c>
      <c r="E1036" s="4">
        <f>290.00*(1-Z1%)</f>
        <v>290</v>
      </c>
      <c r="F1036" s="2">
        <v>1</v>
      </c>
      <c r="G1036" s="2"/>
    </row>
    <row r="1037" spans="1:26" customHeight="1" ht="36" hidden="true" outlineLevel="4">
      <c r="A1037" s="2" t="s">
        <v>2001</v>
      </c>
      <c r="B1037" s="3" t="s">
        <v>2002</v>
      </c>
      <c r="C1037" s="2"/>
      <c r="D1037" s="2" t="s">
        <v>16</v>
      </c>
      <c r="E1037" s="4">
        <f>600.00*(1-Z1%)</f>
        <v>600</v>
      </c>
      <c r="F1037" s="2">
        <v>1</v>
      </c>
      <c r="G1037" s="2"/>
    </row>
    <row r="1038" spans="1:26" customHeight="1" ht="36" hidden="true" outlineLevel="4">
      <c r="A1038" s="2" t="s">
        <v>2003</v>
      </c>
      <c r="B1038" s="3" t="s">
        <v>2004</v>
      </c>
      <c r="C1038" s="2"/>
      <c r="D1038" s="2" t="s">
        <v>16</v>
      </c>
      <c r="E1038" s="4">
        <f>400.00*(1-Z1%)</f>
        <v>400</v>
      </c>
      <c r="F1038" s="2">
        <v>1</v>
      </c>
      <c r="G1038" s="2"/>
    </row>
    <row r="1039" spans="1:26" customHeight="1" ht="36" hidden="true" outlineLevel="4">
      <c r="A1039" s="2" t="s">
        <v>2005</v>
      </c>
      <c r="B1039" s="3" t="s">
        <v>2006</v>
      </c>
      <c r="C1039" s="2"/>
      <c r="D1039" s="2" t="s">
        <v>16</v>
      </c>
      <c r="E1039" s="4">
        <f>450.00*(1-Z1%)</f>
        <v>450</v>
      </c>
      <c r="F1039" s="2">
        <v>2</v>
      </c>
      <c r="G1039" s="2"/>
    </row>
    <row r="1040" spans="1:26" customHeight="1" ht="18" hidden="true" outlineLevel="4">
      <c r="A1040" s="2" t="s">
        <v>2007</v>
      </c>
      <c r="B1040" s="3" t="s">
        <v>2008</v>
      </c>
      <c r="C1040" s="2"/>
      <c r="D1040" s="2" t="s">
        <v>16</v>
      </c>
      <c r="E1040" s="4">
        <f>300.00*(1-Z1%)</f>
        <v>300</v>
      </c>
      <c r="F1040" s="2">
        <v>2</v>
      </c>
      <c r="G1040" s="2"/>
    </row>
    <row r="1041" spans="1:26" customHeight="1" ht="18" hidden="true" outlineLevel="4">
      <c r="A1041" s="2" t="s">
        <v>2009</v>
      </c>
      <c r="B1041" s="3" t="s">
        <v>2010</v>
      </c>
      <c r="C1041" s="2"/>
      <c r="D1041" s="2" t="s">
        <v>16</v>
      </c>
      <c r="E1041" s="4">
        <f>750.00*(1-Z1%)</f>
        <v>750</v>
      </c>
      <c r="F1041" s="2">
        <v>1</v>
      </c>
      <c r="G1041" s="2"/>
    </row>
    <row r="1042" spans="1:26" customHeight="1" ht="18" hidden="true" outlineLevel="4">
      <c r="A1042" s="2" t="s">
        <v>2011</v>
      </c>
      <c r="B1042" s="3" t="s">
        <v>2012</v>
      </c>
      <c r="C1042" s="2"/>
      <c r="D1042" s="2" t="s">
        <v>16</v>
      </c>
      <c r="E1042" s="4">
        <f>490.00*(1-Z1%)</f>
        <v>490</v>
      </c>
      <c r="F1042" s="2">
        <v>1</v>
      </c>
      <c r="G1042" s="2"/>
    </row>
    <row r="1043" spans="1:26" customHeight="1" ht="18" hidden="true" outlineLevel="4">
      <c r="A1043" s="2" t="s">
        <v>2013</v>
      </c>
      <c r="B1043" s="3" t="s">
        <v>2014</v>
      </c>
      <c r="C1043" s="2"/>
      <c r="D1043" s="2" t="s">
        <v>16</v>
      </c>
      <c r="E1043" s="4">
        <f>450.00*(1-Z1%)</f>
        <v>450</v>
      </c>
      <c r="F1043" s="2">
        <v>1</v>
      </c>
      <c r="G1043" s="2"/>
    </row>
    <row r="1044" spans="1:26" customHeight="1" ht="18" hidden="true" outlineLevel="4">
      <c r="A1044" s="2" t="s">
        <v>2015</v>
      </c>
      <c r="B1044" s="3" t="s">
        <v>2016</v>
      </c>
      <c r="C1044" s="2"/>
      <c r="D1044" s="2" t="s">
        <v>16</v>
      </c>
      <c r="E1044" s="4">
        <f>450.00*(1-Z1%)</f>
        <v>450</v>
      </c>
      <c r="F1044" s="2">
        <v>1</v>
      </c>
      <c r="G1044" s="2"/>
    </row>
    <row r="1045" spans="1:26" customHeight="1" ht="18" hidden="true" outlineLevel="4">
      <c r="A1045" s="2" t="s">
        <v>2017</v>
      </c>
      <c r="B1045" s="3" t="s">
        <v>2018</v>
      </c>
      <c r="C1045" s="2"/>
      <c r="D1045" s="2" t="s">
        <v>16</v>
      </c>
      <c r="E1045" s="4">
        <f>190.00*(1-Z1%)</f>
        <v>190</v>
      </c>
      <c r="F1045" s="2">
        <v>1</v>
      </c>
      <c r="G1045" s="2"/>
    </row>
    <row r="1046" spans="1:26" customHeight="1" ht="18" hidden="true" outlineLevel="4">
      <c r="A1046" s="2" t="s">
        <v>2019</v>
      </c>
      <c r="B1046" s="3" t="s">
        <v>2020</v>
      </c>
      <c r="C1046" s="2"/>
      <c r="D1046" s="2" t="s">
        <v>16</v>
      </c>
      <c r="E1046" s="4">
        <f>150.00*(1-Z1%)</f>
        <v>150</v>
      </c>
      <c r="F1046" s="2">
        <v>1</v>
      </c>
      <c r="G1046" s="2"/>
    </row>
    <row r="1047" spans="1:26" customHeight="1" ht="35" hidden="true" outlineLevel="4">
      <c r="A1047" s="5" t="s">
        <v>2021</v>
      </c>
      <c r="B1047" s="5"/>
      <c r="C1047" s="5"/>
      <c r="D1047" s="5"/>
      <c r="E1047" s="5"/>
      <c r="F1047" s="5"/>
      <c r="G1047" s="5"/>
    </row>
    <row r="1048" spans="1:26" customHeight="1" ht="36" hidden="true" outlineLevel="4">
      <c r="A1048" s="2" t="s">
        <v>2022</v>
      </c>
      <c r="B1048" s="3" t="s">
        <v>2023</v>
      </c>
      <c r="C1048" s="2"/>
      <c r="D1048" s="2" t="s">
        <v>16</v>
      </c>
      <c r="E1048" s="4">
        <f>85.00*(1-Z1%)</f>
        <v>85</v>
      </c>
      <c r="F1048" s="2">
        <v>2</v>
      </c>
      <c r="G1048" s="2"/>
    </row>
    <row r="1049" spans="1:26" customHeight="1" ht="18" hidden="true" outlineLevel="4">
      <c r="A1049" s="2" t="s">
        <v>2024</v>
      </c>
      <c r="B1049" s="3" t="s">
        <v>2025</v>
      </c>
      <c r="C1049" s="2"/>
      <c r="D1049" s="2" t="s">
        <v>16</v>
      </c>
      <c r="E1049" s="4">
        <f>100.00*(1-Z1%)</f>
        <v>100</v>
      </c>
      <c r="F1049" s="2">
        <v>7</v>
      </c>
      <c r="G1049" s="2"/>
    </row>
    <row r="1050" spans="1:26" customHeight="1" ht="35" hidden="true" outlineLevel="4">
      <c r="A1050" s="5" t="s">
        <v>2026</v>
      </c>
      <c r="B1050" s="5"/>
      <c r="C1050" s="5"/>
      <c r="D1050" s="5"/>
      <c r="E1050" s="5"/>
      <c r="F1050" s="5"/>
      <c r="G1050" s="5"/>
    </row>
    <row r="1051" spans="1:26" customHeight="1" ht="36" hidden="true" outlineLevel="4">
      <c r="A1051" s="2" t="s">
        <v>2027</v>
      </c>
      <c r="B1051" s="3" t="s">
        <v>2028</v>
      </c>
      <c r="C1051" s="2"/>
      <c r="D1051" s="2" t="s">
        <v>16</v>
      </c>
      <c r="E1051" s="4">
        <f>450.00*(1-Z1%)</f>
        <v>450</v>
      </c>
      <c r="F1051" s="2">
        <v>1</v>
      </c>
      <c r="G1051" s="2"/>
    </row>
    <row r="1052" spans="1:26" customHeight="1" ht="18" hidden="true" outlineLevel="4">
      <c r="A1052" s="2" t="s">
        <v>2029</v>
      </c>
      <c r="B1052" s="3" t="s">
        <v>2030</v>
      </c>
      <c r="C1052" s="2"/>
      <c r="D1052" s="2" t="s">
        <v>16</v>
      </c>
      <c r="E1052" s="4">
        <f>490.00*(1-Z1%)</f>
        <v>490</v>
      </c>
      <c r="F1052" s="2">
        <v>1</v>
      </c>
      <c r="G1052" s="2"/>
    </row>
    <row r="1053" spans="1:26" customHeight="1" ht="18" hidden="true" outlineLevel="4">
      <c r="A1053" s="2" t="s">
        <v>2031</v>
      </c>
      <c r="B1053" s="3" t="s">
        <v>2032</v>
      </c>
      <c r="C1053" s="2"/>
      <c r="D1053" s="2" t="s">
        <v>16</v>
      </c>
      <c r="E1053" s="4">
        <f>450.00*(1-Z1%)</f>
        <v>450</v>
      </c>
      <c r="F1053" s="2">
        <v>1</v>
      </c>
      <c r="G1053" s="2"/>
    </row>
    <row r="1054" spans="1:26" customHeight="1" ht="18" hidden="true" outlineLevel="4">
      <c r="A1054" s="2" t="s">
        <v>2033</v>
      </c>
      <c r="B1054" s="3" t="s">
        <v>2034</v>
      </c>
      <c r="C1054" s="2"/>
      <c r="D1054" s="2" t="s">
        <v>16</v>
      </c>
      <c r="E1054" s="4">
        <f>950.00*(1-Z1%)</f>
        <v>950</v>
      </c>
      <c r="F1054" s="2">
        <v>1</v>
      </c>
      <c r="G1054" s="2"/>
    </row>
    <row r="1055" spans="1:26" customHeight="1" ht="35" hidden="true" outlineLevel="4">
      <c r="A1055" s="5" t="s">
        <v>2035</v>
      </c>
      <c r="B1055" s="5"/>
      <c r="C1055" s="5"/>
      <c r="D1055" s="5"/>
      <c r="E1055" s="5"/>
      <c r="F1055" s="5"/>
      <c r="G1055" s="5"/>
    </row>
    <row r="1056" spans="1:26" customHeight="1" ht="36" hidden="true" outlineLevel="4">
      <c r="A1056" s="2" t="s">
        <v>2036</v>
      </c>
      <c r="B1056" s="3" t="s">
        <v>2037</v>
      </c>
      <c r="C1056" s="2"/>
      <c r="D1056" s="2" t="s">
        <v>16</v>
      </c>
      <c r="E1056" s="4">
        <f>290.00*(1-Z1%)</f>
        <v>290</v>
      </c>
      <c r="F1056" s="2">
        <v>1</v>
      </c>
      <c r="G1056" s="2"/>
    </row>
    <row r="1057" spans="1:26" customHeight="1" ht="36" hidden="true" outlineLevel="4">
      <c r="A1057" s="2" t="s">
        <v>2038</v>
      </c>
      <c r="B1057" s="3" t="s">
        <v>2039</v>
      </c>
      <c r="C1057" s="2"/>
      <c r="D1057" s="2" t="s">
        <v>16</v>
      </c>
      <c r="E1057" s="4">
        <f>265.00*(1-Z1%)</f>
        <v>265</v>
      </c>
      <c r="F1057" s="2">
        <v>1</v>
      </c>
      <c r="G1057" s="2"/>
    </row>
    <row r="1058" spans="1:26" customHeight="1" ht="36" hidden="true" outlineLevel="4">
      <c r="A1058" s="2" t="s">
        <v>2040</v>
      </c>
      <c r="B1058" s="3" t="s">
        <v>2041</v>
      </c>
      <c r="C1058" s="2"/>
      <c r="D1058" s="2" t="s">
        <v>16</v>
      </c>
      <c r="E1058" s="4">
        <f>350.00*(1-Z1%)</f>
        <v>350</v>
      </c>
      <c r="F1058" s="2">
        <v>1</v>
      </c>
      <c r="G1058" s="2"/>
    </row>
    <row r="1059" spans="1:26" customHeight="1" ht="18" hidden="true" outlineLevel="4">
      <c r="A1059" s="2" t="s">
        <v>2042</v>
      </c>
      <c r="B1059" s="3" t="s">
        <v>2043</v>
      </c>
      <c r="C1059" s="2"/>
      <c r="D1059" s="2" t="s">
        <v>16</v>
      </c>
      <c r="E1059" s="4">
        <f>450.00*(1-Z1%)</f>
        <v>450</v>
      </c>
      <c r="F1059" s="2">
        <v>1</v>
      </c>
      <c r="G1059" s="2"/>
    </row>
    <row r="1060" spans="1:26" customHeight="1" ht="18" hidden="true" outlineLevel="4">
      <c r="A1060" s="2" t="s">
        <v>2044</v>
      </c>
      <c r="B1060" s="3" t="s">
        <v>2045</v>
      </c>
      <c r="C1060" s="2"/>
      <c r="D1060" s="2" t="s">
        <v>16</v>
      </c>
      <c r="E1060" s="4">
        <f>590.00*(1-Z1%)</f>
        <v>590</v>
      </c>
      <c r="F1060" s="2">
        <v>1</v>
      </c>
      <c r="G1060" s="2"/>
    </row>
    <row r="1061" spans="1:26" customHeight="1" ht="18" hidden="true" outlineLevel="4">
      <c r="A1061" s="2" t="s">
        <v>2046</v>
      </c>
      <c r="B1061" s="3" t="s">
        <v>2047</v>
      </c>
      <c r="C1061" s="2"/>
      <c r="D1061" s="2" t="s">
        <v>16</v>
      </c>
      <c r="E1061" s="4">
        <f>690.00*(1-Z1%)</f>
        <v>690</v>
      </c>
      <c r="F1061" s="2">
        <v>1</v>
      </c>
      <c r="G1061" s="2"/>
    </row>
    <row r="1062" spans="1:26" customHeight="1" ht="18" hidden="true" outlineLevel="4">
      <c r="A1062" s="2" t="s">
        <v>2048</v>
      </c>
      <c r="B1062" s="3" t="s">
        <v>2049</v>
      </c>
      <c r="C1062" s="2"/>
      <c r="D1062" s="2" t="s">
        <v>16</v>
      </c>
      <c r="E1062" s="4">
        <f>550.00*(1-Z1%)</f>
        <v>550</v>
      </c>
      <c r="F1062" s="2">
        <v>1</v>
      </c>
      <c r="G1062" s="2"/>
    </row>
    <row r="1063" spans="1:26" customHeight="1" ht="18" hidden="true" outlineLevel="4">
      <c r="A1063" s="2" t="s">
        <v>2050</v>
      </c>
      <c r="B1063" s="3" t="s">
        <v>2051</v>
      </c>
      <c r="C1063" s="2"/>
      <c r="D1063" s="2" t="s">
        <v>16</v>
      </c>
      <c r="E1063" s="4">
        <f>450.00*(1-Z1%)</f>
        <v>450</v>
      </c>
      <c r="F1063" s="2">
        <v>1</v>
      </c>
      <c r="G1063" s="2"/>
    </row>
    <row r="1064" spans="1:26" customHeight="1" ht="18" hidden="true" outlineLevel="4">
      <c r="A1064" s="2" t="s">
        <v>2052</v>
      </c>
      <c r="B1064" s="3" t="s">
        <v>2053</v>
      </c>
      <c r="C1064" s="2"/>
      <c r="D1064" s="2" t="s">
        <v>16</v>
      </c>
      <c r="E1064" s="4">
        <f>890.00*(1-Z1%)</f>
        <v>890</v>
      </c>
      <c r="F1064" s="2">
        <v>1</v>
      </c>
      <c r="G1064" s="2"/>
    </row>
    <row r="1065" spans="1:26" customHeight="1" ht="18" hidden="true" outlineLevel="4">
      <c r="A1065" s="2" t="s">
        <v>2054</v>
      </c>
      <c r="B1065" s="3" t="s">
        <v>2055</v>
      </c>
      <c r="C1065" s="2"/>
      <c r="D1065" s="2" t="s">
        <v>16</v>
      </c>
      <c r="E1065" s="4">
        <f>890.00*(1-Z1%)</f>
        <v>890</v>
      </c>
      <c r="F1065" s="2">
        <v>1</v>
      </c>
      <c r="G1065" s="2"/>
    </row>
    <row r="1066" spans="1:26" customHeight="1" ht="18" hidden="true" outlineLevel="4">
      <c r="A1066" s="2" t="s">
        <v>2056</v>
      </c>
      <c r="B1066" s="3" t="s">
        <v>2057</v>
      </c>
      <c r="C1066" s="2"/>
      <c r="D1066" s="2" t="s">
        <v>16</v>
      </c>
      <c r="E1066" s="4">
        <f>350.00*(1-Z1%)</f>
        <v>350</v>
      </c>
      <c r="F1066" s="2">
        <v>1</v>
      </c>
      <c r="G1066" s="2"/>
    </row>
    <row r="1067" spans="1:26" customHeight="1" ht="18" hidden="true" outlineLevel="4">
      <c r="A1067" s="2" t="s">
        <v>2058</v>
      </c>
      <c r="B1067" s="3" t="s">
        <v>2059</v>
      </c>
      <c r="C1067" s="2"/>
      <c r="D1067" s="2" t="s">
        <v>16</v>
      </c>
      <c r="E1067" s="4">
        <f>350.00*(1-Z1%)</f>
        <v>350</v>
      </c>
      <c r="F1067" s="2">
        <v>1</v>
      </c>
      <c r="G1067" s="2"/>
    </row>
    <row r="1068" spans="1:26" customHeight="1" ht="18" hidden="true" outlineLevel="4">
      <c r="A1068" s="2" t="s">
        <v>2060</v>
      </c>
      <c r="B1068" s="3" t="s">
        <v>2061</v>
      </c>
      <c r="C1068" s="2"/>
      <c r="D1068" s="2" t="s">
        <v>16</v>
      </c>
      <c r="E1068" s="4">
        <f>850.00*(1-Z1%)</f>
        <v>850</v>
      </c>
      <c r="F1068" s="2">
        <v>1</v>
      </c>
      <c r="G1068" s="2"/>
    </row>
    <row r="1069" spans="1:26" customHeight="1" ht="36" hidden="true" outlineLevel="4">
      <c r="A1069" s="2" t="s">
        <v>2062</v>
      </c>
      <c r="B1069" s="3" t="s">
        <v>2063</v>
      </c>
      <c r="C1069" s="2"/>
      <c r="D1069" s="2" t="s">
        <v>16</v>
      </c>
      <c r="E1069" s="4">
        <f>390.00*(1-Z1%)</f>
        <v>390</v>
      </c>
      <c r="F1069" s="2">
        <v>1</v>
      </c>
      <c r="G1069" s="2"/>
    </row>
    <row r="1070" spans="1:26" customHeight="1" ht="36" hidden="true" outlineLevel="4">
      <c r="A1070" s="2" t="s">
        <v>2064</v>
      </c>
      <c r="B1070" s="3" t="s">
        <v>2065</v>
      </c>
      <c r="C1070" s="2"/>
      <c r="D1070" s="2" t="s">
        <v>16</v>
      </c>
      <c r="E1070" s="4">
        <f>550.00*(1-Z1%)</f>
        <v>550</v>
      </c>
      <c r="F1070" s="2">
        <v>1</v>
      </c>
      <c r="G1070" s="2"/>
    </row>
    <row r="1071" spans="1:26" customHeight="1" ht="18" hidden="true" outlineLevel="4">
      <c r="A1071" s="2" t="s">
        <v>2066</v>
      </c>
      <c r="B1071" s="3" t="s">
        <v>2067</v>
      </c>
      <c r="C1071" s="2"/>
      <c r="D1071" s="2" t="s">
        <v>16</v>
      </c>
      <c r="E1071" s="4">
        <f>300.00*(1-Z1%)</f>
        <v>300</v>
      </c>
      <c r="F1071" s="2">
        <v>1</v>
      </c>
      <c r="G1071" s="2"/>
    </row>
    <row r="1072" spans="1:26" customHeight="1" ht="18" hidden="true" outlineLevel="4">
      <c r="A1072" s="2" t="s">
        <v>2068</v>
      </c>
      <c r="B1072" s="3" t="s">
        <v>2069</v>
      </c>
      <c r="C1072" s="2"/>
      <c r="D1072" s="2" t="s">
        <v>16</v>
      </c>
      <c r="E1072" s="4">
        <f>290.00*(1-Z1%)</f>
        <v>290</v>
      </c>
      <c r="F1072" s="2">
        <v>1</v>
      </c>
      <c r="G1072" s="2"/>
    </row>
    <row r="1073" spans="1:26" customHeight="1" ht="18" hidden="true" outlineLevel="4">
      <c r="A1073" s="2" t="s">
        <v>2070</v>
      </c>
      <c r="B1073" s="3" t="s">
        <v>2071</v>
      </c>
      <c r="C1073" s="2"/>
      <c r="D1073" s="2" t="s">
        <v>16</v>
      </c>
      <c r="E1073" s="4">
        <f>390.00*(1-Z1%)</f>
        <v>390</v>
      </c>
      <c r="F1073" s="2">
        <v>1</v>
      </c>
      <c r="G1073" s="2"/>
    </row>
    <row r="1074" spans="1:26" customHeight="1" ht="18" hidden="true" outlineLevel="4">
      <c r="A1074" s="2" t="s">
        <v>2072</v>
      </c>
      <c r="B1074" s="3" t="s">
        <v>2073</v>
      </c>
      <c r="C1074" s="2"/>
      <c r="D1074" s="2" t="s">
        <v>16</v>
      </c>
      <c r="E1074" s="4">
        <f>360.00*(1-Z1%)</f>
        <v>360</v>
      </c>
      <c r="F1074" s="2">
        <v>1</v>
      </c>
      <c r="G1074" s="2"/>
    </row>
    <row r="1075" spans="1:26" customHeight="1" ht="36" hidden="true" outlineLevel="4">
      <c r="A1075" s="2" t="s">
        <v>2074</v>
      </c>
      <c r="B1075" s="3" t="s">
        <v>2075</v>
      </c>
      <c r="C1075" s="2"/>
      <c r="D1075" s="2" t="s">
        <v>16</v>
      </c>
      <c r="E1075" s="4">
        <f>450.00*(1-Z1%)</f>
        <v>450</v>
      </c>
      <c r="F1075" s="2">
        <v>1</v>
      </c>
      <c r="G1075" s="2"/>
    </row>
    <row r="1076" spans="1:26" customHeight="1" ht="18" hidden="true" outlineLevel="4">
      <c r="A1076" s="2" t="s">
        <v>2076</v>
      </c>
      <c r="B1076" s="3" t="s">
        <v>2077</v>
      </c>
      <c r="C1076" s="2"/>
      <c r="D1076" s="2" t="s">
        <v>16</v>
      </c>
      <c r="E1076" s="4">
        <f>590.00*(1-Z1%)</f>
        <v>590</v>
      </c>
      <c r="F1076" s="2">
        <v>1</v>
      </c>
      <c r="G1076" s="2"/>
    </row>
    <row r="1077" spans="1:26" customHeight="1" ht="18" hidden="true" outlineLevel="4">
      <c r="A1077" s="2" t="s">
        <v>2078</v>
      </c>
      <c r="B1077" s="3" t="s">
        <v>2079</v>
      </c>
      <c r="C1077" s="2"/>
      <c r="D1077" s="2" t="s">
        <v>16</v>
      </c>
      <c r="E1077" s="4">
        <f>450.00*(1-Z1%)</f>
        <v>450</v>
      </c>
      <c r="F1077" s="2">
        <v>1</v>
      </c>
      <c r="G1077" s="2"/>
    </row>
    <row r="1078" spans="1:26" customHeight="1" ht="18" hidden="true" outlineLevel="4">
      <c r="A1078" s="2" t="s">
        <v>2080</v>
      </c>
      <c r="B1078" s="3" t="s">
        <v>2081</v>
      </c>
      <c r="C1078" s="2"/>
      <c r="D1078" s="2" t="s">
        <v>16</v>
      </c>
      <c r="E1078" s="4">
        <f>350.00*(1-Z1%)</f>
        <v>350</v>
      </c>
      <c r="F1078" s="2">
        <v>1</v>
      </c>
      <c r="G1078" s="2"/>
    </row>
    <row r="1079" spans="1:26" customHeight="1" ht="18" hidden="true" outlineLevel="4">
      <c r="A1079" s="2" t="s">
        <v>2082</v>
      </c>
      <c r="B1079" s="3" t="s">
        <v>2083</v>
      </c>
      <c r="C1079" s="2"/>
      <c r="D1079" s="2" t="s">
        <v>16</v>
      </c>
      <c r="E1079" s="4">
        <f>550.00*(1-Z1%)</f>
        <v>550</v>
      </c>
      <c r="F1079" s="2">
        <v>1</v>
      </c>
      <c r="G1079" s="2"/>
    </row>
    <row r="1080" spans="1:26" customHeight="1" ht="18" hidden="true" outlineLevel="4">
      <c r="A1080" s="2" t="s">
        <v>2084</v>
      </c>
      <c r="B1080" s="3" t="s">
        <v>2085</v>
      </c>
      <c r="C1080" s="2"/>
      <c r="D1080" s="2" t="s">
        <v>16</v>
      </c>
      <c r="E1080" s="4">
        <f>450.00*(1-Z1%)</f>
        <v>450</v>
      </c>
      <c r="F1080" s="2">
        <v>1</v>
      </c>
      <c r="G1080" s="2"/>
    </row>
    <row r="1081" spans="1:26" customHeight="1" ht="36" hidden="true" outlineLevel="4">
      <c r="A1081" s="2" t="s">
        <v>2086</v>
      </c>
      <c r="B1081" s="3" t="s">
        <v>2087</v>
      </c>
      <c r="C1081" s="2"/>
      <c r="D1081" s="2" t="s">
        <v>16</v>
      </c>
      <c r="E1081" s="4">
        <f>350.00*(1-Z1%)</f>
        <v>350</v>
      </c>
      <c r="F1081" s="2">
        <v>1</v>
      </c>
      <c r="G1081" s="2"/>
    </row>
    <row r="1082" spans="1:26" customHeight="1" ht="36" hidden="true" outlineLevel="4">
      <c r="A1082" s="2" t="s">
        <v>2088</v>
      </c>
      <c r="B1082" s="3" t="s">
        <v>2089</v>
      </c>
      <c r="C1082" s="2"/>
      <c r="D1082" s="2" t="s">
        <v>16</v>
      </c>
      <c r="E1082" s="4">
        <f>300.00*(1-Z1%)</f>
        <v>300</v>
      </c>
      <c r="F1082" s="2">
        <v>1</v>
      </c>
      <c r="G1082" s="2"/>
    </row>
    <row r="1083" spans="1:26" customHeight="1" ht="18" hidden="true" outlineLevel="4">
      <c r="A1083" s="2" t="s">
        <v>2090</v>
      </c>
      <c r="B1083" s="3" t="s">
        <v>2091</v>
      </c>
      <c r="C1083" s="2"/>
      <c r="D1083" s="2" t="s">
        <v>16</v>
      </c>
      <c r="E1083" s="4">
        <f>150.00*(1-Z1%)</f>
        <v>150</v>
      </c>
      <c r="F1083" s="2">
        <v>1</v>
      </c>
      <c r="G1083" s="2"/>
    </row>
    <row r="1084" spans="1:26" customHeight="1" ht="36" hidden="true" outlineLevel="4">
      <c r="A1084" s="2" t="s">
        <v>2092</v>
      </c>
      <c r="B1084" s="3" t="s">
        <v>2093</v>
      </c>
      <c r="C1084" s="2"/>
      <c r="D1084" s="2" t="s">
        <v>16</v>
      </c>
      <c r="E1084" s="4">
        <f>350.00*(1-Z1%)</f>
        <v>350</v>
      </c>
      <c r="F1084" s="2">
        <v>1</v>
      </c>
      <c r="G1084" s="2"/>
    </row>
    <row r="1085" spans="1:26" customHeight="1" ht="36" hidden="true" outlineLevel="4">
      <c r="A1085" s="2" t="s">
        <v>2094</v>
      </c>
      <c r="B1085" s="3" t="s">
        <v>2095</v>
      </c>
      <c r="C1085" s="2"/>
      <c r="D1085" s="2" t="s">
        <v>16</v>
      </c>
      <c r="E1085" s="4">
        <f>450.00*(1-Z1%)</f>
        <v>450</v>
      </c>
      <c r="F1085" s="2">
        <v>1</v>
      </c>
      <c r="G1085" s="2"/>
    </row>
    <row r="1086" spans="1:26" customHeight="1" ht="36" hidden="true" outlineLevel="4">
      <c r="A1086" s="2" t="s">
        <v>2096</v>
      </c>
      <c r="B1086" s="3" t="s">
        <v>2097</v>
      </c>
      <c r="C1086" s="2"/>
      <c r="D1086" s="2" t="s">
        <v>16</v>
      </c>
      <c r="E1086" s="4">
        <f>650.00*(1-Z1%)</f>
        <v>650</v>
      </c>
      <c r="F1086" s="2">
        <v>1</v>
      </c>
      <c r="G1086" s="2"/>
    </row>
    <row r="1087" spans="1:26" customHeight="1" ht="35" hidden="true" outlineLevel="3">
      <c r="A1087" s="5" t="s">
        <v>2098</v>
      </c>
      <c r="B1087" s="5"/>
      <c r="C1087" s="5"/>
      <c r="D1087" s="5"/>
      <c r="E1087" s="5"/>
      <c r="F1087" s="5"/>
      <c r="G1087" s="5"/>
    </row>
    <row r="1088" spans="1:26" customHeight="1" ht="18" hidden="true" outlineLevel="3">
      <c r="A1088" s="2" t="s">
        <v>2099</v>
      </c>
      <c r="B1088" s="3" t="s">
        <v>2100</v>
      </c>
      <c r="C1088" s="2"/>
      <c r="D1088" s="2" t="s">
        <v>16</v>
      </c>
      <c r="E1088" s="4">
        <f>2100.00*(1-Z1%)</f>
        <v>2100</v>
      </c>
      <c r="F1088" s="2">
        <v>1</v>
      </c>
      <c r="G1088" s="2"/>
    </row>
    <row r="1089" spans="1:26" customHeight="1" ht="36" hidden="true" outlineLevel="3">
      <c r="A1089" s="2" t="s">
        <v>2101</v>
      </c>
      <c r="B1089" s="3" t="s">
        <v>2102</v>
      </c>
      <c r="C1089" s="2"/>
      <c r="D1089" s="2" t="s">
        <v>16</v>
      </c>
      <c r="E1089" s="4">
        <f>1650.00*(1-Z1%)</f>
        <v>1650</v>
      </c>
      <c r="F1089" s="2">
        <v>1</v>
      </c>
      <c r="G1089" s="2"/>
    </row>
    <row r="1090" spans="1:26" customHeight="1" ht="36" hidden="true" outlineLevel="3">
      <c r="A1090" s="2" t="s">
        <v>2103</v>
      </c>
      <c r="B1090" s="3" t="s">
        <v>2104</v>
      </c>
      <c r="C1090" s="2"/>
      <c r="D1090" s="2" t="s">
        <v>16</v>
      </c>
      <c r="E1090" s="4">
        <f>1990.00*(1-Z1%)</f>
        <v>1990</v>
      </c>
      <c r="F1090" s="2">
        <v>1</v>
      </c>
      <c r="G1090" s="2"/>
    </row>
    <row r="1091" spans="1:26" customHeight="1" ht="36" hidden="true" outlineLevel="3">
      <c r="A1091" s="2" t="s">
        <v>2105</v>
      </c>
      <c r="B1091" s="3" t="s">
        <v>2106</v>
      </c>
      <c r="C1091" s="2"/>
      <c r="D1091" s="2" t="s">
        <v>16</v>
      </c>
      <c r="E1091" s="4">
        <f>2150.00*(1-Z1%)</f>
        <v>2150</v>
      </c>
      <c r="F1091" s="2">
        <v>1</v>
      </c>
      <c r="G1091" s="2"/>
    </row>
    <row r="1092" spans="1:26" customHeight="1" ht="36" hidden="true" outlineLevel="3">
      <c r="A1092" s="2" t="s">
        <v>2107</v>
      </c>
      <c r="B1092" s="3" t="s">
        <v>2108</v>
      </c>
      <c r="C1092" s="2"/>
      <c r="D1092" s="2" t="s">
        <v>16</v>
      </c>
      <c r="E1092" s="4">
        <f>1890.00*(1-Z1%)</f>
        <v>1890</v>
      </c>
      <c r="F1092" s="2">
        <v>1</v>
      </c>
      <c r="G1092" s="2"/>
    </row>
    <row r="1093" spans="1:26" customHeight="1" ht="36" hidden="true" outlineLevel="3">
      <c r="A1093" s="2" t="s">
        <v>2109</v>
      </c>
      <c r="B1093" s="3" t="s">
        <v>2110</v>
      </c>
      <c r="C1093" s="2"/>
      <c r="D1093" s="2" t="s">
        <v>16</v>
      </c>
      <c r="E1093" s="4">
        <f>2390.00*(1-Z1%)</f>
        <v>2390</v>
      </c>
      <c r="F1093" s="2">
        <v>1</v>
      </c>
      <c r="G1093" s="2"/>
    </row>
    <row r="1094" spans="1:26" customHeight="1" ht="36" hidden="true" outlineLevel="3">
      <c r="A1094" s="2" t="s">
        <v>2111</v>
      </c>
      <c r="B1094" s="3" t="s">
        <v>2112</v>
      </c>
      <c r="C1094" s="2"/>
      <c r="D1094" s="2" t="s">
        <v>16</v>
      </c>
      <c r="E1094" s="4">
        <f>2450.00*(1-Z1%)</f>
        <v>2450</v>
      </c>
      <c r="F1094" s="2">
        <v>1</v>
      </c>
      <c r="G1094" s="2"/>
    </row>
    <row r="1095" spans="1:26" customHeight="1" ht="36" hidden="true" outlineLevel="3">
      <c r="A1095" s="2" t="s">
        <v>2113</v>
      </c>
      <c r="B1095" s="3" t="s">
        <v>2114</v>
      </c>
      <c r="C1095" s="2"/>
      <c r="D1095" s="2" t="s">
        <v>16</v>
      </c>
      <c r="E1095" s="4">
        <f>2450.00*(1-Z1%)</f>
        <v>2450</v>
      </c>
      <c r="F1095" s="2">
        <v>1</v>
      </c>
      <c r="G1095" s="2"/>
    </row>
    <row r="1096" spans="1:26" customHeight="1" ht="36" hidden="true" outlineLevel="3">
      <c r="A1096" s="2" t="s">
        <v>2115</v>
      </c>
      <c r="B1096" s="3" t="s">
        <v>2116</v>
      </c>
      <c r="C1096" s="2"/>
      <c r="D1096" s="2" t="s">
        <v>16</v>
      </c>
      <c r="E1096" s="4">
        <f>2450.00*(1-Z1%)</f>
        <v>2450</v>
      </c>
      <c r="F1096" s="2">
        <v>1</v>
      </c>
      <c r="G1096" s="2"/>
    </row>
    <row r="1097" spans="1:26" customHeight="1" ht="36" hidden="true" outlineLevel="3">
      <c r="A1097" s="2" t="s">
        <v>2117</v>
      </c>
      <c r="B1097" s="3" t="s">
        <v>2118</v>
      </c>
      <c r="C1097" s="2"/>
      <c r="D1097" s="2" t="s">
        <v>16</v>
      </c>
      <c r="E1097" s="4">
        <f>2490.00*(1-Z1%)</f>
        <v>2490</v>
      </c>
      <c r="F1097" s="2">
        <v>1</v>
      </c>
      <c r="G1097" s="2"/>
    </row>
    <row r="1098" spans="1:26" customHeight="1" ht="36" hidden="true" outlineLevel="3">
      <c r="A1098" s="2" t="s">
        <v>2119</v>
      </c>
      <c r="B1098" s="3" t="s">
        <v>2120</v>
      </c>
      <c r="C1098" s="2"/>
      <c r="D1098" s="2" t="s">
        <v>16</v>
      </c>
      <c r="E1098" s="4">
        <f>2300.00*(1-Z1%)</f>
        <v>2300</v>
      </c>
      <c r="F1098" s="2">
        <v>1</v>
      </c>
      <c r="G1098" s="2"/>
    </row>
    <row r="1099" spans="1:26" customHeight="1" ht="36" hidden="true" outlineLevel="3">
      <c r="A1099" s="2" t="s">
        <v>2121</v>
      </c>
      <c r="B1099" s="3" t="s">
        <v>2122</v>
      </c>
      <c r="C1099" s="2"/>
      <c r="D1099" s="2" t="s">
        <v>16</v>
      </c>
      <c r="E1099" s="4">
        <f>2390.00*(1-Z1%)</f>
        <v>2390</v>
      </c>
      <c r="F1099" s="2">
        <v>1</v>
      </c>
      <c r="G1099" s="2"/>
    </row>
    <row r="1100" spans="1:26" customHeight="1" ht="36" hidden="true" outlineLevel="3">
      <c r="A1100" s="2" t="s">
        <v>2123</v>
      </c>
      <c r="B1100" s="3" t="s">
        <v>2124</v>
      </c>
      <c r="C1100" s="2"/>
      <c r="D1100" s="2" t="s">
        <v>16</v>
      </c>
      <c r="E1100" s="4">
        <f>2690.00*(1-Z1%)</f>
        <v>2690</v>
      </c>
      <c r="F1100" s="2">
        <v>1</v>
      </c>
      <c r="G1100" s="2"/>
    </row>
    <row r="1101" spans="1:26" customHeight="1" ht="36" hidden="true" outlineLevel="3">
      <c r="A1101" s="2" t="s">
        <v>2125</v>
      </c>
      <c r="B1101" s="3" t="s">
        <v>2126</v>
      </c>
      <c r="C1101" s="2"/>
      <c r="D1101" s="2" t="s">
        <v>16</v>
      </c>
      <c r="E1101" s="4">
        <f>2990.00*(1-Z1%)</f>
        <v>2990</v>
      </c>
      <c r="F1101" s="2">
        <v>1</v>
      </c>
      <c r="G1101" s="2"/>
    </row>
    <row r="1102" spans="1:26" customHeight="1" ht="36" hidden="true" outlineLevel="3">
      <c r="A1102" s="2" t="s">
        <v>2127</v>
      </c>
      <c r="B1102" s="3" t="s">
        <v>2128</v>
      </c>
      <c r="C1102" s="2"/>
      <c r="D1102" s="2" t="s">
        <v>16</v>
      </c>
      <c r="E1102" s="4">
        <f>4150.00*(1-Z1%)</f>
        <v>4150</v>
      </c>
      <c r="F1102" s="2">
        <v>2</v>
      </c>
      <c r="G1102" s="2"/>
    </row>
    <row r="1103" spans="1:26" customHeight="1" ht="36" hidden="true" outlineLevel="3">
      <c r="A1103" s="2" t="s">
        <v>2129</v>
      </c>
      <c r="B1103" s="3" t="s">
        <v>2130</v>
      </c>
      <c r="C1103" s="2"/>
      <c r="D1103" s="2" t="s">
        <v>16</v>
      </c>
      <c r="E1103" s="4">
        <f>5590.00*(1-Z1%)</f>
        <v>5590</v>
      </c>
      <c r="F1103" s="2">
        <v>1</v>
      </c>
      <c r="G1103" s="2"/>
    </row>
    <row r="1104" spans="1:26" customHeight="1" ht="18" hidden="true" outlineLevel="3">
      <c r="A1104" s="2" t="s">
        <v>2131</v>
      </c>
      <c r="B1104" s="3" t="s">
        <v>2132</v>
      </c>
      <c r="C1104" s="2"/>
      <c r="D1104" s="2" t="s">
        <v>16</v>
      </c>
      <c r="E1104" s="4">
        <f>800.00*(1-Z1%)</f>
        <v>800</v>
      </c>
      <c r="F1104" s="2">
        <v>3</v>
      </c>
      <c r="G1104" s="2"/>
    </row>
    <row r="1105" spans="1:26" customHeight="1" ht="18" hidden="true" outlineLevel="3">
      <c r="A1105" s="2" t="s">
        <v>2133</v>
      </c>
      <c r="B1105" s="3" t="s">
        <v>2134</v>
      </c>
      <c r="C1105" s="2"/>
      <c r="D1105" s="2" t="s">
        <v>16</v>
      </c>
      <c r="E1105" s="4">
        <f>980.00*(1-Z1%)</f>
        <v>980</v>
      </c>
      <c r="F1105" s="2">
        <v>2</v>
      </c>
      <c r="G1105" s="2"/>
    </row>
    <row r="1106" spans="1:26" customHeight="1" ht="18" hidden="true" outlineLevel="3">
      <c r="A1106" s="2" t="s">
        <v>2135</v>
      </c>
      <c r="B1106" s="3" t="s">
        <v>2136</v>
      </c>
      <c r="C1106" s="2"/>
      <c r="D1106" s="2" t="s">
        <v>16</v>
      </c>
      <c r="E1106" s="4">
        <f>1750.00*(1-Z1%)</f>
        <v>1750</v>
      </c>
      <c r="F1106" s="2">
        <v>1</v>
      </c>
      <c r="G1106" s="2"/>
    </row>
    <row r="1107" spans="1:26" customHeight="1" ht="35" hidden="true" outlineLevel="3">
      <c r="A1107" s="5" t="s">
        <v>2137</v>
      </c>
      <c r="B1107" s="5"/>
      <c r="C1107" s="5"/>
      <c r="D1107" s="5"/>
      <c r="E1107" s="5"/>
      <c r="F1107" s="5"/>
      <c r="G1107" s="5"/>
    </row>
    <row r="1108" spans="1:26" customHeight="1" ht="18" hidden="true" outlineLevel="3">
      <c r="A1108" s="2" t="s">
        <v>2138</v>
      </c>
      <c r="B1108" s="3" t="s">
        <v>2139</v>
      </c>
      <c r="C1108" s="2"/>
      <c r="D1108" s="2" t="s">
        <v>16</v>
      </c>
      <c r="E1108" s="4">
        <f>1650.00*(1-Z1%)</f>
        <v>1650</v>
      </c>
      <c r="F1108" s="2">
        <v>1</v>
      </c>
      <c r="G1108" s="2"/>
    </row>
    <row r="1109" spans="1:26" customHeight="1" ht="18" hidden="true" outlineLevel="3">
      <c r="A1109" s="2" t="s">
        <v>2140</v>
      </c>
      <c r="B1109" s="3" t="s">
        <v>2141</v>
      </c>
      <c r="C1109" s="2"/>
      <c r="D1109" s="2" t="s">
        <v>16</v>
      </c>
      <c r="E1109" s="4">
        <f>1650.00*(1-Z1%)</f>
        <v>1650</v>
      </c>
      <c r="F1109" s="2">
        <v>2</v>
      </c>
      <c r="G1109" s="2"/>
    </row>
    <row r="1110" spans="1:26" customHeight="1" ht="18" hidden="true" outlineLevel="3">
      <c r="A1110" s="2" t="s">
        <v>2142</v>
      </c>
      <c r="B1110" s="3" t="s">
        <v>2143</v>
      </c>
      <c r="C1110" s="2"/>
      <c r="D1110" s="2" t="s">
        <v>16</v>
      </c>
      <c r="E1110" s="4">
        <f>2250.00*(1-Z1%)</f>
        <v>2250</v>
      </c>
      <c r="F1110" s="2">
        <v>2</v>
      </c>
      <c r="G1110" s="2"/>
    </row>
    <row r="1111" spans="1:26" customHeight="1" ht="18" hidden="true" outlineLevel="3">
      <c r="A1111" s="2" t="s">
        <v>2144</v>
      </c>
      <c r="B1111" s="3" t="s">
        <v>2145</v>
      </c>
      <c r="C1111" s="2"/>
      <c r="D1111" s="2" t="s">
        <v>16</v>
      </c>
      <c r="E1111" s="4">
        <f>600.00*(1-Z1%)</f>
        <v>600</v>
      </c>
      <c r="F1111" s="2">
        <v>1</v>
      </c>
      <c r="G1111" s="2"/>
    </row>
    <row r="1112" spans="1:26" customHeight="1" ht="36" hidden="true" outlineLevel="3">
      <c r="A1112" s="2" t="s">
        <v>2146</v>
      </c>
      <c r="B1112" s="3" t="s">
        <v>2147</v>
      </c>
      <c r="C1112" s="2"/>
      <c r="D1112" s="2" t="s">
        <v>16</v>
      </c>
      <c r="E1112" s="4">
        <f>590.00*(1-Z1%)</f>
        <v>590</v>
      </c>
      <c r="F1112" s="2">
        <v>1</v>
      </c>
      <c r="G1112" s="2"/>
    </row>
    <row r="1113" spans="1:26" customHeight="1" ht="35" hidden="true" outlineLevel="3">
      <c r="A1113" s="5" t="s">
        <v>2148</v>
      </c>
      <c r="B1113" s="5"/>
      <c r="C1113" s="5"/>
      <c r="D1113" s="5"/>
      <c r="E1113" s="5"/>
      <c r="F1113" s="5"/>
      <c r="G1113" s="5"/>
    </row>
    <row r="1114" spans="1:26" customHeight="1" ht="18" hidden="true" outlineLevel="3">
      <c r="A1114" s="2" t="s">
        <v>2149</v>
      </c>
      <c r="B1114" s="3" t="s">
        <v>2150</v>
      </c>
      <c r="C1114" s="2"/>
      <c r="D1114" s="2" t="s">
        <v>16</v>
      </c>
      <c r="E1114" s="4">
        <f>200.00*(1-Z1%)</f>
        <v>200</v>
      </c>
      <c r="F1114" s="2">
        <v>1</v>
      </c>
      <c r="G1114" s="2"/>
    </row>
    <row r="1115" spans="1:26" customHeight="1" ht="35" hidden="true" outlineLevel="3">
      <c r="A1115" s="5" t="s">
        <v>2151</v>
      </c>
      <c r="B1115" s="5"/>
      <c r="C1115" s="5"/>
      <c r="D1115" s="5"/>
      <c r="E1115" s="5"/>
      <c r="F1115" s="5"/>
      <c r="G1115" s="5"/>
    </row>
    <row r="1116" spans="1:26" customHeight="1" ht="18" hidden="true" outlineLevel="3">
      <c r="A1116" s="2" t="s">
        <v>2152</v>
      </c>
      <c r="B1116" s="3" t="s">
        <v>2153</v>
      </c>
      <c r="C1116" s="2"/>
      <c r="D1116" s="2" t="s">
        <v>16</v>
      </c>
      <c r="E1116" s="4">
        <f>250.00*(1-Z1%)</f>
        <v>250</v>
      </c>
      <c r="F1116" s="2">
        <v>1</v>
      </c>
      <c r="G1116" s="2"/>
    </row>
    <row r="1117" spans="1:26" customHeight="1" ht="18" hidden="true" outlineLevel="3">
      <c r="A1117" s="2" t="s">
        <v>2154</v>
      </c>
      <c r="B1117" s="3" t="s">
        <v>2155</v>
      </c>
      <c r="C1117" s="2"/>
      <c r="D1117" s="2" t="s">
        <v>16</v>
      </c>
      <c r="E1117" s="4">
        <f>60.00*(1-Z1%)</f>
        <v>60</v>
      </c>
      <c r="F1117" s="2">
        <v>1</v>
      </c>
      <c r="G1117" s="2"/>
    </row>
    <row r="1118" spans="1:26" customHeight="1" ht="36" hidden="true" outlineLevel="3">
      <c r="A1118" s="2" t="s">
        <v>2156</v>
      </c>
      <c r="B1118" s="3" t="s">
        <v>2157</v>
      </c>
      <c r="C1118" s="2"/>
      <c r="D1118" s="2" t="s">
        <v>16</v>
      </c>
      <c r="E1118" s="4">
        <f>90.00*(1-Z1%)</f>
        <v>90</v>
      </c>
      <c r="F1118" s="2">
        <v>2</v>
      </c>
      <c r="G1118" s="2"/>
    </row>
    <row r="1119" spans="1:26" customHeight="1" ht="36" hidden="true" outlineLevel="3">
      <c r="A1119" s="2" t="s">
        <v>2158</v>
      </c>
      <c r="B1119" s="3" t="s">
        <v>2159</v>
      </c>
      <c r="C1119" s="2"/>
      <c r="D1119" s="2" t="s">
        <v>16</v>
      </c>
      <c r="E1119" s="4">
        <f>180.00*(1-Z1%)</f>
        <v>180</v>
      </c>
      <c r="F1119" s="2">
        <v>1</v>
      </c>
      <c r="G1119" s="2"/>
    </row>
    <row r="1120" spans="1:26" customHeight="1" ht="36" hidden="true" outlineLevel="3">
      <c r="A1120" s="2" t="s">
        <v>2160</v>
      </c>
      <c r="B1120" s="3" t="s">
        <v>2161</v>
      </c>
      <c r="C1120" s="2"/>
      <c r="D1120" s="2" t="s">
        <v>16</v>
      </c>
      <c r="E1120" s="4">
        <f>140.00*(1-Z1%)</f>
        <v>140</v>
      </c>
      <c r="F1120" s="2">
        <v>2</v>
      </c>
      <c r="G1120" s="2"/>
    </row>
    <row r="1121" spans="1:26" customHeight="1" ht="36" hidden="true" outlineLevel="3">
      <c r="A1121" s="2" t="s">
        <v>2162</v>
      </c>
      <c r="B1121" s="3" t="s">
        <v>2163</v>
      </c>
      <c r="C1121" s="2"/>
      <c r="D1121" s="2" t="s">
        <v>16</v>
      </c>
      <c r="E1121" s="4">
        <f>160.00*(1-Z1%)</f>
        <v>160</v>
      </c>
      <c r="F1121" s="2">
        <v>2</v>
      </c>
      <c r="G1121" s="2"/>
    </row>
    <row r="1122" spans="1:26" customHeight="1" ht="36" hidden="true" outlineLevel="3">
      <c r="A1122" s="2" t="s">
        <v>2164</v>
      </c>
      <c r="B1122" s="3" t="s">
        <v>2165</v>
      </c>
      <c r="C1122" s="2"/>
      <c r="D1122" s="2" t="s">
        <v>16</v>
      </c>
      <c r="E1122" s="4">
        <f>90.00*(1-Z1%)</f>
        <v>90</v>
      </c>
      <c r="F1122" s="2">
        <v>4</v>
      </c>
      <c r="G1122" s="2"/>
    </row>
    <row r="1123" spans="1:26" customHeight="1" ht="36" hidden="true" outlineLevel="3">
      <c r="A1123" s="2" t="s">
        <v>2166</v>
      </c>
      <c r="B1123" s="3" t="s">
        <v>2167</v>
      </c>
      <c r="C1123" s="2"/>
      <c r="D1123" s="2" t="s">
        <v>16</v>
      </c>
      <c r="E1123" s="4">
        <f>70.00*(1-Z1%)</f>
        <v>70</v>
      </c>
      <c r="F1123" s="2">
        <v>1</v>
      </c>
      <c r="G1123" s="2"/>
    </row>
    <row r="1124" spans="1:26" customHeight="1" ht="36" hidden="true" outlineLevel="3">
      <c r="A1124" s="2" t="s">
        <v>2168</v>
      </c>
      <c r="B1124" s="3" t="s">
        <v>2169</v>
      </c>
      <c r="C1124" s="2"/>
      <c r="D1124" s="2" t="s">
        <v>16</v>
      </c>
      <c r="E1124" s="4">
        <f>100.00*(1-Z1%)</f>
        <v>100</v>
      </c>
      <c r="F1124" s="2">
        <v>1</v>
      </c>
      <c r="G1124" s="2"/>
    </row>
    <row r="1125" spans="1:26" customHeight="1" ht="36" hidden="true" outlineLevel="3">
      <c r="A1125" s="2" t="s">
        <v>2170</v>
      </c>
      <c r="B1125" s="3" t="s">
        <v>2171</v>
      </c>
      <c r="C1125" s="2"/>
      <c r="D1125" s="2" t="s">
        <v>16</v>
      </c>
      <c r="E1125" s="4">
        <f>150.00*(1-Z1%)</f>
        <v>150</v>
      </c>
      <c r="F1125" s="2">
        <v>4</v>
      </c>
      <c r="G1125" s="2"/>
    </row>
    <row r="1126" spans="1:26" customHeight="1" ht="36" hidden="true" outlineLevel="3">
      <c r="A1126" s="2" t="s">
        <v>2172</v>
      </c>
      <c r="B1126" s="3" t="s">
        <v>2173</v>
      </c>
      <c r="C1126" s="2"/>
      <c r="D1126" s="2" t="s">
        <v>16</v>
      </c>
      <c r="E1126" s="4">
        <f>170.00*(1-Z1%)</f>
        <v>170</v>
      </c>
      <c r="F1126" s="2">
        <v>3</v>
      </c>
      <c r="G1126" s="2"/>
    </row>
    <row r="1127" spans="1:26" customHeight="1" ht="36" hidden="true" outlineLevel="3">
      <c r="A1127" s="2" t="s">
        <v>2174</v>
      </c>
      <c r="B1127" s="3" t="s">
        <v>2175</v>
      </c>
      <c r="C1127" s="2"/>
      <c r="D1127" s="2" t="s">
        <v>16</v>
      </c>
      <c r="E1127" s="4">
        <f>250.00*(1-Z1%)</f>
        <v>250</v>
      </c>
      <c r="F1127" s="2">
        <v>3</v>
      </c>
      <c r="G1127" s="2"/>
    </row>
    <row r="1128" spans="1:26" customHeight="1" ht="35" hidden="true" outlineLevel="3">
      <c r="A1128" s="5" t="s">
        <v>2176</v>
      </c>
      <c r="B1128" s="5"/>
      <c r="C1128" s="5"/>
      <c r="D1128" s="5"/>
      <c r="E1128" s="5"/>
      <c r="F1128" s="5"/>
      <c r="G1128" s="5"/>
    </row>
    <row r="1129" spans="1:26" customHeight="1" ht="36" hidden="true" outlineLevel="3">
      <c r="A1129" s="2" t="s">
        <v>2177</v>
      </c>
      <c r="B1129" s="3" t="s">
        <v>2178</v>
      </c>
      <c r="C1129" s="2"/>
      <c r="D1129" s="2" t="s">
        <v>16</v>
      </c>
      <c r="E1129" s="4">
        <f>100.00*(1-Z1%)</f>
        <v>100</v>
      </c>
      <c r="F1129" s="2">
        <v>1</v>
      </c>
      <c r="G1129" s="2"/>
    </row>
    <row r="1130" spans="1:26" customHeight="1" ht="36" hidden="true" outlineLevel="3">
      <c r="A1130" s="2" t="s">
        <v>2179</v>
      </c>
      <c r="B1130" s="3" t="s">
        <v>2180</v>
      </c>
      <c r="C1130" s="2"/>
      <c r="D1130" s="2" t="s">
        <v>16</v>
      </c>
      <c r="E1130" s="4">
        <f>100.00*(1-Z1%)</f>
        <v>100</v>
      </c>
      <c r="F1130" s="2">
        <v>2</v>
      </c>
      <c r="G1130" s="2"/>
    </row>
    <row r="1131" spans="1:26" customHeight="1" ht="18" hidden="true" outlineLevel="3">
      <c r="A1131" s="2" t="s">
        <v>2181</v>
      </c>
      <c r="B1131" s="3" t="s">
        <v>2182</v>
      </c>
      <c r="C1131" s="2"/>
      <c r="D1131" s="2" t="s">
        <v>16</v>
      </c>
      <c r="E1131" s="4">
        <f>200.00*(1-Z1%)</f>
        <v>200</v>
      </c>
      <c r="F1131" s="2">
        <v>2</v>
      </c>
      <c r="G1131" s="2"/>
    </row>
    <row r="1132" spans="1:26" customHeight="1" ht="18" hidden="true" outlineLevel="3">
      <c r="A1132" s="2" t="s">
        <v>2183</v>
      </c>
      <c r="B1132" s="3" t="s">
        <v>2184</v>
      </c>
      <c r="C1132" s="2"/>
      <c r="D1132" s="2" t="s">
        <v>16</v>
      </c>
      <c r="E1132" s="4">
        <f>200.00*(1-Z1%)</f>
        <v>200</v>
      </c>
      <c r="F1132" s="2">
        <v>2</v>
      </c>
      <c r="G1132" s="2"/>
    </row>
    <row r="1133" spans="1:26" customHeight="1" ht="36" hidden="true" outlineLevel="3">
      <c r="A1133" s="2" t="s">
        <v>2185</v>
      </c>
      <c r="B1133" s="3" t="s">
        <v>2186</v>
      </c>
      <c r="C1133" s="2"/>
      <c r="D1133" s="2" t="s">
        <v>16</v>
      </c>
      <c r="E1133" s="4">
        <f>290.00*(1-Z1%)</f>
        <v>290</v>
      </c>
      <c r="F1133" s="2">
        <v>1</v>
      </c>
      <c r="G1133" s="2"/>
    </row>
    <row r="1134" spans="1:26" customHeight="1" ht="18" hidden="true" outlineLevel="3">
      <c r="A1134" s="2" t="s">
        <v>2187</v>
      </c>
      <c r="B1134" s="3" t="s">
        <v>2188</v>
      </c>
      <c r="C1134" s="2"/>
      <c r="D1134" s="2" t="s">
        <v>16</v>
      </c>
      <c r="E1134" s="4">
        <f>150.00*(1-Z1%)</f>
        <v>150</v>
      </c>
      <c r="F1134" s="2">
        <v>1</v>
      </c>
      <c r="G1134" s="2"/>
    </row>
    <row r="1135" spans="1:26" customHeight="1" ht="36" hidden="true" outlineLevel="3">
      <c r="A1135" s="2" t="s">
        <v>2189</v>
      </c>
      <c r="B1135" s="3" t="s">
        <v>2190</v>
      </c>
      <c r="C1135" s="2"/>
      <c r="D1135" s="2" t="s">
        <v>16</v>
      </c>
      <c r="E1135" s="4">
        <f>200.00*(1-Z1%)</f>
        <v>200</v>
      </c>
      <c r="F1135" s="2">
        <v>1</v>
      </c>
      <c r="G1135" s="2"/>
    </row>
    <row r="1136" spans="1:26" customHeight="1" ht="36" hidden="true" outlineLevel="3">
      <c r="A1136" s="2" t="s">
        <v>2191</v>
      </c>
      <c r="B1136" s="3" t="s">
        <v>2192</v>
      </c>
      <c r="C1136" s="2"/>
      <c r="D1136" s="2" t="s">
        <v>16</v>
      </c>
      <c r="E1136" s="4">
        <f>600.00*(1-Z1%)</f>
        <v>600</v>
      </c>
      <c r="F1136" s="2">
        <v>1</v>
      </c>
      <c r="G1136" s="2"/>
    </row>
    <row r="1137" spans="1:26" customHeight="1" ht="36" hidden="true" outlineLevel="3">
      <c r="A1137" s="2" t="s">
        <v>2193</v>
      </c>
      <c r="B1137" s="3" t="s">
        <v>2194</v>
      </c>
      <c r="C1137" s="2"/>
      <c r="D1137" s="2" t="s">
        <v>16</v>
      </c>
      <c r="E1137" s="4">
        <f>290.00*(1-Z1%)</f>
        <v>290</v>
      </c>
      <c r="F1137" s="2">
        <v>1</v>
      </c>
      <c r="G1137" s="2"/>
    </row>
    <row r="1138" spans="1:26" customHeight="1" ht="36" hidden="true" outlineLevel="3">
      <c r="A1138" s="2" t="s">
        <v>2195</v>
      </c>
      <c r="B1138" s="3" t="s">
        <v>2196</v>
      </c>
      <c r="C1138" s="2"/>
      <c r="D1138" s="2" t="s">
        <v>16</v>
      </c>
      <c r="E1138" s="4">
        <f>590.00*(1-Z1%)</f>
        <v>590</v>
      </c>
      <c r="F1138" s="2">
        <v>1</v>
      </c>
      <c r="G1138" s="2"/>
    </row>
    <row r="1139" spans="1:26" customHeight="1" ht="36" hidden="true" outlineLevel="3">
      <c r="A1139" s="2" t="s">
        <v>2197</v>
      </c>
      <c r="B1139" s="3" t="s">
        <v>2198</v>
      </c>
      <c r="C1139" s="2"/>
      <c r="D1139" s="2" t="s">
        <v>16</v>
      </c>
      <c r="E1139" s="4">
        <f>250.00*(1-Z1%)</f>
        <v>250</v>
      </c>
      <c r="F1139" s="2">
        <v>2</v>
      </c>
      <c r="G1139" s="2"/>
    </row>
    <row r="1140" spans="1:26" customHeight="1" ht="35" hidden="true" outlineLevel="3">
      <c r="A1140" s="5" t="s">
        <v>2199</v>
      </c>
      <c r="B1140" s="5"/>
      <c r="C1140" s="5"/>
      <c r="D1140" s="5"/>
      <c r="E1140" s="5"/>
      <c r="F1140" s="5"/>
      <c r="G1140" s="5"/>
    </row>
    <row r="1141" spans="1:26" customHeight="1" ht="36" hidden="true" outlineLevel="3">
      <c r="A1141" s="2" t="s">
        <v>2200</v>
      </c>
      <c r="B1141" s="3" t="s">
        <v>2201</v>
      </c>
      <c r="C1141" s="2"/>
      <c r="D1141" s="2" t="s">
        <v>16</v>
      </c>
      <c r="E1141" s="4">
        <f>850.00*(1-Z1%)</f>
        <v>850</v>
      </c>
      <c r="F1141" s="2">
        <v>1</v>
      </c>
      <c r="G1141" s="2"/>
    </row>
    <row r="1142" spans="1:26" customHeight="1" ht="36" hidden="true" outlineLevel="3">
      <c r="A1142" s="2" t="s">
        <v>2202</v>
      </c>
      <c r="B1142" s="3" t="s">
        <v>2203</v>
      </c>
      <c r="C1142" s="2"/>
      <c r="D1142" s="2" t="s">
        <v>16</v>
      </c>
      <c r="E1142" s="4">
        <f>890.00*(1-Z1%)</f>
        <v>890</v>
      </c>
      <c r="F1142" s="2">
        <v>1</v>
      </c>
      <c r="G1142" s="2"/>
    </row>
    <row r="1143" spans="1:26" customHeight="1" ht="18" hidden="true" outlineLevel="3">
      <c r="A1143" s="2" t="s">
        <v>2204</v>
      </c>
      <c r="B1143" s="3" t="s">
        <v>2205</v>
      </c>
      <c r="C1143" s="2"/>
      <c r="D1143" s="2" t="s">
        <v>16</v>
      </c>
      <c r="E1143" s="4">
        <f>750.00*(1-Z1%)</f>
        <v>750</v>
      </c>
      <c r="F1143" s="2">
        <v>1</v>
      </c>
      <c r="G1143" s="2"/>
    </row>
    <row r="1144" spans="1:26" customHeight="1" ht="18" hidden="true" outlineLevel="3">
      <c r="A1144" s="2" t="s">
        <v>2206</v>
      </c>
      <c r="B1144" s="3" t="s">
        <v>2207</v>
      </c>
      <c r="C1144" s="2"/>
      <c r="D1144" s="2" t="s">
        <v>16</v>
      </c>
      <c r="E1144" s="4">
        <f>490.00*(1-Z1%)</f>
        <v>490</v>
      </c>
      <c r="F1144" s="2">
        <v>1</v>
      </c>
      <c r="G1144" s="2"/>
    </row>
    <row r="1145" spans="1:26" customHeight="1" ht="36" hidden="true" outlineLevel="3">
      <c r="A1145" s="2" t="s">
        <v>2208</v>
      </c>
      <c r="B1145" s="3" t="s">
        <v>2209</v>
      </c>
      <c r="C1145" s="2"/>
      <c r="D1145" s="2" t="s">
        <v>16</v>
      </c>
      <c r="E1145" s="4">
        <f>650.00*(1-Z1%)</f>
        <v>650</v>
      </c>
      <c r="F1145" s="2">
        <v>1</v>
      </c>
      <c r="G1145" s="2"/>
    </row>
    <row r="1146" spans="1:26" customHeight="1" ht="36" hidden="true" outlineLevel="3">
      <c r="A1146" s="2" t="s">
        <v>2210</v>
      </c>
      <c r="B1146" s="3" t="s">
        <v>2211</v>
      </c>
      <c r="C1146" s="2"/>
      <c r="D1146" s="2" t="s">
        <v>16</v>
      </c>
      <c r="E1146" s="4">
        <f>850.00*(1-Z1%)</f>
        <v>850</v>
      </c>
      <c r="F1146" s="2">
        <v>1</v>
      </c>
      <c r="G1146" s="2"/>
    </row>
    <row r="1147" spans="1:26" customHeight="1" ht="36" hidden="true" outlineLevel="3">
      <c r="A1147" s="2" t="s">
        <v>2212</v>
      </c>
      <c r="B1147" s="3" t="s">
        <v>2213</v>
      </c>
      <c r="C1147" s="2"/>
      <c r="D1147" s="2" t="s">
        <v>16</v>
      </c>
      <c r="E1147" s="4">
        <f>890.00*(1-Z1%)</f>
        <v>890</v>
      </c>
      <c r="F1147" s="2">
        <v>1</v>
      </c>
      <c r="G1147" s="2"/>
    </row>
    <row r="1148" spans="1:26" customHeight="1" ht="18" hidden="true" outlineLevel="3">
      <c r="A1148" s="2" t="s">
        <v>2214</v>
      </c>
      <c r="B1148" s="3" t="s">
        <v>2215</v>
      </c>
      <c r="C1148" s="2"/>
      <c r="D1148" s="2" t="s">
        <v>16</v>
      </c>
      <c r="E1148" s="4">
        <f>550.00*(1-Z1%)</f>
        <v>550</v>
      </c>
      <c r="F1148" s="2">
        <v>1</v>
      </c>
      <c r="G1148" s="2"/>
    </row>
    <row r="1149" spans="1:26" customHeight="1" ht="36" hidden="true" outlineLevel="3">
      <c r="A1149" s="2" t="s">
        <v>2216</v>
      </c>
      <c r="B1149" s="3" t="s">
        <v>2217</v>
      </c>
      <c r="C1149" s="2"/>
      <c r="D1149" s="2" t="s">
        <v>16</v>
      </c>
      <c r="E1149" s="4">
        <f>650.00*(1-Z1%)</f>
        <v>650</v>
      </c>
      <c r="F1149" s="2">
        <v>1</v>
      </c>
      <c r="G1149" s="2"/>
    </row>
    <row r="1150" spans="1:26" customHeight="1" ht="36" hidden="true" outlineLevel="3">
      <c r="A1150" s="2" t="s">
        <v>2218</v>
      </c>
      <c r="B1150" s="3" t="s">
        <v>2219</v>
      </c>
      <c r="C1150" s="2"/>
      <c r="D1150" s="2" t="s">
        <v>16</v>
      </c>
      <c r="E1150" s="4">
        <f>450.00*(1-Z1%)</f>
        <v>450</v>
      </c>
      <c r="F1150" s="2">
        <v>2</v>
      </c>
      <c r="G1150" s="2"/>
    </row>
    <row r="1151" spans="1:26" customHeight="1" ht="36" hidden="true" outlineLevel="3">
      <c r="A1151" s="2" t="s">
        <v>2220</v>
      </c>
      <c r="B1151" s="3" t="s">
        <v>2221</v>
      </c>
      <c r="C1151" s="2"/>
      <c r="D1151" s="2" t="s">
        <v>16</v>
      </c>
      <c r="E1151" s="4">
        <f>490.00*(1-Z1%)</f>
        <v>490</v>
      </c>
      <c r="F1151" s="2">
        <v>1</v>
      </c>
      <c r="G1151" s="2"/>
    </row>
    <row r="1152" spans="1:26" customHeight="1" ht="36" hidden="true" outlineLevel="3">
      <c r="A1152" s="2" t="s">
        <v>2222</v>
      </c>
      <c r="B1152" s="3" t="s">
        <v>2223</v>
      </c>
      <c r="C1152" s="2"/>
      <c r="D1152" s="2" t="s">
        <v>16</v>
      </c>
      <c r="E1152" s="4">
        <f>550.00*(1-Z1%)</f>
        <v>550</v>
      </c>
      <c r="F1152" s="2">
        <v>1</v>
      </c>
      <c r="G1152" s="2"/>
    </row>
    <row r="1153" spans="1:26" customHeight="1" ht="36" hidden="true" outlineLevel="3">
      <c r="A1153" s="2" t="s">
        <v>2224</v>
      </c>
      <c r="B1153" s="3" t="s">
        <v>2225</v>
      </c>
      <c r="C1153" s="2"/>
      <c r="D1153" s="2" t="s">
        <v>16</v>
      </c>
      <c r="E1153" s="4">
        <f>590.00*(1-Z1%)</f>
        <v>590</v>
      </c>
      <c r="F1153" s="2">
        <v>1</v>
      </c>
      <c r="G1153" s="2"/>
    </row>
    <row r="1154" spans="1:26" customHeight="1" ht="36" hidden="true" outlineLevel="3">
      <c r="A1154" s="2" t="s">
        <v>2226</v>
      </c>
      <c r="B1154" s="3" t="s">
        <v>2227</v>
      </c>
      <c r="C1154" s="2"/>
      <c r="D1154" s="2" t="s">
        <v>16</v>
      </c>
      <c r="E1154" s="4">
        <f>450.00*(1-Z1%)</f>
        <v>450</v>
      </c>
      <c r="F1154" s="2">
        <v>1</v>
      </c>
      <c r="G1154" s="2"/>
    </row>
    <row r="1155" spans="1:26" customHeight="1" ht="36" hidden="true" outlineLevel="3">
      <c r="A1155" s="2" t="s">
        <v>2228</v>
      </c>
      <c r="B1155" s="3" t="s">
        <v>2229</v>
      </c>
      <c r="C1155" s="2"/>
      <c r="D1155" s="2" t="s">
        <v>16</v>
      </c>
      <c r="E1155" s="4">
        <f>250.00*(1-Z1%)</f>
        <v>250</v>
      </c>
      <c r="F1155" s="2">
        <v>1</v>
      </c>
      <c r="G1155" s="2"/>
    </row>
    <row r="1156" spans="1:26" customHeight="1" ht="36" hidden="true" outlineLevel="3">
      <c r="A1156" s="2" t="s">
        <v>2230</v>
      </c>
      <c r="B1156" s="3" t="s">
        <v>2231</v>
      </c>
      <c r="C1156" s="2"/>
      <c r="D1156" s="2" t="s">
        <v>16</v>
      </c>
      <c r="E1156" s="4">
        <f>290.00*(1-Z1%)</f>
        <v>290</v>
      </c>
      <c r="F1156" s="2">
        <v>1</v>
      </c>
      <c r="G1156" s="2"/>
    </row>
    <row r="1157" spans="1:26" customHeight="1" ht="36" hidden="true" outlineLevel="3">
      <c r="A1157" s="2" t="s">
        <v>2232</v>
      </c>
      <c r="B1157" s="3" t="s">
        <v>2233</v>
      </c>
      <c r="C1157" s="2"/>
      <c r="D1157" s="2" t="s">
        <v>16</v>
      </c>
      <c r="E1157" s="4">
        <f>600.00*(1-Z1%)</f>
        <v>600</v>
      </c>
      <c r="F1157" s="2">
        <v>1</v>
      </c>
      <c r="G1157" s="2"/>
    </row>
    <row r="1158" spans="1:26" customHeight="1" ht="36" hidden="true" outlineLevel="3">
      <c r="A1158" s="2" t="s">
        <v>2234</v>
      </c>
      <c r="B1158" s="3" t="s">
        <v>2235</v>
      </c>
      <c r="C1158" s="2"/>
      <c r="D1158" s="2" t="s">
        <v>16</v>
      </c>
      <c r="E1158" s="4">
        <f>450.00*(1-Z1%)</f>
        <v>450</v>
      </c>
      <c r="F1158" s="2">
        <v>1</v>
      </c>
      <c r="G1158" s="2"/>
    </row>
    <row r="1159" spans="1:26" customHeight="1" ht="18" hidden="true" outlineLevel="3">
      <c r="A1159" s="2" t="s">
        <v>2236</v>
      </c>
      <c r="B1159" s="3" t="s">
        <v>2237</v>
      </c>
      <c r="C1159" s="2"/>
      <c r="D1159" s="2" t="s">
        <v>16</v>
      </c>
      <c r="E1159" s="4">
        <f>350.00*(1-Z1%)</f>
        <v>350</v>
      </c>
      <c r="F1159" s="2">
        <v>1</v>
      </c>
      <c r="G1159" s="2"/>
    </row>
    <row r="1160" spans="1:26" customHeight="1" ht="36" hidden="true" outlineLevel="3">
      <c r="A1160" s="2" t="s">
        <v>2238</v>
      </c>
      <c r="B1160" s="3" t="s">
        <v>2239</v>
      </c>
      <c r="C1160" s="2"/>
      <c r="D1160" s="2" t="s">
        <v>16</v>
      </c>
      <c r="E1160" s="4">
        <f>490.00*(1-Z1%)</f>
        <v>490</v>
      </c>
      <c r="F1160" s="2">
        <v>2</v>
      </c>
      <c r="G1160" s="2"/>
    </row>
    <row r="1161" spans="1:26" customHeight="1" ht="18" hidden="true" outlineLevel="3">
      <c r="A1161" s="2" t="s">
        <v>2240</v>
      </c>
      <c r="B1161" s="3" t="s">
        <v>2241</v>
      </c>
      <c r="C1161" s="2"/>
      <c r="D1161" s="2" t="s">
        <v>16</v>
      </c>
      <c r="E1161" s="4">
        <f>450.00*(1-Z1%)</f>
        <v>450</v>
      </c>
      <c r="F1161" s="2">
        <v>1</v>
      </c>
      <c r="G1161" s="2"/>
    </row>
    <row r="1162" spans="1:26" customHeight="1" ht="36" hidden="true" outlineLevel="3">
      <c r="A1162" s="2" t="s">
        <v>2242</v>
      </c>
      <c r="B1162" s="3" t="s">
        <v>2243</v>
      </c>
      <c r="C1162" s="2"/>
      <c r="D1162" s="2" t="s">
        <v>16</v>
      </c>
      <c r="E1162" s="4">
        <f>550.00*(1-Z1%)</f>
        <v>550</v>
      </c>
      <c r="F1162" s="2">
        <v>1</v>
      </c>
      <c r="G1162" s="2"/>
    </row>
    <row r="1163" spans="1:26" customHeight="1" ht="36" hidden="true" outlineLevel="3">
      <c r="A1163" s="2" t="s">
        <v>2244</v>
      </c>
      <c r="B1163" s="3" t="s">
        <v>2245</v>
      </c>
      <c r="C1163" s="2"/>
      <c r="D1163" s="2" t="s">
        <v>16</v>
      </c>
      <c r="E1163" s="4">
        <f>750.00*(1-Z1%)</f>
        <v>750</v>
      </c>
      <c r="F1163" s="2">
        <v>1</v>
      </c>
      <c r="G1163" s="2"/>
    </row>
    <row r="1164" spans="1:26" customHeight="1" ht="36" hidden="true" outlineLevel="3">
      <c r="A1164" s="2" t="s">
        <v>2246</v>
      </c>
      <c r="B1164" s="3" t="s">
        <v>2247</v>
      </c>
      <c r="C1164" s="2"/>
      <c r="D1164" s="2" t="s">
        <v>16</v>
      </c>
      <c r="E1164" s="4">
        <f>950.00*(1-Z1%)</f>
        <v>950</v>
      </c>
      <c r="F1164" s="2">
        <v>1</v>
      </c>
      <c r="G1164" s="2"/>
    </row>
    <row r="1165" spans="1:26" customHeight="1" ht="36" hidden="true" outlineLevel="3">
      <c r="A1165" s="2" t="s">
        <v>2248</v>
      </c>
      <c r="B1165" s="3" t="s">
        <v>2249</v>
      </c>
      <c r="C1165" s="2"/>
      <c r="D1165" s="2" t="s">
        <v>16</v>
      </c>
      <c r="E1165" s="4">
        <f>650.00*(1-Z1%)</f>
        <v>650</v>
      </c>
      <c r="F1165" s="2">
        <v>1</v>
      </c>
      <c r="G1165" s="2"/>
    </row>
    <row r="1166" spans="1:26" customHeight="1" ht="18" hidden="true" outlineLevel="3">
      <c r="A1166" s="2" t="s">
        <v>2250</v>
      </c>
      <c r="B1166" s="3" t="s">
        <v>2251</v>
      </c>
      <c r="C1166" s="2"/>
      <c r="D1166" s="2" t="s">
        <v>16</v>
      </c>
      <c r="E1166" s="4">
        <f>250.00*(1-Z1%)</f>
        <v>250</v>
      </c>
      <c r="F1166" s="2">
        <v>1</v>
      </c>
      <c r="G1166" s="2"/>
    </row>
    <row r="1167" spans="1:26" customHeight="1" ht="18" hidden="true" outlineLevel="3">
      <c r="A1167" s="2" t="s">
        <v>2252</v>
      </c>
      <c r="B1167" s="3" t="s">
        <v>2253</v>
      </c>
      <c r="C1167" s="2"/>
      <c r="D1167" s="2" t="s">
        <v>16</v>
      </c>
      <c r="E1167" s="4">
        <f>450.00*(1-Z1%)</f>
        <v>450</v>
      </c>
      <c r="F1167" s="2">
        <v>1</v>
      </c>
      <c r="G1167" s="2"/>
    </row>
    <row r="1168" spans="1:26" customHeight="1" ht="36" hidden="true" outlineLevel="3">
      <c r="A1168" s="2" t="s">
        <v>2254</v>
      </c>
      <c r="B1168" s="3" t="s">
        <v>2255</v>
      </c>
      <c r="C1168" s="2"/>
      <c r="D1168" s="2" t="s">
        <v>16</v>
      </c>
      <c r="E1168" s="4">
        <f>750.00*(1-Z1%)</f>
        <v>750</v>
      </c>
      <c r="F1168" s="2">
        <v>1</v>
      </c>
      <c r="G1168" s="2"/>
    </row>
    <row r="1169" spans="1:26" customHeight="1" ht="36" hidden="true" outlineLevel="3">
      <c r="A1169" s="2" t="s">
        <v>2256</v>
      </c>
      <c r="B1169" s="3" t="s">
        <v>2257</v>
      </c>
      <c r="C1169" s="2"/>
      <c r="D1169" s="2" t="s">
        <v>16</v>
      </c>
      <c r="E1169" s="4">
        <f>390.00*(1-Z1%)</f>
        <v>390</v>
      </c>
      <c r="F1169" s="2">
        <v>2</v>
      </c>
      <c r="G1169" s="2"/>
    </row>
    <row r="1170" spans="1:26" customHeight="1" ht="36" hidden="true" outlineLevel="3">
      <c r="A1170" s="2" t="s">
        <v>2258</v>
      </c>
      <c r="B1170" s="3" t="s">
        <v>2259</v>
      </c>
      <c r="C1170" s="2"/>
      <c r="D1170" s="2" t="s">
        <v>16</v>
      </c>
      <c r="E1170" s="4">
        <f>350.00*(1-Z1%)</f>
        <v>350</v>
      </c>
      <c r="F1170" s="2">
        <v>1</v>
      </c>
      <c r="G1170" s="2"/>
    </row>
    <row r="1171" spans="1:26" customHeight="1" ht="36" hidden="true" outlineLevel="3">
      <c r="A1171" s="2" t="s">
        <v>2260</v>
      </c>
      <c r="B1171" s="3" t="s">
        <v>2261</v>
      </c>
      <c r="C1171" s="2"/>
      <c r="D1171" s="2" t="s">
        <v>16</v>
      </c>
      <c r="E1171" s="4">
        <f>530.00*(1-Z1%)</f>
        <v>530</v>
      </c>
      <c r="F1171" s="2">
        <v>2</v>
      </c>
      <c r="G1171" s="2"/>
    </row>
    <row r="1172" spans="1:26" customHeight="1" ht="18" hidden="true" outlineLevel="3">
      <c r="A1172" s="2" t="s">
        <v>2262</v>
      </c>
      <c r="B1172" s="3" t="s">
        <v>2263</v>
      </c>
      <c r="C1172" s="2"/>
      <c r="D1172" s="2" t="s">
        <v>16</v>
      </c>
      <c r="E1172" s="4">
        <f>590.00*(1-Z1%)</f>
        <v>590</v>
      </c>
      <c r="F1172" s="2">
        <v>1</v>
      </c>
      <c r="G1172" s="2"/>
    </row>
    <row r="1173" spans="1:26" customHeight="1" ht="18" hidden="true" outlineLevel="3">
      <c r="A1173" s="2" t="s">
        <v>2264</v>
      </c>
      <c r="B1173" s="3" t="s">
        <v>2265</v>
      </c>
      <c r="C1173" s="2"/>
      <c r="D1173" s="2" t="s">
        <v>16</v>
      </c>
      <c r="E1173" s="4">
        <f>450.00*(1-Z1%)</f>
        <v>450</v>
      </c>
      <c r="F1173" s="2">
        <v>1</v>
      </c>
      <c r="G1173" s="2"/>
    </row>
    <row r="1174" spans="1:26" customHeight="1" ht="18" hidden="true" outlineLevel="3">
      <c r="A1174" s="2" t="s">
        <v>2266</v>
      </c>
      <c r="B1174" s="3" t="s">
        <v>2267</v>
      </c>
      <c r="C1174" s="2"/>
      <c r="D1174" s="2" t="s">
        <v>16</v>
      </c>
      <c r="E1174" s="4">
        <f>500.00*(1-Z1%)</f>
        <v>500</v>
      </c>
      <c r="F1174" s="2">
        <v>1</v>
      </c>
      <c r="G1174" s="2"/>
    </row>
    <row r="1175" spans="1:26" customHeight="1" ht="18" hidden="true" outlineLevel="3">
      <c r="A1175" s="2" t="s">
        <v>2268</v>
      </c>
      <c r="B1175" s="3" t="s">
        <v>2269</v>
      </c>
      <c r="C1175" s="2"/>
      <c r="D1175" s="2" t="s">
        <v>16</v>
      </c>
      <c r="E1175" s="4">
        <f>470.00*(1-Z1%)</f>
        <v>470</v>
      </c>
      <c r="F1175" s="2">
        <v>1</v>
      </c>
      <c r="G1175" s="2"/>
    </row>
    <row r="1176" spans="1:26" customHeight="1" ht="18" hidden="true" outlineLevel="3">
      <c r="A1176" s="2" t="s">
        <v>2270</v>
      </c>
      <c r="B1176" s="3" t="s">
        <v>2271</v>
      </c>
      <c r="C1176" s="2"/>
      <c r="D1176" s="2" t="s">
        <v>16</v>
      </c>
      <c r="E1176" s="4">
        <f>550.00*(1-Z1%)</f>
        <v>550</v>
      </c>
      <c r="F1176" s="2">
        <v>1</v>
      </c>
      <c r="G1176" s="2"/>
    </row>
    <row r="1177" spans="1:26" customHeight="1" ht="18" hidden="true" outlineLevel="3">
      <c r="A1177" s="2" t="s">
        <v>2272</v>
      </c>
      <c r="B1177" s="3" t="s">
        <v>2273</v>
      </c>
      <c r="C1177" s="2"/>
      <c r="D1177" s="2" t="s">
        <v>16</v>
      </c>
      <c r="E1177" s="4">
        <f>350.00*(1-Z1%)</f>
        <v>350</v>
      </c>
      <c r="F1177" s="2">
        <v>1</v>
      </c>
      <c r="G1177" s="2"/>
    </row>
    <row r="1178" spans="1:26" customHeight="1" ht="18" hidden="true" outlineLevel="3">
      <c r="A1178" s="2" t="s">
        <v>2274</v>
      </c>
      <c r="B1178" s="3" t="s">
        <v>2275</v>
      </c>
      <c r="C1178" s="2"/>
      <c r="D1178" s="2" t="s">
        <v>16</v>
      </c>
      <c r="E1178" s="4">
        <f>450.00*(1-Z1%)</f>
        <v>450</v>
      </c>
      <c r="F1178" s="2">
        <v>1</v>
      </c>
      <c r="G1178" s="2"/>
    </row>
    <row r="1179" spans="1:26" customHeight="1" ht="18" hidden="true" outlineLevel="3">
      <c r="A1179" s="2" t="s">
        <v>2276</v>
      </c>
      <c r="B1179" s="3" t="s">
        <v>2277</v>
      </c>
      <c r="C1179" s="2"/>
      <c r="D1179" s="2" t="s">
        <v>16</v>
      </c>
      <c r="E1179" s="4">
        <f>550.00*(1-Z1%)</f>
        <v>550</v>
      </c>
      <c r="F1179" s="2">
        <v>1</v>
      </c>
      <c r="G1179" s="2"/>
    </row>
    <row r="1180" spans="1:26" customHeight="1" ht="18" hidden="true" outlineLevel="3">
      <c r="A1180" s="2" t="s">
        <v>2278</v>
      </c>
      <c r="B1180" s="3" t="s">
        <v>2279</v>
      </c>
      <c r="C1180" s="2"/>
      <c r="D1180" s="2" t="s">
        <v>16</v>
      </c>
      <c r="E1180" s="4">
        <f>690.00*(1-Z1%)</f>
        <v>690</v>
      </c>
      <c r="F1180" s="2">
        <v>2</v>
      </c>
      <c r="G1180" s="2"/>
    </row>
    <row r="1181" spans="1:26" customHeight="1" ht="35" hidden="true" outlineLevel="3">
      <c r="A1181" s="5" t="s">
        <v>2280</v>
      </c>
      <c r="B1181" s="5"/>
      <c r="C1181" s="5"/>
      <c r="D1181" s="5"/>
      <c r="E1181" s="5"/>
      <c r="F1181" s="5"/>
      <c r="G1181" s="5"/>
    </row>
    <row r="1182" spans="1:26" customHeight="1" ht="36" hidden="true" outlineLevel="3">
      <c r="A1182" s="2" t="s">
        <v>2281</v>
      </c>
      <c r="B1182" s="3" t="s">
        <v>2282</v>
      </c>
      <c r="C1182" s="2"/>
      <c r="D1182" s="2" t="s">
        <v>16</v>
      </c>
      <c r="E1182" s="4">
        <f>200.00*(1-Z1%)</f>
        <v>200</v>
      </c>
      <c r="F1182" s="2">
        <v>3</v>
      </c>
      <c r="G1182" s="2"/>
    </row>
    <row r="1183" spans="1:26" customHeight="1" ht="36" hidden="true" outlineLevel="3">
      <c r="A1183" s="2" t="s">
        <v>2283</v>
      </c>
      <c r="B1183" s="3" t="s">
        <v>2284</v>
      </c>
      <c r="C1183" s="2"/>
      <c r="D1183" s="2" t="s">
        <v>16</v>
      </c>
      <c r="E1183" s="4">
        <f>200.00*(1-Z1%)</f>
        <v>200</v>
      </c>
      <c r="F1183" s="2">
        <v>3</v>
      </c>
      <c r="G1183" s="2"/>
    </row>
    <row r="1184" spans="1:26" customHeight="1" ht="36" hidden="true" outlineLevel="3">
      <c r="A1184" s="2" t="s">
        <v>2285</v>
      </c>
      <c r="B1184" s="3" t="s">
        <v>2286</v>
      </c>
      <c r="C1184" s="2"/>
      <c r="D1184" s="2" t="s">
        <v>16</v>
      </c>
      <c r="E1184" s="4">
        <f>200.00*(1-Z1%)</f>
        <v>200</v>
      </c>
      <c r="F1184" s="2">
        <v>1</v>
      </c>
      <c r="G1184" s="2"/>
    </row>
    <row r="1185" spans="1:26" customHeight="1" ht="36" hidden="true" outlineLevel="3">
      <c r="A1185" s="2" t="s">
        <v>2287</v>
      </c>
      <c r="B1185" s="3" t="s">
        <v>2288</v>
      </c>
      <c r="C1185" s="2"/>
      <c r="D1185" s="2" t="s">
        <v>16</v>
      </c>
      <c r="E1185" s="4">
        <f>250.00*(1-Z1%)</f>
        <v>250</v>
      </c>
      <c r="F1185" s="2">
        <v>1</v>
      </c>
      <c r="G1185" s="2"/>
    </row>
    <row r="1186" spans="1:26" customHeight="1" ht="35" hidden="true" outlineLevel="2">
      <c r="A1186" s="5" t="s">
        <v>2289</v>
      </c>
      <c r="B1186" s="5"/>
      <c r="C1186" s="5"/>
      <c r="D1186" s="5"/>
      <c r="E1186" s="5"/>
      <c r="F1186" s="5"/>
      <c r="G1186" s="5"/>
    </row>
    <row r="1187" spans="1:26" customHeight="1" ht="35" hidden="true" outlineLevel="3">
      <c r="A1187" s="5" t="s">
        <v>2290</v>
      </c>
      <c r="B1187" s="5"/>
      <c r="C1187" s="5"/>
      <c r="D1187" s="5"/>
      <c r="E1187" s="5"/>
      <c r="F1187" s="5"/>
      <c r="G1187" s="5"/>
    </row>
    <row r="1188" spans="1:26" customHeight="1" ht="36" hidden="true" outlineLevel="3">
      <c r="A1188" s="2" t="s">
        <v>2291</v>
      </c>
      <c r="B1188" s="3" t="s">
        <v>2292</v>
      </c>
      <c r="C1188" s="2"/>
      <c r="D1188" s="2" t="s">
        <v>16</v>
      </c>
      <c r="E1188" s="4">
        <f>1390.00*(1-Z1%)</f>
        <v>1390</v>
      </c>
      <c r="F1188" s="2">
        <v>2</v>
      </c>
      <c r="G1188" s="2"/>
    </row>
    <row r="1189" spans="1:26" customHeight="1" ht="18" hidden="true" outlineLevel="3">
      <c r="A1189" s="2" t="s">
        <v>2293</v>
      </c>
      <c r="B1189" s="3" t="s">
        <v>2294</v>
      </c>
      <c r="C1189" s="2"/>
      <c r="D1189" s="2" t="s">
        <v>16</v>
      </c>
      <c r="E1189" s="4">
        <f>820.00*(1-Z1%)</f>
        <v>820</v>
      </c>
      <c r="F1189" s="2">
        <v>2</v>
      </c>
      <c r="G1189" s="2"/>
    </row>
    <row r="1190" spans="1:26" customHeight="1" ht="18" hidden="true" outlineLevel="3">
      <c r="A1190" s="2" t="s">
        <v>2295</v>
      </c>
      <c r="B1190" s="3" t="s">
        <v>2296</v>
      </c>
      <c r="C1190" s="2"/>
      <c r="D1190" s="2" t="s">
        <v>16</v>
      </c>
      <c r="E1190" s="4">
        <f>550.00*(1-Z1%)</f>
        <v>550</v>
      </c>
      <c r="F1190" s="2">
        <v>2</v>
      </c>
      <c r="G1190" s="2"/>
    </row>
    <row r="1191" spans="1:26" customHeight="1" ht="18" hidden="true" outlineLevel="3">
      <c r="A1191" s="2" t="s">
        <v>2297</v>
      </c>
      <c r="B1191" s="3" t="s">
        <v>2298</v>
      </c>
      <c r="C1191" s="2"/>
      <c r="D1191" s="2" t="s">
        <v>16</v>
      </c>
      <c r="E1191" s="4">
        <f>290.00*(1-Z1%)</f>
        <v>290</v>
      </c>
      <c r="F1191" s="2">
        <v>1</v>
      </c>
      <c r="G1191" s="2"/>
    </row>
    <row r="1192" spans="1:26" customHeight="1" ht="18" hidden="true" outlineLevel="3">
      <c r="A1192" s="2" t="s">
        <v>2299</v>
      </c>
      <c r="B1192" s="3" t="s">
        <v>2300</v>
      </c>
      <c r="C1192" s="2"/>
      <c r="D1192" s="2" t="s">
        <v>16</v>
      </c>
      <c r="E1192" s="4">
        <f>2790.00*(1-Z1%)</f>
        <v>2790</v>
      </c>
      <c r="F1192" s="2">
        <v>2</v>
      </c>
      <c r="G1192" s="2"/>
    </row>
    <row r="1193" spans="1:26" customHeight="1" ht="18" hidden="true" outlineLevel="3">
      <c r="A1193" s="2" t="s">
        <v>2301</v>
      </c>
      <c r="B1193" s="3" t="s">
        <v>2302</v>
      </c>
      <c r="C1193" s="2"/>
      <c r="D1193" s="2" t="s">
        <v>16</v>
      </c>
      <c r="E1193" s="4">
        <f>890.00*(1-Z1%)</f>
        <v>890</v>
      </c>
      <c r="F1193" s="2">
        <v>2</v>
      </c>
      <c r="G1193" s="2"/>
    </row>
    <row r="1194" spans="1:26" customHeight="1" ht="36" hidden="true" outlineLevel="3">
      <c r="A1194" s="2" t="s">
        <v>2303</v>
      </c>
      <c r="B1194" s="3" t="s">
        <v>2304</v>
      </c>
      <c r="C1194" s="2"/>
      <c r="D1194" s="2" t="s">
        <v>16</v>
      </c>
      <c r="E1194" s="4">
        <f>1050.00*(1-Z1%)</f>
        <v>1050</v>
      </c>
      <c r="F1194" s="2">
        <v>2</v>
      </c>
      <c r="G1194" s="2"/>
    </row>
    <row r="1195" spans="1:26" customHeight="1" ht="18" hidden="true" outlineLevel="3">
      <c r="A1195" s="2" t="s">
        <v>2305</v>
      </c>
      <c r="B1195" s="3" t="s">
        <v>2306</v>
      </c>
      <c r="C1195" s="2"/>
      <c r="D1195" s="2" t="s">
        <v>16</v>
      </c>
      <c r="E1195" s="4">
        <f>95.00*(1-Z1%)</f>
        <v>95</v>
      </c>
      <c r="F1195" s="2">
        <v>1</v>
      </c>
      <c r="G1195" s="2"/>
    </row>
    <row r="1196" spans="1:26" customHeight="1" ht="18" hidden="true" outlineLevel="3">
      <c r="A1196" s="2" t="s">
        <v>2307</v>
      </c>
      <c r="B1196" s="3" t="s">
        <v>2308</v>
      </c>
      <c r="C1196" s="2"/>
      <c r="D1196" s="2" t="s">
        <v>16</v>
      </c>
      <c r="E1196" s="4">
        <f>75.00*(1-Z1%)</f>
        <v>75</v>
      </c>
      <c r="F1196" s="2">
        <v>3</v>
      </c>
      <c r="G1196" s="2"/>
    </row>
    <row r="1197" spans="1:26" customHeight="1" ht="18" hidden="true" outlineLevel="3">
      <c r="A1197" s="2" t="s">
        <v>2309</v>
      </c>
      <c r="B1197" s="3" t="s">
        <v>2310</v>
      </c>
      <c r="C1197" s="2"/>
      <c r="D1197" s="2" t="s">
        <v>16</v>
      </c>
      <c r="E1197" s="4">
        <f>150.00*(1-Z1%)</f>
        <v>150</v>
      </c>
      <c r="F1197" s="2">
        <v>1</v>
      </c>
      <c r="G1197" s="2"/>
    </row>
    <row r="1198" spans="1:26" customHeight="1" ht="18" hidden="true" outlineLevel="3">
      <c r="A1198" s="2" t="s">
        <v>2311</v>
      </c>
      <c r="B1198" s="3" t="s">
        <v>2312</v>
      </c>
      <c r="C1198" s="2"/>
      <c r="D1198" s="2" t="s">
        <v>16</v>
      </c>
      <c r="E1198" s="4">
        <f>150.00*(1-Z1%)</f>
        <v>150</v>
      </c>
      <c r="F1198" s="2">
        <v>1</v>
      </c>
      <c r="G1198" s="2"/>
    </row>
    <row r="1199" spans="1:26" customHeight="1" ht="18" hidden="true" outlineLevel="3">
      <c r="A1199" s="2" t="s">
        <v>2313</v>
      </c>
      <c r="B1199" s="3" t="s">
        <v>2314</v>
      </c>
      <c r="C1199" s="2"/>
      <c r="D1199" s="2" t="s">
        <v>16</v>
      </c>
      <c r="E1199" s="4">
        <f>100.00*(1-Z1%)</f>
        <v>100</v>
      </c>
      <c r="F1199" s="2">
        <v>1</v>
      </c>
      <c r="G1199" s="2"/>
    </row>
    <row r="1200" spans="1:26" customHeight="1" ht="18" hidden="true" outlineLevel="3">
      <c r="A1200" s="2" t="s">
        <v>2315</v>
      </c>
      <c r="B1200" s="3" t="s">
        <v>2316</v>
      </c>
      <c r="C1200" s="2"/>
      <c r="D1200" s="2" t="s">
        <v>16</v>
      </c>
      <c r="E1200" s="4">
        <f>75.00*(1-Z1%)</f>
        <v>75</v>
      </c>
      <c r="F1200" s="2">
        <v>2</v>
      </c>
      <c r="G1200" s="2"/>
    </row>
    <row r="1201" spans="1:26" customHeight="1" ht="36" hidden="true" outlineLevel="3">
      <c r="A1201" s="2" t="s">
        <v>2317</v>
      </c>
      <c r="B1201" s="3" t="s">
        <v>2318</v>
      </c>
      <c r="C1201" s="2"/>
      <c r="D1201" s="2" t="s">
        <v>16</v>
      </c>
      <c r="E1201" s="4">
        <f>1550.00*(1-Z1%)</f>
        <v>1550</v>
      </c>
      <c r="F1201" s="2">
        <v>3</v>
      </c>
      <c r="G1201" s="2"/>
    </row>
    <row r="1202" spans="1:26" customHeight="1" ht="18" hidden="true" outlineLevel="3">
      <c r="A1202" s="2" t="s">
        <v>2319</v>
      </c>
      <c r="B1202" s="3" t="s">
        <v>2320</v>
      </c>
      <c r="C1202" s="2"/>
      <c r="D1202" s="2" t="s">
        <v>16</v>
      </c>
      <c r="E1202" s="4">
        <f>175.00*(1-Z1%)</f>
        <v>175</v>
      </c>
      <c r="F1202" s="2">
        <v>3</v>
      </c>
      <c r="G1202" s="2"/>
    </row>
    <row r="1203" spans="1:26" customHeight="1" ht="18" hidden="true" outlineLevel="3">
      <c r="A1203" s="2" t="s">
        <v>2321</v>
      </c>
      <c r="B1203" s="3" t="s">
        <v>2322</v>
      </c>
      <c r="C1203" s="2"/>
      <c r="D1203" s="2" t="s">
        <v>16</v>
      </c>
      <c r="E1203" s="4">
        <f>40.00*(1-Z1%)</f>
        <v>40</v>
      </c>
      <c r="F1203" s="2">
        <v>5</v>
      </c>
      <c r="G1203" s="2"/>
    </row>
    <row r="1204" spans="1:26" customHeight="1" ht="18" hidden="true" outlineLevel="3">
      <c r="A1204" s="2" t="s">
        <v>2323</v>
      </c>
      <c r="B1204" s="3" t="s">
        <v>2324</v>
      </c>
      <c r="C1204" s="2"/>
      <c r="D1204" s="2" t="s">
        <v>16</v>
      </c>
      <c r="E1204" s="4">
        <f>230.00*(1-Z1%)</f>
        <v>230</v>
      </c>
      <c r="F1204" s="2">
        <v>7</v>
      </c>
      <c r="G1204" s="2"/>
    </row>
    <row r="1205" spans="1:26" customHeight="1" ht="36" hidden="true" outlineLevel="3">
      <c r="A1205" s="2" t="s">
        <v>2325</v>
      </c>
      <c r="B1205" s="3" t="s">
        <v>2326</v>
      </c>
      <c r="C1205" s="2"/>
      <c r="D1205" s="2" t="s">
        <v>16</v>
      </c>
      <c r="E1205" s="4">
        <f>550.00*(1-Z1%)</f>
        <v>550</v>
      </c>
      <c r="F1205" s="2">
        <v>2</v>
      </c>
      <c r="G1205" s="2"/>
    </row>
    <row r="1206" spans="1:26" customHeight="1" ht="36" hidden="true" outlineLevel="3">
      <c r="A1206" s="2" t="s">
        <v>2327</v>
      </c>
      <c r="B1206" s="3" t="s">
        <v>2328</v>
      </c>
      <c r="C1206" s="2"/>
      <c r="D1206" s="2" t="s">
        <v>16</v>
      </c>
      <c r="E1206" s="4">
        <f>230.00*(1-Z1%)</f>
        <v>230</v>
      </c>
      <c r="F1206" s="2">
        <v>1</v>
      </c>
      <c r="G1206" s="2"/>
    </row>
    <row r="1207" spans="1:26" customHeight="1" ht="18" hidden="true" outlineLevel="3">
      <c r="A1207" s="2" t="s">
        <v>2329</v>
      </c>
      <c r="B1207" s="3" t="s">
        <v>2330</v>
      </c>
      <c r="C1207" s="2"/>
      <c r="D1207" s="2" t="s">
        <v>16</v>
      </c>
      <c r="E1207" s="4">
        <f>350.00*(1-Z1%)</f>
        <v>350</v>
      </c>
      <c r="F1207" s="2">
        <v>3</v>
      </c>
      <c r="G1207" s="2"/>
    </row>
    <row r="1208" spans="1:26" customHeight="1" ht="18" hidden="true" outlineLevel="3">
      <c r="A1208" s="2" t="s">
        <v>2331</v>
      </c>
      <c r="B1208" s="3" t="s">
        <v>2332</v>
      </c>
      <c r="C1208" s="2"/>
      <c r="D1208" s="2" t="s">
        <v>16</v>
      </c>
      <c r="E1208" s="4">
        <f>250.00*(1-Z1%)</f>
        <v>250</v>
      </c>
      <c r="F1208" s="2">
        <v>2</v>
      </c>
      <c r="G1208" s="2"/>
    </row>
    <row r="1209" spans="1:26" customHeight="1" ht="36" hidden="true" outlineLevel="3">
      <c r="A1209" s="2" t="s">
        <v>2333</v>
      </c>
      <c r="B1209" s="3" t="s">
        <v>2334</v>
      </c>
      <c r="C1209" s="2"/>
      <c r="D1209" s="2" t="s">
        <v>16</v>
      </c>
      <c r="E1209" s="4">
        <f>615.00*(1-Z1%)</f>
        <v>615</v>
      </c>
      <c r="F1209" s="2">
        <v>1</v>
      </c>
      <c r="G1209" s="2"/>
    </row>
    <row r="1210" spans="1:26" customHeight="1" ht="36" hidden="true" outlineLevel="3">
      <c r="A1210" s="2" t="s">
        <v>2335</v>
      </c>
      <c r="B1210" s="3" t="s">
        <v>2336</v>
      </c>
      <c r="C1210" s="2"/>
      <c r="D1210" s="2" t="s">
        <v>16</v>
      </c>
      <c r="E1210" s="4">
        <f>610.00*(1-Z1%)</f>
        <v>610</v>
      </c>
      <c r="F1210" s="2">
        <v>4</v>
      </c>
      <c r="G1210" s="2"/>
    </row>
    <row r="1211" spans="1:26" customHeight="1" ht="18" hidden="true" outlineLevel="3">
      <c r="A1211" s="2" t="s">
        <v>2337</v>
      </c>
      <c r="B1211" s="3" t="s">
        <v>2338</v>
      </c>
      <c r="C1211" s="2"/>
      <c r="D1211" s="2" t="s">
        <v>16</v>
      </c>
      <c r="E1211" s="4">
        <f>170.00*(1-Z1%)</f>
        <v>170</v>
      </c>
      <c r="F1211" s="2">
        <v>1</v>
      </c>
      <c r="G1211" s="2"/>
    </row>
    <row r="1212" spans="1:26" customHeight="1" ht="18" hidden="true" outlineLevel="3">
      <c r="A1212" s="2" t="s">
        <v>2339</v>
      </c>
      <c r="B1212" s="3" t="s">
        <v>2340</v>
      </c>
      <c r="C1212" s="2"/>
      <c r="D1212" s="2" t="s">
        <v>16</v>
      </c>
      <c r="E1212" s="4">
        <f>650.00*(1-Z1%)</f>
        <v>650</v>
      </c>
      <c r="F1212" s="2">
        <v>6</v>
      </c>
      <c r="G1212" s="2"/>
    </row>
    <row r="1213" spans="1:26" customHeight="1" ht="18" hidden="true" outlineLevel="3">
      <c r="A1213" s="2" t="s">
        <v>2341</v>
      </c>
      <c r="B1213" s="3" t="s">
        <v>2342</v>
      </c>
      <c r="C1213" s="2"/>
      <c r="D1213" s="2" t="s">
        <v>16</v>
      </c>
      <c r="E1213" s="4">
        <f>250.00*(1-Z1%)</f>
        <v>250</v>
      </c>
      <c r="F1213" s="2">
        <v>7</v>
      </c>
      <c r="G1213" s="2"/>
    </row>
    <row r="1214" spans="1:26" customHeight="1" ht="36" hidden="true" outlineLevel="3">
      <c r="A1214" s="2" t="s">
        <v>2343</v>
      </c>
      <c r="B1214" s="3" t="s">
        <v>2344</v>
      </c>
      <c r="C1214" s="2"/>
      <c r="D1214" s="2" t="s">
        <v>16</v>
      </c>
      <c r="E1214" s="4">
        <f>340.00*(1-Z1%)</f>
        <v>340</v>
      </c>
      <c r="F1214" s="2">
        <v>1</v>
      </c>
      <c r="G1214" s="2"/>
    </row>
    <row r="1215" spans="1:26" customHeight="1" ht="18" hidden="true" outlineLevel="3">
      <c r="A1215" s="2" t="s">
        <v>2345</v>
      </c>
      <c r="B1215" s="3" t="s">
        <v>2346</v>
      </c>
      <c r="C1215" s="2"/>
      <c r="D1215" s="2" t="s">
        <v>16</v>
      </c>
      <c r="E1215" s="4">
        <f>350.00*(1-Z1%)</f>
        <v>350</v>
      </c>
      <c r="F1215" s="2">
        <v>5</v>
      </c>
      <c r="G1215" s="2"/>
    </row>
    <row r="1216" spans="1:26" customHeight="1" ht="36" hidden="true" outlineLevel="3">
      <c r="A1216" s="2" t="s">
        <v>2347</v>
      </c>
      <c r="B1216" s="3" t="s">
        <v>2348</v>
      </c>
      <c r="C1216" s="2"/>
      <c r="D1216" s="2" t="s">
        <v>16</v>
      </c>
      <c r="E1216" s="4">
        <f>890.00*(1-Z1%)</f>
        <v>890</v>
      </c>
      <c r="F1216" s="2">
        <v>3</v>
      </c>
      <c r="G1216" s="2"/>
    </row>
    <row r="1217" spans="1:26" customHeight="1" ht="36" hidden="true" outlineLevel="3">
      <c r="A1217" s="2" t="s">
        <v>2349</v>
      </c>
      <c r="B1217" s="3" t="s">
        <v>2350</v>
      </c>
      <c r="C1217" s="2"/>
      <c r="D1217" s="2" t="s">
        <v>16</v>
      </c>
      <c r="E1217" s="4">
        <f>800.00*(1-Z1%)</f>
        <v>800</v>
      </c>
      <c r="F1217" s="2">
        <v>2</v>
      </c>
      <c r="G1217" s="2"/>
    </row>
    <row r="1218" spans="1:26" customHeight="1" ht="36" hidden="true" outlineLevel="3">
      <c r="A1218" s="2" t="s">
        <v>2351</v>
      </c>
      <c r="B1218" s="3" t="s">
        <v>2352</v>
      </c>
      <c r="C1218" s="2"/>
      <c r="D1218" s="2" t="s">
        <v>16</v>
      </c>
      <c r="E1218" s="4">
        <f>690.00*(1-Z1%)</f>
        <v>690</v>
      </c>
      <c r="F1218" s="2">
        <v>1</v>
      </c>
      <c r="G1218" s="2"/>
    </row>
    <row r="1219" spans="1:26" customHeight="1" ht="36" hidden="true" outlineLevel="3">
      <c r="A1219" s="2" t="s">
        <v>2353</v>
      </c>
      <c r="B1219" s="3" t="s">
        <v>2354</v>
      </c>
      <c r="C1219" s="2"/>
      <c r="D1219" s="2" t="s">
        <v>16</v>
      </c>
      <c r="E1219" s="4">
        <f>450.00*(1-Z1%)</f>
        <v>450</v>
      </c>
      <c r="F1219" s="2">
        <v>2</v>
      </c>
      <c r="G1219" s="2"/>
    </row>
    <row r="1220" spans="1:26" customHeight="1" ht="36" hidden="true" outlineLevel="3">
      <c r="A1220" s="2" t="s">
        <v>2355</v>
      </c>
      <c r="B1220" s="3" t="s">
        <v>2356</v>
      </c>
      <c r="C1220" s="2"/>
      <c r="D1220" s="2" t="s">
        <v>16</v>
      </c>
      <c r="E1220" s="4">
        <f>580.00*(1-Z1%)</f>
        <v>580</v>
      </c>
      <c r="F1220" s="2">
        <v>1</v>
      </c>
      <c r="G1220" s="2"/>
    </row>
    <row r="1221" spans="1:26" customHeight="1" ht="36" hidden="true" outlineLevel="3">
      <c r="A1221" s="2" t="s">
        <v>2357</v>
      </c>
      <c r="B1221" s="3" t="s">
        <v>2358</v>
      </c>
      <c r="C1221" s="2"/>
      <c r="D1221" s="2" t="s">
        <v>16</v>
      </c>
      <c r="E1221" s="4">
        <f>1750.00*(1-Z1%)</f>
        <v>1750</v>
      </c>
      <c r="F1221" s="2">
        <v>1</v>
      </c>
      <c r="G1221" s="2"/>
    </row>
    <row r="1222" spans="1:26" customHeight="1" ht="18" hidden="true" outlineLevel="3">
      <c r="A1222" s="2" t="s">
        <v>2359</v>
      </c>
      <c r="B1222" s="3" t="s">
        <v>2360</v>
      </c>
      <c r="C1222" s="2"/>
      <c r="D1222" s="2" t="s">
        <v>16</v>
      </c>
      <c r="E1222" s="4">
        <f>260.00*(1-Z1%)</f>
        <v>260</v>
      </c>
      <c r="F1222" s="2">
        <v>9</v>
      </c>
      <c r="G1222" s="2"/>
    </row>
    <row r="1223" spans="1:26" customHeight="1" ht="36" hidden="true" outlineLevel="3">
      <c r="A1223" s="2" t="s">
        <v>2361</v>
      </c>
      <c r="B1223" s="3" t="s">
        <v>2362</v>
      </c>
      <c r="C1223" s="2"/>
      <c r="D1223" s="2" t="s">
        <v>16</v>
      </c>
      <c r="E1223" s="4">
        <f>990.00*(1-Z1%)</f>
        <v>990</v>
      </c>
      <c r="F1223" s="2">
        <v>6</v>
      </c>
      <c r="G1223" s="2"/>
    </row>
    <row r="1224" spans="1:26" customHeight="1" ht="36" hidden="true" outlineLevel="3">
      <c r="A1224" s="2" t="s">
        <v>2363</v>
      </c>
      <c r="B1224" s="3" t="s">
        <v>2364</v>
      </c>
      <c r="C1224" s="2"/>
      <c r="D1224" s="2" t="s">
        <v>16</v>
      </c>
      <c r="E1224" s="4">
        <f>970.00*(1-Z1%)</f>
        <v>970</v>
      </c>
      <c r="F1224" s="2">
        <v>1</v>
      </c>
      <c r="G1224" s="2"/>
    </row>
    <row r="1225" spans="1:26" customHeight="1" ht="18" hidden="true" outlineLevel="3">
      <c r="A1225" s="2" t="s">
        <v>2365</v>
      </c>
      <c r="B1225" s="3" t="s">
        <v>2366</v>
      </c>
      <c r="C1225" s="2"/>
      <c r="D1225" s="2" t="s">
        <v>16</v>
      </c>
      <c r="E1225" s="4">
        <f>590.00*(1-Z1%)</f>
        <v>590</v>
      </c>
      <c r="F1225" s="2">
        <v>9</v>
      </c>
      <c r="G1225" s="2"/>
    </row>
    <row r="1226" spans="1:26" customHeight="1" ht="18" hidden="true" outlineLevel="3">
      <c r="A1226" s="2" t="s">
        <v>2367</v>
      </c>
      <c r="B1226" s="3" t="s">
        <v>2368</v>
      </c>
      <c r="C1226" s="2"/>
      <c r="D1226" s="2" t="s">
        <v>16</v>
      </c>
      <c r="E1226" s="4">
        <f>750.00*(1-Z1%)</f>
        <v>750</v>
      </c>
      <c r="F1226" s="2">
        <v>3</v>
      </c>
      <c r="G1226" s="2"/>
    </row>
    <row r="1227" spans="1:26" customHeight="1" ht="36" hidden="true" outlineLevel="3">
      <c r="A1227" s="2" t="s">
        <v>2369</v>
      </c>
      <c r="B1227" s="3" t="s">
        <v>2370</v>
      </c>
      <c r="C1227" s="2"/>
      <c r="D1227" s="2" t="s">
        <v>16</v>
      </c>
      <c r="E1227" s="4">
        <f>280.00*(1-Z1%)</f>
        <v>280</v>
      </c>
      <c r="F1227" s="2">
        <v>6</v>
      </c>
      <c r="G1227" s="2"/>
    </row>
    <row r="1228" spans="1:26" customHeight="1" ht="18" hidden="true" outlineLevel="3">
      <c r="A1228" s="2" t="s">
        <v>2371</v>
      </c>
      <c r="B1228" s="3" t="s">
        <v>2372</v>
      </c>
      <c r="C1228" s="2"/>
      <c r="D1228" s="2" t="s">
        <v>16</v>
      </c>
      <c r="E1228" s="4">
        <f>3390.00*(1-Z1%)</f>
        <v>3390</v>
      </c>
      <c r="F1228" s="2">
        <v>2</v>
      </c>
      <c r="G1228" s="2"/>
    </row>
    <row r="1229" spans="1:26" customHeight="1" ht="18" hidden="true" outlineLevel="3">
      <c r="A1229" s="2" t="s">
        <v>2373</v>
      </c>
      <c r="B1229" s="3" t="s">
        <v>2374</v>
      </c>
      <c r="C1229" s="2"/>
      <c r="D1229" s="2" t="s">
        <v>16</v>
      </c>
      <c r="E1229" s="4">
        <f>200.00*(1-Z1%)</f>
        <v>200</v>
      </c>
      <c r="F1229" s="2">
        <v>3</v>
      </c>
      <c r="G1229" s="2"/>
    </row>
    <row r="1230" spans="1:26" customHeight="1" ht="36" hidden="true" outlineLevel="3">
      <c r="A1230" s="2" t="s">
        <v>2375</v>
      </c>
      <c r="B1230" s="3" t="s">
        <v>2376</v>
      </c>
      <c r="C1230" s="2"/>
      <c r="D1230" s="2" t="s">
        <v>16</v>
      </c>
      <c r="E1230" s="4">
        <f>890.00*(1-Z1%)</f>
        <v>890</v>
      </c>
      <c r="F1230" s="2">
        <v>1</v>
      </c>
      <c r="G1230" s="2"/>
    </row>
    <row r="1231" spans="1:26" customHeight="1" ht="36" hidden="true" outlineLevel="3">
      <c r="A1231" s="2" t="s">
        <v>2377</v>
      </c>
      <c r="B1231" s="3" t="s">
        <v>2378</v>
      </c>
      <c r="C1231" s="2"/>
      <c r="D1231" s="2" t="s">
        <v>16</v>
      </c>
      <c r="E1231" s="4">
        <f>490.00*(1-Z1%)</f>
        <v>490</v>
      </c>
      <c r="F1231" s="2">
        <v>1</v>
      </c>
      <c r="G1231" s="2"/>
    </row>
    <row r="1232" spans="1:26" customHeight="1" ht="36" hidden="true" outlineLevel="3">
      <c r="A1232" s="2" t="s">
        <v>2379</v>
      </c>
      <c r="B1232" s="3" t="s">
        <v>2380</v>
      </c>
      <c r="C1232" s="2"/>
      <c r="D1232" s="2" t="s">
        <v>16</v>
      </c>
      <c r="E1232" s="4">
        <f>1300.00*(1-Z1%)</f>
        <v>1300</v>
      </c>
      <c r="F1232" s="2">
        <v>1</v>
      </c>
      <c r="G1232" s="2"/>
    </row>
    <row r="1233" spans="1:26" customHeight="1" ht="18" hidden="true" outlineLevel="3">
      <c r="A1233" s="2" t="s">
        <v>2381</v>
      </c>
      <c r="B1233" s="3" t="s">
        <v>2382</v>
      </c>
      <c r="C1233" s="2"/>
      <c r="D1233" s="2" t="s">
        <v>16</v>
      </c>
      <c r="E1233" s="4">
        <f>390.00*(1-Z1%)</f>
        <v>390</v>
      </c>
      <c r="F1233" s="2">
        <v>4</v>
      </c>
      <c r="G1233" s="2"/>
    </row>
    <row r="1234" spans="1:26" customHeight="1" ht="18" hidden="true" outlineLevel="3">
      <c r="A1234" s="2" t="s">
        <v>2383</v>
      </c>
      <c r="B1234" s="3" t="s">
        <v>2384</v>
      </c>
      <c r="C1234" s="2"/>
      <c r="D1234" s="2" t="s">
        <v>16</v>
      </c>
      <c r="E1234" s="4">
        <f>150.00*(1-Z1%)</f>
        <v>150</v>
      </c>
      <c r="F1234" s="2">
        <v>1</v>
      </c>
      <c r="G1234" s="2"/>
    </row>
    <row r="1235" spans="1:26" customHeight="1" ht="18" hidden="true" outlineLevel="3">
      <c r="A1235" s="2" t="s">
        <v>2385</v>
      </c>
      <c r="B1235" s="3" t="s">
        <v>2386</v>
      </c>
      <c r="C1235" s="2"/>
      <c r="D1235" s="2" t="s">
        <v>16</v>
      </c>
      <c r="E1235" s="4">
        <f>250.00*(1-Z1%)</f>
        <v>250</v>
      </c>
      <c r="F1235" s="2">
        <v>7</v>
      </c>
      <c r="G1235" s="2"/>
    </row>
    <row r="1236" spans="1:26" customHeight="1" ht="18" hidden="true" outlineLevel="3">
      <c r="A1236" s="2" t="s">
        <v>2387</v>
      </c>
      <c r="B1236" s="3" t="s">
        <v>2388</v>
      </c>
      <c r="C1236" s="2"/>
      <c r="D1236" s="2" t="s">
        <v>16</v>
      </c>
      <c r="E1236" s="4">
        <f>130.00*(1-Z1%)</f>
        <v>130</v>
      </c>
      <c r="F1236" s="2">
        <v>8</v>
      </c>
      <c r="G1236" s="2"/>
    </row>
    <row r="1237" spans="1:26" customHeight="1" ht="18" hidden="true" outlineLevel="3">
      <c r="A1237" s="2" t="s">
        <v>2389</v>
      </c>
      <c r="B1237" s="3" t="s">
        <v>2390</v>
      </c>
      <c r="C1237" s="2"/>
      <c r="D1237" s="2" t="s">
        <v>16</v>
      </c>
      <c r="E1237" s="4">
        <f>190.00*(1-Z1%)</f>
        <v>190</v>
      </c>
      <c r="F1237" s="2">
        <v>4</v>
      </c>
      <c r="G1237" s="2"/>
    </row>
    <row r="1238" spans="1:26" customHeight="1" ht="18" hidden="true" outlineLevel="3">
      <c r="A1238" s="2" t="s">
        <v>2391</v>
      </c>
      <c r="B1238" s="3" t="s">
        <v>2392</v>
      </c>
      <c r="C1238" s="2"/>
      <c r="D1238" s="2" t="s">
        <v>16</v>
      </c>
      <c r="E1238" s="4">
        <f>220.00*(1-Z1%)</f>
        <v>220</v>
      </c>
      <c r="F1238" s="2">
        <v>6</v>
      </c>
      <c r="G1238" s="2"/>
    </row>
    <row r="1239" spans="1:26" customHeight="1" ht="18" hidden="true" outlineLevel="3">
      <c r="A1239" s="2" t="s">
        <v>2393</v>
      </c>
      <c r="B1239" s="3" t="s">
        <v>2394</v>
      </c>
      <c r="C1239" s="2"/>
      <c r="D1239" s="2" t="s">
        <v>16</v>
      </c>
      <c r="E1239" s="4">
        <f>190.00*(1-Z1%)</f>
        <v>190</v>
      </c>
      <c r="F1239" s="2">
        <v>7</v>
      </c>
      <c r="G1239" s="2"/>
    </row>
    <row r="1240" spans="1:26" customHeight="1" ht="18" hidden="true" outlineLevel="3">
      <c r="A1240" s="2" t="s">
        <v>2395</v>
      </c>
      <c r="B1240" s="3" t="s">
        <v>2396</v>
      </c>
      <c r="C1240" s="2"/>
      <c r="D1240" s="2" t="s">
        <v>16</v>
      </c>
      <c r="E1240" s="4">
        <f>350.00*(1-Z1%)</f>
        <v>350</v>
      </c>
      <c r="F1240" s="2">
        <v>10</v>
      </c>
      <c r="G1240" s="2"/>
    </row>
    <row r="1241" spans="1:26" customHeight="1" ht="36" hidden="true" outlineLevel="3">
      <c r="A1241" s="2" t="s">
        <v>2397</v>
      </c>
      <c r="B1241" s="3" t="s">
        <v>2398</v>
      </c>
      <c r="C1241" s="2"/>
      <c r="D1241" s="2" t="s">
        <v>16</v>
      </c>
      <c r="E1241" s="4">
        <f>1250.00*(1-Z1%)</f>
        <v>1250</v>
      </c>
      <c r="F1241" s="2">
        <v>1</v>
      </c>
      <c r="G1241" s="2"/>
    </row>
    <row r="1242" spans="1:26" customHeight="1" ht="18" hidden="true" outlineLevel="3">
      <c r="A1242" s="2" t="s">
        <v>2399</v>
      </c>
      <c r="B1242" s="3" t="s">
        <v>2400</v>
      </c>
      <c r="C1242" s="2"/>
      <c r="D1242" s="2" t="s">
        <v>16</v>
      </c>
      <c r="E1242" s="4">
        <f>420.00*(1-Z1%)</f>
        <v>420</v>
      </c>
      <c r="F1242" s="2">
        <v>7</v>
      </c>
      <c r="G1242" s="2"/>
    </row>
    <row r="1243" spans="1:26" customHeight="1" ht="18" hidden="true" outlineLevel="3">
      <c r="A1243" s="2" t="s">
        <v>2401</v>
      </c>
      <c r="B1243" s="3" t="s">
        <v>2402</v>
      </c>
      <c r="C1243" s="2"/>
      <c r="D1243" s="2" t="s">
        <v>16</v>
      </c>
      <c r="E1243" s="4">
        <f>520.00*(1-Z1%)</f>
        <v>520</v>
      </c>
      <c r="F1243" s="2">
        <v>4</v>
      </c>
      <c r="G1243" s="2"/>
    </row>
    <row r="1244" spans="1:26" customHeight="1" ht="18" hidden="true" outlineLevel="3">
      <c r="A1244" s="2" t="s">
        <v>2403</v>
      </c>
      <c r="B1244" s="3" t="s">
        <v>2404</v>
      </c>
      <c r="C1244" s="2"/>
      <c r="D1244" s="2" t="s">
        <v>16</v>
      </c>
      <c r="E1244" s="4">
        <f>110.00*(1-Z1%)</f>
        <v>110</v>
      </c>
      <c r="F1244" s="2">
        <v>12</v>
      </c>
      <c r="G1244" s="2"/>
    </row>
    <row r="1245" spans="1:26" customHeight="1" ht="18" hidden="true" outlineLevel="3">
      <c r="A1245" s="2" t="s">
        <v>2405</v>
      </c>
      <c r="B1245" s="3" t="s">
        <v>2406</v>
      </c>
      <c r="C1245" s="2"/>
      <c r="D1245" s="2" t="s">
        <v>16</v>
      </c>
      <c r="E1245" s="4">
        <f>230.00*(1-Z1%)</f>
        <v>230</v>
      </c>
      <c r="F1245" s="2">
        <v>1</v>
      </c>
      <c r="G1245" s="2"/>
    </row>
    <row r="1246" spans="1:26" customHeight="1" ht="18" hidden="true" outlineLevel="3">
      <c r="A1246" s="2" t="s">
        <v>2407</v>
      </c>
      <c r="B1246" s="3" t="s">
        <v>2408</v>
      </c>
      <c r="C1246" s="2"/>
      <c r="D1246" s="2" t="s">
        <v>16</v>
      </c>
      <c r="E1246" s="4">
        <f>160.00*(1-Z1%)</f>
        <v>160</v>
      </c>
      <c r="F1246" s="2">
        <v>1</v>
      </c>
      <c r="G1246" s="2"/>
    </row>
    <row r="1247" spans="1:26" customHeight="1" ht="18" hidden="true" outlineLevel="3">
      <c r="A1247" s="2" t="s">
        <v>2409</v>
      </c>
      <c r="B1247" s="3" t="s">
        <v>2410</v>
      </c>
      <c r="C1247" s="2"/>
      <c r="D1247" s="2" t="s">
        <v>16</v>
      </c>
      <c r="E1247" s="4">
        <f>150.00*(1-Z1%)</f>
        <v>150</v>
      </c>
      <c r="F1247" s="2">
        <v>1</v>
      </c>
      <c r="G1247" s="2"/>
    </row>
    <row r="1248" spans="1:26" customHeight="1" ht="18" hidden="true" outlineLevel="3">
      <c r="A1248" s="2" t="s">
        <v>2411</v>
      </c>
      <c r="B1248" s="3" t="s">
        <v>2412</v>
      </c>
      <c r="C1248" s="2"/>
      <c r="D1248" s="2" t="s">
        <v>16</v>
      </c>
      <c r="E1248" s="4">
        <f>250.00*(1-Z1%)</f>
        <v>250</v>
      </c>
      <c r="F1248" s="2">
        <v>1</v>
      </c>
      <c r="G1248" s="2"/>
    </row>
    <row r="1249" spans="1:26" customHeight="1" ht="36" hidden="true" outlineLevel="3">
      <c r="A1249" s="2" t="s">
        <v>2413</v>
      </c>
      <c r="B1249" s="3" t="s">
        <v>2414</v>
      </c>
      <c r="C1249" s="2"/>
      <c r="D1249" s="2" t="s">
        <v>16</v>
      </c>
      <c r="E1249" s="4">
        <f>170.00*(1-Z1%)</f>
        <v>170</v>
      </c>
      <c r="F1249" s="2">
        <v>1</v>
      </c>
      <c r="G1249" s="2"/>
    </row>
    <row r="1250" spans="1:26" customHeight="1" ht="18" hidden="true" outlineLevel="3">
      <c r="A1250" s="2" t="s">
        <v>2415</v>
      </c>
      <c r="B1250" s="3" t="s">
        <v>2416</v>
      </c>
      <c r="C1250" s="2"/>
      <c r="D1250" s="2" t="s">
        <v>16</v>
      </c>
      <c r="E1250" s="4">
        <f>220.00*(1-Z1%)</f>
        <v>220</v>
      </c>
      <c r="F1250" s="2">
        <v>11</v>
      </c>
      <c r="G1250" s="2"/>
    </row>
    <row r="1251" spans="1:26" customHeight="1" ht="18" hidden="true" outlineLevel="3">
      <c r="A1251" s="2" t="s">
        <v>2417</v>
      </c>
      <c r="B1251" s="3" t="s">
        <v>2418</v>
      </c>
      <c r="C1251" s="2"/>
      <c r="D1251" s="2" t="s">
        <v>16</v>
      </c>
      <c r="E1251" s="4">
        <f>550.00*(1-Z1%)</f>
        <v>550</v>
      </c>
      <c r="F1251" s="2">
        <v>6</v>
      </c>
      <c r="G1251" s="2"/>
    </row>
    <row r="1252" spans="1:26" customHeight="1" ht="18" hidden="true" outlineLevel="3">
      <c r="A1252" s="2" t="s">
        <v>2419</v>
      </c>
      <c r="B1252" s="3" t="s">
        <v>2420</v>
      </c>
      <c r="C1252" s="2"/>
      <c r="D1252" s="2" t="s">
        <v>16</v>
      </c>
      <c r="E1252" s="4">
        <f>500.00*(1-Z1%)</f>
        <v>500</v>
      </c>
      <c r="F1252" s="2">
        <v>2</v>
      </c>
      <c r="G1252" s="2"/>
    </row>
    <row r="1253" spans="1:26" customHeight="1" ht="18" hidden="true" outlineLevel="3">
      <c r="A1253" s="2" t="s">
        <v>2421</v>
      </c>
      <c r="B1253" s="3" t="s">
        <v>2422</v>
      </c>
      <c r="C1253" s="2"/>
      <c r="D1253" s="2" t="s">
        <v>16</v>
      </c>
      <c r="E1253" s="4">
        <f>320.00*(1-Z1%)</f>
        <v>320</v>
      </c>
      <c r="F1253" s="2">
        <v>1</v>
      </c>
      <c r="G1253" s="2"/>
    </row>
    <row r="1254" spans="1:26" customHeight="1" ht="18" hidden="true" outlineLevel="3">
      <c r="A1254" s="2" t="s">
        <v>2423</v>
      </c>
      <c r="B1254" s="3" t="s">
        <v>2424</v>
      </c>
      <c r="C1254" s="2"/>
      <c r="D1254" s="2" t="s">
        <v>16</v>
      </c>
      <c r="E1254" s="4">
        <f>70.00*(1-Z1%)</f>
        <v>70</v>
      </c>
      <c r="F1254" s="2">
        <v>1</v>
      </c>
      <c r="G1254" s="2"/>
    </row>
    <row r="1255" spans="1:26" customHeight="1" ht="18" hidden="true" outlineLevel="3">
      <c r="A1255" s="2" t="s">
        <v>2425</v>
      </c>
      <c r="B1255" s="3" t="s">
        <v>2426</v>
      </c>
      <c r="C1255" s="2"/>
      <c r="D1255" s="2" t="s">
        <v>16</v>
      </c>
      <c r="E1255" s="4">
        <f>70.00*(1-Z1%)</f>
        <v>70</v>
      </c>
      <c r="F1255" s="2">
        <v>3</v>
      </c>
      <c r="G1255" s="2"/>
    </row>
    <row r="1256" spans="1:26" customHeight="1" ht="18" hidden="true" outlineLevel="3">
      <c r="A1256" s="2" t="s">
        <v>2427</v>
      </c>
      <c r="B1256" s="3" t="s">
        <v>2428</v>
      </c>
      <c r="C1256" s="2"/>
      <c r="D1256" s="2" t="s">
        <v>16</v>
      </c>
      <c r="E1256" s="4">
        <f>100.00*(1-Z1%)</f>
        <v>100</v>
      </c>
      <c r="F1256" s="2">
        <v>1</v>
      </c>
      <c r="G1256" s="2"/>
    </row>
    <row r="1257" spans="1:26" customHeight="1" ht="18" hidden="true" outlineLevel="3">
      <c r="A1257" s="2" t="s">
        <v>2429</v>
      </c>
      <c r="B1257" s="3" t="s">
        <v>2430</v>
      </c>
      <c r="C1257" s="2"/>
      <c r="D1257" s="2" t="s">
        <v>16</v>
      </c>
      <c r="E1257" s="4">
        <f>370.00*(1-Z1%)</f>
        <v>370</v>
      </c>
      <c r="F1257" s="2">
        <v>7</v>
      </c>
      <c r="G1257" s="2"/>
    </row>
    <row r="1258" spans="1:26" customHeight="1" ht="18" hidden="true" outlineLevel="3">
      <c r="A1258" s="2" t="s">
        <v>2431</v>
      </c>
      <c r="B1258" s="3" t="s">
        <v>2432</v>
      </c>
      <c r="C1258" s="2"/>
      <c r="D1258" s="2" t="s">
        <v>16</v>
      </c>
      <c r="E1258" s="4">
        <f>175.00*(1-Z1%)</f>
        <v>175</v>
      </c>
      <c r="F1258" s="2">
        <v>1</v>
      </c>
      <c r="G1258" s="2"/>
    </row>
    <row r="1259" spans="1:26" customHeight="1" ht="18" hidden="true" outlineLevel="3">
      <c r="A1259" s="2" t="s">
        <v>2433</v>
      </c>
      <c r="B1259" s="3" t="s">
        <v>2434</v>
      </c>
      <c r="C1259" s="2"/>
      <c r="D1259" s="2" t="s">
        <v>16</v>
      </c>
      <c r="E1259" s="4">
        <f>250.00*(1-Z1%)</f>
        <v>250</v>
      </c>
      <c r="F1259" s="2">
        <v>4</v>
      </c>
      <c r="G1259" s="2"/>
    </row>
    <row r="1260" spans="1:26" customHeight="1" ht="18" hidden="true" outlineLevel="3">
      <c r="A1260" s="2" t="s">
        <v>2435</v>
      </c>
      <c r="B1260" s="3" t="s">
        <v>2436</v>
      </c>
      <c r="C1260" s="2"/>
      <c r="D1260" s="2" t="s">
        <v>16</v>
      </c>
      <c r="E1260" s="4">
        <f>450.00*(1-Z1%)</f>
        <v>450</v>
      </c>
      <c r="F1260" s="2">
        <v>5</v>
      </c>
      <c r="G1260" s="2"/>
    </row>
    <row r="1261" spans="1:26" customHeight="1" ht="18" hidden="true" outlineLevel="3">
      <c r="A1261" s="2" t="s">
        <v>2437</v>
      </c>
      <c r="B1261" s="3" t="s">
        <v>2438</v>
      </c>
      <c r="C1261" s="2"/>
      <c r="D1261" s="2" t="s">
        <v>16</v>
      </c>
      <c r="E1261" s="4">
        <f>500.00*(1-Z1%)</f>
        <v>500</v>
      </c>
      <c r="F1261" s="2">
        <v>8</v>
      </c>
      <c r="G1261" s="2"/>
    </row>
    <row r="1262" spans="1:26" customHeight="1" ht="18" hidden="true" outlineLevel="3">
      <c r="A1262" s="2" t="s">
        <v>2439</v>
      </c>
      <c r="B1262" s="3" t="s">
        <v>2440</v>
      </c>
      <c r="C1262" s="2"/>
      <c r="D1262" s="2" t="s">
        <v>16</v>
      </c>
      <c r="E1262" s="4">
        <f>180.00*(1-Z1%)</f>
        <v>180</v>
      </c>
      <c r="F1262" s="2">
        <v>1</v>
      </c>
      <c r="G1262" s="2"/>
    </row>
    <row r="1263" spans="1:26" customHeight="1" ht="18" hidden="true" outlineLevel="3">
      <c r="A1263" s="2" t="s">
        <v>2441</v>
      </c>
      <c r="B1263" s="3" t="s">
        <v>2442</v>
      </c>
      <c r="C1263" s="2"/>
      <c r="D1263" s="2" t="s">
        <v>16</v>
      </c>
      <c r="E1263" s="4">
        <f>150.00*(1-Z1%)</f>
        <v>150</v>
      </c>
      <c r="F1263" s="2">
        <v>2</v>
      </c>
      <c r="G1263" s="2"/>
    </row>
    <row r="1264" spans="1:26" customHeight="1" ht="18" hidden="true" outlineLevel="3">
      <c r="A1264" s="2" t="s">
        <v>2443</v>
      </c>
      <c r="B1264" s="3" t="s">
        <v>2444</v>
      </c>
      <c r="C1264" s="2"/>
      <c r="D1264" s="2" t="s">
        <v>16</v>
      </c>
      <c r="E1264" s="4">
        <f>95.00*(1-Z1%)</f>
        <v>95</v>
      </c>
      <c r="F1264" s="2">
        <v>2</v>
      </c>
      <c r="G1264" s="2"/>
    </row>
    <row r="1265" spans="1:26" customHeight="1" ht="35" hidden="true" outlineLevel="3">
      <c r="A1265" s="5" t="s">
        <v>2445</v>
      </c>
      <c r="B1265" s="5"/>
      <c r="C1265" s="5"/>
      <c r="D1265" s="5"/>
      <c r="E1265" s="5"/>
      <c r="F1265" s="5"/>
      <c r="G1265" s="5"/>
    </row>
    <row r="1266" spans="1:26" customHeight="1" ht="18" hidden="true" outlineLevel="3">
      <c r="A1266" s="2" t="s">
        <v>2446</v>
      </c>
      <c r="B1266" s="3" t="s">
        <v>2447</v>
      </c>
      <c r="C1266" s="2"/>
      <c r="D1266" s="2" t="s">
        <v>16</v>
      </c>
      <c r="E1266" s="4">
        <f>750.00*(1-Z1%)</f>
        <v>750</v>
      </c>
      <c r="F1266" s="2">
        <v>1</v>
      </c>
      <c r="G1266" s="2"/>
    </row>
    <row r="1267" spans="1:26" customHeight="1" ht="18" hidden="true" outlineLevel="3">
      <c r="A1267" s="2" t="s">
        <v>2448</v>
      </c>
      <c r="B1267" s="3" t="s">
        <v>2449</v>
      </c>
      <c r="C1267" s="2"/>
      <c r="D1267" s="2" t="s">
        <v>16</v>
      </c>
      <c r="E1267" s="4">
        <f>750.00*(1-Z1%)</f>
        <v>750</v>
      </c>
      <c r="F1267" s="2">
        <v>2</v>
      </c>
      <c r="G1267" s="2"/>
    </row>
    <row r="1268" spans="1:26" customHeight="1" ht="18" hidden="true" outlineLevel="3">
      <c r="A1268" s="2" t="s">
        <v>2450</v>
      </c>
      <c r="B1268" s="3" t="s">
        <v>2451</v>
      </c>
      <c r="C1268" s="2"/>
      <c r="D1268" s="2" t="s">
        <v>16</v>
      </c>
      <c r="E1268" s="4">
        <f>990.00*(1-Z1%)</f>
        <v>990</v>
      </c>
      <c r="F1268" s="2">
        <v>2</v>
      </c>
      <c r="G1268" s="2"/>
    </row>
    <row r="1269" spans="1:26" customHeight="1" ht="18" hidden="true" outlineLevel="3">
      <c r="A1269" s="2" t="s">
        <v>2452</v>
      </c>
      <c r="B1269" s="3" t="s">
        <v>2453</v>
      </c>
      <c r="C1269" s="2"/>
      <c r="D1269" s="2" t="s">
        <v>16</v>
      </c>
      <c r="E1269" s="4">
        <f>990.00*(1-Z1%)</f>
        <v>990</v>
      </c>
      <c r="F1269" s="2">
        <v>1</v>
      </c>
      <c r="G1269" s="2"/>
    </row>
    <row r="1270" spans="1:26" customHeight="1" ht="36" hidden="true" outlineLevel="3">
      <c r="A1270" s="2" t="s">
        <v>2454</v>
      </c>
      <c r="B1270" s="3" t="s">
        <v>2455</v>
      </c>
      <c r="C1270" s="2"/>
      <c r="D1270" s="2" t="s">
        <v>16</v>
      </c>
      <c r="E1270" s="4">
        <f>990.00*(1-Z1%)</f>
        <v>990</v>
      </c>
      <c r="F1270" s="2">
        <v>1</v>
      </c>
      <c r="G1270" s="2"/>
    </row>
    <row r="1271" spans="1:26" customHeight="1" ht="36" hidden="true" outlineLevel="3">
      <c r="A1271" s="2" t="s">
        <v>2456</v>
      </c>
      <c r="B1271" s="3" t="s">
        <v>2457</v>
      </c>
      <c r="C1271" s="2"/>
      <c r="D1271" s="2" t="s">
        <v>16</v>
      </c>
      <c r="E1271" s="4">
        <f>1100.00*(1-Z1%)</f>
        <v>1100</v>
      </c>
      <c r="F1271" s="2">
        <v>1</v>
      </c>
      <c r="G1271" s="2"/>
    </row>
    <row r="1272" spans="1:26" customHeight="1" ht="36" hidden="true" outlineLevel="3">
      <c r="A1272" s="2" t="s">
        <v>2458</v>
      </c>
      <c r="B1272" s="3" t="s">
        <v>2459</v>
      </c>
      <c r="C1272" s="2"/>
      <c r="D1272" s="2" t="s">
        <v>16</v>
      </c>
      <c r="E1272" s="4">
        <f>960.00*(1-Z1%)</f>
        <v>960</v>
      </c>
      <c r="F1272" s="2">
        <v>1</v>
      </c>
      <c r="G1272" s="2"/>
    </row>
    <row r="1273" spans="1:26" customHeight="1" ht="18" hidden="true" outlineLevel="3">
      <c r="A1273" s="2" t="s">
        <v>2460</v>
      </c>
      <c r="B1273" s="3" t="s">
        <v>2461</v>
      </c>
      <c r="C1273" s="2"/>
      <c r="D1273" s="2" t="s">
        <v>16</v>
      </c>
      <c r="E1273" s="4">
        <f>750.00*(1-Z1%)</f>
        <v>750</v>
      </c>
      <c r="F1273" s="2">
        <v>1</v>
      </c>
      <c r="G1273" s="2"/>
    </row>
    <row r="1274" spans="1:26" customHeight="1" ht="18" hidden="true" outlineLevel="3">
      <c r="A1274" s="2" t="s">
        <v>2462</v>
      </c>
      <c r="B1274" s="3" t="s">
        <v>2463</v>
      </c>
      <c r="C1274" s="2"/>
      <c r="D1274" s="2" t="s">
        <v>16</v>
      </c>
      <c r="E1274" s="4">
        <f>750.00*(1-Z1%)</f>
        <v>750</v>
      </c>
      <c r="F1274" s="2">
        <v>1</v>
      </c>
      <c r="G1274" s="2"/>
    </row>
    <row r="1275" spans="1:26" customHeight="1" ht="18" hidden="true" outlineLevel="3">
      <c r="A1275" s="2" t="s">
        <v>2464</v>
      </c>
      <c r="B1275" s="3" t="s">
        <v>2465</v>
      </c>
      <c r="C1275" s="2"/>
      <c r="D1275" s="2" t="s">
        <v>16</v>
      </c>
      <c r="E1275" s="4">
        <f>990.00*(1-Z1%)</f>
        <v>990</v>
      </c>
      <c r="F1275" s="2">
        <v>1</v>
      </c>
      <c r="G1275" s="2"/>
    </row>
    <row r="1276" spans="1:26" customHeight="1" ht="18" hidden="true" outlineLevel="3">
      <c r="A1276" s="2" t="s">
        <v>2466</v>
      </c>
      <c r="B1276" s="3" t="s">
        <v>2467</v>
      </c>
      <c r="C1276" s="2"/>
      <c r="D1276" s="2" t="s">
        <v>16</v>
      </c>
      <c r="E1276" s="4">
        <f>850.00*(1-Z1%)</f>
        <v>850</v>
      </c>
      <c r="F1276" s="2">
        <v>2</v>
      </c>
      <c r="G1276" s="2"/>
    </row>
    <row r="1277" spans="1:26" customHeight="1" ht="18" hidden="true" outlineLevel="3">
      <c r="A1277" s="2" t="s">
        <v>2468</v>
      </c>
      <c r="B1277" s="3" t="s">
        <v>2469</v>
      </c>
      <c r="C1277" s="2"/>
      <c r="D1277" s="2" t="s">
        <v>16</v>
      </c>
      <c r="E1277" s="4">
        <f>990.00*(1-Z1%)</f>
        <v>990</v>
      </c>
      <c r="F1277" s="2">
        <v>2</v>
      </c>
      <c r="G1277" s="2"/>
    </row>
    <row r="1278" spans="1:26" customHeight="1" ht="18" hidden="true" outlineLevel="3">
      <c r="A1278" s="2" t="s">
        <v>2470</v>
      </c>
      <c r="B1278" s="3" t="s">
        <v>2471</v>
      </c>
      <c r="C1278" s="2"/>
      <c r="D1278" s="2" t="s">
        <v>16</v>
      </c>
      <c r="E1278" s="4">
        <f>990.00*(1-Z1%)</f>
        <v>990</v>
      </c>
      <c r="F1278" s="2">
        <v>2</v>
      </c>
      <c r="G1278" s="2"/>
    </row>
    <row r="1279" spans="1:26" customHeight="1" ht="36" hidden="true" outlineLevel="3">
      <c r="A1279" s="2" t="s">
        <v>2472</v>
      </c>
      <c r="B1279" s="3" t="s">
        <v>2473</v>
      </c>
      <c r="C1279" s="2"/>
      <c r="D1279" s="2" t="s">
        <v>16</v>
      </c>
      <c r="E1279" s="4">
        <f>2490.00*(1-Z1%)</f>
        <v>2490</v>
      </c>
      <c r="F1279" s="2">
        <v>1</v>
      </c>
      <c r="G1279" s="2"/>
    </row>
    <row r="1280" spans="1:26" customHeight="1" ht="36" hidden="true" outlineLevel="3">
      <c r="A1280" s="2" t="s">
        <v>2474</v>
      </c>
      <c r="B1280" s="3" t="s">
        <v>2475</v>
      </c>
      <c r="C1280" s="2"/>
      <c r="D1280" s="2" t="s">
        <v>16</v>
      </c>
      <c r="E1280" s="4">
        <f>2990.00*(1-Z1%)</f>
        <v>2990</v>
      </c>
      <c r="F1280" s="2">
        <v>1</v>
      </c>
      <c r="G1280" s="2"/>
    </row>
    <row r="1281" spans="1:26" customHeight="1" ht="36" hidden="true" outlineLevel="3">
      <c r="A1281" s="2" t="s">
        <v>2476</v>
      </c>
      <c r="B1281" s="3" t="s">
        <v>2477</v>
      </c>
      <c r="C1281" s="2"/>
      <c r="D1281" s="2" t="s">
        <v>16</v>
      </c>
      <c r="E1281" s="4">
        <f>2490.00*(1-Z1%)</f>
        <v>2490</v>
      </c>
      <c r="F1281" s="2">
        <v>1</v>
      </c>
      <c r="G1281" s="2"/>
    </row>
    <row r="1282" spans="1:26" customHeight="1" ht="18" hidden="true" outlineLevel="3">
      <c r="A1282" s="2" t="s">
        <v>2478</v>
      </c>
      <c r="B1282" s="3" t="s">
        <v>2479</v>
      </c>
      <c r="C1282" s="2"/>
      <c r="D1282" s="2" t="s">
        <v>16</v>
      </c>
      <c r="E1282" s="4">
        <f>950.00*(1-Z1%)</f>
        <v>950</v>
      </c>
      <c r="F1282" s="2">
        <v>1</v>
      </c>
      <c r="G1282" s="2"/>
    </row>
    <row r="1283" spans="1:26" customHeight="1" ht="18" hidden="true" outlineLevel="3">
      <c r="A1283" s="2" t="s">
        <v>2480</v>
      </c>
      <c r="B1283" s="3" t="s">
        <v>2481</v>
      </c>
      <c r="C1283" s="2"/>
      <c r="D1283" s="2" t="s">
        <v>16</v>
      </c>
      <c r="E1283" s="4">
        <f>950.00*(1-Z1%)</f>
        <v>950</v>
      </c>
      <c r="F1283" s="2">
        <v>2</v>
      </c>
      <c r="G1283" s="2"/>
    </row>
    <row r="1284" spans="1:26" customHeight="1" ht="18" hidden="true" outlineLevel="3">
      <c r="A1284" s="2" t="s">
        <v>2482</v>
      </c>
      <c r="B1284" s="3" t="s">
        <v>2483</v>
      </c>
      <c r="C1284" s="2"/>
      <c r="D1284" s="2" t="s">
        <v>16</v>
      </c>
      <c r="E1284" s="4">
        <f>990.00*(1-Z1%)</f>
        <v>990</v>
      </c>
      <c r="F1284" s="2">
        <v>2</v>
      </c>
      <c r="G1284" s="2"/>
    </row>
    <row r="1285" spans="1:26" customHeight="1" ht="18" hidden="true" outlineLevel="3">
      <c r="A1285" s="2" t="s">
        <v>2484</v>
      </c>
      <c r="B1285" s="3" t="s">
        <v>2485</v>
      </c>
      <c r="C1285" s="2"/>
      <c r="D1285" s="2" t="s">
        <v>16</v>
      </c>
      <c r="E1285" s="4">
        <f>890.00*(1-Z1%)</f>
        <v>890</v>
      </c>
      <c r="F1285" s="2">
        <v>2</v>
      </c>
      <c r="G1285" s="2"/>
    </row>
    <row r="1286" spans="1:26" customHeight="1" ht="36" hidden="true" outlineLevel="3">
      <c r="A1286" s="2" t="s">
        <v>2486</v>
      </c>
      <c r="B1286" s="3" t="s">
        <v>2487</v>
      </c>
      <c r="C1286" s="2"/>
      <c r="D1286" s="2" t="s">
        <v>16</v>
      </c>
      <c r="E1286" s="4">
        <f>950.00*(1-Z1%)</f>
        <v>950</v>
      </c>
      <c r="F1286" s="2">
        <v>1</v>
      </c>
      <c r="G1286" s="2"/>
    </row>
    <row r="1287" spans="1:26" customHeight="1" ht="36" hidden="true" outlineLevel="3">
      <c r="A1287" s="2" t="s">
        <v>2488</v>
      </c>
      <c r="B1287" s="3" t="s">
        <v>2489</v>
      </c>
      <c r="C1287" s="2"/>
      <c r="D1287" s="2" t="s">
        <v>16</v>
      </c>
      <c r="E1287" s="4">
        <f>650.00*(1-Z1%)</f>
        <v>650</v>
      </c>
      <c r="F1287" s="2">
        <v>1</v>
      </c>
      <c r="G1287" s="2"/>
    </row>
    <row r="1288" spans="1:26" customHeight="1" ht="36" hidden="true" outlineLevel="3">
      <c r="A1288" s="2" t="s">
        <v>2490</v>
      </c>
      <c r="B1288" s="3" t="s">
        <v>2491</v>
      </c>
      <c r="C1288" s="2"/>
      <c r="D1288" s="2" t="s">
        <v>16</v>
      </c>
      <c r="E1288" s="4">
        <f>950.00*(1-Z1%)</f>
        <v>950</v>
      </c>
      <c r="F1288" s="2">
        <v>1</v>
      </c>
      <c r="G1288" s="2"/>
    </row>
    <row r="1289" spans="1:26" customHeight="1" ht="36" hidden="true" outlineLevel="3">
      <c r="A1289" s="2" t="s">
        <v>2492</v>
      </c>
      <c r="B1289" s="3" t="s">
        <v>2493</v>
      </c>
      <c r="C1289" s="2"/>
      <c r="D1289" s="2" t="s">
        <v>16</v>
      </c>
      <c r="E1289" s="4">
        <f>850.00*(1-Z1%)</f>
        <v>850</v>
      </c>
      <c r="F1289" s="2">
        <v>1</v>
      </c>
      <c r="G1289" s="2"/>
    </row>
    <row r="1290" spans="1:26" customHeight="1" ht="18" hidden="true" outlineLevel="3">
      <c r="A1290" s="2" t="s">
        <v>2494</v>
      </c>
      <c r="B1290" s="3" t="s">
        <v>2495</v>
      </c>
      <c r="C1290" s="2"/>
      <c r="D1290" s="2" t="s">
        <v>16</v>
      </c>
      <c r="E1290" s="4">
        <f>770.00*(1-Z1%)</f>
        <v>770</v>
      </c>
      <c r="F1290" s="2">
        <v>3</v>
      </c>
      <c r="G1290" s="2"/>
    </row>
    <row r="1291" spans="1:26" customHeight="1" ht="18" hidden="true" outlineLevel="3">
      <c r="A1291" s="2" t="s">
        <v>2496</v>
      </c>
      <c r="B1291" s="3" t="s">
        <v>2497</v>
      </c>
      <c r="C1291" s="2"/>
      <c r="D1291" s="2" t="s">
        <v>16</v>
      </c>
      <c r="E1291" s="4">
        <f>980.00*(1-Z1%)</f>
        <v>980</v>
      </c>
      <c r="F1291" s="2">
        <v>1</v>
      </c>
      <c r="G1291" s="2"/>
    </row>
    <row r="1292" spans="1:26" customHeight="1" ht="18" hidden="true" outlineLevel="3">
      <c r="A1292" s="2" t="s">
        <v>2498</v>
      </c>
      <c r="B1292" s="3" t="s">
        <v>2499</v>
      </c>
      <c r="C1292" s="2"/>
      <c r="D1292" s="2" t="s">
        <v>16</v>
      </c>
      <c r="E1292" s="4">
        <f>250.00*(1-Z1%)</f>
        <v>250</v>
      </c>
      <c r="F1292" s="2">
        <v>1</v>
      </c>
      <c r="G1292" s="2"/>
    </row>
    <row r="1293" spans="1:26" customHeight="1" ht="36" hidden="true" outlineLevel="3">
      <c r="A1293" s="2" t="s">
        <v>2500</v>
      </c>
      <c r="B1293" s="3" t="s">
        <v>2501</v>
      </c>
      <c r="C1293" s="2"/>
      <c r="D1293" s="2" t="s">
        <v>16</v>
      </c>
      <c r="E1293" s="4">
        <f>850.00*(1-Z1%)</f>
        <v>850</v>
      </c>
      <c r="F1293" s="2">
        <v>1</v>
      </c>
      <c r="G1293" s="2"/>
    </row>
    <row r="1294" spans="1:26" customHeight="1" ht="36" hidden="true" outlineLevel="3">
      <c r="A1294" s="2" t="s">
        <v>2502</v>
      </c>
      <c r="B1294" s="3" t="s">
        <v>2503</v>
      </c>
      <c r="C1294" s="2"/>
      <c r="D1294" s="2" t="s">
        <v>16</v>
      </c>
      <c r="E1294" s="4">
        <f>850.00*(1-Z1%)</f>
        <v>850</v>
      </c>
      <c r="F1294" s="2">
        <v>1</v>
      </c>
      <c r="G1294" s="2"/>
    </row>
    <row r="1295" spans="1:26" customHeight="1" ht="36" hidden="true" outlineLevel="3">
      <c r="A1295" s="2" t="s">
        <v>2504</v>
      </c>
      <c r="B1295" s="3" t="s">
        <v>2505</v>
      </c>
      <c r="C1295" s="2"/>
      <c r="D1295" s="2" t="s">
        <v>16</v>
      </c>
      <c r="E1295" s="4">
        <f>850.00*(1-Z1%)</f>
        <v>850</v>
      </c>
      <c r="F1295" s="2">
        <v>1</v>
      </c>
      <c r="G1295" s="2"/>
    </row>
    <row r="1296" spans="1:26" customHeight="1" ht="18" hidden="true" outlineLevel="3">
      <c r="A1296" s="2" t="s">
        <v>2506</v>
      </c>
      <c r="B1296" s="3" t="s">
        <v>2507</v>
      </c>
      <c r="C1296" s="2"/>
      <c r="D1296" s="2" t="s">
        <v>16</v>
      </c>
      <c r="E1296" s="4">
        <f>285.00*(1-Z1%)</f>
        <v>285</v>
      </c>
      <c r="F1296" s="2">
        <v>1</v>
      </c>
      <c r="G1296" s="2"/>
    </row>
    <row r="1297" spans="1:26" customHeight="1" ht="18" hidden="true" outlineLevel="3">
      <c r="A1297" s="2" t="s">
        <v>2508</v>
      </c>
      <c r="B1297" s="3" t="s">
        <v>2509</v>
      </c>
      <c r="C1297" s="2"/>
      <c r="D1297" s="2" t="s">
        <v>16</v>
      </c>
      <c r="E1297" s="4">
        <f>285.00*(1-Z1%)</f>
        <v>285</v>
      </c>
      <c r="F1297" s="2">
        <v>1</v>
      </c>
      <c r="G1297" s="2"/>
    </row>
    <row r="1298" spans="1:26" customHeight="1" ht="18" hidden="true" outlineLevel="3">
      <c r="A1298" s="2" t="s">
        <v>2510</v>
      </c>
      <c r="B1298" s="3" t="s">
        <v>2511</v>
      </c>
      <c r="C1298" s="2"/>
      <c r="D1298" s="2" t="s">
        <v>16</v>
      </c>
      <c r="E1298" s="4">
        <f>285.00*(1-Z1%)</f>
        <v>285</v>
      </c>
      <c r="F1298" s="2">
        <v>1</v>
      </c>
      <c r="G1298" s="2"/>
    </row>
    <row r="1299" spans="1:26" customHeight="1" ht="18" hidden="true" outlineLevel="3">
      <c r="A1299" s="2" t="s">
        <v>2512</v>
      </c>
      <c r="B1299" s="3" t="s">
        <v>2513</v>
      </c>
      <c r="C1299" s="2"/>
      <c r="D1299" s="2" t="s">
        <v>16</v>
      </c>
      <c r="E1299" s="4">
        <f>150.00*(1-Z1%)</f>
        <v>150</v>
      </c>
      <c r="F1299" s="2">
        <v>1</v>
      </c>
      <c r="G1299" s="2"/>
    </row>
    <row r="1300" spans="1:26" customHeight="1" ht="35" hidden="true" outlineLevel="3">
      <c r="A1300" s="5" t="s">
        <v>2514</v>
      </c>
      <c r="B1300" s="5"/>
      <c r="C1300" s="5"/>
      <c r="D1300" s="5"/>
      <c r="E1300" s="5"/>
      <c r="F1300" s="5"/>
      <c r="G1300" s="5"/>
    </row>
    <row r="1301" spans="1:26" customHeight="1" ht="18" hidden="true" outlineLevel="3">
      <c r="A1301" s="2" t="s">
        <v>2515</v>
      </c>
      <c r="B1301" s="3" t="s">
        <v>2516</v>
      </c>
      <c r="C1301" s="2"/>
      <c r="D1301" s="2" t="s">
        <v>16</v>
      </c>
      <c r="E1301" s="4">
        <f>35.00*(1-Z1%)</f>
        <v>35</v>
      </c>
      <c r="F1301" s="2">
        <v>10</v>
      </c>
      <c r="G1301" s="2"/>
    </row>
    <row r="1302" spans="1:26" customHeight="1" ht="18" hidden="true" outlineLevel="3">
      <c r="A1302" s="2" t="s">
        <v>2517</v>
      </c>
      <c r="B1302" s="3" t="s">
        <v>2518</v>
      </c>
      <c r="C1302" s="2"/>
      <c r="D1302" s="2" t="s">
        <v>16</v>
      </c>
      <c r="E1302" s="4">
        <f>30.00*(1-Z1%)</f>
        <v>30</v>
      </c>
      <c r="F1302" s="2">
        <v>11</v>
      </c>
      <c r="G1302" s="2"/>
    </row>
    <row r="1303" spans="1:26" customHeight="1" ht="36" hidden="true" outlineLevel="3">
      <c r="A1303" s="2" t="s">
        <v>2519</v>
      </c>
      <c r="B1303" s="3" t="s">
        <v>2520</v>
      </c>
      <c r="C1303" s="2"/>
      <c r="D1303" s="2" t="s">
        <v>16</v>
      </c>
      <c r="E1303" s="4">
        <f>50.00*(1-Z1%)</f>
        <v>50</v>
      </c>
      <c r="F1303" s="2">
        <v>2</v>
      </c>
      <c r="G1303" s="2"/>
    </row>
    <row r="1304" spans="1:26" customHeight="1" ht="36" hidden="true" outlineLevel="3">
      <c r="A1304" s="2" t="s">
        <v>2521</v>
      </c>
      <c r="B1304" s="3" t="s">
        <v>2522</v>
      </c>
      <c r="C1304" s="2"/>
      <c r="D1304" s="2" t="s">
        <v>16</v>
      </c>
      <c r="E1304" s="4">
        <f>30.00*(1-Z1%)</f>
        <v>30</v>
      </c>
      <c r="F1304" s="2">
        <v>13</v>
      </c>
      <c r="G1304" s="2"/>
    </row>
    <row r="1305" spans="1:26" customHeight="1" ht="36" hidden="true" outlineLevel="3">
      <c r="A1305" s="2" t="s">
        <v>2523</v>
      </c>
      <c r="B1305" s="3" t="s">
        <v>2524</v>
      </c>
      <c r="C1305" s="2"/>
      <c r="D1305" s="2" t="s">
        <v>16</v>
      </c>
      <c r="E1305" s="4">
        <f>20.00*(1-Z1%)</f>
        <v>20</v>
      </c>
      <c r="F1305" s="2">
        <v>11</v>
      </c>
      <c r="G1305" s="2"/>
    </row>
    <row r="1306" spans="1:26" customHeight="1" ht="36" hidden="true" outlineLevel="3">
      <c r="A1306" s="2" t="s">
        <v>2525</v>
      </c>
      <c r="B1306" s="3" t="s">
        <v>2526</v>
      </c>
      <c r="C1306" s="2"/>
      <c r="D1306" s="2" t="s">
        <v>16</v>
      </c>
      <c r="E1306" s="4">
        <f>75.00*(1-Z1%)</f>
        <v>75</v>
      </c>
      <c r="F1306" s="2">
        <v>8</v>
      </c>
      <c r="G1306" s="2"/>
    </row>
    <row r="1307" spans="1:26" customHeight="1" ht="18" hidden="true" outlineLevel="3">
      <c r="A1307" s="2" t="s">
        <v>2527</v>
      </c>
      <c r="B1307" s="3" t="s">
        <v>2528</v>
      </c>
      <c r="C1307" s="2"/>
      <c r="D1307" s="2" t="s">
        <v>16</v>
      </c>
      <c r="E1307" s="4">
        <f>20.00*(1-Z1%)</f>
        <v>20</v>
      </c>
      <c r="F1307" s="2">
        <v>17</v>
      </c>
      <c r="G1307" s="2"/>
    </row>
    <row r="1308" spans="1:26" customHeight="1" ht="36" hidden="true" outlineLevel="3">
      <c r="A1308" s="2" t="s">
        <v>2529</v>
      </c>
      <c r="B1308" s="3" t="s">
        <v>2530</v>
      </c>
      <c r="C1308" s="2"/>
      <c r="D1308" s="2" t="s">
        <v>16</v>
      </c>
      <c r="E1308" s="4">
        <f>25.00*(1-Z1%)</f>
        <v>25</v>
      </c>
      <c r="F1308" s="2">
        <v>7</v>
      </c>
      <c r="G1308" s="2"/>
    </row>
    <row r="1309" spans="1:26" customHeight="1" ht="18" hidden="true" outlineLevel="3">
      <c r="A1309" s="2" t="s">
        <v>2531</v>
      </c>
      <c r="B1309" s="3" t="s">
        <v>2532</v>
      </c>
      <c r="C1309" s="2"/>
      <c r="D1309" s="2" t="s">
        <v>16</v>
      </c>
      <c r="E1309" s="4">
        <f>40.00*(1-Z1%)</f>
        <v>40</v>
      </c>
      <c r="F1309" s="2">
        <v>15</v>
      </c>
      <c r="G1309" s="2"/>
    </row>
    <row r="1310" spans="1:26" customHeight="1" ht="18" hidden="true" outlineLevel="3">
      <c r="A1310" s="2" t="s">
        <v>2533</v>
      </c>
      <c r="B1310" s="3" t="s">
        <v>2534</v>
      </c>
      <c r="C1310" s="2"/>
      <c r="D1310" s="2" t="s">
        <v>16</v>
      </c>
      <c r="E1310" s="4">
        <f>30.00*(1-Z1%)</f>
        <v>30</v>
      </c>
      <c r="F1310" s="2">
        <v>1</v>
      </c>
      <c r="G1310" s="2"/>
    </row>
    <row r="1311" spans="1:26" customHeight="1" ht="18" hidden="true" outlineLevel="3">
      <c r="A1311" s="2" t="s">
        <v>2535</v>
      </c>
      <c r="B1311" s="3" t="s">
        <v>2536</v>
      </c>
      <c r="C1311" s="2"/>
      <c r="D1311" s="2" t="s">
        <v>16</v>
      </c>
      <c r="E1311" s="4">
        <f>35.00*(1-Z1%)</f>
        <v>35</v>
      </c>
      <c r="F1311" s="2">
        <v>1</v>
      </c>
      <c r="G1311" s="2"/>
    </row>
    <row r="1312" spans="1:26" customHeight="1" ht="18" hidden="true" outlineLevel="3">
      <c r="A1312" s="2" t="s">
        <v>2537</v>
      </c>
      <c r="B1312" s="3" t="s">
        <v>2538</v>
      </c>
      <c r="C1312" s="2"/>
      <c r="D1312" s="2" t="s">
        <v>16</v>
      </c>
      <c r="E1312" s="4">
        <f>40.00*(1-Z1%)</f>
        <v>40</v>
      </c>
      <c r="F1312" s="2">
        <v>11</v>
      </c>
      <c r="G1312" s="2"/>
    </row>
    <row r="1313" spans="1:26" customHeight="1" ht="18" hidden="true" outlineLevel="3">
      <c r="A1313" s="2" t="s">
        <v>2539</v>
      </c>
      <c r="B1313" s="3" t="s">
        <v>2540</v>
      </c>
      <c r="C1313" s="2"/>
      <c r="D1313" s="2" t="s">
        <v>16</v>
      </c>
      <c r="E1313" s="4">
        <f>35.00*(1-Z1%)</f>
        <v>35</v>
      </c>
      <c r="F1313" s="2">
        <v>14</v>
      </c>
      <c r="G1313" s="2"/>
    </row>
    <row r="1314" spans="1:26" customHeight="1" ht="36" hidden="true" outlineLevel="3">
      <c r="A1314" s="2" t="s">
        <v>2541</v>
      </c>
      <c r="B1314" s="3" t="s">
        <v>2542</v>
      </c>
      <c r="C1314" s="2"/>
      <c r="D1314" s="2" t="s">
        <v>16</v>
      </c>
      <c r="E1314" s="4">
        <f>50.00*(1-Z1%)</f>
        <v>50</v>
      </c>
      <c r="F1314" s="2">
        <v>11</v>
      </c>
      <c r="G1314" s="2"/>
    </row>
    <row r="1315" spans="1:26" customHeight="1" ht="36" hidden="true" outlineLevel="3">
      <c r="A1315" s="2" t="s">
        <v>2543</v>
      </c>
      <c r="B1315" s="3" t="s">
        <v>2544</v>
      </c>
      <c r="C1315" s="2"/>
      <c r="D1315" s="2" t="s">
        <v>16</v>
      </c>
      <c r="E1315" s="4">
        <f>100.00*(1-Z1%)</f>
        <v>100</v>
      </c>
      <c r="F1315" s="2">
        <v>7</v>
      </c>
      <c r="G1315" s="2"/>
    </row>
    <row r="1316" spans="1:26" customHeight="1" ht="18" hidden="true" outlineLevel="3">
      <c r="A1316" s="2" t="s">
        <v>2545</v>
      </c>
      <c r="B1316" s="3" t="s">
        <v>2546</v>
      </c>
      <c r="C1316" s="2"/>
      <c r="D1316" s="2" t="s">
        <v>16</v>
      </c>
      <c r="E1316" s="4">
        <f>80.00*(1-Z1%)</f>
        <v>80</v>
      </c>
      <c r="F1316" s="2">
        <v>12</v>
      </c>
      <c r="G1316" s="2"/>
    </row>
    <row r="1317" spans="1:26" customHeight="1" ht="18" hidden="true" outlineLevel="3">
      <c r="A1317" s="2" t="s">
        <v>2547</v>
      </c>
      <c r="B1317" s="3" t="s">
        <v>2548</v>
      </c>
      <c r="C1317" s="2"/>
      <c r="D1317" s="2" t="s">
        <v>16</v>
      </c>
      <c r="E1317" s="4">
        <f>5.00*(1-Z1%)</f>
        <v>5</v>
      </c>
      <c r="F1317" s="2">
        <v>4</v>
      </c>
      <c r="G1317" s="2"/>
    </row>
    <row r="1318" spans="1:26" customHeight="1" ht="18" hidden="true" outlineLevel="3">
      <c r="A1318" s="2" t="s">
        <v>2549</v>
      </c>
      <c r="B1318" s="3" t="s">
        <v>2550</v>
      </c>
      <c r="C1318" s="2"/>
      <c r="D1318" s="2" t="s">
        <v>16</v>
      </c>
      <c r="E1318" s="4">
        <f>15.00*(1-Z1%)</f>
        <v>15</v>
      </c>
      <c r="F1318" s="2">
        <v>11</v>
      </c>
      <c r="G1318" s="2"/>
    </row>
    <row r="1319" spans="1:26" customHeight="1" ht="36" hidden="true" outlineLevel="3">
      <c r="A1319" s="2" t="s">
        <v>2551</v>
      </c>
      <c r="B1319" s="3" t="s">
        <v>2552</v>
      </c>
      <c r="C1319" s="2"/>
      <c r="D1319" s="2" t="s">
        <v>16</v>
      </c>
      <c r="E1319" s="4">
        <f>20.00*(1-Z1%)</f>
        <v>20</v>
      </c>
      <c r="F1319" s="2">
        <v>10</v>
      </c>
      <c r="G1319" s="2"/>
    </row>
    <row r="1320" spans="1:26" customHeight="1" ht="36" hidden="true" outlineLevel="3">
      <c r="A1320" s="2" t="s">
        <v>2553</v>
      </c>
      <c r="B1320" s="3" t="s">
        <v>2554</v>
      </c>
      <c r="C1320" s="2"/>
      <c r="D1320" s="2" t="s">
        <v>16</v>
      </c>
      <c r="E1320" s="4">
        <f>95.00*(1-Z1%)</f>
        <v>95</v>
      </c>
      <c r="F1320" s="2">
        <v>2</v>
      </c>
      <c r="G1320" s="2"/>
    </row>
    <row r="1321" spans="1:26" customHeight="1" ht="18" hidden="true" outlineLevel="3">
      <c r="A1321" s="2" t="s">
        <v>2555</v>
      </c>
      <c r="B1321" s="3" t="s">
        <v>2556</v>
      </c>
      <c r="C1321" s="2"/>
      <c r="D1321" s="2" t="s">
        <v>16</v>
      </c>
      <c r="E1321" s="4">
        <f>30.00*(1-Z1%)</f>
        <v>30</v>
      </c>
      <c r="F1321" s="2">
        <v>1</v>
      </c>
      <c r="G1321" s="2"/>
    </row>
    <row r="1322" spans="1:26" customHeight="1" ht="18" hidden="true" outlineLevel="3">
      <c r="A1322" s="2" t="s">
        <v>2557</v>
      </c>
      <c r="B1322" s="3" t="s">
        <v>2558</v>
      </c>
      <c r="C1322" s="2"/>
      <c r="D1322" s="2" t="s">
        <v>16</v>
      </c>
      <c r="E1322" s="4">
        <f>35.00*(1-Z1%)</f>
        <v>35</v>
      </c>
      <c r="F1322" s="2">
        <v>1</v>
      </c>
      <c r="G1322" s="2"/>
    </row>
    <row r="1323" spans="1:26" customHeight="1" ht="18" hidden="true" outlineLevel="3">
      <c r="A1323" s="2" t="s">
        <v>2559</v>
      </c>
      <c r="B1323" s="3" t="s">
        <v>2560</v>
      </c>
      <c r="C1323" s="2"/>
      <c r="D1323" s="2" t="s">
        <v>16</v>
      </c>
      <c r="E1323" s="4">
        <f>50.00*(1-Z1%)</f>
        <v>50</v>
      </c>
      <c r="F1323" s="2">
        <v>1</v>
      </c>
      <c r="G1323" s="2"/>
    </row>
    <row r="1324" spans="1:26" customHeight="1" ht="35" hidden="true" outlineLevel="3">
      <c r="A1324" s="5" t="s">
        <v>2561</v>
      </c>
      <c r="B1324" s="5"/>
      <c r="C1324" s="5"/>
      <c r="D1324" s="5"/>
      <c r="E1324" s="5"/>
      <c r="F1324" s="5"/>
      <c r="G1324" s="5"/>
    </row>
    <row r="1325" spans="1:26" customHeight="1" ht="35" hidden="true" outlineLevel="4">
      <c r="A1325" s="5" t="s">
        <v>2562</v>
      </c>
      <c r="B1325" s="5"/>
      <c r="C1325" s="5"/>
      <c r="D1325" s="5"/>
      <c r="E1325" s="5"/>
      <c r="F1325" s="5"/>
      <c r="G1325" s="5"/>
    </row>
    <row r="1326" spans="1:26" customHeight="1" ht="36" hidden="true" outlineLevel="4">
      <c r="A1326" s="2" t="s">
        <v>2563</v>
      </c>
      <c r="B1326" s="3" t="s">
        <v>2564</v>
      </c>
      <c r="C1326" s="2"/>
      <c r="D1326" s="2" t="s">
        <v>16</v>
      </c>
      <c r="E1326" s="4">
        <f>950.00*(1-Z1%)</f>
        <v>950</v>
      </c>
      <c r="F1326" s="2">
        <v>2</v>
      </c>
      <c r="G1326" s="2"/>
    </row>
    <row r="1327" spans="1:26" customHeight="1" ht="36" hidden="true" outlineLevel="4">
      <c r="A1327" s="2" t="s">
        <v>2565</v>
      </c>
      <c r="B1327" s="3" t="s">
        <v>2566</v>
      </c>
      <c r="C1327" s="2"/>
      <c r="D1327" s="2" t="s">
        <v>16</v>
      </c>
      <c r="E1327" s="4">
        <f>950.00*(1-Z1%)</f>
        <v>950</v>
      </c>
      <c r="F1327" s="2">
        <v>1</v>
      </c>
      <c r="G1327" s="2"/>
    </row>
    <row r="1328" spans="1:26" customHeight="1" ht="36" hidden="true" outlineLevel="4">
      <c r="A1328" s="2" t="s">
        <v>2567</v>
      </c>
      <c r="B1328" s="3" t="s">
        <v>2568</v>
      </c>
      <c r="C1328" s="2"/>
      <c r="D1328" s="2" t="s">
        <v>16</v>
      </c>
      <c r="E1328" s="4">
        <f>950.00*(1-Z1%)</f>
        <v>950</v>
      </c>
      <c r="F1328" s="2">
        <v>1</v>
      </c>
      <c r="G1328" s="2"/>
    </row>
    <row r="1329" spans="1:26" customHeight="1" ht="36" hidden="true" outlineLevel="4">
      <c r="A1329" s="2" t="s">
        <v>2569</v>
      </c>
      <c r="B1329" s="3" t="s">
        <v>2570</v>
      </c>
      <c r="C1329" s="2"/>
      <c r="D1329" s="2" t="s">
        <v>16</v>
      </c>
      <c r="E1329" s="4">
        <f>2150.00*(1-Z1%)</f>
        <v>2150</v>
      </c>
      <c r="F1329" s="2">
        <v>1</v>
      </c>
      <c r="G1329" s="2"/>
    </row>
    <row r="1330" spans="1:26" customHeight="1" ht="36" hidden="true" outlineLevel="4">
      <c r="A1330" s="2" t="s">
        <v>2571</v>
      </c>
      <c r="B1330" s="3" t="s">
        <v>2572</v>
      </c>
      <c r="C1330" s="2"/>
      <c r="D1330" s="2" t="s">
        <v>16</v>
      </c>
      <c r="E1330" s="4">
        <f>950.00*(1-Z1%)</f>
        <v>950</v>
      </c>
      <c r="F1330" s="2">
        <v>1</v>
      </c>
      <c r="G1330" s="2"/>
    </row>
    <row r="1331" spans="1:26" customHeight="1" ht="36" hidden="true" outlineLevel="4">
      <c r="A1331" s="2" t="s">
        <v>2573</v>
      </c>
      <c r="B1331" s="3" t="s">
        <v>2574</v>
      </c>
      <c r="C1331" s="2"/>
      <c r="D1331" s="2" t="s">
        <v>16</v>
      </c>
      <c r="E1331" s="4">
        <f>1500.00*(1-Z1%)</f>
        <v>1500</v>
      </c>
      <c r="F1331" s="2">
        <v>1</v>
      </c>
      <c r="G1331" s="2"/>
    </row>
    <row r="1332" spans="1:26" customHeight="1" ht="36" hidden="true" outlineLevel="4">
      <c r="A1332" s="2" t="s">
        <v>2575</v>
      </c>
      <c r="B1332" s="3" t="s">
        <v>2576</v>
      </c>
      <c r="C1332" s="2"/>
      <c r="D1332" s="2" t="s">
        <v>16</v>
      </c>
      <c r="E1332" s="4">
        <f>3290.00*(1-Z1%)</f>
        <v>3290</v>
      </c>
      <c r="F1332" s="2">
        <v>1</v>
      </c>
      <c r="G1332" s="2"/>
    </row>
    <row r="1333" spans="1:26" customHeight="1" ht="36" hidden="true" outlineLevel="4">
      <c r="A1333" s="2" t="s">
        <v>2577</v>
      </c>
      <c r="B1333" s="3" t="s">
        <v>2578</v>
      </c>
      <c r="C1333" s="2"/>
      <c r="D1333" s="2" t="s">
        <v>16</v>
      </c>
      <c r="E1333" s="4">
        <f>490.00*(1-Z1%)</f>
        <v>490</v>
      </c>
      <c r="F1333" s="2">
        <v>2</v>
      </c>
      <c r="G1333" s="2"/>
    </row>
    <row r="1334" spans="1:26" customHeight="1" ht="36" hidden="true" outlineLevel="4">
      <c r="A1334" s="2" t="s">
        <v>2579</v>
      </c>
      <c r="B1334" s="3" t="s">
        <v>2580</v>
      </c>
      <c r="C1334" s="2"/>
      <c r="D1334" s="2" t="s">
        <v>16</v>
      </c>
      <c r="E1334" s="4">
        <f>750.00*(1-Z1%)</f>
        <v>750</v>
      </c>
      <c r="F1334" s="2">
        <v>1</v>
      </c>
      <c r="G1334" s="2"/>
    </row>
    <row r="1335" spans="1:26" customHeight="1" ht="36" hidden="true" outlineLevel="4">
      <c r="A1335" s="2" t="s">
        <v>2581</v>
      </c>
      <c r="B1335" s="3" t="s">
        <v>2582</v>
      </c>
      <c r="C1335" s="2"/>
      <c r="D1335" s="2" t="s">
        <v>16</v>
      </c>
      <c r="E1335" s="4">
        <f>750.00*(1-Z1%)</f>
        <v>750</v>
      </c>
      <c r="F1335" s="2">
        <v>1</v>
      </c>
      <c r="G1335" s="2"/>
    </row>
    <row r="1336" spans="1:26" customHeight="1" ht="35" hidden="true" outlineLevel="4">
      <c r="A1336" s="5" t="s">
        <v>2583</v>
      </c>
      <c r="B1336" s="5"/>
      <c r="C1336" s="5"/>
      <c r="D1336" s="5"/>
      <c r="E1336" s="5"/>
      <c r="F1336" s="5"/>
      <c r="G1336" s="5"/>
    </row>
    <row r="1337" spans="1:26" customHeight="1" ht="36" hidden="true" outlineLevel="4">
      <c r="A1337" s="2" t="s">
        <v>2584</v>
      </c>
      <c r="B1337" s="3" t="s">
        <v>2585</v>
      </c>
      <c r="C1337" s="2"/>
      <c r="D1337" s="2" t="s">
        <v>16</v>
      </c>
      <c r="E1337" s="4">
        <f>75.00*(1-Z1%)</f>
        <v>75</v>
      </c>
      <c r="F1337" s="2">
        <v>6</v>
      </c>
      <c r="G1337" s="2"/>
    </row>
    <row r="1338" spans="1:26" customHeight="1" ht="36" hidden="true" outlineLevel="4">
      <c r="A1338" s="2" t="s">
        <v>2586</v>
      </c>
      <c r="B1338" s="3" t="s">
        <v>2587</v>
      </c>
      <c r="C1338" s="2"/>
      <c r="D1338" s="2" t="s">
        <v>16</v>
      </c>
      <c r="E1338" s="4">
        <f>80.00*(1-Z1%)</f>
        <v>80</v>
      </c>
      <c r="F1338" s="2">
        <v>7</v>
      </c>
      <c r="G1338" s="2"/>
    </row>
    <row r="1339" spans="1:26" customHeight="1" ht="36" hidden="true" outlineLevel="4">
      <c r="A1339" s="2" t="s">
        <v>2588</v>
      </c>
      <c r="B1339" s="3" t="s">
        <v>2589</v>
      </c>
      <c r="C1339" s="2"/>
      <c r="D1339" s="2" t="s">
        <v>16</v>
      </c>
      <c r="E1339" s="4">
        <f>75.00*(1-Z1%)</f>
        <v>75</v>
      </c>
      <c r="F1339" s="2">
        <v>10</v>
      </c>
      <c r="G1339" s="2"/>
    </row>
    <row r="1340" spans="1:26" customHeight="1" ht="35" hidden="true" outlineLevel="4">
      <c r="A1340" s="5" t="s">
        <v>2590</v>
      </c>
      <c r="B1340" s="5"/>
      <c r="C1340" s="5"/>
      <c r="D1340" s="5"/>
      <c r="E1340" s="5"/>
      <c r="F1340" s="5"/>
      <c r="G1340" s="5"/>
    </row>
    <row r="1341" spans="1:26" customHeight="1" ht="18" hidden="true" outlineLevel="4">
      <c r="A1341" s="2" t="s">
        <v>2591</v>
      </c>
      <c r="B1341" s="3" t="s">
        <v>2592</v>
      </c>
      <c r="C1341" s="2"/>
      <c r="D1341" s="2" t="s">
        <v>16</v>
      </c>
      <c r="E1341" s="4">
        <f>80.00*(1-Z1%)</f>
        <v>80</v>
      </c>
      <c r="F1341" s="2">
        <v>2</v>
      </c>
      <c r="G1341" s="2"/>
    </row>
    <row r="1342" spans="1:26" customHeight="1" ht="18" hidden="true" outlineLevel="4">
      <c r="A1342" s="2" t="s">
        <v>2593</v>
      </c>
      <c r="B1342" s="3" t="s">
        <v>2594</v>
      </c>
      <c r="C1342" s="2"/>
      <c r="D1342" s="2" t="s">
        <v>16</v>
      </c>
      <c r="E1342" s="4">
        <f>270.00*(1-Z1%)</f>
        <v>270</v>
      </c>
      <c r="F1342" s="2">
        <v>1</v>
      </c>
      <c r="G1342" s="2"/>
    </row>
    <row r="1343" spans="1:26" customHeight="1" ht="36" hidden="true" outlineLevel="4">
      <c r="A1343" s="2" t="s">
        <v>2595</v>
      </c>
      <c r="B1343" s="3" t="s">
        <v>2596</v>
      </c>
      <c r="C1343" s="2"/>
      <c r="D1343" s="2" t="s">
        <v>16</v>
      </c>
      <c r="E1343" s="4">
        <f>50.00*(1-Z1%)</f>
        <v>50</v>
      </c>
      <c r="F1343" s="2">
        <v>2</v>
      </c>
      <c r="G1343" s="2"/>
    </row>
    <row r="1344" spans="1:26" customHeight="1" ht="35" hidden="true" outlineLevel="4">
      <c r="A1344" s="5" t="s">
        <v>2597</v>
      </c>
      <c r="B1344" s="5"/>
      <c r="C1344" s="5"/>
      <c r="D1344" s="5"/>
      <c r="E1344" s="5"/>
      <c r="F1344" s="5"/>
      <c r="G1344" s="5"/>
    </row>
    <row r="1345" spans="1:26" customHeight="1" ht="18" hidden="true" outlineLevel="4">
      <c r="A1345" s="2" t="s">
        <v>2598</v>
      </c>
      <c r="B1345" s="3" t="s">
        <v>2599</v>
      </c>
      <c r="C1345" s="2"/>
      <c r="D1345" s="2" t="s">
        <v>16</v>
      </c>
      <c r="E1345" s="4">
        <f>30.00*(1-Z1%)</f>
        <v>30</v>
      </c>
      <c r="F1345" s="2">
        <v>3</v>
      </c>
      <c r="G1345" s="2"/>
    </row>
    <row r="1346" spans="1:26" customHeight="1" ht="36" hidden="true" outlineLevel="4">
      <c r="A1346" s="2" t="s">
        <v>2600</v>
      </c>
      <c r="B1346" s="3" t="s">
        <v>2601</v>
      </c>
      <c r="C1346" s="2"/>
      <c r="D1346" s="2" t="s">
        <v>16</v>
      </c>
      <c r="E1346" s="4">
        <f>30.00*(1-Z1%)</f>
        <v>30</v>
      </c>
      <c r="F1346" s="2">
        <v>1</v>
      </c>
      <c r="G1346" s="2"/>
    </row>
    <row r="1347" spans="1:26" customHeight="1" ht="36" hidden="true" outlineLevel="4">
      <c r="A1347" s="2" t="s">
        <v>2602</v>
      </c>
      <c r="B1347" s="3" t="s">
        <v>2603</v>
      </c>
      <c r="C1347" s="2"/>
      <c r="D1347" s="2" t="s">
        <v>16</v>
      </c>
      <c r="E1347" s="4">
        <f>35.00*(1-Z1%)</f>
        <v>35</v>
      </c>
      <c r="F1347" s="2">
        <v>4</v>
      </c>
      <c r="G1347" s="2"/>
    </row>
    <row r="1348" spans="1:26" customHeight="1" ht="36" hidden="true" outlineLevel="4">
      <c r="A1348" s="2" t="s">
        <v>2604</v>
      </c>
      <c r="B1348" s="3" t="s">
        <v>2605</v>
      </c>
      <c r="C1348" s="2"/>
      <c r="D1348" s="2" t="s">
        <v>16</v>
      </c>
      <c r="E1348" s="4">
        <f>110.00*(1-Z1%)</f>
        <v>110</v>
      </c>
      <c r="F1348" s="2">
        <v>1</v>
      </c>
      <c r="G1348" s="2"/>
    </row>
    <row r="1349" spans="1:26" customHeight="1" ht="36" hidden="true" outlineLevel="4">
      <c r="A1349" s="2" t="s">
        <v>2606</v>
      </c>
      <c r="B1349" s="3" t="s">
        <v>2607</v>
      </c>
      <c r="C1349" s="2"/>
      <c r="D1349" s="2" t="s">
        <v>16</v>
      </c>
      <c r="E1349" s="4">
        <f>130.00*(1-Z1%)</f>
        <v>130</v>
      </c>
      <c r="F1349" s="2">
        <v>1</v>
      </c>
      <c r="G1349" s="2"/>
    </row>
    <row r="1350" spans="1:26" customHeight="1" ht="36" hidden="true" outlineLevel="4">
      <c r="A1350" s="2" t="s">
        <v>2608</v>
      </c>
      <c r="B1350" s="3" t="s">
        <v>2609</v>
      </c>
      <c r="C1350" s="2"/>
      <c r="D1350" s="2" t="s">
        <v>16</v>
      </c>
      <c r="E1350" s="4">
        <f>100.00*(1-Z1%)</f>
        <v>100</v>
      </c>
      <c r="F1350" s="2">
        <v>4</v>
      </c>
      <c r="G1350" s="2"/>
    </row>
    <row r="1351" spans="1:26" customHeight="1" ht="36" hidden="true" outlineLevel="4">
      <c r="A1351" s="2" t="s">
        <v>2610</v>
      </c>
      <c r="B1351" s="3" t="s">
        <v>2611</v>
      </c>
      <c r="C1351" s="2"/>
      <c r="D1351" s="2" t="s">
        <v>16</v>
      </c>
      <c r="E1351" s="4">
        <f>90.00*(1-Z1%)</f>
        <v>90</v>
      </c>
      <c r="F1351" s="2">
        <v>1</v>
      </c>
      <c r="G1351" s="2"/>
    </row>
    <row r="1352" spans="1:26" customHeight="1" ht="36" hidden="true" outlineLevel="4">
      <c r="A1352" s="2" t="s">
        <v>2612</v>
      </c>
      <c r="B1352" s="3" t="s">
        <v>2613</v>
      </c>
      <c r="C1352" s="2"/>
      <c r="D1352" s="2" t="s">
        <v>16</v>
      </c>
      <c r="E1352" s="4">
        <f>100.00*(1-Z1%)</f>
        <v>100</v>
      </c>
      <c r="F1352" s="2">
        <v>1</v>
      </c>
      <c r="G1352" s="2"/>
    </row>
    <row r="1353" spans="1:26" customHeight="1" ht="36" hidden="true" outlineLevel="4">
      <c r="A1353" s="2" t="s">
        <v>2614</v>
      </c>
      <c r="B1353" s="3" t="s">
        <v>2615</v>
      </c>
      <c r="C1353" s="2"/>
      <c r="D1353" s="2" t="s">
        <v>16</v>
      </c>
      <c r="E1353" s="4">
        <f>25.00*(1-Z1%)</f>
        <v>25</v>
      </c>
      <c r="F1353" s="2">
        <v>2</v>
      </c>
      <c r="G1353" s="2"/>
    </row>
    <row r="1354" spans="1:26" customHeight="1" ht="36" hidden="true" outlineLevel="4">
      <c r="A1354" s="2" t="s">
        <v>2616</v>
      </c>
      <c r="B1354" s="3" t="s">
        <v>2617</v>
      </c>
      <c r="C1354" s="2"/>
      <c r="D1354" s="2" t="s">
        <v>16</v>
      </c>
      <c r="E1354" s="4">
        <f>50.00*(1-Z1%)</f>
        <v>50</v>
      </c>
      <c r="F1354" s="2">
        <v>9</v>
      </c>
      <c r="G1354" s="2"/>
    </row>
    <row r="1355" spans="1:26" customHeight="1" ht="18" hidden="true" outlineLevel="4">
      <c r="A1355" s="2" t="s">
        <v>2618</v>
      </c>
      <c r="B1355" s="3" t="s">
        <v>2619</v>
      </c>
      <c r="C1355" s="2"/>
      <c r="D1355" s="2" t="s">
        <v>16</v>
      </c>
      <c r="E1355" s="4">
        <f>100.00*(1-Z1%)</f>
        <v>100</v>
      </c>
      <c r="F1355" s="2">
        <v>1</v>
      </c>
      <c r="G1355" s="2"/>
    </row>
    <row r="1356" spans="1:26" customHeight="1" ht="36" hidden="true" outlineLevel="4">
      <c r="A1356" s="2" t="s">
        <v>2620</v>
      </c>
      <c r="B1356" s="3" t="s">
        <v>2621</v>
      </c>
      <c r="C1356" s="2"/>
      <c r="D1356" s="2" t="s">
        <v>16</v>
      </c>
      <c r="E1356" s="4">
        <f>110.00*(1-Z1%)</f>
        <v>110</v>
      </c>
      <c r="F1356" s="2">
        <v>4</v>
      </c>
      <c r="G1356" s="2"/>
    </row>
    <row r="1357" spans="1:26" customHeight="1" ht="36" hidden="true" outlineLevel="4">
      <c r="A1357" s="2" t="s">
        <v>2622</v>
      </c>
      <c r="B1357" s="3" t="s">
        <v>2623</v>
      </c>
      <c r="C1357" s="2"/>
      <c r="D1357" s="2" t="s">
        <v>16</v>
      </c>
      <c r="E1357" s="4">
        <f>70.00*(1-Z1%)</f>
        <v>70</v>
      </c>
      <c r="F1357" s="2">
        <v>11</v>
      </c>
      <c r="G1357" s="2"/>
    </row>
    <row r="1358" spans="1:26" customHeight="1" ht="18" hidden="true" outlineLevel="4">
      <c r="A1358" s="2" t="s">
        <v>2624</v>
      </c>
      <c r="B1358" s="3" t="s">
        <v>2625</v>
      </c>
      <c r="C1358" s="2"/>
      <c r="D1358" s="2" t="s">
        <v>16</v>
      </c>
      <c r="E1358" s="4">
        <f>75.00*(1-Z1%)</f>
        <v>75</v>
      </c>
      <c r="F1358" s="2">
        <v>2</v>
      </c>
      <c r="G1358" s="2"/>
    </row>
    <row r="1359" spans="1:26" customHeight="1" ht="36" hidden="true" outlineLevel="4">
      <c r="A1359" s="2" t="s">
        <v>2626</v>
      </c>
      <c r="B1359" s="3" t="s">
        <v>2627</v>
      </c>
      <c r="C1359" s="2"/>
      <c r="D1359" s="2" t="s">
        <v>16</v>
      </c>
      <c r="E1359" s="4">
        <f>65.00*(1-Z1%)</f>
        <v>65</v>
      </c>
      <c r="F1359" s="2">
        <v>3</v>
      </c>
      <c r="G1359" s="2"/>
    </row>
    <row r="1360" spans="1:26" customHeight="1" ht="36" hidden="true" outlineLevel="4">
      <c r="A1360" s="2" t="s">
        <v>2628</v>
      </c>
      <c r="B1360" s="3" t="s">
        <v>2629</v>
      </c>
      <c r="C1360" s="2"/>
      <c r="D1360" s="2" t="s">
        <v>16</v>
      </c>
      <c r="E1360" s="4">
        <f>50.00*(1-Z1%)</f>
        <v>50</v>
      </c>
      <c r="F1360" s="2">
        <v>1</v>
      </c>
      <c r="G1360" s="2"/>
    </row>
    <row r="1361" spans="1:26" customHeight="1" ht="36" hidden="true" outlineLevel="4">
      <c r="A1361" s="2" t="s">
        <v>2630</v>
      </c>
      <c r="B1361" s="3" t="s">
        <v>2631</v>
      </c>
      <c r="C1361" s="2"/>
      <c r="D1361" s="2" t="s">
        <v>16</v>
      </c>
      <c r="E1361" s="4">
        <f>20.00*(1-Z1%)</f>
        <v>20</v>
      </c>
      <c r="F1361" s="2">
        <v>1</v>
      </c>
      <c r="G1361" s="2"/>
    </row>
    <row r="1362" spans="1:26" customHeight="1" ht="18" hidden="true" outlineLevel="4">
      <c r="A1362" s="2" t="s">
        <v>2632</v>
      </c>
      <c r="B1362" s="3" t="s">
        <v>2633</v>
      </c>
      <c r="C1362" s="2"/>
      <c r="D1362" s="2" t="s">
        <v>16</v>
      </c>
      <c r="E1362" s="4">
        <f>50.00*(1-Z1%)</f>
        <v>50</v>
      </c>
      <c r="F1362" s="2">
        <v>5</v>
      </c>
      <c r="G1362" s="2"/>
    </row>
    <row r="1363" spans="1:26" customHeight="1" ht="36" hidden="true" outlineLevel="4">
      <c r="A1363" s="2" t="s">
        <v>2634</v>
      </c>
      <c r="B1363" s="3" t="s">
        <v>2635</v>
      </c>
      <c r="C1363" s="2"/>
      <c r="D1363" s="2" t="s">
        <v>16</v>
      </c>
      <c r="E1363" s="4">
        <f>50.00*(1-Z1%)</f>
        <v>50</v>
      </c>
      <c r="F1363" s="2">
        <v>18</v>
      </c>
      <c r="G1363" s="2"/>
    </row>
    <row r="1364" spans="1:26" customHeight="1" ht="36" hidden="true" outlineLevel="4">
      <c r="A1364" s="2" t="s">
        <v>2636</v>
      </c>
      <c r="B1364" s="3" t="s">
        <v>2637</v>
      </c>
      <c r="C1364" s="2"/>
      <c r="D1364" s="2" t="s">
        <v>16</v>
      </c>
      <c r="E1364" s="4">
        <f>50.00*(1-Z1%)</f>
        <v>50</v>
      </c>
      <c r="F1364" s="2">
        <v>4</v>
      </c>
      <c r="G1364" s="2"/>
    </row>
    <row r="1365" spans="1:26" customHeight="1" ht="36" hidden="true" outlineLevel="4">
      <c r="A1365" s="2" t="s">
        <v>2638</v>
      </c>
      <c r="B1365" s="3" t="s">
        <v>2639</v>
      </c>
      <c r="C1365" s="2"/>
      <c r="D1365" s="2" t="s">
        <v>16</v>
      </c>
      <c r="E1365" s="4">
        <f>100.00*(1-Z1%)</f>
        <v>100</v>
      </c>
      <c r="F1365" s="2">
        <v>1</v>
      </c>
      <c r="G1365" s="2"/>
    </row>
    <row r="1366" spans="1:26" customHeight="1" ht="36" hidden="true" outlineLevel="4">
      <c r="A1366" s="2" t="s">
        <v>2640</v>
      </c>
      <c r="B1366" s="3" t="s">
        <v>2641</v>
      </c>
      <c r="C1366" s="2"/>
      <c r="D1366" s="2" t="s">
        <v>16</v>
      </c>
      <c r="E1366" s="4">
        <f>80.00*(1-Z1%)</f>
        <v>80</v>
      </c>
      <c r="F1366" s="2">
        <v>14</v>
      </c>
      <c r="G1366" s="2"/>
    </row>
    <row r="1367" spans="1:26" customHeight="1" ht="36" hidden="true" outlineLevel="4">
      <c r="A1367" s="2" t="s">
        <v>2642</v>
      </c>
      <c r="B1367" s="3" t="s">
        <v>2643</v>
      </c>
      <c r="C1367" s="2"/>
      <c r="D1367" s="2" t="s">
        <v>16</v>
      </c>
      <c r="E1367" s="4">
        <f>100.00*(1-Z1%)</f>
        <v>100</v>
      </c>
      <c r="F1367" s="2">
        <v>16</v>
      </c>
      <c r="G1367" s="2"/>
    </row>
    <row r="1368" spans="1:26" customHeight="1" ht="36" hidden="true" outlineLevel="4">
      <c r="A1368" s="2" t="s">
        <v>2644</v>
      </c>
      <c r="B1368" s="3" t="s">
        <v>2645</v>
      </c>
      <c r="C1368" s="2"/>
      <c r="D1368" s="2" t="s">
        <v>16</v>
      </c>
      <c r="E1368" s="4">
        <f>100.00*(1-Z1%)</f>
        <v>100</v>
      </c>
      <c r="F1368" s="2">
        <v>6</v>
      </c>
      <c r="G1368" s="2"/>
    </row>
    <row r="1369" spans="1:26" customHeight="1" ht="18" hidden="true" outlineLevel="4">
      <c r="A1369" s="2" t="s">
        <v>2646</v>
      </c>
      <c r="B1369" s="3" t="s">
        <v>2647</v>
      </c>
      <c r="C1369" s="2"/>
      <c r="D1369" s="2" t="s">
        <v>16</v>
      </c>
      <c r="E1369" s="4">
        <f>50.00*(1-Z1%)</f>
        <v>50</v>
      </c>
      <c r="F1369" s="2">
        <v>2</v>
      </c>
      <c r="G1369" s="2"/>
    </row>
    <row r="1370" spans="1:26" customHeight="1" ht="18" hidden="true" outlineLevel="4">
      <c r="A1370" s="2" t="s">
        <v>2648</v>
      </c>
      <c r="B1370" s="3" t="s">
        <v>2649</v>
      </c>
      <c r="C1370" s="2"/>
      <c r="D1370" s="2" t="s">
        <v>16</v>
      </c>
      <c r="E1370" s="4">
        <f>100.00*(1-Z1%)</f>
        <v>100</v>
      </c>
      <c r="F1370" s="2">
        <v>1</v>
      </c>
      <c r="G1370" s="2"/>
    </row>
    <row r="1371" spans="1:26" customHeight="1" ht="36" hidden="true" outlineLevel="4">
      <c r="A1371" s="2" t="s">
        <v>2650</v>
      </c>
      <c r="B1371" s="3" t="s">
        <v>2651</v>
      </c>
      <c r="C1371" s="2"/>
      <c r="D1371" s="2" t="s">
        <v>16</v>
      </c>
      <c r="E1371" s="4">
        <f>90.00*(1-Z1%)</f>
        <v>90</v>
      </c>
      <c r="F1371" s="2">
        <v>27</v>
      </c>
      <c r="G1371" s="2"/>
    </row>
    <row r="1372" spans="1:26" customHeight="1" ht="18" hidden="true" outlineLevel="4">
      <c r="A1372" s="2" t="s">
        <v>2652</v>
      </c>
      <c r="B1372" s="3" t="s">
        <v>2653</v>
      </c>
      <c r="C1372" s="2"/>
      <c r="D1372" s="2" t="s">
        <v>16</v>
      </c>
      <c r="E1372" s="4">
        <f>50.00*(1-Z1%)</f>
        <v>50</v>
      </c>
      <c r="F1372" s="2">
        <v>3</v>
      </c>
      <c r="G1372" s="2"/>
    </row>
    <row r="1373" spans="1:26" customHeight="1" ht="18" hidden="true" outlineLevel="4">
      <c r="A1373" s="2" t="s">
        <v>2654</v>
      </c>
      <c r="B1373" s="3" t="s">
        <v>2655</v>
      </c>
      <c r="C1373" s="2"/>
      <c r="D1373" s="2" t="s">
        <v>16</v>
      </c>
      <c r="E1373" s="4">
        <f>90.00*(1-Z1%)</f>
        <v>90</v>
      </c>
      <c r="F1373" s="2">
        <v>3</v>
      </c>
      <c r="G1373" s="2"/>
    </row>
    <row r="1374" spans="1:26" customHeight="1" ht="36" hidden="true" outlineLevel="4">
      <c r="A1374" s="2" t="s">
        <v>2656</v>
      </c>
      <c r="B1374" s="3" t="s">
        <v>2657</v>
      </c>
      <c r="C1374" s="2"/>
      <c r="D1374" s="2" t="s">
        <v>16</v>
      </c>
      <c r="E1374" s="4">
        <f>70.00*(1-Z1%)</f>
        <v>70</v>
      </c>
      <c r="F1374" s="2">
        <v>3</v>
      </c>
      <c r="G1374" s="2"/>
    </row>
    <row r="1375" spans="1:26" customHeight="1" ht="18" hidden="true" outlineLevel="4">
      <c r="A1375" s="2" t="s">
        <v>2658</v>
      </c>
      <c r="B1375" s="3" t="s">
        <v>2659</v>
      </c>
      <c r="C1375" s="2"/>
      <c r="D1375" s="2" t="s">
        <v>16</v>
      </c>
      <c r="E1375" s="4">
        <f>50.00*(1-Z1%)</f>
        <v>50</v>
      </c>
      <c r="F1375" s="2">
        <v>7</v>
      </c>
      <c r="G1375" s="2"/>
    </row>
    <row r="1376" spans="1:26" customHeight="1" ht="18" hidden="true" outlineLevel="4">
      <c r="A1376" s="2" t="s">
        <v>2660</v>
      </c>
      <c r="B1376" s="3" t="s">
        <v>2661</v>
      </c>
      <c r="C1376" s="2"/>
      <c r="D1376" s="2" t="s">
        <v>16</v>
      </c>
      <c r="E1376" s="4">
        <f>30.00*(1-Z1%)</f>
        <v>30</v>
      </c>
      <c r="F1376" s="2">
        <v>4</v>
      </c>
      <c r="G1376" s="2"/>
    </row>
    <row r="1377" spans="1:26" customHeight="1" ht="36" hidden="true" outlineLevel="4">
      <c r="A1377" s="2" t="s">
        <v>2662</v>
      </c>
      <c r="B1377" s="3" t="s">
        <v>2663</v>
      </c>
      <c r="C1377" s="2"/>
      <c r="D1377" s="2" t="s">
        <v>16</v>
      </c>
      <c r="E1377" s="4">
        <f>50.00*(1-Z1%)</f>
        <v>50</v>
      </c>
      <c r="F1377" s="2">
        <v>13</v>
      </c>
      <c r="G1377" s="2"/>
    </row>
    <row r="1378" spans="1:26" customHeight="1" ht="36" hidden="true" outlineLevel="4">
      <c r="A1378" s="2" t="s">
        <v>2664</v>
      </c>
      <c r="B1378" s="3" t="s">
        <v>2665</v>
      </c>
      <c r="C1378" s="2"/>
      <c r="D1378" s="2" t="s">
        <v>16</v>
      </c>
      <c r="E1378" s="4">
        <f>50.00*(1-Z1%)</f>
        <v>50</v>
      </c>
      <c r="F1378" s="2">
        <v>4</v>
      </c>
      <c r="G1378" s="2"/>
    </row>
    <row r="1379" spans="1:26" customHeight="1" ht="18" hidden="true" outlineLevel="4">
      <c r="A1379" s="2" t="s">
        <v>2666</v>
      </c>
      <c r="B1379" s="3" t="s">
        <v>2667</v>
      </c>
      <c r="C1379" s="2"/>
      <c r="D1379" s="2" t="s">
        <v>16</v>
      </c>
      <c r="E1379" s="4">
        <f>50.00*(1-Z1%)</f>
        <v>50</v>
      </c>
      <c r="F1379" s="2">
        <v>1</v>
      </c>
      <c r="G1379" s="2"/>
    </row>
    <row r="1380" spans="1:26" customHeight="1" ht="18" hidden="true" outlineLevel="4">
      <c r="A1380" s="2" t="s">
        <v>2668</v>
      </c>
      <c r="B1380" s="3" t="s">
        <v>2669</v>
      </c>
      <c r="C1380" s="2"/>
      <c r="D1380" s="2" t="s">
        <v>16</v>
      </c>
      <c r="E1380" s="4">
        <f>135.00*(1-Z1%)</f>
        <v>135</v>
      </c>
      <c r="F1380" s="2">
        <v>2</v>
      </c>
      <c r="G1380" s="2"/>
    </row>
    <row r="1381" spans="1:26" customHeight="1" ht="18" hidden="true" outlineLevel="4">
      <c r="A1381" s="2" t="s">
        <v>2670</v>
      </c>
      <c r="B1381" s="3" t="s">
        <v>2671</v>
      </c>
      <c r="C1381" s="2"/>
      <c r="D1381" s="2" t="s">
        <v>16</v>
      </c>
      <c r="E1381" s="4">
        <f>150.00*(1-Z1%)</f>
        <v>150</v>
      </c>
      <c r="F1381" s="2">
        <v>28</v>
      </c>
      <c r="G1381" s="2"/>
    </row>
    <row r="1382" spans="1:26" customHeight="1" ht="35" hidden="true" outlineLevel="4">
      <c r="A1382" s="5" t="s">
        <v>2672</v>
      </c>
      <c r="B1382" s="5"/>
      <c r="C1382" s="5"/>
      <c r="D1382" s="5"/>
      <c r="E1382" s="5"/>
      <c r="F1382" s="5"/>
      <c r="G1382" s="5"/>
    </row>
    <row r="1383" spans="1:26" customHeight="1" ht="18" hidden="true" outlineLevel="4">
      <c r="A1383" s="2" t="s">
        <v>2673</v>
      </c>
      <c r="B1383" s="3" t="s">
        <v>2674</v>
      </c>
      <c r="C1383" s="2"/>
      <c r="D1383" s="2" t="s">
        <v>16</v>
      </c>
      <c r="E1383" s="4">
        <f>85.00*(1-Z1%)</f>
        <v>85</v>
      </c>
      <c r="F1383" s="2">
        <v>4</v>
      </c>
      <c r="G1383" s="2"/>
    </row>
    <row r="1384" spans="1:26" customHeight="1" ht="18" hidden="true" outlineLevel="4">
      <c r="A1384" s="2" t="s">
        <v>2675</v>
      </c>
      <c r="B1384" s="3" t="s">
        <v>2676</v>
      </c>
      <c r="C1384" s="2"/>
      <c r="D1384" s="2" t="s">
        <v>16</v>
      </c>
      <c r="E1384" s="4">
        <f>95.00*(1-Z1%)</f>
        <v>95</v>
      </c>
      <c r="F1384" s="2">
        <v>1</v>
      </c>
      <c r="G1384" s="2"/>
    </row>
    <row r="1385" spans="1:26" customHeight="1" ht="36" hidden="true" outlineLevel="4">
      <c r="A1385" s="2" t="s">
        <v>2677</v>
      </c>
      <c r="B1385" s="3" t="s">
        <v>2678</v>
      </c>
      <c r="C1385" s="2"/>
      <c r="D1385" s="2" t="s">
        <v>16</v>
      </c>
      <c r="E1385" s="4">
        <f>100.00*(1-Z1%)</f>
        <v>100</v>
      </c>
      <c r="F1385" s="2">
        <v>2</v>
      </c>
      <c r="G1385" s="2"/>
    </row>
    <row r="1386" spans="1:26" customHeight="1" ht="18" hidden="true" outlineLevel="4">
      <c r="A1386" s="2" t="s">
        <v>2679</v>
      </c>
      <c r="B1386" s="3" t="s">
        <v>2680</v>
      </c>
      <c r="C1386" s="2"/>
      <c r="D1386" s="2" t="s">
        <v>16</v>
      </c>
      <c r="E1386" s="4">
        <f>25.00*(1-Z1%)</f>
        <v>25</v>
      </c>
      <c r="F1386" s="2">
        <v>11</v>
      </c>
      <c r="G1386" s="2"/>
    </row>
    <row r="1387" spans="1:26" customHeight="1" ht="18" hidden="true" outlineLevel="4">
      <c r="A1387" s="2" t="s">
        <v>2681</v>
      </c>
      <c r="B1387" s="3" t="s">
        <v>2682</v>
      </c>
      <c r="C1387" s="2"/>
      <c r="D1387" s="2" t="s">
        <v>16</v>
      </c>
      <c r="E1387" s="4">
        <f>25.00*(1-Z1%)</f>
        <v>25</v>
      </c>
      <c r="F1387" s="2">
        <v>5</v>
      </c>
      <c r="G1387" s="2"/>
    </row>
    <row r="1388" spans="1:26" customHeight="1" ht="35" hidden="true" outlineLevel="4">
      <c r="A1388" s="5" t="s">
        <v>2683</v>
      </c>
      <c r="B1388" s="5"/>
      <c r="C1388" s="5"/>
      <c r="D1388" s="5"/>
      <c r="E1388" s="5"/>
      <c r="F1388" s="5"/>
      <c r="G1388" s="5"/>
    </row>
    <row r="1389" spans="1:26" customHeight="1" ht="36" hidden="true" outlineLevel="4">
      <c r="A1389" s="2" t="s">
        <v>2684</v>
      </c>
      <c r="B1389" s="3" t="s">
        <v>2685</v>
      </c>
      <c r="C1389" s="2"/>
      <c r="D1389" s="2" t="s">
        <v>16</v>
      </c>
      <c r="E1389" s="4">
        <f>150.00*(1-Z1%)</f>
        <v>150</v>
      </c>
      <c r="F1389" s="2">
        <v>4</v>
      </c>
      <c r="G1389" s="2"/>
    </row>
    <row r="1390" spans="1:26" customHeight="1" ht="36" hidden="true" outlineLevel="4">
      <c r="A1390" s="2" t="s">
        <v>2686</v>
      </c>
      <c r="B1390" s="3" t="s">
        <v>2687</v>
      </c>
      <c r="C1390" s="2"/>
      <c r="D1390" s="2" t="s">
        <v>16</v>
      </c>
      <c r="E1390" s="4">
        <f>70.00*(1-Z1%)</f>
        <v>70</v>
      </c>
      <c r="F1390" s="2">
        <v>8</v>
      </c>
      <c r="G1390" s="2"/>
    </row>
    <row r="1391" spans="1:26" customHeight="1" ht="36" hidden="true" outlineLevel="4">
      <c r="A1391" s="2" t="s">
        <v>2688</v>
      </c>
      <c r="B1391" s="3" t="s">
        <v>2689</v>
      </c>
      <c r="C1391" s="2"/>
      <c r="D1391" s="2" t="s">
        <v>16</v>
      </c>
      <c r="E1391" s="4">
        <f>95.00*(1-Z1%)</f>
        <v>95</v>
      </c>
      <c r="F1391" s="2">
        <v>1</v>
      </c>
      <c r="G1391" s="2"/>
    </row>
    <row r="1392" spans="1:26" customHeight="1" ht="36" hidden="true" outlineLevel="4">
      <c r="A1392" s="2" t="s">
        <v>2690</v>
      </c>
      <c r="B1392" s="3" t="s">
        <v>2691</v>
      </c>
      <c r="C1392" s="2"/>
      <c r="D1392" s="2" t="s">
        <v>16</v>
      </c>
      <c r="E1392" s="4">
        <f>70.00*(1-Z1%)</f>
        <v>70</v>
      </c>
      <c r="F1392" s="2">
        <v>2</v>
      </c>
      <c r="G1392" s="2"/>
    </row>
    <row r="1393" spans="1:26" customHeight="1" ht="36" hidden="true" outlineLevel="4">
      <c r="A1393" s="2" t="s">
        <v>2692</v>
      </c>
      <c r="B1393" s="3" t="s">
        <v>2693</v>
      </c>
      <c r="C1393" s="2"/>
      <c r="D1393" s="2" t="s">
        <v>16</v>
      </c>
      <c r="E1393" s="4">
        <f>70.00*(1-Z1%)</f>
        <v>70</v>
      </c>
      <c r="F1393" s="2">
        <v>18</v>
      </c>
      <c r="G1393" s="2"/>
    </row>
    <row r="1394" spans="1:26" customHeight="1" ht="36" hidden="true" outlineLevel="4">
      <c r="A1394" s="2" t="s">
        <v>2694</v>
      </c>
      <c r="B1394" s="3" t="s">
        <v>2695</v>
      </c>
      <c r="C1394" s="2"/>
      <c r="D1394" s="2" t="s">
        <v>16</v>
      </c>
      <c r="E1394" s="4">
        <f>100.00*(1-Z1%)</f>
        <v>100</v>
      </c>
      <c r="F1394" s="2">
        <v>14</v>
      </c>
      <c r="G1394" s="2"/>
    </row>
    <row r="1395" spans="1:26" customHeight="1" ht="36" hidden="true" outlineLevel="4">
      <c r="A1395" s="2" t="s">
        <v>2696</v>
      </c>
      <c r="B1395" s="3" t="s">
        <v>2697</v>
      </c>
      <c r="C1395" s="2"/>
      <c r="D1395" s="2" t="s">
        <v>16</v>
      </c>
      <c r="E1395" s="4">
        <f>100.00*(1-Z1%)</f>
        <v>100</v>
      </c>
      <c r="F1395" s="2">
        <v>5</v>
      </c>
      <c r="G1395" s="2"/>
    </row>
    <row r="1396" spans="1:26" customHeight="1" ht="36" hidden="true" outlineLevel="4">
      <c r="A1396" s="2" t="s">
        <v>2698</v>
      </c>
      <c r="B1396" s="3" t="s">
        <v>2699</v>
      </c>
      <c r="C1396" s="2"/>
      <c r="D1396" s="2" t="s">
        <v>16</v>
      </c>
      <c r="E1396" s="4">
        <f>25.00*(1-Z1%)</f>
        <v>25</v>
      </c>
      <c r="F1396" s="2">
        <v>1</v>
      </c>
      <c r="G1396" s="2"/>
    </row>
    <row r="1397" spans="1:26" customHeight="1" ht="36" hidden="true" outlineLevel="4">
      <c r="A1397" s="2" t="s">
        <v>2700</v>
      </c>
      <c r="B1397" s="3" t="s">
        <v>2701</v>
      </c>
      <c r="C1397" s="2"/>
      <c r="D1397" s="2" t="s">
        <v>16</v>
      </c>
      <c r="E1397" s="4">
        <f>100.00*(1-Z1%)</f>
        <v>100</v>
      </c>
      <c r="F1397" s="2">
        <v>20</v>
      </c>
      <c r="G1397" s="2"/>
    </row>
    <row r="1398" spans="1:26" customHeight="1" ht="36" hidden="true" outlineLevel="4">
      <c r="A1398" s="2" t="s">
        <v>2702</v>
      </c>
      <c r="B1398" s="3" t="s">
        <v>2703</v>
      </c>
      <c r="C1398" s="2"/>
      <c r="D1398" s="2" t="s">
        <v>16</v>
      </c>
      <c r="E1398" s="4">
        <f>100.00*(1-Z1%)</f>
        <v>100</v>
      </c>
      <c r="F1398" s="2">
        <v>5</v>
      </c>
      <c r="G1398" s="2"/>
    </row>
    <row r="1399" spans="1:26" customHeight="1" ht="35" hidden="true" outlineLevel="4">
      <c r="A1399" s="5" t="s">
        <v>2704</v>
      </c>
      <c r="B1399" s="5"/>
      <c r="C1399" s="5"/>
      <c r="D1399" s="5"/>
      <c r="E1399" s="5"/>
      <c r="F1399" s="5"/>
      <c r="G1399" s="5"/>
    </row>
    <row r="1400" spans="1:26" customHeight="1" ht="36" hidden="true" outlineLevel="4">
      <c r="A1400" s="2" t="s">
        <v>2705</v>
      </c>
      <c r="B1400" s="3" t="s">
        <v>2706</v>
      </c>
      <c r="C1400" s="2"/>
      <c r="D1400" s="2" t="s">
        <v>16</v>
      </c>
      <c r="E1400" s="4">
        <f>180.00*(1-Z1%)</f>
        <v>180</v>
      </c>
      <c r="F1400" s="2">
        <v>3</v>
      </c>
      <c r="G1400" s="2"/>
    </row>
    <row r="1401" spans="1:26" customHeight="1" ht="36" hidden="true" outlineLevel="4">
      <c r="A1401" s="2" t="s">
        <v>2707</v>
      </c>
      <c r="B1401" s="3" t="s">
        <v>2708</v>
      </c>
      <c r="C1401" s="2"/>
      <c r="D1401" s="2" t="s">
        <v>16</v>
      </c>
      <c r="E1401" s="4">
        <f>60.00*(1-Z1%)</f>
        <v>60</v>
      </c>
      <c r="F1401" s="2">
        <v>1</v>
      </c>
      <c r="G1401" s="2"/>
    </row>
    <row r="1402" spans="1:26" customHeight="1" ht="36" hidden="true" outlineLevel="4">
      <c r="A1402" s="2" t="s">
        <v>2709</v>
      </c>
      <c r="B1402" s="3" t="s">
        <v>2710</v>
      </c>
      <c r="C1402" s="2"/>
      <c r="D1402" s="2" t="s">
        <v>16</v>
      </c>
      <c r="E1402" s="4">
        <f>30.00*(1-Z1%)</f>
        <v>30</v>
      </c>
      <c r="F1402" s="2">
        <v>5</v>
      </c>
      <c r="G1402" s="2"/>
    </row>
    <row r="1403" spans="1:26" customHeight="1" ht="36" hidden="true" outlineLevel="4">
      <c r="A1403" s="2" t="s">
        <v>2711</v>
      </c>
      <c r="B1403" s="3" t="s">
        <v>2712</v>
      </c>
      <c r="C1403" s="2"/>
      <c r="D1403" s="2" t="s">
        <v>16</v>
      </c>
      <c r="E1403" s="4">
        <f>50.00*(1-Z1%)</f>
        <v>50</v>
      </c>
      <c r="F1403" s="2">
        <v>1</v>
      </c>
      <c r="G1403" s="2"/>
    </row>
    <row r="1404" spans="1:26" customHeight="1" ht="36" hidden="true" outlineLevel="4">
      <c r="A1404" s="2" t="s">
        <v>2713</v>
      </c>
      <c r="B1404" s="3" t="s">
        <v>2714</v>
      </c>
      <c r="C1404" s="2"/>
      <c r="D1404" s="2" t="s">
        <v>16</v>
      </c>
      <c r="E1404" s="4">
        <f>40.00*(1-Z1%)</f>
        <v>40</v>
      </c>
      <c r="F1404" s="2">
        <v>5</v>
      </c>
      <c r="G1404" s="2"/>
    </row>
    <row r="1405" spans="1:26" customHeight="1" ht="36" hidden="true" outlineLevel="4">
      <c r="A1405" s="2" t="s">
        <v>2715</v>
      </c>
      <c r="B1405" s="3" t="s">
        <v>2716</v>
      </c>
      <c r="C1405" s="2"/>
      <c r="D1405" s="2" t="s">
        <v>16</v>
      </c>
      <c r="E1405" s="4">
        <f>50.00*(1-Z1%)</f>
        <v>50</v>
      </c>
      <c r="F1405" s="2">
        <v>10</v>
      </c>
      <c r="G1405" s="2"/>
    </row>
    <row r="1406" spans="1:26" customHeight="1" ht="35" hidden="true" outlineLevel="4">
      <c r="A1406" s="5" t="s">
        <v>2717</v>
      </c>
      <c r="B1406" s="5"/>
      <c r="C1406" s="5"/>
      <c r="D1406" s="5"/>
      <c r="E1406" s="5"/>
      <c r="F1406" s="5"/>
      <c r="G1406" s="5"/>
    </row>
    <row r="1407" spans="1:26" customHeight="1" ht="18" hidden="true" outlineLevel="4">
      <c r="A1407" s="2" t="s">
        <v>2718</v>
      </c>
      <c r="B1407" s="3" t="s">
        <v>2719</v>
      </c>
      <c r="C1407" s="2"/>
      <c r="D1407" s="2" t="s">
        <v>16</v>
      </c>
      <c r="E1407" s="4">
        <f>25.00*(1-Z1%)</f>
        <v>25</v>
      </c>
      <c r="F1407" s="2">
        <v>4</v>
      </c>
      <c r="G1407" s="2"/>
    </row>
    <row r="1408" spans="1:26" customHeight="1" ht="36" hidden="true" outlineLevel="4">
      <c r="A1408" s="2" t="s">
        <v>2720</v>
      </c>
      <c r="B1408" s="3" t="s">
        <v>2721</v>
      </c>
      <c r="C1408" s="2"/>
      <c r="D1408" s="2" t="s">
        <v>16</v>
      </c>
      <c r="E1408" s="4">
        <f>35.00*(1-Z1%)</f>
        <v>35</v>
      </c>
      <c r="F1408" s="2">
        <v>17</v>
      </c>
      <c r="G1408" s="2"/>
    </row>
    <row r="1409" spans="1:26" customHeight="1" ht="36" hidden="true" outlineLevel="4">
      <c r="A1409" s="2" t="s">
        <v>2722</v>
      </c>
      <c r="B1409" s="3" t="s">
        <v>2723</v>
      </c>
      <c r="C1409" s="2"/>
      <c r="D1409" s="2" t="s">
        <v>16</v>
      </c>
      <c r="E1409" s="4">
        <f>35.00*(1-Z1%)</f>
        <v>35</v>
      </c>
      <c r="F1409" s="2">
        <v>3</v>
      </c>
      <c r="G1409" s="2"/>
    </row>
    <row r="1410" spans="1:26" customHeight="1" ht="36" hidden="true" outlineLevel="4">
      <c r="A1410" s="2" t="s">
        <v>2724</v>
      </c>
      <c r="B1410" s="3" t="s">
        <v>2725</v>
      </c>
      <c r="C1410" s="2"/>
      <c r="D1410" s="2" t="s">
        <v>16</v>
      </c>
      <c r="E1410" s="4">
        <f>60.00*(1-Z1%)</f>
        <v>60</v>
      </c>
      <c r="F1410" s="2">
        <v>10</v>
      </c>
      <c r="G1410" s="2"/>
    </row>
    <row r="1411" spans="1:26" customHeight="1" ht="36" hidden="true" outlineLevel="4">
      <c r="A1411" s="2" t="s">
        <v>2726</v>
      </c>
      <c r="B1411" s="3" t="s">
        <v>2727</v>
      </c>
      <c r="C1411" s="2"/>
      <c r="D1411" s="2" t="s">
        <v>16</v>
      </c>
      <c r="E1411" s="4">
        <f>50.00*(1-Z1%)</f>
        <v>50</v>
      </c>
      <c r="F1411" s="2">
        <v>9</v>
      </c>
      <c r="G1411" s="2"/>
    </row>
    <row r="1412" spans="1:26" customHeight="1" ht="36" hidden="true" outlineLevel="4">
      <c r="A1412" s="2" t="s">
        <v>2728</v>
      </c>
      <c r="B1412" s="3" t="s">
        <v>2729</v>
      </c>
      <c r="C1412" s="2"/>
      <c r="D1412" s="2" t="s">
        <v>16</v>
      </c>
      <c r="E1412" s="4">
        <f>50.00*(1-Z1%)</f>
        <v>50</v>
      </c>
      <c r="F1412" s="2">
        <v>4</v>
      </c>
      <c r="G1412" s="2"/>
    </row>
    <row r="1413" spans="1:26" customHeight="1" ht="36" hidden="true" outlineLevel="4">
      <c r="A1413" s="2" t="s">
        <v>2730</v>
      </c>
      <c r="B1413" s="3" t="s">
        <v>2731</v>
      </c>
      <c r="C1413" s="2"/>
      <c r="D1413" s="2" t="s">
        <v>16</v>
      </c>
      <c r="E1413" s="4">
        <f>35.00*(1-Z1%)</f>
        <v>35</v>
      </c>
      <c r="F1413" s="2">
        <v>4</v>
      </c>
      <c r="G1413" s="2"/>
    </row>
    <row r="1414" spans="1:26" customHeight="1" ht="18" hidden="true" outlineLevel="4">
      <c r="A1414" s="2" t="s">
        <v>2732</v>
      </c>
      <c r="B1414" s="3" t="s">
        <v>2733</v>
      </c>
      <c r="C1414" s="2"/>
      <c r="D1414" s="2" t="s">
        <v>16</v>
      </c>
      <c r="E1414" s="4">
        <f>30.00*(1-Z1%)</f>
        <v>30</v>
      </c>
      <c r="F1414" s="2">
        <v>4</v>
      </c>
      <c r="G1414" s="2"/>
    </row>
    <row r="1415" spans="1:26" customHeight="1" ht="18" hidden="true" outlineLevel="4">
      <c r="A1415" s="2" t="s">
        <v>2734</v>
      </c>
      <c r="B1415" s="3" t="s">
        <v>2735</v>
      </c>
      <c r="C1415" s="2"/>
      <c r="D1415" s="2" t="s">
        <v>16</v>
      </c>
      <c r="E1415" s="4">
        <f>30.00*(1-Z1%)</f>
        <v>30</v>
      </c>
      <c r="F1415" s="2">
        <v>14</v>
      </c>
      <c r="G1415" s="2"/>
    </row>
    <row r="1416" spans="1:26" customHeight="1" ht="18" hidden="true" outlineLevel="4">
      <c r="A1416" s="2" t="s">
        <v>2736</v>
      </c>
      <c r="B1416" s="3" t="s">
        <v>2737</v>
      </c>
      <c r="C1416" s="2"/>
      <c r="D1416" s="2" t="s">
        <v>16</v>
      </c>
      <c r="E1416" s="4">
        <f>30.00*(1-Z1%)</f>
        <v>30</v>
      </c>
      <c r="F1416" s="2">
        <v>2</v>
      </c>
      <c r="G1416" s="2"/>
    </row>
    <row r="1417" spans="1:26" customHeight="1" ht="18" hidden="true" outlineLevel="4">
      <c r="A1417" s="2" t="s">
        <v>2738</v>
      </c>
      <c r="B1417" s="3" t="s">
        <v>2739</v>
      </c>
      <c r="C1417" s="2"/>
      <c r="D1417" s="2" t="s">
        <v>16</v>
      </c>
      <c r="E1417" s="4">
        <f>30.00*(1-Z1%)</f>
        <v>30</v>
      </c>
      <c r="F1417" s="2">
        <v>6</v>
      </c>
      <c r="G1417" s="2"/>
    </row>
    <row r="1418" spans="1:26" customHeight="1" ht="36" hidden="true" outlineLevel="4">
      <c r="A1418" s="2" t="s">
        <v>2740</v>
      </c>
      <c r="B1418" s="3" t="s">
        <v>2741</v>
      </c>
      <c r="C1418" s="2"/>
      <c r="D1418" s="2" t="s">
        <v>16</v>
      </c>
      <c r="E1418" s="4">
        <f>30.00*(1-Z1%)</f>
        <v>30</v>
      </c>
      <c r="F1418" s="2">
        <v>50</v>
      </c>
      <c r="G1418" s="2"/>
    </row>
    <row r="1419" spans="1:26" customHeight="1" ht="35" hidden="true" outlineLevel="4">
      <c r="A1419" s="5" t="s">
        <v>2742</v>
      </c>
      <c r="B1419" s="5"/>
      <c r="C1419" s="5"/>
      <c r="D1419" s="5"/>
      <c r="E1419" s="5"/>
      <c r="F1419" s="5"/>
      <c r="G1419" s="5"/>
    </row>
    <row r="1420" spans="1:26" customHeight="1" ht="36" hidden="true" outlineLevel="4">
      <c r="A1420" s="2" t="s">
        <v>2743</v>
      </c>
      <c r="B1420" s="3" t="s">
        <v>2744</v>
      </c>
      <c r="C1420" s="2"/>
      <c r="D1420" s="2" t="s">
        <v>16</v>
      </c>
      <c r="E1420" s="4">
        <f>60.00*(1-Z1%)</f>
        <v>60</v>
      </c>
      <c r="F1420" s="2">
        <v>19</v>
      </c>
      <c r="G1420" s="2"/>
    </row>
    <row r="1421" spans="1:26" customHeight="1" ht="36" hidden="true" outlineLevel="4">
      <c r="A1421" s="2" t="s">
        <v>2745</v>
      </c>
      <c r="B1421" s="3" t="s">
        <v>2746</v>
      </c>
      <c r="C1421" s="2"/>
      <c r="D1421" s="2" t="s">
        <v>16</v>
      </c>
      <c r="E1421" s="4">
        <f>50.00*(1-Z1%)</f>
        <v>50</v>
      </c>
      <c r="F1421" s="2">
        <v>24</v>
      </c>
      <c r="G1421" s="2"/>
    </row>
    <row r="1422" spans="1:26" customHeight="1" ht="18" hidden="true" outlineLevel="4">
      <c r="A1422" s="2" t="s">
        <v>2747</v>
      </c>
      <c r="B1422" s="3" t="s">
        <v>2748</v>
      </c>
      <c r="C1422" s="2"/>
      <c r="D1422" s="2" t="s">
        <v>16</v>
      </c>
      <c r="E1422" s="4">
        <f>35.00*(1-Z1%)</f>
        <v>35</v>
      </c>
      <c r="F1422" s="2">
        <v>7</v>
      </c>
      <c r="G1422" s="2"/>
    </row>
    <row r="1423" spans="1:26" customHeight="1" ht="36" hidden="true" outlineLevel="4">
      <c r="A1423" s="2" t="s">
        <v>2749</v>
      </c>
      <c r="B1423" s="3" t="s">
        <v>2750</v>
      </c>
      <c r="C1423" s="2"/>
      <c r="D1423" s="2" t="s">
        <v>16</v>
      </c>
      <c r="E1423" s="4">
        <f>35.00*(1-Z1%)</f>
        <v>35</v>
      </c>
      <c r="F1423" s="2">
        <v>5</v>
      </c>
      <c r="G1423" s="2"/>
    </row>
    <row r="1424" spans="1:26" customHeight="1" ht="36" hidden="true" outlineLevel="4">
      <c r="A1424" s="2" t="s">
        <v>2751</v>
      </c>
      <c r="B1424" s="3" t="s">
        <v>2752</v>
      </c>
      <c r="C1424" s="2"/>
      <c r="D1424" s="2" t="s">
        <v>16</v>
      </c>
      <c r="E1424" s="4">
        <f>35.00*(1-Z1%)</f>
        <v>35</v>
      </c>
      <c r="F1424" s="2">
        <v>13</v>
      </c>
      <c r="G1424" s="2"/>
    </row>
    <row r="1425" spans="1:26" customHeight="1" ht="35" hidden="true" outlineLevel="4">
      <c r="A1425" s="5" t="s">
        <v>2753</v>
      </c>
      <c r="B1425" s="5"/>
      <c r="C1425" s="5"/>
      <c r="D1425" s="5"/>
      <c r="E1425" s="5"/>
      <c r="F1425" s="5"/>
      <c r="G1425" s="5"/>
    </row>
    <row r="1426" spans="1:26" customHeight="1" ht="18" hidden="true" outlineLevel="4">
      <c r="A1426" s="2" t="s">
        <v>2754</v>
      </c>
      <c r="B1426" s="3" t="s">
        <v>2755</v>
      </c>
      <c r="C1426" s="2"/>
      <c r="D1426" s="2" t="s">
        <v>16</v>
      </c>
      <c r="E1426" s="4">
        <f>280.00*(1-Z1%)</f>
        <v>280</v>
      </c>
      <c r="F1426" s="2">
        <v>8</v>
      </c>
      <c r="G1426" s="2"/>
    </row>
    <row r="1427" spans="1:26" customHeight="1" ht="35" hidden="true" outlineLevel="3">
      <c r="A1427" s="5" t="s">
        <v>2756</v>
      </c>
      <c r="B1427" s="5"/>
      <c r="C1427" s="5"/>
      <c r="D1427" s="5"/>
      <c r="E1427" s="5"/>
      <c r="F1427" s="5"/>
      <c r="G1427" s="5"/>
    </row>
    <row r="1428" spans="1:26" customHeight="1" ht="18" hidden="true" outlineLevel="3">
      <c r="A1428" s="2" t="s">
        <v>2757</v>
      </c>
      <c r="B1428" s="3" t="s">
        <v>2758</v>
      </c>
      <c r="C1428" s="2"/>
      <c r="D1428" s="2" t="s">
        <v>16</v>
      </c>
      <c r="E1428" s="4">
        <f>35.00*(1-Z1%)</f>
        <v>35</v>
      </c>
      <c r="F1428" s="2">
        <v>4</v>
      </c>
      <c r="G1428" s="2"/>
    </row>
    <row r="1429" spans="1:26" customHeight="1" ht="18" hidden="true" outlineLevel="3">
      <c r="A1429" s="2" t="s">
        <v>2759</v>
      </c>
      <c r="B1429" s="3" t="s">
        <v>2760</v>
      </c>
      <c r="C1429" s="2"/>
      <c r="D1429" s="2" t="s">
        <v>16</v>
      </c>
      <c r="E1429" s="4">
        <f>50.00*(1-Z1%)</f>
        <v>50</v>
      </c>
      <c r="F1429" s="2">
        <v>13</v>
      </c>
      <c r="G1429" s="2"/>
    </row>
    <row r="1430" spans="1:26" customHeight="1" ht="18" hidden="true" outlineLevel="3">
      <c r="A1430" s="2" t="s">
        <v>2761</v>
      </c>
      <c r="B1430" s="3" t="s">
        <v>2762</v>
      </c>
      <c r="C1430" s="2"/>
      <c r="D1430" s="2" t="s">
        <v>16</v>
      </c>
      <c r="E1430" s="4">
        <f>15.00*(1-Z1%)</f>
        <v>15</v>
      </c>
      <c r="F1430" s="2">
        <v>4</v>
      </c>
      <c r="G1430" s="2"/>
    </row>
    <row r="1431" spans="1:26" customHeight="1" ht="18" hidden="true" outlineLevel="3">
      <c r="A1431" s="2" t="s">
        <v>2763</v>
      </c>
      <c r="B1431" s="3" t="s">
        <v>2764</v>
      </c>
      <c r="C1431" s="2"/>
      <c r="D1431" s="2" t="s">
        <v>16</v>
      </c>
      <c r="E1431" s="4">
        <f>15.00*(1-Z1%)</f>
        <v>15</v>
      </c>
      <c r="F1431" s="2">
        <v>7</v>
      </c>
      <c r="G1431" s="2"/>
    </row>
    <row r="1432" spans="1:26" customHeight="1" ht="18" hidden="true" outlineLevel="3">
      <c r="A1432" s="2" t="s">
        <v>2765</v>
      </c>
      <c r="B1432" s="3" t="s">
        <v>2766</v>
      </c>
      <c r="C1432" s="2"/>
      <c r="D1432" s="2" t="s">
        <v>16</v>
      </c>
      <c r="E1432" s="4">
        <f>10.00*(1-Z1%)</f>
        <v>10</v>
      </c>
      <c r="F1432" s="2">
        <v>8</v>
      </c>
      <c r="G1432" s="2"/>
    </row>
    <row r="1433" spans="1:26" customHeight="1" ht="18" hidden="true" outlineLevel="3">
      <c r="A1433" s="2" t="s">
        <v>2767</v>
      </c>
      <c r="B1433" s="3" t="s">
        <v>2768</v>
      </c>
      <c r="C1433" s="2"/>
      <c r="D1433" s="2" t="s">
        <v>16</v>
      </c>
      <c r="E1433" s="4">
        <f>20.00*(1-Z1%)</f>
        <v>20</v>
      </c>
      <c r="F1433" s="2">
        <v>4</v>
      </c>
      <c r="G1433" s="2"/>
    </row>
    <row r="1434" spans="1:26" customHeight="1" ht="18" hidden="true" outlineLevel="3">
      <c r="A1434" s="2" t="s">
        <v>2769</v>
      </c>
      <c r="B1434" s="3" t="s">
        <v>2770</v>
      </c>
      <c r="C1434" s="2"/>
      <c r="D1434" s="2" t="s">
        <v>16</v>
      </c>
      <c r="E1434" s="4">
        <f>35.00*(1-Z1%)</f>
        <v>35</v>
      </c>
      <c r="F1434" s="2">
        <v>3</v>
      </c>
      <c r="G1434" s="2"/>
    </row>
    <row r="1435" spans="1:26" customHeight="1" ht="18" hidden="true" outlineLevel="3">
      <c r="A1435" s="2" t="s">
        <v>2771</v>
      </c>
      <c r="B1435" s="3" t="s">
        <v>2772</v>
      </c>
      <c r="C1435" s="2"/>
      <c r="D1435" s="2" t="s">
        <v>16</v>
      </c>
      <c r="E1435" s="4">
        <f>75.00*(1-Z1%)</f>
        <v>75</v>
      </c>
      <c r="F1435" s="2">
        <v>1</v>
      </c>
      <c r="G1435" s="2"/>
    </row>
    <row r="1436" spans="1:26" customHeight="1" ht="18" hidden="true" outlineLevel="3">
      <c r="A1436" s="2" t="s">
        <v>2773</v>
      </c>
      <c r="B1436" s="3" t="s">
        <v>2774</v>
      </c>
      <c r="C1436" s="2"/>
      <c r="D1436" s="2" t="s">
        <v>16</v>
      </c>
      <c r="E1436" s="4">
        <f>20.00*(1-Z1%)</f>
        <v>20</v>
      </c>
      <c r="F1436" s="2">
        <v>1</v>
      </c>
      <c r="G1436" s="2"/>
    </row>
    <row r="1437" spans="1:26" customHeight="1" ht="18" hidden="true" outlineLevel="3">
      <c r="A1437" s="2" t="s">
        <v>2775</v>
      </c>
      <c r="B1437" s="3" t="s">
        <v>2776</v>
      </c>
      <c r="C1437" s="2"/>
      <c r="D1437" s="2" t="s">
        <v>16</v>
      </c>
      <c r="E1437" s="4">
        <f>20.00*(1-Z1%)</f>
        <v>20</v>
      </c>
      <c r="F1437" s="2">
        <v>2</v>
      </c>
      <c r="G1437" s="2"/>
    </row>
    <row r="1438" spans="1:26" customHeight="1" ht="36" hidden="true" outlineLevel="3">
      <c r="A1438" s="2" t="s">
        <v>2777</v>
      </c>
      <c r="B1438" s="3" t="s">
        <v>2778</v>
      </c>
      <c r="C1438" s="2"/>
      <c r="D1438" s="2" t="s">
        <v>16</v>
      </c>
      <c r="E1438" s="4">
        <f>350.00*(1-Z1%)</f>
        <v>350</v>
      </c>
      <c r="F1438" s="2">
        <v>2</v>
      </c>
      <c r="G1438" s="2"/>
    </row>
    <row r="1439" spans="1:26" customHeight="1" ht="36" hidden="true" outlineLevel="3">
      <c r="A1439" s="2" t="s">
        <v>2779</v>
      </c>
      <c r="B1439" s="3" t="s">
        <v>2780</v>
      </c>
      <c r="C1439" s="2"/>
      <c r="D1439" s="2" t="s">
        <v>16</v>
      </c>
      <c r="E1439" s="4">
        <f>300.00*(1-Z1%)</f>
        <v>300</v>
      </c>
      <c r="F1439" s="2">
        <v>1</v>
      </c>
      <c r="G1439" s="2"/>
    </row>
    <row r="1440" spans="1:26" customHeight="1" ht="18" hidden="true" outlineLevel="3">
      <c r="A1440" s="2" t="s">
        <v>2781</v>
      </c>
      <c r="B1440" s="3" t="s">
        <v>2782</v>
      </c>
      <c r="C1440" s="2"/>
      <c r="D1440" s="2" t="s">
        <v>16</v>
      </c>
      <c r="E1440" s="4">
        <f>100.00*(1-Z1%)</f>
        <v>100</v>
      </c>
      <c r="F1440" s="2">
        <v>1</v>
      </c>
      <c r="G1440" s="2"/>
    </row>
    <row r="1441" spans="1:26" customHeight="1" ht="18" hidden="true" outlineLevel="3">
      <c r="A1441" s="2" t="s">
        <v>2783</v>
      </c>
      <c r="B1441" s="3" t="s">
        <v>2784</v>
      </c>
      <c r="C1441" s="2"/>
      <c r="D1441" s="2" t="s">
        <v>16</v>
      </c>
      <c r="E1441" s="4">
        <f>120.00*(1-Z1%)</f>
        <v>120</v>
      </c>
      <c r="F1441" s="2">
        <v>3</v>
      </c>
      <c r="G1441" s="2"/>
    </row>
    <row r="1442" spans="1:26" customHeight="1" ht="18" hidden="true" outlineLevel="3">
      <c r="A1442" s="2" t="s">
        <v>2785</v>
      </c>
      <c r="B1442" s="3" t="s">
        <v>2786</v>
      </c>
      <c r="C1442" s="2"/>
      <c r="D1442" s="2" t="s">
        <v>16</v>
      </c>
      <c r="E1442" s="4">
        <f>120.00*(1-Z1%)</f>
        <v>120</v>
      </c>
      <c r="F1442" s="2">
        <v>6</v>
      </c>
      <c r="G1442" s="2"/>
    </row>
    <row r="1443" spans="1:26" customHeight="1" ht="18" hidden="true" outlineLevel="3">
      <c r="A1443" s="2" t="s">
        <v>2787</v>
      </c>
      <c r="B1443" s="3" t="s">
        <v>2788</v>
      </c>
      <c r="C1443" s="2"/>
      <c r="D1443" s="2" t="s">
        <v>16</v>
      </c>
      <c r="E1443" s="4">
        <f>100.00*(1-Z1%)</f>
        <v>100</v>
      </c>
      <c r="F1443" s="2">
        <v>5</v>
      </c>
      <c r="G1443" s="2"/>
    </row>
    <row r="1444" spans="1:26" customHeight="1" ht="18" hidden="true" outlineLevel="3">
      <c r="A1444" s="2" t="s">
        <v>2789</v>
      </c>
      <c r="B1444" s="3" t="s">
        <v>2790</v>
      </c>
      <c r="C1444" s="2"/>
      <c r="D1444" s="2" t="s">
        <v>16</v>
      </c>
      <c r="E1444" s="4">
        <f>6.00*(1-Z1%)</f>
        <v>6</v>
      </c>
      <c r="F1444" s="2">
        <v>11</v>
      </c>
      <c r="G1444" s="2"/>
    </row>
    <row r="1445" spans="1:26" customHeight="1" ht="18" hidden="true" outlineLevel="3">
      <c r="A1445" s="2" t="s">
        <v>2791</v>
      </c>
      <c r="B1445" s="3" t="s">
        <v>2792</v>
      </c>
      <c r="C1445" s="2"/>
      <c r="D1445" s="2" t="s">
        <v>16</v>
      </c>
      <c r="E1445" s="4">
        <f>20.00*(1-Z1%)</f>
        <v>20</v>
      </c>
      <c r="F1445" s="2">
        <v>4</v>
      </c>
      <c r="G1445" s="2"/>
    </row>
    <row r="1446" spans="1:26" customHeight="1" ht="18" hidden="true" outlineLevel="3">
      <c r="A1446" s="2" t="s">
        <v>2793</v>
      </c>
      <c r="B1446" s="3" t="s">
        <v>2794</v>
      </c>
      <c r="C1446" s="2"/>
      <c r="D1446" s="2" t="s">
        <v>16</v>
      </c>
      <c r="E1446" s="4">
        <f>30.00*(1-Z1%)</f>
        <v>30</v>
      </c>
      <c r="F1446" s="2">
        <v>7</v>
      </c>
      <c r="G1446" s="2"/>
    </row>
    <row r="1447" spans="1:26" customHeight="1" ht="18" hidden="true" outlineLevel="3">
      <c r="A1447" s="2" t="s">
        <v>2795</v>
      </c>
      <c r="B1447" s="3" t="s">
        <v>2796</v>
      </c>
      <c r="C1447" s="2"/>
      <c r="D1447" s="2" t="s">
        <v>16</v>
      </c>
      <c r="E1447" s="4">
        <f>50.00*(1-Z1%)</f>
        <v>50</v>
      </c>
      <c r="F1447" s="2">
        <v>10</v>
      </c>
      <c r="G1447" s="2"/>
    </row>
    <row r="1448" spans="1:26" customHeight="1" ht="18" hidden="true" outlineLevel="3">
      <c r="A1448" s="2" t="s">
        <v>2797</v>
      </c>
      <c r="B1448" s="3" t="s">
        <v>2798</v>
      </c>
      <c r="C1448" s="2"/>
      <c r="D1448" s="2" t="s">
        <v>16</v>
      </c>
      <c r="E1448" s="4">
        <f>150.00*(1-Z1%)</f>
        <v>150</v>
      </c>
      <c r="F1448" s="2">
        <v>3</v>
      </c>
      <c r="G1448" s="2"/>
    </row>
    <row r="1449" spans="1:26" customHeight="1" ht="18" hidden="true" outlineLevel="3">
      <c r="A1449" s="2" t="s">
        <v>2799</v>
      </c>
      <c r="B1449" s="3" t="s">
        <v>2800</v>
      </c>
      <c r="C1449" s="2"/>
      <c r="D1449" s="2" t="s">
        <v>16</v>
      </c>
      <c r="E1449" s="4">
        <f>50.00*(1-Z1%)</f>
        <v>50</v>
      </c>
      <c r="F1449" s="2">
        <v>7</v>
      </c>
      <c r="G1449" s="2"/>
    </row>
    <row r="1450" spans="1:26" customHeight="1" ht="18" hidden="true" outlineLevel="3">
      <c r="A1450" s="2" t="s">
        <v>2801</v>
      </c>
      <c r="B1450" s="3" t="s">
        <v>2802</v>
      </c>
      <c r="C1450" s="2"/>
      <c r="D1450" s="2" t="s">
        <v>16</v>
      </c>
      <c r="E1450" s="4">
        <f>160.00*(1-Z1%)</f>
        <v>160</v>
      </c>
      <c r="F1450" s="2">
        <v>6</v>
      </c>
      <c r="G1450" s="2"/>
    </row>
    <row r="1451" spans="1:26" customHeight="1" ht="36" hidden="true" outlineLevel="3">
      <c r="A1451" s="2" t="s">
        <v>2803</v>
      </c>
      <c r="B1451" s="3" t="s">
        <v>2804</v>
      </c>
      <c r="C1451" s="2"/>
      <c r="D1451" s="2" t="s">
        <v>16</v>
      </c>
      <c r="E1451" s="4">
        <f>130.00*(1-Z1%)</f>
        <v>130</v>
      </c>
      <c r="F1451" s="2">
        <v>1</v>
      </c>
      <c r="G1451" s="2"/>
    </row>
    <row r="1452" spans="1:26" customHeight="1" ht="18" hidden="true" outlineLevel="3">
      <c r="A1452" s="2" t="s">
        <v>2805</v>
      </c>
      <c r="B1452" s="3" t="s">
        <v>2806</v>
      </c>
      <c r="C1452" s="2"/>
      <c r="D1452" s="2" t="s">
        <v>16</v>
      </c>
      <c r="E1452" s="4">
        <f>50.00*(1-Z1%)</f>
        <v>50</v>
      </c>
      <c r="F1452" s="2">
        <v>2</v>
      </c>
      <c r="G1452" s="2"/>
    </row>
    <row r="1453" spans="1:26" customHeight="1" ht="18" hidden="true" outlineLevel="3">
      <c r="A1453" s="2" t="s">
        <v>2807</v>
      </c>
      <c r="B1453" s="3" t="s">
        <v>2808</v>
      </c>
      <c r="C1453" s="2"/>
      <c r="D1453" s="2" t="s">
        <v>16</v>
      </c>
      <c r="E1453" s="4">
        <f>120.00*(1-Z1%)</f>
        <v>120</v>
      </c>
      <c r="F1453" s="2">
        <v>1</v>
      </c>
      <c r="G1453" s="2"/>
    </row>
    <row r="1454" spans="1:26" customHeight="1" ht="36" hidden="true" outlineLevel="3">
      <c r="A1454" s="2" t="s">
        <v>2809</v>
      </c>
      <c r="B1454" s="3" t="s">
        <v>2810</v>
      </c>
      <c r="C1454" s="2"/>
      <c r="D1454" s="2" t="s">
        <v>16</v>
      </c>
      <c r="E1454" s="4">
        <f>10.00*(1-Z1%)</f>
        <v>10</v>
      </c>
      <c r="F1454" s="2">
        <v>5</v>
      </c>
      <c r="G1454" s="2"/>
    </row>
    <row r="1455" spans="1:26" customHeight="1" ht="36" hidden="true" outlineLevel="3">
      <c r="A1455" s="2" t="s">
        <v>2811</v>
      </c>
      <c r="B1455" s="3" t="s">
        <v>2812</v>
      </c>
      <c r="C1455" s="2"/>
      <c r="D1455" s="2" t="s">
        <v>16</v>
      </c>
      <c r="E1455" s="4">
        <f>20.00*(1-Z1%)</f>
        <v>20</v>
      </c>
      <c r="F1455" s="2">
        <v>7</v>
      </c>
      <c r="G1455" s="2"/>
    </row>
    <row r="1456" spans="1:26" customHeight="1" ht="36" hidden="true" outlineLevel="3">
      <c r="A1456" s="2" t="s">
        <v>2813</v>
      </c>
      <c r="B1456" s="3" t="s">
        <v>2814</v>
      </c>
      <c r="C1456" s="2"/>
      <c r="D1456" s="2" t="s">
        <v>16</v>
      </c>
      <c r="E1456" s="4">
        <f>30.00*(1-Z1%)</f>
        <v>30</v>
      </c>
      <c r="F1456" s="2">
        <v>10</v>
      </c>
      <c r="G1456" s="2"/>
    </row>
    <row r="1457" spans="1:26" customHeight="1" ht="35" hidden="true" outlineLevel="2">
      <c r="A1457" s="5" t="s">
        <v>2815</v>
      </c>
      <c r="B1457" s="5"/>
      <c r="C1457" s="5"/>
      <c r="D1457" s="5"/>
      <c r="E1457" s="5"/>
      <c r="F1457" s="5"/>
      <c r="G1457" s="5"/>
    </row>
    <row r="1458" spans="1:26" customHeight="1" ht="35" hidden="true" outlineLevel="3">
      <c r="A1458" s="5" t="s">
        <v>2816</v>
      </c>
      <c r="B1458" s="5"/>
      <c r="C1458" s="5"/>
      <c r="D1458" s="5"/>
      <c r="E1458" s="5"/>
      <c r="F1458" s="5"/>
      <c r="G1458" s="5"/>
    </row>
    <row r="1459" spans="1:26" customHeight="1" ht="36" hidden="true" outlineLevel="3">
      <c r="A1459" s="2" t="s">
        <v>2817</v>
      </c>
      <c r="B1459" s="3" t="s">
        <v>2818</v>
      </c>
      <c r="C1459" s="2"/>
      <c r="D1459" s="2" t="s">
        <v>16</v>
      </c>
      <c r="E1459" s="4">
        <f>3700.00*(1-Z1%)</f>
        <v>3700</v>
      </c>
      <c r="F1459" s="2">
        <v>3</v>
      </c>
      <c r="G1459" s="2"/>
    </row>
    <row r="1460" spans="1:26" customHeight="1" ht="36" hidden="true" outlineLevel="3">
      <c r="A1460" s="2" t="s">
        <v>2819</v>
      </c>
      <c r="B1460" s="3" t="s">
        <v>2820</v>
      </c>
      <c r="C1460" s="2"/>
      <c r="D1460" s="2" t="s">
        <v>16</v>
      </c>
      <c r="E1460" s="4">
        <f>3600.00*(1-Z1%)</f>
        <v>3600</v>
      </c>
      <c r="F1460" s="2">
        <v>1</v>
      </c>
      <c r="G1460" s="2"/>
    </row>
    <row r="1461" spans="1:26" customHeight="1" ht="18" hidden="true" outlineLevel="3">
      <c r="A1461" s="2" t="s">
        <v>2821</v>
      </c>
      <c r="B1461" s="3" t="s">
        <v>2822</v>
      </c>
      <c r="C1461" s="2"/>
      <c r="D1461" s="2" t="s">
        <v>16</v>
      </c>
      <c r="E1461" s="4">
        <f>1560.00*(1-Z1%)</f>
        <v>1560</v>
      </c>
      <c r="F1461" s="2">
        <v>1</v>
      </c>
      <c r="G1461" s="2"/>
    </row>
    <row r="1462" spans="1:26" customHeight="1" ht="36" hidden="true" outlineLevel="3">
      <c r="A1462" s="2" t="s">
        <v>2823</v>
      </c>
      <c r="B1462" s="3" t="s">
        <v>2824</v>
      </c>
      <c r="C1462" s="2"/>
      <c r="D1462" s="2" t="s">
        <v>16</v>
      </c>
      <c r="E1462" s="4">
        <f>2990.00*(1-Z1%)</f>
        <v>2990</v>
      </c>
      <c r="F1462" s="2">
        <v>1</v>
      </c>
      <c r="G1462" s="2"/>
    </row>
    <row r="1463" spans="1:26" customHeight="1" ht="18" hidden="true" outlineLevel="3">
      <c r="A1463" s="2" t="s">
        <v>2825</v>
      </c>
      <c r="B1463" s="3" t="s">
        <v>2826</v>
      </c>
      <c r="C1463" s="2"/>
      <c r="D1463" s="2" t="s">
        <v>16</v>
      </c>
      <c r="E1463" s="4">
        <f>600.00*(1-Z1%)</f>
        <v>600</v>
      </c>
      <c r="F1463" s="2">
        <v>1</v>
      </c>
      <c r="G1463" s="2"/>
    </row>
    <row r="1464" spans="1:26" customHeight="1" ht="18" hidden="true" outlineLevel="3">
      <c r="A1464" s="2" t="s">
        <v>2827</v>
      </c>
      <c r="B1464" s="3" t="s">
        <v>2828</v>
      </c>
      <c r="C1464" s="2"/>
      <c r="D1464" s="2" t="s">
        <v>16</v>
      </c>
      <c r="E1464" s="4">
        <f>890.00*(1-Z1%)</f>
        <v>890</v>
      </c>
      <c r="F1464" s="2">
        <v>3</v>
      </c>
      <c r="G1464" s="2"/>
    </row>
    <row r="1465" spans="1:26" customHeight="1" ht="18" hidden="true" outlineLevel="3">
      <c r="A1465" s="2" t="s">
        <v>2829</v>
      </c>
      <c r="B1465" s="3" t="s">
        <v>2830</v>
      </c>
      <c r="C1465" s="2"/>
      <c r="D1465" s="2" t="s">
        <v>16</v>
      </c>
      <c r="E1465" s="4">
        <f>1150.00*(1-Z1%)</f>
        <v>1150</v>
      </c>
      <c r="F1465" s="2">
        <v>3</v>
      </c>
      <c r="G1465" s="2"/>
    </row>
    <row r="1466" spans="1:26" customHeight="1" ht="18" hidden="true" outlineLevel="3">
      <c r="A1466" s="2" t="s">
        <v>2831</v>
      </c>
      <c r="B1466" s="3" t="s">
        <v>2832</v>
      </c>
      <c r="C1466" s="2"/>
      <c r="D1466" s="2" t="s">
        <v>16</v>
      </c>
      <c r="E1466" s="4">
        <f>50.00*(1-Z1%)</f>
        <v>50</v>
      </c>
      <c r="F1466" s="2">
        <v>20</v>
      </c>
      <c r="G1466" s="2"/>
    </row>
    <row r="1467" spans="1:26" customHeight="1" ht="35" hidden="true" outlineLevel="3">
      <c r="A1467" s="5" t="s">
        <v>2833</v>
      </c>
      <c r="B1467" s="5"/>
      <c r="C1467" s="5"/>
      <c r="D1467" s="5"/>
      <c r="E1467" s="5"/>
      <c r="F1467" s="5"/>
      <c r="G1467" s="5"/>
    </row>
    <row r="1468" spans="1:26" customHeight="1" ht="36" hidden="true" outlineLevel="3">
      <c r="A1468" s="2" t="s">
        <v>2834</v>
      </c>
      <c r="B1468" s="3" t="s">
        <v>2835</v>
      </c>
      <c r="C1468" s="2"/>
      <c r="D1468" s="2" t="s">
        <v>16</v>
      </c>
      <c r="E1468" s="4">
        <f>1250.00*(1-Z1%)</f>
        <v>1250</v>
      </c>
      <c r="F1468" s="2">
        <v>1</v>
      </c>
      <c r="G1468" s="2"/>
    </row>
    <row r="1469" spans="1:26" customHeight="1" ht="36" hidden="true" outlineLevel="3">
      <c r="A1469" s="2" t="s">
        <v>2836</v>
      </c>
      <c r="B1469" s="3" t="s">
        <v>2837</v>
      </c>
      <c r="C1469" s="2"/>
      <c r="D1469" s="2" t="s">
        <v>16</v>
      </c>
      <c r="E1469" s="4">
        <f>1250.00*(1-Z1%)</f>
        <v>1250</v>
      </c>
      <c r="F1469" s="2">
        <v>2</v>
      </c>
      <c r="G1469" s="2"/>
    </row>
    <row r="1470" spans="1:26" customHeight="1" ht="36" hidden="true" outlineLevel="3">
      <c r="A1470" s="2" t="s">
        <v>2838</v>
      </c>
      <c r="B1470" s="3" t="s">
        <v>2839</v>
      </c>
      <c r="C1470" s="2"/>
      <c r="D1470" s="2" t="s">
        <v>16</v>
      </c>
      <c r="E1470" s="4">
        <f>1100.00*(1-Z1%)</f>
        <v>1100</v>
      </c>
      <c r="F1470" s="2">
        <v>2</v>
      </c>
      <c r="G1470" s="2"/>
    </row>
    <row r="1471" spans="1:26" customHeight="1" ht="36" hidden="true" outlineLevel="3">
      <c r="A1471" s="2" t="s">
        <v>2840</v>
      </c>
      <c r="B1471" s="3" t="s">
        <v>2841</v>
      </c>
      <c r="C1471" s="2"/>
      <c r="D1471" s="2" t="s">
        <v>16</v>
      </c>
      <c r="E1471" s="4">
        <f>990.00*(1-Z1%)</f>
        <v>990</v>
      </c>
      <c r="F1471" s="2">
        <v>2</v>
      </c>
      <c r="G1471" s="2"/>
    </row>
    <row r="1472" spans="1:26" customHeight="1" ht="18" hidden="true" outlineLevel="3">
      <c r="A1472" s="2" t="s">
        <v>2842</v>
      </c>
      <c r="B1472" s="3" t="s">
        <v>2843</v>
      </c>
      <c r="C1472" s="2"/>
      <c r="D1472" s="2" t="s">
        <v>16</v>
      </c>
      <c r="E1472" s="4">
        <f>650.00*(1-Z1%)</f>
        <v>650</v>
      </c>
      <c r="F1472" s="2">
        <v>1</v>
      </c>
      <c r="G1472" s="2"/>
    </row>
    <row r="1473" spans="1:26" customHeight="1" ht="18" hidden="true" outlineLevel="3">
      <c r="A1473" s="2" t="s">
        <v>2844</v>
      </c>
      <c r="B1473" s="3" t="s">
        <v>2845</v>
      </c>
      <c r="C1473" s="2"/>
      <c r="D1473" s="2" t="s">
        <v>16</v>
      </c>
      <c r="E1473" s="4">
        <f>200.00*(1-Z1%)</f>
        <v>200</v>
      </c>
      <c r="F1473" s="2">
        <v>1</v>
      </c>
      <c r="G1473" s="2"/>
    </row>
    <row r="1474" spans="1:26" customHeight="1" ht="18" hidden="true" outlineLevel="3">
      <c r="A1474" s="2" t="s">
        <v>2846</v>
      </c>
      <c r="B1474" s="3" t="s">
        <v>2847</v>
      </c>
      <c r="C1474" s="2"/>
      <c r="D1474" s="2" t="s">
        <v>16</v>
      </c>
      <c r="E1474" s="4">
        <f>770.00*(1-Z1%)</f>
        <v>770</v>
      </c>
      <c r="F1474" s="2">
        <v>2</v>
      </c>
      <c r="G1474" s="2"/>
    </row>
    <row r="1475" spans="1:26" customHeight="1" ht="18" hidden="true" outlineLevel="3">
      <c r="A1475" s="2" t="s">
        <v>2848</v>
      </c>
      <c r="B1475" s="3" t="s">
        <v>2849</v>
      </c>
      <c r="C1475" s="2"/>
      <c r="D1475" s="2" t="s">
        <v>16</v>
      </c>
      <c r="E1475" s="4">
        <f>660.00*(1-Z1%)</f>
        <v>660</v>
      </c>
      <c r="F1475" s="2">
        <v>1</v>
      </c>
      <c r="G1475" s="2"/>
    </row>
    <row r="1476" spans="1:26" customHeight="1" ht="18" hidden="true" outlineLevel="3">
      <c r="A1476" s="2" t="s">
        <v>2850</v>
      </c>
      <c r="B1476" s="3" t="s">
        <v>2851</v>
      </c>
      <c r="C1476" s="2"/>
      <c r="D1476" s="2" t="s">
        <v>16</v>
      </c>
      <c r="E1476" s="4">
        <f>750.00*(1-Z1%)</f>
        <v>750</v>
      </c>
      <c r="F1476" s="2">
        <v>1</v>
      </c>
      <c r="G1476" s="2"/>
    </row>
    <row r="1477" spans="1:26" customHeight="1" ht="18" hidden="true" outlineLevel="3">
      <c r="A1477" s="2" t="s">
        <v>2852</v>
      </c>
      <c r="B1477" s="3" t="s">
        <v>2853</v>
      </c>
      <c r="C1477" s="2"/>
      <c r="D1477" s="2" t="s">
        <v>16</v>
      </c>
      <c r="E1477" s="4">
        <f>890.00*(1-Z1%)</f>
        <v>890</v>
      </c>
      <c r="F1477" s="2">
        <v>1</v>
      </c>
      <c r="G1477" s="2"/>
    </row>
    <row r="1478" spans="1:26" customHeight="1" ht="18" hidden="true" outlineLevel="3">
      <c r="A1478" s="2" t="s">
        <v>2854</v>
      </c>
      <c r="B1478" s="3" t="s">
        <v>2855</v>
      </c>
      <c r="C1478" s="2"/>
      <c r="D1478" s="2" t="s">
        <v>16</v>
      </c>
      <c r="E1478" s="4">
        <f>200.00*(1-Z1%)</f>
        <v>200</v>
      </c>
      <c r="F1478" s="2">
        <v>5</v>
      </c>
      <c r="G1478" s="2"/>
    </row>
    <row r="1479" spans="1:26" customHeight="1" ht="18" hidden="true" outlineLevel="3">
      <c r="A1479" s="2" t="s">
        <v>2856</v>
      </c>
      <c r="B1479" s="3" t="s">
        <v>2857</v>
      </c>
      <c r="C1479" s="2"/>
      <c r="D1479" s="2" t="s">
        <v>16</v>
      </c>
      <c r="E1479" s="4">
        <f>1250.00*(1-Z1%)</f>
        <v>1250</v>
      </c>
      <c r="F1479" s="2">
        <v>2</v>
      </c>
      <c r="G1479" s="2"/>
    </row>
    <row r="1480" spans="1:26" customHeight="1" ht="18" hidden="true" outlineLevel="3">
      <c r="A1480" s="2" t="s">
        <v>2858</v>
      </c>
      <c r="B1480" s="3" t="s">
        <v>2859</v>
      </c>
      <c r="C1480" s="2"/>
      <c r="D1480" s="2" t="s">
        <v>16</v>
      </c>
      <c r="E1480" s="4">
        <f>690.00*(1-Z1%)</f>
        <v>690</v>
      </c>
      <c r="F1480" s="2">
        <v>2</v>
      </c>
      <c r="G1480" s="2"/>
    </row>
    <row r="1481" spans="1:26" customHeight="1" ht="18" hidden="true" outlineLevel="3">
      <c r="A1481" s="2" t="s">
        <v>2860</v>
      </c>
      <c r="B1481" s="3" t="s">
        <v>2861</v>
      </c>
      <c r="C1481" s="2"/>
      <c r="D1481" s="2" t="s">
        <v>16</v>
      </c>
      <c r="E1481" s="4">
        <f>690.00*(1-Z1%)</f>
        <v>690</v>
      </c>
      <c r="F1481" s="2">
        <v>2</v>
      </c>
      <c r="G1481" s="2"/>
    </row>
    <row r="1482" spans="1:26" customHeight="1" ht="18" hidden="true" outlineLevel="3">
      <c r="A1482" s="2" t="s">
        <v>2862</v>
      </c>
      <c r="B1482" s="3" t="s">
        <v>2863</v>
      </c>
      <c r="C1482" s="2"/>
      <c r="D1482" s="2" t="s">
        <v>16</v>
      </c>
      <c r="E1482" s="4">
        <f>690.00*(1-Z1%)</f>
        <v>690</v>
      </c>
      <c r="F1482" s="2">
        <v>2</v>
      </c>
      <c r="G1482" s="2"/>
    </row>
    <row r="1483" spans="1:26" customHeight="1" ht="35" hidden="true" outlineLevel="3">
      <c r="A1483" s="5" t="s">
        <v>2864</v>
      </c>
      <c r="B1483" s="5"/>
      <c r="C1483" s="5"/>
      <c r="D1483" s="5"/>
      <c r="E1483" s="5"/>
      <c r="F1483" s="5"/>
      <c r="G1483" s="5"/>
    </row>
    <row r="1484" spans="1:26" customHeight="1" ht="36" hidden="true" outlineLevel="3">
      <c r="A1484" s="2" t="s">
        <v>2865</v>
      </c>
      <c r="B1484" s="3" t="s">
        <v>2866</v>
      </c>
      <c r="C1484" s="2"/>
      <c r="D1484" s="2" t="s">
        <v>16</v>
      </c>
      <c r="E1484" s="4">
        <f>190.00*(1-Z1%)</f>
        <v>190</v>
      </c>
      <c r="F1484" s="2">
        <v>1</v>
      </c>
      <c r="G1484" s="2"/>
    </row>
    <row r="1485" spans="1:26" customHeight="1" ht="18" hidden="true" outlineLevel="3">
      <c r="A1485" s="2" t="s">
        <v>2867</v>
      </c>
      <c r="B1485" s="3" t="s">
        <v>2868</v>
      </c>
      <c r="C1485" s="2"/>
      <c r="D1485" s="2" t="s">
        <v>16</v>
      </c>
      <c r="E1485" s="4">
        <f>150.00*(1-Z1%)</f>
        <v>150</v>
      </c>
      <c r="F1485" s="2">
        <v>1</v>
      </c>
      <c r="G1485" s="2"/>
    </row>
    <row r="1486" spans="1:26" customHeight="1" ht="18" hidden="true" outlineLevel="3">
      <c r="A1486" s="2" t="s">
        <v>2869</v>
      </c>
      <c r="B1486" s="3" t="s">
        <v>2870</v>
      </c>
      <c r="C1486" s="2"/>
      <c r="D1486" s="2" t="s">
        <v>16</v>
      </c>
      <c r="E1486" s="4">
        <f>990.00*(1-Z1%)</f>
        <v>990</v>
      </c>
      <c r="F1486" s="2">
        <v>1</v>
      </c>
      <c r="G1486" s="2"/>
    </row>
    <row r="1487" spans="1:26" customHeight="1" ht="18" hidden="true" outlineLevel="3">
      <c r="A1487" s="2" t="s">
        <v>2871</v>
      </c>
      <c r="B1487" s="3" t="s">
        <v>2872</v>
      </c>
      <c r="C1487" s="2"/>
      <c r="D1487" s="2" t="s">
        <v>16</v>
      </c>
      <c r="E1487" s="4">
        <f>770.00*(1-Z1%)</f>
        <v>770</v>
      </c>
      <c r="F1487" s="2">
        <v>1</v>
      </c>
      <c r="G1487" s="2"/>
    </row>
    <row r="1488" spans="1:26" customHeight="1" ht="18" hidden="true" outlineLevel="3">
      <c r="A1488" s="2" t="s">
        <v>2873</v>
      </c>
      <c r="B1488" s="3" t="s">
        <v>2874</v>
      </c>
      <c r="C1488" s="2"/>
      <c r="D1488" s="2" t="s">
        <v>16</v>
      </c>
      <c r="E1488" s="4">
        <f>190.00*(1-Z1%)</f>
        <v>190</v>
      </c>
      <c r="F1488" s="2">
        <v>1</v>
      </c>
      <c r="G1488" s="2"/>
    </row>
    <row r="1489" spans="1:26" customHeight="1" ht="35" hidden="true" outlineLevel="3">
      <c r="A1489" s="5" t="s">
        <v>2875</v>
      </c>
      <c r="B1489" s="5"/>
      <c r="C1489" s="5"/>
      <c r="D1489" s="5"/>
      <c r="E1489" s="5"/>
      <c r="F1489" s="5"/>
      <c r="G1489" s="5"/>
    </row>
    <row r="1490" spans="1:26" customHeight="1" ht="18" hidden="true" outlineLevel="3">
      <c r="A1490" s="2" t="s">
        <v>2876</v>
      </c>
      <c r="B1490" s="3" t="s">
        <v>2877</v>
      </c>
      <c r="C1490" s="2"/>
      <c r="D1490" s="2" t="s">
        <v>16</v>
      </c>
      <c r="E1490" s="4">
        <f>200.00*(1-Z1%)</f>
        <v>200</v>
      </c>
      <c r="F1490" s="2">
        <v>2</v>
      </c>
      <c r="G1490" s="2"/>
    </row>
    <row r="1491" spans="1:26" customHeight="1" ht="18" hidden="true" outlineLevel="3">
      <c r="A1491" s="2" t="s">
        <v>2878</v>
      </c>
      <c r="B1491" s="3" t="s">
        <v>2879</v>
      </c>
      <c r="C1491" s="2"/>
      <c r="D1491" s="2" t="s">
        <v>16</v>
      </c>
      <c r="E1491" s="4">
        <f>290.00*(1-Z1%)</f>
        <v>290</v>
      </c>
      <c r="F1491" s="2">
        <v>1</v>
      </c>
      <c r="G1491" s="2"/>
    </row>
    <row r="1492" spans="1:26" customHeight="1" ht="36" hidden="true" outlineLevel="3">
      <c r="A1492" s="2" t="s">
        <v>2880</v>
      </c>
      <c r="B1492" s="3" t="s">
        <v>2881</v>
      </c>
      <c r="C1492" s="2"/>
      <c r="D1492" s="2" t="s">
        <v>16</v>
      </c>
      <c r="E1492" s="4">
        <f>1300.00*(1-Z1%)</f>
        <v>1300</v>
      </c>
      <c r="F1492" s="2">
        <v>1</v>
      </c>
      <c r="G1492" s="2"/>
    </row>
    <row r="1493" spans="1:26" customHeight="1" ht="18" hidden="true" outlineLevel="3">
      <c r="A1493" s="2" t="s">
        <v>2882</v>
      </c>
      <c r="B1493" s="3" t="s">
        <v>2883</v>
      </c>
      <c r="C1493" s="2"/>
      <c r="D1493" s="2" t="s">
        <v>16</v>
      </c>
      <c r="E1493" s="4">
        <f>790.00*(1-Z1%)</f>
        <v>790</v>
      </c>
      <c r="F1493" s="2">
        <v>1</v>
      </c>
      <c r="G1493" s="2"/>
    </row>
    <row r="1494" spans="1:26" customHeight="1" ht="18" hidden="true" outlineLevel="3">
      <c r="A1494" s="2" t="s">
        <v>2884</v>
      </c>
      <c r="B1494" s="3" t="s">
        <v>2885</v>
      </c>
      <c r="C1494" s="2"/>
      <c r="D1494" s="2" t="s">
        <v>16</v>
      </c>
      <c r="E1494" s="4">
        <f>800.00*(1-Z1%)</f>
        <v>800</v>
      </c>
      <c r="F1494" s="2">
        <v>1</v>
      </c>
      <c r="G1494" s="2"/>
    </row>
    <row r="1495" spans="1:26" customHeight="1" ht="18" hidden="true" outlineLevel="3">
      <c r="A1495" s="2" t="s">
        <v>2886</v>
      </c>
      <c r="B1495" s="3" t="s">
        <v>2887</v>
      </c>
      <c r="C1495" s="2"/>
      <c r="D1495" s="2" t="s">
        <v>16</v>
      </c>
      <c r="E1495" s="4">
        <f>600.00*(1-Z1%)</f>
        <v>600</v>
      </c>
      <c r="F1495" s="2">
        <v>1</v>
      </c>
      <c r="G1495" s="2"/>
    </row>
    <row r="1496" spans="1:26" customHeight="1" ht="18" hidden="true" outlineLevel="3">
      <c r="A1496" s="2" t="s">
        <v>2888</v>
      </c>
      <c r="B1496" s="3" t="s">
        <v>2889</v>
      </c>
      <c r="C1496" s="2"/>
      <c r="D1496" s="2" t="s">
        <v>16</v>
      </c>
      <c r="E1496" s="4">
        <f>890.00*(1-Z1%)</f>
        <v>890</v>
      </c>
      <c r="F1496" s="2">
        <v>2</v>
      </c>
      <c r="G1496" s="2"/>
    </row>
    <row r="1497" spans="1:26" customHeight="1" ht="18" hidden="true" outlineLevel="3">
      <c r="A1497" s="2" t="s">
        <v>2890</v>
      </c>
      <c r="B1497" s="3" t="s">
        <v>2891</v>
      </c>
      <c r="C1497" s="2"/>
      <c r="D1497" s="2" t="s">
        <v>16</v>
      </c>
      <c r="E1497" s="4">
        <f>300.00*(1-Z1%)</f>
        <v>300</v>
      </c>
      <c r="F1497" s="2">
        <v>1</v>
      </c>
      <c r="G1497" s="2"/>
    </row>
    <row r="1498" spans="1:26" customHeight="1" ht="36" hidden="true" outlineLevel="3">
      <c r="A1498" s="2" t="s">
        <v>2892</v>
      </c>
      <c r="B1498" s="3" t="s">
        <v>2893</v>
      </c>
      <c r="C1498" s="2"/>
      <c r="D1498" s="2" t="s">
        <v>16</v>
      </c>
      <c r="E1498" s="4">
        <f>850.00*(1-Z1%)</f>
        <v>850</v>
      </c>
      <c r="F1498" s="2">
        <v>2</v>
      </c>
      <c r="G1498" s="2"/>
    </row>
    <row r="1499" spans="1:26" customHeight="1" ht="36" hidden="true" outlineLevel="3">
      <c r="A1499" s="2" t="s">
        <v>2894</v>
      </c>
      <c r="B1499" s="3" t="s">
        <v>2895</v>
      </c>
      <c r="C1499" s="2"/>
      <c r="D1499" s="2" t="s">
        <v>16</v>
      </c>
      <c r="E1499" s="4">
        <f>690.00*(1-Z1%)</f>
        <v>690</v>
      </c>
      <c r="F1499" s="2">
        <v>2</v>
      </c>
      <c r="G1499" s="2"/>
    </row>
    <row r="1500" spans="1:26" customHeight="1" ht="36" hidden="true" outlineLevel="3">
      <c r="A1500" s="2" t="s">
        <v>2896</v>
      </c>
      <c r="B1500" s="3" t="s">
        <v>2897</v>
      </c>
      <c r="C1500" s="2"/>
      <c r="D1500" s="2" t="s">
        <v>16</v>
      </c>
      <c r="E1500" s="4">
        <f>750.00*(1-Z1%)</f>
        <v>750</v>
      </c>
      <c r="F1500" s="2">
        <v>1</v>
      </c>
      <c r="G1500" s="2"/>
    </row>
    <row r="1501" spans="1:26" customHeight="1" ht="36" hidden="true" outlineLevel="3">
      <c r="A1501" s="2" t="s">
        <v>2898</v>
      </c>
      <c r="B1501" s="3" t="s">
        <v>2899</v>
      </c>
      <c r="C1501" s="2"/>
      <c r="D1501" s="2" t="s">
        <v>16</v>
      </c>
      <c r="E1501" s="4">
        <f>1150.00*(1-Z1%)</f>
        <v>1150</v>
      </c>
      <c r="F1501" s="2">
        <v>4</v>
      </c>
      <c r="G1501" s="2"/>
    </row>
    <row r="1502" spans="1:26" customHeight="1" ht="36" hidden="true" outlineLevel="3">
      <c r="A1502" s="2" t="s">
        <v>2900</v>
      </c>
      <c r="B1502" s="3" t="s">
        <v>2901</v>
      </c>
      <c r="C1502" s="2"/>
      <c r="D1502" s="2" t="s">
        <v>16</v>
      </c>
      <c r="E1502" s="4">
        <f>1190.00*(1-Z1%)</f>
        <v>1190</v>
      </c>
      <c r="F1502" s="2">
        <v>2</v>
      </c>
      <c r="G1502" s="2"/>
    </row>
    <row r="1503" spans="1:26" customHeight="1" ht="36" hidden="true" outlineLevel="3">
      <c r="A1503" s="2" t="s">
        <v>2902</v>
      </c>
      <c r="B1503" s="3" t="s">
        <v>2903</v>
      </c>
      <c r="C1503" s="2"/>
      <c r="D1503" s="2" t="s">
        <v>16</v>
      </c>
      <c r="E1503" s="4">
        <f>990.00*(1-Z1%)</f>
        <v>990</v>
      </c>
      <c r="F1503" s="2">
        <v>2</v>
      </c>
      <c r="G1503" s="2"/>
    </row>
    <row r="1504" spans="1:26" customHeight="1" ht="36" hidden="true" outlineLevel="3">
      <c r="A1504" s="2" t="s">
        <v>2904</v>
      </c>
      <c r="B1504" s="3" t="s">
        <v>2905</v>
      </c>
      <c r="C1504" s="2"/>
      <c r="D1504" s="2" t="s">
        <v>16</v>
      </c>
      <c r="E1504" s="4">
        <f>950.00*(1-Z1%)</f>
        <v>950</v>
      </c>
      <c r="F1504" s="2">
        <v>4</v>
      </c>
      <c r="G1504" s="2"/>
    </row>
    <row r="1505" spans="1:26" customHeight="1" ht="36" hidden="true" outlineLevel="3">
      <c r="A1505" s="2" t="s">
        <v>2906</v>
      </c>
      <c r="B1505" s="3" t="s">
        <v>2907</v>
      </c>
      <c r="C1505" s="2"/>
      <c r="D1505" s="2" t="s">
        <v>16</v>
      </c>
      <c r="E1505" s="4">
        <f>460.00*(1-Z1%)</f>
        <v>460</v>
      </c>
      <c r="F1505" s="2">
        <v>3</v>
      </c>
      <c r="G1505" s="2"/>
    </row>
    <row r="1506" spans="1:26" customHeight="1" ht="36" hidden="true" outlineLevel="3">
      <c r="A1506" s="2" t="s">
        <v>2908</v>
      </c>
      <c r="B1506" s="3" t="s">
        <v>2909</v>
      </c>
      <c r="C1506" s="2"/>
      <c r="D1506" s="2" t="s">
        <v>16</v>
      </c>
      <c r="E1506" s="4">
        <f>1150.00*(1-Z1%)</f>
        <v>1150</v>
      </c>
      <c r="F1506" s="2">
        <v>2</v>
      </c>
      <c r="G1506" s="2"/>
    </row>
    <row r="1507" spans="1:26" customHeight="1" ht="36" hidden="true" outlineLevel="3">
      <c r="A1507" s="2" t="s">
        <v>2910</v>
      </c>
      <c r="B1507" s="3" t="s">
        <v>2911</v>
      </c>
      <c r="C1507" s="2"/>
      <c r="D1507" s="2" t="s">
        <v>16</v>
      </c>
      <c r="E1507" s="4">
        <f>250.00*(1-Z1%)</f>
        <v>250</v>
      </c>
      <c r="F1507" s="2">
        <v>2</v>
      </c>
      <c r="G1507" s="2"/>
    </row>
    <row r="1508" spans="1:26" customHeight="1" ht="36" hidden="true" outlineLevel="3">
      <c r="A1508" s="2" t="s">
        <v>2912</v>
      </c>
      <c r="B1508" s="3" t="s">
        <v>2913</v>
      </c>
      <c r="C1508" s="2"/>
      <c r="D1508" s="2" t="s">
        <v>16</v>
      </c>
      <c r="E1508" s="4">
        <f>120.00*(1-Z1%)</f>
        <v>120</v>
      </c>
      <c r="F1508" s="2">
        <v>2</v>
      </c>
      <c r="G1508" s="2"/>
    </row>
    <row r="1509" spans="1:26" customHeight="1" ht="36" hidden="true" outlineLevel="3">
      <c r="A1509" s="2" t="s">
        <v>2914</v>
      </c>
      <c r="B1509" s="3" t="s">
        <v>2915</v>
      </c>
      <c r="C1509" s="2"/>
      <c r="D1509" s="2" t="s">
        <v>16</v>
      </c>
      <c r="E1509" s="4">
        <f>200.00*(1-Z1%)</f>
        <v>200</v>
      </c>
      <c r="F1509" s="2">
        <v>5</v>
      </c>
      <c r="G1509" s="2"/>
    </row>
    <row r="1510" spans="1:26" customHeight="1" ht="36" hidden="true" outlineLevel="3">
      <c r="A1510" s="2" t="s">
        <v>2916</v>
      </c>
      <c r="B1510" s="3" t="s">
        <v>2917</v>
      </c>
      <c r="C1510" s="2"/>
      <c r="D1510" s="2" t="s">
        <v>16</v>
      </c>
      <c r="E1510" s="4">
        <f>200.00*(1-Z1%)</f>
        <v>200</v>
      </c>
      <c r="F1510" s="2">
        <v>4</v>
      </c>
      <c r="G1510" s="2"/>
    </row>
    <row r="1511" spans="1:26" customHeight="1" ht="36" hidden="true" outlineLevel="3">
      <c r="A1511" s="2" t="s">
        <v>2918</v>
      </c>
      <c r="B1511" s="3" t="s">
        <v>2919</v>
      </c>
      <c r="C1511" s="2"/>
      <c r="D1511" s="2" t="s">
        <v>16</v>
      </c>
      <c r="E1511" s="4">
        <f>200.00*(1-Z1%)</f>
        <v>200</v>
      </c>
      <c r="F1511" s="2">
        <v>3</v>
      </c>
      <c r="G1511" s="2"/>
    </row>
    <row r="1512" spans="1:26" customHeight="1" ht="36" hidden="true" outlineLevel="3">
      <c r="A1512" s="2" t="s">
        <v>2920</v>
      </c>
      <c r="B1512" s="3" t="s">
        <v>2921</v>
      </c>
      <c r="C1512" s="2"/>
      <c r="D1512" s="2" t="s">
        <v>16</v>
      </c>
      <c r="E1512" s="4">
        <f>290.00*(1-Z1%)</f>
        <v>290</v>
      </c>
      <c r="F1512" s="2">
        <v>2</v>
      </c>
      <c r="G1512" s="2"/>
    </row>
    <row r="1513" spans="1:26" customHeight="1" ht="36" hidden="true" outlineLevel="3">
      <c r="A1513" s="2" t="s">
        <v>2922</v>
      </c>
      <c r="B1513" s="3" t="s">
        <v>2923</v>
      </c>
      <c r="C1513" s="2"/>
      <c r="D1513" s="2" t="s">
        <v>16</v>
      </c>
      <c r="E1513" s="4">
        <f>200.00*(1-Z1%)</f>
        <v>200</v>
      </c>
      <c r="F1513" s="2">
        <v>5</v>
      </c>
      <c r="G1513" s="2"/>
    </row>
    <row r="1514" spans="1:26" customHeight="1" ht="35" hidden="true" outlineLevel="3">
      <c r="A1514" s="5" t="s">
        <v>2924</v>
      </c>
      <c r="B1514" s="5"/>
      <c r="C1514" s="5"/>
      <c r="D1514" s="5"/>
      <c r="E1514" s="5"/>
      <c r="F1514" s="5"/>
      <c r="G1514" s="5"/>
    </row>
    <row r="1515" spans="1:26" customHeight="1" ht="18" hidden="true" outlineLevel="3">
      <c r="A1515" s="2" t="s">
        <v>2925</v>
      </c>
      <c r="B1515" s="3" t="s">
        <v>2926</v>
      </c>
      <c r="C1515" s="2"/>
      <c r="D1515" s="2" t="s">
        <v>16</v>
      </c>
      <c r="E1515" s="4">
        <f>2600.00*(1-Z1%)</f>
        <v>2600</v>
      </c>
      <c r="F1515" s="2">
        <v>1</v>
      </c>
      <c r="G1515" s="2"/>
    </row>
    <row r="1516" spans="1:26" customHeight="1" ht="36" hidden="true" outlineLevel="3">
      <c r="A1516" s="2" t="s">
        <v>2927</v>
      </c>
      <c r="B1516" s="3" t="s">
        <v>2928</v>
      </c>
      <c r="C1516" s="2"/>
      <c r="D1516" s="2" t="s">
        <v>16</v>
      </c>
      <c r="E1516" s="4">
        <f>9750.00*(1-Z1%)</f>
        <v>9750</v>
      </c>
      <c r="F1516" s="2">
        <v>1</v>
      </c>
      <c r="G1516" s="2"/>
    </row>
    <row r="1517" spans="1:26" customHeight="1" ht="35" hidden="true" outlineLevel="2">
      <c r="A1517" s="5" t="s">
        <v>2929</v>
      </c>
      <c r="B1517" s="5"/>
      <c r="C1517" s="5"/>
      <c r="D1517" s="5"/>
      <c r="E1517" s="5"/>
      <c r="F1517" s="5"/>
      <c r="G1517" s="5"/>
    </row>
    <row r="1518" spans="1:26" customHeight="1" ht="36" hidden="true" outlineLevel="2">
      <c r="A1518" s="2" t="s">
        <v>2930</v>
      </c>
      <c r="B1518" s="3" t="s">
        <v>2931</v>
      </c>
      <c r="C1518" s="2"/>
      <c r="D1518" s="2" t="s">
        <v>16</v>
      </c>
      <c r="E1518" s="4">
        <f>310.00*(1-Z1%)</f>
        <v>310</v>
      </c>
      <c r="F1518" s="2">
        <v>2</v>
      </c>
      <c r="G1518" s="2"/>
    </row>
    <row r="1519" spans="1:26" customHeight="1" ht="36" hidden="true" outlineLevel="2">
      <c r="A1519" s="2" t="s">
        <v>2932</v>
      </c>
      <c r="B1519" s="3" t="s">
        <v>2933</v>
      </c>
      <c r="C1519" s="2"/>
      <c r="D1519" s="2" t="s">
        <v>16</v>
      </c>
      <c r="E1519" s="4">
        <f>310.00*(1-Z1%)</f>
        <v>310</v>
      </c>
      <c r="F1519" s="2">
        <v>2</v>
      </c>
      <c r="G1519" s="2"/>
    </row>
    <row r="1520" spans="1:26" customHeight="1" ht="36" hidden="true" outlineLevel="2">
      <c r="A1520" s="2" t="s">
        <v>2934</v>
      </c>
      <c r="B1520" s="3" t="s">
        <v>2935</v>
      </c>
      <c r="C1520" s="2"/>
      <c r="D1520" s="2" t="s">
        <v>16</v>
      </c>
      <c r="E1520" s="4">
        <f>200.00*(1-Z1%)</f>
        <v>200</v>
      </c>
      <c r="F1520" s="2">
        <v>1</v>
      </c>
      <c r="G1520" s="2"/>
    </row>
    <row r="1521" spans="1:26" customHeight="1" ht="35" hidden="true" outlineLevel="2">
      <c r="A1521" s="5" t="s">
        <v>2936</v>
      </c>
      <c r="B1521" s="5"/>
      <c r="C1521" s="5"/>
      <c r="D1521" s="5"/>
      <c r="E1521" s="5"/>
      <c r="F1521" s="5"/>
      <c r="G1521" s="5"/>
    </row>
    <row r="1522" spans="1:26" customHeight="1" ht="35" hidden="true" outlineLevel="3">
      <c r="A1522" s="5" t="s">
        <v>2937</v>
      </c>
      <c r="B1522" s="5"/>
      <c r="C1522" s="5"/>
      <c r="D1522" s="5"/>
      <c r="E1522" s="5"/>
      <c r="F1522" s="5"/>
      <c r="G1522" s="5"/>
    </row>
    <row r="1523" spans="1:26" customHeight="1" ht="18" hidden="true" outlineLevel="3">
      <c r="A1523" s="2" t="s">
        <v>2938</v>
      </c>
      <c r="B1523" s="3" t="s">
        <v>2939</v>
      </c>
      <c r="C1523" s="2"/>
      <c r="D1523" s="2" t="s">
        <v>16</v>
      </c>
      <c r="E1523" s="4">
        <f>1460.00*(1-Z1%)</f>
        <v>1460</v>
      </c>
      <c r="F1523" s="2">
        <v>1</v>
      </c>
      <c r="G1523" s="2"/>
    </row>
    <row r="1524" spans="1:26" customHeight="1" ht="36" hidden="true" outlineLevel="3">
      <c r="A1524" s="2" t="s">
        <v>2940</v>
      </c>
      <c r="B1524" s="3" t="s">
        <v>2941</v>
      </c>
      <c r="C1524" s="2"/>
      <c r="D1524" s="2" t="s">
        <v>16</v>
      </c>
      <c r="E1524" s="4">
        <f>1490.00*(1-Z1%)</f>
        <v>1490</v>
      </c>
      <c r="F1524" s="2">
        <v>1</v>
      </c>
      <c r="G1524" s="2"/>
    </row>
    <row r="1525" spans="1:26" customHeight="1" ht="36" hidden="true" outlineLevel="3">
      <c r="A1525" s="2" t="s">
        <v>2942</v>
      </c>
      <c r="B1525" s="3" t="s">
        <v>2943</v>
      </c>
      <c r="C1525" s="2"/>
      <c r="D1525" s="2" t="s">
        <v>16</v>
      </c>
      <c r="E1525" s="4">
        <f>450.00*(1-Z1%)</f>
        <v>450</v>
      </c>
      <c r="F1525" s="2">
        <v>1</v>
      </c>
      <c r="G1525" s="2"/>
    </row>
    <row r="1526" spans="1:26" customHeight="1" ht="36" hidden="true" outlineLevel="3">
      <c r="A1526" s="2" t="s">
        <v>2944</v>
      </c>
      <c r="B1526" s="3" t="s">
        <v>2945</v>
      </c>
      <c r="C1526" s="2"/>
      <c r="D1526" s="2" t="s">
        <v>16</v>
      </c>
      <c r="E1526" s="4">
        <f>800.00*(1-Z1%)</f>
        <v>800</v>
      </c>
      <c r="F1526" s="2">
        <v>1</v>
      </c>
      <c r="G1526" s="2"/>
    </row>
    <row r="1527" spans="1:26" customHeight="1" ht="18" hidden="true" outlineLevel="3">
      <c r="A1527" s="2" t="s">
        <v>2946</v>
      </c>
      <c r="B1527" s="3" t="s">
        <v>2947</v>
      </c>
      <c r="C1527" s="2"/>
      <c r="D1527" s="2" t="s">
        <v>16</v>
      </c>
      <c r="E1527" s="4">
        <f>1690.00*(1-Z1%)</f>
        <v>1690</v>
      </c>
      <c r="F1527" s="2">
        <v>1</v>
      </c>
      <c r="G1527" s="2"/>
    </row>
    <row r="1528" spans="1:26" customHeight="1" ht="36" hidden="true" outlineLevel="3">
      <c r="A1528" s="2" t="s">
        <v>2948</v>
      </c>
      <c r="B1528" s="3" t="s">
        <v>2949</v>
      </c>
      <c r="C1528" s="2"/>
      <c r="D1528" s="2" t="s">
        <v>16</v>
      </c>
      <c r="E1528" s="4">
        <f>430.00*(1-Z1%)</f>
        <v>430</v>
      </c>
      <c r="F1528" s="2">
        <v>2</v>
      </c>
      <c r="G1528" s="2"/>
    </row>
    <row r="1529" spans="1:26" customHeight="1" ht="36" hidden="true" outlineLevel="3">
      <c r="A1529" s="2" t="s">
        <v>2950</v>
      </c>
      <c r="B1529" s="3" t="s">
        <v>2951</v>
      </c>
      <c r="C1529" s="2"/>
      <c r="D1529" s="2" t="s">
        <v>16</v>
      </c>
      <c r="E1529" s="4">
        <f>490.00*(1-Z1%)</f>
        <v>490</v>
      </c>
      <c r="F1529" s="2">
        <v>1</v>
      </c>
      <c r="G1529" s="2"/>
    </row>
    <row r="1530" spans="1:26" customHeight="1" ht="36" hidden="true" outlineLevel="3">
      <c r="A1530" s="2" t="s">
        <v>2952</v>
      </c>
      <c r="B1530" s="3" t="s">
        <v>2953</v>
      </c>
      <c r="C1530" s="2"/>
      <c r="D1530" s="2" t="s">
        <v>16</v>
      </c>
      <c r="E1530" s="4">
        <f>450.00*(1-Z1%)</f>
        <v>450</v>
      </c>
      <c r="F1530" s="2">
        <v>1</v>
      </c>
      <c r="G1530" s="2"/>
    </row>
    <row r="1531" spans="1:26" customHeight="1" ht="18" hidden="true" outlineLevel="3">
      <c r="A1531" s="2" t="s">
        <v>2954</v>
      </c>
      <c r="B1531" s="3" t="s">
        <v>2955</v>
      </c>
      <c r="C1531" s="2"/>
      <c r="D1531" s="2" t="s">
        <v>16</v>
      </c>
      <c r="E1531" s="4">
        <f>350.00*(1-Z1%)</f>
        <v>350</v>
      </c>
      <c r="F1531" s="2">
        <v>1</v>
      </c>
      <c r="G1531" s="2"/>
    </row>
    <row r="1532" spans="1:26" customHeight="1" ht="18" hidden="true" outlineLevel="3">
      <c r="A1532" s="2" t="s">
        <v>2956</v>
      </c>
      <c r="B1532" s="3" t="s">
        <v>2957</v>
      </c>
      <c r="C1532" s="2"/>
      <c r="D1532" s="2" t="s">
        <v>16</v>
      </c>
      <c r="E1532" s="4">
        <f>550.00*(1-Z1%)</f>
        <v>550</v>
      </c>
      <c r="F1532" s="2">
        <v>1</v>
      </c>
      <c r="G1532" s="2"/>
    </row>
    <row r="1533" spans="1:26" customHeight="1" ht="36" hidden="true" outlineLevel="3">
      <c r="A1533" s="2" t="s">
        <v>2958</v>
      </c>
      <c r="B1533" s="3" t="s">
        <v>2959</v>
      </c>
      <c r="C1533" s="2"/>
      <c r="D1533" s="2" t="s">
        <v>16</v>
      </c>
      <c r="E1533" s="4">
        <f>650.00*(1-Z1%)</f>
        <v>650</v>
      </c>
      <c r="F1533" s="2">
        <v>1</v>
      </c>
      <c r="G1533" s="2"/>
    </row>
    <row r="1534" spans="1:26" customHeight="1" ht="36" hidden="true" outlineLevel="3">
      <c r="A1534" s="2" t="s">
        <v>2960</v>
      </c>
      <c r="B1534" s="3" t="s">
        <v>2961</v>
      </c>
      <c r="C1534" s="2"/>
      <c r="D1534" s="2" t="s">
        <v>16</v>
      </c>
      <c r="E1534" s="4">
        <f>450.00*(1-Z1%)</f>
        <v>450</v>
      </c>
      <c r="F1534" s="2">
        <v>2</v>
      </c>
      <c r="G1534" s="2"/>
    </row>
    <row r="1535" spans="1:26" customHeight="1" ht="36" hidden="true" outlineLevel="3">
      <c r="A1535" s="2" t="s">
        <v>2962</v>
      </c>
      <c r="B1535" s="3" t="s">
        <v>2963</v>
      </c>
      <c r="C1535" s="2"/>
      <c r="D1535" s="2" t="s">
        <v>16</v>
      </c>
      <c r="E1535" s="4">
        <f>520.00*(1-Z1%)</f>
        <v>520</v>
      </c>
      <c r="F1535" s="2">
        <v>2</v>
      </c>
      <c r="G1535" s="2"/>
    </row>
    <row r="1536" spans="1:26" customHeight="1" ht="18" hidden="true" outlineLevel="3">
      <c r="A1536" s="2" t="s">
        <v>2964</v>
      </c>
      <c r="B1536" s="3" t="s">
        <v>2965</v>
      </c>
      <c r="C1536" s="2"/>
      <c r="D1536" s="2" t="s">
        <v>16</v>
      </c>
      <c r="E1536" s="4">
        <f>430.00*(1-Z1%)</f>
        <v>430</v>
      </c>
      <c r="F1536" s="2">
        <v>1</v>
      </c>
      <c r="G1536" s="2"/>
    </row>
    <row r="1537" spans="1:26" customHeight="1" ht="18" hidden="true" outlineLevel="3">
      <c r="A1537" s="2" t="s">
        <v>2966</v>
      </c>
      <c r="B1537" s="3" t="s">
        <v>2967</v>
      </c>
      <c r="C1537" s="2"/>
      <c r="D1537" s="2" t="s">
        <v>16</v>
      </c>
      <c r="E1537" s="4">
        <f>650.00*(1-Z1%)</f>
        <v>650</v>
      </c>
      <c r="F1537" s="2">
        <v>1</v>
      </c>
      <c r="G1537" s="2"/>
    </row>
    <row r="1538" spans="1:26" customHeight="1" ht="36" hidden="true" outlineLevel="3">
      <c r="A1538" s="2" t="s">
        <v>2968</v>
      </c>
      <c r="B1538" s="3" t="s">
        <v>2969</v>
      </c>
      <c r="C1538" s="2"/>
      <c r="D1538" s="2" t="s">
        <v>16</v>
      </c>
      <c r="E1538" s="4">
        <f>850.00*(1-Z1%)</f>
        <v>850</v>
      </c>
      <c r="F1538" s="2">
        <v>1</v>
      </c>
      <c r="G1538" s="2"/>
    </row>
    <row r="1539" spans="1:26" customHeight="1" ht="36" hidden="true" outlineLevel="3">
      <c r="A1539" s="2" t="s">
        <v>2970</v>
      </c>
      <c r="B1539" s="3" t="s">
        <v>2971</v>
      </c>
      <c r="C1539" s="2"/>
      <c r="D1539" s="2" t="s">
        <v>16</v>
      </c>
      <c r="E1539" s="4">
        <f>590.00*(1-Z1%)</f>
        <v>590</v>
      </c>
      <c r="F1539" s="2">
        <v>1</v>
      </c>
      <c r="G1539" s="2"/>
    </row>
    <row r="1540" spans="1:26" customHeight="1" ht="36" hidden="true" outlineLevel="3">
      <c r="A1540" s="2" t="s">
        <v>2972</v>
      </c>
      <c r="B1540" s="3" t="s">
        <v>2973</v>
      </c>
      <c r="C1540" s="2"/>
      <c r="D1540" s="2" t="s">
        <v>16</v>
      </c>
      <c r="E1540" s="4">
        <f>680.00*(1-Z1%)</f>
        <v>680</v>
      </c>
      <c r="F1540" s="2">
        <v>2</v>
      </c>
      <c r="G1540" s="2"/>
    </row>
    <row r="1541" spans="1:26" customHeight="1" ht="18" hidden="true" outlineLevel="3">
      <c r="A1541" s="2" t="s">
        <v>2974</v>
      </c>
      <c r="B1541" s="3" t="s">
        <v>2975</v>
      </c>
      <c r="C1541" s="2"/>
      <c r="D1541" s="2" t="s">
        <v>16</v>
      </c>
      <c r="E1541" s="4">
        <f>520.00*(1-Z1%)</f>
        <v>520</v>
      </c>
      <c r="F1541" s="2">
        <v>1</v>
      </c>
      <c r="G1541" s="2"/>
    </row>
    <row r="1542" spans="1:26" customHeight="1" ht="18" hidden="true" outlineLevel="3">
      <c r="A1542" s="2" t="s">
        <v>2976</v>
      </c>
      <c r="B1542" s="3" t="s">
        <v>2977</v>
      </c>
      <c r="C1542" s="2"/>
      <c r="D1542" s="2" t="s">
        <v>16</v>
      </c>
      <c r="E1542" s="4">
        <f>720.00*(1-Z1%)</f>
        <v>720</v>
      </c>
      <c r="F1542" s="2">
        <v>2</v>
      </c>
      <c r="G1542" s="2"/>
    </row>
    <row r="1543" spans="1:26" customHeight="1" ht="35" hidden="true" outlineLevel="3">
      <c r="A1543" s="5" t="s">
        <v>2978</v>
      </c>
      <c r="B1543" s="5"/>
      <c r="C1543" s="5"/>
      <c r="D1543" s="5"/>
      <c r="E1543" s="5"/>
      <c r="F1543" s="5"/>
      <c r="G1543" s="5"/>
    </row>
    <row r="1544" spans="1:26" customHeight="1" ht="36" hidden="true" outlineLevel="3">
      <c r="A1544" s="2" t="s">
        <v>2979</v>
      </c>
      <c r="B1544" s="3" t="s">
        <v>2980</v>
      </c>
      <c r="C1544" s="2"/>
      <c r="D1544" s="2" t="s">
        <v>16</v>
      </c>
      <c r="E1544" s="4">
        <f>190.00*(1-Z1%)</f>
        <v>190</v>
      </c>
      <c r="F1544" s="2">
        <v>2</v>
      </c>
      <c r="G1544" s="2"/>
    </row>
    <row r="1545" spans="1:26" customHeight="1" ht="36" hidden="true" outlineLevel="3">
      <c r="A1545" s="2" t="s">
        <v>2981</v>
      </c>
      <c r="B1545" s="3" t="s">
        <v>2982</v>
      </c>
      <c r="C1545" s="2"/>
      <c r="D1545" s="2" t="s">
        <v>16</v>
      </c>
      <c r="E1545" s="4">
        <f>190.00*(1-Z1%)</f>
        <v>190</v>
      </c>
      <c r="F1545" s="2">
        <v>2</v>
      </c>
      <c r="G1545" s="2"/>
    </row>
    <row r="1546" spans="1:26" customHeight="1" ht="36" hidden="true" outlineLevel="3">
      <c r="A1546" s="2" t="s">
        <v>2983</v>
      </c>
      <c r="B1546" s="3" t="s">
        <v>2984</v>
      </c>
      <c r="C1546" s="2"/>
      <c r="D1546" s="2" t="s">
        <v>16</v>
      </c>
      <c r="E1546" s="4">
        <f>190.00*(1-Z1%)</f>
        <v>190</v>
      </c>
      <c r="F1546" s="2">
        <v>3</v>
      </c>
      <c r="G1546" s="2"/>
    </row>
    <row r="1547" spans="1:26" customHeight="1" ht="36" hidden="true" outlineLevel="3">
      <c r="A1547" s="2" t="s">
        <v>2985</v>
      </c>
      <c r="B1547" s="3" t="s">
        <v>2986</v>
      </c>
      <c r="C1547" s="2"/>
      <c r="D1547" s="2" t="s">
        <v>16</v>
      </c>
      <c r="E1547" s="4">
        <f>350.00*(1-Z1%)</f>
        <v>350</v>
      </c>
      <c r="F1547" s="2">
        <v>2</v>
      </c>
      <c r="G1547" s="2"/>
    </row>
    <row r="1548" spans="1:26" customHeight="1" ht="18" hidden="true" outlineLevel="3">
      <c r="A1548" s="2" t="s">
        <v>2987</v>
      </c>
      <c r="B1548" s="3" t="s">
        <v>2988</v>
      </c>
      <c r="C1548" s="2"/>
      <c r="D1548" s="2" t="s">
        <v>16</v>
      </c>
      <c r="E1548" s="4">
        <f>250.00*(1-Z1%)</f>
        <v>250</v>
      </c>
      <c r="F1548" s="2">
        <v>2</v>
      </c>
      <c r="G1548" s="2"/>
    </row>
    <row r="1549" spans="1:26" customHeight="1" ht="18" hidden="true" outlineLevel="3">
      <c r="A1549" s="2" t="s">
        <v>2989</v>
      </c>
      <c r="B1549" s="3" t="s">
        <v>2990</v>
      </c>
      <c r="C1549" s="2"/>
      <c r="D1549" s="2" t="s">
        <v>16</v>
      </c>
      <c r="E1549" s="4">
        <f>590.00*(1-Z1%)</f>
        <v>590</v>
      </c>
      <c r="F1549" s="2">
        <v>2</v>
      </c>
      <c r="G1549" s="2"/>
    </row>
    <row r="1550" spans="1:26" customHeight="1" ht="18" hidden="true" outlineLevel="3">
      <c r="A1550" s="2" t="s">
        <v>2991</v>
      </c>
      <c r="B1550" s="3" t="s">
        <v>2992</v>
      </c>
      <c r="C1550" s="2"/>
      <c r="D1550" s="2" t="s">
        <v>16</v>
      </c>
      <c r="E1550" s="4">
        <f>300.00*(1-Z1%)</f>
        <v>300</v>
      </c>
      <c r="F1550" s="2">
        <v>2</v>
      </c>
      <c r="G1550" s="2"/>
    </row>
    <row r="1551" spans="1:26" customHeight="1" ht="36" hidden="true" outlineLevel="3">
      <c r="A1551" s="2" t="s">
        <v>2993</v>
      </c>
      <c r="B1551" s="3" t="s">
        <v>2994</v>
      </c>
      <c r="C1551" s="2"/>
      <c r="D1551" s="2" t="s">
        <v>16</v>
      </c>
      <c r="E1551" s="4">
        <f>590.00*(1-Z1%)</f>
        <v>590</v>
      </c>
      <c r="F1551" s="2">
        <v>1</v>
      </c>
      <c r="G1551" s="2"/>
    </row>
    <row r="1552" spans="1:26" customHeight="1" ht="36" hidden="true" outlineLevel="3">
      <c r="A1552" s="2" t="s">
        <v>2995</v>
      </c>
      <c r="B1552" s="3" t="s">
        <v>2996</v>
      </c>
      <c r="C1552" s="2"/>
      <c r="D1552" s="2" t="s">
        <v>16</v>
      </c>
      <c r="E1552" s="4">
        <f>650.00*(1-Z1%)</f>
        <v>650</v>
      </c>
      <c r="F1552" s="2">
        <v>1</v>
      </c>
      <c r="G1552" s="2"/>
    </row>
    <row r="1553" spans="1:26" customHeight="1" ht="35" hidden="true" outlineLevel="3">
      <c r="A1553" s="5" t="s">
        <v>2997</v>
      </c>
      <c r="B1553" s="5"/>
      <c r="C1553" s="5"/>
      <c r="D1553" s="5"/>
      <c r="E1553" s="5"/>
      <c r="F1553" s="5"/>
      <c r="G1553" s="5"/>
    </row>
    <row r="1554" spans="1:26" customHeight="1" ht="18" hidden="true" outlineLevel="3">
      <c r="A1554" s="2" t="s">
        <v>2998</v>
      </c>
      <c r="B1554" s="3" t="s">
        <v>2999</v>
      </c>
      <c r="C1554" s="2"/>
      <c r="D1554" s="2" t="s">
        <v>16</v>
      </c>
      <c r="E1554" s="4">
        <f>390.00*(1-Z1%)</f>
        <v>390</v>
      </c>
      <c r="F1554" s="2">
        <v>1</v>
      </c>
      <c r="G1554" s="2"/>
    </row>
    <row r="1555" spans="1:26" customHeight="1" ht="35" hidden="true" outlineLevel="3">
      <c r="A1555" s="5" t="s">
        <v>3000</v>
      </c>
      <c r="B1555" s="5"/>
      <c r="C1555" s="5"/>
      <c r="D1555" s="5"/>
      <c r="E1555" s="5"/>
      <c r="F1555" s="5"/>
      <c r="G1555" s="5"/>
    </row>
    <row r="1556" spans="1:26" customHeight="1" ht="18" hidden="true" outlineLevel="3">
      <c r="A1556" s="2" t="s">
        <v>3001</v>
      </c>
      <c r="B1556" s="3" t="s">
        <v>3002</v>
      </c>
      <c r="C1556" s="2"/>
      <c r="D1556" s="2" t="s">
        <v>16</v>
      </c>
      <c r="E1556" s="4">
        <f>190.00*(1-Z1%)</f>
        <v>190</v>
      </c>
      <c r="F1556" s="2">
        <v>1</v>
      </c>
      <c r="G1556" s="2"/>
    </row>
    <row r="1557" spans="1:26" customHeight="1" ht="18" hidden="true" outlineLevel="3">
      <c r="A1557" s="2" t="s">
        <v>3003</v>
      </c>
      <c r="B1557" s="3" t="s">
        <v>3004</v>
      </c>
      <c r="C1557" s="2"/>
      <c r="D1557" s="2" t="s">
        <v>16</v>
      </c>
      <c r="E1557" s="4">
        <f>720.00*(1-Z1%)</f>
        <v>720</v>
      </c>
      <c r="F1557" s="2">
        <v>1</v>
      </c>
      <c r="G1557" s="2"/>
    </row>
    <row r="1558" spans="1:26" customHeight="1" ht="36" hidden="true" outlineLevel="3">
      <c r="A1558" s="2" t="s">
        <v>3005</v>
      </c>
      <c r="B1558" s="3" t="s">
        <v>3006</v>
      </c>
      <c r="C1558" s="2"/>
      <c r="D1558" s="2" t="s">
        <v>16</v>
      </c>
      <c r="E1558" s="4">
        <f>370.00*(1-Z1%)</f>
        <v>370</v>
      </c>
      <c r="F1558" s="2">
        <v>1</v>
      </c>
      <c r="G1558" s="2"/>
    </row>
    <row r="1559" spans="1:26" customHeight="1" ht="36" hidden="true" outlineLevel="3">
      <c r="A1559" s="2" t="s">
        <v>3007</v>
      </c>
      <c r="B1559" s="3" t="s">
        <v>3008</v>
      </c>
      <c r="C1559" s="2"/>
      <c r="D1559" s="2" t="s">
        <v>16</v>
      </c>
      <c r="E1559" s="4">
        <f>370.00*(1-Z1%)</f>
        <v>370</v>
      </c>
      <c r="F1559" s="2">
        <v>1</v>
      </c>
      <c r="G1559" s="2"/>
    </row>
    <row r="1560" spans="1:26" customHeight="1" ht="36" hidden="true" outlineLevel="3">
      <c r="A1560" s="2" t="s">
        <v>3009</v>
      </c>
      <c r="B1560" s="3" t="s">
        <v>3010</v>
      </c>
      <c r="C1560" s="2"/>
      <c r="D1560" s="2" t="s">
        <v>16</v>
      </c>
      <c r="E1560" s="4">
        <f>950.00*(1-Z1%)</f>
        <v>950</v>
      </c>
      <c r="F1560" s="2">
        <v>1</v>
      </c>
      <c r="G1560" s="2"/>
    </row>
    <row r="1561" spans="1:26" customHeight="1" ht="35" hidden="true" outlineLevel="3">
      <c r="A1561" s="5" t="s">
        <v>3011</v>
      </c>
      <c r="B1561" s="5"/>
      <c r="C1561" s="5"/>
      <c r="D1561" s="5"/>
      <c r="E1561" s="5"/>
      <c r="F1561" s="5"/>
      <c r="G1561" s="5"/>
    </row>
    <row r="1562" spans="1:26" customHeight="1" ht="36" hidden="true" outlineLevel="3">
      <c r="A1562" s="2" t="s">
        <v>3012</v>
      </c>
      <c r="B1562" s="3" t="s">
        <v>3013</v>
      </c>
      <c r="C1562" s="2"/>
      <c r="D1562" s="2" t="s">
        <v>16</v>
      </c>
      <c r="E1562" s="4">
        <f>1350.00*(1-Z1%)</f>
        <v>1350</v>
      </c>
      <c r="F1562" s="2">
        <v>1</v>
      </c>
      <c r="G1562" s="2"/>
    </row>
    <row r="1563" spans="1:26" customHeight="1" ht="36" hidden="true" outlineLevel="3">
      <c r="A1563" s="2" t="s">
        <v>3014</v>
      </c>
      <c r="B1563" s="3" t="s">
        <v>3015</v>
      </c>
      <c r="C1563" s="2"/>
      <c r="D1563" s="2" t="s">
        <v>16</v>
      </c>
      <c r="E1563" s="4">
        <f>1150.00*(1-Z1%)</f>
        <v>1150</v>
      </c>
      <c r="F1563" s="2">
        <v>1</v>
      </c>
      <c r="G1563" s="2"/>
    </row>
    <row r="1564" spans="1:26" customHeight="1" ht="18" hidden="true" outlineLevel="3">
      <c r="A1564" s="2" t="s">
        <v>3016</v>
      </c>
      <c r="B1564" s="3" t="s">
        <v>3017</v>
      </c>
      <c r="C1564" s="2"/>
      <c r="D1564" s="2" t="s">
        <v>16</v>
      </c>
      <c r="E1564" s="4">
        <f>650.00*(1-Z1%)</f>
        <v>650</v>
      </c>
      <c r="F1564" s="2">
        <v>1</v>
      </c>
      <c r="G1564" s="2"/>
    </row>
    <row r="1565" spans="1:26" customHeight="1" ht="18" hidden="true" outlineLevel="3">
      <c r="A1565" s="2" t="s">
        <v>3018</v>
      </c>
      <c r="B1565" s="3" t="s">
        <v>3019</v>
      </c>
      <c r="C1565" s="2"/>
      <c r="D1565" s="2" t="s">
        <v>16</v>
      </c>
      <c r="E1565" s="4">
        <f>990.00*(1-Z1%)</f>
        <v>990</v>
      </c>
      <c r="F1565" s="2">
        <v>2</v>
      </c>
      <c r="G1565" s="2"/>
    </row>
    <row r="1566" spans="1:26" customHeight="1" ht="36" hidden="true" outlineLevel="3">
      <c r="A1566" s="2" t="s">
        <v>3020</v>
      </c>
      <c r="B1566" s="3" t="s">
        <v>3021</v>
      </c>
      <c r="C1566" s="2"/>
      <c r="D1566" s="2" t="s">
        <v>16</v>
      </c>
      <c r="E1566" s="4">
        <f>1320.00*(1-Z1%)</f>
        <v>1320</v>
      </c>
      <c r="F1566" s="2">
        <v>3</v>
      </c>
      <c r="G1566" s="2"/>
    </row>
    <row r="1567" spans="1:26" customHeight="1" ht="36" hidden="true" outlineLevel="3">
      <c r="A1567" s="2" t="s">
        <v>3022</v>
      </c>
      <c r="B1567" s="3" t="s">
        <v>3023</v>
      </c>
      <c r="C1567" s="2"/>
      <c r="D1567" s="2" t="s">
        <v>16</v>
      </c>
      <c r="E1567" s="4">
        <f>1690.00*(1-Z1%)</f>
        <v>1690</v>
      </c>
      <c r="F1567" s="2">
        <v>3</v>
      </c>
      <c r="G1567" s="2"/>
    </row>
    <row r="1568" spans="1:26" customHeight="1" ht="36" hidden="true" outlineLevel="3">
      <c r="A1568" s="2" t="s">
        <v>3024</v>
      </c>
      <c r="B1568" s="3" t="s">
        <v>3025</v>
      </c>
      <c r="C1568" s="2"/>
      <c r="D1568" s="2" t="s">
        <v>16</v>
      </c>
      <c r="E1568" s="4">
        <f>1690.00*(1-Z1%)</f>
        <v>1690</v>
      </c>
      <c r="F1568" s="2">
        <v>3</v>
      </c>
      <c r="G1568" s="2"/>
    </row>
    <row r="1569" spans="1:26" customHeight="1" ht="36" hidden="true" outlineLevel="3">
      <c r="A1569" s="2" t="s">
        <v>3026</v>
      </c>
      <c r="B1569" s="3" t="s">
        <v>3027</v>
      </c>
      <c r="C1569" s="2"/>
      <c r="D1569" s="2" t="s">
        <v>16</v>
      </c>
      <c r="E1569" s="4">
        <f>1690.00*(1-Z1%)</f>
        <v>1690</v>
      </c>
      <c r="F1569" s="2">
        <v>2</v>
      </c>
      <c r="G1569" s="2"/>
    </row>
    <row r="1570" spans="1:26" customHeight="1" ht="36" hidden="true" outlineLevel="3">
      <c r="A1570" s="2" t="s">
        <v>3028</v>
      </c>
      <c r="B1570" s="3" t="s">
        <v>3029</v>
      </c>
      <c r="C1570" s="2"/>
      <c r="D1570" s="2" t="s">
        <v>16</v>
      </c>
      <c r="E1570" s="4">
        <f>1250.00*(1-Z1%)</f>
        <v>1250</v>
      </c>
      <c r="F1570" s="2">
        <v>1</v>
      </c>
      <c r="G1570" s="2"/>
    </row>
    <row r="1571" spans="1:26" customHeight="1" ht="36" hidden="true" outlineLevel="3">
      <c r="A1571" s="2" t="s">
        <v>3030</v>
      </c>
      <c r="B1571" s="3" t="s">
        <v>3031</v>
      </c>
      <c r="C1571" s="2"/>
      <c r="D1571" s="2" t="s">
        <v>16</v>
      </c>
      <c r="E1571" s="4">
        <f>990.00*(1-Z1%)</f>
        <v>990</v>
      </c>
      <c r="F1571" s="2">
        <v>1</v>
      </c>
      <c r="G1571" s="2"/>
    </row>
    <row r="1572" spans="1:26" customHeight="1" ht="36" hidden="true" outlineLevel="3">
      <c r="A1572" s="2" t="s">
        <v>3032</v>
      </c>
      <c r="B1572" s="3" t="s">
        <v>3033</v>
      </c>
      <c r="C1572" s="2"/>
      <c r="D1572" s="2" t="s">
        <v>16</v>
      </c>
      <c r="E1572" s="4">
        <f>1200.00*(1-Z1%)</f>
        <v>1200</v>
      </c>
      <c r="F1572" s="2">
        <v>1</v>
      </c>
      <c r="G1572" s="2"/>
    </row>
    <row r="1573" spans="1:26" customHeight="1" ht="36" hidden="true" outlineLevel="3">
      <c r="A1573" s="2" t="s">
        <v>3034</v>
      </c>
      <c r="B1573" s="3" t="s">
        <v>3035</v>
      </c>
      <c r="C1573" s="2"/>
      <c r="D1573" s="2" t="s">
        <v>16</v>
      </c>
      <c r="E1573" s="4">
        <f>750.00*(1-Z1%)</f>
        <v>750</v>
      </c>
      <c r="F1573" s="2">
        <v>1</v>
      </c>
      <c r="G1573" s="2"/>
    </row>
    <row r="1574" spans="1:26" customHeight="1" ht="36" hidden="true" outlineLevel="3">
      <c r="A1574" s="2" t="s">
        <v>3036</v>
      </c>
      <c r="B1574" s="3" t="s">
        <v>3037</v>
      </c>
      <c r="C1574" s="2"/>
      <c r="D1574" s="2" t="s">
        <v>16</v>
      </c>
      <c r="E1574" s="4">
        <f>1200.00*(1-Z1%)</f>
        <v>1200</v>
      </c>
      <c r="F1574" s="2">
        <v>1</v>
      </c>
      <c r="G1574" s="2"/>
    </row>
    <row r="1575" spans="1:26" customHeight="1" ht="36" hidden="true" outlineLevel="3">
      <c r="A1575" s="2" t="s">
        <v>3038</v>
      </c>
      <c r="B1575" s="3" t="s">
        <v>3039</v>
      </c>
      <c r="C1575" s="2"/>
      <c r="D1575" s="2" t="s">
        <v>16</v>
      </c>
      <c r="E1575" s="4">
        <f>970.00*(1-Z1%)</f>
        <v>970</v>
      </c>
      <c r="F1575" s="2">
        <v>1</v>
      </c>
      <c r="G1575" s="2"/>
    </row>
    <row r="1576" spans="1:26" customHeight="1" ht="36" hidden="true" outlineLevel="3">
      <c r="A1576" s="2" t="s">
        <v>3040</v>
      </c>
      <c r="B1576" s="3" t="s">
        <v>3041</v>
      </c>
      <c r="C1576" s="2"/>
      <c r="D1576" s="2" t="s">
        <v>16</v>
      </c>
      <c r="E1576" s="4">
        <f>850.00*(1-Z1%)</f>
        <v>850</v>
      </c>
      <c r="F1576" s="2">
        <v>2</v>
      </c>
      <c r="G1576" s="2"/>
    </row>
    <row r="1577" spans="1:26" customHeight="1" ht="36" hidden="true" outlineLevel="3">
      <c r="A1577" s="2" t="s">
        <v>3042</v>
      </c>
      <c r="B1577" s="3" t="s">
        <v>3043</v>
      </c>
      <c r="C1577" s="2"/>
      <c r="D1577" s="2" t="s">
        <v>16</v>
      </c>
      <c r="E1577" s="4">
        <f>1100.00*(1-Z1%)</f>
        <v>1100</v>
      </c>
      <c r="F1577" s="2">
        <v>4</v>
      </c>
      <c r="G1577" s="2"/>
    </row>
    <row r="1578" spans="1:26" customHeight="1" ht="36" hidden="true" outlineLevel="3">
      <c r="A1578" s="2" t="s">
        <v>3044</v>
      </c>
      <c r="B1578" s="3" t="s">
        <v>3045</v>
      </c>
      <c r="C1578" s="2"/>
      <c r="D1578" s="2" t="s">
        <v>16</v>
      </c>
      <c r="E1578" s="4">
        <f>1250.00*(1-Z1%)</f>
        <v>1250</v>
      </c>
      <c r="F1578" s="2">
        <v>1</v>
      </c>
      <c r="G1578" s="2"/>
    </row>
    <row r="1579" spans="1:26" customHeight="1" ht="36" hidden="true" outlineLevel="3">
      <c r="A1579" s="2" t="s">
        <v>3046</v>
      </c>
      <c r="B1579" s="3" t="s">
        <v>3047</v>
      </c>
      <c r="C1579" s="2"/>
      <c r="D1579" s="2" t="s">
        <v>16</v>
      </c>
      <c r="E1579" s="4">
        <f>1200.00*(1-Z1%)</f>
        <v>1200</v>
      </c>
      <c r="F1579" s="2">
        <v>1</v>
      </c>
      <c r="G1579" s="2"/>
    </row>
    <row r="1580" spans="1:26" customHeight="1" ht="36" hidden="true" outlineLevel="3">
      <c r="A1580" s="2" t="s">
        <v>3048</v>
      </c>
      <c r="B1580" s="3" t="s">
        <v>3049</v>
      </c>
      <c r="C1580" s="2"/>
      <c r="D1580" s="2" t="s">
        <v>16</v>
      </c>
      <c r="E1580" s="4">
        <f>1315.00*(1-Z1%)</f>
        <v>1315</v>
      </c>
      <c r="F1580" s="2">
        <v>1</v>
      </c>
      <c r="G1580" s="2"/>
    </row>
    <row r="1581" spans="1:26" customHeight="1" ht="36" hidden="true" outlineLevel="3">
      <c r="A1581" s="2" t="s">
        <v>3050</v>
      </c>
      <c r="B1581" s="3" t="s">
        <v>3051</v>
      </c>
      <c r="C1581" s="2"/>
      <c r="D1581" s="2" t="s">
        <v>16</v>
      </c>
      <c r="E1581" s="4">
        <f>1490.00*(1-Z1%)</f>
        <v>1490</v>
      </c>
      <c r="F1581" s="2">
        <v>2</v>
      </c>
      <c r="G1581" s="2"/>
    </row>
    <row r="1582" spans="1:26" customHeight="1" ht="36" hidden="true" outlineLevel="3">
      <c r="A1582" s="2" t="s">
        <v>3052</v>
      </c>
      <c r="B1582" s="3" t="s">
        <v>3053</v>
      </c>
      <c r="C1582" s="2"/>
      <c r="D1582" s="2" t="s">
        <v>16</v>
      </c>
      <c r="E1582" s="4">
        <f>1250.00*(1-Z1%)</f>
        <v>1250</v>
      </c>
      <c r="F1582" s="2">
        <v>2</v>
      </c>
      <c r="G1582" s="2"/>
    </row>
    <row r="1583" spans="1:26" customHeight="1" ht="36" hidden="true" outlineLevel="3">
      <c r="A1583" s="2" t="s">
        <v>3054</v>
      </c>
      <c r="B1583" s="3" t="s">
        <v>3055</v>
      </c>
      <c r="C1583" s="2"/>
      <c r="D1583" s="2" t="s">
        <v>16</v>
      </c>
      <c r="E1583" s="4">
        <f>1250.00*(1-Z1%)</f>
        <v>1250</v>
      </c>
      <c r="F1583" s="2">
        <v>1</v>
      </c>
      <c r="G1583" s="2"/>
    </row>
    <row r="1584" spans="1:26" customHeight="1" ht="36" hidden="true" outlineLevel="3">
      <c r="A1584" s="2" t="s">
        <v>3056</v>
      </c>
      <c r="B1584" s="3" t="s">
        <v>3057</v>
      </c>
      <c r="C1584" s="2"/>
      <c r="D1584" s="2" t="s">
        <v>16</v>
      </c>
      <c r="E1584" s="4">
        <f>1450.00*(1-Z1%)</f>
        <v>1450</v>
      </c>
      <c r="F1584" s="2">
        <v>3</v>
      </c>
      <c r="G1584" s="2"/>
    </row>
    <row r="1585" spans="1:26" customHeight="1" ht="36" hidden="true" outlineLevel="3">
      <c r="A1585" s="2" t="s">
        <v>3058</v>
      </c>
      <c r="B1585" s="3" t="s">
        <v>3059</v>
      </c>
      <c r="C1585" s="2"/>
      <c r="D1585" s="2" t="s">
        <v>16</v>
      </c>
      <c r="E1585" s="4">
        <f>1350.00*(1-Z1%)</f>
        <v>1350</v>
      </c>
      <c r="F1585" s="2">
        <v>1</v>
      </c>
      <c r="G1585" s="2"/>
    </row>
    <row r="1586" spans="1:26" customHeight="1" ht="36" hidden="true" outlineLevel="3">
      <c r="A1586" s="2" t="s">
        <v>3060</v>
      </c>
      <c r="B1586" s="3" t="s">
        <v>3061</v>
      </c>
      <c r="C1586" s="2"/>
      <c r="D1586" s="2" t="s">
        <v>16</v>
      </c>
      <c r="E1586" s="4">
        <f>1450.00*(1-Z1%)</f>
        <v>1450</v>
      </c>
      <c r="F1586" s="2">
        <v>1</v>
      </c>
      <c r="G1586" s="2"/>
    </row>
    <row r="1587" spans="1:26" customHeight="1" ht="18" hidden="true" outlineLevel="3">
      <c r="A1587" s="2" t="s">
        <v>3062</v>
      </c>
      <c r="B1587" s="3" t="s">
        <v>3063</v>
      </c>
      <c r="C1587" s="2"/>
      <c r="D1587" s="2" t="s">
        <v>16</v>
      </c>
      <c r="E1587" s="4">
        <f>500.00*(1-Z1%)</f>
        <v>500</v>
      </c>
      <c r="F1587" s="2">
        <v>1</v>
      </c>
      <c r="G1587" s="2"/>
    </row>
    <row r="1588" spans="1:26" customHeight="1" ht="36" hidden="true" outlineLevel="3">
      <c r="A1588" s="2" t="s">
        <v>3064</v>
      </c>
      <c r="B1588" s="3" t="s">
        <v>3065</v>
      </c>
      <c r="C1588" s="2"/>
      <c r="D1588" s="2" t="s">
        <v>16</v>
      </c>
      <c r="E1588" s="4">
        <f>3850.00*(1-Z1%)</f>
        <v>3850</v>
      </c>
      <c r="F1588" s="2">
        <v>1</v>
      </c>
      <c r="G1588" s="2"/>
    </row>
    <row r="1589" spans="1:26" customHeight="1" ht="36" hidden="true" outlineLevel="3">
      <c r="A1589" s="2" t="s">
        <v>3066</v>
      </c>
      <c r="B1589" s="3" t="s">
        <v>3067</v>
      </c>
      <c r="C1589" s="2"/>
      <c r="D1589" s="2" t="s">
        <v>16</v>
      </c>
      <c r="E1589" s="4">
        <f>1975.00*(1-Z1%)</f>
        <v>1975</v>
      </c>
      <c r="F1589" s="2">
        <v>1</v>
      </c>
      <c r="G1589" s="2"/>
    </row>
    <row r="1590" spans="1:26" customHeight="1" ht="36" hidden="true" outlineLevel="3">
      <c r="A1590" s="2" t="s">
        <v>3068</v>
      </c>
      <c r="B1590" s="3" t="s">
        <v>3069</v>
      </c>
      <c r="C1590" s="2"/>
      <c r="D1590" s="2" t="s">
        <v>16</v>
      </c>
      <c r="E1590" s="4">
        <f>2110.00*(1-Z1%)</f>
        <v>2110</v>
      </c>
      <c r="F1590" s="2">
        <v>1</v>
      </c>
      <c r="G1590" s="2"/>
    </row>
    <row r="1591" spans="1:26" customHeight="1" ht="35" hidden="true" outlineLevel="3">
      <c r="A1591" s="5" t="s">
        <v>3070</v>
      </c>
      <c r="B1591" s="5"/>
      <c r="C1591" s="5"/>
      <c r="D1591" s="5"/>
      <c r="E1591" s="5"/>
      <c r="F1591" s="5"/>
      <c r="G1591" s="5"/>
    </row>
    <row r="1592" spans="1:26" customHeight="1" ht="18" hidden="true" outlineLevel="3">
      <c r="A1592" s="2" t="s">
        <v>3071</v>
      </c>
      <c r="B1592" s="3" t="s">
        <v>3072</v>
      </c>
      <c r="C1592" s="2"/>
      <c r="D1592" s="2" t="s">
        <v>16</v>
      </c>
      <c r="E1592" s="4">
        <f>630.00*(1-Z1%)</f>
        <v>630</v>
      </c>
      <c r="F1592" s="2">
        <v>1</v>
      </c>
      <c r="G1592" s="2"/>
    </row>
    <row r="1593" spans="1:26" customHeight="1" ht="36" hidden="true" outlineLevel="3">
      <c r="A1593" s="2" t="s">
        <v>3073</v>
      </c>
      <c r="B1593" s="3" t="s">
        <v>3074</v>
      </c>
      <c r="C1593" s="2"/>
      <c r="D1593" s="2" t="s">
        <v>16</v>
      </c>
      <c r="E1593" s="4">
        <f>1790.00*(1-Z1%)</f>
        <v>1790</v>
      </c>
      <c r="F1593" s="2">
        <v>1</v>
      </c>
      <c r="G1593" s="2"/>
    </row>
    <row r="1594" spans="1:26" customHeight="1" ht="36" hidden="true" outlineLevel="3">
      <c r="A1594" s="2" t="s">
        <v>3075</v>
      </c>
      <c r="B1594" s="3" t="s">
        <v>3076</v>
      </c>
      <c r="C1594" s="2"/>
      <c r="D1594" s="2" t="s">
        <v>16</v>
      </c>
      <c r="E1594" s="4">
        <f>3190.00*(1-Z1%)</f>
        <v>3190</v>
      </c>
      <c r="F1594" s="2">
        <v>1</v>
      </c>
      <c r="G1594" s="2"/>
    </row>
    <row r="1595" spans="1:26" customHeight="1" ht="36" hidden="true" outlineLevel="3">
      <c r="A1595" s="2" t="s">
        <v>3077</v>
      </c>
      <c r="B1595" s="3" t="s">
        <v>3078</v>
      </c>
      <c r="C1595" s="2"/>
      <c r="D1595" s="2" t="s">
        <v>16</v>
      </c>
      <c r="E1595" s="4">
        <f>4690.00*(1-Z1%)</f>
        <v>4690</v>
      </c>
      <c r="F1595" s="2">
        <v>1</v>
      </c>
      <c r="G1595" s="2"/>
    </row>
    <row r="1596" spans="1:26" customHeight="1" ht="36" hidden="true" outlineLevel="3">
      <c r="A1596" s="2" t="s">
        <v>3079</v>
      </c>
      <c r="B1596" s="3" t="s">
        <v>3080</v>
      </c>
      <c r="C1596" s="2"/>
      <c r="D1596" s="2" t="s">
        <v>16</v>
      </c>
      <c r="E1596" s="4">
        <f>4990.00*(1-Z1%)</f>
        <v>4990</v>
      </c>
      <c r="F1596" s="2">
        <v>1</v>
      </c>
      <c r="G1596" s="2"/>
    </row>
    <row r="1597" spans="1:26" customHeight="1" ht="35" hidden="true" outlineLevel="3">
      <c r="A1597" s="5" t="s">
        <v>3081</v>
      </c>
      <c r="B1597" s="5"/>
      <c r="C1597" s="5"/>
      <c r="D1597" s="5"/>
      <c r="E1597" s="5"/>
      <c r="F1597" s="5"/>
      <c r="G1597" s="5"/>
    </row>
    <row r="1598" spans="1:26" customHeight="1" ht="36" hidden="true" outlineLevel="3">
      <c r="A1598" s="2" t="s">
        <v>3082</v>
      </c>
      <c r="B1598" s="3" t="s">
        <v>3083</v>
      </c>
      <c r="C1598" s="2"/>
      <c r="D1598" s="2" t="s">
        <v>16</v>
      </c>
      <c r="E1598" s="4">
        <f>2150.00*(1-Z1%)</f>
        <v>2150</v>
      </c>
      <c r="F1598" s="2">
        <v>1</v>
      </c>
      <c r="G1598" s="2"/>
    </row>
    <row r="1599" spans="1:26" customHeight="1" ht="36" hidden="true" outlineLevel="3">
      <c r="A1599" s="2" t="s">
        <v>3084</v>
      </c>
      <c r="B1599" s="3" t="s">
        <v>3085</v>
      </c>
      <c r="C1599" s="2"/>
      <c r="D1599" s="2" t="s">
        <v>16</v>
      </c>
      <c r="E1599" s="4">
        <f>2860.00*(1-Z1%)</f>
        <v>2860</v>
      </c>
      <c r="F1599" s="2">
        <v>1</v>
      </c>
      <c r="G1599" s="2"/>
    </row>
    <row r="1600" spans="1:26" customHeight="1" ht="36" hidden="true" outlineLevel="3">
      <c r="A1600" s="2" t="s">
        <v>3086</v>
      </c>
      <c r="B1600" s="3" t="s">
        <v>3087</v>
      </c>
      <c r="C1600" s="2"/>
      <c r="D1600" s="2" t="s">
        <v>16</v>
      </c>
      <c r="E1600" s="4">
        <f>3150.00*(1-Z1%)</f>
        <v>3150</v>
      </c>
      <c r="F1600" s="2">
        <v>1</v>
      </c>
      <c r="G1600" s="2"/>
    </row>
    <row r="1601" spans="1:26" customHeight="1" ht="35" hidden="true" outlineLevel="3">
      <c r="A1601" s="5" t="s">
        <v>3088</v>
      </c>
      <c r="B1601" s="5"/>
      <c r="C1601" s="5"/>
      <c r="D1601" s="5"/>
      <c r="E1601" s="5"/>
      <c r="F1601" s="5"/>
      <c r="G1601" s="5"/>
    </row>
    <row r="1602" spans="1:26" customHeight="1" ht="36" hidden="true" outlineLevel="3">
      <c r="A1602" s="2" t="s">
        <v>3089</v>
      </c>
      <c r="B1602" s="3" t="s">
        <v>3090</v>
      </c>
      <c r="C1602" s="2"/>
      <c r="D1602" s="2" t="s">
        <v>16</v>
      </c>
      <c r="E1602" s="4">
        <f>1790.00*(1-Z1%)</f>
        <v>1790</v>
      </c>
      <c r="F1602" s="2">
        <v>1</v>
      </c>
      <c r="G1602" s="2"/>
    </row>
    <row r="1603" spans="1:26" customHeight="1" ht="36" hidden="true" outlineLevel="3">
      <c r="A1603" s="2" t="s">
        <v>3091</v>
      </c>
      <c r="B1603" s="3" t="s">
        <v>3092</v>
      </c>
      <c r="C1603" s="2"/>
      <c r="D1603" s="2" t="s">
        <v>16</v>
      </c>
      <c r="E1603" s="4">
        <f>2490.00*(1-Z1%)</f>
        <v>2490</v>
      </c>
      <c r="F1603" s="2">
        <v>2</v>
      </c>
      <c r="G1603" s="2"/>
    </row>
    <row r="1604" spans="1:26" customHeight="1" ht="36" hidden="true" outlineLevel="3">
      <c r="A1604" s="2" t="s">
        <v>3093</v>
      </c>
      <c r="B1604" s="3" t="s">
        <v>3094</v>
      </c>
      <c r="C1604" s="2"/>
      <c r="D1604" s="2" t="s">
        <v>16</v>
      </c>
      <c r="E1604" s="4">
        <f>2990.00*(1-Z1%)</f>
        <v>2990</v>
      </c>
      <c r="F1604" s="2">
        <v>1</v>
      </c>
      <c r="G1604" s="2"/>
    </row>
    <row r="1605" spans="1:26" customHeight="1" ht="36" hidden="true" outlineLevel="3">
      <c r="A1605" s="2" t="s">
        <v>3095</v>
      </c>
      <c r="B1605" s="3" t="s">
        <v>3096</v>
      </c>
      <c r="C1605" s="2"/>
      <c r="D1605" s="2" t="s">
        <v>16</v>
      </c>
      <c r="E1605" s="4">
        <f>1950.00*(1-Z1%)</f>
        <v>1950</v>
      </c>
      <c r="F1605" s="2">
        <v>1</v>
      </c>
      <c r="G1605" s="2"/>
    </row>
    <row r="1606" spans="1:26" customHeight="1" ht="36" hidden="true" outlineLevel="3">
      <c r="A1606" s="2" t="s">
        <v>3097</v>
      </c>
      <c r="B1606" s="3" t="s">
        <v>3098</v>
      </c>
      <c r="C1606" s="2"/>
      <c r="D1606" s="2" t="s">
        <v>16</v>
      </c>
      <c r="E1606" s="4">
        <f>1990.00*(1-Z1%)</f>
        <v>1990</v>
      </c>
      <c r="F1606" s="2">
        <v>1</v>
      </c>
      <c r="G1606" s="2"/>
    </row>
    <row r="1607" spans="1:26" customHeight="1" ht="36" hidden="true" outlineLevel="3">
      <c r="A1607" s="2" t="s">
        <v>3099</v>
      </c>
      <c r="B1607" s="3" t="s">
        <v>3100</v>
      </c>
      <c r="C1607" s="2"/>
      <c r="D1607" s="2" t="s">
        <v>16</v>
      </c>
      <c r="E1607" s="4">
        <f>2190.00*(1-Z1%)</f>
        <v>2190</v>
      </c>
      <c r="F1607" s="2">
        <v>1</v>
      </c>
      <c r="G1607" s="2"/>
    </row>
    <row r="1608" spans="1:26" customHeight="1" ht="36" hidden="true" outlineLevel="3">
      <c r="A1608" s="2" t="s">
        <v>3101</v>
      </c>
      <c r="B1608" s="3" t="s">
        <v>3102</v>
      </c>
      <c r="C1608" s="2"/>
      <c r="D1608" s="2" t="s">
        <v>16</v>
      </c>
      <c r="E1608" s="4">
        <f>2390.00*(1-Z1%)</f>
        <v>2390</v>
      </c>
      <c r="F1608" s="2">
        <v>1</v>
      </c>
      <c r="G1608" s="2"/>
    </row>
    <row r="1609" spans="1:26" customHeight="1" ht="36" hidden="true" outlineLevel="3">
      <c r="A1609" s="2" t="s">
        <v>3103</v>
      </c>
      <c r="B1609" s="3" t="s">
        <v>3104</v>
      </c>
      <c r="C1609" s="2"/>
      <c r="D1609" s="2" t="s">
        <v>16</v>
      </c>
      <c r="E1609" s="4">
        <f>2190.00*(1-Z1%)</f>
        <v>2190</v>
      </c>
      <c r="F1609" s="2">
        <v>2</v>
      </c>
      <c r="G1609" s="2"/>
    </row>
    <row r="1610" spans="1:26" customHeight="1" ht="36" hidden="true" outlineLevel="3">
      <c r="A1610" s="2" t="s">
        <v>3105</v>
      </c>
      <c r="B1610" s="3" t="s">
        <v>3106</v>
      </c>
      <c r="C1610" s="2"/>
      <c r="D1610" s="2" t="s">
        <v>16</v>
      </c>
      <c r="E1610" s="4">
        <f>1650.00*(1-Z1%)</f>
        <v>1650</v>
      </c>
      <c r="F1610" s="2">
        <v>1</v>
      </c>
      <c r="G1610" s="2"/>
    </row>
    <row r="1611" spans="1:26" customHeight="1" ht="36" hidden="true" outlineLevel="3">
      <c r="A1611" s="2" t="s">
        <v>3107</v>
      </c>
      <c r="B1611" s="3" t="s">
        <v>3108</v>
      </c>
      <c r="C1611" s="2"/>
      <c r="D1611" s="2" t="s">
        <v>16</v>
      </c>
      <c r="E1611" s="4">
        <f>1950.00*(1-Z1%)</f>
        <v>1950</v>
      </c>
      <c r="F1611" s="2">
        <v>1</v>
      </c>
      <c r="G1611" s="2"/>
    </row>
    <row r="1612" spans="1:26" customHeight="1" ht="36" hidden="true" outlineLevel="3">
      <c r="A1612" s="2" t="s">
        <v>3109</v>
      </c>
      <c r="B1612" s="3" t="s">
        <v>3110</v>
      </c>
      <c r="C1612" s="2"/>
      <c r="D1612" s="2" t="s">
        <v>16</v>
      </c>
      <c r="E1612" s="4">
        <f>2550.00*(1-Z1%)</f>
        <v>2550</v>
      </c>
      <c r="F1612" s="2">
        <v>1</v>
      </c>
      <c r="G1612" s="2"/>
    </row>
    <row r="1613" spans="1:26" customHeight="1" ht="36" hidden="true" outlineLevel="3">
      <c r="A1613" s="2" t="s">
        <v>3111</v>
      </c>
      <c r="B1613" s="3" t="s">
        <v>3112</v>
      </c>
      <c r="C1613" s="2"/>
      <c r="D1613" s="2" t="s">
        <v>16</v>
      </c>
      <c r="E1613" s="4">
        <f>3100.00*(1-Z1%)</f>
        <v>3100</v>
      </c>
      <c r="F1613" s="2">
        <v>1</v>
      </c>
      <c r="G1613" s="2"/>
    </row>
    <row r="1614" spans="1:26" customHeight="1" ht="35" hidden="true" outlineLevel="2">
      <c r="A1614" s="5" t="s">
        <v>3113</v>
      </c>
      <c r="B1614" s="5"/>
      <c r="C1614" s="5"/>
      <c r="D1614" s="5"/>
      <c r="E1614" s="5"/>
      <c r="F1614" s="5"/>
      <c r="G1614" s="5"/>
    </row>
    <row r="1615" spans="1:26" customHeight="1" ht="35" hidden="true" outlineLevel="3">
      <c r="A1615" s="5" t="s">
        <v>3114</v>
      </c>
      <c r="B1615" s="5"/>
      <c r="C1615" s="5"/>
      <c r="D1615" s="5"/>
      <c r="E1615" s="5"/>
      <c r="F1615" s="5"/>
      <c r="G1615" s="5"/>
    </row>
    <row r="1616" spans="1:26" customHeight="1" ht="36" hidden="true" outlineLevel="3">
      <c r="A1616" s="2" t="s">
        <v>3115</v>
      </c>
      <c r="B1616" s="3" t="s">
        <v>3116</v>
      </c>
      <c r="C1616" s="2"/>
      <c r="D1616" s="2" t="s">
        <v>16</v>
      </c>
      <c r="E1616" s="4">
        <f>400.00*(1-Z1%)</f>
        <v>400</v>
      </c>
      <c r="F1616" s="2">
        <v>4</v>
      </c>
      <c r="G1616" s="2"/>
    </row>
    <row r="1617" spans="1:26" customHeight="1" ht="36" hidden="true" outlineLevel="3">
      <c r="A1617" s="2" t="s">
        <v>3117</v>
      </c>
      <c r="B1617" s="3" t="s">
        <v>3118</v>
      </c>
      <c r="C1617" s="2"/>
      <c r="D1617" s="2" t="s">
        <v>16</v>
      </c>
      <c r="E1617" s="4">
        <f>400.00*(1-Z1%)</f>
        <v>400</v>
      </c>
      <c r="F1617" s="2">
        <v>1</v>
      </c>
      <c r="G1617" s="2"/>
    </row>
    <row r="1618" spans="1:26" customHeight="1" ht="36" hidden="true" outlineLevel="3">
      <c r="A1618" s="2" t="s">
        <v>3119</v>
      </c>
      <c r="B1618" s="3" t="s">
        <v>3120</v>
      </c>
      <c r="C1618" s="2"/>
      <c r="D1618" s="2" t="s">
        <v>16</v>
      </c>
      <c r="E1618" s="4">
        <f>550.00*(1-Z1%)</f>
        <v>550</v>
      </c>
      <c r="F1618" s="2">
        <v>4</v>
      </c>
      <c r="G1618" s="2"/>
    </row>
    <row r="1619" spans="1:26" customHeight="1" ht="36" hidden="true" outlineLevel="3">
      <c r="A1619" s="2" t="s">
        <v>3121</v>
      </c>
      <c r="B1619" s="3" t="s">
        <v>3122</v>
      </c>
      <c r="C1619" s="2"/>
      <c r="D1619" s="2" t="s">
        <v>16</v>
      </c>
      <c r="E1619" s="4">
        <f>700.00*(1-Z1%)</f>
        <v>700</v>
      </c>
      <c r="F1619" s="2">
        <v>2</v>
      </c>
      <c r="G1619" s="2"/>
    </row>
    <row r="1620" spans="1:26" customHeight="1" ht="36" hidden="true" outlineLevel="3">
      <c r="A1620" s="2" t="s">
        <v>3123</v>
      </c>
      <c r="B1620" s="3" t="s">
        <v>3124</v>
      </c>
      <c r="C1620" s="2"/>
      <c r="D1620" s="2" t="s">
        <v>16</v>
      </c>
      <c r="E1620" s="4">
        <f>450.00*(1-Z1%)</f>
        <v>450</v>
      </c>
      <c r="F1620" s="2">
        <v>1</v>
      </c>
      <c r="G1620" s="2"/>
    </row>
    <row r="1621" spans="1:26" customHeight="1" ht="36" hidden="true" outlineLevel="3">
      <c r="A1621" s="2" t="s">
        <v>3125</v>
      </c>
      <c r="B1621" s="3" t="s">
        <v>3126</v>
      </c>
      <c r="C1621" s="2"/>
      <c r="D1621" s="2" t="s">
        <v>16</v>
      </c>
      <c r="E1621" s="4">
        <f>490.00*(1-Z1%)</f>
        <v>490</v>
      </c>
      <c r="F1621" s="2">
        <v>2</v>
      </c>
      <c r="G1621" s="2"/>
    </row>
    <row r="1622" spans="1:26" customHeight="1" ht="36" hidden="true" outlineLevel="3">
      <c r="A1622" s="2" t="s">
        <v>3127</v>
      </c>
      <c r="B1622" s="3" t="s">
        <v>3128</v>
      </c>
      <c r="C1622" s="2"/>
      <c r="D1622" s="2" t="s">
        <v>16</v>
      </c>
      <c r="E1622" s="4">
        <f>450.00*(1-Z1%)</f>
        <v>450</v>
      </c>
      <c r="F1622" s="2">
        <v>3</v>
      </c>
      <c r="G1622" s="2"/>
    </row>
    <row r="1623" spans="1:26" customHeight="1" ht="36" hidden="true" outlineLevel="3">
      <c r="A1623" s="2" t="s">
        <v>3129</v>
      </c>
      <c r="B1623" s="3" t="s">
        <v>3130</v>
      </c>
      <c r="C1623" s="2"/>
      <c r="D1623" s="2" t="s">
        <v>16</v>
      </c>
      <c r="E1623" s="4">
        <f>450.00*(1-Z1%)</f>
        <v>450</v>
      </c>
      <c r="F1623" s="2">
        <v>1</v>
      </c>
      <c r="G1623" s="2"/>
    </row>
    <row r="1624" spans="1:26" customHeight="1" ht="36" hidden="true" outlineLevel="3">
      <c r="A1624" s="2" t="s">
        <v>3131</v>
      </c>
      <c r="B1624" s="3" t="s">
        <v>3132</v>
      </c>
      <c r="C1624" s="2"/>
      <c r="D1624" s="2" t="s">
        <v>16</v>
      </c>
      <c r="E1624" s="4">
        <f>750.00*(1-Z1%)</f>
        <v>750</v>
      </c>
      <c r="F1624" s="2">
        <v>3</v>
      </c>
      <c r="G1624" s="2"/>
    </row>
    <row r="1625" spans="1:26" customHeight="1" ht="36" hidden="true" outlineLevel="3">
      <c r="A1625" s="2" t="s">
        <v>3133</v>
      </c>
      <c r="B1625" s="3" t="s">
        <v>3134</v>
      </c>
      <c r="C1625" s="2"/>
      <c r="D1625" s="2" t="s">
        <v>16</v>
      </c>
      <c r="E1625" s="4">
        <f>490.00*(1-Z1%)</f>
        <v>490</v>
      </c>
      <c r="F1625" s="2">
        <v>2</v>
      </c>
      <c r="G1625" s="2"/>
    </row>
    <row r="1626" spans="1:26" customHeight="1" ht="36" hidden="true" outlineLevel="3">
      <c r="A1626" s="2" t="s">
        <v>3135</v>
      </c>
      <c r="B1626" s="3" t="s">
        <v>3136</v>
      </c>
      <c r="C1626" s="2"/>
      <c r="D1626" s="2" t="s">
        <v>16</v>
      </c>
      <c r="E1626" s="4">
        <f>990.00*(1-Z1%)</f>
        <v>990</v>
      </c>
      <c r="F1626" s="2">
        <v>2</v>
      </c>
      <c r="G1626" s="2"/>
    </row>
    <row r="1627" spans="1:26" customHeight="1" ht="36" hidden="true" outlineLevel="3">
      <c r="A1627" s="2" t="s">
        <v>3137</v>
      </c>
      <c r="B1627" s="3" t="s">
        <v>3138</v>
      </c>
      <c r="C1627" s="2"/>
      <c r="D1627" s="2" t="s">
        <v>16</v>
      </c>
      <c r="E1627" s="4">
        <f>150.00*(1-Z1%)</f>
        <v>150</v>
      </c>
      <c r="F1627" s="2">
        <v>9</v>
      </c>
      <c r="G1627" s="2"/>
    </row>
    <row r="1628" spans="1:26" customHeight="1" ht="36" hidden="true" outlineLevel="3">
      <c r="A1628" s="2" t="s">
        <v>3139</v>
      </c>
      <c r="B1628" s="3" t="s">
        <v>3140</v>
      </c>
      <c r="C1628" s="2"/>
      <c r="D1628" s="2" t="s">
        <v>16</v>
      </c>
      <c r="E1628" s="4">
        <f>150.00*(1-Z1%)</f>
        <v>150</v>
      </c>
      <c r="F1628" s="2">
        <v>3</v>
      </c>
      <c r="G1628" s="2"/>
    </row>
    <row r="1629" spans="1:26" customHeight="1" ht="36" hidden="true" outlineLevel="3">
      <c r="A1629" s="2" t="s">
        <v>3141</v>
      </c>
      <c r="B1629" s="3" t="s">
        <v>3142</v>
      </c>
      <c r="C1629" s="2"/>
      <c r="D1629" s="2" t="s">
        <v>16</v>
      </c>
      <c r="E1629" s="4">
        <f>150.00*(1-Z1%)</f>
        <v>150</v>
      </c>
      <c r="F1629" s="2">
        <v>4</v>
      </c>
      <c r="G1629" s="2"/>
    </row>
    <row r="1630" spans="1:26" customHeight="1" ht="36" hidden="true" outlineLevel="3">
      <c r="A1630" s="2" t="s">
        <v>3143</v>
      </c>
      <c r="B1630" s="3" t="s">
        <v>3144</v>
      </c>
      <c r="C1630" s="2"/>
      <c r="D1630" s="2" t="s">
        <v>16</v>
      </c>
      <c r="E1630" s="4">
        <f>150.00*(1-Z1%)</f>
        <v>150</v>
      </c>
      <c r="F1630" s="2">
        <v>6</v>
      </c>
      <c r="G1630" s="2"/>
    </row>
    <row r="1631" spans="1:26" customHeight="1" ht="36" hidden="true" outlineLevel="3">
      <c r="A1631" s="2" t="s">
        <v>3145</v>
      </c>
      <c r="B1631" s="3" t="s">
        <v>3146</v>
      </c>
      <c r="C1631" s="2"/>
      <c r="D1631" s="2" t="s">
        <v>16</v>
      </c>
      <c r="E1631" s="4">
        <f>150.00*(1-Z1%)</f>
        <v>150</v>
      </c>
      <c r="F1631" s="2">
        <v>5</v>
      </c>
      <c r="G1631" s="2"/>
    </row>
    <row r="1632" spans="1:26" customHeight="1" ht="36" hidden="true" outlineLevel="3">
      <c r="A1632" s="2" t="s">
        <v>3147</v>
      </c>
      <c r="B1632" s="3" t="s">
        <v>3148</v>
      </c>
      <c r="C1632" s="2"/>
      <c r="D1632" s="2" t="s">
        <v>16</v>
      </c>
      <c r="E1632" s="4">
        <f>490.00*(1-Z1%)</f>
        <v>490</v>
      </c>
      <c r="F1632" s="2">
        <v>1</v>
      </c>
      <c r="G1632" s="2"/>
    </row>
    <row r="1633" spans="1:26" customHeight="1" ht="36" hidden="true" outlineLevel="3">
      <c r="A1633" s="2" t="s">
        <v>3149</v>
      </c>
      <c r="B1633" s="3" t="s">
        <v>3150</v>
      </c>
      <c r="C1633" s="2"/>
      <c r="D1633" s="2" t="s">
        <v>16</v>
      </c>
      <c r="E1633" s="4">
        <f>490.00*(1-Z1%)</f>
        <v>490</v>
      </c>
      <c r="F1633" s="2">
        <v>1</v>
      </c>
      <c r="G1633" s="2"/>
    </row>
    <row r="1634" spans="1:26" customHeight="1" ht="36" hidden="true" outlineLevel="3">
      <c r="A1634" s="2" t="s">
        <v>3151</v>
      </c>
      <c r="B1634" s="3" t="s">
        <v>3152</v>
      </c>
      <c r="C1634" s="2"/>
      <c r="D1634" s="2" t="s">
        <v>16</v>
      </c>
      <c r="E1634" s="4">
        <f>550.00*(1-Z1%)</f>
        <v>550</v>
      </c>
      <c r="F1634" s="2">
        <v>1</v>
      </c>
      <c r="G1634" s="2"/>
    </row>
    <row r="1635" spans="1:26" customHeight="1" ht="18" hidden="true" outlineLevel="3">
      <c r="A1635" s="2" t="s">
        <v>3153</v>
      </c>
      <c r="B1635" s="3" t="s">
        <v>3154</v>
      </c>
      <c r="C1635" s="2"/>
      <c r="D1635" s="2" t="s">
        <v>16</v>
      </c>
      <c r="E1635" s="4">
        <f>350.00*(1-Z1%)</f>
        <v>350</v>
      </c>
      <c r="F1635" s="2">
        <v>3</v>
      </c>
      <c r="G1635" s="2"/>
    </row>
    <row r="1636" spans="1:26" customHeight="1" ht="18" hidden="true" outlineLevel="3">
      <c r="A1636" s="2" t="s">
        <v>3155</v>
      </c>
      <c r="B1636" s="3" t="s">
        <v>3156</v>
      </c>
      <c r="C1636" s="2"/>
      <c r="D1636" s="2" t="s">
        <v>16</v>
      </c>
      <c r="E1636" s="4">
        <f>300.00*(1-Z1%)</f>
        <v>300</v>
      </c>
      <c r="F1636" s="2">
        <v>1</v>
      </c>
      <c r="G1636" s="2"/>
    </row>
    <row r="1637" spans="1:26" customHeight="1" ht="36" hidden="true" outlineLevel="3">
      <c r="A1637" s="2" t="s">
        <v>3157</v>
      </c>
      <c r="B1637" s="3" t="s">
        <v>3158</v>
      </c>
      <c r="C1637" s="2"/>
      <c r="D1637" s="2" t="s">
        <v>16</v>
      </c>
      <c r="E1637" s="4">
        <f>990.00*(1-Z1%)</f>
        <v>990</v>
      </c>
      <c r="F1637" s="2">
        <v>1</v>
      </c>
      <c r="G1637" s="2"/>
    </row>
    <row r="1638" spans="1:26" customHeight="1" ht="36" hidden="true" outlineLevel="3">
      <c r="A1638" s="2" t="s">
        <v>3159</v>
      </c>
      <c r="B1638" s="3" t="s">
        <v>3158</v>
      </c>
      <c r="C1638" s="2"/>
      <c r="D1638" s="2" t="s">
        <v>16</v>
      </c>
      <c r="E1638" s="4">
        <f>990.00*(1-Z1%)</f>
        <v>990</v>
      </c>
      <c r="F1638" s="2">
        <v>1</v>
      </c>
      <c r="G1638" s="2"/>
    </row>
    <row r="1639" spans="1:26" customHeight="1" ht="36" hidden="true" outlineLevel="3">
      <c r="A1639" s="2" t="s">
        <v>3160</v>
      </c>
      <c r="B1639" s="3" t="s">
        <v>3161</v>
      </c>
      <c r="C1639" s="2"/>
      <c r="D1639" s="2" t="s">
        <v>16</v>
      </c>
      <c r="E1639" s="4">
        <f>990.00*(1-Z1%)</f>
        <v>990</v>
      </c>
      <c r="F1639" s="2">
        <v>1</v>
      </c>
      <c r="G1639" s="2"/>
    </row>
    <row r="1640" spans="1:26" customHeight="1" ht="36" hidden="true" outlineLevel="3">
      <c r="A1640" s="2" t="s">
        <v>3162</v>
      </c>
      <c r="B1640" s="3" t="s">
        <v>3163</v>
      </c>
      <c r="C1640" s="2"/>
      <c r="D1640" s="2" t="s">
        <v>16</v>
      </c>
      <c r="E1640" s="4">
        <f>590.00*(1-Z1%)</f>
        <v>590</v>
      </c>
      <c r="F1640" s="2">
        <v>1</v>
      </c>
      <c r="G1640" s="2"/>
    </row>
    <row r="1641" spans="1:26" customHeight="1" ht="36" hidden="true" outlineLevel="3">
      <c r="A1641" s="2" t="s">
        <v>3164</v>
      </c>
      <c r="B1641" s="3" t="s">
        <v>3165</v>
      </c>
      <c r="C1641" s="2"/>
      <c r="D1641" s="2" t="s">
        <v>16</v>
      </c>
      <c r="E1641" s="4">
        <f>490.00*(1-Z1%)</f>
        <v>490</v>
      </c>
      <c r="F1641" s="2">
        <v>1</v>
      </c>
      <c r="G1641" s="2"/>
    </row>
    <row r="1642" spans="1:26" customHeight="1" ht="36" hidden="true" outlineLevel="3">
      <c r="A1642" s="2" t="s">
        <v>3166</v>
      </c>
      <c r="B1642" s="3" t="s">
        <v>3167</v>
      </c>
      <c r="C1642" s="2"/>
      <c r="D1642" s="2" t="s">
        <v>16</v>
      </c>
      <c r="E1642" s="4">
        <f>390.00*(1-Z1%)</f>
        <v>390</v>
      </c>
      <c r="F1642" s="2">
        <v>5</v>
      </c>
      <c r="G1642" s="2"/>
    </row>
    <row r="1643" spans="1:26" customHeight="1" ht="36" hidden="true" outlineLevel="3">
      <c r="A1643" s="2" t="s">
        <v>3168</v>
      </c>
      <c r="B1643" s="3" t="s">
        <v>3169</v>
      </c>
      <c r="C1643" s="2"/>
      <c r="D1643" s="2" t="s">
        <v>16</v>
      </c>
      <c r="E1643" s="4">
        <f>400.00*(1-Z1%)</f>
        <v>400</v>
      </c>
      <c r="F1643" s="2">
        <v>2</v>
      </c>
      <c r="G1643" s="2"/>
    </row>
    <row r="1644" spans="1:26" customHeight="1" ht="36" hidden="true" outlineLevel="3">
      <c r="A1644" s="2" t="s">
        <v>3170</v>
      </c>
      <c r="B1644" s="3" t="s">
        <v>3171</v>
      </c>
      <c r="C1644" s="2"/>
      <c r="D1644" s="2" t="s">
        <v>16</v>
      </c>
      <c r="E1644" s="4">
        <f>550.00*(1-Z1%)</f>
        <v>550</v>
      </c>
      <c r="F1644" s="2">
        <v>2</v>
      </c>
      <c r="G1644" s="2"/>
    </row>
    <row r="1645" spans="1:26" customHeight="1" ht="36" hidden="true" outlineLevel="3">
      <c r="A1645" s="2" t="s">
        <v>3172</v>
      </c>
      <c r="B1645" s="3" t="s">
        <v>3173</v>
      </c>
      <c r="C1645" s="2"/>
      <c r="D1645" s="2" t="s">
        <v>16</v>
      </c>
      <c r="E1645" s="4">
        <f>890.00*(1-Z1%)</f>
        <v>890</v>
      </c>
      <c r="F1645" s="2">
        <v>1</v>
      </c>
      <c r="G1645" s="2"/>
    </row>
    <row r="1646" spans="1:26" customHeight="1" ht="36" hidden="true" outlineLevel="3">
      <c r="A1646" s="2" t="s">
        <v>3174</v>
      </c>
      <c r="B1646" s="3" t="s">
        <v>3175</v>
      </c>
      <c r="C1646" s="2"/>
      <c r="D1646" s="2" t="s">
        <v>16</v>
      </c>
      <c r="E1646" s="4">
        <f>890.00*(1-Z1%)</f>
        <v>890</v>
      </c>
      <c r="F1646" s="2">
        <v>1</v>
      </c>
      <c r="G1646" s="2"/>
    </row>
    <row r="1647" spans="1:26" customHeight="1" ht="36" hidden="true" outlineLevel="3">
      <c r="A1647" s="2" t="s">
        <v>3176</v>
      </c>
      <c r="B1647" s="3" t="s">
        <v>3177</v>
      </c>
      <c r="C1647" s="2"/>
      <c r="D1647" s="2" t="s">
        <v>16</v>
      </c>
      <c r="E1647" s="4">
        <f>490.00*(1-Z1%)</f>
        <v>490</v>
      </c>
      <c r="F1647" s="2">
        <v>1</v>
      </c>
      <c r="G1647" s="2"/>
    </row>
    <row r="1648" spans="1:26" customHeight="1" ht="36" hidden="true" outlineLevel="3">
      <c r="A1648" s="2" t="s">
        <v>3178</v>
      </c>
      <c r="B1648" s="3" t="s">
        <v>3179</v>
      </c>
      <c r="C1648" s="2"/>
      <c r="D1648" s="2" t="s">
        <v>16</v>
      </c>
      <c r="E1648" s="4">
        <f>890.00*(1-Z1%)</f>
        <v>890</v>
      </c>
      <c r="F1648" s="2">
        <v>2</v>
      </c>
      <c r="G1648" s="2"/>
    </row>
    <row r="1649" spans="1:26" customHeight="1" ht="36" hidden="true" outlineLevel="3">
      <c r="A1649" s="2" t="s">
        <v>3180</v>
      </c>
      <c r="B1649" s="3" t="s">
        <v>3181</v>
      </c>
      <c r="C1649" s="2"/>
      <c r="D1649" s="2" t="s">
        <v>16</v>
      </c>
      <c r="E1649" s="4">
        <f>590.00*(1-Z1%)</f>
        <v>590</v>
      </c>
      <c r="F1649" s="2">
        <v>1</v>
      </c>
      <c r="G1649" s="2"/>
    </row>
    <row r="1650" spans="1:26" customHeight="1" ht="36" hidden="true" outlineLevel="3">
      <c r="A1650" s="2" t="s">
        <v>3182</v>
      </c>
      <c r="B1650" s="3" t="s">
        <v>3183</v>
      </c>
      <c r="C1650" s="2"/>
      <c r="D1650" s="2" t="s">
        <v>16</v>
      </c>
      <c r="E1650" s="4">
        <f>590.00*(1-Z1%)</f>
        <v>590</v>
      </c>
      <c r="F1650" s="2">
        <v>1</v>
      </c>
      <c r="G1650" s="2"/>
    </row>
    <row r="1651" spans="1:26" customHeight="1" ht="36" hidden="true" outlineLevel="3">
      <c r="A1651" s="2" t="s">
        <v>3184</v>
      </c>
      <c r="B1651" s="3" t="s">
        <v>3185</v>
      </c>
      <c r="C1651" s="2"/>
      <c r="D1651" s="2" t="s">
        <v>16</v>
      </c>
      <c r="E1651" s="4">
        <f>590.00*(1-Z1%)</f>
        <v>590</v>
      </c>
      <c r="F1651" s="2">
        <v>1</v>
      </c>
      <c r="G1651" s="2"/>
    </row>
    <row r="1652" spans="1:26" customHeight="1" ht="36" hidden="true" outlineLevel="3">
      <c r="A1652" s="2" t="s">
        <v>3186</v>
      </c>
      <c r="B1652" s="3" t="s">
        <v>3187</v>
      </c>
      <c r="C1652" s="2"/>
      <c r="D1652" s="2" t="s">
        <v>16</v>
      </c>
      <c r="E1652" s="4">
        <f>450.00*(1-Z1%)</f>
        <v>450</v>
      </c>
      <c r="F1652" s="2">
        <v>3</v>
      </c>
      <c r="G1652" s="2"/>
    </row>
    <row r="1653" spans="1:26" customHeight="1" ht="36" hidden="true" outlineLevel="3">
      <c r="A1653" s="2" t="s">
        <v>3188</v>
      </c>
      <c r="B1653" s="3" t="s">
        <v>3189</v>
      </c>
      <c r="C1653" s="2"/>
      <c r="D1653" s="2" t="s">
        <v>16</v>
      </c>
      <c r="E1653" s="4">
        <f>550.00*(1-Z1%)</f>
        <v>550</v>
      </c>
      <c r="F1653" s="2">
        <v>3</v>
      </c>
      <c r="G1653" s="2"/>
    </row>
    <row r="1654" spans="1:26" customHeight="1" ht="36" hidden="true" outlineLevel="3">
      <c r="A1654" s="2" t="s">
        <v>3190</v>
      </c>
      <c r="B1654" s="3" t="s">
        <v>3191</v>
      </c>
      <c r="C1654" s="2"/>
      <c r="D1654" s="2" t="s">
        <v>16</v>
      </c>
      <c r="E1654" s="4">
        <f>390.00*(1-Z1%)</f>
        <v>390</v>
      </c>
      <c r="F1654" s="2">
        <v>2</v>
      </c>
      <c r="G1654" s="2"/>
    </row>
    <row r="1655" spans="1:26" customHeight="1" ht="35" hidden="true" outlineLevel="3">
      <c r="A1655" s="5" t="s">
        <v>3192</v>
      </c>
      <c r="B1655" s="5"/>
      <c r="C1655" s="5"/>
      <c r="D1655" s="5"/>
      <c r="E1655" s="5"/>
      <c r="F1655" s="5"/>
      <c r="G1655" s="5"/>
    </row>
    <row r="1656" spans="1:26" customHeight="1" ht="36" hidden="true" outlineLevel="3">
      <c r="A1656" s="2" t="s">
        <v>3193</v>
      </c>
      <c r="B1656" s="3" t="s">
        <v>3194</v>
      </c>
      <c r="C1656" s="2"/>
      <c r="D1656" s="2" t="s">
        <v>16</v>
      </c>
      <c r="E1656" s="4">
        <f>550.00*(1-Z1%)</f>
        <v>550</v>
      </c>
      <c r="F1656" s="2">
        <v>2</v>
      </c>
      <c r="G1656" s="2"/>
    </row>
    <row r="1657" spans="1:26" customHeight="1" ht="36" hidden="true" outlineLevel="3">
      <c r="A1657" s="2" t="s">
        <v>3195</v>
      </c>
      <c r="B1657" s="3" t="s">
        <v>3196</v>
      </c>
      <c r="C1657" s="2"/>
      <c r="D1657" s="2" t="s">
        <v>16</v>
      </c>
      <c r="E1657" s="4">
        <f>550.00*(1-Z1%)</f>
        <v>550</v>
      </c>
      <c r="F1657" s="2">
        <v>1</v>
      </c>
      <c r="G1657" s="2"/>
    </row>
    <row r="1658" spans="1:26" customHeight="1" ht="35" hidden="true" outlineLevel="3">
      <c r="A1658" s="5" t="s">
        <v>3197</v>
      </c>
      <c r="B1658" s="5"/>
      <c r="C1658" s="5"/>
      <c r="D1658" s="5"/>
      <c r="E1658" s="5"/>
      <c r="F1658" s="5"/>
      <c r="G1658" s="5"/>
    </row>
    <row r="1659" spans="1:26" customHeight="1" ht="35" hidden="true" outlineLevel="4">
      <c r="A1659" s="5" t="s">
        <v>3198</v>
      </c>
      <c r="B1659" s="5"/>
      <c r="C1659" s="5"/>
      <c r="D1659" s="5"/>
      <c r="E1659" s="5"/>
      <c r="F1659" s="5"/>
      <c r="G1659" s="5"/>
    </row>
    <row r="1660" spans="1:26" customHeight="1" ht="18" hidden="true" outlineLevel="4">
      <c r="A1660" s="2" t="s">
        <v>3199</v>
      </c>
      <c r="B1660" s="3" t="s">
        <v>3200</v>
      </c>
      <c r="C1660" s="2"/>
      <c r="D1660" s="2" t="s">
        <v>16</v>
      </c>
      <c r="E1660" s="4">
        <f>90.00*(1-Z1%)</f>
        <v>90</v>
      </c>
      <c r="F1660" s="2">
        <v>1</v>
      </c>
      <c r="G1660" s="2"/>
    </row>
    <row r="1661" spans="1:26" customHeight="1" ht="36" hidden="true" outlineLevel="4">
      <c r="A1661" s="2" t="s">
        <v>3201</v>
      </c>
      <c r="B1661" s="3" t="s">
        <v>3202</v>
      </c>
      <c r="C1661" s="2"/>
      <c r="D1661" s="2" t="s">
        <v>16</v>
      </c>
      <c r="E1661" s="4">
        <f>50.00*(1-Z1%)</f>
        <v>50</v>
      </c>
      <c r="F1661" s="2">
        <v>3</v>
      </c>
      <c r="G1661" s="2"/>
    </row>
    <row r="1662" spans="1:26" customHeight="1" ht="36" hidden="true" outlineLevel="4">
      <c r="A1662" s="2" t="s">
        <v>3203</v>
      </c>
      <c r="B1662" s="3" t="s">
        <v>3204</v>
      </c>
      <c r="C1662" s="2"/>
      <c r="D1662" s="2" t="s">
        <v>16</v>
      </c>
      <c r="E1662" s="4">
        <f>150.00*(1-Z1%)</f>
        <v>150</v>
      </c>
      <c r="F1662" s="2">
        <v>1</v>
      </c>
      <c r="G1662" s="2"/>
    </row>
    <row r="1663" spans="1:26" customHeight="1" ht="36" hidden="true" outlineLevel="4">
      <c r="A1663" s="2" t="s">
        <v>3205</v>
      </c>
      <c r="B1663" s="3" t="s">
        <v>3206</v>
      </c>
      <c r="C1663" s="2"/>
      <c r="D1663" s="2" t="s">
        <v>16</v>
      </c>
      <c r="E1663" s="4">
        <f>140.00*(1-Z1%)</f>
        <v>140</v>
      </c>
      <c r="F1663" s="2">
        <v>2</v>
      </c>
      <c r="G1663" s="2"/>
    </row>
    <row r="1664" spans="1:26" customHeight="1" ht="36" hidden="true" outlineLevel="4">
      <c r="A1664" s="2" t="s">
        <v>3207</v>
      </c>
      <c r="B1664" s="3" t="s">
        <v>3208</v>
      </c>
      <c r="C1664" s="2"/>
      <c r="D1664" s="2" t="s">
        <v>16</v>
      </c>
      <c r="E1664" s="4">
        <f>110.00*(1-Z1%)</f>
        <v>110</v>
      </c>
      <c r="F1664" s="2">
        <v>5</v>
      </c>
      <c r="G1664" s="2"/>
    </row>
    <row r="1665" spans="1:26" customHeight="1" ht="36" hidden="true" outlineLevel="4">
      <c r="A1665" s="2" t="s">
        <v>3209</v>
      </c>
      <c r="B1665" s="3" t="s">
        <v>3210</v>
      </c>
      <c r="C1665" s="2"/>
      <c r="D1665" s="2" t="s">
        <v>16</v>
      </c>
      <c r="E1665" s="4">
        <f>110.00*(1-Z1%)</f>
        <v>110</v>
      </c>
      <c r="F1665" s="2">
        <v>1</v>
      </c>
      <c r="G1665" s="2"/>
    </row>
    <row r="1666" spans="1:26" customHeight="1" ht="36" hidden="true" outlineLevel="4">
      <c r="A1666" s="2" t="s">
        <v>3211</v>
      </c>
      <c r="B1666" s="3" t="s">
        <v>3212</v>
      </c>
      <c r="C1666" s="2"/>
      <c r="D1666" s="2" t="s">
        <v>16</v>
      </c>
      <c r="E1666" s="4">
        <f>110.00*(1-Z1%)</f>
        <v>110</v>
      </c>
      <c r="F1666" s="2">
        <v>2</v>
      </c>
      <c r="G1666" s="2"/>
    </row>
    <row r="1667" spans="1:26" customHeight="1" ht="36" hidden="true" outlineLevel="4">
      <c r="A1667" s="2" t="s">
        <v>3213</v>
      </c>
      <c r="B1667" s="3" t="s">
        <v>3214</v>
      </c>
      <c r="C1667" s="2"/>
      <c r="D1667" s="2" t="s">
        <v>16</v>
      </c>
      <c r="E1667" s="4">
        <f>120.00*(1-Z1%)</f>
        <v>120</v>
      </c>
      <c r="F1667" s="2">
        <v>2</v>
      </c>
      <c r="G1667" s="2"/>
    </row>
    <row r="1668" spans="1:26" customHeight="1" ht="36" hidden="true" outlineLevel="4">
      <c r="A1668" s="2" t="s">
        <v>3215</v>
      </c>
      <c r="B1668" s="3" t="s">
        <v>3216</v>
      </c>
      <c r="C1668" s="2"/>
      <c r="D1668" s="2" t="s">
        <v>16</v>
      </c>
      <c r="E1668" s="4">
        <f>150.00*(1-Z1%)</f>
        <v>150</v>
      </c>
      <c r="F1668" s="2">
        <v>3</v>
      </c>
      <c r="G1668" s="2"/>
    </row>
    <row r="1669" spans="1:26" customHeight="1" ht="36" hidden="true" outlineLevel="4">
      <c r="A1669" s="2" t="s">
        <v>3217</v>
      </c>
      <c r="B1669" s="3" t="s">
        <v>3218</v>
      </c>
      <c r="C1669" s="2"/>
      <c r="D1669" s="2" t="s">
        <v>16</v>
      </c>
      <c r="E1669" s="4">
        <f>150.00*(1-Z1%)</f>
        <v>150</v>
      </c>
      <c r="F1669" s="2">
        <v>1</v>
      </c>
      <c r="G1669" s="2"/>
    </row>
    <row r="1670" spans="1:26" customHeight="1" ht="36" hidden="true" outlineLevel="4">
      <c r="A1670" s="2" t="s">
        <v>3219</v>
      </c>
      <c r="B1670" s="3" t="s">
        <v>3220</v>
      </c>
      <c r="C1670" s="2"/>
      <c r="D1670" s="2" t="s">
        <v>16</v>
      </c>
      <c r="E1670" s="4">
        <f>100.00*(1-Z1%)</f>
        <v>100</v>
      </c>
      <c r="F1670" s="2">
        <v>2</v>
      </c>
      <c r="G1670" s="2"/>
    </row>
    <row r="1671" spans="1:26" customHeight="1" ht="36" hidden="true" outlineLevel="4">
      <c r="A1671" s="2" t="s">
        <v>3221</v>
      </c>
      <c r="B1671" s="3" t="s">
        <v>3222</v>
      </c>
      <c r="C1671" s="2"/>
      <c r="D1671" s="2" t="s">
        <v>16</v>
      </c>
      <c r="E1671" s="4">
        <f>150.00*(1-Z1%)</f>
        <v>150</v>
      </c>
      <c r="F1671" s="2">
        <v>1</v>
      </c>
      <c r="G1671" s="2"/>
    </row>
    <row r="1672" spans="1:26" customHeight="1" ht="36" hidden="true" outlineLevel="4">
      <c r="A1672" s="2" t="s">
        <v>3223</v>
      </c>
      <c r="B1672" s="3" t="s">
        <v>3224</v>
      </c>
      <c r="C1672" s="2"/>
      <c r="D1672" s="2" t="s">
        <v>16</v>
      </c>
      <c r="E1672" s="4">
        <f>180.00*(1-Z1%)</f>
        <v>180</v>
      </c>
      <c r="F1672" s="2">
        <v>5</v>
      </c>
      <c r="G1672" s="2"/>
    </row>
    <row r="1673" spans="1:26" customHeight="1" ht="36" hidden="true" outlineLevel="4">
      <c r="A1673" s="2" t="s">
        <v>3225</v>
      </c>
      <c r="B1673" s="3" t="s">
        <v>3226</v>
      </c>
      <c r="C1673" s="2"/>
      <c r="D1673" s="2" t="s">
        <v>16</v>
      </c>
      <c r="E1673" s="4">
        <f>180.00*(1-Z1%)</f>
        <v>180</v>
      </c>
      <c r="F1673" s="2">
        <v>4</v>
      </c>
      <c r="G1673" s="2"/>
    </row>
    <row r="1674" spans="1:26" customHeight="1" ht="18" hidden="true" outlineLevel="4">
      <c r="A1674" s="2" t="s">
        <v>3227</v>
      </c>
      <c r="B1674" s="3" t="s">
        <v>3228</v>
      </c>
      <c r="C1674" s="2"/>
      <c r="D1674" s="2" t="s">
        <v>16</v>
      </c>
      <c r="E1674" s="4">
        <f>70.00*(1-Z1%)</f>
        <v>70</v>
      </c>
      <c r="F1674" s="2">
        <v>5</v>
      </c>
      <c r="G1674" s="2"/>
    </row>
    <row r="1675" spans="1:26" customHeight="1" ht="18" hidden="true" outlineLevel="4">
      <c r="A1675" s="2" t="s">
        <v>3229</v>
      </c>
      <c r="B1675" s="3" t="s">
        <v>3230</v>
      </c>
      <c r="C1675" s="2"/>
      <c r="D1675" s="2" t="s">
        <v>16</v>
      </c>
      <c r="E1675" s="4">
        <f>70.00*(1-Z1%)</f>
        <v>70</v>
      </c>
      <c r="F1675" s="2">
        <v>5</v>
      </c>
      <c r="G1675" s="2"/>
    </row>
    <row r="1676" spans="1:26" customHeight="1" ht="18" hidden="true" outlineLevel="4">
      <c r="A1676" s="2" t="s">
        <v>3231</v>
      </c>
      <c r="B1676" s="3" t="s">
        <v>3232</v>
      </c>
      <c r="C1676" s="2"/>
      <c r="D1676" s="2" t="s">
        <v>16</v>
      </c>
      <c r="E1676" s="4">
        <f>70.00*(1-Z1%)</f>
        <v>70</v>
      </c>
      <c r="F1676" s="2">
        <v>7</v>
      </c>
      <c r="G1676" s="2"/>
    </row>
    <row r="1677" spans="1:26" customHeight="1" ht="18" hidden="true" outlineLevel="4">
      <c r="A1677" s="2" t="s">
        <v>3233</v>
      </c>
      <c r="B1677" s="3" t="s">
        <v>3234</v>
      </c>
      <c r="C1677" s="2"/>
      <c r="D1677" s="2" t="s">
        <v>16</v>
      </c>
      <c r="E1677" s="4">
        <f>90.00*(1-Z1%)</f>
        <v>90</v>
      </c>
      <c r="F1677" s="2">
        <v>7</v>
      </c>
      <c r="G1677" s="2"/>
    </row>
    <row r="1678" spans="1:26" customHeight="1" ht="18" hidden="true" outlineLevel="4">
      <c r="A1678" s="2" t="s">
        <v>3235</v>
      </c>
      <c r="B1678" s="3" t="s">
        <v>3236</v>
      </c>
      <c r="C1678" s="2"/>
      <c r="D1678" s="2" t="s">
        <v>16</v>
      </c>
      <c r="E1678" s="4">
        <f>90.00*(1-Z1%)</f>
        <v>90</v>
      </c>
      <c r="F1678" s="2">
        <v>5</v>
      </c>
      <c r="G1678" s="2"/>
    </row>
    <row r="1679" spans="1:26" customHeight="1" ht="18" hidden="true" outlineLevel="4">
      <c r="A1679" s="2" t="s">
        <v>3237</v>
      </c>
      <c r="B1679" s="3" t="s">
        <v>3238</v>
      </c>
      <c r="C1679" s="2"/>
      <c r="D1679" s="2" t="s">
        <v>16</v>
      </c>
      <c r="E1679" s="4">
        <f>90.00*(1-Z1%)</f>
        <v>90</v>
      </c>
      <c r="F1679" s="2">
        <v>6</v>
      </c>
      <c r="G1679" s="2"/>
    </row>
    <row r="1680" spans="1:26" customHeight="1" ht="36" hidden="true" outlineLevel="4">
      <c r="A1680" s="2" t="s">
        <v>3239</v>
      </c>
      <c r="B1680" s="3" t="s">
        <v>3240</v>
      </c>
      <c r="C1680" s="2"/>
      <c r="D1680" s="2" t="s">
        <v>16</v>
      </c>
      <c r="E1680" s="4">
        <f>70.00*(1-Z1%)</f>
        <v>70</v>
      </c>
      <c r="F1680" s="2">
        <v>3</v>
      </c>
      <c r="G1680" s="2"/>
    </row>
    <row r="1681" spans="1:26" customHeight="1" ht="36" hidden="true" outlineLevel="4">
      <c r="A1681" s="2" t="s">
        <v>3241</v>
      </c>
      <c r="B1681" s="3" t="s">
        <v>3242</v>
      </c>
      <c r="C1681" s="2"/>
      <c r="D1681" s="2" t="s">
        <v>16</v>
      </c>
      <c r="E1681" s="4">
        <f>70.00*(1-Z1%)</f>
        <v>70</v>
      </c>
      <c r="F1681" s="2">
        <v>5</v>
      </c>
      <c r="G1681" s="2"/>
    </row>
    <row r="1682" spans="1:26" customHeight="1" ht="35" hidden="true" outlineLevel="4">
      <c r="A1682" s="5" t="s">
        <v>3243</v>
      </c>
      <c r="B1682" s="5"/>
      <c r="C1682" s="5"/>
      <c r="D1682" s="5"/>
      <c r="E1682" s="5"/>
      <c r="F1682" s="5"/>
      <c r="G1682" s="5"/>
    </row>
    <row r="1683" spans="1:26" customHeight="1" ht="18" hidden="true" outlineLevel="4">
      <c r="A1683" s="2" t="s">
        <v>3244</v>
      </c>
      <c r="B1683" s="3" t="s">
        <v>3245</v>
      </c>
      <c r="C1683" s="2"/>
      <c r="D1683" s="2" t="s">
        <v>16</v>
      </c>
      <c r="E1683" s="4">
        <f>80.00*(1-Z1%)</f>
        <v>80</v>
      </c>
      <c r="F1683" s="2">
        <v>1</v>
      </c>
      <c r="G1683" s="2"/>
    </row>
    <row r="1684" spans="1:26" customHeight="1" ht="18" hidden="true" outlineLevel="4">
      <c r="A1684" s="2" t="s">
        <v>3246</v>
      </c>
      <c r="B1684" s="3" t="s">
        <v>3247</v>
      </c>
      <c r="C1684" s="2"/>
      <c r="D1684" s="2" t="s">
        <v>16</v>
      </c>
      <c r="E1684" s="4">
        <f>120.00*(1-Z1%)</f>
        <v>120</v>
      </c>
      <c r="F1684" s="2">
        <v>5</v>
      </c>
      <c r="G1684" s="2"/>
    </row>
    <row r="1685" spans="1:26" customHeight="1" ht="18" hidden="true" outlineLevel="4">
      <c r="A1685" s="2" t="s">
        <v>3248</v>
      </c>
      <c r="B1685" s="3" t="s">
        <v>3249</v>
      </c>
      <c r="C1685" s="2"/>
      <c r="D1685" s="2" t="s">
        <v>16</v>
      </c>
      <c r="E1685" s="4">
        <f>130.00*(1-Z1%)</f>
        <v>130</v>
      </c>
      <c r="F1685" s="2">
        <v>8</v>
      </c>
      <c r="G1685" s="2"/>
    </row>
    <row r="1686" spans="1:26" customHeight="1" ht="36" hidden="true" outlineLevel="4">
      <c r="A1686" s="2" t="s">
        <v>3250</v>
      </c>
      <c r="B1686" s="3" t="s">
        <v>3251</v>
      </c>
      <c r="C1686" s="2"/>
      <c r="D1686" s="2" t="s">
        <v>16</v>
      </c>
      <c r="E1686" s="4">
        <f>150.00*(1-Z1%)</f>
        <v>150</v>
      </c>
      <c r="F1686" s="2">
        <v>2</v>
      </c>
      <c r="G1686" s="2"/>
    </row>
    <row r="1687" spans="1:26" customHeight="1" ht="18" hidden="true" outlineLevel="4">
      <c r="A1687" s="2" t="s">
        <v>3252</v>
      </c>
      <c r="B1687" s="3" t="s">
        <v>3253</v>
      </c>
      <c r="C1687" s="2"/>
      <c r="D1687" s="2" t="s">
        <v>16</v>
      </c>
      <c r="E1687" s="4">
        <f>150.00*(1-Z1%)</f>
        <v>150</v>
      </c>
      <c r="F1687" s="2">
        <v>3</v>
      </c>
      <c r="G1687" s="2"/>
    </row>
    <row r="1688" spans="1:26" customHeight="1" ht="18" hidden="true" outlineLevel="4">
      <c r="A1688" s="2" t="s">
        <v>3254</v>
      </c>
      <c r="B1688" s="3" t="s">
        <v>3255</v>
      </c>
      <c r="C1688" s="2"/>
      <c r="D1688" s="2" t="s">
        <v>16</v>
      </c>
      <c r="E1688" s="4">
        <f>150.00*(1-Z1%)</f>
        <v>150</v>
      </c>
      <c r="F1688" s="2">
        <v>3</v>
      </c>
      <c r="G1688" s="2"/>
    </row>
    <row r="1689" spans="1:26" customHeight="1" ht="18" hidden="true" outlineLevel="4">
      <c r="A1689" s="2" t="s">
        <v>3256</v>
      </c>
      <c r="B1689" s="3" t="s">
        <v>3257</v>
      </c>
      <c r="C1689" s="2"/>
      <c r="D1689" s="2" t="s">
        <v>16</v>
      </c>
      <c r="E1689" s="4">
        <f>350.00*(1-Z1%)</f>
        <v>350</v>
      </c>
      <c r="F1689" s="2">
        <v>3</v>
      </c>
      <c r="G1689" s="2"/>
    </row>
    <row r="1690" spans="1:26" customHeight="1" ht="36" hidden="true" outlineLevel="4">
      <c r="A1690" s="2" t="s">
        <v>3258</v>
      </c>
      <c r="B1690" s="3" t="s">
        <v>3259</v>
      </c>
      <c r="C1690" s="2"/>
      <c r="D1690" s="2" t="s">
        <v>16</v>
      </c>
      <c r="E1690" s="4">
        <f>150.00*(1-Z1%)</f>
        <v>150</v>
      </c>
      <c r="F1690" s="2">
        <v>1</v>
      </c>
      <c r="G1690" s="2"/>
    </row>
    <row r="1691" spans="1:26" customHeight="1" ht="36" hidden="true" outlineLevel="4">
      <c r="A1691" s="2" t="s">
        <v>3260</v>
      </c>
      <c r="B1691" s="3" t="s">
        <v>3261</v>
      </c>
      <c r="C1691" s="2"/>
      <c r="D1691" s="2" t="s">
        <v>16</v>
      </c>
      <c r="E1691" s="4">
        <f>80.00*(1-Z1%)</f>
        <v>80</v>
      </c>
      <c r="F1691" s="2">
        <v>4</v>
      </c>
      <c r="G1691" s="2"/>
    </row>
    <row r="1692" spans="1:26" customHeight="1" ht="36" hidden="true" outlineLevel="4">
      <c r="A1692" s="2" t="s">
        <v>3262</v>
      </c>
      <c r="B1692" s="3" t="s">
        <v>3263</v>
      </c>
      <c r="C1692" s="2"/>
      <c r="D1692" s="2" t="s">
        <v>16</v>
      </c>
      <c r="E1692" s="4">
        <f>100.00*(1-Z1%)</f>
        <v>100</v>
      </c>
      <c r="F1692" s="2">
        <v>1</v>
      </c>
      <c r="G1692" s="2"/>
    </row>
    <row r="1693" spans="1:26" customHeight="1" ht="36" hidden="true" outlineLevel="4">
      <c r="A1693" s="2" t="s">
        <v>3264</v>
      </c>
      <c r="B1693" s="3" t="s">
        <v>3265</v>
      </c>
      <c r="C1693" s="2"/>
      <c r="D1693" s="2" t="s">
        <v>16</v>
      </c>
      <c r="E1693" s="4">
        <f>100.00*(1-Z1%)</f>
        <v>100</v>
      </c>
      <c r="F1693" s="2">
        <v>2</v>
      </c>
      <c r="G1693" s="2"/>
    </row>
    <row r="1694" spans="1:26" customHeight="1" ht="36" hidden="true" outlineLevel="4">
      <c r="A1694" s="2" t="s">
        <v>3266</v>
      </c>
      <c r="B1694" s="3" t="s">
        <v>3267</v>
      </c>
      <c r="C1694" s="2"/>
      <c r="D1694" s="2" t="s">
        <v>16</v>
      </c>
      <c r="E1694" s="4">
        <f>100.00*(1-Z1%)</f>
        <v>100</v>
      </c>
      <c r="F1694" s="2">
        <v>2</v>
      </c>
      <c r="G1694" s="2"/>
    </row>
    <row r="1695" spans="1:26" customHeight="1" ht="35" hidden="true" outlineLevel="4">
      <c r="A1695" s="5" t="s">
        <v>3268</v>
      </c>
      <c r="B1695" s="5"/>
      <c r="C1695" s="5"/>
      <c r="D1695" s="5"/>
      <c r="E1695" s="5"/>
      <c r="F1695" s="5"/>
      <c r="G1695" s="5"/>
    </row>
    <row r="1696" spans="1:26" customHeight="1" ht="18" hidden="true" outlineLevel="4">
      <c r="A1696" s="2" t="s">
        <v>3269</v>
      </c>
      <c r="B1696" s="3" t="s">
        <v>3270</v>
      </c>
      <c r="C1696" s="2"/>
      <c r="D1696" s="2" t="s">
        <v>16</v>
      </c>
      <c r="E1696" s="4">
        <f>10.00*(1-Z1%)</f>
        <v>10</v>
      </c>
      <c r="F1696" s="2">
        <v>1</v>
      </c>
      <c r="G1696" s="2"/>
    </row>
    <row r="1697" spans="1:26" customHeight="1" ht="18" hidden="true" outlineLevel="4">
      <c r="A1697" s="2" t="s">
        <v>3271</v>
      </c>
      <c r="B1697" s="3" t="s">
        <v>3272</v>
      </c>
      <c r="C1697" s="2"/>
      <c r="D1697" s="2" t="s">
        <v>16</v>
      </c>
      <c r="E1697" s="4">
        <f>10.00*(1-Z1%)</f>
        <v>10</v>
      </c>
      <c r="F1697" s="2">
        <v>4</v>
      </c>
      <c r="G1697" s="2"/>
    </row>
    <row r="1698" spans="1:26" customHeight="1" ht="18" hidden="true" outlineLevel="4">
      <c r="A1698" s="2" t="s">
        <v>3273</v>
      </c>
      <c r="B1698" s="3" t="s">
        <v>3274</v>
      </c>
      <c r="C1698" s="2"/>
      <c r="D1698" s="2" t="s">
        <v>16</v>
      </c>
      <c r="E1698" s="4">
        <f>10.00*(1-Z1%)</f>
        <v>10</v>
      </c>
      <c r="F1698" s="2">
        <v>29</v>
      </c>
      <c r="G1698" s="2"/>
    </row>
    <row r="1699" spans="1:26" customHeight="1" ht="18" hidden="true" outlineLevel="4">
      <c r="A1699" s="2" t="s">
        <v>3275</v>
      </c>
      <c r="B1699" s="3" t="s">
        <v>3276</v>
      </c>
      <c r="C1699" s="2"/>
      <c r="D1699" s="2" t="s">
        <v>16</v>
      </c>
      <c r="E1699" s="4">
        <f>10.00*(1-Z1%)</f>
        <v>10</v>
      </c>
      <c r="F1699" s="2">
        <v>19</v>
      </c>
      <c r="G1699" s="2"/>
    </row>
    <row r="1700" spans="1:26" customHeight="1" ht="18" hidden="true" outlineLevel="4">
      <c r="A1700" s="2" t="s">
        <v>3277</v>
      </c>
      <c r="B1700" s="3" t="s">
        <v>3278</v>
      </c>
      <c r="C1700" s="2"/>
      <c r="D1700" s="2" t="s">
        <v>16</v>
      </c>
      <c r="E1700" s="4">
        <f>10.00*(1-Z1%)</f>
        <v>10</v>
      </c>
      <c r="F1700" s="2">
        <v>13</v>
      </c>
      <c r="G1700" s="2"/>
    </row>
    <row r="1701" spans="1:26" customHeight="1" ht="18" hidden="true" outlineLevel="4">
      <c r="A1701" s="2" t="s">
        <v>3279</v>
      </c>
      <c r="B1701" s="3" t="s">
        <v>3280</v>
      </c>
      <c r="C1701" s="2"/>
      <c r="D1701" s="2" t="s">
        <v>16</v>
      </c>
      <c r="E1701" s="4">
        <f>10.00*(1-Z1%)</f>
        <v>10</v>
      </c>
      <c r="F1701" s="2">
        <v>8</v>
      </c>
      <c r="G1701" s="2"/>
    </row>
    <row r="1702" spans="1:26" customHeight="1" ht="35" hidden="true" outlineLevel="4">
      <c r="A1702" s="5" t="s">
        <v>3281</v>
      </c>
      <c r="B1702" s="5"/>
      <c r="C1702" s="5"/>
      <c r="D1702" s="5"/>
      <c r="E1702" s="5"/>
      <c r="F1702" s="5"/>
      <c r="G1702" s="5"/>
    </row>
    <row r="1703" spans="1:26" customHeight="1" ht="18" hidden="true" outlineLevel="4">
      <c r="A1703" s="2" t="s">
        <v>3282</v>
      </c>
      <c r="B1703" s="3" t="s">
        <v>3283</v>
      </c>
      <c r="C1703" s="2"/>
      <c r="D1703" s="2" t="s">
        <v>16</v>
      </c>
      <c r="E1703" s="4">
        <f>10.00*(1-Z1%)</f>
        <v>10</v>
      </c>
      <c r="F1703" s="2">
        <v>10</v>
      </c>
      <c r="G1703" s="2"/>
    </row>
    <row r="1704" spans="1:26" customHeight="1" ht="18" hidden="true" outlineLevel="4">
      <c r="A1704" s="2" t="s">
        <v>3284</v>
      </c>
      <c r="B1704" s="3" t="s">
        <v>3285</v>
      </c>
      <c r="C1704" s="2"/>
      <c r="D1704" s="2" t="s">
        <v>16</v>
      </c>
      <c r="E1704" s="4">
        <f>15.00*(1-Z1%)</f>
        <v>15</v>
      </c>
      <c r="F1704" s="2">
        <v>25</v>
      </c>
      <c r="G1704" s="2"/>
    </row>
    <row r="1705" spans="1:26" customHeight="1" ht="18" hidden="true" outlineLevel="4">
      <c r="A1705" s="2" t="s">
        <v>3286</v>
      </c>
      <c r="B1705" s="3" t="s">
        <v>3287</v>
      </c>
      <c r="C1705" s="2"/>
      <c r="D1705" s="2" t="s">
        <v>16</v>
      </c>
      <c r="E1705" s="4">
        <f>15.00*(1-Z1%)</f>
        <v>15</v>
      </c>
      <c r="F1705" s="2">
        <v>14</v>
      </c>
      <c r="G1705" s="2"/>
    </row>
    <row r="1706" spans="1:26" customHeight="1" ht="18" hidden="true" outlineLevel="4">
      <c r="A1706" s="2" t="s">
        <v>3288</v>
      </c>
      <c r="B1706" s="3" t="s">
        <v>3289</v>
      </c>
      <c r="C1706" s="2"/>
      <c r="D1706" s="2" t="s">
        <v>16</v>
      </c>
      <c r="E1706" s="4">
        <f>15.00*(1-Z1%)</f>
        <v>15</v>
      </c>
      <c r="F1706" s="2">
        <v>5</v>
      </c>
      <c r="G1706" s="2"/>
    </row>
    <row r="1707" spans="1:26" customHeight="1" ht="18" hidden="true" outlineLevel="4">
      <c r="A1707" s="2" t="s">
        <v>3290</v>
      </c>
      <c r="B1707" s="3" t="s">
        <v>3291</v>
      </c>
      <c r="C1707" s="2"/>
      <c r="D1707" s="2" t="s">
        <v>16</v>
      </c>
      <c r="E1707" s="4">
        <f>10.00*(1-Z1%)</f>
        <v>10</v>
      </c>
      <c r="F1707" s="2">
        <v>23</v>
      </c>
      <c r="G1707" s="2"/>
    </row>
    <row r="1708" spans="1:26" customHeight="1" ht="18" hidden="true" outlineLevel="4">
      <c r="A1708" s="2" t="s">
        <v>3292</v>
      </c>
      <c r="B1708" s="3" t="s">
        <v>3293</v>
      </c>
      <c r="C1708" s="2"/>
      <c r="D1708" s="2" t="s">
        <v>16</v>
      </c>
      <c r="E1708" s="4">
        <f>10.00*(1-Z1%)</f>
        <v>10</v>
      </c>
      <c r="F1708" s="2">
        <v>10</v>
      </c>
      <c r="G1708" s="2"/>
    </row>
    <row r="1709" spans="1:26" customHeight="1" ht="35" hidden="true" outlineLevel="3">
      <c r="A1709" s="5" t="s">
        <v>3294</v>
      </c>
      <c r="B1709" s="5"/>
      <c r="C1709" s="5"/>
      <c r="D1709" s="5"/>
      <c r="E1709" s="5"/>
      <c r="F1709" s="5"/>
      <c r="G1709" s="5"/>
    </row>
    <row r="1710" spans="1:26" customHeight="1" ht="35" hidden="true" outlineLevel="4">
      <c r="A1710" s="5" t="s">
        <v>3295</v>
      </c>
      <c r="B1710" s="5"/>
      <c r="C1710" s="5"/>
      <c r="D1710" s="5"/>
      <c r="E1710" s="5"/>
      <c r="F1710" s="5"/>
      <c r="G1710" s="5"/>
    </row>
    <row r="1711" spans="1:26" customHeight="1" ht="18" hidden="true" outlineLevel="4">
      <c r="A1711" s="2" t="s">
        <v>3296</v>
      </c>
      <c r="B1711" s="3" t="s">
        <v>3297</v>
      </c>
      <c r="C1711" s="2"/>
      <c r="D1711" s="2" t="s">
        <v>16</v>
      </c>
      <c r="E1711" s="4">
        <f>590.00*(1-Z1%)</f>
        <v>590</v>
      </c>
      <c r="F1711" s="2">
        <v>2</v>
      </c>
      <c r="G1711" s="2"/>
    </row>
    <row r="1712" spans="1:26" customHeight="1" ht="36" hidden="true" outlineLevel="4">
      <c r="A1712" s="2" t="s">
        <v>3298</v>
      </c>
      <c r="B1712" s="3" t="s">
        <v>3299</v>
      </c>
      <c r="C1712" s="2"/>
      <c r="D1712" s="2" t="s">
        <v>16</v>
      </c>
      <c r="E1712" s="4">
        <f>450.00*(1-Z1%)</f>
        <v>450</v>
      </c>
      <c r="F1712" s="2">
        <v>7</v>
      </c>
      <c r="G1712" s="2"/>
    </row>
    <row r="1713" spans="1:26" customHeight="1" ht="36" hidden="true" outlineLevel="4">
      <c r="A1713" s="2" t="s">
        <v>3300</v>
      </c>
      <c r="B1713" s="3" t="s">
        <v>3301</v>
      </c>
      <c r="C1713" s="2"/>
      <c r="D1713" s="2" t="s">
        <v>16</v>
      </c>
      <c r="E1713" s="4">
        <f>660.00*(1-Z1%)</f>
        <v>660</v>
      </c>
      <c r="F1713" s="2">
        <v>10</v>
      </c>
      <c r="G1713" s="2"/>
    </row>
    <row r="1714" spans="1:26" customHeight="1" ht="36" hidden="true" outlineLevel="4">
      <c r="A1714" s="2" t="s">
        <v>3302</v>
      </c>
      <c r="B1714" s="3" t="s">
        <v>3303</v>
      </c>
      <c r="C1714" s="2"/>
      <c r="D1714" s="2" t="s">
        <v>16</v>
      </c>
      <c r="E1714" s="4">
        <f>770.00*(1-Z1%)</f>
        <v>770</v>
      </c>
      <c r="F1714" s="2">
        <v>10</v>
      </c>
      <c r="G1714" s="2"/>
    </row>
    <row r="1715" spans="1:26" customHeight="1" ht="36" hidden="true" outlineLevel="4">
      <c r="A1715" s="2" t="s">
        <v>3304</v>
      </c>
      <c r="B1715" s="3" t="s">
        <v>3305</v>
      </c>
      <c r="C1715" s="2"/>
      <c r="D1715" s="2" t="s">
        <v>16</v>
      </c>
      <c r="E1715" s="4">
        <f>550.00*(1-Z1%)</f>
        <v>550</v>
      </c>
      <c r="F1715" s="2">
        <v>8</v>
      </c>
      <c r="G1715" s="2"/>
    </row>
    <row r="1716" spans="1:26" customHeight="1" ht="36" hidden="true" outlineLevel="4">
      <c r="A1716" s="2" t="s">
        <v>3306</v>
      </c>
      <c r="B1716" s="3" t="s">
        <v>3307</v>
      </c>
      <c r="C1716" s="2"/>
      <c r="D1716" s="2" t="s">
        <v>16</v>
      </c>
      <c r="E1716" s="4">
        <f>750.00*(1-Z1%)</f>
        <v>750</v>
      </c>
      <c r="F1716" s="2">
        <v>10</v>
      </c>
      <c r="G1716" s="2"/>
    </row>
    <row r="1717" spans="1:26" customHeight="1" ht="36" hidden="true" outlineLevel="4">
      <c r="A1717" s="2" t="s">
        <v>3308</v>
      </c>
      <c r="B1717" s="3" t="s">
        <v>3309</v>
      </c>
      <c r="C1717" s="2"/>
      <c r="D1717" s="2" t="s">
        <v>16</v>
      </c>
      <c r="E1717" s="4">
        <f>770.00*(1-Z1%)</f>
        <v>770</v>
      </c>
      <c r="F1717" s="2">
        <v>10</v>
      </c>
      <c r="G1717" s="2"/>
    </row>
    <row r="1718" spans="1:26" customHeight="1" ht="36" hidden="true" outlineLevel="4">
      <c r="A1718" s="2" t="s">
        <v>3310</v>
      </c>
      <c r="B1718" s="3" t="s">
        <v>3311</v>
      </c>
      <c r="C1718" s="2"/>
      <c r="D1718" s="2" t="s">
        <v>16</v>
      </c>
      <c r="E1718" s="4">
        <f>570.00*(1-Z1%)</f>
        <v>570</v>
      </c>
      <c r="F1718" s="2">
        <v>1</v>
      </c>
      <c r="G1718" s="2"/>
    </row>
    <row r="1719" spans="1:26" customHeight="1" ht="36" hidden="true" outlineLevel="4">
      <c r="A1719" s="2" t="s">
        <v>3312</v>
      </c>
      <c r="B1719" s="3" t="s">
        <v>3313</v>
      </c>
      <c r="C1719" s="2"/>
      <c r="D1719" s="2" t="s">
        <v>16</v>
      </c>
      <c r="E1719" s="4">
        <f>590.00*(1-Z1%)</f>
        <v>590</v>
      </c>
      <c r="F1719" s="2">
        <v>2</v>
      </c>
      <c r="G1719" s="2"/>
    </row>
    <row r="1720" spans="1:26" customHeight="1" ht="36" hidden="true" outlineLevel="4">
      <c r="A1720" s="2" t="s">
        <v>3314</v>
      </c>
      <c r="B1720" s="3" t="s">
        <v>3315</v>
      </c>
      <c r="C1720" s="2"/>
      <c r="D1720" s="2" t="s">
        <v>16</v>
      </c>
      <c r="E1720" s="4">
        <f>600.00*(1-Z1%)</f>
        <v>600</v>
      </c>
      <c r="F1720" s="2">
        <v>1</v>
      </c>
      <c r="G1720" s="2"/>
    </row>
    <row r="1721" spans="1:26" customHeight="1" ht="36" hidden="true" outlineLevel="4">
      <c r="A1721" s="2" t="s">
        <v>3316</v>
      </c>
      <c r="B1721" s="3" t="s">
        <v>3317</v>
      </c>
      <c r="C1721" s="2"/>
      <c r="D1721" s="2" t="s">
        <v>16</v>
      </c>
      <c r="E1721" s="4">
        <f>850.00*(1-Z1%)</f>
        <v>850</v>
      </c>
      <c r="F1721" s="2">
        <v>2</v>
      </c>
      <c r="G1721" s="2"/>
    </row>
    <row r="1722" spans="1:26" customHeight="1" ht="36" hidden="true" outlineLevel="4">
      <c r="A1722" s="2" t="s">
        <v>3318</v>
      </c>
      <c r="B1722" s="3" t="s">
        <v>3319</v>
      </c>
      <c r="C1722" s="2"/>
      <c r="D1722" s="2" t="s">
        <v>16</v>
      </c>
      <c r="E1722" s="4">
        <f>650.00*(1-Z1%)</f>
        <v>650</v>
      </c>
      <c r="F1722" s="2">
        <v>2</v>
      </c>
      <c r="G1722" s="2"/>
    </row>
    <row r="1723" spans="1:26" customHeight="1" ht="36" hidden="true" outlineLevel="4">
      <c r="A1723" s="2" t="s">
        <v>3320</v>
      </c>
      <c r="B1723" s="3" t="s">
        <v>3321</v>
      </c>
      <c r="C1723" s="2"/>
      <c r="D1723" s="2" t="s">
        <v>16</v>
      </c>
      <c r="E1723" s="4">
        <f>860.00*(1-Z1%)</f>
        <v>860</v>
      </c>
      <c r="F1723" s="2">
        <v>2</v>
      </c>
      <c r="G1723" s="2"/>
    </row>
    <row r="1724" spans="1:26" customHeight="1" ht="36" hidden="true" outlineLevel="4">
      <c r="A1724" s="2" t="s">
        <v>3322</v>
      </c>
      <c r="B1724" s="3" t="s">
        <v>3323</v>
      </c>
      <c r="C1724" s="2"/>
      <c r="D1724" s="2" t="s">
        <v>16</v>
      </c>
      <c r="E1724" s="4">
        <f>250.00*(1-Z1%)</f>
        <v>250</v>
      </c>
      <c r="F1724" s="2">
        <v>2</v>
      </c>
      <c r="G1724" s="2"/>
    </row>
    <row r="1725" spans="1:26" customHeight="1" ht="36" hidden="true" outlineLevel="4">
      <c r="A1725" s="2" t="s">
        <v>3324</v>
      </c>
      <c r="B1725" s="3" t="s">
        <v>3325</v>
      </c>
      <c r="C1725" s="2"/>
      <c r="D1725" s="2" t="s">
        <v>16</v>
      </c>
      <c r="E1725" s="4">
        <f>550.00*(1-Z1%)</f>
        <v>550</v>
      </c>
      <c r="F1725" s="2">
        <v>1</v>
      </c>
      <c r="G1725" s="2"/>
    </row>
    <row r="1726" spans="1:26" customHeight="1" ht="36" hidden="true" outlineLevel="4">
      <c r="A1726" s="2" t="s">
        <v>3326</v>
      </c>
      <c r="B1726" s="3" t="s">
        <v>3327</v>
      </c>
      <c r="C1726" s="2"/>
      <c r="D1726" s="2" t="s">
        <v>16</v>
      </c>
      <c r="E1726" s="4">
        <f>760.00*(1-Z1%)</f>
        <v>760</v>
      </c>
      <c r="F1726" s="2">
        <v>1</v>
      </c>
      <c r="G1726" s="2"/>
    </row>
    <row r="1727" spans="1:26" customHeight="1" ht="36" hidden="true" outlineLevel="4">
      <c r="A1727" s="2" t="s">
        <v>3328</v>
      </c>
      <c r="B1727" s="3" t="s">
        <v>3329</v>
      </c>
      <c r="C1727" s="2"/>
      <c r="D1727" s="2" t="s">
        <v>16</v>
      </c>
      <c r="E1727" s="4">
        <f>550.00*(1-Z1%)</f>
        <v>550</v>
      </c>
      <c r="F1727" s="2">
        <v>2</v>
      </c>
      <c r="G1727" s="2"/>
    </row>
    <row r="1728" spans="1:26" customHeight="1" ht="36" hidden="true" outlineLevel="4">
      <c r="A1728" s="2" t="s">
        <v>3330</v>
      </c>
      <c r="B1728" s="3" t="s">
        <v>3331</v>
      </c>
      <c r="C1728" s="2"/>
      <c r="D1728" s="2" t="s">
        <v>16</v>
      </c>
      <c r="E1728" s="4">
        <f>420.00*(1-Z1%)</f>
        <v>420</v>
      </c>
      <c r="F1728" s="2">
        <v>2</v>
      </c>
      <c r="G1728" s="2"/>
    </row>
    <row r="1729" spans="1:26" customHeight="1" ht="36" hidden="true" outlineLevel="4">
      <c r="A1729" s="2" t="s">
        <v>3332</v>
      </c>
      <c r="B1729" s="3" t="s">
        <v>3333</v>
      </c>
      <c r="C1729" s="2"/>
      <c r="D1729" s="2" t="s">
        <v>16</v>
      </c>
      <c r="E1729" s="4">
        <f>360.00*(1-Z1%)</f>
        <v>360</v>
      </c>
      <c r="F1729" s="2">
        <v>1</v>
      </c>
      <c r="G1729" s="2"/>
    </row>
    <row r="1730" spans="1:26" customHeight="1" ht="36" hidden="true" outlineLevel="4">
      <c r="A1730" s="2" t="s">
        <v>3334</v>
      </c>
      <c r="B1730" s="3" t="s">
        <v>3335</v>
      </c>
      <c r="C1730" s="2"/>
      <c r="D1730" s="2" t="s">
        <v>16</v>
      </c>
      <c r="E1730" s="4">
        <f>550.00*(1-Z1%)</f>
        <v>550</v>
      </c>
      <c r="F1730" s="2">
        <v>2</v>
      </c>
      <c r="G1730" s="2"/>
    </row>
    <row r="1731" spans="1:26" customHeight="1" ht="36" hidden="true" outlineLevel="4">
      <c r="A1731" s="2" t="s">
        <v>3336</v>
      </c>
      <c r="B1731" s="3" t="s">
        <v>3337</v>
      </c>
      <c r="C1731" s="2"/>
      <c r="D1731" s="2" t="s">
        <v>16</v>
      </c>
      <c r="E1731" s="4">
        <f>750.00*(1-Z1%)</f>
        <v>750</v>
      </c>
      <c r="F1731" s="2">
        <v>2</v>
      </c>
      <c r="G1731" s="2"/>
    </row>
    <row r="1732" spans="1:26" customHeight="1" ht="36" hidden="true" outlineLevel="4">
      <c r="A1732" s="2" t="s">
        <v>3338</v>
      </c>
      <c r="B1732" s="3" t="s">
        <v>3339</v>
      </c>
      <c r="C1732" s="2"/>
      <c r="D1732" s="2" t="s">
        <v>16</v>
      </c>
      <c r="E1732" s="4">
        <f>990.00*(1-Z1%)</f>
        <v>990</v>
      </c>
      <c r="F1732" s="2">
        <v>1</v>
      </c>
      <c r="G1732" s="2"/>
    </row>
    <row r="1733" spans="1:26" customHeight="1" ht="36" hidden="true" outlineLevel="4">
      <c r="A1733" s="2" t="s">
        <v>3340</v>
      </c>
      <c r="B1733" s="3" t="s">
        <v>3341</v>
      </c>
      <c r="C1733" s="2"/>
      <c r="D1733" s="2" t="s">
        <v>16</v>
      </c>
      <c r="E1733" s="4">
        <f>950.00*(1-Z1%)</f>
        <v>950</v>
      </c>
      <c r="F1733" s="2">
        <v>1</v>
      </c>
      <c r="G1733" s="2"/>
    </row>
    <row r="1734" spans="1:26" customHeight="1" ht="18" hidden="true" outlineLevel="4">
      <c r="A1734" s="2" t="s">
        <v>3342</v>
      </c>
      <c r="B1734" s="3" t="s">
        <v>3343</v>
      </c>
      <c r="C1734" s="2"/>
      <c r="D1734" s="2" t="s">
        <v>16</v>
      </c>
      <c r="E1734" s="4">
        <f>90.00*(1-Z1%)</f>
        <v>90</v>
      </c>
      <c r="F1734" s="2">
        <v>2</v>
      </c>
      <c r="G1734" s="2"/>
    </row>
    <row r="1735" spans="1:26" customHeight="1" ht="18" hidden="true" outlineLevel="4">
      <c r="A1735" s="2" t="s">
        <v>3344</v>
      </c>
      <c r="B1735" s="3" t="s">
        <v>3345</v>
      </c>
      <c r="C1735" s="2"/>
      <c r="D1735" s="2" t="s">
        <v>16</v>
      </c>
      <c r="E1735" s="4">
        <f>90.00*(1-Z1%)</f>
        <v>90</v>
      </c>
      <c r="F1735" s="2">
        <v>2</v>
      </c>
      <c r="G1735" s="2"/>
    </row>
    <row r="1736" spans="1:26" customHeight="1" ht="35" hidden="true" outlineLevel="4">
      <c r="A1736" s="5" t="s">
        <v>3346</v>
      </c>
      <c r="B1736" s="5"/>
      <c r="C1736" s="5"/>
      <c r="D1736" s="5"/>
      <c r="E1736" s="5"/>
      <c r="F1736" s="5"/>
      <c r="G1736" s="5"/>
    </row>
    <row r="1737" spans="1:26" customHeight="1" ht="18" hidden="true" outlineLevel="4">
      <c r="A1737" s="2" t="s">
        <v>3347</v>
      </c>
      <c r="B1737" s="3" t="s">
        <v>3348</v>
      </c>
      <c r="C1737" s="2"/>
      <c r="D1737" s="2" t="s">
        <v>16</v>
      </c>
      <c r="E1737" s="4">
        <f>10.00*(1-Z1%)</f>
        <v>10</v>
      </c>
      <c r="F1737" s="2">
        <v>50</v>
      </c>
      <c r="G1737" s="2"/>
    </row>
    <row r="1738" spans="1:26" customHeight="1" ht="18" hidden="true" outlineLevel="4">
      <c r="A1738" s="2" t="s">
        <v>3349</v>
      </c>
      <c r="B1738" s="3" t="s">
        <v>3350</v>
      </c>
      <c r="C1738" s="2"/>
      <c r="D1738" s="2" t="s">
        <v>16</v>
      </c>
      <c r="E1738" s="4">
        <f>10.00*(1-Z1%)</f>
        <v>10</v>
      </c>
      <c r="F1738" s="2">
        <v>15</v>
      </c>
      <c r="G1738" s="2"/>
    </row>
    <row r="1739" spans="1:26" customHeight="1" ht="18" hidden="true" outlineLevel="4">
      <c r="A1739" s="2" t="s">
        <v>3351</v>
      </c>
      <c r="B1739" s="3" t="s">
        <v>3352</v>
      </c>
      <c r="C1739" s="2"/>
      <c r="D1739" s="2" t="s">
        <v>16</v>
      </c>
      <c r="E1739" s="4">
        <f>35.00*(1-Z1%)</f>
        <v>35</v>
      </c>
      <c r="F1739" s="2">
        <v>9</v>
      </c>
      <c r="G1739" s="2"/>
    </row>
    <row r="1740" spans="1:26" customHeight="1" ht="18" hidden="true" outlineLevel="4">
      <c r="A1740" s="2" t="s">
        <v>3353</v>
      </c>
      <c r="B1740" s="3" t="s">
        <v>3354</v>
      </c>
      <c r="C1740" s="2"/>
      <c r="D1740" s="2" t="s">
        <v>16</v>
      </c>
      <c r="E1740" s="4">
        <f>10.00*(1-Z1%)</f>
        <v>10</v>
      </c>
      <c r="F1740" s="2">
        <v>9</v>
      </c>
      <c r="G1740" s="2"/>
    </row>
    <row r="1741" spans="1:26" customHeight="1" ht="36" hidden="true" outlineLevel="4">
      <c r="A1741" s="2" t="s">
        <v>3355</v>
      </c>
      <c r="B1741" s="3" t="s">
        <v>3356</v>
      </c>
      <c r="C1741" s="2"/>
      <c r="D1741" s="2" t="s">
        <v>16</v>
      </c>
      <c r="E1741" s="4">
        <f>15.00*(1-Z1%)</f>
        <v>15</v>
      </c>
      <c r="F1741" s="2">
        <v>90</v>
      </c>
      <c r="G1741" s="2"/>
    </row>
    <row r="1742" spans="1:26" customHeight="1" ht="35" hidden="true" outlineLevel="4">
      <c r="A1742" s="5" t="s">
        <v>3357</v>
      </c>
      <c r="B1742" s="5"/>
      <c r="C1742" s="5"/>
      <c r="D1742" s="5"/>
      <c r="E1742" s="5"/>
      <c r="F1742" s="5"/>
      <c r="G1742" s="5"/>
    </row>
    <row r="1743" spans="1:26" customHeight="1" ht="18" hidden="true" outlineLevel="4">
      <c r="A1743" s="2" t="s">
        <v>3358</v>
      </c>
      <c r="B1743" s="3" t="s">
        <v>3359</v>
      </c>
      <c r="C1743" s="2"/>
      <c r="D1743" s="2" t="s">
        <v>16</v>
      </c>
      <c r="E1743" s="4">
        <f>10.00*(1-Z1%)</f>
        <v>10</v>
      </c>
      <c r="F1743" s="2">
        <v>1</v>
      </c>
      <c r="G1743" s="2"/>
    </row>
    <row r="1744" spans="1:26" customHeight="1" ht="18" hidden="true" outlineLevel="4">
      <c r="A1744" s="2" t="s">
        <v>3360</v>
      </c>
      <c r="B1744" s="3" t="s">
        <v>3361</v>
      </c>
      <c r="C1744" s="2"/>
      <c r="D1744" s="2" t="s">
        <v>16</v>
      </c>
      <c r="E1744" s="4">
        <f>50.00*(1-Z1%)</f>
        <v>50</v>
      </c>
      <c r="F1744" s="2">
        <v>1</v>
      </c>
      <c r="G1744" s="2"/>
    </row>
    <row r="1745" spans="1:26" customHeight="1" ht="35" hidden="true" outlineLevel="4">
      <c r="A1745" s="5" t="s">
        <v>3362</v>
      </c>
      <c r="B1745" s="5"/>
      <c r="C1745" s="5"/>
      <c r="D1745" s="5"/>
      <c r="E1745" s="5"/>
      <c r="F1745" s="5"/>
      <c r="G1745" s="5"/>
    </row>
    <row r="1746" spans="1:26" customHeight="1" ht="36" hidden="true" outlineLevel="4">
      <c r="A1746" s="2" t="s">
        <v>3363</v>
      </c>
      <c r="B1746" s="3" t="s">
        <v>3364</v>
      </c>
      <c r="C1746" s="2"/>
      <c r="D1746" s="2" t="s">
        <v>16</v>
      </c>
      <c r="E1746" s="4">
        <f>250.00*(1-Z1%)</f>
        <v>250</v>
      </c>
      <c r="F1746" s="2">
        <v>1</v>
      </c>
      <c r="G1746" s="2"/>
    </row>
    <row r="1747" spans="1:26" customHeight="1" ht="36" hidden="true" outlineLevel="4">
      <c r="A1747" s="2" t="s">
        <v>3365</v>
      </c>
      <c r="B1747" s="3" t="s">
        <v>3366</v>
      </c>
      <c r="C1747" s="2"/>
      <c r="D1747" s="2" t="s">
        <v>16</v>
      </c>
      <c r="E1747" s="4">
        <f>200.00*(1-Z1%)</f>
        <v>200</v>
      </c>
      <c r="F1747" s="2">
        <v>3</v>
      </c>
      <c r="G1747" s="2"/>
    </row>
    <row r="1748" spans="1:26" customHeight="1" ht="36" hidden="true" outlineLevel="4">
      <c r="A1748" s="2" t="s">
        <v>3367</v>
      </c>
      <c r="B1748" s="3" t="s">
        <v>3368</v>
      </c>
      <c r="C1748" s="2"/>
      <c r="D1748" s="2" t="s">
        <v>16</v>
      </c>
      <c r="E1748" s="4">
        <f>250.00*(1-Z1%)</f>
        <v>250</v>
      </c>
      <c r="F1748" s="2">
        <v>3</v>
      </c>
      <c r="G1748" s="2"/>
    </row>
    <row r="1749" spans="1:26" customHeight="1" ht="18" hidden="true" outlineLevel="4">
      <c r="A1749" s="2" t="s">
        <v>3369</v>
      </c>
      <c r="B1749" s="3" t="s">
        <v>3370</v>
      </c>
      <c r="C1749" s="2"/>
      <c r="D1749" s="2" t="s">
        <v>16</v>
      </c>
      <c r="E1749" s="4">
        <f>200.00*(1-Z1%)</f>
        <v>200</v>
      </c>
      <c r="F1749" s="2">
        <v>4</v>
      </c>
      <c r="G1749" s="2"/>
    </row>
    <row r="1750" spans="1:26" customHeight="1" ht="18" hidden="true" outlineLevel="4">
      <c r="A1750" s="2" t="s">
        <v>3371</v>
      </c>
      <c r="B1750" s="3" t="s">
        <v>3372</v>
      </c>
      <c r="C1750" s="2"/>
      <c r="D1750" s="2" t="s">
        <v>16</v>
      </c>
      <c r="E1750" s="4">
        <f>80.00*(1-Z1%)</f>
        <v>80</v>
      </c>
      <c r="F1750" s="2">
        <v>6</v>
      </c>
      <c r="G1750" s="2"/>
    </row>
    <row r="1751" spans="1:26" customHeight="1" ht="18" hidden="true" outlineLevel="4">
      <c r="A1751" s="2" t="s">
        <v>3373</v>
      </c>
      <c r="B1751" s="3" t="s">
        <v>3374</v>
      </c>
      <c r="C1751" s="2"/>
      <c r="D1751" s="2" t="s">
        <v>16</v>
      </c>
      <c r="E1751" s="4">
        <f>390.00*(1-Z1%)</f>
        <v>390</v>
      </c>
      <c r="F1751" s="2">
        <v>4</v>
      </c>
      <c r="G1751" s="2"/>
    </row>
    <row r="1752" spans="1:26" customHeight="1" ht="18" hidden="true" outlineLevel="4">
      <c r="A1752" s="2" t="s">
        <v>3375</v>
      </c>
      <c r="B1752" s="3" t="s">
        <v>3376</v>
      </c>
      <c r="C1752" s="2"/>
      <c r="D1752" s="2" t="s">
        <v>16</v>
      </c>
      <c r="E1752" s="4">
        <f>150.00*(1-Z1%)</f>
        <v>150</v>
      </c>
      <c r="F1752" s="2">
        <v>7</v>
      </c>
      <c r="G1752" s="2"/>
    </row>
    <row r="1753" spans="1:26" customHeight="1" ht="36" hidden="true" outlineLevel="4">
      <c r="A1753" s="2" t="s">
        <v>3377</v>
      </c>
      <c r="B1753" s="3" t="s">
        <v>3378</v>
      </c>
      <c r="C1753" s="2"/>
      <c r="D1753" s="2" t="s">
        <v>16</v>
      </c>
      <c r="E1753" s="4">
        <f>150.00*(1-Z1%)</f>
        <v>150</v>
      </c>
      <c r="F1753" s="2">
        <v>3</v>
      </c>
      <c r="G1753" s="2"/>
    </row>
    <row r="1754" spans="1:26" customHeight="1" ht="36" hidden="true" outlineLevel="4">
      <c r="A1754" s="2" t="s">
        <v>3379</v>
      </c>
      <c r="B1754" s="3" t="s">
        <v>3380</v>
      </c>
      <c r="C1754" s="2"/>
      <c r="D1754" s="2" t="s">
        <v>16</v>
      </c>
      <c r="E1754" s="4">
        <f>250.00*(1-Z1%)</f>
        <v>250</v>
      </c>
      <c r="F1754" s="2">
        <v>1</v>
      </c>
      <c r="G1754" s="2"/>
    </row>
    <row r="1755" spans="1:26" customHeight="1" ht="18" hidden="true" outlineLevel="4">
      <c r="A1755" s="2" t="s">
        <v>3381</v>
      </c>
      <c r="B1755" s="3" t="s">
        <v>3382</v>
      </c>
      <c r="C1755" s="2"/>
      <c r="D1755" s="2" t="s">
        <v>16</v>
      </c>
      <c r="E1755" s="4">
        <f>100.00*(1-Z1%)</f>
        <v>100</v>
      </c>
      <c r="F1755" s="2">
        <v>2</v>
      </c>
      <c r="G1755" s="2"/>
    </row>
    <row r="1756" spans="1:26" customHeight="1" ht="36" hidden="true" outlineLevel="4">
      <c r="A1756" s="2" t="s">
        <v>3383</v>
      </c>
      <c r="B1756" s="3" t="s">
        <v>3384</v>
      </c>
      <c r="C1756" s="2"/>
      <c r="D1756" s="2" t="s">
        <v>16</v>
      </c>
      <c r="E1756" s="4">
        <f>200.00*(1-Z1%)</f>
        <v>200</v>
      </c>
      <c r="F1756" s="2">
        <v>1</v>
      </c>
      <c r="G1756" s="2"/>
    </row>
    <row r="1757" spans="1:26" customHeight="1" ht="18" hidden="true" outlineLevel="4">
      <c r="A1757" s="2" t="s">
        <v>3385</v>
      </c>
      <c r="B1757" s="3" t="s">
        <v>3386</v>
      </c>
      <c r="C1757" s="2"/>
      <c r="D1757" s="2" t="s">
        <v>16</v>
      </c>
      <c r="E1757" s="4">
        <f>150.00*(1-Z1%)</f>
        <v>150</v>
      </c>
      <c r="F1757" s="2">
        <v>2</v>
      </c>
      <c r="G1757" s="2"/>
    </row>
    <row r="1758" spans="1:26" customHeight="1" ht="18" hidden="true" outlineLevel="4">
      <c r="A1758" s="2" t="s">
        <v>3387</v>
      </c>
      <c r="B1758" s="3" t="s">
        <v>3388</v>
      </c>
      <c r="C1758" s="2"/>
      <c r="D1758" s="2" t="s">
        <v>16</v>
      </c>
      <c r="E1758" s="4">
        <f>250.00*(1-Z1%)</f>
        <v>250</v>
      </c>
      <c r="F1758" s="2">
        <v>2</v>
      </c>
      <c r="G1758" s="2"/>
    </row>
    <row r="1759" spans="1:26" customHeight="1" ht="18" hidden="true" outlineLevel="4">
      <c r="A1759" s="2" t="s">
        <v>3389</v>
      </c>
      <c r="B1759" s="3" t="s">
        <v>3390</v>
      </c>
      <c r="C1759" s="2"/>
      <c r="D1759" s="2" t="s">
        <v>16</v>
      </c>
      <c r="E1759" s="4">
        <f>250.00*(1-Z1%)</f>
        <v>250</v>
      </c>
      <c r="F1759" s="2">
        <v>3</v>
      </c>
      <c r="G1759" s="2"/>
    </row>
    <row r="1760" spans="1:26" customHeight="1" ht="18" hidden="true" outlineLevel="4">
      <c r="A1760" s="2" t="s">
        <v>3391</v>
      </c>
      <c r="B1760" s="3" t="s">
        <v>3392</v>
      </c>
      <c r="C1760" s="2"/>
      <c r="D1760" s="2" t="s">
        <v>16</v>
      </c>
      <c r="E1760" s="4">
        <f>450.00*(1-Z1%)</f>
        <v>450</v>
      </c>
      <c r="F1760" s="2">
        <v>2</v>
      </c>
      <c r="G1760" s="2"/>
    </row>
    <row r="1761" spans="1:26" customHeight="1" ht="18" hidden="true" outlineLevel="4">
      <c r="A1761" s="2" t="s">
        <v>3393</v>
      </c>
      <c r="B1761" s="3" t="s">
        <v>3392</v>
      </c>
      <c r="C1761" s="2"/>
      <c r="D1761" s="2" t="s">
        <v>16</v>
      </c>
      <c r="E1761" s="4">
        <f>250.00*(1-Z1%)</f>
        <v>250</v>
      </c>
      <c r="F1761" s="2">
        <v>3</v>
      </c>
      <c r="G1761" s="2"/>
    </row>
    <row r="1762" spans="1:26" customHeight="1" ht="18" hidden="true" outlineLevel="4">
      <c r="A1762" s="2" t="s">
        <v>3394</v>
      </c>
      <c r="B1762" s="3" t="s">
        <v>3395</v>
      </c>
      <c r="C1762" s="2"/>
      <c r="D1762" s="2" t="s">
        <v>16</v>
      </c>
      <c r="E1762" s="4">
        <f>150.00*(1-Z1%)</f>
        <v>150</v>
      </c>
      <c r="F1762" s="2">
        <v>1</v>
      </c>
      <c r="G1762" s="2"/>
    </row>
    <row r="1763" spans="1:26" customHeight="1" ht="18" hidden="true" outlineLevel="4">
      <c r="A1763" s="2" t="s">
        <v>3396</v>
      </c>
      <c r="B1763" s="3" t="s">
        <v>3397</v>
      </c>
      <c r="C1763" s="2"/>
      <c r="D1763" s="2" t="s">
        <v>16</v>
      </c>
      <c r="E1763" s="4">
        <f>220.00*(1-Z1%)</f>
        <v>220</v>
      </c>
      <c r="F1763" s="2">
        <v>2</v>
      </c>
      <c r="G1763" s="2"/>
    </row>
    <row r="1764" spans="1:26" customHeight="1" ht="36" hidden="true" outlineLevel="4">
      <c r="A1764" s="2" t="s">
        <v>3398</v>
      </c>
      <c r="B1764" s="3" t="s">
        <v>3399</v>
      </c>
      <c r="C1764" s="2"/>
      <c r="D1764" s="2" t="s">
        <v>16</v>
      </c>
      <c r="E1764" s="4">
        <f>250.00*(1-Z1%)</f>
        <v>250</v>
      </c>
      <c r="F1764" s="2">
        <v>1</v>
      </c>
      <c r="G1764" s="2"/>
    </row>
    <row r="1765" spans="1:26" customHeight="1" ht="36" hidden="true" outlineLevel="4">
      <c r="A1765" s="2" t="s">
        <v>3400</v>
      </c>
      <c r="B1765" s="3" t="s">
        <v>3401</v>
      </c>
      <c r="C1765" s="2"/>
      <c r="D1765" s="2" t="s">
        <v>16</v>
      </c>
      <c r="E1765" s="4">
        <f>390.00*(1-Z1%)</f>
        <v>390</v>
      </c>
      <c r="F1765" s="2">
        <v>1</v>
      </c>
      <c r="G1765" s="2"/>
    </row>
    <row r="1766" spans="1:26" customHeight="1" ht="36" hidden="true" outlineLevel="4">
      <c r="A1766" s="2" t="s">
        <v>3402</v>
      </c>
      <c r="B1766" s="3" t="s">
        <v>3403</v>
      </c>
      <c r="C1766" s="2"/>
      <c r="D1766" s="2" t="s">
        <v>16</v>
      </c>
      <c r="E1766" s="4">
        <f>450.00*(1-Z1%)</f>
        <v>450</v>
      </c>
      <c r="F1766" s="2">
        <v>1</v>
      </c>
      <c r="G1766" s="2"/>
    </row>
    <row r="1767" spans="1:26" customHeight="1" ht="36" hidden="true" outlineLevel="4">
      <c r="A1767" s="2" t="s">
        <v>3404</v>
      </c>
      <c r="B1767" s="3" t="s">
        <v>3405</v>
      </c>
      <c r="C1767" s="2"/>
      <c r="D1767" s="2" t="s">
        <v>16</v>
      </c>
      <c r="E1767" s="4">
        <f>790.00*(1-Z1%)</f>
        <v>790</v>
      </c>
      <c r="F1767" s="2">
        <v>1</v>
      </c>
      <c r="G1767" s="2"/>
    </row>
    <row r="1768" spans="1:26" customHeight="1" ht="36" hidden="true" outlineLevel="4">
      <c r="A1768" s="2" t="s">
        <v>3406</v>
      </c>
      <c r="B1768" s="3" t="s">
        <v>3407</v>
      </c>
      <c r="C1768" s="2"/>
      <c r="D1768" s="2" t="s">
        <v>16</v>
      </c>
      <c r="E1768" s="4">
        <f>650.00*(1-Z1%)</f>
        <v>650</v>
      </c>
      <c r="F1768" s="2">
        <v>1</v>
      </c>
      <c r="G1768" s="2"/>
    </row>
    <row r="1769" spans="1:26" customHeight="1" ht="18" hidden="true" outlineLevel="4">
      <c r="A1769" s="2" t="s">
        <v>3408</v>
      </c>
      <c r="B1769" s="3" t="s">
        <v>3409</v>
      </c>
      <c r="C1769" s="2"/>
      <c r="D1769" s="2" t="s">
        <v>16</v>
      </c>
      <c r="E1769" s="4">
        <f>150.00*(1-Z1%)</f>
        <v>150</v>
      </c>
      <c r="F1769" s="2">
        <v>8</v>
      </c>
      <c r="G1769" s="2"/>
    </row>
    <row r="1770" spans="1:26" customHeight="1" ht="36" hidden="true" outlineLevel="4">
      <c r="A1770" s="2" t="s">
        <v>3410</v>
      </c>
      <c r="B1770" s="3" t="s">
        <v>3411</v>
      </c>
      <c r="C1770" s="2"/>
      <c r="D1770" s="2" t="s">
        <v>16</v>
      </c>
      <c r="E1770" s="4">
        <f>200.00*(1-Z1%)</f>
        <v>200</v>
      </c>
      <c r="F1770" s="2">
        <v>1</v>
      </c>
      <c r="G1770" s="2"/>
    </row>
    <row r="1771" spans="1:26" customHeight="1" ht="36" hidden="true" outlineLevel="4">
      <c r="A1771" s="2" t="s">
        <v>3412</v>
      </c>
      <c r="B1771" s="3" t="s">
        <v>3413</v>
      </c>
      <c r="C1771" s="2"/>
      <c r="D1771" s="2" t="s">
        <v>16</v>
      </c>
      <c r="E1771" s="4">
        <f>150.00*(1-Z1%)</f>
        <v>150</v>
      </c>
      <c r="F1771" s="2">
        <v>1</v>
      </c>
      <c r="G1771" s="2"/>
    </row>
    <row r="1772" spans="1:26" customHeight="1" ht="18" hidden="true" outlineLevel="4">
      <c r="A1772" s="2" t="s">
        <v>3414</v>
      </c>
      <c r="B1772" s="3" t="s">
        <v>3415</v>
      </c>
      <c r="C1772" s="2"/>
      <c r="D1772" s="2" t="s">
        <v>16</v>
      </c>
      <c r="E1772" s="4">
        <f>150.00*(1-Z1%)</f>
        <v>150</v>
      </c>
      <c r="F1772" s="2">
        <v>1</v>
      </c>
      <c r="G1772" s="2"/>
    </row>
    <row r="1773" spans="1:26" customHeight="1" ht="36" hidden="true" outlineLevel="4">
      <c r="A1773" s="2" t="s">
        <v>3416</v>
      </c>
      <c r="B1773" s="3" t="s">
        <v>3417</v>
      </c>
      <c r="C1773" s="2"/>
      <c r="D1773" s="2" t="s">
        <v>16</v>
      </c>
      <c r="E1773" s="4">
        <f>100.00*(1-Z1%)</f>
        <v>100</v>
      </c>
      <c r="F1773" s="2">
        <v>10</v>
      </c>
      <c r="G1773" s="2"/>
    </row>
    <row r="1774" spans="1:26" customHeight="1" ht="36" hidden="true" outlineLevel="4">
      <c r="A1774" s="2" t="s">
        <v>3418</v>
      </c>
      <c r="B1774" s="3" t="s">
        <v>3419</v>
      </c>
      <c r="C1774" s="2"/>
      <c r="D1774" s="2" t="s">
        <v>16</v>
      </c>
      <c r="E1774" s="4">
        <f>100.00*(1-Z1%)</f>
        <v>100</v>
      </c>
      <c r="F1774" s="2">
        <v>5</v>
      </c>
      <c r="G1774" s="2"/>
    </row>
    <row r="1775" spans="1:26" customHeight="1" ht="36" hidden="true" outlineLevel="4">
      <c r="A1775" s="2" t="s">
        <v>3420</v>
      </c>
      <c r="B1775" s="3" t="s">
        <v>3421</v>
      </c>
      <c r="C1775" s="2"/>
      <c r="D1775" s="2" t="s">
        <v>16</v>
      </c>
      <c r="E1775" s="4">
        <f>100.00*(1-Z1%)</f>
        <v>100</v>
      </c>
      <c r="F1775" s="2">
        <v>1</v>
      </c>
      <c r="G1775" s="2"/>
    </row>
    <row r="1776" spans="1:26" customHeight="1" ht="36" hidden="true" outlineLevel="4">
      <c r="A1776" s="2" t="s">
        <v>3422</v>
      </c>
      <c r="B1776" s="3" t="s">
        <v>3423</v>
      </c>
      <c r="C1776" s="2"/>
      <c r="D1776" s="2" t="s">
        <v>16</v>
      </c>
      <c r="E1776" s="4">
        <f>100.00*(1-Z1%)</f>
        <v>100</v>
      </c>
      <c r="F1776" s="2">
        <v>6</v>
      </c>
      <c r="G1776" s="2"/>
    </row>
    <row r="1777" spans="1:26" customHeight="1" ht="36" hidden="true" outlineLevel="4">
      <c r="A1777" s="2" t="s">
        <v>3424</v>
      </c>
      <c r="B1777" s="3" t="s">
        <v>3425</v>
      </c>
      <c r="C1777" s="2"/>
      <c r="D1777" s="2" t="s">
        <v>16</v>
      </c>
      <c r="E1777" s="4">
        <f>150.00*(1-Z1%)</f>
        <v>150</v>
      </c>
      <c r="F1777" s="2">
        <v>2</v>
      </c>
      <c r="G1777" s="2"/>
    </row>
    <row r="1778" spans="1:26" customHeight="1" ht="36" hidden="true" outlineLevel="4">
      <c r="A1778" s="2" t="s">
        <v>3426</v>
      </c>
      <c r="B1778" s="3" t="s">
        <v>3427</v>
      </c>
      <c r="C1778" s="2"/>
      <c r="D1778" s="2" t="s">
        <v>16</v>
      </c>
      <c r="E1778" s="4">
        <f>250.00*(1-Z1%)</f>
        <v>250</v>
      </c>
      <c r="F1778" s="2">
        <v>1</v>
      </c>
      <c r="G1778" s="2"/>
    </row>
    <row r="1779" spans="1:26" customHeight="1" ht="35" hidden="true" outlineLevel="4">
      <c r="A1779" s="5" t="s">
        <v>3428</v>
      </c>
      <c r="B1779" s="5"/>
      <c r="C1779" s="5"/>
      <c r="D1779" s="5"/>
      <c r="E1779" s="5"/>
      <c r="F1779" s="5"/>
      <c r="G1779" s="5"/>
    </row>
    <row r="1780" spans="1:26" customHeight="1" ht="54" hidden="true" outlineLevel="4">
      <c r="A1780" s="2" t="s">
        <v>3429</v>
      </c>
      <c r="B1780" s="3" t="s">
        <v>3430</v>
      </c>
      <c r="C1780" s="2"/>
      <c r="D1780" s="2" t="s">
        <v>16</v>
      </c>
      <c r="E1780" s="4">
        <f>790.00*(1-Z1%)</f>
        <v>790</v>
      </c>
      <c r="F1780" s="2">
        <v>1</v>
      </c>
      <c r="G1780" s="2"/>
    </row>
    <row r="1781" spans="1:26" customHeight="1" ht="18" hidden="true" outlineLevel="4">
      <c r="A1781" s="2" t="s">
        <v>3431</v>
      </c>
      <c r="B1781" s="3" t="s">
        <v>3432</v>
      </c>
      <c r="C1781" s="2"/>
      <c r="D1781" s="2" t="s">
        <v>16</v>
      </c>
      <c r="E1781" s="4">
        <f>620.00*(1-Z1%)</f>
        <v>620</v>
      </c>
      <c r="F1781" s="2">
        <v>1</v>
      </c>
      <c r="G1781" s="2"/>
    </row>
    <row r="1782" spans="1:26" customHeight="1" ht="18" hidden="true" outlineLevel="4">
      <c r="A1782" s="2" t="s">
        <v>3433</v>
      </c>
      <c r="B1782" s="3" t="s">
        <v>3434</v>
      </c>
      <c r="C1782" s="2"/>
      <c r="D1782" s="2" t="s">
        <v>16</v>
      </c>
      <c r="E1782" s="4">
        <f>480.00*(1-Z1%)</f>
        <v>480</v>
      </c>
      <c r="F1782" s="2">
        <v>1</v>
      </c>
      <c r="G1782" s="2"/>
    </row>
    <row r="1783" spans="1:26" customHeight="1" ht="36" hidden="true" outlineLevel="4">
      <c r="A1783" s="2" t="s">
        <v>3435</v>
      </c>
      <c r="B1783" s="3" t="s">
        <v>3436</v>
      </c>
      <c r="C1783" s="2"/>
      <c r="D1783" s="2" t="s">
        <v>16</v>
      </c>
      <c r="E1783" s="4">
        <f>170.00*(1-Z1%)</f>
        <v>170</v>
      </c>
      <c r="F1783" s="2">
        <v>1</v>
      </c>
      <c r="G1783" s="2"/>
    </row>
    <row r="1784" spans="1:26" customHeight="1" ht="36" hidden="true" outlineLevel="4">
      <c r="A1784" s="2" t="s">
        <v>3437</v>
      </c>
      <c r="B1784" s="3" t="s">
        <v>3438</v>
      </c>
      <c r="C1784" s="2"/>
      <c r="D1784" s="2" t="s">
        <v>16</v>
      </c>
      <c r="E1784" s="4">
        <f>150.00*(1-Z1%)</f>
        <v>150</v>
      </c>
      <c r="F1784" s="2">
        <v>2</v>
      </c>
      <c r="G1784" s="2"/>
    </row>
    <row r="1785" spans="1:26" customHeight="1" ht="36" hidden="true" outlineLevel="4">
      <c r="A1785" s="2" t="s">
        <v>3439</v>
      </c>
      <c r="B1785" s="3" t="s">
        <v>3440</v>
      </c>
      <c r="C1785" s="2"/>
      <c r="D1785" s="2" t="s">
        <v>16</v>
      </c>
      <c r="E1785" s="4">
        <f>190.00*(1-Z1%)</f>
        <v>190</v>
      </c>
      <c r="F1785" s="2">
        <v>3</v>
      </c>
      <c r="G1785" s="2"/>
    </row>
    <row r="1786" spans="1:26" customHeight="1" ht="36" hidden="true" outlineLevel="4">
      <c r="A1786" s="2" t="s">
        <v>3441</v>
      </c>
      <c r="B1786" s="3" t="s">
        <v>3442</v>
      </c>
      <c r="C1786" s="2"/>
      <c r="D1786" s="2" t="s">
        <v>16</v>
      </c>
      <c r="E1786" s="4">
        <f>10.00*(1-Z1%)</f>
        <v>10</v>
      </c>
      <c r="F1786" s="2">
        <v>13</v>
      </c>
      <c r="G1786" s="2"/>
    </row>
    <row r="1787" spans="1:26" customHeight="1" ht="36" hidden="true" outlineLevel="4">
      <c r="A1787" s="2" t="s">
        <v>3443</v>
      </c>
      <c r="B1787" s="3" t="s">
        <v>3444</v>
      </c>
      <c r="C1787" s="2"/>
      <c r="D1787" s="2" t="s">
        <v>16</v>
      </c>
      <c r="E1787" s="4">
        <f>10.00*(1-Z1%)</f>
        <v>10</v>
      </c>
      <c r="F1787" s="2">
        <v>27</v>
      </c>
      <c r="G1787" s="2"/>
    </row>
    <row r="1788" spans="1:26" customHeight="1" ht="36" hidden="true" outlineLevel="4">
      <c r="A1788" s="2" t="s">
        <v>3445</v>
      </c>
      <c r="B1788" s="3" t="s">
        <v>3446</v>
      </c>
      <c r="C1788" s="2"/>
      <c r="D1788" s="2" t="s">
        <v>16</v>
      </c>
      <c r="E1788" s="4">
        <f>40.00*(1-Z1%)</f>
        <v>40</v>
      </c>
      <c r="F1788" s="2">
        <v>8</v>
      </c>
      <c r="G1788" s="2"/>
    </row>
    <row r="1789" spans="1:26" customHeight="1" ht="36" hidden="true" outlineLevel="4">
      <c r="A1789" s="2" t="s">
        <v>3447</v>
      </c>
      <c r="B1789" s="3" t="s">
        <v>3448</v>
      </c>
      <c r="C1789" s="2"/>
      <c r="D1789" s="2" t="s">
        <v>16</v>
      </c>
      <c r="E1789" s="4">
        <f>45.00*(1-Z1%)</f>
        <v>45</v>
      </c>
      <c r="F1789" s="2">
        <v>3</v>
      </c>
      <c r="G1789" s="2"/>
    </row>
    <row r="1790" spans="1:26" customHeight="1" ht="36" hidden="true" outlineLevel="4">
      <c r="A1790" s="2" t="s">
        <v>3449</v>
      </c>
      <c r="B1790" s="3" t="s">
        <v>3450</v>
      </c>
      <c r="C1790" s="2"/>
      <c r="D1790" s="2" t="s">
        <v>16</v>
      </c>
      <c r="E1790" s="4">
        <f>140.00*(1-Z1%)</f>
        <v>140</v>
      </c>
      <c r="F1790" s="2">
        <v>1</v>
      </c>
      <c r="G1790" s="2"/>
    </row>
    <row r="1791" spans="1:26" customHeight="1" ht="18" hidden="true" outlineLevel="4">
      <c r="A1791" s="2" t="s">
        <v>3451</v>
      </c>
      <c r="B1791" s="3" t="s">
        <v>3452</v>
      </c>
      <c r="C1791" s="2"/>
      <c r="D1791" s="2" t="s">
        <v>16</v>
      </c>
      <c r="E1791" s="4">
        <f>80.00*(1-Z1%)</f>
        <v>80</v>
      </c>
      <c r="F1791" s="2">
        <v>1</v>
      </c>
      <c r="G1791" s="2"/>
    </row>
    <row r="1792" spans="1:26" customHeight="1" ht="18" hidden="true" outlineLevel="4">
      <c r="A1792" s="2" t="s">
        <v>3453</v>
      </c>
      <c r="B1792" s="3" t="s">
        <v>3454</v>
      </c>
      <c r="C1792" s="2"/>
      <c r="D1792" s="2" t="s">
        <v>16</v>
      </c>
      <c r="E1792" s="4">
        <f>80.00*(1-Z1%)</f>
        <v>80</v>
      </c>
      <c r="F1792" s="2">
        <v>1</v>
      </c>
      <c r="G1792" s="2"/>
    </row>
    <row r="1793" spans="1:26" customHeight="1" ht="36" hidden="true" outlineLevel="4">
      <c r="A1793" s="2" t="s">
        <v>3455</v>
      </c>
      <c r="B1793" s="3" t="s">
        <v>3456</v>
      </c>
      <c r="C1793" s="2"/>
      <c r="D1793" s="2" t="s">
        <v>16</v>
      </c>
      <c r="E1793" s="4">
        <f>80.00*(1-Z1%)</f>
        <v>80</v>
      </c>
      <c r="F1793" s="2">
        <v>1</v>
      </c>
      <c r="G1793" s="2"/>
    </row>
    <row r="1794" spans="1:26" customHeight="1" ht="36" hidden="true" outlineLevel="4">
      <c r="A1794" s="2" t="s">
        <v>3457</v>
      </c>
      <c r="B1794" s="3" t="s">
        <v>3458</v>
      </c>
      <c r="C1794" s="2"/>
      <c r="D1794" s="2" t="s">
        <v>16</v>
      </c>
      <c r="E1794" s="4">
        <f>150.00*(1-Z1%)</f>
        <v>150</v>
      </c>
      <c r="F1794" s="2">
        <v>3</v>
      </c>
      <c r="G1794" s="2"/>
    </row>
    <row r="1795" spans="1:26" customHeight="1" ht="36" hidden="true" outlineLevel="4">
      <c r="A1795" s="2" t="s">
        <v>3459</v>
      </c>
      <c r="B1795" s="3" t="s">
        <v>3460</v>
      </c>
      <c r="C1795" s="2"/>
      <c r="D1795" s="2" t="s">
        <v>16</v>
      </c>
      <c r="E1795" s="4">
        <f>190.00*(1-Z1%)</f>
        <v>190</v>
      </c>
      <c r="F1795" s="2">
        <v>5</v>
      </c>
      <c r="G1795" s="2"/>
    </row>
    <row r="1796" spans="1:26" customHeight="1" ht="36" hidden="true" outlineLevel="4">
      <c r="A1796" s="2" t="s">
        <v>3461</v>
      </c>
      <c r="B1796" s="3" t="s">
        <v>3462</v>
      </c>
      <c r="C1796" s="2"/>
      <c r="D1796" s="2" t="s">
        <v>16</v>
      </c>
      <c r="E1796" s="4">
        <f>160.00*(1-Z1%)</f>
        <v>160</v>
      </c>
      <c r="F1796" s="2">
        <v>1</v>
      </c>
      <c r="G1796" s="2"/>
    </row>
    <row r="1797" spans="1:26" customHeight="1" ht="36" hidden="true" outlineLevel="4">
      <c r="A1797" s="2" t="s">
        <v>3463</v>
      </c>
      <c r="B1797" s="3" t="s">
        <v>3464</v>
      </c>
      <c r="C1797" s="2"/>
      <c r="D1797" s="2" t="s">
        <v>16</v>
      </c>
      <c r="E1797" s="4">
        <f>220.00*(1-Z1%)</f>
        <v>220</v>
      </c>
      <c r="F1797" s="2">
        <v>3</v>
      </c>
      <c r="G1797" s="2"/>
    </row>
    <row r="1798" spans="1:26" customHeight="1" ht="18" hidden="true" outlineLevel="4">
      <c r="A1798" s="2" t="s">
        <v>3465</v>
      </c>
      <c r="B1798" s="3" t="s">
        <v>3466</v>
      </c>
      <c r="C1798" s="2"/>
      <c r="D1798" s="2" t="s">
        <v>16</v>
      </c>
      <c r="E1798" s="4">
        <f>7.00*(1-Z1%)</f>
        <v>7</v>
      </c>
      <c r="F1798" s="2">
        <v>6</v>
      </c>
      <c r="G1798" s="2"/>
    </row>
    <row r="1799" spans="1:26" customHeight="1" ht="18" hidden="true" outlineLevel="4">
      <c r="A1799" s="2" t="s">
        <v>3467</v>
      </c>
      <c r="B1799" s="3" t="s">
        <v>3468</v>
      </c>
      <c r="C1799" s="2"/>
      <c r="D1799" s="2" t="s">
        <v>16</v>
      </c>
      <c r="E1799" s="4">
        <f>50.00*(1-Z1%)</f>
        <v>50</v>
      </c>
      <c r="F1799" s="2">
        <v>3</v>
      </c>
      <c r="G1799" s="2"/>
    </row>
    <row r="1800" spans="1:26" customHeight="1" ht="36" hidden="true" outlineLevel="4">
      <c r="A1800" s="2" t="s">
        <v>3469</v>
      </c>
      <c r="B1800" s="3" t="s">
        <v>3470</v>
      </c>
      <c r="C1800" s="2"/>
      <c r="D1800" s="2" t="s">
        <v>16</v>
      </c>
      <c r="E1800" s="4">
        <f>100.00*(1-Z1%)</f>
        <v>100</v>
      </c>
      <c r="F1800" s="2">
        <v>3</v>
      </c>
      <c r="G1800" s="2"/>
    </row>
    <row r="1801" spans="1:26" customHeight="1" ht="36" hidden="true" outlineLevel="4">
      <c r="A1801" s="2" t="s">
        <v>3471</v>
      </c>
      <c r="B1801" s="3" t="s">
        <v>3472</v>
      </c>
      <c r="C1801" s="2"/>
      <c r="D1801" s="2" t="s">
        <v>16</v>
      </c>
      <c r="E1801" s="4">
        <f>150.00*(1-Z1%)</f>
        <v>150</v>
      </c>
      <c r="F1801" s="2">
        <v>2</v>
      </c>
      <c r="G1801" s="2"/>
    </row>
    <row r="1802" spans="1:26" customHeight="1" ht="36" hidden="true" outlineLevel="4">
      <c r="A1802" s="2" t="s">
        <v>3473</v>
      </c>
      <c r="B1802" s="3" t="s">
        <v>3474</v>
      </c>
      <c r="C1802" s="2"/>
      <c r="D1802" s="2" t="s">
        <v>16</v>
      </c>
      <c r="E1802" s="4">
        <f>180.00*(1-Z1%)</f>
        <v>180</v>
      </c>
      <c r="F1802" s="2">
        <v>6</v>
      </c>
      <c r="G1802" s="2"/>
    </row>
    <row r="1803" spans="1:26" customHeight="1" ht="36" hidden="true" outlineLevel="4">
      <c r="A1803" s="2" t="s">
        <v>3475</v>
      </c>
      <c r="B1803" s="3" t="s">
        <v>3476</v>
      </c>
      <c r="C1803" s="2"/>
      <c r="D1803" s="2" t="s">
        <v>16</v>
      </c>
      <c r="E1803" s="4">
        <f>220.00*(1-Z1%)</f>
        <v>220</v>
      </c>
      <c r="F1803" s="2">
        <v>3</v>
      </c>
      <c r="G1803" s="2"/>
    </row>
    <row r="1804" spans="1:26" customHeight="1" ht="36" hidden="true" outlineLevel="4">
      <c r="A1804" s="2" t="s">
        <v>3477</v>
      </c>
      <c r="B1804" s="3" t="s">
        <v>3478</v>
      </c>
      <c r="C1804" s="2"/>
      <c r="D1804" s="2" t="s">
        <v>16</v>
      </c>
      <c r="E1804" s="4">
        <f>250.00*(1-Z1%)</f>
        <v>250</v>
      </c>
      <c r="F1804" s="2">
        <v>2</v>
      </c>
      <c r="G1804" s="2"/>
    </row>
    <row r="1805" spans="1:26" customHeight="1" ht="36" hidden="true" outlineLevel="4">
      <c r="A1805" s="2" t="s">
        <v>3479</v>
      </c>
      <c r="B1805" s="3" t="s">
        <v>3480</v>
      </c>
      <c r="C1805" s="2"/>
      <c r="D1805" s="2" t="s">
        <v>16</v>
      </c>
      <c r="E1805" s="4">
        <f>50.00*(1-Z1%)</f>
        <v>50</v>
      </c>
      <c r="F1805" s="2">
        <v>5</v>
      </c>
      <c r="G1805" s="2"/>
    </row>
    <row r="1806" spans="1:26" customHeight="1" ht="36" hidden="true" outlineLevel="4">
      <c r="A1806" s="2" t="s">
        <v>3481</v>
      </c>
      <c r="B1806" s="3" t="s">
        <v>3482</v>
      </c>
      <c r="C1806" s="2"/>
      <c r="D1806" s="2" t="s">
        <v>16</v>
      </c>
      <c r="E1806" s="4">
        <f>50.00*(1-Z1%)</f>
        <v>50</v>
      </c>
      <c r="F1806" s="2">
        <v>5</v>
      </c>
      <c r="G1806" s="2"/>
    </row>
    <row r="1807" spans="1:26" customHeight="1" ht="36" hidden="true" outlineLevel="4">
      <c r="A1807" s="2" t="s">
        <v>3483</v>
      </c>
      <c r="B1807" s="3" t="s">
        <v>3484</v>
      </c>
      <c r="C1807" s="2"/>
      <c r="D1807" s="2" t="s">
        <v>16</v>
      </c>
      <c r="E1807" s="4">
        <f>70.00*(1-Z1%)</f>
        <v>70</v>
      </c>
      <c r="F1807" s="2">
        <v>5</v>
      </c>
      <c r="G1807" s="2"/>
    </row>
    <row r="1808" spans="1:26" customHeight="1" ht="36" hidden="true" outlineLevel="4">
      <c r="A1808" s="2" t="s">
        <v>3485</v>
      </c>
      <c r="B1808" s="3" t="s">
        <v>3486</v>
      </c>
      <c r="C1808" s="2"/>
      <c r="D1808" s="2" t="s">
        <v>16</v>
      </c>
      <c r="E1808" s="4">
        <f>150.00*(1-Z1%)</f>
        <v>150</v>
      </c>
      <c r="F1808" s="2">
        <v>5</v>
      </c>
      <c r="G1808" s="2"/>
    </row>
    <row r="1809" spans="1:26" customHeight="1" ht="36" hidden="true" outlineLevel="4">
      <c r="A1809" s="2" t="s">
        <v>3487</v>
      </c>
      <c r="B1809" s="3" t="s">
        <v>3488</v>
      </c>
      <c r="C1809" s="2"/>
      <c r="D1809" s="2" t="s">
        <v>16</v>
      </c>
      <c r="E1809" s="4">
        <f>160.00*(1-Z1%)</f>
        <v>160</v>
      </c>
      <c r="F1809" s="2">
        <v>5</v>
      </c>
      <c r="G1809" s="2"/>
    </row>
    <row r="1810" spans="1:26" customHeight="1" ht="36" hidden="true" outlineLevel="4">
      <c r="A1810" s="2" t="s">
        <v>3489</v>
      </c>
      <c r="B1810" s="3" t="s">
        <v>3490</v>
      </c>
      <c r="C1810" s="2"/>
      <c r="D1810" s="2" t="s">
        <v>16</v>
      </c>
      <c r="E1810" s="4">
        <f>20.00*(1-Z1%)</f>
        <v>20</v>
      </c>
      <c r="F1810" s="2">
        <v>20</v>
      </c>
      <c r="G1810" s="2"/>
    </row>
    <row r="1811" spans="1:26" customHeight="1" ht="36" hidden="true" outlineLevel="4">
      <c r="A1811" s="2" t="s">
        <v>3491</v>
      </c>
      <c r="B1811" s="3" t="s">
        <v>3492</v>
      </c>
      <c r="C1811" s="2"/>
      <c r="D1811" s="2" t="s">
        <v>16</v>
      </c>
      <c r="E1811" s="4">
        <f>20.00*(1-Z1%)</f>
        <v>20</v>
      </c>
      <c r="F1811" s="2">
        <v>20</v>
      </c>
      <c r="G1811" s="2"/>
    </row>
    <row r="1812" spans="1:26" customHeight="1" ht="36" hidden="true" outlineLevel="4">
      <c r="A1812" s="2" t="s">
        <v>3493</v>
      </c>
      <c r="B1812" s="3" t="s">
        <v>3494</v>
      </c>
      <c r="C1812" s="2"/>
      <c r="D1812" s="2" t="s">
        <v>16</v>
      </c>
      <c r="E1812" s="4">
        <f>20.00*(1-Z1%)</f>
        <v>20</v>
      </c>
      <c r="F1812" s="2">
        <v>20</v>
      </c>
      <c r="G1812" s="2"/>
    </row>
    <row r="1813" spans="1:26" customHeight="1" ht="36" hidden="true" outlineLevel="4">
      <c r="A1813" s="2" t="s">
        <v>3495</v>
      </c>
      <c r="B1813" s="3" t="s">
        <v>3496</v>
      </c>
      <c r="C1813" s="2"/>
      <c r="D1813" s="2" t="s">
        <v>16</v>
      </c>
      <c r="E1813" s="4">
        <f>20.00*(1-Z1%)</f>
        <v>20</v>
      </c>
      <c r="F1813" s="2">
        <v>20</v>
      </c>
      <c r="G1813" s="2"/>
    </row>
    <row r="1814" spans="1:26" customHeight="1" ht="36" hidden="true" outlineLevel="4">
      <c r="A1814" s="2" t="s">
        <v>3497</v>
      </c>
      <c r="B1814" s="3" t="s">
        <v>3498</v>
      </c>
      <c r="C1814" s="2"/>
      <c r="D1814" s="2" t="s">
        <v>16</v>
      </c>
      <c r="E1814" s="4">
        <f>30.00*(1-Z1%)</f>
        <v>30</v>
      </c>
      <c r="F1814" s="2">
        <v>20</v>
      </c>
      <c r="G1814" s="2"/>
    </row>
    <row r="1815" spans="1:26" customHeight="1" ht="36" hidden="true" outlineLevel="4">
      <c r="A1815" s="2" t="s">
        <v>3499</v>
      </c>
      <c r="B1815" s="3" t="s">
        <v>3500</v>
      </c>
      <c r="C1815" s="2"/>
      <c r="D1815" s="2" t="s">
        <v>16</v>
      </c>
      <c r="E1815" s="4">
        <f>50.00*(1-Z1%)</f>
        <v>50</v>
      </c>
      <c r="F1815" s="2">
        <v>9</v>
      </c>
      <c r="G1815" s="2"/>
    </row>
    <row r="1816" spans="1:26" customHeight="1" ht="36" hidden="true" outlineLevel="4">
      <c r="A1816" s="2" t="s">
        <v>3501</v>
      </c>
      <c r="B1816" s="3" t="s">
        <v>3502</v>
      </c>
      <c r="C1816" s="2"/>
      <c r="D1816" s="2" t="s">
        <v>16</v>
      </c>
      <c r="E1816" s="4">
        <f>20.00*(1-Z1%)</f>
        <v>20</v>
      </c>
      <c r="F1816" s="2">
        <v>9</v>
      </c>
      <c r="G1816" s="2"/>
    </row>
    <row r="1817" spans="1:26" customHeight="1" ht="36" hidden="true" outlineLevel="4">
      <c r="A1817" s="2" t="s">
        <v>3503</v>
      </c>
      <c r="B1817" s="3" t="s">
        <v>3504</v>
      </c>
      <c r="C1817" s="2"/>
      <c r="D1817" s="2" t="s">
        <v>16</v>
      </c>
      <c r="E1817" s="4">
        <f>10.00*(1-Z1%)</f>
        <v>10</v>
      </c>
      <c r="F1817" s="2">
        <v>23</v>
      </c>
      <c r="G1817" s="2"/>
    </row>
    <row r="1818" spans="1:26" customHeight="1" ht="35" hidden="true" outlineLevel="4">
      <c r="A1818" s="5" t="s">
        <v>3505</v>
      </c>
      <c r="B1818" s="5"/>
      <c r="C1818" s="5"/>
      <c r="D1818" s="5"/>
      <c r="E1818" s="5"/>
      <c r="F1818" s="5"/>
      <c r="G1818" s="5"/>
    </row>
    <row r="1819" spans="1:26" customHeight="1" ht="36" hidden="true" outlineLevel="4">
      <c r="A1819" s="2" t="s">
        <v>3506</v>
      </c>
      <c r="B1819" s="3" t="s">
        <v>3507</v>
      </c>
      <c r="C1819" s="2"/>
      <c r="D1819" s="2" t="s">
        <v>16</v>
      </c>
      <c r="E1819" s="4">
        <f>950.00*(1-Z1%)</f>
        <v>950</v>
      </c>
      <c r="F1819" s="2">
        <v>1</v>
      </c>
      <c r="G1819" s="2"/>
    </row>
    <row r="1820" spans="1:26" customHeight="1" ht="36" hidden="true" outlineLevel="4">
      <c r="A1820" s="2" t="s">
        <v>3508</v>
      </c>
      <c r="B1820" s="3" t="s">
        <v>3509</v>
      </c>
      <c r="C1820" s="2"/>
      <c r="D1820" s="2" t="s">
        <v>16</v>
      </c>
      <c r="E1820" s="4">
        <f>750.00*(1-Z1%)</f>
        <v>750</v>
      </c>
      <c r="F1820" s="2">
        <v>1</v>
      </c>
      <c r="G1820" s="2"/>
    </row>
    <row r="1821" spans="1:26" customHeight="1" ht="36" hidden="true" outlineLevel="4">
      <c r="A1821" s="2" t="s">
        <v>3510</v>
      </c>
      <c r="B1821" s="3" t="s">
        <v>3511</v>
      </c>
      <c r="C1821" s="2"/>
      <c r="D1821" s="2" t="s">
        <v>16</v>
      </c>
      <c r="E1821" s="4">
        <f>580.00*(1-Z1%)</f>
        <v>580</v>
      </c>
      <c r="F1821" s="2">
        <v>1</v>
      </c>
      <c r="G1821" s="2"/>
    </row>
    <row r="1822" spans="1:26" customHeight="1" ht="36" hidden="true" outlineLevel="4">
      <c r="A1822" s="2" t="s">
        <v>3512</v>
      </c>
      <c r="B1822" s="3" t="s">
        <v>3513</v>
      </c>
      <c r="C1822" s="2"/>
      <c r="D1822" s="2" t="s">
        <v>16</v>
      </c>
      <c r="E1822" s="4">
        <f>390.00*(1-Z1%)</f>
        <v>390</v>
      </c>
      <c r="F1822" s="2">
        <v>1</v>
      </c>
      <c r="G1822" s="2"/>
    </row>
    <row r="1823" spans="1:26" customHeight="1" ht="36" hidden="true" outlineLevel="4">
      <c r="A1823" s="2" t="s">
        <v>3514</v>
      </c>
      <c r="B1823" s="3" t="s">
        <v>3515</v>
      </c>
      <c r="C1823" s="2"/>
      <c r="D1823" s="2" t="s">
        <v>16</v>
      </c>
      <c r="E1823" s="4">
        <f>700.00*(1-Z1%)</f>
        <v>700</v>
      </c>
      <c r="F1823" s="2">
        <v>1</v>
      </c>
      <c r="G1823" s="2"/>
    </row>
    <row r="1824" spans="1:26" customHeight="1" ht="36" hidden="true" outlineLevel="4">
      <c r="A1824" s="2" t="s">
        <v>3516</v>
      </c>
      <c r="B1824" s="3" t="s">
        <v>3517</v>
      </c>
      <c r="C1824" s="2"/>
      <c r="D1824" s="2" t="s">
        <v>16</v>
      </c>
      <c r="E1824" s="4">
        <f>450.00*(1-Z1%)</f>
        <v>450</v>
      </c>
      <c r="F1824" s="2">
        <v>1</v>
      </c>
      <c r="G1824" s="2"/>
    </row>
    <row r="1825" spans="1:26" customHeight="1" ht="36" hidden="true" outlineLevel="4">
      <c r="A1825" s="2" t="s">
        <v>3518</v>
      </c>
      <c r="B1825" s="3" t="s">
        <v>3519</v>
      </c>
      <c r="C1825" s="2"/>
      <c r="D1825" s="2" t="s">
        <v>16</v>
      </c>
      <c r="E1825" s="4">
        <f>1100.00*(1-Z1%)</f>
        <v>1100</v>
      </c>
      <c r="F1825" s="2">
        <v>1</v>
      </c>
      <c r="G1825" s="2"/>
    </row>
    <row r="1826" spans="1:26" customHeight="1" ht="35" hidden="true" outlineLevel="3">
      <c r="A1826" s="5" t="s">
        <v>3520</v>
      </c>
      <c r="B1826" s="5"/>
      <c r="C1826" s="5"/>
      <c r="D1826" s="5"/>
      <c r="E1826" s="5"/>
      <c r="F1826" s="5"/>
      <c r="G1826" s="5"/>
    </row>
    <row r="1827" spans="1:26" customHeight="1" ht="36" hidden="true" outlineLevel="3">
      <c r="A1827" s="2" t="s">
        <v>3521</v>
      </c>
      <c r="B1827" s="3" t="s">
        <v>3522</v>
      </c>
      <c r="C1827" s="2"/>
      <c r="D1827" s="2" t="s">
        <v>16</v>
      </c>
      <c r="E1827" s="4">
        <f>70.00*(1-Z1%)</f>
        <v>70</v>
      </c>
      <c r="F1827" s="2">
        <v>1</v>
      </c>
      <c r="G1827" s="2"/>
    </row>
    <row r="1828" spans="1:26" customHeight="1" ht="36" hidden="true" outlineLevel="3">
      <c r="A1828" s="2" t="s">
        <v>3523</v>
      </c>
      <c r="B1828" s="3" t="s">
        <v>3524</v>
      </c>
      <c r="C1828" s="2"/>
      <c r="D1828" s="2" t="s">
        <v>16</v>
      </c>
      <c r="E1828" s="4">
        <f>70.00*(1-Z1%)</f>
        <v>70</v>
      </c>
      <c r="F1828" s="2">
        <v>3</v>
      </c>
      <c r="G1828" s="2"/>
    </row>
    <row r="1829" spans="1:26" customHeight="1" ht="36" hidden="true" outlineLevel="3">
      <c r="A1829" s="2" t="s">
        <v>3525</v>
      </c>
      <c r="B1829" s="3" t="s">
        <v>3526</v>
      </c>
      <c r="C1829" s="2"/>
      <c r="D1829" s="2" t="s">
        <v>16</v>
      </c>
      <c r="E1829" s="4">
        <f>80.00*(1-Z1%)</f>
        <v>80</v>
      </c>
      <c r="F1829" s="2">
        <v>1</v>
      </c>
      <c r="G1829" s="2"/>
    </row>
    <row r="1830" spans="1:26" customHeight="1" ht="36" hidden="true" outlineLevel="3">
      <c r="A1830" s="2" t="s">
        <v>3527</v>
      </c>
      <c r="B1830" s="3" t="s">
        <v>3528</v>
      </c>
      <c r="C1830" s="2"/>
      <c r="D1830" s="2" t="s">
        <v>16</v>
      </c>
      <c r="E1830" s="4">
        <f>100.00*(1-Z1%)</f>
        <v>100</v>
      </c>
      <c r="F1830" s="2">
        <v>1</v>
      </c>
      <c r="G1830" s="2"/>
    </row>
    <row r="1831" spans="1:26" customHeight="1" ht="36" hidden="true" outlineLevel="3">
      <c r="A1831" s="2" t="s">
        <v>3529</v>
      </c>
      <c r="B1831" s="3" t="s">
        <v>3530</v>
      </c>
      <c r="C1831" s="2"/>
      <c r="D1831" s="2" t="s">
        <v>16</v>
      </c>
      <c r="E1831" s="4">
        <f>170.00*(1-Z1%)</f>
        <v>170</v>
      </c>
      <c r="F1831" s="2">
        <v>2</v>
      </c>
      <c r="G1831" s="2"/>
    </row>
    <row r="1832" spans="1:26" customHeight="1" ht="18" hidden="true" outlineLevel="3">
      <c r="A1832" s="2" t="s">
        <v>3531</v>
      </c>
      <c r="B1832" s="3" t="s">
        <v>3532</v>
      </c>
      <c r="C1832" s="2"/>
      <c r="D1832" s="2" t="s">
        <v>16</v>
      </c>
      <c r="E1832" s="4">
        <f>200.00*(1-Z1%)</f>
        <v>200</v>
      </c>
      <c r="F1832" s="2">
        <v>1</v>
      </c>
      <c r="G1832" s="2"/>
    </row>
    <row r="1833" spans="1:26" customHeight="1" ht="36" hidden="true" outlineLevel="3">
      <c r="A1833" s="2" t="s">
        <v>3533</v>
      </c>
      <c r="B1833" s="3" t="s">
        <v>3534</v>
      </c>
      <c r="C1833" s="2"/>
      <c r="D1833" s="2" t="s">
        <v>16</v>
      </c>
      <c r="E1833" s="4">
        <f>150.00*(1-Z1%)</f>
        <v>150</v>
      </c>
      <c r="F1833" s="2">
        <v>1</v>
      </c>
      <c r="G1833" s="2"/>
    </row>
    <row r="1834" spans="1:26" customHeight="1" ht="35" hidden="true" outlineLevel="3">
      <c r="A1834" s="5" t="s">
        <v>3535</v>
      </c>
      <c r="B1834" s="5"/>
      <c r="C1834" s="5"/>
      <c r="D1834" s="5"/>
      <c r="E1834" s="5"/>
      <c r="F1834" s="5"/>
      <c r="G1834" s="5"/>
    </row>
    <row r="1835" spans="1:26" customHeight="1" ht="36" hidden="true" outlineLevel="3">
      <c r="A1835" s="2" t="s">
        <v>3536</v>
      </c>
      <c r="B1835" s="3" t="s">
        <v>3537</v>
      </c>
      <c r="C1835" s="2"/>
      <c r="D1835" s="2" t="s">
        <v>16</v>
      </c>
      <c r="E1835" s="4">
        <f>1100.00*(1-Z1%)</f>
        <v>1100</v>
      </c>
      <c r="F1835" s="2">
        <v>1</v>
      </c>
      <c r="G1835" s="2"/>
    </row>
    <row r="1836" spans="1:26" customHeight="1" ht="36" hidden="true" outlineLevel="3">
      <c r="A1836" s="2" t="s">
        <v>3538</v>
      </c>
      <c r="B1836" s="3" t="s">
        <v>3539</v>
      </c>
      <c r="C1836" s="2"/>
      <c r="D1836" s="2" t="s">
        <v>16</v>
      </c>
      <c r="E1836" s="4">
        <f>1450.00*(1-Z1%)</f>
        <v>1450</v>
      </c>
      <c r="F1836" s="2">
        <v>1</v>
      </c>
      <c r="G1836" s="2"/>
    </row>
    <row r="1837" spans="1:26" customHeight="1" ht="36" hidden="true" outlineLevel="3">
      <c r="A1837" s="2" t="s">
        <v>3540</v>
      </c>
      <c r="B1837" s="3" t="s">
        <v>3541</v>
      </c>
      <c r="C1837" s="2"/>
      <c r="D1837" s="2" t="s">
        <v>16</v>
      </c>
      <c r="E1837" s="4">
        <f>1450.00*(1-Z1%)</f>
        <v>1450</v>
      </c>
      <c r="F1837" s="2">
        <v>1</v>
      </c>
      <c r="G1837" s="2"/>
    </row>
    <row r="1838" spans="1:26" customHeight="1" ht="18" hidden="true" outlineLevel="3">
      <c r="A1838" s="2" t="s">
        <v>3542</v>
      </c>
      <c r="B1838" s="3" t="s">
        <v>3543</v>
      </c>
      <c r="C1838" s="2"/>
      <c r="D1838" s="2" t="s">
        <v>16</v>
      </c>
      <c r="E1838" s="4">
        <f>950.00*(1-Z1%)</f>
        <v>950</v>
      </c>
      <c r="F1838" s="2">
        <v>1</v>
      </c>
      <c r="G1838" s="2"/>
    </row>
    <row r="1839" spans="1:26" customHeight="1" ht="36" hidden="true" outlineLevel="3">
      <c r="A1839" s="2" t="s">
        <v>3544</v>
      </c>
      <c r="B1839" s="3" t="s">
        <v>3545</v>
      </c>
      <c r="C1839" s="2"/>
      <c r="D1839" s="2" t="s">
        <v>16</v>
      </c>
      <c r="E1839" s="4">
        <f>1200.00*(1-Z1%)</f>
        <v>1200</v>
      </c>
      <c r="F1839" s="2">
        <v>1</v>
      </c>
      <c r="G1839" s="2"/>
    </row>
    <row r="1840" spans="1:26" customHeight="1" ht="18" hidden="true" outlineLevel="3">
      <c r="A1840" s="2" t="s">
        <v>3546</v>
      </c>
      <c r="B1840" s="3" t="s">
        <v>3547</v>
      </c>
      <c r="C1840" s="2"/>
      <c r="D1840" s="2" t="s">
        <v>16</v>
      </c>
      <c r="E1840" s="4">
        <f>1350.00*(1-Z1%)</f>
        <v>1350</v>
      </c>
      <c r="F1840" s="2">
        <v>1</v>
      </c>
      <c r="G1840" s="2"/>
    </row>
    <row r="1841" spans="1:26" customHeight="1" ht="18" hidden="true" outlineLevel="3">
      <c r="A1841" s="2" t="s">
        <v>3548</v>
      </c>
      <c r="B1841" s="3" t="s">
        <v>3549</v>
      </c>
      <c r="C1841" s="2"/>
      <c r="D1841" s="2" t="s">
        <v>16</v>
      </c>
      <c r="E1841" s="4">
        <f>890.00*(1-Z1%)</f>
        <v>890</v>
      </c>
      <c r="F1841" s="2">
        <v>1</v>
      </c>
      <c r="G1841" s="2"/>
    </row>
    <row r="1842" spans="1:26" customHeight="1" ht="18" hidden="true" outlineLevel="3">
      <c r="A1842" s="2" t="s">
        <v>3550</v>
      </c>
      <c r="B1842" s="3" t="s">
        <v>3551</v>
      </c>
      <c r="C1842" s="2"/>
      <c r="D1842" s="2" t="s">
        <v>16</v>
      </c>
      <c r="E1842" s="4">
        <f>1250.00*(1-Z1%)</f>
        <v>1250</v>
      </c>
      <c r="F1842" s="2">
        <v>1</v>
      </c>
      <c r="G1842" s="2"/>
    </row>
    <row r="1843" spans="1:26" customHeight="1" ht="18" hidden="true" outlineLevel="3">
      <c r="A1843" s="2" t="s">
        <v>3552</v>
      </c>
      <c r="B1843" s="3" t="s">
        <v>3553</v>
      </c>
      <c r="C1843" s="2"/>
      <c r="D1843" s="2" t="s">
        <v>16</v>
      </c>
      <c r="E1843" s="4">
        <f>2100.00*(1-Z1%)</f>
        <v>2100</v>
      </c>
      <c r="F1843" s="2">
        <v>1</v>
      </c>
      <c r="G1843" s="2"/>
    </row>
    <row r="1844" spans="1:26" customHeight="1" ht="18" hidden="true" outlineLevel="3">
      <c r="A1844" s="2" t="s">
        <v>3554</v>
      </c>
      <c r="B1844" s="3" t="s">
        <v>3555</v>
      </c>
      <c r="C1844" s="2"/>
      <c r="D1844" s="2" t="s">
        <v>16</v>
      </c>
      <c r="E1844" s="4">
        <f>860.00*(1-Z1%)</f>
        <v>860</v>
      </c>
      <c r="F1844" s="2">
        <v>1</v>
      </c>
      <c r="G1844" s="2"/>
    </row>
    <row r="1845" spans="1:26" customHeight="1" ht="18" hidden="true" outlineLevel="3">
      <c r="A1845" s="2" t="s">
        <v>3556</v>
      </c>
      <c r="B1845" s="3" t="s">
        <v>3557</v>
      </c>
      <c r="C1845" s="2"/>
      <c r="D1845" s="2" t="s">
        <v>16</v>
      </c>
      <c r="E1845" s="4">
        <f>600.00*(1-Z1%)</f>
        <v>600</v>
      </c>
      <c r="F1845" s="2">
        <v>2</v>
      </c>
      <c r="G1845" s="2"/>
    </row>
    <row r="1846" spans="1:26" customHeight="1" ht="35" hidden="true" outlineLevel="2">
      <c r="A1846" s="5" t="s">
        <v>3558</v>
      </c>
      <c r="B1846" s="5"/>
      <c r="C1846" s="5"/>
      <c r="D1846" s="5"/>
      <c r="E1846" s="5"/>
      <c r="F1846" s="5"/>
      <c r="G1846" s="5"/>
    </row>
    <row r="1847" spans="1:26" customHeight="1" ht="35" hidden="true" outlineLevel="3">
      <c r="A1847" s="5" t="s">
        <v>3559</v>
      </c>
      <c r="B1847" s="5"/>
      <c r="C1847" s="5"/>
      <c r="D1847" s="5"/>
      <c r="E1847" s="5"/>
      <c r="F1847" s="5"/>
      <c r="G1847" s="5"/>
    </row>
    <row r="1848" spans="1:26" customHeight="1" ht="36" hidden="true" outlineLevel="3">
      <c r="A1848" s="2" t="s">
        <v>3560</v>
      </c>
      <c r="B1848" s="3" t="s">
        <v>3561</v>
      </c>
      <c r="C1848" s="2"/>
      <c r="D1848" s="2" t="s">
        <v>16</v>
      </c>
      <c r="E1848" s="4">
        <f>290.00*(1-Z1%)</f>
        <v>290</v>
      </c>
      <c r="F1848" s="2">
        <v>1</v>
      </c>
      <c r="G1848" s="2"/>
    </row>
    <row r="1849" spans="1:26" customHeight="1" ht="18" hidden="true" outlineLevel="3">
      <c r="A1849" s="2" t="s">
        <v>3562</v>
      </c>
      <c r="B1849" s="3" t="s">
        <v>3563</v>
      </c>
      <c r="C1849" s="2"/>
      <c r="D1849" s="2" t="s">
        <v>16</v>
      </c>
      <c r="E1849" s="4">
        <f>290.00*(1-Z1%)</f>
        <v>290</v>
      </c>
      <c r="F1849" s="2">
        <v>1</v>
      </c>
      <c r="G1849" s="2"/>
    </row>
    <row r="1850" spans="1:26" customHeight="1" ht="18" hidden="true" outlineLevel="3">
      <c r="A1850" s="2" t="s">
        <v>3564</v>
      </c>
      <c r="B1850" s="3" t="s">
        <v>3565</v>
      </c>
      <c r="C1850" s="2"/>
      <c r="D1850" s="2" t="s">
        <v>16</v>
      </c>
      <c r="E1850" s="4">
        <f>300.00*(1-Z1%)</f>
        <v>300</v>
      </c>
      <c r="F1850" s="2">
        <v>1</v>
      </c>
      <c r="G1850" s="2"/>
    </row>
    <row r="1851" spans="1:26" customHeight="1" ht="36" hidden="true" outlineLevel="3">
      <c r="A1851" s="2" t="s">
        <v>3566</v>
      </c>
      <c r="B1851" s="3" t="s">
        <v>3567</v>
      </c>
      <c r="C1851" s="2"/>
      <c r="D1851" s="2" t="s">
        <v>16</v>
      </c>
      <c r="E1851" s="4">
        <f>750.00*(1-Z1%)</f>
        <v>750</v>
      </c>
      <c r="F1851" s="2">
        <v>2</v>
      </c>
      <c r="G1851" s="2"/>
    </row>
    <row r="1852" spans="1:26" customHeight="1" ht="18" hidden="true" outlineLevel="3">
      <c r="A1852" s="2" t="s">
        <v>3568</v>
      </c>
      <c r="B1852" s="3" t="s">
        <v>3569</v>
      </c>
      <c r="C1852" s="2"/>
      <c r="D1852" s="2" t="s">
        <v>16</v>
      </c>
      <c r="E1852" s="4">
        <f>250.00*(1-Z1%)</f>
        <v>250</v>
      </c>
      <c r="F1852" s="2">
        <v>1</v>
      </c>
      <c r="G1852" s="2"/>
    </row>
    <row r="1853" spans="1:26" customHeight="1" ht="18" hidden="true" outlineLevel="3">
      <c r="A1853" s="2" t="s">
        <v>3570</v>
      </c>
      <c r="B1853" s="3" t="s">
        <v>3571</v>
      </c>
      <c r="C1853" s="2"/>
      <c r="D1853" s="2" t="s">
        <v>16</v>
      </c>
      <c r="E1853" s="4">
        <f>690.00*(1-Z1%)</f>
        <v>690</v>
      </c>
      <c r="F1853" s="2">
        <v>1</v>
      </c>
      <c r="G1853" s="2"/>
    </row>
    <row r="1854" spans="1:26" customHeight="1" ht="18" hidden="true" outlineLevel="3">
      <c r="A1854" s="2" t="s">
        <v>3572</v>
      </c>
      <c r="B1854" s="3" t="s">
        <v>3573</v>
      </c>
      <c r="C1854" s="2"/>
      <c r="D1854" s="2" t="s">
        <v>16</v>
      </c>
      <c r="E1854" s="4">
        <f>690.00*(1-Z1%)</f>
        <v>690</v>
      </c>
      <c r="F1854" s="2">
        <v>1</v>
      </c>
      <c r="G1854" s="2"/>
    </row>
    <row r="1855" spans="1:26" customHeight="1" ht="18" hidden="true" outlineLevel="3">
      <c r="A1855" s="2" t="s">
        <v>3574</v>
      </c>
      <c r="B1855" s="3" t="s">
        <v>3575</v>
      </c>
      <c r="C1855" s="2"/>
      <c r="D1855" s="2" t="s">
        <v>16</v>
      </c>
      <c r="E1855" s="4">
        <f>550.00*(1-Z1%)</f>
        <v>550</v>
      </c>
      <c r="F1855" s="2">
        <v>1</v>
      </c>
      <c r="G1855" s="2"/>
    </row>
    <row r="1856" spans="1:26" customHeight="1" ht="36" hidden="true" outlineLevel="3">
      <c r="A1856" s="2" t="s">
        <v>3576</v>
      </c>
      <c r="B1856" s="3" t="s">
        <v>3577</v>
      </c>
      <c r="C1856" s="2"/>
      <c r="D1856" s="2" t="s">
        <v>16</v>
      </c>
      <c r="E1856" s="4">
        <f>830.00*(1-Z1%)</f>
        <v>830</v>
      </c>
      <c r="F1856" s="2">
        <v>1</v>
      </c>
      <c r="G1856" s="2"/>
    </row>
    <row r="1857" spans="1:26" customHeight="1" ht="36" hidden="true" outlineLevel="3">
      <c r="A1857" s="2" t="s">
        <v>3578</v>
      </c>
      <c r="B1857" s="3" t="s">
        <v>3579</v>
      </c>
      <c r="C1857" s="2"/>
      <c r="D1857" s="2" t="s">
        <v>16</v>
      </c>
      <c r="E1857" s="4">
        <f>890.00*(1-Z1%)</f>
        <v>890</v>
      </c>
      <c r="F1857" s="2">
        <v>1</v>
      </c>
      <c r="G1857" s="2"/>
    </row>
    <row r="1858" spans="1:26" customHeight="1" ht="35" hidden="true" outlineLevel="3">
      <c r="A1858" s="5" t="s">
        <v>3580</v>
      </c>
      <c r="B1858" s="5"/>
      <c r="C1858" s="5"/>
      <c r="D1858" s="5"/>
      <c r="E1858" s="5"/>
      <c r="F1858" s="5"/>
      <c r="G1858" s="5"/>
    </row>
    <row r="1859" spans="1:26" customHeight="1" ht="36" hidden="true" outlineLevel="3">
      <c r="A1859" s="2" t="s">
        <v>3581</v>
      </c>
      <c r="B1859" s="3" t="s">
        <v>3582</v>
      </c>
      <c r="C1859" s="2"/>
      <c r="D1859" s="2" t="s">
        <v>16</v>
      </c>
      <c r="E1859" s="4">
        <f>200.00*(1-Z1%)</f>
        <v>200</v>
      </c>
      <c r="F1859" s="2">
        <v>2</v>
      </c>
      <c r="G1859" s="2"/>
    </row>
    <row r="1860" spans="1:26" customHeight="1" ht="36" hidden="true" outlineLevel="3">
      <c r="A1860" s="2" t="s">
        <v>3583</v>
      </c>
      <c r="B1860" s="3" t="s">
        <v>3584</v>
      </c>
      <c r="C1860" s="2"/>
      <c r="D1860" s="2" t="s">
        <v>16</v>
      </c>
      <c r="E1860" s="4">
        <f>100.00*(1-Z1%)</f>
        <v>100</v>
      </c>
      <c r="F1860" s="2">
        <v>1</v>
      </c>
      <c r="G1860" s="2"/>
    </row>
    <row r="1861" spans="1:26" customHeight="1" ht="18" hidden="true" outlineLevel="3">
      <c r="A1861" s="2" t="s">
        <v>3585</v>
      </c>
      <c r="B1861" s="3" t="s">
        <v>3586</v>
      </c>
      <c r="C1861" s="2"/>
      <c r="D1861" s="2" t="s">
        <v>16</v>
      </c>
      <c r="E1861" s="4">
        <f>450.00*(1-Z1%)</f>
        <v>450</v>
      </c>
      <c r="F1861" s="2">
        <v>1</v>
      </c>
      <c r="G1861" s="2"/>
    </row>
    <row r="1862" spans="1:26" customHeight="1" ht="18" hidden="true" outlineLevel="3">
      <c r="A1862" s="2" t="s">
        <v>3587</v>
      </c>
      <c r="B1862" s="3" t="s">
        <v>3588</v>
      </c>
      <c r="C1862" s="2"/>
      <c r="D1862" s="2" t="s">
        <v>16</v>
      </c>
      <c r="E1862" s="4">
        <f>250.00*(1-Z1%)</f>
        <v>250</v>
      </c>
      <c r="F1862" s="2">
        <v>3</v>
      </c>
      <c r="G1862" s="2"/>
    </row>
    <row r="1863" spans="1:26" customHeight="1" ht="18" hidden="true" outlineLevel="3">
      <c r="A1863" s="2" t="s">
        <v>3589</v>
      </c>
      <c r="B1863" s="3" t="s">
        <v>3590</v>
      </c>
      <c r="C1863" s="2"/>
      <c r="D1863" s="2" t="s">
        <v>16</v>
      </c>
      <c r="E1863" s="4">
        <f>250.00*(1-Z1%)</f>
        <v>250</v>
      </c>
      <c r="F1863" s="2">
        <v>1</v>
      </c>
      <c r="G1863" s="2"/>
    </row>
    <row r="1864" spans="1:26" customHeight="1" ht="18" hidden="true" outlineLevel="3">
      <c r="A1864" s="2" t="s">
        <v>3591</v>
      </c>
      <c r="B1864" s="3" t="s">
        <v>3592</v>
      </c>
      <c r="C1864" s="2"/>
      <c r="D1864" s="2" t="s">
        <v>16</v>
      </c>
      <c r="E1864" s="4">
        <f>220.00*(1-Z1%)</f>
        <v>220</v>
      </c>
      <c r="F1864" s="2">
        <v>1</v>
      </c>
      <c r="G1864" s="2"/>
    </row>
    <row r="1865" spans="1:26" customHeight="1" ht="18" hidden="true" outlineLevel="3">
      <c r="A1865" s="2" t="s">
        <v>3593</v>
      </c>
      <c r="B1865" s="3" t="s">
        <v>3594</v>
      </c>
      <c r="C1865" s="2"/>
      <c r="D1865" s="2" t="s">
        <v>16</v>
      </c>
      <c r="E1865" s="4">
        <f>250.00*(1-Z1%)</f>
        <v>250</v>
      </c>
      <c r="F1865" s="2">
        <v>1</v>
      </c>
      <c r="G1865" s="2"/>
    </row>
    <row r="1866" spans="1:26" customHeight="1" ht="18" hidden="true" outlineLevel="3">
      <c r="A1866" s="2" t="s">
        <v>3595</v>
      </c>
      <c r="B1866" s="3" t="s">
        <v>3596</v>
      </c>
      <c r="C1866" s="2"/>
      <c r="D1866" s="2" t="s">
        <v>16</v>
      </c>
      <c r="E1866" s="4">
        <f>150.00*(1-Z1%)</f>
        <v>150</v>
      </c>
      <c r="F1866" s="2">
        <v>1</v>
      </c>
      <c r="G1866" s="2"/>
    </row>
    <row r="1867" spans="1:26" customHeight="1" ht="18" hidden="true" outlineLevel="3">
      <c r="A1867" s="2" t="s">
        <v>3597</v>
      </c>
      <c r="B1867" s="3" t="s">
        <v>3598</v>
      </c>
      <c r="C1867" s="2"/>
      <c r="D1867" s="2" t="s">
        <v>16</v>
      </c>
      <c r="E1867" s="4">
        <f>100.00*(1-Z1%)</f>
        <v>100</v>
      </c>
      <c r="F1867" s="2">
        <v>1</v>
      </c>
      <c r="G1867" s="2"/>
    </row>
    <row r="1868" spans="1:26" customHeight="1" ht="18" hidden="true" outlineLevel="3">
      <c r="A1868" s="2" t="s">
        <v>3599</v>
      </c>
      <c r="B1868" s="3" t="s">
        <v>3600</v>
      </c>
      <c r="C1868" s="2"/>
      <c r="D1868" s="2" t="s">
        <v>16</v>
      </c>
      <c r="E1868" s="4">
        <f>150.00*(1-Z1%)</f>
        <v>150</v>
      </c>
      <c r="F1868" s="2">
        <v>1</v>
      </c>
      <c r="G1868" s="2"/>
    </row>
    <row r="1869" spans="1:26" customHeight="1" ht="18" hidden="true" outlineLevel="3">
      <c r="A1869" s="2" t="s">
        <v>3601</v>
      </c>
      <c r="B1869" s="3" t="s">
        <v>3602</v>
      </c>
      <c r="C1869" s="2"/>
      <c r="D1869" s="2" t="s">
        <v>16</v>
      </c>
      <c r="E1869" s="4">
        <f>150.00*(1-Z1%)</f>
        <v>150</v>
      </c>
      <c r="F1869" s="2">
        <v>3</v>
      </c>
      <c r="G1869" s="2"/>
    </row>
    <row r="1870" spans="1:26" customHeight="1" ht="18" hidden="true" outlineLevel="3">
      <c r="A1870" s="2" t="s">
        <v>3603</v>
      </c>
      <c r="B1870" s="3" t="s">
        <v>3604</v>
      </c>
      <c r="C1870" s="2"/>
      <c r="D1870" s="2" t="s">
        <v>16</v>
      </c>
      <c r="E1870" s="4">
        <f>590.00*(1-Z1%)</f>
        <v>590</v>
      </c>
      <c r="F1870" s="2">
        <v>1</v>
      </c>
      <c r="G1870" s="2"/>
    </row>
    <row r="1871" spans="1:26" customHeight="1" ht="18" hidden="true" outlineLevel="3">
      <c r="A1871" s="2" t="s">
        <v>3605</v>
      </c>
      <c r="B1871" s="3" t="s">
        <v>3606</v>
      </c>
      <c r="C1871" s="2"/>
      <c r="D1871" s="2" t="s">
        <v>16</v>
      </c>
      <c r="E1871" s="4">
        <f>150.00*(1-Z1%)</f>
        <v>150</v>
      </c>
      <c r="F1871" s="2">
        <v>1</v>
      </c>
      <c r="G1871" s="2"/>
    </row>
    <row r="1872" spans="1:26" customHeight="1" ht="18" hidden="true" outlineLevel="3">
      <c r="A1872" s="2" t="s">
        <v>3607</v>
      </c>
      <c r="B1872" s="3" t="s">
        <v>3608</v>
      </c>
      <c r="C1872" s="2"/>
      <c r="D1872" s="2" t="s">
        <v>16</v>
      </c>
      <c r="E1872" s="4">
        <f>90.00*(1-Z1%)</f>
        <v>90</v>
      </c>
      <c r="F1872" s="2">
        <v>1</v>
      </c>
      <c r="G1872" s="2"/>
    </row>
    <row r="1873" spans="1:26" customHeight="1" ht="18" hidden="true" outlineLevel="3">
      <c r="A1873" s="2" t="s">
        <v>3609</v>
      </c>
      <c r="B1873" s="3" t="s">
        <v>3610</v>
      </c>
      <c r="C1873" s="2"/>
      <c r="D1873" s="2" t="s">
        <v>16</v>
      </c>
      <c r="E1873" s="4">
        <f>100.00*(1-Z1%)</f>
        <v>100</v>
      </c>
      <c r="F1873" s="2">
        <v>1</v>
      </c>
      <c r="G1873" s="2"/>
    </row>
    <row r="1874" spans="1:26" customHeight="1" ht="18" hidden="true" outlineLevel="3">
      <c r="A1874" s="2" t="s">
        <v>3611</v>
      </c>
      <c r="B1874" s="3" t="s">
        <v>3612</v>
      </c>
      <c r="C1874" s="2"/>
      <c r="D1874" s="2" t="s">
        <v>16</v>
      </c>
      <c r="E1874" s="4">
        <f>80.00*(1-Z1%)</f>
        <v>80</v>
      </c>
      <c r="F1874" s="2">
        <v>1</v>
      </c>
      <c r="G1874" s="2"/>
    </row>
    <row r="1875" spans="1:26" customHeight="1" ht="18" hidden="true" outlineLevel="3">
      <c r="A1875" s="2" t="s">
        <v>3613</v>
      </c>
      <c r="B1875" s="3" t="s">
        <v>3614</v>
      </c>
      <c r="C1875" s="2"/>
      <c r="D1875" s="2" t="s">
        <v>16</v>
      </c>
      <c r="E1875" s="4">
        <f>150.00*(1-Z1%)</f>
        <v>150</v>
      </c>
      <c r="F1875" s="2">
        <v>1</v>
      </c>
      <c r="G1875" s="2"/>
    </row>
    <row r="1876" spans="1:26" customHeight="1" ht="36" hidden="true" outlineLevel="3">
      <c r="A1876" s="2" t="s">
        <v>3615</v>
      </c>
      <c r="B1876" s="3" t="s">
        <v>3616</v>
      </c>
      <c r="C1876" s="2"/>
      <c r="D1876" s="2" t="s">
        <v>16</v>
      </c>
      <c r="E1876" s="4">
        <f>170.00*(1-Z1%)</f>
        <v>170</v>
      </c>
      <c r="F1876" s="2">
        <v>1</v>
      </c>
      <c r="G1876" s="2"/>
    </row>
    <row r="1877" spans="1:26" customHeight="1" ht="35" hidden="true" outlineLevel="3">
      <c r="A1877" s="5" t="s">
        <v>3617</v>
      </c>
      <c r="B1877" s="5"/>
      <c r="C1877" s="5"/>
      <c r="D1877" s="5"/>
      <c r="E1877" s="5"/>
      <c r="F1877" s="5"/>
      <c r="G1877" s="5"/>
    </row>
    <row r="1878" spans="1:26" customHeight="1" ht="18" hidden="true" outlineLevel="3">
      <c r="A1878" s="2" t="s">
        <v>3618</v>
      </c>
      <c r="B1878" s="3" t="s">
        <v>3619</v>
      </c>
      <c r="C1878" s="2"/>
      <c r="D1878" s="2" t="s">
        <v>16</v>
      </c>
      <c r="E1878" s="4">
        <f>130.00*(1-Z1%)</f>
        <v>130</v>
      </c>
      <c r="F1878" s="2">
        <v>1</v>
      </c>
      <c r="G1878" s="2"/>
    </row>
    <row r="1879" spans="1:26" customHeight="1" ht="18" hidden="true" outlineLevel="3">
      <c r="A1879" s="2" t="s">
        <v>3620</v>
      </c>
      <c r="B1879" s="3" t="s">
        <v>3621</v>
      </c>
      <c r="C1879" s="2"/>
      <c r="D1879" s="2" t="s">
        <v>16</v>
      </c>
      <c r="E1879" s="4">
        <f>300.00*(1-Z1%)</f>
        <v>300</v>
      </c>
      <c r="F1879" s="2">
        <v>1</v>
      </c>
      <c r="G1879" s="2"/>
    </row>
    <row r="1880" spans="1:26" customHeight="1" ht="35" hidden="true" outlineLevel="3">
      <c r="A1880" s="5" t="s">
        <v>3622</v>
      </c>
      <c r="B1880" s="5"/>
      <c r="C1880" s="5"/>
      <c r="D1880" s="5"/>
      <c r="E1880" s="5"/>
      <c r="F1880" s="5"/>
      <c r="G1880" s="5"/>
    </row>
    <row r="1881" spans="1:26" customHeight="1" ht="18" hidden="true" outlineLevel="3">
      <c r="A1881" s="2" t="s">
        <v>3623</v>
      </c>
      <c r="B1881" s="3" t="s">
        <v>3624</v>
      </c>
      <c r="C1881" s="2"/>
      <c r="D1881" s="2" t="s">
        <v>16</v>
      </c>
      <c r="E1881" s="4">
        <f>1990.00*(1-Z1%)</f>
        <v>1990</v>
      </c>
      <c r="F1881" s="2">
        <v>3</v>
      </c>
      <c r="G1881" s="2"/>
    </row>
    <row r="1882" spans="1:26" customHeight="1" ht="36" hidden="true" outlineLevel="3">
      <c r="A1882" s="2" t="s">
        <v>3625</v>
      </c>
      <c r="B1882" s="3" t="s">
        <v>3626</v>
      </c>
      <c r="C1882" s="2"/>
      <c r="D1882" s="2" t="s">
        <v>16</v>
      </c>
      <c r="E1882" s="4">
        <f>1750.00*(1-Z1%)</f>
        <v>1750</v>
      </c>
      <c r="F1882" s="2">
        <v>1</v>
      </c>
      <c r="G1882" s="2"/>
    </row>
    <row r="1883" spans="1:26" customHeight="1" ht="35">
      <c r="A1883" s="1" t="s">
        <v>3627</v>
      </c>
      <c r="B1883" s="1"/>
      <c r="C1883" s="1"/>
      <c r="D1883" s="1"/>
      <c r="E1883" s="1"/>
      <c r="F1883" s="1"/>
      <c r="G1883" s="1"/>
    </row>
    <row r="1884" spans="1:26" customHeight="1" ht="35" hidden="true" outlineLevel="2">
      <c r="A1884" s="5" t="s">
        <v>3628</v>
      </c>
      <c r="B1884" s="5"/>
      <c r="C1884" s="5"/>
      <c r="D1884" s="5"/>
      <c r="E1884" s="5"/>
      <c r="F1884" s="5"/>
      <c r="G1884" s="5"/>
    </row>
    <row r="1885" spans="1:26" customHeight="1" ht="35" hidden="true" outlineLevel="3">
      <c r="A1885" s="5" t="s">
        <v>3629</v>
      </c>
      <c r="B1885" s="5"/>
      <c r="C1885" s="5"/>
      <c r="D1885" s="5"/>
      <c r="E1885" s="5"/>
      <c r="F1885" s="5"/>
      <c r="G1885" s="5"/>
    </row>
    <row r="1886" spans="1:26" customHeight="1" ht="36" hidden="true" outlineLevel="3">
      <c r="A1886" s="2" t="s">
        <v>3630</v>
      </c>
      <c r="B1886" s="3" t="s">
        <v>3631</v>
      </c>
      <c r="C1886" s="2"/>
      <c r="D1886" s="2" t="s">
        <v>16</v>
      </c>
      <c r="E1886" s="4">
        <f>620.00*(1-Z1%)</f>
        <v>620</v>
      </c>
      <c r="F1886" s="2">
        <v>2</v>
      </c>
      <c r="G1886" s="2"/>
    </row>
    <row r="1887" spans="1:26" customHeight="1" ht="35" hidden="true" outlineLevel="4">
      <c r="A1887" s="5" t="s">
        <v>3632</v>
      </c>
      <c r="B1887" s="5"/>
      <c r="C1887" s="5"/>
      <c r="D1887" s="5"/>
      <c r="E1887" s="5"/>
      <c r="F1887" s="5"/>
      <c r="G1887" s="5"/>
    </row>
    <row r="1888" spans="1:26" customHeight="1" ht="36" hidden="true" outlineLevel="4">
      <c r="A1888" s="2" t="s">
        <v>3633</v>
      </c>
      <c r="B1888" s="3" t="s">
        <v>3634</v>
      </c>
      <c r="C1888" s="2"/>
      <c r="D1888" s="2" t="s">
        <v>16</v>
      </c>
      <c r="E1888" s="4">
        <f>400.00*(1-Z1%)</f>
        <v>400</v>
      </c>
      <c r="F1888" s="2">
        <v>1</v>
      </c>
      <c r="G1888" s="2"/>
    </row>
    <row r="1889" spans="1:26" customHeight="1" ht="18" hidden="true" outlineLevel="4">
      <c r="A1889" s="2" t="s">
        <v>3635</v>
      </c>
      <c r="B1889" s="3" t="s">
        <v>3636</v>
      </c>
      <c r="C1889" s="2"/>
      <c r="D1889" s="2" t="s">
        <v>16</v>
      </c>
      <c r="E1889" s="4">
        <f>300.00*(1-Z1%)</f>
        <v>300</v>
      </c>
      <c r="F1889" s="2">
        <v>1</v>
      </c>
      <c r="G1889" s="2"/>
    </row>
    <row r="1890" spans="1:26" customHeight="1" ht="18" hidden="true" outlineLevel="4">
      <c r="A1890" s="2" t="s">
        <v>3637</v>
      </c>
      <c r="B1890" s="3" t="s">
        <v>3638</v>
      </c>
      <c r="C1890" s="2"/>
      <c r="D1890" s="2" t="s">
        <v>16</v>
      </c>
      <c r="E1890" s="4">
        <f>300.00*(1-Z1%)</f>
        <v>300</v>
      </c>
      <c r="F1890" s="2">
        <v>3</v>
      </c>
      <c r="G1890" s="2"/>
    </row>
    <row r="1891" spans="1:26" customHeight="1" ht="18" hidden="true" outlineLevel="4">
      <c r="A1891" s="2" t="s">
        <v>3639</v>
      </c>
      <c r="B1891" s="3" t="s">
        <v>3640</v>
      </c>
      <c r="C1891" s="2"/>
      <c r="D1891" s="2" t="s">
        <v>16</v>
      </c>
      <c r="E1891" s="4">
        <f>790.00*(1-Z1%)</f>
        <v>790</v>
      </c>
      <c r="F1891" s="2">
        <v>1</v>
      </c>
      <c r="G1891" s="2"/>
    </row>
    <row r="1892" spans="1:26" customHeight="1" ht="18" hidden="true" outlineLevel="4">
      <c r="A1892" s="2" t="s">
        <v>3641</v>
      </c>
      <c r="B1892" s="3" t="s">
        <v>3642</v>
      </c>
      <c r="C1892" s="2"/>
      <c r="D1892" s="2" t="s">
        <v>16</v>
      </c>
      <c r="E1892" s="4">
        <f>350.00*(1-Z1%)</f>
        <v>350</v>
      </c>
      <c r="F1892" s="2">
        <v>2</v>
      </c>
      <c r="G1892" s="2"/>
    </row>
    <row r="1893" spans="1:26" customHeight="1" ht="18" hidden="true" outlineLevel="4">
      <c r="A1893" s="2" t="s">
        <v>3643</v>
      </c>
      <c r="B1893" s="3" t="s">
        <v>3644</v>
      </c>
      <c r="C1893" s="2"/>
      <c r="D1893" s="2" t="s">
        <v>16</v>
      </c>
      <c r="E1893" s="4">
        <f>250.00*(1-Z1%)</f>
        <v>250</v>
      </c>
      <c r="F1893" s="2">
        <v>1</v>
      </c>
      <c r="G1893" s="2"/>
    </row>
    <row r="1894" spans="1:26" customHeight="1" ht="18" hidden="true" outlineLevel="4">
      <c r="A1894" s="2" t="s">
        <v>3645</v>
      </c>
      <c r="B1894" s="3" t="s">
        <v>3646</v>
      </c>
      <c r="C1894" s="2"/>
      <c r="D1894" s="2" t="s">
        <v>16</v>
      </c>
      <c r="E1894" s="4">
        <f>300.00*(1-Z1%)</f>
        <v>300</v>
      </c>
      <c r="F1894" s="2">
        <v>1</v>
      </c>
      <c r="G1894" s="2"/>
    </row>
    <row r="1895" spans="1:26" customHeight="1" ht="18" hidden="true" outlineLevel="4">
      <c r="A1895" s="2" t="s">
        <v>3647</v>
      </c>
      <c r="B1895" s="3" t="s">
        <v>3648</v>
      </c>
      <c r="C1895" s="2"/>
      <c r="D1895" s="2" t="s">
        <v>16</v>
      </c>
      <c r="E1895" s="4">
        <f>300.00*(1-Z1%)</f>
        <v>300</v>
      </c>
      <c r="F1895" s="2">
        <v>3</v>
      </c>
      <c r="G1895" s="2"/>
    </row>
    <row r="1896" spans="1:26" customHeight="1" ht="18" hidden="true" outlineLevel="4">
      <c r="A1896" s="2" t="s">
        <v>3649</v>
      </c>
      <c r="B1896" s="3" t="s">
        <v>3650</v>
      </c>
      <c r="C1896" s="2"/>
      <c r="D1896" s="2" t="s">
        <v>16</v>
      </c>
      <c r="E1896" s="4">
        <f>450.00*(1-Z1%)</f>
        <v>450</v>
      </c>
      <c r="F1896" s="2">
        <v>2</v>
      </c>
      <c r="G1896" s="2"/>
    </row>
    <row r="1897" spans="1:26" customHeight="1" ht="18" hidden="true" outlineLevel="4">
      <c r="A1897" s="2" t="s">
        <v>3651</v>
      </c>
      <c r="B1897" s="3" t="s">
        <v>3652</v>
      </c>
      <c r="C1897" s="2"/>
      <c r="D1897" s="2" t="s">
        <v>16</v>
      </c>
      <c r="E1897" s="4">
        <f>35.00*(1-Z1%)</f>
        <v>35</v>
      </c>
      <c r="F1897" s="2">
        <v>2</v>
      </c>
      <c r="G1897" s="2"/>
    </row>
    <row r="1898" spans="1:26" customHeight="1" ht="18" hidden="true" outlineLevel="4">
      <c r="A1898" s="2" t="s">
        <v>3653</v>
      </c>
      <c r="B1898" s="3" t="s">
        <v>3654</v>
      </c>
      <c r="C1898" s="2"/>
      <c r="D1898" s="2" t="s">
        <v>16</v>
      </c>
      <c r="E1898" s="4">
        <f>400.00*(1-Z1%)</f>
        <v>400</v>
      </c>
      <c r="F1898" s="2">
        <v>1</v>
      </c>
      <c r="G1898" s="2"/>
    </row>
    <row r="1899" spans="1:26" customHeight="1" ht="35" hidden="true" outlineLevel="4">
      <c r="A1899" s="5" t="s">
        <v>3655</v>
      </c>
      <c r="B1899" s="5"/>
      <c r="C1899" s="5"/>
      <c r="D1899" s="5"/>
      <c r="E1899" s="5"/>
      <c r="F1899" s="5"/>
      <c r="G1899" s="5"/>
    </row>
    <row r="1900" spans="1:26" customHeight="1" ht="18" hidden="true" outlineLevel="4">
      <c r="A1900" s="2" t="s">
        <v>3656</v>
      </c>
      <c r="B1900" s="3" t="s">
        <v>3657</v>
      </c>
      <c r="C1900" s="2"/>
      <c r="D1900" s="2" t="s">
        <v>16</v>
      </c>
      <c r="E1900" s="4">
        <f>350.00*(1-Z1%)</f>
        <v>350</v>
      </c>
      <c r="F1900" s="2">
        <v>2</v>
      </c>
      <c r="G1900" s="2"/>
    </row>
    <row r="1901" spans="1:26" customHeight="1" ht="18" hidden="true" outlineLevel="4">
      <c r="A1901" s="2" t="s">
        <v>3658</v>
      </c>
      <c r="B1901" s="3" t="s">
        <v>3659</v>
      </c>
      <c r="C1901" s="2"/>
      <c r="D1901" s="2" t="s">
        <v>16</v>
      </c>
      <c r="E1901" s="4">
        <f>600.00*(1-Z1%)</f>
        <v>600</v>
      </c>
      <c r="F1901" s="2">
        <v>1</v>
      </c>
      <c r="G1901" s="2"/>
    </row>
    <row r="1902" spans="1:26" customHeight="1" ht="35" hidden="true" outlineLevel="4">
      <c r="A1902" s="5" t="s">
        <v>3660</v>
      </c>
      <c r="B1902" s="5"/>
      <c r="C1902" s="5"/>
      <c r="D1902" s="5"/>
      <c r="E1902" s="5"/>
      <c r="F1902" s="5"/>
      <c r="G1902" s="5"/>
    </row>
    <row r="1903" spans="1:26" customHeight="1" ht="18" hidden="true" outlineLevel="4">
      <c r="A1903" s="2" t="s">
        <v>3661</v>
      </c>
      <c r="B1903" s="3" t="s">
        <v>3662</v>
      </c>
      <c r="C1903" s="2"/>
      <c r="D1903" s="2" t="s">
        <v>16</v>
      </c>
      <c r="E1903" s="4">
        <f>960.00*(1-Z1%)</f>
        <v>960</v>
      </c>
      <c r="F1903" s="2">
        <v>2</v>
      </c>
      <c r="G1903" s="2"/>
    </row>
    <row r="1904" spans="1:26" customHeight="1" ht="35" hidden="true" outlineLevel="3">
      <c r="A1904" s="5" t="s">
        <v>3663</v>
      </c>
      <c r="B1904" s="5"/>
      <c r="C1904" s="5"/>
      <c r="D1904" s="5"/>
      <c r="E1904" s="5"/>
      <c r="F1904" s="5"/>
      <c r="G1904" s="5"/>
    </row>
    <row r="1905" spans="1:26" customHeight="1" ht="36" hidden="true" outlineLevel="3">
      <c r="A1905" s="2" t="s">
        <v>3664</v>
      </c>
      <c r="B1905" s="3" t="s">
        <v>3665</v>
      </c>
      <c r="C1905" s="2"/>
      <c r="D1905" s="2" t="s">
        <v>16</v>
      </c>
      <c r="E1905" s="4">
        <f>350.00*(1-Z1%)</f>
        <v>350</v>
      </c>
      <c r="F1905" s="2">
        <v>1</v>
      </c>
      <c r="G1905" s="2"/>
    </row>
    <row r="1906" spans="1:26" customHeight="1" ht="36" hidden="true" outlineLevel="3">
      <c r="A1906" s="2" t="s">
        <v>3666</v>
      </c>
      <c r="B1906" s="3" t="s">
        <v>3667</v>
      </c>
      <c r="C1906" s="2"/>
      <c r="D1906" s="2" t="s">
        <v>16</v>
      </c>
      <c r="E1906" s="4">
        <f>450.00*(1-Z1%)</f>
        <v>450</v>
      </c>
      <c r="F1906" s="2">
        <v>2</v>
      </c>
      <c r="G1906" s="2"/>
    </row>
    <row r="1907" spans="1:26" customHeight="1" ht="36" hidden="true" outlineLevel="3">
      <c r="A1907" s="2" t="s">
        <v>3668</v>
      </c>
      <c r="B1907" s="3" t="s">
        <v>3669</v>
      </c>
      <c r="C1907" s="2"/>
      <c r="D1907" s="2" t="s">
        <v>16</v>
      </c>
      <c r="E1907" s="4">
        <f>300.00*(1-Z1%)</f>
        <v>300</v>
      </c>
      <c r="F1907" s="2">
        <v>2</v>
      </c>
      <c r="G1907" s="2"/>
    </row>
    <row r="1908" spans="1:26" customHeight="1" ht="36" hidden="true" outlineLevel="3">
      <c r="A1908" s="2" t="s">
        <v>3670</v>
      </c>
      <c r="B1908" s="3" t="s">
        <v>3671</v>
      </c>
      <c r="C1908" s="2"/>
      <c r="D1908" s="2" t="s">
        <v>16</v>
      </c>
      <c r="E1908" s="4">
        <f>350.00*(1-Z1%)</f>
        <v>350</v>
      </c>
      <c r="F1908" s="2">
        <v>2</v>
      </c>
      <c r="G1908" s="2"/>
    </row>
    <row r="1909" spans="1:26" customHeight="1" ht="35" hidden="true" outlineLevel="3">
      <c r="A1909" s="5" t="s">
        <v>3672</v>
      </c>
      <c r="B1909" s="5"/>
      <c r="C1909" s="5"/>
      <c r="D1909" s="5"/>
      <c r="E1909" s="5"/>
      <c r="F1909" s="5"/>
      <c r="G1909" s="5"/>
    </row>
    <row r="1910" spans="1:26" customHeight="1" ht="18" hidden="true" outlineLevel="3">
      <c r="A1910" s="2" t="s">
        <v>3673</v>
      </c>
      <c r="B1910" s="3" t="s">
        <v>3674</v>
      </c>
      <c r="C1910" s="2"/>
      <c r="D1910" s="2" t="s">
        <v>16</v>
      </c>
      <c r="E1910" s="4">
        <f>3590.00*(1-Z1%)</f>
        <v>3590</v>
      </c>
      <c r="F1910" s="2">
        <v>2</v>
      </c>
      <c r="G1910" s="2"/>
    </row>
    <row r="1911" spans="1:26" customHeight="1" ht="18" hidden="true" outlineLevel="3">
      <c r="A1911" s="2" t="s">
        <v>3675</v>
      </c>
      <c r="B1911" s="3" t="s">
        <v>3676</v>
      </c>
      <c r="C1911" s="2"/>
      <c r="D1911" s="2" t="s">
        <v>16</v>
      </c>
      <c r="E1911" s="4">
        <f>3850.00*(1-Z1%)</f>
        <v>3850</v>
      </c>
      <c r="F1911" s="2">
        <v>1</v>
      </c>
      <c r="G1911" s="2"/>
    </row>
    <row r="1912" spans="1:26" customHeight="1" ht="35" hidden="true" outlineLevel="3">
      <c r="A1912" s="5" t="s">
        <v>3677</v>
      </c>
      <c r="B1912" s="5"/>
      <c r="C1912" s="5"/>
      <c r="D1912" s="5"/>
      <c r="E1912" s="5"/>
      <c r="F1912" s="5"/>
      <c r="G1912" s="5"/>
    </row>
    <row r="1913" spans="1:26" customHeight="1" ht="18" hidden="true" outlineLevel="3">
      <c r="A1913" s="2" t="s">
        <v>3678</v>
      </c>
      <c r="B1913" s="3" t="s">
        <v>3679</v>
      </c>
      <c r="C1913" s="2"/>
      <c r="D1913" s="2" t="s">
        <v>16</v>
      </c>
      <c r="E1913" s="4">
        <f>1950.00*(1-Z1%)</f>
        <v>1950</v>
      </c>
      <c r="F1913" s="2">
        <v>1</v>
      </c>
      <c r="G1913" s="2"/>
    </row>
    <row r="1914" spans="1:26" customHeight="1" ht="18" hidden="true" outlineLevel="3">
      <c r="A1914" s="2" t="s">
        <v>3680</v>
      </c>
      <c r="B1914" s="3" t="s">
        <v>3681</v>
      </c>
      <c r="C1914" s="2"/>
      <c r="D1914" s="2" t="s">
        <v>16</v>
      </c>
      <c r="E1914" s="4">
        <f>1100.00*(1-Z1%)</f>
        <v>1100</v>
      </c>
      <c r="F1914" s="2">
        <v>1</v>
      </c>
      <c r="G1914" s="2"/>
    </row>
    <row r="1915" spans="1:26" customHeight="1" ht="35" hidden="true" outlineLevel="3">
      <c r="A1915" s="5" t="s">
        <v>3682</v>
      </c>
      <c r="B1915" s="5"/>
      <c r="C1915" s="5"/>
      <c r="D1915" s="5"/>
      <c r="E1915" s="5"/>
      <c r="F1915" s="5"/>
      <c r="G1915" s="5"/>
    </row>
    <row r="1916" spans="1:26" customHeight="1" ht="18" hidden="true" outlineLevel="3">
      <c r="A1916" s="2" t="s">
        <v>3683</v>
      </c>
      <c r="B1916" s="3" t="s">
        <v>3684</v>
      </c>
      <c r="C1916" s="2"/>
      <c r="D1916" s="2" t="s">
        <v>16</v>
      </c>
      <c r="E1916" s="4">
        <f>350.00*(1-Z1%)</f>
        <v>350</v>
      </c>
      <c r="F1916" s="2">
        <v>1</v>
      </c>
      <c r="G1916" s="2"/>
    </row>
    <row r="1917" spans="1:26" customHeight="1" ht="36" hidden="true" outlineLevel="3">
      <c r="A1917" s="2" t="s">
        <v>3685</v>
      </c>
      <c r="B1917" s="3" t="s">
        <v>3686</v>
      </c>
      <c r="C1917" s="2"/>
      <c r="D1917" s="2" t="s">
        <v>16</v>
      </c>
      <c r="E1917" s="4">
        <f>80.00*(1-Z1%)</f>
        <v>80</v>
      </c>
      <c r="F1917" s="2">
        <v>4</v>
      </c>
      <c r="G1917" s="2"/>
    </row>
    <row r="1918" spans="1:26" customHeight="1" ht="18" hidden="true" outlineLevel="3">
      <c r="A1918" s="2" t="s">
        <v>3687</v>
      </c>
      <c r="B1918" s="3" t="s">
        <v>3688</v>
      </c>
      <c r="C1918" s="2"/>
      <c r="D1918" s="2" t="s">
        <v>16</v>
      </c>
      <c r="E1918" s="4">
        <f>350.00*(1-Z1%)</f>
        <v>350</v>
      </c>
      <c r="F1918" s="2">
        <v>2</v>
      </c>
      <c r="G1918" s="2"/>
    </row>
    <row r="1919" spans="1:26" customHeight="1" ht="18" hidden="true" outlineLevel="3">
      <c r="A1919" s="2" t="s">
        <v>3689</v>
      </c>
      <c r="B1919" s="3" t="s">
        <v>3690</v>
      </c>
      <c r="C1919" s="2"/>
      <c r="D1919" s="2" t="s">
        <v>16</v>
      </c>
      <c r="E1919" s="4">
        <f>450.00*(1-Z1%)</f>
        <v>450</v>
      </c>
      <c r="F1919" s="2">
        <v>1</v>
      </c>
      <c r="G1919" s="2"/>
    </row>
    <row r="1920" spans="1:26" customHeight="1" ht="36" hidden="true" outlineLevel="3">
      <c r="A1920" s="2" t="s">
        <v>3691</v>
      </c>
      <c r="B1920" s="3" t="s">
        <v>3692</v>
      </c>
      <c r="C1920" s="2"/>
      <c r="D1920" s="2" t="s">
        <v>16</v>
      </c>
      <c r="E1920" s="4">
        <f>250.00*(1-Z1%)</f>
        <v>250</v>
      </c>
      <c r="F1920" s="2">
        <v>4</v>
      </c>
      <c r="G1920" s="2"/>
    </row>
    <row r="1921" spans="1:26" customHeight="1" ht="36" hidden="true" outlineLevel="3">
      <c r="A1921" s="2" t="s">
        <v>3693</v>
      </c>
      <c r="B1921" s="3" t="s">
        <v>3694</v>
      </c>
      <c r="C1921" s="2"/>
      <c r="D1921" s="2" t="s">
        <v>16</v>
      </c>
      <c r="E1921" s="4">
        <f>70.00*(1-Z1%)</f>
        <v>70</v>
      </c>
      <c r="F1921" s="2">
        <v>1</v>
      </c>
      <c r="G1921" s="2"/>
    </row>
    <row r="1922" spans="1:26" customHeight="1" ht="36" hidden="true" outlineLevel="3">
      <c r="A1922" s="2" t="s">
        <v>3695</v>
      </c>
      <c r="B1922" s="3" t="s">
        <v>3696</v>
      </c>
      <c r="C1922" s="2"/>
      <c r="D1922" s="2" t="s">
        <v>16</v>
      </c>
      <c r="E1922" s="4">
        <f>100.00*(1-Z1%)</f>
        <v>100</v>
      </c>
      <c r="F1922" s="2">
        <v>3</v>
      </c>
      <c r="G1922" s="2"/>
    </row>
    <row r="1923" spans="1:26" customHeight="1" ht="36" hidden="true" outlineLevel="3">
      <c r="A1923" s="2" t="s">
        <v>3697</v>
      </c>
      <c r="B1923" s="3" t="s">
        <v>3698</v>
      </c>
      <c r="C1923" s="2"/>
      <c r="D1923" s="2" t="s">
        <v>16</v>
      </c>
      <c r="E1923" s="4">
        <f>100.00*(1-Z1%)</f>
        <v>100</v>
      </c>
      <c r="F1923" s="2">
        <v>1</v>
      </c>
      <c r="G1923" s="2"/>
    </row>
    <row r="1924" spans="1:26" customHeight="1" ht="36" hidden="true" outlineLevel="3">
      <c r="A1924" s="2" t="s">
        <v>3699</v>
      </c>
      <c r="B1924" s="3" t="s">
        <v>3700</v>
      </c>
      <c r="C1924" s="2"/>
      <c r="D1924" s="2" t="s">
        <v>16</v>
      </c>
      <c r="E1924" s="4">
        <f>90.00*(1-Z1%)</f>
        <v>90</v>
      </c>
      <c r="F1924" s="2">
        <v>1</v>
      </c>
      <c r="G1924" s="2"/>
    </row>
    <row r="1925" spans="1:26" customHeight="1" ht="35" hidden="true" outlineLevel="3">
      <c r="A1925" s="5" t="s">
        <v>3701</v>
      </c>
      <c r="B1925" s="5"/>
      <c r="C1925" s="5"/>
      <c r="D1925" s="5"/>
      <c r="E1925" s="5"/>
      <c r="F1925" s="5"/>
      <c r="G1925" s="5"/>
    </row>
    <row r="1926" spans="1:26" customHeight="1" ht="36" hidden="true" outlineLevel="3">
      <c r="A1926" s="2" t="s">
        <v>3702</v>
      </c>
      <c r="B1926" s="3" t="s">
        <v>3703</v>
      </c>
      <c r="C1926" s="2"/>
      <c r="D1926" s="2" t="s">
        <v>16</v>
      </c>
      <c r="E1926" s="4">
        <f>990.00*(1-Z1%)</f>
        <v>990</v>
      </c>
      <c r="F1926" s="2">
        <v>3</v>
      </c>
      <c r="G1926" s="2"/>
    </row>
    <row r="1927" spans="1:26" customHeight="1" ht="18" hidden="true" outlineLevel="3">
      <c r="A1927" s="2" t="s">
        <v>3704</v>
      </c>
      <c r="B1927" s="3" t="s">
        <v>3705</v>
      </c>
      <c r="C1927" s="2"/>
      <c r="D1927" s="2" t="s">
        <v>16</v>
      </c>
      <c r="E1927" s="4">
        <f>990.00*(1-Z1%)</f>
        <v>990</v>
      </c>
      <c r="F1927" s="2">
        <v>3</v>
      </c>
      <c r="G1927" s="2"/>
    </row>
    <row r="1928" spans="1:26" customHeight="1" ht="18" hidden="true" outlineLevel="3">
      <c r="A1928" s="2" t="s">
        <v>3706</v>
      </c>
      <c r="B1928" s="3" t="s">
        <v>3707</v>
      </c>
      <c r="C1928" s="2"/>
      <c r="D1928" s="2" t="s">
        <v>16</v>
      </c>
      <c r="E1928" s="4">
        <f>650.00*(1-Z1%)</f>
        <v>650</v>
      </c>
      <c r="F1928" s="2">
        <v>1</v>
      </c>
      <c r="G1928" s="2"/>
    </row>
    <row r="1929" spans="1:26" customHeight="1" ht="18" hidden="true" outlineLevel="3">
      <c r="A1929" s="2" t="s">
        <v>3708</v>
      </c>
      <c r="B1929" s="3" t="s">
        <v>3709</v>
      </c>
      <c r="C1929" s="2"/>
      <c r="D1929" s="2" t="s">
        <v>16</v>
      </c>
      <c r="E1929" s="4">
        <f>1150.00*(1-Z1%)</f>
        <v>1150</v>
      </c>
      <c r="F1929" s="2">
        <v>2</v>
      </c>
      <c r="G1929" s="2"/>
    </row>
    <row r="1930" spans="1:26" customHeight="1" ht="18" hidden="true" outlineLevel="3">
      <c r="A1930" s="2" t="s">
        <v>3710</v>
      </c>
      <c r="B1930" s="3" t="s">
        <v>3711</v>
      </c>
      <c r="C1930" s="2"/>
      <c r="D1930" s="2" t="s">
        <v>16</v>
      </c>
      <c r="E1930" s="4">
        <f>1150.00*(1-Z1%)</f>
        <v>1150</v>
      </c>
      <c r="F1930" s="2">
        <v>1</v>
      </c>
      <c r="G1930" s="2"/>
    </row>
    <row r="1931" spans="1:26" customHeight="1" ht="18" hidden="true" outlineLevel="3">
      <c r="A1931" s="2" t="s">
        <v>3712</v>
      </c>
      <c r="B1931" s="3" t="s">
        <v>3713</v>
      </c>
      <c r="C1931" s="2"/>
      <c r="D1931" s="2" t="s">
        <v>16</v>
      </c>
      <c r="E1931" s="4">
        <f>670.00*(1-Z1%)</f>
        <v>670</v>
      </c>
      <c r="F1931" s="2">
        <v>1</v>
      </c>
      <c r="G1931" s="2"/>
    </row>
    <row r="1932" spans="1:26" customHeight="1" ht="18" hidden="true" outlineLevel="3">
      <c r="A1932" s="2" t="s">
        <v>3714</v>
      </c>
      <c r="B1932" s="3" t="s">
        <v>3715</v>
      </c>
      <c r="C1932" s="2"/>
      <c r="D1932" s="2" t="s">
        <v>16</v>
      </c>
      <c r="E1932" s="4">
        <f>990.00*(1-Z1%)</f>
        <v>990</v>
      </c>
      <c r="F1932" s="2">
        <v>2</v>
      </c>
      <c r="G1932" s="2"/>
    </row>
    <row r="1933" spans="1:26" customHeight="1" ht="18" hidden="true" outlineLevel="3">
      <c r="A1933" s="2" t="s">
        <v>3716</v>
      </c>
      <c r="B1933" s="3" t="s">
        <v>3717</v>
      </c>
      <c r="C1933" s="2"/>
      <c r="D1933" s="2" t="s">
        <v>16</v>
      </c>
      <c r="E1933" s="4">
        <f>1190.00*(1-Z1%)</f>
        <v>1190</v>
      </c>
      <c r="F1933" s="2">
        <v>1</v>
      </c>
      <c r="G1933" s="2"/>
    </row>
    <row r="1934" spans="1:26" customHeight="1" ht="18" hidden="true" outlineLevel="3">
      <c r="A1934" s="2" t="s">
        <v>3718</v>
      </c>
      <c r="B1934" s="3" t="s">
        <v>3719</v>
      </c>
      <c r="C1934" s="2"/>
      <c r="D1934" s="2" t="s">
        <v>16</v>
      </c>
      <c r="E1934" s="4">
        <f>1490.00*(1-Z1%)</f>
        <v>1490</v>
      </c>
      <c r="F1934" s="2">
        <v>1</v>
      </c>
      <c r="G1934" s="2"/>
    </row>
    <row r="1935" spans="1:26" customHeight="1" ht="18" hidden="true" outlineLevel="3">
      <c r="A1935" s="2" t="s">
        <v>3720</v>
      </c>
      <c r="B1935" s="3" t="s">
        <v>3721</v>
      </c>
      <c r="C1935" s="2"/>
      <c r="D1935" s="2" t="s">
        <v>16</v>
      </c>
      <c r="E1935" s="4">
        <f>1650.00*(1-Z1%)</f>
        <v>1650</v>
      </c>
      <c r="F1935" s="2">
        <v>1</v>
      </c>
      <c r="G1935" s="2"/>
    </row>
    <row r="1936" spans="1:26" customHeight="1" ht="36" hidden="true" outlineLevel="3">
      <c r="A1936" s="2" t="s">
        <v>3722</v>
      </c>
      <c r="B1936" s="3" t="s">
        <v>3723</v>
      </c>
      <c r="C1936" s="2"/>
      <c r="D1936" s="2" t="s">
        <v>16</v>
      </c>
      <c r="E1936" s="4">
        <f>990.00*(1-Z1%)</f>
        <v>990</v>
      </c>
      <c r="F1936" s="2">
        <v>2</v>
      </c>
      <c r="G1936" s="2"/>
    </row>
    <row r="1937" spans="1:26" customHeight="1" ht="35" hidden="true" outlineLevel="2">
      <c r="A1937" s="5" t="s">
        <v>3724</v>
      </c>
      <c r="B1937" s="5"/>
      <c r="C1937" s="5"/>
      <c r="D1937" s="5"/>
      <c r="E1937" s="5"/>
      <c r="F1937" s="5"/>
      <c r="G1937" s="5"/>
    </row>
    <row r="1938" spans="1:26" customHeight="1" ht="35" hidden="true" outlineLevel="3">
      <c r="A1938" s="5" t="s">
        <v>3725</v>
      </c>
      <c r="B1938" s="5"/>
      <c r="C1938" s="5"/>
      <c r="D1938" s="5"/>
      <c r="E1938" s="5"/>
      <c r="F1938" s="5"/>
      <c r="G1938" s="5"/>
    </row>
    <row r="1939" spans="1:26" customHeight="1" ht="36" hidden="true" outlineLevel="3">
      <c r="A1939" s="2" t="s">
        <v>3726</v>
      </c>
      <c r="B1939" s="3" t="s">
        <v>3727</v>
      </c>
      <c r="C1939" s="2"/>
      <c r="D1939" s="2" t="s">
        <v>16</v>
      </c>
      <c r="E1939" s="4">
        <f>590.00*(1-Z1%)</f>
        <v>590</v>
      </c>
      <c r="F1939" s="2">
        <v>2</v>
      </c>
      <c r="G1939" s="2"/>
    </row>
    <row r="1940" spans="1:26" customHeight="1" ht="36" hidden="true" outlineLevel="3">
      <c r="A1940" s="2" t="s">
        <v>3728</v>
      </c>
      <c r="B1940" s="3" t="s">
        <v>3729</v>
      </c>
      <c r="C1940" s="2"/>
      <c r="D1940" s="2" t="s">
        <v>16</v>
      </c>
      <c r="E1940" s="4">
        <f>600.00*(1-Z1%)</f>
        <v>600</v>
      </c>
      <c r="F1940" s="2">
        <v>1</v>
      </c>
      <c r="G1940" s="2"/>
    </row>
    <row r="1941" spans="1:26" customHeight="1" ht="36" hidden="true" outlineLevel="3">
      <c r="A1941" s="2" t="s">
        <v>3730</v>
      </c>
      <c r="B1941" s="3" t="s">
        <v>3731</v>
      </c>
      <c r="C1941" s="2"/>
      <c r="D1941" s="2" t="s">
        <v>16</v>
      </c>
      <c r="E1941" s="4">
        <f>690.00*(1-Z1%)</f>
        <v>690</v>
      </c>
      <c r="F1941" s="2">
        <v>2</v>
      </c>
      <c r="G1941" s="2"/>
    </row>
    <row r="1942" spans="1:26" customHeight="1" ht="36" hidden="true" outlineLevel="3">
      <c r="A1942" s="2" t="s">
        <v>3732</v>
      </c>
      <c r="B1942" s="3" t="s">
        <v>3733</v>
      </c>
      <c r="C1942" s="2"/>
      <c r="D1942" s="2" t="s">
        <v>16</v>
      </c>
      <c r="E1942" s="4">
        <f>650.00*(1-Z1%)</f>
        <v>650</v>
      </c>
      <c r="F1942" s="2">
        <v>1</v>
      </c>
      <c r="G1942" s="2"/>
    </row>
    <row r="1943" spans="1:26" customHeight="1" ht="36" hidden="true" outlineLevel="3">
      <c r="A1943" s="2" t="s">
        <v>3734</v>
      </c>
      <c r="B1943" s="3" t="s">
        <v>3735</v>
      </c>
      <c r="C1943" s="2"/>
      <c r="D1943" s="2" t="s">
        <v>16</v>
      </c>
      <c r="E1943" s="4">
        <f>600.00*(1-Z1%)</f>
        <v>600</v>
      </c>
      <c r="F1943" s="2">
        <v>2</v>
      </c>
      <c r="G1943" s="2"/>
    </row>
    <row r="1944" spans="1:26" customHeight="1" ht="36" hidden="true" outlineLevel="3">
      <c r="A1944" s="2" t="s">
        <v>3736</v>
      </c>
      <c r="B1944" s="3" t="s">
        <v>3737</v>
      </c>
      <c r="C1944" s="2"/>
      <c r="D1944" s="2" t="s">
        <v>16</v>
      </c>
      <c r="E1944" s="4">
        <f>600.00*(1-Z1%)</f>
        <v>600</v>
      </c>
      <c r="F1944" s="2">
        <v>1</v>
      </c>
      <c r="G1944" s="2"/>
    </row>
    <row r="1945" spans="1:26" customHeight="1" ht="36" hidden="true" outlineLevel="3">
      <c r="A1945" s="2" t="s">
        <v>3738</v>
      </c>
      <c r="B1945" s="3" t="s">
        <v>3739</v>
      </c>
      <c r="C1945" s="2"/>
      <c r="D1945" s="2" t="s">
        <v>16</v>
      </c>
      <c r="E1945" s="4">
        <f>700.00*(1-Z1%)</f>
        <v>700</v>
      </c>
      <c r="F1945" s="2">
        <v>1</v>
      </c>
      <c r="G1945" s="2"/>
    </row>
    <row r="1946" spans="1:26" customHeight="1" ht="36" hidden="true" outlineLevel="3">
      <c r="A1946" s="2" t="s">
        <v>3740</v>
      </c>
      <c r="B1946" s="3" t="s">
        <v>3741</v>
      </c>
      <c r="C1946" s="2"/>
      <c r="D1946" s="2" t="s">
        <v>16</v>
      </c>
      <c r="E1946" s="4">
        <f>750.00*(1-Z1%)</f>
        <v>750</v>
      </c>
      <c r="F1946" s="2">
        <v>1</v>
      </c>
      <c r="G1946" s="2"/>
    </row>
    <row r="1947" spans="1:26" customHeight="1" ht="36" hidden="true" outlineLevel="3">
      <c r="A1947" s="2" t="s">
        <v>3742</v>
      </c>
      <c r="B1947" s="3" t="s">
        <v>3743</v>
      </c>
      <c r="C1947" s="2"/>
      <c r="D1947" s="2" t="s">
        <v>16</v>
      </c>
      <c r="E1947" s="4">
        <f>650.00*(1-Z1%)</f>
        <v>650</v>
      </c>
      <c r="F1947" s="2">
        <v>1</v>
      </c>
      <c r="G1947" s="2"/>
    </row>
    <row r="1948" spans="1:26" customHeight="1" ht="36" hidden="true" outlineLevel="3">
      <c r="A1948" s="2" t="s">
        <v>3744</v>
      </c>
      <c r="B1948" s="3" t="s">
        <v>3745</v>
      </c>
      <c r="C1948" s="2"/>
      <c r="D1948" s="2" t="s">
        <v>16</v>
      </c>
      <c r="E1948" s="4">
        <f>650.00*(1-Z1%)</f>
        <v>650</v>
      </c>
      <c r="F1948" s="2">
        <v>1</v>
      </c>
      <c r="G1948" s="2"/>
    </row>
    <row r="1949" spans="1:26" customHeight="1" ht="18" hidden="true" outlineLevel="3">
      <c r="A1949" s="2" t="s">
        <v>3746</v>
      </c>
      <c r="B1949" s="3" t="s">
        <v>3747</v>
      </c>
      <c r="C1949" s="2"/>
      <c r="D1949" s="2" t="s">
        <v>16</v>
      </c>
      <c r="E1949" s="4">
        <f>700.00*(1-Z1%)</f>
        <v>700</v>
      </c>
      <c r="F1949" s="2">
        <v>1</v>
      </c>
      <c r="G1949" s="2"/>
    </row>
    <row r="1950" spans="1:26" customHeight="1" ht="18" hidden="true" outlineLevel="3">
      <c r="A1950" s="2" t="s">
        <v>3748</v>
      </c>
      <c r="B1950" s="3" t="s">
        <v>3749</v>
      </c>
      <c r="C1950" s="2"/>
      <c r="D1950" s="2" t="s">
        <v>16</v>
      </c>
      <c r="E1950" s="4">
        <f>700.00*(1-Z1%)</f>
        <v>700</v>
      </c>
      <c r="F1950" s="2">
        <v>2</v>
      </c>
      <c r="G1950" s="2"/>
    </row>
    <row r="1951" spans="1:26" customHeight="1" ht="36" hidden="true" outlineLevel="3">
      <c r="A1951" s="2" t="s">
        <v>3750</v>
      </c>
      <c r="B1951" s="3" t="s">
        <v>3751</v>
      </c>
      <c r="C1951" s="2"/>
      <c r="D1951" s="2" t="s">
        <v>16</v>
      </c>
      <c r="E1951" s="4">
        <f>1250.00*(1-Z1%)</f>
        <v>1250</v>
      </c>
      <c r="F1951" s="2">
        <v>2</v>
      </c>
      <c r="G1951" s="2"/>
    </row>
    <row r="1952" spans="1:26" customHeight="1" ht="36" hidden="true" outlineLevel="3">
      <c r="A1952" s="2" t="s">
        <v>3752</v>
      </c>
      <c r="B1952" s="3" t="s">
        <v>3753</v>
      </c>
      <c r="C1952" s="2"/>
      <c r="D1952" s="2" t="s">
        <v>16</v>
      </c>
      <c r="E1952" s="4">
        <f>1990.00*(1-Z1%)</f>
        <v>1990</v>
      </c>
      <c r="F1952" s="2">
        <v>2</v>
      </c>
      <c r="G1952" s="2"/>
    </row>
    <row r="1953" spans="1:26" customHeight="1" ht="36" hidden="true" outlineLevel="3">
      <c r="A1953" s="2" t="s">
        <v>3754</v>
      </c>
      <c r="B1953" s="3" t="s">
        <v>3755</v>
      </c>
      <c r="C1953" s="2"/>
      <c r="D1953" s="2" t="s">
        <v>16</v>
      </c>
      <c r="E1953" s="4">
        <f>600.00*(1-Z1%)</f>
        <v>600</v>
      </c>
      <c r="F1953" s="2">
        <v>1</v>
      </c>
      <c r="G1953" s="2"/>
    </row>
    <row r="1954" spans="1:26" customHeight="1" ht="36" hidden="true" outlineLevel="3">
      <c r="A1954" s="2" t="s">
        <v>3756</v>
      </c>
      <c r="B1954" s="3" t="s">
        <v>3757</v>
      </c>
      <c r="C1954" s="2"/>
      <c r="D1954" s="2" t="s">
        <v>16</v>
      </c>
      <c r="E1954" s="4">
        <f>700.00*(1-Z1%)</f>
        <v>700</v>
      </c>
      <c r="F1954" s="2">
        <v>1</v>
      </c>
      <c r="G1954" s="2"/>
    </row>
    <row r="1955" spans="1:26" customHeight="1" ht="36" hidden="true" outlineLevel="3">
      <c r="A1955" s="2" t="s">
        <v>3758</v>
      </c>
      <c r="B1955" s="3" t="s">
        <v>3759</v>
      </c>
      <c r="C1955" s="2"/>
      <c r="D1955" s="2" t="s">
        <v>16</v>
      </c>
      <c r="E1955" s="4">
        <f>990.00*(1-Z1%)</f>
        <v>990</v>
      </c>
      <c r="F1955" s="2">
        <v>1</v>
      </c>
      <c r="G1955" s="2"/>
    </row>
    <row r="1956" spans="1:26" customHeight="1" ht="36" hidden="true" outlineLevel="3">
      <c r="A1956" s="2" t="s">
        <v>3760</v>
      </c>
      <c r="B1956" s="3" t="s">
        <v>3761</v>
      </c>
      <c r="C1956" s="2"/>
      <c r="D1956" s="2" t="s">
        <v>16</v>
      </c>
      <c r="E1956" s="4">
        <f>990.00*(1-Z1%)</f>
        <v>990</v>
      </c>
      <c r="F1956" s="2">
        <v>1</v>
      </c>
      <c r="G1956" s="2"/>
    </row>
    <row r="1957" spans="1:26" customHeight="1" ht="36" hidden="true" outlineLevel="3">
      <c r="A1957" s="2" t="s">
        <v>3762</v>
      </c>
      <c r="B1957" s="3" t="s">
        <v>3763</v>
      </c>
      <c r="C1957" s="2"/>
      <c r="D1957" s="2" t="s">
        <v>16</v>
      </c>
      <c r="E1957" s="4">
        <f>1100.00*(1-Z1%)</f>
        <v>1100</v>
      </c>
      <c r="F1957" s="2">
        <v>1</v>
      </c>
      <c r="G1957" s="2"/>
    </row>
    <row r="1958" spans="1:26" customHeight="1" ht="36" hidden="true" outlineLevel="3">
      <c r="A1958" s="2" t="s">
        <v>3764</v>
      </c>
      <c r="B1958" s="3" t="s">
        <v>3765</v>
      </c>
      <c r="C1958" s="2"/>
      <c r="D1958" s="2" t="s">
        <v>16</v>
      </c>
      <c r="E1958" s="4">
        <f>1100.00*(1-Z1%)</f>
        <v>1100</v>
      </c>
      <c r="F1958" s="2">
        <v>2</v>
      </c>
      <c r="G1958" s="2"/>
    </row>
    <row r="1959" spans="1:26" customHeight="1" ht="36" hidden="true" outlineLevel="3">
      <c r="A1959" s="2" t="s">
        <v>3766</v>
      </c>
      <c r="B1959" s="3" t="s">
        <v>3767</v>
      </c>
      <c r="C1959" s="2"/>
      <c r="D1959" s="2" t="s">
        <v>16</v>
      </c>
      <c r="E1959" s="4">
        <f>650.00*(1-Z1%)</f>
        <v>650</v>
      </c>
      <c r="F1959" s="2">
        <v>1</v>
      </c>
      <c r="G1959" s="2"/>
    </row>
    <row r="1960" spans="1:26" customHeight="1" ht="36" hidden="true" outlineLevel="3">
      <c r="A1960" s="2" t="s">
        <v>3768</v>
      </c>
      <c r="B1960" s="3" t="s">
        <v>3769</v>
      </c>
      <c r="C1960" s="2"/>
      <c r="D1960" s="2" t="s">
        <v>16</v>
      </c>
      <c r="E1960" s="4">
        <f>700.00*(1-Z1%)</f>
        <v>700</v>
      </c>
      <c r="F1960" s="2">
        <v>1</v>
      </c>
      <c r="G1960" s="2"/>
    </row>
    <row r="1961" spans="1:26" customHeight="1" ht="36" hidden="true" outlineLevel="3">
      <c r="A1961" s="2" t="s">
        <v>3770</v>
      </c>
      <c r="B1961" s="3" t="s">
        <v>3771</v>
      </c>
      <c r="C1961" s="2"/>
      <c r="D1961" s="2" t="s">
        <v>16</v>
      </c>
      <c r="E1961" s="4">
        <f>1150.00*(1-Z1%)</f>
        <v>1150</v>
      </c>
      <c r="F1961" s="2">
        <v>1</v>
      </c>
      <c r="G1961" s="2"/>
    </row>
    <row r="1962" spans="1:26" customHeight="1" ht="36" hidden="true" outlineLevel="3">
      <c r="A1962" s="2" t="s">
        <v>3772</v>
      </c>
      <c r="B1962" s="3" t="s">
        <v>3773</v>
      </c>
      <c r="C1962" s="2"/>
      <c r="D1962" s="2" t="s">
        <v>16</v>
      </c>
      <c r="E1962" s="4">
        <f>700.00*(1-Z1%)</f>
        <v>700</v>
      </c>
      <c r="F1962" s="2">
        <v>1</v>
      </c>
      <c r="G1962" s="2"/>
    </row>
    <row r="1963" spans="1:26" customHeight="1" ht="36" hidden="true" outlineLevel="3">
      <c r="A1963" s="2" t="s">
        <v>3774</v>
      </c>
      <c r="B1963" s="3" t="s">
        <v>3775</v>
      </c>
      <c r="C1963" s="2"/>
      <c r="D1963" s="2" t="s">
        <v>16</v>
      </c>
      <c r="E1963" s="4">
        <f>800.00*(1-Z1%)</f>
        <v>800</v>
      </c>
      <c r="F1963" s="2">
        <v>1</v>
      </c>
      <c r="G1963" s="2"/>
    </row>
    <row r="1964" spans="1:26" customHeight="1" ht="36" hidden="true" outlineLevel="3">
      <c r="A1964" s="2" t="s">
        <v>3776</v>
      </c>
      <c r="B1964" s="3" t="s">
        <v>3777</v>
      </c>
      <c r="C1964" s="2"/>
      <c r="D1964" s="2" t="s">
        <v>16</v>
      </c>
      <c r="E1964" s="4">
        <f>700.00*(1-Z1%)</f>
        <v>700</v>
      </c>
      <c r="F1964" s="2">
        <v>1</v>
      </c>
      <c r="G1964" s="2"/>
    </row>
    <row r="1965" spans="1:26" customHeight="1" ht="36" hidden="true" outlineLevel="3">
      <c r="A1965" s="2" t="s">
        <v>3778</v>
      </c>
      <c r="B1965" s="3" t="s">
        <v>3779</v>
      </c>
      <c r="C1965" s="2"/>
      <c r="D1965" s="2" t="s">
        <v>16</v>
      </c>
      <c r="E1965" s="4">
        <f>1450.00*(1-Z1%)</f>
        <v>1450</v>
      </c>
      <c r="F1965" s="2">
        <v>1</v>
      </c>
      <c r="G1965" s="2"/>
    </row>
    <row r="1966" spans="1:26" customHeight="1" ht="36" hidden="true" outlineLevel="3">
      <c r="A1966" s="2" t="s">
        <v>3780</v>
      </c>
      <c r="B1966" s="3" t="s">
        <v>3781</v>
      </c>
      <c r="C1966" s="2"/>
      <c r="D1966" s="2" t="s">
        <v>16</v>
      </c>
      <c r="E1966" s="4">
        <f>900.00*(1-Z1%)</f>
        <v>900</v>
      </c>
      <c r="F1966" s="2">
        <v>1</v>
      </c>
      <c r="G1966" s="2"/>
    </row>
    <row r="1967" spans="1:26" customHeight="1" ht="36" hidden="true" outlineLevel="3">
      <c r="A1967" s="2" t="s">
        <v>3782</v>
      </c>
      <c r="B1967" s="3" t="s">
        <v>3783</v>
      </c>
      <c r="C1967" s="2"/>
      <c r="D1967" s="2" t="s">
        <v>16</v>
      </c>
      <c r="E1967" s="4">
        <f>1950.00*(1-Z1%)</f>
        <v>1950</v>
      </c>
      <c r="F1967" s="2">
        <v>1</v>
      </c>
      <c r="G1967" s="2"/>
    </row>
    <row r="1968" spans="1:26" customHeight="1" ht="36" hidden="true" outlineLevel="3">
      <c r="A1968" s="2" t="s">
        <v>3784</v>
      </c>
      <c r="B1968" s="3" t="s">
        <v>3785</v>
      </c>
      <c r="C1968" s="2"/>
      <c r="D1968" s="2" t="s">
        <v>16</v>
      </c>
      <c r="E1968" s="4">
        <f>950.00*(1-Z1%)</f>
        <v>950</v>
      </c>
      <c r="F1968" s="2">
        <v>1</v>
      </c>
      <c r="G1968" s="2"/>
    </row>
    <row r="1969" spans="1:26" customHeight="1" ht="36" hidden="true" outlineLevel="3">
      <c r="A1969" s="2" t="s">
        <v>3786</v>
      </c>
      <c r="B1969" s="3" t="s">
        <v>3787</v>
      </c>
      <c r="C1969" s="2"/>
      <c r="D1969" s="2" t="s">
        <v>16</v>
      </c>
      <c r="E1969" s="4">
        <f>650.00*(1-Z1%)</f>
        <v>650</v>
      </c>
      <c r="F1969" s="2">
        <v>1</v>
      </c>
      <c r="G1969" s="2"/>
    </row>
    <row r="1970" spans="1:26" customHeight="1" ht="36" hidden="true" outlineLevel="3">
      <c r="A1970" s="2" t="s">
        <v>3788</v>
      </c>
      <c r="B1970" s="3" t="s">
        <v>3789</v>
      </c>
      <c r="C1970" s="2"/>
      <c r="D1970" s="2" t="s">
        <v>16</v>
      </c>
      <c r="E1970" s="4">
        <f>1250.00*(1-Z1%)</f>
        <v>1250</v>
      </c>
      <c r="F1970" s="2">
        <v>1</v>
      </c>
      <c r="G1970" s="2"/>
    </row>
    <row r="1971" spans="1:26" customHeight="1" ht="36" hidden="true" outlineLevel="3">
      <c r="A1971" s="2" t="s">
        <v>3790</v>
      </c>
      <c r="B1971" s="3" t="s">
        <v>3791</v>
      </c>
      <c r="C1971" s="2"/>
      <c r="D1971" s="2" t="s">
        <v>16</v>
      </c>
      <c r="E1971" s="4">
        <f>700.00*(1-Z1%)</f>
        <v>700</v>
      </c>
      <c r="F1971" s="2">
        <v>1</v>
      </c>
      <c r="G1971" s="2"/>
    </row>
    <row r="1972" spans="1:26" customHeight="1" ht="36" hidden="true" outlineLevel="3">
      <c r="A1972" s="2" t="s">
        <v>3792</v>
      </c>
      <c r="B1972" s="3" t="s">
        <v>3793</v>
      </c>
      <c r="C1972" s="2"/>
      <c r="D1972" s="2" t="s">
        <v>16</v>
      </c>
      <c r="E1972" s="4">
        <f>950.00*(1-Z1%)</f>
        <v>950</v>
      </c>
      <c r="F1972" s="2">
        <v>1</v>
      </c>
      <c r="G1972" s="2"/>
    </row>
    <row r="1973" spans="1:26" customHeight="1" ht="36" hidden="true" outlineLevel="3">
      <c r="A1973" s="2" t="s">
        <v>3794</v>
      </c>
      <c r="B1973" s="3" t="s">
        <v>3795</v>
      </c>
      <c r="C1973" s="2"/>
      <c r="D1973" s="2" t="s">
        <v>16</v>
      </c>
      <c r="E1973" s="4">
        <f>650.00*(1-Z1%)</f>
        <v>650</v>
      </c>
      <c r="F1973" s="2">
        <v>1</v>
      </c>
      <c r="G1973" s="2"/>
    </row>
    <row r="1974" spans="1:26" customHeight="1" ht="36" hidden="true" outlineLevel="3">
      <c r="A1974" s="2" t="s">
        <v>3796</v>
      </c>
      <c r="B1974" s="3" t="s">
        <v>3797</v>
      </c>
      <c r="C1974" s="2"/>
      <c r="D1974" s="2" t="s">
        <v>16</v>
      </c>
      <c r="E1974" s="4">
        <f>990.00*(1-Z1%)</f>
        <v>990</v>
      </c>
      <c r="F1974" s="2">
        <v>1</v>
      </c>
      <c r="G1974" s="2"/>
    </row>
    <row r="1975" spans="1:26" customHeight="1" ht="36" hidden="true" outlineLevel="3">
      <c r="A1975" s="2" t="s">
        <v>3798</v>
      </c>
      <c r="B1975" s="3" t="s">
        <v>3799</v>
      </c>
      <c r="C1975" s="2"/>
      <c r="D1975" s="2" t="s">
        <v>16</v>
      </c>
      <c r="E1975" s="4">
        <f>1590.00*(1-Z1%)</f>
        <v>1590</v>
      </c>
      <c r="F1975" s="2">
        <v>1</v>
      </c>
      <c r="G1975" s="2"/>
    </row>
    <row r="1976" spans="1:26" customHeight="1" ht="36" hidden="true" outlineLevel="3">
      <c r="A1976" s="2" t="s">
        <v>3800</v>
      </c>
      <c r="B1976" s="3" t="s">
        <v>3801</v>
      </c>
      <c r="C1976" s="2"/>
      <c r="D1976" s="2" t="s">
        <v>16</v>
      </c>
      <c r="E1976" s="4">
        <f>1450.00*(1-Z1%)</f>
        <v>1450</v>
      </c>
      <c r="F1976" s="2">
        <v>1</v>
      </c>
      <c r="G1976" s="2"/>
    </row>
    <row r="1977" spans="1:26" customHeight="1" ht="36" hidden="true" outlineLevel="3">
      <c r="A1977" s="2" t="s">
        <v>3802</v>
      </c>
      <c r="B1977" s="3" t="s">
        <v>3803</v>
      </c>
      <c r="C1977" s="2"/>
      <c r="D1977" s="2" t="s">
        <v>16</v>
      </c>
      <c r="E1977" s="4">
        <f>1400.00*(1-Z1%)</f>
        <v>1400</v>
      </c>
      <c r="F1977" s="2">
        <v>1</v>
      </c>
      <c r="G1977" s="2"/>
    </row>
    <row r="1978" spans="1:26" customHeight="1" ht="36" hidden="true" outlineLevel="3">
      <c r="A1978" s="2" t="s">
        <v>3804</v>
      </c>
      <c r="B1978" s="3" t="s">
        <v>3805</v>
      </c>
      <c r="C1978" s="2"/>
      <c r="D1978" s="2" t="s">
        <v>16</v>
      </c>
      <c r="E1978" s="4">
        <f>690.00*(1-Z1%)</f>
        <v>690</v>
      </c>
      <c r="F1978" s="2">
        <v>1</v>
      </c>
      <c r="G1978" s="2"/>
    </row>
    <row r="1979" spans="1:26" customHeight="1" ht="36" hidden="true" outlineLevel="3">
      <c r="A1979" s="2" t="s">
        <v>3806</v>
      </c>
      <c r="B1979" s="3" t="s">
        <v>3807</v>
      </c>
      <c r="C1979" s="2"/>
      <c r="D1979" s="2" t="s">
        <v>16</v>
      </c>
      <c r="E1979" s="4">
        <f>1690.00*(1-Z1%)</f>
        <v>1690</v>
      </c>
      <c r="F1979" s="2">
        <v>1</v>
      </c>
      <c r="G1979" s="2"/>
    </row>
    <row r="1980" spans="1:26" customHeight="1" ht="36" hidden="true" outlineLevel="3">
      <c r="A1980" s="2" t="s">
        <v>3808</v>
      </c>
      <c r="B1980" s="3" t="s">
        <v>3809</v>
      </c>
      <c r="C1980" s="2"/>
      <c r="D1980" s="2" t="s">
        <v>16</v>
      </c>
      <c r="E1980" s="4">
        <f>950.00*(1-Z1%)</f>
        <v>950</v>
      </c>
      <c r="F1980" s="2">
        <v>2</v>
      </c>
      <c r="G1980" s="2"/>
    </row>
    <row r="1981" spans="1:26" customHeight="1" ht="36" hidden="true" outlineLevel="3">
      <c r="A1981" s="2" t="s">
        <v>3810</v>
      </c>
      <c r="B1981" s="3" t="s">
        <v>3811</v>
      </c>
      <c r="C1981" s="2"/>
      <c r="D1981" s="2" t="s">
        <v>16</v>
      </c>
      <c r="E1981" s="4">
        <f>1250.00*(1-Z1%)</f>
        <v>1250</v>
      </c>
      <c r="F1981" s="2">
        <v>2</v>
      </c>
      <c r="G1981" s="2"/>
    </row>
    <row r="1982" spans="1:26" customHeight="1" ht="36" hidden="true" outlineLevel="3">
      <c r="A1982" s="2" t="s">
        <v>3812</v>
      </c>
      <c r="B1982" s="3" t="s">
        <v>3813</v>
      </c>
      <c r="C1982" s="2"/>
      <c r="D1982" s="2" t="s">
        <v>16</v>
      </c>
      <c r="E1982" s="4">
        <f>850.00*(1-Z1%)</f>
        <v>850</v>
      </c>
      <c r="F1982" s="2">
        <v>1</v>
      </c>
      <c r="G1982" s="2"/>
    </row>
    <row r="1983" spans="1:26" customHeight="1" ht="36" hidden="true" outlineLevel="3">
      <c r="A1983" s="2" t="s">
        <v>3814</v>
      </c>
      <c r="B1983" s="3" t="s">
        <v>3815</v>
      </c>
      <c r="C1983" s="2"/>
      <c r="D1983" s="2" t="s">
        <v>16</v>
      </c>
      <c r="E1983" s="4">
        <f>750.00*(1-Z1%)</f>
        <v>750</v>
      </c>
      <c r="F1983" s="2">
        <v>2</v>
      </c>
      <c r="G1983" s="2"/>
    </row>
    <row r="1984" spans="1:26" customHeight="1" ht="36" hidden="true" outlineLevel="3">
      <c r="A1984" s="2" t="s">
        <v>3816</v>
      </c>
      <c r="B1984" s="3" t="s">
        <v>3817</v>
      </c>
      <c r="C1984" s="2"/>
      <c r="D1984" s="2" t="s">
        <v>16</v>
      </c>
      <c r="E1984" s="4">
        <f>1490.00*(1-Z1%)</f>
        <v>1490</v>
      </c>
      <c r="F1984" s="2">
        <v>1</v>
      </c>
      <c r="G1984" s="2"/>
    </row>
    <row r="1985" spans="1:26" customHeight="1" ht="36" hidden="true" outlineLevel="3">
      <c r="A1985" s="2" t="s">
        <v>3818</v>
      </c>
      <c r="B1985" s="3" t="s">
        <v>3819</v>
      </c>
      <c r="C1985" s="2"/>
      <c r="D1985" s="2" t="s">
        <v>16</v>
      </c>
      <c r="E1985" s="4">
        <f>1190.00*(1-Z1%)</f>
        <v>1190</v>
      </c>
      <c r="F1985" s="2">
        <v>1</v>
      </c>
      <c r="G1985" s="2"/>
    </row>
    <row r="1986" spans="1:26" customHeight="1" ht="36" hidden="true" outlineLevel="3">
      <c r="A1986" s="2" t="s">
        <v>3820</v>
      </c>
      <c r="B1986" s="3" t="s">
        <v>3821</v>
      </c>
      <c r="C1986" s="2"/>
      <c r="D1986" s="2" t="s">
        <v>16</v>
      </c>
      <c r="E1986" s="4">
        <f>690.00*(1-Z1%)</f>
        <v>690</v>
      </c>
      <c r="F1986" s="2">
        <v>2</v>
      </c>
      <c r="G1986" s="2"/>
    </row>
    <row r="1987" spans="1:26" customHeight="1" ht="36" hidden="true" outlineLevel="3">
      <c r="A1987" s="2" t="s">
        <v>3822</v>
      </c>
      <c r="B1987" s="3" t="s">
        <v>3823</v>
      </c>
      <c r="C1987" s="2"/>
      <c r="D1987" s="2" t="s">
        <v>16</v>
      </c>
      <c r="E1987" s="4">
        <f>1490.00*(1-Z1%)</f>
        <v>1490</v>
      </c>
      <c r="F1987" s="2">
        <v>1</v>
      </c>
      <c r="G1987" s="2"/>
    </row>
    <row r="1988" spans="1:26" customHeight="1" ht="36" hidden="true" outlineLevel="3">
      <c r="A1988" s="2" t="s">
        <v>3824</v>
      </c>
      <c r="B1988" s="3" t="s">
        <v>3825</v>
      </c>
      <c r="C1988" s="2"/>
      <c r="D1988" s="2" t="s">
        <v>16</v>
      </c>
      <c r="E1988" s="4">
        <f>650.00*(1-Z1%)</f>
        <v>650</v>
      </c>
      <c r="F1988" s="2">
        <v>1</v>
      </c>
      <c r="G1988" s="2"/>
    </row>
    <row r="1989" spans="1:26" customHeight="1" ht="36" hidden="true" outlineLevel="3">
      <c r="A1989" s="2" t="s">
        <v>3826</v>
      </c>
      <c r="B1989" s="3" t="s">
        <v>3827</v>
      </c>
      <c r="C1989" s="2"/>
      <c r="D1989" s="2" t="s">
        <v>16</v>
      </c>
      <c r="E1989" s="4">
        <f>750.00*(1-Z1%)</f>
        <v>750</v>
      </c>
      <c r="F1989" s="2">
        <v>2</v>
      </c>
      <c r="G1989" s="2"/>
    </row>
    <row r="1990" spans="1:26" customHeight="1" ht="36" hidden="true" outlineLevel="3">
      <c r="A1990" s="2" t="s">
        <v>3828</v>
      </c>
      <c r="B1990" s="3" t="s">
        <v>3829</v>
      </c>
      <c r="C1990" s="2"/>
      <c r="D1990" s="2" t="s">
        <v>16</v>
      </c>
      <c r="E1990" s="4">
        <f>850.00*(1-Z1%)</f>
        <v>850</v>
      </c>
      <c r="F1990" s="2">
        <v>2</v>
      </c>
      <c r="G1990" s="2"/>
    </row>
    <row r="1991" spans="1:26" customHeight="1" ht="36" hidden="true" outlineLevel="3">
      <c r="A1991" s="2" t="s">
        <v>3830</v>
      </c>
      <c r="B1991" s="3" t="s">
        <v>3831</v>
      </c>
      <c r="C1991" s="2"/>
      <c r="D1991" s="2" t="s">
        <v>16</v>
      </c>
      <c r="E1991" s="4">
        <f>1350.00*(1-Z1%)</f>
        <v>1350</v>
      </c>
      <c r="F1991" s="2">
        <v>1</v>
      </c>
      <c r="G1991" s="2"/>
    </row>
    <row r="1992" spans="1:26" customHeight="1" ht="36" hidden="true" outlineLevel="3">
      <c r="A1992" s="2" t="s">
        <v>3832</v>
      </c>
      <c r="B1992" s="3" t="s">
        <v>3833</v>
      </c>
      <c r="C1992" s="2"/>
      <c r="D1992" s="2" t="s">
        <v>16</v>
      </c>
      <c r="E1992" s="4">
        <f>2700.00*(1-Z1%)</f>
        <v>2700</v>
      </c>
      <c r="F1992" s="2">
        <v>1</v>
      </c>
      <c r="G1992" s="2"/>
    </row>
    <row r="1993" spans="1:26" customHeight="1" ht="18" hidden="true" outlineLevel="3">
      <c r="A1993" s="2" t="s">
        <v>3834</v>
      </c>
      <c r="B1993" s="3" t="s">
        <v>3835</v>
      </c>
      <c r="C1993" s="2"/>
      <c r="D1993" s="2" t="s">
        <v>16</v>
      </c>
      <c r="E1993" s="4">
        <f>1790.00*(1-Z1%)</f>
        <v>1790</v>
      </c>
      <c r="F1993" s="2">
        <v>2</v>
      </c>
      <c r="G1993" s="2"/>
    </row>
    <row r="1994" spans="1:26" customHeight="1" ht="18" hidden="true" outlineLevel="3">
      <c r="A1994" s="2" t="s">
        <v>3836</v>
      </c>
      <c r="B1994" s="3" t="s">
        <v>3837</v>
      </c>
      <c r="C1994" s="2"/>
      <c r="D1994" s="2" t="s">
        <v>16</v>
      </c>
      <c r="E1994" s="4">
        <f>1390.00*(1-Z1%)</f>
        <v>1390</v>
      </c>
      <c r="F1994" s="2">
        <v>2</v>
      </c>
      <c r="G1994" s="2"/>
    </row>
    <row r="1995" spans="1:26" customHeight="1" ht="18" hidden="true" outlineLevel="3">
      <c r="A1995" s="2" t="s">
        <v>3838</v>
      </c>
      <c r="B1995" s="3" t="s">
        <v>3839</v>
      </c>
      <c r="C1995" s="2"/>
      <c r="D1995" s="2" t="s">
        <v>16</v>
      </c>
      <c r="E1995" s="4">
        <f>1650.00*(1-Z1%)</f>
        <v>1650</v>
      </c>
      <c r="F1995" s="2">
        <v>1</v>
      </c>
      <c r="G1995" s="2"/>
    </row>
    <row r="1996" spans="1:26" customHeight="1" ht="18" hidden="true" outlineLevel="3">
      <c r="A1996" s="2" t="s">
        <v>3840</v>
      </c>
      <c r="B1996" s="3" t="s">
        <v>3841</v>
      </c>
      <c r="C1996" s="2"/>
      <c r="D1996" s="2" t="s">
        <v>16</v>
      </c>
      <c r="E1996" s="4">
        <f>1690.00*(1-Z1%)</f>
        <v>1690</v>
      </c>
      <c r="F1996" s="2">
        <v>1</v>
      </c>
      <c r="G1996" s="2"/>
    </row>
    <row r="1997" spans="1:26" customHeight="1" ht="36" hidden="true" outlineLevel="3">
      <c r="A1997" s="2" t="s">
        <v>3842</v>
      </c>
      <c r="B1997" s="3" t="s">
        <v>3843</v>
      </c>
      <c r="C1997" s="2"/>
      <c r="D1997" s="2" t="s">
        <v>16</v>
      </c>
      <c r="E1997" s="4">
        <f>1590.00*(1-Z1%)</f>
        <v>1590</v>
      </c>
      <c r="F1997" s="2">
        <v>1</v>
      </c>
      <c r="G1997" s="2"/>
    </row>
    <row r="1998" spans="1:26" customHeight="1" ht="36" hidden="true" outlineLevel="3">
      <c r="A1998" s="2" t="s">
        <v>3844</v>
      </c>
      <c r="B1998" s="3" t="s">
        <v>3845</v>
      </c>
      <c r="C1998" s="2"/>
      <c r="D1998" s="2" t="s">
        <v>16</v>
      </c>
      <c r="E1998" s="4">
        <f>1160.00*(1-Z1%)</f>
        <v>1160</v>
      </c>
      <c r="F1998" s="2">
        <v>3</v>
      </c>
      <c r="G1998" s="2"/>
    </row>
    <row r="1999" spans="1:26" customHeight="1" ht="36" hidden="true" outlineLevel="3">
      <c r="A1999" s="2" t="s">
        <v>3846</v>
      </c>
      <c r="B1999" s="3" t="s">
        <v>3847</v>
      </c>
      <c r="C1999" s="2"/>
      <c r="D1999" s="2" t="s">
        <v>16</v>
      </c>
      <c r="E1999" s="4">
        <f>990.00*(1-Z1%)</f>
        <v>990</v>
      </c>
      <c r="F1999" s="2">
        <v>2</v>
      </c>
      <c r="G1999" s="2"/>
    </row>
    <row r="2000" spans="1:26" customHeight="1" ht="36" hidden="true" outlineLevel="3">
      <c r="A2000" s="2" t="s">
        <v>3848</v>
      </c>
      <c r="B2000" s="3" t="s">
        <v>3849</v>
      </c>
      <c r="C2000" s="2"/>
      <c r="D2000" s="2" t="s">
        <v>16</v>
      </c>
      <c r="E2000" s="4">
        <f>2150.00*(1-Z1%)</f>
        <v>2150</v>
      </c>
      <c r="F2000" s="2">
        <v>2</v>
      </c>
      <c r="G2000" s="2"/>
    </row>
    <row r="2001" spans="1:26" customHeight="1" ht="36" hidden="true" outlineLevel="3">
      <c r="A2001" s="2" t="s">
        <v>3850</v>
      </c>
      <c r="B2001" s="3" t="s">
        <v>3851</v>
      </c>
      <c r="C2001" s="2"/>
      <c r="D2001" s="2" t="s">
        <v>16</v>
      </c>
      <c r="E2001" s="4">
        <f>850.00*(1-Z1%)</f>
        <v>850</v>
      </c>
      <c r="F2001" s="2">
        <v>2</v>
      </c>
      <c r="G2001" s="2"/>
    </row>
    <row r="2002" spans="1:26" customHeight="1" ht="35" hidden="true" outlineLevel="3">
      <c r="A2002" s="5" t="s">
        <v>3852</v>
      </c>
      <c r="B2002" s="5"/>
      <c r="C2002" s="5"/>
      <c r="D2002" s="5"/>
      <c r="E2002" s="5"/>
      <c r="F2002" s="5"/>
      <c r="G2002" s="5"/>
    </row>
    <row r="2003" spans="1:26" customHeight="1" ht="36" hidden="true" outlineLevel="3">
      <c r="A2003" s="2" t="s">
        <v>3853</v>
      </c>
      <c r="B2003" s="3" t="s">
        <v>3854</v>
      </c>
      <c r="C2003" s="2"/>
      <c r="D2003" s="2" t="s">
        <v>16</v>
      </c>
      <c r="E2003" s="4">
        <f>1150.00*(1-Z1%)</f>
        <v>1150</v>
      </c>
      <c r="F2003" s="2">
        <v>1</v>
      </c>
      <c r="G2003" s="2"/>
    </row>
    <row r="2004" spans="1:26" customHeight="1" ht="36" hidden="true" outlineLevel="3">
      <c r="A2004" s="2" t="s">
        <v>3855</v>
      </c>
      <c r="B2004" s="3" t="s">
        <v>3856</v>
      </c>
      <c r="C2004" s="2"/>
      <c r="D2004" s="2" t="s">
        <v>16</v>
      </c>
      <c r="E2004" s="4">
        <f>1350.00*(1-Z1%)</f>
        <v>1350</v>
      </c>
      <c r="F2004" s="2">
        <v>1</v>
      </c>
      <c r="G2004" s="2"/>
    </row>
    <row r="2005" spans="1:26" customHeight="1" ht="36" hidden="true" outlineLevel="3">
      <c r="A2005" s="2" t="s">
        <v>3857</v>
      </c>
      <c r="B2005" s="3" t="s">
        <v>3858</v>
      </c>
      <c r="C2005" s="2"/>
      <c r="D2005" s="2" t="s">
        <v>16</v>
      </c>
      <c r="E2005" s="4">
        <f>450.00*(1-Z1%)</f>
        <v>450</v>
      </c>
      <c r="F2005" s="2">
        <v>2</v>
      </c>
      <c r="G2005" s="2"/>
    </row>
    <row r="2006" spans="1:26" customHeight="1" ht="18" hidden="true" outlineLevel="3">
      <c r="A2006" s="2" t="s">
        <v>3859</v>
      </c>
      <c r="B2006" s="3" t="s">
        <v>3860</v>
      </c>
      <c r="C2006" s="2"/>
      <c r="D2006" s="2" t="s">
        <v>16</v>
      </c>
      <c r="E2006" s="4">
        <f>450.00*(1-Z1%)</f>
        <v>450</v>
      </c>
      <c r="F2006" s="2">
        <v>1</v>
      </c>
      <c r="G2006" s="2"/>
    </row>
    <row r="2007" spans="1:26" customHeight="1" ht="35" hidden="true" outlineLevel="2">
      <c r="A2007" s="5" t="s">
        <v>3861</v>
      </c>
      <c r="B2007" s="5"/>
      <c r="C2007" s="5"/>
      <c r="D2007" s="5"/>
      <c r="E2007" s="5"/>
      <c r="F2007" s="5"/>
      <c r="G2007" s="5"/>
    </row>
    <row r="2008" spans="1:26" customHeight="1" ht="35" hidden="true" outlineLevel="3">
      <c r="A2008" s="5" t="s">
        <v>3862</v>
      </c>
      <c r="B2008" s="5"/>
      <c r="C2008" s="5"/>
      <c r="D2008" s="5"/>
      <c r="E2008" s="5"/>
      <c r="F2008" s="5"/>
      <c r="G2008" s="5"/>
    </row>
    <row r="2009" spans="1:26" customHeight="1" ht="36" hidden="true" outlineLevel="3">
      <c r="A2009" s="2" t="s">
        <v>3863</v>
      </c>
      <c r="B2009" s="3" t="s">
        <v>3864</v>
      </c>
      <c r="C2009" s="2"/>
      <c r="D2009" s="2" t="s">
        <v>16</v>
      </c>
      <c r="E2009" s="4">
        <f>890.00*(1-Z1%)</f>
        <v>890</v>
      </c>
      <c r="F2009" s="2">
        <v>1</v>
      </c>
      <c r="G2009" s="2"/>
    </row>
    <row r="2010" spans="1:26" customHeight="1" ht="18" hidden="true" outlineLevel="3">
      <c r="A2010" s="2" t="s">
        <v>3865</v>
      </c>
      <c r="B2010" s="3" t="s">
        <v>3866</v>
      </c>
      <c r="C2010" s="2"/>
      <c r="D2010" s="2" t="s">
        <v>16</v>
      </c>
      <c r="E2010" s="4">
        <f>590.00*(1-Z1%)</f>
        <v>590</v>
      </c>
      <c r="F2010" s="2">
        <v>1</v>
      </c>
      <c r="G2010" s="2"/>
    </row>
    <row r="2011" spans="1:26" customHeight="1" ht="18" hidden="true" outlineLevel="3">
      <c r="A2011" s="2" t="s">
        <v>3867</v>
      </c>
      <c r="B2011" s="3" t="s">
        <v>3868</v>
      </c>
      <c r="C2011" s="2"/>
      <c r="D2011" s="2" t="s">
        <v>16</v>
      </c>
      <c r="E2011" s="4">
        <f>1200.00*(1-Z1%)</f>
        <v>1200</v>
      </c>
      <c r="F2011" s="2">
        <v>1</v>
      </c>
      <c r="G2011" s="2"/>
    </row>
    <row r="2012" spans="1:26" customHeight="1" ht="36" hidden="true" outlineLevel="3">
      <c r="A2012" s="2" t="s">
        <v>3869</v>
      </c>
      <c r="B2012" s="3" t="s">
        <v>3870</v>
      </c>
      <c r="C2012" s="2"/>
      <c r="D2012" s="2" t="s">
        <v>16</v>
      </c>
      <c r="E2012" s="4">
        <f>990.00*(1-Z1%)</f>
        <v>990</v>
      </c>
      <c r="F2012" s="2">
        <v>1</v>
      </c>
      <c r="G2012" s="2"/>
    </row>
    <row r="2013" spans="1:26" customHeight="1" ht="36" hidden="true" outlineLevel="3">
      <c r="A2013" s="2" t="s">
        <v>3871</v>
      </c>
      <c r="B2013" s="3" t="s">
        <v>3872</v>
      </c>
      <c r="C2013" s="2"/>
      <c r="D2013" s="2" t="s">
        <v>16</v>
      </c>
      <c r="E2013" s="4">
        <f>1290.00*(1-Z1%)</f>
        <v>1290</v>
      </c>
      <c r="F2013" s="2">
        <v>1</v>
      </c>
      <c r="G2013" s="2"/>
    </row>
    <row r="2014" spans="1:26" customHeight="1" ht="36" hidden="true" outlineLevel="3">
      <c r="A2014" s="2" t="s">
        <v>3873</v>
      </c>
      <c r="B2014" s="3" t="s">
        <v>3874</v>
      </c>
      <c r="C2014" s="2"/>
      <c r="D2014" s="2" t="s">
        <v>16</v>
      </c>
      <c r="E2014" s="4">
        <f>1100.00*(1-Z1%)</f>
        <v>1100</v>
      </c>
      <c r="F2014" s="2">
        <v>1</v>
      </c>
      <c r="G2014" s="2"/>
    </row>
    <row r="2015" spans="1:26" customHeight="1" ht="36" hidden="true" outlineLevel="3">
      <c r="A2015" s="2" t="s">
        <v>3875</v>
      </c>
      <c r="B2015" s="3" t="s">
        <v>3876</v>
      </c>
      <c r="C2015" s="2"/>
      <c r="D2015" s="2" t="s">
        <v>16</v>
      </c>
      <c r="E2015" s="4">
        <f>1100.00*(1-Z1%)</f>
        <v>1100</v>
      </c>
      <c r="F2015" s="2">
        <v>2</v>
      </c>
      <c r="G2015" s="2"/>
    </row>
    <row r="2016" spans="1:26" customHeight="1" ht="36" hidden="true" outlineLevel="3">
      <c r="A2016" s="2" t="s">
        <v>3877</v>
      </c>
      <c r="B2016" s="3" t="s">
        <v>3878</v>
      </c>
      <c r="C2016" s="2"/>
      <c r="D2016" s="2" t="s">
        <v>16</v>
      </c>
      <c r="E2016" s="4">
        <f>1100.00*(1-Z1%)</f>
        <v>1100</v>
      </c>
      <c r="F2016" s="2">
        <v>3</v>
      </c>
      <c r="G2016" s="2"/>
    </row>
    <row r="2017" spans="1:26" customHeight="1" ht="36" hidden="true" outlineLevel="3">
      <c r="A2017" s="2" t="s">
        <v>3879</v>
      </c>
      <c r="B2017" s="3" t="s">
        <v>3880</v>
      </c>
      <c r="C2017" s="2"/>
      <c r="D2017" s="2" t="s">
        <v>16</v>
      </c>
      <c r="E2017" s="4">
        <f>1100.00*(1-Z1%)</f>
        <v>1100</v>
      </c>
      <c r="F2017" s="2">
        <v>2</v>
      </c>
      <c r="G2017" s="2"/>
    </row>
    <row r="2018" spans="1:26" customHeight="1" ht="18" hidden="true" outlineLevel="3">
      <c r="A2018" s="2" t="s">
        <v>3881</v>
      </c>
      <c r="B2018" s="3" t="s">
        <v>3882</v>
      </c>
      <c r="C2018" s="2"/>
      <c r="D2018" s="2" t="s">
        <v>16</v>
      </c>
      <c r="E2018" s="4">
        <f>1100.00*(1-Z1%)</f>
        <v>1100</v>
      </c>
      <c r="F2018" s="2">
        <v>1</v>
      </c>
      <c r="G2018" s="2"/>
    </row>
    <row r="2019" spans="1:26" customHeight="1" ht="18" hidden="true" outlineLevel="3">
      <c r="A2019" s="2" t="s">
        <v>3883</v>
      </c>
      <c r="B2019" s="3" t="s">
        <v>3884</v>
      </c>
      <c r="C2019" s="2"/>
      <c r="D2019" s="2" t="s">
        <v>16</v>
      </c>
      <c r="E2019" s="4">
        <f>1350.00*(1-Z1%)</f>
        <v>1350</v>
      </c>
      <c r="F2019" s="2">
        <v>1</v>
      </c>
      <c r="G2019" s="2"/>
    </row>
    <row r="2020" spans="1:26" customHeight="1" ht="18" hidden="true" outlineLevel="3">
      <c r="A2020" s="2" t="s">
        <v>3885</v>
      </c>
      <c r="B2020" s="3" t="s">
        <v>3886</v>
      </c>
      <c r="C2020" s="2"/>
      <c r="D2020" s="2" t="s">
        <v>16</v>
      </c>
      <c r="E2020" s="4">
        <f>950.00*(1-Z1%)</f>
        <v>950</v>
      </c>
      <c r="F2020" s="2">
        <v>1</v>
      </c>
      <c r="G2020" s="2"/>
    </row>
    <row r="2021" spans="1:26" customHeight="1" ht="36" hidden="true" outlineLevel="3">
      <c r="A2021" s="2" t="s">
        <v>3887</v>
      </c>
      <c r="B2021" s="3" t="s">
        <v>3888</v>
      </c>
      <c r="C2021" s="2"/>
      <c r="D2021" s="2" t="s">
        <v>16</v>
      </c>
      <c r="E2021" s="4">
        <f>790.00*(1-Z1%)</f>
        <v>790</v>
      </c>
      <c r="F2021" s="2">
        <v>1</v>
      </c>
      <c r="G2021" s="2"/>
    </row>
    <row r="2022" spans="1:26" customHeight="1" ht="18" hidden="true" outlineLevel="3">
      <c r="A2022" s="2" t="s">
        <v>3889</v>
      </c>
      <c r="B2022" s="3" t="s">
        <v>3890</v>
      </c>
      <c r="C2022" s="2"/>
      <c r="D2022" s="2" t="s">
        <v>16</v>
      </c>
      <c r="E2022" s="4">
        <f>790.00*(1-Z1%)</f>
        <v>790</v>
      </c>
      <c r="F2022" s="2">
        <v>1</v>
      </c>
      <c r="G2022" s="2"/>
    </row>
    <row r="2023" spans="1:26" customHeight="1" ht="36" hidden="true" outlineLevel="3">
      <c r="A2023" s="2" t="s">
        <v>3891</v>
      </c>
      <c r="B2023" s="3" t="s">
        <v>3892</v>
      </c>
      <c r="C2023" s="2"/>
      <c r="D2023" s="2" t="s">
        <v>16</v>
      </c>
      <c r="E2023" s="4">
        <f>1050.00*(1-Z1%)</f>
        <v>1050</v>
      </c>
      <c r="F2023" s="2">
        <v>1</v>
      </c>
      <c r="G2023" s="2"/>
    </row>
    <row r="2024" spans="1:26" customHeight="1" ht="18" hidden="true" outlineLevel="3">
      <c r="A2024" s="2" t="s">
        <v>3893</v>
      </c>
      <c r="B2024" s="3" t="s">
        <v>3894</v>
      </c>
      <c r="C2024" s="2"/>
      <c r="D2024" s="2" t="s">
        <v>16</v>
      </c>
      <c r="E2024" s="4">
        <f>1100.00*(1-Z1%)</f>
        <v>1100</v>
      </c>
      <c r="F2024" s="2">
        <v>1</v>
      </c>
      <c r="G2024" s="2"/>
    </row>
    <row r="2025" spans="1:26" customHeight="1" ht="36" hidden="true" outlineLevel="3">
      <c r="A2025" s="2" t="s">
        <v>3895</v>
      </c>
      <c r="B2025" s="3" t="s">
        <v>3896</v>
      </c>
      <c r="C2025" s="2"/>
      <c r="D2025" s="2" t="s">
        <v>16</v>
      </c>
      <c r="E2025" s="4">
        <f>800.00*(1-Z1%)</f>
        <v>800</v>
      </c>
      <c r="F2025" s="2">
        <v>1</v>
      </c>
      <c r="G2025" s="2"/>
    </row>
    <row r="2026" spans="1:26" customHeight="1" ht="36" hidden="true" outlineLevel="3">
      <c r="A2026" s="2" t="s">
        <v>3897</v>
      </c>
      <c r="B2026" s="3" t="s">
        <v>3898</v>
      </c>
      <c r="C2026" s="2"/>
      <c r="D2026" s="2" t="s">
        <v>16</v>
      </c>
      <c r="E2026" s="4">
        <f>750.00*(1-Z1%)</f>
        <v>750</v>
      </c>
      <c r="F2026" s="2">
        <v>1</v>
      </c>
      <c r="G2026" s="2"/>
    </row>
    <row r="2027" spans="1:26" customHeight="1" ht="36" hidden="true" outlineLevel="3">
      <c r="A2027" s="2" t="s">
        <v>3899</v>
      </c>
      <c r="B2027" s="3" t="s">
        <v>3900</v>
      </c>
      <c r="C2027" s="2"/>
      <c r="D2027" s="2" t="s">
        <v>16</v>
      </c>
      <c r="E2027" s="4">
        <f>1300.00*(1-Z1%)</f>
        <v>1300</v>
      </c>
      <c r="F2027" s="2">
        <v>1</v>
      </c>
      <c r="G2027" s="2"/>
    </row>
    <row r="2028" spans="1:26" customHeight="1" ht="36" hidden="true" outlineLevel="3">
      <c r="A2028" s="2" t="s">
        <v>3901</v>
      </c>
      <c r="B2028" s="3" t="s">
        <v>3902</v>
      </c>
      <c r="C2028" s="2"/>
      <c r="D2028" s="2" t="s">
        <v>16</v>
      </c>
      <c r="E2028" s="4">
        <f>1300.00*(1-Z1%)</f>
        <v>1300</v>
      </c>
      <c r="F2028" s="2">
        <v>1</v>
      </c>
      <c r="G2028" s="2"/>
    </row>
    <row r="2029" spans="1:26" customHeight="1" ht="18" hidden="true" outlineLevel="3">
      <c r="A2029" s="2" t="s">
        <v>3903</v>
      </c>
      <c r="B2029" s="3" t="s">
        <v>3904</v>
      </c>
      <c r="C2029" s="2"/>
      <c r="D2029" s="2" t="s">
        <v>16</v>
      </c>
      <c r="E2029" s="4">
        <f>890.00*(1-Z1%)</f>
        <v>890</v>
      </c>
      <c r="F2029" s="2">
        <v>1</v>
      </c>
      <c r="G2029" s="2"/>
    </row>
    <row r="2030" spans="1:26" customHeight="1" ht="36" hidden="true" outlineLevel="3">
      <c r="A2030" s="2" t="s">
        <v>3905</v>
      </c>
      <c r="B2030" s="3" t="s">
        <v>3906</v>
      </c>
      <c r="C2030" s="2"/>
      <c r="D2030" s="2" t="s">
        <v>16</v>
      </c>
      <c r="E2030" s="4">
        <f>1390.00*(1-Z1%)</f>
        <v>1390</v>
      </c>
      <c r="F2030" s="2">
        <v>2</v>
      </c>
      <c r="G2030" s="2"/>
    </row>
    <row r="2031" spans="1:26" customHeight="1" ht="18" hidden="true" outlineLevel="3">
      <c r="A2031" s="2" t="s">
        <v>3907</v>
      </c>
      <c r="B2031" s="3" t="s">
        <v>3908</v>
      </c>
      <c r="C2031" s="2"/>
      <c r="D2031" s="2" t="s">
        <v>16</v>
      </c>
      <c r="E2031" s="4">
        <f>1490.00*(1-Z1%)</f>
        <v>1490</v>
      </c>
      <c r="F2031" s="2">
        <v>1</v>
      </c>
      <c r="G2031" s="2"/>
    </row>
    <row r="2032" spans="1:26" customHeight="1" ht="36" hidden="true" outlineLevel="3">
      <c r="A2032" s="2" t="s">
        <v>3909</v>
      </c>
      <c r="B2032" s="3" t="s">
        <v>3910</v>
      </c>
      <c r="C2032" s="2"/>
      <c r="D2032" s="2" t="s">
        <v>16</v>
      </c>
      <c r="E2032" s="4">
        <f>1100.00*(1-Z1%)</f>
        <v>1100</v>
      </c>
      <c r="F2032" s="2">
        <v>1</v>
      </c>
      <c r="G2032" s="2"/>
    </row>
    <row r="2033" spans="1:26" customHeight="1" ht="36" hidden="true" outlineLevel="3">
      <c r="A2033" s="2" t="s">
        <v>3911</v>
      </c>
      <c r="B2033" s="3" t="s">
        <v>3912</v>
      </c>
      <c r="C2033" s="2"/>
      <c r="D2033" s="2" t="s">
        <v>16</v>
      </c>
      <c r="E2033" s="4">
        <f>1290.00*(1-Z1%)</f>
        <v>1290</v>
      </c>
      <c r="F2033" s="2">
        <v>1</v>
      </c>
      <c r="G2033" s="2"/>
    </row>
    <row r="2034" spans="1:26" customHeight="1" ht="18" hidden="true" outlineLevel="3">
      <c r="A2034" s="2" t="s">
        <v>3913</v>
      </c>
      <c r="B2034" s="3" t="s">
        <v>3914</v>
      </c>
      <c r="C2034" s="2"/>
      <c r="D2034" s="2" t="s">
        <v>16</v>
      </c>
      <c r="E2034" s="4">
        <f>690.00*(1-Z1%)</f>
        <v>690</v>
      </c>
      <c r="F2034" s="2">
        <v>1</v>
      </c>
      <c r="G2034" s="2"/>
    </row>
    <row r="2035" spans="1:26" customHeight="1" ht="35" hidden="true" outlineLevel="3">
      <c r="A2035" s="5" t="s">
        <v>3915</v>
      </c>
      <c r="B2035" s="5"/>
      <c r="C2035" s="5"/>
      <c r="D2035" s="5"/>
      <c r="E2035" s="5"/>
      <c r="F2035" s="5"/>
      <c r="G2035" s="5"/>
    </row>
    <row r="2036" spans="1:26" customHeight="1" ht="18" hidden="true" outlineLevel="3">
      <c r="A2036" s="2" t="s">
        <v>3916</v>
      </c>
      <c r="B2036" s="3" t="s">
        <v>3917</v>
      </c>
      <c r="C2036" s="2"/>
      <c r="D2036" s="2" t="s">
        <v>16</v>
      </c>
      <c r="E2036" s="4">
        <f>1690.00*(1-Z1%)</f>
        <v>1690</v>
      </c>
      <c r="F2036" s="2">
        <v>1</v>
      </c>
      <c r="G2036" s="2"/>
    </row>
    <row r="2037" spans="1:26" customHeight="1" ht="18" hidden="true" outlineLevel="3">
      <c r="A2037" s="2" t="s">
        <v>3918</v>
      </c>
      <c r="B2037" s="3" t="s">
        <v>3919</v>
      </c>
      <c r="C2037" s="2"/>
      <c r="D2037" s="2" t="s">
        <v>16</v>
      </c>
      <c r="E2037" s="4">
        <f>1990.00*(1-Z1%)</f>
        <v>1990</v>
      </c>
      <c r="F2037" s="2">
        <v>1</v>
      </c>
      <c r="G2037" s="2"/>
    </row>
    <row r="2038" spans="1:26" customHeight="1" ht="36" hidden="true" outlineLevel="3">
      <c r="A2038" s="2" t="s">
        <v>3920</v>
      </c>
      <c r="B2038" s="3" t="s">
        <v>3921</v>
      </c>
      <c r="C2038" s="2"/>
      <c r="D2038" s="2" t="s">
        <v>16</v>
      </c>
      <c r="E2038" s="4">
        <f>1690.00*(1-Z1%)</f>
        <v>1690</v>
      </c>
      <c r="F2038" s="2">
        <v>2</v>
      </c>
      <c r="G2038" s="2"/>
    </row>
    <row r="2039" spans="1:26" customHeight="1" ht="36" hidden="true" outlineLevel="3">
      <c r="A2039" s="2" t="s">
        <v>3922</v>
      </c>
      <c r="B2039" s="3" t="s">
        <v>3923</v>
      </c>
      <c r="C2039" s="2"/>
      <c r="D2039" s="2" t="s">
        <v>16</v>
      </c>
      <c r="E2039" s="4">
        <f>2990.00*(1-Z1%)</f>
        <v>2990</v>
      </c>
      <c r="F2039" s="2">
        <v>1</v>
      </c>
      <c r="G2039" s="2"/>
    </row>
    <row r="2040" spans="1:26" customHeight="1" ht="35" hidden="true" outlineLevel="3">
      <c r="A2040" s="5" t="s">
        <v>3924</v>
      </c>
      <c r="B2040" s="5"/>
      <c r="C2040" s="5"/>
      <c r="D2040" s="5"/>
      <c r="E2040" s="5"/>
      <c r="F2040" s="5"/>
      <c r="G2040" s="5"/>
    </row>
    <row r="2041" spans="1:26" customHeight="1" ht="18" hidden="true" outlineLevel="3">
      <c r="A2041" s="2" t="s">
        <v>3925</v>
      </c>
      <c r="B2041" s="3" t="s">
        <v>3926</v>
      </c>
      <c r="C2041" s="2"/>
      <c r="D2041" s="2" t="s">
        <v>16</v>
      </c>
      <c r="E2041" s="4">
        <f>120.00*(1-Z1%)</f>
        <v>120</v>
      </c>
      <c r="F2041" s="2">
        <v>1</v>
      </c>
      <c r="G2041" s="2"/>
    </row>
    <row r="2042" spans="1:26" customHeight="1" ht="18" hidden="true" outlineLevel="3">
      <c r="A2042" s="2" t="s">
        <v>3927</v>
      </c>
      <c r="B2042" s="3" t="s">
        <v>3928</v>
      </c>
      <c r="C2042" s="2"/>
      <c r="D2042" s="2" t="s">
        <v>16</v>
      </c>
      <c r="E2042" s="4">
        <f>450.00*(1-Z1%)</f>
        <v>450</v>
      </c>
      <c r="F2042" s="2">
        <v>2</v>
      </c>
      <c r="G2042" s="2"/>
    </row>
    <row r="2043" spans="1:26" customHeight="1" ht="18" hidden="true" outlineLevel="3">
      <c r="A2043" s="2" t="s">
        <v>3929</v>
      </c>
      <c r="B2043" s="3" t="s">
        <v>3930</v>
      </c>
      <c r="C2043" s="2"/>
      <c r="D2043" s="2" t="s">
        <v>16</v>
      </c>
      <c r="E2043" s="4">
        <f>350.00*(1-Z1%)</f>
        <v>350</v>
      </c>
      <c r="F2043" s="2">
        <v>2</v>
      </c>
      <c r="G2043" s="2"/>
    </row>
    <row r="2044" spans="1:26" customHeight="1" ht="18" hidden="true" outlineLevel="3">
      <c r="A2044" s="2" t="s">
        <v>3931</v>
      </c>
      <c r="B2044" s="3" t="s">
        <v>3932</v>
      </c>
      <c r="C2044" s="2"/>
      <c r="D2044" s="2" t="s">
        <v>16</v>
      </c>
      <c r="E2044" s="4">
        <f>400.00*(1-Z1%)</f>
        <v>400</v>
      </c>
      <c r="F2044" s="2">
        <v>1</v>
      </c>
      <c r="G2044" s="2"/>
    </row>
    <row r="2045" spans="1:26" customHeight="1" ht="36" hidden="true" outlineLevel="3">
      <c r="A2045" s="2" t="s">
        <v>3933</v>
      </c>
      <c r="B2045" s="3" t="s">
        <v>3934</v>
      </c>
      <c r="C2045" s="2"/>
      <c r="D2045" s="2" t="s">
        <v>16</v>
      </c>
      <c r="E2045" s="4">
        <f>200.00*(1-Z1%)</f>
        <v>200</v>
      </c>
      <c r="F2045" s="2">
        <v>1</v>
      </c>
      <c r="G2045" s="2"/>
    </row>
    <row r="2046" spans="1:26" customHeight="1" ht="36" hidden="true" outlineLevel="3">
      <c r="A2046" s="2" t="s">
        <v>3935</v>
      </c>
      <c r="B2046" s="3" t="s">
        <v>3936</v>
      </c>
      <c r="C2046" s="2"/>
      <c r="D2046" s="2" t="s">
        <v>16</v>
      </c>
      <c r="E2046" s="4">
        <f>180.00*(1-Z1%)</f>
        <v>180</v>
      </c>
      <c r="F2046" s="2">
        <v>1</v>
      </c>
      <c r="G2046" s="2"/>
    </row>
    <row r="2047" spans="1:26" customHeight="1" ht="18" hidden="true" outlineLevel="3">
      <c r="A2047" s="2" t="s">
        <v>3937</v>
      </c>
      <c r="B2047" s="3" t="s">
        <v>3938</v>
      </c>
      <c r="C2047" s="2"/>
      <c r="D2047" s="2" t="s">
        <v>16</v>
      </c>
      <c r="E2047" s="4">
        <f>120.00*(1-Z1%)</f>
        <v>120</v>
      </c>
      <c r="F2047" s="2">
        <v>1</v>
      </c>
      <c r="G2047" s="2"/>
    </row>
    <row r="2048" spans="1:26" customHeight="1" ht="18" hidden="true" outlineLevel="3">
      <c r="A2048" s="2" t="s">
        <v>3939</v>
      </c>
      <c r="B2048" s="3" t="s">
        <v>3940</v>
      </c>
      <c r="C2048" s="2"/>
      <c r="D2048" s="2" t="s">
        <v>16</v>
      </c>
      <c r="E2048" s="4">
        <f>90.00*(1-Z1%)</f>
        <v>90</v>
      </c>
      <c r="F2048" s="2">
        <v>1</v>
      </c>
      <c r="G2048" s="2"/>
    </row>
    <row r="2049" spans="1:26" customHeight="1" ht="18" hidden="true" outlineLevel="3">
      <c r="A2049" s="2" t="s">
        <v>3941</v>
      </c>
      <c r="B2049" s="3" t="s">
        <v>3942</v>
      </c>
      <c r="C2049" s="2"/>
      <c r="D2049" s="2" t="s">
        <v>16</v>
      </c>
      <c r="E2049" s="4">
        <f>400.00*(1-Z1%)</f>
        <v>400</v>
      </c>
      <c r="F2049" s="2">
        <v>1</v>
      </c>
      <c r="G2049" s="2"/>
    </row>
    <row r="2050" spans="1:26" customHeight="1" ht="35" hidden="true" outlineLevel="2">
      <c r="A2050" s="5" t="s">
        <v>3943</v>
      </c>
      <c r="B2050" s="5"/>
      <c r="C2050" s="5"/>
      <c r="D2050" s="5"/>
      <c r="E2050" s="5"/>
      <c r="F2050" s="5"/>
      <c r="G2050" s="5"/>
    </row>
    <row r="2051" spans="1:26" customHeight="1" ht="36" hidden="true" outlineLevel="2">
      <c r="A2051" s="2" t="s">
        <v>3944</v>
      </c>
      <c r="B2051" s="3" t="s">
        <v>3945</v>
      </c>
      <c r="C2051" s="2"/>
      <c r="D2051" s="2" t="s">
        <v>16</v>
      </c>
      <c r="E2051" s="4">
        <f>590.00*(1-Z1%)</f>
        <v>590</v>
      </c>
      <c r="F2051" s="2">
        <v>1</v>
      </c>
      <c r="G2051" s="2"/>
    </row>
    <row r="2052" spans="1:26" customHeight="1" ht="18" hidden="true" outlineLevel="2">
      <c r="A2052" s="2" t="s">
        <v>3946</v>
      </c>
      <c r="B2052" s="3" t="s">
        <v>3947</v>
      </c>
      <c r="C2052" s="2"/>
      <c r="D2052" s="2" t="s">
        <v>16</v>
      </c>
      <c r="E2052" s="4">
        <f>350.00*(1-Z1%)</f>
        <v>350</v>
      </c>
      <c r="F2052" s="2">
        <v>1</v>
      </c>
      <c r="G2052" s="2"/>
    </row>
    <row r="2053" spans="1:26" customHeight="1" ht="35" hidden="true" outlineLevel="2">
      <c r="A2053" s="5" t="s">
        <v>3948</v>
      </c>
      <c r="B2053" s="5"/>
      <c r="C2053" s="5"/>
      <c r="D2053" s="5"/>
      <c r="E2053" s="5"/>
      <c r="F2053" s="5"/>
      <c r="G2053" s="5"/>
    </row>
    <row r="2054" spans="1:26" customHeight="1" ht="35" hidden="true" outlineLevel="3">
      <c r="A2054" s="5" t="s">
        <v>3949</v>
      </c>
      <c r="B2054" s="5"/>
      <c r="C2054" s="5"/>
      <c r="D2054" s="5"/>
      <c r="E2054" s="5"/>
      <c r="F2054" s="5"/>
      <c r="G2054" s="5"/>
    </row>
    <row r="2055" spans="1:26" customHeight="1" ht="18" hidden="true" outlineLevel="3">
      <c r="A2055" s="2" t="s">
        <v>3950</v>
      </c>
      <c r="B2055" s="3" t="s">
        <v>3951</v>
      </c>
      <c r="C2055" s="2"/>
      <c r="D2055" s="2" t="s">
        <v>16</v>
      </c>
      <c r="E2055" s="4">
        <f>120.00*(1-Z1%)</f>
        <v>120</v>
      </c>
      <c r="F2055" s="2">
        <v>2</v>
      </c>
      <c r="G2055" s="2"/>
    </row>
    <row r="2056" spans="1:26" customHeight="1" ht="18" hidden="true" outlineLevel="3">
      <c r="A2056" s="2" t="s">
        <v>3952</v>
      </c>
      <c r="B2056" s="3" t="s">
        <v>3953</v>
      </c>
      <c r="C2056" s="2"/>
      <c r="D2056" s="2" t="s">
        <v>16</v>
      </c>
      <c r="E2056" s="4">
        <f>120.00*(1-Z1%)</f>
        <v>120</v>
      </c>
      <c r="F2056" s="2">
        <v>1</v>
      </c>
      <c r="G2056" s="2"/>
    </row>
    <row r="2057" spans="1:26" customHeight="1" ht="18" hidden="true" outlineLevel="3">
      <c r="A2057" s="2" t="s">
        <v>3954</v>
      </c>
      <c r="B2057" s="3" t="s">
        <v>3955</v>
      </c>
      <c r="C2057" s="2"/>
      <c r="D2057" s="2" t="s">
        <v>16</v>
      </c>
      <c r="E2057" s="4">
        <f>150.00*(1-Z1%)</f>
        <v>150</v>
      </c>
      <c r="F2057" s="2">
        <v>2</v>
      </c>
      <c r="G2057" s="2"/>
    </row>
    <row r="2058" spans="1:26" customHeight="1" ht="18" hidden="true" outlineLevel="3">
      <c r="A2058" s="2" t="s">
        <v>3956</v>
      </c>
      <c r="B2058" s="3" t="s">
        <v>3957</v>
      </c>
      <c r="C2058" s="2"/>
      <c r="D2058" s="2" t="s">
        <v>16</v>
      </c>
      <c r="E2058" s="4">
        <f>120.00*(1-Z1%)</f>
        <v>120</v>
      </c>
      <c r="F2058" s="2">
        <v>1</v>
      </c>
      <c r="G2058" s="2"/>
    </row>
    <row r="2059" spans="1:26" customHeight="1" ht="18" hidden="true" outlineLevel="3">
      <c r="A2059" s="2" t="s">
        <v>3958</v>
      </c>
      <c r="B2059" s="3" t="s">
        <v>3959</v>
      </c>
      <c r="C2059" s="2"/>
      <c r="D2059" s="2" t="s">
        <v>16</v>
      </c>
      <c r="E2059" s="4">
        <f>150.00*(1-Z1%)</f>
        <v>150</v>
      </c>
      <c r="F2059" s="2">
        <v>1</v>
      </c>
      <c r="G2059" s="2"/>
    </row>
    <row r="2060" spans="1:26" customHeight="1" ht="18" hidden="true" outlineLevel="3">
      <c r="A2060" s="2" t="s">
        <v>3960</v>
      </c>
      <c r="B2060" s="3" t="s">
        <v>3961</v>
      </c>
      <c r="C2060" s="2"/>
      <c r="D2060" s="2" t="s">
        <v>16</v>
      </c>
      <c r="E2060" s="4">
        <f>150.00*(1-Z1%)</f>
        <v>150</v>
      </c>
      <c r="F2060" s="2">
        <v>1</v>
      </c>
      <c r="G2060" s="2"/>
    </row>
    <row r="2061" spans="1:26" customHeight="1" ht="18" hidden="true" outlineLevel="3">
      <c r="A2061" s="2" t="s">
        <v>3962</v>
      </c>
      <c r="B2061" s="3" t="s">
        <v>3963</v>
      </c>
      <c r="C2061" s="2"/>
      <c r="D2061" s="2" t="s">
        <v>16</v>
      </c>
      <c r="E2061" s="4">
        <f>150.00*(1-Z1%)</f>
        <v>150</v>
      </c>
      <c r="F2061" s="2">
        <v>1</v>
      </c>
      <c r="G2061" s="2"/>
    </row>
    <row r="2062" spans="1:26" customHeight="1" ht="18" hidden="true" outlineLevel="3">
      <c r="A2062" s="2" t="s">
        <v>3964</v>
      </c>
      <c r="B2062" s="3" t="s">
        <v>3965</v>
      </c>
      <c r="C2062" s="2"/>
      <c r="D2062" s="2" t="s">
        <v>16</v>
      </c>
      <c r="E2062" s="4">
        <f>290.00*(1-Z1%)</f>
        <v>290</v>
      </c>
      <c r="F2062" s="2">
        <v>1</v>
      </c>
      <c r="G2062" s="2"/>
    </row>
    <row r="2063" spans="1:26" customHeight="1" ht="18" hidden="true" outlineLevel="3">
      <c r="A2063" s="2" t="s">
        <v>3966</v>
      </c>
      <c r="B2063" s="3" t="s">
        <v>3967</v>
      </c>
      <c r="C2063" s="2"/>
      <c r="D2063" s="2" t="s">
        <v>16</v>
      </c>
      <c r="E2063" s="4">
        <f>290.00*(1-Z1%)</f>
        <v>290</v>
      </c>
      <c r="F2063" s="2">
        <v>1</v>
      </c>
      <c r="G2063" s="2"/>
    </row>
    <row r="2064" spans="1:26" customHeight="1" ht="18" hidden="true" outlineLevel="3">
      <c r="A2064" s="2" t="s">
        <v>3968</v>
      </c>
      <c r="B2064" s="3" t="s">
        <v>3969</v>
      </c>
      <c r="C2064" s="2"/>
      <c r="D2064" s="2" t="s">
        <v>16</v>
      </c>
      <c r="E2064" s="4">
        <f>300.00*(1-Z1%)</f>
        <v>300</v>
      </c>
      <c r="F2064" s="2">
        <v>1</v>
      </c>
      <c r="G2064" s="2"/>
    </row>
    <row r="2065" spans="1:26" customHeight="1" ht="18" hidden="true" outlineLevel="3">
      <c r="A2065" s="2" t="s">
        <v>3970</v>
      </c>
      <c r="B2065" s="3" t="s">
        <v>3971</v>
      </c>
      <c r="C2065" s="2"/>
      <c r="D2065" s="2" t="s">
        <v>16</v>
      </c>
      <c r="E2065" s="4">
        <f>300.00*(1-Z1%)</f>
        <v>300</v>
      </c>
      <c r="F2065" s="2">
        <v>1</v>
      </c>
      <c r="G2065" s="2"/>
    </row>
    <row r="2066" spans="1:26" customHeight="1" ht="18" hidden="true" outlineLevel="3">
      <c r="A2066" s="2" t="s">
        <v>3972</v>
      </c>
      <c r="B2066" s="3" t="s">
        <v>3973</v>
      </c>
      <c r="C2066" s="2"/>
      <c r="D2066" s="2" t="s">
        <v>16</v>
      </c>
      <c r="E2066" s="4">
        <f>300.00*(1-Z1%)</f>
        <v>300</v>
      </c>
      <c r="F2066" s="2">
        <v>1</v>
      </c>
      <c r="G2066" s="2"/>
    </row>
    <row r="2067" spans="1:26" customHeight="1" ht="18" hidden="true" outlineLevel="3">
      <c r="A2067" s="2" t="s">
        <v>3974</v>
      </c>
      <c r="B2067" s="3" t="s">
        <v>3975</v>
      </c>
      <c r="C2067" s="2"/>
      <c r="D2067" s="2" t="s">
        <v>16</v>
      </c>
      <c r="E2067" s="4">
        <f>350.00*(1-Z1%)</f>
        <v>350</v>
      </c>
      <c r="F2067" s="2">
        <v>1</v>
      </c>
      <c r="G2067" s="2"/>
    </row>
    <row r="2068" spans="1:26" customHeight="1" ht="18" hidden="true" outlineLevel="3">
      <c r="A2068" s="2" t="s">
        <v>3976</v>
      </c>
      <c r="B2068" s="3" t="s">
        <v>3977</v>
      </c>
      <c r="C2068" s="2"/>
      <c r="D2068" s="2" t="s">
        <v>16</v>
      </c>
      <c r="E2068" s="4">
        <f>350.00*(1-Z1%)</f>
        <v>350</v>
      </c>
      <c r="F2068" s="2">
        <v>1</v>
      </c>
      <c r="G2068" s="2"/>
    </row>
    <row r="2069" spans="1:26" customHeight="1" ht="18" hidden="true" outlineLevel="3">
      <c r="A2069" s="2" t="s">
        <v>3978</v>
      </c>
      <c r="B2069" s="3" t="s">
        <v>3979</v>
      </c>
      <c r="C2069" s="2"/>
      <c r="D2069" s="2" t="s">
        <v>16</v>
      </c>
      <c r="E2069" s="4">
        <f>250.00*(1-Z1%)</f>
        <v>250</v>
      </c>
      <c r="F2069" s="2">
        <v>1</v>
      </c>
      <c r="G2069" s="2"/>
    </row>
    <row r="2070" spans="1:26" customHeight="1" ht="36" hidden="true" outlineLevel="3">
      <c r="A2070" s="2" t="s">
        <v>3980</v>
      </c>
      <c r="B2070" s="3" t="s">
        <v>3981</v>
      </c>
      <c r="C2070" s="2"/>
      <c r="D2070" s="2" t="s">
        <v>16</v>
      </c>
      <c r="E2070" s="4">
        <f>550.00*(1-Z1%)</f>
        <v>550</v>
      </c>
      <c r="F2070" s="2">
        <v>1</v>
      </c>
      <c r="G2070" s="2"/>
    </row>
    <row r="2071" spans="1:26" customHeight="1" ht="36" hidden="true" outlineLevel="3">
      <c r="A2071" s="2" t="s">
        <v>3982</v>
      </c>
      <c r="B2071" s="3" t="s">
        <v>3983</v>
      </c>
      <c r="C2071" s="2"/>
      <c r="D2071" s="2" t="s">
        <v>16</v>
      </c>
      <c r="E2071" s="4">
        <f>550.00*(1-Z1%)</f>
        <v>550</v>
      </c>
      <c r="F2071" s="2">
        <v>2</v>
      </c>
      <c r="G2071" s="2"/>
    </row>
    <row r="2072" spans="1:26" customHeight="1" ht="18" hidden="true" outlineLevel="3">
      <c r="A2072" s="2" t="s">
        <v>3984</v>
      </c>
      <c r="B2072" s="3" t="s">
        <v>3985</v>
      </c>
      <c r="C2072" s="2"/>
      <c r="D2072" s="2" t="s">
        <v>16</v>
      </c>
      <c r="E2072" s="4">
        <f>50.00*(1-Z1%)</f>
        <v>50</v>
      </c>
      <c r="F2072" s="2">
        <v>1</v>
      </c>
      <c r="G2072" s="2"/>
    </row>
    <row r="2073" spans="1:26" customHeight="1" ht="36" hidden="true" outlineLevel="3">
      <c r="A2073" s="2" t="s">
        <v>3986</v>
      </c>
      <c r="B2073" s="3" t="s">
        <v>3987</v>
      </c>
      <c r="C2073" s="2"/>
      <c r="D2073" s="2" t="s">
        <v>16</v>
      </c>
      <c r="E2073" s="4">
        <f>100.00*(1-Z1%)</f>
        <v>100</v>
      </c>
      <c r="F2073" s="2">
        <v>1</v>
      </c>
      <c r="G2073" s="2"/>
    </row>
    <row r="2074" spans="1:26" customHeight="1" ht="36" hidden="true" outlineLevel="3">
      <c r="A2074" s="2" t="s">
        <v>3988</v>
      </c>
      <c r="B2074" s="3" t="s">
        <v>3989</v>
      </c>
      <c r="C2074" s="2"/>
      <c r="D2074" s="2" t="s">
        <v>16</v>
      </c>
      <c r="E2074" s="4">
        <f>100.00*(1-Z1%)</f>
        <v>100</v>
      </c>
      <c r="F2074" s="2">
        <v>3</v>
      </c>
      <c r="G2074" s="2"/>
    </row>
    <row r="2075" spans="1:26" customHeight="1" ht="36" hidden="true" outlineLevel="3">
      <c r="A2075" s="2" t="s">
        <v>3990</v>
      </c>
      <c r="B2075" s="3" t="s">
        <v>3991</v>
      </c>
      <c r="C2075" s="2"/>
      <c r="D2075" s="2" t="s">
        <v>16</v>
      </c>
      <c r="E2075" s="4">
        <f>100.00*(1-Z1%)</f>
        <v>100</v>
      </c>
      <c r="F2075" s="2">
        <v>1</v>
      </c>
      <c r="G2075" s="2"/>
    </row>
    <row r="2076" spans="1:26" customHeight="1" ht="35" hidden="true" outlineLevel="3">
      <c r="A2076" s="5" t="s">
        <v>3992</v>
      </c>
      <c r="B2076" s="5"/>
      <c r="C2076" s="5"/>
      <c r="D2076" s="5"/>
      <c r="E2076" s="5"/>
      <c r="F2076" s="5"/>
      <c r="G2076" s="5"/>
    </row>
    <row r="2077" spans="1:26" customHeight="1" ht="18" hidden="true" outlineLevel="3">
      <c r="A2077" s="2" t="s">
        <v>3993</v>
      </c>
      <c r="B2077" s="3" t="s">
        <v>3994</v>
      </c>
      <c r="C2077" s="2"/>
      <c r="D2077" s="2" t="s">
        <v>16</v>
      </c>
      <c r="E2077" s="4">
        <f>300.00*(1-Z1%)</f>
        <v>300</v>
      </c>
      <c r="F2077" s="2">
        <v>1</v>
      </c>
      <c r="G2077" s="2"/>
    </row>
    <row r="2078" spans="1:26" customHeight="1" ht="18" hidden="true" outlineLevel="3">
      <c r="A2078" s="2" t="s">
        <v>3995</v>
      </c>
      <c r="B2078" s="3" t="s">
        <v>3996</v>
      </c>
      <c r="C2078" s="2"/>
      <c r="D2078" s="2" t="s">
        <v>16</v>
      </c>
      <c r="E2078" s="4">
        <f>200.00*(1-Z1%)</f>
        <v>200</v>
      </c>
      <c r="F2078" s="2">
        <v>1</v>
      </c>
      <c r="G2078" s="2"/>
    </row>
    <row r="2079" spans="1:26" customHeight="1" ht="18" hidden="true" outlineLevel="3">
      <c r="A2079" s="2" t="s">
        <v>3997</v>
      </c>
      <c r="B2079" s="3" t="s">
        <v>3998</v>
      </c>
      <c r="C2079" s="2"/>
      <c r="D2079" s="2" t="s">
        <v>16</v>
      </c>
      <c r="E2079" s="4">
        <f>350.00*(1-Z1%)</f>
        <v>350</v>
      </c>
      <c r="F2079" s="2">
        <v>1</v>
      </c>
      <c r="G2079" s="2"/>
    </row>
    <row r="2080" spans="1:26" customHeight="1" ht="18" hidden="true" outlineLevel="3">
      <c r="A2080" s="2" t="s">
        <v>3999</v>
      </c>
      <c r="B2080" s="3" t="s">
        <v>4000</v>
      </c>
      <c r="C2080" s="2"/>
      <c r="D2080" s="2" t="s">
        <v>16</v>
      </c>
      <c r="E2080" s="4">
        <f>550.00*(1-Z1%)</f>
        <v>550</v>
      </c>
      <c r="F2080" s="2">
        <v>1</v>
      </c>
      <c r="G2080" s="2"/>
    </row>
    <row r="2081" spans="1:26" customHeight="1" ht="18" hidden="true" outlineLevel="3">
      <c r="A2081" s="2" t="s">
        <v>4001</v>
      </c>
      <c r="B2081" s="3" t="s">
        <v>4002</v>
      </c>
      <c r="C2081" s="2"/>
      <c r="D2081" s="2" t="s">
        <v>16</v>
      </c>
      <c r="E2081" s="4">
        <f>550.00*(1-Z1%)</f>
        <v>550</v>
      </c>
      <c r="F2081" s="2">
        <v>1</v>
      </c>
      <c r="G2081" s="2"/>
    </row>
    <row r="2082" spans="1:26" customHeight="1" ht="18" hidden="true" outlineLevel="3">
      <c r="A2082" s="2" t="s">
        <v>4003</v>
      </c>
      <c r="B2082" s="3" t="s">
        <v>4004</v>
      </c>
      <c r="C2082" s="2"/>
      <c r="D2082" s="2" t="s">
        <v>16</v>
      </c>
      <c r="E2082" s="4">
        <f>490.00*(1-Z1%)</f>
        <v>490</v>
      </c>
      <c r="F2082" s="2">
        <v>1</v>
      </c>
      <c r="G2082" s="2"/>
    </row>
    <row r="2083" spans="1:26" customHeight="1" ht="18" hidden="true" outlineLevel="3">
      <c r="A2083" s="2" t="s">
        <v>4005</v>
      </c>
      <c r="B2083" s="3" t="s">
        <v>4006</v>
      </c>
      <c r="C2083" s="2"/>
      <c r="D2083" s="2" t="s">
        <v>16</v>
      </c>
      <c r="E2083" s="4">
        <f>490.00*(1-Z1%)</f>
        <v>490</v>
      </c>
      <c r="F2083" s="2">
        <v>1</v>
      </c>
      <c r="G2083" s="2"/>
    </row>
    <row r="2084" spans="1:26" customHeight="1" ht="18" hidden="true" outlineLevel="3">
      <c r="A2084" s="2" t="s">
        <v>4007</v>
      </c>
      <c r="B2084" s="3" t="s">
        <v>4008</v>
      </c>
      <c r="C2084" s="2"/>
      <c r="D2084" s="2" t="s">
        <v>16</v>
      </c>
      <c r="E2084" s="4">
        <f>450.00*(1-Z1%)</f>
        <v>450</v>
      </c>
      <c r="F2084" s="2">
        <v>1</v>
      </c>
      <c r="G2084" s="2"/>
    </row>
    <row r="2085" spans="1:26" customHeight="1" ht="18" hidden="true" outlineLevel="3">
      <c r="A2085" s="2" t="s">
        <v>4009</v>
      </c>
      <c r="B2085" s="3" t="s">
        <v>4010</v>
      </c>
      <c r="C2085" s="2"/>
      <c r="D2085" s="2" t="s">
        <v>16</v>
      </c>
      <c r="E2085" s="4">
        <f>450.00*(1-Z1%)</f>
        <v>450</v>
      </c>
      <c r="F2085" s="2">
        <v>1</v>
      </c>
      <c r="G2085" s="2"/>
    </row>
    <row r="2086" spans="1:26" customHeight="1" ht="36" hidden="true" outlineLevel="3">
      <c r="A2086" s="2" t="s">
        <v>4011</v>
      </c>
      <c r="B2086" s="3" t="s">
        <v>4012</v>
      </c>
      <c r="C2086" s="2"/>
      <c r="D2086" s="2" t="s">
        <v>16</v>
      </c>
      <c r="E2086" s="4">
        <f>650.00*(1-Z1%)</f>
        <v>650</v>
      </c>
      <c r="F2086" s="2">
        <v>1</v>
      </c>
      <c r="G2086" s="2"/>
    </row>
    <row r="2087" spans="1:26" customHeight="1" ht="36" hidden="true" outlineLevel="3">
      <c r="A2087" s="2" t="s">
        <v>4013</v>
      </c>
      <c r="B2087" s="3" t="s">
        <v>4014</v>
      </c>
      <c r="C2087" s="2"/>
      <c r="D2087" s="2" t="s">
        <v>16</v>
      </c>
      <c r="E2087" s="4">
        <f>650.00*(1-Z1%)</f>
        <v>650</v>
      </c>
      <c r="F2087" s="2">
        <v>1</v>
      </c>
      <c r="G2087" s="2"/>
    </row>
    <row r="2088" spans="1:26" customHeight="1" ht="36" hidden="true" outlineLevel="3">
      <c r="A2088" s="2" t="s">
        <v>4015</v>
      </c>
      <c r="B2088" s="3" t="s">
        <v>4016</v>
      </c>
      <c r="C2088" s="2"/>
      <c r="D2088" s="2" t="s">
        <v>16</v>
      </c>
      <c r="E2088" s="4">
        <f>990.00*(1-Z1%)</f>
        <v>990</v>
      </c>
      <c r="F2088" s="2">
        <v>2</v>
      </c>
      <c r="G2088" s="2"/>
    </row>
    <row r="2089" spans="1:26" customHeight="1" ht="36" hidden="true" outlineLevel="3">
      <c r="A2089" s="2" t="s">
        <v>4017</v>
      </c>
      <c r="B2089" s="3" t="s">
        <v>4018</v>
      </c>
      <c r="C2089" s="2"/>
      <c r="D2089" s="2" t="s">
        <v>16</v>
      </c>
      <c r="E2089" s="4">
        <f>850.00*(1-Z1%)</f>
        <v>850</v>
      </c>
      <c r="F2089" s="2">
        <v>1</v>
      </c>
      <c r="G2089" s="2"/>
    </row>
    <row r="2090" spans="1:26" customHeight="1" ht="36" hidden="true" outlineLevel="3">
      <c r="A2090" s="2" t="s">
        <v>4019</v>
      </c>
      <c r="B2090" s="3" t="s">
        <v>4020</v>
      </c>
      <c r="C2090" s="2"/>
      <c r="D2090" s="2" t="s">
        <v>16</v>
      </c>
      <c r="E2090" s="4">
        <f>300.00*(1-Z1%)</f>
        <v>300</v>
      </c>
      <c r="F2090" s="2">
        <v>2</v>
      </c>
      <c r="G2090" s="2"/>
    </row>
    <row r="2091" spans="1:26" customHeight="1" ht="36" hidden="true" outlineLevel="3">
      <c r="A2091" s="2" t="s">
        <v>4021</v>
      </c>
      <c r="B2091" s="3" t="s">
        <v>4022</v>
      </c>
      <c r="C2091" s="2"/>
      <c r="D2091" s="2" t="s">
        <v>16</v>
      </c>
      <c r="E2091" s="4">
        <f>300.00*(1-Z1%)</f>
        <v>300</v>
      </c>
      <c r="F2091" s="2">
        <v>2</v>
      </c>
      <c r="G2091" s="2"/>
    </row>
    <row r="2092" spans="1:26" customHeight="1" ht="18" hidden="true" outlineLevel="3">
      <c r="A2092" s="2" t="s">
        <v>4023</v>
      </c>
      <c r="B2092" s="3" t="s">
        <v>4024</v>
      </c>
      <c r="C2092" s="2"/>
      <c r="D2092" s="2" t="s">
        <v>16</v>
      </c>
      <c r="E2092" s="4">
        <f>250.00*(1-Z1%)</f>
        <v>250</v>
      </c>
      <c r="F2092" s="2">
        <v>1</v>
      </c>
      <c r="G2092" s="2"/>
    </row>
    <row r="2093" spans="1:26" customHeight="1" ht="18" hidden="true" outlineLevel="3">
      <c r="A2093" s="2" t="s">
        <v>4025</v>
      </c>
      <c r="B2093" s="3" t="s">
        <v>4026</v>
      </c>
      <c r="C2093" s="2"/>
      <c r="D2093" s="2" t="s">
        <v>16</v>
      </c>
      <c r="E2093" s="4">
        <f>250.00*(1-Z1%)</f>
        <v>250</v>
      </c>
      <c r="F2093" s="2">
        <v>1</v>
      </c>
      <c r="G2093" s="2"/>
    </row>
    <row r="2094" spans="1:26" customHeight="1" ht="35" hidden="true" outlineLevel="2">
      <c r="A2094" s="5" t="s">
        <v>4027</v>
      </c>
      <c r="B2094" s="5"/>
      <c r="C2094" s="5"/>
      <c r="D2094" s="5"/>
      <c r="E2094" s="5"/>
      <c r="F2094" s="5"/>
      <c r="G2094" s="5"/>
    </row>
    <row r="2095" spans="1:26" customHeight="1" ht="35" hidden="true" outlineLevel="3">
      <c r="A2095" s="5" t="s">
        <v>4028</v>
      </c>
      <c r="B2095" s="5"/>
      <c r="C2095" s="5"/>
      <c r="D2095" s="5"/>
      <c r="E2095" s="5"/>
      <c r="F2095" s="5"/>
      <c r="G2095" s="5"/>
    </row>
    <row r="2096" spans="1:26" customHeight="1" ht="36" hidden="true" outlineLevel="3">
      <c r="A2096" s="2" t="s">
        <v>4029</v>
      </c>
      <c r="B2096" s="3" t="s">
        <v>4030</v>
      </c>
      <c r="C2096" s="2"/>
      <c r="D2096" s="2" t="s">
        <v>16</v>
      </c>
      <c r="E2096" s="4">
        <f>1190.00*(1-Z1%)</f>
        <v>1190</v>
      </c>
      <c r="F2096" s="2">
        <v>1</v>
      </c>
      <c r="G2096" s="2"/>
    </row>
    <row r="2097" spans="1:26" customHeight="1" ht="36" hidden="true" outlineLevel="3">
      <c r="A2097" s="2" t="s">
        <v>4031</v>
      </c>
      <c r="B2097" s="3" t="s">
        <v>4032</v>
      </c>
      <c r="C2097" s="2"/>
      <c r="D2097" s="2" t="s">
        <v>16</v>
      </c>
      <c r="E2097" s="4">
        <f>1350.00*(1-Z1%)</f>
        <v>1350</v>
      </c>
      <c r="F2097" s="2">
        <v>1</v>
      </c>
      <c r="G2097" s="2"/>
    </row>
    <row r="2098" spans="1:26" customHeight="1" ht="18" hidden="true" outlineLevel="3">
      <c r="A2098" s="2" t="s">
        <v>4033</v>
      </c>
      <c r="B2098" s="3" t="s">
        <v>4034</v>
      </c>
      <c r="C2098" s="2"/>
      <c r="D2098" s="2" t="s">
        <v>16</v>
      </c>
      <c r="E2098" s="4">
        <f>1350.00*(1-Z1%)</f>
        <v>1350</v>
      </c>
      <c r="F2098" s="2">
        <v>1</v>
      </c>
      <c r="G2098" s="2"/>
    </row>
    <row r="2099" spans="1:26" customHeight="1" ht="18" hidden="true" outlineLevel="3">
      <c r="A2099" s="2" t="s">
        <v>4035</v>
      </c>
      <c r="B2099" s="3" t="s">
        <v>4036</v>
      </c>
      <c r="C2099" s="2"/>
      <c r="D2099" s="2" t="s">
        <v>16</v>
      </c>
      <c r="E2099" s="4">
        <f>1590.00*(1-Z1%)</f>
        <v>1590</v>
      </c>
      <c r="F2099" s="2">
        <v>1</v>
      </c>
      <c r="G2099" s="2"/>
    </row>
    <row r="2100" spans="1:26" customHeight="1" ht="18" hidden="true" outlineLevel="3">
      <c r="A2100" s="2" t="s">
        <v>4037</v>
      </c>
      <c r="B2100" s="3" t="s">
        <v>4038</v>
      </c>
      <c r="C2100" s="2"/>
      <c r="D2100" s="2" t="s">
        <v>16</v>
      </c>
      <c r="E2100" s="4">
        <f>1490.00*(1-Z1%)</f>
        <v>1490</v>
      </c>
      <c r="F2100" s="2">
        <v>1</v>
      </c>
      <c r="G2100" s="2"/>
    </row>
    <row r="2101" spans="1:26" customHeight="1" ht="36" hidden="true" outlineLevel="3">
      <c r="A2101" s="2" t="s">
        <v>4039</v>
      </c>
      <c r="B2101" s="3" t="s">
        <v>4040</v>
      </c>
      <c r="C2101" s="2"/>
      <c r="D2101" s="2" t="s">
        <v>16</v>
      </c>
      <c r="E2101" s="4">
        <f>1550.00*(1-Z1%)</f>
        <v>1550</v>
      </c>
      <c r="F2101" s="2">
        <v>1</v>
      </c>
      <c r="G2101" s="2"/>
    </row>
    <row r="2102" spans="1:26" customHeight="1" ht="18" hidden="true" outlineLevel="3">
      <c r="A2102" s="2" t="s">
        <v>4041</v>
      </c>
      <c r="B2102" s="3" t="s">
        <v>4042</v>
      </c>
      <c r="C2102" s="2"/>
      <c r="D2102" s="2" t="s">
        <v>16</v>
      </c>
      <c r="E2102" s="4">
        <f>1290.00*(1-Z1%)</f>
        <v>1290</v>
      </c>
      <c r="F2102" s="2">
        <v>1</v>
      </c>
      <c r="G2102" s="2"/>
    </row>
    <row r="2103" spans="1:26" customHeight="1" ht="36" hidden="true" outlineLevel="3">
      <c r="A2103" s="2" t="s">
        <v>4043</v>
      </c>
      <c r="B2103" s="3" t="s">
        <v>4044</v>
      </c>
      <c r="C2103" s="2"/>
      <c r="D2103" s="2" t="s">
        <v>16</v>
      </c>
      <c r="E2103" s="4">
        <f>1550.00*(1-Z1%)</f>
        <v>1550</v>
      </c>
      <c r="F2103" s="2">
        <v>1</v>
      </c>
      <c r="G2103" s="2"/>
    </row>
    <row r="2104" spans="1:26" customHeight="1" ht="36" hidden="true" outlineLevel="3">
      <c r="A2104" s="2" t="s">
        <v>4045</v>
      </c>
      <c r="B2104" s="3" t="s">
        <v>4046</v>
      </c>
      <c r="C2104" s="2"/>
      <c r="D2104" s="2" t="s">
        <v>16</v>
      </c>
      <c r="E2104" s="4">
        <f>2050.00*(1-Z1%)</f>
        <v>2050</v>
      </c>
      <c r="F2104" s="2">
        <v>1</v>
      </c>
      <c r="G2104" s="2"/>
    </row>
    <row r="2105" spans="1:26" customHeight="1" ht="36" hidden="true" outlineLevel="3">
      <c r="A2105" s="2" t="s">
        <v>4047</v>
      </c>
      <c r="B2105" s="3" t="s">
        <v>4048</v>
      </c>
      <c r="C2105" s="2"/>
      <c r="D2105" s="2" t="s">
        <v>16</v>
      </c>
      <c r="E2105" s="4">
        <f>1550.00*(1-Z1%)</f>
        <v>1550</v>
      </c>
      <c r="F2105" s="2">
        <v>1</v>
      </c>
      <c r="G2105" s="2"/>
    </row>
    <row r="2106" spans="1:26" customHeight="1" ht="36" hidden="true" outlineLevel="3">
      <c r="A2106" s="2" t="s">
        <v>4049</v>
      </c>
      <c r="B2106" s="3" t="s">
        <v>4050</v>
      </c>
      <c r="C2106" s="2"/>
      <c r="D2106" s="2" t="s">
        <v>16</v>
      </c>
      <c r="E2106" s="4">
        <f>1550.00*(1-Z1%)</f>
        <v>1550</v>
      </c>
      <c r="F2106" s="2">
        <v>1</v>
      </c>
      <c r="G2106" s="2"/>
    </row>
    <row r="2107" spans="1:26" customHeight="1" ht="18" hidden="true" outlineLevel="3">
      <c r="A2107" s="2" t="s">
        <v>4051</v>
      </c>
      <c r="B2107" s="3" t="s">
        <v>4052</v>
      </c>
      <c r="C2107" s="2"/>
      <c r="D2107" s="2" t="s">
        <v>16</v>
      </c>
      <c r="E2107" s="4">
        <f>2100.00*(1-Z1%)</f>
        <v>2100</v>
      </c>
      <c r="F2107" s="2">
        <v>2</v>
      </c>
      <c r="G2107" s="2"/>
    </row>
    <row r="2108" spans="1:26" customHeight="1" ht="36" hidden="true" outlineLevel="3">
      <c r="A2108" s="2" t="s">
        <v>4053</v>
      </c>
      <c r="B2108" s="3" t="s">
        <v>4054</v>
      </c>
      <c r="C2108" s="2"/>
      <c r="D2108" s="2" t="s">
        <v>16</v>
      </c>
      <c r="E2108" s="4">
        <f>1690.00*(1-Z1%)</f>
        <v>1690</v>
      </c>
      <c r="F2108" s="2">
        <v>1</v>
      </c>
      <c r="G2108" s="2"/>
    </row>
    <row r="2109" spans="1:26" customHeight="1" ht="35" hidden="true" outlineLevel="3">
      <c r="A2109" s="5" t="s">
        <v>4055</v>
      </c>
      <c r="B2109" s="5"/>
      <c r="C2109" s="5"/>
      <c r="D2109" s="5"/>
      <c r="E2109" s="5"/>
      <c r="F2109" s="5"/>
      <c r="G2109" s="5"/>
    </row>
    <row r="2110" spans="1:26" customHeight="1" ht="36" hidden="true" outlineLevel="3">
      <c r="A2110" s="2" t="s">
        <v>4056</v>
      </c>
      <c r="B2110" s="3" t="s">
        <v>4057</v>
      </c>
      <c r="C2110" s="2"/>
      <c r="D2110" s="2" t="s">
        <v>16</v>
      </c>
      <c r="E2110" s="4">
        <f>890.00*(1-Z1%)</f>
        <v>890</v>
      </c>
      <c r="F2110" s="2">
        <v>1</v>
      </c>
      <c r="G2110" s="2"/>
    </row>
    <row r="2111" spans="1:26" customHeight="1" ht="36" hidden="true" outlineLevel="3">
      <c r="A2111" s="2" t="s">
        <v>4058</v>
      </c>
      <c r="B2111" s="3" t="s">
        <v>4059</v>
      </c>
      <c r="C2111" s="2"/>
      <c r="D2111" s="2" t="s">
        <v>16</v>
      </c>
      <c r="E2111" s="4">
        <f>650.00*(1-Z1%)</f>
        <v>650</v>
      </c>
      <c r="F2111" s="2">
        <v>1</v>
      </c>
      <c r="G2111" s="2"/>
    </row>
    <row r="2112" spans="1:26" customHeight="1" ht="36" hidden="true" outlineLevel="3">
      <c r="A2112" s="2" t="s">
        <v>4060</v>
      </c>
      <c r="B2112" s="3" t="s">
        <v>4061</v>
      </c>
      <c r="C2112" s="2"/>
      <c r="D2112" s="2" t="s">
        <v>16</v>
      </c>
      <c r="E2112" s="4">
        <f>1550.00*(1-Z1%)</f>
        <v>1550</v>
      </c>
      <c r="F2112" s="2">
        <v>1</v>
      </c>
      <c r="G2112" s="2"/>
    </row>
    <row r="2113" spans="1:26" customHeight="1" ht="36" hidden="true" outlineLevel="3">
      <c r="A2113" s="2" t="s">
        <v>4062</v>
      </c>
      <c r="B2113" s="3" t="s">
        <v>4063</v>
      </c>
      <c r="C2113" s="2"/>
      <c r="D2113" s="2" t="s">
        <v>16</v>
      </c>
      <c r="E2113" s="4">
        <f>1390.00*(1-Z1%)</f>
        <v>1390</v>
      </c>
      <c r="F2113" s="2">
        <v>1</v>
      </c>
      <c r="G2113" s="2"/>
    </row>
    <row r="2114" spans="1:26" customHeight="1" ht="36" hidden="true" outlineLevel="3">
      <c r="A2114" s="2" t="s">
        <v>4064</v>
      </c>
      <c r="B2114" s="3" t="s">
        <v>4065</v>
      </c>
      <c r="C2114" s="2"/>
      <c r="D2114" s="2" t="s">
        <v>16</v>
      </c>
      <c r="E2114" s="4">
        <f>1250.00*(1-Z1%)</f>
        <v>1250</v>
      </c>
      <c r="F2114" s="2">
        <v>1</v>
      </c>
      <c r="G2114" s="2"/>
    </row>
    <row r="2115" spans="1:26" customHeight="1" ht="36" hidden="true" outlineLevel="3">
      <c r="A2115" s="2" t="s">
        <v>4066</v>
      </c>
      <c r="B2115" s="3" t="s">
        <v>4067</v>
      </c>
      <c r="C2115" s="2"/>
      <c r="D2115" s="2" t="s">
        <v>16</v>
      </c>
      <c r="E2115" s="4">
        <f>1390.00*(1-Z1%)</f>
        <v>1390</v>
      </c>
      <c r="F2115" s="2">
        <v>2</v>
      </c>
      <c r="G2115" s="2"/>
    </row>
    <row r="2116" spans="1:26" customHeight="1" ht="36" hidden="true" outlineLevel="3">
      <c r="A2116" s="2" t="s">
        <v>4068</v>
      </c>
      <c r="B2116" s="3" t="s">
        <v>4069</v>
      </c>
      <c r="C2116" s="2"/>
      <c r="D2116" s="2" t="s">
        <v>16</v>
      </c>
      <c r="E2116" s="4">
        <f>1990.00*(1-Z1%)</f>
        <v>1990</v>
      </c>
      <c r="F2116" s="2">
        <v>1</v>
      </c>
      <c r="G2116" s="2"/>
    </row>
    <row r="2117" spans="1:26" customHeight="1" ht="36" hidden="true" outlineLevel="3">
      <c r="A2117" s="2" t="s">
        <v>4070</v>
      </c>
      <c r="B2117" s="3" t="s">
        <v>4071</v>
      </c>
      <c r="C2117" s="2"/>
      <c r="D2117" s="2" t="s">
        <v>16</v>
      </c>
      <c r="E2117" s="4">
        <f>1990.00*(1-Z1%)</f>
        <v>1990</v>
      </c>
      <c r="F2117" s="2">
        <v>1</v>
      </c>
      <c r="G2117" s="2"/>
    </row>
    <row r="2118" spans="1:26" customHeight="1" ht="36" hidden="true" outlineLevel="3">
      <c r="A2118" s="2" t="s">
        <v>4072</v>
      </c>
      <c r="B2118" s="3" t="s">
        <v>4073</v>
      </c>
      <c r="C2118" s="2"/>
      <c r="D2118" s="2" t="s">
        <v>16</v>
      </c>
      <c r="E2118" s="4">
        <f>1290.00*(1-Z1%)</f>
        <v>1290</v>
      </c>
      <c r="F2118" s="2">
        <v>1</v>
      </c>
      <c r="G2118" s="2"/>
    </row>
    <row r="2119" spans="1:26" customHeight="1" ht="36" hidden="true" outlineLevel="3">
      <c r="A2119" s="2" t="s">
        <v>4074</v>
      </c>
      <c r="B2119" s="3" t="s">
        <v>4075</v>
      </c>
      <c r="C2119" s="2"/>
      <c r="D2119" s="2" t="s">
        <v>16</v>
      </c>
      <c r="E2119" s="4">
        <f>1690.00*(1-Z1%)</f>
        <v>1690</v>
      </c>
      <c r="F2119" s="2">
        <v>1</v>
      </c>
      <c r="G2119" s="2"/>
    </row>
    <row r="2120" spans="1:26" customHeight="1" ht="36" hidden="true" outlineLevel="3">
      <c r="A2120" s="2" t="s">
        <v>4076</v>
      </c>
      <c r="B2120" s="3" t="s">
        <v>4077</v>
      </c>
      <c r="C2120" s="2"/>
      <c r="D2120" s="2" t="s">
        <v>16</v>
      </c>
      <c r="E2120" s="4">
        <f>1390.00*(1-Z1%)</f>
        <v>1390</v>
      </c>
      <c r="F2120" s="2">
        <v>1</v>
      </c>
      <c r="G2120" s="2"/>
    </row>
    <row r="2121" spans="1:26" customHeight="1" ht="35" hidden="true" outlineLevel="3">
      <c r="A2121" s="5" t="s">
        <v>4078</v>
      </c>
      <c r="B2121" s="5"/>
      <c r="C2121" s="5"/>
      <c r="D2121" s="5"/>
      <c r="E2121" s="5"/>
      <c r="F2121" s="5"/>
      <c r="G2121" s="5"/>
    </row>
    <row r="2122" spans="1:26" customHeight="1" ht="36" hidden="true" outlineLevel="3">
      <c r="A2122" s="2" t="s">
        <v>4079</v>
      </c>
      <c r="B2122" s="3" t="s">
        <v>4080</v>
      </c>
      <c r="C2122" s="2"/>
      <c r="D2122" s="2" t="s">
        <v>16</v>
      </c>
      <c r="E2122" s="4">
        <f>550.00*(1-Z1%)</f>
        <v>550</v>
      </c>
      <c r="F2122" s="2">
        <v>1</v>
      </c>
      <c r="G2122" s="2"/>
    </row>
    <row r="2123" spans="1:26" customHeight="1" ht="36" hidden="true" outlineLevel="3">
      <c r="A2123" s="2" t="s">
        <v>4081</v>
      </c>
      <c r="B2123" s="3" t="s">
        <v>4082</v>
      </c>
      <c r="C2123" s="2"/>
      <c r="D2123" s="2" t="s">
        <v>16</v>
      </c>
      <c r="E2123" s="4">
        <f>550.00*(1-Z1%)</f>
        <v>550</v>
      </c>
      <c r="F2123" s="2">
        <v>1</v>
      </c>
      <c r="G2123" s="2"/>
    </row>
    <row r="2124" spans="1:26" customHeight="1" ht="36" hidden="true" outlineLevel="3">
      <c r="A2124" s="2" t="s">
        <v>4083</v>
      </c>
      <c r="B2124" s="3" t="s">
        <v>4084</v>
      </c>
      <c r="C2124" s="2"/>
      <c r="D2124" s="2" t="s">
        <v>16</v>
      </c>
      <c r="E2124" s="4">
        <f>550.00*(1-Z1%)</f>
        <v>550</v>
      </c>
      <c r="F2124" s="2">
        <v>2</v>
      </c>
      <c r="G2124" s="2"/>
    </row>
    <row r="2125" spans="1:26" customHeight="1" ht="18" hidden="true" outlineLevel="3">
      <c r="A2125" s="2" t="s">
        <v>4085</v>
      </c>
      <c r="B2125" s="3" t="s">
        <v>4086</v>
      </c>
      <c r="C2125" s="2"/>
      <c r="D2125" s="2" t="s">
        <v>16</v>
      </c>
      <c r="E2125" s="4">
        <f>400.00*(1-Z1%)</f>
        <v>400</v>
      </c>
      <c r="F2125" s="2">
        <v>1</v>
      </c>
      <c r="G2125" s="2"/>
    </row>
    <row r="2126" spans="1:26" customHeight="1" ht="36" hidden="true" outlineLevel="3">
      <c r="A2126" s="2" t="s">
        <v>4087</v>
      </c>
      <c r="B2126" s="3" t="s">
        <v>4088</v>
      </c>
      <c r="C2126" s="2"/>
      <c r="D2126" s="2" t="s">
        <v>16</v>
      </c>
      <c r="E2126" s="4">
        <f>690.00*(1-Z1%)</f>
        <v>690</v>
      </c>
      <c r="F2126" s="2">
        <v>1</v>
      </c>
      <c r="G2126" s="2"/>
    </row>
    <row r="2127" spans="1:26" customHeight="1" ht="36" hidden="true" outlineLevel="3">
      <c r="A2127" s="2" t="s">
        <v>4089</v>
      </c>
      <c r="B2127" s="3" t="s">
        <v>4090</v>
      </c>
      <c r="C2127" s="2"/>
      <c r="D2127" s="2" t="s">
        <v>16</v>
      </c>
      <c r="E2127" s="4">
        <f>950.00*(1-Z1%)</f>
        <v>950</v>
      </c>
      <c r="F2127" s="2">
        <v>1</v>
      </c>
      <c r="G2127" s="2"/>
    </row>
    <row r="2128" spans="1:26" customHeight="1" ht="36" hidden="true" outlineLevel="3">
      <c r="A2128" s="2" t="s">
        <v>4091</v>
      </c>
      <c r="B2128" s="3" t="s">
        <v>4092</v>
      </c>
      <c r="C2128" s="2"/>
      <c r="D2128" s="2" t="s">
        <v>16</v>
      </c>
      <c r="E2128" s="4">
        <f>1350.00*(1-Z1%)</f>
        <v>1350</v>
      </c>
      <c r="F2128" s="2">
        <v>2</v>
      </c>
      <c r="G2128" s="2"/>
    </row>
    <row r="2129" spans="1:26" customHeight="1" ht="36" hidden="true" outlineLevel="3">
      <c r="A2129" s="2" t="s">
        <v>4093</v>
      </c>
      <c r="B2129" s="3" t="s">
        <v>4094</v>
      </c>
      <c r="C2129" s="2"/>
      <c r="D2129" s="2" t="s">
        <v>16</v>
      </c>
      <c r="E2129" s="4">
        <f>1350.00*(1-Z1%)</f>
        <v>1350</v>
      </c>
      <c r="F2129" s="2">
        <v>1</v>
      </c>
      <c r="G2129" s="2"/>
    </row>
    <row r="2130" spans="1:26" customHeight="1" ht="36" hidden="true" outlineLevel="3">
      <c r="A2130" s="2" t="s">
        <v>4095</v>
      </c>
      <c r="B2130" s="3" t="s">
        <v>4096</v>
      </c>
      <c r="C2130" s="2"/>
      <c r="D2130" s="2" t="s">
        <v>16</v>
      </c>
      <c r="E2130" s="4">
        <f>990.00*(1-Z1%)</f>
        <v>990</v>
      </c>
      <c r="F2130" s="2">
        <v>1</v>
      </c>
      <c r="G2130" s="2"/>
    </row>
    <row r="2131" spans="1:26" customHeight="1" ht="36" hidden="true" outlineLevel="3">
      <c r="A2131" s="2" t="s">
        <v>4097</v>
      </c>
      <c r="B2131" s="3" t="s">
        <v>4098</v>
      </c>
      <c r="C2131" s="2"/>
      <c r="D2131" s="2" t="s">
        <v>16</v>
      </c>
      <c r="E2131" s="4">
        <f>550.00*(1-Z1%)</f>
        <v>550</v>
      </c>
      <c r="F2131" s="2">
        <v>1</v>
      </c>
      <c r="G2131" s="2"/>
    </row>
    <row r="2132" spans="1:26" customHeight="1" ht="36" hidden="true" outlineLevel="3">
      <c r="A2132" s="2" t="s">
        <v>4099</v>
      </c>
      <c r="B2132" s="3" t="s">
        <v>4100</v>
      </c>
      <c r="C2132" s="2"/>
      <c r="D2132" s="2" t="s">
        <v>16</v>
      </c>
      <c r="E2132" s="4">
        <f>1100.00*(1-Z1%)</f>
        <v>1100</v>
      </c>
      <c r="F2132" s="2">
        <v>1</v>
      </c>
      <c r="G2132" s="2"/>
    </row>
    <row r="2133" spans="1:26" customHeight="1" ht="36" hidden="true" outlineLevel="3">
      <c r="A2133" s="2" t="s">
        <v>4101</v>
      </c>
      <c r="B2133" s="3" t="s">
        <v>4102</v>
      </c>
      <c r="C2133" s="2"/>
      <c r="D2133" s="2" t="s">
        <v>16</v>
      </c>
      <c r="E2133" s="4">
        <f>1100.00*(1-Z1%)</f>
        <v>1100</v>
      </c>
      <c r="F2133" s="2">
        <v>1</v>
      </c>
      <c r="G2133" s="2"/>
    </row>
    <row r="2134" spans="1:26" customHeight="1" ht="36" hidden="true" outlineLevel="3">
      <c r="A2134" s="2" t="s">
        <v>4103</v>
      </c>
      <c r="B2134" s="3" t="s">
        <v>4104</v>
      </c>
      <c r="C2134" s="2"/>
      <c r="D2134" s="2" t="s">
        <v>16</v>
      </c>
      <c r="E2134" s="4">
        <f>150.00*(1-Z1%)</f>
        <v>150</v>
      </c>
      <c r="F2134" s="2">
        <v>2</v>
      </c>
      <c r="G2134" s="2"/>
    </row>
    <row r="2135" spans="1:26" customHeight="1" ht="36" hidden="true" outlineLevel="3">
      <c r="A2135" s="2" t="s">
        <v>4105</v>
      </c>
      <c r="B2135" s="3" t="s">
        <v>4106</v>
      </c>
      <c r="C2135" s="2"/>
      <c r="D2135" s="2" t="s">
        <v>16</v>
      </c>
      <c r="E2135" s="4">
        <f>150.00*(1-Z1%)</f>
        <v>150</v>
      </c>
      <c r="F2135" s="2">
        <v>1</v>
      </c>
      <c r="G2135" s="2"/>
    </row>
    <row r="2136" spans="1:26" customHeight="1" ht="36" hidden="true" outlineLevel="3">
      <c r="A2136" s="2" t="s">
        <v>4107</v>
      </c>
      <c r="B2136" s="3" t="s">
        <v>4108</v>
      </c>
      <c r="C2136" s="2"/>
      <c r="D2136" s="2" t="s">
        <v>16</v>
      </c>
      <c r="E2136" s="4">
        <f>150.00*(1-Z1%)</f>
        <v>150</v>
      </c>
      <c r="F2136" s="2">
        <v>2</v>
      </c>
      <c r="G2136" s="2"/>
    </row>
    <row r="2137" spans="1:26" customHeight="1" ht="35" hidden="true" outlineLevel="3">
      <c r="A2137" s="5" t="s">
        <v>4109</v>
      </c>
      <c r="B2137" s="5"/>
      <c r="C2137" s="5"/>
      <c r="D2137" s="5"/>
      <c r="E2137" s="5"/>
      <c r="F2137" s="5"/>
      <c r="G2137" s="5"/>
    </row>
    <row r="2138" spans="1:26" customHeight="1" ht="36" hidden="true" outlineLevel="3">
      <c r="A2138" s="2" t="s">
        <v>4110</v>
      </c>
      <c r="B2138" s="3" t="s">
        <v>4111</v>
      </c>
      <c r="C2138" s="2"/>
      <c r="D2138" s="2" t="s">
        <v>16</v>
      </c>
      <c r="E2138" s="4">
        <f>2560.00*(1-Z1%)</f>
        <v>2560</v>
      </c>
      <c r="F2138" s="2">
        <v>1</v>
      </c>
      <c r="G2138" s="2"/>
    </row>
    <row r="2139" spans="1:26" customHeight="1" ht="36" hidden="true" outlineLevel="3">
      <c r="A2139" s="2" t="s">
        <v>4112</v>
      </c>
      <c r="B2139" s="3" t="s">
        <v>4113</v>
      </c>
      <c r="C2139" s="2"/>
      <c r="D2139" s="2" t="s">
        <v>16</v>
      </c>
      <c r="E2139" s="4">
        <f>1590.00*(1-Z1%)</f>
        <v>1590</v>
      </c>
      <c r="F2139" s="2">
        <v>1</v>
      </c>
      <c r="G2139" s="2"/>
    </row>
    <row r="2140" spans="1:26" customHeight="1" ht="35" hidden="true" outlineLevel="2">
      <c r="A2140" s="5" t="s">
        <v>4114</v>
      </c>
      <c r="B2140" s="5"/>
      <c r="C2140" s="5"/>
      <c r="D2140" s="5"/>
      <c r="E2140" s="5"/>
      <c r="F2140" s="5"/>
      <c r="G2140" s="5"/>
    </row>
    <row r="2141" spans="1:26" customHeight="1" ht="35" hidden="true" outlineLevel="3">
      <c r="A2141" s="5" t="s">
        <v>4115</v>
      </c>
      <c r="B2141" s="5"/>
      <c r="C2141" s="5"/>
      <c r="D2141" s="5"/>
      <c r="E2141" s="5"/>
      <c r="F2141" s="5"/>
      <c r="G2141" s="5"/>
    </row>
    <row r="2142" spans="1:26" customHeight="1" ht="18" hidden="true" outlineLevel="3">
      <c r="A2142" s="2" t="s">
        <v>4116</v>
      </c>
      <c r="B2142" s="3" t="s">
        <v>4117</v>
      </c>
      <c r="C2142" s="2"/>
      <c r="D2142" s="2" t="s">
        <v>16</v>
      </c>
      <c r="E2142" s="4">
        <f>300.00*(1-Z1%)</f>
        <v>300</v>
      </c>
      <c r="F2142" s="2">
        <v>1</v>
      </c>
      <c r="G2142" s="2"/>
    </row>
    <row r="2143" spans="1:26" customHeight="1" ht="35" hidden="true" outlineLevel="3">
      <c r="A2143" s="5" t="s">
        <v>4118</v>
      </c>
      <c r="B2143" s="5"/>
      <c r="C2143" s="5"/>
      <c r="D2143" s="5"/>
      <c r="E2143" s="5"/>
      <c r="F2143" s="5"/>
      <c r="G2143" s="5"/>
    </row>
    <row r="2144" spans="1:26" customHeight="1" ht="36" hidden="true" outlineLevel="3">
      <c r="A2144" s="2" t="s">
        <v>4119</v>
      </c>
      <c r="B2144" s="3" t="s">
        <v>4120</v>
      </c>
      <c r="C2144" s="2"/>
      <c r="D2144" s="2" t="s">
        <v>16</v>
      </c>
      <c r="E2144" s="4">
        <f>400.00*(1-Z1%)</f>
        <v>400</v>
      </c>
      <c r="F2144" s="2">
        <v>1</v>
      </c>
      <c r="G2144" s="2"/>
    </row>
    <row r="2145" spans="1:26" customHeight="1" ht="18" hidden="true" outlineLevel="3">
      <c r="A2145" s="2" t="s">
        <v>4121</v>
      </c>
      <c r="B2145" s="3" t="s">
        <v>4122</v>
      </c>
      <c r="C2145" s="2"/>
      <c r="D2145" s="2" t="s">
        <v>16</v>
      </c>
      <c r="E2145" s="4">
        <f>1490.00*(1-Z1%)</f>
        <v>1490</v>
      </c>
      <c r="F2145" s="2">
        <v>1</v>
      </c>
      <c r="G2145" s="2"/>
    </row>
    <row r="2146" spans="1:26" customHeight="1" ht="18" hidden="true" outlineLevel="3">
      <c r="A2146" s="2" t="s">
        <v>4123</v>
      </c>
      <c r="B2146" s="3" t="s">
        <v>4124</v>
      </c>
      <c r="C2146" s="2"/>
      <c r="D2146" s="2" t="s">
        <v>16</v>
      </c>
      <c r="E2146" s="4">
        <f>580.00*(1-Z1%)</f>
        <v>580</v>
      </c>
      <c r="F2146" s="2">
        <v>1</v>
      </c>
      <c r="G2146" s="2"/>
    </row>
    <row r="2147" spans="1:26" customHeight="1" ht="18" hidden="true" outlineLevel="3">
      <c r="A2147" s="2" t="s">
        <v>4125</v>
      </c>
      <c r="B2147" s="3" t="s">
        <v>4126</v>
      </c>
      <c r="C2147" s="2"/>
      <c r="D2147" s="2" t="s">
        <v>16</v>
      </c>
      <c r="E2147" s="4">
        <f>890.00*(1-Z1%)</f>
        <v>890</v>
      </c>
      <c r="F2147" s="2">
        <v>1</v>
      </c>
      <c r="G2147" s="2"/>
    </row>
    <row r="2148" spans="1:26" customHeight="1" ht="35" hidden="true" outlineLevel="3">
      <c r="A2148" s="5" t="s">
        <v>4127</v>
      </c>
      <c r="B2148" s="5"/>
      <c r="C2148" s="5"/>
      <c r="D2148" s="5"/>
      <c r="E2148" s="5"/>
      <c r="F2148" s="5"/>
      <c r="G2148" s="5"/>
    </row>
    <row r="2149" spans="1:26" customHeight="1" ht="18" hidden="true" outlineLevel="3">
      <c r="A2149" s="2" t="s">
        <v>4128</v>
      </c>
      <c r="B2149" s="3" t="s">
        <v>4129</v>
      </c>
      <c r="C2149" s="2"/>
      <c r="D2149" s="2" t="s">
        <v>16</v>
      </c>
      <c r="E2149" s="4">
        <f>250.00*(1-Z1%)</f>
        <v>250</v>
      </c>
      <c r="F2149" s="2">
        <v>1</v>
      </c>
      <c r="G2149" s="2"/>
    </row>
    <row r="2150" spans="1:26" customHeight="1" ht="35" hidden="true" outlineLevel="2">
      <c r="A2150" s="5" t="s">
        <v>4130</v>
      </c>
      <c r="B2150" s="5"/>
      <c r="C2150" s="5"/>
      <c r="D2150" s="5"/>
      <c r="E2150" s="5"/>
      <c r="F2150" s="5"/>
      <c r="G2150" s="5"/>
    </row>
    <row r="2151" spans="1:26" customHeight="1" ht="35" hidden="true" outlineLevel="3">
      <c r="A2151" s="5" t="s">
        <v>4131</v>
      </c>
      <c r="B2151" s="5"/>
      <c r="C2151" s="5"/>
      <c r="D2151" s="5"/>
      <c r="E2151" s="5"/>
      <c r="F2151" s="5"/>
      <c r="G2151" s="5"/>
    </row>
    <row r="2152" spans="1:26" customHeight="1" ht="36" hidden="true" outlineLevel="3">
      <c r="A2152" s="2" t="s">
        <v>4132</v>
      </c>
      <c r="B2152" s="3" t="s">
        <v>4133</v>
      </c>
      <c r="C2152" s="2"/>
      <c r="D2152" s="2" t="s">
        <v>16</v>
      </c>
      <c r="E2152" s="4">
        <f>350.00*(1-Z1%)</f>
        <v>350</v>
      </c>
      <c r="F2152" s="2">
        <v>2</v>
      </c>
      <c r="G2152" s="2"/>
    </row>
    <row r="2153" spans="1:26" customHeight="1" ht="18" hidden="true" outlineLevel="3">
      <c r="A2153" s="2" t="s">
        <v>4134</v>
      </c>
      <c r="B2153" s="3" t="s">
        <v>4135</v>
      </c>
      <c r="C2153" s="2"/>
      <c r="D2153" s="2" t="s">
        <v>16</v>
      </c>
      <c r="E2153" s="4">
        <f>550.00*(1-Z1%)</f>
        <v>550</v>
      </c>
      <c r="F2153" s="2">
        <v>1</v>
      </c>
      <c r="G2153" s="2"/>
    </row>
    <row r="2154" spans="1:26" customHeight="1" ht="18" hidden="true" outlineLevel="3">
      <c r="A2154" s="2" t="s">
        <v>4136</v>
      </c>
      <c r="B2154" s="3" t="s">
        <v>4137</v>
      </c>
      <c r="C2154" s="2"/>
      <c r="D2154" s="2" t="s">
        <v>16</v>
      </c>
      <c r="E2154" s="4">
        <f>590.00*(1-Z1%)</f>
        <v>590</v>
      </c>
      <c r="F2154" s="2">
        <v>1</v>
      </c>
      <c r="G2154" s="2"/>
    </row>
    <row r="2155" spans="1:26" customHeight="1" ht="36" hidden="true" outlineLevel="3">
      <c r="A2155" s="2" t="s">
        <v>4138</v>
      </c>
      <c r="B2155" s="3" t="s">
        <v>4139</v>
      </c>
      <c r="C2155" s="2"/>
      <c r="D2155" s="2" t="s">
        <v>16</v>
      </c>
      <c r="E2155" s="4">
        <f>590.00*(1-Z1%)</f>
        <v>590</v>
      </c>
      <c r="F2155" s="2">
        <v>3</v>
      </c>
      <c r="G2155" s="2"/>
    </row>
    <row r="2156" spans="1:26" customHeight="1" ht="18" hidden="true" outlineLevel="3">
      <c r="A2156" s="2" t="s">
        <v>4140</v>
      </c>
      <c r="B2156" s="3" t="s">
        <v>4141</v>
      </c>
      <c r="C2156" s="2"/>
      <c r="D2156" s="2" t="s">
        <v>16</v>
      </c>
      <c r="E2156" s="4">
        <f>400.00*(1-Z1%)</f>
        <v>400</v>
      </c>
      <c r="F2156" s="2">
        <v>1</v>
      </c>
      <c r="G2156" s="2"/>
    </row>
    <row r="2157" spans="1:26" customHeight="1" ht="18" hidden="true" outlineLevel="3">
      <c r="A2157" s="2" t="s">
        <v>4142</v>
      </c>
      <c r="B2157" s="3" t="s">
        <v>4143</v>
      </c>
      <c r="C2157" s="2"/>
      <c r="D2157" s="2" t="s">
        <v>16</v>
      </c>
      <c r="E2157" s="4">
        <f>450.00*(1-Z1%)</f>
        <v>450</v>
      </c>
      <c r="F2157" s="2">
        <v>1</v>
      </c>
      <c r="G2157" s="2"/>
    </row>
    <row r="2158" spans="1:26" customHeight="1" ht="36" hidden="true" outlineLevel="3">
      <c r="A2158" s="2" t="s">
        <v>4144</v>
      </c>
      <c r="B2158" s="3" t="s">
        <v>4145</v>
      </c>
      <c r="C2158" s="2"/>
      <c r="D2158" s="2" t="s">
        <v>16</v>
      </c>
      <c r="E2158" s="4">
        <f>500.00*(1-Z1%)</f>
        <v>500</v>
      </c>
      <c r="F2158" s="2">
        <v>1</v>
      </c>
      <c r="G2158" s="2"/>
    </row>
    <row r="2159" spans="1:26" customHeight="1" ht="36" hidden="true" outlineLevel="3">
      <c r="A2159" s="2" t="s">
        <v>4146</v>
      </c>
      <c r="B2159" s="3" t="s">
        <v>4147</v>
      </c>
      <c r="C2159" s="2"/>
      <c r="D2159" s="2" t="s">
        <v>16</v>
      </c>
      <c r="E2159" s="4">
        <f>750.00*(1-Z1%)</f>
        <v>750</v>
      </c>
      <c r="F2159" s="2">
        <v>1</v>
      </c>
      <c r="G2159" s="2"/>
    </row>
    <row r="2160" spans="1:26" customHeight="1" ht="36" hidden="true" outlineLevel="3">
      <c r="A2160" s="2" t="s">
        <v>4148</v>
      </c>
      <c r="B2160" s="3" t="s">
        <v>4149</v>
      </c>
      <c r="C2160" s="2"/>
      <c r="D2160" s="2" t="s">
        <v>16</v>
      </c>
      <c r="E2160" s="4">
        <f>990.00*(1-Z1%)</f>
        <v>990</v>
      </c>
      <c r="F2160" s="2">
        <v>2</v>
      </c>
      <c r="G2160" s="2"/>
    </row>
    <row r="2161" spans="1:26" customHeight="1" ht="18" hidden="true" outlineLevel="3">
      <c r="A2161" s="2" t="s">
        <v>4150</v>
      </c>
      <c r="B2161" s="3" t="s">
        <v>4151</v>
      </c>
      <c r="C2161" s="2"/>
      <c r="D2161" s="2" t="s">
        <v>16</v>
      </c>
      <c r="E2161" s="4">
        <f>550.00*(1-Z1%)</f>
        <v>550</v>
      </c>
      <c r="F2161" s="2">
        <v>1</v>
      </c>
      <c r="G2161" s="2"/>
    </row>
    <row r="2162" spans="1:26" customHeight="1" ht="18" hidden="true" outlineLevel="3">
      <c r="A2162" s="2" t="s">
        <v>4152</v>
      </c>
      <c r="B2162" s="3" t="s">
        <v>4153</v>
      </c>
      <c r="C2162" s="2"/>
      <c r="D2162" s="2" t="s">
        <v>16</v>
      </c>
      <c r="E2162" s="4">
        <f>550.00*(1-Z1%)</f>
        <v>550</v>
      </c>
      <c r="F2162" s="2">
        <v>1</v>
      </c>
      <c r="G2162" s="2"/>
    </row>
    <row r="2163" spans="1:26" customHeight="1" ht="18" hidden="true" outlineLevel="3">
      <c r="A2163" s="2" t="s">
        <v>4154</v>
      </c>
      <c r="B2163" s="3" t="s">
        <v>4155</v>
      </c>
      <c r="C2163" s="2"/>
      <c r="D2163" s="2" t="s">
        <v>16</v>
      </c>
      <c r="E2163" s="4">
        <f>890.00*(1-Z1%)</f>
        <v>890</v>
      </c>
      <c r="F2163" s="2">
        <v>1</v>
      </c>
      <c r="G2163" s="2"/>
    </row>
    <row r="2164" spans="1:26" customHeight="1" ht="18" hidden="true" outlineLevel="3">
      <c r="A2164" s="2" t="s">
        <v>4156</v>
      </c>
      <c r="B2164" s="3" t="s">
        <v>4157</v>
      </c>
      <c r="C2164" s="2"/>
      <c r="D2164" s="2" t="s">
        <v>16</v>
      </c>
      <c r="E2164" s="4">
        <f>550.00*(1-Z1%)</f>
        <v>550</v>
      </c>
      <c r="F2164" s="2">
        <v>1</v>
      </c>
      <c r="G2164" s="2"/>
    </row>
    <row r="2165" spans="1:26" customHeight="1" ht="18" hidden="true" outlineLevel="3">
      <c r="A2165" s="2" t="s">
        <v>4158</v>
      </c>
      <c r="B2165" s="3" t="s">
        <v>4159</v>
      </c>
      <c r="C2165" s="2"/>
      <c r="D2165" s="2" t="s">
        <v>16</v>
      </c>
      <c r="E2165" s="4">
        <f>650.00*(1-Z1%)</f>
        <v>650</v>
      </c>
      <c r="F2165" s="2">
        <v>1</v>
      </c>
      <c r="G2165" s="2"/>
    </row>
    <row r="2166" spans="1:26" customHeight="1" ht="36" hidden="true" outlineLevel="3">
      <c r="A2166" s="2" t="s">
        <v>4160</v>
      </c>
      <c r="B2166" s="3" t="s">
        <v>4161</v>
      </c>
      <c r="C2166" s="2"/>
      <c r="D2166" s="2" t="s">
        <v>16</v>
      </c>
      <c r="E2166" s="4">
        <f>750.00*(1-Z1%)</f>
        <v>750</v>
      </c>
      <c r="F2166" s="2">
        <v>1</v>
      </c>
      <c r="G2166" s="2"/>
    </row>
    <row r="2167" spans="1:26" customHeight="1" ht="18" hidden="true" outlineLevel="3">
      <c r="A2167" s="2" t="s">
        <v>4162</v>
      </c>
      <c r="B2167" s="3" t="s">
        <v>4163</v>
      </c>
      <c r="C2167" s="2"/>
      <c r="D2167" s="2" t="s">
        <v>16</v>
      </c>
      <c r="E2167" s="4">
        <f>600.00*(1-Z1%)</f>
        <v>600</v>
      </c>
      <c r="F2167" s="2">
        <v>1</v>
      </c>
      <c r="G2167" s="2"/>
    </row>
    <row r="2168" spans="1:26" customHeight="1" ht="36" hidden="true" outlineLevel="3">
      <c r="A2168" s="2" t="s">
        <v>4164</v>
      </c>
      <c r="B2168" s="3" t="s">
        <v>4165</v>
      </c>
      <c r="C2168" s="2"/>
      <c r="D2168" s="2" t="s">
        <v>16</v>
      </c>
      <c r="E2168" s="4">
        <f>1100.00*(1-Z1%)</f>
        <v>1100</v>
      </c>
      <c r="F2168" s="2">
        <v>1</v>
      </c>
      <c r="G2168" s="2"/>
    </row>
    <row r="2169" spans="1:26" customHeight="1" ht="36" hidden="true" outlineLevel="3">
      <c r="A2169" s="2" t="s">
        <v>4166</v>
      </c>
      <c r="B2169" s="3" t="s">
        <v>4167</v>
      </c>
      <c r="C2169" s="2"/>
      <c r="D2169" s="2" t="s">
        <v>16</v>
      </c>
      <c r="E2169" s="4">
        <f>1100.00*(1-Z1%)</f>
        <v>1100</v>
      </c>
      <c r="F2169" s="2">
        <v>1</v>
      </c>
      <c r="G2169" s="2"/>
    </row>
    <row r="2170" spans="1:26" customHeight="1" ht="36" hidden="true" outlineLevel="3">
      <c r="A2170" s="2" t="s">
        <v>4168</v>
      </c>
      <c r="B2170" s="3" t="s">
        <v>4169</v>
      </c>
      <c r="C2170" s="2"/>
      <c r="D2170" s="2" t="s">
        <v>16</v>
      </c>
      <c r="E2170" s="4">
        <f>1100.00*(1-Z1%)</f>
        <v>1100</v>
      </c>
      <c r="F2170" s="2">
        <v>1</v>
      </c>
      <c r="G2170" s="2"/>
    </row>
    <row r="2171" spans="1:26" customHeight="1" ht="18" hidden="true" outlineLevel="3">
      <c r="A2171" s="2" t="s">
        <v>4170</v>
      </c>
      <c r="B2171" s="3" t="s">
        <v>4171</v>
      </c>
      <c r="C2171" s="2"/>
      <c r="D2171" s="2" t="s">
        <v>16</v>
      </c>
      <c r="E2171" s="4">
        <f>1050.00*(1-Z1%)</f>
        <v>1050</v>
      </c>
      <c r="F2171" s="2">
        <v>1</v>
      </c>
      <c r="G2171" s="2"/>
    </row>
    <row r="2172" spans="1:26" customHeight="1" ht="18" hidden="true" outlineLevel="3">
      <c r="A2172" s="2" t="s">
        <v>4172</v>
      </c>
      <c r="B2172" s="3" t="s">
        <v>4173</v>
      </c>
      <c r="C2172" s="2"/>
      <c r="D2172" s="2" t="s">
        <v>16</v>
      </c>
      <c r="E2172" s="4">
        <f>390.00*(1-Z1%)</f>
        <v>390</v>
      </c>
      <c r="F2172" s="2">
        <v>1</v>
      </c>
      <c r="G2172" s="2"/>
    </row>
    <row r="2173" spans="1:26" customHeight="1" ht="18" hidden="true" outlineLevel="3">
      <c r="A2173" s="2" t="s">
        <v>4174</v>
      </c>
      <c r="B2173" s="3" t="s">
        <v>4175</v>
      </c>
      <c r="C2173" s="2"/>
      <c r="D2173" s="2" t="s">
        <v>16</v>
      </c>
      <c r="E2173" s="4">
        <f>390.00*(1-Z1%)</f>
        <v>390</v>
      </c>
      <c r="F2173" s="2">
        <v>1</v>
      </c>
      <c r="G2173" s="2"/>
    </row>
    <row r="2174" spans="1:26" customHeight="1" ht="18" hidden="true" outlineLevel="3">
      <c r="A2174" s="2" t="s">
        <v>4176</v>
      </c>
      <c r="B2174" s="3" t="s">
        <v>4177</v>
      </c>
      <c r="C2174" s="2"/>
      <c r="D2174" s="2" t="s">
        <v>16</v>
      </c>
      <c r="E2174" s="4">
        <f>390.00*(1-Z1%)</f>
        <v>390</v>
      </c>
      <c r="F2174" s="2">
        <v>1</v>
      </c>
      <c r="G2174" s="2"/>
    </row>
    <row r="2175" spans="1:26" customHeight="1" ht="18" hidden="true" outlineLevel="3">
      <c r="A2175" s="2" t="s">
        <v>4178</v>
      </c>
      <c r="B2175" s="3" t="s">
        <v>4179</v>
      </c>
      <c r="C2175" s="2"/>
      <c r="D2175" s="2" t="s">
        <v>16</v>
      </c>
      <c r="E2175" s="4">
        <f>480.00*(1-Z1%)</f>
        <v>480</v>
      </c>
      <c r="F2175" s="2">
        <v>1</v>
      </c>
      <c r="G2175" s="2"/>
    </row>
    <row r="2176" spans="1:26" customHeight="1" ht="36" hidden="true" outlineLevel="3">
      <c r="A2176" s="2" t="s">
        <v>4180</v>
      </c>
      <c r="B2176" s="3" t="s">
        <v>4181</v>
      </c>
      <c r="C2176" s="2"/>
      <c r="D2176" s="2" t="s">
        <v>16</v>
      </c>
      <c r="E2176" s="4">
        <f>550.00*(1-Z1%)</f>
        <v>550</v>
      </c>
      <c r="F2176" s="2">
        <v>1</v>
      </c>
      <c r="G2176" s="2"/>
    </row>
    <row r="2177" spans="1:26" customHeight="1" ht="36" hidden="true" outlineLevel="3">
      <c r="A2177" s="2" t="s">
        <v>4182</v>
      </c>
      <c r="B2177" s="3" t="s">
        <v>4183</v>
      </c>
      <c r="C2177" s="2"/>
      <c r="D2177" s="2" t="s">
        <v>16</v>
      </c>
      <c r="E2177" s="4">
        <f>550.00*(1-Z1%)</f>
        <v>550</v>
      </c>
      <c r="F2177" s="2">
        <v>1</v>
      </c>
      <c r="G2177" s="2"/>
    </row>
    <row r="2178" spans="1:26" customHeight="1" ht="36" hidden="true" outlineLevel="3">
      <c r="A2178" s="2" t="s">
        <v>4184</v>
      </c>
      <c r="B2178" s="3" t="s">
        <v>4185</v>
      </c>
      <c r="C2178" s="2"/>
      <c r="D2178" s="2" t="s">
        <v>16</v>
      </c>
      <c r="E2178" s="4">
        <f>890.00*(1-Z1%)</f>
        <v>890</v>
      </c>
      <c r="F2178" s="2">
        <v>1</v>
      </c>
      <c r="G2178" s="2"/>
    </row>
    <row r="2179" spans="1:26" customHeight="1" ht="36" hidden="true" outlineLevel="3">
      <c r="A2179" s="2" t="s">
        <v>4186</v>
      </c>
      <c r="B2179" s="3" t="s">
        <v>4187</v>
      </c>
      <c r="C2179" s="2"/>
      <c r="D2179" s="2" t="s">
        <v>16</v>
      </c>
      <c r="E2179" s="4">
        <f>550.00*(1-Z1%)</f>
        <v>550</v>
      </c>
      <c r="F2179" s="2">
        <v>1</v>
      </c>
      <c r="G2179" s="2"/>
    </row>
    <row r="2180" spans="1:26" customHeight="1" ht="36" hidden="true" outlineLevel="3">
      <c r="A2180" s="2" t="s">
        <v>4188</v>
      </c>
      <c r="B2180" s="3" t="s">
        <v>4189</v>
      </c>
      <c r="C2180" s="2"/>
      <c r="D2180" s="2" t="s">
        <v>16</v>
      </c>
      <c r="E2180" s="4">
        <f>350.00*(1-Z1%)</f>
        <v>350</v>
      </c>
      <c r="F2180" s="2">
        <v>1</v>
      </c>
      <c r="G2180" s="2"/>
    </row>
    <row r="2181" spans="1:26" customHeight="1" ht="18" hidden="true" outlineLevel="3">
      <c r="A2181" s="2" t="s">
        <v>4190</v>
      </c>
      <c r="B2181" s="3" t="s">
        <v>4191</v>
      </c>
      <c r="C2181" s="2"/>
      <c r="D2181" s="2" t="s">
        <v>16</v>
      </c>
      <c r="E2181" s="4">
        <f>500.00*(1-Z1%)</f>
        <v>500</v>
      </c>
      <c r="F2181" s="2">
        <v>2</v>
      </c>
      <c r="G2181" s="2"/>
    </row>
    <row r="2182" spans="1:26" customHeight="1" ht="36" hidden="true" outlineLevel="3">
      <c r="A2182" s="2" t="s">
        <v>4192</v>
      </c>
      <c r="B2182" s="3" t="s">
        <v>4193</v>
      </c>
      <c r="C2182" s="2"/>
      <c r="D2182" s="2" t="s">
        <v>16</v>
      </c>
      <c r="E2182" s="4">
        <f>700.00*(1-Z1%)</f>
        <v>700</v>
      </c>
      <c r="F2182" s="2">
        <v>1</v>
      </c>
      <c r="G2182" s="2"/>
    </row>
    <row r="2183" spans="1:26" customHeight="1" ht="36" hidden="true" outlineLevel="3">
      <c r="A2183" s="2" t="s">
        <v>4194</v>
      </c>
      <c r="B2183" s="3" t="s">
        <v>4195</v>
      </c>
      <c r="C2183" s="2"/>
      <c r="D2183" s="2" t="s">
        <v>16</v>
      </c>
      <c r="E2183" s="4">
        <f>790.00*(1-Z1%)</f>
        <v>790</v>
      </c>
      <c r="F2183" s="2">
        <v>2</v>
      </c>
      <c r="G2183" s="2"/>
    </row>
    <row r="2184" spans="1:26" customHeight="1" ht="36" hidden="true" outlineLevel="3">
      <c r="A2184" s="2" t="s">
        <v>4196</v>
      </c>
      <c r="B2184" s="3" t="s">
        <v>4197</v>
      </c>
      <c r="C2184" s="2"/>
      <c r="D2184" s="2" t="s">
        <v>16</v>
      </c>
      <c r="E2184" s="4">
        <f>790.00*(1-Z1%)</f>
        <v>790</v>
      </c>
      <c r="F2184" s="2">
        <v>1</v>
      </c>
      <c r="G2184" s="2"/>
    </row>
    <row r="2185" spans="1:26" customHeight="1" ht="36" hidden="true" outlineLevel="3">
      <c r="A2185" s="2" t="s">
        <v>4198</v>
      </c>
      <c r="B2185" s="3" t="s">
        <v>4199</v>
      </c>
      <c r="C2185" s="2"/>
      <c r="D2185" s="2" t="s">
        <v>16</v>
      </c>
      <c r="E2185" s="4">
        <f>790.00*(1-Z1%)</f>
        <v>790</v>
      </c>
      <c r="F2185" s="2">
        <v>2</v>
      </c>
      <c r="G2185" s="2"/>
    </row>
    <row r="2186" spans="1:26" customHeight="1" ht="35" hidden="true" outlineLevel="3">
      <c r="A2186" s="5" t="s">
        <v>4200</v>
      </c>
      <c r="B2186" s="5"/>
      <c r="C2186" s="5"/>
      <c r="D2186" s="5"/>
      <c r="E2186" s="5"/>
      <c r="F2186" s="5"/>
      <c r="G2186" s="5"/>
    </row>
    <row r="2187" spans="1:26" customHeight="1" ht="36" hidden="true" outlineLevel="3">
      <c r="A2187" s="2" t="s">
        <v>4201</v>
      </c>
      <c r="B2187" s="3" t="s">
        <v>4202</v>
      </c>
      <c r="C2187" s="2"/>
      <c r="D2187" s="2" t="s">
        <v>16</v>
      </c>
      <c r="E2187" s="4">
        <f>700.00*(1-Z1%)</f>
        <v>700</v>
      </c>
      <c r="F2187" s="2">
        <v>1</v>
      </c>
      <c r="G2187" s="2"/>
    </row>
    <row r="2188" spans="1:26" customHeight="1" ht="36" hidden="true" outlineLevel="3">
      <c r="A2188" s="2" t="s">
        <v>4203</v>
      </c>
      <c r="B2188" s="3" t="s">
        <v>4204</v>
      </c>
      <c r="C2188" s="2"/>
      <c r="D2188" s="2" t="s">
        <v>16</v>
      </c>
      <c r="E2188" s="4">
        <f>650.00*(1-Z1%)</f>
        <v>650</v>
      </c>
      <c r="F2188" s="2">
        <v>1</v>
      </c>
      <c r="G2188" s="2"/>
    </row>
    <row r="2189" spans="1:26" customHeight="1" ht="18" hidden="true" outlineLevel="3">
      <c r="A2189" s="2" t="s">
        <v>4205</v>
      </c>
      <c r="B2189" s="3" t="s">
        <v>4206</v>
      </c>
      <c r="C2189" s="2"/>
      <c r="D2189" s="2" t="s">
        <v>16</v>
      </c>
      <c r="E2189" s="4">
        <f>700.00*(1-Z1%)</f>
        <v>700</v>
      </c>
      <c r="F2189" s="2">
        <v>1</v>
      </c>
      <c r="G2189" s="2"/>
    </row>
    <row r="2190" spans="1:26" customHeight="1" ht="36" hidden="true" outlineLevel="3">
      <c r="A2190" s="2" t="s">
        <v>4207</v>
      </c>
      <c r="B2190" s="3" t="s">
        <v>4208</v>
      </c>
      <c r="C2190" s="2"/>
      <c r="D2190" s="2" t="s">
        <v>16</v>
      </c>
      <c r="E2190" s="4">
        <f>700.00*(1-Z1%)</f>
        <v>700</v>
      </c>
      <c r="F2190" s="2">
        <v>1</v>
      </c>
      <c r="G2190" s="2"/>
    </row>
    <row r="2191" spans="1:26" customHeight="1" ht="36" hidden="true" outlineLevel="3">
      <c r="A2191" s="2" t="s">
        <v>4209</v>
      </c>
      <c r="B2191" s="3" t="s">
        <v>4210</v>
      </c>
      <c r="C2191" s="2"/>
      <c r="D2191" s="2" t="s">
        <v>16</v>
      </c>
      <c r="E2191" s="4">
        <f>800.00*(1-Z1%)</f>
        <v>800</v>
      </c>
      <c r="F2191" s="2">
        <v>1</v>
      </c>
      <c r="G2191" s="2"/>
    </row>
    <row r="2192" spans="1:26" customHeight="1" ht="36" hidden="true" outlineLevel="3">
      <c r="A2192" s="2" t="s">
        <v>4211</v>
      </c>
      <c r="B2192" s="3" t="s">
        <v>4212</v>
      </c>
      <c r="C2192" s="2"/>
      <c r="D2192" s="2" t="s">
        <v>16</v>
      </c>
      <c r="E2192" s="4">
        <f>490.00*(1-Z1%)</f>
        <v>490</v>
      </c>
      <c r="F2192" s="2">
        <v>1</v>
      </c>
      <c r="G2192" s="2"/>
    </row>
    <row r="2193" spans="1:26" customHeight="1" ht="36" hidden="true" outlineLevel="3">
      <c r="A2193" s="2" t="s">
        <v>4213</v>
      </c>
      <c r="B2193" s="3" t="s">
        <v>4214</v>
      </c>
      <c r="C2193" s="2"/>
      <c r="D2193" s="2" t="s">
        <v>16</v>
      </c>
      <c r="E2193" s="4">
        <f>450.00*(1-Z1%)</f>
        <v>450</v>
      </c>
      <c r="F2193" s="2">
        <v>1</v>
      </c>
      <c r="G2193" s="2"/>
    </row>
    <row r="2194" spans="1:26" customHeight="1" ht="36" hidden="true" outlineLevel="3">
      <c r="A2194" s="2" t="s">
        <v>4215</v>
      </c>
      <c r="B2194" s="3" t="s">
        <v>4216</v>
      </c>
      <c r="C2194" s="2"/>
      <c r="D2194" s="2" t="s">
        <v>16</v>
      </c>
      <c r="E2194" s="4">
        <f>500.00*(1-Z1%)</f>
        <v>500</v>
      </c>
      <c r="F2194" s="2">
        <v>2</v>
      </c>
      <c r="G2194" s="2"/>
    </row>
    <row r="2195" spans="1:26" customHeight="1" ht="36" hidden="true" outlineLevel="3">
      <c r="A2195" s="2" t="s">
        <v>4217</v>
      </c>
      <c r="B2195" s="3" t="s">
        <v>4218</v>
      </c>
      <c r="C2195" s="2"/>
      <c r="D2195" s="2" t="s">
        <v>16</v>
      </c>
      <c r="E2195" s="4">
        <f>500.00*(1-Z1%)</f>
        <v>500</v>
      </c>
      <c r="F2195" s="2">
        <v>1</v>
      </c>
      <c r="G2195" s="2"/>
    </row>
    <row r="2196" spans="1:26" customHeight="1" ht="36" hidden="true" outlineLevel="3">
      <c r="A2196" s="2" t="s">
        <v>4219</v>
      </c>
      <c r="B2196" s="3" t="s">
        <v>4220</v>
      </c>
      <c r="C2196" s="2"/>
      <c r="D2196" s="2" t="s">
        <v>16</v>
      </c>
      <c r="E2196" s="4">
        <f>500.00*(1-Z1%)</f>
        <v>500</v>
      </c>
      <c r="F2196" s="2">
        <v>1</v>
      </c>
      <c r="G2196" s="2"/>
    </row>
    <row r="2197" spans="1:26" customHeight="1" ht="18" hidden="true" outlineLevel="3">
      <c r="A2197" s="2" t="s">
        <v>4221</v>
      </c>
      <c r="B2197" s="3" t="s">
        <v>4222</v>
      </c>
      <c r="C2197" s="2"/>
      <c r="D2197" s="2" t="s">
        <v>16</v>
      </c>
      <c r="E2197" s="4">
        <f>490.00*(1-Z1%)</f>
        <v>490</v>
      </c>
      <c r="F2197" s="2">
        <v>1</v>
      </c>
      <c r="G2197" s="2"/>
    </row>
    <row r="2198" spans="1:26" customHeight="1" ht="18" hidden="true" outlineLevel="3">
      <c r="A2198" s="2" t="s">
        <v>4223</v>
      </c>
      <c r="B2198" s="3" t="s">
        <v>4224</v>
      </c>
      <c r="C2198" s="2"/>
      <c r="D2198" s="2" t="s">
        <v>16</v>
      </c>
      <c r="E2198" s="4">
        <f>550.00*(1-Z1%)</f>
        <v>550</v>
      </c>
      <c r="F2198" s="2">
        <v>1</v>
      </c>
      <c r="G2198" s="2"/>
    </row>
    <row r="2199" spans="1:26" customHeight="1" ht="18" hidden="true" outlineLevel="3">
      <c r="A2199" s="2" t="s">
        <v>4225</v>
      </c>
      <c r="B2199" s="3" t="s">
        <v>4226</v>
      </c>
      <c r="C2199" s="2"/>
      <c r="D2199" s="2" t="s">
        <v>16</v>
      </c>
      <c r="E2199" s="4">
        <f>490.00*(1-Z1%)</f>
        <v>490</v>
      </c>
      <c r="F2199" s="2">
        <v>1</v>
      </c>
      <c r="G2199" s="2"/>
    </row>
    <row r="2200" spans="1:26" customHeight="1" ht="36" hidden="true" outlineLevel="3">
      <c r="A2200" s="2" t="s">
        <v>4227</v>
      </c>
      <c r="B2200" s="3" t="s">
        <v>4228</v>
      </c>
      <c r="C2200" s="2"/>
      <c r="D2200" s="2" t="s">
        <v>16</v>
      </c>
      <c r="E2200" s="4">
        <f>650.00*(1-Z1%)</f>
        <v>650</v>
      </c>
      <c r="F2200" s="2">
        <v>1</v>
      </c>
      <c r="G2200" s="2"/>
    </row>
    <row r="2201" spans="1:26" customHeight="1" ht="36" hidden="true" outlineLevel="3">
      <c r="A2201" s="2" t="s">
        <v>4229</v>
      </c>
      <c r="B2201" s="3" t="s">
        <v>4230</v>
      </c>
      <c r="C2201" s="2"/>
      <c r="D2201" s="2" t="s">
        <v>16</v>
      </c>
      <c r="E2201" s="4">
        <f>590.00*(1-Z1%)</f>
        <v>590</v>
      </c>
      <c r="F2201" s="2">
        <v>2</v>
      </c>
      <c r="G2201" s="2"/>
    </row>
    <row r="2202" spans="1:26" customHeight="1" ht="36" hidden="true" outlineLevel="3">
      <c r="A2202" s="2" t="s">
        <v>4231</v>
      </c>
      <c r="B2202" s="3" t="s">
        <v>4232</v>
      </c>
      <c r="C2202" s="2"/>
      <c r="D2202" s="2" t="s">
        <v>16</v>
      </c>
      <c r="E2202" s="4">
        <f>450.00*(1-Z1%)</f>
        <v>450</v>
      </c>
      <c r="F2202" s="2">
        <v>2</v>
      </c>
      <c r="G2202" s="2"/>
    </row>
    <row r="2203" spans="1:26" customHeight="1" ht="36" hidden="true" outlineLevel="3">
      <c r="A2203" s="2" t="s">
        <v>4233</v>
      </c>
      <c r="B2203" s="3" t="s">
        <v>4234</v>
      </c>
      <c r="C2203" s="2"/>
      <c r="D2203" s="2" t="s">
        <v>16</v>
      </c>
      <c r="E2203" s="4">
        <f>890.00*(1-Z1%)</f>
        <v>890</v>
      </c>
      <c r="F2203" s="2">
        <v>1</v>
      </c>
      <c r="G2203" s="2"/>
    </row>
    <row r="2204" spans="1:26" customHeight="1" ht="35" hidden="true" outlineLevel="3">
      <c r="A2204" s="5" t="s">
        <v>4235</v>
      </c>
      <c r="B2204" s="5"/>
      <c r="C2204" s="5"/>
      <c r="D2204" s="5"/>
      <c r="E2204" s="5"/>
      <c r="F2204" s="5"/>
      <c r="G2204" s="5"/>
    </row>
    <row r="2205" spans="1:26" customHeight="1" ht="18" hidden="true" outlineLevel="3">
      <c r="A2205" s="2" t="s">
        <v>4236</v>
      </c>
      <c r="B2205" s="3" t="s">
        <v>4237</v>
      </c>
      <c r="C2205" s="2"/>
      <c r="D2205" s="2" t="s">
        <v>16</v>
      </c>
      <c r="E2205" s="4">
        <f>150.00*(1-Z1%)</f>
        <v>150</v>
      </c>
      <c r="F2205" s="2">
        <v>1</v>
      </c>
      <c r="G2205" s="2"/>
    </row>
    <row r="2206" spans="1:26" customHeight="1" ht="18" hidden="true" outlineLevel="3">
      <c r="A2206" s="2" t="s">
        <v>4238</v>
      </c>
      <c r="B2206" s="3" t="s">
        <v>4239</v>
      </c>
      <c r="C2206" s="2"/>
      <c r="D2206" s="2" t="s">
        <v>16</v>
      </c>
      <c r="E2206" s="4">
        <f>100.00*(1-Z1%)</f>
        <v>100</v>
      </c>
      <c r="F2206" s="2">
        <v>2</v>
      </c>
      <c r="G2206" s="2"/>
    </row>
    <row r="2207" spans="1:26" customHeight="1" ht="18" hidden="true" outlineLevel="3">
      <c r="A2207" s="2" t="s">
        <v>4240</v>
      </c>
      <c r="B2207" s="3" t="s">
        <v>4241</v>
      </c>
      <c r="C2207" s="2"/>
      <c r="D2207" s="2" t="s">
        <v>16</v>
      </c>
      <c r="E2207" s="4">
        <f>300.00*(1-Z1%)</f>
        <v>300</v>
      </c>
      <c r="F2207" s="2">
        <v>1</v>
      </c>
      <c r="G2207" s="2"/>
    </row>
    <row r="2208" spans="1:26" customHeight="1" ht="36" hidden="true" outlineLevel="3">
      <c r="A2208" s="2" t="s">
        <v>4242</v>
      </c>
      <c r="B2208" s="3" t="s">
        <v>4243</v>
      </c>
      <c r="C2208" s="2"/>
      <c r="D2208" s="2" t="s">
        <v>16</v>
      </c>
      <c r="E2208" s="4">
        <f>350.00*(1-Z1%)</f>
        <v>350</v>
      </c>
      <c r="F2208" s="2">
        <v>1</v>
      </c>
      <c r="G2208" s="2"/>
    </row>
    <row r="2209" spans="1:26" customHeight="1" ht="36" hidden="true" outlineLevel="3">
      <c r="A2209" s="2" t="s">
        <v>4244</v>
      </c>
      <c r="B2209" s="3" t="s">
        <v>4245</v>
      </c>
      <c r="C2209" s="2"/>
      <c r="D2209" s="2" t="s">
        <v>16</v>
      </c>
      <c r="E2209" s="4">
        <f>390.00*(1-Z1%)</f>
        <v>390</v>
      </c>
      <c r="F2209" s="2">
        <v>1</v>
      </c>
      <c r="G2209" s="2"/>
    </row>
    <row r="2210" spans="1:26" customHeight="1" ht="36" hidden="true" outlineLevel="3">
      <c r="A2210" s="2" t="s">
        <v>4246</v>
      </c>
      <c r="B2210" s="3" t="s">
        <v>4247</v>
      </c>
      <c r="C2210" s="2"/>
      <c r="D2210" s="2" t="s">
        <v>16</v>
      </c>
      <c r="E2210" s="4">
        <f>350.00*(1-Z1%)</f>
        <v>350</v>
      </c>
      <c r="F2210" s="2">
        <v>1</v>
      </c>
      <c r="G2210" s="2"/>
    </row>
    <row r="2211" spans="1:26" customHeight="1" ht="36" hidden="true" outlineLevel="3">
      <c r="A2211" s="2" t="s">
        <v>4248</v>
      </c>
      <c r="B2211" s="3" t="s">
        <v>4249</v>
      </c>
      <c r="C2211" s="2"/>
      <c r="D2211" s="2" t="s">
        <v>16</v>
      </c>
      <c r="E2211" s="4">
        <f>390.00*(1-Z1%)</f>
        <v>390</v>
      </c>
      <c r="F2211" s="2">
        <v>1</v>
      </c>
      <c r="G2211" s="2"/>
    </row>
    <row r="2212" spans="1:26" customHeight="1" ht="36" hidden="true" outlineLevel="3">
      <c r="A2212" s="2" t="s">
        <v>4250</v>
      </c>
      <c r="B2212" s="3" t="s">
        <v>4251</v>
      </c>
      <c r="C2212" s="2"/>
      <c r="D2212" s="2" t="s">
        <v>16</v>
      </c>
      <c r="E2212" s="4">
        <f>350.00*(1-Z1%)</f>
        <v>350</v>
      </c>
      <c r="F2212" s="2">
        <v>1</v>
      </c>
      <c r="G2212" s="2"/>
    </row>
    <row r="2213" spans="1:26" customHeight="1" ht="36" hidden="true" outlineLevel="3">
      <c r="A2213" s="2" t="s">
        <v>4252</v>
      </c>
      <c r="B2213" s="3" t="s">
        <v>4253</v>
      </c>
      <c r="C2213" s="2"/>
      <c r="D2213" s="2" t="s">
        <v>16</v>
      </c>
      <c r="E2213" s="4">
        <f>350.00*(1-Z1%)</f>
        <v>350</v>
      </c>
      <c r="F2213" s="2">
        <v>2</v>
      </c>
      <c r="G2213" s="2"/>
    </row>
    <row r="2214" spans="1:26" customHeight="1" ht="36" hidden="true" outlineLevel="3">
      <c r="A2214" s="2" t="s">
        <v>4254</v>
      </c>
      <c r="B2214" s="3" t="s">
        <v>4255</v>
      </c>
      <c r="C2214" s="2"/>
      <c r="D2214" s="2" t="s">
        <v>16</v>
      </c>
      <c r="E2214" s="4">
        <f>390.00*(1-Z1%)</f>
        <v>390</v>
      </c>
      <c r="F2214" s="2">
        <v>1</v>
      </c>
      <c r="G2214" s="2"/>
    </row>
    <row r="2215" spans="1:26" customHeight="1" ht="36" hidden="true" outlineLevel="3">
      <c r="A2215" s="2" t="s">
        <v>4256</v>
      </c>
      <c r="B2215" s="3" t="s">
        <v>4257</v>
      </c>
      <c r="C2215" s="2"/>
      <c r="D2215" s="2" t="s">
        <v>16</v>
      </c>
      <c r="E2215" s="4">
        <f>350.00*(1-Z1%)</f>
        <v>350</v>
      </c>
      <c r="F2215" s="2">
        <v>1</v>
      </c>
      <c r="G2215" s="2"/>
    </row>
    <row r="2216" spans="1:26" customHeight="1" ht="36" hidden="true" outlineLevel="3">
      <c r="A2216" s="2" t="s">
        <v>4258</v>
      </c>
      <c r="B2216" s="3" t="s">
        <v>4259</v>
      </c>
      <c r="C2216" s="2"/>
      <c r="D2216" s="2" t="s">
        <v>16</v>
      </c>
      <c r="E2216" s="4">
        <f>390.00*(1-Z1%)</f>
        <v>390</v>
      </c>
      <c r="F2216" s="2">
        <v>1</v>
      </c>
      <c r="G2216" s="2"/>
    </row>
    <row r="2217" spans="1:26" customHeight="1" ht="36" hidden="true" outlineLevel="3">
      <c r="A2217" s="2" t="s">
        <v>4260</v>
      </c>
      <c r="B2217" s="3" t="s">
        <v>4261</v>
      </c>
      <c r="C2217" s="2"/>
      <c r="D2217" s="2" t="s">
        <v>16</v>
      </c>
      <c r="E2217" s="4">
        <f>350.00*(1-Z1%)</f>
        <v>350</v>
      </c>
      <c r="F2217" s="2">
        <v>1</v>
      </c>
      <c r="G2217" s="2"/>
    </row>
    <row r="2218" spans="1:26" customHeight="1" ht="36" hidden="true" outlineLevel="3">
      <c r="A2218" s="2" t="s">
        <v>4262</v>
      </c>
      <c r="B2218" s="3" t="s">
        <v>4263</v>
      </c>
      <c r="C2218" s="2"/>
      <c r="D2218" s="2" t="s">
        <v>16</v>
      </c>
      <c r="E2218" s="4">
        <f>390.00*(1-Z1%)</f>
        <v>390</v>
      </c>
      <c r="F2218" s="2">
        <v>2</v>
      </c>
      <c r="G2218" s="2"/>
    </row>
    <row r="2219" spans="1:26" customHeight="1" ht="35" hidden="true" outlineLevel="3">
      <c r="A2219" s="5" t="s">
        <v>4264</v>
      </c>
      <c r="B2219" s="5"/>
      <c r="C2219" s="5"/>
      <c r="D2219" s="5"/>
      <c r="E2219" s="5"/>
      <c r="F2219" s="5"/>
      <c r="G2219" s="5"/>
    </row>
    <row r="2220" spans="1:26" customHeight="1" ht="18" hidden="true" outlineLevel="3">
      <c r="A2220" s="2" t="s">
        <v>4265</v>
      </c>
      <c r="B2220" s="3" t="s">
        <v>4266</v>
      </c>
      <c r="C2220" s="2"/>
      <c r="D2220" s="2" t="s">
        <v>16</v>
      </c>
      <c r="E2220" s="4">
        <f>100.00*(1-Z1%)</f>
        <v>100</v>
      </c>
      <c r="F2220" s="2">
        <v>1</v>
      </c>
      <c r="G2220" s="2"/>
    </row>
    <row r="2221" spans="1:26" customHeight="1" ht="36" hidden="true" outlineLevel="3">
      <c r="A2221" s="2" t="s">
        <v>4267</v>
      </c>
      <c r="B2221" s="3" t="s">
        <v>4268</v>
      </c>
      <c r="C2221" s="2"/>
      <c r="D2221" s="2" t="s">
        <v>16</v>
      </c>
      <c r="E2221" s="4">
        <f>200.00*(1-Z1%)</f>
        <v>200</v>
      </c>
      <c r="F2221" s="2">
        <v>1</v>
      </c>
      <c r="G2221" s="2"/>
    </row>
    <row r="2222" spans="1:26" customHeight="1" ht="36" hidden="true" outlineLevel="3">
      <c r="A2222" s="2" t="s">
        <v>4269</v>
      </c>
      <c r="B2222" s="3" t="s">
        <v>4270</v>
      </c>
      <c r="C2222" s="2"/>
      <c r="D2222" s="2" t="s">
        <v>16</v>
      </c>
      <c r="E2222" s="4">
        <f>200.00*(1-Z1%)</f>
        <v>200</v>
      </c>
      <c r="F2222" s="2">
        <v>1</v>
      </c>
      <c r="G2222" s="2"/>
    </row>
    <row r="2223" spans="1:26" customHeight="1" ht="36" hidden="true" outlineLevel="3">
      <c r="A2223" s="2" t="s">
        <v>4271</v>
      </c>
      <c r="B2223" s="3" t="s">
        <v>4272</v>
      </c>
      <c r="C2223" s="2"/>
      <c r="D2223" s="2" t="s">
        <v>16</v>
      </c>
      <c r="E2223" s="4">
        <f>200.00*(1-Z1%)</f>
        <v>200</v>
      </c>
      <c r="F2223" s="2">
        <v>1</v>
      </c>
      <c r="G2223" s="2"/>
    </row>
    <row r="2224" spans="1:26" customHeight="1" ht="36" hidden="true" outlineLevel="3">
      <c r="A2224" s="2" t="s">
        <v>4273</v>
      </c>
      <c r="B2224" s="3" t="s">
        <v>4274</v>
      </c>
      <c r="C2224" s="2"/>
      <c r="D2224" s="2" t="s">
        <v>16</v>
      </c>
      <c r="E2224" s="4">
        <f>100.00*(1-Z1%)</f>
        <v>100</v>
      </c>
      <c r="F2224" s="2">
        <v>1</v>
      </c>
      <c r="G2224" s="2"/>
    </row>
    <row r="2225" spans="1:26" customHeight="1" ht="18" hidden="true" outlineLevel="3">
      <c r="A2225" s="2" t="s">
        <v>4275</v>
      </c>
      <c r="B2225" s="3" t="s">
        <v>4276</v>
      </c>
      <c r="C2225" s="2"/>
      <c r="D2225" s="2" t="s">
        <v>16</v>
      </c>
      <c r="E2225" s="4">
        <f>150.00*(1-Z1%)</f>
        <v>150</v>
      </c>
      <c r="F2225" s="2">
        <v>1</v>
      </c>
      <c r="G2225" s="2"/>
    </row>
    <row r="2226" spans="1:26" customHeight="1" ht="18" hidden="true" outlineLevel="3">
      <c r="A2226" s="2" t="s">
        <v>4277</v>
      </c>
      <c r="B2226" s="3" t="s">
        <v>4278</v>
      </c>
      <c r="C2226" s="2"/>
      <c r="D2226" s="2" t="s">
        <v>16</v>
      </c>
      <c r="E2226" s="4">
        <f>150.00*(1-Z1%)</f>
        <v>150</v>
      </c>
      <c r="F2226" s="2">
        <v>1</v>
      </c>
      <c r="G2226" s="2"/>
    </row>
    <row r="2227" spans="1:26" customHeight="1" ht="18" hidden="true" outlineLevel="3">
      <c r="A2227" s="2" t="s">
        <v>4279</v>
      </c>
      <c r="B2227" s="3" t="s">
        <v>4280</v>
      </c>
      <c r="C2227" s="2"/>
      <c r="D2227" s="2" t="s">
        <v>16</v>
      </c>
      <c r="E2227" s="4">
        <f>150.00*(1-Z1%)</f>
        <v>150</v>
      </c>
      <c r="F2227" s="2">
        <v>1</v>
      </c>
      <c r="G2227" s="2"/>
    </row>
    <row r="2228" spans="1:26" customHeight="1" ht="18" hidden="true" outlineLevel="3">
      <c r="A2228" s="2" t="s">
        <v>4281</v>
      </c>
      <c r="B2228" s="3" t="s">
        <v>4282</v>
      </c>
      <c r="C2228" s="2"/>
      <c r="D2228" s="2" t="s">
        <v>16</v>
      </c>
      <c r="E2228" s="4">
        <f>150.00*(1-Z1%)</f>
        <v>150</v>
      </c>
      <c r="F2228" s="2">
        <v>2</v>
      </c>
      <c r="G2228" s="2"/>
    </row>
    <row r="2229" spans="1:26" customHeight="1" ht="18" hidden="true" outlineLevel="3">
      <c r="A2229" s="2" t="s">
        <v>4283</v>
      </c>
      <c r="B2229" s="3" t="s">
        <v>4284</v>
      </c>
      <c r="C2229" s="2"/>
      <c r="D2229" s="2" t="s">
        <v>16</v>
      </c>
      <c r="E2229" s="4">
        <f>150.00*(1-Z1%)</f>
        <v>150</v>
      </c>
      <c r="F2229" s="2">
        <v>1</v>
      </c>
      <c r="G2229" s="2"/>
    </row>
    <row r="2230" spans="1:26" customHeight="1" ht="18" hidden="true" outlineLevel="3">
      <c r="A2230" s="2" t="s">
        <v>4285</v>
      </c>
      <c r="B2230" s="3" t="s">
        <v>4286</v>
      </c>
      <c r="C2230" s="2"/>
      <c r="D2230" s="2" t="s">
        <v>16</v>
      </c>
      <c r="E2230" s="4">
        <f>150.00*(1-Z1%)</f>
        <v>150</v>
      </c>
      <c r="F2230" s="2">
        <v>1</v>
      </c>
      <c r="G2230" s="2"/>
    </row>
    <row r="2231" spans="1:26" customHeight="1" ht="18" hidden="true" outlineLevel="3">
      <c r="A2231" s="2" t="s">
        <v>4287</v>
      </c>
      <c r="B2231" s="3" t="s">
        <v>4288</v>
      </c>
      <c r="C2231" s="2"/>
      <c r="D2231" s="2" t="s">
        <v>16</v>
      </c>
      <c r="E2231" s="4">
        <f>300.00*(1-Z1%)</f>
        <v>300</v>
      </c>
      <c r="F2231" s="2">
        <v>2</v>
      </c>
      <c r="G2231" s="2"/>
    </row>
    <row r="2232" spans="1:26" customHeight="1" ht="18" hidden="true" outlineLevel="3">
      <c r="A2232" s="2" t="s">
        <v>4289</v>
      </c>
      <c r="B2232" s="3" t="s">
        <v>4290</v>
      </c>
      <c r="C2232" s="2"/>
      <c r="D2232" s="2" t="s">
        <v>16</v>
      </c>
      <c r="E2232" s="4">
        <f>300.00*(1-Z1%)</f>
        <v>300</v>
      </c>
      <c r="F2232" s="2">
        <v>1</v>
      </c>
      <c r="G2232" s="2"/>
    </row>
    <row r="2233" spans="1:26" customHeight="1" ht="18" hidden="true" outlineLevel="3">
      <c r="A2233" s="2" t="s">
        <v>4291</v>
      </c>
      <c r="B2233" s="3" t="s">
        <v>4292</v>
      </c>
      <c r="C2233" s="2"/>
      <c r="D2233" s="2" t="s">
        <v>16</v>
      </c>
      <c r="E2233" s="4">
        <f>150.00*(1-Z1%)</f>
        <v>150</v>
      </c>
      <c r="F2233" s="2">
        <v>1</v>
      </c>
      <c r="G2233" s="2"/>
    </row>
    <row r="2234" spans="1:26" customHeight="1" ht="18" hidden="true" outlineLevel="3">
      <c r="A2234" s="2" t="s">
        <v>4293</v>
      </c>
      <c r="B2234" s="3" t="s">
        <v>4294</v>
      </c>
      <c r="C2234" s="2"/>
      <c r="D2234" s="2" t="s">
        <v>16</v>
      </c>
      <c r="E2234" s="4">
        <f>150.00*(1-Z1%)</f>
        <v>150</v>
      </c>
      <c r="F2234" s="2">
        <v>1</v>
      </c>
      <c r="G2234" s="2"/>
    </row>
    <row r="2235" spans="1:26" customHeight="1" ht="18" hidden="true" outlineLevel="3">
      <c r="A2235" s="2" t="s">
        <v>4295</v>
      </c>
      <c r="B2235" s="3" t="s">
        <v>4296</v>
      </c>
      <c r="C2235" s="2"/>
      <c r="D2235" s="2" t="s">
        <v>16</v>
      </c>
      <c r="E2235" s="4">
        <f>150.00*(1-Z1%)</f>
        <v>150</v>
      </c>
      <c r="F2235" s="2">
        <v>1</v>
      </c>
      <c r="G2235" s="2"/>
    </row>
    <row r="2236" spans="1:26" customHeight="1" ht="18" hidden="true" outlineLevel="3">
      <c r="A2236" s="2" t="s">
        <v>4297</v>
      </c>
      <c r="B2236" s="3" t="s">
        <v>4298</v>
      </c>
      <c r="C2236" s="2"/>
      <c r="D2236" s="2" t="s">
        <v>16</v>
      </c>
      <c r="E2236" s="4">
        <f>150.00*(1-Z1%)</f>
        <v>150</v>
      </c>
      <c r="F2236" s="2">
        <v>3</v>
      </c>
      <c r="G2236" s="2"/>
    </row>
    <row r="2237" spans="1:26" customHeight="1" ht="18" hidden="true" outlineLevel="3">
      <c r="A2237" s="2" t="s">
        <v>4299</v>
      </c>
      <c r="B2237" s="3" t="s">
        <v>4300</v>
      </c>
      <c r="C2237" s="2"/>
      <c r="D2237" s="2" t="s">
        <v>16</v>
      </c>
      <c r="E2237" s="4">
        <f>150.00*(1-Z1%)</f>
        <v>150</v>
      </c>
      <c r="F2237" s="2">
        <v>1</v>
      </c>
      <c r="G2237" s="2"/>
    </row>
    <row r="2238" spans="1:26" customHeight="1" ht="18" hidden="true" outlineLevel="3">
      <c r="A2238" s="2" t="s">
        <v>4301</v>
      </c>
      <c r="B2238" s="3" t="s">
        <v>4302</v>
      </c>
      <c r="C2238" s="2"/>
      <c r="D2238" s="2" t="s">
        <v>16</v>
      </c>
      <c r="E2238" s="4">
        <f>200.00*(1-Z1%)</f>
        <v>200</v>
      </c>
      <c r="F2238" s="2">
        <v>1</v>
      </c>
      <c r="G2238" s="2"/>
    </row>
    <row r="2239" spans="1:26" customHeight="1" ht="18" hidden="true" outlineLevel="3">
      <c r="A2239" s="2" t="s">
        <v>4303</v>
      </c>
      <c r="B2239" s="3" t="s">
        <v>4304</v>
      </c>
      <c r="C2239" s="2"/>
      <c r="D2239" s="2" t="s">
        <v>16</v>
      </c>
      <c r="E2239" s="4">
        <f>200.00*(1-Z1%)</f>
        <v>200</v>
      </c>
      <c r="F2239" s="2">
        <v>1</v>
      </c>
      <c r="G2239" s="2"/>
    </row>
    <row r="2240" spans="1:26" customHeight="1" ht="18" hidden="true" outlineLevel="3">
      <c r="A2240" s="2" t="s">
        <v>4305</v>
      </c>
      <c r="B2240" s="3" t="s">
        <v>4306</v>
      </c>
      <c r="C2240" s="2"/>
      <c r="D2240" s="2" t="s">
        <v>16</v>
      </c>
      <c r="E2240" s="4">
        <f>200.00*(1-Z1%)</f>
        <v>200</v>
      </c>
      <c r="F2240" s="2">
        <v>1</v>
      </c>
      <c r="G2240" s="2"/>
    </row>
    <row r="2241" spans="1:26" customHeight="1" ht="18" hidden="true" outlineLevel="3">
      <c r="A2241" s="2" t="s">
        <v>4307</v>
      </c>
      <c r="B2241" s="3" t="s">
        <v>4308</v>
      </c>
      <c r="C2241" s="2"/>
      <c r="D2241" s="2" t="s">
        <v>16</v>
      </c>
      <c r="E2241" s="4">
        <f>200.00*(1-Z1%)</f>
        <v>200</v>
      </c>
      <c r="F2241" s="2">
        <v>1</v>
      </c>
      <c r="G2241" s="2"/>
    </row>
    <row r="2242" spans="1:26" customHeight="1" ht="18" hidden="true" outlineLevel="3">
      <c r="A2242" s="2" t="s">
        <v>4309</v>
      </c>
      <c r="B2242" s="3" t="s">
        <v>4310</v>
      </c>
      <c r="C2242" s="2"/>
      <c r="D2242" s="2" t="s">
        <v>16</v>
      </c>
      <c r="E2242" s="4">
        <f>150.00*(1-Z1%)</f>
        <v>150</v>
      </c>
      <c r="F2242" s="2">
        <v>1</v>
      </c>
      <c r="G2242" s="2"/>
    </row>
    <row r="2243" spans="1:26" customHeight="1" ht="18" hidden="true" outlineLevel="3">
      <c r="A2243" s="2" t="s">
        <v>4311</v>
      </c>
      <c r="B2243" s="3" t="s">
        <v>4312</v>
      </c>
      <c r="C2243" s="2"/>
      <c r="D2243" s="2" t="s">
        <v>16</v>
      </c>
      <c r="E2243" s="4">
        <f>150.00*(1-Z1%)</f>
        <v>150</v>
      </c>
      <c r="F2243" s="2">
        <v>1</v>
      </c>
      <c r="G2243" s="2"/>
    </row>
    <row r="2244" spans="1:26" customHeight="1" ht="18" hidden="true" outlineLevel="3">
      <c r="A2244" s="2" t="s">
        <v>4313</v>
      </c>
      <c r="B2244" s="3" t="s">
        <v>4314</v>
      </c>
      <c r="C2244" s="2"/>
      <c r="D2244" s="2" t="s">
        <v>16</v>
      </c>
      <c r="E2244" s="4">
        <f>150.00*(1-Z1%)</f>
        <v>150</v>
      </c>
      <c r="F2244" s="2">
        <v>2</v>
      </c>
      <c r="G2244" s="2"/>
    </row>
    <row r="2245" spans="1:26" customHeight="1" ht="18" hidden="true" outlineLevel="3">
      <c r="A2245" s="2" t="s">
        <v>4315</v>
      </c>
      <c r="B2245" s="3" t="s">
        <v>4316</v>
      </c>
      <c r="C2245" s="2"/>
      <c r="D2245" s="2" t="s">
        <v>16</v>
      </c>
      <c r="E2245" s="4">
        <f>150.00*(1-Z1%)</f>
        <v>150</v>
      </c>
      <c r="F2245" s="2">
        <v>2</v>
      </c>
      <c r="G2245" s="2"/>
    </row>
    <row r="2246" spans="1:26" customHeight="1" ht="35" hidden="true" outlineLevel="3">
      <c r="A2246" s="5" t="s">
        <v>4317</v>
      </c>
      <c r="B2246" s="5"/>
      <c r="C2246" s="5"/>
      <c r="D2246" s="5"/>
      <c r="E2246" s="5"/>
      <c r="F2246" s="5"/>
      <c r="G2246" s="5"/>
    </row>
    <row r="2247" spans="1:26" customHeight="1" ht="18" hidden="true" outlineLevel="3">
      <c r="A2247" s="2" t="s">
        <v>4318</v>
      </c>
      <c r="B2247" s="3" t="s">
        <v>4319</v>
      </c>
      <c r="C2247" s="2"/>
      <c r="D2247" s="2" t="s">
        <v>16</v>
      </c>
      <c r="E2247" s="4">
        <f>250.00*(1-Z1%)</f>
        <v>250</v>
      </c>
      <c r="F2247" s="2">
        <v>2</v>
      </c>
      <c r="G2247" s="2"/>
    </row>
    <row r="2248" spans="1:26" customHeight="1" ht="18" hidden="true" outlineLevel="3">
      <c r="A2248" s="2" t="s">
        <v>4320</v>
      </c>
      <c r="B2248" s="3" t="s">
        <v>4321</v>
      </c>
      <c r="C2248" s="2"/>
      <c r="D2248" s="2" t="s">
        <v>16</v>
      </c>
      <c r="E2248" s="4">
        <f>290.00*(1-Z1%)</f>
        <v>290</v>
      </c>
      <c r="F2248" s="2">
        <v>1</v>
      </c>
      <c r="G2248" s="2"/>
    </row>
    <row r="2249" spans="1:26" customHeight="1" ht="36" hidden="true" outlineLevel="3">
      <c r="A2249" s="2" t="s">
        <v>4322</v>
      </c>
      <c r="B2249" s="3" t="s">
        <v>4323</v>
      </c>
      <c r="C2249" s="2"/>
      <c r="D2249" s="2" t="s">
        <v>16</v>
      </c>
      <c r="E2249" s="4">
        <f>490.00*(1-Z1%)</f>
        <v>490</v>
      </c>
      <c r="F2249" s="2">
        <v>1</v>
      </c>
      <c r="G2249" s="2"/>
    </row>
    <row r="2250" spans="1:26" customHeight="1" ht="36" hidden="true" outlineLevel="3">
      <c r="A2250" s="2" t="s">
        <v>4324</v>
      </c>
      <c r="B2250" s="3" t="s">
        <v>4325</v>
      </c>
      <c r="C2250" s="2"/>
      <c r="D2250" s="2" t="s">
        <v>16</v>
      </c>
      <c r="E2250" s="4">
        <f>490.00*(1-Z1%)</f>
        <v>490</v>
      </c>
      <c r="F2250" s="2">
        <v>3</v>
      </c>
      <c r="G2250" s="2"/>
    </row>
    <row r="2251" spans="1:26" customHeight="1" ht="36" hidden="true" outlineLevel="3">
      <c r="A2251" s="2" t="s">
        <v>4326</v>
      </c>
      <c r="B2251" s="3" t="s">
        <v>4327</v>
      </c>
      <c r="C2251" s="2"/>
      <c r="D2251" s="2" t="s">
        <v>16</v>
      </c>
      <c r="E2251" s="4">
        <f>450.00*(1-Z1%)</f>
        <v>450</v>
      </c>
      <c r="F2251" s="2">
        <v>1</v>
      </c>
      <c r="G2251" s="2"/>
    </row>
    <row r="2252" spans="1:26" customHeight="1" ht="36" hidden="true" outlineLevel="3">
      <c r="A2252" s="2" t="s">
        <v>4328</v>
      </c>
      <c r="B2252" s="3" t="s">
        <v>4329</v>
      </c>
      <c r="C2252" s="2"/>
      <c r="D2252" s="2" t="s">
        <v>16</v>
      </c>
      <c r="E2252" s="4">
        <f>490.00*(1-Z1%)</f>
        <v>490</v>
      </c>
      <c r="F2252" s="2">
        <v>1</v>
      </c>
      <c r="G2252" s="2"/>
    </row>
    <row r="2253" spans="1:26" customHeight="1" ht="18" hidden="true" outlineLevel="3">
      <c r="A2253" s="2" t="s">
        <v>4330</v>
      </c>
      <c r="B2253" s="3" t="s">
        <v>4331</v>
      </c>
      <c r="C2253" s="2"/>
      <c r="D2253" s="2" t="s">
        <v>16</v>
      </c>
      <c r="E2253" s="4">
        <f>450.00*(1-Z1%)</f>
        <v>450</v>
      </c>
      <c r="F2253" s="2">
        <v>1</v>
      </c>
      <c r="G2253" s="2"/>
    </row>
    <row r="2254" spans="1:26" customHeight="1" ht="18" hidden="true" outlineLevel="3">
      <c r="A2254" s="2" t="s">
        <v>4332</v>
      </c>
      <c r="B2254" s="3" t="s">
        <v>4333</v>
      </c>
      <c r="C2254" s="2"/>
      <c r="D2254" s="2" t="s">
        <v>16</v>
      </c>
      <c r="E2254" s="4">
        <f>450.00*(1-Z1%)</f>
        <v>450</v>
      </c>
      <c r="F2254" s="2">
        <v>1</v>
      </c>
      <c r="G2254" s="2"/>
    </row>
    <row r="2255" spans="1:26" customHeight="1" ht="36" hidden="true" outlineLevel="3">
      <c r="A2255" s="2" t="s">
        <v>4334</v>
      </c>
      <c r="B2255" s="3" t="s">
        <v>4335</v>
      </c>
      <c r="C2255" s="2"/>
      <c r="D2255" s="2" t="s">
        <v>16</v>
      </c>
      <c r="E2255" s="4">
        <f>550.00*(1-Z1%)</f>
        <v>550</v>
      </c>
      <c r="F2255" s="2">
        <v>1</v>
      </c>
      <c r="G2255" s="2"/>
    </row>
    <row r="2256" spans="1:26" customHeight="1" ht="18" hidden="true" outlineLevel="3">
      <c r="A2256" s="2" t="s">
        <v>4336</v>
      </c>
      <c r="B2256" s="3" t="s">
        <v>4337</v>
      </c>
      <c r="C2256" s="2"/>
      <c r="D2256" s="2" t="s">
        <v>16</v>
      </c>
      <c r="E2256" s="4">
        <f>490.00*(1-Z1%)</f>
        <v>490</v>
      </c>
      <c r="F2256" s="2">
        <v>1</v>
      </c>
      <c r="G2256" s="2"/>
    </row>
    <row r="2257" spans="1:26" customHeight="1" ht="18" hidden="true" outlineLevel="3">
      <c r="A2257" s="2" t="s">
        <v>4338</v>
      </c>
      <c r="B2257" s="3" t="s">
        <v>4339</v>
      </c>
      <c r="C2257" s="2"/>
      <c r="D2257" s="2" t="s">
        <v>16</v>
      </c>
      <c r="E2257" s="4">
        <f>490.00*(1-Z1%)</f>
        <v>490</v>
      </c>
      <c r="F2257" s="2">
        <v>1</v>
      </c>
      <c r="G2257" s="2"/>
    </row>
    <row r="2258" spans="1:26" customHeight="1" ht="18" hidden="true" outlineLevel="3">
      <c r="A2258" s="2" t="s">
        <v>4340</v>
      </c>
      <c r="B2258" s="3" t="s">
        <v>4341</v>
      </c>
      <c r="C2258" s="2"/>
      <c r="D2258" s="2" t="s">
        <v>16</v>
      </c>
      <c r="E2258" s="4">
        <f>250.00*(1-Z1%)</f>
        <v>250</v>
      </c>
      <c r="F2258" s="2">
        <v>1</v>
      </c>
      <c r="G2258" s="2"/>
    </row>
    <row r="2259" spans="1:26" customHeight="1" ht="18" hidden="true" outlineLevel="3">
      <c r="A2259" s="2" t="s">
        <v>4342</v>
      </c>
      <c r="B2259" s="3" t="s">
        <v>4343</v>
      </c>
      <c r="C2259" s="2"/>
      <c r="D2259" s="2" t="s">
        <v>16</v>
      </c>
      <c r="E2259" s="4">
        <f>390.00*(1-Z1%)</f>
        <v>390</v>
      </c>
      <c r="F2259" s="2">
        <v>1</v>
      </c>
      <c r="G2259" s="2"/>
    </row>
    <row r="2260" spans="1:26" customHeight="1" ht="18" hidden="true" outlineLevel="3">
      <c r="A2260" s="2" t="s">
        <v>4344</v>
      </c>
      <c r="B2260" s="3" t="s">
        <v>4345</v>
      </c>
      <c r="C2260" s="2"/>
      <c r="D2260" s="2" t="s">
        <v>16</v>
      </c>
      <c r="E2260" s="4">
        <f>350.00*(1-Z1%)</f>
        <v>350</v>
      </c>
      <c r="F2260" s="2">
        <v>1</v>
      </c>
      <c r="G2260" s="2"/>
    </row>
    <row r="2261" spans="1:26" customHeight="1" ht="36" hidden="true" outlineLevel="3">
      <c r="A2261" s="2" t="s">
        <v>4346</v>
      </c>
      <c r="B2261" s="3" t="s">
        <v>4347</v>
      </c>
      <c r="C2261" s="2"/>
      <c r="D2261" s="2" t="s">
        <v>16</v>
      </c>
      <c r="E2261" s="4">
        <f>300.00*(1-Z1%)</f>
        <v>300</v>
      </c>
      <c r="F2261" s="2">
        <v>1</v>
      </c>
      <c r="G2261" s="2"/>
    </row>
    <row r="2262" spans="1:26" customHeight="1" ht="35" hidden="true" outlineLevel="2">
      <c r="A2262" s="5" t="s">
        <v>4348</v>
      </c>
      <c r="B2262" s="5"/>
      <c r="C2262" s="5"/>
      <c r="D2262" s="5"/>
      <c r="E2262" s="5"/>
      <c r="F2262" s="5"/>
      <c r="G2262" s="5"/>
    </row>
    <row r="2263" spans="1:26" customHeight="1" ht="18" hidden="true" outlineLevel="2">
      <c r="A2263" s="2" t="s">
        <v>4349</v>
      </c>
      <c r="B2263" s="3" t="s">
        <v>4350</v>
      </c>
      <c r="C2263" s="2"/>
      <c r="D2263" s="2" t="s">
        <v>16</v>
      </c>
      <c r="E2263" s="4">
        <f>590.00*(1-Z1%)</f>
        <v>590</v>
      </c>
      <c r="F2263" s="2">
        <v>1</v>
      </c>
      <c r="G2263" s="2"/>
    </row>
    <row r="2264" spans="1:26" customHeight="1" ht="18" hidden="true" outlineLevel="2">
      <c r="A2264" s="2" t="s">
        <v>4351</v>
      </c>
      <c r="B2264" s="3" t="s">
        <v>4352</v>
      </c>
      <c r="C2264" s="2"/>
      <c r="D2264" s="2" t="s">
        <v>16</v>
      </c>
      <c r="E2264" s="4">
        <f>100.00*(1-Z1%)</f>
        <v>100</v>
      </c>
      <c r="F2264" s="2">
        <v>7</v>
      </c>
      <c r="G2264" s="2"/>
    </row>
    <row r="2265" spans="1:26" customHeight="1" ht="18" hidden="true" outlineLevel="2">
      <c r="A2265" s="2" t="s">
        <v>4353</v>
      </c>
      <c r="B2265" s="3" t="s">
        <v>4354</v>
      </c>
      <c r="C2265" s="2"/>
      <c r="D2265" s="2" t="s">
        <v>16</v>
      </c>
      <c r="E2265" s="4">
        <f>100.00*(1-Z1%)</f>
        <v>100</v>
      </c>
      <c r="F2265" s="2">
        <v>5</v>
      </c>
      <c r="G2265" s="2"/>
    </row>
    <row r="2266" spans="1:26" customHeight="1" ht="18" hidden="true" outlineLevel="2">
      <c r="A2266" s="2" t="s">
        <v>4355</v>
      </c>
      <c r="B2266" s="3" t="s">
        <v>4356</v>
      </c>
      <c r="C2266" s="2"/>
      <c r="D2266" s="2" t="s">
        <v>16</v>
      </c>
      <c r="E2266" s="4">
        <f>150.00*(1-Z1%)</f>
        <v>150</v>
      </c>
      <c r="F2266" s="2">
        <v>3</v>
      </c>
      <c r="G2266" s="2"/>
    </row>
    <row r="2267" spans="1:26" customHeight="1" ht="18" hidden="true" outlineLevel="2">
      <c r="A2267" s="2" t="s">
        <v>4357</v>
      </c>
      <c r="B2267" s="3" t="s">
        <v>4358</v>
      </c>
      <c r="C2267" s="2"/>
      <c r="D2267" s="2" t="s">
        <v>16</v>
      </c>
      <c r="E2267" s="4">
        <f>100.00*(1-Z1%)</f>
        <v>100</v>
      </c>
      <c r="F2267" s="2">
        <v>3</v>
      </c>
      <c r="G2267" s="2"/>
    </row>
    <row r="2268" spans="1:26" customHeight="1" ht="36" hidden="true" outlineLevel="2">
      <c r="A2268" s="2" t="s">
        <v>4359</v>
      </c>
      <c r="B2268" s="3" t="s">
        <v>4360</v>
      </c>
      <c r="C2268" s="2"/>
      <c r="D2268" s="2" t="s">
        <v>16</v>
      </c>
      <c r="E2268" s="4">
        <f>100.00*(1-Z1%)</f>
        <v>100</v>
      </c>
      <c r="F2268" s="2">
        <v>1</v>
      </c>
      <c r="G2268" s="2"/>
    </row>
    <row r="2269" spans="1:26" customHeight="1" ht="18" hidden="true" outlineLevel="2">
      <c r="A2269" s="2" t="s">
        <v>4361</v>
      </c>
      <c r="B2269" s="3" t="s">
        <v>4362</v>
      </c>
      <c r="C2269" s="2"/>
      <c r="D2269" s="2" t="s">
        <v>16</v>
      </c>
      <c r="E2269" s="4">
        <f>100.00*(1-Z1%)</f>
        <v>100</v>
      </c>
      <c r="F2269" s="2">
        <v>1</v>
      </c>
      <c r="G2269" s="2"/>
    </row>
    <row r="2270" spans="1:26" customHeight="1" ht="36" hidden="true" outlineLevel="2">
      <c r="A2270" s="2" t="s">
        <v>4363</v>
      </c>
      <c r="B2270" s="3" t="s">
        <v>4364</v>
      </c>
      <c r="C2270" s="2"/>
      <c r="D2270" s="2" t="s">
        <v>16</v>
      </c>
      <c r="E2270" s="4">
        <f>150.00*(1-Z1%)</f>
        <v>150</v>
      </c>
      <c r="F2270" s="2">
        <v>3</v>
      </c>
      <c r="G2270" s="2"/>
    </row>
    <row r="2271" spans="1:26" customHeight="1" ht="36" hidden="true" outlineLevel="2">
      <c r="A2271" s="2" t="s">
        <v>4365</v>
      </c>
      <c r="B2271" s="3" t="s">
        <v>4366</v>
      </c>
      <c r="C2271" s="2"/>
      <c r="D2271" s="2" t="s">
        <v>16</v>
      </c>
      <c r="E2271" s="4">
        <f>90.00*(1-Z1%)</f>
        <v>90</v>
      </c>
      <c r="F2271" s="2">
        <v>3</v>
      </c>
      <c r="G2271" s="2"/>
    </row>
    <row r="2272" spans="1:26" customHeight="1" ht="36" hidden="true" outlineLevel="2">
      <c r="A2272" s="2" t="s">
        <v>4367</v>
      </c>
      <c r="B2272" s="3" t="s">
        <v>4368</v>
      </c>
      <c r="C2272" s="2"/>
      <c r="D2272" s="2" t="s">
        <v>16</v>
      </c>
      <c r="E2272" s="4">
        <f>100.00*(1-Z1%)</f>
        <v>100</v>
      </c>
      <c r="F2272" s="2">
        <v>2</v>
      </c>
      <c r="G2272" s="2"/>
    </row>
    <row r="2273" spans="1:26" customHeight="1" ht="36" hidden="true" outlineLevel="2">
      <c r="A2273" s="2" t="s">
        <v>4369</v>
      </c>
      <c r="B2273" s="3" t="s">
        <v>4370</v>
      </c>
      <c r="C2273" s="2"/>
      <c r="D2273" s="2" t="s">
        <v>16</v>
      </c>
      <c r="E2273" s="4">
        <f>150.00*(1-Z1%)</f>
        <v>150</v>
      </c>
      <c r="F2273" s="2">
        <v>2</v>
      </c>
      <c r="G2273" s="2"/>
    </row>
    <row r="2274" spans="1:26" customHeight="1" ht="35">
      <c r="A2274" s="1" t="s">
        <v>4371</v>
      </c>
      <c r="B2274" s="1"/>
      <c r="C2274" s="1"/>
      <c r="D2274" s="1"/>
      <c r="E2274" s="1"/>
      <c r="F2274" s="1"/>
      <c r="G2274" s="1"/>
    </row>
    <row r="2275" spans="1:26" customHeight="1" ht="35" hidden="true" outlineLevel="2">
      <c r="A2275" s="5" t="s">
        <v>4372</v>
      </c>
      <c r="B2275" s="5"/>
      <c r="C2275" s="5"/>
      <c r="D2275" s="5"/>
      <c r="E2275" s="5"/>
      <c r="F2275" s="5"/>
      <c r="G2275" s="5"/>
    </row>
    <row r="2276" spans="1:26" customHeight="1" ht="35" hidden="true" outlineLevel="3">
      <c r="A2276" s="5" t="s">
        <v>4373</v>
      </c>
      <c r="B2276" s="5"/>
      <c r="C2276" s="5"/>
      <c r="D2276" s="5"/>
      <c r="E2276" s="5"/>
      <c r="F2276" s="5"/>
      <c r="G2276" s="5"/>
    </row>
    <row r="2277" spans="1:26" customHeight="1" ht="36" hidden="true" outlineLevel="3">
      <c r="A2277" s="2" t="s">
        <v>4374</v>
      </c>
      <c r="B2277" s="3" t="s">
        <v>4375</v>
      </c>
      <c r="C2277" s="2"/>
      <c r="D2277" s="2" t="s">
        <v>16</v>
      </c>
      <c r="E2277" s="4">
        <f>250.00*(1-Z1%)</f>
        <v>250</v>
      </c>
      <c r="F2277" s="2">
        <v>3</v>
      </c>
      <c r="G2277" s="2"/>
    </row>
    <row r="2278" spans="1:26" customHeight="1" ht="36" hidden="true" outlineLevel="3">
      <c r="A2278" s="2" t="s">
        <v>4376</v>
      </c>
      <c r="B2278" s="3" t="s">
        <v>4377</v>
      </c>
      <c r="C2278" s="2"/>
      <c r="D2278" s="2" t="s">
        <v>16</v>
      </c>
      <c r="E2278" s="4">
        <f>300.00*(1-Z1%)</f>
        <v>300</v>
      </c>
      <c r="F2278" s="2">
        <v>1</v>
      </c>
      <c r="G2278" s="2"/>
    </row>
    <row r="2279" spans="1:26" customHeight="1" ht="36" hidden="true" outlineLevel="3">
      <c r="A2279" s="2" t="s">
        <v>4378</v>
      </c>
      <c r="B2279" s="3" t="s">
        <v>4379</v>
      </c>
      <c r="C2279" s="2"/>
      <c r="D2279" s="2" t="s">
        <v>16</v>
      </c>
      <c r="E2279" s="4">
        <f>250.00*(1-Z1%)</f>
        <v>250</v>
      </c>
      <c r="F2279" s="2">
        <v>1</v>
      </c>
      <c r="G2279" s="2"/>
    </row>
    <row r="2280" spans="1:26" customHeight="1" ht="36" hidden="true" outlineLevel="3">
      <c r="A2280" s="2" t="s">
        <v>4380</v>
      </c>
      <c r="B2280" s="3" t="s">
        <v>4381</v>
      </c>
      <c r="C2280" s="2"/>
      <c r="D2280" s="2" t="s">
        <v>16</v>
      </c>
      <c r="E2280" s="4">
        <f>300.00*(1-Z1%)</f>
        <v>300</v>
      </c>
      <c r="F2280" s="2">
        <v>2</v>
      </c>
      <c r="G2280" s="2"/>
    </row>
    <row r="2281" spans="1:26" customHeight="1" ht="18" hidden="true" outlineLevel="3">
      <c r="A2281" s="2" t="s">
        <v>4382</v>
      </c>
      <c r="B2281" s="3" t="s">
        <v>4383</v>
      </c>
      <c r="C2281" s="2"/>
      <c r="D2281" s="2" t="s">
        <v>16</v>
      </c>
      <c r="E2281" s="4">
        <f>250.00*(1-Z1%)</f>
        <v>250</v>
      </c>
      <c r="F2281" s="2">
        <v>4</v>
      </c>
      <c r="G2281" s="2"/>
    </row>
    <row r="2282" spans="1:26" customHeight="1" ht="18" hidden="true" outlineLevel="3">
      <c r="A2282" s="2" t="s">
        <v>4384</v>
      </c>
      <c r="B2282" s="3" t="s">
        <v>4385</v>
      </c>
      <c r="C2282" s="2"/>
      <c r="D2282" s="2" t="s">
        <v>16</v>
      </c>
      <c r="E2282" s="4">
        <f>250.00*(1-Z1%)</f>
        <v>250</v>
      </c>
      <c r="F2282" s="2">
        <v>3</v>
      </c>
      <c r="G2282" s="2"/>
    </row>
    <row r="2283" spans="1:26" customHeight="1" ht="36" hidden="true" outlineLevel="3">
      <c r="A2283" s="2" t="s">
        <v>4386</v>
      </c>
      <c r="B2283" s="3" t="s">
        <v>4387</v>
      </c>
      <c r="C2283" s="2"/>
      <c r="D2283" s="2" t="s">
        <v>16</v>
      </c>
      <c r="E2283" s="4">
        <f>350.00*(1-Z1%)</f>
        <v>350</v>
      </c>
      <c r="F2283" s="2">
        <v>1</v>
      </c>
      <c r="G2283" s="2"/>
    </row>
    <row r="2284" spans="1:26" customHeight="1" ht="36" hidden="true" outlineLevel="3">
      <c r="A2284" s="2" t="s">
        <v>4388</v>
      </c>
      <c r="B2284" s="3" t="s">
        <v>4389</v>
      </c>
      <c r="C2284" s="2"/>
      <c r="D2284" s="2" t="s">
        <v>16</v>
      </c>
      <c r="E2284" s="4">
        <f>350.00*(1-Z1%)</f>
        <v>350</v>
      </c>
      <c r="F2284" s="2">
        <v>3</v>
      </c>
      <c r="G2284" s="2"/>
    </row>
    <row r="2285" spans="1:26" customHeight="1" ht="18" hidden="true" outlineLevel="3">
      <c r="A2285" s="2" t="s">
        <v>4390</v>
      </c>
      <c r="B2285" s="3" t="s">
        <v>4391</v>
      </c>
      <c r="C2285" s="2"/>
      <c r="D2285" s="2" t="s">
        <v>16</v>
      </c>
      <c r="E2285" s="4">
        <f>350.00*(1-Z1%)</f>
        <v>350</v>
      </c>
      <c r="F2285" s="2">
        <v>2</v>
      </c>
      <c r="G2285" s="2"/>
    </row>
    <row r="2286" spans="1:26" customHeight="1" ht="18" hidden="true" outlineLevel="3">
      <c r="A2286" s="2" t="s">
        <v>4392</v>
      </c>
      <c r="B2286" s="3" t="s">
        <v>4393</v>
      </c>
      <c r="C2286" s="2"/>
      <c r="D2286" s="2" t="s">
        <v>16</v>
      </c>
      <c r="E2286" s="4">
        <f>350.00*(1-Z1%)</f>
        <v>350</v>
      </c>
      <c r="F2286" s="2">
        <v>2</v>
      </c>
      <c r="G2286" s="2"/>
    </row>
    <row r="2287" spans="1:26" customHeight="1" ht="18" hidden="true" outlineLevel="3">
      <c r="A2287" s="2" t="s">
        <v>4394</v>
      </c>
      <c r="B2287" s="3" t="s">
        <v>4395</v>
      </c>
      <c r="C2287" s="2"/>
      <c r="D2287" s="2" t="s">
        <v>16</v>
      </c>
      <c r="E2287" s="4">
        <f>250.00*(1-Z1%)</f>
        <v>250</v>
      </c>
      <c r="F2287" s="2">
        <v>3</v>
      </c>
      <c r="G2287" s="2"/>
    </row>
    <row r="2288" spans="1:26" customHeight="1" ht="18" hidden="true" outlineLevel="3">
      <c r="A2288" s="2" t="s">
        <v>4396</v>
      </c>
      <c r="B2288" s="3" t="s">
        <v>4397</v>
      </c>
      <c r="C2288" s="2"/>
      <c r="D2288" s="2" t="s">
        <v>16</v>
      </c>
      <c r="E2288" s="4">
        <f>300.00*(1-Z1%)</f>
        <v>300</v>
      </c>
      <c r="F2288" s="2">
        <v>1</v>
      </c>
      <c r="G2288" s="2"/>
    </row>
    <row r="2289" spans="1:26" customHeight="1" ht="18" hidden="true" outlineLevel="3">
      <c r="A2289" s="2" t="s">
        <v>4398</v>
      </c>
      <c r="B2289" s="3" t="s">
        <v>4399</v>
      </c>
      <c r="C2289" s="2"/>
      <c r="D2289" s="2" t="s">
        <v>16</v>
      </c>
      <c r="E2289" s="4">
        <f>350.00*(1-Z1%)</f>
        <v>350</v>
      </c>
      <c r="F2289" s="2">
        <v>2</v>
      </c>
      <c r="G2289" s="2"/>
    </row>
    <row r="2290" spans="1:26" customHeight="1" ht="35" hidden="true" outlineLevel="3">
      <c r="A2290" s="5" t="s">
        <v>4400</v>
      </c>
      <c r="B2290" s="5"/>
      <c r="C2290" s="5"/>
      <c r="D2290" s="5"/>
      <c r="E2290" s="5"/>
      <c r="F2290" s="5"/>
      <c r="G2290" s="5"/>
    </row>
    <row r="2291" spans="1:26" customHeight="1" ht="18" hidden="true" outlineLevel="3">
      <c r="A2291" s="2" t="s">
        <v>4401</v>
      </c>
      <c r="B2291" s="3" t="s">
        <v>4402</v>
      </c>
      <c r="C2291" s="2"/>
      <c r="D2291" s="2" t="s">
        <v>16</v>
      </c>
      <c r="E2291" s="4">
        <f>250.00*(1-Z1%)</f>
        <v>250</v>
      </c>
      <c r="F2291" s="2">
        <v>1</v>
      </c>
      <c r="G2291" s="2"/>
    </row>
    <row r="2292" spans="1:26" customHeight="1" ht="36" hidden="true" outlineLevel="3">
      <c r="A2292" s="2" t="s">
        <v>4403</v>
      </c>
      <c r="B2292" s="3" t="s">
        <v>4404</v>
      </c>
      <c r="C2292" s="2"/>
      <c r="D2292" s="2" t="s">
        <v>16</v>
      </c>
      <c r="E2292" s="4">
        <f>200.00*(1-Z1%)</f>
        <v>200</v>
      </c>
      <c r="F2292" s="2">
        <v>2</v>
      </c>
      <c r="G2292" s="2"/>
    </row>
    <row r="2293" spans="1:26" customHeight="1" ht="36" hidden="true" outlineLevel="3">
      <c r="A2293" s="2" t="s">
        <v>4405</v>
      </c>
      <c r="B2293" s="3" t="s">
        <v>4406</v>
      </c>
      <c r="C2293" s="2"/>
      <c r="D2293" s="2" t="s">
        <v>16</v>
      </c>
      <c r="E2293" s="4">
        <f>200.00*(1-Z1%)</f>
        <v>200</v>
      </c>
      <c r="F2293" s="2">
        <v>2</v>
      </c>
      <c r="G2293" s="2"/>
    </row>
    <row r="2294" spans="1:26" customHeight="1" ht="18" hidden="true" outlineLevel="3">
      <c r="A2294" s="2" t="s">
        <v>4407</v>
      </c>
      <c r="B2294" s="3" t="s">
        <v>4408</v>
      </c>
      <c r="C2294" s="2"/>
      <c r="D2294" s="2" t="s">
        <v>16</v>
      </c>
      <c r="E2294" s="4">
        <f>250.00*(1-Z1%)</f>
        <v>250</v>
      </c>
      <c r="F2294" s="2">
        <v>1</v>
      </c>
      <c r="G2294" s="2"/>
    </row>
    <row r="2295" spans="1:26" customHeight="1" ht="18" hidden="true" outlineLevel="3">
      <c r="A2295" s="2" t="s">
        <v>4409</v>
      </c>
      <c r="B2295" s="3" t="s">
        <v>4410</v>
      </c>
      <c r="C2295" s="2"/>
      <c r="D2295" s="2" t="s">
        <v>16</v>
      </c>
      <c r="E2295" s="4">
        <f>250.00*(1-Z1%)</f>
        <v>250</v>
      </c>
      <c r="F2295" s="2">
        <v>2</v>
      </c>
      <c r="G2295" s="2"/>
    </row>
    <row r="2296" spans="1:26" customHeight="1" ht="36" hidden="true" outlineLevel="3">
      <c r="A2296" s="2" t="s">
        <v>4411</v>
      </c>
      <c r="B2296" s="3" t="s">
        <v>4412</v>
      </c>
      <c r="C2296" s="2"/>
      <c r="D2296" s="2" t="s">
        <v>16</v>
      </c>
      <c r="E2296" s="4">
        <f>250.00*(1-Z1%)</f>
        <v>250</v>
      </c>
      <c r="F2296" s="2">
        <v>1</v>
      </c>
      <c r="G2296" s="2"/>
    </row>
    <row r="2297" spans="1:26" customHeight="1" ht="36" hidden="true" outlineLevel="3">
      <c r="A2297" s="2" t="s">
        <v>4413</v>
      </c>
      <c r="B2297" s="3" t="s">
        <v>4414</v>
      </c>
      <c r="C2297" s="2"/>
      <c r="D2297" s="2" t="s">
        <v>16</v>
      </c>
      <c r="E2297" s="4">
        <f>300.00*(1-Z1%)</f>
        <v>300</v>
      </c>
      <c r="F2297" s="2">
        <v>2</v>
      </c>
      <c r="G2297" s="2"/>
    </row>
    <row r="2298" spans="1:26" customHeight="1" ht="18" hidden="true" outlineLevel="3">
      <c r="A2298" s="2" t="s">
        <v>4415</v>
      </c>
      <c r="B2298" s="3" t="s">
        <v>4416</v>
      </c>
      <c r="C2298" s="2"/>
      <c r="D2298" s="2" t="s">
        <v>16</v>
      </c>
      <c r="E2298" s="4">
        <f>250.00*(1-Z1%)</f>
        <v>250</v>
      </c>
      <c r="F2298" s="2">
        <v>1</v>
      </c>
      <c r="G2298" s="2"/>
    </row>
    <row r="2299" spans="1:26" customHeight="1" ht="18" hidden="true" outlineLevel="3">
      <c r="A2299" s="2" t="s">
        <v>4417</v>
      </c>
      <c r="B2299" s="3" t="s">
        <v>4418</v>
      </c>
      <c r="C2299" s="2"/>
      <c r="D2299" s="2" t="s">
        <v>16</v>
      </c>
      <c r="E2299" s="4">
        <f>250.00*(1-Z1%)</f>
        <v>250</v>
      </c>
      <c r="F2299" s="2">
        <v>5</v>
      </c>
      <c r="G2299" s="2"/>
    </row>
    <row r="2300" spans="1:26" customHeight="1" ht="36" hidden="true" outlineLevel="3">
      <c r="A2300" s="2" t="s">
        <v>4419</v>
      </c>
      <c r="B2300" s="3" t="s">
        <v>4420</v>
      </c>
      <c r="C2300" s="2"/>
      <c r="D2300" s="2" t="s">
        <v>16</v>
      </c>
      <c r="E2300" s="4">
        <f>400.00*(1-Z1%)</f>
        <v>400</v>
      </c>
      <c r="F2300" s="2">
        <v>1</v>
      </c>
      <c r="G2300" s="2"/>
    </row>
    <row r="2301" spans="1:26" customHeight="1" ht="18" hidden="true" outlineLevel="3">
      <c r="A2301" s="2" t="s">
        <v>4421</v>
      </c>
      <c r="B2301" s="3" t="s">
        <v>4422</v>
      </c>
      <c r="C2301" s="2"/>
      <c r="D2301" s="2" t="s">
        <v>16</v>
      </c>
      <c r="E2301" s="4">
        <f>300.00*(1-Z1%)</f>
        <v>300</v>
      </c>
      <c r="F2301" s="2">
        <v>1</v>
      </c>
      <c r="G2301" s="2"/>
    </row>
    <row r="2302" spans="1:26" customHeight="1" ht="36" hidden="true" outlineLevel="3">
      <c r="A2302" s="2" t="s">
        <v>4423</v>
      </c>
      <c r="B2302" s="3" t="s">
        <v>4424</v>
      </c>
      <c r="C2302" s="2"/>
      <c r="D2302" s="2" t="s">
        <v>16</v>
      </c>
      <c r="E2302" s="4">
        <f>300.00*(1-Z1%)</f>
        <v>300</v>
      </c>
      <c r="F2302" s="2">
        <v>2</v>
      </c>
      <c r="G2302" s="2"/>
    </row>
    <row r="2303" spans="1:26" customHeight="1" ht="36" hidden="true" outlineLevel="3">
      <c r="A2303" s="2" t="s">
        <v>4425</v>
      </c>
      <c r="B2303" s="3" t="s">
        <v>4426</v>
      </c>
      <c r="C2303" s="2"/>
      <c r="D2303" s="2" t="s">
        <v>16</v>
      </c>
      <c r="E2303" s="4">
        <f>200.00*(1-Z1%)</f>
        <v>200</v>
      </c>
      <c r="F2303" s="2">
        <v>2</v>
      </c>
      <c r="G2303" s="2"/>
    </row>
    <row r="2304" spans="1:26" customHeight="1" ht="36" hidden="true" outlineLevel="3">
      <c r="A2304" s="2" t="s">
        <v>4427</v>
      </c>
      <c r="B2304" s="3" t="s">
        <v>4428</v>
      </c>
      <c r="C2304" s="2"/>
      <c r="D2304" s="2" t="s">
        <v>16</v>
      </c>
      <c r="E2304" s="4">
        <f>200.00*(1-Z1%)</f>
        <v>200</v>
      </c>
      <c r="F2304" s="2">
        <v>2</v>
      </c>
      <c r="G2304" s="2"/>
    </row>
    <row r="2305" spans="1:26" customHeight="1" ht="18" hidden="true" outlineLevel="3">
      <c r="A2305" s="2" t="s">
        <v>4429</v>
      </c>
      <c r="B2305" s="3" t="s">
        <v>4430</v>
      </c>
      <c r="C2305" s="2"/>
      <c r="D2305" s="2" t="s">
        <v>16</v>
      </c>
      <c r="E2305" s="4">
        <f>300.00*(1-Z1%)</f>
        <v>300</v>
      </c>
      <c r="F2305" s="2">
        <v>3</v>
      </c>
      <c r="G2305" s="2"/>
    </row>
    <row r="2306" spans="1:26" customHeight="1" ht="18" hidden="true" outlineLevel="3">
      <c r="A2306" s="2" t="s">
        <v>4431</v>
      </c>
      <c r="B2306" s="3" t="s">
        <v>4432</v>
      </c>
      <c r="C2306" s="2"/>
      <c r="D2306" s="2" t="s">
        <v>16</v>
      </c>
      <c r="E2306" s="4">
        <f>300.00*(1-Z1%)</f>
        <v>300</v>
      </c>
      <c r="F2306" s="2">
        <v>1</v>
      </c>
      <c r="G2306" s="2"/>
    </row>
    <row r="2307" spans="1:26" customHeight="1" ht="18" hidden="true" outlineLevel="3">
      <c r="A2307" s="2" t="s">
        <v>4433</v>
      </c>
      <c r="B2307" s="3" t="s">
        <v>4434</v>
      </c>
      <c r="C2307" s="2"/>
      <c r="D2307" s="2" t="s">
        <v>16</v>
      </c>
      <c r="E2307" s="4">
        <f>250.00*(1-Z1%)</f>
        <v>250</v>
      </c>
      <c r="F2307" s="2">
        <v>1</v>
      </c>
      <c r="G2307" s="2"/>
    </row>
    <row r="2308" spans="1:26" customHeight="1" ht="18" hidden="true" outlineLevel="3">
      <c r="A2308" s="2" t="s">
        <v>4435</v>
      </c>
      <c r="B2308" s="3" t="s">
        <v>4436</v>
      </c>
      <c r="C2308" s="2"/>
      <c r="D2308" s="2" t="s">
        <v>16</v>
      </c>
      <c r="E2308" s="4">
        <f>300.00*(1-Z1%)</f>
        <v>300</v>
      </c>
      <c r="F2308" s="2">
        <v>5</v>
      </c>
      <c r="G2308" s="2"/>
    </row>
    <row r="2309" spans="1:26" customHeight="1" ht="18" hidden="true" outlineLevel="3">
      <c r="A2309" s="2" t="s">
        <v>4437</v>
      </c>
      <c r="B2309" s="3" t="s">
        <v>4438</v>
      </c>
      <c r="C2309" s="2"/>
      <c r="D2309" s="2" t="s">
        <v>16</v>
      </c>
      <c r="E2309" s="4">
        <f>350.00*(1-Z1%)</f>
        <v>350</v>
      </c>
      <c r="F2309" s="2">
        <v>1</v>
      </c>
      <c r="G2309" s="2"/>
    </row>
    <row r="2310" spans="1:26" customHeight="1" ht="18" hidden="true" outlineLevel="3">
      <c r="A2310" s="2" t="s">
        <v>4439</v>
      </c>
      <c r="B2310" s="3" t="s">
        <v>4440</v>
      </c>
      <c r="C2310" s="2"/>
      <c r="D2310" s="2" t="s">
        <v>16</v>
      </c>
      <c r="E2310" s="4">
        <f>200.00*(1-Z1%)</f>
        <v>200</v>
      </c>
      <c r="F2310" s="2">
        <v>1</v>
      </c>
      <c r="G2310" s="2"/>
    </row>
    <row r="2311" spans="1:26" customHeight="1" ht="18" hidden="true" outlineLevel="3">
      <c r="A2311" s="2" t="s">
        <v>4441</v>
      </c>
      <c r="B2311" s="3" t="s">
        <v>4442</v>
      </c>
      <c r="C2311" s="2"/>
      <c r="D2311" s="2" t="s">
        <v>16</v>
      </c>
      <c r="E2311" s="4">
        <f>250.00*(1-Z1%)</f>
        <v>250</v>
      </c>
      <c r="F2311" s="2">
        <v>3</v>
      </c>
      <c r="G2311" s="2"/>
    </row>
    <row r="2312" spans="1:26" customHeight="1" ht="18" hidden="true" outlineLevel="3">
      <c r="A2312" s="2" t="s">
        <v>4443</v>
      </c>
      <c r="B2312" s="3" t="s">
        <v>4444</v>
      </c>
      <c r="C2312" s="2"/>
      <c r="D2312" s="2" t="s">
        <v>16</v>
      </c>
      <c r="E2312" s="4">
        <f>250.00*(1-Z1%)</f>
        <v>250</v>
      </c>
      <c r="F2312" s="2">
        <v>3</v>
      </c>
      <c r="G2312" s="2"/>
    </row>
    <row r="2313" spans="1:26" customHeight="1" ht="18" hidden="true" outlineLevel="3">
      <c r="A2313" s="2" t="s">
        <v>4445</v>
      </c>
      <c r="B2313" s="3" t="s">
        <v>4446</v>
      </c>
      <c r="C2313" s="2"/>
      <c r="D2313" s="2" t="s">
        <v>16</v>
      </c>
      <c r="E2313" s="4">
        <f>250.00*(1-Z1%)</f>
        <v>250</v>
      </c>
      <c r="F2313" s="2">
        <v>4</v>
      </c>
      <c r="G2313" s="2"/>
    </row>
    <row r="2314" spans="1:26" customHeight="1" ht="35" hidden="true" outlineLevel="3">
      <c r="A2314" s="5" t="s">
        <v>4447</v>
      </c>
      <c r="B2314" s="5"/>
      <c r="C2314" s="5"/>
      <c r="D2314" s="5"/>
      <c r="E2314" s="5"/>
      <c r="F2314" s="5"/>
      <c r="G2314" s="5"/>
    </row>
    <row r="2315" spans="1:26" customHeight="1" ht="18" hidden="true" outlineLevel="3">
      <c r="A2315" s="2" t="s">
        <v>4448</v>
      </c>
      <c r="B2315" s="3" t="s">
        <v>4449</v>
      </c>
      <c r="C2315" s="2"/>
      <c r="D2315" s="2" t="s">
        <v>16</v>
      </c>
      <c r="E2315" s="4">
        <f>250.00*(1-Z1%)</f>
        <v>250</v>
      </c>
      <c r="F2315" s="2">
        <v>2</v>
      </c>
      <c r="G2315" s="2"/>
    </row>
    <row r="2316" spans="1:26" customHeight="1" ht="18" hidden="true" outlineLevel="3">
      <c r="A2316" s="2" t="s">
        <v>4450</v>
      </c>
      <c r="B2316" s="3" t="s">
        <v>4451</v>
      </c>
      <c r="C2316" s="2"/>
      <c r="D2316" s="2" t="s">
        <v>16</v>
      </c>
      <c r="E2316" s="4">
        <f>150.00*(1-Z1%)</f>
        <v>150</v>
      </c>
      <c r="F2316" s="2">
        <v>7</v>
      </c>
      <c r="G2316" s="2"/>
    </row>
    <row r="2317" spans="1:26" customHeight="1" ht="18" hidden="true" outlineLevel="3">
      <c r="A2317" s="2" t="s">
        <v>4452</v>
      </c>
      <c r="B2317" s="3" t="s">
        <v>4453</v>
      </c>
      <c r="C2317" s="2"/>
      <c r="D2317" s="2" t="s">
        <v>16</v>
      </c>
      <c r="E2317" s="4">
        <f>200.00*(1-Z1%)</f>
        <v>200</v>
      </c>
      <c r="F2317" s="2">
        <v>2</v>
      </c>
      <c r="G2317" s="2"/>
    </row>
    <row r="2318" spans="1:26" customHeight="1" ht="18" hidden="true" outlineLevel="3">
      <c r="A2318" s="2" t="s">
        <v>4454</v>
      </c>
      <c r="B2318" s="3" t="s">
        <v>4455</v>
      </c>
      <c r="C2318" s="2"/>
      <c r="D2318" s="2" t="s">
        <v>16</v>
      </c>
      <c r="E2318" s="4">
        <f>200.00*(1-Z1%)</f>
        <v>200</v>
      </c>
      <c r="F2318" s="2">
        <v>1</v>
      </c>
      <c r="G2318" s="2"/>
    </row>
    <row r="2319" spans="1:26" customHeight="1" ht="18" hidden="true" outlineLevel="3">
      <c r="A2319" s="2" t="s">
        <v>4456</v>
      </c>
      <c r="B2319" s="3" t="s">
        <v>4457</v>
      </c>
      <c r="C2319" s="2"/>
      <c r="D2319" s="2" t="s">
        <v>16</v>
      </c>
      <c r="E2319" s="4">
        <f>200.00*(1-Z1%)</f>
        <v>200</v>
      </c>
      <c r="F2319" s="2">
        <v>1</v>
      </c>
      <c r="G2319" s="2"/>
    </row>
    <row r="2320" spans="1:26" customHeight="1" ht="18" hidden="true" outlineLevel="3">
      <c r="A2320" s="2" t="s">
        <v>4458</v>
      </c>
      <c r="B2320" s="3" t="s">
        <v>4459</v>
      </c>
      <c r="C2320" s="2"/>
      <c r="D2320" s="2" t="s">
        <v>16</v>
      </c>
      <c r="E2320" s="4">
        <f>250.00*(1-Z1%)</f>
        <v>250</v>
      </c>
      <c r="F2320" s="2">
        <v>1</v>
      </c>
      <c r="G2320" s="2"/>
    </row>
    <row r="2321" spans="1:26" customHeight="1" ht="18" hidden="true" outlineLevel="3">
      <c r="A2321" s="2" t="s">
        <v>4460</v>
      </c>
      <c r="B2321" s="3" t="s">
        <v>4461</v>
      </c>
      <c r="C2321" s="2"/>
      <c r="D2321" s="2" t="s">
        <v>16</v>
      </c>
      <c r="E2321" s="4">
        <f>200.00*(1-Z1%)</f>
        <v>200</v>
      </c>
      <c r="F2321" s="2">
        <v>2</v>
      </c>
      <c r="G2321" s="2"/>
    </row>
    <row r="2322" spans="1:26" customHeight="1" ht="18" hidden="true" outlineLevel="3">
      <c r="A2322" s="2" t="s">
        <v>4462</v>
      </c>
      <c r="B2322" s="3" t="s">
        <v>4463</v>
      </c>
      <c r="C2322" s="2"/>
      <c r="D2322" s="2" t="s">
        <v>16</v>
      </c>
      <c r="E2322" s="4">
        <f>200.00*(1-Z1%)</f>
        <v>200</v>
      </c>
      <c r="F2322" s="2">
        <v>1</v>
      </c>
      <c r="G2322" s="2"/>
    </row>
    <row r="2323" spans="1:26" customHeight="1" ht="18" hidden="true" outlineLevel="3">
      <c r="A2323" s="2" t="s">
        <v>4464</v>
      </c>
      <c r="B2323" s="3" t="s">
        <v>4465</v>
      </c>
      <c r="C2323" s="2"/>
      <c r="D2323" s="2" t="s">
        <v>16</v>
      </c>
      <c r="E2323" s="4">
        <f>300.00*(1-Z1%)</f>
        <v>300</v>
      </c>
      <c r="F2323" s="2">
        <v>1</v>
      </c>
      <c r="G2323" s="2"/>
    </row>
    <row r="2324" spans="1:26" customHeight="1" ht="18" hidden="true" outlineLevel="3">
      <c r="A2324" s="2" t="s">
        <v>4466</v>
      </c>
      <c r="B2324" s="3" t="s">
        <v>4467</v>
      </c>
      <c r="C2324" s="2"/>
      <c r="D2324" s="2" t="s">
        <v>16</v>
      </c>
      <c r="E2324" s="4">
        <f>300.00*(1-Z1%)</f>
        <v>300</v>
      </c>
      <c r="F2324" s="2">
        <v>3</v>
      </c>
      <c r="G2324" s="2"/>
    </row>
    <row r="2325" spans="1:26" customHeight="1" ht="18" hidden="true" outlineLevel="3">
      <c r="A2325" s="2" t="s">
        <v>4468</v>
      </c>
      <c r="B2325" s="3" t="s">
        <v>4469</v>
      </c>
      <c r="C2325" s="2"/>
      <c r="D2325" s="2" t="s">
        <v>16</v>
      </c>
      <c r="E2325" s="4">
        <f>350.00*(1-Z1%)</f>
        <v>350</v>
      </c>
      <c r="F2325" s="2">
        <v>1</v>
      </c>
      <c r="G2325" s="2"/>
    </row>
    <row r="2326" spans="1:26" customHeight="1" ht="36" hidden="true" outlineLevel="3">
      <c r="A2326" s="2" t="s">
        <v>4470</v>
      </c>
      <c r="B2326" s="3" t="s">
        <v>4471</v>
      </c>
      <c r="C2326" s="2"/>
      <c r="D2326" s="2" t="s">
        <v>16</v>
      </c>
      <c r="E2326" s="4">
        <f>300.00*(1-Z1%)</f>
        <v>300</v>
      </c>
      <c r="F2326" s="2">
        <v>1</v>
      </c>
      <c r="G2326" s="2"/>
    </row>
    <row r="2327" spans="1:26" customHeight="1" ht="18" hidden="true" outlineLevel="3">
      <c r="A2327" s="2" t="s">
        <v>4472</v>
      </c>
      <c r="B2327" s="3" t="s">
        <v>4473</v>
      </c>
      <c r="C2327" s="2"/>
      <c r="D2327" s="2" t="s">
        <v>16</v>
      </c>
      <c r="E2327" s="4">
        <f>250.00*(1-Z1%)</f>
        <v>250</v>
      </c>
      <c r="F2327" s="2">
        <v>1</v>
      </c>
      <c r="G2327" s="2"/>
    </row>
    <row r="2328" spans="1:26" customHeight="1" ht="18" hidden="true" outlineLevel="3">
      <c r="A2328" s="2" t="s">
        <v>4474</v>
      </c>
      <c r="B2328" s="3" t="s">
        <v>4475</v>
      </c>
      <c r="C2328" s="2"/>
      <c r="D2328" s="2" t="s">
        <v>16</v>
      </c>
      <c r="E2328" s="4">
        <f>300.00*(1-Z1%)</f>
        <v>300</v>
      </c>
      <c r="F2328" s="2">
        <v>2</v>
      </c>
      <c r="G2328" s="2"/>
    </row>
    <row r="2329" spans="1:26" customHeight="1" ht="36" hidden="true" outlineLevel="3">
      <c r="A2329" s="2" t="s">
        <v>4476</v>
      </c>
      <c r="B2329" s="3" t="s">
        <v>4477</v>
      </c>
      <c r="C2329" s="2"/>
      <c r="D2329" s="2" t="s">
        <v>16</v>
      </c>
      <c r="E2329" s="4">
        <f>350.00*(1-Z1%)</f>
        <v>350</v>
      </c>
      <c r="F2329" s="2">
        <v>4</v>
      </c>
      <c r="G2329" s="2"/>
    </row>
    <row r="2330" spans="1:26" customHeight="1" ht="36" hidden="true" outlineLevel="3">
      <c r="A2330" s="2" t="s">
        <v>4478</v>
      </c>
      <c r="B2330" s="3" t="s">
        <v>4479</v>
      </c>
      <c r="C2330" s="2"/>
      <c r="D2330" s="2" t="s">
        <v>16</v>
      </c>
      <c r="E2330" s="4">
        <f>200.00*(1-Z1%)</f>
        <v>200</v>
      </c>
      <c r="F2330" s="2">
        <v>1</v>
      </c>
      <c r="G2330" s="2"/>
    </row>
    <row r="2331" spans="1:26" customHeight="1" ht="18" hidden="true" outlineLevel="3">
      <c r="A2331" s="2" t="s">
        <v>4480</v>
      </c>
      <c r="B2331" s="3" t="s">
        <v>4481</v>
      </c>
      <c r="C2331" s="2"/>
      <c r="D2331" s="2" t="s">
        <v>16</v>
      </c>
      <c r="E2331" s="4">
        <f>400.00*(1-Z1%)</f>
        <v>400</v>
      </c>
      <c r="F2331" s="2">
        <v>1</v>
      </c>
      <c r="G2331" s="2"/>
    </row>
    <row r="2332" spans="1:26" customHeight="1" ht="36" hidden="true" outlineLevel="3">
      <c r="A2332" s="2" t="s">
        <v>4482</v>
      </c>
      <c r="B2332" s="3" t="s">
        <v>4483</v>
      </c>
      <c r="C2332" s="2"/>
      <c r="D2332" s="2" t="s">
        <v>16</v>
      </c>
      <c r="E2332" s="4">
        <f>640.00*(1-Z1%)</f>
        <v>640</v>
      </c>
      <c r="F2332" s="2">
        <v>1</v>
      </c>
      <c r="G2332" s="2"/>
    </row>
    <row r="2333" spans="1:26" customHeight="1" ht="36" hidden="true" outlineLevel="3">
      <c r="A2333" s="2" t="s">
        <v>4484</v>
      </c>
      <c r="B2333" s="3" t="s">
        <v>4485</v>
      </c>
      <c r="C2333" s="2"/>
      <c r="D2333" s="2" t="s">
        <v>16</v>
      </c>
      <c r="E2333" s="4">
        <f>640.00*(1-Z1%)</f>
        <v>640</v>
      </c>
      <c r="F2333" s="2">
        <v>1</v>
      </c>
      <c r="G2333" s="2"/>
    </row>
    <row r="2334" spans="1:26" customHeight="1" ht="18" hidden="true" outlineLevel="3">
      <c r="A2334" s="2" t="s">
        <v>4486</v>
      </c>
      <c r="B2334" s="3" t="s">
        <v>4487</v>
      </c>
      <c r="C2334" s="2"/>
      <c r="D2334" s="2" t="s">
        <v>16</v>
      </c>
      <c r="E2334" s="4">
        <f>400.00*(1-Z1%)</f>
        <v>400</v>
      </c>
      <c r="F2334" s="2">
        <v>1</v>
      </c>
      <c r="G2334" s="2"/>
    </row>
    <row r="2335" spans="1:26" customHeight="1" ht="18" hidden="true" outlineLevel="3">
      <c r="A2335" s="2" t="s">
        <v>4488</v>
      </c>
      <c r="B2335" s="3" t="s">
        <v>4489</v>
      </c>
      <c r="C2335" s="2"/>
      <c r="D2335" s="2" t="s">
        <v>16</v>
      </c>
      <c r="E2335" s="4">
        <f>250.00*(1-Z1%)</f>
        <v>250</v>
      </c>
      <c r="F2335" s="2">
        <v>1</v>
      </c>
      <c r="G2335" s="2"/>
    </row>
    <row r="2336" spans="1:26" customHeight="1" ht="18" hidden="true" outlineLevel="3">
      <c r="A2336" s="2" t="s">
        <v>4490</v>
      </c>
      <c r="B2336" s="3" t="s">
        <v>4491</v>
      </c>
      <c r="C2336" s="2"/>
      <c r="D2336" s="2" t="s">
        <v>16</v>
      </c>
      <c r="E2336" s="4">
        <f>350.00*(1-Z1%)</f>
        <v>350</v>
      </c>
      <c r="F2336" s="2">
        <v>3</v>
      </c>
      <c r="G2336" s="2"/>
    </row>
    <row r="2337" spans="1:26" customHeight="1" ht="36" hidden="true" outlineLevel="3">
      <c r="A2337" s="2" t="s">
        <v>4492</v>
      </c>
      <c r="B2337" s="3" t="s">
        <v>4493</v>
      </c>
      <c r="C2337" s="2"/>
      <c r="D2337" s="2" t="s">
        <v>16</v>
      </c>
      <c r="E2337" s="4">
        <f>350.00*(1-Z1%)</f>
        <v>350</v>
      </c>
      <c r="F2337" s="2">
        <v>1</v>
      </c>
      <c r="G2337" s="2"/>
    </row>
    <row r="2338" spans="1:26" customHeight="1" ht="18" hidden="true" outlineLevel="3">
      <c r="A2338" s="2" t="s">
        <v>4494</v>
      </c>
      <c r="B2338" s="3" t="s">
        <v>4495</v>
      </c>
      <c r="C2338" s="2"/>
      <c r="D2338" s="2" t="s">
        <v>16</v>
      </c>
      <c r="E2338" s="4">
        <f>200.00*(1-Z1%)</f>
        <v>200</v>
      </c>
      <c r="F2338" s="2">
        <v>4</v>
      </c>
      <c r="G2338" s="2"/>
    </row>
    <row r="2339" spans="1:26" customHeight="1" ht="18" hidden="true" outlineLevel="3">
      <c r="A2339" s="2" t="s">
        <v>4496</v>
      </c>
      <c r="B2339" s="3" t="s">
        <v>4497</v>
      </c>
      <c r="C2339" s="2"/>
      <c r="D2339" s="2" t="s">
        <v>16</v>
      </c>
      <c r="E2339" s="4">
        <f>300.00*(1-Z1%)</f>
        <v>300</v>
      </c>
      <c r="F2339" s="2">
        <v>1</v>
      </c>
      <c r="G2339" s="2"/>
    </row>
    <row r="2340" spans="1:26" customHeight="1" ht="18" hidden="true" outlineLevel="3">
      <c r="A2340" s="2" t="s">
        <v>4498</v>
      </c>
      <c r="B2340" s="3" t="s">
        <v>4499</v>
      </c>
      <c r="C2340" s="2"/>
      <c r="D2340" s="2" t="s">
        <v>16</v>
      </c>
      <c r="E2340" s="4">
        <f>250.00*(1-Z1%)</f>
        <v>250</v>
      </c>
      <c r="F2340" s="2">
        <v>1</v>
      </c>
      <c r="G2340" s="2"/>
    </row>
    <row r="2341" spans="1:26" customHeight="1" ht="18" hidden="true" outlineLevel="3">
      <c r="A2341" s="2" t="s">
        <v>4500</v>
      </c>
      <c r="B2341" s="3" t="s">
        <v>4501</v>
      </c>
      <c r="C2341" s="2"/>
      <c r="D2341" s="2" t="s">
        <v>16</v>
      </c>
      <c r="E2341" s="4">
        <f>350.00*(1-Z1%)</f>
        <v>350</v>
      </c>
      <c r="F2341" s="2">
        <v>6</v>
      </c>
      <c r="G2341" s="2"/>
    </row>
    <row r="2342" spans="1:26" customHeight="1" ht="18" hidden="true" outlineLevel="3">
      <c r="A2342" s="2" t="s">
        <v>4502</v>
      </c>
      <c r="B2342" s="3" t="s">
        <v>4503</v>
      </c>
      <c r="C2342" s="2"/>
      <c r="D2342" s="2" t="s">
        <v>16</v>
      </c>
      <c r="E2342" s="4">
        <f>300.00*(1-Z1%)</f>
        <v>300</v>
      </c>
      <c r="F2342" s="2">
        <v>1</v>
      </c>
      <c r="G2342" s="2"/>
    </row>
    <row r="2343" spans="1:26" customHeight="1" ht="18" hidden="true" outlineLevel="3">
      <c r="A2343" s="2" t="s">
        <v>4504</v>
      </c>
      <c r="B2343" s="3" t="s">
        <v>4505</v>
      </c>
      <c r="C2343" s="2"/>
      <c r="D2343" s="2" t="s">
        <v>16</v>
      </c>
      <c r="E2343" s="4">
        <f>350.00*(1-Z1%)</f>
        <v>350</v>
      </c>
      <c r="F2343" s="2">
        <v>1</v>
      </c>
      <c r="G2343" s="2"/>
    </row>
    <row r="2344" spans="1:26" customHeight="1" ht="18" hidden="true" outlineLevel="3">
      <c r="A2344" s="2" t="s">
        <v>4506</v>
      </c>
      <c r="B2344" s="3" t="s">
        <v>4507</v>
      </c>
      <c r="C2344" s="2"/>
      <c r="D2344" s="2" t="s">
        <v>16</v>
      </c>
      <c r="E2344" s="4">
        <f>350.00*(1-Z1%)</f>
        <v>350</v>
      </c>
      <c r="F2344" s="2">
        <v>1</v>
      </c>
      <c r="G2344" s="2"/>
    </row>
    <row r="2345" spans="1:26" customHeight="1" ht="18" hidden="true" outlineLevel="3">
      <c r="A2345" s="2" t="s">
        <v>4508</v>
      </c>
      <c r="B2345" s="3" t="s">
        <v>4509</v>
      </c>
      <c r="C2345" s="2"/>
      <c r="D2345" s="2" t="s">
        <v>16</v>
      </c>
      <c r="E2345" s="4">
        <f>200.00*(1-Z1%)</f>
        <v>200</v>
      </c>
      <c r="F2345" s="2">
        <v>2</v>
      </c>
      <c r="G2345" s="2"/>
    </row>
    <row r="2346" spans="1:26" customHeight="1" ht="18" hidden="true" outlineLevel="3">
      <c r="A2346" s="2" t="s">
        <v>4510</v>
      </c>
      <c r="B2346" s="3" t="s">
        <v>4511</v>
      </c>
      <c r="C2346" s="2"/>
      <c r="D2346" s="2" t="s">
        <v>16</v>
      </c>
      <c r="E2346" s="4">
        <f>350.00*(1-Z1%)</f>
        <v>350</v>
      </c>
      <c r="F2346" s="2">
        <v>1</v>
      </c>
      <c r="G2346" s="2"/>
    </row>
    <row r="2347" spans="1:26" customHeight="1" ht="18" hidden="true" outlineLevel="3">
      <c r="A2347" s="2" t="s">
        <v>4512</v>
      </c>
      <c r="B2347" s="3" t="s">
        <v>4513</v>
      </c>
      <c r="C2347" s="2"/>
      <c r="D2347" s="2" t="s">
        <v>16</v>
      </c>
      <c r="E2347" s="4">
        <f>300.00*(1-Z1%)</f>
        <v>300</v>
      </c>
      <c r="F2347" s="2">
        <v>1</v>
      </c>
      <c r="G2347" s="2"/>
    </row>
    <row r="2348" spans="1:26" customHeight="1" ht="18" hidden="true" outlineLevel="3">
      <c r="A2348" s="2" t="s">
        <v>4514</v>
      </c>
      <c r="B2348" s="3" t="s">
        <v>4515</v>
      </c>
      <c r="C2348" s="2"/>
      <c r="D2348" s="2" t="s">
        <v>16</v>
      </c>
      <c r="E2348" s="4">
        <f>350.00*(1-Z1%)</f>
        <v>350</v>
      </c>
      <c r="F2348" s="2">
        <v>2</v>
      </c>
      <c r="G2348" s="2"/>
    </row>
    <row r="2349" spans="1:26" customHeight="1" ht="18" hidden="true" outlineLevel="3">
      <c r="A2349" s="2" t="s">
        <v>4516</v>
      </c>
      <c r="B2349" s="3" t="s">
        <v>4517</v>
      </c>
      <c r="C2349" s="2"/>
      <c r="D2349" s="2" t="s">
        <v>16</v>
      </c>
      <c r="E2349" s="4">
        <f>300.00*(1-Z1%)</f>
        <v>300</v>
      </c>
      <c r="F2349" s="2">
        <v>1</v>
      </c>
      <c r="G2349" s="2"/>
    </row>
    <row r="2350" spans="1:26" customHeight="1" ht="18" hidden="true" outlineLevel="3">
      <c r="A2350" s="2" t="s">
        <v>4518</v>
      </c>
      <c r="B2350" s="3" t="s">
        <v>4519</v>
      </c>
      <c r="C2350" s="2"/>
      <c r="D2350" s="2" t="s">
        <v>16</v>
      </c>
      <c r="E2350" s="4">
        <f>250.00*(1-Z1%)</f>
        <v>250</v>
      </c>
      <c r="F2350" s="2">
        <v>2</v>
      </c>
      <c r="G2350" s="2"/>
    </row>
    <row r="2351" spans="1:26" customHeight="1" ht="35" hidden="true" outlineLevel="3">
      <c r="A2351" s="5" t="s">
        <v>4520</v>
      </c>
      <c r="B2351" s="5"/>
      <c r="C2351" s="5"/>
      <c r="D2351" s="5"/>
      <c r="E2351" s="5"/>
      <c r="F2351" s="5"/>
      <c r="G2351" s="5"/>
    </row>
    <row r="2352" spans="1:26" customHeight="1" ht="18" hidden="true" outlineLevel="3">
      <c r="A2352" s="2" t="s">
        <v>4521</v>
      </c>
      <c r="B2352" s="3" t="s">
        <v>4522</v>
      </c>
      <c r="C2352" s="2"/>
      <c r="D2352" s="2" t="s">
        <v>16</v>
      </c>
      <c r="E2352" s="4">
        <f>250.00*(1-Z1%)</f>
        <v>250</v>
      </c>
      <c r="F2352" s="2">
        <v>1</v>
      </c>
      <c r="G2352" s="2"/>
    </row>
    <row r="2353" spans="1:26" customHeight="1" ht="18" hidden="true" outlineLevel="3">
      <c r="A2353" s="2" t="s">
        <v>4523</v>
      </c>
      <c r="B2353" s="3" t="s">
        <v>4524</v>
      </c>
      <c r="C2353" s="2"/>
      <c r="D2353" s="2" t="s">
        <v>16</v>
      </c>
      <c r="E2353" s="4">
        <f>250.00*(1-Z1%)</f>
        <v>250</v>
      </c>
      <c r="F2353" s="2">
        <v>1</v>
      </c>
      <c r="G2353" s="2"/>
    </row>
    <row r="2354" spans="1:26" customHeight="1" ht="18" hidden="true" outlineLevel="3">
      <c r="A2354" s="2" t="s">
        <v>4525</v>
      </c>
      <c r="B2354" s="3" t="s">
        <v>4526</v>
      </c>
      <c r="C2354" s="2"/>
      <c r="D2354" s="2" t="s">
        <v>16</v>
      </c>
      <c r="E2354" s="4">
        <f>300.00*(1-Z1%)</f>
        <v>300</v>
      </c>
      <c r="F2354" s="2">
        <v>1</v>
      </c>
      <c r="G2354" s="2"/>
    </row>
    <row r="2355" spans="1:26" customHeight="1" ht="18" hidden="true" outlineLevel="3">
      <c r="A2355" s="2" t="s">
        <v>4527</v>
      </c>
      <c r="B2355" s="3" t="s">
        <v>4528</v>
      </c>
      <c r="C2355" s="2"/>
      <c r="D2355" s="2" t="s">
        <v>16</v>
      </c>
      <c r="E2355" s="4">
        <f>250.00*(1-Z1%)</f>
        <v>250</v>
      </c>
      <c r="F2355" s="2">
        <v>1</v>
      </c>
      <c r="G2355" s="2"/>
    </row>
    <row r="2356" spans="1:26" customHeight="1" ht="36" hidden="true" outlineLevel="3">
      <c r="A2356" s="2" t="s">
        <v>4529</v>
      </c>
      <c r="B2356" s="3" t="s">
        <v>4530</v>
      </c>
      <c r="C2356" s="2"/>
      <c r="D2356" s="2" t="s">
        <v>16</v>
      </c>
      <c r="E2356" s="4">
        <f>250.00*(1-Z1%)</f>
        <v>250</v>
      </c>
      <c r="F2356" s="2">
        <v>2</v>
      </c>
      <c r="G2356" s="2"/>
    </row>
    <row r="2357" spans="1:26" customHeight="1" ht="18" hidden="true" outlineLevel="3">
      <c r="A2357" s="2" t="s">
        <v>4531</v>
      </c>
      <c r="B2357" s="3" t="s">
        <v>4532</v>
      </c>
      <c r="C2357" s="2"/>
      <c r="D2357" s="2" t="s">
        <v>16</v>
      </c>
      <c r="E2357" s="4">
        <f>250.00*(1-Z1%)</f>
        <v>250</v>
      </c>
      <c r="F2357" s="2">
        <v>2</v>
      </c>
      <c r="G2357" s="2"/>
    </row>
    <row r="2358" spans="1:26" customHeight="1" ht="18" hidden="true" outlineLevel="3">
      <c r="A2358" s="2" t="s">
        <v>4533</v>
      </c>
      <c r="B2358" s="3" t="s">
        <v>4534</v>
      </c>
      <c r="C2358" s="2"/>
      <c r="D2358" s="2" t="s">
        <v>16</v>
      </c>
      <c r="E2358" s="4">
        <f>300.00*(1-Z1%)</f>
        <v>300</v>
      </c>
      <c r="F2358" s="2">
        <v>2</v>
      </c>
      <c r="G2358" s="2"/>
    </row>
    <row r="2359" spans="1:26" customHeight="1" ht="18" hidden="true" outlineLevel="3">
      <c r="A2359" s="2" t="s">
        <v>4535</v>
      </c>
      <c r="B2359" s="3" t="s">
        <v>4536</v>
      </c>
      <c r="C2359" s="2"/>
      <c r="D2359" s="2" t="s">
        <v>16</v>
      </c>
      <c r="E2359" s="4">
        <f>250.00*(1-Z1%)</f>
        <v>250</v>
      </c>
      <c r="F2359" s="2">
        <v>1</v>
      </c>
      <c r="G2359" s="2"/>
    </row>
    <row r="2360" spans="1:26" customHeight="1" ht="18" hidden="true" outlineLevel="3">
      <c r="A2360" s="2" t="s">
        <v>4537</v>
      </c>
      <c r="B2360" s="3" t="s">
        <v>4538</v>
      </c>
      <c r="C2360" s="2"/>
      <c r="D2360" s="2" t="s">
        <v>16</v>
      </c>
      <c r="E2360" s="4">
        <f>200.00*(1-Z1%)</f>
        <v>200</v>
      </c>
      <c r="F2360" s="2">
        <v>1</v>
      </c>
      <c r="G2360" s="2"/>
    </row>
    <row r="2361" spans="1:26" customHeight="1" ht="18" hidden="true" outlineLevel="3">
      <c r="A2361" s="2" t="s">
        <v>4539</v>
      </c>
      <c r="B2361" s="3" t="s">
        <v>4540</v>
      </c>
      <c r="C2361" s="2"/>
      <c r="D2361" s="2" t="s">
        <v>16</v>
      </c>
      <c r="E2361" s="4">
        <f>250.00*(1-Z1%)</f>
        <v>250</v>
      </c>
      <c r="F2361" s="2">
        <v>2</v>
      </c>
      <c r="G2361" s="2"/>
    </row>
    <row r="2362" spans="1:26" customHeight="1" ht="18" hidden="true" outlineLevel="3">
      <c r="A2362" s="2" t="s">
        <v>4541</v>
      </c>
      <c r="B2362" s="3" t="s">
        <v>4542</v>
      </c>
      <c r="C2362" s="2"/>
      <c r="D2362" s="2" t="s">
        <v>16</v>
      </c>
      <c r="E2362" s="4">
        <f>250.00*(1-Z1%)</f>
        <v>250</v>
      </c>
      <c r="F2362" s="2">
        <v>2</v>
      </c>
      <c r="G2362" s="2"/>
    </row>
    <row r="2363" spans="1:26" customHeight="1" ht="18" hidden="true" outlineLevel="3">
      <c r="A2363" s="2" t="s">
        <v>4543</v>
      </c>
      <c r="B2363" s="3" t="s">
        <v>4544</v>
      </c>
      <c r="C2363" s="2"/>
      <c r="D2363" s="2" t="s">
        <v>16</v>
      </c>
      <c r="E2363" s="4">
        <f>250.00*(1-Z1%)</f>
        <v>250</v>
      </c>
      <c r="F2363" s="2">
        <v>1</v>
      </c>
      <c r="G2363" s="2"/>
    </row>
    <row r="2364" spans="1:26" customHeight="1" ht="18" hidden="true" outlineLevel="3">
      <c r="A2364" s="2" t="s">
        <v>4545</v>
      </c>
      <c r="B2364" s="3" t="s">
        <v>4546</v>
      </c>
      <c r="C2364" s="2"/>
      <c r="D2364" s="2" t="s">
        <v>16</v>
      </c>
      <c r="E2364" s="4">
        <f>300.00*(1-Z1%)</f>
        <v>300</v>
      </c>
      <c r="F2364" s="2">
        <v>2</v>
      </c>
      <c r="G2364" s="2"/>
    </row>
    <row r="2365" spans="1:26" customHeight="1" ht="18" hidden="true" outlineLevel="3">
      <c r="A2365" s="2" t="s">
        <v>4547</v>
      </c>
      <c r="B2365" s="3" t="s">
        <v>4548</v>
      </c>
      <c r="C2365" s="2"/>
      <c r="D2365" s="2" t="s">
        <v>16</v>
      </c>
      <c r="E2365" s="4">
        <f>300.00*(1-Z1%)</f>
        <v>300</v>
      </c>
      <c r="F2365" s="2">
        <v>3</v>
      </c>
      <c r="G2365" s="2"/>
    </row>
    <row r="2366" spans="1:26" customHeight="1" ht="18" hidden="true" outlineLevel="3">
      <c r="A2366" s="2" t="s">
        <v>4549</v>
      </c>
      <c r="B2366" s="3" t="s">
        <v>4550</v>
      </c>
      <c r="C2366" s="2"/>
      <c r="D2366" s="2" t="s">
        <v>16</v>
      </c>
      <c r="E2366" s="4">
        <f>250.00*(1-Z1%)</f>
        <v>250</v>
      </c>
      <c r="F2366" s="2">
        <v>2</v>
      </c>
      <c r="G2366" s="2"/>
    </row>
    <row r="2367" spans="1:26" customHeight="1" ht="18" hidden="true" outlineLevel="3">
      <c r="A2367" s="2" t="s">
        <v>4551</v>
      </c>
      <c r="B2367" s="3" t="s">
        <v>4552</v>
      </c>
      <c r="C2367" s="2"/>
      <c r="D2367" s="2" t="s">
        <v>16</v>
      </c>
      <c r="E2367" s="4">
        <f>250.00*(1-Z1%)</f>
        <v>250</v>
      </c>
      <c r="F2367" s="2">
        <v>1</v>
      </c>
      <c r="G2367" s="2"/>
    </row>
    <row r="2368" spans="1:26" customHeight="1" ht="18" hidden="true" outlineLevel="3">
      <c r="A2368" s="2" t="s">
        <v>4553</v>
      </c>
      <c r="B2368" s="3" t="s">
        <v>4554</v>
      </c>
      <c r="C2368" s="2"/>
      <c r="D2368" s="2" t="s">
        <v>16</v>
      </c>
      <c r="E2368" s="4">
        <f>250.00*(1-Z1%)</f>
        <v>250</v>
      </c>
      <c r="F2368" s="2">
        <v>1</v>
      </c>
      <c r="G2368" s="2"/>
    </row>
    <row r="2369" spans="1:26" customHeight="1" ht="18" hidden="true" outlineLevel="3">
      <c r="A2369" s="2" t="s">
        <v>4555</v>
      </c>
      <c r="B2369" s="3" t="s">
        <v>4556</v>
      </c>
      <c r="C2369" s="2"/>
      <c r="D2369" s="2" t="s">
        <v>16</v>
      </c>
      <c r="E2369" s="4">
        <f>200.00*(1-Z1%)</f>
        <v>200</v>
      </c>
      <c r="F2369" s="2">
        <v>1</v>
      </c>
      <c r="G2369" s="2"/>
    </row>
    <row r="2370" spans="1:26" customHeight="1" ht="18" hidden="true" outlineLevel="3">
      <c r="A2370" s="2" t="s">
        <v>4557</v>
      </c>
      <c r="B2370" s="3" t="s">
        <v>4558</v>
      </c>
      <c r="C2370" s="2"/>
      <c r="D2370" s="2" t="s">
        <v>16</v>
      </c>
      <c r="E2370" s="4">
        <f>300.00*(1-Z1%)</f>
        <v>300</v>
      </c>
      <c r="F2370" s="2">
        <v>1</v>
      </c>
      <c r="G2370" s="2"/>
    </row>
    <row r="2371" spans="1:26" customHeight="1" ht="18" hidden="true" outlineLevel="3">
      <c r="A2371" s="2" t="s">
        <v>4559</v>
      </c>
      <c r="B2371" s="3" t="s">
        <v>4560</v>
      </c>
      <c r="C2371" s="2"/>
      <c r="D2371" s="2" t="s">
        <v>16</v>
      </c>
      <c r="E2371" s="4">
        <f>200.00*(1-Z1%)</f>
        <v>200</v>
      </c>
      <c r="F2371" s="2">
        <v>2</v>
      </c>
      <c r="G2371" s="2"/>
    </row>
    <row r="2372" spans="1:26" customHeight="1" ht="18" hidden="true" outlineLevel="3">
      <c r="A2372" s="2" t="s">
        <v>4561</v>
      </c>
      <c r="B2372" s="3" t="s">
        <v>4562</v>
      </c>
      <c r="C2372" s="2"/>
      <c r="D2372" s="2" t="s">
        <v>16</v>
      </c>
      <c r="E2372" s="4">
        <f>250.00*(1-Z1%)</f>
        <v>250</v>
      </c>
      <c r="F2372" s="2">
        <v>2</v>
      </c>
      <c r="G2372" s="2"/>
    </row>
    <row r="2373" spans="1:26" customHeight="1" ht="18" hidden="true" outlineLevel="3">
      <c r="A2373" s="2" t="s">
        <v>4563</v>
      </c>
      <c r="B2373" s="3" t="s">
        <v>4564</v>
      </c>
      <c r="C2373" s="2"/>
      <c r="D2373" s="2" t="s">
        <v>16</v>
      </c>
      <c r="E2373" s="4">
        <f>150.00*(1-Z1%)</f>
        <v>150</v>
      </c>
      <c r="F2373" s="2">
        <v>2</v>
      </c>
      <c r="G2373" s="2"/>
    </row>
    <row r="2374" spans="1:26" customHeight="1" ht="18" hidden="true" outlineLevel="3">
      <c r="A2374" s="2" t="s">
        <v>4565</v>
      </c>
      <c r="B2374" s="3" t="s">
        <v>4566</v>
      </c>
      <c r="C2374" s="2"/>
      <c r="D2374" s="2" t="s">
        <v>16</v>
      </c>
      <c r="E2374" s="4">
        <f>250.00*(1-Z1%)</f>
        <v>250</v>
      </c>
      <c r="F2374" s="2">
        <v>4</v>
      </c>
      <c r="G2374" s="2"/>
    </row>
    <row r="2375" spans="1:26" customHeight="1" ht="18" hidden="true" outlineLevel="3">
      <c r="A2375" s="2" t="s">
        <v>4567</v>
      </c>
      <c r="B2375" s="3" t="s">
        <v>4568</v>
      </c>
      <c r="C2375" s="2"/>
      <c r="D2375" s="2" t="s">
        <v>16</v>
      </c>
      <c r="E2375" s="4">
        <f>300.00*(1-Z1%)</f>
        <v>300</v>
      </c>
      <c r="F2375" s="2">
        <v>2</v>
      </c>
      <c r="G2375" s="2"/>
    </row>
    <row r="2376" spans="1:26" customHeight="1" ht="18" hidden="true" outlineLevel="3">
      <c r="A2376" s="2" t="s">
        <v>4569</v>
      </c>
      <c r="B2376" s="3" t="s">
        <v>4570</v>
      </c>
      <c r="C2376" s="2"/>
      <c r="D2376" s="2" t="s">
        <v>16</v>
      </c>
      <c r="E2376" s="4">
        <f>350.00*(1-Z1%)</f>
        <v>350</v>
      </c>
      <c r="F2376" s="2">
        <v>2</v>
      </c>
      <c r="G2376" s="2"/>
    </row>
    <row r="2377" spans="1:26" customHeight="1" ht="35" hidden="true" outlineLevel="3">
      <c r="A2377" s="5" t="s">
        <v>4571</v>
      </c>
      <c r="B2377" s="5"/>
      <c r="C2377" s="5"/>
      <c r="D2377" s="5"/>
      <c r="E2377" s="5"/>
      <c r="F2377" s="5"/>
      <c r="G2377" s="5"/>
    </row>
    <row r="2378" spans="1:26" customHeight="1" ht="18" hidden="true" outlineLevel="3">
      <c r="A2378" s="2" t="s">
        <v>4572</v>
      </c>
      <c r="B2378" s="3" t="s">
        <v>4573</v>
      </c>
      <c r="C2378" s="2"/>
      <c r="D2378" s="2" t="s">
        <v>16</v>
      </c>
      <c r="E2378" s="4">
        <f>50.00*(1-Z1%)</f>
        <v>50</v>
      </c>
      <c r="F2378" s="2">
        <v>3</v>
      </c>
      <c r="G2378" s="2"/>
    </row>
    <row r="2379" spans="1:26" customHeight="1" ht="18" hidden="true" outlineLevel="3">
      <c r="A2379" s="2" t="s">
        <v>4574</v>
      </c>
      <c r="B2379" s="3" t="s">
        <v>4573</v>
      </c>
      <c r="C2379" s="2"/>
      <c r="D2379" s="2" t="s">
        <v>16</v>
      </c>
      <c r="E2379" s="4">
        <f>100.00*(1-Z1%)</f>
        <v>100</v>
      </c>
      <c r="F2379" s="2">
        <v>2</v>
      </c>
      <c r="G2379" s="2"/>
    </row>
    <row r="2380" spans="1:26" customHeight="1" ht="36" hidden="true" outlineLevel="3">
      <c r="A2380" s="2" t="s">
        <v>4575</v>
      </c>
      <c r="B2380" s="3" t="s">
        <v>4576</v>
      </c>
      <c r="C2380" s="2"/>
      <c r="D2380" s="2" t="s">
        <v>16</v>
      </c>
      <c r="E2380" s="4">
        <f>350.00*(1-Z1%)</f>
        <v>350</v>
      </c>
      <c r="F2380" s="2">
        <v>2</v>
      </c>
      <c r="G2380" s="2"/>
    </row>
    <row r="2381" spans="1:26" customHeight="1" ht="18" hidden="true" outlineLevel="3">
      <c r="A2381" s="2" t="s">
        <v>4577</v>
      </c>
      <c r="B2381" s="3" t="s">
        <v>4578</v>
      </c>
      <c r="C2381" s="2"/>
      <c r="D2381" s="2" t="s">
        <v>16</v>
      </c>
      <c r="E2381" s="4">
        <f>150.00*(1-Z1%)</f>
        <v>150</v>
      </c>
      <c r="F2381" s="2">
        <v>2</v>
      </c>
      <c r="G2381" s="2"/>
    </row>
    <row r="2382" spans="1:26" customHeight="1" ht="18" hidden="true" outlineLevel="3">
      <c r="A2382" s="2" t="s">
        <v>4579</v>
      </c>
      <c r="B2382" s="3" t="s">
        <v>4580</v>
      </c>
      <c r="C2382" s="2"/>
      <c r="D2382" s="2" t="s">
        <v>16</v>
      </c>
      <c r="E2382" s="4">
        <f>150.00*(1-Z1%)</f>
        <v>150</v>
      </c>
      <c r="F2382" s="2">
        <v>1</v>
      </c>
      <c r="G2382" s="2"/>
    </row>
    <row r="2383" spans="1:26" customHeight="1" ht="35" hidden="true" outlineLevel="3">
      <c r="A2383" s="5" t="s">
        <v>4581</v>
      </c>
      <c r="B2383" s="5"/>
      <c r="C2383" s="5"/>
      <c r="D2383" s="5"/>
      <c r="E2383" s="5"/>
      <c r="F2383" s="5"/>
      <c r="G2383" s="5"/>
    </row>
    <row r="2384" spans="1:26" customHeight="1" ht="36" hidden="true" outlineLevel="3">
      <c r="A2384" s="2" t="s">
        <v>4582</v>
      </c>
      <c r="B2384" s="3" t="s">
        <v>4583</v>
      </c>
      <c r="C2384" s="2"/>
      <c r="D2384" s="2" t="s">
        <v>16</v>
      </c>
      <c r="E2384" s="4">
        <f>300.00*(1-Z1%)</f>
        <v>300</v>
      </c>
      <c r="F2384" s="2">
        <v>1</v>
      </c>
      <c r="G2384" s="2"/>
    </row>
    <row r="2385" spans="1:26" customHeight="1" ht="18" hidden="true" outlineLevel="3">
      <c r="A2385" s="2" t="s">
        <v>4584</v>
      </c>
      <c r="B2385" s="3" t="s">
        <v>4585</v>
      </c>
      <c r="C2385" s="2"/>
      <c r="D2385" s="2" t="s">
        <v>16</v>
      </c>
      <c r="E2385" s="4">
        <f>150.00*(1-Z1%)</f>
        <v>150</v>
      </c>
      <c r="F2385" s="2">
        <v>1</v>
      </c>
      <c r="G2385" s="2"/>
    </row>
    <row r="2386" spans="1:26" customHeight="1" ht="36" hidden="true" outlineLevel="3">
      <c r="A2386" s="2" t="s">
        <v>4586</v>
      </c>
      <c r="B2386" s="3" t="s">
        <v>4587</v>
      </c>
      <c r="C2386" s="2"/>
      <c r="D2386" s="2" t="s">
        <v>16</v>
      </c>
      <c r="E2386" s="4">
        <f>50.00*(1-Z1%)</f>
        <v>50</v>
      </c>
      <c r="F2386" s="2">
        <v>3</v>
      </c>
      <c r="G2386" s="2"/>
    </row>
    <row r="2387" spans="1:26" customHeight="1" ht="35" hidden="true" outlineLevel="3">
      <c r="A2387" s="5" t="s">
        <v>4588</v>
      </c>
      <c r="B2387" s="5"/>
      <c r="C2387" s="5"/>
      <c r="D2387" s="5"/>
      <c r="E2387" s="5"/>
      <c r="F2387" s="5"/>
      <c r="G2387" s="5"/>
    </row>
    <row r="2388" spans="1:26" customHeight="1" ht="18" hidden="true" outlineLevel="3">
      <c r="A2388" s="2" t="s">
        <v>4589</v>
      </c>
      <c r="B2388" s="3" t="s">
        <v>4590</v>
      </c>
      <c r="C2388" s="2"/>
      <c r="D2388" s="2" t="s">
        <v>16</v>
      </c>
      <c r="E2388" s="4">
        <f>670.00*(1-Z1%)</f>
        <v>670</v>
      </c>
      <c r="F2388" s="2">
        <v>2</v>
      </c>
      <c r="G2388" s="2"/>
    </row>
    <row r="2389" spans="1:26" customHeight="1" ht="36" hidden="true" outlineLevel="3">
      <c r="A2389" s="2" t="s">
        <v>4591</v>
      </c>
      <c r="B2389" s="3" t="s">
        <v>4592</v>
      </c>
      <c r="C2389" s="2"/>
      <c r="D2389" s="2" t="s">
        <v>16</v>
      </c>
      <c r="E2389" s="4">
        <f>1190.00*(1-Z1%)</f>
        <v>1190</v>
      </c>
      <c r="F2389" s="2">
        <v>2</v>
      </c>
      <c r="G2389" s="2"/>
    </row>
    <row r="2390" spans="1:26" customHeight="1" ht="36" hidden="true" outlineLevel="3">
      <c r="A2390" s="2" t="s">
        <v>4593</v>
      </c>
      <c r="B2390" s="3" t="s">
        <v>4594</v>
      </c>
      <c r="C2390" s="2"/>
      <c r="D2390" s="2" t="s">
        <v>16</v>
      </c>
      <c r="E2390" s="4">
        <f>1300.00*(1-Z1%)</f>
        <v>1300</v>
      </c>
      <c r="F2390" s="2">
        <v>1</v>
      </c>
      <c r="G2390" s="2"/>
    </row>
    <row r="2391" spans="1:26" customHeight="1" ht="18" hidden="true" outlineLevel="3">
      <c r="A2391" s="2" t="s">
        <v>4595</v>
      </c>
      <c r="B2391" s="3" t="s">
        <v>4596</v>
      </c>
      <c r="C2391" s="2"/>
      <c r="D2391" s="2" t="s">
        <v>16</v>
      </c>
      <c r="E2391" s="4">
        <f>450.00*(1-Z1%)</f>
        <v>450</v>
      </c>
      <c r="F2391" s="2">
        <v>1</v>
      </c>
      <c r="G2391" s="2"/>
    </row>
    <row r="2392" spans="1:26" customHeight="1" ht="35" hidden="true" outlineLevel="3">
      <c r="A2392" s="5" t="s">
        <v>4597</v>
      </c>
      <c r="B2392" s="5"/>
      <c r="C2392" s="5"/>
      <c r="D2392" s="5"/>
      <c r="E2392" s="5"/>
      <c r="F2392" s="5"/>
      <c r="G2392" s="5"/>
    </row>
    <row r="2393" spans="1:26" customHeight="1" ht="35" hidden="true" outlineLevel="4">
      <c r="A2393" s="5" t="s">
        <v>4598</v>
      </c>
      <c r="B2393" s="5"/>
      <c r="C2393" s="5"/>
      <c r="D2393" s="5"/>
      <c r="E2393" s="5"/>
      <c r="F2393" s="5"/>
      <c r="G2393" s="5"/>
    </row>
    <row r="2394" spans="1:26" customHeight="1" ht="18" hidden="true" outlineLevel="4">
      <c r="A2394" s="2" t="s">
        <v>4599</v>
      </c>
      <c r="B2394" s="3" t="s">
        <v>4600</v>
      </c>
      <c r="C2394" s="2"/>
      <c r="D2394" s="2" t="s">
        <v>16</v>
      </c>
      <c r="E2394" s="4">
        <f>300.00*(1-Z1%)</f>
        <v>300</v>
      </c>
      <c r="F2394" s="2">
        <v>2</v>
      </c>
      <c r="G2394" s="2"/>
    </row>
    <row r="2395" spans="1:26" customHeight="1" ht="36" hidden="true" outlineLevel="4">
      <c r="A2395" s="2" t="s">
        <v>4601</v>
      </c>
      <c r="B2395" s="3" t="s">
        <v>4602</v>
      </c>
      <c r="C2395" s="2"/>
      <c r="D2395" s="2" t="s">
        <v>16</v>
      </c>
      <c r="E2395" s="4">
        <f>150.00*(1-Z1%)</f>
        <v>150</v>
      </c>
      <c r="F2395" s="2">
        <v>2</v>
      </c>
      <c r="G2395" s="2"/>
    </row>
    <row r="2396" spans="1:26" customHeight="1" ht="36" hidden="true" outlineLevel="4">
      <c r="A2396" s="2" t="s">
        <v>4603</v>
      </c>
      <c r="B2396" s="3" t="s">
        <v>4604</v>
      </c>
      <c r="C2396" s="2"/>
      <c r="D2396" s="2" t="s">
        <v>16</v>
      </c>
      <c r="E2396" s="4">
        <f>200.00*(1-Z1%)</f>
        <v>200</v>
      </c>
      <c r="F2396" s="2">
        <v>1</v>
      </c>
      <c r="G2396" s="2"/>
    </row>
    <row r="2397" spans="1:26" customHeight="1" ht="36" hidden="true" outlineLevel="4">
      <c r="A2397" s="2" t="s">
        <v>4605</v>
      </c>
      <c r="B2397" s="3" t="s">
        <v>4606</v>
      </c>
      <c r="C2397" s="2"/>
      <c r="D2397" s="2" t="s">
        <v>16</v>
      </c>
      <c r="E2397" s="4">
        <f>250.00*(1-Z1%)</f>
        <v>250</v>
      </c>
      <c r="F2397" s="2">
        <v>2</v>
      </c>
      <c r="G2397" s="2"/>
    </row>
    <row r="2398" spans="1:26" customHeight="1" ht="36" hidden="true" outlineLevel="4">
      <c r="A2398" s="2" t="s">
        <v>4607</v>
      </c>
      <c r="B2398" s="3" t="s">
        <v>4608</v>
      </c>
      <c r="C2398" s="2"/>
      <c r="D2398" s="2" t="s">
        <v>16</v>
      </c>
      <c r="E2398" s="4">
        <f>150.00*(1-Z1%)</f>
        <v>150</v>
      </c>
      <c r="F2398" s="2">
        <v>2</v>
      </c>
      <c r="G2398" s="2"/>
    </row>
    <row r="2399" spans="1:26" customHeight="1" ht="18" hidden="true" outlineLevel="4">
      <c r="A2399" s="2" t="s">
        <v>4609</v>
      </c>
      <c r="B2399" s="3" t="s">
        <v>4610</v>
      </c>
      <c r="C2399" s="2"/>
      <c r="D2399" s="2" t="s">
        <v>16</v>
      </c>
      <c r="E2399" s="4">
        <f>100.00*(1-Z1%)</f>
        <v>100</v>
      </c>
      <c r="F2399" s="2">
        <v>1</v>
      </c>
      <c r="G2399" s="2"/>
    </row>
    <row r="2400" spans="1:26" customHeight="1" ht="18" hidden="true" outlineLevel="4">
      <c r="A2400" s="2" t="s">
        <v>4611</v>
      </c>
      <c r="B2400" s="3" t="s">
        <v>4612</v>
      </c>
      <c r="C2400" s="2"/>
      <c r="D2400" s="2" t="s">
        <v>16</v>
      </c>
      <c r="E2400" s="4">
        <f>250.00*(1-Z1%)</f>
        <v>250</v>
      </c>
      <c r="F2400" s="2">
        <v>1</v>
      </c>
      <c r="G2400" s="2"/>
    </row>
    <row r="2401" spans="1:26" customHeight="1" ht="18" hidden="true" outlineLevel="4">
      <c r="A2401" s="2" t="s">
        <v>4613</v>
      </c>
      <c r="B2401" s="3" t="s">
        <v>4614</v>
      </c>
      <c r="C2401" s="2"/>
      <c r="D2401" s="2" t="s">
        <v>16</v>
      </c>
      <c r="E2401" s="4">
        <f>290.00*(1-Z1%)</f>
        <v>290</v>
      </c>
      <c r="F2401" s="2">
        <v>1</v>
      </c>
      <c r="G2401" s="2"/>
    </row>
    <row r="2402" spans="1:26" customHeight="1" ht="18" hidden="true" outlineLevel="4">
      <c r="A2402" s="2" t="s">
        <v>4615</v>
      </c>
      <c r="B2402" s="3" t="s">
        <v>4616</v>
      </c>
      <c r="C2402" s="2"/>
      <c r="D2402" s="2" t="s">
        <v>16</v>
      </c>
      <c r="E2402" s="4">
        <f>300.00*(1-Z1%)</f>
        <v>300</v>
      </c>
      <c r="F2402" s="2">
        <v>5</v>
      </c>
      <c r="G2402" s="2"/>
    </row>
    <row r="2403" spans="1:26" customHeight="1" ht="36" hidden="true" outlineLevel="4">
      <c r="A2403" s="2" t="s">
        <v>4617</v>
      </c>
      <c r="B2403" s="3" t="s">
        <v>4618</v>
      </c>
      <c r="C2403" s="2"/>
      <c r="D2403" s="2" t="s">
        <v>16</v>
      </c>
      <c r="E2403" s="4">
        <f>250.00*(1-Z1%)</f>
        <v>250</v>
      </c>
      <c r="F2403" s="2">
        <v>1</v>
      </c>
      <c r="G2403" s="2"/>
    </row>
    <row r="2404" spans="1:26" customHeight="1" ht="36" hidden="true" outlineLevel="4">
      <c r="A2404" s="2" t="s">
        <v>4619</v>
      </c>
      <c r="B2404" s="3" t="s">
        <v>4620</v>
      </c>
      <c r="C2404" s="2"/>
      <c r="D2404" s="2" t="s">
        <v>16</v>
      </c>
      <c r="E2404" s="4">
        <f>250.00*(1-Z1%)</f>
        <v>250</v>
      </c>
      <c r="F2404" s="2">
        <v>1</v>
      </c>
      <c r="G2404" s="2"/>
    </row>
    <row r="2405" spans="1:26" customHeight="1" ht="36" hidden="true" outlineLevel="4">
      <c r="A2405" s="2" t="s">
        <v>4621</v>
      </c>
      <c r="B2405" s="3" t="s">
        <v>4622</v>
      </c>
      <c r="C2405" s="2"/>
      <c r="D2405" s="2" t="s">
        <v>16</v>
      </c>
      <c r="E2405" s="4">
        <f>250.00*(1-Z1%)</f>
        <v>250</v>
      </c>
      <c r="F2405" s="2">
        <v>2</v>
      </c>
      <c r="G2405" s="2"/>
    </row>
    <row r="2406" spans="1:26" customHeight="1" ht="36" hidden="true" outlineLevel="4">
      <c r="A2406" s="2" t="s">
        <v>4623</v>
      </c>
      <c r="B2406" s="3" t="s">
        <v>4624</v>
      </c>
      <c r="C2406" s="2"/>
      <c r="D2406" s="2" t="s">
        <v>16</v>
      </c>
      <c r="E2406" s="4">
        <f>250.00*(1-Z1%)</f>
        <v>250</v>
      </c>
      <c r="F2406" s="2">
        <v>3</v>
      </c>
      <c r="G2406" s="2"/>
    </row>
    <row r="2407" spans="1:26" customHeight="1" ht="36" hidden="true" outlineLevel="4">
      <c r="A2407" s="2" t="s">
        <v>4625</v>
      </c>
      <c r="B2407" s="3" t="s">
        <v>4626</v>
      </c>
      <c r="C2407" s="2"/>
      <c r="D2407" s="2" t="s">
        <v>16</v>
      </c>
      <c r="E2407" s="4">
        <f>300.00*(1-Z1%)</f>
        <v>300</v>
      </c>
      <c r="F2407" s="2">
        <v>3</v>
      </c>
      <c r="G2407" s="2"/>
    </row>
    <row r="2408" spans="1:26" customHeight="1" ht="18" hidden="true" outlineLevel="4">
      <c r="A2408" s="2" t="s">
        <v>4627</v>
      </c>
      <c r="B2408" s="3" t="s">
        <v>4628</v>
      </c>
      <c r="C2408" s="2"/>
      <c r="D2408" s="2" t="s">
        <v>16</v>
      </c>
      <c r="E2408" s="4">
        <f>50.00*(1-Z1%)</f>
        <v>50</v>
      </c>
      <c r="F2408" s="2">
        <v>3</v>
      </c>
      <c r="G2408" s="2"/>
    </row>
    <row r="2409" spans="1:26" customHeight="1" ht="36" hidden="true" outlineLevel="4">
      <c r="A2409" s="2" t="s">
        <v>4629</v>
      </c>
      <c r="B2409" s="3" t="s">
        <v>4630</v>
      </c>
      <c r="C2409" s="2"/>
      <c r="D2409" s="2" t="s">
        <v>16</v>
      </c>
      <c r="E2409" s="4">
        <f>150.00*(1-Z1%)</f>
        <v>150</v>
      </c>
      <c r="F2409" s="2">
        <v>3</v>
      </c>
      <c r="G2409" s="2"/>
    </row>
    <row r="2410" spans="1:26" customHeight="1" ht="35" hidden="true" outlineLevel="4">
      <c r="A2410" s="5" t="s">
        <v>4631</v>
      </c>
      <c r="B2410" s="5"/>
      <c r="C2410" s="5"/>
      <c r="D2410" s="5"/>
      <c r="E2410" s="5"/>
      <c r="F2410" s="5"/>
      <c r="G2410" s="5"/>
    </row>
    <row r="2411" spans="1:26" customHeight="1" ht="36" hidden="true" outlineLevel="4">
      <c r="A2411" s="2" t="s">
        <v>4632</v>
      </c>
      <c r="B2411" s="3" t="s">
        <v>4633</v>
      </c>
      <c r="C2411" s="2"/>
      <c r="D2411" s="2" t="s">
        <v>16</v>
      </c>
      <c r="E2411" s="4">
        <f>200.00*(1-Z1%)</f>
        <v>200</v>
      </c>
      <c r="F2411" s="2">
        <v>1</v>
      </c>
      <c r="G2411" s="2"/>
    </row>
    <row r="2412" spans="1:26" customHeight="1" ht="18" hidden="true" outlineLevel="4">
      <c r="A2412" s="2" t="s">
        <v>4634</v>
      </c>
      <c r="B2412" s="3" t="s">
        <v>4635</v>
      </c>
      <c r="C2412" s="2"/>
      <c r="D2412" s="2" t="s">
        <v>16</v>
      </c>
      <c r="E2412" s="4">
        <f>120.00*(1-Z1%)</f>
        <v>120</v>
      </c>
      <c r="F2412" s="2">
        <v>2</v>
      </c>
      <c r="G2412" s="2"/>
    </row>
    <row r="2413" spans="1:26" customHeight="1" ht="18" hidden="true" outlineLevel="4">
      <c r="A2413" s="2" t="s">
        <v>4636</v>
      </c>
      <c r="B2413" s="3" t="s">
        <v>4637</v>
      </c>
      <c r="C2413" s="2"/>
      <c r="D2413" s="2" t="s">
        <v>16</v>
      </c>
      <c r="E2413" s="4">
        <f>250.00*(1-Z1%)</f>
        <v>250</v>
      </c>
      <c r="F2413" s="2">
        <v>1</v>
      </c>
      <c r="G2413" s="2"/>
    </row>
    <row r="2414" spans="1:26" customHeight="1" ht="36" hidden="true" outlineLevel="4">
      <c r="A2414" s="2" t="s">
        <v>4638</v>
      </c>
      <c r="B2414" s="3" t="s">
        <v>4639</v>
      </c>
      <c r="C2414" s="2"/>
      <c r="D2414" s="2" t="s">
        <v>16</v>
      </c>
      <c r="E2414" s="4">
        <f>100.00*(1-Z1%)</f>
        <v>100</v>
      </c>
      <c r="F2414" s="2">
        <v>3</v>
      </c>
      <c r="G2414" s="2"/>
    </row>
    <row r="2415" spans="1:26" customHeight="1" ht="36" hidden="true" outlineLevel="4">
      <c r="A2415" s="2" t="s">
        <v>4640</v>
      </c>
      <c r="B2415" s="3" t="s">
        <v>4641</v>
      </c>
      <c r="C2415" s="2"/>
      <c r="D2415" s="2" t="s">
        <v>16</v>
      </c>
      <c r="E2415" s="4">
        <f>250.00*(1-Z1%)</f>
        <v>250</v>
      </c>
      <c r="F2415" s="2">
        <v>3</v>
      </c>
      <c r="G2415" s="2"/>
    </row>
    <row r="2416" spans="1:26" customHeight="1" ht="18" hidden="true" outlineLevel="4">
      <c r="A2416" s="2" t="s">
        <v>4642</v>
      </c>
      <c r="B2416" s="3" t="s">
        <v>4643</v>
      </c>
      <c r="C2416" s="2"/>
      <c r="D2416" s="2" t="s">
        <v>16</v>
      </c>
      <c r="E2416" s="4">
        <f>150.00*(1-Z1%)</f>
        <v>150</v>
      </c>
      <c r="F2416" s="2">
        <v>3</v>
      </c>
      <c r="G2416" s="2"/>
    </row>
    <row r="2417" spans="1:26" customHeight="1" ht="18" hidden="true" outlineLevel="4">
      <c r="A2417" s="2" t="s">
        <v>4644</v>
      </c>
      <c r="B2417" s="3" t="s">
        <v>4645</v>
      </c>
      <c r="C2417" s="2"/>
      <c r="D2417" s="2" t="s">
        <v>16</v>
      </c>
      <c r="E2417" s="4">
        <f>100.00*(1-Z1%)</f>
        <v>100</v>
      </c>
      <c r="F2417" s="2">
        <v>1</v>
      </c>
      <c r="G2417" s="2"/>
    </row>
    <row r="2418" spans="1:26" customHeight="1" ht="36" hidden="true" outlineLevel="4">
      <c r="A2418" s="2" t="s">
        <v>4646</v>
      </c>
      <c r="B2418" s="3" t="s">
        <v>4647</v>
      </c>
      <c r="C2418" s="2"/>
      <c r="D2418" s="2" t="s">
        <v>16</v>
      </c>
      <c r="E2418" s="4">
        <f>150.00*(1-Z1%)</f>
        <v>150</v>
      </c>
      <c r="F2418" s="2">
        <v>1</v>
      </c>
      <c r="G2418" s="2"/>
    </row>
    <row r="2419" spans="1:26" customHeight="1" ht="35" hidden="true" outlineLevel="3">
      <c r="A2419" s="5" t="s">
        <v>4648</v>
      </c>
      <c r="B2419" s="5"/>
      <c r="C2419" s="5"/>
      <c r="D2419" s="5"/>
      <c r="E2419" s="5"/>
      <c r="F2419" s="5"/>
      <c r="G2419" s="5"/>
    </row>
    <row r="2420" spans="1:26" customHeight="1" ht="35" hidden="true" outlineLevel="4">
      <c r="A2420" s="5" t="s">
        <v>4649</v>
      </c>
      <c r="B2420" s="5"/>
      <c r="C2420" s="5"/>
      <c r="D2420" s="5"/>
      <c r="E2420" s="5"/>
      <c r="F2420" s="5"/>
      <c r="G2420" s="5"/>
    </row>
    <row r="2421" spans="1:26" customHeight="1" ht="18" hidden="true" outlineLevel="4">
      <c r="A2421" s="2" t="s">
        <v>4650</v>
      </c>
      <c r="B2421" s="3" t="s">
        <v>4651</v>
      </c>
      <c r="C2421" s="2"/>
      <c r="D2421" s="2" t="s">
        <v>16</v>
      </c>
      <c r="E2421" s="4">
        <f>100.00*(1-Z1%)</f>
        <v>100</v>
      </c>
      <c r="F2421" s="2">
        <v>1</v>
      </c>
      <c r="G2421" s="2"/>
    </row>
    <row r="2422" spans="1:26" customHeight="1" ht="36" hidden="true" outlineLevel="4">
      <c r="A2422" s="2" t="s">
        <v>4652</v>
      </c>
      <c r="B2422" s="3" t="s">
        <v>4653</v>
      </c>
      <c r="C2422" s="2"/>
      <c r="D2422" s="2" t="s">
        <v>16</v>
      </c>
      <c r="E2422" s="4">
        <f>100.00*(1-Z1%)</f>
        <v>100</v>
      </c>
      <c r="F2422" s="2">
        <v>3</v>
      </c>
      <c r="G2422" s="2"/>
    </row>
    <row r="2423" spans="1:26" customHeight="1" ht="36" hidden="true" outlineLevel="4">
      <c r="A2423" s="2" t="s">
        <v>4654</v>
      </c>
      <c r="B2423" s="3" t="s">
        <v>4655</v>
      </c>
      <c r="C2423" s="2"/>
      <c r="D2423" s="2" t="s">
        <v>16</v>
      </c>
      <c r="E2423" s="4">
        <f>200.00*(1-Z1%)</f>
        <v>200</v>
      </c>
      <c r="F2423" s="2">
        <v>3</v>
      </c>
      <c r="G2423" s="2"/>
    </row>
    <row r="2424" spans="1:26" customHeight="1" ht="18" hidden="true" outlineLevel="4">
      <c r="A2424" s="2" t="s">
        <v>4656</v>
      </c>
      <c r="B2424" s="3" t="s">
        <v>4657</v>
      </c>
      <c r="C2424" s="2"/>
      <c r="D2424" s="2" t="s">
        <v>16</v>
      </c>
      <c r="E2424" s="4">
        <f>100.00*(1-Z1%)</f>
        <v>100</v>
      </c>
      <c r="F2424" s="2">
        <v>2</v>
      </c>
      <c r="G2424" s="2"/>
    </row>
    <row r="2425" spans="1:26" customHeight="1" ht="36" hidden="true" outlineLevel="4">
      <c r="A2425" s="2" t="s">
        <v>4658</v>
      </c>
      <c r="B2425" s="3" t="s">
        <v>4659</v>
      </c>
      <c r="C2425" s="2"/>
      <c r="D2425" s="2" t="s">
        <v>16</v>
      </c>
      <c r="E2425" s="4">
        <f>150.00*(1-Z1%)</f>
        <v>150</v>
      </c>
      <c r="F2425" s="2">
        <v>1</v>
      </c>
      <c r="G2425" s="2"/>
    </row>
    <row r="2426" spans="1:26" customHeight="1" ht="36" hidden="true" outlineLevel="4">
      <c r="A2426" s="2" t="s">
        <v>4660</v>
      </c>
      <c r="B2426" s="3" t="s">
        <v>4661</v>
      </c>
      <c r="C2426" s="2"/>
      <c r="D2426" s="2" t="s">
        <v>16</v>
      </c>
      <c r="E2426" s="4">
        <f>150.00*(1-Z1%)</f>
        <v>150</v>
      </c>
      <c r="F2426" s="2">
        <v>1</v>
      </c>
      <c r="G2426" s="2"/>
    </row>
    <row r="2427" spans="1:26" customHeight="1" ht="18" hidden="true" outlineLevel="4">
      <c r="A2427" s="2" t="s">
        <v>4662</v>
      </c>
      <c r="B2427" s="3" t="s">
        <v>4663</v>
      </c>
      <c r="C2427" s="2"/>
      <c r="D2427" s="2" t="s">
        <v>16</v>
      </c>
      <c r="E2427" s="4">
        <f>100.00*(1-Z1%)</f>
        <v>100</v>
      </c>
      <c r="F2427" s="2">
        <v>5</v>
      </c>
      <c r="G2427" s="2"/>
    </row>
    <row r="2428" spans="1:26" customHeight="1" ht="18" hidden="true" outlineLevel="4">
      <c r="A2428" s="2" t="s">
        <v>4664</v>
      </c>
      <c r="B2428" s="3" t="s">
        <v>4665</v>
      </c>
      <c r="C2428" s="2"/>
      <c r="D2428" s="2" t="s">
        <v>16</v>
      </c>
      <c r="E2428" s="4">
        <f>50.00*(1-Z1%)</f>
        <v>50</v>
      </c>
      <c r="F2428" s="2">
        <v>2</v>
      </c>
      <c r="G2428" s="2"/>
    </row>
    <row r="2429" spans="1:26" customHeight="1" ht="36" hidden="true" outlineLevel="4">
      <c r="A2429" s="2" t="s">
        <v>4666</v>
      </c>
      <c r="B2429" s="3" t="s">
        <v>4667</v>
      </c>
      <c r="C2429" s="2"/>
      <c r="D2429" s="2" t="s">
        <v>16</v>
      </c>
      <c r="E2429" s="4">
        <f>150.00*(1-Z1%)</f>
        <v>150</v>
      </c>
      <c r="F2429" s="2">
        <v>4</v>
      </c>
      <c r="G2429" s="2"/>
    </row>
    <row r="2430" spans="1:26" customHeight="1" ht="36" hidden="true" outlineLevel="4">
      <c r="A2430" s="2" t="s">
        <v>4668</v>
      </c>
      <c r="B2430" s="3" t="s">
        <v>4669</v>
      </c>
      <c r="C2430" s="2"/>
      <c r="D2430" s="2" t="s">
        <v>16</v>
      </c>
      <c r="E2430" s="4">
        <f>150.00*(1-Z1%)</f>
        <v>150</v>
      </c>
      <c r="F2430" s="2">
        <v>3</v>
      </c>
      <c r="G2430" s="2"/>
    </row>
    <row r="2431" spans="1:26" customHeight="1" ht="18" hidden="true" outlineLevel="4">
      <c r="A2431" s="2" t="s">
        <v>4670</v>
      </c>
      <c r="B2431" s="3" t="s">
        <v>4671</v>
      </c>
      <c r="C2431" s="2"/>
      <c r="D2431" s="2" t="s">
        <v>16</v>
      </c>
      <c r="E2431" s="4">
        <f>350.00*(1-Z1%)</f>
        <v>350</v>
      </c>
      <c r="F2431" s="2">
        <v>1</v>
      </c>
      <c r="G2431" s="2"/>
    </row>
    <row r="2432" spans="1:26" customHeight="1" ht="18" hidden="true" outlineLevel="4">
      <c r="A2432" s="2" t="s">
        <v>4672</v>
      </c>
      <c r="B2432" s="3" t="s">
        <v>4673</v>
      </c>
      <c r="C2432" s="2"/>
      <c r="D2432" s="2" t="s">
        <v>16</v>
      </c>
      <c r="E2432" s="4">
        <f>200.00*(1-Z1%)</f>
        <v>200</v>
      </c>
      <c r="F2432" s="2">
        <v>6</v>
      </c>
      <c r="G2432" s="2"/>
    </row>
    <row r="2433" spans="1:26" customHeight="1" ht="36" hidden="true" outlineLevel="4">
      <c r="A2433" s="2" t="s">
        <v>4674</v>
      </c>
      <c r="B2433" s="3" t="s">
        <v>4675</v>
      </c>
      <c r="C2433" s="2"/>
      <c r="D2433" s="2" t="s">
        <v>16</v>
      </c>
      <c r="E2433" s="4">
        <f>150.00*(1-Z1%)</f>
        <v>150</v>
      </c>
      <c r="F2433" s="2">
        <v>1</v>
      </c>
      <c r="G2433" s="2"/>
    </row>
    <row r="2434" spans="1:26" customHeight="1" ht="35" hidden="true" outlineLevel="4">
      <c r="A2434" s="5" t="s">
        <v>4676</v>
      </c>
      <c r="B2434" s="5"/>
      <c r="C2434" s="5"/>
      <c r="D2434" s="5"/>
      <c r="E2434" s="5"/>
      <c r="F2434" s="5"/>
      <c r="G2434" s="5"/>
    </row>
    <row r="2435" spans="1:26" customHeight="1" ht="18" hidden="true" outlineLevel="4">
      <c r="A2435" s="2" t="s">
        <v>4677</v>
      </c>
      <c r="B2435" s="3" t="s">
        <v>4678</v>
      </c>
      <c r="C2435" s="2"/>
      <c r="D2435" s="2" t="s">
        <v>16</v>
      </c>
      <c r="E2435" s="4">
        <f>150.00*(1-Z1%)</f>
        <v>150</v>
      </c>
      <c r="F2435" s="2">
        <v>1</v>
      </c>
      <c r="G2435" s="2"/>
    </row>
    <row r="2436" spans="1:26" customHeight="1" ht="36" hidden="true" outlineLevel="4">
      <c r="A2436" s="2" t="s">
        <v>4679</v>
      </c>
      <c r="B2436" s="3" t="s">
        <v>4680</v>
      </c>
      <c r="C2436" s="2"/>
      <c r="D2436" s="2" t="s">
        <v>16</v>
      </c>
      <c r="E2436" s="4">
        <f>150.00*(1-Z1%)</f>
        <v>150</v>
      </c>
      <c r="F2436" s="2">
        <v>1</v>
      </c>
      <c r="G2436" s="2"/>
    </row>
    <row r="2437" spans="1:26" customHeight="1" ht="36" hidden="true" outlineLevel="4">
      <c r="A2437" s="2" t="s">
        <v>4681</v>
      </c>
      <c r="B2437" s="3" t="s">
        <v>4682</v>
      </c>
      <c r="C2437" s="2"/>
      <c r="D2437" s="2" t="s">
        <v>16</v>
      </c>
      <c r="E2437" s="4">
        <f>200.00*(1-Z1%)</f>
        <v>200</v>
      </c>
      <c r="F2437" s="2">
        <v>3</v>
      </c>
      <c r="G2437" s="2"/>
    </row>
    <row r="2438" spans="1:26" customHeight="1" ht="36" hidden="true" outlineLevel="4">
      <c r="A2438" s="2" t="s">
        <v>4683</v>
      </c>
      <c r="B2438" s="3" t="s">
        <v>4684</v>
      </c>
      <c r="C2438" s="2"/>
      <c r="D2438" s="2" t="s">
        <v>16</v>
      </c>
      <c r="E2438" s="4">
        <f>150.00*(1-Z1%)</f>
        <v>150</v>
      </c>
      <c r="F2438" s="2">
        <v>3</v>
      </c>
      <c r="G2438" s="2"/>
    </row>
    <row r="2439" spans="1:26" customHeight="1" ht="18" hidden="true" outlineLevel="4">
      <c r="A2439" s="2" t="s">
        <v>4685</v>
      </c>
      <c r="B2439" s="3" t="s">
        <v>4686</v>
      </c>
      <c r="C2439" s="2"/>
      <c r="D2439" s="2" t="s">
        <v>16</v>
      </c>
      <c r="E2439" s="4">
        <f>60.00*(1-Z1%)</f>
        <v>60</v>
      </c>
      <c r="F2439" s="2">
        <v>1</v>
      </c>
      <c r="G2439" s="2"/>
    </row>
    <row r="2440" spans="1:26" customHeight="1" ht="36" hidden="true" outlineLevel="4">
      <c r="A2440" s="2" t="s">
        <v>4687</v>
      </c>
      <c r="B2440" s="3" t="s">
        <v>4688</v>
      </c>
      <c r="C2440" s="2"/>
      <c r="D2440" s="2" t="s">
        <v>16</v>
      </c>
      <c r="E2440" s="4">
        <f>100.00*(1-Z1%)</f>
        <v>100</v>
      </c>
      <c r="F2440" s="2">
        <v>1</v>
      </c>
      <c r="G2440" s="2"/>
    </row>
    <row r="2441" spans="1:26" customHeight="1" ht="18" hidden="true" outlineLevel="4">
      <c r="A2441" s="2" t="s">
        <v>4689</v>
      </c>
      <c r="B2441" s="3" t="s">
        <v>4690</v>
      </c>
      <c r="C2441" s="2"/>
      <c r="D2441" s="2" t="s">
        <v>16</v>
      </c>
      <c r="E2441" s="4">
        <f>100.00*(1-Z1%)</f>
        <v>100</v>
      </c>
      <c r="F2441" s="2">
        <v>4</v>
      </c>
      <c r="G2441" s="2"/>
    </row>
    <row r="2442" spans="1:26" customHeight="1" ht="36" hidden="true" outlineLevel="4">
      <c r="A2442" s="2" t="s">
        <v>4691</v>
      </c>
      <c r="B2442" s="3" t="s">
        <v>4692</v>
      </c>
      <c r="C2442" s="2"/>
      <c r="D2442" s="2" t="s">
        <v>16</v>
      </c>
      <c r="E2442" s="4">
        <f>150.00*(1-Z1%)</f>
        <v>150</v>
      </c>
      <c r="F2442" s="2">
        <v>1</v>
      </c>
      <c r="G2442" s="2"/>
    </row>
    <row r="2443" spans="1:26" customHeight="1" ht="18" hidden="true" outlineLevel="4">
      <c r="A2443" s="2" t="s">
        <v>4693</v>
      </c>
      <c r="B2443" s="3" t="s">
        <v>4694</v>
      </c>
      <c r="C2443" s="2"/>
      <c r="D2443" s="2" t="s">
        <v>16</v>
      </c>
      <c r="E2443" s="4">
        <f>100.00*(1-Z1%)</f>
        <v>100</v>
      </c>
      <c r="F2443" s="2">
        <v>2</v>
      </c>
      <c r="G2443" s="2"/>
    </row>
    <row r="2444" spans="1:26" customHeight="1" ht="18" hidden="true" outlineLevel="4">
      <c r="A2444" s="2" t="s">
        <v>4695</v>
      </c>
      <c r="B2444" s="3" t="s">
        <v>4696</v>
      </c>
      <c r="C2444" s="2"/>
      <c r="D2444" s="2" t="s">
        <v>16</v>
      </c>
      <c r="E2444" s="4">
        <f>150.00*(1-Z1%)</f>
        <v>150</v>
      </c>
      <c r="F2444" s="2">
        <v>1</v>
      </c>
      <c r="G2444" s="2"/>
    </row>
    <row r="2445" spans="1:26" customHeight="1" ht="18" hidden="true" outlineLevel="4">
      <c r="A2445" s="2" t="s">
        <v>4697</v>
      </c>
      <c r="B2445" s="3" t="s">
        <v>4698</v>
      </c>
      <c r="C2445" s="2"/>
      <c r="D2445" s="2" t="s">
        <v>16</v>
      </c>
      <c r="E2445" s="4">
        <f>250.00*(1-Z1%)</f>
        <v>250</v>
      </c>
      <c r="F2445" s="2">
        <v>2</v>
      </c>
      <c r="G2445" s="2"/>
    </row>
    <row r="2446" spans="1:26" customHeight="1" ht="18" hidden="true" outlineLevel="4">
      <c r="A2446" s="2" t="s">
        <v>4699</v>
      </c>
      <c r="B2446" s="3" t="s">
        <v>4700</v>
      </c>
      <c r="C2446" s="2"/>
      <c r="D2446" s="2" t="s">
        <v>16</v>
      </c>
      <c r="E2446" s="4">
        <f>70.00*(1-Z1%)</f>
        <v>70</v>
      </c>
      <c r="F2446" s="2">
        <v>2</v>
      </c>
      <c r="G2446" s="2"/>
    </row>
    <row r="2447" spans="1:26" customHeight="1" ht="35" hidden="true" outlineLevel="4">
      <c r="A2447" s="5" t="s">
        <v>4701</v>
      </c>
      <c r="B2447" s="5"/>
      <c r="C2447" s="5"/>
      <c r="D2447" s="5"/>
      <c r="E2447" s="5"/>
      <c r="F2447" s="5"/>
      <c r="G2447" s="5"/>
    </row>
    <row r="2448" spans="1:26" customHeight="1" ht="36" hidden="true" outlineLevel="4">
      <c r="A2448" s="2" t="s">
        <v>4702</v>
      </c>
      <c r="B2448" s="3" t="s">
        <v>4703</v>
      </c>
      <c r="C2448" s="2"/>
      <c r="D2448" s="2" t="s">
        <v>16</v>
      </c>
      <c r="E2448" s="4">
        <f>150.00*(1-Z1%)</f>
        <v>150</v>
      </c>
      <c r="F2448" s="2">
        <v>3</v>
      </c>
      <c r="G2448" s="2"/>
    </row>
    <row r="2449" spans="1:26" customHeight="1" ht="36" hidden="true" outlineLevel="4">
      <c r="A2449" s="2" t="s">
        <v>4704</v>
      </c>
      <c r="B2449" s="3" t="s">
        <v>4705</v>
      </c>
      <c r="C2449" s="2"/>
      <c r="D2449" s="2" t="s">
        <v>16</v>
      </c>
      <c r="E2449" s="4">
        <f>100.00*(1-Z1%)</f>
        <v>100</v>
      </c>
      <c r="F2449" s="2">
        <v>1</v>
      </c>
      <c r="G2449" s="2"/>
    </row>
    <row r="2450" spans="1:26" customHeight="1" ht="36" hidden="true" outlineLevel="4">
      <c r="A2450" s="2" t="s">
        <v>4706</v>
      </c>
      <c r="B2450" s="3" t="s">
        <v>4707</v>
      </c>
      <c r="C2450" s="2"/>
      <c r="D2450" s="2" t="s">
        <v>16</v>
      </c>
      <c r="E2450" s="4">
        <f>50.00*(1-Z1%)</f>
        <v>50</v>
      </c>
      <c r="F2450" s="2">
        <v>1</v>
      </c>
      <c r="G2450" s="2"/>
    </row>
    <row r="2451" spans="1:26" customHeight="1" ht="18" hidden="true" outlineLevel="4">
      <c r="A2451" s="2" t="s">
        <v>4708</v>
      </c>
      <c r="B2451" s="3" t="s">
        <v>4709</v>
      </c>
      <c r="C2451" s="2"/>
      <c r="D2451" s="2" t="s">
        <v>16</v>
      </c>
      <c r="E2451" s="4">
        <f>100.00*(1-Z1%)</f>
        <v>100</v>
      </c>
      <c r="F2451" s="2">
        <v>1</v>
      </c>
      <c r="G2451" s="2"/>
    </row>
    <row r="2452" spans="1:26" customHeight="1" ht="18" hidden="true" outlineLevel="4">
      <c r="A2452" s="2" t="s">
        <v>4710</v>
      </c>
      <c r="B2452" s="3" t="s">
        <v>4711</v>
      </c>
      <c r="C2452" s="2"/>
      <c r="D2452" s="2" t="s">
        <v>16</v>
      </c>
      <c r="E2452" s="4">
        <f>100.00*(1-Z1%)</f>
        <v>100</v>
      </c>
      <c r="F2452" s="2">
        <v>2</v>
      </c>
      <c r="G2452" s="2"/>
    </row>
    <row r="2453" spans="1:26" customHeight="1" ht="18" hidden="true" outlineLevel="4">
      <c r="A2453" s="2" t="s">
        <v>4712</v>
      </c>
      <c r="B2453" s="3" t="s">
        <v>4713</v>
      </c>
      <c r="C2453" s="2"/>
      <c r="D2453" s="2" t="s">
        <v>16</v>
      </c>
      <c r="E2453" s="4">
        <f>50.00*(1-Z1%)</f>
        <v>50</v>
      </c>
      <c r="F2453" s="2">
        <v>1</v>
      </c>
      <c r="G2453" s="2"/>
    </row>
    <row r="2454" spans="1:26" customHeight="1" ht="35" hidden="true" outlineLevel="4">
      <c r="A2454" s="5" t="s">
        <v>4714</v>
      </c>
      <c r="B2454" s="5"/>
      <c r="C2454" s="5"/>
      <c r="D2454" s="5"/>
      <c r="E2454" s="5"/>
      <c r="F2454" s="5"/>
      <c r="G2454" s="5"/>
    </row>
    <row r="2455" spans="1:26" customHeight="1" ht="36" hidden="true" outlineLevel="4">
      <c r="A2455" s="2" t="s">
        <v>4715</v>
      </c>
      <c r="B2455" s="3" t="s">
        <v>4716</v>
      </c>
      <c r="C2455" s="2"/>
      <c r="D2455" s="2" t="s">
        <v>16</v>
      </c>
      <c r="E2455" s="4">
        <f>150.00*(1-Z1%)</f>
        <v>150</v>
      </c>
      <c r="F2455" s="2">
        <v>2</v>
      </c>
      <c r="G2455" s="2"/>
    </row>
    <row r="2456" spans="1:26" customHeight="1" ht="18" hidden="true" outlineLevel="4">
      <c r="A2456" s="2" t="s">
        <v>4717</v>
      </c>
      <c r="B2456" s="3" t="s">
        <v>4718</v>
      </c>
      <c r="C2456" s="2"/>
      <c r="D2456" s="2" t="s">
        <v>16</v>
      </c>
      <c r="E2456" s="4">
        <f>190.00*(1-Z1%)</f>
        <v>190</v>
      </c>
      <c r="F2456" s="2">
        <v>1</v>
      </c>
      <c r="G2456" s="2"/>
    </row>
    <row r="2457" spans="1:26" customHeight="1" ht="36" hidden="true" outlineLevel="4">
      <c r="A2457" s="2" t="s">
        <v>4719</v>
      </c>
      <c r="B2457" s="3" t="s">
        <v>4720</v>
      </c>
      <c r="C2457" s="2"/>
      <c r="D2457" s="2" t="s">
        <v>16</v>
      </c>
      <c r="E2457" s="4">
        <f>50.00*(1-Z1%)</f>
        <v>50</v>
      </c>
      <c r="F2457" s="2">
        <v>3</v>
      </c>
      <c r="G2457" s="2"/>
    </row>
    <row r="2458" spans="1:26" customHeight="1" ht="18" hidden="true" outlineLevel="4">
      <c r="A2458" s="2" t="s">
        <v>4721</v>
      </c>
      <c r="B2458" s="3" t="s">
        <v>4722</v>
      </c>
      <c r="C2458" s="2"/>
      <c r="D2458" s="2" t="s">
        <v>16</v>
      </c>
      <c r="E2458" s="4">
        <f>150.00*(1-Z1%)</f>
        <v>150</v>
      </c>
      <c r="F2458" s="2">
        <v>3</v>
      </c>
      <c r="G2458" s="2"/>
    </row>
    <row r="2459" spans="1:26" customHeight="1" ht="18" hidden="true" outlineLevel="4">
      <c r="A2459" s="2" t="s">
        <v>4723</v>
      </c>
      <c r="B2459" s="3" t="s">
        <v>4724</v>
      </c>
      <c r="C2459" s="2"/>
      <c r="D2459" s="2" t="s">
        <v>16</v>
      </c>
      <c r="E2459" s="4">
        <f>100.00*(1-Z1%)</f>
        <v>100</v>
      </c>
      <c r="F2459" s="2">
        <v>12</v>
      </c>
      <c r="G2459" s="2"/>
    </row>
    <row r="2460" spans="1:26" customHeight="1" ht="36" hidden="true" outlineLevel="4">
      <c r="A2460" s="2" t="s">
        <v>4725</v>
      </c>
      <c r="B2460" s="3" t="s">
        <v>4726</v>
      </c>
      <c r="C2460" s="2"/>
      <c r="D2460" s="2" t="s">
        <v>16</v>
      </c>
      <c r="E2460" s="4">
        <f>300.00*(1-Z1%)</f>
        <v>300</v>
      </c>
      <c r="F2460" s="2">
        <v>2</v>
      </c>
      <c r="G2460" s="2"/>
    </row>
    <row r="2461" spans="1:26" customHeight="1" ht="18" hidden="true" outlineLevel="4">
      <c r="A2461" s="2" t="s">
        <v>4727</v>
      </c>
      <c r="B2461" s="3" t="s">
        <v>4728</v>
      </c>
      <c r="C2461" s="2"/>
      <c r="D2461" s="2" t="s">
        <v>16</v>
      </c>
      <c r="E2461" s="4">
        <f>150.00*(1-Z1%)</f>
        <v>150</v>
      </c>
      <c r="F2461" s="2">
        <v>2</v>
      </c>
      <c r="G2461" s="2"/>
    </row>
    <row r="2462" spans="1:26" customHeight="1" ht="18" hidden="true" outlineLevel="4">
      <c r="A2462" s="2" t="s">
        <v>4729</v>
      </c>
      <c r="B2462" s="3" t="s">
        <v>4730</v>
      </c>
      <c r="C2462" s="2"/>
      <c r="D2462" s="2" t="s">
        <v>16</v>
      </c>
      <c r="E2462" s="4">
        <f>80.00*(1-Z1%)</f>
        <v>80</v>
      </c>
      <c r="F2462" s="2">
        <v>5</v>
      </c>
      <c r="G2462" s="2"/>
    </row>
    <row r="2463" spans="1:26" customHeight="1" ht="18" hidden="true" outlineLevel="4">
      <c r="A2463" s="2" t="s">
        <v>4731</v>
      </c>
      <c r="B2463" s="3" t="s">
        <v>4732</v>
      </c>
      <c r="C2463" s="2"/>
      <c r="D2463" s="2" t="s">
        <v>16</v>
      </c>
      <c r="E2463" s="4">
        <f>100.00*(1-Z1%)</f>
        <v>100</v>
      </c>
      <c r="F2463" s="2">
        <v>10</v>
      </c>
      <c r="G2463" s="2"/>
    </row>
    <row r="2464" spans="1:26" customHeight="1" ht="18" hidden="true" outlineLevel="4">
      <c r="A2464" s="2" t="s">
        <v>4733</v>
      </c>
      <c r="B2464" s="3" t="s">
        <v>4734</v>
      </c>
      <c r="C2464" s="2"/>
      <c r="D2464" s="2" t="s">
        <v>16</v>
      </c>
      <c r="E2464" s="4">
        <f>150.00*(1-Z1%)</f>
        <v>150</v>
      </c>
      <c r="F2464" s="2">
        <v>2</v>
      </c>
      <c r="G2464" s="2"/>
    </row>
    <row r="2465" spans="1:26" customHeight="1" ht="18" hidden="true" outlineLevel="4">
      <c r="A2465" s="2" t="s">
        <v>4735</v>
      </c>
      <c r="B2465" s="3" t="s">
        <v>4736</v>
      </c>
      <c r="C2465" s="2"/>
      <c r="D2465" s="2" t="s">
        <v>16</v>
      </c>
      <c r="E2465" s="4">
        <f>150.00*(1-Z1%)</f>
        <v>150</v>
      </c>
      <c r="F2465" s="2">
        <v>1</v>
      </c>
      <c r="G2465" s="2"/>
    </row>
    <row r="2466" spans="1:26" customHeight="1" ht="36" hidden="true" outlineLevel="4">
      <c r="A2466" s="2" t="s">
        <v>4737</v>
      </c>
      <c r="B2466" s="3" t="s">
        <v>4738</v>
      </c>
      <c r="C2466" s="2"/>
      <c r="D2466" s="2" t="s">
        <v>16</v>
      </c>
      <c r="E2466" s="4">
        <f>100.00*(1-Z1%)</f>
        <v>100</v>
      </c>
      <c r="F2466" s="2">
        <v>1</v>
      </c>
      <c r="G2466" s="2"/>
    </row>
    <row r="2467" spans="1:26" customHeight="1" ht="36" hidden="true" outlineLevel="4">
      <c r="A2467" s="2" t="s">
        <v>4739</v>
      </c>
      <c r="B2467" s="3" t="s">
        <v>4740</v>
      </c>
      <c r="C2467" s="2"/>
      <c r="D2467" s="2" t="s">
        <v>16</v>
      </c>
      <c r="E2467" s="4">
        <f>100.00*(1-Z1%)</f>
        <v>100</v>
      </c>
      <c r="F2467" s="2">
        <v>1</v>
      </c>
      <c r="G2467" s="2"/>
    </row>
    <row r="2468" spans="1:26" customHeight="1" ht="18" hidden="true" outlineLevel="4">
      <c r="A2468" s="2" t="s">
        <v>4741</v>
      </c>
      <c r="B2468" s="3" t="s">
        <v>4742</v>
      </c>
      <c r="C2468" s="2"/>
      <c r="D2468" s="2" t="s">
        <v>16</v>
      </c>
      <c r="E2468" s="4">
        <f>150.00*(1-Z1%)</f>
        <v>150</v>
      </c>
      <c r="F2468" s="2">
        <v>3</v>
      </c>
      <c r="G2468" s="2"/>
    </row>
    <row r="2469" spans="1:26" customHeight="1" ht="18" hidden="true" outlineLevel="4">
      <c r="A2469" s="2" t="s">
        <v>4743</v>
      </c>
      <c r="B2469" s="3" t="s">
        <v>4744</v>
      </c>
      <c r="C2469" s="2"/>
      <c r="D2469" s="2" t="s">
        <v>16</v>
      </c>
      <c r="E2469" s="4">
        <f>150.00*(1-Z1%)</f>
        <v>150</v>
      </c>
      <c r="F2469" s="2">
        <v>2</v>
      </c>
      <c r="G2469" s="2"/>
    </row>
    <row r="2470" spans="1:26" customHeight="1" ht="35" hidden="true" outlineLevel="3">
      <c r="A2470" s="5" t="s">
        <v>4745</v>
      </c>
      <c r="B2470" s="5"/>
      <c r="C2470" s="5"/>
      <c r="D2470" s="5"/>
      <c r="E2470" s="5"/>
      <c r="F2470" s="5"/>
      <c r="G2470" s="5"/>
    </row>
    <row r="2471" spans="1:26" customHeight="1" ht="18" hidden="true" outlineLevel="3">
      <c r="A2471" s="2" t="s">
        <v>4746</v>
      </c>
      <c r="B2471" s="3" t="s">
        <v>4747</v>
      </c>
      <c r="C2471" s="2"/>
      <c r="D2471" s="2" t="s">
        <v>16</v>
      </c>
      <c r="E2471" s="4">
        <f>100.00*(1-Z1%)</f>
        <v>100</v>
      </c>
      <c r="F2471" s="2">
        <v>1</v>
      </c>
      <c r="G2471" s="2"/>
    </row>
    <row r="2472" spans="1:26" customHeight="1" ht="18" hidden="true" outlineLevel="3">
      <c r="A2472" s="2" t="s">
        <v>4748</v>
      </c>
      <c r="B2472" s="3" t="s">
        <v>4749</v>
      </c>
      <c r="C2472" s="2"/>
      <c r="D2472" s="2" t="s">
        <v>16</v>
      </c>
      <c r="E2472" s="4">
        <f>150.00*(1-Z1%)</f>
        <v>150</v>
      </c>
      <c r="F2472" s="2">
        <v>2</v>
      </c>
      <c r="G2472" s="2"/>
    </row>
    <row r="2473" spans="1:26" customHeight="1" ht="18" hidden="true" outlineLevel="3">
      <c r="A2473" s="2" t="s">
        <v>4750</v>
      </c>
      <c r="B2473" s="3" t="s">
        <v>4751</v>
      </c>
      <c r="C2473" s="2"/>
      <c r="D2473" s="2" t="s">
        <v>16</v>
      </c>
      <c r="E2473" s="4">
        <f>100.00*(1-Z1%)</f>
        <v>100</v>
      </c>
      <c r="F2473" s="2">
        <v>2</v>
      </c>
      <c r="G2473" s="2"/>
    </row>
    <row r="2474" spans="1:26" customHeight="1" ht="35" hidden="true" outlineLevel="2">
      <c r="A2474" s="5" t="s">
        <v>4752</v>
      </c>
      <c r="B2474" s="5"/>
      <c r="C2474" s="5"/>
      <c r="D2474" s="5"/>
      <c r="E2474" s="5"/>
      <c r="F2474" s="5"/>
      <c r="G2474" s="5"/>
    </row>
    <row r="2475" spans="1:26" customHeight="1" ht="35" hidden="true" outlineLevel="3">
      <c r="A2475" s="5" t="s">
        <v>4753</v>
      </c>
      <c r="B2475" s="5"/>
      <c r="C2475" s="5"/>
      <c r="D2475" s="5"/>
      <c r="E2475" s="5"/>
      <c r="F2475" s="5"/>
      <c r="G2475" s="5"/>
    </row>
    <row r="2476" spans="1:26" customHeight="1" ht="54" hidden="true" outlineLevel="3">
      <c r="A2476" s="2" t="s">
        <v>4754</v>
      </c>
      <c r="B2476" s="3" t="s">
        <v>4755</v>
      </c>
      <c r="C2476" s="2"/>
      <c r="D2476" s="2" t="s">
        <v>16</v>
      </c>
      <c r="E2476" s="4">
        <f>2250.00*(1-Z1%)</f>
        <v>2250</v>
      </c>
      <c r="F2476" s="2">
        <v>1</v>
      </c>
      <c r="G2476" s="2"/>
    </row>
    <row r="2477" spans="1:26" customHeight="1" ht="36" hidden="true" outlineLevel="3">
      <c r="A2477" s="2" t="s">
        <v>4756</v>
      </c>
      <c r="B2477" s="3" t="s">
        <v>4757</v>
      </c>
      <c r="C2477" s="2"/>
      <c r="D2477" s="2" t="s">
        <v>16</v>
      </c>
      <c r="E2477" s="4">
        <f>890.00*(1-Z1%)</f>
        <v>890</v>
      </c>
      <c r="F2477" s="2">
        <v>1</v>
      </c>
      <c r="G2477" s="2"/>
    </row>
    <row r="2478" spans="1:26" customHeight="1" ht="35" hidden="true" outlineLevel="3">
      <c r="A2478" s="5" t="s">
        <v>4758</v>
      </c>
      <c r="B2478" s="5"/>
      <c r="C2478" s="5"/>
      <c r="D2478" s="5"/>
      <c r="E2478" s="5"/>
      <c r="F2478" s="5"/>
      <c r="G2478" s="5"/>
    </row>
    <row r="2479" spans="1:26" customHeight="1" ht="18" hidden="true" outlineLevel="3">
      <c r="A2479" s="2" t="s">
        <v>4759</v>
      </c>
      <c r="B2479" s="3" t="s">
        <v>4760</v>
      </c>
      <c r="C2479" s="2"/>
      <c r="D2479" s="2" t="s">
        <v>16</v>
      </c>
      <c r="E2479" s="4">
        <f>250.00*(1-Z1%)</f>
        <v>250</v>
      </c>
      <c r="F2479" s="2">
        <v>1</v>
      </c>
      <c r="G2479" s="2"/>
    </row>
    <row r="2480" spans="1:26" customHeight="1" ht="18" hidden="true" outlineLevel="3">
      <c r="A2480" s="2" t="s">
        <v>4761</v>
      </c>
      <c r="B2480" s="3" t="s">
        <v>4762</v>
      </c>
      <c r="C2480" s="2"/>
      <c r="D2480" s="2" t="s">
        <v>16</v>
      </c>
      <c r="E2480" s="4">
        <f>150.00*(1-Z1%)</f>
        <v>150</v>
      </c>
      <c r="F2480" s="2">
        <v>1</v>
      </c>
      <c r="G2480" s="2"/>
    </row>
    <row r="2481" spans="1:26" customHeight="1" ht="18" hidden="true" outlineLevel="3">
      <c r="A2481" s="2" t="s">
        <v>4763</v>
      </c>
      <c r="B2481" s="3" t="s">
        <v>4764</v>
      </c>
      <c r="C2481" s="2"/>
      <c r="D2481" s="2" t="s">
        <v>16</v>
      </c>
      <c r="E2481" s="4">
        <f>150.00*(1-Z1%)</f>
        <v>150</v>
      </c>
      <c r="F2481" s="2">
        <v>2</v>
      </c>
      <c r="G2481" s="2"/>
    </row>
    <row r="2482" spans="1:26" customHeight="1" ht="18" hidden="true" outlineLevel="3">
      <c r="A2482" s="2" t="s">
        <v>4765</v>
      </c>
      <c r="B2482" s="3" t="s">
        <v>4766</v>
      </c>
      <c r="C2482" s="2"/>
      <c r="D2482" s="2" t="s">
        <v>16</v>
      </c>
      <c r="E2482" s="4">
        <f>150.00*(1-Z1%)</f>
        <v>150</v>
      </c>
      <c r="F2482" s="2">
        <v>1</v>
      </c>
      <c r="G2482" s="2"/>
    </row>
    <row r="2483" spans="1:26" customHeight="1" ht="18" hidden="true" outlineLevel="3">
      <c r="A2483" s="2" t="s">
        <v>4767</v>
      </c>
      <c r="B2483" s="3" t="s">
        <v>4768</v>
      </c>
      <c r="C2483" s="2"/>
      <c r="D2483" s="2" t="s">
        <v>16</v>
      </c>
      <c r="E2483" s="4">
        <f>200.00*(1-Z1%)</f>
        <v>200</v>
      </c>
      <c r="F2483" s="2">
        <v>3</v>
      </c>
      <c r="G2483" s="2"/>
    </row>
    <row r="2484" spans="1:26" customHeight="1" ht="18" hidden="true" outlineLevel="3">
      <c r="A2484" s="2" t="s">
        <v>4769</v>
      </c>
      <c r="B2484" s="3" t="s">
        <v>4770</v>
      </c>
      <c r="C2484" s="2"/>
      <c r="D2484" s="2" t="s">
        <v>16</v>
      </c>
      <c r="E2484" s="4">
        <f>250.00*(1-Z1%)</f>
        <v>250</v>
      </c>
      <c r="F2484" s="2">
        <v>2</v>
      </c>
      <c r="G2484" s="2"/>
    </row>
    <row r="2485" spans="1:26" customHeight="1" ht="18" hidden="true" outlineLevel="3">
      <c r="A2485" s="2" t="s">
        <v>4771</v>
      </c>
      <c r="B2485" s="3" t="s">
        <v>4772</v>
      </c>
      <c r="C2485" s="2"/>
      <c r="D2485" s="2" t="s">
        <v>16</v>
      </c>
      <c r="E2485" s="4">
        <f>150.00*(1-Z1%)</f>
        <v>150</v>
      </c>
      <c r="F2485" s="2">
        <v>1</v>
      </c>
      <c r="G2485" s="2"/>
    </row>
    <row r="2486" spans="1:26" customHeight="1" ht="18" hidden="true" outlineLevel="3">
      <c r="A2486" s="2" t="s">
        <v>4773</v>
      </c>
      <c r="B2486" s="3" t="s">
        <v>4774</v>
      </c>
      <c r="C2486" s="2"/>
      <c r="D2486" s="2" t="s">
        <v>16</v>
      </c>
      <c r="E2486" s="4">
        <f>250.00*(1-Z1%)</f>
        <v>250</v>
      </c>
      <c r="F2486" s="2">
        <v>2</v>
      </c>
      <c r="G2486" s="2"/>
    </row>
    <row r="2487" spans="1:26" customHeight="1" ht="18" hidden="true" outlineLevel="3">
      <c r="A2487" s="2" t="s">
        <v>4775</v>
      </c>
      <c r="B2487" s="3" t="s">
        <v>4776</v>
      </c>
      <c r="C2487" s="2"/>
      <c r="D2487" s="2" t="s">
        <v>16</v>
      </c>
      <c r="E2487" s="4">
        <f>650.00*(1-Z1%)</f>
        <v>650</v>
      </c>
      <c r="F2487" s="2">
        <v>1</v>
      </c>
      <c r="G2487" s="2"/>
    </row>
    <row r="2488" spans="1:26" customHeight="1" ht="18" hidden="true" outlineLevel="3">
      <c r="A2488" s="2" t="s">
        <v>4777</v>
      </c>
      <c r="B2488" s="3" t="s">
        <v>4778</v>
      </c>
      <c r="C2488" s="2"/>
      <c r="D2488" s="2" t="s">
        <v>16</v>
      </c>
      <c r="E2488" s="4">
        <f>150.00*(1-Z1%)</f>
        <v>150</v>
      </c>
      <c r="F2488" s="2">
        <v>18</v>
      </c>
      <c r="G2488" s="2"/>
    </row>
    <row r="2489" spans="1:26" customHeight="1" ht="35" hidden="true" outlineLevel="3">
      <c r="A2489" s="5" t="s">
        <v>4779</v>
      </c>
      <c r="B2489" s="5"/>
      <c r="C2489" s="5"/>
      <c r="D2489" s="5"/>
      <c r="E2489" s="5"/>
      <c r="F2489" s="5"/>
      <c r="G2489" s="5"/>
    </row>
    <row r="2490" spans="1:26" customHeight="1" ht="18" hidden="true" outlineLevel="3">
      <c r="A2490" s="2" t="s">
        <v>4780</v>
      </c>
      <c r="B2490" s="3" t="s">
        <v>4781</v>
      </c>
      <c r="C2490" s="2"/>
      <c r="D2490" s="2" t="s">
        <v>16</v>
      </c>
      <c r="E2490" s="4">
        <f>650.00*(1-Z1%)</f>
        <v>650</v>
      </c>
      <c r="F2490" s="2">
        <v>1</v>
      </c>
      <c r="G2490" s="2"/>
    </row>
    <row r="2491" spans="1:26" customHeight="1" ht="18" hidden="true" outlineLevel="3">
      <c r="A2491" s="2" t="s">
        <v>4782</v>
      </c>
      <c r="B2491" s="3" t="s">
        <v>4783</v>
      </c>
      <c r="C2491" s="2"/>
      <c r="D2491" s="2" t="s">
        <v>16</v>
      </c>
      <c r="E2491" s="4">
        <f>1150.00*(1-Z1%)</f>
        <v>1150</v>
      </c>
      <c r="F2491" s="2">
        <v>1</v>
      </c>
      <c r="G2491" s="2"/>
    </row>
    <row r="2492" spans="1:26" customHeight="1" ht="35" hidden="true" outlineLevel="2">
      <c r="A2492" s="5" t="s">
        <v>4784</v>
      </c>
      <c r="B2492" s="5"/>
      <c r="C2492" s="5"/>
      <c r="D2492" s="5"/>
      <c r="E2492" s="5"/>
      <c r="F2492" s="5"/>
      <c r="G2492" s="5"/>
    </row>
    <row r="2493" spans="1:26" customHeight="1" ht="35" hidden="true" outlineLevel="3">
      <c r="A2493" s="5" t="s">
        <v>4785</v>
      </c>
      <c r="B2493" s="5"/>
      <c r="C2493" s="5"/>
      <c r="D2493" s="5"/>
      <c r="E2493" s="5"/>
      <c r="F2493" s="5"/>
      <c r="G2493" s="5"/>
    </row>
    <row r="2494" spans="1:26" customHeight="1" ht="18" hidden="true" outlineLevel="3">
      <c r="A2494" s="2" t="s">
        <v>4786</v>
      </c>
      <c r="B2494" s="3" t="s">
        <v>4787</v>
      </c>
      <c r="C2494" s="2"/>
      <c r="D2494" s="2" t="s">
        <v>16</v>
      </c>
      <c r="E2494" s="4">
        <f>300.00*(1-Z1%)</f>
        <v>300</v>
      </c>
      <c r="F2494" s="2">
        <v>3</v>
      </c>
      <c r="G2494" s="2"/>
    </row>
    <row r="2495" spans="1:26" customHeight="1" ht="18" hidden="true" outlineLevel="3">
      <c r="A2495" s="2" t="s">
        <v>4788</v>
      </c>
      <c r="B2495" s="3" t="s">
        <v>4789</v>
      </c>
      <c r="C2495" s="2"/>
      <c r="D2495" s="2" t="s">
        <v>16</v>
      </c>
      <c r="E2495" s="4">
        <f>450.00*(1-Z1%)</f>
        <v>450</v>
      </c>
      <c r="F2495" s="2">
        <v>1</v>
      </c>
      <c r="G2495" s="2"/>
    </row>
    <row r="2496" spans="1:26" customHeight="1" ht="18" hidden="true" outlineLevel="3">
      <c r="A2496" s="2" t="s">
        <v>4790</v>
      </c>
      <c r="B2496" s="3" t="s">
        <v>4791</v>
      </c>
      <c r="C2496" s="2"/>
      <c r="D2496" s="2" t="s">
        <v>16</v>
      </c>
      <c r="E2496" s="4">
        <f>300.00*(1-Z1%)</f>
        <v>300</v>
      </c>
      <c r="F2496" s="2">
        <v>3</v>
      </c>
      <c r="G2496" s="2"/>
    </row>
    <row r="2497" spans="1:26" customHeight="1" ht="18" hidden="true" outlineLevel="3">
      <c r="A2497" s="2" t="s">
        <v>4792</v>
      </c>
      <c r="B2497" s="3" t="s">
        <v>4793</v>
      </c>
      <c r="C2497" s="2"/>
      <c r="D2497" s="2" t="s">
        <v>16</v>
      </c>
      <c r="E2497" s="4">
        <f>300.00*(1-Z1%)</f>
        <v>300</v>
      </c>
      <c r="F2497" s="2">
        <v>2</v>
      </c>
      <c r="G2497" s="2"/>
    </row>
    <row r="2498" spans="1:26" customHeight="1" ht="18" hidden="true" outlineLevel="3">
      <c r="A2498" s="2" t="s">
        <v>4794</v>
      </c>
      <c r="B2498" s="3" t="s">
        <v>4795</v>
      </c>
      <c r="C2498" s="2"/>
      <c r="D2498" s="2" t="s">
        <v>16</v>
      </c>
      <c r="E2498" s="4">
        <f>250.00*(1-Z1%)</f>
        <v>250</v>
      </c>
      <c r="F2498" s="2">
        <v>1</v>
      </c>
      <c r="G2498" s="2"/>
    </row>
    <row r="2499" spans="1:26" customHeight="1" ht="18" hidden="true" outlineLevel="3">
      <c r="A2499" s="2" t="s">
        <v>4796</v>
      </c>
      <c r="B2499" s="3" t="s">
        <v>4797</v>
      </c>
      <c r="C2499" s="2"/>
      <c r="D2499" s="2" t="s">
        <v>16</v>
      </c>
      <c r="E2499" s="4">
        <f>300.00*(1-Z1%)</f>
        <v>300</v>
      </c>
      <c r="F2499" s="2">
        <v>2</v>
      </c>
      <c r="G2499" s="2"/>
    </row>
    <row r="2500" spans="1:26" customHeight="1" ht="18" hidden="true" outlineLevel="3">
      <c r="A2500" s="2" t="s">
        <v>4798</v>
      </c>
      <c r="B2500" s="3" t="s">
        <v>4799</v>
      </c>
      <c r="C2500" s="2"/>
      <c r="D2500" s="2" t="s">
        <v>16</v>
      </c>
      <c r="E2500" s="4">
        <f>250.00*(1-Z1%)</f>
        <v>250</v>
      </c>
      <c r="F2500" s="2">
        <v>2</v>
      </c>
      <c r="G2500" s="2"/>
    </row>
    <row r="2501" spans="1:26" customHeight="1" ht="18" hidden="true" outlineLevel="3">
      <c r="A2501" s="2" t="s">
        <v>4800</v>
      </c>
      <c r="B2501" s="3" t="s">
        <v>4801</v>
      </c>
      <c r="C2501" s="2"/>
      <c r="D2501" s="2" t="s">
        <v>16</v>
      </c>
      <c r="E2501" s="4">
        <f>250.00*(1-Z1%)</f>
        <v>250</v>
      </c>
      <c r="F2501" s="2">
        <v>2</v>
      </c>
      <c r="G2501" s="2"/>
    </row>
    <row r="2502" spans="1:26" customHeight="1" ht="18" hidden="true" outlineLevel="3">
      <c r="A2502" s="2" t="s">
        <v>4802</v>
      </c>
      <c r="B2502" s="3" t="s">
        <v>4803</v>
      </c>
      <c r="C2502" s="2"/>
      <c r="D2502" s="2" t="s">
        <v>16</v>
      </c>
      <c r="E2502" s="4">
        <f>250.00*(1-Z1%)</f>
        <v>250</v>
      </c>
      <c r="F2502" s="2">
        <v>3</v>
      </c>
      <c r="G2502" s="2"/>
    </row>
    <row r="2503" spans="1:26" customHeight="1" ht="18" hidden="true" outlineLevel="3">
      <c r="A2503" s="2" t="s">
        <v>4804</v>
      </c>
      <c r="B2503" s="3" t="s">
        <v>4805</v>
      </c>
      <c r="C2503" s="2"/>
      <c r="D2503" s="2" t="s">
        <v>16</v>
      </c>
      <c r="E2503" s="4">
        <f>350.00*(1-Z1%)</f>
        <v>350</v>
      </c>
      <c r="F2503" s="2">
        <v>3</v>
      </c>
      <c r="G2503" s="2"/>
    </row>
    <row r="2504" spans="1:26" customHeight="1" ht="18" hidden="true" outlineLevel="3">
      <c r="A2504" s="2" t="s">
        <v>4806</v>
      </c>
      <c r="B2504" s="3" t="s">
        <v>4807</v>
      </c>
      <c r="C2504" s="2"/>
      <c r="D2504" s="2" t="s">
        <v>16</v>
      </c>
      <c r="E2504" s="4">
        <f>350.00*(1-Z1%)</f>
        <v>350</v>
      </c>
      <c r="F2504" s="2">
        <v>3</v>
      </c>
      <c r="G2504" s="2"/>
    </row>
    <row r="2505" spans="1:26" customHeight="1" ht="18" hidden="true" outlineLevel="3">
      <c r="A2505" s="2" t="s">
        <v>4808</v>
      </c>
      <c r="B2505" s="3" t="s">
        <v>4809</v>
      </c>
      <c r="C2505" s="2"/>
      <c r="D2505" s="2" t="s">
        <v>16</v>
      </c>
      <c r="E2505" s="4">
        <f>350.00*(1-Z1%)</f>
        <v>350</v>
      </c>
      <c r="F2505" s="2">
        <v>1</v>
      </c>
      <c r="G2505" s="2"/>
    </row>
    <row r="2506" spans="1:26" customHeight="1" ht="18" hidden="true" outlineLevel="3">
      <c r="A2506" s="2" t="s">
        <v>4810</v>
      </c>
      <c r="B2506" s="3" t="s">
        <v>4811</v>
      </c>
      <c r="C2506" s="2"/>
      <c r="D2506" s="2" t="s">
        <v>16</v>
      </c>
      <c r="E2506" s="4">
        <f>350.00*(1-Z1%)</f>
        <v>350</v>
      </c>
      <c r="F2506" s="2">
        <v>3</v>
      </c>
      <c r="G2506" s="2"/>
    </row>
    <row r="2507" spans="1:26" customHeight="1" ht="18" hidden="true" outlineLevel="3">
      <c r="A2507" s="2" t="s">
        <v>4812</v>
      </c>
      <c r="B2507" s="3" t="s">
        <v>4813</v>
      </c>
      <c r="C2507" s="2"/>
      <c r="D2507" s="2" t="s">
        <v>16</v>
      </c>
      <c r="E2507" s="4">
        <f>450.00*(1-Z1%)</f>
        <v>450</v>
      </c>
      <c r="F2507" s="2">
        <v>1</v>
      </c>
      <c r="G2507" s="2"/>
    </row>
    <row r="2508" spans="1:26" customHeight="1" ht="35" hidden="true" outlineLevel="3">
      <c r="A2508" s="5" t="s">
        <v>4814</v>
      </c>
      <c r="B2508" s="5"/>
      <c r="C2508" s="5"/>
      <c r="D2508" s="5"/>
      <c r="E2508" s="5"/>
      <c r="F2508" s="5"/>
      <c r="G2508" s="5"/>
    </row>
    <row r="2509" spans="1:26" customHeight="1" ht="18" hidden="true" outlineLevel="3">
      <c r="A2509" s="2" t="s">
        <v>4815</v>
      </c>
      <c r="B2509" s="3" t="s">
        <v>4816</v>
      </c>
      <c r="C2509" s="2"/>
      <c r="D2509" s="2" t="s">
        <v>16</v>
      </c>
      <c r="E2509" s="4">
        <f>300.00*(1-Z1%)</f>
        <v>300</v>
      </c>
      <c r="F2509" s="2">
        <v>1</v>
      </c>
      <c r="G2509" s="2"/>
    </row>
    <row r="2510" spans="1:26" customHeight="1" ht="18" hidden="true" outlineLevel="3">
      <c r="A2510" s="2" t="s">
        <v>4817</v>
      </c>
      <c r="B2510" s="3" t="s">
        <v>4818</v>
      </c>
      <c r="C2510" s="2"/>
      <c r="D2510" s="2" t="s">
        <v>16</v>
      </c>
      <c r="E2510" s="4">
        <f>300.00*(1-Z1%)</f>
        <v>300</v>
      </c>
      <c r="F2510" s="2">
        <v>1</v>
      </c>
      <c r="G2510" s="2"/>
    </row>
    <row r="2511" spans="1:26" customHeight="1" ht="18" hidden="true" outlineLevel="3">
      <c r="A2511" s="2" t="s">
        <v>4819</v>
      </c>
      <c r="B2511" s="3" t="s">
        <v>4820</v>
      </c>
      <c r="C2511" s="2"/>
      <c r="D2511" s="2" t="s">
        <v>16</v>
      </c>
      <c r="E2511" s="4">
        <f>350.00*(1-Z1%)</f>
        <v>350</v>
      </c>
      <c r="F2511" s="2">
        <v>1</v>
      </c>
      <c r="G2511" s="2"/>
    </row>
    <row r="2512" spans="1:26" customHeight="1" ht="18" hidden="true" outlineLevel="3">
      <c r="A2512" s="2" t="s">
        <v>4821</v>
      </c>
      <c r="B2512" s="3" t="s">
        <v>4822</v>
      </c>
      <c r="C2512" s="2"/>
      <c r="D2512" s="2" t="s">
        <v>16</v>
      </c>
      <c r="E2512" s="4">
        <f>250.00*(1-Z1%)</f>
        <v>250</v>
      </c>
      <c r="F2512" s="2">
        <v>1</v>
      </c>
      <c r="G2512" s="2"/>
    </row>
    <row r="2513" spans="1:26" customHeight="1" ht="18" hidden="true" outlineLevel="3">
      <c r="A2513" s="2" t="s">
        <v>4823</v>
      </c>
      <c r="B2513" s="3" t="s">
        <v>4824</v>
      </c>
      <c r="C2513" s="2"/>
      <c r="D2513" s="2" t="s">
        <v>16</v>
      </c>
      <c r="E2513" s="4">
        <f>250.00*(1-Z1%)</f>
        <v>250</v>
      </c>
      <c r="F2513" s="2">
        <v>1</v>
      </c>
      <c r="G2513" s="2"/>
    </row>
    <row r="2514" spans="1:26" customHeight="1" ht="18" hidden="true" outlineLevel="3">
      <c r="A2514" s="2" t="s">
        <v>4825</v>
      </c>
      <c r="B2514" s="3" t="s">
        <v>4826</v>
      </c>
      <c r="C2514" s="2"/>
      <c r="D2514" s="2" t="s">
        <v>16</v>
      </c>
      <c r="E2514" s="4">
        <f>250.00*(1-Z1%)</f>
        <v>250</v>
      </c>
      <c r="F2514" s="2">
        <v>3</v>
      </c>
      <c r="G2514" s="2"/>
    </row>
    <row r="2515" spans="1:26" customHeight="1" ht="18" hidden="true" outlineLevel="3">
      <c r="A2515" s="2" t="s">
        <v>4827</v>
      </c>
      <c r="B2515" s="3" t="s">
        <v>4828</v>
      </c>
      <c r="C2515" s="2"/>
      <c r="D2515" s="2" t="s">
        <v>16</v>
      </c>
      <c r="E2515" s="4">
        <f>250.00*(1-Z1%)</f>
        <v>250</v>
      </c>
      <c r="F2515" s="2">
        <v>2</v>
      </c>
      <c r="G2515" s="2"/>
    </row>
    <row r="2516" spans="1:26" customHeight="1" ht="18" hidden="true" outlineLevel="3">
      <c r="A2516" s="2" t="s">
        <v>4829</v>
      </c>
      <c r="B2516" s="3" t="s">
        <v>4830</v>
      </c>
      <c r="C2516" s="2"/>
      <c r="D2516" s="2" t="s">
        <v>16</v>
      </c>
      <c r="E2516" s="4">
        <f>200.00*(1-Z1%)</f>
        <v>200</v>
      </c>
      <c r="F2516" s="2">
        <v>2</v>
      </c>
      <c r="G2516" s="2"/>
    </row>
    <row r="2517" spans="1:26" customHeight="1" ht="18" hidden="true" outlineLevel="3">
      <c r="A2517" s="2" t="s">
        <v>4831</v>
      </c>
      <c r="B2517" s="3" t="s">
        <v>4832</v>
      </c>
      <c r="C2517" s="2"/>
      <c r="D2517" s="2" t="s">
        <v>16</v>
      </c>
      <c r="E2517" s="4">
        <f>250.00*(1-Z1%)</f>
        <v>250</v>
      </c>
      <c r="F2517" s="2">
        <v>3</v>
      </c>
      <c r="G2517" s="2"/>
    </row>
    <row r="2518" spans="1:26" customHeight="1" ht="18" hidden="true" outlineLevel="3">
      <c r="A2518" s="2" t="s">
        <v>4833</v>
      </c>
      <c r="B2518" s="3" t="s">
        <v>4834</v>
      </c>
      <c r="C2518" s="2"/>
      <c r="D2518" s="2" t="s">
        <v>16</v>
      </c>
      <c r="E2518" s="4">
        <f>260.00*(1-Z1%)</f>
        <v>260</v>
      </c>
      <c r="F2518" s="2">
        <v>2</v>
      </c>
      <c r="G2518" s="2"/>
    </row>
    <row r="2519" spans="1:26" customHeight="1" ht="18" hidden="true" outlineLevel="3">
      <c r="A2519" s="2" t="s">
        <v>4835</v>
      </c>
      <c r="B2519" s="3" t="s">
        <v>4836</v>
      </c>
      <c r="C2519" s="2"/>
      <c r="D2519" s="2" t="s">
        <v>16</v>
      </c>
      <c r="E2519" s="4">
        <f>300.00*(1-Z1%)</f>
        <v>300</v>
      </c>
      <c r="F2519" s="2">
        <v>2</v>
      </c>
      <c r="G2519" s="2"/>
    </row>
    <row r="2520" spans="1:26" customHeight="1" ht="18" hidden="true" outlineLevel="3">
      <c r="A2520" s="2" t="s">
        <v>4837</v>
      </c>
      <c r="B2520" s="3" t="s">
        <v>4838</v>
      </c>
      <c r="C2520" s="2"/>
      <c r="D2520" s="2" t="s">
        <v>16</v>
      </c>
      <c r="E2520" s="4">
        <f>300.00*(1-Z1%)</f>
        <v>300</v>
      </c>
      <c r="F2520" s="2">
        <v>1</v>
      </c>
      <c r="G2520" s="2"/>
    </row>
    <row r="2521" spans="1:26" customHeight="1" ht="18" hidden="true" outlineLevel="3">
      <c r="A2521" s="2" t="s">
        <v>4839</v>
      </c>
      <c r="B2521" s="3" t="s">
        <v>4840</v>
      </c>
      <c r="C2521" s="2"/>
      <c r="D2521" s="2" t="s">
        <v>16</v>
      </c>
      <c r="E2521" s="4">
        <f>500.00*(1-Z1%)</f>
        <v>500</v>
      </c>
      <c r="F2521" s="2">
        <v>1</v>
      </c>
      <c r="G2521" s="2"/>
    </row>
    <row r="2522" spans="1:26" customHeight="1" ht="18" hidden="true" outlineLevel="3">
      <c r="A2522" s="2" t="s">
        <v>4841</v>
      </c>
      <c r="B2522" s="3" t="s">
        <v>4842</v>
      </c>
      <c r="C2522" s="2"/>
      <c r="D2522" s="2" t="s">
        <v>16</v>
      </c>
      <c r="E2522" s="4">
        <f>300.00*(1-Z1%)</f>
        <v>300</v>
      </c>
      <c r="F2522" s="2">
        <v>1</v>
      </c>
      <c r="G2522" s="2"/>
    </row>
    <row r="2523" spans="1:26" customHeight="1" ht="18" hidden="true" outlineLevel="3">
      <c r="A2523" s="2" t="s">
        <v>4843</v>
      </c>
      <c r="B2523" s="3" t="s">
        <v>4844</v>
      </c>
      <c r="C2523" s="2"/>
      <c r="D2523" s="2" t="s">
        <v>16</v>
      </c>
      <c r="E2523" s="4">
        <f>650.00*(1-Z1%)</f>
        <v>650</v>
      </c>
      <c r="F2523" s="2">
        <v>2</v>
      </c>
      <c r="G2523" s="2"/>
    </row>
    <row r="2524" spans="1:26" customHeight="1" ht="35" hidden="true" outlineLevel="3">
      <c r="A2524" s="5" t="s">
        <v>4845</v>
      </c>
      <c r="B2524" s="5"/>
      <c r="C2524" s="5"/>
      <c r="D2524" s="5"/>
      <c r="E2524" s="5"/>
      <c r="F2524" s="5"/>
      <c r="G2524" s="5"/>
    </row>
    <row r="2525" spans="1:26" customHeight="1" ht="36" hidden="true" outlineLevel="3">
      <c r="A2525" s="2" t="s">
        <v>4846</v>
      </c>
      <c r="B2525" s="3" t="s">
        <v>4847</v>
      </c>
      <c r="C2525" s="2"/>
      <c r="D2525" s="2" t="s">
        <v>16</v>
      </c>
      <c r="E2525" s="4">
        <f>1590.00*(1-Z1%)</f>
        <v>1590</v>
      </c>
      <c r="F2525" s="2">
        <v>3</v>
      </c>
      <c r="G2525" s="2"/>
    </row>
    <row r="2526" spans="1:26" customHeight="1" ht="36" hidden="true" outlineLevel="3">
      <c r="A2526" s="2" t="s">
        <v>4848</v>
      </c>
      <c r="B2526" s="3" t="s">
        <v>4849</v>
      </c>
      <c r="C2526" s="2"/>
      <c r="D2526" s="2" t="s">
        <v>16</v>
      </c>
      <c r="E2526" s="4">
        <f>2190.00*(1-Z1%)</f>
        <v>2190</v>
      </c>
      <c r="F2526" s="2">
        <v>3</v>
      </c>
      <c r="G2526" s="2"/>
    </row>
    <row r="2527" spans="1:26" customHeight="1" ht="36" hidden="true" outlineLevel="3">
      <c r="A2527" s="2" t="s">
        <v>4850</v>
      </c>
      <c r="B2527" s="3" t="s">
        <v>4851</v>
      </c>
      <c r="C2527" s="2"/>
      <c r="D2527" s="2" t="s">
        <v>16</v>
      </c>
      <c r="E2527" s="4">
        <f>1650.00*(1-Z1%)</f>
        <v>1650</v>
      </c>
      <c r="F2527" s="2">
        <v>1</v>
      </c>
      <c r="G2527" s="2"/>
    </row>
    <row r="2528" spans="1:26" customHeight="1" ht="36" hidden="true" outlineLevel="3">
      <c r="A2528" s="2" t="s">
        <v>4852</v>
      </c>
      <c r="B2528" s="3" t="s">
        <v>4853</v>
      </c>
      <c r="C2528" s="2"/>
      <c r="D2528" s="2" t="s">
        <v>16</v>
      </c>
      <c r="E2528" s="4">
        <f>1650.00*(1-Z1%)</f>
        <v>1650</v>
      </c>
      <c r="F2528" s="2">
        <v>1</v>
      </c>
      <c r="G2528" s="2"/>
    </row>
    <row r="2529" spans="1:26" customHeight="1" ht="36" hidden="true" outlineLevel="3">
      <c r="A2529" s="2" t="s">
        <v>4854</v>
      </c>
      <c r="B2529" s="3" t="s">
        <v>4855</v>
      </c>
      <c r="C2529" s="2"/>
      <c r="D2529" s="2" t="s">
        <v>16</v>
      </c>
      <c r="E2529" s="4">
        <f>1850.00*(1-Z1%)</f>
        <v>1850</v>
      </c>
      <c r="F2529" s="2">
        <v>1</v>
      </c>
      <c r="G2529" s="2"/>
    </row>
    <row r="2530" spans="1:26" customHeight="1" ht="35" hidden="true" outlineLevel="2">
      <c r="A2530" s="5" t="s">
        <v>4856</v>
      </c>
      <c r="B2530" s="5"/>
      <c r="C2530" s="5"/>
      <c r="D2530" s="5"/>
      <c r="E2530" s="5"/>
      <c r="F2530" s="5"/>
      <c r="G2530" s="5"/>
    </row>
    <row r="2531" spans="1:26" customHeight="1" ht="18" hidden="true" outlineLevel="2">
      <c r="A2531" s="2" t="s">
        <v>4857</v>
      </c>
      <c r="B2531" s="3" t="s">
        <v>4858</v>
      </c>
      <c r="C2531" s="2"/>
      <c r="D2531" s="2" t="s">
        <v>16</v>
      </c>
      <c r="E2531" s="4">
        <f>250.00*(1-Z1%)</f>
        <v>250</v>
      </c>
      <c r="F2531" s="2">
        <v>2</v>
      </c>
      <c r="G2531" s="2"/>
    </row>
    <row r="2532" spans="1:26" customHeight="1" ht="18" hidden="true" outlineLevel="2">
      <c r="A2532" s="2" t="s">
        <v>4859</v>
      </c>
      <c r="B2532" s="3" t="s">
        <v>4860</v>
      </c>
      <c r="C2532" s="2"/>
      <c r="D2532" s="2" t="s">
        <v>16</v>
      </c>
      <c r="E2532" s="4">
        <f>250.00*(1-Z1%)</f>
        <v>250</v>
      </c>
      <c r="F2532" s="2">
        <v>3</v>
      </c>
      <c r="G2532" s="2"/>
    </row>
    <row r="2533" spans="1:26" customHeight="1" ht="18" hidden="true" outlineLevel="2">
      <c r="A2533" s="2" t="s">
        <v>4861</v>
      </c>
      <c r="B2533" s="3" t="s">
        <v>4862</v>
      </c>
      <c r="C2533" s="2"/>
      <c r="D2533" s="2" t="s">
        <v>16</v>
      </c>
      <c r="E2533" s="4">
        <f>250.00*(1-Z1%)</f>
        <v>250</v>
      </c>
      <c r="F2533" s="2">
        <v>1</v>
      </c>
      <c r="G2533" s="2"/>
    </row>
    <row r="2534" spans="1:26" customHeight="1" ht="18" hidden="true" outlineLevel="2">
      <c r="A2534" s="2" t="s">
        <v>4863</v>
      </c>
      <c r="B2534" s="3" t="s">
        <v>4864</v>
      </c>
      <c r="C2534" s="2"/>
      <c r="D2534" s="2" t="s">
        <v>16</v>
      </c>
      <c r="E2534" s="4">
        <f>200.00*(1-Z1%)</f>
        <v>200</v>
      </c>
      <c r="F2534" s="2">
        <v>1</v>
      </c>
      <c r="G2534" s="2"/>
    </row>
    <row r="2535" spans="1:26" customHeight="1" ht="18" hidden="true" outlineLevel="2">
      <c r="A2535" s="2" t="s">
        <v>4865</v>
      </c>
      <c r="B2535" s="3" t="s">
        <v>4866</v>
      </c>
      <c r="C2535" s="2"/>
      <c r="D2535" s="2" t="s">
        <v>16</v>
      </c>
      <c r="E2535" s="4">
        <f>200.00*(1-Z1%)</f>
        <v>200</v>
      </c>
      <c r="F2535" s="2">
        <v>1</v>
      </c>
      <c r="G2535" s="2"/>
    </row>
    <row r="2536" spans="1:26" customHeight="1" ht="35" hidden="true" outlineLevel="2">
      <c r="A2536" s="5" t="s">
        <v>4867</v>
      </c>
      <c r="B2536" s="5"/>
      <c r="C2536" s="5"/>
      <c r="D2536" s="5"/>
      <c r="E2536" s="5"/>
      <c r="F2536" s="5"/>
      <c r="G2536" s="5"/>
    </row>
    <row r="2537" spans="1:26" customHeight="1" ht="35" hidden="true" outlineLevel="3">
      <c r="A2537" s="5" t="s">
        <v>4868</v>
      </c>
      <c r="B2537" s="5"/>
      <c r="C2537" s="5"/>
      <c r="D2537" s="5"/>
      <c r="E2537" s="5"/>
      <c r="F2537" s="5"/>
      <c r="G2537" s="5"/>
    </row>
    <row r="2538" spans="1:26" customHeight="1" ht="18" hidden="true" outlineLevel="3">
      <c r="A2538" s="2" t="s">
        <v>4869</v>
      </c>
      <c r="B2538" s="3" t="s">
        <v>4870</v>
      </c>
      <c r="C2538" s="2"/>
      <c r="D2538" s="2" t="s">
        <v>16</v>
      </c>
      <c r="E2538" s="4">
        <f>1790.00*(1-Z1%)</f>
        <v>1790</v>
      </c>
      <c r="F2538" s="2">
        <v>1</v>
      </c>
      <c r="G2538" s="2"/>
    </row>
    <row r="2539" spans="1:26" customHeight="1" ht="36" hidden="true" outlineLevel="3">
      <c r="A2539" s="2" t="s">
        <v>4871</v>
      </c>
      <c r="B2539" s="3" t="s">
        <v>4872</v>
      </c>
      <c r="C2539" s="2"/>
      <c r="D2539" s="2" t="s">
        <v>16</v>
      </c>
      <c r="E2539" s="4">
        <f>890.00*(1-Z1%)</f>
        <v>890</v>
      </c>
      <c r="F2539" s="2">
        <v>1</v>
      </c>
      <c r="G2539" s="2"/>
    </row>
    <row r="2540" spans="1:26" customHeight="1" ht="18" hidden="true" outlineLevel="3">
      <c r="A2540" s="2" t="s">
        <v>4873</v>
      </c>
      <c r="B2540" s="3" t="s">
        <v>4874</v>
      </c>
      <c r="C2540" s="2"/>
      <c r="D2540" s="2" t="s">
        <v>16</v>
      </c>
      <c r="E2540" s="4">
        <f>990.00*(1-Z1%)</f>
        <v>990</v>
      </c>
      <c r="F2540" s="2">
        <v>1</v>
      </c>
      <c r="G2540" s="2"/>
    </row>
    <row r="2541" spans="1:26" customHeight="1" ht="36" hidden="true" outlineLevel="3">
      <c r="A2541" s="2" t="s">
        <v>4875</v>
      </c>
      <c r="B2541" s="3" t="s">
        <v>4876</v>
      </c>
      <c r="C2541" s="2"/>
      <c r="D2541" s="2" t="s">
        <v>16</v>
      </c>
      <c r="E2541" s="4">
        <f>990.00*(1-Z1%)</f>
        <v>990</v>
      </c>
      <c r="F2541" s="2">
        <v>1</v>
      </c>
      <c r="G2541" s="2"/>
    </row>
    <row r="2542" spans="1:26" customHeight="1" ht="36" hidden="true" outlineLevel="3">
      <c r="A2542" s="2" t="s">
        <v>4877</v>
      </c>
      <c r="B2542" s="3" t="s">
        <v>4878</v>
      </c>
      <c r="C2542" s="2"/>
      <c r="D2542" s="2" t="s">
        <v>16</v>
      </c>
      <c r="E2542" s="4">
        <f>1500.00*(1-Z1%)</f>
        <v>1500</v>
      </c>
      <c r="F2542" s="2">
        <v>1</v>
      </c>
      <c r="G2542" s="2"/>
    </row>
    <row r="2543" spans="1:26" customHeight="1" ht="18" hidden="true" outlineLevel="3">
      <c r="A2543" s="2" t="s">
        <v>4879</v>
      </c>
      <c r="B2543" s="3" t="s">
        <v>4880</v>
      </c>
      <c r="C2543" s="2"/>
      <c r="D2543" s="2" t="s">
        <v>16</v>
      </c>
      <c r="E2543" s="4">
        <f>1790.00*(1-Z1%)</f>
        <v>1790</v>
      </c>
      <c r="F2543" s="2">
        <v>1</v>
      </c>
      <c r="G2543" s="2"/>
    </row>
    <row r="2544" spans="1:26" customHeight="1" ht="36" hidden="true" outlineLevel="3">
      <c r="A2544" s="2" t="s">
        <v>4881</v>
      </c>
      <c r="B2544" s="3" t="s">
        <v>4882</v>
      </c>
      <c r="C2544" s="2"/>
      <c r="D2544" s="2" t="s">
        <v>16</v>
      </c>
      <c r="E2544" s="4">
        <f>4250.00*(1-Z1%)</f>
        <v>4250</v>
      </c>
      <c r="F2544" s="2">
        <v>1</v>
      </c>
      <c r="G2544" s="2"/>
    </row>
    <row r="2545" spans="1:26" customHeight="1" ht="18" hidden="true" outlineLevel="3">
      <c r="A2545" s="2" t="s">
        <v>4883</v>
      </c>
      <c r="B2545" s="3" t="s">
        <v>4884</v>
      </c>
      <c r="C2545" s="2"/>
      <c r="D2545" s="2" t="s">
        <v>16</v>
      </c>
      <c r="E2545" s="4">
        <f>1750.00*(1-Z1%)</f>
        <v>1750</v>
      </c>
      <c r="F2545" s="2">
        <v>1</v>
      </c>
      <c r="G2545" s="2"/>
    </row>
    <row r="2546" spans="1:26" customHeight="1" ht="18" hidden="true" outlineLevel="3">
      <c r="A2546" s="2" t="s">
        <v>4885</v>
      </c>
      <c r="B2546" s="3" t="s">
        <v>4886</v>
      </c>
      <c r="C2546" s="2"/>
      <c r="D2546" s="2" t="s">
        <v>16</v>
      </c>
      <c r="E2546" s="4">
        <f>850.00*(1-Z1%)</f>
        <v>850</v>
      </c>
      <c r="F2546" s="2">
        <v>1</v>
      </c>
      <c r="G2546" s="2"/>
    </row>
    <row r="2547" spans="1:26" customHeight="1" ht="36" hidden="true" outlineLevel="3">
      <c r="A2547" s="2" t="s">
        <v>4887</v>
      </c>
      <c r="B2547" s="3" t="s">
        <v>4888</v>
      </c>
      <c r="C2547" s="2"/>
      <c r="D2547" s="2" t="s">
        <v>16</v>
      </c>
      <c r="E2547" s="4">
        <f>2750.00*(1-Z1%)</f>
        <v>2750</v>
      </c>
      <c r="F2547" s="2">
        <v>2</v>
      </c>
      <c r="G2547" s="2"/>
    </row>
    <row r="2548" spans="1:26" customHeight="1" ht="36" hidden="true" outlineLevel="3">
      <c r="A2548" s="2" t="s">
        <v>4889</v>
      </c>
      <c r="B2548" s="3" t="s">
        <v>4890</v>
      </c>
      <c r="C2548" s="2"/>
      <c r="D2548" s="2" t="s">
        <v>16</v>
      </c>
      <c r="E2548" s="4">
        <f>3490.00*(1-Z1%)</f>
        <v>3490</v>
      </c>
      <c r="F2548" s="2">
        <v>1</v>
      </c>
      <c r="G2548" s="2"/>
    </row>
    <row r="2549" spans="1:26" customHeight="1" ht="36" hidden="true" outlineLevel="3">
      <c r="A2549" s="2" t="s">
        <v>4891</v>
      </c>
      <c r="B2549" s="3" t="s">
        <v>4892</v>
      </c>
      <c r="C2549" s="2"/>
      <c r="D2549" s="2" t="s">
        <v>16</v>
      </c>
      <c r="E2549" s="4">
        <f>4590.00*(1-Z1%)</f>
        <v>4590</v>
      </c>
      <c r="F2549" s="2">
        <v>1</v>
      </c>
      <c r="G2549" s="2"/>
    </row>
    <row r="2550" spans="1:26" customHeight="1" ht="36" hidden="true" outlineLevel="3">
      <c r="A2550" s="2" t="s">
        <v>4893</v>
      </c>
      <c r="B2550" s="3" t="s">
        <v>4894</v>
      </c>
      <c r="C2550" s="2"/>
      <c r="D2550" s="2" t="s">
        <v>16</v>
      </c>
      <c r="E2550" s="4">
        <f>1870.00*(1-Z1%)</f>
        <v>1870</v>
      </c>
      <c r="F2550" s="2">
        <v>1</v>
      </c>
      <c r="G2550" s="2"/>
    </row>
    <row r="2551" spans="1:26" customHeight="1" ht="36" hidden="true" outlineLevel="3">
      <c r="A2551" s="2" t="s">
        <v>4895</v>
      </c>
      <c r="B2551" s="3" t="s">
        <v>4896</v>
      </c>
      <c r="C2551" s="2"/>
      <c r="D2551" s="2" t="s">
        <v>16</v>
      </c>
      <c r="E2551" s="4">
        <f>2190.00*(1-Z1%)</f>
        <v>2190</v>
      </c>
      <c r="F2551" s="2">
        <v>1</v>
      </c>
      <c r="G2551" s="2"/>
    </row>
    <row r="2552" spans="1:26" customHeight="1" ht="18" hidden="true" outlineLevel="3">
      <c r="A2552" s="2" t="s">
        <v>4897</v>
      </c>
      <c r="B2552" s="3" t="s">
        <v>4898</v>
      </c>
      <c r="C2552" s="2"/>
      <c r="D2552" s="2" t="s">
        <v>16</v>
      </c>
      <c r="E2552" s="4">
        <f>1650.00*(1-Z1%)</f>
        <v>1650</v>
      </c>
      <c r="F2552" s="2">
        <v>1</v>
      </c>
      <c r="G2552" s="2"/>
    </row>
    <row r="2553" spans="1:26" customHeight="1" ht="18" hidden="true" outlineLevel="3">
      <c r="A2553" s="2" t="s">
        <v>4899</v>
      </c>
      <c r="B2553" s="3" t="s">
        <v>4900</v>
      </c>
      <c r="C2553" s="2"/>
      <c r="D2553" s="2" t="s">
        <v>16</v>
      </c>
      <c r="E2553" s="4">
        <f>1650.00*(1-Z1%)</f>
        <v>1650</v>
      </c>
      <c r="F2553" s="2">
        <v>1</v>
      </c>
      <c r="G2553" s="2"/>
    </row>
    <row r="2554" spans="1:26" customHeight="1" ht="36" hidden="true" outlineLevel="3">
      <c r="A2554" s="2" t="s">
        <v>4901</v>
      </c>
      <c r="B2554" s="3" t="s">
        <v>4902</v>
      </c>
      <c r="C2554" s="2"/>
      <c r="D2554" s="2" t="s">
        <v>16</v>
      </c>
      <c r="E2554" s="4">
        <f>990.00*(1-Z1%)</f>
        <v>990</v>
      </c>
      <c r="F2554" s="2">
        <v>1</v>
      </c>
      <c r="G2554" s="2"/>
    </row>
    <row r="2555" spans="1:26" customHeight="1" ht="36" hidden="true" outlineLevel="3">
      <c r="A2555" s="2" t="s">
        <v>4903</v>
      </c>
      <c r="B2555" s="3" t="s">
        <v>4904</v>
      </c>
      <c r="C2555" s="2"/>
      <c r="D2555" s="2" t="s">
        <v>16</v>
      </c>
      <c r="E2555" s="4">
        <f>850.00*(1-Z1%)</f>
        <v>850</v>
      </c>
      <c r="F2555" s="2">
        <v>1</v>
      </c>
      <c r="G2555" s="2"/>
    </row>
    <row r="2556" spans="1:26" customHeight="1" ht="18" hidden="true" outlineLevel="3">
      <c r="A2556" s="2" t="s">
        <v>4905</v>
      </c>
      <c r="B2556" s="3" t="s">
        <v>4906</v>
      </c>
      <c r="C2556" s="2"/>
      <c r="D2556" s="2" t="s">
        <v>16</v>
      </c>
      <c r="E2556" s="4">
        <f>1650.00*(1-Z1%)</f>
        <v>1650</v>
      </c>
      <c r="F2556" s="2">
        <v>1</v>
      </c>
      <c r="G2556" s="2"/>
    </row>
    <row r="2557" spans="1:26" customHeight="1" ht="18" hidden="true" outlineLevel="3">
      <c r="A2557" s="2" t="s">
        <v>4907</v>
      </c>
      <c r="B2557" s="3" t="s">
        <v>4908</v>
      </c>
      <c r="C2557" s="2"/>
      <c r="D2557" s="2" t="s">
        <v>16</v>
      </c>
      <c r="E2557" s="4">
        <f>990.00*(1-Z1%)</f>
        <v>990</v>
      </c>
      <c r="F2557" s="2">
        <v>1</v>
      </c>
      <c r="G2557" s="2"/>
    </row>
    <row r="2558" spans="1:26" customHeight="1" ht="36" hidden="true" outlineLevel="3">
      <c r="A2558" s="2" t="s">
        <v>4909</v>
      </c>
      <c r="B2558" s="3" t="s">
        <v>4910</v>
      </c>
      <c r="C2558" s="2"/>
      <c r="D2558" s="2" t="s">
        <v>16</v>
      </c>
      <c r="E2558" s="4">
        <f>900.00*(1-Z1%)</f>
        <v>900</v>
      </c>
      <c r="F2558" s="2">
        <v>1</v>
      </c>
      <c r="G2558" s="2"/>
    </row>
    <row r="2559" spans="1:26" customHeight="1" ht="36" hidden="true" outlineLevel="3">
      <c r="A2559" s="2" t="s">
        <v>4911</v>
      </c>
      <c r="B2559" s="3" t="s">
        <v>4912</v>
      </c>
      <c r="C2559" s="2"/>
      <c r="D2559" s="2" t="s">
        <v>16</v>
      </c>
      <c r="E2559" s="4">
        <f>2250.00*(1-Z1%)</f>
        <v>2250</v>
      </c>
      <c r="F2559" s="2">
        <v>1</v>
      </c>
      <c r="G2559" s="2"/>
    </row>
    <row r="2560" spans="1:26" customHeight="1" ht="18" hidden="true" outlineLevel="3">
      <c r="A2560" s="2" t="s">
        <v>4913</v>
      </c>
      <c r="B2560" s="3" t="s">
        <v>4914</v>
      </c>
      <c r="C2560" s="2"/>
      <c r="D2560" s="2" t="s">
        <v>16</v>
      </c>
      <c r="E2560" s="4">
        <f>1290.00*(1-Z1%)</f>
        <v>1290</v>
      </c>
      <c r="F2560" s="2">
        <v>1</v>
      </c>
      <c r="G2560" s="2"/>
    </row>
    <row r="2561" spans="1:26" customHeight="1" ht="36" hidden="true" outlineLevel="3">
      <c r="A2561" s="2" t="s">
        <v>4915</v>
      </c>
      <c r="B2561" s="3" t="s">
        <v>4916</v>
      </c>
      <c r="C2561" s="2"/>
      <c r="D2561" s="2" t="s">
        <v>16</v>
      </c>
      <c r="E2561" s="4">
        <f>1100.00*(1-Z1%)</f>
        <v>1100</v>
      </c>
      <c r="F2561" s="2">
        <v>2</v>
      </c>
      <c r="G2561" s="2"/>
    </row>
    <row r="2562" spans="1:26" customHeight="1" ht="36" hidden="true" outlineLevel="3">
      <c r="A2562" s="2" t="s">
        <v>4917</v>
      </c>
      <c r="B2562" s="3" t="s">
        <v>4918</v>
      </c>
      <c r="C2562" s="2"/>
      <c r="D2562" s="2" t="s">
        <v>16</v>
      </c>
      <c r="E2562" s="4">
        <f>1290.00*(1-Z1%)</f>
        <v>1290</v>
      </c>
      <c r="F2562" s="2">
        <v>1</v>
      </c>
      <c r="G2562" s="2"/>
    </row>
    <row r="2563" spans="1:26" customHeight="1" ht="36" hidden="true" outlineLevel="3">
      <c r="A2563" s="2" t="s">
        <v>4919</v>
      </c>
      <c r="B2563" s="3" t="s">
        <v>4920</v>
      </c>
      <c r="C2563" s="2"/>
      <c r="D2563" s="2" t="s">
        <v>16</v>
      </c>
      <c r="E2563" s="4">
        <f>1490.00*(1-Z1%)</f>
        <v>1490</v>
      </c>
      <c r="F2563" s="2">
        <v>1</v>
      </c>
      <c r="G2563" s="2"/>
    </row>
    <row r="2564" spans="1:26" customHeight="1" ht="36" hidden="true" outlineLevel="3">
      <c r="A2564" s="2" t="s">
        <v>4921</v>
      </c>
      <c r="B2564" s="3" t="s">
        <v>4922</v>
      </c>
      <c r="C2564" s="2"/>
      <c r="D2564" s="2" t="s">
        <v>16</v>
      </c>
      <c r="E2564" s="4">
        <f>1490.00*(1-Z1%)</f>
        <v>1490</v>
      </c>
      <c r="F2564" s="2">
        <v>1</v>
      </c>
      <c r="G2564" s="2"/>
    </row>
    <row r="2565" spans="1:26" customHeight="1" ht="36" hidden="true" outlineLevel="3">
      <c r="A2565" s="2" t="s">
        <v>4923</v>
      </c>
      <c r="B2565" s="3" t="s">
        <v>4924</v>
      </c>
      <c r="C2565" s="2"/>
      <c r="D2565" s="2" t="s">
        <v>16</v>
      </c>
      <c r="E2565" s="4">
        <f>1890.00*(1-Z1%)</f>
        <v>1890</v>
      </c>
      <c r="F2565" s="2">
        <v>1</v>
      </c>
      <c r="G2565" s="2"/>
    </row>
    <row r="2566" spans="1:26" customHeight="1" ht="36" hidden="true" outlineLevel="3">
      <c r="A2566" s="2" t="s">
        <v>4925</v>
      </c>
      <c r="B2566" s="3" t="s">
        <v>4926</v>
      </c>
      <c r="C2566" s="2"/>
      <c r="D2566" s="2" t="s">
        <v>16</v>
      </c>
      <c r="E2566" s="4">
        <f>1490.00*(1-Z1%)</f>
        <v>1490</v>
      </c>
      <c r="F2566" s="2">
        <v>1</v>
      </c>
      <c r="G2566" s="2"/>
    </row>
    <row r="2567" spans="1:26" customHeight="1" ht="18" hidden="true" outlineLevel="3">
      <c r="A2567" s="2" t="s">
        <v>4927</v>
      </c>
      <c r="B2567" s="3" t="s">
        <v>4928</v>
      </c>
      <c r="C2567" s="2"/>
      <c r="D2567" s="2" t="s">
        <v>16</v>
      </c>
      <c r="E2567" s="4">
        <f>1850.00*(1-Z1%)</f>
        <v>1850</v>
      </c>
      <c r="F2567" s="2">
        <v>1</v>
      </c>
      <c r="G2567" s="2"/>
    </row>
    <row r="2568" spans="1:26" customHeight="1" ht="36" hidden="true" outlineLevel="3">
      <c r="A2568" s="2" t="s">
        <v>4929</v>
      </c>
      <c r="B2568" s="3" t="s">
        <v>4930</v>
      </c>
      <c r="C2568" s="2"/>
      <c r="D2568" s="2" t="s">
        <v>16</v>
      </c>
      <c r="E2568" s="4">
        <f>1700.00*(1-Z1%)</f>
        <v>1700</v>
      </c>
      <c r="F2568" s="2">
        <v>1</v>
      </c>
      <c r="G2568" s="2"/>
    </row>
    <row r="2569" spans="1:26" customHeight="1" ht="36" hidden="true" outlineLevel="3">
      <c r="A2569" s="2" t="s">
        <v>4931</v>
      </c>
      <c r="B2569" s="3" t="s">
        <v>4932</v>
      </c>
      <c r="C2569" s="2"/>
      <c r="D2569" s="2" t="s">
        <v>16</v>
      </c>
      <c r="E2569" s="4">
        <f>2850.00*(1-Z1%)</f>
        <v>2850</v>
      </c>
      <c r="F2569" s="2">
        <v>1</v>
      </c>
      <c r="G2569" s="2"/>
    </row>
    <row r="2570" spans="1:26" customHeight="1" ht="36" hidden="true" outlineLevel="3">
      <c r="A2570" s="2" t="s">
        <v>4933</v>
      </c>
      <c r="B2570" s="3" t="s">
        <v>4934</v>
      </c>
      <c r="C2570" s="2"/>
      <c r="D2570" s="2" t="s">
        <v>16</v>
      </c>
      <c r="E2570" s="4">
        <f>2990.00*(1-Z1%)</f>
        <v>2990</v>
      </c>
      <c r="F2570" s="2">
        <v>1</v>
      </c>
      <c r="G2570" s="2"/>
    </row>
    <row r="2571" spans="1:26" customHeight="1" ht="36" hidden="true" outlineLevel="3">
      <c r="A2571" s="2" t="s">
        <v>4935</v>
      </c>
      <c r="B2571" s="3" t="s">
        <v>4936</v>
      </c>
      <c r="C2571" s="2"/>
      <c r="D2571" s="2" t="s">
        <v>16</v>
      </c>
      <c r="E2571" s="4">
        <f>1190.00*(1-Z1%)</f>
        <v>1190</v>
      </c>
      <c r="F2571" s="2">
        <v>1</v>
      </c>
      <c r="G2571" s="2"/>
    </row>
    <row r="2572" spans="1:26" customHeight="1" ht="36" hidden="true" outlineLevel="3">
      <c r="A2572" s="2" t="s">
        <v>4937</v>
      </c>
      <c r="B2572" s="3" t="s">
        <v>4938</v>
      </c>
      <c r="C2572" s="2"/>
      <c r="D2572" s="2" t="s">
        <v>16</v>
      </c>
      <c r="E2572" s="4">
        <f>1290.00*(1-Z1%)</f>
        <v>1290</v>
      </c>
      <c r="F2572" s="2">
        <v>1</v>
      </c>
      <c r="G2572" s="2"/>
    </row>
    <row r="2573" spans="1:26" customHeight="1" ht="36" hidden="true" outlineLevel="3">
      <c r="A2573" s="2" t="s">
        <v>4939</v>
      </c>
      <c r="B2573" s="3" t="s">
        <v>4940</v>
      </c>
      <c r="C2573" s="2"/>
      <c r="D2573" s="2" t="s">
        <v>16</v>
      </c>
      <c r="E2573" s="4">
        <f>1790.00*(1-Z1%)</f>
        <v>1790</v>
      </c>
      <c r="F2573" s="2">
        <v>1</v>
      </c>
      <c r="G2573" s="2"/>
    </row>
    <row r="2574" spans="1:26" customHeight="1" ht="35" hidden="true" outlineLevel="2">
      <c r="A2574" s="5" t="s">
        <v>4941</v>
      </c>
      <c r="B2574" s="5"/>
      <c r="C2574" s="5"/>
      <c r="D2574" s="5"/>
      <c r="E2574" s="5"/>
      <c r="F2574" s="5"/>
      <c r="G2574" s="5"/>
    </row>
    <row r="2575" spans="1:26" customHeight="1" ht="35" hidden="true" outlineLevel="3">
      <c r="A2575" s="5" t="s">
        <v>4942</v>
      </c>
      <c r="B2575" s="5"/>
      <c r="C2575" s="5"/>
      <c r="D2575" s="5"/>
      <c r="E2575" s="5"/>
      <c r="F2575" s="5"/>
      <c r="G2575" s="5"/>
    </row>
    <row r="2576" spans="1:26" customHeight="1" ht="18" hidden="true" outlineLevel="3">
      <c r="A2576" s="2" t="s">
        <v>4943</v>
      </c>
      <c r="B2576" s="3" t="s">
        <v>4944</v>
      </c>
      <c r="C2576" s="2"/>
      <c r="D2576" s="2" t="s">
        <v>16</v>
      </c>
      <c r="E2576" s="4">
        <f>290.00*(1-Z1%)</f>
        <v>290</v>
      </c>
      <c r="F2576" s="2">
        <v>1</v>
      </c>
      <c r="G2576" s="2"/>
    </row>
    <row r="2577" spans="1:26" customHeight="1" ht="18" hidden="true" outlineLevel="3">
      <c r="A2577" s="2" t="s">
        <v>4945</v>
      </c>
      <c r="B2577" s="3" t="s">
        <v>4946</v>
      </c>
      <c r="C2577" s="2"/>
      <c r="D2577" s="2" t="s">
        <v>16</v>
      </c>
      <c r="E2577" s="4">
        <f>500.00*(1-Z1%)</f>
        <v>500</v>
      </c>
      <c r="F2577" s="2">
        <v>1</v>
      </c>
      <c r="G2577" s="2"/>
    </row>
    <row r="2578" spans="1:26" customHeight="1" ht="36" hidden="true" outlineLevel="3">
      <c r="A2578" s="2" t="s">
        <v>4947</v>
      </c>
      <c r="B2578" s="3" t="s">
        <v>4948</v>
      </c>
      <c r="C2578" s="2"/>
      <c r="D2578" s="2" t="s">
        <v>16</v>
      </c>
      <c r="E2578" s="4">
        <f>490.00*(1-Z1%)</f>
        <v>490</v>
      </c>
      <c r="F2578" s="2">
        <v>2</v>
      </c>
      <c r="G2578" s="2"/>
    </row>
    <row r="2579" spans="1:26" customHeight="1" ht="36" hidden="true" outlineLevel="3">
      <c r="A2579" s="2" t="s">
        <v>4949</v>
      </c>
      <c r="B2579" s="3" t="s">
        <v>4950</v>
      </c>
      <c r="C2579" s="2"/>
      <c r="D2579" s="2" t="s">
        <v>16</v>
      </c>
      <c r="E2579" s="4">
        <f>490.00*(1-Z1%)</f>
        <v>490</v>
      </c>
      <c r="F2579" s="2">
        <v>2</v>
      </c>
      <c r="G2579" s="2"/>
    </row>
    <row r="2580" spans="1:26" customHeight="1" ht="36" hidden="true" outlineLevel="3">
      <c r="A2580" s="2" t="s">
        <v>4951</v>
      </c>
      <c r="B2580" s="3" t="s">
        <v>4952</v>
      </c>
      <c r="C2580" s="2"/>
      <c r="D2580" s="2" t="s">
        <v>16</v>
      </c>
      <c r="E2580" s="4">
        <f>390.00*(1-Z1%)</f>
        <v>390</v>
      </c>
      <c r="F2580" s="2">
        <v>1</v>
      </c>
      <c r="G2580" s="2"/>
    </row>
    <row r="2581" spans="1:26" customHeight="1" ht="36" hidden="true" outlineLevel="3">
      <c r="A2581" s="2" t="s">
        <v>4953</v>
      </c>
      <c r="B2581" s="3" t="s">
        <v>4954</v>
      </c>
      <c r="C2581" s="2"/>
      <c r="D2581" s="2" t="s">
        <v>16</v>
      </c>
      <c r="E2581" s="4">
        <f>490.00*(1-Z1%)</f>
        <v>490</v>
      </c>
      <c r="F2581" s="2">
        <v>2</v>
      </c>
      <c r="G2581" s="2"/>
    </row>
    <row r="2582" spans="1:26" customHeight="1" ht="36" hidden="true" outlineLevel="3">
      <c r="A2582" s="2" t="s">
        <v>4955</v>
      </c>
      <c r="B2582" s="3" t="s">
        <v>4956</v>
      </c>
      <c r="C2582" s="2"/>
      <c r="D2582" s="2" t="s">
        <v>16</v>
      </c>
      <c r="E2582" s="4">
        <f>490.00*(1-Z1%)</f>
        <v>490</v>
      </c>
      <c r="F2582" s="2">
        <v>1</v>
      </c>
      <c r="G2582" s="2"/>
    </row>
    <row r="2583" spans="1:26" customHeight="1" ht="18" hidden="true" outlineLevel="3">
      <c r="A2583" s="2" t="s">
        <v>4957</v>
      </c>
      <c r="B2583" s="3" t="s">
        <v>4958</v>
      </c>
      <c r="C2583" s="2"/>
      <c r="D2583" s="2" t="s">
        <v>16</v>
      </c>
      <c r="E2583" s="4">
        <f>450.00*(1-Z1%)</f>
        <v>450</v>
      </c>
      <c r="F2583" s="2">
        <v>1</v>
      </c>
      <c r="G2583" s="2"/>
    </row>
    <row r="2584" spans="1:26" customHeight="1" ht="18" hidden="true" outlineLevel="3">
      <c r="A2584" s="2" t="s">
        <v>4959</v>
      </c>
      <c r="B2584" s="3" t="s">
        <v>4960</v>
      </c>
      <c r="C2584" s="2"/>
      <c r="D2584" s="2" t="s">
        <v>16</v>
      </c>
      <c r="E2584" s="4">
        <f>550.00*(1-Z1%)</f>
        <v>550</v>
      </c>
      <c r="F2584" s="2">
        <v>1</v>
      </c>
      <c r="G2584" s="2"/>
    </row>
    <row r="2585" spans="1:26" customHeight="1" ht="18" hidden="true" outlineLevel="3">
      <c r="A2585" s="2" t="s">
        <v>4961</v>
      </c>
      <c r="B2585" s="3" t="s">
        <v>4962</v>
      </c>
      <c r="C2585" s="2"/>
      <c r="D2585" s="2" t="s">
        <v>16</v>
      </c>
      <c r="E2585" s="4">
        <f>550.00*(1-Z1%)</f>
        <v>550</v>
      </c>
      <c r="F2585" s="2">
        <v>1</v>
      </c>
      <c r="G2585" s="2"/>
    </row>
    <row r="2586" spans="1:26" customHeight="1" ht="18" hidden="true" outlineLevel="3">
      <c r="A2586" s="2" t="s">
        <v>4963</v>
      </c>
      <c r="B2586" s="3" t="s">
        <v>4964</v>
      </c>
      <c r="C2586" s="2"/>
      <c r="D2586" s="2" t="s">
        <v>16</v>
      </c>
      <c r="E2586" s="4">
        <f>450.00*(1-Z1%)</f>
        <v>450</v>
      </c>
      <c r="F2586" s="2">
        <v>1</v>
      </c>
      <c r="G2586" s="2"/>
    </row>
    <row r="2587" spans="1:26" customHeight="1" ht="36" hidden="true" outlineLevel="3">
      <c r="A2587" s="2" t="s">
        <v>4965</v>
      </c>
      <c r="B2587" s="3" t="s">
        <v>4966</v>
      </c>
      <c r="C2587" s="2"/>
      <c r="D2587" s="2" t="s">
        <v>16</v>
      </c>
      <c r="E2587" s="4">
        <f>1990.00*(1-Z1%)</f>
        <v>1990</v>
      </c>
      <c r="F2587" s="2">
        <v>1</v>
      </c>
      <c r="G2587" s="2"/>
    </row>
    <row r="2588" spans="1:26" customHeight="1" ht="35" hidden="true" outlineLevel="3">
      <c r="A2588" s="5" t="s">
        <v>4967</v>
      </c>
      <c r="B2588" s="5"/>
      <c r="C2588" s="5"/>
      <c r="D2588" s="5"/>
      <c r="E2588" s="5"/>
      <c r="F2588" s="5"/>
      <c r="G2588" s="5"/>
    </row>
    <row r="2589" spans="1:26" customHeight="1" ht="18" hidden="true" outlineLevel="3">
      <c r="A2589" s="2" t="s">
        <v>4968</v>
      </c>
      <c r="B2589" s="3" t="s">
        <v>4969</v>
      </c>
      <c r="C2589" s="2"/>
      <c r="D2589" s="2" t="s">
        <v>16</v>
      </c>
      <c r="E2589" s="4">
        <f>650.00*(1-Z1%)</f>
        <v>650</v>
      </c>
      <c r="F2589" s="2">
        <v>1</v>
      </c>
      <c r="G2589" s="2"/>
    </row>
    <row r="2590" spans="1:26" customHeight="1" ht="18" hidden="true" outlineLevel="3">
      <c r="A2590" s="2" t="s">
        <v>4970</v>
      </c>
      <c r="B2590" s="3" t="s">
        <v>4971</v>
      </c>
      <c r="C2590" s="2"/>
      <c r="D2590" s="2" t="s">
        <v>16</v>
      </c>
      <c r="E2590" s="4">
        <f>350.00*(1-Z1%)</f>
        <v>350</v>
      </c>
      <c r="F2590" s="2">
        <v>1</v>
      </c>
      <c r="G2590" s="2"/>
    </row>
    <row r="2591" spans="1:26" customHeight="1" ht="18" hidden="true" outlineLevel="3">
      <c r="A2591" s="2" t="s">
        <v>4972</v>
      </c>
      <c r="B2591" s="3" t="s">
        <v>4973</v>
      </c>
      <c r="C2591" s="2"/>
      <c r="D2591" s="2" t="s">
        <v>16</v>
      </c>
      <c r="E2591" s="4">
        <f>390.00*(1-Z1%)</f>
        <v>390</v>
      </c>
      <c r="F2591" s="2">
        <v>2</v>
      </c>
      <c r="G2591" s="2"/>
    </row>
    <row r="2592" spans="1:26" customHeight="1" ht="36" hidden="true" outlineLevel="3">
      <c r="A2592" s="2" t="s">
        <v>4974</v>
      </c>
      <c r="B2592" s="3" t="s">
        <v>4975</v>
      </c>
      <c r="C2592" s="2"/>
      <c r="D2592" s="2" t="s">
        <v>16</v>
      </c>
      <c r="E2592" s="4">
        <f>450.00*(1-Z1%)</f>
        <v>450</v>
      </c>
      <c r="F2592" s="2">
        <v>1</v>
      </c>
      <c r="G2592" s="2"/>
    </row>
    <row r="2593" spans="1:26" customHeight="1" ht="36" hidden="true" outlineLevel="3">
      <c r="A2593" s="2" t="s">
        <v>4976</v>
      </c>
      <c r="B2593" s="3" t="s">
        <v>4977</v>
      </c>
      <c r="C2593" s="2"/>
      <c r="D2593" s="2" t="s">
        <v>16</v>
      </c>
      <c r="E2593" s="4">
        <f>670.00*(1-Z1%)</f>
        <v>670</v>
      </c>
      <c r="F2593" s="2">
        <v>2</v>
      </c>
      <c r="G2593" s="2"/>
    </row>
    <row r="2594" spans="1:26" customHeight="1" ht="36" hidden="true" outlineLevel="3">
      <c r="A2594" s="2" t="s">
        <v>4978</v>
      </c>
      <c r="B2594" s="3" t="s">
        <v>4979</v>
      </c>
      <c r="C2594" s="2"/>
      <c r="D2594" s="2" t="s">
        <v>16</v>
      </c>
      <c r="E2594" s="4">
        <f>390.00*(1-Z1%)</f>
        <v>390</v>
      </c>
      <c r="F2594" s="2">
        <v>2</v>
      </c>
      <c r="G2594" s="2"/>
    </row>
    <row r="2595" spans="1:26" customHeight="1" ht="36" hidden="true" outlineLevel="3">
      <c r="A2595" s="2" t="s">
        <v>4980</v>
      </c>
      <c r="B2595" s="3" t="s">
        <v>4981</v>
      </c>
      <c r="C2595" s="2"/>
      <c r="D2595" s="2" t="s">
        <v>16</v>
      </c>
      <c r="E2595" s="4">
        <f>650.00*(1-Z1%)</f>
        <v>650</v>
      </c>
      <c r="F2595" s="2">
        <v>2</v>
      </c>
      <c r="G2595" s="2"/>
    </row>
    <row r="2596" spans="1:26" customHeight="1" ht="36" hidden="true" outlineLevel="3">
      <c r="A2596" s="2" t="s">
        <v>4982</v>
      </c>
      <c r="B2596" s="3" t="s">
        <v>4983</v>
      </c>
      <c r="C2596" s="2"/>
      <c r="D2596" s="2" t="s">
        <v>16</v>
      </c>
      <c r="E2596" s="4">
        <f>980.00*(1-Z1%)</f>
        <v>980</v>
      </c>
      <c r="F2596" s="2">
        <v>1</v>
      </c>
      <c r="G2596" s="2"/>
    </row>
    <row r="2597" spans="1:26" customHeight="1" ht="18" hidden="true" outlineLevel="3">
      <c r="A2597" s="2" t="s">
        <v>4984</v>
      </c>
      <c r="B2597" s="3" t="s">
        <v>4985</v>
      </c>
      <c r="C2597" s="2"/>
      <c r="D2597" s="2" t="s">
        <v>16</v>
      </c>
      <c r="E2597" s="4">
        <f>990.00*(1-Z1%)</f>
        <v>990</v>
      </c>
      <c r="F2597" s="2">
        <v>1</v>
      </c>
      <c r="G2597" s="2"/>
    </row>
    <row r="2598" spans="1:26" customHeight="1" ht="18" hidden="true" outlineLevel="3">
      <c r="A2598" s="2" t="s">
        <v>4986</v>
      </c>
      <c r="B2598" s="3" t="s">
        <v>4987</v>
      </c>
      <c r="C2598" s="2"/>
      <c r="D2598" s="2" t="s">
        <v>16</v>
      </c>
      <c r="E2598" s="4">
        <f>690.00*(1-Z1%)</f>
        <v>690</v>
      </c>
      <c r="F2598" s="2">
        <v>2</v>
      </c>
      <c r="G2598" s="2"/>
    </row>
    <row r="2599" spans="1:26" customHeight="1" ht="18" hidden="true" outlineLevel="3">
      <c r="A2599" s="2" t="s">
        <v>4988</v>
      </c>
      <c r="B2599" s="3" t="s">
        <v>4989</v>
      </c>
      <c r="C2599" s="2"/>
      <c r="D2599" s="2" t="s">
        <v>16</v>
      </c>
      <c r="E2599" s="4">
        <f>490.00*(1-Z1%)</f>
        <v>490</v>
      </c>
      <c r="F2599" s="2">
        <v>2</v>
      </c>
      <c r="G2599" s="2"/>
    </row>
    <row r="2600" spans="1:26" customHeight="1" ht="36" hidden="true" outlineLevel="3">
      <c r="A2600" s="2" t="s">
        <v>4990</v>
      </c>
      <c r="B2600" s="3" t="s">
        <v>4991</v>
      </c>
      <c r="C2600" s="2"/>
      <c r="D2600" s="2" t="s">
        <v>16</v>
      </c>
      <c r="E2600" s="4">
        <f>250.00*(1-Z1%)</f>
        <v>250</v>
      </c>
      <c r="F2600" s="2">
        <v>1</v>
      </c>
      <c r="G2600" s="2"/>
    </row>
    <row r="2601" spans="1:26" customHeight="1" ht="36" hidden="true" outlineLevel="3">
      <c r="A2601" s="2" t="s">
        <v>4992</v>
      </c>
      <c r="B2601" s="3" t="s">
        <v>4993</v>
      </c>
      <c r="C2601" s="2"/>
      <c r="D2601" s="2" t="s">
        <v>16</v>
      </c>
      <c r="E2601" s="4">
        <f>190.00*(1-Z1%)</f>
        <v>190</v>
      </c>
      <c r="F2601" s="2">
        <v>1</v>
      </c>
      <c r="G2601" s="2"/>
    </row>
    <row r="2602" spans="1:26" customHeight="1" ht="36" hidden="true" outlineLevel="3">
      <c r="A2602" s="2" t="s">
        <v>4994</v>
      </c>
      <c r="B2602" s="3" t="s">
        <v>4995</v>
      </c>
      <c r="C2602" s="2"/>
      <c r="D2602" s="2" t="s">
        <v>16</v>
      </c>
      <c r="E2602" s="4">
        <f>450.00*(1-Z1%)</f>
        <v>450</v>
      </c>
      <c r="F2602" s="2">
        <v>2</v>
      </c>
      <c r="G2602" s="2"/>
    </row>
    <row r="2603" spans="1:26" customHeight="1" ht="36" hidden="true" outlineLevel="3">
      <c r="A2603" s="2" t="s">
        <v>4996</v>
      </c>
      <c r="B2603" s="3" t="s">
        <v>4997</v>
      </c>
      <c r="C2603" s="2"/>
      <c r="D2603" s="2" t="s">
        <v>16</v>
      </c>
      <c r="E2603" s="4">
        <f>300.00*(1-Z1%)</f>
        <v>300</v>
      </c>
      <c r="F2603" s="2">
        <v>2</v>
      </c>
      <c r="G2603" s="2"/>
    </row>
    <row r="2604" spans="1:26" customHeight="1" ht="35" hidden="true" outlineLevel="2">
      <c r="A2604" s="5" t="s">
        <v>4998</v>
      </c>
      <c r="B2604" s="5"/>
      <c r="C2604" s="5"/>
      <c r="D2604" s="5"/>
      <c r="E2604" s="5"/>
      <c r="F2604" s="5"/>
      <c r="G2604" s="5"/>
    </row>
    <row r="2605" spans="1:26" customHeight="1" ht="35" hidden="true" outlineLevel="3">
      <c r="A2605" s="5" t="s">
        <v>4999</v>
      </c>
      <c r="B2605" s="5"/>
      <c r="C2605" s="5"/>
      <c r="D2605" s="5"/>
      <c r="E2605" s="5"/>
      <c r="F2605" s="5"/>
      <c r="G2605" s="5"/>
    </row>
    <row r="2606" spans="1:26" customHeight="1" ht="35" hidden="true" outlineLevel="4">
      <c r="A2606" s="5" t="s">
        <v>5000</v>
      </c>
      <c r="B2606" s="5"/>
      <c r="C2606" s="5"/>
      <c r="D2606" s="5"/>
      <c r="E2606" s="5"/>
      <c r="F2606" s="5"/>
      <c r="G2606" s="5"/>
    </row>
    <row r="2607" spans="1:26" customHeight="1" ht="18" hidden="true" outlineLevel="4">
      <c r="A2607" s="2" t="s">
        <v>5001</v>
      </c>
      <c r="B2607" s="3" t="s">
        <v>5002</v>
      </c>
      <c r="C2607" s="2"/>
      <c r="D2607" s="2" t="s">
        <v>16</v>
      </c>
      <c r="E2607" s="4">
        <f>750.00*(1-Z1%)</f>
        <v>750</v>
      </c>
      <c r="F2607" s="2">
        <v>1</v>
      </c>
      <c r="G2607" s="2"/>
    </row>
    <row r="2608" spans="1:26" customHeight="1" ht="36" hidden="true" outlineLevel="4">
      <c r="A2608" s="2" t="s">
        <v>5003</v>
      </c>
      <c r="B2608" s="3" t="s">
        <v>5004</v>
      </c>
      <c r="C2608" s="2"/>
      <c r="D2608" s="2" t="s">
        <v>16</v>
      </c>
      <c r="E2608" s="4">
        <f>690.00*(1-Z1%)</f>
        <v>690</v>
      </c>
      <c r="F2608" s="2">
        <v>1</v>
      </c>
      <c r="G2608" s="2"/>
    </row>
    <row r="2609" spans="1:26" customHeight="1" ht="18" hidden="true" outlineLevel="4">
      <c r="A2609" s="2" t="s">
        <v>5005</v>
      </c>
      <c r="B2609" s="3" t="s">
        <v>5006</v>
      </c>
      <c r="C2609" s="2"/>
      <c r="D2609" s="2" t="s">
        <v>16</v>
      </c>
      <c r="E2609" s="4">
        <f>750.00*(1-Z1%)</f>
        <v>750</v>
      </c>
      <c r="F2609" s="2">
        <v>1</v>
      </c>
      <c r="G2609" s="2"/>
    </row>
    <row r="2610" spans="1:26" customHeight="1" ht="36" hidden="true" outlineLevel="4">
      <c r="A2610" s="2" t="s">
        <v>5007</v>
      </c>
      <c r="B2610" s="3" t="s">
        <v>5008</v>
      </c>
      <c r="C2610" s="2"/>
      <c r="D2610" s="2" t="s">
        <v>16</v>
      </c>
      <c r="E2610" s="4">
        <f>400.00*(1-Z1%)</f>
        <v>400</v>
      </c>
      <c r="F2610" s="2">
        <v>1</v>
      </c>
      <c r="G2610" s="2"/>
    </row>
    <row r="2611" spans="1:26" customHeight="1" ht="35" hidden="true" outlineLevel="4">
      <c r="A2611" s="5" t="s">
        <v>5009</v>
      </c>
      <c r="B2611" s="5"/>
      <c r="C2611" s="5"/>
      <c r="D2611" s="5"/>
      <c r="E2611" s="5"/>
      <c r="F2611" s="5"/>
      <c r="G2611" s="5"/>
    </row>
    <row r="2612" spans="1:26" customHeight="1" ht="18" hidden="true" outlineLevel="4">
      <c r="A2612" s="2" t="s">
        <v>5010</v>
      </c>
      <c r="B2612" s="3" t="s">
        <v>5011</v>
      </c>
      <c r="C2612" s="2"/>
      <c r="D2612" s="2" t="s">
        <v>16</v>
      </c>
      <c r="E2612" s="4">
        <f>250.00*(1-Z1%)</f>
        <v>250</v>
      </c>
      <c r="F2612" s="2">
        <v>1</v>
      </c>
      <c r="G2612" s="2"/>
    </row>
    <row r="2613" spans="1:26" customHeight="1" ht="18" hidden="true" outlineLevel="4">
      <c r="A2613" s="2" t="s">
        <v>5012</v>
      </c>
      <c r="B2613" s="3" t="s">
        <v>5013</v>
      </c>
      <c r="C2613" s="2"/>
      <c r="D2613" s="2" t="s">
        <v>16</v>
      </c>
      <c r="E2613" s="4">
        <f>350.00*(1-Z1%)</f>
        <v>350</v>
      </c>
      <c r="F2613" s="2">
        <v>2</v>
      </c>
      <c r="G2613" s="2"/>
    </row>
    <row r="2614" spans="1:26" customHeight="1" ht="18" hidden="true" outlineLevel="4">
      <c r="A2614" s="2" t="s">
        <v>5014</v>
      </c>
      <c r="B2614" s="3" t="s">
        <v>5015</v>
      </c>
      <c r="C2614" s="2"/>
      <c r="D2614" s="2" t="s">
        <v>16</v>
      </c>
      <c r="E2614" s="4">
        <f>250.00*(1-Z1%)</f>
        <v>250</v>
      </c>
      <c r="F2614" s="2">
        <v>1</v>
      </c>
      <c r="G2614" s="2"/>
    </row>
    <row r="2615" spans="1:26" customHeight="1" ht="18" hidden="true" outlineLevel="4">
      <c r="A2615" s="2" t="s">
        <v>5016</v>
      </c>
      <c r="B2615" s="3" t="s">
        <v>5017</v>
      </c>
      <c r="C2615" s="2"/>
      <c r="D2615" s="2" t="s">
        <v>16</v>
      </c>
      <c r="E2615" s="4">
        <f>250.00*(1-Z1%)</f>
        <v>250</v>
      </c>
      <c r="F2615" s="2">
        <v>2</v>
      </c>
      <c r="G2615" s="2"/>
    </row>
    <row r="2616" spans="1:26" customHeight="1" ht="18" hidden="true" outlineLevel="4">
      <c r="A2616" s="2" t="s">
        <v>5018</v>
      </c>
      <c r="B2616" s="3" t="s">
        <v>5019</v>
      </c>
      <c r="C2616" s="2"/>
      <c r="D2616" s="2" t="s">
        <v>16</v>
      </c>
      <c r="E2616" s="4">
        <f>450.00*(1-Z1%)</f>
        <v>450</v>
      </c>
      <c r="F2616" s="2">
        <v>1</v>
      </c>
      <c r="G2616" s="2"/>
    </row>
    <row r="2617" spans="1:26" customHeight="1" ht="35" hidden="true" outlineLevel="4">
      <c r="A2617" s="5" t="s">
        <v>5020</v>
      </c>
      <c r="B2617" s="5"/>
      <c r="C2617" s="5"/>
      <c r="D2617" s="5"/>
      <c r="E2617" s="5"/>
      <c r="F2617" s="5"/>
      <c r="G2617" s="5"/>
    </row>
    <row r="2618" spans="1:26" customHeight="1" ht="18" hidden="true" outlineLevel="4">
      <c r="A2618" s="2" t="s">
        <v>5021</v>
      </c>
      <c r="B2618" s="3" t="s">
        <v>5022</v>
      </c>
      <c r="C2618" s="2"/>
      <c r="D2618" s="2" t="s">
        <v>16</v>
      </c>
      <c r="E2618" s="4">
        <f>70.00*(1-Z1%)</f>
        <v>70</v>
      </c>
      <c r="F2618" s="2">
        <v>2</v>
      </c>
      <c r="G2618" s="2"/>
    </row>
    <row r="2619" spans="1:26" customHeight="1" ht="18" hidden="true" outlineLevel="4">
      <c r="A2619" s="2" t="s">
        <v>5023</v>
      </c>
      <c r="B2619" s="3" t="s">
        <v>5024</v>
      </c>
      <c r="C2619" s="2"/>
      <c r="D2619" s="2" t="s">
        <v>16</v>
      </c>
      <c r="E2619" s="4">
        <f>70.00*(1-Z1%)</f>
        <v>70</v>
      </c>
      <c r="F2619" s="2">
        <v>2</v>
      </c>
      <c r="G2619" s="2"/>
    </row>
    <row r="2620" spans="1:26" customHeight="1" ht="18" hidden="true" outlineLevel="4">
      <c r="A2620" s="2" t="s">
        <v>5025</v>
      </c>
      <c r="B2620" s="3" t="s">
        <v>5026</v>
      </c>
      <c r="C2620" s="2"/>
      <c r="D2620" s="2" t="s">
        <v>16</v>
      </c>
      <c r="E2620" s="4">
        <f>100.00*(1-Z1%)</f>
        <v>100</v>
      </c>
      <c r="F2620" s="2">
        <v>2</v>
      </c>
      <c r="G2620" s="2"/>
    </row>
    <row r="2621" spans="1:26" customHeight="1" ht="35" hidden="true" outlineLevel="4">
      <c r="A2621" s="5" t="s">
        <v>5027</v>
      </c>
      <c r="B2621" s="5"/>
      <c r="C2621" s="5"/>
      <c r="D2621" s="5"/>
      <c r="E2621" s="5"/>
      <c r="F2621" s="5"/>
      <c r="G2621" s="5"/>
    </row>
    <row r="2622" spans="1:26" customHeight="1" ht="36" hidden="true" outlineLevel="4">
      <c r="A2622" s="2" t="s">
        <v>5028</v>
      </c>
      <c r="B2622" s="3" t="s">
        <v>5029</v>
      </c>
      <c r="C2622" s="2"/>
      <c r="D2622" s="2" t="s">
        <v>16</v>
      </c>
      <c r="E2622" s="4">
        <f>560.00*(1-Z1%)</f>
        <v>560</v>
      </c>
      <c r="F2622" s="2">
        <v>1</v>
      </c>
      <c r="G2622" s="2"/>
    </row>
    <row r="2623" spans="1:26" customHeight="1" ht="36" hidden="true" outlineLevel="4">
      <c r="A2623" s="2" t="s">
        <v>5030</v>
      </c>
      <c r="B2623" s="3" t="s">
        <v>5031</v>
      </c>
      <c r="C2623" s="2"/>
      <c r="D2623" s="2" t="s">
        <v>16</v>
      </c>
      <c r="E2623" s="4">
        <f>510.00*(1-Z1%)</f>
        <v>510</v>
      </c>
      <c r="F2623" s="2">
        <v>2</v>
      </c>
      <c r="G2623" s="2"/>
    </row>
    <row r="2624" spans="1:26" customHeight="1" ht="36" hidden="true" outlineLevel="4">
      <c r="A2624" s="2" t="s">
        <v>5032</v>
      </c>
      <c r="B2624" s="3" t="s">
        <v>5033</v>
      </c>
      <c r="C2624" s="2"/>
      <c r="D2624" s="2" t="s">
        <v>16</v>
      </c>
      <c r="E2624" s="4">
        <f>400.00*(1-Z1%)</f>
        <v>400</v>
      </c>
      <c r="F2624" s="2">
        <v>1</v>
      </c>
      <c r="G2624" s="2"/>
    </row>
    <row r="2625" spans="1:26" customHeight="1" ht="35" hidden="true" outlineLevel="4">
      <c r="A2625" s="5" t="s">
        <v>5034</v>
      </c>
      <c r="B2625" s="5"/>
      <c r="C2625" s="5"/>
      <c r="D2625" s="5"/>
      <c r="E2625" s="5"/>
      <c r="F2625" s="5"/>
      <c r="G2625" s="5"/>
    </row>
    <row r="2626" spans="1:26" customHeight="1" ht="36" hidden="true" outlineLevel="4">
      <c r="A2626" s="2" t="s">
        <v>5035</v>
      </c>
      <c r="B2626" s="3" t="s">
        <v>5036</v>
      </c>
      <c r="C2626" s="2"/>
      <c r="D2626" s="2" t="s">
        <v>16</v>
      </c>
      <c r="E2626" s="4">
        <f>510.00*(1-Z1%)</f>
        <v>510</v>
      </c>
      <c r="F2626" s="2">
        <v>1</v>
      </c>
      <c r="G2626" s="2"/>
    </row>
    <row r="2627" spans="1:26" customHeight="1" ht="36" hidden="true" outlineLevel="4">
      <c r="A2627" s="2" t="s">
        <v>5037</v>
      </c>
      <c r="B2627" s="3" t="s">
        <v>5038</v>
      </c>
      <c r="C2627" s="2"/>
      <c r="D2627" s="2" t="s">
        <v>16</v>
      </c>
      <c r="E2627" s="4">
        <f>790.00*(1-Z1%)</f>
        <v>790</v>
      </c>
      <c r="F2627" s="2">
        <v>2</v>
      </c>
      <c r="G2627" s="2"/>
    </row>
    <row r="2628" spans="1:26" customHeight="1" ht="36" hidden="true" outlineLevel="4">
      <c r="A2628" s="2" t="s">
        <v>5039</v>
      </c>
      <c r="B2628" s="3" t="s">
        <v>5040</v>
      </c>
      <c r="C2628" s="2"/>
      <c r="D2628" s="2" t="s">
        <v>16</v>
      </c>
      <c r="E2628" s="4">
        <f>490.00*(1-Z1%)</f>
        <v>490</v>
      </c>
      <c r="F2628" s="2">
        <v>1</v>
      </c>
      <c r="G2628" s="2"/>
    </row>
    <row r="2629" spans="1:26" customHeight="1" ht="36" hidden="true" outlineLevel="4">
      <c r="A2629" s="2" t="s">
        <v>5041</v>
      </c>
      <c r="B2629" s="3" t="s">
        <v>5042</v>
      </c>
      <c r="C2629" s="2"/>
      <c r="D2629" s="2" t="s">
        <v>16</v>
      </c>
      <c r="E2629" s="4">
        <f>350.00*(1-Z1%)</f>
        <v>350</v>
      </c>
      <c r="F2629" s="2">
        <v>1</v>
      </c>
      <c r="G2629" s="2"/>
    </row>
    <row r="2630" spans="1:26" customHeight="1" ht="36" hidden="true" outlineLevel="4">
      <c r="A2630" s="2" t="s">
        <v>5043</v>
      </c>
      <c r="B2630" s="3" t="s">
        <v>5044</v>
      </c>
      <c r="C2630" s="2"/>
      <c r="D2630" s="2" t="s">
        <v>16</v>
      </c>
      <c r="E2630" s="4">
        <f>390.00*(1-Z1%)</f>
        <v>390</v>
      </c>
      <c r="F2630" s="2">
        <v>1</v>
      </c>
      <c r="G2630" s="2"/>
    </row>
    <row r="2631" spans="1:26" customHeight="1" ht="35" hidden="true" outlineLevel="4">
      <c r="A2631" s="5" t="s">
        <v>5045</v>
      </c>
      <c r="B2631" s="5"/>
      <c r="C2631" s="5"/>
      <c r="D2631" s="5"/>
      <c r="E2631" s="5"/>
      <c r="F2631" s="5"/>
      <c r="G2631" s="5"/>
    </row>
    <row r="2632" spans="1:26" customHeight="1" ht="18" hidden="true" outlineLevel="4">
      <c r="A2632" s="2" t="s">
        <v>5046</v>
      </c>
      <c r="B2632" s="3" t="s">
        <v>5047</v>
      </c>
      <c r="C2632" s="2"/>
      <c r="D2632" s="2" t="s">
        <v>16</v>
      </c>
      <c r="E2632" s="4">
        <f>200.00*(1-Z1%)</f>
        <v>200</v>
      </c>
      <c r="F2632" s="2">
        <v>3</v>
      </c>
      <c r="G2632" s="2"/>
    </row>
    <row r="2633" spans="1:26" customHeight="1" ht="18" hidden="true" outlineLevel="4">
      <c r="A2633" s="2" t="s">
        <v>5048</v>
      </c>
      <c r="B2633" s="3" t="s">
        <v>5049</v>
      </c>
      <c r="C2633" s="2"/>
      <c r="D2633" s="2" t="s">
        <v>16</v>
      </c>
      <c r="E2633" s="4">
        <f>100.00*(1-Z1%)</f>
        <v>100</v>
      </c>
      <c r="F2633" s="2">
        <v>3</v>
      </c>
      <c r="G2633" s="2"/>
    </row>
    <row r="2634" spans="1:26" customHeight="1" ht="18" hidden="true" outlineLevel="4">
      <c r="A2634" s="2" t="s">
        <v>5050</v>
      </c>
      <c r="B2634" s="3" t="s">
        <v>5051</v>
      </c>
      <c r="C2634" s="2"/>
      <c r="D2634" s="2" t="s">
        <v>16</v>
      </c>
      <c r="E2634" s="4">
        <f>300.00*(1-Z1%)</f>
        <v>300</v>
      </c>
      <c r="F2634" s="2">
        <v>2</v>
      </c>
      <c r="G2634" s="2"/>
    </row>
    <row r="2635" spans="1:26" customHeight="1" ht="18" hidden="true" outlineLevel="4">
      <c r="A2635" s="2" t="s">
        <v>5052</v>
      </c>
      <c r="B2635" s="3" t="s">
        <v>5053</v>
      </c>
      <c r="C2635" s="2"/>
      <c r="D2635" s="2" t="s">
        <v>16</v>
      </c>
      <c r="E2635" s="4">
        <f>450.00*(1-Z1%)</f>
        <v>450</v>
      </c>
      <c r="F2635" s="2">
        <v>1</v>
      </c>
      <c r="G2635" s="2"/>
    </row>
    <row r="2636" spans="1:26" customHeight="1" ht="36" hidden="true" outlineLevel="4">
      <c r="A2636" s="2" t="s">
        <v>5054</v>
      </c>
      <c r="B2636" s="3" t="s">
        <v>5055</v>
      </c>
      <c r="C2636" s="2"/>
      <c r="D2636" s="2" t="s">
        <v>16</v>
      </c>
      <c r="E2636" s="4">
        <f>590.00*(1-Z1%)</f>
        <v>590</v>
      </c>
      <c r="F2636" s="2">
        <v>2</v>
      </c>
      <c r="G2636" s="2"/>
    </row>
    <row r="2637" spans="1:26" customHeight="1" ht="36" hidden="true" outlineLevel="4">
      <c r="A2637" s="2" t="s">
        <v>5056</v>
      </c>
      <c r="B2637" s="3" t="s">
        <v>5057</v>
      </c>
      <c r="C2637" s="2"/>
      <c r="D2637" s="2" t="s">
        <v>16</v>
      </c>
      <c r="E2637" s="4">
        <f>600.00*(1-Z1%)</f>
        <v>600</v>
      </c>
      <c r="F2637" s="2">
        <v>1</v>
      </c>
      <c r="G2637" s="2"/>
    </row>
    <row r="2638" spans="1:26" customHeight="1" ht="18" hidden="true" outlineLevel="4">
      <c r="A2638" s="2" t="s">
        <v>5058</v>
      </c>
      <c r="B2638" s="3" t="s">
        <v>5059</v>
      </c>
      <c r="C2638" s="2"/>
      <c r="D2638" s="2" t="s">
        <v>16</v>
      </c>
      <c r="E2638" s="4">
        <f>350.00*(1-Z1%)</f>
        <v>350</v>
      </c>
      <c r="F2638" s="2">
        <v>3</v>
      </c>
      <c r="G2638" s="2"/>
    </row>
    <row r="2639" spans="1:26" customHeight="1" ht="18" hidden="true" outlineLevel="4">
      <c r="A2639" s="2" t="s">
        <v>5060</v>
      </c>
      <c r="B2639" s="3" t="s">
        <v>5061</v>
      </c>
      <c r="C2639" s="2"/>
      <c r="D2639" s="2" t="s">
        <v>16</v>
      </c>
      <c r="E2639" s="4">
        <f>490.00*(1-Z1%)</f>
        <v>490</v>
      </c>
      <c r="F2639" s="2">
        <v>1</v>
      </c>
      <c r="G2639" s="2"/>
    </row>
    <row r="2640" spans="1:26" customHeight="1" ht="18" hidden="true" outlineLevel="4">
      <c r="A2640" s="2" t="s">
        <v>5062</v>
      </c>
      <c r="B2640" s="3" t="s">
        <v>5063</v>
      </c>
      <c r="C2640" s="2"/>
      <c r="D2640" s="2" t="s">
        <v>16</v>
      </c>
      <c r="E2640" s="4">
        <f>250.00*(1-Z1%)</f>
        <v>250</v>
      </c>
      <c r="F2640" s="2">
        <v>2</v>
      </c>
      <c r="G2640" s="2"/>
    </row>
    <row r="2641" spans="1:26" customHeight="1" ht="18" hidden="true" outlineLevel="4">
      <c r="A2641" s="2" t="s">
        <v>5064</v>
      </c>
      <c r="B2641" s="3" t="s">
        <v>5065</v>
      </c>
      <c r="C2641" s="2"/>
      <c r="D2641" s="2" t="s">
        <v>16</v>
      </c>
      <c r="E2641" s="4">
        <f>350.00*(1-Z1%)</f>
        <v>350</v>
      </c>
      <c r="F2641" s="2">
        <v>2</v>
      </c>
      <c r="G2641" s="2"/>
    </row>
    <row r="2642" spans="1:26" customHeight="1" ht="36" hidden="true" outlineLevel="4">
      <c r="A2642" s="2" t="s">
        <v>5066</v>
      </c>
      <c r="B2642" s="3" t="s">
        <v>5067</v>
      </c>
      <c r="C2642" s="2"/>
      <c r="D2642" s="2" t="s">
        <v>16</v>
      </c>
      <c r="E2642" s="4">
        <f>690.00*(1-Z1%)</f>
        <v>690</v>
      </c>
      <c r="F2642" s="2">
        <v>1</v>
      </c>
      <c r="G2642" s="2"/>
    </row>
    <row r="2643" spans="1:26" customHeight="1" ht="35" hidden="true" outlineLevel="4">
      <c r="A2643" s="5" t="s">
        <v>5068</v>
      </c>
      <c r="B2643" s="5"/>
      <c r="C2643" s="5"/>
      <c r="D2643" s="5"/>
      <c r="E2643" s="5"/>
      <c r="F2643" s="5"/>
      <c r="G2643" s="5"/>
    </row>
    <row r="2644" spans="1:26" customHeight="1" ht="18" hidden="true" outlineLevel="4">
      <c r="A2644" s="2" t="s">
        <v>5069</v>
      </c>
      <c r="B2644" s="3" t="s">
        <v>5070</v>
      </c>
      <c r="C2644" s="2"/>
      <c r="D2644" s="2" t="s">
        <v>16</v>
      </c>
      <c r="E2644" s="4">
        <f>200.00*(1-Z1%)</f>
        <v>200</v>
      </c>
      <c r="F2644" s="2">
        <v>3</v>
      </c>
      <c r="G2644" s="2"/>
    </row>
    <row r="2645" spans="1:26" customHeight="1" ht="18" hidden="true" outlineLevel="4">
      <c r="A2645" s="2" t="s">
        <v>5071</v>
      </c>
      <c r="B2645" s="3" t="s">
        <v>5072</v>
      </c>
      <c r="C2645" s="2"/>
      <c r="D2645" s="2" t="s">
        <v>16</v>
      </c>
      <c r="E2645" s="4">
        <f>300.00*(1-Z1%)</f>
        <v>300</v>
      </c>
      <c r="F2645" s="2">
        <v>1</v>
      </c>
      <c r="G2645" s="2"/>
    </row>
    <row r="2646" spans="1:26" customHeight="1" ht="18" hidden="true" outlineLevel="4">
      <c r="A2646" s="2" t="s">
        <v>5073</v>
      </c>
      <c r="B2646" s="3" t="s">
        <v>5074</v>
      </c>
      <c r="C2646" s="2"/>
      <c r="D2646" s="2" t="s">
        <v>16</v>
      </c>
      <c r="E2646" s="4">
        <f>290.00*(1-Z1%)</f>
        <v>290</v>
      </c>
      <c r="F2646" s="2">
        <v>1</v>
      </c>
      <c r="G2646" s="2"/>
    </row>
    <row r="2647" spans="1:26" customHeight="1" ht="18" hidden="true" outlineLevel="4">
      <c r="A2647" s="2" t="s">
        <v>5075</v>
      </c>
      <c r="B2647" s="3" t="s">
        <v>5076</v>
      </c>
      <c r="C2647" s="2"/>
      <c r="D2647" s="2" t="s">
        <v>16</v>
      </c>
      <c r="E2647" s="4">
        <f>350.00*(1-Z1%)</f>
        <v>350</v>
      </c>
      <c r="F2647" s="2">
        <v>1</v>
      </c>
      <c r="G2647" s="2"/>
    </row>
    <row r="2648" spans="1:26" customHeight="1" ht="18" hidden="true" outlineLevel="4">
      <c r="A2648" s="2" t="s">
        <v>5077</v>
      </c>
      <c r="B2648" s="3" t="s">
        <v>5078</v>
      </c>
      <c r="C2648" s="2"/>
      <c r="D2648" s="2" t="s">
        <v>16</v>
      </c>
      <c r="E2648" s="4">
        <f>350.00*(1-Z1%)</f>
        <v>350</v>
      </c>
      <c r="F2648" s="2">
        <v>1</v>
      </c>
      <c r="G2648" s="2"/>
    </row>
    <row r="2649" spans="1:26" customHeight="1" ht="36" hidden="true" outlineLevel="4">
      <c r="A2649" s="2" t="s">
        <v>5079</v>
      </c>
      <c r="B2649" s="3" t="s">
        <v>5080</v>
      </c>
      <c r="C2649" s="2"/>
      <c r="D2649" s="2" t="s">
        <v>16</v>
      </c>
      <c r="E2649" s="4">
        <f>550.00*(1-Z1%)</f>
        <v>550</v>
      </c>
      <c r="F2649" s="2">
        <v>1</v>
      </c>
      <c r="G2649" s="2"/>
    </row>
    <row r="2650" spans="1:26" customHeight="1" ht="18" hidden="true" outlineLevel="4">
      <c r="A2650" s="2" t="s">
        <v>5081</v>
      </c>
      <c r="B2650" s="3" t="s">
        <v>5082</v>
      </c>
      <c r="C2650" s="2"/>
      <c r="D2650" s="2" t="s">
        <v>16</v>
      </c>
      <c r="E2650" s="4">
        <f>350.00*(1-Z1%)</f>
        <v>350</v>
      </c>
      <c r="F2650" s="2">
        <v>1</v>
      </c>
      <c r="G2650" s="2"/>
    </row>
    <row r="2651" spans="1:26" customHeight="1" ht="36" hidden="true" outlineLevel="4">
      <c r="A2651" s="2" t="s">
        <v>5083</v>
      </c>
      <c r="B2651" s="3" t="s">
        <v>5084</v>
      </c>
      <c r="C2651" s="2"/>
      <c r="D2651" s="2" t="s">
        <v>16</v>
      </c>
      <c r="E2651" s="4">
        <f>480.00*(1-Z1%)</f>
        <v>480</v>
      </c>
      <c r="F2651" s="2">
        <v>1</v>
      </c>
      <c r="G2651" s="2"/>
    </row>
    <row r="2652" spans="1:26" customHeight="1" ht="36" hidden="true" outlineLevel="4">
      <c r="A2652" s="2" t="s">
        <v>5085</v>
      </c>
      <c r="B2652" s="3" t="s">
        <v>5086</v>
      </c>
      <c r="C2652" s="2"/>
      <c r="D2652" s="2" t="s">
        <v>16</v>
      </c>
      <c r="E2652" s="4">
        <f>520.00*(1-Z1%)</f>
        <v>520</v>
      </c>
      <c r="F2652" s="2">
        <v>2</v>
      </c>
      <c r="G2652" s="2"/>
    </row>
    <row r="2653" spans="1:26" customHeight="1" ht="18" hidden="true" outlineLevel="4">
      <c r="A2653" s="2" t="s">
        <v>5087</v>
      </c>
      <c r="B2653" s="3" t="s">
        <v>5088</v>
      </c>
      <c r="C2653" s="2"/>
      <c r="D2653" s="2" t="s">
        <v>16</v>
      </c>
      <c r="E2653" s="4">
        <f>400.00*(1-Z1%)</f>
        <v>400</v>
      </c>
      <c r="F2653" s="2">
        <v>1</v>
      </c>
      <c r="G2653" s="2"/>
    </row>
    <row r="2654" spans="1:26" customHeight="1" ht="18" hidden="true" outlineLevel="4">
      <c r="A2654" s="2" t="s">
        <v>5089</v>
      </c>
      <c r="B2654" s="3" t="s">
        <v>5090</v>
      </c>
      <c r="C2654" s="2"/>
      <c r="D2654" s="2" t="s">
        <v>16</v>
      </c>
      <c r="E2654" s="4">
        <f>400.00*(1-Z1%)</f>
        <v>400</v>
      </c>
      <c r="F2654" s="2">
        <v>2</v>
      </c>
      <c r="G2654" s="2"/>
    </row>
    <row r="2655" spans="1:26" customHeight="1" ht="36" hidden="true" outlineLevel="4">
      <c r="A2655" s="2" t="s">
        <v>5091</v>
      </c>
      <c r="B2655" s="3" t="s">
        <v>5092</v>
      </c>
      <c r="C2655" s="2"/>
      <c r="D2655" s="2" t="s">
        <v>16</v>
      </c>
      <c r="E2655" s="4">
        <f>450.00*(1-Z1%)</f>
        <v>450</v>
      </c>
      <c r="F2655" s="2">
        <v>1</v>
      </c>
      <c r="G2655" s="2"/>
    </row>
    <row r="2656" spans="1:26" customHeight="1" ht="18" hidden="true" outlineLevel="4">
      <c r="A2656" s="2" t="s">
        <v>5093</v>
      </c>
      <c r="B2656" s="3" t="s">
        <v>5094</v>
      </c>
      <c r="C2656" s="2"/>
      <c r="D2656" s="2" t="s">
        <v>16</v>
      </c>
      <c r="E2656" s="4">
        <f>390.00*(1-Z1%)</f>
        <v>390</v>
      </c>
      <c r="F2656" s="2">
        <v>1</v>
      </c>
      <c r="G2656" s="2"/>
    </row>
    <row r="2657" spans="1:26" customHeight="1" ht="18" hidden="true" outlineLevel="4">
      <c r="A2657" s="2" t="s">
        <v>5095</v>
      </c>
      <c r="B2657" s="3" t="s">
        <v>5096</v>
      </c>
      <c r="C2657" s="2"/>
      <c r="D2657" s="2" t="s">
        <v>16</v>
      </c>
      <c r="E2657" s="4">
        <f>390.00*(1-Z1%)</f>
        <v>390</v>
      </c>
      <c r="F2657" s="2">
        <v>1</v>
      </c>
      <c r="G2657" s="2"/>
    </row>
    <row r="2658" spans="1:26" customHeight="1" ht="18" hidden="true" outlineLevel="4">
      <c r="A2658" s="2" t="s">
        <v>5097</v>
      </c>
      <c r="B2658" s="3" t="s">
        <v>5098</v>
      </c>
      <c r="C2658" s="2"/>
      <c r="D2658" s="2" t="s">
        <v>16</v>
      </c>
      <c r="E2658" s="4">
        <f>390.00*(1-Z1%)</f>
        <v>390</v>
      </c>
      <c r="F2658" s="2">
        <v>1</v>
      </c>
      <c r="G2658" s="2"/>
    </row>
    <row r="2659" spans="1:26" customHeight="1" ht="36" hidden="true" outlineLevel="4">
      <c r="A2659" s="2" t="s">
        <v>5099</v>
      </c>
      <c r="B2659" s="3" t="s">
        <v>5100</v>
      </c>
      <c r="C2659" s="2"/>
      <c r="D2659" s="2" t="s">
        <v>16</v>
      </c>
      <c r="E2659" s="4">
        <f>450.00*(1-Z1%)</f>
        <v>450</v>
      </c>
      <c r="F2659" s="2">
        <v>1</v>
      </c>
      <c r="G2659" s="2"/>
    </row>
    <row r="2660" spans="1:26" customHeight="1" ht="18" hidden="true" outlineLevel="4">
      <c r="A2660" s="2" t="s">
        <v>5101</v>
      </c>
      <c r="B2660" s="3" t="s">
        <v>5102</v>
      </c>
      <c r="C2660" s="2"/>
      <c r="D2660" s="2" t="s">
        <v>16</v>
      </c>
      <c r="E2660" s="4">
        <f>250.00*(1-Z1%)</f>
        <v>250</v>
      </c>
      <c r="F2660" s="2">
        <v>1</v>
      </c>
      <c r="G2660" s="2"/>
    </row>
    <row r="2661" spans="1:26" customHeight="1" ht="36" hidden="true" outlineLevel="4">
      <c r="A2661" s="2" t="s">
        <v>5103</v>
      </c>
      <c r="B2661" s="3" t="s">
        <v>5104</v>
      </c>
      <c r="C2661" s="2"/>
      <c r="D2661" s="2" t="s">
        <v>16</v>
      </c>
      <c r="E2661" s="4">
        <f>200.00*(1-Z1%)</f>
        <v>200</v>
      </c>
      <c r="F2661" s="2">
        <v>1</v>
      </c>
      <c r="G2661" s="2"/>
    </row>
    <row r="2662" spans="1:26" customHeight="1" ht="36" hidden="true" outlineLevel="4">
      <c r="A2662" s="2" t="s">
        <v>5105</v>
      </c>
      <c r="B2662" s="3" t="s">
        <v>5106</v>
      </c>
      <c r="C2662" s="2"/>
      <c r="D2662" s="2" t="s">
        <v>16</v>
      </c>
      <c r="E2662" s="4">
        <f>200.00*(1-Z1%)</f>
        <v>200</v>
      </c>
      <c r="F2662" s="2">
        <v>2</v>
      </c>
      <c r="G2662" s="2"/>
    </row>
    <row r="2663" spans="1:26" customHeight="1" ht="36" hidden="true" outlineLevel="4">
      <c r="A2663" s="2" t="s">
        <v>5107</v>
      </c>
      <c r="B2663" s="3" t="s">
        <v>5108</v>
      </c>
      <c r="C2663" s="2"/>
      <c r="D2663" s="2" t="s">
        <v>16</v>
      </c>
      <c r="E2663" s="4">
        <f>200.00*(1-Z1%)</f>
        <v>200</v>
      </c>
      <c r="F2663" s="2">
        <v>2</v>
      </c>
      <c r="G2663" s="2"/>
    </row>
    <row r="2664" spans="1:26" customHeight="1" ht="18" hidden="true" outlineLevel="4">
      <c r="A2664" s="2" t="s">
        <v>5109</v>
      </c>
      <c r="B2664" s="3" t="s">
        <v>5110</v>
      </c>
      <c r="C2664" s="2"/>
      <c r="D2664" s="2" t="s">
        <v>16</v>
      </c>
      <c r="E2664" s="4">
        <f>350.00*(1-Z1%)</f>
        <v>350</v>
      </c>
      <c r="F2664" s="2">
        <v>3</v>
      </c>
      <c r="G2664" s="2"/>
    </row>
    <row r="2665" spans="1:26" customHeight="1" ht="18" hidden="true" outlineLevel="4">
      <c r="A2665" s="2" t="s">
        <v>5111</v>
      </c>
      <c r="B2665" s="3" t="s">
        <v>5112</v>
      </c>
      <c r="C2665" s="2"/>
      <c r="D2665" s="2" t="s">
        <v>16</v>
      </c>
      <c r="E2665" s="4">
        <f>300.00*(1-Z1%)</f>
        <v>300</v>
      </c>
      <c r="F2665" s="2">
        <v>1</v>
      </c>
      <c r="G2665" s="2"/>
    </row>
    <row r="2666" spans="1:26" customHeight="1" ht="35" hidden="true" outlineLevel="3">
      <c r="A2666" s="5" t="s">
        <v>5113</v>
      </c>
      <c r="B2666" s="5"/>
      <c r="C2666" s="5"/>
      <c r="D2666" s="5"/>
      <c r="E2666" s="5"/>
      <c r="F2666" s="5"/>
      <c r="G2666" s="5"/>
    </row>
    <row r="2667" spans="1:26" customHeight="1" ht="35" hidden="true" outlineLevel="4">
      <c r="A2667" s="5" t="s">
        <v>5114</v>
      </c>
      <c r="B2667" s="5"/>
      <c r="C2667" s="5"/>
      <c r="D2667" s="5"/>
      <c r="E2667" s="5"/>
      <c r="F2667" s="5"/>
      <c r="G2667" s="5"/>
    </row>
    <row r="2668" spans="1:26" customHeight="1" ht="18" hidden="true" outlineLevel="4">
      <c r="A2668" s="2" t="s">
        <v>5115</v>
      </c>
      <c r="B2668" s="3" t="s">
        <v>5116</v>
      </c>
      <c r="C2668" s="2"/>
      <c r="D2668" s="2" t="s">
        <v>16</v>
      </c>
      <c r="E2668" s="4">
        <f>400.00*(1-Z1%)</f>
        <v>400</v>
      </c>
      <c r="F2668" s="2">
        <v>1</v>
      </c>
      <c r="G2668" s="2"/>
    </row>
    <row r="2669" spans="1:26" customHeight="1" ht="18" hidden="true" outlineLevel="4">
      <c r="A2669" s="2" t="s">
        <v>5117</v>
      </c>
      <c r="B2669" s="3" t="s">
        <v>5118</v>
      </c>
      <c r="C2669" s="2"/>
      <c r="D2669" s="2" t="s">
        <v>16</v>
      </c>
      <c r="E2669" s="4">
        <f>570.00*(1-Z1%)</f>
        <v>570</v>
      </c>
      <c r="F2669" s="2">
        <v>1</v>
      </c>
      <c r="G2669" s="2"/>
    </row>
    <row r="2670" spans="1:26" customHeight="1" ht="18" hidden="true" outlineLevel="4">
      <c r="A2670" s="2" t="s">
        <v>5119</v>
      </c>
      <c r="B2670" s="3" t="s">
        <v>5120</v>
      </c>
      <c r="C2670" s="2"/>
      <c r="D2670" s="2" t="s">
        <v>16</v>
      </c>
      <c r="E2670" s="4">
        <f>1100.00*(1-Z1%)</f>
        <v>1100</v>
      </c>
      <c r="F2670" s="2">
        <v>2</v>
      </c>
      <c r="G2670" s="2"/>
    </row>
    <row r="2671" spans="1:26" customHeight="1" ht="18" hidden="true" outlineLevel="4">
      <c r="A2671" s="2" t="s">
        <v>5121</v>
      </c>
      <c r="B2671" s="3" t="s">
        <v>5122</v>
      </c>
      <c r="C2671" s="2"/>
      <c r="D2671" s="2" t="s">
        <v>16</v>
      </c>
      <c r="E2671" s="4">
        <f>1100.00*(1-Z1%)</f>
        <v>1100</v>
      </c>
      <c r="F2671" s="2">
        <v>1</v>
      </c>
      <c r="G2671" s="2"/>
    </row>
    <row r="2672" spans="1:26" customHeight="1" ht="18" hidden="true" outlineLevel="4">
      <c r="A2672" s="2" t="s">
        <v>5123</v>
      </c>
      <c r="B2672" s="3" t="s">
        <v>5124</v>
      </c>
      <c r="C2672" s="2"/>
      <c r="D2672" s="2" t="s">
        <v>16</v>
      </c>
      <c r="E2672" s="4">
        <f>1100.00*(1-Z1%)</f>
        <v>1100</v>
      </c>
      <c r="F2672" s="2">
        <v>2</v>
      </c>
      <c r="G2672" s="2"/>
    </row>
    <row r="2673" spans="1:26" customHeight="1" ht="18" hidden="true" outlineLevel="4">
      <c r="A2673" s="2" t="s">
        <v>5125</v>
      </c>
      <c r="B2673" s="3" t="s">
        <v>5126</v>
      </c>
      <c r="C2673" s="2"/>
      <c r="D2673" s="2" t="s">
        <v>16</v>
      </c>
      <c r="E2673" s="4">
        <f>1350.00*(1-Z1%)</f>
        <v>1350</v>
      </c>
      <c r="F2673" s="2">
        <v>3</v>
      </c>
      <c r="G2673" s="2"/>
    </row>
    <row r="2674" spans="1:26" customHeight="1" ht="36" hidden="true" outlineLevel="4">
      <c r="A2674" s="2" t="s">
        <v>5127</v>
      </c>
      <c r="B2674" s="3" t="s">
        <v>5128</v>
      </c>
      <c r="C2674" s="2"/>
      <c r="D2674" s="2" t="s">
        <v>16</v>
      </c>
      <c r="E2674" s="4">
        <f>1500.00*(1-Z1%)</f>
        <v>1500</v>
      </c>
      <c r="F2674" s="2">
        <v>1</v>
      </c>
      <c r="G2674" s="2"/>
    </row>
    <row r="2675" spans="1:26" customHeight="1" ht="18" hidden="true" outlineLevel="4">
      <c r="A2675" s="2" t="s">
        <v>5129</v>
      </c>
      <c r="B2675" s="3" t="s">
        <v>5130</v>
      </c>
      <c r="C2675" s="2"/>
      <c r="D2675" s="2" t="s">
        <v>16</v>
      </c>
      <c r="E2675" s="4">
        <f>1100.00*(1-Z1%)</f>
        <v>1100</v>
      </c>
      <c r="F2675" s="2">
        <v>3</v>
      </c>
      <c r="G2675" s="2"/>
    </row>
    <row r="2676" spans="1:26" customHeight="1" ht="18" hidden="true" outlineLevel="4">
      <c r="A2676" s="2" t="s">
        <v>5131</v>
      </c>
      <c r="B2676" s="3" t="s">
        <v>5132</v>
      </c>
      <c r="C2676" s="2"/>
      <c r="D2676" s="2" t="s">
        <v>16</v>
      </c>
      <c r="E2676" s="4">
        <f>990.00*(1-Z1%)</f>
        <v>990</v>
      </c>
      <c r="F2676" s="2">
        <v>3</v>
      </c>
      <c r="G2676" s="2"/>
    </row>
    <row r="2677" spans="1:26" customHeight="1" ht="36" hidden="true" outlineLevel="4">
      <c r="A2677" s="2" t="s">
        <v>5133</v>
      </c>
      <c r="B2677" s="3" t="s">
        <v>5134</v>
      </c>
      <c r="C2677" s="2"/>
      <c r="D2677" s="2" t="s">
        <v>16</v>
      </c>
      <c r="E2677" s="4">
        <f>300.00*(1-Z1%)</f>
        <v>300</v>
      </c>
      <c r="F2677" s="2">
        <v>2</v>
      </c>
      <c r="G2677" s="2"/>
    </row>
    <row r="2678" spans="1:26" customHeight="1" ht="18" hidden="true" outlineLevel="4">
      <c r="A2678" s="2" t="s">
        <v>5135</v>
      </c>
      <c r="B2678" s="3" t="s">
        <v>5136</v>
      </c>
      <c r="C2678" s="2"/>
      <c r="D2678" s="2" t="s">
        <v>16</v>
      </c>
      <c r="E2678" s="4">
        <f>490.00*(1-Z1%)</f>
        <v>490</v>
      </c>
      <c r="F2678" s="2">
        <v>2</v>
      </c>
      <c r="G2678" s="2"/>
    </row>
    <row r="2679" spans="1:26" customHeight="1" ht="36" hidden="true" outlineLevel="4">
      <c r="A2679" s="2" t="s">
        <v>5137</v>
      </c>
      <c r="B2679" s="3" t="s">
        <v>5138</v>
      </c>
      <c r="C2679" s="2"/>
      <c r="D2679" s="2" t="s">
        <v>16</v>
      </c>
      <c r="E2679" s="4">
        <f>450.00*(1-Z1%)</f>
        <v>450</v>
      </c>
      <c r="F2679" s="2">
        <v>1</v>
      </c>
      <c r="G2679" s="2"/>
    </row>
    <row r="2680" spans="1:26" customHeight="1" ht="18" hidden="true" outlineLevel="4">
      <c r="A2680" s="2" t="s">
        <v>5139</v>
      </c>
      <c r="B2680" s="3" t="s">
        <v>5140</v>
      </c>
      <c r="C2680" s="2"/>
      <c r="D2680" s="2" t="s">
        <v>16</v>
      </c>
      <c r="E2680" s="4">
        <f>400.00*(1-Z1%)</f>
        <v>400</v>
      </c>
      <c r="F2680" s="2">
        <v>1</v>
      </c>
      <c r="G2680" s="2"/>
    </row>
    <row r="2681" spans="1:26" customHeight="1" ht="36" hidden="true" outlineLevel="4">
      <c r="A2681" s="2" t="s">
        <v>5141</v>
      </c>
      <c r="B2681" s="3" t="s">
        <v>5142</v>
      </c>
      <c r="C2681" s="2"/>
      <c r="D2681" s="2" t="s">
        <v>16</v>
      </c>
      <c r="E2681" s="4">
        <f>390.00*(1-Z1%)</f>
        <v>390</v>
      </c>
      <c r="F2681" s="2">
        <v>1</v>
      </c>
      <c r="G2681" s="2"/>
    </row>
    <row r="2682" spans="1:26" customHeight="1" ht="36" hidden="true" outlineLevel="4">
      <c r="A2682" s="2" t="s">
        <v>5143</v>
      </c>
      <c r="B2682" s="3" t="s">
        <v>5144</v>
      </c>
      <c r="C2682" s="2"/>
      <c r="D2682" s="2" t="s">
        <v>16</v>
      </c>
      <c r="E2682" s="4">
        <f>550.00*(1-Z1%)</f>
        <v>550</v>
      </c>
      <c r="F2682" s="2">
        <v>1</v>
      </c>
      <c r="G2682" s="2"/>
    </row>
    <row r="2683" spans="1:26" customHeight="1" ht="36" hidden="true" outlineLevel="4">
      <c r="A2683" s="2" t="s">
        <v>5145</v>
      </c>
      <c r="B2683" s="3" t="s">
        <v>5146</v>
      </c>
      <c r="C2683" s="2"/>
      <c r="D2683" s="2" t="s">
        <v>16</v>
      </c>
      <c r="E2683" s="4">
        <f>550.00*(1-Z1%)</f>
        <v>550</v>
      </c>
      <c r="F2683" s="2">
        <v>1</v>
      </c>
      <c r="G2683" s="2"/>
    </row>
    <row r="2684" spans="1:26" customHeight="1" ht="18" hidden="true" outlineLevel="4">
      <c r="A2684" s="2" t="s">
        <v>5147</v>
      </c>
      <c r="B2684" s="3" t="s">
        <v>5148</v>
      </c>
      <c r="C2684" s="2"/>
      <c r="D2684" s="2" t="s">
        <v>16</v>
      </c>
      <c r="E2684" s="4">
        <f>1190.00*(1-Z1%)</f>
        <v>1190</v>
      </c>
      <c r="F2684" s="2">
        <v>1</v>
      </c>
      <c r="G2684" s="2"/>
    </row>
    <row r="2685" spans="1:26" customHeight="1" ht="18" hidden="true" outlineLevel="4">
      <c r="A2685" s="2" t="s">
        <v>5149</v>
      </c>
      <c r="B2685" s="3" t="s">
        <v>5150</v>
      </c>
      <c r="C2685" s="2"/>
      <c r="D2685" s="2" t="s">
        <v>16</v>
      </c>
      <c r="E2685" s="4">
        <f>950.00*(1-Z1%)</f>
        <v>950</v>
      </c>
      <c r="F2685" s="2">
        <v>1</v>
      </c>
      <c r="G2685" s="2"/>
    </row>
    <row r="2686" spans="1:26" customHeight="1" ht="18" hidden="true" outlineLevel="4">
      <c r="A2686" s="2" t="s">
        <v>5151</v>
      </c>
      <c r="B2686" s="3" t="s">
        <v>5152</v>
      </c>
      <c r="C2686" s="2"/>
      <c r="D2686" s="2" t="s">
        <v>16</v>
      </c>
      <c r="E2686" s="4">
        <f>250.00*(1-Z1%)</f>
        <v>250</v>
      </c>
      <c r="F2686" s="2">
        <v>1</v>
      </c>
      <c r="G2686" s="2"/>
    </row>
    <row r="2687" spans="1:26" customHeight="1" ht="18" hidden="true" outlineLevel="4">
      <c r="A2687" s="2" t="s">
        <v>5153</v>
      </c>
      <c r="B2687" s="3" t="s">
        <v>5154</v>
      </c>
      <c r="C2687" s="2"/>
      <c r="D2687" s="2" t="s">
        <v>16</v>
      </c>
      <c r="E2687" s="4">
        <f>350.00*(1-Z1%)</f>
        <v>350</v>
      </c>
      <c r="F2687" s="2">
        <v>1</v>
      </c>
      <c r="G2687" s="2"/>
    </row>
    <row r="2688" spans="1:26" customHeight="1" ht="18" hidden="true" outlineLevel="4">
      <c r="A2688" s="2" t="s">
        <v>5155</v>
      </c>
      <c r="B2688" s="3" t="s">
        <v>5156</v>
      </c>
      <c r="C2688" s="2"/>
      <c r="D2688" s="2" t="s">
        <v>16</v>
      </c>
      <c r="E2688" s="4">
        <f>450.00*(1-Z1%)</f>
        <v>450</v>
      </c>
      <c r="F2688" s="2">
        <v>3</v>
      </c>
      <c r="G2688" s="2"/>
    </row>
    <row r="2689" spans="1:26" customHeight="1" ht="18" hidden="true" outlineLevel="4">
      <c r="A2689" s="2" t="s">
        <v>5157</v>
      </c>
      <c r="B2689" s="3" t="s">
        <v>5158</v>
      </c>
      <c r="C2689" s="2"/>
      <c r="D2689" s="2" t="s">
        <v>16</v>
      </c>
      <c r="E2689" s="4">
        <f>450.00*(1-Z1%)</f>
        <v>450</v>
      </c>
      <c r="F2689" s="2">
        <v>1</v>
      </c>
      <c r="G2689" s="2"/>
    </row>
    <row r="2690" spans="1:26" customHeight="1" ht="18" hidden="true" outlineLevel="4">
      <c r="A2690" s="2" t="s">
        <v>5159</v>
      </c>
      <c r="B2690" s="3" t="s">
        <v>5160</v>
      </c>
      <c r="C2690" s="2"/>
      <c r="D2690" s="2" t="s">
        <v>16</v>
      </c>
      <c r="E2690" s="4">
        <f>350.00*(1-Z1%)</f>
        <v>350</v>
      </c>
      <c r="F2690" s="2">
        <v>1</v>
      </c>
      <c r="G2690" s="2"/>
    </row>
    <row r="2691" spans="1:26" customHeight="1" ht="18" hidden="true" outlineLevel="4">
      <c r="A2691" s="2" t="s">
        <v>5161</v>
      </c>
      <c r="B2691" s="3" t="s">
        <v>5162</v>
      </c>
      <c r="C2691" s="2"/>
      <c r="D2691" s="2" t="s">
        <v>16</v>
      </c>
      <c r="E2691" s="4">
        <f>570.00*(1-Z1%)</f>
        <v>570</v>
      </c>
      <c r="F2691" s="2">
        <v>1</v>
      </c>
      <c r="G2691" s="2"/>
    </row>
    <row r="2692" spans="1:26" customHeight="1" ht="18" hidden="true" outlineLevel="4">
      <c r="A2692" s="2" t="s">
        <v>5163</v>
      </c>
      <c r="B2692" s="3" t="s">
        <v>5164</v>
      </c>
      <c r="C2692" s="2"/>
      <c r="D2692" s="2" t="s">
        <v>16</v>
      </c>
      <c r="E2692" s="4">
        <f>490.00*(1-Z1%)</f>
        <v>490</v>
      </c>
      <c r="F2692" s="2">
        <v>1</v>
      </c>
      <c r="G2692" s="2"/>
    </row>
    <row r="2693" spans="1:26" customHeight="1" ht="18" hidden="true" outlineLevel="4">
      <c r="A2693" s="2" t="s">
        <v>5165</v>
      </c>
      <c r="B2693" s="3" t="s">
        <v>5166</v>
      </c>
      <c r="C2693" s="2"/>
      <c r="D2693" s="2" t="s">
        <v>16</v>
      </c>
      <c r="E2693" s="4">
        <f>1100.00*(1-Z1%)</f>
        <v>1100</v>
      </c>
      <c r="F2693" s="2">
        <v>1</v>
      </c>
      <c r="G2693" s="2"/>
    </row>
    <row r="2694" spans="1:26" customHeight="1" ht="35" hidden="true" outlineLevel="4">
      <c r="A2694" s="5" t="s">
        <v>5167</v>
      </c>
      <c r="B2694" s="5"/>
      <c r="C2694" s="5"/>
      <c r="D2694" s="5"/>
      <c r="E2694" s="5"/>
      <c r="F2694" s="5"/>
      <c r="G2694" s="5"/>
    </row>
    <row r="2695" spans="1:26" customHeight="1" ht="18" hidden="true" outlineLevel="4">
      <c r="A2695" s="2" t="s">
        <v>5168</v>
      </c>
      <c r="B2695" s="3" t="s">
        <v>5169</v>
      </c>
      <c r="C2695" s="2"/>
      <c r="D2695" s="2" t="s">
        <v>16</v>
      </c>
      <c r="E2695" s="4">
        <f>550.00*(1-Z1%)</f>
        <v>550</v>
      </c>
      <c r="F2695" s="2">
        <v>2</v>
      </c>
      <c r="G2695" s="2"/>
    </row>
    <row r="2696" spans="1:26" customHeight="1" ht="36" hidden="true" outlineLevel="4">
      <c r="A2696" s="2" t="s">
        <v>5170</v>
      </c>
      <c r="B2696" s="3" t="s">
        <v>5171</v>
      </c>
      <c r="C2696" s="2"/>
      <c r="D2696" s="2" t="s">
        <v>16</v>
      </c>
      <c r="E2696" s="4">
        <f>590.00*(1-Z1%)</f>
        <v>590</v>
      </c>
      <c r="F2696" s="2">
        <v>1</v>
      </c>
      <c r="G2696" s="2"/>
    </row>
    <row r="2697" spans="1:26" customHeight="1" ht="36" hidden="true" outlineLevel="4">
      <c r="A2697" s="2" t="s">
        <v>5172</v>
      </c>
      <c r="B2697" s="3" t="s">
        <v>5173</v>
      </c>
      <c r="C2697" s="2"/>
      <c r="D2697" s="2" t="s">
        <v>16</v>
      </c>
      <c r="E2697" s="4">
        <f>490.00*(1-Z1%)</f>
        <v>490</v>
      </c>
      <c r="F2697" s="2">
        <v>1</v>
      </c>
      <c r="G2697" s="2"/>
    </row>
    <row r="2698" spans="1:26" customHeight="1" ht="36" hidden="true" outlineLevel="4">
      <c r="A2698" s="2" t="s">
        <v>5174</v>
      </c>
      <c r="B2698" s="3" t="s">
        <v>5175</v>
      </c>
      <c r="C2698" s="2"/>
      <c r="D2698" s="2" t="s">
        <v>16</v>
      </c>
      <c r="E2698" s="4">
        <f>590.00*(1-Z1%)</f>
        <v>590</v>
      </c>
      <c r="F2698" s="2">
        <v>1</v>
      </c>
      <c r="G2698" s="2"/>
    </row>
    <row r="2699" spans="1:26" customHeight="1" ht="36" hidden="true" outlineLevel="4">
      <c r="A2699" s="2" t="s">
        <v>5176</v>
      </c>
      <c r="B2699" s="3" t="s">
        <v>5177</v>
      </c>
      <c r="C2699" s="2"/>
      <c r="D2699" s="2" t="s">
        <v>16</v>
      </c>
      <c r="E2699" s="4">
        <f>490.00*(1-Z1%)</f>
        <v>490</v>
      </c>
      <c r="F2699" s="2">
        <v>1</v>
      </c>
      <c r="G2699" s="2"/>
    </row>
    <row r="2700" spans="1:26" customHeight="1" ht="35" hidden="true" outlineLevel="4">
      <c r="A2700" s="5" t="s">
        <v>5178</v>
      </c>
      <c r="B2700" s="5"/>
      <c r="C2700" s="5"/>
      <c r="D2700" s="5"/>
      <c r="E2700" s="5"/>
      <c r="F2700" s="5"/>
      <c r="G2700" s="5"/>
    </row>
    <row r="2701" spans="1:26" customHeight="1" ht="36" hidden="true" outlineLevel="4">
      <c r="A2701" s="2" t="s">
        <v>5179</v>
      </c>
      <c r="B2701" s="3" t="s">
        <v>5180</v>
      </c>
      <c r="C2701" s="2"/>
      <c r="D2701" s="2" t="s">
        <v>16</v>
      </c>
      <c r="E2701" s="4">
        <f>790.00*(1-Z1%)</f>
        <v>790</v>
      </c>
      <c r="F2701" s="2">
        <v>1</v>
      </c>
      <c r="G2701" s="2"/>
    </row>
    <row r="2702" spans="1:26" customHeight="1" ht="36" hidden="true" outlineLevel="4">
      <c r="A2702" s="2" t="s">
        <v>5181</v>
      </c>
      <c r="B2702" s="3" t="s">
        <v>5182</v>
      </c>
      <c r="C2702" s="2"/>
      <c r="D2702" s="2" t="s">
        <v>16</v>
      </c>
      <c r="E2702" s="4">
        <f>450.00*(1-Z1%)</f>
        <v>450</v>
      </c>
      <c r="F2702" s="2">
        <v>3</v>
      </c>
      <c r="G2702" s="2"/>
    </row>
    <row r="2703" spans="1:26" customHeight="1" ht="36" hidden="true" outlineLevel="4">
      <c r="A2703" s="2" t="s">
        <v>5183</v>
      </c>
      <c r="B2703" s="3" t="s">
        <v>5184</v>
      </c>
      <c r="C2703" s="2"/>
      <c r="D2703" s="2" t="s">
        <v>16</v>
      </c>
      <c r="E2703" s="4">
        <f>400.00*(1-Z1%)</f>
        <v>400</v>
      </c>
      <c r="F2703" s="2">
        <v>2</v>
      </c>
      <c r="G2703" s="2"/>
    </row>
    <row r="2704" spans="1:26" customHeight="1" ht="18" hidden="true" outlineLevel="4">
      <c r="A2704" s="2" t="s">
        <v>5185</v>
      </c>
      <c r="B2704" s="3" t="s">
        <v>5186</v>
      </c>
      <c r="C2704" s="2"/>
      <c r="D2704" s="2" t="s">
        <v>16</v>
      </c>
      <c r="E2704" s="4">
        <f>390.00*(1-Z1%)</f>
        <v>390</v>
      </c>
      <c r="F2704" s="2">
        <v>2</v>
      </c>
      <c r="G2704" s="2"/>
    </row>
    <row r="2705" spans="1:26" customHeight="1" ht="36" hidden="true" outlineLevel="4">
      <c r="A2705" s="2" t="s">
        <v>5187</v>
      </c>
      <c r="B2705" s="3" t="s">
        <v>5188</v>
      </c>
      <c r="C2705" s="2"/>
      <c r="D2705" s="2" t="s">
        <v>16</v>
      </c>
      <c r="E2705" s="4">
        <f>490.00*(1-Z1%)</f>
        <v>490</v>
      </c>
      <c r="F2705" s="2">
        <v>1</v>
      </c>
      <c r="G2705" s="2"/>
    </row>
    <row r="2706" spans="1:26" customHeight="1" ht="36" hidden="true" outlineLevel="4">
      <c r="A2706" s="2" t="s">
        <v>5189</v>
      </c>
      <c r="B2706" s="3" t="s">
        <v>5190</v>
      </c>
      <c r="C2706" s="2"/>
      <c r="D2706" s="2" t="s">
        <v>16</v>
      </c>
      <c r="E2706" s="4">
        <f>650.00*(1-Z1%)</f>
        <v>650</v>
      </c>
      <c r="F2706" s="2">
        <v>1</v>
      </c>
      <c r="G2706" s="2"/>
    </row>
    <row r="2707" spans="1:26" customHeight="1" ht="36" hidden="true" outlineLevel="4">
      <c r="A2707" s="2" t="s">
        <v>5191</v>
      </c>
      <c r="B2707" s="3" t="s">
        <v>5192</v>
      </c>
      <c r="C2707" s="2"/>
      <c r="D2707" s="2" t="s">
        <v>16</v>
      </c>
      <c r="E2707" s="4">
        <f>450.00*(1-Z1%)</f>
        <v>450</v>
      </c>
      <c r="F2707" s="2">
        <v>1</v>
      </c>
      <c r="G2707" s="2"/>
    </row>
    <row r="2708" spans="1:26" customHeight="1" ht="35" hidden="true" outlineLevel="4">
      <c r="A2708" s="5" t="s">
        <v>5193</v>
      </c>
      <c r="B2708" s="5"/>
      <c r="C2708" s="5"/>
      <c r="D2708" s="5"/>
      <c r="E2708" s="5"/>
      <c r="F2708" s="5"/>
      <c r="G2708" s="5"/>
    </row>
    <row r="2709" spans="1:26" customHeight="1" ht="18" hidden="true" outlineLevel="4">
      <c r="A2709" s="2" t="s">
        <v>5194</v>
      </c>
      <c r="B2709" s="3" t="s">
        <v>5195</v>
      </c>
      <c r="C2709" s="2"/>
      <c r="D2709" s="2" t="s">
        <v>16</v>
      </c>
      <c r="E2709" s="4">
        <f>350.00*(1-Z1%)</f>
        <v>350</v>
      </c>
      <c r="F2709" s="2">
        <v>1</v>
      </c>
      <c r="G2709" s="2"/>
    </row>
    <row r="2710" spans="1:26" customHeight="1" ht="18" hidden="true" outlineLevel="4">
      <c r="A2710" s="2" t="s">
        <v>5196</v>
      </c>
      <c r="B2710" s="3" t="s">
        <v>5197</v>
      </c>
      <c r="C2710" s="2"/>
      <c r="D2710" s="2" t="s">
        <v>16</v>
      </c>
      <c r="E2710" s="4">
        <f>300.00*(1-Z1%)</f>
        <v>300</v>
      </c>
      <c r="F2710" s="2">
        <v>1</v>
      </c>
      <c r="G2710" s="2"/>
    </row>
    <row r="2711" spans="1:26" customHeight="1" ht="36" hidden="true" outlineLevel="4">
      <c r="A2711" s="2" t="s">
        <v>5198</v>
      </c>
      <c r="B2711" s="3" t="s">
        <v>5199</v>
      </c>
      <c r="C2711" s="2"/>
      <c r="D2711" s="2" t="s">
        <v>16</v>
      </c>
      <c r="E2711" s="4">
        <f>450.00*(1-Z1%)</f>
        <v>450</v>
      </c>
      <c r="F2711" s="2">
        <v>1</v>
      </c>
      <c r="G2711" s="2"/>
    </row>
    <row r="2712" spans="1:26" customHeight="1" ht="18" hidden="true" outlineLevel="4">
      <c r="A2712" s="2" t="s">
        <v>5200</v>
      </c>
      <c r="B2712" s="3" t="s">
        <v>5201</v>
      </c>
      <c r="C2712" s="2"/>
      <c r="D2712" s="2" t="s">
        <v>16</v>
      </c>
      <c r="E2712" s="4">
        <f>350.00*(1-Z1%)</f>
        <v>350</v>
      </c>
      <c r="F2712" s="2">
        <v>1</v>
      </c>
      <c r="G2712" s="2"/>
    </row>
    <row r="2713" spans="1:26" customHeight="1" ht="18" hidden="true" outlineLevel="4">
      <c r="A2713" s="2" t="s">
        <v>5202</v>
      </c>
      <c r="B2713" s="3" t="s">
        <v>5203</v>
      </c>
      <c r="C2713" s="2"/>
      <c r="D2713" s="2" t="s">
        <v>16</v>
      </c>
      <c r="E2713" s="4">
        <f>350.00*(1-Z1%)</f>
        <v>350</v>
      </c>
      <c r="F2713" s="2">
        <v>1</v>
      </c>
      <c r="G2713" s="2"/>
    </row>
    <row r="2714" spans="1:26" customHeight="1" ht="18" hidden="true" outlineLevel="4">
      <c r="A2714" s="2" t="s">
        <v>5204</v>
      </c>
      <c r="B2714" s="3" t="s">
        <v>5205</v>
      </c>
      <c r="C2714" s="2"/>
      <c r="D2714" s="2" t="s">
        <v>16</v>
      </c>
      <c r="E2714" s="4">
        <f>300.00*(1-Z1%)</f>
        <v>300</v>
      </c>
      <c r="F2714" s="2">
        <v>1</v>
      </c>
      <c r="G2714" s="2"/>
    </row>
    <row r="2715" spans="1:26" customHeight="1" ht="18" hidden="true" outlineLevel="4">
      <c r="A2715" s="2" t="s">
        <v>5206</v>
      </c>
      <c r="B2715" s="3" t="s">
        <v>5207</v>
      </c>
      <c r="C2715" s="2"/>
      <c r="D2715" s="2" t="s">
        <v>16</v>
      </c>
      <c r="E2715" s="4">
        <f>400.00*(1-Z1%)</f>
        <v>400</v>
      </c>
      <c r="F2715" s="2">
        <v>1</v>
      </c>
      <c r="G2715" s="2"/>
    </row>
    <row r="2716" spans="1:26" customHeight="1" ht="18" hidden="true" outlineLevel="4">
      <c r="A2716" s="2" t="s">
        <v>5208</v>
      </c>
      <c r="B2716" s="3" t="s">
        <v>5209</v>
      </c>
      <c r="C2716" s="2"/>
      <c r="D2716" s="2" t="s">
        <v>16</v>
      </c>
      <c r="E2716" s="4">
        <f>300.00*(1-Z1%)</f>
        <v>300</v>
      </c>
      <c r="F2716" s="2">
        <v>1</v>
      </c>
      <c r="G2716" s="2"/>
    </row>
    <row r="2717" spans="1:26" customHeight="1" ht="18" hidden="true" outlineLevel="4">
      <c r="A2717" s="2" t="s">
        <v>5210</v>
      </c>
      <c r="B2717" s="3" t="s">
        <v>5211</v>
      </c>
      <c r="C2717" s="2"/>
      <c r="D2717" s="2" t="s">
        <v>16</v>
      </c>
      <c r="E2717" s="4">
        <f>350.00*(1-Z1%)</f>
        <v>350</v>
      </c>
      <c r="F2717" s="2">
        <v>2</v>
      </c>
      <c r="G2717" s="2"/>
    </row>
    <row r="2718" spans="1:26" customHeight="1" ht="18" hidden="true" outlineLevel="4">
      <c r="A2718" s="2" t="s">
        <v>5212</v>
      </c>
      <c r="B2718" s="3" t="s">
        <v>5213</v>
      </c>
      <c r="C2718" s="2"/>
      <c r="D2718" s="2" t="s">
        <v>16</v>
      </c>
      <c r="E2718" s="4">
        <f>350.00*(1-Z1%)</f>
        <v>350</v>
      </c>
      <c r="F2718" s="2">
        <v>1</v>
      </c>
      <c r="G2718" s="2"/>
    </row>
    <row r="2719" spans="1:26" customHeight="1" ht="18" hidden="true" outlineLevel="4">
      <c r="A2719" s="2" t="s">
        <v>5214</v>
      </c>
      <c r="B2719" s="3" t="s">
        <v>5215</v>
      </c>
      <c r="C2719" s="2"/>
      <c r="D2719" s="2" t="s">
        <v>16</v>
      </c>
      <c r="E2719" s="4">
        <f>200.00*(1-Z1%)</f>
        <v>200</v>
      </c>
      <c r="F2719" s="2">
        <v>2</v>
      </c>
      <c r="G2719" s="2"/>
    </row>
    <row r="2720" spans="1:26" customHeight="1" ht="18" hidden="true" outlineLevel="4">
      <c r="A2720" s="2" t="s">
        <v>5216</v>
      </c>
      <c r="B2720" s="3" t="s">
        <v>5217</v>
      </c>
      <c r="C2720" s="2"/>
      <c r="D2720" s="2" t="s">
        <v>16</v>
      </c>
      <c r="E2720" s="4">
        <f>400.00*(1-Z1%)</f>
        <v>400</v>
      </c>
      <c r="F2720" s="2">
        <v>1</v>
      </c>
      <c r="G2720" s="2"/>
    </row>
    <row r="2721" spans="1:26" customHeight="1" ht="18" hidden="true" outlineLevel="4">
      <c r="A2721" s="2" t="s">
        <v>5218</v>
      </c>
      <c r="B2721" s="3" t="s">
        <v>5219</v>
      </c>
      <c r="C2721" s="2"/>
      <c r="D2721" s="2" t="s">
        <v>16</v>
      </c>
      <c r="E2721" s="4">
        <f>450.00*(1-Z1%)</f>
        <v>450</v>
      </c>
      <c r="F2721" s="2">
        <v>1</v>
      </c>
      <c r="G2721" s="2"/>
    </row>
    <row r="2722" spans="1:26" customHeight="1" ht="18" hidden="true" outlineLevel="4">
      <c r="A2722" s="2" t="s">
        <v>5220</v>
      </c>
      <c r="B2722" s="3" t="s">
        <v>5221</v>
      </c>
      <c r="C2722" s="2"/>
      <c r="D2722" s="2" t="s">
        <v>16</v>
      </c>
      <c r="E2722" s="4">
        <f>190.00*(1-Z1%)</f>
        <v>190</v>
      </c>
      <c r="F2722" s="2">
        <v>1</v>
      </c>
      <c r="G2722" s="2"/>
    </row>
    <row r="2723" spans="1:26" customHeight="1" ht="35" hidden="true" outlineLevel="4">
      <c r="A2723" s="5" t="s">
        <v>5222</v>
      </c>
      <c r="B2723" s="5"/>
      <c r="C2723" s="5"/>
      <c r="D2723" s="5"/>
      <c r="E2723" s="5"/>
      <c r="F2723" s="5"/>
      <c r="G2723" s="5"/>
    </row>
    <row r="2724" spans="1:26" customHeight="1" ht="36" hidden="true" outlineLevel="4">
      <c r="A2724" s="2" t="s">
        <v>5223</v>
      </c>
      <c r="B2724" s="3" t="s">
        <v>5224</v>
      </c>
      <c r="C2724" s="2"/>
      <c r="D2724" s="2" t="s">
        <v>16</v>
      </c>
      <c r="E2724" s="4">
        <f>200.00*(1-Z1%)</f>
        <v>200</v>
      </c>
      <c r="F2724" s="2">
        <v>1</v>
      </c>
      <c r="G2724" s="2"/>
    </row>
    <row r="2725" spans="1:26" customHeight="1" ht="18" hidden="true" outlineLevel="4">
      <c r="A2725" s="2" t="s">
        <v>5225</v>
      </c>
      <c r="B2725" s="3" t="s">
        <v>5226</v>
      </c>
      <c r="C2725" s="2"/>
      <c r="D2725" s="2" t="s">
        <v>16</v>
      </c>
      <c r="E2725" s="4">
        <f>150.00*(1-Z1%)</f>
        <v>150</v>
      </c>
      <c r="F2725" s="2">
        <v>3</v>
      </c>
      <c r="G2725" s="2"/>
    </row>
    <row r="2726" spans="1:26" customHeight="1" ht="18" hidden="true" outlineLevel="4">
      <c r="A2726" s="2" t="s">
        <v>5227</v>
      </c>
      <c r="B2726" s="3" t="s">
        <v>5228</v>
      </c>
      <c r="C2726" s="2"/>
      <c r="D2726" s="2" t="s">
        <v>16</v>
      </c>
      <c r="E2726" s="4">
        <f>390.00*(1-Z1%)</f>
        <v>390</v>
      </c>
      <c r="F2726" s="2">
        <v>1</v>
      </c>
      <c r="G2726" s="2"/>
    </row>
    <row r="2727" spans="1:26" customHeight="1" ht="18" hidden="true" outlineLevel="4">
      <c r="A2727" s="2" t="s">
        <v>5229</v>
      </c>
      <c r="B2727" s="3" t="s">
        <v>5230</v>
      </c>
      <c r="C2727" s="2"/>
      <c r="D2727" s="2" t="s">
        <v>16</v>
      </c>
      <c r="E2727" s="4">
        <f>500.00*(1-Z1%)</f>
        <v>500</v>
      </c>
      <c r="F2727" s="2">
        <v>1</v>
      </c>
      <c r="G2727" s="2"/>
    </row>
    <row r="2728" spans="1:26" customHeight="1" ht="18" hidden="true" outlineLevel="4">
      <c r="A2728" s="2" t="s">
        <v>5231</v>
      </c>
      <c r="B2728" s="3" t="s">
        <v>5232</v>
      </c>
      <c r="C2728" s="2"/>
      <c r="D2728" s="2" t="s">
        <v>16</v>
      </c>
      <c r="E2728" s="4">
        <f>300.00*(1-Z1%)</f>
        <v>300</v>
      </c>
      <c r="F2728" s="2">
        <v>1</v>
      </c>
      <c r="G2728" s="2"/>
    </row>
    <row r="2729" spans="1:26" customHeight="1" ht="18" hidden="true" outlineLevel="4">
      <c r="A2729" s="2" t="s">
        <v>5233</v>
      </c>
      <c r="B2729" s="3" t="s">
        <v>5234</v>
      </c>
      <c r="C2729" s="2"/>
      <c r="D2729" s="2" t="s">
        <v>16</v>
      </c>
      <c r="E2729" s="4">
        <f>500.00*(1-Z1%)</f>
        <v>500</v>
      </c>
      <c r="F2729" s="2">
        <v>1</v>
      </c>
      <c r="G2729" s="2"/>
    </row>
    <row r="2730" spans="1:26" customHeight="1" ht="18" hidden="true" outlineLevel="4">
      <c r="A2730" s="2" t="s">
        <v>5235</v>
      </c>
      <c r="B2730" s="3" t="s">
        <v>5236</v>
      </c>
      <c r="C2730" s="2"/>
      <c r="D2730" s="2" t="s">
        <v>16</v>
      </c>
      <c r="E2730" s="4">
        <f>350.00*(1-Z1%)</f>
        <v>350</v>
      </c>
      <c r="F2730" s="2">
        <v>1</v>
      </c>
      <c r="G2730" s="2"/>
    </row>
    <row r="2731" spans="1:26" customHeight="1" ht="18" hidden="true" outlineLevel="4">
      <c r="A2731" s="2" t="s">
        <v>5237</v>
      </c>
      <c r="B2731" s="3" t="s">
        <v>5238</v>
      </c>
      <c r="C2731" s="2"/>
      <c r="D2731" s="2" t="s">
        <v>16</v>
      </c>
      <c r="E2731" s="4">
        <f>250.00*(1-Z1%)</f>
        <v>250</v>
      </c>
      <c r="F2731" s="2">
        <v>1</v>
      </c>
      <c r="G2731" s="2"/>
    </row>
    <row r="2732" spans="1:26" customHeight="1" ht="18" hidden="true" outlineLevel="4">
      <c r="A2732" s="2" t="s">
        <v>5239</v>
      </c>
      <c r="B2732" s="3" t="s">
        <v>5240</v>
      </c>
      <c r="C2732" s="2"/>
      <c r="D2732" s="2" t="s">
        <v>16</v>
      </c>
      <c r="E2732" s="4">
        <f>350.00*(1-Z1%)</f>
        <v>350</v>
      </c>
      <c r="F2732" s="2">
        <v>1</v>
      </c>
      <c r="G2732" s="2"/>
    </row>
    <row r="2733" spans="1:26" customHeight="1" ht="18" hidden="true" outlineLevel="4">
      <c r="A2733" s="2" t="s">
        <v>5241</v>
      </c>
      <c r="B2733" s="3" t="s">
        <v>5242</v>
      </c>
      <c r="C2733" s="2"/>
      <c r="D2733" s="2" t="s">
        <v>16</v>
      </c>
      <c r="E2733" s="4">
        <f>350.00*(1-Z1%)</f>
        <v>350</v>
      </c>
      <c r="F2733" s="2">
        <v>1</v>
      </c>
      <c r="G2733" s="2"/>
    </row>
    <row r="2734" spans="1:26" customHeight="1" ht="18" hidden="true" outlineLevel="4">
      <c r="A2734" s="2" t="s">
        <v>5243</v>
      </c>
      <c r="B2734" s="3" t="s">
        <v>5244</v>
      </c>
      <c r="C2734" s="2"/>
      <c r="D2734" s="2" t="s">
        <v>16</v>
      </c>
      <c r="E2734" s="4">
        <f>390.00*(1-Z1%)</f>
        <v>390</v>
      </c>
      <c r="F2734" s="2">
        <v>1</v>
      </c>
      <c r="G2734" s="2"/>
    </row>
    <row r="2735" spans="1:26" customHeight="1" ht="18" hidden="true" outlineLevel="4">
      <c r="A2735" s="2" t="s">
        <v>5245</v>
      </c>
      <c r="B2735" s="3" t="s">
        <v>5246</v>
      </c>
      <c r="C2735" s="2"/>
      <c r="D2735" s="2" t="s">
        <v>16</v>
      </c>
      <c r="E2735" s="4">
        <f>400.00*(1-Z1%)</f>
        <v>400</v>
      </c>
      <c r="F2735" s="2">
        <v>1</v>
      </c>
      <c r="G2735" s="2"/>
    </row>
    <row r="2736" spans="1:26" customHeight="1" ht="18" hidden="true" outlineLevel="4">
      <c r="A2736" s="2" t="s">
        <v>5247</v>
      </c>
      <c r="B2736" s="3" t="s">
        <v>5248</v>
      </c>
      <c r="C2736" s="2"/>
      <c r="D2736" s="2" t="s">
        <v>16</v>
      </c>
      <c r="E2736" s="4">
        <f>400.00*(1-Z1%)</f>
        <v>400</v>
      </c>
      <c r="F2736" s="2">
        <v>1</v>
      </c>
      <c r="G2736" s="2"/>
    </row>
    <row r="2737" spans="1:26" customHeight="1" ht="18" hidden="true" outlineLevel="4">
      <c r="A2737" s="2" t="s">
        <v>5249</v>
      </c>
      <c r="B2737" s="3" t="s">
        <v>5250</v>
      </c>
      <c r="C2737" s="2"/>
      <c r="D2737" s="2" t="s">
        <v>16</v>
      </c>
      <c r="E2737" s="4">
        <f>350.00*(1-Z1%)</f>
        <v>350</v>
      </c>
      <c r="F2737" s="2">
        <v>1</v>
      </c>
      <c r="G2737" s="2"/>
    </row>
    <row r="2738" spans="1:26" customHeight="1" ht="18" hidden="true" outlineLevel="4">
      <c r="A2738" s="2" t="s">
        <v>5251</v>
      </c>
      <c r="B2738" s="3" t="s">
        <v>5252</v>
      </c>
      <c r="C2738" s="2"/>
      <c r="D2738" s="2" t="s">
        <v>16</v>
      </c>
      <c r="E2738" s="4">
        <f>400.00*(1-Z1%)</f>
        <v>400</v>
      </c>
      <c r="F2738" s="2">
        <v>1</v>
      </c>
      <c r="G2738" s="2"/>
    </row>
    <row r="2739" spans="1:26" customHeight="1" ht="18" hidden="true" outlineLevel="4">
      <c r="A2739" s="2" t="s">
        <v>5253</v>
      </c>
      <c r="B2739" s="3" t="s">
        <v>5254</v>
      </c>
      <c r="C2739" s="2"/>
      <c r="D2739" s="2" t="s">
        <v>16</v>
      </c>
      <c r="E2739" s="4">
        <f>250.00*(1-Z1%)</f>
        <v>250</v>
      </c>
      <c r="F2739" s="2">
        <v>1</v>
      </c>
      <c r="G2739" s="2"/>
    </row>
    <row r="2740" spans="1:26" customHeight="1" ht="35" hidden="true" outlineLevel="4">
      <c r="A2740" s="5" t="s">
        <v>5255</v>
      </c>
      <c r="B2740" s="5"/>
      <c r="C2740" s="5"/>
      <c r="D2740" s="5"/>
      <c r="E2740" s="5"/>
      <c r="F2740" s="5"/>
      <c r="G2740" s="5"/>
    </row>
    <row r="2741" spans="1:26" customHeight="1" ht="18" hidden="true" outlineLevel="4">
      <c r="A2741" s="2" t="s">
        <v>5256</v>
      </c>
      <c r="B2741" s="3" t="s">
        <v>5257</v>
      </c>
      <c r="C2741" s="2"/>
      <c r="D2741" s="2" t="s">
        <v>16</v>
      </c>
      <c r="E2741" s="4">
        <f>400.00*(1-Z1%)</f>
        <v>400</v>
      </c>
      <c r="F2741" s="2">
        <v>1</v>
      </c>
      <c r="G2741" s="2"/>
    </row>
    <row r="2742" spans="1:26" customHeight="1" ht="18" hidden="true" outlineLevel="4">
      <c r="A2742" s="2" t="s">
        <v>5258</v>
      </c>
      <c r="B2742" s="3" t="s">
        <v>5259</v>
      </c>
      <c r="C2742" s="2"/>
      <c r="D2742" s="2" t="s">
        <v>16</v>
      </c>
      <c r="E2742" s="4">
        <f>500.00*(1-Z1%)</f>
        <v>500</v>
      </c>
      <c r="F2742" s="2">
        <v>2</v>
      </c>
      <c r="G2742" s="2"/>
    </row>
    <row r="2743" spans="1:26" customHeight="1" ht="18" hidden="true" outlineLevel="4">
      <c r="A2743" s="2" t="s">
        <v>5260</v>
      </c>
      <c r="B2743" s="3" t="s">
        <v>5261</v>
      </c>
      <c r="C2743" s="2"/>
      <c r="D2743" s="2" t="s">
        <v>16</v>
      </c>
      <c r="E2743" s="4">
        <f>400.00*(1-Z1%)</f>
        <v>400</v>
      </c>
      <c r="F2743" s="2">
        <v>2</v>
      </c>
      <c r="G2743" s="2"/>
    </row>
    <row r="2744" spans="1:26" customHeight="1" ht="18" hidden="true" outlineLevel="4">
      <c r="A2744" s="2" t="s">
        <v>5262</v>
      </c>
      <c r="B2744" s="3" t="s">
        <v>5263</v>
      </c>
      <c r="C2744" s="2"/>
      <c r="D2744" s="2" t="s">
        <v>16</v>
      </c>
      <c r="E2744" s="4">
        <f>400.00*(1-Z1%)</f>
        <v>400</v>
      </c>
      <c r="F2744" s="2">
        <v>1</v>
      </c>
      <c r="G2744" s="2"/>
    </row>
    <row r="2745" spans="1:26" customHeight="1" ht="18" hidden="true" outlineLevel="4">
      <c r="A2745" s="2" t="s">
        <v>5264</v>
      </c>
      <c r="B2745" s="3" t="s">
        <v>5265</v>
      </c>
      <c r="C2745" s="2"/>
      <c r="D2745" s="2" t="s">
        <v>16</v>
      </c>
      <c r="E2745" s="4">
        <f>350.00*(1-Z1%)</f>
        <v>350</v>
      </c>
      <c r="F2745" s="2">
        <v>1</v>
      </c>
      <c r="G2745" s="2"/>
    </row>
    <row r="2746" spans="1:26" customHeight="1" ht="36" hidden="true" outlineLevel="4">
      <c r="A2746" s="2" t="s">
        <v>5266</v>
      </c>
      <c r="B2746" s="3" t="s">
        <v>5267</v>
      </c>
      <c r="C2746" s="2"/>
      <c r="D2746" s="2" t="s">
        <v>16</v>
      </c>
      <c r="E2746" s="4">
        <f>350.00*(1-Z1%)</f>
        <v>350</v>
      </c>
      <c r="F2746" s="2">
        <v>1</v>
      </c>
      <c r="G2746" s="2"/>
    </row>
    <row r="2747" spans="1:26" customHeight="1" ht="36" hidden="true" outlineLevel="4">
      <c r="A2747" s="2" t="s">
        <v>5268</v>
      </c>
      <c r="B2747" s="3" t="s">
        <v>5269</v>
      </c>
      <c r="C2747" s="2"/>
      <c r="D2747" s="2" t="s">
        <v>16</v>
      </c>
      <c r="E2747" s="4">
        <f>350.00*(1-Z1%)</f>
        <v>350</v>
      </c>
      <c r="F2747" s="2">
        <v>1</v>
      </c>
      <c r="G2747" s="2"/>
    </row>
    <row r="2748" spans="1:26" customHeight="1" ht="18" hidden="true" outlineLevel="4">
      <c r="A2748" s="2" t="s">
        <v>5270</v>
      </c>
      <c r="B2748" s="3" t="s">
        <v>5271</v>
      </c>
      <c r="C2748" s="2"/>
      <c r="D2748" s="2" t="s">
        <v>16</v>
      </c>
      <c r="E2748" s="4">
        <f>250.00*(1-Z1%)</f>
        <v>250</v>
      </c>
      <c r="F2748" s="2">
        <v>2</v>
      </c>
      <c r="G2748" s="2"/>
    </row>
    <row r="2749" spans="1:26" customHeight="1" ht="35" hidden="true" outlineLevel="4">
      <c r="A2749" s="5" t="s">
        <v>5272</v>
      </c>
      <c r="B2749" s="5"/>
      <c r="C2749" s="5"/>
      <c r="D2749" s="5"/>
      <c r="E2749" s="5"/>
      <c r="F2749" s="5"/>
      <c r="G2749" s="5"/>
    </row>
    <row r="2750" spans="1:26" customHeight="1" ht="36" hidden="true" outlineLevel="4">
      <c r="A2750" s="2" t="s">
        <v>5273</v>
      </c>
      <c r="B2750" s="3" t="s">
        <v>5274</v>
      </c>
      <c r="C2750" s="2"/>
      <c r="D2750" s="2" t="s">
        <v>16</v>
      </c>
      <c r="E2750" s="4">
        <f>1200.00*(1-Z1%)</f>
        <v>1200</v>
      </c>
      <c r="F2750" s="2">
        <v>1</v>
      </c>
      <c r="G2750" s="2"/>
    </row>
    <row r="2751" spans="1:26" customHeight="1" ht="18" hidden="true" outlineLevel="4">
      <c r="A2751" s="2" t="s">
        <v>5275</v>
      </c>
      <c r="B2751" s="3" t="s">
        <v>5276</v>
      </c>
      <c r="C2751" s="2"/>
      <c r="D2751" s="2" t="s">
        <v>16</v>
      </c>
      <c r="E2751" s="4">
        <f>350.00*(1-Z1%)</f>
        <v>350</v>
      </c>
      <c r="F2751" s="2">
        <v>1</v>
      </c>
      <c r="G2751" s="2"/>
    </row>
    <row r="2752" spans="1:26" customHeight="1" ht="18" hidden="true" outlineLevel="4">
      <c r="A2752" s="2" t="s">
        <v>5277</v>
      </c>
      <c r="B2752" s="3" t="s">
        <v>5278</v>
      </c>
      <c r="C2752" s="2"/>
      <c r="D2752" s="2" t="s">
        <v>16</v>
      </c>
      <c r="E2752" s="4">
        <f>350.00*(1-Z1%)</f>
        <v>350</v>
      </c>
      <c r="F2752" s="2">
        <v>1</v>
      </c>
      <c r="G2752" s="2"/>
    </row>
    <row r="2753" spans="1:26" customHeight="1" ht="18" hidden="true" outlineLevel="4">
      <c r="A2753" s="2" t="s">
        <v>5279</v>
      </c>
      <c r="B2753" s="3" t="s">
        <v>5280</v>
      </c>
      <c r="C2753" s="2"/>
      <c r="D2753" s="2" t="s">
        <v>16</v>
      </c>
      <c r="E2753" s="4">
        <f>350.00*(1-Z1%)</f>
        <v>350</v>
      </c>
      <c r="F2753" s="2">
        <v>1</v>
      </c>
      <c r="G2753" s="2"/>
    </row>
    <row r="2754" spans="1:26" customHeight="1" ht="36" hidden="true" outlineLevel="4">
      <c r="A2754" s="2" t="s">
        <v>5281</v>
      </c>
      <c r="B2754" s="3" t="s">
        <v>5282</v>
      </c>
      <c r="C2754" s="2"/>
      <c r="D2754" s="2" t="s">
        <v>16</v>
      </c>
      <c r="E2754" s="4">
        <f>350.00*(1-Z1%)</f>
        <v>350</v>
      </c>
      <c r="F2754" s="2">
        <v>1</v>
      </c>
      <c r="G2754" s="2"/>
    </row>
    <row r="2755" spans="1:26" customHeight="1" ht="36" hidden="true" outlineLevel="4">
      <c r="A2755" s="2" t="s">
        <v>5283</v>
      </c>
      <c r="B2755" s="3" t="s">
        <v>5284</v>
      </c>
      <c r="C2755" s="2"/>
      <c r="D2755" s="2" t="s">
        <v>16</v>
      </c>
      <c r="E2755" s="4">
        <f>390.00*(1-Z1%)</f>
        <v>390</v>
      </c>
      <c r="F2755" s="2">
        <v>2</v>
      </c>
      <c r="G2755" s="2"/>
    </row>
    <row r="2756" spans="1:26" customHeight="1" ht="18" hidden="true" outlineLevel="4">
      <c r="A2756" s="2" t="s">
        <v>5285</v>
      </c>
      <c r="B2756" s="3" t="s">
        <v>5286</v>
      </c>
      <c r="C2756" s="2"/>
      <c r="D2756" s="2" t="s">
        <v>16</v>
      </c>
      <c r="E2756" s="4">
        <f>590.00*(1-Z1%)</f>
        <v>590</v>
      </c>
      <c r="F2756" s="2">
        <v>1</v>
      </c>
      <c r="G2756" s="2"/>
    </row>
    <row r="2757" spans="1:26" customHeight="1" ht="35" hidden="true" outlineLevel="2">
      <c r="A2757" s="5" t="s">
        <v>5287</v>
      </c>
      <c r="B2757" s="5"/>
      <c r="C2757" s="5"/>
      <c r="D2757" s="5"/>
      <c r="E2757" s="5"/>
      <c r="F2757" s="5"/>
      <c r="G2757" s="5"/>
    </row>
    <row r="2758" spans="1:26" customHeight="1" ht="18" hidden="true" outlineLevel="2">
      <c r="A2758" s="2" t="s">
        <v>5288</v>
      </c>
      <c r="B2758" s="3" t="s">
        <v>5289</v>
      </c>
      <c r="C2758" s="2"/>
      <c r="D2758" s="2" t="s">
        <v>16</v>
      </c>
      <c r="E2758" s="4">
        <f>90.00*(1-Z1%)</f>
        <v>90</v>
      </c>
      <c r="F2758" s="2">
        <v>5</v>
      </c>
      <c r="G2758" s="2"/>
    </row>
    <row r="2759" spans="1:26" customHeight="1" ht="35" hidden="true" outlineLevel="2">
      <c r="A2759" s="5" t="s">
        <v>5290</v>
      </c>
      <c r="B2759" s="5"/>
      <c r="C2759" s="5"/>
      <c r="D2759" s="5"/>
      <c r="E2759" s="5"/>
      <c r="F2759" s="5"/>
      <c r="G2759" s="5"/>
    </row>
    <row r="2760" spans="1:26" customHeight="1" ht="18" hidden="true" outlineLevel="2">
      <c r="A2760" s="2" t="s">
        <v>5291</v>
      </c>
      <c r="B2760" s="3" t="s">
        <v>5292</v>
      </c>
      <c r="C2760" s="2"/>
      <c r="D2760" s="2" t="s">
        <v>16</v>
      </c>
      <c r="E2760" s="4">
        <f>130.00*(1-Z1%)</f>
        <v>130</v>
      </c>
      <c r="F2760" s="2">
        <v>3</v>
      </c>
      <c r="G2760" s="2"/>
    </row>
    <row r="2761" spans="1:26" customHeight="1" ht="18" hidden="true" outlineLevel="2">
      <c r="A2761" s="2" t="s">
        <v>5293</v>
      </c>
      <c r="B2761" s="3" t="s">
        <v>5294</v>
      </c>
      <c r="C2761" s="2"/>
      <c r="D2761" s="2" t="s">
        <v>16</v>
      </c>
      <c r="E2761" s="4">
        <f>200.00*(1-Z1%)</f>
        <v>200</v>
      </c>
      <c r="F2761" s="2">
        <v>2</v>
      </c>
      <c r="G2761" s="2"/>
    </row>
    <row r="2762" spans="1:26" customHeight="1" ht="18" hidden="true" outlineLevel="2">
      <c r="A2762" s="2" t="s">
        <v>5295</v>
      </c>
      <c r="B2762" s="3" t="s">
        <v>5296</v>
      </c>
      <c r="C2762" s="2"/>
      <c r="D2762" s="2" t="s">
        <v>16</v>
      </c>
      <c r="E2762" s="4">
        <f>450.00*(1-Z1%)</f>
        <v>450</v>
      </c>
      <c r="F2762" s="2">
        <v>1</v>
      </c>
      <c r="G2762" s="2"/>
    </row>
    <row r="2763" spans="1:26" customHeight="1" ht="18" hidden="true" outlineLevel="2">
      <c r="A2763" s="2" t="s">
        <v>5297</v>
      </c>
      <c r="B2763" s="3" t="s">
        <v>5298</v>
      </c>
      <c r="C2763" s="2"/>
      <c r="D2763" s="2" t="s">
        <v>16</v>
      </c>
      <c r="E2763" s="4">
        <f>100.00*(1-Z1%)</f>
        <v>100</v>
      </c>
      <c r="F2763" s="2">
        <v>1</v>
      </c>
      <c r="G2763" s="2"/>
    </row>
    <row r="2764" spans="1:26" customHeight="1" ht="18" hidden="true" outlineLevel="2">
      <c r="A2764" s="2" t="s">
        <v>5299</v>
      </c>
      <c r="B2764" s="3" t="s">
        <v>5300</v>
      </c>
      <c r="C2764" s="2"/>
      <c r="D2764" s="2" t="s">
        <v>16</v>
      </c>
      <c r="E2764" s="4">
        <f>100.00*(1-Z1%)</f>
        <v>100</v>
      </c>
      <c r="F2764" s="2">
        <v>2</v>
      </c>
      <c r="G2764" s="2"/>
    </row>
    <row r="2765" spans="1:26" customHeight="1" ht="18" hidden="true" outlineLevel="2">
      <c r="A2765" s="2" t="s">
        <v>5301</v>
      </c>
      <c r="B2765" s="3" t="s">
        <v>5302</v>
      </c>
      <c r="C2765" s="2"/>
      <c r="D2765" s="2" t="s">
        <v>16</v>
      </c>
      <c r="E2765" s="4">
        <f>100.00*(1-Z1%)</f>
        <v>100</v>
      </c>
      <c r="F2765" s="2">
        <v>1</v>
      </c>
      <c r="G2765" s="2"/>
    </row>
    <row r="2766" spans="1:26" customHeight="1" ht="18" hidden="true" outlineLevel="2">
      <c r="A2766" s="2" t="s">
        <v>5303</v>
      </c>
      <c r="B2766" s="3" t="s">
        <v>5304</v>
      </c>
      <c r="C2766" s="2"/>
      <c r="D2766" s="2" t="s">
        <v>16</v>
      </c>
      <c r="E2766" s="4">
        <f>100.00*(1-Z1%)</f>
        <v>100</v>
      </c>
      <c r="F2766" s="2">
        <v>1</v>
      </c>
      <c r="G2766" s="2"/>
    </row>
    <row r="2767" spans="1:26" customHeight="1" ht="18" hidden="true" outlineLevel="2">
      <c r="A2767" s="2" t="s">
        <v>5305</v>
      </c>
      <c r="B2767" s="3" t="s">
        <v>5306</v>
      </c>
      <c r="C2767" s="2"/>
      <c r="D2767" s="2" t="s">
        <v>16</v>
      </c>
      <c r="E2767" s="4">
        <f>100.00*(1-Z1%)</f>
        <v>100</v>
      </c>
      <c r="F2767" s="2">
        <v>1</v>
      </c>
      <c r="G2767" s="2"/>
    </row>
    <row r="2768" spans="1:26" customHeight="1" ht="35" hidden="true" outlineLevel="2">
      <c r="A2768" s="5" t="s">
        <v>5307</v>
      </c>
      <c r="B2768" s="5"/>
      <c r="C2768" s="5"/>
      <c r="D2768" s="5"/>
      <c r="E2768" s="5"/>
      <c r="F2768" s="5"/>
      <c r="G2768" s="5"/>
    </row>
    <row r="2769" spans="1:26" customHeight="1" ht="18" hidden="true" outlineLevel="2">
      <c r="A2769" s="2" t="s">
        <v>5308</v>
      </c>
      <c r="B2769" s="3" t="s">
        <v>5309</v>
      </c>
      <c r="C2769" s="2"/>
      <c r="D2769" s="2" t="s">
        <v>16</v>
      </c>
      <c r="E2769" s="4">
        <f>20.00*(1-Z1%)</f>
        <v>20</v>
      </c>
      <c r="F2769" s="2">
        <v>3</v>
      </c>
      <c r="G2769" s="2"/>
    </row>
    <row r="2770" spans="1:26" customHeight="1" ht="18" hidden="true" outlineLevel="2">
      <c r="A2770" s="2" t="s">
        <v>5310</v>
      </c>
      <c r="B2770" s="3" t="s">
        <v>5311</v>
      </c>
      <c r="C2770" s="2"/>
      <c r="D2770" s="2" t="s">
        <v>16</v>
      </c>
      <c r="E2770" s="4">
        <f>10.00*(1-Z1%)</f>
        <v>10</v>
      </c>
      <c r="F2770" s="2">
        <v>4</v>
      </c>
      <c r="G2770" s="2"/>
    </row>
    <row r="2771" spans="1:26" customHeight="1" ht="18" hidden="true" outlineLevel="2">
      <c r="A2771" s="2" t="s">
        <v>5312</v>
      </c>
      <c r="B2771" s="3" t="s">
        <v>5313</v>
      </c>
      <c r="C2771" s="2"/>
      <c r="D2771" s="2" t="s">
        <v>16</v>
      </c>
      <c r="E2771" s="4">
        <f>10.00*(1-Z1%)</f>
        <v>10</v>
      </c>
      <c r="F2771" s="2">
        <v>1</v>
      </c>
      <c r="G2771" s="2"/>
    </row>
    <row r="2772" spans="1:26" customHeight="1" ht="18" hidden="true" outlineLevel="2">
      <c r="A2772" s="2" t="s">
        <v>5314</v>
      </c>
      <c r="B2772" s="3" t="s">
        <v>5315</v>
      </c>
      <c r="C2772" s="2"/>
      <c r="D2772" s="2" t="s">
        <v>16</v>
      </c>
      <c r="E2772" s="4">
        <f>45.00*(1-Z1%)</f>
        <v>45</v>
      </c>
      <c r="F2772" s="2">
        <v>5</v>
      </c>
      <c r="G2772" s="2"/>
    </row>
    <row r="2773" spans="1:26" customHeight="1" ht="18" hidden="true" outlineLevel="2">
      <c r="A2773" s="2" t="s">
        <v>5316</v>
      </c>
      <c r="B2773" s="3" t="s">
        <v>5317</v>
      </c>
      <c r="C2773" s="2"/>
      <c r="D2773" s="2" t="s">
        <v>16</v>
      </c>
      <c r="E2773" s="4">
        <f>10.00*(1-Z1%)</f>
        <v>10</v>
      </c>
      <c r="F2773" s="2">
        <v>2</v>
      </c>
      <c r="G2773" s="2"/>
    </row>
    <row r="2774" spans="1:26" customHeight="1" ht="18" hidden="true" outlineLevel="2">
      <c r="A2774" s="2" t="s">
        <v>5318</v>
      </c>
      <c r="B2774" s="3" t="s">
        <v>5319</v>
      </c>
      <c r="C2774" s="2"/>
      <c r="D2774" s="2" t="s">
        <v>16</v>
      </c>
      <c r="E2774" s="4">
        <f>460.00*(1-Z1%)</f>
        <v>460</v>
      </c>
      <c r="F2774" s="2">
        <v>3</v>
      </c>
      <c r="G2774" s="2"/>
    </row>
    <row r="2775" spans="1:26" customHeight="1" ht="36" hidden="true" outlineLevel="2">
      <c r="A2775" s="2" t="s">
        <v>5320</v>
      </c>
      <c r="B2775" s="3" t="s">
        <v>5321</v>
      </c>
      <c r="C2775" s="2"/>
      <c r="D2775" s="2" t="s">
        <v>16</v>
      </c>
      <c r="E2775" s="4">
        <f>250.00*(1-Z1%)</f>
        <v>250</v>
      </c>
      <c r="F2775" s="2">
        <v>2</v>
      </c>
      <c r="G2775" s="2"/>
    </row>
    <row r="2776" spans="1:26" customHeight="1" ht="36" hidden="true" outlineLevel="2">
      <c r="A2776" s="2" t="s">
        <v>5322</v>
      </c>
      <c r="B2776" s="3" t="s">
        <v>5323</v>
      </c>
      <c r="C2776" s="2"/>
      <c r="D2776" s="2" t="s">
        <v>16</v>
      </c>
      <c r="E2776" s="4">
        <f>390.00*(1-Z1%)</f>
        <v>390</v>
      </c>
      <c r="F2776" s="2">
        <v>2</v>
      </c>
      <c r="G2776" s="2"/>
    </row>
    <row r="2777" spans="1:26" customHeight="1" ht="35" hidden="true" outlineLevel="2">
      <c r="A2777" s="5" t="s">
        <v>5324</v>
      </c>
      <c r="B2777" s="5"/>
      <c r="C2777" s="5"/>
      <c r="D2777" s="5"/>
      <c r="E2777" s="5"/>
      <c r="F2777" s="5"/>
      <c r="G2777" s="5"/>
    </row>
    <row r="2778" spans="1:26" customHeight="1" ht="35" hidden="true" outlineLevel="3">
      <c r="A2778" s="5" t="s">
        <v>5325</v>
      </c>
      <c r="B2778" s="5"/>
      <c r="C2778" s="5"/>
      <c r="D2778" s="5"/>
      <c r="E2778" s="5"/>
      <c r="F2778" s="5"/>
      <c r="G2778" s="5"/>
    </row>
    <row r="2779" spans="1:26" customHeight="1" ht="18" hidden="true" outlineLevel="3">
      <c r="A2779" s="2" t="s">
        <v>5326</v>
      </c>
      <c r="B2779" s="3" t="s">
        <v>5327</v>
      </c>
      <c r="C2779" s="2"/>
      <c r="D2779" s="2" t="s">
        <v>16</v>
      </c>
      <c r="E2779" s="4">
        <f>590.00*(1-Z1%)</f>
        <v>590</v>
      </c>
      <c r="F2779" s="2">
        <v>1</v>
      </c>
      <c r="G2779" s="2"/>
    </row>
    <row r="2780" spans="1:26" customHeight="1" ht="18" hidden="true" outlineLevel="3">
      <c r="A2780" s="2" t="s">
        <v>5328</v>
      </c>
      <c r="B2780" s="3" t="s">
        <v>5329</v>
      </c>
      <c r="C2780" s="2"/>
      <c r="D2780" s="2" t="s">
        <v>16</v>
      </c>
      <c r="E2780" s="4">
        <f>790.00*(1-Z1%)</f>
        <v>790</v>
      </c>
      <c r="F2780" s="2">
        <v>1</v>
      </c>
      <c r="G2780" s="2"/>
    </row>
    <row r="2781" spans="1:26" customHeight="1" ht="18" hidden="true" outlineLevel="3">
      <c r="A2781" s="2" t="s">
        <v>5330</v>
      </c>
      <c r="B2781" s="3" t="s">
        <v>5331</v>
      </c>
      <c r="C2781" s="2"/>
      <c r="D2781" s="2" t="s">
        <v>16</v>
      </c>
      <c r="E2781" s="4">
        <f>590.00*(1-Z1%)</f>
        <v>590</v>
      </c>
      <c r="F2781" s="2">
        <v>2</v>
      </c>
      <c r="G2781" s="2"/>
    </row>
    <row r="2782" spans="1:26" customHeight="1" ht="36" hidden="true" outlineLevel="3">
      <c r="A2782" s="2" t="s">
        <v>5332</v>
      </c>
      <c r="B2782" s="3" t="s">
        <v>5333</v>
      </c>
      <c r="C2782" s="2"/>
      <c r="D2782" s="2" t="s">
        <v>16</v>
      </c>
      <c r="E2782" s="4">
        <f>750.00*(1-Z1%)</f>
        <v>750</v>
      </c>
      <c r="F2782" s="2">
        <v>1</v>
      </c>
      <c r="G2782" s="2"/>
    </row>
    <row r="2783" spans="1:26" customHeight="1" ht="18" hidden="true" outlineLevel="3">
      <c r="A2783" s="2" t="s">
        <v>5334</v>
      </c>
      <c r="B2783" s="3" t="s">
        <v>5335</v>
      </c>
      <c r="C2783" s="2"/>
      <c r="D2783" s="2" t="s">
        <v>16</v>
      </c>
      <c r="E2783" s="4">
        <f>690.00*(1-Z1%)</f>
        <v>690</v>
      </c>
      <c r="F2783" s="2">
        <v>1</v>
      </c>
      <c r="G2783" s="2"/>
    </row>
    <row r="2784" spans="1:26" customHeight="1" ht="36" hidden="true" outlineLevel="3">
      <c r="A2784" s="2" t="s">
        <v>5336</v>
      </c>
      <c r="B2784" s="3" t="s">
        <v>5337</v>
      </c>
      <c r="C2784" s="2"/>
      <c r="D2784" s="2" t="s">
        <v>16</v>
      </c>
      <c r="E2784" s="4">
        <f>990.00*(1-Z1%)</f>
        <v>990</v>
      </c>
      <c r="F2784" s="2">
        <v>1</v>
      </c>
      <c r="G2784" s="2"/>
    </row>
    <row r="2785" spans="1:26" customHeight="1" ht="36" hidden="true" outlineLevel="3">
      <c r="A2785" s="2" t="s">
        <v>5338</v>
      </c>
      <c r="B2785" s="3" t="s">
        <v>5339</v>
      </c>
      <c r="C2785" s="2"/>
      <c r="D2785" s="2" t="s">
        <v>16</v>
      </c>
      <c r="E2785" s="4">
        <f>1390.00*(1-Z1%)</f>
        <v>1390</v>
      </c>
      <c r="F2785" s="2">
        <v>1</v>
      </c>
      <c r="G2785" s="2"/>
    </row>
    <row r="2786" spans="1:26" customHeight="1" ht="36" hidden="true" outlineLevel="3">
      <c r="A2786" s="2" t="s">
        <v>5340</v>
      </c>
      <c r="B2786" s="3" t="s">
        <v>5341</v>
      </c>
      <c r="C2786" s="2"/>
      <c r="D2786" s="2" t="s">
        <v>16</v>
      </c>
      <c r="E2786" s="4">
        <f>1460.00*(1-Z1%)</f>
        <v>1460</v>
      </c>
      <c r="F2786" s="2">
        <v>1</v>
      </c>
      <c r="G2786" s="2"/>
    </row>
    <row r="2787" spans="1:26" customHeight="1" ht="18" hidden="true" outlineLevel="3">
      <c r="A2787" s="2" t="s">
        <v>5342</v>
      </c>
      <c r="B2787" s="3" t="s">
        <v>5343</v>
      </c>
      <c r="C2787" s="2"/>
      <c r="D2787" s="2" t="s">
        <v>16</v>
      </c>
      <c r="E2787" s="4">
        <f>3190.00*(1-Z1%)</f>
        <v>3190</v>
      </c>
      <c r="F2787" s="2">
        <v>1</v>
      </c>
      <c r="G2787" s="2"/>
    </row>
    <row r="2788" spans="1:26" customHeight="1" ht="18" hidden="true" outlineLevel="3">
      <c r="A2788" s="2" t="s">
        <v>5344</v>
      </c>
      <c r="B2788" s="3" t="s">
        <v>5345</v>
      </c>
      <c r="C2788" s="2"/>
      <c r="D2788" s="2" t="s">
        <v>16</v>
      </c>
      <c r="E2788" s="4">
        <f>3750.00*(1-Z1%)</f>
        <v>3750</v>
      </c>
      <c r="F2788" s="2">
        <v>1</v>
      </c>
      <c r="G2788" s="2"/>
    </row>
    <row r="2789" spans="1:26" customHeight="1" ht="36" hidden="true" outlineLevel="3">
      <c r="A2789" s="2" t="s">
        <v>5346</v>
      </c>
      <c r="B2789" s="3" t="s">
        <v>5347</v>
      </c>
      <c r="C2789" s="2"/>
      <c r="D2789" s="2" t="s">
        <v>16</v>
      </c>
      <c r="E2789" s="4">
        <f>200.00*(1-Z1%)</f>
        <v>200</v>
      </c>
      <c r="F2789" s="2">
        <v>1</v>
      </c>
      <c r="G2789" s="2"/>
    </row>
    <row r="2790" spans="1:26" customHeight="1" ht="36" hidden="true" outlineLevel="3">
      <c r="A2790" s="2" t="s">
        <v>5348</v>
      </c>
      <c r="B2790" s="3" t="s">
        <v>5349</v>
      </c>
      <c r="C2790" s="2"/>
      <c r="D2790" s="2" t="s">
        <v>16</v>
      </c>
      <c r="E2790" s="4">
        <f>200.00*(1-Z1%)</f>
        <v>200</v>
      </c>
      <c r="F2790" s="2">
        <v>2</v>
      </c>
      <c r="G2790" s="2"/>
    </row>
    <row r="2791" spans="1:26" customHeight="1" ht="35" hidden="true" outlineLevel="3">
      <c r="A2791" s="5" t="s">
        <v>5350</v>
      </c>
      <c r="B2791" s="5"/>
      <c r="C2791" s="5"/>
      <c r="D2791" s="5"/>
      <c r="E2791" s="5"/>
      <c r="F2791" s="5"/>
      <c r="G2791" s="5"/>
    </row>
    <row r="2792" spans="1:26" customHeight="1" ht="18" hidden="true" outlineLevel="3">
      <c r="A2792" s="2" t="s">
        <v>5351</v>
      </c>
      <c r="B2792" s="3" t="s">
        <v>5352</v>
      </c>
      <c r="C2792" s="2"/>
      <c r="D2792" s="2" t="s">
        <v>16</v>
      </c>
      <c r="E2792" s="4">
        <f>200.00*(1-Z1%)</f>
        <v>200</v>
      </c>
      <c r="F2792" s="2">
        <v>1</v>
      </c>
      <c r="G2792" s="2"/>
    </row>
    <row r="2793" spans="1:26" customHeight="1" ht="18" hidden="true" outlineLevel="3">
      <c r="A2793" s="2" t="s">
        <v>5353</v>
      </c>
      <c r="B2793" s="3" t="s">
        <v>5354</v>
      </c>
      <c r="C2793" s="2"/>
      <c r="D2793" s="2" t="s">
        <v>16</v>
      </c>
      <c r="E2793" s="4">
        <f>500.00*(1-Z1%)</f>
        <v>500</v>
      </c>
      <c r="F2793" s="2">
        <v>1</v>
      </c>
      <c r="G2793" s="2"/>
    </row>
    <row r="2794" spans="1:26" customHeight="1" ht="18" hidden="true" outlineLevel="3">
      <c r="A2794" s="2" t="s">
        <v>5355</v>
      </c>
      <c r="B2794" s="3" t="s">
        <v>5356</v>
      </c>
      <c r="C2794" s="2"/>
      <c r="D2794" s="2" t="s">
        <v>16</v>
      </c>
      <c r="E2794" s="4">
        <f>690.00*(1-Z1%)</f>
        <v>690</v>
      </c>
      <c r="F2794" s="2">
        <v>3</v>
      </c>
      <c r="G2794" s="2"/>
    </row>
    <row r="2795" spans="1:26" customHeight="1" ht="36" hidden="true" outlineLevel="3">
      <c r="A2795" s="2" t="s">
        <v>5357</v>
      </c>
      <c r="B2795" s="3" t="s">
        <v>5358</v>
      </c>
      <c r="C2795" s="2"/>
      <c r="D2795" s="2" t="s">
        <v>16</v>
      </c>
      <c r="E2795" s="4">
        <f>650.00*(1-Z1%)</f>
        <v>650</v>
      </c>
      <c r="F2795" s="2">
        <v>3</v>
      </c>
      <c r="G2795" s="2"/>
    </row>
    <row r="2796" spans="1:26" customHeight="1" ht="35" hidden="true" outlineLevel="3">
      <c r="A2796" s="5" t="s">
        <v>5359</v>
      </c>
      <c r="B2796" s="5"/>
      <c r="C2796" s="5"/>
      <c r="D2796" s="5"/>
      <c r="E2796" s="5"/>
      <c r="F2796" s="5"/>
      <c r="G2796" s="5"/>
    </row>
    <row r="2797" spans="1:26" customHeight="1" ht="36" hidden="true" outlineLevel="3">
      <c r="A2797" s="2" t="s">
        <v>5360</v>
      </c>
      <c r="B2797" s="3" t="s">
        <v>5361</v>
      </c>
      <c r="C2797" s="2"/>
      <c r="D2797" s="2" t="s">
        <v>16</v>
      </c>
      <c r="E2797" s="4">
        <f>530.00*(1-Z1%)</f>
        <v>530</v>
      </c>
      <c r="F2797" s="2">
        <v>1</v>
      </c>
      <c r="G2797" s="2"/>
    </row>
    <row r="2798" spans="1:26" customHeight="1" ht="35" hidden="true" outlineLevel="3">
      <c r="A2798" s="5" t="s">
        <v>5362</v>
      </c>
      <c r="B2798" s="5"/>
      <c r="C2798" s="5"/>
      <c r="D2798" s="5"/>
      <c r="E2798" s="5"/>
      <c r="F2798" s="5"/>
      <c r="G2798" s="5"/>
    </row>
    <row r="2799" spans="1:26" customHeight="1" ht="18" hidden="true" outlineLevel="3">
      <c r="A2799" s="2" t="s">
        <v>5363</v>
      </c>
      <c r="B2799" s="3" t="s">
        <v>5364</v>
      </c>
      <c r="C2799" s="2"/>
      <c r="D2799" s="2" t="s">
        <v>16</v>
      </c>
      <c r="E2799" s="4">
        <f>500.00*(1-Z1%)</f>
        <v>500</v>
      </c>
      <c r="F2799" s="2">
        <v>1</v>
      </c>
      <c r="G2799" s="2"/>
    </row>
    <row r="2800" spans="1:26" customHeight="1" ht="18" hidden="true" outlineLevel="3">
      <c r="A2800" s="2" t="s">
        <v>5365</v>
      </c>
      <c r="B2800" s="3" t="s">
        <v>5366</v>
      </c>
      <c r="C2800" s="2"/>
      <c r="D2800" s="2" t="s">
        <v>16</v>
      </c>
      <c r="E2800" s="4">
        <f>500.00*(1-Z1%)</f>
        <v>500</v>
      </c>
      <c r="F2800" s="2">
        <v>1</v>
      </c>
      <c r="G2800" s="2"/>
    </row>
    <row r="2801" spans="1:26" customHeight="1" ht="18" hidden="true" outlineLevel="3">
      <c r="A2801" s="2" t="s">
        <v>5367</v>
      </c>
      <c r="B2801" s="3" t="s">
        <v>5368</v>
      </c>
      <c r="C2801" s="2"/>
      <c r="D2801" s="2" t="s">
        <v>16</v>
      </c>
      <c r="E2801" s="4">
        <f>200.00*(1-Z1%)</f>
        <v>200</v>
      </c>
      <c r="F2801" s="2">
        <v>2</v>
      </c>
      <c r="G2801" s="2"/>
    </row>
    <row r="2802" spans="1:26" customHeight="1" ht="18" hidden="true" outlineLevel="3">
      <c r="A2802" s="2" t="s">
        <v>5369</v>
      </c>
      <c r="B2802" s="3" t="s">
        <v>5370</v>
      </c>
      <c r="C2802" s="2"/>
      <c r="D2802" s="2" t="s">
        <v>16</v>
      </c>
      <c r="E2802" s="4">
        <f>50.00*(1-Z1%)</f>
        <v>50</v>
      </c>
      <c r="F2802" s="2">
        <v>1</v>
      </c>
      <c r="G2802" s="2"/>
    </row>
    <row r="2803" spans="1:26" customHeight="1" ht="36" hidden="true" outlineLevel="3">
      <c r="A2803" s="2" t="s">
        <v>5371</v>
      </c>
      <c r="B2803" s="3" t="s">
        <v>5372</v>
      </c>
      <c r="C2803" s="2"/>
      <c r="D2803" s="2" t="s">
        <v>16</v>
      </c>
      <c r="E2803" s="4">
        <f>250.00*(1-Z1%)</f>
        <v>250</v>
      </c>
      <c r="F2803" s="2">
        <v>1</v>
      </c>
      <c r="G2803" s="2"/>
    </row>
    <row r="2804" spans="1:26" customHeight="1" ht="18" hidden="true" outlineLevel="3">
      <c r="A2804" s="2" t="s">
        <v>5373</v>
      </c>
      <c r="B2804" s="3" t="s">
        <v>5374</v>
      </c>
      <c r="C2804" s="2"/>
      <c r="D2804" s="2" t="s">
        <v>16</v>
      </c>
      <c r="E2804" s="4">
        <f>200.00*(1-Z1%)</f>
        <v>200</v>
      </c>
      <c r="F2804" s="2">
        <v>1</v>
      </c>
      <c r="G2804" s="2"/>
    </row>
    <row r="2805" spans="1:26" customHeight="1" ht="18" hidden="true" outlineLevel="3">
      <c r="A2805" s="2" t="s">
        <v>5375</v>
      </c>
      <c r="B2805" s="3" t="s">
        <v>5376</v>
      </c>
      <c r="C2805" s="2"/>
      <c r="D2805" s="2" t="s">
        <v>16</v>
      </c>
      <c r="E2805" s="4">
        <f>150.00*(1-Z1%)</f>
        <v>150</v>
      </c>
      <c r="F2805" s="2">
        <v>1</v>
      </c>
      <c r="G2805" s="2"/>
    </row>
    <row r="2806" spans="1:26" customHeight="1" ht="18" hidden="true" outlineLevel="3">
      <c r="A2806" s="2" t="s">
        <v>5377</v>
      </c>
      <c r="B2806" s="3" t="s">
        <v>5378</v>
      </c>
      <c r="C2806" s="2"/>
      <c r="D2806" s="2" t="s">
        <v>16</v>
      </c>
      <c r="E2806" s="4">
        <f>690.00*(1-Z1%)</f>
        <v>690</v>
      </c>
      <c r="F2806" s="2">
        <v>1</v>
      </c>
      <c r="G2806" s="2"/>
    </row>
    <row r="2807" spans="1:26" customHeight="1" ht="36" hidden="true" outlineLevel="3">
      <c r="A2807" s="2" t="s">
        <v>5379</v>
      </c>
      <c r="B2807" s="3" t="s">
        <v>5380</v>
      </c>
      <c r="C2807" s="2"/>
      <c r="D2807" s="2" t="s">
        <v>16</v>
      </c>
      <c r="E2807" s="4">
        <f>690.00*(1-Z1%)</f>
        <v>690</v>
      </c>
      <c r="F2807" s="2">
        <v>1</v>
      </c>
      <c r="G2807" s="2"/>
    </row>
    <row r="2808" spans="1:26" customHeight="1" ht="36" hidden="true" outlineLevel="3">
      <c r="A2808" s="2" t="s">
        <v>5381</v>
      </c>
      <c r="B2808" s="3" t="s">
        <v>5382</v>
      </c>
      <c r="C2808" s="2"/>
      <c r="D2808" s="2" t="s">
        <v>16</v>
      </c>
      <c r="E2808" s="4">
        <f>1290.00*(1-Z1%)</f>
        <v>1290</v>
      </c>
      <c r="F2808" s="2">
        <v>1</v>
      </c>
      <c r="G2808" s="2"/>
    </row>
    <row r="2809" spans="1:26" customHeight="1" ht="36" hidden="true" outlineLevel="3">
      <c r="A2809" s="2" t="s">
        <v>5383</v>
      </c>
      <c r="B2809" s="3" t="s">
        <v>5384</v>
      </c>
      <c r="C2809" s="2"/>
      <c r="D2809" s="2" t="s">
        <v>16</v>
      </c>
      <c r="E2809" s="4">
        <f>890.00*(1-Z1%)</f>
        <v>890</v>
      </c>
      <c r="F2809" s="2">
        <v>1</v>
      </c>
      <c r="G2809" s="2"/>
    </row>
    <row r="2810" spans="1:26" customHeight="1" ht="18" hidden="true" outlineLevel="3">
      <c r="A2810" s="2" t="s">
        <v>5385</v>
      </c>
      <c r="B2810" s="3" t="s">
        <v>5386</v>
      </c>
      <c r="C2810" s="2"/>
      <c r="D2810" s="2" t="s">
        <v>16</v>
      </c>
      <c r="E2810" s="4">
        <f>1750.00*(1-Z1%)</f>
        <v>1750</v>
      </c>
      <c r="F2810" s="2">
        <v>1</v>
      </c>
      <c r="G2810" s="2"/>
    </row>
    <row r="2811" spans="1:26" customHeight="1" ht="18" hidden="true" outlineLevel="3">
      <c r="A2811" s="2" t="s">
        <v>5387</v>
      </c>
      <c r="B2811" s="3" t="s">
        <v>5388</v>
      </c>
      <c r="C2811" s="2"/>
      <c r="D2811" s="2" t="s">
        <v>16</v>
      </c>
      <c r="E2811" s="4">
        <f>1650.00*(1-Z1%)</f>
        <v>1650</v>
      </c>
      <c r="F2811" s="2">
        <v>1</v>
      </c>
      <c r="G2811" s="2"/>
    </row>
    <row r="2812" spans="1:26" customHeight="1" ht="18" hidden="true" outlineLevel="3">
      <c r="A2812" s="2" t="s">
        <v>5389</v>
      </c>
      <c r="B2812" s="3" t="s">
        <v>5390</v>
      </c>
      <c r="C2812" s="2"/>
      <c r="D2812" s="2" t="s">
        <v>16</v>
      </c>
      <c r="E2812" s="4">
        <f>100.00*(1-Z1%)</f>
        <v>100</v>
      </c>
      <c r="F2812" s="2">
        <v>1</v>
      </c>
      <c r="G2812" s="2"/>
    </row>
    <row r="2813" spans="1:26" customHeight="1" ht="18" hidden="true" outlineLevel="3">
      <c r="A2813" s="2" t="s">
        <v>5391</v>
      </c>
      <c r="B2813" s="3" t="s">
        <v>5392</v>
      </c>
      <c r="C2813" s="2"/>
      <c r="D2813" s="2" t="s">
        <v>16</v>
      </c>
      <c r="E2813" s="4">
        <f>490.00*(1-Z1%)</f>
        <v>490</v>
      </c>
      <c r="F2813" s="2">
        <v>5</v>
      </c>
      <c r="G2813" s="2"/>
    </row>
    <row r="2814" spans="1:26" customHeight="1" ht="18" hidden="true" outlineLevel="3">
      <c r="A2814" s="2" t="s">
        <v>5393</v>
      </c>
      <c r="B2814" s="3" t="s">
        <v>5394</v>
      </c>
      <c r="C2814" s="2"/>
      <c r="D2814" s="2" t="s">
        <v>16</v>
      </c>
      <c r="E2814" s="4">
        <f>1370.00*(1-Z1%)</f>
        <v>1370</v>
      </c>
      <c r="F2814" s="2">
        <v>1</v>
      </c>
      <c r="G2814" s="2"/>
    </row>
    <row r="2815" spans="1:26" customHeight="1" ht="18" hidden="true" outlineLevel="3">
      <c r="A2815" s="2" t="s">
        <v>5395</v>
      </c>
      <c r="B2815" s="3" t="s">
        <v>5396</v>
      </c>
      <c r="C2815" s="2"/>
      <c r="D2815" s="2" t="s">
        <v>16</v>
      </c>
      <c r="E2815" s="4">
        <f>650.00*(1-Z1%)</f>
        <v>650</v>
      </c>
      <c r="F2815" s="2">
        <v>1</v>
      </c>
      <c r="G2815" s="2"/>
    </row>
    <row r="2816" spans="1:26" customHeight="1" ht="36" hidden="true" outlineLevel="3">
      <c r="A2816" s="2" t="s">
        <v>5397</v>
      </c>
      <c r="B2816" s="3" t="s">
        <v>5398</v>
      </c>
      <c r="C2816" s="2"/>
      <c r="D2816" s="2" t="s">
        <v>16</v>
      </c>
      <c r="E2816" s="4">
        <f>490.00*(1-Z1%)</f>
        <v>490</v>
      </c>
      <c r="F2816" s="2">
        <v>2</v>
      </c>
      <c r="G2816" s="2"/>
    </row>
    <row r="2817" spans="1:26" customHeight="1" ht="18" hidden="true" outlineLevel="3">
      <c r="A2817" s="2" t="s">
        <v>5399</v>
      </c>
      <c r="B2817" s="3" t="s">
        <v>5400</v>
      </c>
      <c r="C2817" s="2"/>
      <c r="D2817" s="2" t="s">
        <v>16</v>
      </c>
      <c r="E2817" s="4">
        <f>200.00*(1-Z1%)</f>
        <v>200</v>
      </c>
      <c r="F2817" s="2">
        <v>1</v>
      </c>
      <c r="G2817" s="2"/>
    </row>
    <row r="2818" spans="1:26" customHeight="1" ht="18" hidden="true" outlineLevel="3">
      <c r="A2818" s="2" t="s">
        <v>5401</v>
      </c>
      <c r="B2818" s="3" t="s">
        <v>5402</v>
      </c>
      <c r="C2818" s="2"/>
      <c r="D2818" s="2" t="s">
        <v>16</v>
      </c>
      <c r="E2818" s="4">
        <f>200.00*(1-Z1%)</f>
        <v>200</v>
      </c>
      <c r="F2818" s="2">
        <v>2</v>
      </c>
      <c r="G2818" s="2"/>
    </row>
    <row r="2819" spans="1:26" customHeight="1" ht="18" hidden="true" outlineLevel="3">
      <c r="A2819" s="2" t="s">
        <v>5403</v>
      </c>
      <c r="B2819" s="3" t="s">
        <v>5404</v>
      </c>
      <c r="C2819" s="2"/>
      <c r="D2819" s="2" t="s">
        <v>16</v>
      </c>
      <c r="E2819" s="4">
        <f>150.00*(1-Z1%)</f>
        <v>150</v>
      </c>
      <c r="F2819" s="2">
        <v>4</v>
      </c>
      <c r="G2819" s="2"/>
    </row>
    <row r="2820" spans="1:26" customHeight="1" ht="35">
      <c r="A2820" s="1" t="s">
        <v>5405</v>
      </c>
      <c r="B2820" s="1"/>
      <c r="C2820" s="1"/>
      <c r="D2820" s="1"/>
      <c r="E2820" s="1"/>
      <c r="F2820" s="1"/>
      <c r="G2820" s="1"/>
    </row>
    <row r="2821" spans="1:26" customHeight="1" ht="35" hidden="true" outlineLevel="2">
      <c r="A2821" s="5" t="s">
        <v>5406</v>
      </c>
      <c r="B2821" s="5"/>
      <c r="C2821" s="5"/>
      <c r="D2821" s="5"/>
      <c r="E2821" s="5"/>
      <c r="F2821" s="5"/>
      <c r="G2821" s="5"/>
    </row>
    <row r="2822" spans="1:26" customHeight="1" ht="36" hidden="true" outlineLevel="2">
      <c r="A2822" s="2" t="s">
        <v>5407</v>
      </c>
      <c r="B2822" s="3" t="s">
        <v>5408</v>
      </c>
      <c r="C2822" s="2"/>
      <c r="D2822" s="2" t="s">
        <v>16</v>
      </c>
      <c r="E2822" s="4">
        <f>1490.00*(1-Z1%)</f>
        <v>1490</v>
      </c>
      <c r="F2822" s="2">
        <v>1</v>
      </c>
      <c r="G2822" s="2"/>
    </row>
    <row r="2823" spans="1:26" customHeight="1" ht="36" hidden="true" outlineLevel="2">
      <c r="A2823" s="2" t="s">
        <v>5409</v>
      </c>
      <c r="B2823" s="3" t="s">
        <v>5410</v>
      </c>
      <c r="C2823" s="2"/>
      <c r="D2823" s="2" t="s">
        <v>16</v>
      </c>
      <c r="E2823" s="4">
        <f>159.00*(1-Z1%)</f>
        <v>159</v>
      </c>
      <c r="F2823" s="2">
        <v>65</v>
      </c>
      <c r="G2823" s="2"/>
    </row>
    <row r="2824" spans="1:26" customHeight="1" ht="36" hidden="true" outlineLevel="2">
      <c r="A2824" s="2" t="s">
        <v>5411</v>
      </c>
      <c r="B2824" s="3" t="s">
        <v>5412</v>
      </c>
      <c r="C2824" s="2"/>
      <c r="D2824" s="2" t="s">
        <v>16</v>
      </c>
      <c r="E2824" s="4">
        <f>19.00*(1-Z1%)</f>
        <v>19</v>
      </c>
      <c r="F2824" s="2">
        <v>29</v>
      </c>
      <c r="G2824" s="2"/>
    </row>
    <row r="2825" spans="1:26" customHeight="1" ht="36" hidden="true" outlineLevel="2">
      <c r="A2825" s="2" t="s">
        <v>5413</v>
      </c>
      <c r="B2825" s="3" t="s">
        <v>5414</v>
      </c>
      <c r="C2825" s="2"/>
      <c r="D2825" s="2" t="s">
        <v>16</v>
      </c>
      <c r="E2825" s="4">
        <f>290.00*(1-Z1%)</f>
        <v>290</v>
      </c>
      <c r="F2825" s="2">
        <v>3</v>
      </c>
      <c r="G2825" s="2"/>
    </row>
    <row r="2826" spans="1:26" customHeight="1" ht="18" hidden="true" outlineLevel="2">
      <c r="A2826" s="2" t="s">
        <v>5415</v>
      </c>
      <c r="B2826" s="3" t="s">
        <v>5416</v>
      </c>
      <c r="C2826" s="2"/>
      <c r="D2826" s="2" t="s">
        <v>16</v>
      </c>
      <c r="E2826" s="4">
        <f>1690.00*(1-Z1%)</f>
        <v>1690</v>
      </c>
      <c r="F2826" s="2">
        <v>1</v>
      </c>
      <c r="G2826" s="2"/>
    </row>
    <row r="2827" spans="1:26" customHeight="1" ht="36" hidden="true" outlineLevel="2">
      <c r="A2827" s="2" t="s">
        <v>5417</v>
      </c>
      <c r="B2827" s="3" t="s">
        <v>5418</v>
      </c>
      <c r="C2827" s="2"/>
      <c r="D2827" s="2" t="s">
        <v>16</v>
      </c>
      <c r="E2827" s="4">
        <f>990.00*(1-Z1%)</f>
        <v>990</v>
      </c>
      <c r="F2827" s="2">
        <v>1</v>
      </c>
      <c r="G2827" s="2"/>
    </row>
    <row r="2828" spans="1:26" customHeight="1" ht="18" hidden="true" outlineLevel="2">
      <c r="A2828" s="2" t="s">
        <v>5419</v>
      </c>
      <c r="B2828" s="3" t="s">
        <v>5420</v>
      </c>
      <c r="C2828" s="2"/>
      <c r="D2828" s="2" t="s">
        <v>16</v>
      </c>
      <c r="E2828" s="4">
        <f>990.00*(1-Z1%)</f>
        <v>990</v>
      </c>
      <c r="F2828" s="2">
        <v>5</v>
      </c>
      <c r="G2828" s="2"/>
    </row>
    <row r="2829" spans="1:26" customHeight="1" ht="36" hidden="true" outlineLevel="2">
      <c r="A2829" s="2" t="s">
        <v>5421</v>
      </c>
      <c r="B2829" s="3" t="s">
        <v>5422</v>
      </c>
      <c r="C2829" s="2"/>
      <c r="D2829" s="2" t="s">
        <v>16</v>
      </c>
      <c r="E2829" s="4">
        <f>1050.00*(1-Z1%)</f>
        <v>1050</v>
      </c>
      <c r="F2829" s="2">
        <v>1</v>
      </c>
      <c r="G2829" s="2"/>
    </row>
    <row r="2830" spans="1:26" customHeight="1" ht="36" hidden="true" outlineLevel="2">
      <c r="A2830" s="2" t="s">
        <v>5423</v>
      </c>
      <c r="B2830" s="3" t="s">
        <v>5424</v>
      </c>
      <c r="C2830" s="2"/>
      <c r="D2830" s="2" t="s">
        <v>16</v>
      </c>
      <c r="E2830" s="4">
        <f>1050.00*(1-Z1%)</f>
        <v>1050</v>
      </c>
      <c r="F2830" s="2">
        <v>1</v>
      </c>
      <c r="G2830" s="2"/>
    </row>
    <row r="2831" spans="1:26" customHeight="1" ht="18" hidden="true" outlineLevel="2">
      <c r="A2831" s="2" t="s">
        <v>5425</v>
      </c>
      <c r="B2831" s="3" t="s">
        <v>5426</v>
      </c>
      <c r="C2831" s="2"/>
      <c r="D2831" s="2" t="s">
        <v>16</v>
      </c>
      <c r="E2831" s="4">
        <f>1290.00*(1-Z1%)</f>
        <v>1290</v>
      </c>
      <c r="F2831" s="2">
        <v>7</v>
      </c>
      <c r="G2831" s="2"/>
    </row>
    <row r="2832" spans="1:26" customHeight="1" ht="36" hidden="true" outlineLevel="2">
      <c r="A2832" s="2" t="s">
        <v>5427</v>
      </c>
      <c r="B2832" s="3" t="s">
        <v>5428</v>
      </c>
      <c r="C2832" s="2"/>
      <c r="D2832" s="2" t="s">
        <v>16</v>
      </c>
      <c r="E2832" s="4">
        <f>290.00*(1-Z1%)</f>
        <v>290</v>
      </c>
      <c r="F2832" s="2">
        <v>18</v>
      </c>
      <c r="G2832" s="2"/>
    </row>
    <row r="2833" spans="1:26" customHeight="1" ht="36" hidden="true" outlineLevel="2">
      <c r="A2833" s="2" t="s">
        <v>5429</v>
      </c>
      <c r="B2833" s="3" t="s">
        <v>5430</v>
      </c>
      <c r="C2833" s="2"/>
      <c r="D2833" s="2" t="s">
        <v>16</v>
      </c>
      <c r="E2833" s="4">
        <f>290.00*(1-Z1%)</f>
        <v>290</v>
      </c>
      <c r="F2833" s="2">
        <v>20</v>
      </c>
      <c r="G2833" s="2"/>
    </row>
    <row r="2834" spans="1:26" customHeight="1" ht="18" hidden="true" outlineLevel="2">
      <c r="A2834" s="2" t="s">
        <v>5431</v>
      </c>
      <c r="B2834" s="3" t="s">
        <v>5432</v>
      </c>
      <c r="C2834" s="2"/>
      <c r="D2834" s="2" t="s">
        <v>16</v>
      </c>
      <c r="E2834" s="4">
        <f>490.00*(1-Z1%)</f>
        <v>490</v>
      </c>
      <c r="F2834" s="2">
        <v>3</v>
      </c>
      <c r="G2834" s="2"/>
    </row>
    <row r="2835" spans="1:26" customHeight="1" ht="18" hidden="true" outlineLevel="2">
      <c r="A2835" s="2" t="s">
        <v>5433</v>
      </c>
      <c r="B2835" s="3" t="s">
        <v>5434</v>
      </c>
      <c r="C2835" s="2"/>
      <c r="D2835" s="2" t="s">
        <v>16</v>
      </c>
      <c r="E2835" s="4">
        <f>690.00*(1-Z1%)</f>
        <v>690</v>
      </c>
      <c r="F2835" s="2">
        <v>3</v>
      </c>
      <c r="G2835" s="2"/>
    </row>
    <row r="2836" spans="1:26" customHeight="1" ht="18" hidden="true" outlineLevel="2">
      <c r="A2836" s="2" t="s">
        <v>5435</v>
      </c>
      <c r="B2836" s="3" t="s">
        <v>5436</v>
      </c>
      <c r="C2836" s="2"/>
      <c r="D2836" s="2" t="s">
        <v>16</v>
      </c>
      <c r="E2836" s="4">
        <f>290.00*(1-Z1%)</f>
        <v>290</v>
      </c>
      <c r="F2836" s="2">
        <v>10</v>
      </c>
      <c r="G2836" s="2"/>
    </row>
    <row r="2837" spans="1:26" customHeight="1" ht="36" hidden="true" outlineLevel="2">
      <c r="A2837" s="2" t="s">
        <v>5437</v>
      </c>
      <c r="B2837" s="3" t="s">
        <v>5438</v>
      </c>
      <c r="C2837" s="2"/>
      <c r="D2837" s="2" t="s">
        <v>16</v>
      </c>
      <c r="E2837" s="4">
        <f>1190.00*(1-Z1%)</f>
        <v>1190</v>
      </c>
      <c r="F2837" s="2">
        <v>1</v>
      </c>
      <c r="G2837" s="2"/>
    </row>
    <row r="2838" spans="1:26" customHeight="1" ht="36" hidden="true" outlineLevel="2">
      <c r="A2838" s="2" t="s">
        <v>5439</v>
      </c>
      <c r="B2838" s="3" t="s">
        <v>5440</v>
      </c>
      <c r="C2838" s="2"/>
      <c r="D2838" s="2" t="s">
        <v>16</v>
      </c>
      <c r="E2838" s="4">
        <f>1190.00*(1-Z1%)</f>
        <v>1190</v>
      </c>
      <c r="F2838" s="2">
        <v>1</v>
      </c>
      <c r="G2838" s="2"/>
    </row>
    <row r="2839" spans="1:26" customHeight="1" ht="36" hidden="true" outlineLevel="2">
      <c r="A2839" s="2" t="s">
        <v>5441</v>
      </c>
      <c r="B2839" s="3" t="s">
        <v>5442</v>
      </c>
      <c r="C2839" s="2"/>
      <c r="D2839" s="2" t="s">
        <v>16</v>
      </c>
      <c r="E2839" s="4">
        <f>990.00*(1-Z1%)</f>
        <v>990</v>
      </c>
      <c r="F2839" s="2">
        <v>1</v>
      </c>
      <c r="G2839" s="2"/>
    </row>
    <row r="2840" spans="1:26" customHeight="1" ht="36" hidden="true" outlineLevel="2">
      <c r="A2840" s="2" t="s">
        <v>5443</v>
      </c>
      <c r="B2840" s="3" t="s">
        <v>5444</v>
      </c>
      <c r="C2840" s="2"/>
      <c r="D2840" s="2" t="s">
        <v>16</v>
      </c>
      <c r="E2840" s="4">
        <f>650.00*(1-Z1%)</f>
        <v>650</v>
      </c>
      <c r="F2840" s="2">
        <v>1</v>
      </c>
      <c r="G2840" s="2"/>
    </row>
    <row r="2841" spans="1:26" customHeight="1" ht="36" hidden="true" outlineLevel="2">
      <c r="A2841" s="2" t="s">
        <v>5445</v>
      </c>
      <c r="B2841" s="3" t="s">
        <v>5446</v>
      </c>
      <c r="C2841" s="2"/>
      <c r="D2841" s="2" t="s">
        <v>16</v>
      </c>
      <c r="E2841" s="4">
        <f>690.00*(1-Z1%)</f>
        <v>690</v>
      </c>
      <c r="F2841" s="2">
        <v>1</v>
      </c>
      <c r="G2841" s="2"/>
    </row>
    <row r="2842" spans="1:26" customHeight="1" ht="18" hidden="true" outlineLevel="2">
      <c r="A2842" s="2" t="s">
        <v>5447</v>
      </c>
      <c r="B2842" s="3" t="s">
        <v>5448</v>
      </c>
      <c r="C2842" s="2"/>
      <c r="D2842" s="2" t="s">
        <v>16</v>
      </c>
      <c r="E2842" s="4">
        <f>690.00*(1-Z1%)</f>
        <v>690</v>
      </c>
      <c r="F2842" s="2">
        <v>1</v>
      </c>
      <c r="G2842" s="2"/>
    </row>
    <row r="2843" spans="1:26" customHeight="1" ht="35" hidden="true" outlineLevel="2">
      <c r="A2843" s="5" t="s">
        <v>970</v>
      </c>
      <c r="B2843" s="5"/>
      <c r="C2843" s="5"/>
      <c r="D2843" s="5"/>
      <c r="E2843" s="5"/>
      <c r="F2843" s="5"/>
      <c r="G2843" s="5"/>
    </row>
    <row r="2844" spans="1:26" customHeight="1" ht="35" hidden="true" outlineLevel="3">
      <c r="A2844" s="5" t="s">
        <v>5449</v>
      </c>
      <c r="B2844" s="5"/>
      <c r="C2844" s="5"/>
      <c r="D2844" s="5"/>
      <c r="E2844" s="5"/>
      <c r="F2844" s="5"/>
      <c r="G2844" s="5"/>
    </row>
    <row r="2845" spans="1:26" customHeight="1" ht="18" hidden="true" outlineLevel="3">
      <c r="A2845" s="2" t="s">
        <v>5450</v>
      </c>
      <c r="B2845" s="3" t="s">
        <v>5451</v>
      </c>
      <c r="C2845" s="2"/>
      <c r="D2845" s="2" t="s">
        <v>16</v>
      </c>
      <c r="E2845" s="4">
        <f>39990.00*(1-Z1%)</f>
        <v>39990</v>
      </c>
      <c r="F2845" s="2">
        <v>1</v>
      </c>
      <c r="G2845" s="2"/>
    </row>
    <row r="2846" spans="1:26" customHeight="1" ht="18" hidden="true" outlineLevel="3">
      <c r="A2846" s="2" t="s">
        <v>5452</v>
      </c>
      <c r="B2846" s="3" t="s">
        <v>5453</v>
      </c>
      <c r="C2846" s="2"/>
      <c r="D2846" s="2" t="s">
        <v>16</v>
      </c>
      <c r="E2846" s="4">
        <f>39990.00*(1-Z1%)</f>
        <v>39990</v>
      </c>
      <c r="F2846" s="2">
        <v>1</v>
      </c>
      <c r="G2846" s="2"/>
    </row>
    <row r="2847" spans="1:26" customHeight="1" ht="36" hidden="true" outlineLevel="3">
      <c r="A2847" s="2" t="s">
        <v>5454</v>
      </c>
      <c r="B2847" s="3" t="s">
        <v>5455</v>
      </c>
      <c r="C2847" s="2"/>
      <c r="D2847" s="2" t="s">
        <v>16</v>
      </c>
      <c r="E2847" s="4">
        <f>39990.00*(1-Z1%)</f>
        <v>39990</v>
      </c>
      <c r="F2847" s="2">
        <v>1</v>
      </c>
      <c r="G2847" s="2"/>
    </row>
    <row r="2848" spans="1:26" customHeight="1" ht="18" hidden="true" outlineLevel="3">
      <c r="A2848" s="2" t="s">
        <v>5456</v>
      </c>
      <c r="B2848" s="3" t="s">
        <v>5457</v>
      </c>
      <c r="C2848" s="2"/>
      <c r="D2848" s="2" t="s">
        <v>16</v>
      </c>
      <c r="E2848" s="4">
        <f>19990.00*(1-Z1%)</f>
        <v>19990</v>
      </c>
      <c r="F2848" s="2">
        <v>1</v>
      </c>
      <c r="G2848" s="2"/>
    </row>
    <row r="2849" spans="1:26" customHeight="1" ht="35" hidden="true" outlineLevel="3">
      <c r="A2849" s="5" t="s">
        <v>5458</v>
      </c>
      <c r="B2849" s="5"/>
      <c r="C2849" s="5"/>
      <c r="D2849" s="5"/>
      <c r="E2849" s="5"/>
      <c r="F2849" s="5"/>
      <c r="G2849" s="5"/>
    </row>
    <row r="2850" spans="1:26" customHeight="1" ht="36" hidden="true" outlineLevel="3">
      <c r="A2850" s="2" t="s">
        <v>5459</v>
      </c>
      <c r="B2850" s="3" t="s">
        <v>5460</v>
      </c>
      <c r="C2850" s="2"/>
      <c r="D2850" s="2" t="s">
        <v>16</v>
      </c>
      <c r="E2850" s="4">
        <f>1690.00*(1-Z1%)</f>
        <v>1690</v>
      </c>
      <c r="F2850" s="2">
        <v>2</v>
      </c>
      <c r="G2850" s="2"/>
    </row>
    <row r="2851" spans="1:26" customHeight="1" ht="36" hidden="true" outlineLevel="3">
      <c r="A2851" s="2" t="s">
        <v>5461</v>
      </c>
      <c r="B2851" s="3" t="s">
        <v>5462</v>
      </c>
      <c r="C2851" s="2"/>
      <c r="D2851" s="2" t="s">
        <v>16</v>
      </c>
      <c r="E2851" s="4">
        <f>1450.00*(1-Z1%)</f>
        <v>1450</v>
      </c>
      <c r="F2851" s="2">
        <v>2</v>
      </c>
      <c r="G2851" s="2"/>
    </row>
    <row r="2852" spans="1:26" customHeight="1" ht="36" hidden="true" outlineLevel="3">
      <c r="A2852" s="2" t="s">
        <v>5463</v>
      </c>
      <c r="B2852" s="3" t="s">
        <v>5464</v>
      </c>
      <c r="C2852" s="2"/>
      <c r="D2852" s="2" t="s">
        <v>16</v>
      </c>
      <c r="E2852" s="4">
        <f>1450.00*(1-Z1%)</f>
        <v>1450</v>
      </c>
      <c r="F2852" s="2">
        <v>3</v>
      </c>
      <c r="G2852" s="2"/>
    </row>
    <row r="2853" spans="1:26" customHeight="1" ht="35" hidden="true" outlineLevel="2">
      <c r="A2853" s="5" t="s">
        <v>5465</v>
      </c>
      <c r="B2853" s="5"/>
      <c r="C2853" s="5"/>
      <c r="D2853" s="5"/>
      <c r="E2853" s="5"/>
      <c r="F2853" s="5"/>
      <c r="G2853" s="5"/>
    </row>
    <row r="2854" spans="1:26" customHeight="1" ht="36" hidden="true" outlineLevel="2">
      <c r="A2854" s="2" t="s">
        <v>5466</v>
      </c>
      <c r="B2854" s="3" t="s">
        <v>5467</v>
      </c>
      <c r="C2854" s="2"/>
      <c r="D2854" s="2" t="s">
        <v>16</v>
      </c>
      <c r="E2854" s="4">
        <f>1050.00*(1-Z1%)</f>
        <v>1050</v>
      </c>
      <c r="F2854" s="2">
        <v>3</v>
      </c>
      <c r="G2854" s="2"/>
    </row>
    <row r="2855" spans="1:26" customHeight="1" ht="36" hidden="true" outlineLevel="2">
      <c r="A2855" s="2" t="s">
        <v>5468</v>
      </c>
      <c r="B2855" s="3" t="s">
        <v>5469</v>
      </c>
      <c r="C2855" s="2"/>
      <c r="D2855" s="2" t="s">
        <v>16</v>
      </c>
      <c r="E2855" s="4">
        <f>1208.00*(1-Z1%)</f>
        <v>1208</v>
      </c>
      <c r="F2855" s="2">
        <v>2</v>
      </c>
      <c r="G2855" s="2"/>
    </row>
    <row r="2856" spans="1:26" customHeight="1" ht="36" hidden="true" outlineLevel="2">
      <c r="A2856" s="2" t="s">
        <v>5470</v>
      </c>
      <c r="B2856" s="3" t="s">
        <v>5471</v>
      </c>
      <c r="C2856" s="2"/>
      <c r="D2856" s="2" t="s">
        <v>16</v>
      </c>
      <c r="E2856" s="4">
        <f>1803.00*(1-Z1%)</f>
        <v>1803</v>
      </c>
      <c r="F2856" s="2">
        <v>2</v>
      </c>
      <c r="G2856" s="2"/>
    </row>
    <row r="2857" spans="1:26" customHeight="1" ht="36" hidden="true" outlineLevel="2">
      <c r="A2857" s="2" t="s">
        <v>5472</v>
      </c>
      <c r="B2857" s="3" t="s">
        <v>5473</v>
      </c>
      <c r="C2857" s="2"/>
      <c r="D2857" s="2" t="s">
        <v>16</v>
      </c>
      <c r="E2857" s="4">
        <f>2290.00*(1-Z1%)</f>
        <v>2290</v>
      </c>
      <c r="F2857" s="2">
        <v>2</v>
      </c>
      <c r="G2857" s="2"/>
    </row>
    <row r="2858" spans="1:26" customHeight="1" ht="36" hidden="true" outlineLevel="2">
      <c r="A2858" s="2" t="s">
        <v>5474</v>
      </c>
      <c r="B2858" s="3" t="s">
        <v>5475</v>
      </c>
      <c r="C2858" s="2"/>
      <c r="D2858" s="2" t="s">
        <v>16</v>
      </c>
      <c r="E2858" s="4">
        <f>2421.00*(1-Z1%)</f>
        <v>2421</v>
      </c>
      <c r="F2858" s="2">
        <v>2</v>
      </c>
      <c r="G2858" s="2"/>
    </row>
    <row r="2859" spans="1:26" customHeight="1" ht="36" hidden="true" outlineLevel="2">
      <c r="A2859" s="2" t="s">
        <v>5476</v>
      </c>
      <c r="B2859" s="3" t="s">
        <v>5477</v>
      </c>
      <c r="C2859" s="2"/>
      <c r="D2859" s="2" t="s">
        <v>16</v>
      </c>
      <c r="E2859" s="4">
        <f>1908.00*(1-Z1%)</f>
        <v>1908</v>
      </c>
      <c r="F2859" s="2">
        <v>2</v>
      </c>
      <c r="G2859" s="2"/>
    </row>
    <row r="2860" spans="1:26" customHeight="1" ht="36" hidden="true" outlineLevel="2">
      <c r="A2860" s="2" t="s">
        <v>5478</v>
      </c>
      <c r="B2860" s="3" t="s">
        <v>5479</v>
      </c>
      <c r="C2860" s="2"/>
      <c r="D2860" s="2" t="s">
        <v>16</v>
      </c>
      <c r="E2860" s="4">
        <f>3174.00*(1-Z1%)</f>
        <v>3174</v>
      </c>
      <c r="F2860" s="2">
        <v>2</v>
      </c>
      <c r="G2860" s="2"/>
    </row>
    <row r="2861" spans="1:26" customHeight="1" ht="35" hidden="true" outlineLevel="2">
      <c r="A2861" s="5" t="s">
        <v>5480</v>
      </c>
      <c r="B2861" s="5"/>
      <c r="C2861" s="5"/>
      <c r="D2861" s="5"/>
      <c r="E2861" s="5"/>
      <c r="F2861" s="5"/>
      <c r="G2861" s="5"/>
    </row>
    <row r="2862" spans="1:26" customHeight="1" ht="36" hidden="true" outlineLevel="2">
      <c r="A2862" s="2" t="s">
        <v>5481</v>
      </c>
      <c r="B2862" s="3" t="s">
        <v>5482</v>
      </c>
      <c r="C2862" s="2"/>
      <c r="D2862" s="2" t="s">
        <v>16</v>
      </c>
      <c r="E2862" s="4">
        <f>390.00*(1-Z1%)</f>
        <v>390</v>
      </c>
      <c r="F2862" s="2">
        <v>1</v>
      </c>
      <c r="G2862" s="2"/>
    </row>
    <row r="2863" spans="1:26" customHeight="1" ht="18" hidden="true" outlineLevel="2">
      <c r="A2863" s="2" t="s">
        <v>5483</v>
      </c>
      <c r="B2863" s="3" t="s">
        <v>5484</v>
      </c>
      <c r="C2863" s="2"/>
      <c r="D2863" s="2" t="s">
        <v>16</v>
      </c>
      <c r="E2863" s="4">
        <f>990.00*(1-Z1%)</f>
        <v>990</v>
      </c>
      <c r="F2863" s="2">
        <v>1</v>
      </c>
      <c r="G2863" s="2"/>
    </row>
    <row r="2864" spans="1:26" customHeight="1" ht="36" hidden="true" outlineLevel="2">
      <c r="A2864" s="2" t="s">
        <v>5485</v>
      </c>
      <c r="B2864" s="3" t="s">
        <v>5486</v>
      </c>
      <c r="C2864" s="2"/>
      <c r="D2864" s="2" t="s">
        <v>16</v>
      </c>
      <c r="E2864" s="4">
        <f>1150.00*(1-Z1%)</f>
        <v>1150</v>
      </c>
      <c r="F2864" s="2">
        <v>1</v>
      </c>
      <c r="G2864" s="2"/>
    </row>
    <row r="2865" spans="1:26" customHeight="1" ht="18" hidden="true" outlineLevel="2">
      <c r="A2865" s="2" t="s">
        <v>5487</v>
      </c>
      <c r="B2865" s="3" t="s">
        <v>5488</v>
      </c>
      <c r="C2865" s="2"/>
      <c r="D2865" s="2" t="s">
        <v>16</v>
      </c>
      <c r="E2865" s="4">
        <f>650.00*(1-Z1%)</f>
        <v>650</v>
      </c>
      <c r="F2865" s="2">
        <v>3</v>
      </c>
      <c r="G2865" s="2"/>
    </row>
    <row r="2866" spans="1:26" customHeight="1" ht="36" hidden="true" outlineLevel="2">
      <c r="A2866" s="2" t="s">
        <v>5489</v>
      </c>
      <c r="B2866" s="3" t="s">
        <v>5490</v>
      </c>
      <c r="C2866" s="2"/>
      <c r="D2866" s="2" t="s">
        <v>16</v>
      </c>
      <c r="E2866" s="4">
        <f>350.00*(1-Z1%)</f>
        <v>350</v>
      </c>
      <c r="F2866" s="2">
        <v>3</v>
      </c>
      <c r="G2866" s="2"/>
    </row>
    <row r="2867" spans="1:26" customHeight="1" ht="18" hidden="true" outlineLevel="2">
      <c r="A2867" s="2" t="s">
        <v>5491</v>
      </c>
      <c r="B2867" s="3" t="s">
        <v>5492</v>
      </c>
      <c r="C2867" s="2"/>
      <c r="D2867" s="2" t="s">
        <v>16</v>
      </c>
      <c r="E2867" s="4">
        <f>690.00*(1-Z1%)</f>
        <v>690</v>
      </c>
      <c r="F2867" s="2">
        <v>1</v>
      </c>
      <c r="G2867" s="2"/>
    </row>
    <row r="2868" spans="1:26" customHeight="1" ht="18" hidden="true" outlineLevel="2">
      <c r="A2868" s="2" t="s">
        <v>5493</v>
      </c>
      <c r="B2868" s="3" t="s">
        <v>5494</v>
      </c>
      <c r="C2868" s="2"/>
      <c r="D2868" s="2" t="s">
        <v>16</v>
      </c>
      <c r="E2868" s="4">
        <f>590.00*(1-Z1%)</f>
        <v>590</v>
      </c>
      <c r="F2868" s="2">
        <v>1</v>
      </c>
      <c r="G2868" s="2"/>
    </row>
    <row r="2869" spans="1:26" customHeight="1" ht="36" hidden="true" outlineLevel="2">
      <c r="A2869" s="2" t="s">
        <v>5495</v>
      </c>
      <c r="B2869" s="3" t="s">
        <v>5496</v>
      </c>
      <c r="C2869" s="2"/>
      <c r="D2869" s="2" t="s">
        <v>16</v>
      </c>
      <c r="E2869" s="4">
        <f>352.00*(1-Z1%)</f>
        <v>352</v>
      </c>
      <c r="F2869" s="2">
        <v>2</v>
      </c>
      <c r="G2869" s="2"/>
    </row>
    <row r="2870" spans="1:26" customHeight="1" ht="36" hidden="true" outlineLevel="2">
      <c r="A2870" s="2" t="s">
        <v>5497</v>
      </c>
      <c r="B2870" s="3" t="s">
        <v>5498</v>
      </c>
      <c r="C2870" s="2"/>
      <c r="D2870" s="2" t="s">
        <v>16</v>
      </c>
      <c r="E2870" s="4">
        <f>1700.00*(1-Z1%)</f>
        <v>1700</v>
      </c>
      <c r="F2870" s="2">
        <v>2</v>
      </c>
      <c r="G2870" s="2"/>
    </row>
    <row r="2871" spans="1:26" customHeight="1" ht="36" hidden="true" outlineLevel="2">
      <c r="A2871" s="2" t="s">
        <v>5499</v>
      </c>
      <c r="B2871" s="3" t="s">
        <v>5500</v>
      </c>
      <c r="C2871" s="2"/>
      <c r="D2871" s="2" t="s">
        <v>16</v>
      </c>
      <c r="E2871" s="4">
        <f>496.00*(1-Z1%)</f>
        <v>496</v>
      </c>
      <c r="F2871" s="2">
        <v>1</v>
      </c>
      <c r="G2871" s="2"/>
    </row>
    <row r="2872" spans="1:26" customHeight="1" ht="18" hidden="true" outlineLevel="2">
      <c r="A2872" s="2" t="s">
        <v>5501</v>
      </c>
      <c r="B2872" s="3" t="s">
        <v>5502</v>
      </c>
      <c r="C2872" s="2"/>
      <c r="D2872" s="2" t="s">
        <v>16</v>
      </c>
      <c r="E2872" s="4">
        <f>650.00*(1-Z1%)</f>
        <v>650</v>
      </c>
      <c r="F2872" s="2">
        <v>1</v>
      </c>
      <c r="G2872" s="2"/>
    </row>
    <row r="2873" spans="1:26" customHeight="1" ht="36" hidden="true" outlineLevel="2">
      <c r="A2873" s="2" t="s">
        <v>5503</v>
      </c>
      <c r="B2873" s="3" t="s">
        <v>5504</v>
      </c>
      <c r="C2873" s="2"/>
      <c r="D2873" s="2" t="s">
        <v>16</v>
      </c>
      <c r="E2873" s="4">
        <f>850.00*(1-Z1%)</f>
        <v>850</v>
      </c>
      <c r="F2873" s="2">
        <v>1</v>
      </c>
      <c r="G2873" s="2"/>
    </row>
    <row r="2874" spans="1:26" customHeight="1" ht="36" hidden="true" outlineLevel="2">
      <c r="A2874" s="2" t="s">
        <v>5505</v>
      </c>
      <c r="B2874" s="3" t="s">
        <v>5506</v>
      </c>
      <c r="C2874" s="2"/>
      <c r="D2874" s="2" t="s">
        <v>16</v>
      </c>
      <c r="E2874" s="4">
        <f>890.00*(1-Z1%)</f>
        <v>890</v>
      </c>
      <c r="F2874" s="2">
        <v>4</v>
      </c>
      <c r="G2874" s="2"/>
    </row>
    <row r="2875" spans="1:26" customHeight="1" ht="36" hidden="true" outlineLevel="2">
      <c r="A2875" s="2" t="s">
        <v>5507</v>
      </c>
      <c r="B2875" s="3" t="s">
        <v>5508</v>
      </c>
      <c r="C2875" s="2"/>
      <c r="D2875" s="2" t="s">
        <v>16</v>
      </c>
      <c r="E2875" s="4">
        <f>690.00*(1-Z1%)</f>
        <v>690</v>
      </c>
      <c r="F2875" s="2">
        <v>1</v>
      </c>
      <c r="G2875" s="2"/>
    </row>
    <row r="2876" spans="1:26" customHeight="1" ht="36" hidden="true" outlineLevel="2">
      <c r="A2876" s="2" t="s">
        <v>5509</v>
      </c>
      <c r="B2876" s="3" t="s">
        <v>5510</v>
      </c>
      <c r="C2876" s="2"/>
      <c r="D2876" s="2" t="s">
        <v>16</v>
      </c>
      <c r="E2876" s="4">
        <f>190.00*(1-Z1%)</f>
        <v>190</v>
      </c>
      <c r="F2876" s="2">
        <v>3</v>
      </c>
      <c r="G2876" s="2"/>
    </row>
    <row r="2877" spans="1:26" customHeight="1" ht="36" hidden="true" outlineLevel="2">
      <c r="A2877" s="2" t="s">
        <v>5511</v>
      </c>
      <c r="B2877" s="3" t="s">
        <v>5512</v>
      </c>
      <c r="C2877" s="2"/>
      <c r="D2877" s="2" t="s">
        <v>16</v>
      </c>
      <c r="E2877" s="4">
        <f>364.00*(1-Z1%)</f>
        <v>364</v>
      </c>
      <c r="F2877" s="2">
        <v>1</v>
      </c>
      <c r="G2877" s="2"/>
    </row>
    <row r="2878" spans="1:26" customHeight="1" ht="36" hidden="true" outlineLevel="2">
      <c r="A2878" s="2" t="s">
        <v>5513</v>
      </c>
      <c r="B2878" s="3" t="s">
        <v>5514</v>
      </c>
      <c r="C2878" s="2"/>
      <c r="D2878" s="2" t="s">
        <v>16</v>
      </c>
      <c r="E2878" s="4">
        <f>790.00*(1-Z1%)</f>
        <v>790</v>
      </c>
      <c r="F2878" s="2">
        <v>2</v>
      </c>
      <c r="G2878" s="2"/>
    </row>
    <row r="2879" spans="1:26" customHeight="1" ht="36" hidden="true" outlineLevel="2">
      <c r="A2879" s="2" t="s">
        <v>5515</v>
      </c>
      <c r="B2879" s="3" t="s">
        <v>5516</v>
      </c>
      <c r="C2879" s="2"/>
      <c r="D2879" s="2" t="s">
        <v>16</v>
      </c>
      <c r="E2879" s="4">
        <f>637.00*(1-Z1%)</f>
        <v>637</v>
      </c>
      <c r="F2879" s="2">
        <v>3</v>
      </c>
      <c r="G2879" s="2"/>
    </row>
    <row r="2880" spans="1:26" customHeight="1" ht="36" hidden="true" outlineLevel="2">
      <c r="A2880" s="2" t="s">
        <v>5517</v>
      </c>
      <c r="B2880" s="3" t="s">
        <v>5518</v>
      </c>
      <c r="C2880" s="2"/>
      <c r="D2880" s="2" t="s">
        <v>16</v>
      </c>
      <c r="E2880" s="4">
        <f>580.00*(1-Z1%)</f>
        <v>580</v>
      </c>
      <c r="F2880" s="2">
        <v>1</v>
      </c>
      <c r="G2880" s="2"/>
    </row>
    <row r="2881" spans="1:26" customHeight="1" ht="36" hidden="true" outlineLevel="2">
      <c r="A2881" s="2" t="s">
        <v>5519</v>
      </c>
      <c r="B2881" s="3" t="s">
        <v>5520</v>
      </c>
      <c r="C2881" s="2"/>
      <c r="D2881" s="2" t="s">
        <v>16</v>
      </c>
      <c r="E2881" s="4">
        <f>777.00*(1-Z1%)</f>
        <v>777</v>
      </c>
      <c r="F2881" s="2">
        <v>3</v>
      </c>
      <c r="G2881" s="2"/>
    </row>
    <row r="2882" spans="1:26" customHeight="1" ht="36" hidden="true" outlineLevel="2">
      <c r="A2882" s="2" t="s">
        <v>5521</v>
      </c>
      <c r="B2882" s="3" t="s">
        <v>5522</v>
      </c>
      <c r="C2882" s="2"/>
      <c r="D2882" s="2" t="s">
        <v>16</v>
      </c>
      <c r="E2882" s="4">
        <f>542.00*(1-Z1%)</f>
        <v>542</v>
      </c>
      <c r="F2882" s="2">
        <v>2</v>
      </c>
      <c r="G2882" s="2"/>
    </row>
    <row r="2883" spans="1:26" customHeight="1" ht="36" hidden="true" outlineLevel="2">
      <c r="A2883" s="2" t="s">
        <v>5523</v>
      </c>
      <c r="B2883" s="3" t="s">
        <v>5524</v>
      </c>
      <c r="C2883" s="2"/>
      <c r="D2883" s="2" t="s">
        <v>16</v>
      </c>
      <c r="E2883" s="4">
        <f>482.00*(1-Z1%)</f>
        <v>482</v>
      </c>
      <c r="F2883" s="2">
        <v>1</v>
      </c>
      <c r="G2883" s="2"/>
    </row>
    <row r="2884" spans="1:26" customHeight="1" ht="18" hidden="true" outlineLevel="2">
      <c r="A2884" s="2" t="s">
        <v>5525</v>
      </c>
      <c r="B2884" s="3" t="s">
        <v>5526</v>
      </c>
      <c r="C2884" s="2"/>
      <c r="D2884" s="2" t="s">
        <v>16</v>
      </c>
      <c r="E2884" s="4">
        <f>580.00*(1-Z1%)</f>
        <v>580</v>
      </c>
      <c r="F2884" s="2">
        <v>1</v>
      </c>
      <c r="G2884" s="2"/>
    </row>
    <row r="2885" spans="1:26" customHeight="1" ht="18" hidden="true" outlineLevel="2">
      <c r="A2885" s="2" t="s">
        <v>5527</v>
      </c>
      <c r="B2885" s="3" t="s">
        <v>5528</v>
      </c>
      <c r="C2885" s="2"/>
      <c r="D2885" s="2" t="s">
        <v>16</v>
      </c>
      <c r="E2885" s="4">
        <f>1190.00*(1-Z1%)</f>
        <v>1190</v>
      </c>
      <c r="F2885" s="2">
        <v>1</v>
      </c>
      <c r="G2885" s="2"/>
    </row>
    <row r="2886" spans="1:26" customHeight="1" ht="36" hidden="true" outlineLevel="2">
      <c r="A2886" s="2" t="s">
        <v>5529</v>
      </c>
      <c r="B2886" s="3" t="s">
        <v>5530</v>
      </c>
      <c r="C2886" s="2"/>
      <c r="D2886" s="2" t="s">
        <v>16</v>
      </c>
      <c r="E2886" s="4">
        <f>650.00*(1-Z1%)</f>
        <v>650</v>
      </c>
      <c r="F2886" s="2">
        <v>2</v>
      </c>
      <c r="G2886" s="2"/>
    </row>
    <row r="2887" spans="1:26" customHeight="1" ht="18" hidden="true" outlineLevel="2">
      <c r="A2887" s="2" t="s">
        <v>5531</v>
      </c>
      <c r="B2887" s="3" t="s">
        <v>5532</v>
      </c>
      <c r="C2887" s="2"/>
      <c r="D2887" s="2" t="s">
        <v>16</v>
      </c>
      <c r="E2887" s="4">
        <f>590.00*(1-Z1%)</f>
        <v>590</v>
      </c>
      <c r="F2887" s="2">
        <v>1</v>
      </c>
      <c r="G2887" s="2"/>
    </row>
    <row r="2888" spans="1:26" customHeight="1" ht="36" hidden="true" outlineLevel="2">
      <c r="A2888" s="2" t="s">
        <v>5533</v>
      </c>
      <c r="B2888" s="3" t="s">
        <v>5534</v>
      </c>
      <c r="C2888" s="2"/>
      <c r="D2888" s="2" t="s">
        <v>16</v>
      </c>
      <c r="E2888" s="4">
        <f>390.00*(1-Z1%)</f>
        <v>390</v>
      </c>
      <c r="F2888" s="2">
        <v>2</v>
      </c>
      <c r="G2888" s="2"/>
    </row>
    <row r="2889" spans="1:26" customHeight="1" ht="18" hidden="true" outlineLevel="2">
      <c r="A2889" s="2" t="s">
        <v>5535</v>
      </c>
      <c r="B2889" s="3" t="s">
        <v>5536</v>
      </c>
      <c r="C2889" s="2"/>
      <c r="D2889" s="2" t="s">
        <v>16</v>
      </c>
      <c r="E2889" s="4">
        <f>1990.00*(1-Z1%)</f>
        <v>1990</v>
      </c>
      <c r="F2889" s="2">
        <v>1</v>
      </c>
      <c r="G2889" s="2"/>
    </row>
    <row r="2890" spans="1:26" customHeight="1" ht="36" hidden="true" outlineLevel="2">
      <c r="A2890" s="2" t="s">
        <v>5537</v>
      </c>
      <c r="B2890" s="3" t="s">
        <v>5538</v>
      </c>
      <c r="C2890" s="2"/>
      <c r="D2890" s="2" t="s">
        <v>16</v>
      </c>
      <c r="E2890" s="4">
        <f>990.00*(1-Z1%)</f>
        <v>990</v>
      </c>
      <c r="F2890" s="2">
        <v>1</v>
      </c>
      <c r="G2890" s="2"/>
    </row>
    <row r="2891" spans="1:26" customHeight="1" ht="36" hidden="true" outlineLevel="2">
      <c r="A2891" s="2" t="s">
        <v>5539</v>
      </c>
      <c r="B2891" s="3" t="s">
        <v>5540</v>
      </c>
      <c r="C2891" s="2"/>
      <c r="D2891" s="2" t="s">
        <v>16</v>
      </c>
      <c r="E2891" s="4">
        <f>450.00*(1-Z1%)</f>
        <v>450</v>
      </c>
      <c r="F2891" s="2">
        <v>2</v>
      </c>
      <c r="G2891" s="2"/>
    </row>
    <row r="2892" spans="1:26" customHeight="1" ht="36" hidden="true" outlineLevel="2">
      <c r="A2892" s="2" t="s">
        <v>5541</v>
      </c>
      <c r="B2892" s="3" t="s">
        <v>5542</v>
      </c>
      <c r="C2892" s="2"/>
      <c r="D2892" s="2" t="s">
        <v>16</v>
      </c>
      <c r="E2892" s="4">
        <f>450.00*(1-Z1%)</f>
        <v>450</v>
      </c>
      <c r="F2892" s="2">
        <v>1</v>
      </c>
      <c r="G2892" s="2"/>
    </row>
    <row r="2893" spans="1:26" customHeight="1" ht="36" hidden="true" outlineLevel="2">
      <c r="A2893" s="2" t="s">
        <v>5543</v>
      </c>
      <c r="B2893" s="3" t="s">
        <v>5544</v>
      </c>
      <c r="C2893" s="2"/>
      <c r="D2893" s="2" t="s">
        <v>16</v>
      </c>
      <c r="E2893" s="4">
        <f>490.00*(1-Z1%)</f>
        <v>490</v>
      </c>
      <c r="F2893" s="2">
        <v>1</v>
      </c>
      <c r="G2893" s="2"/>
    </row>
    <row r="2894" spans="1:26" customHeight="1" ht="36" hidden="true" outlineLevel="2">
      <c r="A2894" s="2" t="s">
        <v>5545</v>
      </c>
      <c r="B2894" s="3" t="s">
        <v>5546</v>
      </c>
      <c r="C2894" s="2"/>
      <c r="D2894" s="2" t="s">
        <v>16</v>
      </c>
      <c r="E2894" s="4">
        <f>490.00*(1-Z1%)</f>
        <v>490</v>
      </c>
      <c r="F2894" s="2">
        <v>2</v>
      </c>
      <c r="G2894" s="2"/>
    </row>
    <row r="2895" spans="1:26" customHeight="1" ht="36" hidden="true" outlineLevel="2">
      <c r="A2895" s="2" t="s">
        <v>5547</v>
      </c>
      <c r="B2895" s="3" t="s">
        <v>5548</v>
      </c>
      <c r="C2895" s="2"/>
      <c r="D2895" s="2" t="s">
        <v>16</v>
      </c>
      <c r="E2895" s="4">
        <f>490.00*(1-Z1%)</f>
        <v>490</v>
      </c>
      <c r="F2895" s="2">
        <v>1</v>
      </c>
      <c r="G2895" s="2"/>
    </row>
    <row r="2896" spans="1:26" customHeight="1" ht="36" hidden="true" outlineLevel="2">
      <c r="A2896" s="2" t="s">
        <v>5549</v>
      </c>
      <c r="B2896" s="3" t="s">
        <v>5550</v>
      </c>
      <c r="C2896" s="2"/>
      <c r="D2896" s="2" t="s">
        <v>16</v>
      </c>
      <c r="E2896" s="4">
        <f>540.00*(1-Z1%)</f>
        <v>540</v>
      </c>
      <c r="F2896" s="2">
        <v>1</v>
      </c>
      <c r="G2896" s="2"/>
    </row>
    <row r="2897" spans="1:26" customHeight="1" ht="36" hidden="true" outlineLevel="2">
      <c r="A2897" s="2" t="s">
        <v>5551</v>
      </c>
      <c r="B2897" s="3" t="s">
        <v>5552</v>
      </c>
      <c r="C2897" s="2"/>
      <c r="D2897" s="2" t="s">
        <v>16</v>
      </c>
      <c r="E2897" s="4">
        <f>650.00*(1-Z1%)</f>
        <v>650</v>
      </c>
      <c r="F2897" s="2">
        <v>3</v>
      </c>
      <c r="G2897" s="2"/>
    </row>
    <row r="2898" spans="1:26" customHeight="1" ht="36" hidden="true" outlineLevel="2">
      <c r="A2898" s="2" t="s">
        <v>5553</v>
      </c>
      <c r="B2898" s="3" t="s">
        <v>5554</v>
      </c>
      <c r="C2898" s="2"/>
      <c r="D2898" s="2" t="s">
        <v>16</v>
      </c>
      <c r="E2898" s="4">
        <f>890.00*(1-Z1%)</f>
        <v>890</v>
      </c>
      <c r="F2898" s="2">
        <v>1</v>
      </c>
      <c r="G2898" s="2"/>
    </row>
    <row r="2899" spans="1:26" customHeight="1" ht="36" hidden="true" outlineLevel="2">
      <c r="A2899" s="2" t="s">
        <v>5555</v>
      </c>
      <c r="B2899" s="3" t="s">
        <v>5556</v>
      </c>
      <c r="C2899" s="2"/>
      <c r="D2899" s="2" t="s">
        <v>16</v>
      </c>
      <c r="E2899" s="4">
        <f>790.00*(1-Z1%)</f>
        <v>790</v>
      </c>
      <c r="F2899" s="2">
        <v>1</v>
      </c>
      <c r="G2899" s="2"/>
    </row>
    <row r="2900" spans="1:26" customHeight="1" ht="36" hidden="true" outlineLevel="2">
      <c r="A2900" s="2" t="s">
        <v>5557</v>
      </c>
      <c r="B2900" s="3" t="s">
        <v>5558</v>
      </c>
      <c r="C2900" s="2"/>
      <c r="D2900" s="2" t="s">
        <v>16</v>
      </c>
      <c r="E2900" s="4">
        <f>690.00*(1-Z1%)</f>
        <v>690</v>
      </c>
      <c r="F2900" s="2">
        <v>2</v>
      </c>
      <c r="G2900" s="2"/>
    </row>
    <row r="2901" spans="1:26" customHeight="1" ht="36" hidden="true" outlineLevel="2">
      <c r="A2901" s="2" t="s">
        <v>5559</v>
      </c>
      <c r="B2901" s="3" t="s">
        <v>5560</v>
      </c>
      <c r="C2901" s="2"/>
      <c r="D2901" s="2" t="s">
        <v>16</v>
      </c>
      <c r="E2901" s="4">
        <f>650.00*(1-Z1%)</f>
        <v>650</v>
      </c>
      <c r="F2901" s="2">
        <v>1</v>
      </c>
      <c r="G2901" s="2"/>
    </row>
    <row r="2902" spans="1:26" customHeight="1" ht="36" hidden="true" outlineLevel="2">
      <c r="A2902" s="2" t="s">
        <v>5561</v>
      </c>
      <c r="B2902" s="3" t="s">
        <v>5562</v>
      </c>
      <c r="C2902" s="2"/>
      <c r="D2902" s="2" t="s">
        <v>16</v>
      </c>
      <c r="E2902" s="4">
        <f>790.00*(1-Z1%)</f>
        <v>790</v>
      </c>
      <c r="F2902" s="2">
        <v>2</v>
      </c>
      <c r="G2902" s="2"/>
    </row>
    <row r="2903" spans="1:26" customHeight="1" ht="36" hidden="true" outlineLevel="2">
      <c r="A2903" s="2" t="s">
        <v>5563</v>
      </c>
      <c r="B2903" s="3" t="s">
        <v>5564</v>
      </c>
      <c r="C2903" s="2"/>
      <c r="D2903" s="2" t="s">
        <v>16</v>
      </c>
      <c r="E2903" s="4">
        <f>590.00*(1-Z1%)</f>
        <v>590</v>
      </c>
      <c r="F2903" s="2">
        <v>3</v>
      </c>
      <c r="G2903" s="2"/>
    </row>
    <row r="2904" spans="1:26" customHeight="1" ht="36" hidden="true" outlineLevel="2">
      <c r="A2904" s="2" t="s">
        <v>5565</v>
      </c>
      <c r="B2904" s="3" t="s">
        <v>5566</v>
      </c>
      <c r="C2904" s="2"/>
      <c r="D2904" s="2" t="s">
        <v>16</v>
      </c>
      <c r="E2904" s="4">
        <f>3290.00*(1-Z1%)</f>
        <v>3290</v>
      </c>
      <c r="F2904" s="2">
        <v>1</v>
      </c>
      <c r="G2904" s="2"/>
    </row>
    <row r="2905" spans="1:26" customHeight="1" ht="36" hidden="true" outlineLevel="2">
      <c r="A2905" s="2" t="s">
        <v>5567</v>
      </c>
      <c r="B2905" s="3" t="s">
        <v>5568</v>
      </c>
      <c r="C2905" s="2"/>
      <c r="D2905" s="2" t="s">
        <v>16</v>
      </c>
      <c r="E2905" s="4">
        <f>340.00*(1-Z1%)</f>
        <v>340</v>
      </c>
      <c r="F2905" s="2">
        <v>1</v>
      </c>
      <c r="G2905" s="2"/>
    </row>
    <row r="2906" spans="1:26" customHeight="1" ht="36" hidden="true" outlineLevel="2">
      <c r="A2906" s="2" t="s">
        <v>5569</v>
      </c>
      <c r="B2906" s="3" t="s">
        <v>5570</v>
      </c>
      <c r="C2906" s="2"/>
      <c r="D2906" s="2" t="s">
        <v>16</v>
      </c>
      <c r="E2906" s="4">
        <f>365.00*(1-Z1%)</f>
        <v>365</v>
      </c>
      <c r="F2906" s="2">
        <v>1</v>
      </c>
      <c r="G2906" s="2"/>
    </row>
    <row r="2907" spans="1:26" customHeight="1" ht="36" hidden="true" outlineLevel="2">
      <c r="A2907" s="2" t="s">
        <v>5571</v>
      </c>
      <c r="B2907" s="3" t="s">
        <v>5572</v>
      </c>
      <c r="C2907" s="2"/>
      <c r="D2907" s="2" t="s">
        <v>16</v>
      </c>
      <c r="E2907" s="4">
        <f>390.00*(1-Z1%)</f>
        <v>390</v>
      </c>
      <c r="F2907" s="2">
        <v>3</v>
      </c>
      <c r="G2907" s="2"/>
    </row>
    <row r="2908" spans="1:26" customHeight="1" ht="36" hidden="true" outlineLevel="2">
      <c r="A2908" s="2" t="s">
        <v>5573</v>
      </c>
      <c r="B2908" s="3" t="s">
        <v>5574</v>
      </c>
      <c r="C2908" s="2"/>
      <c r="D2908" s="2" t="s">
        <v>16</v>
      </c>
      <c r="E2908" s="4">
        <f>459.00*(1-Z1%)</f>
        <v>459</v>
      </c>
      <c r="F2908" s="2">
        <v>1</v>
      </c>
      <c r="G2908" s="2"/>
    </row>
    <row r="2909" spans="1:26" customHeight="1" ht="36" hidden="true" outlineLevel="2">
      <c r="A2909" s="2" t="s">
        <v>5575</v>
      </c>
      <c r="B2909" s="3" t="s">
        <v>5576</v>
      </c>
      <c r="C2909" s="2"/>
      <c r="D2909" s="2" t="s">
        <v>16</v>
      </c>
      <c r="E2909" s="4">
        <f>490.00*(1-Z1%)</f>
        <v>490</v>
      </c>
      <c r="F2909" s="2">
        <v>1</v>
      </c>
      <c r="G2909" s="2"/>
    </row>
    <row r="2910" spans="1:26" customHeight="1" ht="36" hidden="true" outlineLevel="2">
      <c r="A2910" s="2" t="s">
        <v>5577</v>
      </c>
      <c r="B2910" s="3" t="s">
        <v>5578</v>
      </c>
      <c r="C2910" s="2"/>
      <c r="D2910" s="2" t="s">
        <v>16</v>
      </c>
      <c r="E2910" s="4">
        <f>1190.00*(1-Z1%)</f>
        <v>1190</v>
      </c>
      <c r="F2910" s="2">
        <v>1</v>
      </c>
      <c r="G2910" s="2"/>
    </row>
    <row r="2911" spans="1:26" customHeight="1" ht="36" hidden="true" outlineLevel="2">
      <c r="A2911" s="2" t="s">
        <v>5579</v>
      </c>
      <c r="B2911" s="3" t="s">
        <v>5580</v>
      </c>
      <c r="C2911" s="2"/>
      <c r="D2911" s="2" t="s">
        <v>16</v>
      </c>
      <c r="E2911" s="4">
        <f>1750.00*(1-Z1%)</f>
        <v>1750</v>
      </c>
      <c r="F2911" s="2">
        <v>1</v>
      </c>
      <c r="G2911" s="2"/>
    </row>
    <row r="2912" spans="1:26" customHeight="1" ht="36" hidden="true" outlineLevel="2">
      <c r="A2912" s="2" t="s">
        <v>5581</v>
      </c>
      <c r="B2912" s="3" t="s">
        <v>5582</v>
      </c>
      <c r="C2912" s="2"/>
      <c r="D2912" s="2" t="s">
        <v>16</v>
      </c>
      <c r="E2912" s="4">
        <f>1990.00*(1-Z1%)</f>
        <v>1990</v>
      </c>
      <c r="F2912" s="2">
        <v>1</v>
      </c>
      <c r="G2912" s="2"/>
    </row>
    <row r="2913" spans="1:26" customHeight="1" ht="36" hidden="true" outlineLevel="2">
      <c r="A2913" s="2" t="s">
        <v>5583</v>
      </c>
      <c r="B2913" s="3" t="s">
        <v>5584</v>
      </c>
      <c r="C2913" s="2"/>
      <c r="D2913" s="2" t="s">
        <v>16</v>
      </c>
      <c r="E2913" s="4">
        <f>2490.00*(1-Z1%)</f>
        <v>2490</v>
      </c>
      <c r="F2913" s="2">
        <v>1</v>
      </c>
      <c r="G2913" s="2"/>
    </row>
    <row r="2914" spans="1:26" customHeight="1" ht="36" hidden="true" outlineLevel="2">
      <c r="A2914" s="2" t="s">
        <v>5585</v>
      </c>
      <c r="B2914" s="3" t="s">
        <v>5586</v>
      </c>
      <c r="C2914" s="2"/>
      <c r="D2914" s="2" t="s">
        <v>16</v>
      </c>
      <c r="E2914" s="4">
        <f>5590.00*(1-Z1%)</f>
        <v>5590</v>
      </c>
      <c r="F2914" s="2">
        <v>1</v>
      </c>
      <c r="G2914" s="2"/>
    </row>
    <row r="2915" spans="1:26" customHeight="1" ht="36" hidden="true" outlineLevel="2">
      <c r="A2915" s="2" t="s">
        <v>5587</v>
      </c>
      <c r="B2915" s="3" t="s">
        <v>5588</v>
      </c>
      <c r="C2915" s="2"/>
      <c r="D2915" s="2" t="s">
        <v>16</v>
      </c>
      <c r="E2915" s="4">
        <f>2390.00*(1-Z1%)</f>
        <v>2390</v>
      </c>
      <c r="F2915" s="2">
        <v>1</v>
      </c>
      <c r="G2915" s="2"/>
    </row>
    <row r="2916" spans="1:26" customHeight="1" ht="36" hidden="true" outlineLevel="2">
      <c r="A2916" s="2" t="s">
        <v>5589</v>
      </c>
      <c r="B2916" s="3" t="s">
        <v>5590</v>
      </c>
      <c r="C2916" s="2"/>
      <c r="D2916" s="2" t="s">
        <v>16</v>
      </c>
      <c r="E2916" s="4">
        <f>1590.00*(1-Z1%)</f>
        <v>1590</v>
      </c>
      <c r="F2916" s="2">
        <v>1</v>
      </c>
      <c r="G2916" s="2"/>
    </row>
    <row r="2917" spans="1:26" customHeight="1" ht="36" hidden="true" outlineLevel="2">
      <c r="A2917" s="2" t="s">
        <v>5591</v>
      </c>
      <c r="B2917" s="3" t="s">
        <v>5592</v>
      </c>
      <c r="C2917" s="2"/>
      <c r="D2917" s="2" t="s">
        <v>16</v>
      </c>
      <c r="E2917" s="4">
        <f>1790.00*(1-Z1%)</f>
        <v>1790</v>
      </c>
      <c r="F2917" s="2">
        <v>1</v>
      </c>
      <c r="G2917" s="2"/>
    </row>
    <row r="2918" spans="1:26" customHeight="1" ht="36" hidden="true" outlineLevel="2">
      <c r="A2918" s="2" t="s">
        <v>5593</v>
      </c>
      <c r="B2918" s="3" t="s">
        <v>5594</v>
      </c>
      <c r="C2918" s="2"/>
      <c r="D2918" s="2" t="s">
        <v>16</v>
      </c>
      <c r="E2918" s="4">
        <f>2590.00*(1-Z1%)</f>
        <v>2590</v>
      </c>
      <c r="F2918" s="2">
        <v>1</v>
      </c>
      <c r="G2918" s="2"/>
    </row>
    <row r="2919" spans="1:26" customHeight="1" ht="35" hidden="true" outlineLevel="2">
      <c r="A2919" s="5" t="s">
        <v>5595</v>
      </c>
      <c r="B2919" s="5"/>
      <c r="C2919" s="5"/>
      <c r="D2919" s="5"/>
      <c r="E2919" s="5"/>
      <c r="F2919" s="5"/>
      <c r="G2919" s="5"/>
    </row>
    <row r="2920" spans="1:26" customHeight="1" ht="36" hidden="true" outlineLevel="2">
      <c r="A2920" s="2" t="s">
        <v>5596</v>
      </c>
      <c r="B2920" s="3" t="s">
        <v>5597</v>
      </c>
      <c r="C2920" s="2"/>
      <c r="D2920" s="2" t="s">
        <v>16</v>
      </c>
      <c r="E2920" s="4">
        <f>480.00*(1-Z1%)</f>
        <v>480</v>
      </c>
      <c r="F2920" s="2">
        <v>1</v>
      </c>
      <c r="G2920" s="2"/>
    </row>
    <row r="2921" spans="1:26" customHeight="1" ht="36" hidden="true" outlineLevel="2">
      <c r="A2921" s="2" t="s">
        <v>5598</v>
      </c>
      <c r="B2921" s="3" t="s">
        <v>5599</v>
      </c>
      <c r="C2921" s="2"/>
      <c r="D2921" s="2" t="s">
        <v>16</v>
      </c>
      <c r="E2921" s="4">
        <f>390.00*(1-Z1%)</f>
        <v>390</v>
      </c>
      <c r="F2921" s="2">
        <v>1</v>
      </c>
      <c r="G2921" s="2"/>
    </row>
    <row r="2922" spans="1:26" customHeight="1" ht="36" hidden="true" outlineLevel="2">
      <c r="A2922" s="2" t="s">
        <v>5600</v>
      </c>
      <c r="B2922" s="3" t="s">
        <v>5601</v>
      </c>
      <c r="C2922" s="2"/>
      <c r="D2922" s="2" t="s">
        <v>16</v>
      </c>
      <c r="E2922" s="4">
        <f>550.00*(1-Z1%)</f>
        <v>550</v>
      </c>
      <c r="F2922" s="2">
        <v>2</v>
      </c>
      <c r="G2922" s="2"/>
    </row>
    <row r="2923" spans="1:26" customHeight="1" ht="36" hidden="true" outlineLevel="2">
      <c r="A2923" s="2" t="s">
        <v>5602</v>
      </c>
      <c r="B2923" s="3" t="s">
        <v>5603</v>
      </c>
      <c r="C2923" s="2"/>
      <c r="D2923" s="2" t="s">
        <v>16</v>
      </c>
      <c r="E2923" s="4">
        <f>450.00*(1-Z1%)</f>
        <v>450</v>
      </c>
      <c r="F2923" s="2">
        <v>1</v>
      </c>
      <c r="G2923" s="2"/>
    </row>
    <row r="2924" spans="1:26" customHeight="1" ht="35" hidden="true" outlineLevel="2">
      <c r="A2924" s="5" t="s">
        <v>5604</v>
      </c>
      <c r="B2924" s="5"/>
      <c r="C2924" s="5"/>
      <c r="D2924" s="5"/>
      <c r="E2924" s="5"/>
      <c r="F2924" s="5"/>
      <c r="G2924" s="5"/>
    </row>
    <row r="2925" spans="1:26" customHeight="1" ht="18" hidden="true" outlineLevel="2">
      <c r="A2925" s="2" t="s">
        <v>5605</v>
      </c>
      <c r="B2925" s="3" t="s">
        <v>5606</v>
      </c>
      <c r="C2925" s="2"/>
      <c r="D2925" s="2" t="s">
        <v>16</v>
      </c>
      <c r="E2925" s="4">
        <f>1100.00*(1-Z1%)</f>
        <v>1100</v>
      </c>
      <c r="F2925" s="2">
        <v>1</v>
      </c>
      <c r="G2925" s="2"/>
    </row>
    <row r="2926" spans="1:26" customHeight="1" ht="18" hidden="true" outlineLevel="2">
      <c r="A2926" s="2" t="s">
        <v>5607</v>
      </c>
      <c r="B2926" s="3" t="s">
        <v>5608</v>
      </c>
      <c r="C2926" s="2"/>
      <c r="D2926" s="2" t="s">
        <v>16</v>
      </c>
      <c r="E2926" s="4">
        <f>1390.00*(1-Z1%)</f>
        <v>1390</v>
      </c>
      <c r="F2926" s="2">
        <v>1</v>
      </c>
      <c r="G2926" s="2"/>
    </row>
    <row r="2927" spans="1:26" customHeight="1" ht="35" hidden="true" outlineLevel="2">
      <c r="A2927" s="5" t="s">
        <v>5609</v>
      </c>
      <c r="B2927" s="5"/>
      <c r="C2927" s="5"/>
      <c r="D2927" s="5"/>
      <c r="E2927" s="5"/>
      <c r="F2927" s="5"/>
      <c r="G2927" s="5"/>
    </row>
    <row r="2928" spans="1:26" customHeight="1" ht="18" hidden="true" outlineLevel="2">
      <c r="A2928" s="2" t="s">
        <v>5610</v>
      </c>
      <c r="B2928" s="3" t="s">
        <v>5611</v>
      </c>
      <c r="C2928" s="2"/>
      <c r="D2928" s="2" t="s">
        <v>16</v>
      </c>
      <c r="E2928" s="4">
        <f>3150.00*(1-Z1%)</f>
        <v>3150</v>
      </c>
      <c r="F2928" s="2">
        <v>1</v>
      </c>
      <c r="G2928" s="2"/>
    </row>
    <row r="2929" spans="1:26" customHeight="1" ht="18" hidden="true" outlineLevel="2">
      <c r="A2929" s="2" t="s">
        <v>5612</v>
      </c>
      <c r="B2929" s="3" t="s">
        <v>5613</v>
      </c>
      <c r="C2929" s="2"/>
      <c r="D2929" s="2" t="s">
        <v>16</v>
      </c>
      <c r="E2929" s="4">
        <f>200.00*(1-Z1%)</f>
        <v>200</v>
      </c>
      <c r="F2929" s="2">
        <v>177</v>
      </c>
      <c r="G2929" s="2"/>
    </row>
    <row r="2930" spans="1:26" customHeight="1" ht="18" hidden="true" outlineLevel="2">
      <c r="A2930" s="2" t="s">
        <v>5614</v>
      </c>
      <c r="B2930" s="3" t="s">
        <v>5615</v>
      </c>
      <c r="C2930" s="2"/>
      <c r="D2930" s="2" t="s">
        <v>16</v>
      </c>
      <c r="E2930" s="4">
        <f>790.00*(1-Z1%)</f>
        <v>790</v>
      </c>
      <c r="F2930" s="2">
        <v>7</v>
      </c>
      <c r="G2930" s="2"/>
    </row>
    <row r="2931" spans="1:26" customHeight="1" ht="36" hidden="true" outlineLevel="2">
      <c r="A2931" s="2" t="s">
        <v>5616</v>
      </c>
      <c r="B2931" s="3" t="s">
        <v>5617</v>
      </c>
      <c r="C2931" s="2"/>
      <c r="D2931" s="2" t="s">
        <v>16</v>
      </c>
      <c r="E2931" s="4">
        <f>863.00*(1-Z1%)</f>
        <v>863</v>
      </c>
      <c r="F2931" s="2">
        <v>1</v>
      </c>
      <c r="G2931" s="2"/>
    </row>
    <row r="2932" spans="1:26" customHeight="1" ht="36" hidden="true" outlineLevel="2">
      <c r="A2932" s="2" t="s">
        <v>5618</v>
      </c>
      <c r="B2932" s="3" t="s">
        <v>5619</v>
      </c>
      <c r="C2932" s="2"/>
      <c r="D2932" s="2" t="s">
        <v>16</v>
      </c>
      <c r="E2932" s="4">
        <f>2590.00*(1-Z1%)</f>
        <v>2590</v>
      </c>
      <c r="F2932" s="2">
        <v>1</v>
      </c>
      <c r="G2932" s="2"/>
    </row>
    <row r="2933" spans="1:26" customHeight="1" ht="36" hidden="true" outlineLevel="2">
      <c r="A2933" s="2" t="s">
        <v>5620</v>
      </c>
      <c r="B2933" s="3" t="s">
        <v>5621</v>
      </c>
      <c r="C2933" s="2"/>
      <c r="D2933" s="2" t="s">
        <v>16</v>
      </c>
      <c r="E2933" s="4">
        <f>2290.00*(1-Z1%)</f>
        <v>2290</v>
      </c>
      <c r="F2933" s="2">
        <v>1</v>
      </c>
      <c r="G2933" s="2"/>
    </row>
    <row r="2934" spans="1:26" customHeight="1" ht="36" hidden="true" outlineLevel="2">
      <c r="A2934" s="2" t="s">
        <v>5622</v>
      </c>
      <c r="B2934" s="3" t="s">
        <v>5623</v>
      </c>
      <c r="C2934" s="2"/>
      <c r="D2934" s="2" t="s">
        <v>16</v>
      </c>
      <c r="E2934" s="4">
        <f>3990.00*(1-Z1%)</f>
        <v>3990</v>
      </c>
      <c r="F2934" s="2">
        <v>2</v>
      </c>
      <c r="G2934" s="2"/>
    </row>
    <row r="2935" spans="1:26" customHeight="1" ht="36" hidden="true" outlineLevel="2">
      <c r="A2935" s="2" t="s">
        <v>5624</v>
      </c>
      <c r="B2935" s="3" t="s">
        <v>5625</v>
      </c>
      <c r="C2935" s="2"/>
      <c r="D2935" s="2" t="s">
        <v>16</v>
      </c>
      <c r="E2935" s="4">
        <f>4190.00*(1-Z1%)</f>
        <v>4190</v>
      </c>
      <c r="F2935" s="2">
        <v>1</v>
      </c>
      <c r="G2935" s="2"/>
    </row>
    <row r="2936" spans="1:26" customHeight="1" ht="18" hidden="true" outlineLevel="2">
      <c r="A2936" s="2" t="s">
        <v>5626</v>
      </c>
      <c r="B2936" s="3" t="s">
        <v>5627</v>
      </c>
      <c r="C2936" s="2"/>
      <c r="D2936" s="2" t="s">
        <v>16</v>
      </c>
      <c r="E2936" s="4">
        <f>6990.00*(1-Z1%)</f>
        <v>6990</v>
      </c>
      <c r="F2936" s="2">
        <v>1</v>
      </c>
      <c r="G2936" s="2"/>
    </row>
    <row r="2937" spans="1:26" customHeight="1" ht="35" hidden="true" outlineLevel="2">
      <c r="A2937" s="5" t="s">
        <v>5628</v>
      </c>
      <c r="B2937" s="5"/>
      <c r="C2937" s="5"/>
      <c r="D2937" s="5"/>
      <c r="E2937" s="5"/>
      <c r="F2937" s="5"/>
      <c r="G2937" s="5"/>
    </row>
    <row r="2938" spans="1:26" customHeight="1" ht="35" hidden="true" outlineLevel="3">
      <c r="A2938" s="5" t="s">
        <v>5629</v>
      </c>
      <c r="B2938" s="5"/>
      <c r="C2938" s="5"/>
      <c r="D2938" s="5"/>
      <c r="E2938" s="5"/>
      <c r="F2938" s="5"/>
      <c r="G2938" s="5"/>
    </row>
    <row r="2939" spans="1:26" customHeight="1" ht="35" hidden="true" outlineLevel="4">
      <c r="A2939" s="5" t="s">
        <v>5630</v>
      </c>
      <c r="B2939" s="5"/>
      <c r="C2939" s="5"/>
      <c r="D2939" s="5"/>
      <c r="E2939" s="5"/>
      <c r="F2939" s="5"/>
      <c r="G2939" s="5"/>
    </row>
    <row r="2940" spans="1:26" customHeight="1" ht="36" hidden="true" outlineLevel="4">
      <c r="A2940" s="2" t="s">
        <v>5631</v>
      </c>
      <c r="B2940" s="3" t="s">
        <v>5632</v>
      </c>
      <c r="C2940" s="2"/>
      <c r="D2940" s="2" t="s">
        <v>16</v>
      </c>
      <c r="E2940" s="4">
        <f>75.00*(1-Z1%)</f>
        <v>75</v>
      </c>
      <c r="F2940" s="2">
        <v>8</v>
      </c>
      <c r="G2940" s="2"/>
    </row>
    <row r="2941" spans="1:26" customHeight="1" ht="35" hidden="true" outlineLevel="4">
      <c r="A2941" s="5" t="s">
        <v>5633</v>
      </c>
      <c r="B2941" s="5"/>
      <c r="C2941" s="5"/>
      <c r="D2941" s="5"/>
      <c r="E2941" s="5"/>
      <c r="F2941" s="5"/>
      <c r="G2941" s="5"/>
    </row>
    <row r="2942" spans="1:26" customHeight="1" ht="18" hidden="true" outlineLevel="4">
      <c r="A2942" s="2" t="s">
        <v>5634</v>
      </c>
      <c r="B2942" s="3" t="s">
        <v>5635</v>
      </c>
      <c r="C2942" s="2"/>
      <c r="D2942" s="2" t="s">
        <v>16</v>
      </c>
      <c r="E2942" s="4">
        <f>50.00*(1-Z1%)</f>
        <v>50</v>
      </c>
      <c r="F2942" s="2">
        <v>5</v>
      </c>
      <c r="G2942" s="2"/>
    </row>
    <row r="2943" spans="1:26" customHeight="1" ht="18" hidden="true" outlineLevel="4">
      <c r="A2943" s="2" t="s">
        <v>5636</v>
      </c>
      <c r="B2943" s="3" t="s">
        <v>5637</v>
      </c>
      <c r="C2943" s="2"/>
      <c r="D2943" s="2" t="s">
        <v>16</v>
      </c>
      <c r="E2943" s="4">
        <f>50.00*(1-Z1%)</f>
        <v>50</v>
      </c>
      <c r="F2943" s="2">
        <v>5</v>
      </c>
      <c r="G2943" s="2"/>
    </row>
    <row r="2944" spans="1:26" customHeight="1" ht="18" hidden="true" outlineLevel="4">
      <c r="A2944" s="2" t="s">
        <v>5638</v>
      </c>
      <c r="B2944" s="3" t="s">
        <v>5639</v>
      </c>
      <c r="C2944" s="2"/>
      <c r="D2944" s="2" t="s">
        <v>16</v>
      </c>
      <c r="E2944" s="4">
        <f>50.00*(1-Z1%)</f>
        <v>50</v>
      </c>
      <c r="F2944" s="2">
        <v>5</v>
      </c>
      <c r="G2944" s="2"/>
    </row>
    <row r="2945" spans="1:26" customHeight="1" ht="18" hidden="true" outlineLevel="4">
      <c r="A2945" s="2" t="s">
        <v>5640</v>
      </c>
      <c r="B2945" s="3" t="s">
        <v>5641</v>
      </c>
      <c r="C2945" s="2"/>
      <c r="D2945" s="2" t="s">
        <v>16</v>
      </c>
      <c r="E2945" s="4">
        <f>50.00*(1-Z1%)</f>
        <v>50</v>
      </c>
      <c r="F2945" s="2">
        <v>5</v>
      </c>
      <c r="G2945" s="2"/>
    </row>
    <row r="2946" spans="1:26" customHeight="1" ht="18" hidden="true" outlineLevel="4">
      <c r="A2946" s="2" t="s">
        <v>5642</v>
      </c>
      <c r="B2946" s="3" t="s">
        <v>5643</v>
      </c>
      <c r="C2946" s="2"/>
      <c r="D2946" s="2" t="s">
        <v>16</v>
      </c>
      <c r="E2946" s="4">
        <f>50.00*(1-Z1%)</f>
        <v>50</v>
      </c>
      <c r="F2946" s="2">
        <v>5</v>
      </c>
      <c r="G2946" s="2"/>
    </row>
    <row r="2947" spans="1:26" customHeight="1" ht="18" hidden="true" outlineLevel="4">
      <c r="A2947" s="2" t="s">
        <v>5644</v>
      </c>
      <c r="B2947" s="3" t="s">
        <v>5645</v>
      </c>
      <c r="C2947" s="2"/>
      <c r="D2947" s="2" t="s">
        <v>16</v>
      </c>
      <c r="E2947" s="4">
        <f>50.00*(1-Z1%)</f>
        <v>50</v>
      </c>
      <c r="F2947" s="2">
        <v>5</v>
      </c>
      <c r="G2947" s="2"/>
    </row>
    <row r="2948" spans="1:26" customHeight="1" ht="18" hidden="true" outlineLevel="4">
      <c r="A2948" s="2" t="s">
        <v>5646</v>
      </c>
      <c r="B2948" s="3" t="s">
        <v>5647</v>
      </c>
      <c r="C2948" s="2"/>
      <c r="D2948" s="2" t="s">
        <v>16</v>
      </c>
      <c r="E2948" s="4">
        <f>50.00*(1-Z1%)</f>
        <v>50</v>
      </c>
      <c r="F2948" s="2">
        <v>2</v>
      </c>
      <c r="G2948" s="2"/>
    </row>
    <row r="2949" spans="1:26" customHeight="1" ht="18" hidden="true" outlineLevel="4">
      <c r="A2949" s="2" t="s">
        <v>5648</v>
      </c>
      <c r="B2949" s="3" t="s">
        <v>5649</v>
      </c>
      <c r="C2949" s="2"/>
      <c r="D2949" s="2" t="s">
        <v>16</v>
      </c>
      <c r="E2949" s="4">
        <f>50.00*(1-Z1%)</f>
        <v>50</v>
      </c>
      <c r="F2949" s="2">
        <v>4</v>
      </c>
      <c r="G2949" s="2"/>
    </row>
    <row r="2950" spans="1:26" customHeight="1" ht="18" hidden="true" outlineLevel="4">
      <c r="A2950" s="2" t="s">
        <v>5650</v>
      </c>
      <c r="B2950" s="3" t="s">
        <v>5651</v>
      </c>
      <c r="C2950" s="2"/>
      <c r="D2950" s="2" t="s">
        <v>16</v>
      </c>
      <c r="E2950" s="4">
        <f>50.00*(1-Z1%)</f>
        <v>50</v>
      </c>
      <c r="F2950" s="2">
        <v>5</v>
      </c>
      <c r="G2950" s="2"/>
    </row>
    <row r="2951" spans="1:26" customHeight="1" ht="18" hidden="true" outlineLevel="4">
      <c r="A2951" s="2" t="s">
        <v>5652</v>
      </c>
      <c r="B2951" s="3" t="s">
        <v>5653</v>
      </c>
      <c r="C2951" s="2"/>
      <c r="D2951" s="2" t="s">
        <v>16</v>
      </c>
      <c r="E2951" s="4">
        <f>50.00*(1-Z1%)</f>
        <v>50</v>
      </c>
      <c r="F2951" s="2">
        <v>5</v>
      </c>
      <c r="G2951" s="2"/>
    </row>
    <row r="2952" spans="1:26" customHeight="1" ht="18" hidden="true" outlineLevel="4">
      <c r="A2952" s="2" t="s">
        <v>5654</v>
      </c>
      <c r="B2952" s="3" t="s">
        <v>5655</v>
      </c>
      <c r="C2952" s="2"/>
      <c r="D2952" s="2" t="s">
        <v>16</v>
      </c>
      <c r="E2952" s="4">
        <f>50.00*(1-Z1%)</f>
        <v>50</v>
      </c>
      <c r="F2952" s="2">
        <v>5</v>
      </c>
      <c r="G2952" s="2"/>
    </row>
    <row r="2953" spans="1:26" customHeight="1" ht="18" hidden="true" outlineLevel="4">
      <c r="A2953" s="2" t="s">
        <v>5656</v>
      </c>
      <c r="B2953" s="3" t="s">
        <v>5657</v>
      </c>
      <c r="C2953" s="2"/>
      <c r="D2953" s="2" t="s">
        <v>16</v>
      </c>
      <c r="E2953" s="4">
        <f>50.00*(1-Z1%)</f>
        <v>50</v>
      </c>
      <c r="F2953" s="2">
        <v>5</v>
      </c>
      <c r="G2953" s="2"/>
    </row>
    <row r="2954" spans="1:26" customHeight="1" ht="18" hidden="true" outlineLevel="4">
      <c r="A2954" s="2" t="s">
        <v>5658</v>
      </c>
      <c r="B2954" s="3" t="s">
        <v>5659</v>
      </c>
      <c r="C2954" s="2"/>
      <c r="D2954" s="2" t="s">
        <v>16</v>
      </c>
      <c r="E2954" s="4">
        <f>50.00*(1-Z1%)</f>
        <v>50</v>
      </c>
      <c r="F2954" s="2">
        <v>5</v>
      </c>
      <c r="G2954" s="2"/>
    </row>
    <row r="2955" spans="1:26" customHeight="1" ht="18" hidden="true" outlineLevel="4">
      <c r="A2955" s="2" t="s">
        <v>5660</v>
      </c>
      <c r="B2955" s="3" t="s">
        <v>5661</v>
      </c>
      <c r="C2955" s="2"/>
      <c r="D2955" s="2" t="s">
        <v>16</v>
      </c>
      <c r="E2955" s="4">
        <f>50.00*(1-Z1%)</f>
        <v>50</v>
      </c>
      <c r="F2955" s="2">
        <v>5</v>
      </c>
      <c r="G2955" s="2"/>
    </row>
    <row r="2956" spans="1:26" customHeight="1" ht="18" hidden="true" outlineLevel="4">
      <c r="A2956" s="2" t="s">
        <v>5662</v>
      </c>
      <c r="B2956" s="3" t="s">
        <v>5663</v>
      </c>
      <c r="C2956" s="2"/>
      <c r="D2956" s="2" t="s">
        <v>16</v>
      </c>
      <c r="E2956" s="4">
        <f>50.00*(1-Z1%)</f>
        <v>50</v>
      </c>
      <c r="F2956" s="2">
        <v>5</v>
      </c>
      <c r="G2956" s="2"/>
    </row>
    <row r="2957" spans="1:26" customHeight="1" ht="18" hidden="true" outlineLevel="4">
      <c r="A2957" s="2" t="s">
        <v>5664</v>
      </c>
      <c r="B2957" s="3" t="s">
        <v>5665</v>
      </c>
      <c r="C2957" s="2"/>
      <c r="D2957" s="2" t="s">
        <v>16</v>
      </c>
      <c r="E2957" s="4">
        <f>50.00*(1-Z1%)</f>
        <v>50</v>
      </c>
      <c r="F2957" s="2">
        <v>4</v>
      </c>
      <c r="G2957" s="2"/>
    </row>
    <row r="2958" spans="1:26" customHeight="1" ht="18" hidden="true" outlineLevel="4">
      <c r="A2958" s="2" t="s">
        <v>5666</v>
      </c>
      <c r="B2958" s="3" t="s">
        <v>5667</v>
      </c>
      <c r="C2958" s="2"/>
      <c r="D2958" s="2" t="s">
        <v>16</v>
      </c>
      <c r="E2958" s="4">
        <f>50.00*(1-Z1%)</f>
        <v>50</v>
      </c>
      <c r="F2958" s="2">
        <v>3</v>
      </c>
      <c r="G2958" s="2"/>
    </row>
    <row r="2959" spans="1:26" customHeight="1" ht="18" hidden="true" outlineLevel="4">
      <c r="A2959" s="2" t="s">
        <v>5668</v>
      </c>
      <c r="B2959" s="3" t="s">
        <v>5669</v>
      </c>
      <c r="C2959" s="2"/>
      <c r="D2959" s="2" t="s">
        <v>16</v>
      </c>
      <c r="E2959" s="4">
        <f>50.00*(1-Z1%)</f>
        <v>50</v>
      </c>
      <c r="F2959" s="2">
        <v>5</v>
      </c>
      <c r="G2959" s="2"/>
    </row>
    <row r="2960" spans="1:26" customHeight="1" ht="18" hidden="true" outlineLevel="4">
      <c r="A2960" s="2" t="s">
        <v>5670</v>
      </c>
      <c r="B2960" s="3" t="s">
        <v>5671</v>
      </c>
      <c r="C2960" s="2"/>
      <c r="D2960" s="2" t="s">
        <v>16</v>
      </c>
      <c r="E2960" s="4">
        <f>50.00*(1-Z1%)</f>
        <v>50</v>
      </c>
      <c r="F2960" s="2">
        <v>5</v>
      </c>
      <c r="G2960" s="2"/>
    </row>
    <row r="2961" spans="1:26" customHeight="1" ht="18" hidden="true" outlineLevel="4">
      <c r="A2961" s="2" t="s">
        <v>5672</v>
      </c>
      <c r="B2961" s="3" t="s">
        <v>5673</v>
      </c>
      <c r="C2961" s="2"/>
      <c r="D2961" s="2" t="s">
        <v>16</v>
      </c>
      <c r="E2961" s="4">
        <f>50.00*(1-Z1%)</f>
        <v>50</v>
      </c>
      <c r="F2961" s="2">
        <v>5</v>
      </c>
      <c r="G2961" s="2"/>
    </row>
    <row r="2962" spans="1:26" customHeight="1" ht="18" hidden="true" outlineLevel="4">
      <c r="A2962" s="2" t="s">
        <v>5674</v>
      </c>
      <c r="B2962" s="3" t="s">
        <v>5675</v>
      </c>
      <c r="C2962" s="2"/>
      <c r="D2962" s="2" t="s">
        <v>16</v>
      </c>
      <c r="E2962" s="4">
        <f>50.00*(1-Z1%)</f>
        <v>50</v>
      </c>
      <c r="F2962" s="2">
        <v>5</v>
      </c>
      <c r="G2962" s="2"/>
    </row>
    <row r="2963" spans="1:26" customHeight="1" ht="35" hidden="true" outlineLevel="4">
      <c r="A2963" s="5" t="s">
        <v>5676</v>
      </c>
      <c r="B2963" s="5"/>
      <c r="C2963" s="5"/>
      <c r="D2963" s="5"/>
      <c r="E2963" s="5"/>
      <c r="F2963" s="5"/>
      <c r="G2963" s="5"/>
    </row>
    <row r="2964" spans="1:26" customHeight="1" ht="18" hidden="true" outlineLevel="4">
      <c r="A2964" s="2" t="s">
        <v>5677</v>
      </c>
      <c r="B2964" s="3" t="s">
        <v>5678</v>
      </c>
      <c r="C2964" s="2"/>
      <c r="D2964" s="2" t="s">
        <v>16</v>
      </c>
      <c r="E2964" s="4">
        <f>150.00*(1-Z1%)</f>
        <v>150</v>
      </c>
      <c r="F2964" s="2">
        <v>7</v>
      </c>
      <c r="G2964" s="2"/>
    </row>
    <row r="2965" spans="1:26" customHeight="1" ht="18" hidden="true" outlineLevel="4">
      <c r="A2965" s="2" t="s">
        <v>5679</v>
      </c>
      <c r="B2965" s="3" t="s">
        <v>5680</v>
      </c>
      <c r="C2965" s="2"/>
      <c r="D2965" s="2" t="s">
        <v>16</v>
      </c>
      <c r="E2965" s="4">
        <f>150.00*(1-Z1%)</f>
        <v>150</v>
      </c>
      <c r="F2965" s="2">
        <v>7</v>
      </c>
      <c r="G2965" s="2"/>
    </row>
    <row r="2966" spans="1:26" customHeight="1" ht="18" hidden="true" outlineLevel="4">
      <c r="A2966" s="2" t="s">
        <v>5681</v>
      </c>
      <c r="B2966" s="3" t="s">
        <v>5682</v>
      </c>
      <c r="C2966" s="2"/>
      <c r="D2966" s="2" t="s">
        <v>16</v>
      </c>
      <c r="E2966" s="4">
        <f>400.00*(1-Z1%)</f>
        <v>400</v>
      </c>
      <c r="F2966" s="2">
        <v>6</v>
      </c>
      <c r="G2966" s="2"/>
    </row>
    <row r="2967" spans="1:26" customHeight="1" ht="18" hidden="true" outlineLevel="4">
      <c r="A2967" s="2" t="s">
        <v>5683</v>
      </c>
      <c r="B2967" s="3" t="s">
        <v>5684</v>
      </c>
      <c r="C2967" s="2"/>
      <c r="D2967" s="2" t="s">
        <v>16</v>
      </c>
      <c r="E2967" s="4">
        <f>450.00*(1-Z1%)</f>
        <v>450</v>
      </c>
      <c r="F2967" s="2">
        <v>8</v>
      </c>
      <c r="G2967" s="2"/>
    </row>
    <row r="2968" spans="1:26" customHeight="1" ht="18" hidden="true" outlineLevel="4">
      <c r="A2968" s="2" t="s">
        <v>5685</v>
      </c>
      <c r="B2968" s="3" t="s">
        <v>5686</v>
      </c>
      <c r="C2968" s="2"/>
      <c r="D2968" s="2" t="s">
        <v>16</v>
      </c>
      <c r="E2968" s="4">
        <f>550.00*(1-Z1%)</f>
        <v>550</v>
      </c>
      <c r="F2968" s="2">
        <v>8</v>
      </c>
      <c r="G2968" s="2"/>
    </row>
    <row r="2969" spans="1:26" customHeight="1" ht="18" hidden="true" outlineLevel="4">
      <c r="A2969" s="2" t="s">
        <v>5687</v>
      </c>
      <c r="B2969" s="3" t="s">
        <v>5688</v>
      </c>
      <c r="C2969" s="2"/>
      <c r="D2969" s="2" t="s">
        <v>16</v>
      </c>
      <c r="E2969" s="4">
        <f>220.00*(1-Z1%)</f>
        <v>220</v>
      </c>
      <c r="F2969" s="2">
        <v>7</v>
      </c>
      <c r="G2969" s="2"/>
    </row>
    <row r="2970" spans="1:26" customHeight="1" ht="18" hidden="true" outlineLevel="4">
      <c r="A2970" s="2" t="s">
        <v>5689</v>
      </c>
      <c r="B2970" s="3" t="s">
        <v>5690</v>
      </c>
      <c r="C2970" s="2"/>
      <c r="D2970" s="2" t="s">
        <v>16</v>
      </c>
      <c r="E2970" s="4">
        <f>250.00*(1-Z1%)</f>
        <v>250</v>
      </c>
      <c r="F2970" s="2">
        <v>1</v>
      </c>
      <c r="G2970" s="2"/>
    </row>
    <row r="2971" spans="1:26" customHeight="1" ht="18" hidden="true" outlineLevel="4">
      <c r="A2971" s="2" t="s">
        <v>5691</v>
      </c>
      <c r="B2971" s="3" t="s">
        <v>5692</v>
      </c>
      <c r="C2971" s="2"/>
      <c r="D2971" s="2" t="s">
        <v>16</v>
      </c>
      <c r="E2971" s="4">
        <f>270.00*(1-Z1%)</f>
        <v>270</v>
      </c>
      <c r="F2971" s="2">
        <v>7</v>
      </c>
      <c r="G2971" s="2"/>
    </row>
    <row r="2972" spans="1:26" customHeight="1" ht="18" hidden="true" outlineLevel="4">
      <c r="A2972" s="2" t="s">
        <v>5693</v>
      </c>
      <c r="B2972" s="3" t="s">
        <v>5694</v>
      </c>
      <c r="C2972" s="2"/>
      <c r="D2972" s="2" t="s">
        <v>16</v>
      </c>
      <c r="E2972" s="4">
        <f>290.00*(1-Z1%)</f>
        <v>290</v>
      </c>
      <c r="F2972" s="2">
        <v>8</v>
      </c>
      <c r="G2972" s="2"/>
    </row>
    <row r="2973" spans="1:26" customHeight="1" ht="18" hidden="true" outlineLevel="4">
      <c r="A2973" s="2" t="s">
        <v>5695</v>
      </c>
      <c r="B2973" s="3" t="s">
        <v>5696</v>
      </c>
      <c r="C2973" s="2"/>
      <c r="D2973" s="2" t="s">
        <v>16</v>
      </c>
      <c r="E2973" s="4">
        <f>320.00*(1-Z1%)</f>
        <v>320</v>
      </c>
      <c r="F2973" s="2">
        <v>2</v>
      </c>
      <c r="G2973" s="2"/>
    </row>
    <row r="2974" spans="1:26" customHeight="1" ht="18" hidden="true" outlineLevel="4">
      <c r="A2974" s="2" t="s">
        <v>5697</v>
      </c>
      <c r="B2974" s="3" t="s">
        <v>5698</v>
      </c>
      <c r="C2974" s="2"/>
      <c r="D2974" s="2" t="s">
        <v>16</v>
      </c>
      <c r="E2974" s="4">
        <f>350.00*(1-Z1%)</f>
        <v>350</v>
      </c>
      <c r="F2974" s="2">
        <v>3</v>
      </c>
      <c r="G2974" s="2"/>
    </row>
    <row r="2975" spans="1:26" customHeight="1" ht="36" hidden="true" outlineLevel="4">
      <c r="A2975" s="2" t="s">
        <v>5699</v>
      </c>
      <c r="B2975" s="3" t="s">
        <v>5700</v>
      </c>
      <c r="C2975" s="2"/>
      <c r="D2975" s="2" t="s">
        <v>16</v>
      </c>
      <c r="E2975" s="4">
        <f>80.00*(1-Z1%)</f>
        <v>80</v>
      </c>
      <c r="F2975" s="2">
        <v>20</v>
      </c>
      <c r="G2975" s="2"/>
    </row>
    <row r="2976" spans="1:26" customHeight="1" ht="36" hidden="true" outlineLevel="4">
      <c r="A2976" s="2" t="s">
        <v>5701</v>
      </c>
      <c r="B2976" s="3" t="s">
        <v>5702</v>
      </c>
      <c r="C2976" s="2"/>
      <c r="D2976" s="2" t="s">
        <v>16</v>
      </c>
      <c r="E2976" s="4">
        <f>80.00*(1-Z1%)</f>
        <v>80</v>
      </c>
      <c r="F2976" s="2">
        <v>20</v>
      </c>
      <c r="G2976" s="2"/>
    </row>
    <row r="2977" spans="1:26" customHeight="1" ht="36" hidden="true" outlineLevel="4">
      <c r="A2977" s="2" t="s">
        <v>5703</v>
      </c>
      <c r="B2977" s="3" t="s">
        <v>5704</v>
      </c>
      <c r="C2977" s="2"/>
      <c r="D2977" s="2" t="s">
        <v>16</v>
      </c>
      <c r="E2977" s="4">
        <f>80.00*(1-Z1%)</f>
        <v>80</v>
      </c>
      <c r="F2977" s="2">
        <v>20</v>
      </c>
      <c r="G2977" s="2"/>
    </row>
    <row r="2978" spans="1:26" customHeight="1" ht="36" hidden="true" outlineLevel="4">
      <c r="A2978" s="2" t="s">
        <v>5705</v>
      </c>
      <c r="B2978" s="3" t="s">
        <v>5706</v>
      </c>
      <c r="C2978" s="2"/>
      <c r="D2978" s="2" t="s">
        <v>16</v>
      </c>
      <c r="E2978" s="4">
        <f>100.00*(1-Z1%)</f>
        <v>100</v>
      </c>
      <c r="F2978" s="2">
        <v>18</v>
      </c>
      <c r="G2978" s="2"/>
    </row>
    <row r="2979" spans="1:26" customHeight="1" ht="36" hidden="true" outlineLevel="4">
      <c r="A2979" s="2" t="s">
        <v>5707</v>
      </c>
      <c r="B2979" s="3" t="s">
        <v>5708</v>
      </c>
      <c r="C2979" s="2"/>
      <c r="D2979" s="2" t="s">
        <v>16</v>
      </c>
      <c r="E2979" s="4">
        <f>100.00*(1-Z1%)</f>
        <v>100</v>
      </c>
      <c r="F2979" s="2">
        <v>20</v>
      </c>
      <c r="G2979" s="2"/>
    </row>
    <row r="2980" spans="1:26" customHeight="1" ht="36" hidden="true" outlineLevel="4">
      <c r="A2980" s="2" t="s">
        <v>5709</v>
      </c>
      <c r="B2980" s="3" t="s">
        <v>5710</v>
      </c>
      <c r="C2980" s="2"/>
      <c r="D2980" s="2" t="s">
        <v>16</v>
      </c>
      <c r="E2980" s="4">
        <f>150.00*(1-Z1%)</f>
        <v>150</v>
      </c>
      <c r="F2980" s="2">
        <v>17</v>
      </c>
      <c r="G2980" s="2"/>
    </row>
    <row r="2981" spans="1:26" customHeight="1" ht="36" hidden="true" outlineLevel="4">
      <c r="A2981" s="2" t="s">
        <v>5711</v>
      </c>
      <c r="B2981" s="3" t="s">
        <v>5712</v>
      </c>
      <c r="C2981" s="2"/>
      <c r="D2981" s="2" t="s">
        <v>16</v>
      </c>
      <c r="E2981" s="4">
        <f>500.00*(1-Z1%)</f>
        <v>500</v>
      </c>
      <c r="F2981" s="2">
        <v>6</v>
      </c>
      <c r="G2981" s="2"/>
    </row>
    <row r="2982" spans="1:26" customHeight="1" ht="36" hidden="true" outlineLevel="4">
      <c r="A2982" s="2" t="s">
        <v>5713</v>
      </c>
      <c r="B2982" s="3" t="s">
        <v>5714</v>
      </c>
      <c r="C2982" s="2"/>
      <c r="D2982" s="2" t="s">
        <v>16</v>
      </c>
      <c r="E2982" s="4">
        <f>490.00*(1-Z1%)</f>
        <v>490</v>
      </c>
      <c r="F2982" s="2">
        <v>10</v>
      </c>
      <c r="G2982" s="2"/>
    </row>
    <row r="2983" spans="1:26" customHeight="1" ht="36" hidden="true" outlineLevel="4">
      <c r="A2983" s="2" t="s">
        <v>5715</v>
      </c>
      <c r="B2983" s="3" t="s">
        <v>5716</v>
      </c>
      <c r="C2983" s="2"/>
      <c r="D2983" s="2" t="s">
        <v>16</v>
      </c>
      <c r="E2983" s="4">
        <f>700.00*(1-Z1%)</f>
        <v>700</v>
      </c>
      <c r="F2983" s="2">
        <v>10</v>
      </c>
      <c r="G2983" s="2"/>
    </row>
    <row r="2984" spans="1:26" customHeight="1" ht="36" hidden="true" outlineLevel="4">
      <c r="A2984" s="2" t="s">
        <v>5717</v>
      </c>
      <c r="B2984" s="3" t="s">
        <v>5718</v>
      </c>
      <c r="C2984" s="2"/>
      <c r="D2984" s="2" t="s">
        <v>16</v>
      </c>
      <c r="E2984" s="4">
        <f>750.00*(1-Z1%)</f>
        <v>750</v>
      </c>
      <c r="F2984" s="2">
        <v>9</v>
      </c>
      <c r="G2984" s="2"/>
    </row>
    <row r="2985" spans="1:26" customHeight="1" ht="35" hidden="true" outlineLevel="4">
      <c r="A2985" s="5" t="s">
        <v>5719</v>
      </c>
      <c r="B2985" s="5"/>
      <c r="C2985" s="5"/>
      <c r="D2985" s="5"/>
      <c r="E2985" s="5"/>
      <c r="F2985" s="5"/>
      <c r="G2985" s="5"/>
    </row>
    <row r="2986" spans="1:26" customHeight="1" ht="18" hidden="true" outlineLevel="4">
      <c r="A2986" s="2" t="s">
        <v>5720</v>
      </c>
      <c r="B2986" s="3" t="s">
        <v>5721</v>
      </c>
      <c r="C2986" s="2"/>
      <c r="D2986" s="2" t="s">
        <v>16</v>
      </c>
      <c r="E2986" s="4">
        <f>550.00*(1-Z1%)</f>
        <v>550</v>
      </c>
      <c r="F2986" s="2">
        <v>1</v>
      </c>
      <c r="G2986" s="2"/>
    </row>
    <row r="2987" spans="1:26" customHeight="1" ht="18" hidden="true" outlineLevel="4">
      <c r="A2987" s="2" t="s">
        <v>5722</v>
      </c>
      <c r="B2987" s="3" t="s">
        <v>5723</v>
      </c>
      <c r="C2987" s="2"/>
      <c r="D2987" s="2" t="s">
        <v>16</v>
      </c>
      <c r="E2987" s="4">
        <f>180.00*(1-Z1%)</f>
        <v>180</v>
      </c>
      <c r="F2987" s="2">
        <v>1</v>
      </c>
      <c r="G2987" s="2"/>
    </row>
    <row r="2988" spans="1:26" customHeight="1" ht="18" hidden="true" outlineLevel="4">
      <c r="A2988" s="2" t="s">
        <v>5724</v>
      </c>
      <c r="B2988" s="3" t="s">
        <v>5725</v>
      </c>
      <c r="C2988" s="2"/>
      <c r="D2988" s="2" t="s">
        <v>16</v>
      </c>
      <c r="E2988" s="4">
        <f>170.00*(1-Z1%)</f>
        <v>170</v>
      </c>
      <c r="F2988" s="2">
        <v>1</v>
      </c>
      <c r="G2988" s="2"/>
    </row>
    <row r="2989" spans="1:26" customHeight="1" ht="18" hidden="true" outlineLevel="4">
      <c r="A2989" s="2" t="s">
        <v>5726</v>
      </c>
      <c r="B2989" s="3" t="s">
        <v>5727</v>
      </c>
      <c r="C2989" s="2"/>
      <c r="D2989" s="2" t="s">
        <v>16</v>
      </c>
      <c r="E2989" s="4">
        <f>450.00*(1-Z1%)</f>
        <v>450</v>
      </c>
      <c r="F2989" s="2">
        <v>1</v>
      </c>
      <c r="G2989" s="2"/>
    </row>
    <row r="2990" spans="1:26" customHeight="1" ht="18" hidden="true" outlineLevel="4">
      <c r="A2990" s="2" t="s">
        <v>5728</v>
      </c>
      <c r="B2990" s="3" t="s">
        <v>5729</v>
      </c>
      <c r="C2990" s="2"/>
      <c r="D2990" s="2" t="s">
        <v>16</v>
      </c>
      <c r="E2990" s="4">
        <f>190.00*(1-Z1%)</f>
        <v>190</v>
      </c>
      <c r="F2990" s="2">
        <v>1</v>
      </c>
      <c r="G2990" s="2"/>
    </row>
    <row r="2991" spans="1:26" customHeight="1" ht="18" hidden="true" outlineLevel="4">
      <c r="A2991" s="2" t="s">
        <v>5730</v>
      </c>
      <c r="B2991" s="3" t="s">
        <v>5731</v>
      </c>
      <c r="C2991" s="2"/>
      <c r="D2991" s="2" t="s">
        <v>16</v>
      </c>
      <c r="E2991" s="4">
        <f>220.00*(1-Z1%)</f>
        <v>220</v>
      </c>
      <c r="F2991" s="2">
        <v>1</v>
      </c>
      <c r="G2991" s="2"/>
    </row>
    <row r="2992" spans="1:26" customHeight="1" ht="18" hidden="true" outlineLevel="4">
      <c r="A2992" s="2" t="s">
        <v>5732</v>
      </c>
      <c r="B2992" s="3" t="s">
        <v>5733</v>
      </c>
      <c r="C2992" s="2"/>
      <c r="D2992" s="2" t="s">
        <v>16</v>
      </c>
      <c r="E2992" s="4">
        <f>220.00*(1-Z1%)</f>
        <v>220</v>
      </c>
      <c r="F2992" s="2">
        <v>1</v>
      </c>
      <c r="G2992" s="2"/>
    </row>
    <row r="2993" spans="1:26" customHeight="1" ht="18" hidden="true" outlineLevel="4">
      <c r="A2993" s="2" t="s">
        <v>5734</v>
      </c>
      <c r="B2993" s="3" t="s">
        <v>5735</v>
      </c>
      <c r="C2993" s="2"/>
      <c r="D2993" s="2" t="s">
        <v>16</v>
      </c>
      <c r="E2993" s="4">
        <f>220.00*(1-Z1%)</f>
        <v>220</v>
      </c>
      <c r="F2993" s="2">
        <v>1</v>
      </c>
      <c r="G2993" s="2"/>
    </row>
    <row r="2994" spans="1:26" customHeight="1" ht="35" hidden="true" outlineLevel="3">
      <c r="A2994" s="5" t="s">
        <v>5736</v>
      </c>
      <c r="B2994" s="5"/>
      <c r="C2994" s="5"/>
      <c r="D2994" s="5"/>
      <c r="E2994" s="5"/>
      <c r="F2994" s="5"/>
      <c r="G2994" s="5"/>
    </row>
    <row r="2995" spans="1:26" customHeight="1" ht="36" hidden="true" outlineLevel="3">
      <c r="A2995" s="2" t="s">
        <v>5737</v>
      </c>
      <c r="B2995" s="3" t="s">
        <v>5738</v>
      </c>
      <c r="C2995" s="2"/>
      <c r="D2995" s="2" t="s">
        <v>16</v>
      </c>
      <c r="E2995" s="4">
        <f>5200.00*(1-Z1%)</f>
        <v>5200</v>
      </c>
      <c r="F2995" s="2">
        <v>1</v>
      </c>
      <c r="G2995" s="2"/>
    </row>
    <row r="2996" spans="1:26" customHeight="1" ht="36" hidden="true" outlineLevel="3">
      <c r="A2996" s="2" t="s">
        <v>5739</v>
      </c>
      <c r="B2996" s="3" t="s">
        <v>5740</v>
      </c>
      <c r="C2996" s="2"/>
      <c r="D2996" s="2" t="s">
        <v>16</v>
      </c>
      <c r="E2996" s="4">
        <f>5990.00*(1-Z1%)</f>
        <v>5990</v>
      </c>
      <c r="F2996" s="2">
        <v>2</v>
      </c>
      <c r="G2996" s="2"/>
    </row>
    <row r="2997" spans="1:26" customHeight="1" ht="36" hidden="true" outlineLevel="3">
      <c r="A2997" s="2" t="s">
        <v>5741</v>
      </c>
      <c r="B2997" s="3" t="s">
        <v>5742</v>
      </c>
      <c r="C2997" s="2"/>
      <c r="D2997" s="2" t="s">
        <v>16</v>
      </c>
      <c r="E2997" s="4">
        <f>9590.00*(1-Z1%)</f>
        <v>9590</v>
      </c>
      <c r="F2997" s="2">
        <v>4</v>
      </c>
      <c r="G2997" s="2"/>
    </row>
    <row r="2998" spans="1:26" customHeight="1" ht="36" hidden="true" outlineLevel="3">
      <c r="A2998" s="2" t="s">
        <v>5743</v>
      </c>
      <c r="B2998" s="3" t="s">
        <v>5744</v>
      </c>
      <c r="C2998" s="2"/>
      <c r="D2998" s="2" t="s">
        <v>16</v>
      </c>
      <c r="E2998" s="4">
        <f>5490.00*(1-Z1%)</f>
        <v>5490</v>
      </c>
      <c r="F2998" s="2">
        <v>2</v>
      </c>
      <c r="G2998" s="2"/>
    </row>
    <row r="2999" spans="1:26" customHeight="1" ht="36" hidden="true" outlineLevel="3">
      <c r="A2999" s="2" t="s">
        <v>5745</v>
      </c>
      <c r="B2999" s="3" t="s">
        <v>5746</v>
      </c>
      <c r="C2999" s="2"/>
      <c r="D2999" s="2" t="s">
        <v>16</v>
      </c>
      <c r="E2999" s="4">
        <f>5490.00*(1-Z1%)</f>
        <v>5490</v>
      </c>
      <c r="F2999" s="2">
        <v>2</v>
      </c>
      <c r="G2999" s="2"/>
    </row>
    <row r="3000" spans="1:26" customHeight="1" ht="36" hidden="true" outlineLevel="3">
      <c r="A3000" s="2" t="s">
        <v>5747</v>
      </c>
      <c r="B3000" s="3" t="s">
        <v>5748</v>
      </c>
      <c r="C3000" s="2"/>
      <c r="D3000" s="2" t="s">
        <v>16</v>
      </c>
      <c r="E3000" s="4">
        <f>4950.00*(1-Z1%)</f>
        <v>4950</v>
      </c>
      <c r="F3000" s="2">
        <v>1</v>
      </c>
      <c r="G3000" s="2"/>
    </row>
    <row r="3001" spans="1:26" customHeight="1" ht="36" hidden="true" outlineLevel="3">
      <c r="A3001" s="2" t="s">
        <v>5749</v>
      </c>
      <c r="B3001" s="3" t="s">
        <v>5750</v>
      </c>
      <c r="C3001" s="2"/>
      <c r="D3001" s="2" t="s">
        <v>16</v>
      </c>
      <c r="E3001" s="4">
        <f>11890.00*(1-Z1%)</f>
        <v>11890</v>
      </c>
      <c r="F3001" s="2">
        <v>2</v>
      </c>
      <c r="G3001" s="2"/>
    </row>
    <row r="3002" spans="1:26" customHeight="1" ht="36" hidden="true" outlineLevel="3">
      <c r="A3002" s="2" t="s">
        <v>5751</v>
      </c>
      <c r="B3002" s="3" t="s">
        <v>5752</v>
      </c>
      <c r="C3002" s="2"/>
      <c r="D3002" s="2" t="s">
        <v>16</v>
      </c>
      <c r="E3002" s="4">
        <f>8390.00*(1-Z1%)</f>
        <v>8390</v>
      </c>
      <c r="F3002" s="2">
        <v>2</v>
      </c>
      <c r="G3002" s="2"/>
    </row>
    <row r="3003" spans="1:26" customHeight="1" ht="36" hidden="true" outlineLevel="3">
      <c r="A3003" s="2" t="s">
        <v>5753</v>
      </c>
      <c r="B3003" s="3" t="s">
        <v>5754</v>
      </c>
      <c r="C3003" s="2"/>
      <c r="D3003" s="2" t="s">
        <v>16</v>
      </c>
      <c r="E3003" s="4">
        <f>1150.00*(1-Z1%)</f>
        <v>1150</v>
      </c>
      <c r="F3003" s="2">
        <v>3</v>
      </c>
      <c r="G3003" s="2"/>
    </row>
    <row r="3004" spans="1:26" customHeight="1" ht="36" hidden="true" outlineLevel="3">
      <c r="A3004" s="2" t="s">
        <v>5755</v>
      </c>
      <c r="B3004" s="3" t="s">
        <v>5756</v>
      </c>
      <c r="C3004" s="2"/>
      <c r="D3004" s="2" t="s">
        <v>16</v>
      </c>
      <c r="E3004" s="4">
        <f>450.00*(1-Z1%)</f>
        <v>450</v>
      </c>
      <c r="F3004" s="2">
        <v>1</v>
      </c>
      <c r="G3004" s="2"/>
    </row>
    <row r="3005" spans="1:26" customHeight="1" ht="36" hidden="true" outlineLevel="3">
      <c r="A3005" s="2" t="s">
        <v>5757</v>
      </c>
      <c r="B3005" s="3" t="s">
        <v>5758</v>
      </c>
      <c r="C3005" s="2"/>
      <c r="D3005" s="2" t="s">
        <v>16</v>
      </c>
      <c r="E3005" s="4">
        <f>3100.00*(1-Z1%)</f>
        <v>3100</v>
      </c>
      <c r="F3005" s="2">
        <v>1</v>
      </c>
      <c r="G3005" s="2"/>
    </row>
    <row r="3006" spans="1:26" customHeight="1" ht="36" hidden="true" outlineLevel="3">
      <c r="A3006" s="2" t="s">
        <v>5759</v>
      </c>
      <c r="B3006" s="3" t="s">
        <v>5760</v>
      </c>
      <c r="C3006" s="2"/>
      <c r="D3006" s="2" t="s">
        <v>16</v>
      </c>
      <c r="E3006" s="4">
        <f>990.00*(1-Z1%)</f>
        <v>990</v>
      </c>
      <c r="F3006" s="2">
        <v>1</v>
      </c>
      <c r="G3006" s="2"/>
    </row>
    <row r="3007" spans="1:26" customHeight="1" ht="36" hidden="true" outlineLevel="3">
      <c r="A3007" s="2" t="s">
        <v>5761</v>
      </c>
      <c r="B3007" s="3" t="s">
        <v>5762</v>
      </c>
      <c r="C3007" s="2"/>
      <c r="D3007" s="2" t="s">
        <v>16</v>
      </c>
      <c r="E3007" s="4">
        <f>990.00*(1-Z1%)</f>
        <v>990</v>
      </c>
      <c r="F3007" s="2">
        <v>1</v>
      </c>
      <c r="G3007" s="2"/>
    </row>
    <row r="3008" spans="1:26" customHeight="1" ht="36" hidden="true" outlineLevel="3">
      <c r="A3008" s="2" t="s">
        <v>5763</v>
      </c>
      <c r="B3008" s="3" t="s">
        <v>5764</v>
      </c>
      <c r="C3008" s="2"/>
      <c r="D3008" s="2" t="s">
        <v>16</v>
      </c>
      <c r="E3008" s="4">
        <f>1290.00*(1-Z1%)</f>
        <v>1290</v>
      </c>
      <c r="F3008" s="2">
        <v>2</v>
      </c>
      <c r="G3008" s="2"/>
    </row>
    <row r="3009" spans="1:26" customHeight="1" ht="36" hidden="true" outlineLevel="3">
      <c r="A3009" s="2" t="s">
        <v>5765</v>
      </c>
      <c r="B3009" s="3" t="s">
        <v>5766</v>
      </c>
      <c r="C3009" s="2"/>
      <c r="D3009" s="2" t="s">
        <v>16</v>
      </c>
      <c r="E3009" s="4">
        <f>3450.00*(1-Z1%)</f>
        <v>3450</v>
      </c>
      <c r="F3009" s="2">
        <v>1</v>
      </c>
      <c r="G3009" s="2"/>
    </row>
    <row r="3010" spans="1:26" customHeight="1" ht="36" hidden="true" outlineLevel="3">
      <c r="A3010" s="2" t="s">
        <v>5767</v>
      </c>
      <c r="B3010" s="3" t="s">
        <v>5768</v>
      </c>
      <c r="C3010" s="2"/>
      <c r="D3010" s="2" t="s">
        <v>16</v>
      </c>
      <c r="E3010" s="4">
        <f>890.00*(1-Z1%)</f>
        <v>890</v>
      </c>
      <c r="F3010" s="2">
        <v>1</v>
      </c>
      <c r="G3010" s="2"/>
    </row>
    <row r="3011" spans="1:26" customHeight="1" ht="18" hidden="true" outlineLevel="3">
      <c r="A3011" s="2" t="s">
        <v>5769</v>
      </c>
      <c r="B3011" s="3" t="s">
        <v>5770</v>
      </c>
      <c r="C3011" s="2"/>
      <c r="D3011" s="2" t="s">
        <v>16</v>
      </c>
      <c r="E3011" s="4">
        <f>390.00*(1-Z1%)</f>
        <v>390</v>
      </c>
      <c r="F3011" s="2">
        <v>2</v>
      </c>
      <c r="G3011" s="2"/>
    </row>
    <row r="3012" spans="1:26" customHeight="1" ht="18" hidden="true" outlineLevel="3">
      <c r="A3012" s="2" t="s">
        <v>5771</v>
      </c>
      <c r="B3012" s="3" t="s">
        <v>5772</v>
      </c>
      <c r="C3012" s="2"/>
      <c r="D3012" s="2" t="s">
        <v>16</v>
      </c>
      <c r="E3012" s="4">
        <f>190.00*(1-Z1%)</f>
        <v>190</v>
      </c>
      <c r="F3012" s="2">
        <v>2</v>
      </c>
      <c r="G3012" s="2"/>
    </row>
    <row r="3013" spans="1:26" customHeight="1" ht="18" hidden="true" outlineLevel="3">
      <c r="A3013" s="2" t="s">
        <v>5773</v>
      </c>
      <c r="B3013" s="3" t="s">
        <v>5774</v>
      </c>
      <c r="C3013" s="2"/>
      <c r="D3013" s="2" t="s">
        <v>16</v>
      </c>
      <c r="E3013" s="4">
        <f>190.00*(1-Z1%)</f>
        <v>190</v>
      </c>
      <c r="F3013" s="2">
        <v>2</v>
      </c>
      <c r="G3013" s="2"/>
    </row>
    <row r="3014" spans="1:26" customHeight="1" ht="36" hidden="true" outlineLevel="3">
      <c r="A3014" s="2" t="s">
        <v>5775</v>
      </c>
      <c r="B3014" s="3" t="s">
        <v>5776</v>
      </c>
      <c r="C3014" s="2"/>
      <c r="D3014" s="2" t="s">
        <v>16</v>
      </c>
      <c r="E3014" s="4">
        <f>990.00*(1-Z1%)</f>
        <v>990</v>
      </c>
      <c r="F3014" s="2">
        <v>2</v>
      </c>
      <c r="G3014" s="2"/>
    </row>
    <row r="3015" spans="1:26" customHeight="1" ht="36" hidden="true" outlineLevel="3">
      <c r="A3015" s="2" t="s">
        <v>5777</v>
      </c>
      <c r="B3015" s="3" t="s">
        <v>5778</v>
      </c>
      <c r="C3015" s="2"/>
      <c r="D3015" s="2" t="s">
        <v>16</v>
      </c>
      <c r="E3015" s="4">
        <f>1050.00*(1-Z1%)</f>
        <v>1050</v>
      </c>
      <c r="F3015" s="2">
        <v>2</v>
      </c>
      <c r="G3015" s="2"/>
    </row>
    <row r="3016" spans="1:26" customHeight="1" ht="35" hidden="true" outlineLevel="3">
      <c r="A3016" s="5" t="s">
        <v>5779</v>
      </c>
      <c r="B3016" s="5"/>
      <c r="C3016" s="5"/>
      <c r="D3016" s="5"/>
      <c r="E3016" s="5"/>
      <c r="F3016" s="5"/>
      <c r="G3016" s="5"/>
    </row>
    <row r="3017" spans="1:26" customHeight="1" ht="36" hidden="true" outlineLevel="3">
      <c r="A3017" s="2" t="s">
        <v>5780</v>
      </c>
      <c r="B3017" s="3" t="s">
        <v>5781</v>
      </c>
      <c r="C3017" s="2"/>
      <c r="D3017" s="2" t="s">
        <v>16</v>
      </c>
      <c r="E3017" s="4">
        <f>490.00*(1-Z1%)</f>
        <v>490</v>
      </c>
      <c r="F3017" s="2">
        <v>1</v>
      </c>
      <c r="G3017" s="2"/>
    </row>
    <row r="3018" spans="1:26" customHeight="1" ht="18" hidden="true" outlineLevel="3">
      <c r="A3018" s="2" t="s">
        <v>5782</v>
      </c>
      <c r="B3018" s="3" t="s">
        <v>5783</v>
      </c>
      <c r="C3018" s="2"/>
      <c r="D3018" s="2" t="s">
        <v>16</v>
      </c>
      <c r="E3018" s="4">
        <f>350.00*(1-Z1%)</f>
        <v>350</v>
      </c>
      <c r="F3018" s="2">
        <v>1</v>
      </c>
      <c r="G3018" s="2"/>
    </row>
    <row r="3019" spans="1:26" customHeight="1" ht="35" hidden="true" outlineLevel="3">
      <c r="A3019" s="5" t="s">
        <v>5784</v>
      </c>
      <c r="B3019" s="5"/>
      <c r="C3019" s="5"/>
      <c r="D3019" s="5"/>
      <c r="E3019" s="5"/>
      <c r="F3019" s="5"/>
      <c r="G3019" s="5"/>
    </row>
    <row r="3020" spans="1:26" customHeight="1" ht="18" hidden="true" outlineLevel="3">
      <c r="A3020" s="2" t="s">
        <v>5785</v>
      </c>
      <c r="B3020" s="3" t="s">
        <v>5786</v>
      </c>
      <c r="C3020" s="2"/>
      <c r="D3020" s="2" t="s">
        <v>16</v>
      </c>
      <c r="E3020" s="4">
        <f>47.00*(1-Z1%)</f>
        <v>47</v>
      </c>
      <c r="F3020" s="2">
        <v>26</v>
      </c>
      <c r="G3020" s="2"/>
    </row>
    <row r="3021" spans="1:26" customHeight="1" ht="18" hidden="true" outlineLevel="3">
      <c r="A3021" s="2" t="s">
        <v>5787</v>
      </c>
      <c r="B3021" s="3" t="s">
        <v>5788</v>
      </c>
      <c r="C3021" s="2"/>
      <c r="D3021" s="2" t="s">
        <v>16</v>
      </c>
      <c r="E3021" s="4">
        <f>47.00*(1-Z1%)</f>
        <v>47</v>
      </c>
      <c r="F3021" s="2">
        <v>50</v>
      </c>
      <c r="G3021" s="2"/>
    </row>
    <row r="3022" spans="1:26" customHeight="1" ht="18" hidden="true" outlineLevel="3">
      <c r="A3022" s="2" t="s">
        <v>5789</v>
      </c>
      <c r="B3022" s="3" t="s">
        <v>5790</v>
      </c>
      <c r="C3022" s="2"/>
      <c r="D3022" s="2" t="s">
        <v>16</v>
      </c>
      <c r="E3022" s="4">
        <f>47.00*(1-Z1%)</f>
        <v>47</v>
      </c>
      <c r="F3022" s="2">
        <v>116</v>
      </c>
      <c r="G3022" s="2"/>
    </row>
    <row r="3023" spans="1:26" customHeight="1" ht="18" hidden="true" outlineLevel="3">
      <c r="A3023" s="2" t="s">
        <v>5791</v>
      </c>
      <c r="B3023" s="3" t="s">
        <v>5792</v>
      </c>
      <c r="C3023" s="2"/>
      <c r="D3023" s="2" t="s">
        <v>16</v>
      </c>
      <c r="E3023" s="4">
        <f>47.00*(1-Z1%)</f>
        <v>47</v>
      </c>
      <c r="F3023" s="2">
        <v>80</v>
      </c>
      <c r="G3023" s="2"/>
    </row>
    <row r="3024" spans="1:26" customHeight="1" ht="18" hidden="true" outlineLevel="3">
      <c r="A3024" s="2" t="s">
        <v>5793</v>
      </c>
      <c r="B3024" s="3" t="s">
        <v>5794</v>
      </c>
      <c r="C3024" s="2"/>
      <c r="D3024" s="2" t="s">
        <v>16</v>
      </c>
      <c r="E3024" s="4">
        <f>27.00*(1-Z1%)</f>
        <v>27</v>
      </c>
      <c r="F3024" s="2">
        <v>184</v>
      </c>
      <c r="G3024" s="2"/>
    </row>
    <row r="3025" spans="1:26" customHeight="1" ht="18" hidden="true" outlineLevel="3">
      <c r="A3025" s="2" t="s">
        <v>5795</v>
      </c>
      <c r="B3025" s="3" t="s">
        <v>5796</v>
      </c>
      <c r="C3025" s="2"/>
      <c r="D3025" s="2" t="s">
        <v>16</v>
      </c>
      <c r="E3025" s="4">
        <f>47.00*(1-Z1%)</f>
        <v>47</v>
      </c>
      <c r="F3025" s="2">
        <v>44</v>
      </c>
      <c r="G3025" s="2"/>
    </row>
    <row r="3026" spans="1:26" customHeight="1" ht="18" hidden="true" outlineLevel="3">
      <c r="A3026" s="2" t="s">
        <v>5797</v>
      </c>
      <c r="B3026" s="3" t="s">
        <v>5798</v>
      </c>
      <c r="C3026" s="2"/>
      <c r="D3026" s="2" t="s">
        <v>16</v>
      </c>
      <c r="E3026" s="4">
        <f>47.00*(1-Z1%)</f>
        <v>47</v>
      </c>
      <c r="F3026" s="2">
        <v>90</v>
      </c>
      <c r="G3026" s="2"/>
    </row>
    <row r="3027" spans="1:26" customHeight="1" ht="18" hidden="true" outlineLevel="3">
      <c r="A3027" s="2" t="s">
        <v>5799</v>
      </c>
      <c r="B3027" s="3" t="s">
        <v>5800</v>
      </c>
      <c r="C3027" s="2"/>
      <c r="D3027" s="2" t="s">
        <v>16</v>
      </c>
      <c r="E3027" s="4">
        <f>47.00*(1-Z1%)</f>
        <v>47</v>
      </c>
      <c r="F3027" s="2">
        <v>52</v>
      </c>
      <c r="G3027" s="2"/>
    </row>
    <row r="3028" spans="1:26" customHeight="1" ht="18" hidden="true" outlineLevel="3">
      <c r="A3028" s="2" t="s">
        <v>5801</v>
      </c>
      <c r="B3028" s="3" t="s">
        <v>5802</v>
      </c>
      <c r="C3028" s="2"/>
      <c r="D3028" s="2" t="s">
        <v>16</v>
      </c>
      <c r="E3028" s="4">
        <f>47.00*(1-Z1%)</f>
        <v>47</v>
      </c>
      <c r="F3028" s="2">
        <v>24</v>
      </c>
      <c r="G3028" s="2"/>
    </row>
    <row r="3029" spans="1:26" customHeight="1" ht="18" hidden="true" outlineLevel="3">
      <c r="A3029" s="2" t="s">
        <v>5803</v>
      </c>
      <c r="B3029" s="3" t="s">
        <v>5804</v>
      </c>
      <c r="C3029" s="2"/>
      <c r="D3029" s="2" t="s">
        <v>16</v>
      </c>
      <c r="E3029" s="4">
        <f>47.00*(1-Z1%)</f>
        <v>47</v>
      </c>
      <c r="F3029" s="2">
        <v>16</v>
      </c>
      <c r="G3029" s="2"/>
    </row>
    <row r="3030" spans="1:26" customHeight="1" ht="18" hidden="true" outlineLevel="3">
      <c r="A3030" s="2" t="s">
        <v>5805</v>
      </c>
      <c r="B3030" s="3" t="s">
        <v>5806</v>
      </c>
      <c r="C3030" s="2"/>
      <c r="D3030" s="2" t="s">
        <v>16</v>
      </c>
      <c r="E3030" s="4">
        <f>47.00*(1-Z1%)</f>
        <v>47</v>
      </c>
      <c r="F3030" s="2">
        <v>24</v>
      </c>
      <c r="G3030" s="2"/>
    </row>
    <row r="3031" spans="1:26" customHeight="1" ht="18" hidden="true" outlineLevel="3">
      <c r="A3031" s="2" t="s">
        <v>5807</v>
      </c>
      <c r="B3031" s="3" t="s">
        <v>5808</v>
      </c>
      <c r="C3031" s="2"/>
      <c r="D3031" s="2" t="s">
        <v>16</v>
      </c>
      <c r="E3031" s="4">
        <f>47.00*(1-Z1%)</f>
        <v>47</v>
      </c>
      <c r="F3031" s="2">
        <v>16</v>
      </c>
      <c r="G3031" s="2"/>
    </row>
    <row r="3032" spans="1:26" customHeight="1" ht="18" hidden="true" outlineLevel="3">
      <c r="A3032" s="2" t="s">
        <v>5809</v>
      </c>
      <c r="B3032" s="3" t="s">
        <v>5810</v>
      </c>
      <c r="C3032" s="2"/>
      <c r="D3032" s="2" t="s">
        <v>16</v>
      </c>
      <c r="E3032" s="4">
        <f>47.00*(1-Z1%)</f>
        <v>47</v>
      </c>
      <c r="F3032" s="2">
        <v>24</v>
      </c>
      <c r="G3032" s="2"/>
    </row>
    <row r="3033" spans="1:26" customHeight="1" ht="18" hidden="true" outlineLevel="3">
      <c r="A3033" s="2" t="s">
        <v>5811</v>
      </c>
      <c r="B3033" s="3" t="s">
        <v>5812</v>
      </c>
      <c r="C3033" s="2"/>
      <c r="D3033" s="2" t="s">
        <v>16</v>
      </c>
      <c r="E3033" s="4">
        <f>47.00*(1-Z1%)</f>
        <v>47</v>
      </c>
      <c r="F3033" s="2">
        <v>8</v>
      </c>
      <c r="G3033" s="2"/>
    </row>
    <row r="3034" spans="1:26" customHeight="1" ht="18" hidden="true" outlineLevel="3">
      <c r="A3034" s="2" t="s">
        <v>5813</v>
      </c>
      <c r="B3034" s="3" t="s">
        <v>5814</v>
      </c>
      <c r="C3034" s="2"/>
      <c r="D3034" s="2" t="s">
        <v>16</v>
      </c>
      <c r="E3034" s="4">
        <f>47.00*(1-Z1%)</f>
        <v>47</v>
      </c>
      <c r="F3034" s="2">
        <v>44</v>
      </c>
      <c r="G3034" s="2"/>
    </row>
    <row r="3035" spans="1:26" customHeight="1" ht="18" hidden="true" outlineLevel="3">
      <c r="A3035" s="2" t="s">
        <v>5815</v>
      </c>
      <c r="B3035" s="3" t="s">
        <v>5816</v>
      </c>
      <c r="C3035" s="2"/>
      <c r="D3035" s="2" t="s">
        <v>16</v>
      </c>
      <c r="E3035" s="4">
        <f>47.00*(1-Z1%)</f>
        <v>47</v>
      </c>
      <c r="F3035" s="2">
        <v>108</v>
      </c>
      <c r="G3035" s="2"/>
    </row>
    <row r="3036" spans="1:26" customHeight="1" ht="18" hidden="true" outlineLevel="3">
      <c r="A3036" s="2" t="s">
        <v>5817</v>
      </c>
      <c r="B3036" s="3" t="s">
        <v>5818</v>
      </c>
      <c r="C3036" s="2"/>
      <c r="D3036" s="2" t="s">
        <v>16</v>
      </c>
      <c r="E3036" s="4">
        <f>47.00*(1-Z1%)</f>
        <v>47</v>
      </c>
      <c r="F3036" s="2">
        <v>48</v>
      </c>
      <c r="G3036" s="2"/>
    </row>
    <row r="3037" spans="1:26" customHeight="1" ht="18" hidden="true" outlineLevel="3">
      <c r="A3037" s="2" t="s">
        <v>5819</v>
      </c>
      <c r="B3037" s="3" t="s">
        <v>5820</v>
      </c>
      <c r="C3037" s="2"/>
      <c r="D3037" s="2" t="s">
        <v>16</v>
      </c>
      <c r="E3037" s="4">
        <f>47.00*(1-Z1%)</f>
        <v>47</v>
      </c>
      <c r="F3037" s="2">
        <v>52</v>
      </c>
      <c r="G3037" s="2"/>
    </row>
    <row r="3038" spans="1:26" customHeight="1" ht="18" hidden="true" outlineLevel="3">
      <c r="A3038" s="2" t="s">
        <v>5821</v>
      </c>
      <c r="B3038" s="3" t="s">
        <v>5822</v>
      </c>
      <c r="C3038" s="2"/>
      <c r="D3038" s="2" t="s">
        <v>16</v>
      </c>
      <c r="E3038" s="4">
        <f>47.00*(1-Z1%)</f>
        <v>47</v>
      </c>
      <c r="F3038" s="2">
        <v>27</v>
      </c>
      <c r="G3038" s="2"/>
    </row>
    <row r="3039" spans="1:26" customHeight="1" ht="36" hidden="true" outlineLevel="3">
      <c r="A3039" s="2" t="s">
        <v>5823</v>
      </c>
      <c r="B3039" s="3" t="s">
        <v>5824</v>
      </c>
      <c r="C3039" s="2"/>
      <c r="D3039" s="2" t="s">
        <v>16</v>
      </c>
      <c r="E3039" s="4">
        <f>590.00*(1-Z1%)</f>
        <v>590</v>
      </c>
      <c r="F3039" s="2">
        <v>6</v>
      </c>
      <c r="G3039" s="2"/>
    </row>
    <row r="3040" spans="1:26" customHeight="1" ht="36" hidden="true" outlineLevel="3">
      <c r="A3040" s="2" t="s">
        <v>5825</v>
      </c>
      <c r="B3040" s="3" t="s">
        <v>5826</v>
      </c>
      <c r="C3040" s="2"/>
      <c r="D3040" s="2" t="s">
        <v>16</v>
      </c>
      <c r="E3040" s="4">
        <f>590.00*(1-Z1%)</f>
        <v>590</v>
      </c>
      <c r="F3040" s="2">
        <v>1</v>
      </c>
      <c r="G3040" s="2"/>
    </row>
    <row r="3041" spans="1:26" customHeight="1" ht="36" hidden="true" outlineLevel="3">
      <c r="A3041" s="2" t="s">
        <v>5827</v>
      </c>
      <c r="B3041" s="3" t="s">
        <v>5828</v>
      </c>
      <c r="C3041" s="2"/>
      <c r="D3041" s="2" t="s">
        <v>16</v>
      </c>
      <c r="E3041" s="4">
        <f>690.00*(1-Z1%)</f>
        <v>690</v>
      </c>
      <c r="F3041" s="2">
        <v>2</v>
      </c>
      <c r="G3041" s="2"/>
    </row>
    <row r="3042" spans="1:26" customHeight="1" ht="36" hidden="true" outlineLevel="3">
      <c r="A3042" s="2" t="s">
        <v>5829</v>
      </c>
      <c r="B3042" s="3" t="s">
        <v>5830</v>
      </c>
      <c r="C3042" s="2"/>
      <c r="D3042" s="2" t="s">
        <v>16</v>
      </c>
      <c r="E3042" s="4">
        <f>690.00*(1-Z1%)</f>
        <v>690</v>
      </c>
      <c r="F3042" s="2">
        <v>5</v>
      </c>
      <c r="G3042" s="2"/>
    </row>
    <row r="3043" spans="1:26" customHeight="1" ht="36" hidden="true" outlineLevel="3">
      <c r="A3043" s="2" t="s">
        <v>5831</v>
      </c>
      <c r="B3043" s="3" t="s">
        <v>5832</v>
      </c>
      <c r="C3043" s="2"/>
      <c r="D3043" s="2" t="s">
        <v>16</v>
      </c>
      <c r="E3043" s="4">
        <f>690.00*(1-Z1%)</f>
        <v>690</v>
      </c>
      <c r="F3043" s="2">
        <v>4</v>
      </c>
      <c r="G3043" s="2"/>
    </row>
    <row r="3044" spans="1:26" customHeight="1" ht="35" hidden="true" outlineLevel="3">
      <c r="A3044" s="5" t="s">
        <v>5833</v>
      </c>
      <c r="B3044" s="5"/>
      <c r="C3044" s="5"/>
      <c r="D3044" s="5"/>
      <c r="E3044" s="5"/>
      <c r="F3044" s="5"/>
      <c r="G3044" s="5"/>
    </row>
    <row r="3045" spans="1:26" customHeight="1" ht="36" hidden="true" outlineLevel="3">
      <c r="A3045" s="2" t="s">
        <v>5834</v>
      </c>
      <c r="B3045" s="3" t="s">
        <v>5835</v>
      </c>
      <c r="C3045" s="2"/>
      <c r="D3045" s="2" t="s">
        <v>16</v>
      </c>
      <c r="E3045" s="4">
        <f>190.00*(1-Z1%)</f>
        <v>190</v>
      </c>
      <c r="F3045" s="2">
        <v>10</v>
      </c>
      <c r="G3045" s="2"/>
    </row>
    <row r="3046" spans="1:26" customHeight="1" ht="36" hidden="true" outlineLevel="3">
      <c r="A3046" s="2" t="s">
        <v>5836</v>
      </c>
      <c r="B3046" s="3" t="s">
        <v>5837</v>
      </c>
      <c r="C3046" s="2"/>
      <c r="D3046" s="2" t="s">
        <v>16</v>
      </c>
      <c r="E3046" s="4">
        <f>290.00*(1-Z1%)</f>
        <v>290</v>
      </c>
      <c r="F3046" s="2">
        <v>10</v>
      </c>
      <c r="G3046" s="2"/>
    </row>
    <row r="3047" spans="1:26" customHeight="1" ht="36" hidden="true" outlineLevel="3">
      <c r="A3047" s="2" t="s">
        <v>5838</v>
      </c>
      <c r="B3047" s="3" t="s">
        <v>5839</v>
      </c>
      <c r="C3047" s="2"/>
      <c r="D3047" s="2" t="s">
        <v>16</v>
      </c>
      <c r="E3047" s="4">
        <f>350.00*(1-Z1%)</f>
        <v>350</v>
      </c>
      <c r="F3047" s="2">
        <v>10</v>
      </c>
      <c r="G3047" s="2"/>
    </row>
    <row r="3048" spans="1:26" customHeight="1" ht="36" hidden="true" outlineLevel="3">
      <c r="A3048" s="2" t="s">
        <v>5840</v>
      </c>
      <c r="B3048" s="3" t="s">
        <v>5841</v>
      </c>
      <c r="C3048" s="2"/>
      <c r="D3048" s="2" t="s">
        <v>16</v>
      </c>
      <c r="E3048" s="4">
        <f>390.00*(1-Z1%)</f>
        <v>390</v>
      </c>
      <c r="F3048" s="2">
        <v>10</v>
      </c>
      <c r="G3048" s="2"/>
    </row>
    <row r="3049" spans="1:26" customHeight="1" ht="18" hidden="true" outlineLevel="3">
      <c r="A3049" s="2" t="s">
        <v>5842</v>
      </c>
      <c r="B3049" s="3" t="s">
        <v>5843</v>
      </c>
      <c r="C3049" s="2"/>
      <c r="D3049" s="2" t="s">
        <v>16</v>
      </c>
      <c r="E3049" s="4">
        <f>150.00*(1-Z1%)</f>
        <v>150</v>
      </c>
      <c r="F3049" s="2">
        <v>1</v>
      </c>
      <c r="G3049" s="2"/>
    </row>
    <row r="3050" spans="1:26" customHeight="1" ht="18" hidden="true" outlineLevel="3">
      <c r="A3050" s="2" t="s">
        <v>5844</v>
      </c>
      <c r="B3050" s="3" t="s">
        <v>5845</v>
      </c>
      <c r="C3050" s="2"/>
      <c r="D3050" s="2" t="s">
        <v>16</v>
      </c>
      <c r="E3050" s="4">
        <f>150.00*(1-Z1%)</f>
        <v>150</v>
      </c>
      <c r="F3050" s="2">
        <v>2</v>
      </c>
      <c r="G3050" s="2"/>
    </row>
    <row r="3051" spans="1:26" customHeight="1" ht="18" hidden="true" outlineLevel="3">
      <c r="A3051" s="2" t="s">
        <v>5846</v>
      </c>
      <c r="B3051" s="3" t="s">
        <v>5847</v>
      </c>
      <c r="C3051" s="2"/>
      <c r="D3051" s="2" t="s">
        <v>16</v>
      </c>
      <c r="E3051" s="4">
        <f>190.00*(1-Z1%)</f>
        <v>190</v>
      </c>
      <c r="F3051" s="2">
        <v>2</v>
      </c>
      <c r="G3051" s="2"/>
    </row>
    <row r="3052" spans="1:26" customHeight="1" ht="18" hidden="true" outlineLevel="3">
      <c r="A3052" s="2" t="s">
        <v>5848</v>
      </c>
      <c r="B3052" s="3" t="s">
        <v>5849</v>
      </c>
      <c r="C3052" s="2"/>
      <c r="D3052" s="2" t="s">
        <v>16</v>
      </c>
      <c r="E3052" s="4">
        <f>190.00*(1-Z1%)</f>
        <v>190</v>
      </c>
      <c r="F3052" s="2">
        <v>2</v>
      </c>
      <c r="G3052" s="2"/>
    </row>
    <row r="3053" spans="1:26" customHeight="1" ht="18" hidden="true" outlineLevel="3">
      <c r="A3053" s="2" t="s">
        <v>5850</v>
      </c>
      <c r="B3053" s="3" t="s">
        <v>5851</v>
      </c>
      <c r="C3053" s="2"/>
      <c r="D3053" s="2" t="s">
        <v>16</v>
      </c>
      <c r="E3053" s="4">
        <f>190.00*(1-Z1%)</f>
        <v>190</v>
      </c>
      <c r="F3053" s="2">
        <v>2</v>
      </c>
      <c r="G3053" s="2"/>
    </row>
    <row r="3054" spans="1:26" customHeight="1" ht="36" hidden="true" outlineLevel="3">
      <c r="A3054" s="2" t="s">
        <v>5852</v>
      </c>
      <c r="B3054" s="3" t="s">
        <v>5853</v>
      </c>
      <c r="C3054" s="2"/>
      <c r="D3054" s="2" t="s">
        <v>16</v>
      </c>
      <c r="E3054" s="4">
        <f>50.00*(1-Z1%)</f>
        <v>50</v>
      </c>
      <c r="F3054" s="2">
        <v>2</v>
      </c>
      <c r="G3054" s="2"/>
    </row>
    <row r="3055" spans="1:26" customHeight="1" ht="36" hidden="true" outlineLevel="3">
      <c r="A3055" s="2" t="s">
        <v>5854</v>
      </c>
      <c r="B3055" s="3" t="s">
        <v>5855</v>
      </c>
      <c r="C3055" s="2"/>
      <c r="D3055" s="2" t="s">
        <v>16</v>
      </c>
      <c r="E3055" s="4">
        <f>250.00*(1-Z1%)</f>
        <v>250</v>
      </c>
      <c r="F3055" s="2">
        <v>10</v>
      </c>
      <c r="G3055" s="2"/>
    </row>
    <row r="3056" spans="1:26" customHeight="1" ht="36" hidden="true" outlineLevel="3">
      <c r="A3056" s="2" t="s">
        <v>5856</v>
      </c>
      <c r="B3056" s="3" t="s">
        <v>5857</v>
      </c>
      <c r="C3056" s="2"/>
      <c r="D3056" s="2" t="s">
        <v>16</v>
      </c>
      <c r="E3056" s="4">
        <f>390.00*(1-Z1%)</f>
        <v>390</v>
      </c>
      <c r="F3056" s="2">
        <v>8</v>
      </c>
      <c r="G3056" s="2"/>
    </row>
    <row r="3057" spans="1:26" customHeight="1" ht="18" hidden="true" outlineLevel="3">
      <c r="A3057" s="2" t="s">
        <v>5858</v>
      </c>
      <c r="B3057" s="3" t="s">
        <v>5859</v>
      </c>
      <c r="C3057" s="2"/>
      <c r="D3057" s="2" t="s">
        <v>16</v>
      </c>
      <c r="E3057" s="4">
        <f>90.00*(1-Z1%)</f>
        <v>90</v>
      </c>
      <c r="F3057" s="2">
        <v>20</v>
      </c>
      <c r="G3057" s="2"/>
    </row>
    <row r="3058" spans="1:26" customHeight="1" ht="18" hidden="true" outlineLevel="3">
      <c r="A3058" s="2" t="s">
        <v>5860</v>
      </c>
      <c r="B3058" s="3" t="s">
        <v>5861</v>
      </c>
      <c r="C3058" s="2"/>
      <c r="D3058" s="2" t="s">
        <v>16</v>
      </c>
      <c r="E3058" s="4">
        <f>120.00*(1-Z1%)</f>
        <v>120</v>
      </c>
      <c r="F3058" s="2">
        <v>6</v>
      </c>
      <c r="G3058" s="2"/>
    </row>
    <row r="3059" spans="1:26" customHeight="1" ht="36" hidden="true" outlineLevel="3">
      <c r="A3059" s="2" t="s">
        <v>5862</v>
      </c>
      <c r="B3059" s="3" t="s">
        <v>5863</v>
      </c>
      <c r="C3059" s="2"/>
      <c r="D3059" s="2" t="s">
        <v>16</v>
      </c>
      <c r="E3059" s="4">
        <f>150.00*(1-Z1%)</f>
        <v>150</v>
      </c>
      <c r="F3059" s="2">
        <v>8</v>
      </c>
      <c r="G3059" s="2"/>
    </row>
    <row r="3060" spans="1:26" customHeight="1" ht="18" hidden="true" outlineLevel="3">
      <c r="A3060" s="2" t="s">
        <v>5864</v>
      </c>
      <c r="B3060" s="3" t="s">
        <v>5865</v>
      </c>
      <c r="C3060" s="2"/>
      <c r="D3060" s="2" t="s">
        <v>16</v>
      </c>
      <c r="E3060" s="4">
        <f>190.00*(1-Z1%)</f>
        <v>190</v>
      </c>
      <c r="F3060" s="2">
        <v>8</v>
      </c>
      <c r="G3060" s="2"/>
    </row>
    <row r="3061" spans="1:26" customHeight="1" ht="36" hidden="true" outlineLevel="3">
      <c r="A3061" s="2" t="s">
        <v>5866</v>
      </c>
      <c r="B3061" s="3" t="s">
        <v>5867</v>
      </c>
      <c r="C3061" s="2"/>
      <c r="D3061" s="2" t="s">
        <v>16</v>
      </c>
      <c r="E3061" s="4">
        <f>400.00*(1-Z1%)</f>
        <v>400</v>
      </c>
      <c r="F3061" s="2">
        <v>18</v>
      </c>
      <c r="G3061" s="2"/>
    </row>
    <row r="3062" spans="1:26" customHeight="1" ht="36" hidden="true" outlineLevel="3">
      <c r="A3062" s="2" t="s">
        <v>5868</v>
      </c>
      <c r="B3062" s="3" t="s">
        <v>5869</v>
      </c>
      <c r="C3062" s="2"/>
      <c r="D3062" s="2" t="s">
        <v>16</v>
      </c>
      <c r="E3062" s="4">
        <f>400.00*(1-Z1%)</f>
        <v>400</v>
      </c>
      <c r="F3062" s="2">
        <v>20</v>
      </c>
      <c r="G3062" s="2"/>
    </row>
    <row r="3063" spans="1:26" customHeight="1" ht="18" hidden="true" outlineLevel="3">
      <c r="A3063" s="2" t="s">
        <v>5870</v>
      </c>
      <c r="B3063" s="3" t="s">
        <v>5871</v>
      </c>
      <c r="C3063" s="2"/>
      <c r="D3063" s="2" t="s">
        <v>16</v>
      </c>
      <c r="E3063" s="4">
        <f>150.00*(1-Z1%)</f>
        <v>150</v>
      </c>
      <c r="F3063" s="2">
        <v>13</v>
      </c>
      <c r="G3063" s="2"/>
    </row>
    <row r="3064" spans="1:26" customHeight="1" ht="18" hidden="true" outlineLevel="3">
      <c r="A3064" s="2" t="s">
        <v>5872</v>
      </c>
      <c r="B3064" s="3" t="s">
        <v>5873</v>
      </c>
      <c r="C3064" s="2"/>
      <c r="D3064" s="2" t="s">
        <v>16</v>
      </c>
      <c r="E3064" s="4">
        <f>140.00*(1-Z1%)</f>
        <v>140</v>
      </c>
      <c r="F3064" s="2">
        <v>18</v>
      </c>
      <c r="G3064" s="2"/>
    </row>
    <row r="3065" spans="1:26" customHeight="1" ht="18" hidden="true" outlineLevel="3">
      <c r="A3065" s="2" t="s">
        <v>5874</v>
      </c>
      <c r="B3065" s="3" t="s">
        <v>5875</v>
      </c>
      <c r="C3065" s="2"/>
      <c r="D3065" s="2" t="s">
        <v>16</v>
      </c>
      <c r="E3065" s="4">
        <f>160.00*(1-Z1%)</f>
        <v>160</v>
      </c>
      <c r="F3065" s="2">
        <v>16</v>
      </c>
      <c r="G3065" s="2"/>
    </row>
    <row r="3066" spans="1:26" customHeight="1" ht="18" hidden="true" outlineLevel="3">
      <c r="A3066" s="2" t="s">
        <v>5876</v>
      </c>
      <c r="B3066" s="3" t="s">
        <v>5877</v>
      </c>
      <c r="C3066" s="2"/>
      <c r="D3066" s="2" t="s">
        <v>16</v>
      </c>
      <c r="E3066" s="4">
        <f>200.00*(1-Z1%)</f>
        <v>200</v>
      </c>
      <c r="F3066" s="2">
        <v>14</v>
      </c>
      <c r="G3066" s="2"/>
    </row>
    <row r="3067" spans="1:26" customHeight="1" ht="18" hidden="true" outlineLevel="3">
      <c r="A3067" s="2" t="s">
        <v>5878</v>
      </c>
      <c r="B3067" s="3" t="s">
        <v>5879</v>
      </c>
      <c r="C3067" s="2"/>
      <c r="D3067" s="2" t="s">
        <v>16</v>
      </c>
      <c r="E3067" s="4">
        <f>220.00*(1-Z1%)</f>
        <v>220</v>
      </c>
      <c r="F3067" s="2">
        <v>7</v>
      </c>
      <c r="G3067" s="2"/>
    </row>
    <row r="3068" spans="1:26" customHeight="1" ht="18" hidden="true" outlineLevel="3">
      <c r="A3068" s="2" t="s">
        <v>5880</v>
      </c>
      <c r="B3068" s="3" t="s">
        <v>5881</v>
      </c>
      <c r="C3068" s="2"/>
      <c r="D3068" s="2" t="s">
        <v>16</v>
      </c>
      <c r="E3068" s="4">
        <f>240.00*(1-Z1%)</f>
        <v>240</v>
      </c>
      <c r="F3068" s="2">
        <v>12</v>
      </c>
      <c r="G3068" s="2"/>
    </row>
    <row r="3069" spans="1:26" customHeight="1" ht="18" hidden="true" outlineLevel="3">
      <c r="A3069" s="2" t="s">
        <v>5882</v>
      </c>
      <c r="B3069" s="3" t="s">
        <v>5883</v>
      </c>
      <c r="C3069" s="2"/>
      <c r="D3069" s="2" t="s">
        <v>16</v>
      </c>
      <c r="E3069" s="4">
        <f>300.00*(1-Z1%)</f>
        <v>300</v>
      </c>
      <c r="F3069" s="2">
        <v>19</v>
      </c>
      <c r="G3069" s="2"/>
    </row>
    <row r="3070" spans="1:26" customHeight="1" ht="18" hidden="true" outlineLevel="3">
      <c r="A3070" s="2" t="s">
        <v>5884</v>
      </c>
      <c r="B3070" s="3" t="s">
        <v>5885</v>
      </c>
      <c r="C3070" s="2"/>
      <c r="D3070" s="2" t="s">
        <v>16</v>
      </c>
      <c r="E3070" s="4">
        <f>400.00*(1-Z1%)</f>
        <v>400</v>
      </c>
      <c r="F3070" s="2">
        <v>16</v>
      </c>
      <c r="G3070" s="2"/>
    </row>
    <row r="3071" spans="1:26" customHeight="1" ht="18" hidden="true" outlineLevel="3">
      <c r="A3071" s="2" t="s">
        <v>5886</v>
      </c>
      <c r="B3071" s="3" t="s">
        <v>5887</v>
      </c>
      <c r="C3071" s="2"/>
      <c r="D3071" s="2" t="s">
        <v>16</v>
      </c>
      <c r="E3071" s="4">
        <f>550.00*(1-Z1%)</f>
        <v>550</v>
      </c>
      <c r="F3071" s="2">
        <v>17</v>
      </c>
      <c r="G3071" s="2"/>
    </row>
    <row r="3072" spans="1:26" customHeight="1" ht="18" hidden="true" outlineLevel="3">
      <c r="A3072" s="2" t="s">
        <v>5888</v>
      </c>
      <c r="B3072" s="3" t="s">
        <v>5889</v>
      </c>
      <c r="C3072" s="2"/>
      <c r="D3072" s="2" t="s">
        <v>16</v>
      </c>
      <c r="E3072" s="4">
        <f>890.00*(1-Z1%)</f>
        <v>890</v>
      </c>
      <c r="F3072" s="2">
        <v>10</v>
      </c>
      <c r="G3072" s="2"/>
    </row>
    <row r="3073" spans="1:26" customHeight="1" ht="18" hidden="true" outlineLevel="3">
      <c r="A3073" s="2" t="s">
        <v>5890</v>
      </c>
      <c r="B3073" s="3" t="s">
        <v>5891</v>
      </c>
      <c r="C3073" s="2"/>
      <c r="D3073" s="2" t="s">
        <v>16</v>
      </c>
      <c r="E3073" s="4">
        <f>350.00*(1-Z1%)</f>
        <v>350</v>
      </c>
      <c r="F3073" s="2">
        <v>30</v>
      </c>
      <c r="G3073" s="2"/>
    </row>
    <row r="3074" spans="1:26" customHeight="1" ht="18" hidden="true" outlineLevel="3">
      <c r="A3074" s="2" t="s">
        <v>5892</v>
      </c>
      <c r="B3074" s="3" t="s">
        <v>5893</v>
      </c>
      <c r="C3074" s="2"/>
      <c r="D3074" s="2" t="s">
        <v>16</v>
      </c>
      <c r="E3074" s="4">
        <f>590.00*(1-Z1%)</f>
        <v>590</v>
      </c>
      <c r="F3074" s="2">
        <v>10</v>
      </c>
      <c r="G3074" s="2"/>
    </row>
    <row r="3075" spans="1:26" customHeight="1" ht="36" hidden="true" outlineLevel="3">
      <c r="A3075" s="2" t="s">
        <v>5894</v>
      </c>
      <c r="B3075" s="3" t="s">
        <v>5895</v>
      </c>
      <c r="C3075" s="2"/>
      <c r="D3075" s="2" t="s">
        <v>16</v>
      </c>
      <c r="E3075" s="4">
        <f>95.00*(1-Z1%)</f>
        <v>95</v>
      </c>
      <c r="F3075" s="2">
        <v>8</v>
      </c>
      <c r="G3075" s="2"/>
    </row>
    <row r="3076" spans="1:26" customHeight="1" ht="36" hidden="true" outlineLevel="3">
      <c r="A3076" s="2" t="s">
        <v>5896</v>
      </c>
      <c r="B3076" s="3" t="s">
        <v>5897</v>
      </c>
      <c r="C3076" s="2"/>
      <c r="D3076" s="2" t="s">
        <v>16</v>
      </c>
      <c r="E3076" s="4">
        <f>95.00*(1-Z1%)</f>
        <v>95</v>
      </c>
      <c r="F3076" s="2">
        <v>8</v>
      </c>
      <c r="G3076" s="2"/>
    </row>
    <row r="3077" spans="1:26" customHeight="1" ht="36" hidden="true" outlineLevel="3">
      <c r="A3077" s="2" t="s">
        <v>5898</v>
      </c>
      <c r="B3077" s="3" t="s">
        <v>5899</v>
      </c>
      <c r="C3077" s="2"/>
      <c r="D3077" s="2" t="s">
        <v>16</v>
      </c>
      <c r="E3077" s="4">
        <f>95.00*(1-Z1%)</f>
        <v>95</v>
      </c>
      <c r="F3077" s="2">
        <v>10</v>
      </c>
      <c r="G3077" s="2"/>
    </row>
    <row r="3078" spans="1:26" customHeight="1" ht="36" hidden="true" outlineLevel="3">
      <c r="A3078" s="2" t="s">
        <v>5900</v>
      </c>
      <c r="B3078" s="3" t="s">
        <v>5901</v>
      </c>
      <c r="C3078" s="2"/>
      <c r="D3078" s="2" t="s">
        <v>16</v>
      </c>
      <c r="E3078" s="4">
        <f>95.00*(1-Z1%)</f>
        <v>95</v>
      </c>
      <c r="F3078" s="2">
        <v>10</v>
      </c>
      <c r="G3078" s="2"/>
    </row>
    <row r="3079" spans="1:26" customHeight="1" ht="36" hidden="true" outlineLevel="3">
      <c r="A3079" s="2" t="s">
        <v>5902</v>
      </c>
      <c r="B3079" s="3" t="s">
        <v>5903</v>
      </c>
      <c r="C3079" s="2"/>
      <c r="D3079" s="2" t="s">
        <v>16</v>
      </c>
      <c r="E3079" s="4">
        <f>95.00*(1-Z1%)</f>
        <v>95</v>
      </c>
      <c r="F3079" s="2">
        <v>8</v>
      </c>
      <c r="G3079" s="2"/>
    </row>
    <row r="3080" spans="1:26" customHeight="1" ht="36" hidden="true" outlineLevel="3">
      <c r="A3080" s="2" t="s">
        <v>5904</v>
      </c>
      <c r="B3080" s="3" t="s">
        <v>5905</v>
      </c>
      <c r="C3080" s="2"/>
      <c r="D3080" s="2" t="s">
        <v>16</v>
      </c>
      <c r="E3080" s="4">
        <f>95.00*(1-Z1%)</f>
        <v>95</v>
      </c>
      <c r="F3080" s="2">
        <v>10</v>
      </c>
      <c r="G3080" s="2"/>
    </row>
    <row r="3081" spans="1:26" customHeight="1" ht="36" hidden="true" outlineLevel="3">
      <c r="A3081" s="2" t="s">
        <v>5906</v>
      </c>
      <c r="B3081" s="3" t="s">
        <v>5907</v>
      </c>
      <c r="C3081" s="2"/>
      <c r="D3081" s="2" t="s">
        <v>16</v>
      </c>
      <c r="E3081" s="4">
        <f>95.00*(1-Z1%)</f>
        <v>95</v>
      </c>
      <c r="F3081" s="2">
        <v>6</v>
      </c>
      <c r="G3081" s="2"/>
    </row>
    <row r="3082" spans="1:26" customHeight="1" ht="36" hidden="true" outlineLevel="3">
      <c r="A3082" s="2" t="s">
        <v>5908</v>
      </c>
      <c r="B3082" s="3" t="s">
        <v>5909</v>
      </c>
      <c r="C3082" s="2"/>
      <c r="D3082" s="2" t="s">
        <v>16</v>
      </c>
      <c r="E3082" s="4">
        <f>95.00*(1-Z1%)</f>
        <v>95</v>
      </c>
      <c r="F3082" s="2">
        <v>10</v>
      </c>
      <c r="G3082" s="2"/>
    </row>
    <row r="3083" spans="1:26" customHeight="1" ht="36" hidden="true" outlineLevel="3">
      <c r="A3083" s="2" t="s">
        <v>5910</v>
      </c>
      <c r="B3083" s="3" t="s">
        <v>5911</v>
      </c>
      <c r="C3083" s="2"/>
      <c r="D3083" s="2" t="s">
        <v>16</v>
      </c>
      <c r="E3083" s="4">
        <f>95.00*(1-Z1%)</f>
        <v>95</v>
      </c>
      <c r="F3083" s="2">
        <v>4</v>
      </c>
      <c r="G3083" s="2"/>
    </row>
    <row r="3084" spans="1:26" customHeight="1" ht="36" hidden="true" outlineLevel="3">
      <c r="A3084" s="2" t="s">
        <v>5912</v>
      </c>
      <c r="B3084" s="3" t="s">
        <v>5913</v>
      </c>
      <c r="C3084" s="2"/>
      <c r="D3084" s="2" t="s">
        <v>16</v>
      </c>
      <c r="E3084" s="4">
        <f>95.00*(1-Z1%)</f>
        <v>95</v>
      </c>
      <c r="F3084" s="2">
        <v>10</v>
      </c>
      <c r="G3084" s="2"/>
    </row>
    <row r="3085" spans="1:26" customHeight="1" ht="36" hidden="true" outlineLevel="3">
      <c r="A3085" s="2" t="s">
        <v>5914</v>
      </c>
      <c r="B3085" s="3" t="s">
        <v>5915</v>
      </c>
      <c r="C3085" s="2"/>
      <c r="D3085" s="2" t="s">
        <v>16</v>
      </c>
      <c r="E3085" s="4">
        <f>95.00*(1-Z1%)</f>
        <v>95</v>
      </c>
      <c r="F3085" s="2">
        <v>8</v>
      </c>
      <c r="G3085" s="2"/>
    </row>
    <row r="3086" spans="1:26" customHeight="1" ht="36" hidden="true" outlineLevel="3">
      <c r="A3086" s="2" t="s">
        <v>5916</v>
      </c>
      <c r="B3086" s="3" t="s">
        <v>5917</v>
      </c>
      <c r="C3086" s="2"/>
      <c r="D3086" s="2" t="s">
        <v>16</v>
      </c>
      <c r="E3086" s="4">
        <f>95.00*(1-Z1%)</f>
        <v>95</v>
      </c>
      <c r="F3086" s="2">
        <v>9</v>
      </c>
      <c r="G3086" s="2"/>
    </row>
    <row r="3087" spans="1:26" customHeight="1" ht="36" hidden="true" outlineLevel="3">
      <c r="A3087" s="2" t="s">
        <v>5918</v>
      </c>
      <c r="B3087" s="3" t="s">
        <v>5919</v>
      </c>
      <c r="C3087" s="2"/>
      <c r="D3087" s="2" t="s">
        <v>16</v>
      </c>
      <c r="E3087" s="4">
        <f>95.00*(1-Z1%)</f>
        <v>95</v>
      </c>
      <c r="F3087" s="2">
        <v>8</v>
      </c>
      <c r="G3087" s="2"/>
    </row>
    <row r="3088" spans="1:26" customHeight="1" ht="18" hidden="true" outlineLevel="3">
      <c r="A3088" s="2" t="s">
        <v>5920</v>
      </c>
      <c r="B3088" s="3" t="s">
        <v>5921</v>
      </c>
      <c r="C3088" s="2"/>
      <c r="D3088" s="2" t="s">
        <v>16</v>
      </c>
      <c r="E3088" s="4">
        <f>95.00*(1-Z1%)</f>
        <v>95</v>
      </c>
      <c r="F3088" s="2">
        <v>10</v>
      </c>
      <c r="G3088" s="2"/>
    </row>
    <row r="3089" spans="1:26" customHeight="1" ht="18" hidden="true" outlineLevel="3">
      <c r="A3089" s="2" t="s">
        <v>5922</v>
      </c>
      <c r="B3089" s="3" t="s">
        <v>5923</v>
      </c>
      <c r="C3089" s="2"/>
      <c r="D3089" s="2" t="s">
        <v>16</v>
      </c>
      <c r="E3089" s="4">
        <f>95.00*(1-Z1%)</f>
        <v>95</v>
      </c>
      <c r="F3089" s="2">
        <v>8</v>
      </c>
      <c r="G3089" s="2"/>
    </row>
    <row r="3090" spans="1:26" customHeight="1" ht="18" hidden="true" outlineLevel="3">
      <c r="A3090" s="2" t="s">
        <v>5924</v>
      </c>
      <c r="B3090" s="3" t="s">
        <v>5925</v>
      </c>
      <c r="C3090" s="2"/>
      <c r="D3090" s="2" t="s">
        <v>16</v>
      </c>
      <c r="E3090" s="4">
        <f>95.00*(1-Z1%)</f>
        <v>95</v>
      </c>
      <c r="F3090" s="2">
        <v>2</v>
      </c>
      <c r="G3090" s="2"/>
    </row>
    <row r="3091" spans="1:26" customHeight="1" ht="35" hidden="true" outlineLevel="3">
      <c r="A3091" s="5" t="s">
        <v>5926</v>
      </c>
      <c r="B3091" s="5"/>
      <c r="C3091" s="5"/>
      <c r="D3091" s="5"/>
      <c r="E3091" s="5"/>
      <c r="F3091" s="5"/>
      <c r="G3091" s="5"/>
    </row>
    <row r="3092" spans="1:26" customHeight="1" ht="18" hidden="true" outlineLevel="3">
      <c r="A3092" s="2" t="s">
        <v>5927</v>
      </c>
      <c r="B3092" s="3" t="s">
        <v>5928</v>
      </c>
      <c r="C3092" s="2"/>
      <c r="D3092" s="2" t="s">
        <v>16</v>
      </c>
      <c r="E3092" s="4">
        <f>190.00*(1-Z1%)</f>
        <v>190</v>
      </c>
      <c r="F3092" s="2">
        <v>12</v>
      </c>
      <c r="G3092" s="2"/>
    </row>
    <row r="3093" spans="1:26" customHeight="1" ht="36" hidden="true" outlineLevel="3">
      <c r="A3093" s="2" t="s">
        <v>5929</v>
      </c>
      <c r="B3093" s="3" t="s">
        <v>5930</v>
      </c>
      <c r="C3093" s="2"/>
      <c r="D3093" s="2" t="s">
        <v>16</v>
      </c>
      <c r="E3093" s="4">
        <f>30.00*(1-Z1%)</f>
        <v>30</v>
      </c>
      <c r="F3093" s="2">
        <v>51</v>
      </c>
      <c r="G3093" s="2"/>
    </row>
    <row r="3094" spans="1:26" customHeight="1" ht="36" hidden="true" outlineLevel="3">
      <c r="A3094" s="2" t="s">
        <v>5931</v>
      </c>
      <c r="B3094" s="3" t="s">
        <v>5932</v>
      </c>
      <c r="C3094" s="2"/>
      <c r="D3094" s="2" t="s">
        <v>16</v>
      </c>
      <c r="E3094" s="4">
        <f>30.00*(1-Z1%)</f>
        <v>30</v>
      </c>
      <c r="F3094" s="2">
        <v>51</v>
      </c>
      <c r="G3094" s="2"/>
    </row>
    <row r="3095" spans="1:26" customHeight="1" ht="36" hidden="true" outlineLevel="3">
      <c r="A3095" s="2" t="s">
        <v>5933</v>
      </c>
      <c r="B3095" s="3" t="s">
        <v>5934</v>
      </c>
      <c r="C3095" s="2"/>
      <c r="D3095" s="2" t="s">
        <v>16</v>
      </c>
      <c r="E3095" s="4">
        <f>40.00*(1-Z1%)</f>
        <v>40</v>
      </c>
      <c r="F3095" s="2">
        <v>32</v>
      </c>
      <c r="G3095" s="2"/>
    </row>
    <row r="3096" spans="1:26" customHeight="1" ht="36" hidden="true" outlineLevel="3">
      <c r="A3096" s="2" t="s">
        <v>5935</v>
      </c>
      <c r="B3096" s="3" t="s">
        <v>5936</v>
      </c>
      <c r="C3096" s="2"/>
      <c r="D3096" s="2" t="s">
        <v>16</v>
      </c>
      <c r="E3096" s="4">
        <f>190.00*(1-Z1%)</f>
        <v>190</v>
      </c>
      <c r="F3096" s="2">
        <v>20</v>
      </c>
      <c r="G3096" s="2"/>
    </row>
    <row r="3097" spans="1:26" customHeight="1" ht="36" hidden="true" outlineLevel="3">
      <c r="A3097" s="2" t="s">
        <v>5937</v>
      </c>
      <c r="B3097" s="3" t="s">
        <v>5938</v>
      </c>
      <c r="C3097" s="2"/>
      <c r="D3097" s="2" t="s">
        <v>16</v>
      </c>
      <c r="E3097" s="4">
        <f>190.00*(1-Z1%)</f>
        <v>190</v>
      </c>
      <c r="F3097" s="2">
        <v>9</v>
      </c>
      <c r="G3097" s="2"/>
    </row>
    <row r="3098" spans="1:26" customHeight="1" ht="36" hidden="true" outlineLevel="3">
      <c r="A3098" s="2" t="s">
        <v>5939</v>
      </c>
      <c r="B3098" s="3" t="s">
        <v>5940</v>
      </c>
      <c r="C3098" s="2"/>
      <c r="D3098" s="2" t="s">
        <v>16</v>
      </c>
      <c r="E3098" s="4">
        <f>30.00*(1-Z1%)</f>
        <v>30</v>
      </c>
      <c r="F3098" s="2">
        <v>4</v>
      </c>
      <c r="G3098" s="2"/>
    </row>
    <row r="3099" spans="1:26" customHeight="1" ht="36" hidden="true" outlineLevel="3">
      <c r="A3099" s="2" t="s">
        <v>5941</v>
      </c>
      <c r="B3099" s="3" t="s">
        <v>5942</v>
      </c>
      <c r="C3099" s="2"/>
      <c r="D3099" s="2" t="s">
        <v>16</v>
      </c>
      <c r="E3099" s="4">
        <f>30.00*(1-Z1%)</f>
        <v>30</v>
      </c>
      <c r="F3099" s="2">
        <v>4</v>
      </c>
      <c r="G3099" s="2"/>
    </row>
    <row r="3100" spans="1:26" customHeight="1" ht="36" hidden="true" outlineLevel="3">
      <c r="A3100" s="2" t="s">
        <v>5943</v>
      </c>
      <c r="B3100" s="3" t="s">
        <v>5944</v>
      </c>
      <c r="C3100" s="2"/>
      <c r="D3100" s="2" t="s">
        <v>16</v>
      </c>
      <c r="E3100" s="4">
        <f>50.00*(1-Z1%)</f>
        <v>50</v>
      </c>
      <c r="F3100" s="2">
        <v>24</v>
      </c>
      <c r="G3100" s="2"/>
    </row>
    <row r="3101" spans="1:26" customHeight="1" ht="36" hidden="true" outlineLevel="3">
      <c r="A3101" s="2" t="s">
        <v>5945</v>
      </c>
      <c r="B3101" s="3" t="s">
        <v>5946</v>
      </c>
      <c r="C3101" s="2"/>
      <c r="D3101" s="2" t="s">
        <v>16</v>
      </c>
      <c r="E3101" s="4">
        <f>50.00*(1-Z1%)</f>
        <v>50</v>
      </c>
      <c r="F3101" s="2">
        <v>19</v>
      </c>
      <c r="G3101" s="2"/>
    </row>
    <row r="3102" spans="1:26" customHeight="1" ht="36" hidden="true" outlineLevel="3">
      <c r="A3102" s="2" t="s">
        <v>5947</v>
      </c>
      <c r="B3102" s="3" t="s">
        <v>5948</v>
      </c>
      <c r="C3102" s="2"/>
      <c r="D3102" s="2" t="s">
        <v>16</v>
      </c>
      <c r="E3102" s="4">
        <f>50.00*(1-Z1%)</f>
        <v>50</v>
      </c>
      <c r="F3102" s="2">
        <v>15</v>
      </c>
      <c r="G3102" s="2"/>
    </row>
    <row r="3103" spans="1:26" customHeight="1" ht="36" hidden="true" outlineLevel="3">
      <c r="A3103" s="2" t="s">
        <v>5949</v>
      </c>
      <c r="B3103" s="3" t="s">
        <v>5950</v>
      </c>
      <c r="C3103" s="2"/>
      <c r="D3103" s="2" t="s">
        <v>16</v>
      </c>
      <c r="E3103" s="4">
        <f>50.00*(1-Z1%)</f>
        <v>50</v>
      </c>
      <c r="F3103" s="2">
        <v>17</v>
      </c>
      <c r="G3103" s="2"/>
    </row>
    <row r="3104" spans="1:26" customHeight="1" ht="36" hidden="true" outlineLevel="3">
      <c r="A3104" s="2" t="s">
        <v>5951</v>
      </c>
      <c r="B3104" s="3" t="s">
        <v>5952</v>
      </c>
      <c r="C3104" s="2"/>
      <c r="D3104" s="2" t="s">
        <v>16</v>
      </c>
      <c r="E3104" s="4">
        <f>50.00*(1-Z1%)</f>
        <v>50</v>
      </c>
      <c r="F3104" s="2">
        <v>7</v>
      </c>
      <c r="G3104" s="2"/>
    </row>
    <row r="3105" spans="1:26" customHeight="1" ht="36" hidden="true" outlineLevel="3">
      <c r="A3105" s="2" t="s">
        <v>5953</v>
      </c>
      <c r="B3105" s="3" t="s">
        <v>5954</v>
      </c>
      <c r="C3105" s="2"/>
      <c r="D3105" s="2" t="s">
        <v>16</v>
      </c>
      <c r="E3105" s="4">
        <f>50.00*(1-Z1%)</f>
        <v>50</v>
      </c>
      <c r="F3105" s="2">
        <v>3</v>
      </c>
      <c r="G3105" s="2"/>
    </row>
    <row r="3106" spans="1:26" customHeight="1" ht="36" hidden="true" outlineLevel="3">
      <c r="A3106" s="2" t="s">
        <v>5955</v>
      </c>
      <c r="B3106" s="3" t="s">
        <v>5956</v>
      </c>
      <c r="C3106" s="2"/>
      <c r="D3106" s="2" t="s">
        <v>16</v>
      </c>
      <c r="E3106" s="4">
        <f>250.00*(1-Z1%)</f>
        <v>250</v>
      </c>
      <c r="F3106" s="2">
        <v>4</v>
      </c>
      <c r="G3106" s="2"/>
    </row>
    <row r="3107" spans="1:26" customHeight="1" ht="36" hidden="true" outlineLevel="3">
      <c r="A3107" s="2" t="s">
        <v>5957</v>
      </c>
      <c r="B3107" s="3" t="s">
        <v>5958</v>
      </c>
      <c r="C3107" s="2"/>
      <c r="D3107" s="2" t="s">
        <v>16</v>
      </c>
      <c r="E3107" s="4">
        <f>250.00*(1-Z1%)</f>
        <v>250</v>
      </c>
      <c r="F3107" s="2">
        <v>4</v>
      </c>
      <c r="G3107" s="2"/>
    </row>
    <row r="3108" spans="1:26" customHeight="1" ht="35" hidden="true" outlineLevel="3">
      <c r="A3108" s="5" t="s">
        <v>5959</v>
      </c>
      <c r="B3108" s="5"/>
      <c r="C3108" s="5"/>
      <c r="D3108" s="5"/>
      <c r="E3108" s="5"/>
      <c r="F3108" s="5"/>
      <c r="G3108" s="5"/>
    </row>
    <row r="3109" spans="1:26" customHeight="1" ht="18" hidden="true" outlineLevel="3">
      <c r="A3109" s="2" t="s">
        <v>5960</v>
      </c>
      <c r="B3109" s="3" t="s">
        <v>5961</v>
      </c>
      <c r="C3109" s="2"/>
      <c r="D3109" s="2" t="s">
        <v>16</v>
      </c>
      <c r="E3109" s="4">
        <f>15.00*(1-Z1%)</f>
        <v>15</v>
      </c>
      <c r="F3109" s="2">
        <v>80</v>
      </c>
      <c r="G3109" s="2"/>
    </row>
    <row r="3110" spans="1:26" customHeight="1" ht="18" hidden="true" outlineLevel="3">
      <c r="A3110" s="2" t="s">
        <v>5962</v>
      </c>
      <c r="B3110" s="3" t="s">
        <v>5963</v>
      </c>
      <c r="C3110" s="2"/>
      <c r="D3110" s="2" t="s">
        <v>16</v>
      </c>
      <c r="E3110" s="4">
        <f>30.00*(1-Z1%)</f>
        <v>30</v>
      </c>
      <c r="F3110" s="2">
        <v>70</v>
      </c>
      <c r="G3110" s="2"/>
    </row>
    <row r="3111" spans="1:26" customHeight="1" ht="18" hidden="true" outlineLevel="3">
      <c r="A3111" s="2" t="s">
        <v>5964</v>
      </c>
      <c r="B3111" s="3" t="s">
        <v>5965</v>
      </c>
      <c r="C3111" s="2"/>
      <c r="D3111" s="2" t="s">
        <v>16</v>
      </c>
      <c r="E3111" s="4">
        <f>65.00*(1-Z1%)</f>
        <v>65</v>
      </c>
      <c r="F3111" s="2">
        <v>89</v>
      </c>
      <c r="G3111" s="2"/>
    </row>
    <row r="3112" spans="1:26" customHeight="1" ht="18" hidden="true" outlineLevel="3">
      <c r="A3112" s="2" t="s">
        <v>5966</v>
      </c>
      <c r="B3112" s="3" t="s">
        <v>5967</v>
      </c>
      <c r="C3112" s="2"/>
      <c r="D3112" s="2" t="s">
        <v>16</v>
      </c>
      <c r="E3112" s="4">
        <f>10.00*(1-Z1%)</f>
        <v>10</v>
      </c>
      <c r="F3112" s="2">
        <v>100</v>
      </c>
      <c r="G3112" s="2"/>
    </row>
    <row r="3113" spans="1:26" customHeight="1" ht="36" hidden="true" outlineLevel="3">
      <c r="A3113" s="2" t="s">
        <v>5968</v>
      </c>
      <c r="B3113" s="3" t="s">
        <v>5969</v>
      </c>
      <c r="C3113" s="2"/>
      <c r="D3113" s="2" t="s">
        <v>16</v>
      </c>
      <c r="E3113" s="4">
        <f>10.00*(1-Z1%)</f>
        <v>10</v>
      </c>
      <c r="F3113" s="2">
        <v>62</v>
      </c>
      <c r="G3113" s="2"/>
    </row>
    <row r="3114" spans="1:26" customHeight="1" ht="18" hidden="true" outlineLevel="3">
      <c r="A3114" s="2" t="s">
        <v>5970</v>
      </c>
      <c r="B3114" s="3" t="s">
        <v>5971</v>
      </c>
      <c r="C3114" s="2"/>
      <c r="D3114" s="2" t="s">
        <v>16</v>
      </c>
      <c r="E3114" s="4">
        <f>14.00*(1-Z1%)</f>
        <v>14</v>
      </c>
      <c r="F3114" s="2">
        <v>250</v>
      </c>
      <c r="G3114" s="2"/>
    </row>
    <row r="3115" spans="1:26" customHeight="1" ht="18" hidden="true" outlineLevel="3">
      <c r="A3115" s="2" t="s">
        <v>5972</v>
      </c>
      <c r="B3115" s="3" t="s">
        <v>5973</v>
      </c>
      <c r="C3115" s="2"/>
      <c r="D3115" s="2" t="s">
        <v>16</v>
      </c>
      <c r="E3115" s="4">
        <f>14.00*(1-Z1%)</f>
        <v>14</v>
      </c>
      <c r="F3115" s="2">
        <v>300</v>
      </c>
      <c r="G3115" s="2"/>
    </row>
    <row r="3116" spans="1:26" customHeight="1" ht="18" hidden="true" outlineLevel="3">
      <c r="A3116" s="2" t="s">
        <v>5974</v>
      </c>
      <c r="B3116" s="3" t="s">
        <v>5975</v>
      </c>
      <c r="C3116" s="2"/>
      <c r="D3116" s="2" t="s">
        <v>16</v>
      </c>
      <c r="E3116" s="4">
        <f>14.00*(1-Z1%)</f>
        <v>14</v>
      </c>
      <c r="F3116" s="2">
        <v>100</v>
      </c>
      <c r="G3116" s="2"/>
    </row>
    <row r="3117" spans="1:26" customHeight="1" ht="18" hidden="true" outlineLevel="3">
      <c r="A3117" s="2" t="s">
        <v>5976</v>
      </c>
      <c r="B3117" s="3" t="s">
        <v>5977</v>
      </c>
      <c r="C3117" s="2"/>
      <c r="D3117" s="2" t="s">
        <v>16</v>
      </c>
      <c r="E3117" s="4">
        <f>14.00*(1-Z1%)</f>
        <v>14</v>
      </c>
      <c r="F3117" s="2">
        <v>36</v>
      </c>
      <c r="G3117" s="2"/>
    </row>
    <row r="3118" spans="1:26" customHeight="1" ht="18" hidden="true" outlineLevel="3">
      <c r="A3118" s="2" t="s">
        <v>5978</v>
      </c>
      <c r="B3118" s="3" t="s">
        <v>5979</v>
      </c>
      <c r="C3118" s="2"/>
      <c r="D3118" s="2" t="s">
        <v>16</v>
      </c>
      <c r="E3118" s="4">
        <f>14.00*(1-Z1%)</f>
        <v>14</v>
      </c>
      <c r="F3118" s="2">
        <v>100</v>
      </c>
      <c r="G3118" s="2"/>
    </row>
    <row r="3119" spans="1:26" customHeight="1" ht="18" hidden="true" outlineLevel="3">
      <c r="A3119" s="2" t="s">
        <v>5980</v>
      </c>
      <c r="B3119" s="3" t="s">
        <v>5981</v>
      </c>
      <c r="C3119" s="2"/>
      <c r="D3119" s="2" t="s">
        <v>16</v>
      </c>
      <c r="E3119" s="4">
        <f>14.00*(1-Z1%)</f>
        <v>14</v>
      </c>
      <c r="F3119" s="2">
        <v>500</v>
      </c>
      <c r="G3119" s="2"/>
    </row>
    <row r="3120" spans="1:26" customHeight="1" ht="18" hidden="true" outlineLevel="3">
      <c r="A3120" s="2" t="s">
        <v>5982</v>
      </c>
      <c r="B3120" s="3" t="s">
        <v>5983</v>
      </c>
      <c r="C3120" s="2"/>
      <c r="D3120" s="2" t="s">
        <v>16</v>
      </c>
      <c r="E3120" s="4">
        <f>14.00*(1-Z1%)</f>
        <v>14</v>
      </c>
      <c r="F3120" s="2">
        <v>250</v>
      </c>
      <c r="G3120" s="2"/>
    </row>
    <row r="3121" spans="1:26" customHeight="1" ht="18" hidden="true" outlineLevel="3">
      <c r="A3121" s="2" t="s">
        <v>5984</v>
      </c>
      <c r="B3121" s="3" t="s">
        <v>5985</v>
      </c>
      <c r="C3121" s="2"/>
      <c r="D3121" s="2" t="s">
        <v>16</v>
      </c>
      <c r="E3121" s="4">
        <f>14.00*(1-Z1%)</f>
        <v>14</v>
      </c>
      <c r="F3121" s="2">
        <v>20</v>
      </c>
      <c r="G3121" s="2"/>
    </row>
    <row r="3122" spans="1:26" customHeight="1" ht="18" hidden="true" outlineLevel="3">
      <c r="A3122" s="2" t="s">
        <v>5986</v>
      </c>
      <c r="B3122" s="3" t="s">
        <v>5987</v>
      </c>
      <c r="C3122" s="2"/>
      <c r="D3122" s="2" t="s">
        <v>16</v>
      </c>
      <c r="E3122" s="4">
        <f>14.00*(1-Z1%)</f>
        <v>14</v>
      </c>
      <c r="F3122" s="2">
        <v>240</v>
      </c>
      <c r="G3122" s="2"/>
    </row>
    <row r="3123" spans="1:26" customHeight="1" ht="18" hidden="true" outlineLevel="3">
      <c r="A3123" s="2" t="s">
        <v>5988</v>
      </c>
      <c r="B3123" s="3" t="s">
        <v>5989</v>
      </c>
      <c r="C3123" s="2"/>
      <c r="D3123" s="2" t="s">
        <v>16</v>
      </c>
      <c r="E3123" s="4">
        <f>14.00*(1-Z1%)</f>
        <v>14</v>
      </c>
      <c r="F3123" s="2">
        <v>100</v>
      </c>
      <c r="G3123" s="2"/>
    </row>
    <row r="3124" spans="1:26" customHeight="1" ht="18" hidden="true" outlineLevel="3">
      <c r="A3124" s="2" t="s">
        <v>5990</v>
      </c>
      <c r="B3124" s="3" t="s">
        <v>5991</v>
      </c>
      <c r="C3124" s="2"/>
      <c r="D3124" s="2" t="s">
        <v>16</v>
      </c>
      <c r="E3124" s="4">
        <f>14.00*(1-Z1%)</f>
        <v>14</v>
      </c>
      <c r="F3124" s="2">
        <v>52</v>
      </c>
      <c r="G3124" s="2"/>
    </row>
    <row r="3125" spans="1:26" customHeight="1" ht="35" hidden="true" outlineLevel="3">
      <c r="A3125" s="5" t="s">
        <v>5992</v>
      </c>
      <c r="B3125" s="5"/>
      <c r="C3125" s="5"/>
      <c r="D3125" s="5"/>
      <c r="E3125" s="5"/>
      <c r="F3125" s="5"/>
      <c r="G3125" s="5"/>
    </row>
    <row r="3126" spans="1:26" customHeight="1" ht="36" hidden="true" outlineLevel="3">
      <c r="A3126" s="2" t="s">
        <v>5993</v>
      </c>
      <c r="B3126" s="3" t="s">
        <v>5994</v>
      </c>
      <c r="C3126" s="2"/>
      <c r="D3126" s="2" t="s">
        <v>16</v>
      </c>
      <c r="E3126" s="4">
        <f>190.00*(1-Z1%)</f>
        <v>190</v>
      </c>
      <c r="F3126" s="2">
        <v>2</v>
      </c>
      <c r="G3126" s="2"/>
    </row>
    <row r="3127" spans="1:26" customHeight="1" ht="18" hidden="true" outlineLevel="3">
      <c r="A3127" s="2" t="s">
        <v>5995</v>
      </c>
      <c r="B3127" s="3" t="s">
        <v>5996</v>
      </c>
      <c r="C3127" s="2"/>
      <c r="D3127" s="2" t="s">
        <v>16</v>
      </c>
      <c r="E3127" s="4">
        <f>530.00*(1-Z1%)</f>
        <v>530</v>
      </c>
      <c r="F3127" s="2">
        <v>3</v>
      </c>
      <c r="G3127" s="2"/>
    </row>
    <row r="3128" spans="1:26" customHeight="1" ht="35" hidden="true" outlineLevel="2">
      <c r="A3128" s="5" t="s">
        <v>5997</v>
      </c>
      <c r="B3128" s="5"/>
      <c r="C3128" s="5"/>
      <c r="D3128" s="5"/>
      <c r="E3128" s="5"/>
      <c r="F3128" s="5"/>
      <c r="G3128" s="5"/>
    </row>
    <row r="3129" spans="1:26" customHeight="1" ht="18" hidden="true" outlineLevel="2">
      <c r="A3129" s="2" t="s">
        <v>5998</v>
      </c>
      <c r="B3129" s="3" t="s">
        <v>5999</v>
      </c>
      <c r="C3129" s="2"/>
      <c r="D3129" s="2" t="s">
        <v>16</v>
      </c>
      <c r="E3129" s="4">
        <f>60.00*(1-Z1%)</f>
        <v>60</v>
      </c>
      <c r="F3129" s="2">
        <v>16</v>
      </c>
      <c r="G3129" s="2"/>
    </row>
    <row r="3130" spans="1:26" customHeight="1" ht="18" hidden="true" outlineLevel="2">
      <c r="A3130" s="2" t="s">
        <v>6000</v>
      </c>
      <c r="B3130" s="3" t="s">
        <v>6001</v>
      </c>
      <c r="C3130" s="2"/>
      <c r="D3130" s="2" t="s">
        <v>16</v>
      </c>
      <c r="E3130" s="4">
        <f>60.00*(1-Z1%)</f>
        <v>60</v>
      </c>
      <c r="F3130" s="2">
        <v>30</v>
      </c>
      <c r="G3130" s="2"/>
    </row>
    <row r="3131" spans="1:26" customHeight="1" ht="18" hidden="true" outlineLevel="2">
      <c r="A3131" s="2" t="s">
        <v>6002</v>
      </c>
      <c r="B3131" s="3" t="s">
        <v>6003</v>
      </c>
      <c r="C3131" s="2"/>
      <c r="D3131" s="2" t="s">
        <v>16</v>
      </c>
      <c r="E3131" s="4">
        <f>60.00*(1-Z1%)</f>
        <v>60</v>
      </c>
      <c r="F3131" s="2">
        <v>52</v>
      </c>
      <c r="G3131" s="2"/>
    </row>
    <row r="3132" spans="1:26" customHeight="1" ht="18" hidden="true" outlineLevel="2">
      <c r="A3132" s="2" t="s">
        <v>6004</v>
      </c>
      <c r="B3132" s="3" t="s">
        <v>6005</v>
      </c>
      <c r="C3132" s="2"/>
      <c r="D3132" s="2" t="s">
        <v>16</v>
      </c>
      <c r="E3132" s="4">
        <f>60.00*(1-Z1%)</f>
        <v>60</v>
      </c>
      <c r="F3132" s="2">
        <v>60</v>
      </c>
      <c r="G3132" s="2"/>
    </row>
    <row r="3133" spans="1:26" customHeight="1" ht="18" hidden="true" outlineLevel="2">
      <c r="A3133" s="2" t="s">
        <v>6006</v>
      </c>
      <c r="B3133" s="3" t="s">
        <v>6007</v>
      </c>
      <c r="C3133" s="2"/>
      <c r="D3133" s="2" t="s">
        <v>16</v>
      </c>
      <c r="E3133" s="4">
        <f>60.00*(1-Z1%)</f>
        <v>60</v>
      </c>
      <c r="F3133" s="2">
        <v>20</v>
      </c>
      <c r="G3133" s="2"/>
    </row>
    <row r="3134" spans="1:26" customHeight="1" ht="18" hidden="true" outlineLevel="2">
      <c r="A3134" s="2" t="s">
        <v>6008</v>
      </c>
      <c r="B3134" s="3" t="s">
        <v>6009</v>
      </c>
      <c r="C3134" s="2"/>
      <c r="D3134" s="2" t="s">
        <v>16</v>
      </c>
      <c r="E3134" s="4">
        <f>60.00*(1-Z1%)</f>
        <v>60</v>
      </c>
      <c r="F3134" s="2">
        <v>42</v>
      </c>
      <c r="G3134" s="2"/>
    </row>
    <row r="3135" spans="1:26" customHeight="1" ht="18" hidden="true" outlineLevel="2">
      <c r="A3135" s="2" t="s">
        <v>6010</v>
      </c>
      <c r="B3135" s="3" t="s">
        <v>6011</v>
      </c>
      <c r="C3135" s="2"/>
      <c r="D3135" s="2" t="s">
        <v>16</v>
      </c>
      <c r="E3135" s="4">
        <f>440.00*(1-Z1%)</f>
        <v>440</v>
      </c>
      <c r="F3135" s="2">
        <v>50</v>
      </c>
      <c r="G3135" s="2"/>
    </row>
    <row r="3136" spans="1:26" customHeight="1" ht="18" hidden="true" outlineLevel="2">
      <c r="A3136" s="2" t="s">
        <v>6012</v>
      </c>
      <c r="B3136" s="3" t="s">
        <v>6013</v>
      </c>
      <c r="C3136" s="2"/>
      <c r="D3136" s="2" t="s">
        <v>16</v>
      </c>
      <c r="E3136" s="4">
        <f>525.00*(1-Z1%)</f>
        <v>525</v>
      </c>
      <c r="F3136" s="2">
        <v>50</v>
      </c>
      <c r="G3136" s="2"/>
    </row>
    <row r="3137" spans="1:26" customHeight="1" ht="18" hidden="true" outlineLevel="2">
      <c r="A3137" s="2" t="s">
        <v>6014</v>
      </c>
      <c r="B3137" s="3" t="s">
        <v>6015</v>
      </c>
      <c r="C3137" s="2"/>
      <c r="D3137" s="2" t="s">
        <v>16</v>
      </c>
      <c r="E3137" s="4">
        <f>160.00*(1-Z1%)</f>
        <v>160</v>
      </c>
      <c r="F3137" s="2">
        <v>41</v>
      </c>
      <c r="G3137" s="2"/>
    </row>
    <row r="3138" spans="1:26" customHeight="1" ht="18" hidden="true" outlineLevel="2">
      <c r="A3138" s="2" t="s">
        <v>6016</v>
      </c>
      <c r="B3138" s="3" t="s">
        <v>6017</v>
      </c>
      <c r="C3138" s="2"/>
      <c r="D3138" s="2" t="s">
        <v>16</v>
      </c>
      <c r="E3138" s="4">
        <f>160.00*(1-Z1%)</f>
        <v>160</v>
      </c>
      <c r="F3138" s="2">
        <v>41</v>
      </c>
      <c r="G3138" s="2"/>
    </row>
    <row r="3139" spans="1:26" customHeight="1" ht="18" hidden="true" outlineLevel="2">
      <c r="A3139" s="2" t="s">
        <v>6018</v>
      </c>
      <c r="B3139" s="3" t="s">
        <v>6019</v>
      </c>
      <c r="C3139" s="2"/>
      <c r="D3139" s="2" t="s">
        <v>16</v>
      </c>
      <c r="E3139" s="4">
        <f>240.00*(1-Z1%)</f>
        <v>240</v>
      </c>
      <c r="F3139" s="2">
        <v>37</v>
      </c>
      <c r="G3139" s="2"/>
    </row>
    <row r="3140" spans="1:26" customHeight="1" ht="18" hidden="true" outlineLevel="2">
      <c r="A3140" s="2" t="s">
        <v>6020</v>
      </c>
      <c r="B3140" s="3" t="s">
        <v>6021</v>
      </c>
      <c r="C3140" s="2"/>
      <c r="D3140" s="2" t="s">
        <v>16</v>
      </c>
      <c r="E3140" s="4">
        <f>350.00*(1-Z1%)</f>
        <v>350</v>
      </c>
      <c r="F3140" s="2">
        <v>50</v>
      </c>
      <c r="G3140" s="2"/>
    </row>
    <row r="3141" spans="1:26" customHeight="1" ht="35" hidden="true" outlineLevel="2">
      <c r="A3141" s="5" t="s">
        <v>6022</v>
      </c>
      <c r="B3141" s="5"/>
      <c r="C3141" s="5"/>
      <c r="D3141" s="5"/>
      <c r="E3141" s="5"/>
      <c r="F3141" s="5"/>
      <c r="G3141" s="5"/>
    </row>
    <row r="3142" spans="1:26" customHeight="1" ht="35" hidden="true" outlineLevel="3">
      <c r="A3142" s="5" t="s">
        <v>6023</v>
      </c>
      <c r="B3142" s="5"/>
      <c r="C3142" s="5"/>
      <c r="D3142" s="5"/>
      <c r="E3142" s="5"/>
      <c r="F3142" s="5"/>
      <c r="G3142" s="5"/>
    </row>
    <row r="3143" spans="1:26" customHeight="1" ht="36" hidden="true" outlineLevel="3">
      <c r="A3143" s="2" t="s">
        <v>6024</v>
      </c>
      <c r="B3143" s="3" t="s">
        <v>6025</v>
      </c>
      <c r="C3143" s="2"/>
      <c r="D3143" s="2" t="s">
        <v>16</v>
      </c>
      <c r="E3143" s="4">
        <f>1290.00*(1-Z1%)</f>
        <v>1290</v>
      </c>
      <c r="F3143" s="2">
        <v>7</v>
      </c>
      <c r="G3143" s="2"/>
    </row>
    <row r="3144" spans="1:26" customHeight="1" ht="35" hidden="true" outlineLevel="3">
      <c r="A3144" s="5" t="s">
        <v>6026</v>
      </c>
      <c r="B3144" s="5"/>
      <c r="C3144" s="5"/>
      <c r="D3144" s="5"/>
      <c r="E3144" s="5"/>
      <c r="F3144" s="5"/>
      <c r="G3144" s="5"/>
    </row>
    <row r="3145" spans="1:26" customHeight="1" ht="18" hidden="true" outlineLevel="3">
      <c r="A3145" s="2" t="s">
        <v>6027</v>
      </c>
      <c r="B3145" s="3" t="s">
        <v>6028</v>
      </c>
      <c r="C3145" s="2"/>
      <c r="D3145" s="2" t="s">
        <v>16</v>
      </c>
      <c r="E3145" s="4">
        <f>1190.00*(1-Z1%)</f>
        <v>1190</v>
      </c>
      <c r="F3145" s="2">
        <v>2</v>
      </c>
      <c r="G3145" s="2"/>
    </row>
    <row r="3146" spans="1:26" customHeight="1" ht="36" hidden="true" outlineLevel="3">
      <c r="A3146" s="2" t="s">
        <v>6029</v>
      </c>
      <c r="B3146" s="3" t="s">
        <v>6030</v>
      </c>
      <c r="C3146" s="2"/>
      <c r="D3146" s="2" t="s">
        <v>16</v>
      </c>
      <c r="E3146" s="4">
        <f>3290.00*(1-Z1%)</f>
        <v>3290</v>
      </c>
      <c r="F3146" s="2">
        <v>1</v>
      </c>
      <c r="G3146" s="2"/>
    </row>
    <row r="3147" spans="1:26" customHeight="1" ht="36" hidden="true" outlineLevel="3">
      <c r="A3147" s="2" t="s">
        <v>6031</v>
      </c>
      <c r="B3147" s="3" t="s">
        <v>6032</v>
      </c>
      <c r="C3147" s="2"/>
      <c r="D3147" s="2" t="s">
        <v>16</v>
      </c>
      <c r="E3147" s="4">
        <f>2390.00*(1-Z1%)</f>
        <v>2390</v>
      </c>
      <c r="F3147" s="2">
        <v>4</v>
      </c>
      <c r="G3147" s="2"/>
    </row>
    <row r="3148" spans="1:26" customHeight="1" ht="36" hidden="true" outlineLevel="3">
      <c r="A3148" s="2" t="s">
        <v>6033</v>
      </c>
      <c r="B3148" s="3" t="s">
        <v>6034</v>
      </c>
      <c r="C3148" s="2"/>
      <c r="D3148" s="2" t="s">
        <v>16</v>
      </c>
      <c r="E3148" s="4">
        <f>2150.00*(1-Z1%)</f>
        <v>2150</v>
      </c>
      <c r="F3148" s="2">
        <v>4</v>
      </c>
      <c r="G3148" s="2"/>
    </row>
    <row r="3149" spans="1:26" customHeight="1" ht="36" hidden="true" outlineLevel="3">
      <c r="A3149" s="2" t="s">
        <v>6035</v>
      </c>
      <c r="B3149" s="3" t="s">
        <v>6036</v>
      </c>
      <c r="C3149" s="2"/>
      <c r="D3149" s="2" t="s">
        <v>16</v>
      </c>
      <c r="E3149" s="4">
        <f>2490.00*(1-Z1%)</f>
        <v>2490</v>
      </c>
      <c r="F3149" s="2">
        <v>1</v>
      </c>
      <c r="G3149" s="2"/>
    </row>
    <row r="3150" spans="1:26" customHeight="1" ht="36" hidden="true" outlineLevel="3">
      <c r="A3150" s="2" t="s">
        <v>6037</v>
      </c>
      <c r="B3150" s="3" t="s">
        <v>6038</v>
      </c>
      <c r="C3150" s="2"/>
      <c r="D3150" s="2" t="s">
        <v>16</v>
      </c>
      <c r="E3150" s="4">
        <f>1090.00*(1-Z1%)</f>
        <v>1090</v>
      </c>
      <c r="F3150" s="2">
        <v>1</v>
      </c>
      <c r="G3150" s="2"/>
    </row>
    <row r="3151" spans="1:26" customHeight="1" ht="36" hidden="true" outlineLevel="3">
      <c r="A3151" s="2" t="s">
        <v>6039</v>
      </c>
      <c r="B3151" s="3" t="s">
        <v>6040</v>
      </c>
      <c r="C3151" s="2"/>
      <c r="D3151" s="2" t="s">
        <v>16</v>
      </c>
      <c r="E3151" s="4">
        <f>1450.00*(1-Z1%)</f>
        <v>1450</v>
      </c>
      <c r="F3151" s="2">
        <v>1</v>
      </c>
      <c r="G3151" s="2"/>
    </row>
    <row r="3152" spans="1:26" customHeight="1" ht="36" hidden="true" outlineLevel="3">
      <c r="A3152" s="2" t="s">
        <v>6041</v>
      </c>
      <c r="B3152" s="3" t="s">
        <v>6042</v>
      </c>
      <c r="C3152" s="2"/>
      <c r="D3152" s="2" t="s">
        <v>16</v>
      </c>
      <c r="E3152" s="4">
        <f>1450.00*(1-Z1%)</f>
        <v>1450</v>
      </c>
      <c r="F3152" s="2">
        <v>1</v>
      </c>
      <c r="G3152" s="2"/>
    </row>
    <row r="3153" spans="1:26" customHeight="1" ht="36" hidden="true" outlineLevel="3">
      <c r="A3153" s="2" t="s">
        <v>6043</v>
      </c>
      <c r="B3153" s="3" t="s">
        <v>6044</v>
      </c>
      <c r="C3153" s="2"/>
      <c r="D3153" s="2" t="s">
        <v>16</v>
      </c>
      <c r="E3153" s="4">
        <f>1490.00*(1-Z1%)</f>
        <v>1490</v>
      </c>
      <c r="F3153" s="2">
        <v>3</v>
      </c>
      <c r="G3153" s="2"/>
    </row>
    <row r="3154" spans="1:26" customHeight="1" ht="35" hidden="true" outlineLevel="2">
      <c r="A3154" s="5" t="s">
        <v>6045</v>
      </c>
      <c r="B3154" s="5"/>
      <c r="C3154" s="5"/>
      <c r="D3154" s="5"/>
      <c r="E3154" s="5"/>
      <c r="F3154" s="5"/>
      <c r="G3154" s="5"/>
    </row>
    <row r="3155" spans="1:26" customHeight="1" ht="18" hidden="true" outlineLevel="2">
      <c r="A3155" s="2" t="s">
        <v>6046</v>
      </c>
      <c r="B3155" s="3" t="s">
        <v>6047</v>
      </c>
      <c r="C3155" s="2"/>
      <c r="D3155" s="2" t="s">
        <v>16</v>
      </c>
      <c r="E3155" s="4">
        <f>7990.00*(1-Z1%)</f>
        <v>7990</v>
      </c>
      <c r="F3155" s="2">
        <v>1</v>
      </c>
      <c r="G3155" s="2"/>
    </row>
    <row r="3156" spans="1:26" customHeight="1" ht="18" hidden="true" outlineLevel="2">
      <c r="A3156" s="2" t="s">
        <v>6048</v>
      </c>
      <c r="B3156" s="3" t="s">
        <v>6049</v>
      </c>
      <c r="C3156" s="2"/>
      <c r="D3156" s="2" t="s">
        <v>16</v>
      </c>
      <c r="E3156" s="4">
        <f>7990.00*(1-Z1%)</f>
        <v>7990</v>
      </c>
      <c r="F3156" s="2">
        <v>2</v>
      </c>
      <c r="G3156" s="2"/>
    </row>
    <row r="3157" spans="1:26" customHeight="1" ht="36" hidden="true" outlineLevel="2">
      <c r="A3157" s="2" t="s">
        <v>6050</v>
      </c>
      <c r="B3157" s="3" t="s">
        <v>6051</v>
      </c>
      <c r="C3157" s="2"/>
      <c r="D3157" s="2" t="s">
        <v>16</v>
      </c>
      <c r="E3157" s="4">
        <f>490.00*(1-Z1%)</f>
        <v>490</v>
      </c>
      <c r="F3157" s="2">
        <v>7</v>
      </c>
      <c r="G3157" s="2"/>
    </row>
    <row r="3158" spans="1:26" customHeight="1" ht="36" hidden="true" outlineLevel="2">
      <c r="A3158" s="2" t="s">
        <v>6052</v>
      </c>
      <c r="B3158" s="3" t="s">
        <v>6053</v>
      </c>
      <c r="C3158" s="2"/>
      <c r="D3158" s="2" t="s">
        <v>16</v>
      </c>
      <c r="E3158" s="4">
        <f>130.00*(1-Z1%)</f>
        <v>130</v>
      </c>
      <c r="F3158" s="2">
        <v>2</v>
      </c>
      <c r="G3158" s="2"/>
    </row>
    <row r="3159" spans="1:26" customHeight="1" ht="36" hidden="true" outlineLevel="2">
      <c r="A3159" s="2" t="s">
        <v>6054</v>
      </c>
      <c r="B3159" s="3" t="s">
        <v>6055</v>
      </c>
      <c r="C3159" s="2"/>
      <c r="D3159" s="2" t="s">
        <v>16</v>
      </c>
      <c r="E3159" s="4">
        <f>130.00*(1-Z1%)</f>
        <v>130</v>
      </c>
      <c r="F3159" s="2">
        <v>2</v>
      </c>
      <c r="G3159" s="2"/>
    </row>
    <row r="3160" spans="1:26" customHeight="1" ht="36" hidden="true" outlineLevel="2">
      <c r="A3160" s="2" t="s">
        <v>6056</v>
      </c>
      <c r="B3160" s="3" t="s">
        <v>6057</v>
      </c>
      <c r="C3160" s="2"/>
      <c r="D3160" s="2" t="s">
        <v>16</v>
      </c>
      <c r="E3160" s="4">
        <f>9990.00*(1-Z1%)</f>
        <v>9990</v>
      </c>
      <c r="F3160" s="2">
        <v>1</v>
      </c>
      <c r="G3160" s="2"/>
    </row>
    <row r="3161" spans="1:26" customHeight="1" ht="18" hidden="true" outlineLevel="2">
      <c r="A3161" s="2" t="s">
        <v>6058</v>
      </c>
      <c r="B3161" s="3" t="s">
        <v>6059</v>
      </c>
      <c r="C3161" s="2"/>
      <c r="D3161" s="2" t="s">
        <v>16</v>
      </c>
      <c r="E3161" s="4">
        <f>1350.00*(1-Z1%)</f>
        <v>1350</v>
      </c>
      <c r="F3161" s="2">
        <v>6</v>
      </c>
      <c r="G3161" s="2"/>
    </row>
    <row r="3162" spans="1:26" customHeight="1" ht="36" hidden="true" outlineLevel="2">
      <c r="A3162" s="2" t="s">
        <v>6060</v>
      </c>
      <c r="B3162" s="3" t="s">
        <v>6061</v>
      </c>
      <c r="C3162" s="2"/>
      <c r="D3162" s="2" t="s">
        <v>16</v>
      </c>
      <c r="E3162" s="4">
        <f>190.00*(1-Z1%)</f>
        <v>190</v>
      </c>
      <c r="F3162" s="2">
        <v>2</v>
      </c>
      <c r="G3162" s="2"/>
    </row>
    <row r="3163" spans="1:26" customHeight="1" ht="18" hidden="true" outlineLevel="2">
      <c r="A3163" s="2" t="s">
        <v>6062</v>
      </c>
      <c r="B3163" s="3" t="s">
        <v>6063</v>
      </c>
      <c r="C3163" s="2"/>
      <c r="D3163" s="2" t="s">
        <v>16</v>
      </c>
      <c r="E3163" s="4">
        <f>150.00*(1-Z1%)</f>
        <v>150</v>
      </c>
      <c r="F3163" s="2">
        <v>2</v>
      </c>
      <c r="G3163" s="2"/>
    </row>
    <row r="3164" spans="1:26" customHeight="1" ht="18" hidden="true" outlineLevel="2">
      <c r="A3164" s="2" t="s">
        <v>6064</v>
      </c>
      <c r="B3164" s="3" t="s">
        <v>6065</v>
      </c>
      <c r="C3164" s="2"/>
      <c r="D3164" s="2" t="s">
        <v>16</v>
      </c>
      <c r="E3164" s="4">
        <f>290.00*(1-Z1%)</f>
        <v>290</v>
      </c>
      <c r="F3164" s="2">
        <v>3</v>
      </c>
      <c r="G3164" s="2"/>
    </row>
    <row r="3165" spans="1:26" customHeight="1" ht="18" hidden="true" outlineLevel="2">
      <c r="A3165" s="2" t="s">
        <v>6066</v>
      </c>
      <c r="B3165" s="3" t="s">
        <v>6067</v>
      </c>
      <c r="C3165" s="2"/>
      <c r="D3165" s="2" t="s">
        <v>16</v>
      </c>
      <c r="E3165" s="4">
        <f>590.00*(1-Z1%)</f>
        <v>590</v>
      </c>
      <c r="F3165" s="2">
        <v>1</v>
      </c>
      <c r="G3165" s="2"/>
    </row>
    <row r="3166" spans="1:26" customHeight="1" ht="36" hidden="true" outlineLevel="2">
      <c r="A3166" s="2" t="s">
        <v>6068</v>
      </c>
      <c r="B3166" s="3" t="s">
        <v>6069</v>
      </c>
      <c r="C3166" s="2"/>
      <c r="D3166" s="2" t="s">
        <v>16</v>
      </c>
      <c r="E3166" s="4">
        <f>590.00*(1-Z1%)</f>
        <v>590</v>
      </c>
      <c r="F3166" s="2">
        <v>4</v>
      </c>
      <c r="G3166" s="2"/>
    </row>
    <row r="3167" spans="1:26" customHeight="1" ht="36" hidden="true" outlineLevel="2">
      <c r="A3167" s="2" t="s">
        <v>6070</v>
      </c>
      <c r="B3167" s="3" t="s">
        <v>6071</v>
      </c>
      <c r="C3167" s="2"/>
      <c r="D3167" s="2" t="s">
        <v>16</v>
      </c>
      <c r="E3167" s="4">
        <f>1200.00*(1-Z1%)</f>
        <v>1200</v>
      </c>
      <c r="F3167" s="2">
        <v>16</v>
      </c>
      <c r="G3167" s="2"/>
    </row>
    <row r="3168" spans="1:26" customHeight="1" ht="36" hidden="true" outlineLevel="2">
      <c r="A3168" s="2" t="s">
        <v>6072</v>
      </c>
      <c r="B3168" s="3" t="s">
        <v>6073</v>
      </c>
      <c r="C3168" s="2"/>
      <c r="D3168" s="2" t="s">
        <v>16</v>
      </c>
      <c r="E3168" s="4">
        <f>590.00*(1-Z1%)</f>
        <v>590</v>
      </c>
      <c r="F3168" s="2">
        <v>3</v>
      </c>
      <c r="G3168" s="2"/>
    </row>
    <row r="3169" spans="1:26" customHeight="1" ht="35" hidden="true" outlineLevel="2">
      <c r="A3169" s="5" t="s">
        <v>6074</v>
      </c>
      <c r="B3169" s="5"/>
      <c r="C3169" s="5"/>
      <c r="D3169" s="5"/>
      <c r="E3169" s="5"/>
      <c r="F3169" s="5"/>
      <c r="G3169" s="5"/>
    </row>
    <row r="3170" spans="1:26" customHeight="1" ht="36" hidden="true" outlineLevel="2">
      <c r="A3170" s="2" t="s">
        <v>6075</v>
      </c>
      <c r="B3170" s="3" t="s">
        <v>6076</v>
      </c>
      <c r="C3170" s="2"/>
      <c r="D3170" s="2" t="s">
        <v>16</v>
      </c>
      <c r="E3170" s="4">
        <f>2890.00*(1-Z1%)</f>
        <v>2890</v>
      </c>
      <c r="F3170" s="2">
        <v>1</v>
      </c>
      <c r="G3170" s="2"/>
    </row>
    <row r="3171" spans="1:26" customHeight="1" ht="36" hidden="true" outlineLevel="2">
      <c r="A3171" s="2" t="s">
        <v>6077</v>
      </c>
      <c r="B3171" s="3" t="s">
        <v>6078</v>
      </c>
      <c r="C3171" s="2"/>
      <c r="D3171" s="2" t="s">
        <v>16</v>
      </c>
      <c r="E3171" s="4">
        <f>2890.00*(1-Z1%)</f>
        <v>2890</v>
      </c>
      <c r="F3171" s="2">
        <v>1</v>
      </c>
      <c r="G3171" s="2"/>
    </row>
    <row r="3172" spans="1:26" customHeight="1" ht="36" hidden="true" outlineLevel="2">
      <c r="A3172" s="2" t="s">
        <v>6079</v>
      </c>
      <c r="B3172" s="3" t="s">
        <v>6080</v>
      </c>
      <c r="C3172" s="2"/>
      <c r="D3172" s="2" t="s">
        <v>16</v>
      </c>
      <c r="E3172" s="4">
        <f>3790.00*(1-Z1%)</f>
        <v>3790</v>
      </c>
      <c r="F3172" s="2">
        <v>1</v>
      </c>
      <c r="G3172" s="2"/>
    </row>
    <row r="3173" spans="1:26" customHeight="1" ht="36" hidden="true" outlineLevel="2">
      <c r="A3173" s="2" t="s">
        <v>6081</v>
      </c>
      <c r="B3173" s="3" t="s">
        <v>6082</v>
      </c>
      <c r="C3173" s="2"/>
      <c r="D3173" s="2" t="s">
        <v>16</v>
      </c>
      <c r="E3173" s="4">
        <f>6990.00*(1-Z1%)</f>
        <v>6990</v>
      </c>
      <c r="F3173" s="2">
        <v>1</v>
      </c>
      <c r="G3173" s="2"/>
    </row>
    <row r="3174" spans="1:26" customHeight="1" ht="18" hidden="true" outlineLevel="2">
      <c r="A3174" s="2" t="s">
        <v>6083</v>
      </c>
      <c r="B3174" s="3" t="s">
        <v>6084</v>
      </c>
      <c r="C3174" s="2"/>
      <c r="D3174" s="2" t="s">
        <v>16</v>
      </c>
      <c r="E3174" s="4">
        <f>50.00*(1-Z1%)</f>
        <v>50</v>
      </c>
      <c r="F3174" s="2">
        <v>4</v>
      </c>
      <c r="G3174" s="2"/>
    </row>
    <row r="3175" spans="1:26" customHeight="1" ht="18" hidden="true" outlineLevel="2">
      <c r="A3175" s="2" t="s">
        <v>6085</v>
      </c>
      <c r="B3175" s="3" t="s">
        <v>6086</v>
      </c>
      <c r="C3175" s="2"/>
      <c r="D3175" s="2" t="s">
        <v>16</v>
      </c>
      <c r="E3175" s="4">
        <f>50.00*(1-Z1%)</f>
        <v>50</v>
      </c>
      <c r="F3175" s="2">
        <v>16</v>
      </c>
      <c r="G3175" s="2"/>
    </row>
    <row r="3176" spans="1:26" customHeight="1" ht="18" hidden="true" outlineLevel="2">
      <c r="A3176" s="2" t="s">
        <v>6087</v>
      </c>
      <c r="B3176" s="3" t="s">
        <v>6088</v>
      </c>
      <c r="C3176" s="2"/>
      <c r="D3176" s="2" t="s">
        <v>16</v>
      </c>
      <c r="E3176" s="4">
        <f>50.00*(1-Z1%)</f>
        <v>50</v>
      </c>
      <c r="F3176" s="2">
        <v>4</v>
      </c>
      <c r="G3176" s="2"/>
    </row>
    <row r="3177" spans="1:26" customHeight="1" ht="18" hidden="true" outlineLevel="2">
      <c r="A3177" s="2" t="s">
        <v>6089</v>
      </c>
      <c r="B3177" s="3" t="s">
        <v>6090</v>
      </c>
      <c r="C3177" s="2"/>
      <c r="D3177" s="2" t="s">
        <v>16</v>
      </c>
      <c r="E3177" s="4">
        <f>50.00*(1-Z1%)</f>
        <v>50</v>
      </c>
      <c r="F3177" s="2">
        <v>4</v>
      </c>
      <c r="G3177" s="2"/>
    </row>
    <row r="3178" spans="1:26" customHeight="1" ht="18" hidden="true" outlineLevel="2">
      <c r="A3178" s="2" t="s">
        <v>6091</v>
      </c>
      <c r="B3178" s="3" t="s">
        <v>6092</v>
      </c>
      <c r="C3178" s="2"/>
      <c r="D3178" s="2" t="s">
        <v>16</v>
      </c>
      <c r="E3178" s="4">
        <f>50.00*(1-Z1%)</f>
        <v>50</v>
      </c>
      <c r="F3178" s="2">
        <v>4</v>
      </c>
      <c r="G3178" s="2"/>
    </row>
    <row r="3179" spans="1:26" customHeight="1" ht="18" hidden="true" outlineLevel="2">
      <c r="A3179" s="2" t="s">
        <v>6093</v>
      </c>
      <c r="B3179" s="3" t="s">
        <v>6094</v>
      </c>
      <c r="C3179" s="2"/>
      <c r="D3179" s="2" t="s">
        <v>16</v>
      </c>
      <c r="E3179" s="4">
        <f>60.00*(1-Z1%)</f>
        <v>60</v>
      </c>
      <c r="F3179" s="2">
        <v>4</v>
      </c>
      <c r="G3179" s="2"/>
    </row>
    <row r="3180" spans="1:26" customHeight="1" ht="18" hidden="true" outlineLevel="2">
      <c r="A3180" s="2" t="s">
        <v>6095</v>
      </c>
      <c r="B3180" s="3" t="s">
        <v>6096</v>
      </c>
      <c r="C3180" s="2"/>
      <c r="D3180" s="2" t="s">
        <v>16</v>
      </c>
      <c r="E3180" s="4">
        <f>60.00*(1-Z1%)</f>
        <v>60</v>
      </c>
      <c r="F3180" s="2">
        <v>4</v>
      </c>
      <c r="G3180" s="2"/>
    </row>
    <row r="3181" spans="1:26" customHeight="1" ht="18" hidden="true" outlineLevel="2">
      <c r="A3181" s="2" t="s">
        <v>6097</v>
      </c>
      <c r="B3181" s="3" t="s">
        <v>6098</v>
      </c>
      <c r="C3181" s="2"/>
      <c r="D3181" s="2" t="s">
        <v>16</v>
      </c>
      <c r="E3181" s="4">
        <f>90.00*(1-Z1%)</f>
        <v>90</v>
      </c>
      <c r="F3181" s="2">
        <v>92</v>
      </c>
      <c r="G3181" s="2"/>
    </row>
    <row r="3182" spans="1:26" customHeight="1" ht="18" hidden="true" outlineLevel="2">
      <c r="A3182" s="2" t="s">
        <v>6099</v>
      </c>
      <c r="B3182" s="3" t="s">
        <v>6100</v>
      </c>
      <c r="C3182" s="2"/>
      <c r="D3182" s="2" t="s">
        <v>16</v>
      </c>
      <c r="E3182" s="4">
        <f>120.00*(1-Z1%)</f>
        <v>120</v>
      </c>
      <c r="F3182" s="2">
        <v>80</v>
      </c>
      <c r="G3182" s="2"/>
    </row>
    <row r="3183" spans="1:26" customHeight="1" ht="18" hidden="true" outlineLevel="2">
      <c r="A3183" s="2" t="s">
        <v>6101</v>
      </c>
      <c r="B3183" s="3" t="s">
        <v>6102</v>
      </c>
      <c r="C3183" s="2"/>
      <c r="D3183" s="2" t="s">
        <v>16</v>
      </c>
      <c r="E3183" s="4">
        <f>110.00*(1-Z1%)</f>
        <v>110</v>
      </c>
      <c r="F3183" s="2">
        <v>92</v>
      </c>
      <c r="G3183" s="2"/>
    </row>
    <row r="3184" spans="1:26" customHeight="1" ht="18" hidden="true" outlineLevel="2">
      <c r="A3184" s="2" t="s">
        <v>6103</v>
      </c>
      <c r="B3184" s="3" t="s">
        <v>6104</v>
      </c>
      <c r="C3184" s="2"/>
      <c r="D3184" s="2" t="s">
        <v>16</v>
      </c>
      <c r="E3184" s="4">
        <f>110.00*(1-Z1%)</f>
        <v>110</v>
      </c>
      <c r="F3184" s="2">
        <v>64</v>
      </c>
      <c r="G3184" s="2"/>
    </row>
    <row r="3185" spans="1:26" customHeight="1" ht="36" hidden="true" outlineLevel="2">
      <c r="A3185" s="2" t="s">
        <v>6105</v>
      </c>
      <c r="B3185" s="3" t="s">
        <v>6106</v>
      </c>
      <c r="C3185" s="2"/>
      <c r="D3185" s="2" t="s">
        <v>16</v>
      </c>
      <c r="E3185" s="4">
        <f>50.00*(1-Z1%)</f>
        <v>50</v>
      </c>
      <c r="F3185" s="2">
        <v>58</v>
      </c>
      <c r="G3185" s="2"/>
    </row>
    <row r="3186" spans="1:26" customHeight="1" ht="36" hidden="true" outlineLevel="2">
      <c r="A3186" s="2" t="s">
        <v>6107</v>
      </c>
      <c r="B3186" s="3" t="s">
        <v>6108</v>
      </c>
      <c r="C3186" s="2"/>
      <c r="D3186" s="2" t="s">
        <v>16</v>
      </c>
      <c r="E3186" s="4">
        <f>150.00*(1-Z1%)</f>
        <v>150</v>
      </c>
      <c r="F3186" s="2">
        <v>100</v>
      </c>
      <c r="G3186" s="2"/>
    </row>
    <row r="3187" spans="1:26" customHeight="1" ht="36" hidden="true" outlineLevel="2">
      <c r="A3187" s="2" t="s">
        <v>6109</v>
      </c>
      <c r="B3187" s="3" t="s">
        <v>6110</v>
      </c>
      <c r="C3187" s="2"/>
      <c r="D3187" s="2" t="s">
        <v>16</v>
      </c>
      <c r="E3187" s="4">
        <f>150.00*(1-Z1%)</f>
        <v>150</v>
      </c>
      <c r="F3187" s="2">
        <v>76</v>
      </c>
      <c r="G3187" s="2"/>
    </row>
    <row r="3188" spans="1:26" customHeight="1" ht="36" hidden="true" outlineLevel="2">
      <c r="A3188" s="2" t="s">
        <v>6111</v>
      </c>
      <c r="B3188" s="3" t="s">
        <v>6112</v>
      </c>
      <c r="C3188" s="2"/>
      <c r="D3188" s="2" t="s">
        <v>16</v>
      </c>
      <c r="E3188" s="4">
        <f>250.00*(1-Z1%)</f>
        <v>250</v>
      </c>
      <c r="F3188" s="2">
        <v>92</v>
      </c>
      <c r="G3188" s="2"/>
    </row>
    <row r="3189" spans="1:26" customHeight="1" ht="36" hidden="true" outlineLevel="2">
      <c r="A3189" s="2" t="s">
        <v>6113</v>
      </c>
      <c r="B3189" s="3" t="s">
        <v>6114</v>
      </c>
      <c r="C3189" s="2"/>
      <c r="D3189" s="2" t="s">
        <v>16</v>
      </c>
      <c r="E3189" s="4">
        <f>60.00*(1-Z1%)</f>
        <v>60</v>
      </c>
      <c r="F3189" s="2">
        <v>68</v>
      </c>
      <c r="G3189" s="2"/>
    </row>
    <row r="3190" spans="1:26" customHeight="1" ht="36" hidden="true" outlineLevel="2">
      <c r="A3190" s="2" t="s">
        <v>6115</v>
      </c>
      <c r="B3190" s="3" t="s">
        <v>6116</v>
      </c>
      <c r="C3190" s="2"/>
      <c r="D3190" s="2" t="s">
        <v>16</v>
      </c>
      <c r="E3190" s="4">
        <f>1190.00*(1-Z1%)</f>
        <v>1190</v>
      </c>
      <c r="F3190" s="2">
        <v>1</v>
      </c>
      <c r="G3190" s="2"/>
    </row>
    <row r="3191" spans="1:26" customHeight="1" ht="36" hidden="true" outlineLevel="2">
      <c r="A3191" s="2" t="s">
        <v>6117</v>
      </c>
      <c r="B3191" s="3" t="s">
        <v>6118</v>
      </c>
      <c r="C3191" s="2"/>
      <c r="D3191" s="2" t="s">
        <v>16</v>
      </c>
      <c r="E3191" s="4">
        <f>1190.00*(1-Z1%)</f>
        <v>1190</v>
      </c>
      <c r="F3191" s="2">
        <v>1</v>
      </c>
      <c r="G3191" s="2"/>
    </row>
    <row r="3192" spans="1:26" customHeight="1" ht="36" hidden="true" outlineLevel="2">
      <c r="A3192" s="2" t="s">
        <v>6119</v>
      </c>
      <c r="B3192" s="3" t="s">
        <v>6120</v>
      </c>
      <c r="C3192" s="2"/>
      <c r="D3192" s="2" t="s">
        <v>16</v>
      </c>
      <c r="E3192" s="4">
        <f>1190.00*(1-Z1%)</f>
        <v>1190</v>
      </c>
      <c r="F3192" s="2">
        <v>1</v>
      </c>
      <c r="G3192" s="2"/>
    </row>
    <row r="3193" spans="1:26" customHeight="1" ht="36" hidden="true" outlineLevel="2">
      <c r="A3193" s="2" t="s">
        <v>6121</v>
      </c>
      <c r="B3193" s="3" t="s">
        <v>6122</v>
      </c>
      <c r="C3193" s="2"/>
      <c r="D3193" s="2" t="s">
        <v>16</v>
      </c>
      <c r="E3193" s="4">
        <f>350.00*(1-Z1%)</f>
        <v>350</v>
      </c>
      <c r="F3193" s="2">
        <v>20</v>
      </c>
      <c r="G3193" s="2"/>
    </row>
    <row r="3194" spans="1:26" customHeight="1" ht="36" hidden="true" outlineLevel="2">
      <c r="A3194" s="2" t="s">
        <v>6123</v>
      </c>
      <c r="B3194" s="3" t="s">
        <v>6124</v>
      </c>
      <c r="C3194" s="2"/>
      <c r="D3194" s="2" t="s">
        <v>16</v>
      </c>
      <c r="E3194" s="4">
        <f>350.00*(1-Z1%)</f>
        <v>350</v>
      </c>
      <c r="F3194" s="2">
        <v>4</v>
      </c>
      <c r="G3194" s="2"/>
    </row>
    <row r="3195" spans="1:26" customHeight="1" ht="36" hidden="true" outlineLevel="2">
      <c r="A3195" s="2" t="s">
        <v>6125</v>
      </c>
      <c r="B3195" s="3" t="s">
        <v>6126</v>
      </c>
      <c r="C3195" s="2"/>
      <c r="D3195" s="2" t="s">
        <v>16</v>
      </c>
      <c r="E3195" s="4">
        <f>350.00*(1-Z1%)</f>
        <v>350</v>
      </c>
      <c r="F3195" s="2">
        <v>9</v>
      </c>
      <c r="G3195" s="2"/>
    </row>
    <row r="3196" spans="1:26" customHeight="1" ht="36" hidden="true" outlineLevel="2">
      <c r="A3196" s="2" t="s">
        <v>6127</v>
      </c>
      <c r="B3196" s="3" t="s">
        <v>6128</v>
      </c>
      <c r="C3196" s="2"/>
      <c r="D3196" s="2" t="s">
        <v>16</v>
      </c>
      <c r="E3196" s="4">
        <f>290.00*(1-Z1%)</f>
        <v>290</v>
      </c>
      <c r="F3196" s="2">
        <v>4</v>
      </c>
      <c r="G3196" s="2"/>
    </row>
    <row r="3197" spans="1:26" customHeight="1" ht="18" hidden="true" outlineLevel="2">
      <c r="A3197" s="2" t="s">
        <v>6129</v>
      </c>
      <c r="B3197" s="3" t="s">
        <v>6130</v>
      </c>
      <c r="C3197" s="2"/>
      <c r="D3197" s="2" t="s">
        <v>16</v>
      </c>
      <c r="E3197" s="4">
        <f>150.00*(1-Z1%)</f>
        <v>150</v>
      </c>
      <c r="F3197" s="2">
        <v>5</v>
      </c>
      <c r="G3197" s="2"/>
    </row>
    <row r="3198" spans="1:26" customHeight="1" ht="35" hidden="true" outlineLevel="2">
      <c r="A3198" s="5" t="s">
        <v>6131</v>
      </c>
      <c r="B3198" s="5"/>
      <c r="C3198" s="5"/>
      <c r="D3198" s="5"/>
      <c r="E3198" s="5"/>
      <c r="F3198" s="5"/>
      <c r="G3198" s="5"/>
    </row>
    <row r="3199" spans="1:26" customHeight="1" ht="36" hidden="true" outlineLevel="2">
      <c r="A3199" s="2" t="s">
        <v>6132</v>
      </c>
      <c r="B3199" s="3" t="s">
        <v>6133</v>
      </c>
      <c r="C3199" s="2"/>
      <c r="D3199" s="2" t="s">
        <v>16</v>
      </c>
      <c r="E3199" s="4">
        <f>5490.00*(1-Z1%)</f>
        <v>5490</v>
      </c>
      <c r="F3199" s="2">
        <v>1</v>
      </c>
      <c r="G3199" s="2"/>
    </row>
    <row r="3200" spans="1:26" customHeight="1" ht="36" hidden="true" outlineLevel="2">
      <c r="A3200" s="2" t="s">
        <v>6134</v>
      </c>
      <c r="B3200" s="3" t="s">
        <v>6135</v>
      </c>
      <c r="C3200" s="2"/>
      <c r="D3200" s="2" t="s">
        <v>16</v>
      </c>
      <c r="E3200" s="4">
        <f>9990.00*(1-Z1%)</f>
        <v>9990</v>
      </c>
      <c r="F3200" s="2">
        <v>1</v>
      </c>
      <c r="G3200" s="2"/>
    </row>
    <row r="3201" spans="1:26" customHeight="1" ht="36" hidden="true" outlineLevel="2">
      <c r="A3201" s="2" t="s">
        <v>6136</v>
      </c>
      <c r="B3201" s="3" t="s">
        <v>6137</v>
      </c>
      <c r="C3201" s="2"/>
      <c r="D3201" s="2" t="s">
        <v>16</v>
      </c>
      <c r="E3201" s="4">
        <f>9990.00*(1-Z1%)</f>
        <v>9990</v>
      </c>
      <c r="F3201" s="2">
        <v>1</v>
      </c>
      <c r="G3201" s="2"/>
    </row>
    <row r="3202" spans="1:26" customHeight="1" ht="36" hidden="true" outlineLevel="2">
      <c r="A3202" s="2" t="s">
        <v>6138</v>
      </c>
      <c r="B3202" s="3" t="s">
        <v>6139</v>
      </c>
      <c r="C3202" s="2"/>
      <c r="D3202" s="2" t="s">
        <v>16</v>
      </c>
      <c r="E3202" s="4">
        <f>3290.00*(1-Z1%)</f>
        <v>3290</v>
      </c>
      <c r="F3202" s="2">
        <v>2</v>
      </c>
      <c r="G3202" s="2"/>
    </row>
    <row r="3203" spans="1:26" customHeight="1" ht="36" hidden="true" outlineLevel="2">
      <c r="A3203" s="2" t="s">
        <v>6140</v>
      </c>
      <c r="B3203" s="3" t="s">
        <v>6141</v>
      </c>
      <c r="C3203" s="2"/>
      <c r="D3203" s="2" t="s">
        <v>16</v>
      </c>
      <c r="E3203" s="4">
        <f>4690.00*(1-Z1%)</f>
        <v>4690</v>
      </c>
      <c r="F3203" s="2">
        <v>1</v>
      </c>
      <c r="G3203" s="2"/>
    </row>
    <row r="3204" spans="1:26" customHeight="1" ht="36" hidden="true" outlineLevel="2">
      <c r="A3204" s="2" t="s">
        <v>6142</v>
      </c>
      <c r="B3204" s="3" t="s">
        <v>6143</v>
      </c>
      <c r="C3204" s="2"/>
      <c r="D3204" s="2" t="s">
        <v>16</v>
      </c>
      <c r="E3204" s="4">
        <f>4190.00*(1-Z1%)</f>
        <v>4190</v>
      </c>
      <c r="F3204" s="2">
        <v>1</v>
      </c>
      <c r="G3204" s="2"/>
    </row>
    <row r="3205" spans="1:26" customHeight="1" ht="36" hidden="true" outlineLevel="2">
      <c r="A3205" s="2" t="s">
        <v>6144</v>
      </c>
      <c r="B3205" s="3" t="s">
        <v>6145</v>
      </c>
      <c r="C3205" s="2"/>
      <c r="D3205" s="2" t="s">
        <v>16</v>
      </c>
      <c r="E3205" s="4">
        <f>8590.00*(1-Z1%)</f>
        <v>8590</v>
      </c>
      <c r="F3205" s="2">
        <v>1</v>
      </c>
      <c r="G3205" s="2"/>
    </row>
    <row r="3206" spans="1:26" customHeight="1" ht="36" hidden="true" outlineLevel="2">
      <c r="A3206" s="2" t="s">
        <v>6146</v>
      </c>
      <c r="B3206" s="3" t="s">
        <v>6147</v>
      </c>
      <c r="C3206" s="2"/>
      <c r="D3206" s="2" t="s">
        <v>16</v>
      </c>
      <c r="E3206" s="4">
        <f>8550.00*(1-Z1%)</f>
        <v>8550</v>
      </c>
      <c r="F3206" s="2">
        <v>1</v>
      </c>
      <c r="G3206" s="2"/>
    </row>
    <row r="3207" spans="1:26" customHeight="1" ht="36" hidden="true" outlineLevel="2">
      <c r="A3207" s="2" t="s">
        <v>6148</v>
      </c>
      <c r="B3207" s="3" t="s">
        <v>6149</v>
      </c>
      <c r="C3207" s="2"/>
      <c r="D3207" s="2" t="s">
        <v>16</v>
      </c>
      <c r="E3207" s="4">
        <f>8550.00*(1-Z1%)</f>
        <v>8550</v>
      </c>
      <c r="F3207" s="2">
        <v>1</v>
      </c>
      <c r="G3207" s="2"/>
    </row>
    <row r="3208" spans="1:26" customHeight="1" ht="36" hidden="true" outlineLevel="2">
      <c r="A3208" s="2" t="s">
        <v>6150</v>
      </c>
      <c r="B3208" s="3" t="s">
        <v>6151</v>
      </c>
      <c r="C3208" s="2"/>
      <c r="D3208" s="2" t="s">
        <v>16</v>
      </c>
      <c r="E3208" s="4">
        <f>4100.00*(1-Z1%)</f>
        <v>4100</v>
      </c>
      <c r="F3208" s="2">
        <v>1</v>
      </c>
      <c r="G3208" s="2"/>
    </row>
    <row r="3209" spans="1:26" customHeight="1" ht="36" hidden="true" outlineLevel="2">
      <c r="A3209" s="2" t="s">
        <v>6152</v>
      </c>
      <c r="B3209" s="3" t="s">
        <v>6153</v>
      </c>
      <c r="C3209" s="2"/>
      <c r="D3209" s="2" t="s">
        <v>16</v>
      </c>
      <c r="E3209" s="4">
        <f>4100.00*(1-Z1%)</f>
        <v>4100</v>
      </c>
      <c r="F3209" s="2">
        <v>1</v>
      </c>
      <c r="G3209" s="2"/>
    </row>
    <row r="3210" spans="1:26" customHeight="1" ht="36" hidden="true" outlineLevel="2">
      <c r="A3210" s="2" t="s">
        <v>6154</v>
      </c>
      <c r="B3210" s="3" t="s">
        <v>6155</v>
      </c>
      <c r="C3210" s="2"/>
      <c r="D3210" s="2" t="s">
        <v>16</v>
      </c>
      <c r="E3210" s="4">
        <f>4950.00*(1-Z1%)</f>
        <v>4950</v>
      </c>
      <c r="F3210" s="2">
        <v>1</v>
      </c>
      <c r="G3210" s="2"/>
    </row>
    <row r="3211" spans="1:26" customHeight="1" ht="35" hidden="true" outlineLevel="2">
      <c r="A3211" s="5" t="s">
        <v>6156</v>
      </c>
      <c r="B3211" s="5"/>
      <c r="C3211" s="5"/>
      <c r="D3211" s="5"/>
      <c r="E3211" s="5"/>
      <c r="F3211" s="5"/>
      <c r="G3211" s="5"/>
    </row>
    <row r="3212" spans="1:26" customHeight="1" ht="36" hidden="true" outlineLevel="2">
      <c r="A3212" s="2" t="s">
        <v>6157</v>
      </c>
      <c r="B3212" s="3" t="s">
        <v>6158</v>
      </c>
      <c r="C3212" s="2"/>
      <c r="D3212" s="2" t="s">
        <v>16</v>
      </c>
      <c r="E3212" s="4">
        <f>26990.00*(1-Z1%)</f>
        <v>26990</v>
      </c>
      <c r="F3212" s="2">
        <v>1</v>
      </c>
      <c r="G3212" s="2"/>
    </row>
    <row r="3213" spans="1:26" customHeight="1" ht="35" hidden="true" outlineLevel="2">
      <c r="A3213" s="5" t="s">
        <v>6159</v>
      </c>
      <c r="B3213" s="5"/>
      <c r="C3213" s="5"/>
      <c r="D3213" s="5"/>
      <c r="E3213" s="5"/>
      <c r="F3213" s="5"/>
      <c r="G3213" s="5"/>
    </row>
    <row r="3214" spans="1:26" customHeight="1" ht="54" hidden="true" outlineLevel="2">
      <c r="A3214" s="2" t="s">
        <v>6160</v>
      </c>
      <c r="B3214" s="3" t="s">
        <v>6161</v>
      </c>
      <c r="C3214" s="2"/>
      <c r="D3214" s="2" t="s">
        <v>16</v>
      </c>
      <c r="E3214" s="4">
        <f>590.00*(1-Z1%)</f>
        <v>590</v>
      </c>
      <c r="F3214" s="2">
        <v>1</v>
      </c>
      <c r="G3214" s="2"/>
    </row>
    <row r="3215" spans="1:26" customHeight="1" ht="36" hidden="true" outlineLevel="2">
      <c r="A3215" s="2" t="s">
        <v>6162</v>
      </c>
      <c r="B3215" s="3" t="s">
        <v>6163</v>
      </c>
      <c r="C3215" s="2"/>
      <c r="D3215" s="2" t="s">
        <v>16</v>
      </c>
      <c r="E3215" s="4">
        <f>2490.00*(1-Z1%)</f>
        <v>2490</v>
      </c>
      <c r="F3215" s="2">
        <v>4</v>
      </c>
      <c r="G3215" s="2"/>
    </row>
    <row r="3216" spans="1:26" customHeight="1" ht="35">
      <c r="A3216" s="1" t="s">
        <v>6164</v>
      </c>
      <c r="B3216" s="1"/>
      <c r="C3216" s="1"/>
      <c r="D3216" s="1"/>
      <c r="E3216" s="1"/>
      <c r="F3216" s="1"/>
      <c r="G3216" s="1"/>
    </row>
    <row r="3217" spans="1:26" customHeight="1" ht="35" hidden="true" outlineLevel="2">
      <c r="A3217" s="5" t="s">
        <v>970</v>
      </c>
      <c r="B3217" s="5"/>
      <c r="C3217" s="5"/>
      <c r="D3217" s="5"/>
      <c r="E3217" s="5"/>
      <c r="F3217" s="5"/>
      <c r="G3217" s="5"/>
    </row>
    <row r="3218" spans="1:26" customHeight="1" ht="35" hidden="true" outlineLevel="3">
      <c r="A3218" s="5" t="s">
        <v>6165</v>
      </c>
      <c r="B3218" s="5"/>
      <c r="C3218" s="5"/>
      <c r="D3218" s="5"/>
      <c r="E3218" s="5"/>
      <c r="F3218" s="5"/>
      <c r="G3218" s="5"/>
    </row>
    <row r="3219" spans="1:26" customHeight="1" ht="18" hidden="true" outlineLevel="3">
      <c r="A3219" s="2" t="s">
        <v>6166</v>
      </c>
      <c r="B3219" s="3" t="s">
        <v>6167</v>
      </c>
      <c r="C3219" s="2"/>
      <c r="D3219" s="2" t="s">
        <v>16</v>
      </c>
      <c r="E3219" s="4">
        <f>2490.00*(1-Z1%)</f>
        <v>2490</v>
      </c>
      <c r="F3219" s="2">
        <v>1</v>
      </c>
      <c r="G3219" s="2"/>
    </row>
    <row r="3220" spans="1:26" customHeight="1" ht="18" hidden="true" outlineLevel="3">
      <c r="A3220" s="2" t="s">
        <v>6168</v>
      </c>
      <c r="B3220" s="3" t="s">
        <v>6169</v>
      </c>
      <c r="C3220" s="2"/>
      <c r="D3220" s="2" t="s">
        <v>16</v>
      </c>
      <c r="E3220" s="4">
        <f>2490.00*(1-Z1%)</f>
        <v>2490</v>
      </c>
      <c r="F3220" s="2">
        <v>1</v>
      </c>
      <c r="G3220" s="2"/>
    </row>
    <row r="3221" spans="1:26" customHeight="1" ht="18" hidden="true" outlineLevel="3">
      <c r="A3221" s="2" t="s">
        <v>6170</v>
      </c>
      <c r="B3221" s="3" t="s">
        <v>6171</v>
      </c>
      <c r="C3221" s="2"/>
      <c r="D3221" s="2" t="s">
        <v>16</v>
      </c>
      <c r="E3221" s="4">
        <f>2590.00*(1-Z1%)</f>
        <v>2590</v>
      </c>
      <c r="F3221" s="2">
        <v>1</v>
      </c>
      <c r="G3221" s="2"/>
    </row>
    <row r="3222" spans="1:26" customHeight="1" ht="18" hidden="true" outlineLevel="3">
      <c r="A3222" s="2" t="s">
        <v>6172</v>
      </c>
      <c r="B3222" s="3" t="s">
        <v>6173</v>
      </c>
      <c r="C3222" s="2"/>
      <c r="D3222" s="2" t="s">
        <v>16</v>
      </c>
      <c r="E3222" s="4">
        <f>2550.00*(1-Z1%)</f>
        <v>2550</v>
      </c>
      <c r="F3222" s="2">
        <v>1</v>
      </c>
      <c r="G3222" s="2"/>
    </row>
    <row r="3223" spans="1:26" customHeight="1" ht="18" hidden="true" outlineLevel="3">
      <c r="A3223" s="2" t="s">
        <v>6174</v>
      </c>
      <c r="B3223" s="3" t="s">
        <v>6175</v>
      </c>
      <c r="C3223" s="2"/>
      <c r="D3223" s="2" t="s">
        <v>16</v>
      </c>
      <c r="E3223" s="4">
        <f>2750.00*(1-Z1%)</f>
        <v>2750</v>
      </c>
      <c r="F3223" s="2">
        <v>1</v>
      </c>
      <c r="G3223" s="2"/>
    </row>
    <row r="3224" spans="1:26" customHeight="1" ht="18" hidden="true" outlineLevel="3">
      <c r="A3224" s="2" t="s">
        <v>6176</v>
      </c>
      <c r="B3224" s="3" t="s">
        <v>6177</v>
      </c>
      <c r="C3224" s="2"/>
      <c r="D3224" s="2" t="s">
        <v>16</v>
      </c>
      <c r="E3224" s="4">
        <f>2350.00*(1-Z1%)</f>
        <v>2350</v>
      </c>
      <c r="F3224" s="2">
        <v>1</v>
      </c>
      <c r="G3224" s="2"/>
    </row>
    <row r="3225" spans="1:26" customHeight="1" ht="18" hidden="true" outlineLevel="3">
      <c r="A3225" s="2" t="s">
        <v>6178</v>
      </c>
      <c r="B3225" s="3" t="s">
        <v>6179</v>
      </c>
      <c r="C3225" s="2"/>
      <c r="D3225" s="2" t="s">
        <v>16</v>
      </c>
      <c r="E3225" s="4">
        <f>2150.00*(1-Z1%)</f>
        <v>2150</v>
      </c>
      <c r="F3225" s="2">
        <v>1</v>
      </c>
      <c r="G3225" s="2"/>
    </row>
    <row r="3226" spans="1:26" customHeight="1" ht="18" hidden="true" outlineLevel="3">
      <c r="A3226" s="2" t="s">
        <v>6180</v>
      </c>
      <c r="B3226" s="3" t="s">
        <v>6181</v>
      </c>
      <c r="C3226" s="2"/>
      <c r="D3226" s="2" t="s">
        <v>16</v>
      </c>
      <c r="E3226" s="4">
        <f>2580.00*(1-Z1%)</f>
        <v>2580</v>
      </c>
      <c r="F3226" s="2">
        <v>1</v>
      </c>
      <c r="G3226" s="2"/>
    </row>
    <row r="3227" spans="1:26" customHeight="1" ht="18" hidden="true" outlineLevel="3">
      <c r="A3227" s="2" t="s">
        <v>6182</v>
      </c>
      <c r="B3227" s="3" t="s">
        <v>6183</v>
      </c>
      <c r="C3227" s="2"/>
      <c r="D3227" s="2" t="s">
        <v>16</v>
      </c>
      <c r="E3227" s="4">
        <f>2590.00*(1-Z1%)</f>
        <v>2590</v>
      </c>
      <c r="F3227" s="2">
        <v>1</v>
      </c>
      <c r="G3227" s="2"/>
    </row>
    <row r="3228" spans="1:26" customHeight="1" ht="36" hidden="true" outlineLevel="3">
      <c r="A3228" s="2" t="s">
        <v>6184</v>
      </c>
      <c r="B3228" s="3" t="s">
        <v>6185</v>
      </c>
      <c r="C3228" s="2"/>
      <c r="D3228" s="2" t="s">
        <v>16</v>
      </c>
      <c r="E3228" s="4">
        <f>10100.00*(1-Z1%)</f>
        <v>10100</v>
      </c>
      <c r="F3228" s="2">
        <v>2</v>
      </c>
      <c r="G3228" s="2"/>
    </row>
    <row r="3229" spans="1:26" customHeight="1" ht="36" hidden="true" outlineLevel="3">
      <c r="A3229" s="2" t="s">
        <v>6186</v>
      </c>
      <c r="B3229" s="3" t="s">
        <v>6187</v>
      </c>
      <c r="C3229" s="2"/>
      <c r="D3229" s="2" t="s">
        <v>16</v>
      </c>
      <c r="E3229" s="4">
        <f>10990.00*(1-Z1%)</f>
        <v>10990</v>
      </c>
      <c r="F3229" s="2">
        <v>2</v>
      </c>
      <c r="G3229" s="2"/>
    </row>
    <row r="3230" spans="1:26" customHeight="1" ht="36" hidden="true" outlineLevel="3">
      <c r="A3230" s="2" t="s">
        <v>6188</v>
      </c>
      <c r="B3230" s="3" t="s">
        <v>6189</v>
      </c>
      <c r="C3230" s="2"/>
      <c r="D3230" s="2" t="s">
        <v>16</v>
      </c>
      <c r="E3230" s="4">
        <f>10820.00*(1-Z1%)</f>
        <v>10820</v>
      </c>
      <c r="F3230" s="2">
        <v>2</v>
      </c>
      <c r="G3230" s="2"/>
    </row>
    <row r="3231" spans="1:26" customHeight="1" ht="36" hidden="true" outlineLevel="3">
      <c r="A3231" s="2" t="s">
        <v>6190</v>
      </c>
      <c r="B3231" s="3" t="s">
        <v>6191</v>
      </c>
      <c r="C3231" s="2"/>
      <c r="D3231" s="2" t="s">
        <v>16</v>
      </c>
      <c r="E3231" s="4">
        <f>14390.00*(1-Z1%)</f>
        <v>14390</v>
      </c>
      <c r="F3231" s="2">
        <v>1</v>
      </c>
      <c r="G3231" s="2"/>
    </row>
    <row r="3232" spans="1:26" customHeight="1" ht="36" hidden="true" outlineLevel="3">
      <c r="A3232" s="2" t="s">
        <v>6192</v>
      </c>
      <c r="B3232" s="3" t="s">
        <v>6193</v>
      </c>
      <c r="C3232" s="2"/>
      <c r="D3232" s="2" t="s">
        <v>16</v>
      </c>
      <c r="E3232" s="4">
        <f>4490.00*(1-Z1%)</f>
        <v>4490</v>
      </c>
      <c r="F3232" s="2">
        <v>1</v>
      </c>
      <c r="G3232" s="2"/>
    </row>
    <row r="3233" spans="1:26" customHeight="1" ht="36" hidden="true" outlineLevel="3">
      <c r="A3233" s="2" t="s">
        <v>6194</v>
      </c>
      <c r="B3233" s="3" t="s">
        <v>6195</v>
      </c>
      <c r="C3233" s="2"/>
      <c r="D3233" s="2" t="s">
        <v>16</v>
      </c>
      <c r="E3233" s="4">
        <f>2650.00*(1-Z1%)</f>
        <v>2650</v>
      </c>
      <c r="F3233" s="2">
        <v>1</v>
      </c>
      <c r="G3233" s="2"/>
    </row>
    <row r="3234" spans="1:26" customHeight="1" ht="36" hidden="true" outlineLevel="3">
      <c r="A3234" s="2" t="s">
        <v>6196</v>
      </c>
      <c r="B3234" s="3" t="s">
        <v>6197</v>
      </c>
      <c r="C3234" s="2"/>
      <c r="D3234" s="2" t="s">
        <v>16</v>
      </c>
      <c r="E3234" s="4">
        <f>3450.00*(1-Z1%)</f>
        <v>3450</v>
      </c>
      <c r="F3234" s="2">
        <v>1</v>
      </c>
      <c r="G3234" s="2"/>
    </row>
    <row r="3235" spans="1:26" customHeight="1" ht="36" hidden="true" outlineLevel="3">
      <c r="A3235" s="2" t="s">
        <v>6198</v>
      </c>
      <c r="B3235" s="3" t="s">
        <v>6199</v>
      </c>
      <c r="C3235" s="2"/>
      <c r="D3235" s="2" t="s">
        <v>16</v>
      </c>
      <c r="E3235" s="4">
        <f>18690.00*(1-Z1%)</f>
        <v>18690</v>
      </c>
      <c r="F3235" s="2">
        <v>1</v>
      </c>
      <c r="G3235" s="2"/>
    </row>
    <row r="3236" spans="1:26" customHeight="1" ht="18" hidden="true" outlineLevel="3">
      <c r="A3236" s="2" t="s">
        <v>6200</v>
      </c>
      <c r="B3236" s="3" t="s">
        <v>6201</v>
      </c>
      <c r="C3236" s="2"/>
      <c r="D3236" s="2" t="s">
        <v>16</v>
      </c>
      <c r="E3236" s="4">
        <f>2590.00*(1-Z1%)</f>
        <v>2590</v>
      </c>
      <c r="F3236" s="2">
        <v>1</v>
      </c>
      <c r="G3236" s="2"/>
    </row>
    <row r="3237" spans="1:26" customHeight="1" ht="18" hidden="true" outlineLevel="3">
      <c r="A3237" s="2" t="s">
        <v>6202</v>
      </c>
      <c r="B3237" s="3" t="s">
        <v>6203</v>
      </c>
      <c r="C3237" s="2"/>
      <c r="D3237" s="2" t="s">
        <v>16</v>
      </c>
      <c r="E3237" s="4">
        <f>7250.00*(1-Z1%)</f>
        <v>7250</v>
      </c>
      <c r="F3237" s="2">
        <v>1</v>
      </c>
      <c r="G3237" s="2"/>
    </row>
    <row r="3238" spans="1:26" customHeight="1" ht="36" hidden="true" outlineLevel="3">
      <c r="A3238" s="2" t="s">
        <v>6204</v>
      </c>
      <c r="B3238" s="3" t="s">
        <v>6205</v>
      </c>
      <c r="C3238" s="2"/>
      <c r="D3238" s="2" t="s">
        <v>16</v>
      </c>
      <c r="E3238" s="4">
        <f>13990.00*(1-Z1%)</f>
        <v>13990</v>
      </c>
      <c r="F3238" s="2">
        <v>1</v>
      </c>
      <c r="G3238" s="2"/>
    </row>
    <row r="3239" spans="1:26" customHeight="1" ht="18" hidden="true" outlineLevel="3">
      <c r="A3239" s="2" t="s">
        <v>6206</v>
      </c>
      <c r="B3239" s="3" t="s">
        <v>6207</v>
      </c>
      <c r="C3239" s="2"/>
      <c r="D3239" s="2" t="s">
        <v>16</v>
      </c>
      <c r="E3239" s="4">
        <f>3590.00*(1-Z1%)</f>
        <v>3590</v>
      </c>
      <c r="F3239" s="2">
        <v>1</v>
      </c>
      <c r="G3239" s="2"/>
    </row>
    <row r="3240" spans="1:26" customHeight="1" ht="18" hidden="true" outlineLevel="3">
      <c r="A3240" s="2" t="s">
        <v>6208</v>
      </c>
      <c r="B3240" s="3" t="s">
        <v>6209</v>
      </c>
      <c r="C3240" s="2"/>
      <c r="D3240" s="2" t="s">
        <v>16</v>
      </c>
      <c r="E3240" s="4">
        <f>7690.00*(1-Z1%)</f>
        <v>7690</v>
      </c>
      <c r="F3240" s="2">
        <v>1</v>
      </c>
      <c r="G3240" s="2"/>
    </row>
    <row r="3241" spans="1:26" customHeight="1" ht="36" hidden="true" outlineLevel="3">
      <c r="A3241" s="2" t="s">
        <v>6210</v>
      </c>
      <c r="B3241" s="3" t="s">
        <v>6211</v>
      </c>
      <c r="C3241" s="2"/>
      <c r="D3241" s="2" t="s">
        <v>16</v>
      </c>
      <c r="E3241" s="4">
        <f>2790.00*(1-Z1%)</f>
        <v>2790</v>
      </c>
      <c r="F3241" s="2">
        <v>2</v>
      </c>
      <c r="G3241" s="2"/>
    </row>
    <row r="3242" spans="1:26" customHeight="1" ht="54" hidden="true" outlineLevel="3">
      <c r="A3242" s="2" t="s">
        <v>6212</v>
      </c>
      <c r="B3242" s="3" t="s">
        <v>6213</v>
      </c>
      <c r="C3242" s="2"/>
      <c r="D3242" s="2" t="s">
        <v>16</v>
      </c>
      <c r="E3242" s="4">
        <f>32760.00*(1-Z1%)</f>
        <v>32760</v>
      </c>
      <c r="F3242" s="2">
        <v>2</v>
      </c>
      <c r="G3242" s="2"/>
    </row>
    <row r="3243" spans="1:26" customHeight="1" ht="36" hidden="true" outlineLevel="3">
      <c r="A3243" s="2" t="s">
        <v>6214</v>
      </c>
      <c r="B3243" s="3" t="s">
        <v>6215</v>
      </c>
      <c r="C3243" s="2"/>
      <c r="D3243" s="2" t="s">
        <v>16</v>
      </c>
      <c r="E3243" s="4">
        <f>3650.00*(1-Z1%)</f>
        <v>3650</v>
      </c>
      <c r="F3243" s="2">
        <v>1</v>
      </c>
      <c r="G3243" s="2"/>
    </row>
    <row r="3244" spans="1:26" customHeight="1" ht="18" hidden="true" outlineLevel="3">
      <c r="A3244" s="2" t="s">
        <v>6216</v>
      </c>
      <c r="B3244" s="3" t="s">
        <v>6217</v>
      </c>
      <c r="C3244" s="2"/>
      <c r="D3244" s="2" t="s">
        <v>16</v>
      </c>
      <c r="E3244" s="4">
        <f>14750.00*(1-Z1%)</f>
        <v>14750</v>
      </c>
      <c r="F3244" s="2">
        <v>1</v>
      </c>
      <c r="G3244" s="2"/>
    </row>
    <row r="3245" spans="1:26" customHeight="1" ht="18" hidden="true" outlineLevel="3">
      <c r="A3245" s="2" t="s">
        <v>6218</v>
      </c>
      <c r="B3245" s="3" t="s">
        <v>6219</v>
      </c>
      <c r="C3245" s="2"/>
      <c r="D3245" s="2" t="s">
        <v>16</v>
      </c>
      <c r="E3245" s="4">
        <f>22790.00*(1-Z1%)</f>
        <v>22790</v>
      </c>
      <c r="F3245" s="2">
        <v>1</v>
      </c>
      <c r="G3245" s="2"/>
    </row>
    <row r="3246" spans="1:26" customHeight="1" ht="36" hidden="true" outlineLevel="3">
      <c r="A3246" s="2" t="s">
        <v>6220</v>
      </c>
      <c r="B3246" s="3" t="s">
        <v>6221</v>
      </c>
      <c r="C3246" s="2"/>
      <c r="D3246" s="2" t="s">
        <v>16</v>
      </c>
      <c r="E3246" s="4">
        <f>8950.00*(1-Z1%)</f>
        <v>8950</v>
      </c>
      <c r="F3246" s="2">
        <v>1</v>
      </c>
      <c r="G3246" s="2"/>
    </row>
    <row r="3247" spans="1:26" customHeight="1" ht="36" hidden="true" outlineLevel="3">
      <c r="A3247" s="2" t="s">
        <v>6222</v>
      </c>
      <c r="B3247" s="3" t="s">
        <v>6223</v>
      </c>
      <c r="C3247" s="2"/>
      <c r="D3247" s="2" t="s">
        <v>16</v>
      </c>
      <c r="E3247" s="4">
        <f>13490.00*(1-Z1%)</f>
        <v>13490</v>
      </c>
      <c r="F3247" s="2">
        <v>1</v>
      </c>
      <c r="G3247" s="2"/>
    </row>
    <row r="3248" spans="1:26" customHeight="1" ht="36" hidden="true" outlineLevel="3">
      <c r="A3248" s="2" t="s">
        <v>6224</v>
      </c>
      <c r="B3248" s="3" t="s">
        <v>6225</v>
      </c>
      <c r="C3248" s="2"/>
      <c r="D3248" s="2" t="s">
        <v>16</v>
      </c>
      <c r="E3248" s="4">
        <f>3900.00*(1-Z1%)</f>
        <v>3900</v>
      </c>
      <c r="F3248" s="2">
        <v>2</v>
      </c>
      <c r="G3248" s="2"/>
    </row>
    <row r="3249" spans="1:26" customHeight="1" ht="35" hidden="true" outlineLevel="3">
      <c r="A3249" s="5" t="s">
        <v>6226</v>
      </c>
      <c r="B3249" s="5"/>
      <c r="C3249" s="5"/>
      <c r="D3249" s="5"/>
      <c r="E3249" s="5"/>
      <c r="F3249" s="5"/>
      <c r="G3249" s="5"/>
    </row>
    <row r="3250" spans="1:26" customHeight="1" ht="36" hidden="true" outlineLevel="3">
      <c r="A3250" s="2" t="s">
        <v>6227</v>
      </c>
      <c r="B3250" s="3" t="s">
        <v>6228</v>
      </c>
      <c r="C3250" s="2"/>
      <c r="D3250" s="2" t="s">
        <v>16</v>
      </c>
      <c r="E3250" s="4">
        <f>2990.00*(1-Z1%)</f>
        <v>2990</v>
      </c>
      <c r="F3250" s="2">
        <v>1</v>
      </c>
      <c r="G3250" s="2"/>
    </row>
    <row r="3251" spans="1:26" customHeight="1" ht="36" hidden="true" outlineLevel="3">
      <c r="A3251" s="2" t="s">
        <v>6229</v>
      </c>
      <c r="B3251" s="3" t="s">
        <v>6230</v>
      </c>
      <c r="C3251" s="2"/>
      <c r="D3251" s="2" t="s">
        <v>16</v>
      </c>
      <c r="E3251" s="4">
        <f>1100.00*(1-Z1%)</f>
        <v>1100</v>
      </c>
      <c r="F3251" s="2">
        <v>1</v>
      </c>
      <c r="G3251" s="2"/>
    </row>
    <row r="3252" spans="1:26" customHeight="1" ht="36" hidden="true" outlineLevel="3">
      <c r="A3252" s="2" t="s">
        <v>6231</v>
      </c>
      <c r="B3252" s="3" t="s">
        <v>6232</v>
      </c>
      <c r="C3252" s="2"/>
      <c r="D3252" s="2" t="s">
        <v>16</v>
      </c>
      <c r="E3252" s="4">
        <f>890.00*(1-Z1%)</f>
        <v>890</v>
      </c>
      <c r="F3252" s="2">
        <v>1</v>
      </c>
      <c r="G3252" s="2"/>
    </row>
    <row r="3253" spans="1:26" customHeight="1" ht="36" hidden="true" outlineLevel="3">
      <c r="A3253" s="2" t="s">
        <v>6233</v>
      </c>
      <c r="B3253" s="3" t="s">
        <v>6234</v>
      </c>
      <c r="C3253" s="2"/>
      <c r="D3253" s="2" t="s">
        <v>16</v>
      </c>
      <c r="E3253" s="4">
        <f>990.00*(1-Z1%)</f>
        <v>990</v>
      </c>
      <c r="F3253" s="2">
        <v>1</v>
      </c>
      <c r="G3253" s="2"/>
    </row>
    <row r="3254" spans="1:26" customHeight="1" ht="36" hidden="true" outlineLevel="3">
      <c r="A3254" s="2" t="s">
        <v>6235</v>
      </c>
      <c r="B3254" s="3" t="s">
        <v>6236</v>
      </c>
      <c r="C3254" s="2"/>
      <c r="D3254" s="2" t="s">
        <v>16</v>
      </c>
      <c r="E3254" s="4">
        <f>990.00*(1-Z1%)</f>
        <v>990</v>
      </c>
      <c r="F3254" s="2">
        <v>1</v>
      </c>
      <c r="G3254" s="2"/>
    </row>
    <row r="3255" spans="1:26" customHeight="1" ht="36" hidden="true" outlineLevel="3">
      <c r="A3255" s="2" t="s">
        <v>6237</v>
      </c>
      <c r="B3255" s="3" t="s">
        <v>6238</v>
      </c>
      <c r="C3255" s="2"/>
      <c r="D3255" s="2" t="s">
        <v>16</v>
      </c>
      <c r="E3255" s="4">
        <f>990.00*(1-Z1%)</f>
        <v>990</v>
      </c>
      <c r="F3255" s="2">
        <v>1</v>
      </c>
      <c r="G3255" s="2"/>
    </row>
    <row r="3256" spans="1:26" customHeight="1" ht="36" hidden="true" outlineLevel="3">
      <c r="A3256" s="2" t="s">
        <v>6239</v>
      </c>
      <c r="B3256" s="3" t="s">
        <v>6240</v>
      </c>
      <c r="C3256" s="2"/>
      <c r="D3256" s="2" t="s">
        <v>16</v>
      </c>
      <c r="E3256" s="4">
        <f>1250.00*(1-Z1%)</f>
        <v>1250</v>
      </c>
      <c r="F3256" s="2">
        <v>2</v>
      </c>
      <c r="G3256" s="2"/>
    </row>
    <row r="3257" spans="1:26" customHeight="1" ht="36" hidden="true" outlineLevel="3">
      <c r="A3257" s="2" t="s">
        <v>6241</v>
      </c>
      <c r="B3257" s="3" t="s">
        <v>6242</v>
      </c>
      <c r="C3257" s="2"/>
      <c r="D3257" s="2" t="s">
        <v>16</v>
      </c>
      <c r="E3257" s="4">
        <f>1100.00*(1-Z1%)</f>
        <v>1100</v>
      </c>
      <c r="F3257" s="2">
        <v>1</v>
      </c>
      <c r="G3257" s="2"/>
    </row>
    <row r="3258" spans="1:26" customHeight="1" ht="36" hidden="true" outlineLevel="3">
      <c r="A3258" s="2" t="s">
        <v>6243</v>
      </c>
      <c r="B3258" s="3" t="s">
        <v>6244</v>
      </c>
      <c r="C3258" s="2"/>
      <c r="D3258" s="2" t="s">
        <v>16</v>
      </c>
      <c r="E3258" s="4">
        <f>1290.00*(1-Z1%)</f>
        <v>1290</v>
      </c>
      <c r="F3258" s="2">
        <v>1</v>
      </c>
      <c r="G3258" s="2"/>
    </row>
    <row r="3259" spans="1:26" customHeight="1" ht="36" hidden="true" outlineLevel="3">
      <c r="A3259" s="2" t="s">
        <v>6245</v>
      </c>
      <c r="B3259" s="3" t="s">
        <v>6246</v>
      </c>
      <c r="C3259" s="2"/>
      <c r="D3259" s="2" t="s">
        <v>16</v>
      </c>
      <c r="E3259" s="4">
        <f>1100.00*(1-Z1%)</f>
        <v>1100</v>
      </c>
      <c r="F3259" s="2">
        <v>1</v>
      </c>
      <c r="G3259" s="2"/>
    </row>
    <row r="3260" spans="1:26" customHeight="1" ht="36" hidden="true" outlineLevel="3">
      <c r="A3260" s="2" t="s">
        <v>6247</v>
      </c>
      <c r="B3260" s="3" t="s">
        <v>6248</v>
      </c>
      <c r="C3260" s="2"/>
      <c r="D3260" s="2" t="s">
        <v>16</v>
      </c>
      <c r="E3260" s="4">
        <f>1100.00*(1-Z1%)</f>
        <v>1100</v>
      </c>
      <c r="F3260" s="2">
        <v>1</v>
      </c>
      <c r="G3260" s="2"/>
    </row>
    <row r="3261" spans="1:26" customHeight="1" ht="36" hidden="true" outlineLevel="3">
      <c r="A3261" s="2" t="s">
        <v>6249</v>
      </c>
      <c r="B3261" s="3" t="s">
        <v>6250</v>
      </c>
      <c r="C3261" s="2"/>
      <c r="D3261" s="2" t="s">
        <v>16</v>
      </c>
      <c r="E3261" s="4">
        <f>990.00*(1-Z1%)</f>
        <v>990</v>
      </c>
      <c r="F3261" s="2">
        <v>1</v>
      </c>
      <c r="G3261" s="2"/>
    </row>
    <row r="3262" spans="1:26" customHeight="1" ht="36" hidden="true" outlineLevel="3">
      <c r="A3262" s="2" t="s">
        <v>6251</v>
      </c>
      <c r="B3262" s="3" t="s">
        <v>6252</v>
      </c>
      <c r="C3262" s="2"/>
      <c r="D3262" s="2" t="s">
        <v>16</v>
      </c>
      <c r="E3262" s="4">
        <f>1290.00*(1-Z1%)</f>
        <v>1290</v>
      </c>
      <c r="F3262" s="2">
        <v>1</v>
      </c>
      <c r="G3262" s="2"/>
    </row>
    <row r="3263" spans="1:26" customHeight="1" ht="36" hidden="true" outlineLevel="3">
      <c r="A3263" s="2" t="s">
        <v>6253</v>
      </c>
      <c r="B3263" s="3" t="s">
        <v>6254</v>
      </c>
      <c r="C3263" s="2"/>
      <c r="D3263" s="2" t="s">
        <v>16</v>
      </c>
      <c r="E3263" s="4">
        <f>1390.00*(1-Z1%)</f>
        <v>1390</v>
      </c>
      <c r="F3263" s="2">
        <v>1</v>
      </c>
      <c r="G3263" s="2"/>
    </row>
    <row r="3264" spans="1:26" customHeight="1" ht="36" hidden="true" outlineLevel="3">
      <c r="A3264" s="2" t="s">
        <v>6255</v>
      </c>
      <c r="B3264" s="3" t="s">
        <v>6256</v>
      </c>
      <c r="C3264" s="2"/>
      <c r="D3264" s="2" t="s">
        <v>16</v>
      </c>
      <c r="E3264" s="4">
        <f>1300.00*(1-Z1%)</f>
        <v>1300</v>
      </c>
      <c r="F3264" s="2">
        <v>2</v>
      </c>
      <c r="G3264" s="2"/>
    </row>
    <row r="3265" spans="1:26" customHeight="1" ht="36" hidden="true" outlineLevel="3">
      <c r="A3265" s="2" t="s">
        <v>6257</v>
      </c>
      <c r="B3265" s="3" t="s">
        <v>6258</v>
      </c>
      <c r="C3265" s="2"/>
      <c r="D3265" s="2" t="s">
        <v>16</v>
      </c>
      <c r="E3265" s="4">
        <f>1100.00*(1-Z1%)</f>
        <v>1100</v>
      </c>
      <c r="F3265" s="2">
        <v>1</v>
      </c>
      <c r="G3265" s="2"/>
    </row>
    <row r="3266" spans="1:26" customHeight="1" ht="36" hidden="true" outlineLevel="3">
      <c r="A3266" s="2" t="s">
        <v>6259</v>
      </c>
      <c r="B3266" s="3" t="s">
        <v>6260</v>
      </c>
      <c r="C3266" s="2"/>
      <c r="D3266" s="2" t="s">
        <v>16</v>
      </c>
      <c r="E3266" s="4">
        <f>890.00*(1-Z1%)</f>
        <v>890</v>
      </c>
      <c r="F3266" s="2">
        <v>1</v>
      </c>
      <c r="G3266" s="2"/>
    </row>
    <row r="3267" spans="1:26" customHeight="1" ht="36" hidden="true" outlineLevel="3">
      <c r="A3267" s="2" t="s">
        <v>6261</v>
      </c>
      <c r="B3267" s="3" t="s">
        <v>6262</v>
      </c>
      <c r="C3267" s="2"/>
      <c r="D3267" s="2" t="s">
        <v>16</v>
      </c>
      <c r="E3267" s="4">
        <f>790.00*(1-Z1%)</f>
        <v>790</v>
      </c>
      <c r="F3267" s="2">
        <v>4</v>
      </c>
      <c r="G3267" s="2"/>
    </row>
    <row r="3268" spans="1:26" customHeight="1" ht="36" hidden="true" outlineLevel="3">
      <c r="A3268" s="2" t="s">
        <v>6263</v>
      </c>
      <c r="B3268" s="3" t="s">
        <v>6264</v>
      </c>
      <c r="C3268" s="2"/>
      <c r="D3268" s="2" t="s">
        <v>16</v>
      </c>
      <c r="E3268" s="4">
        <f>990.00*(1-Z1%)</f>
        <v>990</v>
      </c>
      <c r="F3268" s="2">
        <v>1</v>
      </c>
      <c r="G3268" s="2"/>
    </row>
    <row r="3269" spans="1:26" customHeight="1" ht="36" hidden="true" outlineLevel="3">
      <c r="A3269" s="2" t="s">
        <v>6265</v>
      </c>
      <c r="B3269" s="3" t="s">
        <v>6266</v>
      </c>
      <c r="C3269" s="2"/>
      <c r="D3269" s="2" t="s">
        <v>16</v>
      </c>
      <c r="E3269" s="4">
        <f>990.00*(1-Z1%)</f>
        <v>990</v>
      </c>
      <c r="F3269" s="2">
        <v>1</v>
      </c>
      <c r="G3269" s="2"/>
    </row>
    <row r="3270" spans="1:26" customHeight="1" ht="36" hidden="true" outlineLevel="3">
      <c r="A3270" s="2" t="s">
        <v>6267</v>
      </c>
      <c r="B3270" s="3" t="s">
        <v>6268</v>
      </c>
      <c r="C3270" s="2"/>
      <c r="D3270" s="2" t="s">
        <v>16</v>
      </c>
      <c r="E3270" s="4">
        <f>1350.00*(1-Z1%)</f>
        <v>1350</v>
      </c>
      <c r="F3270" s="2">
        <v>1</v>
      </c>
      <c r="G3270" s="2"/>
    </row>
    <row r="3271" spans="1:26" customHeight="1" ht="36" hidden="true" outlineLevel="3">
      <c r="A3271" s="2" t="s">
        <v>6269</v>
      </c>
      <c r="B3271" s="3" t="s">
        <v>6270</v>
      </c>
      <c r="C3271" s="2"/>
      <c r="D3271" s="2" t="s">
        <v>16</v>
      </c>
      <c r="E3271" s="4">
        <f>1350.00*(1-Z1%)</f>
        <v>1350</v>
      </c>
      <c r="F3271" s="2">
        <v>1</v>
      </c>
      <c r="G3271" s="2"/>
    </row>
    <row r="3272" spans="1:26" customHeight="1" ht="36" hidden="true" outlineLevel="3">
      <c r="A3272" s="2" t="s">
        <v>6271</v>
      </c>
      <c r="B3272" s="3" t="s">
        <v>6272</v>
      </c>
      <c r="C3272" s="2"/>
      <c r="D3272" s="2" t="s">
        <v>16</v>
      </c>
      <c r="E3272" s="4">
        <f>1350.00*(1-Z1%)</f>
        <v>1350</v>
      </c>
      <c r="F3272" s="2">
        <v>1</v>
      </c>
      <c r="G3272" s="2"/>
    </row>
    <row r="3273" spans="1:26" customHeight="1" ht="36" hidden="true" outlineLevel="3">
      <c r="A3273" s="2" t="s">
        <v>6273</v>
      </c>
      <c r="B3273" s="3" t="s">
        <v>6274</v>
      </c>
      <c r="C3273" s="2"/>
      <c r="D3273" s="2" t="s">
        <v>16</v>
      </c>
      <c r="E3273" s="4">
        <f>1350.00*(1-Z1%)</f>
        <v>1350</v>
      </c>
      <c r="F3273" s="2">
        <v>1</v>
      </c>
      <c r="G3273" s="2"/>
    </row>
    <row r="3274" spans="1:26" customHeight="1" ht="36" hidden="true" outlineLevel="3">
      <c r="A3274" s="2" t="s">
        <v>6275</v>
      </c>
      <c r="B3274" s="3" t="s">
        <v>6276</v>
      </c>
      <c r="C3274" s="2"/>
      <c r="D3274" s="2" t="s">
        <v>16</v>
      </c>
      <c r="E3274" s="4">
        <f>1350.00*(1-Z1%)</f>
        <v>1350</v>
      </c>
      <c r="F3274" s="2">
        <v>1</v>
      </c>
      <c r="G3274" s="2"/>
    </row>
    <row r="3275" spans="1:26" customHeight="1" ht="36" hidden="true" outlineLevel="3">
      <c r="A3275" s="2" t="s">
        <v>6277</v>
      </c>
      <c r="B3275" s="3" t="s">
        <v>6278</v>
      </c>
      <c r="C3275" s="2"/>
      <c r="D3275" s="2" t="s">
        <v>16</v>
      </c>
      <c r="E3275" s="4">
        <f>2890.00*(1-Z1%)</f>
        <v>2890</v>
      </c>
      <c r="F3275" s="2">
        <v>1</v>
      </c>
      <c r="G3275" s="2"/>
    </row>
    <row r="3276" spans="1:26" customHeight="1" ht="36" hidden="true" outlineLevel="3">
      <c r="A3276" s="2" t="s">
        <v>6279</v>
      </c>
      <c r="B3276" s="3" t="s">
        <v>6280</v>
      </c>
      <c r="C3276" s="2"/>
      <c r="D3276" s="2" t="s">
        <v>16</v>
      </c>
      <c r="E3276" s="4">
        <f>2960.00*(1-Z1%)</f>
        <v>2960</v>
      </c>
      <c r="F3276" s="2">
        <v>1</v>
      </c>
      <c r="G3276" s="2"/>
    </row>
    <row r="3277" spans="1:26" customHeight="1" ht="36" hidden="true" outlineLevel="3">
      <c r="A3277" s="2" t="s">
        <v>6281</v>
      </c>
      <c r="B3277" s="3" t="s">
        <v>6282</v>
      </c>
      <c r="C3277" s="2"/>
      <c r="D3277" s="2" t="s">
        <v>16</v>
      </c>
      <c r="E3277" s="4">
        <f>1190.00*(1-Z1%)</f>
        <v>1190</v>
      </c>
      <c r="F3277" s="2">
        <v>1</v>
      </c>
      <c r="G3277" s="2"/>
    </row>
    <row r="3278" spans="1:26" customHeight="1" ht="36" hidden="true" outlineLevel="3">
      <c r="A3278" s="2" t="s">
        <v>6283</v>
      </c>
      <c r="B3278" s="3" t="s">
        <v>6284</v>
      </c>
      <c r="C3278" s="2"/>
      <c r="D3278" s="2" t="s">
        <v>16</v>
      </c>
      <c r="E3278" s="4">
        <f>4650.00*(1-Z1%)</f>
        <v>4650</v>
      </c>
      <c r="F3278" s="2">
        <v>1</v>
      </c>
      <c r="G3278" s="2"/>
    </row>
    <row r="3279" spans="1:26" customHeight="1" ht="36" hidden="true" outlineLevel="3">
      <c r="A3279" s="2" t="s">
        <v>6285</v>
      </c>
      <c r="B3279" s="3" t="s">
        <v>6286</v>
      </c>
      <c r="C3279" s="2"/>
      <c r="D3279" s="2" t="s">
        <v>16</v>
      </c>
      <c r="E3279" s="4">
        <f>6650.00*(1-Z1%)</f>
        <v>6650</v>
      </c>
      <c r="F3279" s="2">
        <v>1</v>
      </c>
      <c r="G3279" s="2"/>
    </row>
    <row r="3280" spans="1:26" customHeight="1" ht="36" hidden="true" outlineLevel="3">
      <c r="A3280" s="2" t="s">
        <v>6287</v>
      </c>
      <c r="B3280" s="3" t="s">
        <v>6288</v>
      </c>
      <c r="C3280" s="2"/>
      <c r="D3280" s="2" t="s">
        <v>16</v>
      </c>
      <c r="E3280" s="4">
        <f>1250.00*(1-Z1%)</f>
        <v>1250</v>
      </c>
      <c r="F3280" s="2">
        <v>2</v>
      </c>
      <c r="G3280" s="2"/>
    </row>
    <row r="3281" spans="1:26" customHeight="1" ht="36" hidden="true" outlineLevel="3">
      <c r="A3281" s="2" t="s">
        <v>6289</v>
      </c>
      <c r="B3281" s="3" t="s">
        <v>6290</v>
      </c>
      <c r="C3281" s="2"/>
      <c r="D3281" s="2" t="s">
        <v>16</v>
      </c>
      <c r="E3281" s="4">
        <f>1150.00*(1-Z1%)</f>
        <v>1150</v>
      </c>
      <c r="F3281" s="2">
        <v>1</v>
      </c>
      <c r="G3281" s="2"/>
    </row>
    <row r="3282" spans="1:26" customHeight="1" ht="36" hidden="true" outlineLevel="3">
      <c r="A3282" s="2" t="s">
        <v>6291</v>
      </c>
      <c r="B3282" s="3" t="s">
        <v>6292</v>
      </c>
      <c r="C3282" s="2"/>
      <c r="D3282" s="2" t="s">
        <v>16</v>
      </c>
      <c r="E3282" s="4">
        <f>1690.00*(1-Z1%)</f>
        <v>1690</v>
      </c>
      <c r="F3282" s="2">
        <v>1</v>
      </c>
      <c r="G3282" s="2"/>
    </row>
    <row r="3283" spans="1:26" customHeight="1" ht="36" hidden="true" outlineLevel="3">
      <c r="A3283" s="2" t="s">
        <v>6293</v>
      </c>
      <c r="B3283" s="3" t="s">
        <v>6294</v>
      </c>
      <c r="C3283" s="2"/>
      <c r="D3283" s="2" t="s">
        <v>16</v>
      </c>
      <c r="E3283" s="4">
        <f>1650.00*(1-Z1%)</f>
        <v>1650</v>
      </c>
      <c r="F3283" s="2">
        <v>1</v>
      </c>
      <c r="G3283" s="2"/>
    </row>
    <row r="3284" spans="1:26" customHeight="1" ht="36" hidden="true" outlineLevel="3">
      <c r="A3284" s="2" t="s">
        <v>6295</v>
      </c>
      <c r="B3284" s="3" t="s">
        <v>6296</v>
      </c>
      <c r="C3284" s="2"/>
      <c r="D3284" s="2" t="s">
        <v>16</v>
      </c>
      <c r="E3284" s="4">
        <f>1550.00*(1-Z1%)</f>
        <v>1550</v>
      </c>
      <c r="F3284" s="2">
        <v>1</v>
      </c>
      <c r="G3284" s="2"/>
    </row>
    <row r="3285" spans="1:26" customHeight="1" ht="36" hidden="true" outlineLevel="3">
      <c r="A3285" s="2" t="s">
        <v>6297</v>
      </c>
      <c r="B3285" s="3" t="s">
        <v>6298</v>
      </c>
      <c r="C3285" s="2"/>
      <c r="D3285" s="2" t="s">
        <v>16</v>
      </c>
      <c r="E3285" s="4">
        <f>1550.00*(1-Z1%)</f>
        <v>1550</v>
      </c>
      <c r="F3285" s="2">
        <v>1</v>
      </c>
      <c r="G3285" s="2"/>
    </row>
    <row r="3286" spans="1:26" customHeight="1" ht="36" hidden="true" outlineLevel="3">
      <c r="A3286" s="2" t="s">
        <v>6299</v>
      </c>
      <c r="B3286" s="3" t="s">
        <v>6300</v>
      </c>
      <c r="C3286" s="2"/>
      <c r="D3286" s="2" t="s">
        <v>16</v>
      </c>
      <c r="E3286" s="4">
        <f>1390.00*(1-Z1%)</f>
        <v>1390</v>
      </c>
      <c r="F3286" s="2">
        <v>1</v>
      </c>
      <c r="G3286" s="2"/>
    </row>
    <row r="3287" spans="1:26" customHeight="1" ht="36" hidden="true" outlineLevel="3">
      <c r="A3287" s="2" t="s">
        <v>6301</v>
      </c>
      <c r="B3287" s="3" t="s">
        <v>6302</v>
      </c>
      <c r="C3287" s="2"/>
      <c r="D3287" s="2" t="s">
        <v>16</v>
      </c>
      <c r="E3287" s="4">
        <f>890.00*(1-Z1%)</f>
        <v>890</v>
      </c>
      <c r="F3287" s="2">
        <v>2</v>
      </c>
      <c r="G3287" s="2"/>
    </row>
    <row r="3288" spans="1:26" customHeight="1" ht="36" hidden="true" outlineLevel="3">
      <c r="A3288" s="2" t="s">
        <v>6303</v>
      </c>
      <c r="B3288" s="3" t="s">
        <v>6304</v>
      </c>
      <c r="C3288" s="2"/>
      <c r="D3288" s="2" t="s">
        <v>16</v>
      </c>
      <c r="E3288" s="4">
        <f>1690.00*(1-Z1%)</f>
        <v>1690</v>
      </c>
      <c r="F3288" s="2">
        <v>2</v>
      </c>
      <c r="G3288" s="2"/>
    </row>
    <row r="3289" spans="1:26" customHeight="1" ht="36" hidden="true" outlineLevel="3">
      <c r="A3289" s="2" t="s">
        <v>6305</v>
      </c>
      <c r="B3289" s="3" t="s">
        <v>6306</v>
      </c>
      <c r="C3289" s="2"/>
      <c r="D3289" s="2" t="s">
        <v>16</v>
      </c>
      <c r="E3289" s="4">
        <f>1690.00*(1-Z1%)</f>
        <v>1690</v>
      </c>
      <c r="F3289" s="2">
        <v>1</v>
      </c>
      <c r="G3289" s="2"/>
    </row>
    <row r="3290" spans="1:26" customHeight="1" ht="36" hidden="true" outlineLevel="3">
      <c r="A3290" s="2" t="s">
        <v>6307</v>
      </c>
      <c r="B3290" s="3" t="s">
        <v>6308</v>
      </c>
      <c r="C3290" s="2"/>
      <c r="D3290" s="2" t="s">
        <v>16</v>
      </c>
      <c r="E3290" s="4">
        <f>850.00*(1-Z1%)</f>
        <v>850</v>
      </c>
      <c r="F3290" s="2">
        <v>2</v>
      </c>
      <c r="G3290" s="2"/>
    </row>
    <row r="3291" spans="1:26" customHeight="1" ht="36" hidden="true" outlineLevel="3">
      <c r="A3291" s="2" t="s">
        <v>6309</v>
      </c>
      <c r="B3291" s="3" t="s">
        <v>6310</v>
      </c>
      <c r="C3291" s="2"/>
      <c r="D3291" s="2" t="s">
        <v>16</v>
      </c>
      <c r="E3291" s="4">
        <f>750.00*(1-Z1%)</f>
        <v>750</v>
      </c>
      <c r="F3291" s="2">
        <v>1</v>
      </c>
      <c r="G3291" s="2"/>
    </row>
    <row r="3292" spans="1:26" customHeight="1" ht="35" hidden="true" outlineLevel="2">
      <c r="A3292" s="5" t="s">
        <v>6311</v>
      </c>
      <c r="B3292" s="5"/>
      <c r="C3292" s="5"/>
      <c r="D3292" s="5"/>
      <c r="E3292" s="5"/>
      <c r="F3292" s="5"/>
      <c r="G3292" s="5"/>
    </row>
    <row r="3293" spans="1:26" customHeight="1" ht="35" hidden="true" outlineLevel="3">
      <c r="A3293" s="5" t="s">
        <v>6312</v>
      </c>
      <c r="B3293" s="5"/>
      <c r="C3293" s="5"/>
      <c r="D3293" s="5"/>
      <c r="E3293" s="5"/>
      <c r="F3293" s="5"/>
      <c r="G3293" s="5"/>
    </row>
    <row r="3294" spans="1:26" customHeight="1" ht="18" hidden="true" outlineLevel="3">
      <c r="A3294" s="2" t="s">
        <v>6313</v>
      </c>
      <c r="B3294" s="3" t="s">
        <v>6314</v>
      </c>
      <c r="C3294" s="2"/>
      <c r="D3294" s="2" t="s">
        <v>16</v>
      </c>
      <c r="E3294" s="4">
        <f>600.00*(1-Z1%)</f>
        <v>600</v>
      </c>
      <c r="F3294" s="2">
        <v>1</v>
      </c>
      <c r="G3294" s="2"/>
    </row>
    <row r="3295" spans="1:26" customHeight="1" ht="18" hidden="true" outlineLevel="3">
      <c r="A3295" s="2" t="s">
        <v>6315</v>
      </c>
      <c r="B3295" s="3" t="s">
        <v>6316</v>
      </c>
      <c r="C3295" s="2"/>
      <c r="D3295" s="2" t="s">
        <v>16</v>
      </c>
      <c r="E3295" s="4">
        <f>1300.00*(1-Z1%)</f>
        <v>1300</v>
      </c>
      <c r="F3295" s="2">
        <v>1</v>
      </c>
      <c r="G3295" s="2"/>
    </row>
    <row r="3296" spans="1:26" customHeight="1" ht="18" hidden="true" outlineLevel="3">
      <c r="A3296" s="2" t="s">
        <v>6317</v>
      </c>
      <c r="B3296" s="3" t="s">
        <v>6318</v>
      </c>
      <c r="C3296" s="2"/>
      <c r="D3296" s="2" t="s">
        <v>16</v>
      </c>
      <c r="E3296" s="4">
        <f>900.00*(1-Z1%)</f>
        <v>900</v>
      </c>
      <c r="F3296" s="2">
        <v>1</v>
      </c>
      <c r="G3296" s="2"/>
    </row>
    <row r="3297" spans="1:26" customHeight="1" ht="18" hidden="true" outlineLevel="3">
      <c r="A3297" s="2" t="s">
        <v>6319</v>
      </c>
      <c r="B3297" s="3" t="s">
        <v>6320</v>
      </c>
      <c r="C3297" s="2"/>
      <c r="D3297" s="2" t="s">
        <v>16</v>
      </c>
      <c r="E3297" s="4">
        <f>900.00*(1-Z1%)</f>
        <v>900</v>
      </c>
      <c r="F3297" s="2">
        <v>1</v>
      </c>
      <c r="G3297" s="2"/>
    </row>
    <row r="3298" spans="1:26" customHeight="1" ht="36" hidden="true" outlineLevel="3">
      <c r="A3298" s="2" t="s">
        <v>6321</v>
      </c>
      <c r="B3298" s="3" t="s">
        <v>6322</v>
      </c>
      <c r="C3298" s="2"/>
      <c r="D3298" s="2" t="s">
        <v>16</v>
      </c>
      <c r="E3298" s="4">
        <f>1850.00*(1-Z1%)</f>
        <v>1850</v>
      </c>
      <c r="F3298" s="2">
        <v>1</v>
      </c>
      <c r="G3298" s="2"/>
    </row>
    <row r="3299" spans="1:26" customHeight="1" ht="18" hidden="true" outlineLevel="3">
      <c r="A3299" s="2" t="s">
        <v>6323</v>
      </c>
      <c r="B3299" s="3" t="s">
        <v>6324</v>
      </c>
      <c r="C3299" s="2"/>
      <c r="D3299" s="2" t="s">
        <v>16</v>
      </c>
      <c r="E3299" s="4">
        <f>450.00*(1-Z1%)</f>
        <v>450</v>
      </c>
      <c r="F3299" s="2">
        <v>1</v>
      </c>
      <c r="G3299" s="2"/>
    </row>
    <row r="3300" spans="1:26" customHeight="1" ht="35" hidden="true" outlineLevel="3">
      <c r="A3300" s="5" t="s">
        <v>6325</v>
      </c>
      <c r="B3300" s="5"/>
      <c r="C3300" s="5"/>
      <c r="D3300" s="5"/>
      <c r="E3300" s="5"/>
      <c r="F3300" s="5"/>
      <c r="G3300" s="5"/>
    </row>
    <row r="3301" spans="1:26" customHeight="1" ht="36" hidden="true" outlineLevel="3">
      <c r="A3301" s="2" t="s">
        <v>6326</v>
      </c>
      <c r="B3301" s="3" t="s">
        <v>6327</v>
      </c>
      <c r="C3301" s="2"/>
      <c r="D3301" s="2" t="s">
        <v>16</v>
      </c>
      <c r="E3301" s="4">
        <f>1290.00*(1-Z1%)</f>
        <v>1290</v>
      </c>
      <c r="F3301" s="2">
        <v>1</v>
      </c>
      <c r="G3301" s="2"/>
    </row>
    <row r="3302" spans="1:26" customHeight="1" ht="36" hidden="true" outlineLevel="3">
      <c r="A3302" s="2" t="s">
        <v>6328</v>
      </c>
      <c r="B3302" s="3" t="s">
        <v>6329</v>
      </c>
      <c r="C3302" s="2"/>
      <c r="D3302" s="2" t="s">
        <v>16</v>
      </c>
      <c r="E3302" s="4">
        <f>950.00*(1-Z1%)</f>
        <v>950</v>
      </c>
      <c r="F3302" s="2">
        <v>1</v>
      </c>
      <c r="G3302" s="2"/>
    </row>
    <row r="3303" spans="1:26" customHeight="1" ht="36" hidden="true" outlineLevel="3">
      <c r="A3303" s="2" t="s">
        <v>6330</v>
      </c>
      <c r="B3303" s="3" t="s">
        <v>6331</v>
      </c>
      <c r="C3303" s="2"/>
      <c r="D3303" s="2" t="s">
        <v>16</v>
      </c>
      <c r="E3303" s="4">
        <f>2220.00*(1-Z1%)</f>
        <v>2220</v>
      </c>
      <c r="F3303" s="2">
        <v>1</v>
      </c>
      <c r="G3303" s="2"/>
    </row>
    <row r="3304" spans="1:26" customHeight="1" ht="36" hidden="true" outlineLevel="3">
      <c r="A3304" s="2" t="s">
        <v>6332</v>
      </c>
      <c r="B3304" s="3" t="s">
        <v>6333</v>
      </c>
      <c r="C3304" s="2"/>
      <c r="D3304" s="2" t="s">
        <v>16</v>
      </c>
      <c r="E3304" s="4">
        <f>2640.00*(1-Z1%)</f>
        <v>2640</v>
      </c>
      <c r="F3304" s="2">
        <v>1</v>
      </c>
      <c r="G3304" s="2"/>
    </row>
    <row r="3305" spans="1:26" customHeight="1" ht="36" hidden="true" outlineLevel="3">
      <c r="A3305" s="2" t="s">
        <v>6334</v>
      </c>
      <c r="B3305" s="3" t="s">
        <v>6335</v>
      </c>
      <c r="C3305" s="2"/>
      <c r="D3305" s="2" t="s">
        <v>16</v>
      </c>
      <c r="E3305" s="4">
        <f>3990.00*(1-Z1%)</f>
        <v>3990</v>
      </c>
      <c r="F3305" s="2">
        <v>1</v>
      </c>
      <c r="G3305" s="2"/>
    </row>
    <row r="3306" spans="1:26" customHeight="1" ht="18" hidden="true" outlineLevel="3">
      <c r="A3306" s="2" t="s">
        <v>6336</v>
      </c>
      <c r="B3306" s="3" t="s">
        <v>6337</v>
      </c>
      <c r="C3306" s="2"/>
      <c r="D3306" s="2" t="s">
        <v>16</v>
      </c>
      <c r="E3306" s="4">
        <f>3250.00*(1-Z1%)</f>
        <v>3250</v>
      </c>
      <c r="F3306" s="2">
        <v>1</v>
      </c>
      <c r="G3306" s="2"/>
    </row>
    <row r="3307" spans="1:26" customHeight="1" ht="18" hidden="true" outlineLevel="3">
      <c r="A3307" s="2" t="s">
        <v>6338</v>
      </c>
      <c r="B3307" s="3" t="s">
        <v>6339</v>
      </c>
      <c r="C3307" s="2"/>
      <c r="D3307" s="2" t="s">
        <v>16</v>
      </c>
      <c r="E3307" s="4">
        <f>2350.00*(1-Z1%)</f>
        <v>2350</v>
      </c>
      <c r="F3307" s="2">
        <v>1</v>
      </c>
      <c r="G3307" s="2"/>
    </row>
    <row r="3308" spans="1:26" customHeight="1" ht="18" hidden="true" outlineLevel="3">
      <c r="A3308" s="2" t="s">
        <v>6340</v>
      </c>
      <c r="B3308" s="3" t="s">
        <v>6341</v>
      </c>
      <c r="C3308" s="2"/>
      <c r="D3308" s="2" t="s">
        <v>16</v>
      </c>
      <c r="E3308" s="4">
        <f>2150.00*(1-Z1%)</f>
        <v>2150</v>
      </c>
      <c r="F3308" s="2">
        <v>1</v>
      </c>
      <c r="G3308" s="2"/>
    </row>
    <row r="3309" spans="1:26" customHeight="1" ht="18" hidden="true" outlineLevel="3">
      <c r="A3309" s="2" t="s">
        <v>6342</v>
      </c>
      <c r="B3309" s="3" t="s">
        <v>6343</v>
      </c>
      <c r="C3309" s="2"/>
      <c r="D3309" s="2" t="s">
        <v>16</v>
      </c>
      <c r="E3309" s="4">
        <f>2390.00*(1-Z1%)</f>
        <v>2390</v>
      </c>
      <c r="F3309" s="2">
        <v>1</v>
      </c>
      <c r="G3309" s="2"/>
    </row>
    <row r="3310" spans="1:26" customHeight="1" ht="18" hidden="true" outlineLevel="3">
      <c r="A3310" s="2" t="s">
        <v>6344</v>
      </c>
      <c r="B3310" s="3" t="s">
        <v>6345</v>
      </c>
      <c r="C3310" s="2"/>
      <c r="D3310" s="2" t="s">
        <v>16</v>
      </c>
      <c r="E3310" s="4">
        <f>1850.00*(1-Z1%)</f>
        <v>1850</v>
      </c>
      <c r="F3310" s="2">
        <v>1</v>
      </c>
      <c r="G3310" s="2"/>
    </row>
    <row r="3311" spans="1:26" customHeight="1" ht="18" hidden="true" outlineLevel="3">
      <c r="A3311" s="2" t="s">
        <v>6346</v>
      </c>
      <c r="B3311" s="3" t="s">
        <v>6347</v>
      </c>
      <c r="C3311" s="2"/>
      <c r="D3311" s="2" t="s">
        <v>16</v>
      </c>
      <c r="E3311" s="4">
        <f>2750.00*(1-Z1%)</f>
        <v>2750</v>
      </c>
      <c r="F3311" s="2">
        <v>1</v>
      </c>
      <c r="G3311" s="2"/>
    </row>
    <row r="3312" spans="1:26" customHeight="1" ht="18" hidden="true" outlineLevel="3">
      <c r="A3312" s="2" t="s">
        <v>6348</v>
      </c>
      <c r="B3312" s="3" t="s">
        <v>6349</v>
      </c>
      <c r="C3312" s="2"/>
      <c r="D3312" s="2" t="s">
        <v>16</v>
      </c>
      <c r="E3312" s="4">
        <f>1150.00*(1-Z1%)</f>
        <v>1150</v>
      </c>
      <c r="F3312" s="2">
        <v>1</v>
      </c>
      <c r="G3312" s="2"/>
    </row>
    <row r="3313" spans="1:26" customHeight="1" ht="18" hidden="true" outlineLevel="3">
      <c r="A3313" s="2" t="s">
        <v>6350</v>
      </c>
      <c r="B3313" s="3" t="s">
        <v>6351</v>
      </c>
      <c r="C3313" s="2"/>
      <c r="D3313" s="2" t="s">
        <v>16</v>
      </c>
      <c r="E3313" s="4">
        <f>3850.00*(1-Z1%)</f>
        <v>3850</v>
      </c>
      <c r="F3313" s="2">
        <v>1</v>
      </c>
      <c r="G3313" s="2"/>
    </row>
    <row r="3314" spans="1:26" customHeight="1" ht="18" hidden="true" outlineLevel="3">
      <c r="A3314" s="2" t="s">
        <v>6352</v>
      </c>
      <c r="B3314" s="3" t="s">
        <v>6353</v>
      </c>
      <c r="C3314" s="2"/>
      <c r="D3314" s="2" t="s">
        <v>16</v>
      </c>
      <c r="E3314" s="4">
        <f>3650.00*(1-Z1%)</f>
        <v>3650</v>
      </c>
      <c r="F3314" s="2">
        <v>1</v>
      </c>
      <c r="G3314" s="2"/>
    </row>
    <row r="3315" spans="1:26" customHeight="1" ht="18" hidden="true" outlineLevel="3">
      <c r="A3315" s="2" t="s">
        <v>6354</v>
      </c>
      <c r="B3315" s="3" t="s">
        <v>6355</v>
      </c>
      <c r="C3315" s="2"/>
      <c r="D3315" s="2" t="s">
        <v>16</v>
      </c>
      <c r="E3315" s="4">
        <f>3300.00*(1-Z1%)</f>
        <v>3300</v>
      </c>
      <c r="F3315" s="2">
        <v>1</v>
      </c>
      <c r="G3315" s="2"/>
    </row>
    <row r="3316" spans="1:26" customHeight="1" ht="36" hidden="true" outlineLevel="3">
      <c r="A3316" s="2" t="s">
        <v>6356</v>
      </c>
      <c r="B3316" s="3" t="s">
        <v>6357</v>
      </c>
      <c r="C3316" s="2"/>
      <c r="D3316" s="2" t="s">
        <v>16</v>
      </c>
      <c r="E3316" s="4">
        <f>1100.00*(1-Z1%)</f>
        <v>1100</v>
      </c>
      <c r="F3316" s="2">
        <v>1</v>
      </c>
      <c r="G3316" s="2"/>
    </row>
    <row r="3317" spans="1:26" customHeight="1" ht="18" hidden="true" outlineLevel="3">
      <c r="A3317" s="2" t="s">
        <v>6358</v>
      </c>
      <c r="B3317" s="3" t="s">
        <v>6359</v>
      </c>
      <c r="C3317" s="2"/>
      <c r="D3317" s="2" t="s">
        <v>16</v>
      </c>
      <c r="E3317" s="4">
        <f>3100.00*(1-Z1%)</f>
        <v>3100</v>
      </c>
      <c r="F3317" s="2">
        <v>1</v>
      </c>
      <c r="G3317" s="2"/>
    </row>
    <row r="3318" spans="1:26" customHeight="1" ht="36" hidden="true" outlineLevel="3">
      <c r="A3318" s="2" t="s">
        <v>6360</v>
      </c>
      <c r="B3318" s="3" t="s">
        <v>6361</v>
      </c>
      <c r="C3318" s="2"/>
      <c r="D3318" s="2" t="s">
        <v>16</v>
      </c>
      <c r="E3318" s="4">
        <f>2950.00*(1-Z1%)</f>
        <v>2950</v>
      </c>
      <c r="F3318" s="2">
        <v>1</v>
      </c>
      <c r="G3318" s="2"/>
    </row>
    <row r="3319" spans="1:26" customHeight="1" ht="18" hidden="true" outlineLevel="3">
      <c r="A3319" s="2" t="s">
        <v>6362</v>
      </c>
      <c r="B3319" s="3" t="s">
        <v>6363</v>
      </c>
      <c r="C3319" s="2"/>
      <c r="D3319" s="2" t="s">
        <v>16</v>
      </c>
      <c r="E3319" s="4">
        <f>2390.00*(1-Z1%)</f>
        <v>2390</v>
      </c>
      <c r="F3319" s="2">
        <v>1</v>
      </c>
      <c r="G3319" s="2"/>
    </row>
    <row r="3320" spans="1:26" customHeight="1" ht="36" hidden="true" outlineLevel="3">
      <c r="A3320" s="2" t="s">
        <v>6364</v>
      </c>
      <c r="B3320" s="3" t="s">
        <v>6365</v>
      </c>
      <c r="C3320" s="2"/>
      <c r="D3320" s="2" t="s">
        <v>16</v>
      </c>
      <c r="E3320" s="4">
        <f>1200.00*(1-Z1%)</f>
        <v>1200</v>
      </c>
      <c r="F3320" s="2">
        <v>1</v>
      </c>
      <c r="G3320" s="2"/>
    </row>
    <row r="3321" spans="1:26" customHeight="1" ht="18" hidden="true" outlineLevel="3">
      <c r="A3321" s="2" t="s">
        <v>6366</v>
      </c>
      <c r="B3321" s="3" t="s">
        <v>6367</v>
      </c>
      <c r="C3321" s="2"/>
      <c r="D3321" s="2" t="s">
        <v>16</v>
      </c>
      <c r="E3321" s="4">
        <f>4490.00*(1-Z1%)</f>
        <v>4490</v>
      </c>
      <c r="F3321" s="2">
        <v>1</v>
      </c>
      <c r="G3321" s="2"/>
    </row>
    <row r="3322" spans="1:26" customHeight="1" ht="18" hidden="true" outlineLevel="3">
      <c r="A3322" s="2" t="s">
        <v>6368</v>
      </c>
      <c r="B3322" s="3" t="s">
        <v>6369</v>
      </c>
      <c r="C3322" s="2"/>
      <c r="D3322" s="2" t="s">
        <v>16</v>
      </c>
      <c r="E3322" s="4">
        <f>4390.00*(1-Z1%)</f>
        <v>4390</v>
      </c>
      <c r="F3322" s="2">
        <v>1</v>
      </c>
      <c r="G3322" s="2"/>
    </row>
    <row r="3323" spans="1:26" customHeight="1" ht="36" hidden="true" outlineLevel="3">
      <c r="A3323" s="2" t="s">
        <v>6370</v>
      </c>
      <c r="B3323" s="3" t="s">
        <v>6371</v>
      </c>
      <c r="C3323" s="2"/>
      <c r="D3323" s="2" t="s">
        <v>16</v>
      </c>
      <c r="E3323" s="4">
        <f>1890.00*(1-Z1%)</f>
        <v>1890</v>
      </c>
      <c r="F3323" s="2">
        <v>1</v>
      </c>
      <c r="G3323" s="2"/>
    </row>
    <row r="3324" spans="1:26" customHeight="1" ht="36" hidden="true" outlineLevel="3">
      <c r="A3324" s="2" t="s">
        <v>6372</v>
      </c>
      <c r="B3324" s="3" t="s">
        <v>6373</v>
      </c>
      <c r="C3324" s="2"/>
      <c r="D3324" s="2" t="s">
        <v>16</v>
      </c>
      <c r="E3324" s="4">
        <f>2690.00*(1-Z1%)</f>
        <v>2690</v>
      </c>
      <c r="F3324" s="2">
        <v>1</v>
      </c>
      <c r="G3324" s="2"/>
    </row>
    <row r="3325" spans="1:26" customHeight="1" ht="36" hidden="true" outlineLevel="3">
      <c r="A3325" s="2" t="s">
        <v>6374</v>
      </c>
      <c r="B3325" s="3" t="s">
        <v>6375</v>
      </c>
      <c r="C3325" s="2"/>
      <c r="D3325" s="2" t="s">
        <v>16</v>
      </c>
      <c r="E3325" s="4">
        <f>1100.00*(1-Z1%)</f>
        <v>1100</v>
      </c>
      <c r="F3325" s="2">
        <v>1</v>
      </c>
      <c r="G3325" s="2"/>
    </row>
    <row r="3326" spans="1:26" customHeight="1" ht="36" hidden="true" outlineLevel="3">
      <c r="A3326" s="2" t="s">
        <v>6376</v>
      </c>
      <c r="B3326" s="3" t="s">
        <v>6377</v>
      </c>
      <c r="C3326" s="2"/>
      <c r="D3326" s="2" t="s">
        <v>16</v>
      </c>
      <c r="E3326" s="4">
        <f>1500.00*(1-Z1%)</f>
        <v>1500</v>
      </c>
      <c r="F3326" s="2">
        <v>1</v>
      </c>
      <c r="G3326" s="2"/>
    </row>
    <row r="3327" spans="1:26" customHeight="1" ht="36" hidden="true" outlineLevel="3">
      <c r="A3327" s="2" t="s">
        <v>6378</v>
      </c>
      <c r="B3327" s="3" t="s">
        <v>6379</v>
      </c>
      <c r="C3327" s="2"/>
      <c r="D3327" s="2" t="s">
        <v>16</v>
      </c>
      <c r="E3327" s="4">
        <f>2100.00*(1-Z1%)</f>
        <v>2100</v>
      </c>
      <c r="F3327" s="2">
        <v>1</v>
      </c>
      <c r="G3327" s="2"/>
    </row>
    <row r="3328" spans="1:26" customHeight="1" ht="36" hidden="true" outlineLevel="3">
      <c r="A3328" s="2" t="s">
        <v>6380</v>
      </c>
      <c r="B3328" s="3" t="s">
        <v>6381</v>
      </c>
      <c r="C3328" s="2"/>
      <c r="D3328" s="2" t="s">
        <v>16</v>
      </c>
      <c r="E3328" s="4">
        <f>2450.00*(1-Z1%)</f>
        <v>2450</v>
      </c>
      <c r="F3328" s="2">
        <v>1</v>
      </c>
      <c r="G3328" s="2"/>
    </row>
    <row r="3329" spans="1:26" customHeight="1" ht="36" hidden="true" outlineLevel="3">
      <c r="A3329" s="2" t="s">
        <v>6382</v>
      </c>
      <c r="B3329" s="3" t="s">
        <v>6383</v>
      </c>
      <c r="C3329" s="2"/>
      <c r="D3329" s="2" t="s">
        <v>16</v>
      </c>
      <c r="E3329" s="4">
        <f>4200.00*(1-Z1%)</f>
        <v>4200</v>
      </c>
      <c r="F3329" s="2">
        <v>1</v>
      </c>
      <c r="G3329" s="2"/>
    </row>
    <row r="3330" spans="1:26" customHeight="1" ht="36" hidden="true" outlineLevel="3">
      <c r="A3330" s="2" t="s">
        <v>6384</v>
      </c>
      <c r="B3330" s="3" t="s">
        <v>6385</v>
      </c>
      <c r="C3330" s="2"/>
      <c r="D3330" s="2" t="s">
        <v>16</v>
      </c>
      <c r="E3330" s="4">
        <f>2300.00*(1-Z1%)</f>
        <v>2300</v>
      </c>
      <c r="F3330" s="2">
        <v>1</v>
      </c>
      <c r="G3330" s="2"/>
    </row>
    <row r="3331" spans="1:26" customHeight="1" ht="36" hidden="true" outlineLevel="3">
      <c r="A3331" s="2" t="s">
        <v>6386</v>
      </c>
      <c r="B3331" s="3" t="s">
        <v>6387</v>
      </c>
      <c r="C3331" s="2"/>
      <c r="D3331" s="2" t="s">
        <v>16</v>
      </c>
      <c r="E3331" s="4">
        <f>3650.00*(1-Z1%)</f>
        <v>3650</v>
      </c>
      <c r="F3331" s="2">
        <v>1</v>
      </c>
      <c r="G3331" s="2"/>
    </row>
    <row r="3332" spans="1:26" customHeight="1" ht="36" hidden="true" outlineLevel="3">
      <c r="A3332" s="2" t="s">
        <v>6388</v>
      </c>
      <c r="B3332" s="3" t="s">
        <v>6389</v>
      </c>
      <c r="C3332" s="2"/>
      <c r="D3332" s="2" t="s">
        <v>16</v>
      </c>
      <c r="E3332" s="4">
        <f>1800.00*(1-Z1%)</f>
        <v>1800</v>
      </c>
      <c r="F3332" s="2">
        <v>1</v>
      </c>
      <c r="G3332" s="2"/>
    </row>
    <row r="3333" spans="1:26" customHeight="1" ht="36" hidden="true" outlineLevel="3">
      <c r="A3333" s="2" t="s">
        <v>6390</v>
      </c>
      <c r="B3333" s="3" t="s">
        <v>6391</v>
      </c>
      <c r="C3333" s="2"/>
      <c r="D3333" s="2" t="s">
        <v>16</v>
      </c>
      <c r="E3333" s="4">
        <f>1850.00*(1-Z1%)</f>
        <v>1850</v>
      </c>
      <c r="F3333" s="2">
        <v>2</v>
      </c>
      <c r="G3333" s="2"/>
    </row>
    <row r="3334" spans="1:26" customHeight="1" ht="36" hidden="true" outlineLevel="3">
      <c r="A3334" s="2" t="s">
        <v>6392</v>
      </c>
      <c r="B3334" s="3" t="s">
        <v>6393</v>
      </c>
      <c r="C3334" s="2"/>
      <c r="D3334" s="2" t="s">
        <v>16</v>
      </c>
      <c r="E3334" s="4">
        <f>2100.00*(1-Z1%)</f>
        <v>2100</v>
      </c>
      <c r="F3334" s="2">
        <v>1</v>
      </c>
      <c r="G3334" s="2"/>
    </row>
    <row r="3335" spans="1:26" customHeight="1" ht="36" hidden="true" outlineLevel="3">
      <c r="A3335" s="2" t="s">
        <v>6394</v>
      </c>
      <c r="B3335" s="3" t="s">
        <v>6395</v>
      </c>
      <c r="C3335" s="2"/>
      <c r="D3335" s="2" t="s">
        <v>16</v>
      </c>
      <c r="E3335" s="4">
        <f>1600.00*(1-Z1%)</f>
        <v>1600</v>
      </c>
      <c r="F3335" s="2">
        <v>1</v>
      </c>
      <c r="G3335" s="2"/>
    </row>
    <row r="3336" spans="1:26" customHeight="1" ht="36" hidden="true" outlineLevel="3">
      <c r="A3336" s="2" t="s">
        <v>6396</v>
      </c>
      <c r="B3336" s="3" t="s">
        <v>6397</v>
      </c>
      <c r="C3336" s="2"/>
      <c r="D3336" s="2" t="s">
        <v>16</v>
      </c>
      <c r="E3336" s="4">
        <f>2450.00*(1-Z1%)</f>
        <v>2450</v>
      </c>
      <c r="F3336" s="2">
        <v>1</v>
      </c>
      <c r="G3336" s="2"/>
    </row>
    <row r="3337" spans="1:26" customHeight="1" ht="36" hidden="true" outlineLevel="3">
      <c r="A3337" s="2" t="s">
        <v>6398</v>
      </c>
      <c r="B3337" s="3" t="s">
        <v>6399</v>
      </c>
      <c r="C3337" s="2"/>
      <c r="D3337" s="2" t="s">
        <v>16</v>
      </c>
      <c r="E3337" s="4">
        <f>5490.00*(1-Z1%)</f>
        <v>5490</v>
      </c>
      <c r="F3337" s="2">
        <v>1</v>
      </c>
      <c r="G3337" s="2"/>
    </row>
    <row r="3338" spans="1:26" customHeight="1" ht="18" hidden="true" outlineLevel="3">
      <c r="A3338" s="2" t="s">
        <v>6400</v>
      </c>
      <c r="B3338" s="3" t="s">
        <v>6401</v>
      </c>
      <c r="C3338" s="2"/>
      <c r="D3338" s="2" t="s">
        <v>16</v>
      </c>
      <c r="E3338" s="4">
        <f>1100.00*(1-Z1%)</f>
        <v>1100</v>
      </c>
      <c r="F3338" s="2">
        <v>1</v>
      </c>
      <c r="G3338" s="2"/>
    </row>
    <row r="3339" spans="1:26" customHeight="1" ht="18" hidden="true" outlineLevel="3">
      <c r="A3339" s="2" t="s">
        <v>6402</v>
      </c>
      <c r="B3339" s="3" t="s">
        <v>6403</v>
      </c>
      <c r="C3339" s="2"/>
      <c r="D3339" s="2" t="s">
        <v>16</v>
      </c>
      <c r="E3339" s="4">
        <f>1100.00*(1-Z1%)</f>
        <v>1100</v>
      </c>
      <c r="F3339" s="2">
        <v>1</v>
      </c>
      <c r="G3339" s="2"/>
    </row>
    <row r="3340" spans="1:26" customHeight="1" ht="18" hidden="true" outlineLevel="3">
      <c r="A3340" s="2" t="s">
        <v>6404</v>
      </c>
      <c r="B3340" s="3" t="s">
        <v>6405</v>
      </c>
      <c r="C3340" s="2"/>
      <c r="D3340" s="2" t="s">
        <v>16</v>
      </c>
      <c r="E3340" s="4">
        <f>800.00*(1-Z1%)</f>
        <v>800</v>
      </c>
      <c r="F3340" s="2">
        <v>1</v>
      </c>
      <c r="G3340" s="2"/>
    </row>
    <row r="3341" spans="1:26" customHeight="1" ht="35" hidden="true" outlineLevel="3">
      <c r="A3341" s="5" t="s">
        <v>6406</v>
      </c>
      <c r="B3341" s="5"/>
      <c r="C3341" s="5"/>
      <c r="D3341" s="5"/>
      <c r="E3341" s="5"/>
      <c r="F3341" s="5"/>
      <c r="G3341" s="5"/>
    </row>
    <row r="3342" spans="1:26" customHeight="1" ht="36" hidden="true" outlineLevel="3">
      <c r="A3342" s="2" t="s">
        <v>6407</v>
      </c>
      <c r="B3342" s="3" t="s">
        <v>6408</v>
      </c>
      <c r="C3342" s="2"/>
      <c r="D3342" s="2" t="s">
        <v>16</v>
      </c>
      <c r="E3342" s="4">
        <f>1290.00*(1-Z1%)</f>
        <v>1290</v>
      </c>
      <c r="F3342" s="2">
        <v>2</v>
      </c>
      <c r="G3342" s="2"/>
    </row>
    <row r="3343" spans="1:26" customHeight="1" ht="36" hidden="true" outlineLevel="3">
      <c r="A3343" s="2" t="s">
        <v>6409</v>
      </c>
      <c r="B3343" s="3" t="s">
        <v>6410</v>
      </c>
      <c r="C3343" s="2"/>
      <c r="D3343" s="2" t="s">
        <v>16</v>
      </c>
      <c r="E3343" s="4">
        <f>990.00*(1-Z1%)</f>
        <v>990</v>
      </c>
      <c r="F3343" s="2">
        <v>1</v>
      </c>
      <c r="G3343" s="2"/>
    </row>
    <row r="3344" spans="1:26" customHeight="1" ht="36" hidden="true" outlineLevel="3">
      <c r="A3344" s="2" t="s">
        <v>6411</v>
      </c>
      <c r="B3344" s="3" t="s">
        <v>6412</v>
      </c>
      <c r="C3344" s="2"/>
      <c r="D3344" s="2" t="s">
        <v>16</v>
      </c>
      <c r="E3344" s="4">
        <f>1890.00*(1-Z1%)</f>
        <v>1890</v>
      </c>
      <c r="F3344" s="2">
        <v>1</v>
      </c>
      <c r="G3344" s="2"/>
    </row>
    <row r="3345" spans="1:26" customHeight="1" ht="36" hidden="true" outlineLevel="3">
      <c r="A3345" s="2" t="s">
        <v>6413</v>
      </c>
      <c r="B3345" s="3" t="s">
        <v>6414</v>
      </c>
      <c r="C3345" s="2"/>
      <c r="D3345" s="2" t="s">
        <v>16</v>
      </c>
      <c r="E3345" s="4">
        <f>1950.00*(1-Z1%)</f>
        <v>1950</v>
      </c>
      <c r="F3345" s="2">
        <v>1</v>
      </c>
      <c r="G3345" s="2"/>
    </row>
    <row r="3346" spans="1:26" customHeight="1" ht="36" hidden="true" outlineLevel="3">
      <c r="A3346" s="2" t="s">
        <v>6415</v>
      </c>
      <c r="B3346" s="3" t="s">
        <v>6416</v>
      </c>
      <c r="C3346" s="2"/>
      <c r="D3346" s="2" t="s">
        <v>16</v>
      </c>
      <c r="E3346" s="4">
        <f>1650.00*(1-Z1%)</f>
        <v>1650</v>
      </c>
      <c r="F3346" s="2">
        <v>1</v>
      </c>
      <c r="G3346" s="2"/>
    </row>
    <row r="3347" spans="1:26" customHeight="1" ht="36" hidden="true" outlineLevel="3">
      <c r="A3347" s="2" t="s">
        <v>6417</v>
      </c>
      <c r="B3347" s="3" t="s">
        <v>6418</v>
      </c>
      <c r="C3347" s="2"/>
      <c r="D3347" s="2" t="s">
        <v>16</v>
      </c>
      <c r="E3347" s="4">
        <f>850.00*(1-Z1%)</f>
        <v>850</v>
      </c>
      <c r="F3347" s="2">
        <v>1</v>
      </c>
      <c r="G3347" s="2"/>
    </row>
    <row r="3348" spans="1:26" customHeight="1" ht="36" hidden="true" outlineLevel="3">
      <c r="A3348" s="2" t="s">
        <v>6419</v>
      </c>
      <c r="B3348" s="3" t="s">
        <v>6420</v>
      </c>
      <c r="C3348" s="2"/>
      <c r="D3348" s="2" t="s">
        <v>16</v>
      </c>
      <c r="E3348" s="4">
        <f>1200.00*(1-Z1%)</f>
        <v>1200</v>
      </c>
      <c r="F3348" s="2">
        <v>1</v>
      </c>
      <c r="G3348" s="2"/>
    </row>
    <row r="3349" spans="1:26" customHeight="1" ht="18" hidden="true" outlineLevel="3">
      <c r="A3349" s="2" t="s">
        <v>6421</v>
      </c>
      <c r="B3349" s="3" t="s">
        <v>6422</v>
      </c>
      <c r="C3349" s="2"/>
      <c r="D3349" s="2" t="s">
        <v>16</v>
      </c>
      <c r="E3349" s="4">
        <f>1250.00*(1-Z1%)</f>
        <v>1250</v>
      </c>
      <c r="F3349" s="2">
        <v>1</v>
      </c>
      <c r="G3349" s="2"/>
    </row>
    <row r="3350" spans="1:26" customHeight="1" ht="18" hidden="true" outlineLevel="3">
      <c r="A3350" s="2" t="s">
        <v>6423</v>
      </c>
      <c r="B3350" s="3" t="s">
        <v>6424</v>
      </c>
      <c r="C3350" s="2"/>
      <c r="D3350" s="2" t="s">
        <v>16</v>
      </c>
      <c r="E3350" s="4">
        <f>1390.00*(1-Z1%)</f>
        <v>1390</v>
      </c>
      <c r="F3350" s="2">
        <v>1</v>
      </c>
      <c r="G3350" s="2"/>
    </row>
    <row r="3351" spans="1:26" customHeight="1" ht="18" hidden="true" outlineLevel="3">
      <c r="A3351" s="2" t="s">
        <v>6425</v>
      </c>
      <c r="B3351" s="3" t="s">
        <v>6426</v>
      </c>
      <c r="C3351" s="2"/>
      <c r="D3351" s="2" t="s">
        <v>16</v>
      </c>
      <c r="E3351" s="4">
        <f>2690.00*(1-Z1%)</f>
        <v>2690</v>
      </c>
      <c r="F3351" s="2">
        <v>1</v>
      </c>
      <c r="G3351" s="2"/>
    </row>
    <row r="3352" spans="1:26" customHeight="1" ht="18" hidden="true" outlineLevel="3">
      <c r="A3352" s="2" t="s">
        <v>6427</v>
      </c>
      <c r="B3352" s="3" t="s">
        <v>6428</v>
      </c>
      <c r="C3352" s="2"/>
      <c r="D3352" s="2" t="s">
        <v>16</v>
      </c>
      <c r="E3352" s="4">
        <f>2100.00*(1-Z1%)</f>
        <v>2100</v>
      </c>
      <c r="F3352" s="2">
        <v>2</v>
      </c>
      <c r="G3352" s="2"/>
    </row>
    <row r="3353" spans="1:26" customHeight="1" ht="18" hidden="true" outlineLevel="3">
      <c r="A3353" s="2" t="s">
        <v>6429</v>
      </c>
      <c r="B3353" s="3" t="s">
        <v>6430</v>
      </c>
      <c r="C3353" s="2"/>
      <c r="D3353" s="2" t="s">
        <v>16</v>
      </c>
      <c r="E3353" s="4">
        <f>2450.00*(1-Z1%)</f>
        <v>2450</v>
      </c>
      <c r="F3353" s="2">
        <v>1</v>
      </c>
      <c r="G3353" s="2"/>
    </row>
    <row r="3354" spans="1:26" customHeight="1" ht="36" hidden="true" outlineLevel="3">
      <c r="A3354" s="2" t="s">
        <v>6431</v>
      </c>
      <c r="B3354" s="3" t="s">
        <v>6432</v>
      </c>
      <c r="C3354" s="2"/>
      <c r="D3354" s="2" t="s">
        <v>16</v>
      </c>
      <c r="E3354" s="4">
        <f>3100.00*(1-Z1%)</f>
        <v>3100</v>
      </c>
      <c r="F3354" s="2">
        <v>1</v>
      </c>
      <c r="G3354" s="2"/>
    </row>
    <row r="3355" spans="1:26" customHeight="1" ht="18" hidden="true" outlineLevel="3">
      <c r="A3355" s="2" t="s">
        <v>6433</v>
      </c>
      <c r="B3355" s="3" t="s">
        <v>6434</v>
      </c>
      <c r="C3355" s="2"/>
      <c r="D3355" s="2" t="s">
        <v>16</v>
      </c>
      <c r="E3355" s="4">
        <f>2150.00*(1-Z1%)</f>
        <v>2150</v>
      </c>
      <c r="F3355" s="2">
        <v>1</v>
      </c>
      <c r="G3355" s="2"/>
    </row>
    <row r="3356" spans="1:26" customHeight="1" ht="18" hidden="true" outlineLevel="3">
      <c r="A3356" s="2" t="s">
        <v>6435</v>
      </c>
      <c r="B3356" s="3" t="s">
        <v>6436</v>
      </c>
      <c r="C3356" s="2"/>
      <c r="D3356" s="2" t="s">
        <v>16</v>
      </c>
      <c r="E3356" s="4">
        <f>1250.00*(1-Z1%)</f>
        <v>1250</v>
      </c>
      <c r="F3356" s="2">
        <v>1</v>
      </c>
      <c r="G3356" s="2"/>
    </row>
    <row r="3357" spans="1:26" customHeight="1" ht="18" hidden="true" outlineLevel="3">
      <c r="A3357" s="2" t="s">
        <v>6437</v>
      </c>
      <c r="B3357" s="3" t="s">
        <v>6438</v>
      </c>
      <c r="C3357" s="2"/>
      <c r="D3357" s="2" t="s">
        <v>16</v>
      </c>
      <c r="E3357" s="4">
        <f>2550.00*(1-Z1%)</f>
        <v>2550</v>
      </c>
      <c r="F3357" s="2">
        <v>1</v>
      </c>
      <c r="G3357" s="2"/>
    </row>
    <row r="3358" spans="1:26" customHeight="1" ht="36" hidden="true" outlineLevel="3">
      <c r="A3358" s="2" t="s">
        <v>6439</v>
      </c>
      <c r="B3358" s="3" t="s">
        <v>6440</v>
      </c>
      <c r="C3358" s="2"/>
      <c r="D3358" s="2" t="s">
        <v>16</v>
      </c>
      <c r="E3358" s="4">
        <f>700.00*(1-Z1%)</f>
        <v>700</v>
      </c>
      <c r="F3358" s="2">
        <v>1</v>
      </c>
      <c r="G3358" s="2"/>
    </row>
    <row r="3359" spans="1:26" customHeight="1" ht="36" hidden="true" outlineLevel="3">
      <c r="A3359" s="2" t="s">
        <v>6441</v>
      </c>
      <c r="B3359" s="3" t="s">
        <v>6442</v>
      </c>
      <c r="C3359" s="2"/>
      <c r="D3359" s="2" t="s">
        <v>16</v>
      </c>
      <c r="E3359" s="4">
        <f>4490.00*(1-Z1%)</f>
        <v>4490</v>
      </c>
      <c r="F3359" s="2">
        <v>1</v>
      </c>
      <c r="G3359" s="2"/>
    </row>
    <row r="3360" spans="1:26" customHeight="1" ht="18" hidden="true" outlineLevel="3">
      <c r="A3360" s="2" t="s">
        <v>6443</v>
      </c>
      <c r="B3360" s="3" t="s">
        <v>6444</v>
      </c>
      <c r="C3360" s="2"/>
      <c r="D3360" s="2" t="s">
        <v>16</v>
      </c>
      <c r="E3360" s="4">
        <f>2500.00*(1-Z1%)</f>
        <v>2500</v>
      </c>
      <c r="F3360" s="2">
        <v>1</v>
      </c>
      <c r="G3360" s="2"/>
    </row>
    <row r="3361" spans="1:26" customHeight="1" ht="35" hidden="true" outlineLevel="3">
      <c r="A3361" s="5" t="s">
        <v>6445</v>
      </c>
      <c r="B3361" s="5"/>
      <c r="C3361" s="5"/>
      <c r="D3361" s="5"/>
      <c r="E3361" s="5"/>
      <c r="F3361" s="5"/>
      <c r="G3361" s="5"/>
    </row>
    <row r="3362" spans="1:26" customHeight="1" ht="18" hidden="true" outlineLevel="3">
      <c r="A3362" s="2" t="s">
        <v>6446</v>
      </c>
      <c r="B3362" s="3" t="s">
        <v>6447</v>
      </c>
      <c r="C3362" s="2"/>
      <c r="D3362" s="2" t="s">
        <v>16</v>
      </c>
      <c r="E3362" s="4">
        <f>760.00*(1-Z1%)</f>
        <v>760</v>
      </c>
      <c r="F3362" s="2">
        <v>1</v>
      </c>
      <c r="G3362" s="2"/>
    </row>
    <row r="3363" spans="1:26" customHeight="1" ht="36" hidden="true" outlineLevel="3">
      <c r="A3363" s="2" t="s">
        <v>6448</v>
      </c>
      <c r="B3363" s="3" t="s">
        <v>6449</v>
      </c>
      <c r="C3363" s="2"/>
      <c r="D3363" s="2" t="s">
        <v>16</v>
      </c>
      <c r="E3363" s="4">
        <f>1100.00*(1-Z1%)</f>
        <v>1100</v>
      </c>
      <c r="F3363" s="2">
        <v>1</v>
      </c>
      <c r="G3363" s="2"/>
    </row>
    <row r="3364" spans="1:26" customHeight="1" ht="18" hidden="true" outlineLevel="3">
      <c r="A3364" s="2" t="s">
        <v>6450</v>
      </c>
      <c r="B3364" s="3" t="s">
        <v>6451</v>
      </c>
      <c r="C3364" s="2"/>
      <c r="D3364" s="2" t="s">
        <v>16</v>
      </c>
      <c r="E3364" s="4">
        <f>750.00*(1-Z1%)</f>
        <v>750</v>
      </c>
      <c r="F3364" s="2">
        <v>1</v>
      </c>
      <c r="G3364" s="2"/>
    </row>
    <row r="3365" spans="1:26" customHeight="1" ht="18" hidden="true" outlineLevel="3">
      <c r="A3365" s="2" t="s">
        <v>6452</v>
      </c>
      <c r="B3365" s="3" t="s">
        <v>6453</v>
      </c>
      <c r="C3365" s="2"/>
      <c r="D3365" s="2" t="s">
        <v>16</v>
      </c>
      <c r="E3365" s="4">
        <f>590.00*(1-Z1%)</f>
        <v>590</v>
      </c>
      <c r="F3365" s="2">
        <v>1</v>
      </c>
      <c r="G3365" s="2"/>
    </row>
    <row r="3366" spans="1:26" customHeight="1" ht="36" hidden="true" outlineLevel="3">
      <c r="A3366" s="2" t="s">
        <v>6454</v>
      </c>
      <c r="B3366" s="3" t="s">
        <v>6455</v>
      </c>
      <c r="C3366" s="2"/>
      <c r="D3366" s="2" t="s">
        <v>16</v>
      </c>
      <c r="E3366" s="4">
        <f>550.00*(1-Z1%)</f>
        <v>550</v>
      </c>
      <c r="F3366" s="2">
        <v>1</v>
      </c>
      <c r="G3366" s="2"/>
    </row>
    <row r="3367" spans="1:26" customHeight="1" ht="35" hidden="true" outlineLevel="2">
      <c r="A3367" s="5" t="s">
        <v>6456</v>
      </c>
      <c r="B3367" s="5"/>
      <c r="C3367" s="5"/>
      <c r="D3367" s="5"/>
      <c r="E3367" s="5"/>
      <c r="F3367" s="5"/>
      <c r="G3367" s="5"/>
    </row>
    <row r="3368" spans="1:26" customHeight="1" ht="35" hidden="true" outlineLevel="3">
      <c r="A3368" s="5" t="s">
        <v>6457</v>
      </c>
      <c r="B3368" s="5"/>
      <c r="C3368" s="5"/>
      <c r="D3368" s="5"/>
      <c r="E3368" s="5"/>
      <c r="F3368" s="5"/>
      <c r="G3368" s="5"/>
    </row>
    <row r="3369" spans="1:26" customHeight="1" ht="36" hidden="true" outlineLevel="3">
      <c r="A3369" s="2" t="s">
        <v>6458</v>
      </c>
      <c r="B3369" s="3" t="s">
        <v>6459</v>
      </c>
      <c r="C3369" s="2"/>
      <c r="D3369" s="2" t="s">
        <v>16</v>
      </c>
      <c r="E3369" s="4">
        <f>1490.00*(1-Z1%)</f>
        <v>1490</v>
      </c>
      <c r="F3369" s="2">
        <v>1</v>
      </c>
      <c r="G3369" s="2"/>
    </row>
    <row r="3370" spans="1:26" customHeight="1" ht="36" hidden="true" outlineLevel="3">
      <c r="A3370" s="2" t="s">
        <v>6460</v>
      </c>
      <c r="B3370" s="3" t="s">
        <v>6461</v>
      </c>
      <c r="C3370" s="2"/>
      <c r="D3370" s="2" t="s">
        <v>16</v>
      </c>
      <c r="E3370" s="4">
        <f>1490.00*(1-Z1%)</f>
        <v>1490</v>
      </c>
      <c r="F3370" s="2">
        <v>1</v>
      </c>
      <c r="G3370" s="2"/>
    </row>
    <row r="3371" spans="1:26" customHeight="1" ht="36" hidden="true" outlineLevel="3">
      <c r="A3371" s="2" t="s">
        <v>6462</v>
      </c>
      <c r="B3371" s="3" t="s">
        <v>6463</v>
      </c>
      <c r="C3371" s="2"/>
      <c r="D3371" s="2" t="s">
        <v>16</v>
      </c>
      <c r="E3371" s="4">
        <f>1250.00*(1-Z1%)</f>
        <v>1250</v>
      </c>
      <c r="F3371" s="2">
        <v>1</v>
      </c>
      <c r="G3371" s="2"/>
    </row>
    <row r="3372" spans="1:26" customHeight="1" ht="36" hidden="true" outlineLevel="3">
      <c r="A3372" s="2" t="s">
        <v>6464</v>
      </c>
      <c r="B3372" s="3" t="s">
        <v>6465</v>
      </c>
      <c r="C3372" s="2"/>
      <c r="D3372" s="2" t="s">
        <v>16</v>
      </c>
      <c r="E3372" s="4">
        <f>1250.00*(1-Z1%)</f>
        <v>1250</v>
      </c>
      <c r="F3372" s="2">
        <v>1</v>
      </c>
      <c r="G3372" s="2"/>
    </row>
    <row r="3373" spans="1:26" customHeight="1" ht="36" hidden="true" outlineLevel="3">
      <c r="A3373" s="2" t="s">
        <v>6466</v>
      </c>
      <c r="B3373" s="3" t="s">
        <v>6467</v>
      </c>
      <c r="C3373" s="2"/>
      <c r="D3373" s="2" t="s">
        <v>16</v>
      </c>
      <c r="E3373" s="4">
        <f>1850.00*(1-Z1%)</f>
        <v>1850</v>
      </c>
      <c r="F3373" s="2">
        <v>1</v>
      </c>
      <c r="G3373" s="2"/>
    </row>
    <row r="3374" spans="1:26" customHeight="1" ht="36" hidden="true" outlineLevel="3">
      <c r="A3374" s="2" t="s">
        <v>6468</v>
      </c>
      <c r="B3374" s="3" t="s">
        <v>6469</v>
      </c>
      <c r="C3374" s="2"/>
      <c r="D3374" s="2" t="s">
        <v>16</v>
      </c>
      <c r="E3374" s="4">
        <f>1750.00*(1-Z1%)</f>
        <v>1750</v>
      </c>
      <c r="F3374" s="2">
        <v>1</v>
      </c>
      <c r="G3374" s="2"/>
    </row>
    <row r="3375" spans="1:26" customHeight="1" ht="36" hidden="true" outlineLevel="3">
      <c r="A3375" s="2" t="s">
        <v>6470</v>
      </c>
      <c r="B3375" s="3" t="s">
        <v>6471</v>
      </c>
      <c r="C3375" s="2"/>
      <c r="D3375" s="2" t="s">
        <v>16</v>
      </c>
      <c r="E3375" s="4">
        <f>1300.00*(1-Z1%)</f>
        <v>1300</v>
      </c>
      <c r="F3375" s="2">
        <v>1</v>
      </c>
      <c r="G3375" s="2"/>
    </row>
    <row r="3376" spans="1:26" customHeight="1" ht="36" hidden="true" outlineLevel="3">
      <c r="A3376" s="2" t="s">
        <v>6472</v>
      </c>
      <c r="B3376" s="3" t="s">
        <v>6473</v>
      </c>
      <c r="C3376" s="2"/>
      <c r="D3376" s="2" t="s">
        <v>16</v>
      </c>
      <c r="E3376" s="4">
        <f>1300.00*(1-Z1%)</f>
        <v>1300</v>
      </c>
      <c r="F3376" s="2">
        <v>1</v>
      </c>
      <c r="G3376" s="2"/>
    </row>
    <row r="3377" spans="1:26" customHeight="1" ht="36" hidden="true" outlineLevel="3">
      <c r="A3377" s="2" t="s">
        <v>6474</v>
      </c>
      <c r="B3377" s="3" t="s">
        <v>6475</v>
      </c>
      <c r="C3377" s="2"/>
      <c r="D3377" s="2" t="s">
        <v>16</v>
      </c>
      <c r="E3377" s="4">
        <f>1490.00*(1-Z1%)</f>
        <v>1490</v>
      </c>
      <c r="F3377" s="2">
        <v>2</v>
      </c>
      <c r="G3377" s="2"/>
    </row>
    <row r="3378" spans="1:26" customHeight="1" ht="35" hidden="true" outlineLevel="3">
      <c r="A3378" s="5" t="s">
        <v>6476</v>
      </c>
      <c r="B3378" s="5"/>
      <c r="C3378" s="5"/>
      <c r="D3378" s="5"/>
      <c r="E3378" s="5"/>
      <c r="F3378" s="5"/>
      <c r="G3378" s="5"/>
    </row>
    <row r="3379" spans="1:26" customHeight="1" ht="36" hidden="true" outlineLevel="3">
      <c r="A3379" s="2" t="s">
        <v>6477</v>
      </c>
      <c r="B3379" s="3" t="s">
        <v>6478</v>
      </c>
      <c r="C3379" s="2"/>
      <c r="D3379" s="2" t="s">
        <v>16</v>
      </c>
      <c r="E3379" s="4">
        <f>990.00*(1-Z1%)</f>
        <v>990</v>
      </c>
      <c r="F3379" s="2">
        <v>1</v>
      </c>
      <c r="G3379" s="2"/>
    </row>
    <row r="3380" spans="1:26" customHeight="1" ht="18" hidden="true" outlineLevel="3">
      <c r="A3380" s="2" t="s">
        <v>6479</v>
      </c>
      <c r="B3380" s="3" t="s">
        <v>6480</v>
      </c>
      <c r="C3380" s="2"/>
      <c r="D3380" s="2" t="s">
        <v>16</v>
      </c>
      <c r="E3380" s="4">
        <f>2550.00*(1-Z1%)</f>
        <v>2550</v>
      </c>
      <c r="F3380" s="2">
        <v>1</v>
      </c>
      <c r="G3380" s="2"/>
    </row>
    <row r="3381" spans="1:26" customHeight="1" ht="18" hidden="true" outlineLevel="3">
      <c r="A3381" s="2" t="s">
        <v>6481</v>
      </c>
      <c r="B3381" s="3" t="s">
        <v>6482</v>
      </c>
      <c r="C3381" s="2"/>
      <c r="D3381" s="2" t="s">
        <v>16</v>
      </c>
      <c r="E3381" s="4">
        <f>950.00*(1-Z1%)</f>
        <v>950</v>
      </c>
      <c r="F3381" s="2">
        <v>2</v>
      </c>
      <c r="G3381" s="2"/>
    </row>
    <row r="3382" spans="1:26" customHeight="1" ht="18" hidden="true" outlineLevel="3">
      <c r="A3382" s="2" t="s">
        <v>6483</v>
      </c>
      <c r="B3382" s="3" t="s">
        <v>6484</v>
      </c>
      <c r="C3382" s="2"/>
      <c r="D3382" s="2" t="s">
        <v>16</v>
      </c>
      <c r="E3382" s="4">
        <f>1290.00*(1-Z1%)</f>
        <v>1290</v>
      </c>
      <c r="F3382" s="2">
        <v>2</v>
      </c>
      <c r="G3382" s="2"/>
    </row>
    <row r="3383" spans="1:26" customHeight="1" ht="35" hidden="true" outlineLevel="3">
      <c r="A3383" s="5" t="s">
        <v>6485</v>
      </c>
      <c r="B3383" s="5"/>
      <c r="C3383" s="5"/>
      <c r="D3383" s="5"/>
      <c r="E3383" s="5"/>
      <c r="F3383" s="5"/>
      <c r="G3383" s="5"/>
    </row>
    <row r="3384" spans="1:26" customHeight="1" ht="54" hidden="true" outlineLevel="3">
      <c r="A3384" s="2" t="s">
        <v>6486</v>
      </c>
      <c r="B3384" s="3" t="s">
        <v>6487</v>
      </c>
      <c r="C3384" s="2"/>
      <c r="D3384" s="2" t="s">
        <v>16</v>
      </c>
      <c r="E3384" s="4">
        <f>1100.00*(1-Z1%)</f>
        <v>1100</v>
      </c>
      <c r="F3384" s="2">
        <v>1</v>
      </c>
      <c r="G3384" s="2"/>
    </row>
    <row r="3385" spans="1:26" customHeight="1" ht="18" hidden="true" outlineLevel="3">
      <c r="A3385" s="2" t="s">
        <v>6488</v>
      </c>
      <c r="B3385" s="3" t="s">
        <v>6489</v>
      </c>
      <c r="C3385" s="2"/>
      <c r="D3385" s="2" t="s">
        <v>16</v>
      </c>
      <c r="E3385" s="4">
        <f>450.00*(1-Z1%)</f>
        <v>450</v>
      </c>
      <c r="F3385" s="2">
        <v>1</v>
      </c>
      <c r="G3385" s="2"/>
    </row>
    <row r="3386" spans="1:26" customHeight="1" ht="18" hidden="true" outlineLevel="3">
      <c r="A3386" s="2" t="s">
        <v>6490</v>
      </c>
      <c r="B3386" s="3" t="s">
        <v>6491</v>
      </c>
      <c r="C3386" s="2"/>
      <c r="D3386" s="2" t="s">
        <v>16</v>
      </c>
      <c r="E3386" s="4">
        <f>500.00*(1-Z1%)</f>
        <v>500</v>
      </c>
      <c r="F3386" s="2">
        <v>2</v>
      </c>
      <c r="G3386" s="2"/>
    </row>
    <row r="3387" spans="1:26" customHeight="1" ht="36" hidden="true" outlineLevel="3">
      <c r="A3387" s="2" t="s">
        <v>6492</v>
      </c>
      <c r="B3387" s="3" t="s">
        <v>6493</v>
      </c>
      <c r="C3387" s="2"/>
      <c r="D3387" s="2" t="s">
        <v>16</v>
      </c>
      <c r="E3387" s="4">
        <f>450.00*(1-Z1%)</f>
        <v>450</v>
      </c>
      <c r="F3387" s="2">
        <v>1</v>
      </c>
      <c r="G3387" s="2"/>
    </row>
    <row r="3388" spans="1:26" customHeight="1" ht="36" hidden="true" outlineLevel="3">
      <c r="A3388" s="2" t="s">
        <v>6494</v>
      </c>
      <c r="B3388" s="3" t="s">
        <v>6495</v>
      </c>
      <c r="C3388" s="2"/>
      <c r="D3388" s="2" t="s">
        <v>16</v>
      </c>
      <c r="E3388" s="4">
        <f>950.00*(1-Z1%)</f>
        <v>950</v>
      </c>
      <c r="F3388" s="2">
        <v>1</v>
      </c>
      <c r="G3388" s="2"/>
    </row>
    <row r="3389" spans="1:26" customHeight="1" ht="18" hidden="true" outlineLevel="3">
      <c r="A3389" s="2" t="s">
        <v>6496</v>
      </c>
      <c r="B3389" s="3" t="s">
        <v>6497</v>
      </c>
      <c r="C3389" s="2"/>
      <c r="D3389" s="2" t="s">
        <v>16</v>
      </c>
      <c r="E3389" s="4">
        <f>200.00*(1-Z1%)</f>
        <v>200</v>
      </c>
      <c r="F3389" s="2">
        <v>1</v>
      </c>
      <c r="G3389" s="2"/>
    </row>
    <row r="3390" spans="1:26" customHeight="1" ht="35" hidden="true" outlineLevel="2">
      <c r="A3390" s="5" t="s">
        <v>6498</v>
      </c>
      <c r="B3390" s="5"/>
      <c r="C3390" s="5"/>
      <c r="D3390" s="5"/>
      <c r="E3390" s="5"/>
      <c r="F3390" s="5"/>
      <c r="G3390" s="5"/>
    </row>
    <row r="3391" spans="1:26" customHeight="1" ht="35" hidden="true" outlineLevel="3">
      <c r="A3391" s="5" t="s">
        <v>6499</v>
      </c>
      <c r="B3391" s="5"/>
      <c r="C3391" s="5"/>
      <c r="D3391" s="5"/>
      <c r="E3391" s="5"/>
      <c r="F3391" s="5"/>
      <c r="G3391" s="5"/>
    </row>
    <row r="3392" spans="1:26" customHeight="1" ht="18" hidden="true" outlineLevel="3">
      <c r="A3392" s="2" t="s">
        <v>6500</v>
      </c>
      <c r="B3392" s="3" t="s">
        <v>6501</v>
      </c>
      <c r="C3392" s="2"/>
      <c r="D3392" s="2" t="s">
        <v>16</v>
      </c>
      <c r="E3392" s="4">
        <f>150.00*(1-Z1%)</f>
        <v>150</v>
      </c>
      <c r="F3392" s="2">
        <v>1</v>
      </c>
      <c r="G3392" s="2"/>
    </row>
    <row r="3393" spans="1:26" customHeight="1" ht="18" hidden="true" outlineLevel="3">
      <c r="A3393" s="2" t="s">
        <v>6502</v>
      </c>
      <c r="B3393" s="3" t="s">
        <v>6503</v>
      </c>
      <c r="C3393" s="2"/>
      <c r="D3393" s="2" t="s">
        <v>16</v>
      </c>
      <c r="E3393" s="4">
        <f>150.00*(1-Z1%)</f>
        <v>150</v>
      </c>
      <c r="F3393" s="2">
        <v>1</v>
      </c>
      <c r="G3393" s="2"/>
    </row>
    <row r="3394" spans="1:26" customHeight="1" ht="18" hidden="true" outlineLevel="3">
      <c r="A3394" s="2" t="s">
        <v>6504</v>
      </c>
      <c r="B3394" s="3" t="s">
        <v>6505</v>
      </c>
      <c r="C3394" s="2"/>
      <c r="D3394" s="2" t="s">
        <v>16</v>
      </c>
      <c r="E3394" s="4">
        <f>350.00*(1-Z1%)</f>
        <v>350</v>
      </c>
      <c r="F3394" s="2">
        <v>1</v>
      </c>
      <c r="G3394" s="2"/>
    </row>
    <row r="3395" spans="1:26" customHeight="1" ht="18" hidden="true" outlineLevel="3">
      <c r="A3395" s="2" t="s">
        <v>6506</v>
      </c>
      <c r="B3395" s="3" t="s">
        <v>6507</v>
      </c>
      <c r="C3395" s="2"/>
      <c r="D3395" s="2" t="s">
        <v>16</v>
      </c>
      <c r="E3395" s="4">
        <f>150.00*(1-Z1%)</f>
        <v>150</v>
      </c>
      <c r="F3395" s="2">
        <v>1</v>
      </c>
      <c r="G3395" s="2"/>
    </row>
    <row r="3396" spans="1:26" customHeight="1" ht="18" hidden="true" outlineLevel="3">
      <c r="A3396" s="2" t="s">
        <v>6508</v>
      </c>
      <c r="B3396" s="3" t="s">
        <v>6509</v>
      </c>
      <c r="C3396" s="2"/>
      <c r="D3396" s="2" t="s">
        <v>16</v>
      </c>
      <c r="E3396" s="4">
        <f>150.00*(1-Z1%)</f>
        <v>150</v>
      </c>
      <c r="F3396" s="2">
        <v>1</v>
      </c>
      <c r="G3396" s="2"/>
    </row>
    <row r="3397" spans="1:26" customHeight="1" ht="18" hidden="true" outlineLevel="3">
      <c r="A3397" s="2" t="s">
        <v>6510</v>
      </c>
      <c r="B3397" s="3" t="s">
        <v>6511</v>
      </c>
      <c r="C3397" s="2"/>
      <c r="D3397" s="2" t="s">
        <v>16</v>
      </c>
      <c r="E3397" s="4">
        <f>150.00*(1-Z1%)</f>
        <v>150</v>
      </c>
      <c r="F3397" s="2">
        <v>1</v>
      </c>
      <c r="G3397" s="2"/>
    </row>
    <row r="3398" spans="1:26" customHeight="1" ht="18" hidden="true" outlineLevel="3">
      <c r="A3398" s="2" t="s">
        <v>6512</v>
      </c>
      <c r="B3398" s="3" t="s">
        <v>6513</v>
      </c>
      <c r="C3398" s="2"/>
      <c r="D3398" s="2" t="s">
        <v>16</v>
      </c>
      <c r="E3398" s="4">
        <f>150.00*(1-Z1%)</f>
        <v>150</v>
      </c>
      <c r="F3398" s="2">
        <v>1</v>
      </c>
      <c r="G3398" s="2"/>
    </row>
    <row r="3399" spans="1:26" customHeight="1" ht="18" hidden="true" outlineLevel="3">
      <c r="A3399" s="2" t="s">
        <v>6514</v>
      </c>
      <c r="B3399" s="3" t="s">
        <v>6515</v>
      </c>
      <c r="C3399" s="2"/>
      <c r="D3399" s="2" t="s">
        <v>16</v>
      </c>
      <c r="E3399" s="4">
        <f>150.00*(1-Z1%)</f>
        <v>150</v>
      </c>
      <c r="F3399" s="2">
        <v>1</v>
      </c>
      <c r="G3399" s="2"/>
    </row>
    <row r="3400" spans="1:26" customHeight="1" ht="18" hidden="true" outlineLevel="3">
      <c r="A3400" s="2" t="s">
        <v>6516</v>
      </c>
      <c r="B3400" s="3" t="s">
        <v>6517</v>
      </c>
      <c r="C3400" s="2"/>
      <c r="D3400" s="2" t="s">
        <v>16</v>
      </c>
      <c r="E3400" s="4">
        <f>150.00*(1-Z1%)</f>
        <v>150</v>
      </c>
      <c r="F3400" s="2">
        <v>1</v>
      </c>
      <c r="G3400" s="2"/>
    </row>
    <row r="3401" spans="1:26" customHeight="1" ht="18" hidden="true" outlineLevel="3">
      <c r="A3401" s="2" t="s">
        <v>6518</v>
      </c>
      <c r="B3401" s="3" t="s">
        <v>6519</v>
      </c>
      <c r="C3401" s="2"/>
      <c r="D3401" s="2" t="s">
        <v>16</v>
      </c>
      <c r="E3401" s="4">
        <f>150.00*(1-Z1%)</f>
        <v>150</v>
      </c>
      <c r="F3401" s="2">
        <v>1</v>
      </c>
      <c r="G3401" s="2"/>
    </row>
    <row r="3402" spans="1:26" customHeight="1" ht="18" hidden="true" outlineLevel="3">
      <c r="A3402" s="2" t="s">
        <v>6520</v>
      </c>
      <c r="B3402" s="3" t="s">
        <v>6521</v>
      </c>
      <c r="C3402" s="2"/>
      <c r="D3402" s="2" t="s">
        <v>16</v>
      </c>
      <c r="E3402" s="4">
        <f>150.00*(1-Z1%)</f>
        <v>150</v>
      </c>
      <c r="F3402" s="2">
        <v>1</v>
      </c>
      <c r="G3402" s="2"/>
    </row>
    <row r="3403" spans="1:26" customHeight="1" ht="18" hidden="true" outlineLevel="3">
      <c r="A3403" s="2" t="s">
        <v>6522</v>
      </c>
      <c r="B3403" s="3" t="s">
        <v>6523</v>
      </c>
      <c r="C3403" s="2"/>
      <c r="D3403" s="2" t="s">
        <v>16</v>
      </c>
      <c r="E3403" s="4">
        <f>150.00*(1-Z1%)</f>
        <v>150</v>
      </c>
      <c r="F3403" s="2">
        <v>1</v>
      </c>
      <c r="G3403" s="2"/>
    </row>
    <row r="3404" spans="1:26" customHeight="1" ht="18" hidden="true" outlineLevel="3">
      <c r="A3404" s="2" t="s">
        <v>6524</v>
      </c>
      <c r="B3404" s="3" t="s">
        <v>6525</v>
      </c>
      <c r="C3404" s="2"/>
      <c r="D3404" s="2" t="s">
        <v>16</v>
      </c>
      <c r="E3404" s="4">
        <f>150.00*(1-Z1%)</f>
        <v>150</v>
      </c>
      <c r="F3404" s="2">
        <v>1</v>
      </c>
      <c r="G3404" s="2"/>
    </row>
    <row r="3405" spans="1:26" customHeight="1" ht="18" hidden="true" outlineLevel="3">
      <c r="A3405" s="2" t="s">
        <v>6526</v>
      </c>
      <c r="B3405" s="3" t="s">
        <v>6527</v>
      </c>
      <c r="C3405" s="2"/>
      <c r="D3405" s="2" t="s">
        <v>16</v>
      </c>
      <c r="E3405" s="4">
        <f>150.00*(1-Z1%)</f>
        <v>150</v>
      </c>
      <c r="F3405" s="2">
        <v>1</v>
      </c>
      <c r="G3405" s="2"/>
    </row>
    <row r="3406" spans="1:26" customHeight="1" ht="18" hidden="true" outlineLevel="3">
      <c r="A3406" s="2" t="s">
        <v>6528</v>
      </c>
      <c r="B3406" s="3" t="s">
        <v>6529</v>
      </c>
      <c r="C3406" s="2"/>
      <c r="D3406" s="2" t="s">
        <v>16</v>
      </c>
      <c r="E3406" s="4">
        <f>150.00*(1-Z1%)</f>
        <v>150</v>
      </c>
      <c r="F3406" s="2">
        <v>3</v>
      </c>
      <c r="G3406" s="2"/>
    </row>
    <row r="3407" spans="1:26" customHeight="1" ht="18" hidden="true" outlineLevel="3">
      <c r="A3407" s="2" t="s">
        <v>6530</v>
      </c>
      <c r="B3407" s="3" t="s">
        <v>6531</v>
      </c>
      <c r="C3407" s="2"/>
      <c r="D3407" s="2" t="s">
        <v>16</v>
      </c>
      <c r="E3407" s="4">
        <f>150.00*(1-Z1%)</f>
        <v>150</v>
      </c>
      <c r="F3407" s="2">
        <v>1</v>
      </c>
      <c r="G3407" s="2"/>
    </row>
    <row r="3408" spans="1:26" customHeight="1" ht="36" hidden="true" outlineLevel="3">
      <c r="A3408" s="2" t="s">
        <v>6532</v>
      </c>
      <c r="B3408" s="3" t="s">
        <v>6533</v>
      </c>
      <c r="C3408" s="2"/>
      <c r="D3408" s="2" t="s">
        <v>16</v>
      </c>
      <c r="E3408" s="4">
        <f>350.00*(1-Z1%)</f>
        <v>350</v>
      </c>
      <c r="F3408" s="2">
        <v>2</v>
      </c>
      <c r="G3408" s="2"/>
    </row>
    <row r="3409" spans="1:26" customHeight="1" ht="18" hidden="true" outlineLevel="3">
      <c r="A3409" s="2" t="s">
        <v>6534</v>
      </c>
      <c r="B3409" s="3" t="s">
        <v>6535</v>
      </c>
      <c r="C3409" s="2"/>
      <c r="D3409" s="2" t="s">
        <v>16</v>
      </c>
      <c r="E3409" s="4">
        <f>150.00*(1-Z1%)</f>
        <v>150</v>
      </c>
      <c r="F3409" s="2">
        <v>2</v>
      </c>
      <c r="G3409" s="2"/>
    </row>
    <row r="3410" spans="1:26" customHeight="1" ht="18" hidden="true" outlineLevel="3">
      <c r="A3410" s="2" t="s">
        <v>6536</v>
      </c>
      <c r="B3410" s="3" t="s">
        <v>6537</v>
      </c>
      <c r="C3410" s="2"/>
      <c r="D3410" s="2" t="s">
        <v>16</v>
      </c>
      <c r="E3410" s="4">
        <f>350.00*(1-Z1%)</f>
        <v>350</v>
      </c>
      <c r="F3410" s="2">
        <v>1</v>
      </c>
      <c r="G3410" s="2"/>
    </row>
    <row r="3411" spans="1:26" customHeight="1" ht="18" hidden="true" outlineLevel="3">
      <c r="A3411" s="2" t="s">
        <v>6538</v>
      </c>
      <c r="B3411" s="3" t="s">
        <v>6539</v>
      </c>
      <c r="C3411" s="2"/>
      <c r="D3411" s="2" t="s">
        <v>16</v>
      </c>
      <c r="E3411" s="4">
        <f>150.00*(1-Z1%)</f>
        <v>150</v>
      </c>
      <c r="F3411" s="2">
        <v>1</v>
      </c>
      <c r="G3411" s="2"/>
    </row>
    <row r="3412" spans="1:26" customHeight="1" ht="18" hidden="true" outlineLevel="3">
      <c r="A3412" s="2" t="s">
        <v>6540</v>
      </c>
      <c r="B3412" s="3" t="s">
        <v>6541</v>
      </c>
      <c r="C3412" s="2"/>
      <c r="D3412" s="2" t="s">
        <v>16</v>
      </c>
      <c r="E3412" s="4">
        <f>250.00*(1-Z1%)</f>
        <v>250</v>
      </c>
      <c r="F3412" s="2">
        <v>1</v>
      </c>
      <c r="G3412" s="2"/>
    </row>
    <row r="3413" spans="1:26" customHeight="1" ht="18" hidden="true" outlineLevel="3">
      <c r="A3413" s="2" t="s">
        <v>6542</v>
      </c>
      <c r="B3413" s="3" t="s">
        <v>6543</v>
      </c>
      <c r="C3413" s="2"/>
      <c r="D3413" s="2" t="s">
        <v>16</v>
      </c>
      <c r="E3413" s="4">
        <f>150.00*(1-Z1%)</f>
        <v>150</v>
      </c>
      <c r="F3413" s="2">
        <v>1</v>
      </c>
      <c r="G3413" s="2"/>
    </row>
    <row r="3414" spans="1:26" customHeight="1" ht="18" hidden="true" outlineLevel="3">
      <c r="A3414" s="2" t="s">
        <v>6544</v>
      </c>
      <c r="B3414" s="3" t="s">
        <v>6545</v>
      </c>
      <c r="C3414" s="2"/>
      <c r="D3414" s="2" t="s">
        <v>16</v>
      </c>
      <c r="E3414" s="4">
        <f>350.00*(1-Z1%)</f>
        <v>350</v>
      </c>
      <c r="F3414" s="2">
        <v>2</v>
      </c>
      <c r="G3414" s="2"/>
    </row>
    <row r="3415" spans="1:26" customHeight="1" ht="18" hidden="true" outlineLevel="3">
      <c r="A3415" s="2" t="s">
        <v>6546</v>
      </c>
      <c r="B3415" s="3" t="s">
        <v>6547</v>
      </c>
      <c r="C3415" s="2"/>
      <c r="D3415" s="2" t="s">
        <v>16</v>
      </c>
      <c r="E3415" s="4">
        <f>150.00*(1-Z1%)</f>
        <v>150</v>
      </c>
      <c r="F3415" s="2">
        <v>1</v>
      </c>
      <c r="G3415" s="2"/>
    </row>
    <row r="3416" spans="1:26" customHeight="1" ht="18" hidden="true" outlineLevel="3">
      <c r="A3416" s="2" t="s">
        <v>6548</v>
      </c>
      <c r="B3416" s="3" t="s">
        <v>6547</v>
      </c>
      <c r="C3416" s="2"/>
      <c r="D3416" s="2" t="s">
        <v>16</v>
      </c>
      <c r="E3416" s="4">
        <f>150.00*(1-Z1%)</f>
        <v>150</v>
      </c>
      <c r="F3416" s="2">
        <v>3</v>
      </c>
      <c r="G3416" s="2"/>
    </row>
    <row r="3417" spans="1:26" customHeight="1" ht="18" hidden="true" outlineLevel="3">
      <c r="A3417" s="2" t="s">
        <v>6549</v>
      </c>
      <c r="B3417" s="3" t="s">
        <v>6550</v>
      </c>
      <c r="C3417" s="2"/>
      <c r="D3417" s="2" t="s">
        <v>16</v>
      </c>
      <c r="E3417" s="4">
        <f>150.00*(1-Z1%)</f>
        <v>150</v>
      </c>
      <c r="F3417" s="2">
        <v>1</v>
      </c>
      <c r="G3417" s="2"/>
    </row>
    <row r="3418" spans="1:26" customHeight="1" ht="18" hidden="true" outlineLevel="3">
      <c r="A3418" s="2" t="s">
        <v>6551</v>
      </c>
      <c r="B3418" s="3" t="s">
        <v>6552</v>
      </c>
      <c r="C3418" s="2"/>
      <c r="D3418" s="2" t="s">
        <v>16</v>
      </c>
      <c r="E3418" s="4">
        <f>150.00*(1-Z1%)</f>
        <v>150</v>
      </c>
      <c r="F3418" s="2">
        <v>1</v>
      </c>
      <c r="G3418" s="2"/>
    </row>
    <row r="3419" spans="1:26" customHeight="1" ht="18" hidden="true" outlineLevel="3">
      <c r="A3419" s="2" t="s">
        <v>6553</v>
      </c>
      <c r="B3419" s="3" t="s">
        <v>6554</v>
      </c>
      <c r="C3419" s="2"/>
      <c r="D3419" s="2" t="s">
        <v>16</v>
      </c>
      <c r="E3419" s="4">
        <f>250.00*(1-Z1%)</f>
        <v>250</v>
      </c>
      <c r="F3419" s="2">
        <v>2</v>
      </c>
      <c r="G3419" s="2"/>
    </row>
    <row r="3420" spans="1:26" customHeight="1" ht="18" hidden="true" outlineLevel="3">
      <c r="A3420" s="2" t="s">
        <v>6555</v>
      </c>
      <c r="B3420" s="3" t="s">
        <v>6556</v>
      </c>
      <c r="C3420" s="2"/>
      <c r="D3420" s="2" t="s">
        <v>16</v>
      </c>
      <c r="E3420" s="4">
        <f>300.00*(1-Z1%)</f>
        <v>300</v>
      </c>
      <c r="F3420" s="2">
        <v>2</v>
      </c>
      <c r="G3420" s="2"/>
    </row>
    <row r="3421" spans="1:26" customHeight="1" ht="18" hidden="true" outlineLevel="3">
      <c r="A3421" s="2" t="s">
        <v>6557</v>
      </c>
      <c r="B3421" s="3" t="s">
        <v>6558</v>
      </c>
      <c r="C3421" s="2"/>
      <c r="D3421" s="2" t="s">
        <v>16</v>
      </c>
      <c r="E3421" s="4">
        <f>150.00*(1-Z1%)</f>
        <v>150</v>
      </c>
      <c r="F3421" s="2">
        <v>2</v>
      </c>
      <c r="G3421" s="2"/>
    </row>
    <row r="3422" spans="1:26" customHeight="1" ht="18" hidden="true" outlineLevel="3">
      <c r="A3422" s="2" t="s">
        <v>6559</v>
      </c>
      <c r="B3422" s="3" t="s">
        <v>6560</v>
      </c>
      <c r="C3422" s="2"/>
      <c r="D3422" s="2" t="s">
        <v>16</v>
      </c>
      <c r="E3422" s="4">
        <f>150.00*(1-Z1%)</f>
        <v>150</v>
      </c>
      <c r="F3422" s="2">
        <v>1</v>
      </c>
      <c r="G3422" s="2"/>
    </row>
    <row r="3423" spans="1:26" customHeight="1" ht="18" hidden="true" outlineLevel="3">
      <c r="A3423" s="2" t="s">
        <v>6561</v>
      </c>
      <c r="B3423" s="3" t="s">
        <v>6562</v>
      </c>
      <c r="C3423" s="2"/>
      <c r="D3423" s="2" t="s">
        <v>16</v>
      </c>
      <c r="E3423" s="4">
        <f>350.00*(1-Z1%)</f>
        <v>350</v>
      </c>
      <c r="F3423" s="2">
        <v>2</v>
      </c>
      <c r="G3423" s="2"/>
    </row>
    <row r="3424" spans="1:26" customHeight="1" ht="18" hidden="true" outlineLevel="3">
      <c r="A3424" s="2" t="s">
        <v>6563</v>
      </c>
      <c r="B3424" s="3" t="s">
        <v>6564</v>
      </c>
      <c r="C3424" s="2"/>
      <c r="D3424" s="2" t="s">
        <v>16</v>
      </c>
      <c r="E3424" s="4">
        <f>150.00*(1-Z1%)</f>
        <v>150</v>
      </c>
      <c r="F3424" s="2">
        <v>1</v>
      </c>
      <c r="G3424" s="2"/>
    </row>
    <row r="3425" spans="1:26" customHeight="1" ht="18" hidden="true" outlineLevel="3">
      <c r="A3425" s="2" t="s">
        <v>6565</v>
      </c>
      <c r="B3425" s="3" t="s">
        <v>6566</v>
      </c>
      <c r="C3425" s="2"/>
      <c r="D3425" s="2" t="s">
        <v>16</v>
      </c>
      <c r="E3425" s="4">
        <f>150.00*(1-Z1%)</f>
        <v>150</v>
      </c>
      <c r="F3425" s="2">
        <v>1</v>
      </c>
      <c r="G3425" s="2"/>
    </row>
    <row r="3426" spans="1:26" customHeight="1" ht="18" hidden="true" outlineLevel="3">
      <c r="A3426" s="2" t="s">
        <v>6567</v>
      </c>
      <c r="B3426" s="3" t="s">
        <v>6568</v>
      </c>
      <c r="C3426" s="2"/>
      <c r="D3426" s="2" t="s">
        <v>16</v>
      </c>
      <c r="E3426" s="4">
        <f>150.00*(1-Z1%)</f>
        <v>150</v>
      </c>
      <c r="F3426" s="2">
        <v>1</v>
      </c>
      <c r="G3426" s="2"/>
    </row>
    <row r="3427" spans="1:26" customHeight="1" ht="18" hidden="true" outlineLevel="3">
      <c r="A3427" s="2" t="s">
        <v>6569</v>
      </c>
      <c r="B3427" s="3" t="s">
        <v>6570</v>
      </c>
      <c r="C3427" s="2"/>
      <c r="D3427" s="2" t="s">
        <v>16</v>
      </c>
      <c r="E3427" s="4">
        <f>200.00*(1-Z1%)</f>
        <v>200</v>
      </c>
      <c r="F3427" s="2">
        <v>1</v>
      </c>
      <c r="G3427" s="2"/>
    </row>
    <row r="3428" spans="1:26" customHeight="1" ht="18" hidden="true" outlineLevel="3">
      <c r="A3428" s="2" t="s">
        <v>6571</v>
      </c>
      <c r="B3428" s="3" t="s">
        <v>6572</v>
      </c>
      <c r="C3428" s="2"/>
      <c r="D3428" s="2" t="s">
        <v>16</v>
      </c>
      <c r="E3428" s="4">
        <f>150.00*(1-Z1%)</f>
        <v>150</v>
      </c>
      <c r="F3428" s="2">
        <v>1</v>
      </c>
      <c r="G3428" s="2"/>
    </row>
    <row r="3429" spans="1:26" customHeight="1" ht="18" hidden="true" outlineLevel="3">
      <c r="A3429" s="2" t="s">
        <v>6573</v>
      </c>
      <c r="B3429" s="3" t="s">
        <v>6574</v>
      </c>
      <c r="C3429" s="2"/>
      <c r="D3429" s="2" t="s">
        <v>16</v>
      </c>
      <c r="E3429" s="4">
        <f>350.00*(1-Z1%)</f>
        <v>350</v>
      </c>
      <c r="F3429" s="2">
        <v>1</v>
      </c>
      <c r="G3429" s="2"/>
    </row>
    <row r="3430" spans="1:26" customHeight="1" ht="18" hidden="true" outlineLevel="3">
      <c r="A3430" s="2" t="s">
        <v>6575</v>
      </c>
      <c r="B3430" s="3" t="s">
        <v>6576</v>
      </c>
      <c r="C3430" s="2"/>
      <c r="D3430" s="2" t="s">
        <v>16</v>
      </c>
      <c r="E3430" s="4">
        <f>350.00*(1-Z1%)</f>
        <v>350</v>
      </c>
      <c r="F3430" s="2">
        <v>1</v>
      </c>
      <c r="G3430" s="2"/>
    </row>
    <row r="3431" spans="1:26" customHeight="1" ht="18" hidden="true" outlineLevel="3">
      <c r="A3431" s="2" t="s">
        <v>6577</v>
      </c>
      <c r="B3431" s="3" t="s">
        <v>6578</v>
      </c>
      <c r="C3431" s="2"/>
      <c r="D3431" s="2" t="s">
        <v>16</v>
      </c>
      <c r="E3431" s="4">
        <f>200.00*(1-Z1%)</f>
        <v>200</v>
      </c>
      <c r="F3431" s="2">
        <v>1</v>
      </c>
      <c r="G3431" s="2"/>
    </row>
    <row r="3432" spans="1:26" customHeight="1" ht="18" hidden="true" outlineLevel="3">
      <c r="A3432" s="2" t="s">
        <v>6579</v>
      </c>
      <c r="B3432" s="3" t="s">
        <v>6580</v>
      </c>
      <c r="C3432" s="2"/>
      <c r="D3432" s="2" t="s">
        <v>16</v>
      </c>
      <c r="E3432" s="4">
        <f>350.00*(1-Z1%)</f>
        <v>350</v>
      </c>
      <c r="F3432" s="2">
        <v>1</v>
      </c>
      <c r="G3432" s="2"/>
    </row>
    <row r="3433" spans="1:26" customHeight="1" ht="18" hidden="true" outlineLevel="3">
      <c r="A3433" s="2" t="s">
        <v>6581</v>
      </c>
      <c r="B3433" s="3" t="s">
        <v>6582</v>
      </c>
      <c r="C3433" s="2"/>
      <c r="D3433" s="2" t="s">
        <v>16</v>
      </c>
      <c r="E3433" s="4">
        <f>350.00*(1-Z1%)</f>
        <v>350</v>
      </c>
      <c r="F3433" s="2">
        <v>1</v>
      </c>
      <c r="G3433" s="2"/>
    </row>
    <row r="3434" spans="1:26" customHeight="1" ht="18" hidden="true" outlineLevel="3">
      <c r="A3434" s="2" t="s">
        <v>6583</v>
      </c>
      <c r="B3434" s="3" t="s">
        <v>6584</v>
      </c>
      <c r="C3434" s="2"/>
      <c r="D3434" s="2" t="s">
        <v>16</v>
      </c>
      <c r="E3434" s="4">
        <f>150.00*(1-Z1%)</f>
        <v>150</v>
      </c>
      <c r="F3434" s="2">
        <v>1</v>
      </c>
      <c r="G3434" s="2"/>
    </row>
    <row r="3435" spans="1:26" customHeight="1" ht="18" hidden="true" outlineLevel="3">
      <c r="A3435" s="2" t="s">
        <v>6585</v>
      </c>
      <c r="B3435" s="3" t="s">
        <v>6586</v>
      </c>
      <c r="C3435" s="2"/>
      <c r="D3435" s="2" t="s">
        <v>16</v>
      </c>
      <c r="E3435" s="4">
        <f>200.00*(1-Z1%)</f>
        <v>200</v>
      </c>
      <c r="F3435" s="2">
        <v>1</v>
      </c>
      <c r="G3435" s="2"/>
    </row>
    <row r="3436" spans="1:26" customHeight="1" ht="18" hidden="true" outlineLevel="3">
      <c r="A3436" s="2" t="s">
        <v>6587</v>
      </c>
      <c r="B3436" s="3" t="s">
        <v>6588</v>
      </c>
      <c r="C3436" s="2"/>
      <c r="D3436" s="2" t="s">
        <v>16</v>
      </c>
      <c r="E3436" s="4">
        <f>200.00*(1-Z1%)</f>
        <v>200</v>
      </c>
      <c r="F3436" s="2">
        <v>1</v>
      </c>
      <c r="G3436" s="2"/>
    </row>
    <row r="3437" spans="1:26" customHeight="1" ht="18" hidden="true" outlineLevel="3">
      <c r="A3437" s="2" t="s">
        <v>6589</v>
      </c>
      <c r="B3437" s="3" t="s">
        <v>6590</v>
      </c>
      <c r="C3437" s="2"/>
      <c r="D3437" s="2" t="s">
        <v>16</v>
      </c>
      <c r="E3437" s="4">
        <f>200.00*(1-Z1%)</f>
        <v>200</v>
      </c>
      <c r="F3437" s="2">
        <v>1</v>
      </c>
      <c r="G3437" s="2"/>
    </row>
    <row r="3438" spans="1:26" customHeight="1" ht="18" hidden="true" outlineLevel="3">
      <c r="A3438" s="2" t="s">
        <v>6591</v>
      </c>
      <c r="B3438" s="3" t="s">
        <v>6592</v>
      </c>
      <c r="C3438" s="2"/>
      <c r="D3438" s="2" t="s">
        <v>16</v>
      </c>
      <c r="E3438" s="4">
        <f>350.00*(1-Z1%)</f>
        <v>350</v>
      </c>
      <c r="F3438" s="2">
        <v>1</v>
      </c>
      <c r="G3438" s="2"/>
    </row>
    <row r="3439" spans="1:26" customHeight="1" ht="18" hidden="true" outlineLevel="3">
      <c r="A3439" s="2" t="s">
        <v>6593</v>
      </c>
      <c r="B3439" s="3" t="s">
        <v>6594</v>
      </c>
      <c r="C3439" s="2"/>
      <c r="D3439" s="2" t="s">
        <v>16</v>
      </c>
      <c r="E3439" s="4">
        <f>350.00*(1-Z1%)</f>
        <v>350</v>
      </c>
      <c r="F3439" s="2">
        <v>2</v>
      </c>
      <c r="G3439" s="2"/>
    </row>
    <row r="3440" spans="1:26" customHeight="1" ht="18" hidden="true" outlineLevel="3">
      <c r="A3440" s="2" t="s">
        <v>6595</v>
      </c>
      <c r="B3440" s="3" t="s">
        <v>6596</v>
      </c>
      <c r="C3440" s="2"/>
      <c r="D3440" s="2" t="s">
        <v>16</v>
      </c>
      <c r="E3440" s="4">
        <f>200.00*(1-Z1%)</f>
        <v>200</v>
      </c>
      <c r="F3440" s="2">
        <v>1</v>
      </c>
      <c r="G3440" s="2"/>
    </row>
    <row r="3441" spans="1:26" customHeight="1" ht="18" hidden="true" outlineLevel="3">
      <c r="A3441" s="2" t="s">
        <v>6597</v>
      </c>
      <c r="B3441" s="3" t="s">
        <v>6598</v>
      </c>
      <c r="C3441" s="2"/>
      <c r="D3441" s="2" t="s">
        <v>16</v>
      </c>
      <c r="E3441" s="4">
        <f>250.00*(1-Z1%)</f>
        <v>250</v>
      </c>
      <c r="F3441" s="2">
        <v>2</v>
      </c>
      <c r="G3441" s="2"/>
    </row>
    <row r="3442" spans="1:26" customHeight="1" ht="18" hidden="true" outlineLevel="3">
      <c r="A3442" s="2" t="s">
        <v>6599</v>
      </c>
      <c r="B3442" s="3" t="s">
        <v>6600</v>
      </c>
      <c r="C3442" s="2"/>
      <c r="D3442" s="2" t="s">
        <v>16</v>
      </c>
      <c r="E3442" s="4">
        <f>250.00*(1-Z1%)</f>
        <v>250</v>
      </c>
      <c r="F3442" s="2">
        <v>2</v>
      </c>
      <c r="G3442" s="2"/>
    </row>
    <row r="3443" spans="1:26" customHeight="1" ht="18" hidden="true" outlineLevel="3">
      <c r="A3443" s="2" t="s">
        <v>6601</v>
      </c>
      <c r="B3443" s="3" t="s">
        <v>6602</v>
      </c>
      <c r="C3443" s="2"/>
      <c r="D3443" s="2" t="s">
        <v>16</v>
      </c>
      <c r="E3443" s="4">
        <f>200.00*(1-Z1%)</f>
        <v>200</v>
      </c>
      <c r="F3443" s="2">
        <v>1</v>
      </c>
      <c r="G3443" s="2"/>
    </row>
    <row r="3444" spans="1:26" customHeight="1" ht="18" hidden="true" outlineLevel="3">
      <c r="A3444" s="2" t="s">
        <v>6603</v>
      </c>
      <c r="B3444" s="3" t="s">
        <v>6604</v>
      </c>
      <c r="C3444" s="2"/>
      <c r="D3444" s="2" t="s">
        <v>16</v>
      </c>
      <c r="E3444" s="4">
        <f>200.00*(1-Z1%)</f>
        <v>200</v>
      </c>
      <c r="F3444" s="2">
        <v>1</v>
      </c>
      <c r="G3444" s="2"/>
    </row>
    <row r="3445" spans="1:26" customHeight="1" ht="18" hidden="true" outlineLevel="3">
      <c r="A3445" s="2" t="s">
        <v>6605</v>
      </c>
      <c r="B3445" s="3" t="s">
        <v>6606</v>
      </c>
      <c r="C3445" s="2"/>
      <c r="D3445" s="2" t="s">
        <v>16</v>
      </c>
      <c r="E3445" s="4">
        <f>150.00*(1-Z1%)</f>
        <v>150</v>
      </c>
      <c r="F3445" s="2">
        <v>1</v>
      </c>
      <c r="G3445" s="2"/>
    </row>
    <row r="3446" spans="1:26" customHeight="1" ht="18" hidden="true" outlineLevel="3">
      <c r="A3446" s="2" t="s">
        <v>6607</v>
      </c>
      <c r="B3446" s="3" t="s">
        <v>6608</v>
      </c>
      <c r="C3446" s="2"/>
      <c r="D3446" s="2" t="s">
        <v>16</v>
      </c>
      <c r="E3446" s="4">
        <f>150.00*(1-Z1%)</f>
        <v>150</v>
      </c>
      <c r="F3446" s="2">
        <v>2</v>
      </c>
      <c r="G3446" s="2"/>
    </row>
    <row r="3447" spans="1:26" customHeight="1" ht="18" hidden="true" outlineLevel="3">
      <c r="A3447" s="2" t="s">
        <v>6609</v>
      </c>
      <c r="B3447" s="3" t="s">
        <v>6610</v>
      </c>
      <c r="C3447" s="2"/>
      <c r="D3447" s="2" t="s">
        <v>16</v>
      </c>
      <c r="E3447" s="4">
        <f>150.00*(1-Z1%)</f>
        <v>150</v>
      </c>
      <c r="F3447" s="2">
        <v>1</v>
      </c>
      <c r="G3447" s="2"/>
    </row>
    <row r="3448" spans="1:26" customHeight="1" ht="18" hidden="true" outlineLevel="3">
      <c r="A3448" s="2" t="s">
        <v>6611</v>
      </c>
      <c r="B3448" s="3" t="s">
        <v>6612</v>
      </c>
      <c r="C3448" s="2"/>
      <c r="D3448" s="2" t="s">
        <v>16</v>
      </c>
      <c r="E3448" s="4">
        <f>350.00*(1-Z1%)</f>
        <v>350</v>
      </c>
      <c r="F3448" s="2">
        <v>1</v>
      </c>
      <c r="G3448" s="2"/>
    </row>
    <row r="3449" spans="1:26" customHeight="1" ht="35" hidden="true" outlineLevel="3">
      <c r="A3449" s="5" t="s">
        <v>6613</v>
      </c>
      <c r="B3449" s="5"/>
      <c r="C3449" s="5"/>
      <c r="D3449" s="5"/>
      <c r="E3449" s="5"/>
      <c r="F3449" s="5"/>
      <c r="G3449" s="5"/>
    </row>
    <row r="3450" spans="1:26" customHeight="1" ht="18" hidden="true" outlineLevel="3">
      <c r="A3450" s="2" t="s">
        <v>6614</v>
      </c>
      <c r="B3450" s="3" t="s">
        <v>6615</v>
      </c>
      <c r="C3450" s="2"/>
      <c r="D3450" s="2" t="s">
        <v>16</v>
      </c>
      <c r="E3450" s="4">
        <f>590.00*(1-Z1%)</f>
        <v>590</v>
      </c>
      <c r="F3450" s="2">
        <v>2</v>
      </c>
      <c r="G3450" s="2"/>
    </row>
    <row r="3451" spans="1:26" customHeight="1" ht="36" hidden="true" outlineLevel="3">
      <c r="A3451" s="2" t="s">
        <v>6616</v>
      </c>
      <c r="B3451" s="3" t="s">
        <v>6617</v>
      </c>
      <c r="C3451" s="2"/>
      <c r="D3451" s="2" t="s">
        <v>16</v>
      </c>
      <c r="E3451" s="4">
        <f>590.00*(1-Z1%)</f>
        <v>590</v>
      </c>
      <c r="F3451" s="2">
        <v>2</v>
      </c>
      <c r="G3451" s="2"/>
    </row>
    <row r="3452" spans="1:26" customHeight="1" ht="36" hidden="true" outlineLevel="3">
      <c r="A3452" s="2" t="s">
        <v>6618</v>
      </c>
      <c r="B3452" s="3" t="s">
        <v>6619</v>
      </c>
      <c r="C3452" s="2"/>
      <c r="D3452" s="2" t="s">
        <v>16</v>
      </c>
      <c r="E3452" s="4">
        <f>490.00*(1-Z1%)</f>
        <v>490</v>
      </c>
      <c r="F3452" s="2">
        <v>1</v>
      </c>
      <c r="G3452" s="2"/>
    </row>
    <row r="3453" spans="1:26" customHeight="1" ht="36" hidden="true" outlineLevel="3">
      <c r="A3453" s="2" t="s">
        <v>6620</v>
      </c>
      <c r="B3453" s="3" t="s">
        <v>6621</v>
      </c>
      <c r="C3453" s="2"/>
      <c r="D3453" s="2" t="s">
        <v>16</v>
      </c>
      <c r="E3453" s="4">
        <f>590.00*(1-Z1%)</f>
        <v>590</v>
      </c>
      <c r="F3453" s="2">
        <v>1</v>
      </c>
      <c r="G3453" s="2"/>
    </row>
    <row r="3454" spans="1:26" customHeight="1" ht="18" hidden="true" outlineLevel="3">
      <c r="A3454" s="2" t="s">
        <v>6622</v>
      </c>
      <c r="B3454" s="3" t="s">
        <v>6623</v>
      </c>
      <c r="C3454" s="2"/>
      <c r="D3454" s="2" t="s">
        <v>16</v>
      </c>
      <c r="E3454" s="4">
        <f>490.00*(1-Z1%)</f>
        <v>490</v>
      </c>
      <c r="F3454" s="2">
        <v>3</v>
      </c>
      <c r="G3454" s="2"/>
    </row>
    <row r="3455" spans="1:26" customHeight="1" ht="18" hidden="true" outlineLevel="3">
      <c r="A3455" s="2" t="s">
        <v>6624</v>
      </c>
      <c r="B3455" s="3" t="s">
        <v>6625</v>
      </c>
      <c r="C3455" s="2"/>
      <c r="D3455" s="2" t="s">
        <v>16</v>
      </c>
      <c r="E3455" s="4">
        <f>490.00*(1-Z1%)</f>
        <v>490</v>
      </c>
      <c r="F3455" s="2">
        <v>3</v>
      </c>
      <c r="G3455" s="2"/>
    </row>
    <row r="3456" spans="1:26" customHeight="1" ht="36" hidden="true" outlineLevel="3">
      <c r="A3456" s="2" t="s">
        <v>6626</v>
      </c>
      <c r="B3456" s="3" t="s">
        <v>6627</v>
      </c>
      <c r="C3456" s="2"/>
      <c r="D3456" s="2" t="s">
        <v>16</v>
      </c>
      <c r="E3456" s="4">
        <f>490.00*(1-Z1%)</f>
        <v>490</v>
      </c>
      <c r="F3456" s="2">
        <v>2</v>
      </c>
      <c r="G3456" s="2"/>
    </row>
    <row r="3457" spans="1:26" customHeight="1" ht="36" hidden="true" outlineLevel="3">
      <c r="A3457" s="2" t="s">
        <v>6628</v>
      </c>
      <c r="B3457" s="3" t="s">
        <v>6629</v>
      </c>
      <c r="C3457" s="2"/>
      <c r="D3457" s="2" t="s">
        <v>16</v>
      </c>
      <c r="E3457" s="4">
        <f>590.00*(1-Z1%)</f>
        <v>590</v>
      </c>
      <c r="F3457" s="2">
        <v>1</v>
      </c>
      <c r="G3457" s="2"/>
    </row>
    <row r="3458" spans="1:26" customHeight="1" ht="36" hidden="true" outlineLevel="3">
      <c r="A3458" s="2" t="s">
        <v>6630</v>
      </c>
      <c r="B3458" s="3" t="s">
        <v>6631</v>
      </c>
      <c r="C3458" s="2"/>
      <c r="D3458" s="2" t="s">
        <v>16</v>
      </c>
      <c r="E3458" s="4">
        <f>590.00*(1-Z1%)</f>
        <v>590</v>
      </c>
      <c r="F3458" s="2">
        <v>2</v>
      </c>
      <c r="G3458" s="2"/>
    </row>
    <row r="3459" spans="1:26" customHeight="1" ht="36" hidden="true" outlineLevel="3">
      <c r="A3459" s="2" t="s">
        <v>6632</v>
      </c>
      <c r="B3459" s="3" t="s">
        <v>6633</v>
      </c>
      <c r="C3459" s="2"/>
      <c r="D3459" s="2" t="s">
        <v>16</v>
      </c>
      <c r="E3459" s="4">
        <f>490.00*(1-Z1%)</f>
        <v>490</v>
      </c>
      <c r="F3459" s="2">
        <v>1</v>
      </c>
      <c r="G3459" s="2"/>
    </row>
    <row r="3460" spans="1:26" customHeight="1" ht="18" hidden="true" outlineLevel="3">
      <c r="A3460" s="2" t="s">
        <v>6634</v>
      </c>
      <c r="B3460" s="3" t="s">
        <v>6635</v>
      </c>
      <c r="C3460" s="2"/>
      <c r="D3460" s="2" t="s">
        <v>16</v>
      </c>
      <c r="E3460" s="4">
        <f>590.00*(1-Z1%)</f>
        <v>590</v>
      </c>
      <c r="F3460" s="2">
        <v>1</v>
      </c>
      <c r="G3460" s="2"/>
    </row>
    <row r="3461" spans="1:26" customHeight="1" ht="35" hidden="true" outlineLevel="3">
      <c r="A3461" s="5" t="s">
        <v>6636</v>
      </c>
      <c r="B3461" s="5"/>
      <c r="C3461" s="5"/>
      <c r="D3461" s="5"/>
      <c r="E3461" s="5"/>
      <c r="F3461" s="5"/>
      <c r="G3461" s="5"/>
    </row>
    <row r="3462" spans="1:26" customHeight="1" ht="36" hidden="true" outlineLevel="3">
      <c r="A3462" s="2" t="s">
        <v>6637</v>
      </c>
      <c r="B3462" s="3" t="s">
        <v>6638</v>
      </c>
      <c r="C3462" s="2"/>
      <c r="D3462" s="2" t="s">
        <v>16</v>
      </c>
      <c r="E3462" s="4">
        <f>90.00*(1-Z1%)</f>
        <v>90</v>
      </c>
      <c r="F3462" s="2">
        <v>1</v>
      </c>
      <c r="G3462" s="2"/>
    </row>
    <row r="3463" spans="1:26" customHeight="1" ht="18" hidden="true" outlineLevel="3">
      <c r="A3463" s="2" t="s">
        <v>6639</v>
      </c>
      <c r="B3463" s="3" t="s">
        <v>6640</v>
      </c>
      <c r="C3463" s="2"/>
      <c r="D3463" s="2" t="s">
        <v>16</v>
      </c>
      <c r="E3463" s="4">
        <f>200.00*(1-Z1%)</f>
        <v>200</v>
      </c>
      <c r="F3463" s="2">
        <v>1</v>
      </c>
      <c r="G3463" s="2"/>
    </row>
    <row r="3464" spans="1:26" customHeight="1" ht="36" hidden="true" outlineLevel="3">
      <c r="A3464" s="2" t="s">
        <v>6641</v>
      </c>
      <c r="B3464" s="3" t="s">
        <v>6642</v>
      </c>
      <c r="C3464" s="2"/>
      <c r="D3464" s="2" t="s">
        <v>16</v>
      </c>
      <c r="E3464" s="4">
        <f>550.00*(1-Z1%)</f>
        <v>550</v>
      </c>
      <c r="F3464" s="2">
        <v>2</v>
      </c>
      <c r="G3464" s="2"/>
    </row>
    <row r="3465" spans="1:26" customHeight="1" ht="36" hidden="true" outlineLevel="3">
      <c r="A3465" s="2" t="s">
        <v>6643</v>
      </c>
      <c r="B3465" s="3" t="s">
        <v>6644</v>
      </c>
      <c r="C3465" s="2"/>
      <c r="D3465" s="2" t="s">
        <v>16</v>
      </c>
      <c r="E3465" s="4">
        <f>450.00*(1-Z1%)</f>
        <v>450</v>
      </c>
      <c r="F3465" s="2">
        <v>1</v>
      </c>
      <c r="G3465" s="2"/>
    </row>
    <row r="3466" spans="1:26" customHeight="1" ht="18" hidden="true" outlineLevel="3">
      <c r="A3466" s="2" t="s">
        <v>6645</v>
      </c>
      <c r="B3466" s="3" t="s">
        <v>6646</v>
      </c>
      <c r="C3466" s="2"/>
      <c r="D3466" s="2" t="s">
        <v>16</v>
      </c>
      <c r="E3466" s="4">
        <f>450.00*(1-Z1%)</f>
        <v>450</v>
      </c>
      <c r="F3466" s="2">
        <v>2</v>
      </c>
      <c r="G3466" s="2"/>
    </row>
    <row r="3467" spans="1:26" customHeight="1" ht="36" hidden="true" outlineLevel="3">
      <c r="A3467" s="2" t="s">
        <v>6647</v>
      </c>
      <c r="B3467" s="3" t="s">
        <v>6648</v>
      </c>
      <c r="C3467" s="2"/>
      <c r="D3467" s="2" t="s">
        <v>16</v>
      </c>
      <c r="E3467" s="4">
        <f>200.00*(1-Z1%)</f>
        <v>200</v>
      </c>
      <c r="F3467" s="2">
        <v>1</v>
      </c>
      <c r="G3467" s="2"/>
    </row>
    <row r="3468" spans="1:26" customHeight="1" ht="18" hidden="true" outlineLevel="3">
      <c r="A3468" s="2" t="s">
        <v>6649</v>
      </c>
      <c r="B3468" s="3" t="s">
        <v>6650</v>
      </c>
      <c r="C3468" s="2"/>
      <c r="D3468" s="2" t="s">
        <v>16</v>
      </c>
      <c r="E3468" s="4">
        <f>350.00*(1-Z1%)</f>
        <v>350</v>
      </c>
      <c r="F3468" s="2">
        <v>1</v>
      </c>
      <c r="G3468" s="2"/>
    </row>
    <row r="3469" spans="1:26" customHeight="1" ht="36" hidden="true" outlineLevel="3">
      <c r="A3469" s="2" t="s">
        <v>6651</v>
      </c>
      <c r="B3469" s="3" t="s">
        <v>6652</v>
      </c>
      <c r="C3469" s="2"/>
      <c r="D3469" s="2" t="s">
        <v>16</v>
      </c>
      <c r="E3469" s="4">
        <f>150.00*(1-Z1%)</f>
        <v>150</v>
      </c>
      <c r="F3469" s="2">
        <v>1</v>
      </c>
      <c r="G3469" s="2"/>
    </row>
    <row r="3470" spans="1:26" customHeight="1" ht="18" hidden="true" outlineLevel="3">
      <c r="A3470" s="2" t="s">
        <v>6653</v>
      </c>
      <c r="B3470" s="3" t="s">
        <v>6654</v>
      </c>
      <c r="C3470" s="2"/>
      <c r="D3470" s="2" t="s">
        <v>16</v>
      </c>
      <c r="E3470" s="4">
        <f>150.00*(1-Z1%)</f>
        <v>150</v>
      </c>
      <c r="F3470" s="2">
        <v>1</v>
      </c>
      <c r="G3470" s="2"/>
    </row>
    <row r="3471" spans="1:26" customHeight="1" ht="36" hidden="true" outlineLevel="3">
      <c r="A3471" s="2" t="s">
        <v>6655</v>
      </c>
      <c r="B3471" s="3" t="s">
        <v>6656</v>
      </c>
      <c r="C3471" s="2"/>
      <c r="D3471" s="2" t="s">
        <v>16</v>
      </c>
      <c r="E3471" s="4">
        <f>200.00*(1-Z1%)</f>
        <v>200</v>
      </c>
      <c r="F3471" s="2">
        <v>1</v>
      </c>
      <c r="G3471" s="2"/>
    </row>
    <row r="3472" spans="1:26" customHeight="1" ht="36" hidden="true" outlineLevel="3">
      <c r="A3472" s="2" t="s">
        <v>6657</v>
      </c>
      <c r="B3472" s="3" t="s">
        <v>6658</v>
      </c>
      <c r="C3472" s="2"/>
      <c r="D3472" s="2" t="s">
        <v>16</v>
      </c>
      <c r="E3472" s="4">
        <f>350.00*(1-Z1%)</f>
        <v>350</v>
      </c>
      <c r="F3472" s="2">
        <v>1</v>
      </c>
      <c r="G3472" s="2"/>
    </row>
    <row r="3473" spans="1:26" customHeight="1" ht="18" hidden="true" outlineLevel="3">
      <c r="A3473" s="2" t="s">
        <v>6659</v>
      </c>
      <c r="B3473" s="3" t="s">
        <v>6660</v>
      </c>
      <c r="C3473" s="2"/>
      <c r="D3473" s="2" t="s">
        <v>16</v>
      </c>
      <c r="E3473" s="4">
        <f>490.00*(1-Z1%)</f>
        <v>490</v>
      </c>
      <c r="F3473" s="2">
        <v>1</v>
      </c>
      <c r="G3473" s="2"/>
    </row>
    <row r="3474" spans="1:26" customHeight="1" ht="18" hidden="true" outlineLevel="3">
      <c r="A3474" s="2" t="s">
        <v>6661</v>
      </c>
      <c r="B3474" s="3" t="s">
        <v>6662</v>
      </c>
      <c r="C3474" s="2"/>
      <c r="D3474" s="2" t="s">
        <v>16</v>
      </c>
      <c r="E3474" s="4">
        <f>200.00*(1-Z1%)</f>
        <v>200</v>
      </c>
      <c r="F3474" s="2">
        <v>2</v>
      </c>
      <c r="G3474" s="2"/>
    </row>
    <row r="3475" spans="1:26" customHeight="1" ht="18" hidden="true" outlineLevel="3">
      <c r="A3475" s="2" t="s">
        <v>6663</v>
      </c>
      <c r="B3475" s="3" t="s">
        <v>6664</v>
      </c>
      <c r="C3475" s="2"/>
      <c r="D3475" s="2" t="s">
        <v>16</v>
      </c>
      <c r="E3475" s="4">
        <f>150.00*(1-Z1%)</f>
        <v>150</v>
      </c>
      <c r="F3475" s="2">
        <v>1</v>
      </c>
      <c r="G3475" s="2"/>
    </row>
    <row r="3476" spans="1:26" customHeight="1" ht="18" hidden="true" outlineLevel="3">
      <c r="A3476" s="2" t="s">
        <v>6665</v>
      </c>
      <c r="B3476" s="3" t="s">
        <v>6666</v>
      </c>
      <c r="C3476" s="2"/>
      <c r="D3476" s="2" t="s">
        <v>16</v>
      </c>
      <c r="E3476" s="4">
        <f>150.00*(1-Z1%)</f>
        <v>150</v>
      </c>
      <c r="F3476" s="2">
        <v>1</v>
      </c>
      <c r="G3476" s="2"/>
    </row>
    <row r="3477" spans="1:26" customHeight="1" ht="18" hidden="true" outlineLevel="3">
      <c r="A3477" s="2" t="s">
        <v>6667</v>
      </c>
      <c r="B3477" s="3" t="s">
        <v>6668</v>
      </c>
      <c r="C3477" s="2"/>
      <c r="D3477" s="2" t="s">
        <v>16</v>
      </c>
      <c r="E3477" s="4">
        <f>500.00*(1-Z1%)</f>
        <v>500</v>
      </c>
      <c r="F3477" s="2">
        <v>1</v>
      </c>
      <c r="G3477" s="2"/>
    </row>
    <row r="3478" spans="1:26" customHeight="1" ht="18" hidden="true" outlineLevel="3">
      <c r="A3478" s="2" t="s">
        <v>6669</v>
      </c>
      <c r="B3478" s="3" t="s">
        <v>6670</v>
      </c>
      <c r="C3478" s="2"/>
      <c r="D3478" s="2" t="s">
        <v>16</v>
      </c>
      <c r="E3478" s="4">
        <f>350.00*(1-Z1%)</f>
        <v>350</v>
      </c>
      <c r="F3478" s="2">
        <v>1</v>
      </c>
      <c r="G3478" s="2"/>
    </row>
    <row r="3479" spans="1:26" customHeight="1" ht="18" hidden="true" outlineLevel="3">
      <c r="A3479" s="2" t="s">
        <v>6671</v>
      </c>
      <c r="B3479" s="3" t="s">
        <v>6672</v>
      </c>
      <c r="C3479" s="2"/>
      <c r="D3479" s="2" t="s">
        <v>16</v>
      </c>
      <c r="E3479" s="4">
        <f>350.00*(1-Z1%)</f>
        <v>350</v>
      </c>
      <c r="F3479" s="2">
        <v>1</v>
      </c>
      <c r="G3479" s="2"/>
    </row>
    <row r="3480" spans="1:26" customHeight="1" ht="18" hidden="true" outlineLevel="3">
      <c r="A3480" s="2" t="s">
        <v>6673</v>
      </c>
      <c r="B3480" s="3" t="s">
        <v>6674</v>
      </c>
      <c r="C3480" s="2"/>
      <c r="D3480" s="2" t="s">
        <v>16</v>
      </c>
      <c r="E3480" s="4">
        <f>300.00*(1-Z1%)</f>
        <v>300</v>
      </c>
      <c r="F3480" s="2">
        <v>1</v>
      </c>
      <c r="G3480" s="2"/>
    </row>
    <row r="3481" spans="1:26" customHeight="1" ht="18" hidden="true" outlineLevel="3">
      <c r="A3481" s="2" t="s">
        <v>6675</v>
      </c>
      <c r="B3481" s="3" t="s">
        <v>6676</v>
      </c>
      <c r="C3481" s="2"/>
      <c r="D3481" s="2" t="s">
        <v>16</v>
      </c>
      <c r="E3481" s="4">
        <f>150.00*(1-Z1%)</f>
        <v>150</v>
      </c>
      <c r="F3481" s="2">
        <v>1</v>
      </c>
      <c r="G3481" s="2"/>
    </row>
    <row r="3482" spans="1:26" customHeight="1" ht="18" hidden="true" outlineLevel="3">
      <c r="A3482" s="2" t="s">
        <v>6677</v>
      </c>
      <c r="B3482" s="3" t="s">
        <v>6678</v>
      </c>
      <c r="C3482" s="2"/>
      <c r="D3482" s="2" t="s">
        <v>16</v>
      </c>
      <c r="E3482" s="4">
        <f>400.00*(1-Z1%)</f>
        <v>400</v>
      </c>
      <c r="F3482" s="2">
        <v>2</v>
      </c>
      <c r="G3482" s="2"/>
    </row>
    <row r="3483" spans="1:26" customHeight="1" ht="18" hidden="true" outlineLevel="3">
      <c r="A3483" s="2" t="s">
        <v>6679</v>
      </c>
      <c r="B3483" s="3" t="s">
        <v>6680</v>
      </c>
      <c r="C3483" s="2"/>
      <c r="D3483" s="2" t="s">
        <v>16</v>
      </c>
      <c r="E3483" s="4">
        <f>400.00*(1-Z1%)</f>
        <v>400</v>
      </c>
      <c r="F3483" s="2">
        <v>1</v>
      </c>
      <c r="G3483" s="2"/>
    </row>
    <row r="3484" spans="1:26" customHeight="1" ht="18" hidden="true" outlineLevel="3">
      <c r="A3484" s="2" t="s">
        <v>6681</v>
      </c>
      <c r="B3484" s="3" t="s">
        <v>6682</v>
      </c>
      <c r="C3484" s="2"/>
      <c r="D3484" s="2" t="s">
        <v>16</v>
      </c>
      <c r="E3484" s="4">
        <f>350.00*(1-Z1%)</f>
        <v>350</v>
      </c>
      <c r="F3484" s="2">
        <v>3</v>
      </c>
      <c r="G3484" s="2"/>
    </row>
    <row r="3485" spans="1:26" customHeight="1" ht="18" hidden="true" outlineLevel="3">
      <c r="A3485" s="2" t="s">
        <v>6683</v>
      </c>
      <c r="B3485" s="3" t="s">
        <v>6684</v>
      </c>
      <c r="C3485" s="2"/>
      <c r="D3485" s="2" t="s">
        <v>16</v>
      </c>
      <c r="E3485" s="4">
        <f>490.00*(1-Z1%)</f>
        <v>490</v>
      </c>
      <c r="F3485" s="2">
        <v>2</v>
      </c>
      <c r="G3485" s="2"/>
    </row>
    <row r="3486" spans="1:26" customHeight="1" ht="36" hidden="true" outlineLevel="3">
      <c r="A3486" s="2" t="s">
        <v>6685</v>
      </c>
      <c r="B3486" s="3" t="s">
        <v>6686</v>
      </c>
      <c r="C3486" s="2"/>
      <c r="D3486" s="2" t="s">
        <v>16</v>
      </c>
      <c r="E3486" s="4">
        <f>590.00*(1-Z1%)</f>
        <v>590</v>
      </c>
      <c r="F3486" s="2">
        <v>2</v>
      </c>
      <c r="G3486" s="2"/>
    </row>
    <row r="3487" spans="1:26" customHeight="1" ht="36" hidden="true" outlineLevel="3">
      <c r="A3487" s="2" t="s">
        <v>6687</v>
      </c>
      <c r="B3487" s="3" t="s">
        <v>6688</v>
      </c>
      <c r="C3487" s="2"/>
      <c r="D3487" s="2" t="s">
        <v>16</v>
      </c>
      <c r="E3487" s="4">
        <f>490.00*(1-Z1%)</f>
        <v>490</v>
      </c>
      <c r="F3487" s="2">
        <v>1</v>
      </c>
      <c r="G3487" s="2"/>
    </row>
    <row r="3488" spans="1:26" customHeight="1" ht="36" hidden="true" outlineLevel="3">
      <c r="A3488" s="2" t="s">
        <v>6689</v>
      </c>
      <c r="B3488" s="3" t="s">
        <v>6690</v>
      </c>
      <c r="C3488" s="2"/>
      <c r="D3488" s="2" t="s">
        <v>16</v>
      </c>
      <c r="E3488" s="4">
        <f>490.00*(1-Z1%)</f>
        <v>490</v>
      </c>
      <c r="F3488" s="2">
        <v>2</v>
      </c>
      <c r="G3488" s="2"/>
    </row>
    <row r="3489" spans="1:26" customHeight="1" ht="36" hidden="true" outlineLevel="3">
      <c r="A3489" s="2" t="s">
        <v>6691</v>
      </c>
      <c r="B3489" s="3" t="s">
        <v>6692</v>
      </c>
      <c r="C3489" s="2"/>
      <c r="D3489" s="2" t="s">
        <v>16</v>
      </c>
      <c r="E3489" s="4">
        <f>400.00*(1-Z1%)</f>
        <v>400</v>
      </c>
      <c r="F3489" s="2">
        <v>1</v>
      </c>
      <c r="G3489" s="2"/>
    </row>
    <row r="3490" spans="1:26" customHeight="1" ht="18" hidden="true" outlineLevel="3">
      <c r="A3490" s="2" t="s">
        <v>6693</v>
      </c>
      <c r="B3490" s="3" t="s">
        <v>6694</v>
      </c>
      <c r="C3490" s="2"/>
      <c r="D3490" s="2" t="s">
        <v>16</v>
      </c>
      <c r="E3490" s="4">
        <f>490.00*(1-Z1%)</f>
        <v>490</v>
      </c>
      <c r="F3490" s="2">
        <v>1</v>
      </c>
      <c r="G3490" s="2"/>
    </row>
    <row r="3491" spans="1:26" customHeight="1" ht="18" hidden="true" outlineLevel="3">
      <c r="A3491" s="2" t="s">
        <v>6695</v>
      </c>
      <c r="B3491" s="3" t="s">
        <v>6696</v>
      </c>
      <c r="C3491" s="2"/>
      <c r="D3491" s="2" t="s">
        <v>16</v>
      </c>
      <c r="E3491" s="4">
        <f>490.00*(1-Z1%)</f>
        <v>490</v>
      </c>
      <c r="F3491" s="2">
        <v>1</v>
      </c>
      <c r="G3491" s="2"/>
    </row>
    <row r="3492" spans="1:26" customHeight="1" ht="18" hidden="true" outlineLevel="3">
      <c r="A3492" s="2" t="s">
        <v>6697</v>
      </c>
      <c r="B3492" s="3" t="s">
        <v>6698</v>
      </c>
      <c r="C3492" s="2"/>
      <c r="D3492" s="2" t="s">
        <v>16</v>
      </c>
      <c r="E3492" s="4">
        <f>390.00*(1-Z1%)</f>
        <v>390</v>
      </c>
      <c r="F3492" s="2">
        <v>1</v>
      </c>
      <c r="G3492" s="2"/>
    </row>
    <row r="3493" spans="1:26" customHeight="1" ht="36" hidden="true" outlineLevel="3">
      <c r="A3493" s="2" t="s">
        <v>6699</v>
      </c>
      <c r="B3493" s="3" t="s">
        <v>6700</v>
      </c>
      <c r="C3493" s="2"/>
      <c r="D3493" s="2" t="s">
        <v>16</v>
      </c>
      <c r="E3493" s="4">
        <f>350.00*(1-Z1%)</f>
        <v>350</v>
      </c>
      <c r="F3493" s="2">
        <v>1</v>
      </c>
      <c r="G3493" s="2"/>
    </row>
    <row r="3494" spans="1:26" customHeight="1" ht="36" hidden="true" outlineLevel="3">
      <c r="A3494" s="2" t="s">
        <v>6701</v>
      </c>
      <c r="B3494" s="3" t="s">
        <v>6702</v>
      </c>
      <c r="C3494" s="2"/>
      <c r="D3494" s="2" t="s">
        <v>16</v>
      </c>
      <c r="E3494" s="4">
        <f>350.00*(1-Z1%)</f>
        <v>350</v>
      </c>
      <c r="F3494" s="2">
        <v>1</v>
      </c>
      <c r="G3494" s="2"/>
    </row>
    <row r="3495" spans="1:26" customHeight="1" ht="18" hidden="true" outlineLevel="3">
      <c r="A3495" s="2" t="s">
        <v>6703</v>
      </c>
      <c r="B3495" s="3" t="s">
        <v>6704</v>
      </c>
      <c r="C3495" s="2"/>
      <c r="D3495" s="2" t="s">
        <v>16</v>
      </c>
      <c r="E3495" s="4">
        <f>350.00*(1-Z1%)</f>
        <v>350</v>
      </c>
      <c r="F3495" s="2">
        <v>2</v>
      </c>
      <c r="G3495" s="2"/>
    </row>
    <row r="3496" spans="1:26" customHeight="1" ht="18" hidden="true" outlineLevel="3">
      <c r="A3496" s="2" t="s">
        <v>6705</v>
      </c>
      <c r="B3496" s="3" t="s">
        <v>6706</v>
      </c>
      <c r="C3496" s="2"/>
      <c r="D3496" s="2" t="s">
        <v>16</v>
      </c>
      <c r="E3496" s="4">
        <f>350.00*(1-Z1%)</f>
        <v>350</v>
      </c>
      <c r="F3496" s="2">
        <v>2</v>
      </c>
      <c r="G3496" s="2"/>
    </row>
    <row r="3497" spans="1:26" customHeight="1" ht="18" hidden="true" outlineLevel="3">
      <c r="A3497" s="2" t="s">
        <v>6707</v>
      </c>
      <c r="B3497" s="3" t="s">
        <v>6708</v>
      </c>
      <c r="C3497" s="2"/>
      <c r="D3497" s="2" t="s">
        <v>16</v>
      </c>
      <c r="E3497" s="4">
        <f>350.00*(1-Z1%)</f>
        <v>350</v>
      </c>
      <c r="F3497" s="2">
        <v>1</v>
      </c>
      <c r="G3497" s="2"/>
    </row>
    <row r="3498" spans="1:26" customHeight="1" ht="18" hidden="true" outlineLevel="3">
      <c r="A3498" s="2" t="s">
        <v>6709</v>
      </c>
      <c r="B3498" s="3" t="s">
        <v>6710</v>
      </c>
      <c r="C3498" s="2"/>
      <c r="D3498" s="2" t="s">
        <v>16</v>
      </c>
      <c r="E3498" s="4">
        <f>450.00*(1-Z1%)</f>
        <v>450</v>
      </c>
      <c r="F3498" s="2">
        <v>2</v>
      </c>
      <c r="G3498" s="2"/>
    </row>
    <row r="3499" spans="1:26" customHeight="1" ht="36" hidden="true" outlineLevel="3">
      <c r="A3499" s="2" t="s">
        <v>6711</v>
      </c>
      <c r="B3499" s="3" t="s">
        <v>6712</v>
      </c>
      <c r="C3499" s="2"/>
      <c r="D3499" s="2" t="s">
        <v>16</v>
      </c>
      <c r="E3499" s="4">
        <f>350.00*(1-Z1%)</f>
        <v>350</v>
      </c>
      <c r="F3499" s="2">
        <v>1</v>
      </c>
      <c r="G3499" s="2"/>
    </row>
    <row r="3500" spans="1:26" customHeight="1" ht="36" hidden="true" outlineLevel="3">
      <c r="A3500" s="2" t="s">
        <v>6713</v>
      </c>
      <c r="B3500" s="3" t="s">
        <v>6714</v>
      </c>
      <c r="C3500" s="2"/>
      <c r="D3500" s="2" t="s">
        <v>16</v>
      </c>
      <c r="E3500" s="4">
        <f>390.00*(1-Z1%)</f>
        <v>390</v>
      </c>
      <c r="F3500" s="2">
        <v>1</v>
      </c>
      <c r="G3500" s="2"/>
    </row>
    <row r="3501" spans="1:26" customHeight="1" ht="36" hidden="true" outlineLevel="3">
      <c r="A3501" s="2" t="s">
        <v>6715</v>
      </c>
      <c r="B3501" s="3" t="s">
        <v>6716</v>
      </c>
      <c r="C3501" s="2"/>
      <c r="D3501" s="2" t="s">
        <v>16</v>
      </c>
      <c r="E3501" s="4">
        <f>390.00*(1-Z1%)</f>
        <v>390</v>
      </c>
      <c r="F3501" s="2">
        <v>1</v>
      </c>
      <c r="G3501" s="2"/>
    </row>
    <row r="3502" spans="1:26" customHeight="1" ht="36" hidden="true" outlineLevel="3">
      <c r="A3502" s="2" t="s">
        <v>6717</v>
      </c>
      <c r="B3502" s="3" t="s">
        <v>6718</v>
      </c>
      <c r="C3502" s="2"/>
      <c r="D3502" s="2" t="s">
        <v>16</v>
      </c>
      <c r="E3502" s="4">
        <f>350.00*(1-Z1%)</f>
        <v>350</v>
      </c>
      <c r="F3502" s="2">
        <v>1</v>
      </c>
      <c r="G3502" s="2"/>
    </row>
    <row r="3503" spans="1:26" customHeight="1" ht="18" hidden="true" outlineLevel="3">
      <c r="A3503" s="2" t="s">
        <v>6719</v>
      </c>
      <c r="B3503" s="3" t="s">
        <v>6720</v>
      </c>
      <c r="C3503" s="2"/>
      <c r="D3503" s="2" t="s">
        <v>16</v>
      </c>
      <c r="E3503" s="4">
        <f>450.00*(1-Z1%)</f>
        <v>450</v>
      </c>
      <c r="F3503" s="2">
        <v>1</v>
      </c>
      <c r="G3503" s="2"/>
    </row>
    <row r="3504" spans="1:26" customHeight="1" ht="36" hidden="true" outlineLevel="3">
      <c r="A3504" s="2" t="s">
        <v>6721</v>
      </c>
      <c r="B3504" s="3" t="s">
        <v>6722</v>
      </c>
      <c r="C3504" s="2"/>
      <c r="D3504" s="2" t="s">
        <v>16</v>
      </c>
      <c r="E3504" s="4">
        <f>390.00*(1-Z1%)</f>
        <v>390</v>
      </c>
      <c r="F3504" s="2">
        <v>1</v>
      </c>
      <c r="G3504" s="2"/>
    </row>
    <row r="3505" spans="1:26" customHeight="1" ht="18" hidden="true" outlineLevel="3">
      <c r="A3505" s="2" t="s">
        <v>6723</v>
      </c>
      <c r="B3505" s="3" t="s">
        <v>6724</v>
      </c>
      <c r="C3505" s="2"/>
      <c r="D3505" s="2" t="s">
        <v>16</v>
      </c>
      <c r="E3505" s="4">
        <f>350.00*(1-Z1%)</f>
        <v>350</v>
      </c>
      <c r="F3505" s="2">
        <v>1</v>
      </c>
      <c r="G3505" s="2"/>
    </row>
    <row r="3506" spans="1:26" customHeight="1" ht="18" hidden="true" outlineLevel="3">
      <c r="A3506" s="2" t="s">
        <v>6725</v>
      </c>
      <c r="B3506" s="3" t="s">
        <v>6726</v>
      </c>
      <c r="C3506" s="2"/>
      <c r="D3506" s="2" t="s">
        <v>16</v>
      </c>
      <c r="E3506" s="4">
        <f>350.00*(1-Z1%)</f>
        <v>350</v>
      </c>
      <c r="F3506" s="2">
        <v>2</v>
      </c>
      <c r="G3506" s="2"/>
    </row>
    <row r="3507" spans="1:26" customHeight="1" ht="18" hidden="true" outlineLevel="3">
      <c r="A3507" s="2" t="s">
        <v>6727</v>
      </c>
      <c r="B3507" s="3" t="s">
        <v>6728</v>
      </c>
      <c r="C3507" s="2"/>
      <c r="D3507" s="2" t="s">
        <v>16</v>
      </c>
      <c r="E3507" s="4">
        <f>200.00*(1-Z1%)</f>
        <v>200</v>
      </c>
      <c r="F3507" s="2">
        <v>1</v>
      </c>
      <c r="G3507" s="2"/>
    </row>
    <row r="3508" spans="1:26" customHeight="1" ht="36" hidden="true" outlineLevel="3">
      <c r="A3508" s="2" t="s">
        <v>6729</v>
      </c>
      <c r="B3508" s="3" t="s">
        <v>6730</v>
      </c>
      <c r="C3508" s="2"/>
      <c r="D3508" s="2" t="s">
        <v>16</v>
      </c>
      <c r="E3508" s="4">
        <f>300.00*(1-Z1%)</f>
        <v>300</v>
      </c>
      <c r="F3508" s="2">
        <v>2</v>
      </c>
      <c r="G3508" s="2"/>
    </row>
    <row r="3509" spans="1:26" customHeight="1" ht="35" hidden="true" outlineLevel="3">
      <c r="A3509" s="5" t="s">
        <v>6731</v>
      </c>
      <c r="B3509" s="5"/>
      <c r="C3509" s="5"/>
      <c r="D3509" s="5"/>
      <c r="E3509" s="5"/>
      <c r="F3509" s="5"/>
      <c r="G3509" s="5"/>
    </row>
    <row r="3510" spans="1:26" customHeight="1" ht="18" hidden="true" outlineLevel="3">
      <c r="A3510" s="2" t="s">
        <v>6732</v>
      </c>
      <c r="B3510" s="3" t="s">
        <v>6733</v>
      </c>
      <c r="C3510" s="2"/>
      <c r="D3510" s="2" t="s">
        <v>16</v>
      </c>
      <c r="E3510" s="4">
        <f>350.00*(1-Z1%)</f>
        <v>350</v>
      </c>
      <c r="F3510" s="2">
        <v>1</v>
      </c>
      <c r="G3510" s="2"/>
    </row>
    <row r="3511" spans="1:26" customHeight="1" ht="18" hidden="true" outlineLevel="3">
      <c r="A3511" s="2" t="s">
        <v>6734</v>
      </c>
      <c r="B3511" s="3" t="s">
        <v>6735</v>
      </c>
      <c r="C3511" s="2"/>
      <c r="D3511" s="2" t="s">
        <v>16</v>
      </c>
      <c r="E3511" s="4">
        <f>350.00*(1-Z1%)</f>
        <v>350</v>
      </c>
      <c r="F3511" s="2">
        <v>1</v>
      </c>
      <c r="G3511" s="2"/>
    </row>
    <row r="3512" spans="1:26" customHeight="1" ht="36" hidden="true" outlineLevel="3">
      <c r="A3512" s="2" t="s">
        <v>6736</v>
      </c>
      <c r="B3512" s="3" t="s">
        <v>6737</v>
      </c>
      <c r="C3512" s="2"/>
      <c r="D3512" s="2" t="s">
        <v>16</v>
      </c>
      <c r="E3512" s="4">
        <f>350.00*(1-Z1%)</f>
        <v>350</v>
      </c>
      <c r="F3512" s="2">
        <v>1</v>
      </c>
      <c r="G3512" s="2"/>
    </row>
    <row r="3513" spans="1:26" customHeight="1" ht="18" hidden="true" outlineLevel="3">
      <c r="A3513" s="2" t="s">
        <v>6738</v>
      </c>
      <c r="B3513" s="3" t="s">
        <v>6739</v>
      </c>
      <c r="C3513" s="2"/>
      <c r="D3513" s="2" t="s">
        <v>16</v>
      </c>
      <c r="E3513" s="4">
        <f>350.00*(1-Z1%)</f>
        <v>350</v>
      </c>
      <c r="F3513" s="2">
        <v>1</v>
      </c>
      <c r="G3513" s="2"/>
    </row>
    <row r="3514" spans="1:26" customHeight="1" ht="36" hidden="true" outlineLevel="3">
      <c r="A3514" s="2" t="s">
        <v>6740</v>
      </c>
      <c r="B3514" s="3" t="s">
        <v>6741</v>
      </c>
      <c r="C3514" s="2"/>
      <c r="D3514" s="2" t="s">
        <v>16</v>
      </c>
      <c r="E3514" s="4">
        <f>350.00*(1-Z1%)</f>
        <v>350</v>
      </c>
      <c r="F3514" s="2">
        <v>2</v>
      </c>
      <c r="G3514" s="2"/>
    </row>
    <row r="3515" spans="1:26" customHeight="1" ht="36" hidden="true" outlineLevel="3">
      <c r="A3515" s="2" t="s">
        <v>6742</v>
      </c>
      <c r="B3515" s="3" t="s">
        <v>6743</v>
      </c>
      <c r="C3515" s="2"/>
      <c r="D3515" s="2" t="s">
        <v>16</v>
      </c>
      <c r="E3515" s="4">
        <f>350.00*(1-Z1%)</f>
        <v>350</v>
      </c>
      <c r="F3515" s="2">
        <v>1</v>
      </c>
      <c r="G3515" s="2"/>
    </row>
    <row r="3516" spans="1:26" customHeight="1" ht="54" hidden="true" outlineLevel="3">
      <c r="A3516" s="2" t="s">
        <v>6744</v>
      </c>
      <c r="B3516" s="3" t="s">
        <v>6745</v>
      </c>
      <c r="C3516" s="2"/>
      <c r="D3516" s="2" t="s">
        <v>16</v>
      </c>
      <c r="E3516" s="4">
        <f>350.00*(1-Z1%)</f>
        <v>350</v>
      </c>
      <c r="F3516" s="2">
        <v>1</v>
      </c>
      <c r="G3516" s="2"/>
    </row>
    <row r="3517" spans="1:26" customHeight="1" ht="36" hidden="true" outlineLevel="3">
      <c r="A3517" s="2" t="s">
        <v>6746</v>
      </c>
      <c r="B3517" s="3" t="s">
        <v>6747</v>
      </c>
      <c r="C3517" s="2"/>
      <c r="D3517" s="2" t="s">
        <v>16</v>
      </c>
      <c r="E3517" s="4">
        <f>350.00*(1-Z1%)</f>
        <v>350</v>
      </c>
      <c r="F3517" s="2">
        <v>1</v>
      </c>
      <c r="G3517" s="2"/>
    </row>
    <row r="3518" spans="1:26" customHeight="1" ht="36" hidden="true" outlineLevel="3">
      <c r="A3518" s="2" t="s">
        <v>6748</v>
      </c>
      <c r="B3518" s="3" t="s">
        <v>6749</v>
      </c>
      <c r="C3518" s="2"/>
      <c r="D3518" s="2" t="s">
        <v>16</v>
      </c>
      <c r="E3518" s="4">
        <f>350.00*(1-Z1%)</f>
        <v>350</v>
      </c>
      <c r="F3518" s="2">
        <v>1</v>
      </c>
      <c r="G3518" s="2"/>
    </row>
    <row r="3519" spans="1:26" customHeight="1" ht="54" hidden="true" outlineLevel="3">
      <c r="A3519" s="2" t="s">
        <v>6750</v>
      </c>
      <c r="B3519" s="3" t="s">
        <v>6751</v>
      </c>
      <c r="C3519" s="2"/>
      <c r="D3519" s="2" t="s">
        <v>16</v>
      </c>
      <c r="E3519" s="4">
        <f>350.00*(1-Z1%)</f>
        <v>350</v>
      </c>
      <c r="F3519" s="2">
        <v>1</v>
      </c>
      <c r="G3519" s="2"/>
    </row>
    <row r="3520" spans="1:26" customHeight="1" ht="36" hidden="true" outlineLevel="3">
      <c r="A3520" s="2" t="s">
        <v>6752</v>
      </c>
      <c r="B3520" s="3" t="s">
        <v>6753</v>
      </c>
      <c r="C3520" s="2"/>
      <c r="D3520" s="2" t="s">
        <v>16</v>
      </c>
      <c r="E3520" s="4">
        <f>390.00*(1-Z1%)</f>
        <v>390</v>
      </c>
      <c r="F3520" s="2">
        <v>1</v>
      </c>
      <c r="G3520" s="2"/>
    </row>
    <row r="3521" spans="1:26" customHeight="1" ht="36" hidden="true" outlineLevel="3">
      <c r="A3521" s="2" t="s">
        <v>6754</v>
      </c>
      <c r="B3521" s="3" t="s">
        <v>6755</v>
      </c>
      <c r="C3521" s="2"/>
      <c r="D3521" s="2" t="s">
        <v>16</v>
      </c>
      <c r="E3521" s="4">
        <f>300.00*(1-Z1%)</f>
        <v>300</v>
      </c>
      <c r="F3521" s="2">
        <v>1</v>
      </c>
      <c r="G3521" s="2"/>
    </row>
    <row r="3522" spans="1:26" customHeight="1" ht="54" hidden="true" outlineLevel="3">
      <c r="A3522" s="2" t="s">
        <v>6756</v>
      </c>
      <c r="B3522" s="3" t="s">
        <v>6757</v>
      </c>
      <c r="C3522" s="2"/>
      <c r="D3522" s="2" t="s">
        <v>16</v>
      </c>
      <c r="E3522" s="4">
        <f>400.00*(1-Z1%)</f>
        <v>400</v>
      </c>
      <c r="F3522" s="2">
        <v>1</v>
      </c>
      <c r="G3522" s="2"/>
    </row>
    <row r="3523" spans="1:26" customHeight="1" ht="18" hidden="true" outlineLevel="3">
      <c r="A3523" s="2" t="s">
        <v>6758</v>
      </c>
      <c r="B3523" s="3" t="s">
        <v>6759</v>
      </c>
      <c r="C3523" s="2"/>
      <c r="D3523" s="2" t="s">
        <v>16</v>
      </c>
      <c r="E3523" s="4">
        <f>150.00*(1-Z1%)</f>
        <v>150</v>
      </c>
      <c r="F3523" s="2">
        <v>1</v>
      </c>
      <c r="G3523" s="2"/>
    </row>
    <row r="3524" spans="1:26" customHeight="1" ht="36" hidden="true" outlineLevel="3">
      <c r="A3524" s="2" t="s">
        <v>6760</v>
      </c>
      <c r="B3524" s="3" t="s">
        <v>6761</v>
      </c>
      <c r="C3524" s="2"/>
      <c r="D3524" s="2" t="s">
        <v>16</v>
      </c>
      <c r="E3524" s="4">
        <f>350.00*(1-Z1%)</f>
        <v>350</v>
      </c>
      <c r="F3524" s="2">
        <v>1</v>
      </c>
      <c r="G3524" s="2"/>
    </row>
    <row r="3525" spans="1:26" customHeight="1" ht="36" hidden="true" outlineLevel="3">
      <c r="A3525" s="2" t="s">
        <v>6762</v>
      </c>
      <c r="B3525" s="3" t="s">
        <v>6763</v>
      </c>
      <c r="C3525" s="2"/>
      <c r="D3525" s="2" t="s">
        <v>16</v>
      </c>
      <c r="E3525" s="4">
        <f>450.00*(1-Z1%)</f>
        <v>450</v>
      </c>
      <c r="F3525" s="2">
        <v>2</v>
      </c>
      <c r="G3525" s="2"/>
    </row>
    <row r="3526" spans="1:26" customHeight="1" ht="36" hidden="true" outlineLevel="3">
      <c r="A3526" s="2" t="s">
        <v>6764</v>
      </c>
      <c r="B3526" s="3" t="s">
        <v>6765</v>
      </c>
      <c r="C3526" s="2"/>
      <c r="D3526" s="2" t="s">
        <v>16</v>
      </c>
      <c r="E3526" s="4">
        <f>450.00*(1-Z1%)</f>
        <v>450</v>
      </c>
      <c r="F3526" s="2">
        <v>1</v>
      </c>
      <c r="G3526" s="2"/>
    </row>
    <row r="3527" spans="1:26" customHeight="1" ht="36" hidden="true" outlineLevel="3">
      <c r="A3527" s="2" t="s">
        <v>6766</v>
      </c>
      <c r="B3527" s="3" t="s">
        <v>6767</v>
      </c>
      <c r="C3527" s="2"/>
      <c r="D3527" s="2" t="s">
        <v>16</v>
      </c>
      <c r="E3527" s="4">
        <f>350.00*(1-Z1%)</f>
        <v>350</v>
      </c>
      <c r="F3527" s="2">
        <v>1</v>
      </c>
      <c r="G3527" s="2"/>
    </row>
    <row r="3528" spans="1:26" customHeight="1" ht="36" hidden="true" outlineLevel="3">
      <c r="A3528" s="2" t="s">
        <v>6768</v>
      </c>
      <c r="B3528" s="3" t="s">
        <v>6769</v>
      </c>
      <c r="C3528" s="2"/>
      <c r="D3528" s="2" t="s">
        <v>16</v>
      </c>
      <c r="E3528" s="4">
        <f>450.00*(1-Z1%)</f>
        <v>450</v>
      </c>
      <c r="F3528" s="2">
        <v>1</v>
      </c>
      <c r="G3528" s="2"/>
    </row>
    <row r="3529" spans="1:26" customHeight="1" ht="36" hidden="true" outlineLevel="3">
      <c r="A3529" s="2" t="s">
        <v>6770</v>
      </c>
      <c r="B3529" s="3" t="s">
        <v>6771</v>
      </c>
      <c r="C3529" s="2"/>
      <c r="D3529" s="2" t="s">
        <v>16</v>
      </c>
      <c r="E3529" s="4">
        <f>350.00*(1-Z1%)</f>
        <v>350</v>
      </c>
      <c r="F3529" s="2">
        <v>1</v>
      </c>
      <c r="G3529" s="2"/>
    </row>
    <row r="3530" spans="1:26" customHeight="1" ht="36" hidden="true" outlineLevel="3">
      <c r="A3530" s="2" t="s">
        <v>6772</v>
      </c>
      <c r="B3530" s="3" t="s">
        <v>6773</v>
      </c>
      <c r="C3530" s="2"/>
      <c r="D3530" s="2" t="s">
        <v>16</v>
      </c>
      <c r="E3530" s="4">
        <f>350.00*(1-Z1%)</f>
        <v>350</v>
      </c>
      <c r="F3530" s="2">
        <v>1</v>
      </c>
      <c r="G3530" s="2"/>
    </row>
    <row r="3531" spans="1:26" customHeight="1" ht="18" hidden="true" outlineLevel="3">
      <c r="A3531" s="2" t="s">
        <v>6774</v>
      </c>
      <c r="B3531" s="3" t="s">
        <v>6775</v>
      </c>
      <c r="C3531" s="2"/>
      <c r="D3531" s="2" t="s">
        <v>16</v>
      </c>
      <c r="E3531" s="4">
        <f>250.00*(1-Z1%)</f>
        <v>250</v>
      </c>
      <c r="F3531" s="2">
        <v>1</v>
      </c>
      <c r="G3531" s="2"/>
    </row>
    <row r="3532" spans="1:26" customHeight="1" ht="36" hidden="true" outlineLevel="3">
      <c r="A3532" s="2" t="s">
        <v>6776</v>
      </c>
      <c r="B3532" s="3" t="s">
        <v>6777</v>
      </c>
      <c r="C3532" s="2"/>
      <c r="D3532" s="2" t="s">
        <v>16</v>
      </c>
      <c r="E3532" s="4">
        <f>250.00*(1-Z1%)</f>
        <v>250</v>
      </c>
      <c r="F3532" s="2">
        <v>2</v>
      </c>
      <c r="G3532" s="2"/>
    </row>
    <row r="3533" spans="1:26" customHeight="1" ht="18" hidden="true" outlineLevel="3">
      <c r="A3533" s="2" t="s">
        <v>6778</v>
      </c>
      <c r="B3533" s="3" t="s">
        <v>6779</v>
      </c>
      <c r="C3533" s="2"/>
      <c r="D3533" s="2" t="s">
        <v>16</v>
      </c>
      <c r="E3533" s="4">
        <f>300.00*(1-Z1%)</f>
        <v>300</v>
      </c>
      <c r="F3533" s="2">
        <v>1</v>
      </c>
      <c r="G3533" s="2"/>
    </row>
    <row r="3534" spans="1:26" customHeight="1" ht="18" hidden="true" outlineLevel="3">
      <c r="A3534" s="2" t="s">
        <v>6780</v>
      </c>
      <c r="B3534" s="3" t="s">
        <v>6781</v>
      </c>
      <c r="C3534" s="2"/>
      <c r="D3534" s="2" t="s">
        <v>16</v>
      </c>
      <c r="E3534" s="4">
        <f>200.00*(1-Z1%)</f>
        <v>200</v>
      </c>
      <c r="F3534" s="2">
        <v>1</v>
      </c>
      <c r="G3534" s="2"/>
    </row>
    <row r="3535" spans="1:26" customHeight="1" ht="18" hidden="true" outlineLevel="3">
      <c r="A3535" s="2" t="s">
        <v>6782</v>
      </c>
      <c r="B3535" s="3" t="s">
        <v>6783</v>
      </c>
      <c r="C3535" s="2"/>
      <c r="D3535" s="2" t="s">
        <v>16</v>
      </c>
      <c r="E3535" s="4">
        <f>300.00*(1-Z1%)</f>
        <v>300</v>
      </c>
      <c r="F3535" s="2">
        <v>1</v>
      </c>
      <c r="G3535" s="2"/>
    </row>
    <row r="3536" spans="1:26" customHeight="1" ht="18" hidden="true" outlineLevel="3">
      <c r="A3536" s="2" t="s">
        <v>6784</v>
      </c>
      <c r="B3536" s="3" t="s">
        <v>6785</v>
      </c>
      <c r="C3536" s="2"/>
      <c r="D3536" s="2" t="s">
        <v>16</v>
      </c>
      <c r="E3536" s="4">
        <f>350.00*(1-Z1%)</f>
        <v>350</v>
      </c>
      <c r="F3536" s="2">
        <v>2</v>
      </c>
      <c r="G3536" s="2"/>
    </row>
    <row r="3537" spans="1:26" customHeight="1" ht="18" hidden="true" outlineLevel="3">
      <c r="A3537" s="2" t="s">
        <v>6786</v>
      </c>
      <c r="B3537" s="3" t="s">
        <v>6787</v>
      </c>
      <c r="C3537" s="2"/>
      <c r="D3537" s="2" t="s">
        <v>16</v>
      </c>
      <c r="E3537" s="4">
        <f>200.00*(1-Z1%)</f>
        <v>200</v>
      </c>
      <c r="F3537" s="2">
        <v>3</v>
      </c>
      <c r="G3537" s="2"/>
    </row>
    <row r="3538" spans="1:26" customHeight="1" ht="18" hidden="true" outlineLevel="3">
      <c r="A3538" s="2" t="s">
        <v>6788</v>
      </c>
      <c r="B3538" s="3" t="s">
        <v>6789</v>
      </c>
      <c r="C3538" s="2"/>
      <c r="D3538" s="2" t="s">
        <v>16</v>
      </c>
      <c r="E3538" s="4">
        <f>200.00*(1-Z1%)</f>
        <v>200</v>
      </c>
      <c r="F3538" s="2">
        <v>2</v>
      </c>
      <c r="G3538" s="2"/>
    </row>
    <row r="3539" spans="1:26" customHeight="1" ht="18" hidden="true" outlineLevel="3">
      <c r="A3539" s="2" t="s">
        <v>6790</v>
      </c>
      <c r="B3539" s="3" t="s">
        <v>6791</v>
      </c>
      <c r="C3539" s="2"/>
      <c r="D3539" s="2" t="s">
        <v>16</v>
      </c>
      <c r="E3539" s="4">
        <f>200.00*(1-Z1%)</f>
        <v>200</v>
      </c>
      <c r="F3539" s="2">
        <v>1</v>
      </c>
      <c r="G3539" s="2"/>
    </row>
    <row r="3540" spans="1:26" customHeight="1" ht="18" hidden="true" outlineLevel="3">
      <c r="A3540" s="2" t="s">
        <v>6792</v>
      </c>
      <c r="B3540" s="3" t="s">
        <v>6793</v>
      </c>
      <c r="C3540" s="2"/>
      <c r="D3540" s="2" t="s">
        <v>16</v>
      </c>
      <c r="E3540" s="4">
        <f>390.00*(1-Z1%)</f>
        <v>390</v>
      </c>
      <c r="F3540" s="2">
        <v>1</v>
      </c>
      <c r="G3540" s="2"/>
    </row>
    <row r="3541" spans="1:26" customHeight="1" ht="18" hidden="true" outlineLevel="3">
      <c r="A3541" s="2" t="s">
        <v>6794</v>
      </c>
      <c r="B3541" s="3" t="s">
        <v>6795</v>
      </c>
      <c r="C3541" s="2"/>
      <c r="D3541" s="2" t="s">
        <v>16</v>
      </c>
      <c r="E3541" s="4">
        <f>350.00*(1-Z1%)</f>
        <v>350</v>
      </c>
      <c r="F3541" s="2">
        <v>1</v>
      </c>
      <c r="G3541" s="2"/>
    </row>
    <row r="3542" spans="1:26" customHeight="1" ht="18" hidden="true" outlineLevel="3">
      <c r="A3542" s="2" t="s">
        <v>6796</v>
      </c>
      <c r="B3542" s="3" t="s">
        <v>6797</v>
      </c>
      <c r="C3542" s="2"/>
      <c r="D3542" s="2" t="s">
        <v>16</v>
      </c>
      <c r="E3542" s="4">
        <f>350.00*(1-Z1%)</f>
        <v>350</v>
      </c>
      <c r="F3542" s="2">
        <v>1</v>
      </c>
      <c r="G3542" s="2"/>
    </row>
    <row r="3543" spans="1:26" customHeight="1" ht="35" hidden="true" outlineLevel="3">
      <c r="A3543" s="5" t="s">
        <v>6798</v>
      </c>
      <c r="B3543" s="5"/>
      <c r="C3543" s="5"/>
      <c r="D3543" s="5"/>
      <c r="E3543" s="5"/>
      <c r="F3543" s="5"/>
      <c r="G3543" s="5"/>
    </row>
    <row r="3544" spans="1:26" customHeight="1" ht="18" hidden="true" outlineLevel="3">
      <c r="A3544" s="2" t="s">
        <v>6799</v>
      </c>
      <c r="B3544" s="3" t="s">
        <v>6800</v>
      </c>
      <c r="C3544" s="2"/>
      <c r="D3544" s="2" t="s">
        <v>16</v>
      </c>
      <c r="E3544" s="4">
        <f>790.00*(1-Z1%)</f>
        <v>790</v>
      </c>
      <c r="F3544" s="2">
        <v>1</v>
      </c>
      <c r="G3544" s="2"/>
    </row>
    <row r="3545" spans="1:26" customHeight="1" ht="18" hidden="true" outlineLevel="3">
      <c r="A3545" s="2" t="s">
        <v>6801</v>
      </c>
      <c r="B3545" s="3" t="s">
        <v>6802</v>
      </c>
      <c r="C3545" s="2"/>
      <c r="D3545" s="2" t="s">
        <v>16</v>
      </c>
      <c r="E3545" s="4">
        <f>790.00*(1-Z1%)</f>
        <v>790</v>
      </c>
      <c r="F3545" s="2">
        <v>2</v>
      </c>
      <c r="G3545" s="2"/>
    </row>
    <row r="3546" spans="1:26" customHeight="1" ht="18" hidden="true" outlineLevel="3">
      <c r="A3546" s="2" t="s">
        <v>6803</v>
      </c>
      <c r="B3546" s="3" t="s">
        <v>6804</v>
      </c>
      <c r="C3546" s="2"/>
      <c r="D3546" s="2" t="s">
        <v>16</v>
      </c>
      <c r="E3546" s="4">
        <f>450.00*(1-Z1%)</f>
        <v>450</v>
      </c>
      <c r="F3546" s="2">
        <v>1</v>
      </c>
      <c r="G3546" s="2"/>
    </row>
    <row r="3547" spans="1:26" customHeight="1" ht="36" hidden="true" outlineLevel="3">
      <c r="A3547" s="2" t="s">
        <v>6805</v>
      </c>
      <c r="B3547" s="3" t="s">
        <v>6806</v>
      </c>
      <c r="C3547" s="2"/>
      <c r="D3547" s="2" t="s">
        <v>16</v>
      </c>
      <c r="E3547" s="4">
        <f>350.00*(1-Z1%)</f>
        <v>350</v>
      </c>
      <c r="F3547" s="2">
        <v>3</v>
      </c>
      <c r="G3547" s="2"/>
    </row>
    <row r="3548" spans="1:26" customHeight="1" ht="18" hidden="true" outlineLevel="3">
      <c r="A3548" s="2" t="s">
        <v>6807</v>
      </c>
      <c r="B3548" s="3" t="s">
        <v>6808</v>
      </c>
      <c r="C3548" s="2"/>
      <c r="D3548" s="2" t="s">
        <v>16</v>
      </c>
      <c r="E3548" s="4">
        <f>250.00*(1-Z1%)</f>
        <v>250</v>
      </c>
      <c r="F3548" s="2">
        <v>1</v>
      </c>
      <c r="G3548" s="2"/>
    </row>
    <row r="3549" spans="1:26" customHeight="1" ht="18" hidden="true" outlineLevel="3">
      <c r="A3549" s="2" t="s">
        <v>6809</v>
      </c>
      <c r="B3549" s="3" t="s">
        <v>6810</v>
      </c>
      <c r="C3549" s="2"/>
      <c r="D3549" s="2" t="s">
        <v>16</v>
      </c>
      <c r="E3549" s="4">
        <f>350.00*(1-Z1%)</f>
        <v>350</v>
      </c>
      <c r="F3549" s="2">
        <v>3</v>
      </c>
      <c r="G3549" s="2"/>
    </row>
    <row r="3550" spans="1:26" customHeight="1" ht="18" hidden="true" outlineLevel="3">
      <c r="A3550" s="2" t="s">
        <v>6811</v>
      </c>
      <c r="B3550" s="3" t="s">
        <v>6812</v>
      </c>
      <c r="C3550" s="2"/>
      <c r="D3550" s="2" t="s">
        <v>16</v>
      </c>
      <c r="E3550" s="4">
        <f>450.00*(1-Z1%)</f>
        <v>450</v>
      </c>
      <c r="F3550" s="2">
        <v>2</v>
      </c>
      <c r="G3550" s="2"/>
    </row>
    <row r="3551" spans="1:26" customHeight="1" ht="18" hidden="true" outlineLevel="3">
      <c r="A3551" s="2" t="s">
        <v>6813</v>
      </c>
      <c r="B3551" s="3" t="s">
        <v>6814</v>
      </c>
      <c r="C3551" s="2"/>
      <c r="D3551" s="2" t="s">
        <v>16</v>
      </c>
      <c r="E3551" s="4">
        <f>350.00*(1-Z1%)</f>
        <v>350</v>
      </c>
      <c r="F3551" s="2">
        <v>1</v>
      </c>
      <c r="G3551" s="2"/>
    </row>
    <row r="3552" spans="1:26" customHeight="1" ht="36" hidden="true" outlineLevel="3">
      <c r="A3552" s="2" t="s">
        <v>6815</v>
      </c>
      <c r="B3552" s="3" t="s">
        <v>6816</v>
      </c>
      <c r="C3552" s="2"/>
      <c r="D3552" s="2" t="s">
        <v>16</v>
      </c>
      <c r="E3552" s="4">
        <f>490.00*(1-Z1%)</f>
        <v>490</v>
      </c>
      <c r="F3552" s="2">
        <v>1</v>
      </c>
      <c r="G3552" s="2"/>
    </row>
    <row r="3553" spans="1:26" customHeight="1" ht="36" hidden="true" outlineLevel="3">
      <c r="A3553" s="2" t="s">
        <v>6817</v>
      </c>
      <c r="B3553" s="3" t="s">
        <v>6818</v>
      </c>
      <c r="C3553" s="2"/>
      <c r="D3553" s="2" t="s">
        <v>16</v>
      </c>
      <c r="E3553" s="4">
        <f>350.00*(1-Z1%)</f>
        <v>350</v>
      </c>
      <c r="F3553" s="2">
        <v>5</v>
      </c>
      <c r="G3553" s="2"/>
    </row>
    <row r="3554" spans="1:26" customHeight="1" ht="36" hidden="true" outlineLevel="3">
      <c r="A3554" s="2" t="s">
        <v>6819</v>
      </c>
      <c r="B3554" s="3" t="s">
        <v>6820</v>
      </c>
      <c r="C3554" s="2"/>
      <c r="D3554" s="2" t="s">
        <v>16</v>
      </c>
      <c r="E3554" s="4">
        <f>350.00*(1-Z1%)</f>
        <v>350</v>
      </c>
      <c r="F3554" s="2">
        <v>2</v>
      </c>
      <c r="G3554" s="2"/>
    </row>
    <row r="3555" spans="1:26" customHeight="1" ht="36" hidden="true" outlineLevel="3">
      <c r="A3555" s="2" t="s">
        <v>6821</v>
      </c>
      <c r="B3555" s="3" t="s">
        <v>6822</v>
      </c>
      <c r="C3555" s="2"/>
      <c r="D3555" s="2" t="s">
        <v>16</v>
      </c>
      <c r="E3555" s="4">
        <f>490.00*(1-Z1%)</f>
        <v>490</v>
      </c>
      <c r="F3555" s="2">
        <v>1</v>
      </c>
      <c r="G3555" s="2"/>
    </row>
    <row r="3556" spans="1:26" customHeight="1" ht="36" hidden="true" outlineLevel="3">
      <c r="A3556" s="2" t="s">
        <v>6823</v>
      </c>
      <c r="B3556" s="3" t="s">
        <v>6824</v>
      </c>
      <c r="C3556" s="2"/>
      <c r="D3556" s="2" t="s">
        <v>16</v>
      </c>
      <c r="E3556" s="4">
        <f>490.00*(1-Z1%)</f>
        <v>490</v>
      </c>
      <c r="F3556" s="2">
        <v>2</v>
      </c>
      <c r="G3556" s="2"/>
    </row>
    <row r="3557" spans="1:26" customHeight="1" ht="36" hidden="true" outlineLevel="3">
      <c r="A3557" s="2" t="s">
        <v>6825</v>
      </c>
      <c r="B3557" s="3" t="s">
        <v>6826</v>
      </c>
      <c r="C3557" s="2"/>
      <c r="D3557" s="2" t="s">
        <v>16</v>
      </c>
      <c r="E3557" s="4">
        <f>490.00*(1-Z1%)</f>
        <v>490</v>
      </c>
      <c r="F3557" s="2">
        <v>1</v>
      </c>
      <c r="G3557" s="2"/>
    </row>
    <row r="3558" spans="1:26" customHeight="1" ht="36" hidden="true" outlineLevel="3">
      <c r="A3558" s="2" t="s">
        <v>6827</v>
      </c>
      <c r="B3558" s="3" t="s">
        <v>6828</v>
      </c>
      <c r="C3558" s="2"/>
      <c r="D3558" s="2" t="s">
        <v>16</v>
      </c>
      <c r="E3558" s="4">
        <f>490.00*(1-Z1%)</f>
        <v>490</v>
      </c>
      <c r="F3558" s="2">
        <v>1</v>
      </c>
      <c r="G3558" s="2"/>
    </row>
    <row r="3559" spans="1:26" customHeight="1" ht="36" hidden="true" outlineLevel="3">
      <c r="A3559" s="2" t="s">
        <v>6829</v>
      </c>
      <c r="B3559" s="3" t="s">
        <v>6830</v>
      </c>
      <c r="C3559" s="2"/>
      <c r="D3559" s="2" t="s">
        <v>16</v>
      </c>
      <c r="E3559" s="4">
        <f>490.00*(1-Z1%)</f>
        <v>490</v>
      </c>
      <c r="F3559" s="2">
        <v>1</v>
      </c>
      <c r="G3559" s="2"/>
    </row>
    <row r="3560" spans="1:26" customHeight="1" ht="36" hidden="true" outlineLevel="3">
      <c r="A3560" s="2" t="s">
        <v>6831</v>
      </c>
      <c r="B3560" s="3" t="s">
        <v>6832</v>
      </c>
      <c r="C3560" s="2"/>
      <c r="D3560" s="2" t="s">
        <v>16</v>
      </c>
      <c r="E3560" s="4">
        <f>390.00*(1-Z1%)</f>
        <v>390</v>
      </c>
      <c r="F3560" s="2">
        <v>1</v>
      </c>
      <c r="G3560" s="2"/>
    </row>
    <row r="3561" spans="1:26" customHeight="1" ht="18" hidden="true" outlineLevel="3">
      <c r="A3561" s="2" t="s">
        <v>6833</v>
      </c>
      <c r="B3561" s="3" t="s">
        <v>6834</v>
      </c>
      <c r="C3561" s="2"/>
      <c r="D3561" s="2" t="s">
        <v>16</v>
      </c>
      <c r="E3561" s="4">
        <f>350.00*(1-Z1%)</f>
        <v>350</v>
      </c>
      <c r="F3561" s="2">
        <v>1</v>
      </c>
      <c r="G3561" s="2"/>
    </row>
    <row r="3562" spans="1:26" customHeight="1" ht="18" hidden="true" outlineLevel="3">
      <c r="A3562" s="2" t="s">
        <v>6835</v>
      </c>
      <c r="B3562" s="3" t="s">
        <v>6836</v>
      </c>
      <c r="C3562" s="2"/>
      <c r="D3562" s="2" t="s">
        <v>16</v>
      </c>
      <c r="E3562" s="4">
        <f>350.00*(1-Z1%)</f>
        <v>350</v>
      </c>
      <c r="F3562" s="2">
        <v>4</v>
      </c>
      <c r="G3562" s="2"/>
    </row>
    <row r="3563" spans="1:26" customHeight="1" ht="18" hidden="true" outlineLevel="3">
      <c r="A3563" s="2" t="s">
        <v>6837</v>
      </c>
      <c r="B3563" s="3" t="s">
        <v>6838</v>
      </c>
      <c r="C3563" s="2"/>
      <c r="D3563" s="2" t="s">
        <v>16</v>
      </c>
      <c r="E3563" s="4">
        <f>250.00*(1-Z1%)</f>
        <v>250</v>
      </c>
      <c r="F3563" s="2">
        <v>1</v>
      </c>
      <c r="G3563" s="2"/>
    </row>
    <row r="3564" spans="1:26" customHeight="1" ht="18" hidden="true" outlineLevel="3">
      <c r="A3564" s="2" t="s">
        <v>6839</v>
      </c>
      <c r="B3564" s="3" t="s">
        <v>6840</v>
      </c>
      <c r="C3564" s="2"/>
      <c r="D3564" s="2" t="s">
        <v>16</v>
      </c>
      <c r="E3564" s="4">
        <f>250.00*(1-Z1%)</f>
        <v>250</v>
      </c>
      <c r="F3564" s="2">
        <v>1</v>
      </c>
      <c r="G3564" s="2"/>
    </row>
    <row r="3565" spans="1:26" customHeight="1" ht="18" hidden="true" outlineLevel="3">
      <c r="A3565" s="2" t="s">
        <v>6841</v>
      </c>
      <c r="B3565" s="3" t="s">
        <v>6842</v>
      </c>
      <c r="C3565" s="2"/>
      <c r="D3565" s="2" t="s">
        <v>16</v>
      </c>
      <c r="E3565" s="4">
        <f>200.00*(1-Z1%)</f>
        <v>200</v>
      </c>
      <c r="F3565" s="2">
        <v>1</v>
      </c>
      <c r="G3565" s="2"/>
    </row>
    <row r="3566" spans="1:26" customHeight="1" ht="35" hidden="true" outlineLevel="3">
      <c r="A3566" s="5" t="s">
        <v>6843</v>
      </c>
      <c r="B3566" s="5"/>
      <c r="C3566" s="5"/>
      <c r="D3566" s="5"/>
      <c r="E3566" s="5"/>
      <c r="F3566" s="5"/>
      <c r="G3566" s="5"/>
    </row>
    <row r="3567" spans="1:26" customHeight="1" ht="35" hidden="true" outlineLevel="4">
      <c r="A3567" s="5" t="s">
        <v>6844</v>
      </c>
      <c r="B3567" s="5"/>
      <c r="C3567" s="5"/>
      <c r="D3567" s="5"/>
      <c r="E3567" s="5"/>
      <c r="F3567" s="5"/>
      <c r="G3567" s="5"/>
    </row>
    <row r="3568" spans="1:26" customHeight="1" ht="18" hidden="true" outlineLevel="4">
      <c r="A3568" s="2" t="s">
        <v>6845</v>
      </c>
      <c r="B3568" s="3" t="s">
        <v>6846</v>
      </c>
      <c r="C3568" s="2"/>
      <c r="D3568" s="2" t="s">
        <v>16</v>
      </c>
      <c r="E3568" s="4">
        <f>150.00*(1-Z1%)</f>
        <v>150</v>
      </c>
      <c r="F3568" s="2">
        <v>1</v>
      </c>
      <c r="G3568" s="2"/>
    </row>
    <row r="3569" spans="1:26" customHeight="1" ht="36" hidden="true" outlineLevel="4">
      <c r="A3569" s="2" t="s">
        <v>6847</v>
      </c>
      <c r="B3569" s="3" t="s">
        <v>6848</v>
      </c>
      <c r="C3569" s="2"/>
      <c r="D3569" s="2" t="s">
        <v>16</v>
      </c>
      <c r="E3569" s="4">
        <f>400.00*(1-Z1%)</f>
        <v>400</v>
      </c>
      <c r="F3569" s="2">
        <v>1</v>
      </c>
      <c r="G3569" s="2"/>
    </row>
    <row r="3570" spans="1:26" customHeight="1" ht="18" hidden="true" outlineLevel="4">
      <c r="A3570" s="2" t="s">
        <v>6849</v>
      </c>
      <c r="B3570" s="3" t="s">
        <v>6850</v>
      </c>
      <c r="C3570" s="2"/>
      <c r="D3570" s="2" t="s">
        <v>16</v>
      </c>
      <c r="E3570" s="4">
        <f>150.00*(1-Z1%)</f>
        <v>150</v>
      </c>
      <c r="F3570" s="2">
        <v>1</v>
      </c>
      <c r="G3570" s="2"/>
    </row>
    <row r="3571" spans="1:26" customHeight="1" ht="36" hidden="true" outlineLevel="4">
      <c r="A3571" s="2" t="s">
        <v>6851</v>
      </c>
      <c r="B3571" s="3" t="s">
        <v>6852</v>
      </c>
      <c r="C3571" s="2"/>
      <c r="D3571" s="2" t="s">
        <v>16</v>
      </c>
      <c r="E3571" s="4">
        <f>2000.00*(1-Z1%)</f>
        <v>2000</v>
      </c>
      <c r="F3571" s="2">
        <v>1</v>
      </c>
      <c r="G3571" s="2"/>
    </row>
    <row r="3572" spans="1:26" customHeight="1" ht="18" hidden="true" outlineLevel="4">
      <c r="A3572" s="2" t="s">
        <v>6853</v>
      </c>
      <c r="B3572" s="3" t="s">
        <v>6854</v>
      </c>
      <c r="C3572" s="2"/>
      <c r="D3572" s="2" t="s">
        <v>16</v>
      </c>
      <c r="E3572" s="4">
        <f>200.00*(1-Z1%)</f>
        <v>200</v>
      </c>
      <c r="F3572" s="2">
        <v>1</v>
      </c>
      <c r="G3572" s="2"/>
    </row>
    <row r="3573" spans="1:26" customHeight="1" ht="36" hidden="true" outlineLevel="4">
      <c r="A3573" s="2" t="s">
        <v>6855</v>
      </c>
      <c r="B3573" s="3" t="s">
        <v>6856</v>
      </c>
      <c r="C3573" s="2"/>
      <c r="D3573" s="2" t="s">
        <v>16</v>
      </c>
      <c r="E3573" s="4">
        <f>400.00*(1-Z1%)</f>
        <v>400</v>
      </c>
      <c r="F3573" s="2">
        <v>1</v>
      </c>
      <c r="G3573" s="2"/>
    </row>
    <row r="3574" spans="1:26" customHeight="1" ht="18" hidden="true" outlineLevel="4">
      <c r="A3574" s="2" t="s">
        <v>6857</v>
      </c>
      <c r="B3574" s="3" t="s">
        <v>6858</v>
      </c>
      <c r="C3574" s="2"/>
      <c r="D3574" s="2" t="s">
        <v>16</v>
      </c>
      <c r="E3574" s="4">
        <f>200.00*(1-Z1%)</f>
        <v>200</v>
      </c>
      <c r="F3574" s="2">
        <v>1</v>
      </c>
      <c r="G3574" s="2"/>
    </row>
    <row r="3575" spans="1:26" customHeight="1" ht="18" hidden="true" outlineLevel="4">
      <c r="A3575" s="2" t="s">
        <v>6859</v>
      </c>
      <c r="B3575" s="3" t="s">
        <v>6860</v>
      </c>
      <c r="C3575" s="2"/>
      <c r="D3575" s="2" t="s">
        <v>16</v>
      </c>
      <c r="E3575" s="4">
        <f>150.00*(1-Z1%)</f>
        <v>150</v>
      </c>
      <c r="F3575" s="2">
        <v>1</v>
      </c>
      <c r="G3575" s="2"/>
    </row>
    <row r="3576" spans="1:26" customHeight="1" ht="18" hidden="true" outlineLevel="4">
      <c r="A3576" s="2" t="s">
        <v>6861</v>
      </c>
      <c r="B3576" s="3" t="s">
        <v>6862</v>
      </c>
      <c r="C3576" s="2"/>
      <c r="D3576" s="2" t="s">
        <v>16</v>
      </c>
      <c r="E3576" s="4">
        <f>150.00*(1-Z1%)</f>
        <v>150</v>
      </c>
      <c r="F3576" s="2">
        <v>2</v>
      </c>
      <c r="G3576" s="2"/>
    </row>
    <row r="3577" spans="1:26" customHeight="1" ht="18" hidden="true" outlineLevel="4">
      <c r="A3577" s="2" t="s">
        <v>6863</v>
      </c>
      <c r="B3577" s="3" t="s">
        <v>6862</v>
      </c>
      <c r="C3577" s="2"/>
      <c r="D3577" s="2" t="s">
        <v>16</v>
      </c>
      <c r="E3577" s="4">
        <f>150.00*(1-Z1%)</f>
        <v>150</v>
      </c>
      <c r="F3577" s="2">
        <v>1</v>
      </c>
      <c r="G3577" s="2"/>
    </row>
    <row r="3578" spans="1:26" customHeight="1" ht="18" hidden="true" outlineLevel="4">
      <c r="A3578" s="2" t="s">
        <v>6864</v>
      </c>
      <c r="B3578" s="3" t="s">
        <v>6865</v>
      </c>
      <c r="C3578" s="2"/>
      <c r="D3578" s="2" t="s">
        <v>16</v>
      </c>
      <c r="E3578" s="4">
        <f>150.00*(1-Z1%)</f>
        <v>150</v>
      </c>
      <c r="F3578" s="2">
        <v>1</v>
      </c>
      <c r="G3578" s="2"/>
    </row>
    <row r="3579" spans="1:26" customHeight="1" ht="18" hidden="true" outlineLevel="4">
      <c r="A3579" s="2" t="s">
        <v>6866</v>
      </c>
      <c r="B3579" s="3" t="s">
        <v>6867</v>
      </c>
      <c r="C3579" s="2"/>
      <c r="D3579" s="2" t="s">
        <v>16</v>
      </c>
      <c r="E3579" s="4">
        <f>150.00*(1-Z1%)</f>
        <v>150</v>
      </c>
      <c r="F3579" s="2">
        <v>1</v>
      </c>
      <c r="G3579" s="2"/>
    </row>
    <row r="3580" spans="1:26" customHeight="1" ht="18" hidden="true" outlineLevel="4">
      <c r="A3580" s="2" t="s">
        <v>6868</v>
      </c>
      <c r="B3580" s="3" t="s">
        <v>6869</v>
      </c>
      <c r="C3580" s="2"/>
      <c r="D3580" s="2" t="s">
        <v>16</v>
      </c>
      <c r="E3580" s="4">
        <f>250.00*(1-Z1%)</f>
        <v>250</v>
      </c>
      <c r="F3580" s="2">
        <v>1</v>
      </c>
      <c r="G3580" s="2"/>
    </row>
    <row r="3581" spans="1:26" customHeight="1" ht="18" hidden="true" outlineLevel="4">
      <c r="A3581" s="2" t="s">
        <v>6870</v>
      </c>
      <c r="B3581" s="3" t="s">
        <v>6871</v>
      </c>
      <c r="C3581" s="2"/>
      <c r="D3581" s="2" t="s">
        <v>16</v>
      </c>
      <c r="E3581" s="4">
        <f>150.00*(1-Z1%)</f>
        <v>150</v>
      </c>
      <c r="F3581" s="2">
        <v>1</v>
      </c>
      <c r="G3581" s="2"/>
    </row>
    <row r="3582" spans="1:26" customHeight="1" ht="18" hidden="true" outlineLevel="4">
      <c r="A3582" s="2" t="s">
        <v>6872</v>
      </c>
      <c r="B3582" s="3" t="s">
        <v>6873</v>
      </c>
      <c r="C3582" s="2"/>
      <c r="D3582" s="2" t="s">
        <v>16</v>
      </c>
      <c r="E3582" s="4">
        <f>250.00*(1-Z1%)</f>
        <v>250</v>
      </c>
      <c r="F3582" s="2">
        <v>2</v>
      </c>
      <c r="G3582" s="2"/>
    </row>
    <row r="3583" spans="1:26" customHeight="1" ht="18" hidden="true" outlineLevel="4">
      <c r="A3583" s="2" t="s">
        <v>6874</v>
      </c>
      <c r="B3583" s="3" t="s">
        <v>6875</v>
      </c>
      <c r="C3583" s="2"/>
      <c r="D3583" s="2" t="s">
        <v>16</v>
      </c>
      <c r="E3583" s="4">
        <f>300.00*(1-Z1%)</f>
        <v>300</v>
      </c>
      <c r="F3583" s="2">
        <v>1</v>
      </c>
      <c r="G3583" s="2"/>
    </row>
    <row r="3584" spans="1:26" customHeight="1" ht="18" hidden="true" outlineLevel="4">
      <c r="A3584" s="2" t="s">
        <v>6876</v>
      </c>
      <c r="B3584" s="3" t="s">
        <v>6877</v>
      </c>
      <c r="C3584" s="2"/>
      <c r="D3584" s="2" t="s">
        <v>16</v>
      </c>
      <c r="E3584" s="4">
        <f>150.00*(1-Z1%)</f>
        <v>150</v>
      </c>
      <c r="F3584" s="2">
        <v>2</v>
      </c>
      <c r="G3584" s="2"/>
    </row>
    <row r="3585" spans="1:26" customHeight="1" ht="18" hidden="true" outlineLevel="4">
      <c r="A3585" s="2" t="s">
        <v>6878</v>
      </c>
      <c r="B3585" s="3" t="s">
        <v>6879</v>
      </c>
      <c r="C3585" s="2"/>
      <c r="D3585" s="2" t="s">
        <v>16</v>
      </c>
      <c r="E3585" s="4">
        <f>150.00*(1-Z1%)</f>
        <v>150</v>
      </c>
      <c r="F3585" s="2">
        <v>2</v>
      </c>
      <c r="G3585" s="2"/>
    </row>
    <row r="3586" spans="1:26" customHeight="1" ht="18" hidden="true" outlineLevel="4">
      <c r="A3586" s="2" t="s">
        <v>6880</v>
      </c>
      <c r="B3586" s="3" t="s">
        <v>6881</v>
      </c>
      <c r="C3586" s="2"/>
      <c r="D3586" s="2" t="s">
        <v>16</v>
      </c>
      <c r="E3586" s="4">
        <f>150.00*(1-Z1%)</f>
        <v>150</v>
      </c>
      <c r="F3586" s="2">
        <v>2</v>
      </c>
      <c r="G3586" s="2"/>
    </row>
    <row r="3587" spans="1:26" customHeight="1" ht="36" hidden="true" outlineLevel="4">
      <c r="A3587" s="2" t="s">
        <v>6882</v>
      </c>
      <c r="B3587" s="3" t="s">
        <v>6883</v>
      </c>
      <c r="C3587" s="2"/>
      <c r="D3587" s="2" t="s">
        <v>16</v>
      </c>
      <c r="E3587" s="4">
        <f>590.00*(1-Z1%)</f>
        <v>590</v>
      </c>
      <c r="F3587" s="2">
        <v>2</v>
      </c>
      <c r="G3587" s="2"/>
    </row>
    <row r="3588" spans="1:26" customHeight="1" ht="18" hidden="true" outlineLevel="4">
      <c r="A3588" s="2" t="s">
        <v>6884</v>
      </c>
      <c r="B3588" s="3" t="s">
        <v>6885</v>
      </c>
      <c r="C3588" s="2"/>
      <c r="D3588" s="2" t="s">
        <v>16</v>
      </c>
      <c r="E3588" s="4">
        <f>150.00*(1-Z1%)</f>
        <v>150</v>
      </c>
      <c r="F3588" s="2">
        <v>1</v>
      </c>
      <c r="G3588" s="2"/>
    </row>
    <row r="3589" spans="1:26" customHeight="1" ht="18" hidden="true" outlineLevel="4">
      <c r="A3589" s="2" t="s">
        <v>6886</v>
      </c>
      <c r="B3589" s="3" t="s">
        <v>6887</v>
      </c>
      <c r="C3589" s="2"/>
      <c r="D3589" s="2" t="s">
        <v>16</v>
      </c>
      <c r="E3589" s="4">
        <f>150.00*(1-Z1%)</f>
        <v>150</v>
      </c>
      <c r="F3589" s="2">
        <v>1</v>
      </c>
      <c r="G3589" s="2"/>
    </row>
    <row r="3590" spans="1:26" customHeight="1" ht="18" hidden="true" outlineLevel="4">
      <c r="A3590" s="2" t="s">
        <v>6888</v>
      </c>
      <c r="B3590" s="3" t="s">
        <v>6889</v>
      </c>
      <c r="C3590" s="2"/>
      <c r="D3590" s="2" t="s">
        <v>16</v>
      </c>
      <c r="E3590" s="4">
        <f>150.00*(1-Z1%)</f>
        <v>150</v>
      </c>
      <c r="F3590" s="2">
        <v>1</v>
      </c>
      <c r="G3590" s="2"/>
    </row>
    <row r="3591" spans="1:26" customHeight="1" ht="18" hidden="true" outlineLevel="4">
      <c r="A3591" s="2" t="s">
        <v>6890</v>
      </c>
      <c r="B3591" s="3" t="s">
        <v>6891</v>
      </c>
      <c r="C3591" s="2"/>
      <c r="D3591" s="2" t="s">
        <v>16</v>
      </c>
      <c r="E3591" s="4">
        <f>150.00*(1-Z1%)</f>
        <v>150</v>
      </c>
      <c r="F3591" s="2">
        <v>1</v>
      </c>
      <c r="G3591" s="2"/>
    </row>
    <row r="3592" spans="1:26" customHeight="1" ht="18" hidden="true" outlineLevel="4">
      <c r="A3592" s="2" t="s">
        <v>6892</v>
      </c>
      <c r="B3592" s="3" t="s">
        <v>6893</v>
      </c>
      <c r="C3592" s="2"/>
      <c r="D3592" s="2" t="s">
        <v>16</v>
      </c>
      <c r="E3592" s="4">
        <f>150.00*(1-Z1%)</f>
        <v>150</v>
      </c>
      <c r="F3592" s="2">
        <v>1</v>
      </c>
      <c r="G3592" s="2"/>
    </row>
    <row r="3593" spans="1:26" customHeight="1" ht="18" hidden="true" outlineLevel="4">
      <c r="A3593" s="2" t="s">
        <v>6894</v>
      </c>
      <c r="B3593" s="3" t="s">
        <v>6895</v>
      </c>
      <c r="C3593" s="2"/>
      <c r="D3593" s="2" t="s">
        <v>16</v>
      </c>
      <c r="E3593" s="4">
        <f>150.00*(1-Z1%)</f>
        <v>150</v>
      </c>
      <c r="F3593" s="2">
        <v>1</v>
      </c>
      <c r="G3593" s="2"/>
    </row>
    <row r="3594" spans="1:26" customHeight="1" ht="18" hidden="true" outlineLevel="4">
      <c r="A3594" s="2" t="s">
        <v>6896</v>
      </c>
      <c r="B3594" s="3" t="s">
        <v>6897</v>
      </c>
      <c r="C3594" s="2"/>
      <c r="D3594" s="2" t="s">
        <v>16</v>
      </c>
      <c r="E3594" s="4">
        <f>150.00*(1-Z1%)</f>
        <v>150</v>
      </c>
      <c r="F3594" s="2">
        <v>2</v>
      </c>
      <c r="G3594" s="2"/>
    </row>
    <row r="3595" spans="1:26" customHeight="1" ht="36" hidden="true" outlineLevel="4">
      <c r="A3595" s="2" t="s">
        <v>6898</v>
      </c>
      <c r="B3595" s="3" t="s">
        <v>6899</v>
      </c>
      <c r="C3595" s="2"/>
      <c r="D3595" s="2" t="s">
        <v>16</v>
      </c>
      <c r="E3595" s="4">
        <f>390.00*(1-Z1%)</f>
        <v>390</v>
      </c>
      <c r="F3595" s="2">
        <v>2</v>
      </c>
      <c r="G3595" s="2"/>
    </row>
    <row r="3596" spans="1:26" customHeight="1" ht="36" hidden="true" outlineLevel="4">
      <c r="A3596" s="2" t="s">
        <v>6900</v>
      </c>
      <c r="B3596" s="3" t="s">
        <v>6901</v>
      </c>
      <c r="C3596" s="2"/>
      <c r="D3596" s="2" t="s">
        <v>16</v>
      </c>
      <c r="E3596" s="4">
        <f>490.00*(1-Z1%)</f>
        <v>490</v>
      </c>
      <c r="F3596" s="2">
        <v>2</v>
      </c>
      <c r="G3596" s="2"/>
    </row>
    <row r="3597" spans="1:26" customHeight="1" ht="36" hidden="true" outlineLevel="4">
      <c r="A3597" s="2" t="s">
        <v>6902</v>
      </c>
      <c r="B3597" s="3" t="s">
        <v>6903</v>
      </c>
      <c r="C3597" s="2"/>
      <c r="D3597" s="2" t="s">
        <v>16</v>
      </c>
      <c r="E3597" s="4">
        <f>350.00*(1-Z1%)</f>
        <v>350</v>
      </c>
      <c r="F3597" s="2">
        <v>1</v>
      </c>
      <c r="G3597" s="2"/>
    </row>
    <row r="3598" spans="1:26" customHeight="1" ht="18" hidden="true" outlineLevel="4">
      <c r="A3598" s="2" t="s">
        <v>6904</v>
      </c>
      <c r="B3598" s="3" t="s">
        <v>6905</v>
      </c>
      <c r="C3598" s="2"/>
      <c r="D3598" s="2" t="s">
        <v>16</v>
      </c>
      <c r="E3598" s="4">
        <f>150.00*(1-Z1%)</f>
        <v>150</v>
      </c>
      <c r="F3598" s="2">
        <v>1</v>
      </c>
      <c r="G3598" s="2"/>
    </row>
    <row r="3599" spans="1:26" customHeight="1" ht="18" hidden="true" outlineLevel="4">
      <c r="A3599" s="2" t="s">
        <v>6906</v>
      </c>
      <c r="B3599" s="3" t="s">
        <v>6907</v>
      </c>
      <c r="C3599" s="2"/>
      <c r="D3599" s="2" t="s">
        <v>16</v>
      </c>
      <c r="E3599" s="4">
        <f>150.00*(1-Z1%)</f>
        <v>150</v>
      </c>
      <c r="F3599" s="2">
        <v>2</v>
      </c>
      <c r="G3599" s="2"/>
    </row>
    <row r="3600" spans="1:26" customHeight="1" ht="18" hidden="true" outlineLevel="4">
      <c r="A3600" s="2" t="s">
        <v>6908</v>
      </c>
      <c r="B3600" s="3" t="s">
        <v>6909</v>
      </c>
      <c r="C3600" s="2"/>
      <c r="D3600" s="2" t="s">
        <v>16</v>
      </c>
      <c r="E3600" s="4">
        <f>150.00*(1-Z1%)</f>
        <v>150</v>
      </c>
      <c r="F3600" s="2">
        <v>1</v>
      </c>
      <c r="G3600" s="2"/>
    </row>
    <row r="3601" spans="1:26" customHeight="1" ht="18" hidden="true" outlineLevel="4">
      <c r="A3601" s="2" t="s">
        <v>6910</v>
      </c>
      <c r="B3601" s="3" t="s">
        <v>6911</v>
      </c>
      <c r="C3601" s="2"/>
      <c r="D3601" s="2" t="s">
        <v>16</v>
      </c>
      <c r="E3601" s="4">
        <f>150.00*(1-Z1%)</f>
        <v>150</v>
      </c>
      <c r="F3601" s="2">
        <v>1</v>
      </c>
      <c r="G3601" s="2"/>
    </row>
    <row r="3602" spans="1:26" customHeight="1" ht="18" hidden="true" outlineLevel="4">
      <c r="A3602" s="2" t="s">
        <v>6912</v>
      </c>
      <c r="B3602" s="3" t="s">
        <v>6913</v>
      </c>
      <c r="C3602" s="2"/>
      <c r="D3602" s="2" t="s">
        <v>16</v>
      </c>
      <c r="E3602" s="4">
        <f>350.00*(1-Z1%)</f>
        <v>350</v>
      </c>
      <c r="F3602" s="2">
        <v>1</v>
      </c>
      <c r="G3602" s="2"/>
    </row>
    <row r="3603" spans="1:26" customHeight="1" ht="18" hidden="true" outlineLevel="4">
      <c r="A3603" s="2" t="s">
        <v>6914</v>
      </c>
      <c r="B3603" s="3" t="s">
        <v>6915</v>
      </c>
      <c r="C3603" s="2"/>
      <c r="D3603" s="2" t="s">
        <v>16</v>
      </c>
      <c r="E3603" s="4">
        <f>150.00*(1-Z1%)</f>
        <v>150</v>
      </c>
      <c r="F3603" s="2">
        <v>1</v>
      </c>
      <c r="G3603" s="2"/>
    </row>
    <row r="3604" spans="1:26" customHeight="1" ht="18" hidden="true" outlineLevel="4">
      <c r="A3604" s="2" t="s">
        <v>6916</v>
      </c>
      <c r="B3604" s="3" t="s">
        <v>6917</v>
      </c>
      <c r="C3604" s="2"/>
      <c r="D3604" s="2" t="s">
        <v>16</v>
      </c>
      <c r="E3604" s="4">
        <f>250.00*(1-Z1%)</f>
        <v>250</v>
      </c>
      <c r="F3604" s="2">
        <v>1</v>
      </c>
      <c r="G3604" s="2"/>
    </row>
    <row r="3605" spans="1:26" customHeight="1" ht="18" hidden="true" outlineLevel="4">
      <c r="A3605" s="2" t="s">
        <v>6918</v>
      </c>
      <c r="B3605" s="3" t="s">
        <v>6919</v>
      </c>
      <c r="C3605" s="2"/>
      <c r="D3605" s="2" t="s">
        <v>16</v>
      </c>
      <c r="E3605" s="4">
        <f>150.00*(1-Z1%)</f>
        <v>150</v>
      </c>
      <c r="F3605" s="2">
        <v>1</v>
      </c>
      <c r="G3605" s="2"/>
    </row>
    <row r="3606" spans="1:26" customHeight="1" ht="18" hidden="true" outlineLevel="4">
      <c r="A3606" s="2" t="s">
        <v>6920</v>
      </c>
      <c r="B3606" s="3" t="s">
        <v>6921</v>
      </c>
      <c r="C3606" s="2"/>
      <c r="D3606" s="2" t="s">
        <v>16</v>
      </c>
      <c r="E3606" s="4">
        <f>150.00*(1-Z1%)</f>
        <v>150</v>
      </c>
      <c r="F3606" s="2">
        <v>1</v>
      </c>
      <c r="G3606" s="2"/>
    </row>
    <row r="3607" spans="1:26" customHeight="1" ht="18" hidden="true" outlineLevel="4">
      <c r="A3607" s="2" t="s">
        <v>6922</v>
      </c>
      <c r="B3607" s="3" t="s">
        <v>6923</v>
      </c>
      <c r="C3607" s="2"/>
      <c r="D3607" s="2" t="s">
        <v>16</v>
      </c>
      <c r="E3607" s="4">
        <f>200.00*(1-Z1%)</f>
        <v>200</v>
      </c>
      <c r="F3607" s="2">
        <v>2</v>
      </c>
      <c r="G3607" s="2"/>
    </row>
    <row r="3608" spans="1:26" customHeight="1" ht="18" hidden="true" outlineLevel="4">
      <c r="A3608" s="2" t="s">
        <v>6924</v>
      </c>
      <c r="B3608" s="3" t="s">
        <v>6925</v>
      </c>
      <c r="C3608" s="2"/>
      <c r="D3608" s="2" t="s">
        <v>16</v>
      </c>
      <c r="E3608" s="4">
        <f>150.00*(1-Z1%)</f>
        <v>150</v>
      </c>
      <c r="F3608" s="2">
        <v>1</v>
      </c>
      <c r="G3608" s="2"/>
    </row>
    <row r="3609" spans="1:26" customHeight="1" ht="18" hidden="true" outlineLevel="4">
      <c r="A3609" s="2" t="s">
        <v>6926</v>
      </c>
      <c r="B3609" s="3" t="s">
        <v>6927</v>
      </c>
      <c r="C3609" s="2"/>
      <c r="D3609" s="2" t="s">
        <v>16</v>
      </c>
      <c r="E3609" s="4">
        <f>150.00*(1-Z1%)</f>
        <v>150</v>
      </c>
      <c r="F3609" s="2">
        <v>1</v>
      </c>
      <c r="G3609" s="2"/>
    </row>
    <row r="3610" spans="1:26" customHeight="1" ht="18" hidden="true" outlineLevel="4">
      <c r="A3610" s="2" t="s">
        <v>6928</v>
      </c>
      <c r="B3610" s="3" t="s">
        <v>6929</v>
      </c>
      <c r="C3610" s="2"/>
      <c r="D3610" s="2" t="s">
        <v>16</v>
      </c>
      <c r="E3610" s="4">
        <f>150.00*(1-Z1%)</f>
        <v>150</v>
      </c>
      <c r="F3610" s="2">
        <v>1</v>
      </c>
      <c r="G3610" s="2"/>
    </row>
    <row r="3611" spans="1:26" customHeight="1" ht="18" hidden="true" outlineLevel="4">
      <c r="A3611" s="2" t="s">
        <v>6930</v>
      </c>
      <c r="B3611" s="3" t="s">
        <v>6931</v>
      </c>
      <c r="C3611" s="2"/>
      <c r="D3611" s="2" t="s">
        <v>16</v>
      </c>
      <c r="E3611" s="4">
        <f>150.00*(1-Z1%)</f>
        <v>150</v>
      </c>
      <c r="F3611" s="2">
        <v>1</v>
      </c>
      <c r="G3611" s="2"/>
    </row>
    <row r="3612" spans="1:26" customHeight="1" ht="18" hidden="true" outlineLevel="4">
      <c r="A3612" s="2" t="s">
        <v>6932</v>
      </c>
      <c r="B3612" s="3" t="s">
        <v>6933</v>
      </c>
      <c r="C3612" s="2"/>
      <c r="D3612" s="2" t="s">
        <v>16</v>
      </c>
      <c r="E3612" s="4">
        <f>150.00*(1-Z1%)</f>
        <v>150</v>
      </c>
      <c r="F3612" s="2">
        <v>2</v>
      </c>
      <c r="G3612" s="2"/>
    </row>
    <row r="3613" spans="1:26" customHeight="1" ht="18" hidden="true" outlineLevel="4">
      <c r="A3613" s="2" t="s">
        <v>6934</v>
      </c>
      <c r="B3613" s="3" t="s">
        <v>6935</v>
      </c>
      <c r="C3613" s="2"/>
      <c r="D3613" s="2" t="s">
        <v>16</v>
      </c>
      <c r="E3613" s="4">
        <f>200.00*(1-Z1%)</f>
        <v>200</v>
      </c>
      <c r="F3613" s="2">
        <v>1</v>
      </c>
      <c r="G3613" s="2"/>
    </row>
    <row r="3614" spans="1:26" customHeight="1" ht="36" hidden="true" outlineLevel="4">
      <c r="A3614" s="2" t="s">
        <v>6936</v>
      </c>
      <c r="B3614" s="3" t="s">
        <v>6937</v>
      </c>
      <c r="C3614" s="2"/>
      <c r="D3614" s="2" t="s">
        <v>16</v>
      </c>
      <c r="E3614" s="4">
        <f>150.00*(1-Z1%)</f>
        <v>150</v>
      </c>
      <c r="F3614" s="2">
        <v>1</v>
      </c>
      <c r="G3614" s="2"/>
    </row>
    <row r="3615" spans="1:26" customHeight="1" ht="18" hidden="true" outlineLevel="4">
      <c r="A3615" s="2" t="s">
        <v>6938</v>
      </c>
      <c r="B3615" s="3" t="s">
        <v>6939</v>
      </c>
      <c r="C3615" s="2"/>
      <c r="D3615" s="2" t="s">
        <v>16</v>
      </c>
      <c r="E3615" s="4">
        <f>150.00*(1-Z1%)</f>
        <v>150</v>
      </c>
      <c r="F3615" s="2">
        <v>2</v>
      </c>
      <c r="G3615" s="2"/>
    </row>
    <row r="3616" spans="1:26" customHeight="1" ht="18" hidden="true" outlineLevel="4">
      <c r="A3616" s="2" t="s">
        <v>6940</v>
      </c>
      <c r="B3616" s="3" t="s">
        <v>6941</v>
      </c>
      <c r="C3616" s="2"/>
      <c r="D3616" s="2" t="s">
        <v>16</v>
      </c>
      <c r="E3616" s="4">
        <f>150.00*(1-Z1%)</f>
        <v>150</v>
      </c>
      <c r="F3616" s="2">
        <v>1</v>
      </c>
      <c r="G3616" s="2"/>
    </row>
    <row r="3617" spans="1:26" customHeight="1" ht="18" hidden="true" outlineLevel="4">
      <c r="A3617" s="2" t="s">
        <v>6942</v>
      </c>
      <c r="B3617" s="3" t="s">
        <v>6943</v>
      </c>
      <c r="C3617" s="2"/>
      <c r="D3617" s="2" t="s">
        <v>16</v>
      </c>
      <c r="E3617" s="4">
        <f>150.00*(1-Z1%)</f>
        <v>150</v>
      </c>
      <c r="F3617" s="2">
        <v>1</v>
      </c>
      <c r="G3617" s="2"/>
    </row>
    <row r="3618" spans="1:26" customHeight="1" ht="18" hidden="true" outlineLevel="4">
      <c r="A3618" s="2" t="s">
        <v>6944</v>
      </c>
      <c r="B3618" s="3" t="s">
        <v>6945</v>
      </c>
      <c r="C3618" s="2"/>
      <c r="D3618" s="2" t="s">
        <v>16</v>
      </c>
      <c r="E3618" s="4">
        <f>150.00*(1-Z1%)</f>
        <v>150</v>
      </c>
      <c r="F3618" s="2">
        <v>1</v>
      </c>
      <c r="G3618" s="2"/>
    </row>
    <row r="3619" spans="1:26" customHeight="1" ht="18" hidden="true" outlineLevel="4">
      <c r="A3619" s="2" t="s">
        <v>6946</v>
      </c>
      <c r="B3619" s="3" t="s">
        <v>6947</v>
      </c>
      <c r="C3619" s="2"/>
      <c r="D3619" s="2" t="s">
        <v>16</v>
      </c>
      <c r="E3619" s="4">
        <f>250.00*(1-Z1%)</f>
        <v>250</v>
      </c>
      <c r="F3619" s="2">
        <v>1</v>
      </c>
      <c r="G3619" s="2"/>
    </row>
    <row r="3620" spans="1:26" customHeight="1" ht="36" hidden="true" outlineLevel="4">
      <c r="A3620" s="2" t="s">
        <v>6948</v>
      </c>
      <c r="B3620" s="3" t="s">
        <v>6949</v>
      </c>
      <c r="C3620" s="2"/>
      <c r="D3620" s="2" t="s">
        <v>16</v>
      </c>
      <c r="E3620" s="4">
        <f>490.00*(1-Z1%)</f>
        <v>490</v>
      </c>
      <c r="F3620" s="2">
        <v>1</v>
      </c>
      <c r="G3620" s="2"/>
    </row>
    <row r="3621" spans="1:26" customHeight="1" ht="36" hidden="true" outlineLevel="4">
      <c r="A3621" s="2" t="s">
        <v>6950</v>
      </c>
      <c r="B3621" s="3" t="s">
        <v>6951</v>
      </c>
      <c r="C3621" s="2"/>
      <c r="D3621" s="2" t="s">
        <v>16</v>
      </c>
      <c r="E3621" s="4">
        <f>350.00*(1-Z1%)</f>
        <v>350</v>
      </c>
      <c r="F3621" s="2">
        <v>1</v>
      </c>
      <c r="G3621" s="2"/>
    </row>
    <row r="3622" spans="1:26" customHeight="1" ht="36" hidden="true" outlineLevel="4">
      <c r="A3622" s="2" t="s">
        <v>6952</v>
      </c>
      <c r="B3622" s="3" t="s">
        <v>6951</v>
      </c>
      <c r="C3622" s="2"/>
      <c r="D3622" s="2" t="s">
        <v>16</v>
      </c>
      <c r="E3622" s="4">
        <f>450.00*(1-Z1%)</f>
        <v>450</v>
      </c>
      <c r="F3622" s="2">
        <v>3</v>
      </c>
      <c r="G3622" s="2"/>
    </row>
    <row r="3623" spans="1:26" customHeight="1" ht="36" hidden="true" outlineLevel="4">
      <c r="A3623" s="2" t="s">
        <v>6953</v>
      </c>
      <c r="B3623" s="3" t="s">
        <v>6954</v>
      </c>
      <c r="C3623" s="2"/>
      <c r="D3623" s="2" t="s">
        <v>16</v>
      </c>
      <c r="E3623" s="4">
        <f>490.00*(1-Z1%)</f>
        <v>490</v>
      </c>
      <c r="F3623" s="2">
        <v>1</v>
      </c>
      <c r="G3623" s="2"/>
    </row>
    <row r="3624" spans="1:26" customHeight="1" ht="18" hidden="true" outlineLevel="4">
      <c r="A3624" s="2" t="s">
        <v>6955</v>
      </c>
      <c r="B3624" s="3" t="s">
        <v>6956</v>
      </c>
      <c r="C3624" s="2"/>
      <c r="D3624" s="2" t="s">
        <v>16</v>
      </c>
      <c r="E3624" s="4">
        <f>150.00*(1-Z1%)</f>
        <v>150</v>
      </c>
      <c r="F3624" s="2">
        <v>1</v>
      </c>
      <c r="G3624" s="2"/>
    </row>
    <row r="3625" spans="1:26" customHeight="1" ht="18" hidden="true" outlineLevel="4">
      <c r="A3625" s="2" t="s">
        <v>6957</v>
      </c>
      <c r="B3625" s="3" t="s">
        <v>6958</v>
      </c>
      <c r="C3625" s="2"/>
      <c r="D3625" s="2" t="s">
        <v>16</v>
      </c>
      <c r="E3625" s="4">
        <f>150.00*(1-Z1%)</f>
        <v>150</v>
      </c>
      <c r="F3625" s="2">
        <v>1</v>
      </c>
      <c r="G3625" s="2"/>
    </row>
    <row r="3626" spans="1:26" customHeight="1" ht="18" hidden="true" outlineLevel="4">
      <c r="A3626" s="2" t="s">
        <v>6959</v>
      </c>
      <c r="B3626" s="3" t="s">
        <v>6960</v>
      </c>
      <c r="C3626" s="2"/>
      <c r="D3626" s="2" t="s">
        <v>16</v>
      </c>
      <c r="E3626" s="4">
        <f>150.00*(1-Z1%)</f>
        <v>150</v>
      </c>
      <c r="F3626" s="2">
        <v>1</v>
      </c>
      <c r="G3626" s="2"/>
    </row>
    <row r="3627" spans="1:26" customHeight="1" ht="18" hidden="true" outlineLevel="4">
      <c r="A3627" s="2" t="s">
        <v>6961</v>
      </c>
      <c r="B3627" s="3" t="s">
        <v>6962</v>
      </c>
      <c r="C3627" s="2"/>
      <c r="D3627" s="2" t="s">
        <v>16</v>
      </c>
      <c r="E3627" s="4">
        <f>150.00*(1-Z1%)</f>
        <v>150</v>
      </c>
      <c r="F3627" s="2">
        <v>1</v>
      </c>
      <c r="G3627" s="2"/>
    </row>
    <row r="3628" spans="1:26" customHeight="1" ht="36" hidden="true" outlineLevel="4">
      <c r="A3628" s="2" t="s">
        <v>6963</v>
      </c>
      <c r="B3628" s="3" t="s">
        <v>6964</v>
      </c>
      <c r="C3628" s="2"/>
      <c r="D3628" s="2" t="s">
        <v>16</v>
      </c>
      <c r="E3628" s="4">
        <f>490.00*(1-Z1%)</f>
        <v>490</v>
      </c>
      <c r="F3628" s="2">
        <v>1</v>
      </c>
      <c r="G3628" s="2"/>
    </row>
    <row r="3629" spans="1:26" customHeight="1" ht="36" hidden="true" outlineLevel="4">
      <c r="A3629" s="2" t="s">
        <v>6965</v>
      </c>
      <c r="B3629" s="3" t="s">
        <v>6966</v>
      </c>
      <c r="C3629" s="2"/>
      <c r="D3629" s="2" t="s">
        <v>16</v>
      </c>
      <c r="E3629" s="4">
        <f>490.00*(1-Z1%)</f>
        <v>490</v>
      </c>
      <c r="F3629" s="2">
        <v>1</v>
      </c>
      <c r="G3629" s="2"/>
    </row>
    <row r="3630" spans="1:26" customHeight="1" ht="35" hidden="true" outlineLevel="4">
      <c r="A3630" s="5" t="s">
        <v>6967</v>
      </c>
      <c r="B3630" s="5"/>
      <c r="C3630" s="5"/>
      <c r="D3630" s="5"/>
      <c r="E3630" s="5"/>
      <c r="F3630" s="5"/>
      <c r="G3630" s="5"/>
    </row>
    <row r="3631" spans="1:26" customHeight="1" ht="18" hidden="true" outlineLevel="4">
      <c r="A3631" s="2" t="s">
        <v>6968</v>
      </c>
      <c r="B3631" s="3" t="s">
        <v>6969</v>
      </c>
      <c r="C3631" s="2"/>
      <c r="D3631" s="2" t="s">
        <v>16</v>
      </c>
      <c r="E3631" s="4">
        <f>300.00*(1-Z1%)</f>
        <v>300</v>
      </c>
      <c r="F3631" s="2">
        <v>1</v>
      </c>
      <c r="G3631" s="2"/>
    </row>
    <row r="3632" spans="1:26" customHeight="1" ht="18" hidden="true" outlineLevel="4">
      <c r="A3632" s="2" t="s">
        <v>6970</v>
      </c>
      <c r="B3632" s="3" t="s">
        <v>6971</v>
      </c>
      <c r="C3632" s="2"/>
      <c r="D3632" s="2" t="s">
        <v>16</v>
      </c>
      <c r="E3632" s="4">
        <f>150.00*(1-Z1%)</f>
        <v>150</v>
      </c>
      <c r="F3632" s="2">
        <v>1</v>
      </c>
      <c r="G3632" s="2"/>
    </row>
    <row r="3633" spans="1:26" customHeight="1" ht="18" hidden="true" outlineLevel="4">
      <c r="A3633" s="2" t="s">
        <v>6972</v>
      </c>
      <c r="B3633" s="3" t="s">
        <v>6973</v>
      </c>
      <c r="C3633" s="2"/>
      <c r="D3633" s="2" t="s">
        <v>16</v>
      </c>
      <c r="E3633" s="4">
        <f>150.00*(1-Z1%)</f>
        <v>150</v>
      </c>
      <c r="F3633" s="2">
        <v>1</v>
      </c>
      <c r="G3633" s="2"/>
    </row>
    <row r="3634" spans="1:26" customHeight="1" ht="18" hidden="true" outlineLevel="4">
      <c r="A3634" s="2" t="s">
        <v>6974</v>
      </c>
      <c r="B3634" s="3" t="s">
        <v>6975</v>
      </c>
      <c r="C3634" s="2"/>
      <c r="D3634" s="2" t="s">
        <v>16</v>
      </c>
      <c r="E3634" s="4">
        <f>150.00*(1-Z1%)</f>
        <v>150</v>
      </c>
      <c r="F3634" s="2">
        <v>1</v>
      </c>
      <c r="G3634" s="2"/>
    </row>
    <row r="3635" spans="1:26" customHeight="1" ht="18" hidden="true" outlineLevel="4">
      <c r="A3635" s="2" t="s">
        <v>6976</v>
      </c>
      <c r="B3635" s="3" t="s">
        <v>6977</v>
      </c>
      <c r="C3635" s="2"/>
      <c r="D3635" s="2" t="s">
        <v>16</v>
      </c>
      <c r="E3635" s="4">
        <f>300.00*(1-Z1%)</f>
        <v>300</v>
      </c>
      <c r="F3635" s="2">
        <v>1</v>
      </c>
      <c r="G3635" s="2"/>
    </row>
    <row r="3636" spans="1:26" customHeight="1" ht="36" hidden="true" outlineLevel="4">
      <c r="A3636" s="2" t="s">
        <v>6978</v>
      </c>
      <c r="B3636" s="3" t="s">
        <v>6979</v>
      </c>
      <c r="C3636" s="2"/>
      <c r="D3636" s="2" t="s">
        <v>16</v>
      </c>
      <c r="E3636" s="4">
        <f>1290.00*(1-Z1%)</f>
        <v>1290</v>
      </c>
      <c r="F3636" s="2">
        <v>1</v>
      </c>
      <c r="G3636" s="2"/>
    </row>
    <row r="3637" spans="1:26" customHeight="1" ht="36" hidden="true" outlineLevel="4">
      <c r="A3637" s="2" t="s">
        <v>6980</v>
      </c>
      <c r="B3637" s="3" t="s">
        <v>6981</v>
      </c>
      <c r="C3637" s="2"/>
      <c r="D3637" s="2" t="s">
        <v>16</v>
      </c>
      <c r="E3637" s="4">
        <f>400.00*(1-Z1%)</f>
        <v>400</v>
      </c>
      <c r="F3637" s="2">
        <v>1</v>
      </c>
      <c r="G3637" s="2"/>
    </row>
    <row r="3638" spans="1:26" customHeight="1" ht="18" hidden="true" outlineLevel="4">
      <c r="A3638" s="2" t="s">
        <v>6982</v>
      </c>
      <c r="B3638" s="3" t="s">
        <v>6983</v>
      </c>
      <c r="C3638" s="2"/>
      <c r="D3638" s="2" t="s">
        <v>16</v>
      </c>
      <c r="E3638" s="4">
        <f>490.00*(1-Z1%)</f>
        <v>490</v>
      </c>
      <c r="F3638" s="2">
        <v>1</v>
      </c>
      <c r="G3638" s="2"/>
    </row>
    <row r="3639" spans="1:26" customHeight="1" ht="36" hidden="true" outlineLevel="4">
      <c r="A3639" s="2" t="s">
        <v>6984</v>
      </c>
      <c r="B3639" s="3" t="s">
        <v>6985</v>
      </c>
      <c r="C3639" s="2"/>
      <c r="D3639" s="2" t="s">
        <v>16</v>
      </c>
      <c r="E3639" s="4">
        <f>390.00*(1-Z1%)</f>
        <v>390</v>
      </c>
      <c r="F3639" s="2">
        <v>1</v>
      </c>
      <c r="G3639" s="2"/>
    </row>
    <row r="3640" spans="1:26" customHeight="1" ht="18" hidden="true" outlineLevel="4">
      <c r="A3640" s="2" t="s">
        <v>6986</v>
      </c>
      <c r="B3640" s="3" t="s">
        <v>6987</v>
      </c>
      <c r="C3640" s="2"/>
      <c r="D3640" s="2" t="s">
        <v>16</v>
      </c>
      <c r="E3640" s="4">
        <f>490.00*(1-Z1%)</f>
        <v>490</v>
      </c>
      <c r="F3640" s="2">
        <v>1</v>
      </c>
      <c r="G3640" s="2"/>
    </row>
    <row r="3641" spans="1:26" customHeight="1" ht="18" hidden="true" outlineLevel="4">
      <c r="A3641" s="2" t="s">
        <v>6988</v>
      </c>
      <c r="B3641" s="3" t="s">
        <v>6989</v>
      </c>
      <c r="C3641" s="2"/>
      <c r="D3641" s="2" t="s">
        <v>16</v>
      </c>
      <c r="E3641" s="4">
        <f>490.00*(1-Z1%)</f>
        <v>490</v>
      </c>
      <c r="F3641" s="2">
        <v>1</v>
      </c>
      <c r="G3641" s="2"/>
    </row>
    <row r="3642" spans="1:26" customHeight="1" ht="36" hidden="true" outlineLevel="4">
      <c r="A3642" s="2" t="s">
        <v>6990</v>
      </c>
      <c r="B3642" s="3" t="s">
        <v>6991</v>
      </c>
      <c r="C3642" s="2"/>
      <c r="D3642" s="2" t="s">
        <v>16</v>
      </c>
      <c r="E3642" s="4">
        <f>490.00*(1-Z1%)</f>
        <v>490</v>
      </c>
      <c r="F3642" s="2">
        <v>1</v>
      </c>
      <c r="G3642" s="2"/>
    </row>
    <row r="3643" spans="1:26" customHeight="1" ht="36" hidden="true" outlineLevel="4">
      <c r="A3643" s="2" t="s">
        <v>6992</v>
      </c>
      <c r="B3643" s="3" t="s">
        <v>6993</v>
      </c>
      <c r="C3643" s="2"/>
      <c r="D3643" s="2" t="s">
        <v>16</v>
      </c>
      <c r="E3643" s="4">
        <f>490.00*(1-Z1%)</f>
        <v>490</v>
      </c>
      <c r="F3643" s="2">
        <v>1</v>
      </c>
      <c r="G3643" s="2"/>
    </row>
    <row r="3644" spans="1:26" customHeight="1" ht="36" hidden="true" outlineLevel="4">
      <c r="A3644" s="2" t="s">
        <v>6994</v>
      </c>
      <c r="B3644" s="3" t="s">
        <v>6995</v>
      </c>
      <c r="C3644" s="2"/>
      <c r="D3644" s="2" t="s">
        <v>16</v>
      </c>
      <c r="E3644" s="4">
        <f>450.00*(1-Z1%)</f>
        <v>450</v>
      </c>
      <c r="F3644" s="2">
        <v>2</v>
      </c>
      <c r="G3644" s="2"/>
    </row>
    <row r="3645" spans="1:26" customHeight="1" ht="36" hidden="true" outlineLevel="4">
      <c r="A3645" s="2" t="s">
        <v>6996</v>
      </c>
      <c r="B3645" s="3" t="s">
        <v>6997</v>
      </c>
      <c r="C3645" s="2"/>
      <c r="D3645" s="2" t="s">
        <v>16</v>
      </c>
      <c r="E3645" s="4">
        <f>490.00*(1-Z1%)</f>
        <v>490</v>
      </c>
      <c r="F3645" s="2">
        <v>1</v>
      </c>
      <c r="G3645" s="2"/>
    </row>
    <row r="3646" spans="1:26" customHeight="1" ht="35" hidden="true" outlineLevel="4">
      <c r="A3646" s="5" t="s">
        <v>6998</v>
      </c>
      <c r="B3646" s="5"/>
      <c r="C3646" s="5"/>
      <c r="D3646" s="5"/>
      <c r="E3646" s="5"/>
      <c r="F3646" s="5"/>
      <c r="G3646" s="5"/>
    </row>
    <row r="3647" spans="1:26" customHeight="1" ht="18" hidden="true" outlineLevel="4">
      <c r="A3647" s="2" t="s">
        <v>6999</v>
      </c>
      <c r="B3647" s="3" t="s">
        <v>7000</v>
      </c>
      <c r="C3647" s="2"/>
      <c r="D3647" s="2" t="s">
        <v>16</v>
      </c>
      <c r="E3647" s="4">
        <f>150.00*(1-Z1%)</f>
        <v>150</v>
      </c>
      <c r="F3647" s="2">
        <v>1</v>
      </c>
      <c r="G3647" s="2"/>
    </row>
    <row r="3648" spans="1:26" customHeight="1" ht="18" hidden="true" outlineLevel="4">
      <c r="A3648" s="2" t="s">
        <v>7001</v>
      </c>
      <c r="B3648" s="3" t="s">
        <v>7002</v>
      </c>
      <c r="C3648" s="2"/>
      <c r="D3648" s="2" t="s">
        <v>16</v>
      </c>
      <c r="E3648" s="4">
        <f>200.00*(1-Z1%)</f>
        <v>200</v>
      </c>
      <c r="F3648" s="2">
        <v>2</v>
      </c>
      <c r="G3648" s="2"/>
    </row>
    <row r="3649" spans="1:26" customHeight="1" ht="18" hidden="true" outlineLevel="4">
      <c r="A3649" s="2" t="s">
        <v>7003</v>
      </c>
      <c r="B3649" s="3" t="s">
        <v>7004</v>
      </c>
      <c r="C3649" s="2"/>
      <c r="D3649" s="2" t="s">
        <v>16</v>
      </c>
      <c r="E3649" s="4">
        <f>200.00*(1-Z1%)</f>
        <v>200</v>
      </c>
      <c r="F3649" s="2">
        <v>2</v>
      </c>
      <c r="G3649" s="2"/>
    </row>
    <row r="3650" spans="1:26" customHeight="1" ht="18" hidden="true" outlineLevel="4">
      <c r="A3650" s="2" t="s">
        <v>7005</v>
      </c>
      <c r="B3650" s="3" t="s">
        <v>7006</v>
      </c>
      <c r="C3650" s="2"/>
      <c r="D3650" s="2" t="s">
        <v>16</v>
      </c>
      <c r="E3650" s="4">
        <f>200.00*(1-Z1%)</f>
        <v>200</v>
      </c>
      <c r="F3650" s="2">
        <v>2</v>
      </c>
      <c r="G3650" s="2"/>
    </row>
    <row r="3651" spans="1:26" customHeight="1" ht="18" hidden="true" outlineLevel="4">
      <c r="A3651" s="2" t="s">
        <v>7007</v>
      </c>
      <c r="B3651" s="3" t="s">
        <v>7008</v>
      </c>
      <c r="C3651" s="2"/>
      <c r="D3651" s="2" t="s">
        <v>16</v>
      </c>
      <c r="E3651" s="4">
        <f>200.00*(1-Z1%)</f>
        <v>200</v>
      </c>
      <c r="F3651" s="2">
        <v>1</v>
      </c>
      <c r="G3651" s="2"/>
    </row>
    <row r="3652" spans="1:26" customHeight="1" ht="18" hidden="true" outlineLevel="4">
      <c r="A3652" s="2" t="s">
        <v>7009</v>
      </c>
      <c r="B3652" s="3" t="s">
        <v>7010</v>
      </c>
      <c r="C3652" s="2"/>
      <c r="D3652" s="2" t="s">
        <v>16</v>
      </c>
      <c r="E3652" s="4">
        <f>150.00*(1-Z1%)</f>
        <v>150</v>
      </c>
      <c r="F3652" s="2">
        <v>1</v>
      </c>
      <c r="G3652" s="2"/>
    </row>
    <row r="3653" spans="1:26" customHeight="1" ht="18" hidden="true" outlineLevel="4">
      <c r="A3653" s="2" t="s">
        <v>7011</v>
      </c>
      <c r="B3653" s="3" t="s">
        <v>7012</v>
      </c>
      <c r="C3653" s="2"/>
      <c r="D3653" s="2" t="s">
        <v>16</v>
      </c>
      <c r="E3653" s="4">
        <f>300.00*(1-Z1%)</f>
        <v>300</v>
      </c>
      <c r="F3653" s="2">
        <v>1</v>
      </c>
      <c r="G3653" s="2"/>
    </row>
    <row r="3654" spans="1:26" customHeight="1" ht="18" hidden="true" outlineLevel="4">
      <c r="A3654" s="2" t="s">
        <v>7013</v>
      </c>
      <c r="B3654" s="3" t="s">
        <v>7014</v>
      </c>
      <c r="C3654" s="2"/>
      <c r="D3654" s="2" t="s">
        <v>16</v>
      </c>
      <c r="E3654" s="4">
        <f>150.00*(1-Z1%)</f>
        <v>150</v>
      </c>
      <c r="F3654" s="2">
        <v>1</v>
      </c>
      <c r="G3654" s="2"/>
    </row>
    <row r="3655" spans="1:26" customHeight="1" ht="18" hidden="true" outlineLevel="4">
      <c r="A3655" s="2" t="s">
        <v>7015</v>
      </c>
      <c r="B3655" s="3" t="s">
        <v>7014</v>
      </c>
      <c r="C3655" s="2"/>
      <c r="D3655" s="2" t="s">
        <v>16</v>
      </c>
      <c r="E3655" s="4">
        <f>150.00*(1-Z1%)</f>
        <v>150</v>
      </c>
      <c r="F3655" s="2">
        <v>1</v>
      </c>
      <c r="G3655" s="2"/>
    </row>
    <row r="3656" spans="1:26" customHeight="1" ht="18" hidden="true" outlineLevel="4">
      <c r="A3656" s="2" t="s">
        <v>7016</v>
      </c>
      <c r="B3656" s="3" t="s">
        <v>7017</v>
      </c>
      <c r="C3656" s="2"/>
      <c r="D3656" s="2" t="s">
        <v>16</v>
      </c>
      <c r="E3656" s="4">
        <f>150.00*(1-Z1%)</f>
        <v>150</v>
      </c>
      <c r="F3656" s="2">
        <v>1</v>
      </c>
      <c r="G3656" s="2"/>
    </row>
    <row r="3657" spans="1:26" customHeight="1" ht="18" hidden="true" outlineLevel="4">
      <c r="A3657" s="2" t="s">
        <v>7018</v>
      </c>
      <c r="B3657" s="3" t="s">
        <v>7017</v>
      </c>
      <c r="C3657" s="2"/>
      <c r="D3657" s="2" t="s">
        <v>16</v>
      </c>
      <c r="E3657" s="4">
        <f>150.00*(1-Z1%)</f>
        <v>150</v>
      </c>
      <c r="F3657" s="2">
        <v>1</v>
      </c>
      <c r="G3657" s="2"/>
    </row>
    <row r="3658" spans="1:26" customHeight="1" ht="18" hidden="true" outlineLevel="4">
      <c r="A3658" s="2" t="s">
        <v>7019</v>
      </c>
      <c r="B3658" s="3" t="s">
        <v>7020</v>
      </c>
      <c r="C3658" s="2"/>
      <c r="D3658" s="2" t="s">
        <v>16</v>
      </c>
      <c r="E3658" s="4">
        <f>150.00*(1-Z1%)</f>
        <v>150</v>
      </c>
      <c r="F3658" s="2">
        <v>1</v>
      </c>
      <c r="G3658" s="2"/>
    </row>
    <row r="3659" spans="1:26" customHeight="1" ht="18" hidden="true" outlineLevel="4">
      <c r="A3659" s="2" t="s">
        <v>7021</v>
      </c>
      <c r="B3659" s="3" t="s">
        <v>7022</v>
      </c>
      <c r="C3659" s="2"/>
      <c r="D3659" s="2" t="s">
        <v>16</v>
      </c>
      <c r="E3659" s="4">
        <f>150.00*(1-Z1%)</f>
        <v>150</v>
      </c>
      <c r="F3659" s="2">
        <v>1</v>
      </c>
      <c r="G3659" s="2"/>
    </row>
    <row r="3660" spans="1:26" customHeight="1" ht="18" hidden="true" outlineLevel="4">
      <c r="A3660" s="2" t="s">
        <v>7023</v>
      </c>
      <c r="B3660" s="3" t="s">
        <v>7024</v>
      </c>
      <c r="C3660" s="2"/>
      <c r="D3660" s="2" t="s">
        <v>16</v>
      </c>
      <c r="E3660" s="4">
        <f>200.00*(1-Z1%)</f>
        <v>200</v>
      </c>
      <c r="F3660" s="2">
        <v>1</v>
      </c>
      <c r="G3660" s="2"/>
    </row>
    <row r="3661" spans="1:26" customHeight="1" ht="18" hidden="true" outlineLevel="4">
      <c r="A3661" s="2" t="s">
        <v>7025</v>
      </c>
      <c r="B3661" s="3" t="s">
        <v>7026</v>
      </c>
      <c r="C3661" s="2"/>
      <c r="D3661" s="2" t="s">
        <v>16</v>
      </c>
      <c r="E3661" s="4">
        <f>150.00*(1-Z1%)</f>
        <v>150</v>
      </c>
      <c r="F3661" s="2">
        <v>1</v>
      </c>
      <c r="G3661" s="2"/>
    </row>
    <row r="3662" spans="1:26" customHeight="1" ht="18" hidden="true" outlineLevel="4">
      <c r="A3662" s="2" t="s">
        <v>7027</v>
      </c>
      <c r="B3662" s="3" t="s">
        <v>7028</v>
      </c>
      <c r="C3662" s="2"/>
      <c r="D3662" s="2" t="s">
        <v>16</v>
      </c>
      <c r="E3662" s="4">
        <f>150.00*(1-Z1%)</f>
        <v>150</v>
      </c>
      <c r="F3662" s="2">
        <v>1</v>
      </c>
      <c r="G3662" s="2"/>
    </row>
    <row r="3663" spans="1:26" customHeight="1" ht="18" hidden="true" outlineLevel="4">
      <c r="A3663" s="2" t="s">
        <v>7029</v>
      </c>
      <c r="B3663" s="3" t="s">
        <v>7030</v>
      </c>
      <c r="C3663" s="2"/>
      <c r="D3663" s="2" t="s">
        <v>16</v>
      </c>
      <c r="E3663" s="4">
        <f>250.00*(1-Z1%)</f>
        <v>250</v>
      </c>
      <c r="F3663" s="2">
        <v>2</v>
      </c>
      <c r="G3663" s="2"/>
    </row>
    <row r="3664" spans="1:26" customHeight="1" ht="18" hidden="true" outlineLevel="4">
      <c r="A3664" s="2" t="s">
        <v>7031</v>
      </c>
      <c r="B3664" s="3" t="s">
        <v>7032</v>
      </c>
      <c r="C3664" s="2"/>
      <c r="D3664" s="2" t="s">
        <v>16</v>
      </c>
      <c r="E3664" s="4">
        <f>250.00*(1-Z1%)</f>
        <v>250</v>
      </c>
      <c r="F3664" s="2">
        <v>2</v>
      </c>
      <c r="G3664" s="2"/>
    </row>
    <row r="3665" spans="1:26" customHeight="1" ht="18" hidden="true" outlineLevel="4">
      <c r="A3665" s="2" t="s">
        <v>7033</v>
      </c>
      <c r="B3665" s="3" t="s">
        <v>7032</v>
      </c>
      <c r="C3665" s="2"/>
      <c r="D3665" s="2" t="s">
        <v>16</v>
      </c>
      <c r="E3665" s="4">
        <f>300.00*(1-Z1%)</f>
        <v>300</v>
      </c>
      <c r="F3665" s="2">
        <v>1</v>
      </c>
      <c r="G3665" s="2"/>
    </row>
    <row r="3666" spans="1:26" customHeight="1" ht="18" hidden="true" outlineLevel="4">
      <c r="A3666" s="2" t="s">
        <v>7034</v>
      </c>
      <c r="B3666" s="3" t="s">
        <v>7035</v>
      </c>
      <c r="C3666" s="2"/>
      <c r="D3666" s="2" t="s">
        <v>16</v>
      </c>
      <c r="E3666" s="4">
        <f>150.00*(1-Z1%)</f>
        <v>150</v>
      </c>
      <c r="F3666" s="2">
        <v>1</v>
      </c>
      <c r="G3666" s="2"/>
    </row>
    <row r="3667" spans="1:26" customHeight="1" ht="18" hidden="true" outlineLevel="4">
      <c r="A3667" s="2" t="s">
        <v>7036</v>
      </c>
      <c r="B3667" s="3" t="s">
        <v>7037</v>
      </c>
      <c r="C3667" s="2"/>
      <c r="D3667" s="2" t="s">
        <v>16</v>
      </c>
      <c r="E3667" s="4">
        <f>150.00*(1-Z1%)</f>
        <v>150</v>
      </c>
      <c r="F3667" s="2">
        <v>1</v>
      </c>
      <c r="G3667" s="2"/>
    </row>
    <row r="3668" spans="1:26" customHeight="1" ht="18" hidden="true" outlineLevel="4">
      <c r="A3668" s="2" t="s">
        <v>7038</v>
      </c>
      <c r="B3668" s="3" t="s">
        <v>7039</v>
      </c>
      <c r="C3668" s="2"/>
      <c r="D3668" s="2" t="s">
        <v>16</v>
      </c>
      <c r="E3668" s="4">
        <f>350.00*(1-Z1%)</f>
        <v>350</v>
      </c>
      <c r="F3668" s="2">
        <v>1</v>
      </c>
      <c r="G3668" s="2"/>
    </row>
    <row r="3669" spans="1:26" customHeight="1" ht="18" hidden="true" outlineLevel="4">
      <c r="A3669" s="2" t="s">
        <v>7040</v>
      </c>
      <c r="B3669" s="3" t="s">
        <v>7041</v>
      </c>
      <c r="C3669" s="2"/>
      <c r="D3669" s="2" t="s">
        <v>16</v>
      </c>
      <c r="E3669" s="4">
        <f>350.00*(1-Z1%)</f>
        <v>350</v>
      </c>
      <c r="F3669" s="2">
        <v>2</v>
      </c>
      <c r="G3669" s="2"/>
    </row>
    <row r="3670" spans="1:26" customHeight="1" ht="18" hidden="true" outlineLevel="4">
      <c r="A3670" s="2" t="s">
        <v>7042</v>
      </c>
      <c r="B3670" s="3" t="s">
        <v>7043</v>
      </c>
      <c r="C3670" s="2"/>
      <c r="D3670" s="2" t="s">
        <v>16</v>
      </c>
      <c r="E3670" s="4">
        <f>350.00*(1-Z1%)</f>
        <v>350</v>
      </c>
      <c r="F3670" s="2">
        <v>1</v>
      </c>
      <c r="G3670" s="2"/>
    </row>
    <row r="3671" spans="1:26" customHeight="1" ht="35" hidden="true" outlineLevel="4">
      <c r="A3671" s="5" t="s">
        <v>7044</v>
      </c>
      <c r="B3671" s="5"/>
      <c r="C3671" s="5"/>
      <c r="D3671" s="5"/>
      <c r="E3671" s="5"/>
      <c r="F3671" s="5"/>
      <c r="G3671" s="5"/>
    </row>
    <row r="3672" spans="1:26" customHeight="1" ht="36" hidden="true" outlineLevel="4">
      <c r="A3672" s="2" t="s">
        <v>7045</v>
      </c>
      <c r="B3672" s="3" t="s">
        <v>7046</v>
      </c>
      <c r="C3672" s="2"/>
      <c r="D3672" s="2" t="s">
        <v>16</v>
      </c>
      <c r="E3672" s="4">
        <f>450.00*(1-Z1%)</f>
        <v>450</v>
      </c>
      <c r="F3672" s="2">
        <v>1</v>
      </c>
      <c r="G3672" s="2"/>
    </row>
    <row r="3673" spans="1:26" customHeight="1" ht="18" hidden="true" outlineLevel="4">
      <c r="A3673" s="2" t="s">
        <v>7047</v>
      </c>
      <c r="B3673" s="3" t="s">
        <v>7048</v>
      </c>
      <c r="C3673" s="2"/>
      <c r="D3673" s="2" t="s">
        <v>16</v>
      </c>
      <c r="E3673" s="4">
        <f>490.00*(1-Z1%)</f>
        <v>490</v>
      </c>
      <c r="F3673" s="2">
        <v>2</v>
      </c>
      <c r="G3673" s="2"/>
    </row>
    <row r="3674" spans="1:26" customHeight="1" ht="18" hidden="true" outlineLevel="4">
      <c r="A3674" s="2" t="s">
        <v>7049</v>
      </c>
      <c r="B3674" s="3" t="s">
        <v>7050</v>
      </c>
      <c r="C3674" s="2"/>
      <c r="D3674" s="2" t="s">
        <v>16</v>
      </c>
      <c r="E3674" s="4">
        <f>490.00*(1-Z1%)</f>
        <v>490</v>
      </c>
      <c r="F3674" s="2">
        <v>2</v>
      </c>
      <c r="G3674" s="2"/>
    </row>
    <row r="3675" spans="1:26" customHeight="1" ht="36" hidden="true" outlineLevel="4">
      <c r="A3675" s="2" t="s">
        <v>7051</v>
      </c>
      <c r="B3675" s="3" t="s">
        <v>7052</v>
      </c>
      <c r="C3675" s="2"/>
      <c r="D3675" s="2" t="s">
        <v>16</v>
      </c>
      <c r="E3675" s="4">
        <f>490.00*(1-Z1%)</f>
        <v>490</v>
      </c>
      <c r="F3675" s="2">
        <v>1</v>
      </c>
      <c r="G3675" s="2"/>
    </row>
    <row r="3676" spans="1:26" customHeight="1" ht="18" hidden="true" outlineLevel="4">
      <c r="A3676" s="2" t="s">
        <v>7053</v>
      </c>
      <c r="B3676" s="3" t="s">
        <v>7054</v>
      </c>
      <c r="C3676" s="2"/>
      <c r="D3676" s="2" t="s">
        <v>16</v>
      </c>
      <c r="E3676" s="4">
        <f>550.00*(1-Z1%)</f>
        <v>550</v>
      </c>
      <c r="F3676" s="2">
        <v>1</v>
      </c>
      <c r="G3676" s="2"/>
    </row>
    <row r="3677" spans="1:26" customHeight="1" ht="36" hidden="true" outlineLevel="4">
      <c r="A3677" s="2" t="s">
        <v>7055</v>
      </c>
      <c r="B3677" s="3" t="s">
        <v>7056</v>
      </c>
      <c r="C3677" s="2"/>
      <c r="D3677" s="2" t="s">
        <v>16</v>
      </c>
      <c r="E3677" s="4">
        <f>490.00*(1-Z1%)</f>
        <v>490</v>
      </c>
      <c r="F3677" s="2">
        <v>1</v>
      </c>
      <c r="G3677" s="2"/>
    </row>
    <row r="3678" spans="1:26" customHeight="1" ht="36" hidden="true" outlineLevel="4">
      <c r="A3678" s="2" t="s">
        <v>7057</v>
      </c>
      <c r="B3678" s="3" t="s">
        <v>7058</v>
      </c>
      <c r="C3678" s="2"/>
      <c r="D3678" s="2" t="s">
        <v>16</v>
      </c>
      <c r="E3678" s="4">
        <f>490.00*(1-Z1%)</f>
        <v>490</v>
      </c>
      <c r="F3678" s="2">
        <v>3</v>
      </c>
      <c r="G3678" s="2"/>
    </row>
    <row r="3679" spans="1:26" customHeight="1" ht="36" hidden="true" outlineLevel="4">
      <c r="A3679" s="2" t="s">
        <v>7059</v>
      </c>
      <c r="B3679" s="3" t="s">
        <v>7060</v>
      </c>
      <c r="C3679" s="2"/>
      <c r="D3679" s="2" t="s">
        <v>16</v>
      </c>
      <c r="E3679" s="4">
        <f>400.00*(1-Z1%)</f>
        <v>400</v>
      </c>
      <c r="F3679" s="2">
        <v>1</v>
      </c>
      <c r="G3679" s="2"/>
    </row>
    <row r="3680" spans="1:26" customHeight="1" ht="18" hidden="true" outlineLevel="4">
      <c r="A3680" s="2" t="s">
        <v>7061</v>
      </c>
      <c r="B3680" s="3" t="s">
        <v>7062</v>
      </c>
      <c r="C3680" s="2"/>
      <c r="D3680" s="2" t="s">
        <v>16</v>
      </c>
      <c r="E3680" s="4">
        <f>300.00*(1-Z1%)</f>
        <v>300</v>
      </c>
      <c r="F3680" s="2">
        <v>1</v>
      </c>
      <c r="G3680" s="2"/>
    </row>
    <row r="3681" spans="1:26" customHeight="1" ht="18" hidden="true" outlineLevel="4">
      <c r="A3681" s="2" t="s">
        <v>7063</v>
      </c>
      <c r="B3681" s="3" t="s">
        <v>7064</v>
      </c>
      <c r="C3681" s="2"/>
      <c r="D3681" s="2" t="s">
        <v>16</v>
      </c>
      <c r="E3681" s="4">
        <f>300.00*(1-Z1%)</f>
        <v>300</v>
      </c>
      <c r="F3681" s="2">
        <v>1</v>
      </c>
      <c r="G3681" s="2"/>
    </row>
    <row r="3682" spans="1:26" customHeight="1" ht="36" hidden="true" outlineLevel="4">
      <c r="A3682" s="2" t="s">
        <v>7065</v>
      </c>
      <c r="B3682" s="3" t="s">
        <v>7066</v>
      </c>
      <c r="C3682" s="2"/>
      <c r="D3682" s="2" t="s">
        <v>16</v>
      </c>
      <c r="E3682" s="4">
        <f>490.00*(1-Z1%)</f>
        <v>490</v>
      </c>
      <c r="F3682" s="2">
        <v>2</v>
      </c>
      <c r="G3682" s="2"/>
    </row>
    <row r="3683" spans="1:26" customHeight="1" ht="36" hidden="true" outlineLevel="4">
      <c r="A3683" s="2" t="s">
        <v>7067</v>
      </c>
      <c r="B3683" s="3" t="s">
        <v>7068</v>
      </c>
      <c r="C3683" s="2"/>
      <c r="D3683" s="2" t="s">
        <v>16</v>
      </c>
      <c r="E3683" s="4">
        <f>1890.00*(1-Z1%)</f>
        <v>1890</v>
      </c>
      <c r="F3683" s="2">
        <v>2</v>
      </c>
      <c r="G3683" s="2"/>
    </row>
    <row r="3684" spans="1:26" customHeight="1" ht="36" hidden="true" outlineLevel="4">
      <c r="A3684" s="2" t="s">
        <v>7069</v>
      </c>
      <c r="B3684" s="3" t="s">
        <v>7070</v>
      </c>
      <c r="C3684" s="2"/>
      <c r="D3684" s="2" t="s">
        <v>16</v>
      </c>
      <c r="E3684" s="4">
        <f>1490.00*(1-Z1%)</f>
        <v>1490</v>
      </c>
      <c r="F3684" s="2">
        <v>2</v>
      </c>
      <c r="G3684" s="2"/>
    </row>
    <row r="3685" spans="1:26" customHeight="1" ht="36" hidden="true" outlineLevel="4">
      <c r="A3685" s="2" t="s">
        <v>7071</v>
      </c>
      <c r="B3685" s="3" t="s">
        <v>7072</v>
      </c>
      <c r="C3685" s="2"/>
      <c r="D3685" s="2" t="s">
        <v>16</v>
      </c>
      <c r="E3685" s="4">
        <f>1890.00*(1-Z1%)</f>
        <v>1890</v>
      </c>
      <c r="F3685" s="2">
        <v>2</v>
      </c>
      <c r="G3685" s="2"/>
    </row>
    <row r="3686" spans="1:26" customHeight="1" ht="36" hidden="true" outlineLevel="4">
      <c r="A3686" s="2" t="s">
        <v>7073</v>
      </c>
      <c r="B3686" s="3" t="s">
        <v>7074</v>
      </c>
      <c r="C3686" s="2"/>
      <c r="D3686" s="2" t="s">
        <v>16</v>
      </c>
      <c r="E3686" s="4">
        <f>2290.00*(1-Z1%)</f>
        <v>2290</v>
      </c>
      <c r="F3686" s="2">
        <v>2</v>
      </c>
      <c r="G3686" s="2"/>
    </row>
    <row r="3687" spans="1:26" customHeight="1" ht="36" hidden="true" outlineLevel="4">
      <c r="A3687" s="2" t="s">
        <v>7075</v>
      </c>
      <c r="B3687" s="3" t="s">
        <v>7076</v>
      </c>
      <c r="C3687" s="2"/>
      <c r="D3687" s="2" t="s">
        <v>16</v>
      </c>
      <c r="E3687" s="4">
        <f>2290.00*(1-Z1%)</f>
        <v>2290</v>
      </c>
      <c r="F3687" s="2">
        <v>1</v>
      </c>
      <c r="G3687" s="2"/>
    </row>
    <row r="3688" spans="1:26" customHeight="1" ht="18" hidden="true" outlineLevel="4">
      <c r="A3688" s="2" t="s">
        <v>7077</v>
      </c>
      <c r="B3688" s="3" t="s">
        <v>7078</v>
      </c>
      <c r="C3688" s="2"/>
      <c r="D3688" s="2" t="s">
        <v>16</v>
      </c>
      <c r="E3688" s="4">
        <f>490.00*(1-Z1%)</f>
        <v>490</v>
      </c>
      <c r="F3688" s="2">
        <v>1</v>
      </c>
      <c r="G3688" s="2"/>
    </row>
    <row r="3689" spans="1:26" customHeight="1" ht="18" hidden="true" outlineLevel="4">
      <c r="A3689" s="2" t="s">
        <v>7079</v>
      </c>
      <c r="B3689" s="3" t="s">
        <v>7080</v>
      </c>
      <c r="C3689" s="2"/>
      <c r="D3689" s="2" t="s">
        <v>16</v>
      </c>
      <c r="E3689" s="4">
        <f>450.00*(1-Z1%)</f>
        <v>450</v>
      </c>
      <c r="F3689" s="2">
        <v>1</v>
      </c>
      <c r="G3689" s="2"/>
    </row>
    <row r="3690" spans="1:26" customHeight="1" ht="18" hidden="true" outlineLevel="4">
      <c r="A3690" s="2" t="s">
        <v>7081</v>
      </c>
      <c r="B3690" s="3" t="s">
        <v>7082</v>
      </c>
      <c r="C3690" s="2"/>
      <c r="D3690" s="2" t="s">
        <v>16</v>
      </c>
      <c r="E3690" s="4">
        <f>450.00*(1-Z1%)</f>
        <v>450</v>
      </c>
      <c r="F3690" s="2">
        <v>1</v>
      </c>
      <c r="G3690" s="2"/>
    </row>
    <row r="3691" spans="1:26" customHeight="1" ht="36" hidden="true" outlineLevel="4">
      <c r="A3691" s="2" t="s">
        <v>7083</v>
      </c>
      <c r="B3691" s="3" t="s">
        <v>7084</v>
      </c>
      <c r="C3691" s="2"/>
      <c r="D3691" s="2" t="s">
        <v>16</v>
      </c>
      <c r="E3691" s="4">
        <f>590.00*(1-Z1%)</f>
        <v>590</v>
      </c>
      <c r="F3691" s="2">
        <v>1</v>
      </c>
      <c r="G3691" s="2"/>
    </row>
    <row r="3692" spans="1:26" customHeight="1" ht="36" hidden="true" outlineLevel="4">
      <c r="A3692" s="2" t="s">
        <v>7085</v>
      </c>
      <c r="B3692" s="3" t="s">
        <v>7086</v>
      </c>
      <c r="C3692" s="2"/>
      <c r="D3692" s="2" t="s">
        <v>16</v>
      </c>
      <c r="E3692" s="4">
        <f>490.00*(1-Z1%)</f>
        <v>490</v>
      </c>
      <c r="F3692" s="2">
        <v>2</v>
      </c>
      <c r="G3692" s="2"/>
    </row>
    <row r="3693" spans="1:26" customHeight="1" ht="18" hidden="true" outlineLevel="4">
      <c r="A3693" s="2" t="s">
        <v>7087</v>
      </c>
      <c r="B3693" s="3" t="s">
        <v>7088</v>
      </c>
      <c r="C3693" s="2"/>
      <c r="D3693" s="2" t="s">
        <v>16</v>
      </c>
      <c r="E3693" s="4">
        <f>490.00*(1-Z1%)</f>
        <v>490</v>
      </c>
      <c r="F3693" s="2">
        <v>2</v>
      </c>
      <c r="G3693" s="2"/>
    </row>
    <row r="3694" spans="1:26" customHeight="1" ht="36" hidden="true" outlineLevel="4">
      <c r="A3694" s="2" t="s">
        <v>7089</v>
      </c>
      <c r="B3694" s="3" t="s">
        <v>7090</v>
      </c>
      <c r="C3694" s="2"/>
      <c r="D3694" s="2" t="s">
        <v>16</v>
      </c>
      <c r="E3694" s="4">
        <f>490.00*(1-Z1%)</f>
        <v>490</v>
      </c>
      <c r="F3694" s="2">
        <v>2</v>
      </c>
      <c r="G3694" s="2"/>
    </row>
    <row r="3695" spans="1:26" customHeight="1" ht="36" hidden="true" outlineLevel="4">
      <c r="A3695" s="2" t="s">
        <v>7091</v>
      </c>
      <c r="B3695" s="3" t="s">
        <v>7092</v>
      </c>
      <c r="C3695" s="2"/>
      <c r="D3695" s="2" t="s">
        <v>16</v>
      </c>
      <c r="E3695" s="4">
        <f>490.00*(1-Z1%)</f>
        <v>490</v>
      </c>
      <c r="F3695" s="2">
        <v>2</v>
      </c>
      <c r="G3695" s="2"/>
    </row>
    <row r="3696" spans="1:26" customHeight="1" ht="36" hidden="true" outlineLevel="4">
      <c r="A3696" s="2" t="s">
        <v>7093</v>
      </c>
      <c r="B3696" s="3" t="s">
        <v>7094</v>
      </c>
      <c r="C3696" s="2"/>
      <c r="D3696" s="2" t="s">
        <v>16</v>
      </c>
      <c r="E3696" s="4">
        <f>590.00*(1-Z1%)</f>
        <v>590</v>
      </c>
      <c r="F3696" s="2">
        <v>2</v>
      </c>
      <c r="G3696" s="2"/>
    </row>
    <row r="3697" spans="1:26" customHeight="1" ht="90" hidden="true" outlineLevel="4">
      <c r="A3697" s="2" t="s">
        <v>7095</v>
      </c>
      <c r="B3697" s="3" t="s">
        <v>7096</v>
      </c>
      <c r="C3697" s="2"/>
      <c r="D3697" s="2" t="s">
        <v>16</v>
      </c>
      <c r="E3697" s="4">
        <f>1990.00*(1-Z1%)</f>
        <v>1990</v>
      </c>
      <c r="F3697" s="2">
        <v>1</v>
      </c>
      <c r="G3697" s="2"/>
    </row>
    <row r="3698" spans="1:26" customHeight="1" ht="72" hidden="true" outlineLevel="4">
      <c r="A3698" s="2" t="s">
        <v>7097</v>
      </c>
      <c r="B3698" s="3" t="s">
        <v>7098</v>
      </c>
      <c r="C3698" s="2"/>
      <c r="D3698" s="2" t="s">
        <v>16</v>
      </c>
      <c r="E3698" s="4">
        <f>1990.00*(1-Z1%)</f>
        <v>1990</v>
      </c>
      <c r="F3698" s="2">
        <v>1</v>
      </c>
      <c r="G3698" s="2"/>
    </row>
    <row r="3699" spans="1:26" customHeight="1" ht="35" hidden="true" outlineLevel="4">
      <c r="A3699" s="5" t="s">
        <v>7099</v>
      </c>
      <c r="B3699" s="5"/>
      <c r="C3699" s="5"/>
      <c r="D3699" s="5"/>
      <c r="E3699" s="5"/>
      <c r="F3699" s="5"/>
      <c r="G3699" s="5"/>
    </row>
    <row r="3700" spans="1:26" customHeight="1" ht="18" hidden="true" outlineLevel="4">
      <c r="A3700" s="2" t="s">
        <v>7100</v>
      </c>
      <c r="B3700" s="3" t="s">
        <v>7101</v>
      </c>
      <c r="C3700" s="2"/>
      <c r="D3700" s="2" t="s">
        <v>16</v>
      </c>
      <c r="E3700" s="4">
        <f>150.00*(1-Z1%)</f>
        <v>150</v>
      </c>
      <c r="F3700" s="2">
        <v>3</v>
      </c>
      <c r="G3700" s="2"/>
    </row>
    <row r="3701" spans="1:26" customHeight="1" ht="18" hidden="true" outlineLevel="4">
      <c r="A3701" s="2" t="s">
        <v>7102</v>
      </c>
      <c r="B3701" s="3" t="s">
        <v>7103</v>
      </c>
      <c r="C3701" s="2"/>
      <c r="D3701" s="2" t="s">
        <v>16</v>
      </c>
      <c r="E3701" s="4">
        <f>150.00*(1-Z1%)</f>
        <v>150</v>
      </c>
      <c r="F3701" s="2">
        <v>1</v>
      </c>
      <c r="G3701" s="2"/>
    </row>
    <row r="3702" spans="1:26" customHeight="1" ht="18" hidden="true" outlineLevel="4">
      <c r="A3702" s="2" t="s">
        <v>7104</v>
      </c>
      <c r="B3702" s="3" t="s">
        <v>7105</v>
      </c>
      <c r="C3702" s="2"/>
      <c r="D3702" s="2" t="s">
        <v>16</v>
      </c>
      <c r="E3702" s="4">
        <f>150.00*(1-Z1%)</f>
        <v>150</v>
      </c>
      <c r="F3702" s="2">
        <v>2</v>
      </c>
      <c r="G3702" s="2"/>
    </row>
    <row r="3703" spans="1:26" customHeight="1" ht="18" hidden="true" outlineLevel="4">
      <c r="A3703" s="2" t="s">
        <v>7106</v>
      </c>
      <c r="B3703" s="3" t="s">
        <v>7107</v>
      </c>
      <c r="C3703" s="2"/>
      <c r="D3703" s="2" t="s">
        <v>16</v>
      </c>
      <c r="E3703" s="4">
        <f>150.00*(1-Z1%)</f>
        <v>150</v>
      </c>
      <c r="F3703" s="2">
        <v>2</v>
      </c>
      <c r="G3703" s="2"/>
    </row>
    <row r="3704" spans="1:26" customHeight="1" ht="18" hidden="true" outlineLevel="4">
      <c r="A3704" s="2" t="s">
        <v>7108</v>
      </c>
      <c r="B3704" s="3" t="s">
        <v>7109</v>
      </c>
      <c r="C3704" s="2"/>
      <c r="D3704" s="2" t="s">
        <v>16</v>
      </c>
      <c r="E3704" s="4">
        <f>150.00*(1-Z1%)</f>
        <v>150</v>
      </c>
      <c r="F3704" s="2">
        <v>1</v>
      </c>
      <c r="G3704" s="2"/>
    </row>
    <row r="3705" spans="1:26" customHeight="1" ht="18" hidden="true" outlineLevel="4">
      <c r="A3705" s="2" t="s">
        <v>7110</v>
      </c>
      <c r="B3705" s="3" t="s">
        <v>7111</v>
      </c>
      <c r="C3705" s="2"/>
      <c r="D3705" s="2" t="s">
        <v>16</v>
      </c>
      <c r="E3705" s="4">
        <f>200.00*(1-Z1%)</f>
        <v>200</v>
      </c>
      <c r="F3705" s="2">
        <v>2</v>
      </c>
      <c r="G3705" s="2"/>
    </row>
    <row r="3706" spans="1:26" customHeight="1" ht="18" hidden="true" outlineLevel="4">
      <c r="A3706" s="2" t="s">
        <v>7112</v>
      </c>
      <c r="B3706" s="3" t="s">
        <v>7113</v>
      </c>
      <c r="C3706" s="2"/>
      <c r="D3706" s="2" t="s">
        <v>16</v>
      </c>
      <c r="E3706" s="4">
        <f>150.00*(1-Z1%)</f>
        <v>150</v>
      </c>
      <c r="F3706" s="2">
        <v>1</v>
      </c>
      <c r="G3706" s="2"/>
    </row>
    <row r="3707" spans="1:26" customHeight="1" ht="18" hidden="true" outlineLevel="4">
      <c r="A3707" s="2" t="s">
        <v>7114</v>
      </c>
      <c r="B3707" s="3" t="s">
        <v>7115</v>
      </c>
      <c r="C3707" s="2"/>
      <c r="D3707" s="2" t="s">
        <v>16</v>
      </c>
      <c r="E3707" s="4">
        <f>200.00*(1-Z1%)</f>
        <v>200</v>
      </c>
      <c r="F3707" s="2">
        <v>2</v>
      </c>
      <c r="G3707" s="2"/>
    </row>
    <row r="3708" spans="1:26" customHeight="1" ht="18" hidden="true" outlineLevel="4">
      <c r="A3708" s="2" t="s">
        <v>7116</v>
      </c>
      <c r="B3708" s="3" t="s">
        <v>7117</v>
      </c>
      <c r="C3708" s="2"/>
      <c r="D3708" s="2" t="s">
        <v>16</v>
      </c>
      <c r="E3708" s="4">
        <f>150.00*(1-Z1%)</f>
        <v>150</v>
      </c>
      <c r="F3708" s="2">
        <v>1</v>
      </c>
      <c r="G3708" s="2"/>
    </row>
    <row r="3709" spans="1:26" customHeight="1" ht="18" hidden="true" outlineLevel="4">
      <c r="A3709" s="2" t="s">
        <v>7118</v>
      </c>
      <c r="B3709" s="3" t="s">
        <v>7119</v>
      </c>
      <c r="C3709" s="2"/>
      <c r="D3709" s="2" t="s">
        <v>16</v>
      </c>
      <c r="E3709" s="4">
        <f>150.00*(1-Z1%)</f>
        <v>150</v>
      </c>
      <c r="F3709" s="2">
        <v>1</v>
      </c>
      <c r="G3709" s="2"/>
    </row>
    <row r="3710" spans="1:26" customHeight="1" ht="18" hidden="true" outlineLevel="4">
      <c r="A3710" s="2" t="s">
        <v>7120</v>
      </c>
      <c r="B3710" s="3" t="s">
        <v>7121</v>
      </c>
      <c r="C3710" s="2"/>
      <c r="D3710" s="2" t="s">
        <v>16</v>
      </c>
      <c r="E3710" s="4">
        <f>490.00*(1-Z1%)</f>
        <v>490</v>
      </c>
      <c r="F3710" s="2">
        <v>2</v>
      </c>
      <c r="G3710" s="2"/>
    </row>
    <row r="3711" spans="1:26" customHeight="1" ht="18" hidden="true" outlineLevel="4">
      <c r="A3711" s="2" t="s">
        <v>7122</v>
      </c>
      <c r="B3711" s="3" t="s">
        <v>7123</v>
      </c>
      <c r="C3711" s="2"/>
      <c r="D3711" s="2" t="s">
        <v>16</v>
      </c>
      <c r="E3711" s="4">
        <f>350.00*(1-Z1%)</f>
        <v>350</v>
      </c>
      <c r="F3711" s="2">
        <v>1</v>
      </c>
      <c r="G3711" s="2"/>
    </row>
    <row r="3712" spans="1:26" customHeight="1" ht="35" hidden="true" outlineLevel="4">
      <c r="A3712" s="5" t="s">
        <v>7124</v>
      </c>
      <c r="B3712" s="5"/>
      <c r="C3712" s="5"/>
      <c r="D3712" s="5"/>
      <c r="E3712" s="5"/>
      <c r="F3712" s="5"/>
      <c r="G3712" s="5"/>
    </row>
    <row r="3713" spans="1:26" customHeight="1" ht="18" hidden="true" outlineLevel="4">
      <c r="A3713" s="2" t="s">
        <v>7125</v>
      </c>
      <c r="B3713" s="3" t="s">
        <v>7126</v>
      </c>
      <c r="C3713" s="2"/>
      <c r="D3713" s="2" t="s">
        <v>16</v>
      </c>
      <c r="E3713" s="4">
        <f>490.00*(1-Z1%)</f>
        <v>490</v>
      </c>
      <c r="F3713" s="2">
        <v>1</v>
      </c>
      <c r="G3713" s="2"/>
    </row>
    <row r="3714" spans="1:26" customHeight="1" ht="18" hidden="true" outlineLevel="4">
      <c r="A3714" s="2" t="s">
        <v>7127</v>
      </c>
      <c r="B3714" s="3" t="s">
        <v>7128</v>
      </c>
      <c r="C3714" s="2"/>
      <c r="D3714" s="2" t="s">
        <v>16</v>
      </c>
      <c r="E3714" s="4">
        <f>200.00*(1-Z1%)</f>
        <v>200</v>
      </c>
      <c r="F3714" s="2">
        <v>2</v>
      </c>
      <c r="G3714" s="2"/>
    </row>
    <row r="3715" spans="1:26" customHeight="1" ht="18" hidden="true" outlineLevel="4">
      <c r="A3715" s="2" t="s">
        <v>7129</v>
      </c>
      <c r="B3715" s="3" t="s">
        <v>7130</v>
      </c>
      <c r="C3715" s="2"/>
      <c r="D3715" s="2" t="s">
        <v>16</v>
      </c>
      <c r="E3715" s="4">
        <f>150.00*(1-Z1%)</f>
        <v>150</v>
      </c>
      <c r="F3715" s="2">
        <v>1</v>
      </c>
      <c r="G3715" s="2"/>
    </row>
    <row r="3716" spans="1:26" customHeight="1" ht="18" hidden="true" outlineLevel="4">
      <c r="A3716" s="2" t="s">
        <v>7131</v>
      </c>
      <c r="B3716" s="3" t="s">
        <v>7132</v>
      </c>
      <c r="C3716" s="2"/>
      <c r="D3716" s="2" t="s">
        <v>16</v>
      </c>
      <c r="E3716" s="4">
        <f>200.00*(1-Z1%)</f>
        <v>200</v>
      </c>
      <c r="F3716" s="2">
        <v>1</v>
      </c>
      <c r="G3716" s="2"/>
    </row>
    <row r="3717" spans="1:26" customHeight="1" ht="18" hidden="true" outlineLevel="4">
      <c r="A3717" s="2" t="s">
        <v>7133</v>
      </c>
      <c r="B3717" s="3" t="s">
        <v>7134</v>
      </c>
      <c r="C3717" s="2"/>
      <c r="D3717" s="2" t="s">
        <v>16</v>
      </c>
      <c r="E3717" s="4">
        <f>200.00*(1-Z1%)</f>
        <v>200</v>
      </c>
      <c r="F3717" s="2">
        <v>1</v>
      </c>
      <c r="G3717" s="2"/>
    </row>
    <row r="3718" spans="1:26" customHeight="1" ht="18" hidden="true" outlineLevel="4">
      <c r="A3718" s="2" t="s">
        <v>7135</v>
      </c>
      <c r="B3718" s="3" t="s">
        <v>7136</v>
      </c>
      <c r="C3718" s="2"/>
      <c r="D3718" s="2" t="s">
        <v>16</v>
      </c>
      <c r="E3718" s="4">
        <f>150.00*(1-Z1%)</f>
        <v>150</v>
      </c>
      <c r="F3718" s="2">
        <v>1</v>
      </c>
      <c r="G3718" s="2"/>
    </row>
    <row r="3719" spans="1:26" customHeight="1" ht="18" hidden="true" outlineLevel="4">
      <c r="A3719" s="2" t="s">
        <v>7137</v>
      </c>
      <c r="B3719" s="3" t="s">
        <v>7138</v>
      </c>
      <c r="C3719" s="2"/>
      <c r="D3719" s="2" t="s">
        <v>16</v>
      </c>
      <c r="E3719" s="4">
        <f>200.00*(1-Z1%)</f>
        <v>200</v>
      </c>
      <c r="F3719" s="2">
        <v>1</v>
      </c>
      <c r="G3719" s="2"/>
    </row>
    <row r="3720" spans="1:26" customHeight="1" ht="18" hidden="true" outlineLevel="4">
      <c r="A3720" s="2" t="s">
        <v>7139</v>
      </c>
      <c r="B3720" s="3" t="s">
        <v>7140</v>
      </c>
      <c r="C3720" s="2"/>
      <c r="D3720" s="2" t="s">
        <v>16</v>
      </c>
      <c r="E3720" s="4">
        <f>150.00*(1-Z1%)</f>
        <v>150</v>
      </c>
      <c r="F3720" s="2">
        <v>1</v>
      </c>
      <c r="G3720" s="2"/>
    </row>
    <row r="3721" spans="1:26" customHeight="1" ht="18" hidden="true" outlineLevel="4">
      <c r="A3721" s="2" t="s">
        <v>7141</v>
      </c>
      <c r="B3721" s="3" t="s">
        <v>7142</v>
      </c>
      <c r="C3721" s="2"/>
      <c r="D3721" s="2" t="s">
        <v>16</v>
      </c>
      <c r="E3721" s="4">
        <f>150.00*(1-Z1%)</f>
        <v>150</v>
      </c>
      <c r="F3721" s="2">
        <v>1</v>
      </c>
      <c r="G3721" s="2"/>
    </row>
    <row r="3722" spans="1:26" customHeight="1" ht="18" hidden="true" outlineLevel="4">
      <c r="A3722" s="2" t="s">
        <v>7143</v>
      </c>
      <c r="B3722" s="3" t="s">
        <v>7144</v>
      </c>
      <c r="C3722" s="2"/>
      <c r="D3722" s="2" t="s">
        <v>16</v>
      </c>
      <c r="E3722" s="4">
        <f>200.00*(1-Z1%)</f>
        <v>200</v>
      </c>
      <c r="F3722" s="2">
        <v>1</v>
      </c>
      <c r="G3722" s="2"/>
    </row>
    <row r="3723" spans="1:26" customHeight="1" ht="18" hidden="true" outlineLevel="4">
      <c r="A3723" s="2" t="s">
        <v>7145</v>
      </c>
      <c r="B3723" s="3" t="s">
        <v>7146</v>
      </c>
      <c r="C3723" s="2"/>
      <c r="D3723" s="2" t="s">
        <v>16</v>
      </c>
      <c r="E3723" s="4">
        <f>490.00*(1-Z1%)</f>
        <v>490</v>
      </c>
      <c r="F3723" s="2">
        <v>1</v>
      </c>
      <c r="G3723" s="2"/>
    </row>
    <row r="3724" spans="1:26" customHeight="1" ht="18" hidden="true" outlineLevel="4">
      <c r="A3724" s="2" t="s">
        <v>7147</v>
      </c>
      <c r="B3724" s="3" t="s">
        <v>7148</v>
      </c>
      <c r="C3724" s="2"/>
      <c r="D3724" s="2" t="s">
        <v>16</v>
      </c>
      <c r="E3724" s="4">
        <f>490.00*(1-Z1%)</f>
        <v>490</v>
      </c>
      <c r="F3724" s="2">
        <v>2</v>
      </c>
      <c r="G3724" s="2"/>
    </row>
    <row r="3725" spans="1:26" customHeight="1" ht="18" hidden="true" outlineLevel="4">
      <c r="A3725" s="2" t="s">
        <v>7149</v>
      </c>
      <c r="B3725" s="3" t="s">
        <v>7150</v>
      </c>
      <c r="C3725" s="2"/>
      <c r="D3725" s="2" t="s">
        <v>16</v>
      </c>
      <c r="E3725" s="4">
        <f>490.00*(1-Z1%)</f>
        <v>490</v>
      </c>
      <c r="F3725" s="2">
        <v>2</v>
      </c>
      <c r="G3725" s="2"/>
    </row>
    <row r="3726" spans="1:26" customHeight="1" ht="18" hidden="true" outlineLevel="4">
      <c r="A3726" s="2" t="s">
        <v>7151</v>
      </c>
      <c r="B3726" s="3" t="s">
        <v>7152</v>
      </c>
      <c r="C3726" s="2"/>
      <c r="D3726" s="2" t="s">
        <v>16</v>
      </c>
      <c r="E3726" s="4">
        <f>490.00*(1-Z1%)</f>
        <v>490</v>
      </c>
      <c r="F3726" s="2">
        <v>1</v>
      </c>
      <c r="G3726" s="2"/>
    </row>
    <row r="3727" spans="1:26" customHeight="1" ht="18" hidden="true" outlineLevel="4">
      <c r="A3727" s="2" t="s">
        <v>7153</v>
      </c>
      <c r="B3727" s="3" t="s">
        <v>7154</v>
      </c>
      <c r="C3727" s="2"/>
      <c r="D3727" s="2" t="s">
        <v>16</v>
      </c>
      <c r="E3727" s="4">
        <f>490.00*(1-Z1%)</f>
        <v>490</v>
      </c>
      <c r="F3727" s="2">
        <v>1</v>
      </c>
      <c r="G3727" s="2"/>
    </row>
    <row r="3728" spans="1:26" customHeight="1" ht="35" hidden="true" outlineLevel="4">
      <c r="A3728" s="5" t="s">
        <v>7155</v>
      </c>
      <c r="B3728" s="5"/>
      <c r="C3728" s="5"/>
      <c r="D3728" s="5"/>
      <c r="E3728" s="5"/>
      <c r="F3728" s="5"/>
      <c r="G3728" s="5"/>
    </row>
    <row r="3729" spans="1:26" customHeight="1" ht="18" hidden="true" outlineLevel="4">
      <c r="A3729" s="2" t="s">
        <v>7156</v>
      </c>
      <c r="B3729" s="3" t="s">
        <v>7157</v>
      </c>
      <c r="C3729" s="2"/>
      <c r="D3729" s="2" t="s">
        <v>16</v>
      </c>
      <c r="E3729" s="4">
        <f>200.00*(1-Z1%)</f>
        <v>200</v>
      </c>
      <c r="F3729" s="2">
        <v>2</v>
      </c>
      <c r="G3729" s="2"/>
    </row>
    <row r="3730" spans="1:26" customHeight="1" ht="18" hidden="true" outlineLevel="4">
      <c r="A3730" s="2" t="s">
        <v>7158</v>
      </c>
      <c r="B3730" s="3" t="s">
        <v>7159</v>
      </c>
      <c r="C3730" s="2"/>
      <c r="D3730" s="2" t="s">
        <v>16</v>
      </c>
      <c r="E3730" s="4">
        <f>300.00*(1-Z1%)</f>
        <v>300</v>
      </c>
      <c r="F3730" s="2">
        <v>1</v>
      </c>
      <c r="G3730" s="2"/>
    </row>
    <row r="3731" spans="1:26" customHeight="1" ht="36" hidden="true" outlineLevel="4">
      <c r="A3731" s="2" t="s">
        <v>7160</v>
      </c>
      <c r="B3731" s="3" t="s">
        <v>7161</v>
      </c>
      <c r="C3731" s="2"/>
      <c r="D3731" s="2" t="s">
        <v>16</v>
      </c>
      <c r="E3731" s="4">
        <f>390.00*(1-Z1%)</f>
        <v>390</v>
      </c>
      <c r="F3731" s="2">
        <v>1</v>
      </c>
      <c r="G3731" s="2"/>
    </row>
    <row r="3732" spans="1:26" customHeight="1" ht="18" hidden="true" outlineLevel="4">
      <c r="A3732" s="2" t="s">
        <v>7162</v>
      </c>
      <c r="B3732" s="3" t="s">
        <v>7163</v>
      </c>
      <c r="C3732" s="2"/>
      <c r="D3732" s="2" t="s">
        <v>16</v>
      </c>
      <c r="E3732" s="4">
        <f>150.00*(1-Z1%)</f>
        <v>150</v>
      </c>
      <c r="F3732" s="2">
        <v>1</v>
      </c>
      <c r="G3732" s="2"/>
    </row>
    <row r="3733" spans="1:26" customHeight="1" ht="18" hidden="true" outlineLevel="4">
      <c r="A3733" s="2" t="s">
        <v>7164</v>
      </c>
      <c r="B3733" s="3" t="s">
        <v>7165</v>
      </c>
      <c r="C3733" s="2"/>
      <c r="D3733" s="2" t="s">
        <v>16</v>
      </c>
      <c r="E3733" s="4">
        <f>200.00*(1-Z1%)</f>
        <v>200</v>
      </c>
      <c r="F3733" s="2">
        <v>1</v>
      </c>
      <c r="G3733" s="2"/>
    </row>
    <row r="3734" spans="1:26" customHeight="1" ht="18" hidden="true" outlineLevel="4">
      <c r="A3734" s="2" t="s">
        <v>7166</v>
      </c>
      <c r="B3734" s="3" t="s">
        <v>7167</v>
      </c>
      <c r="C3734" s="2"/>
      <c r="D3734" s="2" t="s">
        <v>16</v>
      </c>
      <c r="E3734" s="4">
        <f>350.00*(1-Z1%)</f>
        <v>350</v>
      </c>
      <c r="F3734" s="2">
        <v>1</v>
      </c>
      <c r="G3734" s="2"/>
    </row>
    <row r="3735" spans="1:26" customHeight="1" ht="18" hidden="true" outlineLevel="4">
      <c r="A3735" s="2" t="s">
        <v>7168</v>
      </c>
      <c r="B3735" s="3" t="s">
        <v>7169</v>
      </c>
      <c r="C3735" s="2"/>
      <c r="D3735" s="2" t="s">
        <v>16</v>
      </c>
      <c r="E3735" s="4">
        <f>350.00*(1-Z1%)</f>
        <v>350</v>
      </c>
      <c r="F3735" s="2">
        <v>1</v>
      </c>
      <c r="G3735" s="2"/>
    </row>
    <row r="3736" spans="1:26" customHeight="1" ht="18" hidden="true" outlineLevel="4">
      <c r="A3736" s="2" t="s">
        <v>7170</v>
      </c>
      <c r="B3736" s="3" t="s">
        <v>7171</v>
      </c>
      <c r="C3736" s="2"/>
      <c r="D3736" s="2" t="s">
        <v>16</v>
      </c>
      <c r="E3736" s="4">
        <f>350.00*(1-Z1%)</f>
        <v>350</v>
      </c>
      <c r="F3736" s="2">
        <v>1</v>
      </c>
      <c r="G3736" s="2"/>
    </row>
    <row r="3737" spans="1:26" customHeight="1" ht="18" hidden="true" outlineLevel="4">
      <c r="A3737" s="2" t="s">
        <v>7172</v>
      </c>
      <c r="B3737" s="3" t="s">
        <v>7173</v>
      </c>
      <c r="C3737" s="2"/>
      <c r="D3737" s="2" t="s">
        <v>16</v>
      </c>
      <c r="E3737" s="4">
        <f>350.00*(1-Z1%)</f>
        <v>350</v>
      </c>
      <c r="F3737" s="2">
        <v>1</v>
      </c>
      <c r="G3737" s="2"/>
    </row>
    <row r="3738" spans="1:26" customHeight="1" ht="18" hidden="true" outlineLevel="4">
      <c r="A3738" s="2" t="s">
        <v>7174</v>
      </c>
      <c r="B3738" s="3" t="s">
        <v>7175</v>
      </c>
      <c r="C3738" s="2"/>
      <c r="D3738" s="2" t="s">
        <v>16</v>
      </c>
      <c r="E3738" s="4">
        <f>350.00*(1-Z1%)</f>
        <v>350</v>
      </c>
      <c r="F3738" s="2">
        <v>1</v>
      </c>
      <c r="G3738" s="2"/>
    </row>
    <row r="3739" spans="1:26" customHeight="1" ht="18" hidden="true" outlineLevel="4">
      <c r="A3739" s="2" t="s">
        <v>7176</v>
      </c>
      <c r="B3739" s="3" t="s">
        <v>7177</v>
      </c>
      <c r="C3739" s="2"/>
      <c r="D3739" s="2" t="s">
        <v>16</v>
      </c>
      <c r="E3739" s="4">
        <f>350.00*(1-Z1%)</f>
        <v>350</v>
      </c>
      <c r="F3739" s="2">
        <v>1</v>
      </c>
      <c r="G3739" s="2"/>
    </row>
    <row r="3740" spans="1:26" customHeight="1" ht="18" hidden="true" outlineLevel="4">
      <c r="A3740" s="2" t="s">
        <v>7178</v>
      </c>
      <c r="B3740" s="3" t="s">
        <v>7179</v>
      </c>
      <c r="C3740" s="2"/>
      <c r="D3740" s="2" t="s">
        <v>16</v>
      </c>
      <c r="E3740" s="4">
        <f>350.00*(1-Z1%)</f>
        <v>350</v>
      </c>
      <c r="F3740" s="2">
        <v>1</v>
      </c>
      <c r="G3740" s="2"/>
    </row>
    <row r="3741" spans="1:26" customHeight="1" ht="18" hidden="true" outlineLevel="4">
      <c r="A3741" s="2" t="s">
        <v>7180</v>
      </c>
      <c r="B3741" s="3" t="s">
        <v>7181</v>
      </c>
      <c r="C3741" s="2"/>
      <c r="D3741" s="2" t="s">
        <v>16</v>
      </c>
      <c r="E3741" s="4">
        <f>350.00*(1-Z1%)</f>
        <v>350</v>
      </c>
      <c r="F3741" s="2">
        <v>1</v>
      </c>
      <c r="G3741" s="2"/>
    </row>
    <row r="3742" spans="1:26" customHeight="1" ht="18" hidden="true" outlineLevel="4">
      <c r="A3742" s="2" t="s">
        <v>7182</v>
      </c>
      <c r="B3742" s="3" t="s">
        <v>7183</v>
      </c>
      <c r="C3742" s="2"/>
      <c r="D3742" s="2" t="s">
        <v>16</v>
      </c>
      <c r="E3742" s="4">
        <f>490.00*(1-Z1%)</f>
        <v>490</v>
      </c>
      <c r="F3742" s="2">
        <v>2</v>
      </c>
      <c r="G3742" s="2"/>
    </row>
    <row r="3743" spans="1:26" customHeight="1" ht="36" hidden="true" outlineLevel="4">
      <c r="A3743" s="2" t="s">
        <v>7184</v>
      </c>
      <c r="B3743" s="3" t="s">
        <v>7185</v>
      </c>
      <c r="C3743" s="2"/>
      <c r="D3743" s="2" t="s">
        <v>16</v>
      </c>
      <c r="E3743" s="4">
        <f>390.00*(1-Z1%)</f>
        <v>390</v>
      </c>
      <c r="F3743" s="2">
        <v>1</v>
      </c>
      <c r="G3743" s="2"/>
    </row>
    <row r="3744" spans="1:26" customHeight="1" ht="18" hidden="true" outlineLevel="4">
      <c r="A3744" s="2" t="s">
        <v>7186</v>
      </c>
      <c r="B3744" s="3" t="s">
        <v>7187</v>
      </c>
      <c r="C3744" s="2"/>
      <c r="D3744" s="2" t="s">
        <v>16</v>
      </c>
      <c r="E3744" s="4">
        <f>490.00*(1-Z1%)</f>
        <v>490</v>
      </c>
      <c r="F3744" s="2">
        <v>2</v>
      </c>
      <c r="G3744" s="2"/>
    </row>
    <row r="3745" spans="1:26" customHeight="1" ht="18" hidden="true" outlineLevel="4">
      <c r="A3745" s="2" t="s">
        <v>7188</v>
      </c>
      <c r="B3745" s="3" t="s">
        <v>7189</v>
      </c>
      <c r="C3745" s="2"/>
      <c r="D3745" s="2" t="s">
        <v>16</v>
      </c>
      <c r="E3745" s="4">
        <f>390.00*(1-Z1%)</f>
        <v>390</v>
      </c>
      <c r="F3745" s="2">
        <v>1</v>
      </c>
      <c r="G3745" s="2"/>
    </row>
    <row r="3746" spans="1:26" customHeight="1" ht="18" hidden="true" outlineLevel="4">
      <c r="A3746" s="2" t="s">
        <v>7190</v>
      </c>
      <c r="B3746" s="3" t="s">
        <v>7191</v>
      </c>
      <c r="C3746" s="2"/>
      <c r="D3746" s="2" t="s">
        <v>16</v>
      </c>
      <c r="E3746" s="4">
        <f>490.00*(1-Z1%)</f>
        <v>490</v>
      </c>
      <c r="F3746" s="2">
        <v>1</v>
      </c>
      <c r="G3746" s="2"/>
    </row>
    <row r="3747" spans="1:26" customHeight="1" ht="36" hidden="true" outlineLevel="4">
      <c r="A3747" s="2" t="s">
        <v>7192</v>
      </c>
      <c r="B3747" s="3" t="s">
        <v>7193</v>
      </c>
      <c r="C3747" s="2"/>
      <c r="D3747" s="2" t="s">
        <v>16</v>
      </c>
      <c r="E3747" s="4">
        <f>490.00*(1-Z1%)</f>
        <v>490</v>
      </c>
      <c r="F3747" s="2">
        <v>1</v>
      </c>
      <c r="G3747" s="2"/>
    </row>
    <row r="3748" spans="1:26" customHeight="1" ht="36" hidden="true" outlineLevel="4">
      <c r="A3748" s="2" t="s">
        <v>7194</v>
      </c>
      <c r="B3748" s="3" t="s">
        <v>7195</v>
      </c>
      <c r="C3748" s="2"/>
      <c r="D3748" s="2" t="s">
        <v>16</v>
      </c>
      <c r="E3748" s="4">
        <f>450.00*(1-Z1%)</f>
        <v>450</v>
      </c>
      <c r="F3748" s="2">
        <v>1</v>
      </c>
      <c r="G3748" s="2"/>
    </row>
    <row r="3749" spans="1:26" customHeight="1" ht="36" hidden="true" outlineLevel="4">
      <c r="A3749" s="2" t="s">
        <v>7196</v>
      </c>
      <c r="B3749" s="3" t="s">
        <v>7197</v>
      </c>
      <c r="C3749" s="2"/>
      <c r="D3749" s="2" t="s">
        <v>16</v>
      </c>
      <c r="E3749" s="4">
        <f>450.00*(1-Z1%)</f>
        <v>450</v>
      </c>
      <c r="F3749" s="2">
        <v>1</v>
      </c>
      <c r="G3749" s="2"/>
    </row>
    <row r="3750" spans="1:26" customHeight="1" ht="36" hidden="true" outlineLevel="4">
      <c r="A3750" s="2" t="s">
        <v>7198</v>
      </c>
      <c r="B3750" s="3" t="s">
        <v>7199</v>
      </c>
      <c r="C3750" s="2"/>
      <c r="D3750" s="2" t="s">
        <v>16</v>
      </c>
      <c r="E3750" s="4">
        <f>350.00*(1-Z1%)</f>
        <v>350</v>
      </c>
      <c r="F3750" s="2">
        <v>1</v>
      </c>
      <c r="G3750" s="2"/>
    </row>
    <row r="3751" spans="1:26" customHeight="1" ht="36" hidden="true" outlineLevel="4">
      <c r="A3751" s="2" t="s">
        <v>7200</v>
      </c>
      <c r="B3751" s="3" t="s">
        <v>7201</v>
      </c>
      <c r="C3751" s="2"/>
      <c r="D3751" s="2" t="s">
        <v>16</v>
      </c>
      <c r="E3751" s="4">
        <f>350.00*(1-Z1%)</f>
        <v>350</v>
      </c>
      <c r="F3751" s="2">
        <v>1</v>
      </c>
      <c r="G3751" s="2"/>
    </row>
    <row r="3752" spans="1:26" customHeight="1" ht="36" hidden="true" outlineLevel="4">
      <c r="A3752" s="2" t="s">
        <v>7202</v>
      </c>
      <c r="B3752" s="3" t="s">
        <v>7203</v>
      </c>
      <c r="C3752" s="2"/>
      <c r="D3752" s="2" t="s">
        <v>16</v>
      </c>
      <c r="E3752" s="4">
        <f>490.00*(1-Z1%)</f>
        <v>490</v>
      </c>
      <c r="F3752" s="2">
        <v>1</v>
      </c>
      <c r="G3752" s="2"/>
    </row>
    <row r="3753" spans="1:26" customHeight="1" ht="18" hidden="true" outlineLevel="4">
      <c r="A3753" s="2" t="s">
        <v>7204</v>
      </c>
      <c r="B3753" s="3" t="s">
        <v>7205</v>
      </c>
      <c r="C3753" s="2"/>
      <c r="D3753" s="2" t="s">
        <v>16</v>
      </c>
      <c r="E3753" s="4">
        <f>350.00*(1-Z1%)</f>
        <v>350</v>
      </c>
      <c r="F3753" s="2">
        <v>1</v>
      </c>
      <c r="G3753" s="2"/>
    </row>
    <row r="3754" spans="1:26" customHeight="1" ht="18" hidden="true" outlineLevel="4">
      <c r="A3754" s="2" t="s">
        <v>7206</v>
      </c>
      <c r="B3754" s="3" t="s">
        <v>7207</v>
      </c>
      <c r="C3754" s="2"/>
      <c r="D3754" s="2" t="s">
        <v>16</v>
      </c>
      <c r="E3754" s="4">
        <f>350.00*(1-Z1%)</f>
        <v>350</v>
      </c>
      <c r="F3754" s="2">
        <v>1</v>
      </c>
      <c r="G3754" s="2"/>
    </row>
    <row r="3755" spans="1:26" customHeight="1" ht="36" hidden="true" outlineLevel="4">
      <c r="A3755" s="2" t="s">
        <v>7208</v>
      </c>
      <c r="B3755" s="3" t="s">
        <v>7209</v>
      </c>
      <c r="C3755" s="2"/>
      <c r="D3755" s="2" t="s">
        <v>16</v>
      </c>
      <c r="E3755" s="4">
        <f>2000.00*(1-Z1%)</f>
        <v>2000</v>
      </c>
      <c r="F3755" s="2">
        <v>1</v>
      </c>
      <c r="G3755" s="2"/>
    </row>
    <row r="3756" spans="1:26" customHeight="1" ht="36" hidden="true" outlineLevel="4">
      <c r="A3756" s="2" t="s">
        <v>7210</v>
      </c>
      <c r="B3756" s="3" t="s">
        <v>7211</v>
      </c>
      <c r="C3756" s="2"/>
      <c r="D3756" s="2" t="s">
        <v>16</v>
      </c>
      <c r="E3756" s="4">
        <f>2100.00*(1-Z1%)</f>
        <v>2100</v>
      </c>
      <c r="F3756" s="2">
        <v>2</v>
      </c>
      <c r="G3756" s="2"/>
    </row>
    <row r="3757" spans="1:26" customHeight="1" ht="36" hidden="true" outlineLevel="4">
      <c r="A3757" s="2" t="s">
        <v>7212</v>
      </c>
      <c r="B3757" s="3" t="s">
        <v>7213</v>
      </c>
      <c r="C3757" s="2"/>
      <c r="D3757" s="2" t="s">
        <v>16</v>
      </c>
      <c r="E3757" s="4">
        <f>2200.00*(1-Z1%)</f>
        <v>2200</v>
      </c>
      <c r="F3757" s="2">
        <v>2</v>
      </c>
      <c r="G3757" s="2"/>
    </row>
    <row r="3758" spans="1:26" customHeight="1" ht="36" hidden="true" outlineLevel="4">
      <c r="A3758" s="2" t="s">
        <v>7214</v>
      </c>
      <c r="B3758" s="3" t="s">
        <v>7215</v>
      </c>
      <c r="C3758" s="2"/>
      <c r="D3758" s="2" t="s">
        <v>16</v>
      </c>
      <c r="E3758" s="4">
        <f>850.00*(1-Z1%)</f>
        <v>850</v>
      </c>
      <c r="F3758" s="2">
        <v>2</v>
      </c>
      <c r="G3758" s="2"/>
    </row>
    <row r="3759" spans="1:26" customHeight="1" ht="18" hidden="true" outlineLevel="4">
      <c r="A3759" s="2" t="s">
        <v>7216</v>
      </c>
      <c r="B3759" s="3" t="s">
        <v>7217</v>
      </c>
      <c r="C3759" s="2"/>
      <c r="D3759" s="2" t="s">
        <v>16</v>
      </c>
      <c r="E3759" s="4">
        <f>390.00*(1-Z1%)</f>
        <v>390</v>
      </c>
      <c r="F3759" s="2">
        <v>1</v>
      </c>
      <c r="G3759" s="2"/>
    </row>
    <row r="3760" spans="1:26" customHeight="1" ht="18" hidden="true" outlineLevel="4">
      <c r="A3760" s="2" t="s">
        <v>7218</v>
      </c>
      <c r="B3760" s="3" t="s">
        <v>7219</v>
      </c>
      <c r="C3760" s="2"/>
      <c r="D3760" s="2" t="s">
        <v>16</v>
      </c>
      <c r="E3760" s="4">
        <f>450.00*(1-Z1%)</f>
        <v>450</v>
      </c>
      <c r="F3760" s="2">
        <v>3</v>
      </c>
      <c r="G3760" s="2"/>
    </row>
    <row r="3761" spans="1:26" customHeight="1" ht="18" hidden="true" outlineLevel="4">
      <c r="A3761" s="2" t="s">
        <v>7220</v>
      </c>
      <c r="B3761" s="3" t="s">
        <v>7221</v>
      </c>
      <c r="C3761" s="2"/>
      <c r="D3761" s="2" t="s">
        <v>16</v>
      </c>
      <c r="E3761" s="4">
        <f>390.00*(1-Z1%)</f>
        <v>390</v>
      </c>
      <c r="F3761" s="2">
        <v>2</v>
      </c>
      <c r="G3761" s="2"/>
    </row>
    <row r="3762" spans="1:26" customHeight="1" ht="18" hidden="true" outlineLevel="4">
      <c r="A3762" s="2" t="s">
        <v>7222</v>
      </c>
      <c r="B3762" s="3" t="s">
        <v>7223</v>
      </c>
      <c r="C3762" s="2"/>
      <c r="D3762" s="2" t="s">
        <v>16</v>
      </c>
      <c r="E3762" s="4">
        <f>490.00*(1-Z1%)</f>
        <v>490</v>
      </c>
      <c r="F3762" s="2">
        <v>1</v>
      </c>
      <c r="G3762" s="2"/>
    </row>
    <row r="3763" spans="1:26" customHeight="1" ht="18" hidden="true" outlineLevel="4">
      <c r="A3763" s="2" t="s">
        <v>7224</v>
      </c>
      <c r="B3763" s="3" t="s">
        <v>7225</v>
      </c>
      <c r="C3763" s="2"/>
      <c r="D3763" s="2" t="s">
        <v>16</v>
      </c>
      <c r="E3763" s="4">
        <f>390.00*(1-Z1%)</f>
        <v>390</v>
      </c>
      <c r="F3763" s="2">
        <v>2</v>
      </c>
      <c r="G3763" s="2"/>
    </row>
    <row r="3764" spans="1:26" customHeight="1" ht="18" hidden="true" outlineLevel="4">
      <c r="A3764" s="2" t="s">
        <v>7226</v>
      </c>
      <c r="B3764" s="3" t="s">
        <v>7227</v>
      </c>
      <c r="C3764" s="2"/>
      <c r="D3764" s="2" t="s">
        <v>16</v>
      </c>
      <c r="E3764" s="4">
        <f>490.00*(1-Z1%)</f>
        <v>490</v>
      </c>
      <c r="F3764" s="2">
        <v>1</v>
      </c>
      <c r="G3764" s="2"/>
    </row>
    <row r="3765" spans="1:26" customHeight="1" ht="18" hidden="true" outlineLevel="4">
      <c r="A3765" s="2" t="s">
        <v>7228</v>
      </c>
      <c r="B3765" s="3" t="s">
        <v>7229</v>
      </c>
      <c r="C3765" s="2"/>
      <c r="D3765" s="2" t="s">
        <v>16</v>
      </c>
      <c r="E3765" s="4">
        <f>350.00*(1-Z1%)</f>
        <v>350</v>
      </c>
      <c r="F3765" s="2">
        <v>1</v>
      </c>
      <c r="G3765" s="2"/>
    </row>
    <row r="3766" spans="1:26" customHeight="1" ht="18" hidden="true" outlineLevel="4">
      <c r="A3766" s="2" t="s">
        <v>7230</v>
      </c>
      <c r="B3766" s="3" t="s">
        <v>7231</v>
      </c>
      <c r="C3766" s="2"/>
      <c r="D3766" s="2" t="s">
        <v>16</v>
      </c>
      <c r="E3766" s="4">
        <f>350.00*(1-Z1%)</f>
        <v>350</v>
      </c>
      <c r="F3766" s="2">
        <v>1</v>
      </c>
      <c r="G3766" s="2"/>
    </row>
    <row r="3767" spans="1:26" customHeight="1" ht="54" hidden="true" outlineLevel="4">
      <c r="A3767" s="2" t="s">
        <v>7232</v>
      </c>
      <c r="B3767" s="3" t="s">
        <v>7233</v>
      </c>
      <c r="C3767" s="2"/>
      <c r="D3767" s="2" t="s">
        <v>16</v>
      </c>
      <c r="E3767" s="4">
        <f>1750.00*(1-Z1%)</f>
        <v>1750</v>
      </c>
      <c r="F3767" s="2">
        <v>1</v>
      </c>
      <c r="G3767" s="2"/>
    </row>
    <row r="3768" spans="1:26" customHeight="1" ht="18" hidden="true" outlineLevel="4">
      <c r="A3768" s="2" t="s">
        <v>7234</v>
      </c>
      <c r="B3768" s="3" t="s">
        <v>7235</v>
      </c>
      <c r="C3768" s="2"/>
      <c r="D3768" s="2" t="s">
        <v>16</v>
      </c>
      <c r="E3768" s="4">
        <f>490.00*(1-Z1%)</f>
        <v>490</v>
      </c>
      <c r="F3768" s="2">
        <v>1</v>
      </c>
      <c r="G3768" s="2"/>
    </row>
    <row r="3769" spans="1:26" customHeight="1" ht="36" hidden="true" outlineLevel="4">
      <c r="A3769" s="2" t="s">
        <v>7236</v>
      </c>
      <c r="B3769" s="3" t="s">
        <v>7237</v>
      </c>
      <c r="C3769" s="2"/>
      <c r="D3769" s="2" t="s">
        <v>16</v>
      </c>
      <c r="E3769" s="4">
        <f>490.00*(1-Z1%)</f>
        <v>490</v>
      </c>
      <c r="F3769" s="2">
        <v>1</v>
      </c>
      <c r="G3769" s="2"/>
    </row>
    <row r="3770" spans="1:26" customHeight="1" ht="36" hidden="true" outlineLevel="4">
      <c r="A3770" s="2" t="s">
        <v>7238</v>
      </c>
      <c r="B3770" s="3" t="s">
        <v>7239</v>
      </c>
      <c r="C3770" s="2"/>
      <c r="D3770" s="2" t="s">
        <v>16</v>
      </c>
      <c r="E3770" s="4">
        <f>450.00*(1-Z1%)</f>
        <v>450</v>
      </c>
      <c r="F3770" s="2">
        <v>1</v>
      </c>
      <c r="G3770" s="2"/>
    </row>
    <row r="3771" spans="1:26" customHeight="1" ht="18" hidden="true" outlineLevel="4">
      <c r="A3771" s="2" t="s">
        <v>7240</v>
      </c>
      <c r="B3771" s="3" t="s">
        <v>7241</v>
      </c>
      <c r="C3771" s="2"/>
      <c r="D3771" s="2" t="s">
        <v>16</v>
      </c>
      <c r="E3771" s="4">
        <f>490.00*(1-Z1%)</f>
        <v>490</v>
      </c>
      <c r="F3771" s="2">
        <v>4</v>
      </c>
      <c r="G3771" s="2"/>
    </row>
    <row r="3772" spans="1:26" customHeight="1" ht="36" hidden="true" outlineLevel="4">
      <c r="A3772" s="2" t="s">
        <v>7242</v>
      </c>
      <c r="B3772" s="3" t="s">
        <v>7243</v>
      </c>
      <c r="C3772" s="2"/>
      <c r="D3772" s="2" t="s">
        <v>16</v>
      </c>
      <c r="E3772" s="4">
        <f>300.00*(1-Z1%)</f>
        <v>300</v>
      </c>
      <c r="F3772" s="2">
        <v>1</v>
      </c>
      <c r="G3772" s="2"/>
    </row>
    <row r="3773" spans="1:26" customHeight="1" ht="18" hidden="true" outlineLevel="4">
      <c r="A3773" s="2" t="s">
        <v>7244</v>
      </c>
      <c r="B3773" s="3" t="s">
        <v>7245</v>
      </c>
      <c r="C3773" s="2"/>
      <c r="D3773" s="2" t="s">
        <v>16</v>
      </c>
      <c r="E3773" s="4">
        <f>450.00*(1-Z1%)</f>
        <v>450</v>
      </c>
      <c r="F3773" s="2">
        <v>2</v>
      </c>
      <c r="G3773" s="2"/>
    </row>
    <row r="3774" spans="1:26" customHeight="1" ht="36" hidden="true" outlineLevel="4">
      <c r="A3774" s="2" t="s">
        <v>7246</v>
      </c>
      <c r="B3774" s="3" t="s">
        <v>7247</v>
      </c>
      <c r="C3774" s="2"/>
      <c r="D3774" s="2" t="s">
        <v>16</v>
      </c>
      <c r="E3774" s="4">
        <f>490.00*(1-Z1%)</f>
        <v>490</v>
      </c>
      <c r="F3774" s="2">
        <v>3</v>
      </c>
      <c r="G3774" s="2"/>
    </row>
    <row r="3775" spans="1:26" customHeight="1" ht="36" hidden="true" outlineLevel="4">
      <c r="A3775" s="2" t="s">
        <v>7248</v>
      </c>
      <c r="B3775" s="3" t="s">
        <v>7249</v>
      </c>
      <c r="C3775" s="2"/>
      <c r="D3775" s="2" t="s">
        <v>16</v>
      </c>
      <c r="E3775" s="4">
        <f>490.00*(1-Z1%)</f>
        <v>490</v>
      </c>
      <c r="F3775" s="2">
        <v>3</v>
      </c>
      <c r="G3775" s="2"/>
    </row>
    <row r="3776" spans="1:26" customHeight="1" ht="36" hidden="true" outlineLevel="4">
      <c r="A3776" s="2" t="s">
        <v>7250</v>
      </c>
      <c r="B3776" s="3" t="s">
        <v>7251</v>
      </c>
      <c r="C3776" s="2"/>
      <c r="D3776" s="2" t="s">
        <v>16</v>
      </c>
      <c r="E3776" s="4">
        <f>490.00*(1-Z1%)</f>
        <v>490</v>
      </c>
      <c r="F3776" s="2">
        <v>2</v>
      </c>
      <c r="G3776" s="2"/>
    </row>
    <row r="3777" spans="1:26" customHeight="1" ht="18" hidden="true" outlineLevel="4">
      <c r="A3777" s="2" t="s">
        <v>7252</v>
      </c>
      <c r="B3777" s="3" t="s">
        <v>7253</v>
      </c>
      <c r="C3777" s="2"/>
      <c r="D3777" s="2" t="s">
        <v>16</v>
      </c>
      <c r="E3777" s="4">
        <f>350.00*(1-Z1%)</f>
        <v>350</v>
      </c>
      <c r="F3777" s="2">
        <v>1</v>
      </c>
      <c r="G3777" s="2"/>
    </row>
    <row r="3778" spans="1:26" customHeight="1" ht="36" hidden="true" outlineLevel="4">
      <c r="A3778" s="2" t="s">
        <v>7254</v>
      </c>
      <c r="B3778" s="3" t="s">
        <v>7255</v>
      </c>
      <c r="C3778" s="2"/>
      <c r="D3778" s="2" t="s">
        <v>16</v>
      </c>
      <c r="E3778" s="4">
        <f>490.00*(1-Z1%)</f>
        <v>490</v>
      </c>
      <c r="F3778" s="2">
        <v>1</v>
      </c>
      <c r="G3778" s="2"/>
    </row>
    <row r="3779" spans="1:26" customHeight="1" ht="18" hidden="true" outlineLevel="4">
      <c r="A3779" s="2" t="s">
        <v>7256</v>
      </c>
      <c r="B3779" s="3" t="s">
        <v>7257</v>
      </c>
      <c r="C3779" s="2"/>
      <c r="D3779" s="2" t="s">
        <v>16</v>
      </c>
      <c r="E3779" s="4">
        <f>450.00*(1-Z1%)</f>
        <v>450</v>
      </c>
      <c r="F3779" s="2">
        <v>2</v>
      </c>
      <c r="G3779" s="2"/>
    </row>
    <row r="3780" spans="1:26" customHeight="1" ht="36" hidden="true" outlineLevel="4">
      <c r="A3780" s="2" t="s">
        <v>7258</v>
      </c>
      <c r="B3780" s="3" t="s">
        <v>7259</v>
      </c>
      <c r="C3780" s="2"/>
      <c r="D3780" s="2" t="s">
        <v>16</v>
      </c>
      <c r="E3780" s="4">
        <f>490.00*(1-Z1%)</f>
        <v>490</v>
      </c>
      <c r="F3780" s="2">
        <v>1</v>
      </c>
      <c r="G3780" s="2"/>
    </row>
    <row r="3781" spans="1:26" customHeight="1" ht="36" hidden="true" outlineLevel="4">
      <c r="A3781" s="2" t="s">
        <v>7260</v>
      </c>
      <c r="B3781" s="3" t="s">
        <v>7261</v>
      </c>
      <c r="C3781" s="2"/>
      <c r="D3781" s="2" t="s">
        <v>16</v>
      </c>
      <c r="E3781" s="4">
        <f>490.00*(1-Z1%)</f>
        <v>490</v>
      </c>
      <c r="F3781" s="2">
        <v>1</v>
      </c>
      <c r="G3781" s="2"/>
    </row>
    <row r="3782" spans="1:26" customHeight="1" ht="36" hidden="true" outlineLevel="4">
      <c r="A3782" s="2" t="s">
        <v>7262</v>
      </c>
      <c r="B3782" s="3" t="s">
        <v>7263</v>
      </c>
      <c r="C3782" s="2"/>
      <c r="D3782" s="2" t="s">
        <v>16</v>
      </c>
      <c r="E3782" s="4">
        <f>490.00*(1-Z1%)</f>
        <v>490</v>
      </c>
      <c r="F3782" s="2">
        <v>1</v>
      </c>
      <c r="G3782" s="2"/>
    </row>
    <row r="3783" spans="1:26" customHeight="1" ht="18" hidden="true" outlineLevel="4">
      <c r="A3783" s="2" t="s">
        <v>7264</v>
      </c>
      <c r="B3783" s="3" t="s">
        <v>7265</v>
      </c>
      <c r="C3783" s="2"/>
      <c r="D3783" s="2" t="s">
        <v>16</v>
      </c>
      <c r="E3783" s="4">
        <f>490.00*(1-Z1%)</f>
        <v>490</v>
      </c>
      <c r="F3783" s="2">
        <v>2</v>
      </c>
      <c r="G3783" s="2"/>
    </row>
    <row r="3784" spans="1:26" customHeight="1" ht="35" hidden="true" outlineLevel="4">
      <c r="A3784" s="5" t="s">
        <v>7266</v>
      </c>
      <c r="B3784" s="5"/>
      <c r="C3784" s="5"/>
      <c r="D3784" s="5"/>
      <c r="E3784" s="5"/>
      <c r="F3784" s="5"/>
      <c r="G3784" s="5"/>
    </row>
    <row r="3785" spans="1:26" customHeight="1" ht="18" hidden="true" outlineLevel="4">
      <c r="A3785" s="2" t="s">
        <v>7267</v>
      </c>
      <c r="B3785" s="3" t="s">
        <v>7268</v>
      </c>
      <c r="C3785" s="2"/>
      <c r="D3785" s="2" t="s">
        <v>16</v>
      </c>
      <c r="E3785" s="4">
        <f>250.00*(1-Z1%)</f>
        <v>250</v>
      </c>
      <c r="F3785" s="2">
        <v>1</v>
      </c>
      <c r="G3785" s="2"/>
    </row>
    <row r="3786" spans="1:26" customHeight="1" ht="18" hidden="true" outlineLevel="4">
      <c r="A3786" s="2" t="s">
        <v>7269</v>
      </c>
      <c r="B3786" s="3" t="s">
        <v>7270</v>
      </c>
      <c r="C3786" s="2"/>
      <c r="D3786" s="2" t="s">
        <v>16</v>
      </c>
      <c r="E3786" s="4">
        <f>150.00*(1-Z1%)</f>
        <v>150</v>
      </c>
      <c r="F3786" s="2">
        <v>1</v>
      </c>
      <c r="G3786" s="2"/>
    </row>
    <row r="3787" spans="1:26" customHeight="1" ht="18" hidden="true" outlineLevel="4">
      <c r="A3787" s="2" t="s">
        <v>7271</v>
      </c>
      <c r="B3787" s="3" t="s">
        <v>7272</v>
      </c>
      <c r="C3787" s="2"/>
      <c r="D3787" s="2" t="s">
        <v>16</v>
      </c>
      <c r="E3787" s="4">
        <f>150.00*(1-Z1%)</f>
        <v>150</v>
      </c>
      <c r="F3787" s="2">
        <v>2</v>
      </c>
      <c r="G3787" s="2"/>
    </row>
    <row r="3788" spans="1:26" customHeight="1" ht="18" hidden="true" outlineLevel="4">
      <c r="A3788" s="2" t="s">
        <v>7273</v>
      </c>
      <c r="B3788" s="3" t="s">
        <v>7274</v>
      </c>
      <c r="C3788" s="2"/>
      <c r="D3788" s="2" t="s">
        <v>16</v>
      </c>
      <c r="E3788" s="4">
        <f>150.00*(1-Z1%)</f>
        <v>150</v>
      </c>
      <c r="F3788" s="2">
        <v>1</v>
      </c>
      <c r="G3788" s="2"/>
    </row>
    <row r="3789" spans="1:26" customHeight="1" ht="18" hidden="true" outlineLevel="4">
      <c r="A3789" s="2" t="s">
        <v>7275</v>
      </c>
      <c r="B3789" s="3" t="s">
        <v>7276</v>
      </c>
      <c r="C3789" s="2"/>
      <c r="D3789" s="2" t="s">
        <v>16</v>
      </c>
      <c r="E3789" s="4">
        <f>200.00*(1-Z1%)</f>
        <v>200</v>
      </c>
      <c r="F3789" s="2">
        <v>2</v>
      </c>
      <c r="G3789" s="2"/>
    </row>
    <row r="3790" spans="1:26" customHeight="1" ht="18" hidden="true" outlineLevel="4">
      <c r="A3790" s="2" t="s">
        <v>7277</v>
      </c>
      <c r="B3790" s="3" t="s">
        <v>7278</v>
      </c>
      <c r="C3790" s="2"/>
      <c r="D3790" s="2" t="s">
        <v>16</v>
      </c>
      <c r="E3790" s="4">
        <f>150.00*(1-Z1%)</f>
        <v>150</v>
      </c>
      <c r="F3790" s="2">
        <v>1</v>
      </c>
      <c r="G3790" s="2"/>
    </row>
    <row r="3791" spans="1:26" customHeight="1" ht="18" hidden="true" outlineLevel="4">
      <c r="A3791" s="2" t="s">
        <v>7279</v>
      </c>
      <c r="B3791" s="3" t="s">
        <v>7280</v>
      </c>
      <c r="C3791" s="2"/>
      <c r="D3791" s="2" t="s">
        <v>16</v>
      </c>
      <c r="E3791" s="4">
        <f>350.00*(1-Z1%)</f>
        <v>350</v>
      </c>
      <c r="F3791" s="2">
        <v>1</v>
      </c>
      <c r="G3791" s="2"/>
    </row>
    <row r="3792" spans="1:26" customHeight="1" ht="36" hidden="true" outlineLevel="4">
      <c r="A3792" s="2" t="s">
        <v>7281</v>
      </c>
      <c r="B3792" s="3" t="s">
        <v>7282</v>
      </c>
      <c r="C3792" s="2"/>
      <c r="D3792" s="2" t="s">
        <v>16</v>
      </c>
      <c r="E3792" s="4">
        <f>350.00*(1-Z1%)</f>
        <v>350</v>
      </c>
      <c r="F3792" s="2">
        <v>2</v>
      </c>
      <c r="G3792" s="2"/>
    </row>
    <row r="3793" spans="1:26" customHeight="1" ht="18" hidden="true" outlineLevel="4">
      <c r="A3793" s="2" t="s">
        <v>7283</v>
      </c>
      <c r="B3793" s="3" t="s">
        <v>7284</v>
      </c>
      <c r="C3793" s="2"/>
      <c r="D3793" s="2" t="s">
        <v>16</v>
      </c>
      <c r="E3793" s="4">
        <f>200.00*(1-Z1%)</f>
        <v>200</v>
      </c>
      <c r="F3793" s="2">
        <v>1</v>
      </c>
      <c r="G3793" s="2"/>
    </row>
    <row r="3794" spans="1:26" customHeight="1" ht="18" hidden="true" outlineLevel="4">
      <c r="A3794" s="2" t="s">
        <v>7285</v>
      </c>
      <c r="B3794" s="3" t="s">
        <v>7286</v>
      </c>
      <c r="C3794" s="2"/>
      <c r="D3794" s="2" t="s">
        <v>16</v>
      </c>
      <c r="E3794" s="4">
        <f>150.00*(1-Z1%)</f>
        <v>150</v>
      </c>
      <c r="F3794" s="2">
        <v>1</v>
      </c>
      <c r="G3794" s="2"/>
    </row>
    <row r="3795" spans="1:26" customHeight="1" ht="18" hidden="true" outlineLevel="4">
      <c r="A3795" s="2" t="s">
        <v>7287</v>
      </c>
      <c r="B3795" s="3" t="s">
        <v>7288</v>
      </c>
      <c r="C3795" s="2"/>
      <c r="D3795" s="2" t="s">
        <v>16</v>
      </c>
      <c r="E3795" s="4">
        <f>200.00*(1-Z1%)</f>
        <v>200</v>
      </c>
      <c r="F3795" s="2">
        <v>1</v>
      </c>
      <c r="G3795" s="2"/>
    </row>
    <row r="3796" spans="1:26" customHeight="1" ht="18" hidden="true" outlineLevel="4">
      <c r="A3796" s="2" t="s">
        <v>7289</v>
      </c>
      <c r="B3796" s="3" t="s">
        <v>7290</v>
      </c>
      <c r="C3796" s="2"/>
      <c r="D3796" s="2" t="s">
        <v>16</v>
      </c>
      <c r="E3796" s="4">
        <f>250.00*(1-Z1%)</f>
        <v>250</v>
      </c>
      <c r="F3796" s="2">
        <v>1</v>
      </c>
      <c r="G3796" s="2"/>
    </row>
    <row r="3797" spans="1:26" customHeight="1" ht="36" hidden="true" outlineLevel="4">
      <c r="A3797" s="2" t="s">
        <v>7291</v>
      </c>
      <c r="B3797" s="3" t="s">
        <v>7292</v>
      </c>
      <c r="C3797" s="2"/>
      <c r="D3797" s="2" t="s">
        <v>16</v>
      </c>
      <c r="E3797" s="4">
        <f>490.00*(1-Z1%)</f>
        <v>490</v>
      </c>
      <c r="F3797" s="2">
        <v>1</v>
      </c>
      <c r="G3797" s="2"/>
    </row>
    <row r="3798" spans="1:26" customHeight="1" ht="18" hidden="true" outlineLevel="4">
      <c r="A3798" s="2" t="s">
        <v>7293</v>
      </c>
      <c r="B3798" s="3" t="s">
        <v>7294</v>
      </c>
      <c r="C3798" s="2"/>
      <c r="D3798" s="2" t="s">
        <v>16</v>
      </c>
      <c r="E3798" s="4">
        <f>490.00*(1-Z1%)</f>
        <v>490</v>
      </c>
      <c r="F3798" s="2">
        <v>2</v>
      </c>
      <c r="G3798" s="2"/>
    </row>
    <row r="3799" spans="1:26" customHeight="1" ht="36" hidden="true" outlineLevel="4">
      <c r="A3799" s="2" t="s">
        <v>7295</v>
      </c>
      <c r="B3799" s="3" t="s">
        <v>7296</v>
      </c>
      <c r="C3799" s="2"/>
      <c r="D3799" s="2" t="s">
        <v>16</v>
      </c>
      <c r="E3799" s="4">
        <f>490.00*(1-Z1%)</f>
        <v>490</v>
      </c>
      <c r="F3799" s="2">
        <v>2</v>
      </c>
      <c r="G3799" s="2"/>
    </row>
    <row r="3800" spans="1:26" customHeight="1" ht="36" hidden="true" outlineLevel="4">
      <c r="A3800" s="2" t="s">
        <v>7297</v>
      </c>
      <c r="B3800" s="3" t="s">
        <v>7298</v>
      </c>
      <c r="C3800" s="2"/>
      <c r="D3800" s="2" t="s">
        <v>16</v>
      </c>
      <c r="E3800" s="4">
        <f>390.00*(1-Z1%)</f>
        <v>390</v>
      </c>
      <c r="F3800" s="2">
        <v>1</v>
      </c>
      <c r="G3800" s="2"/>
    </row>
    <row r="3801" spans="1:26" customHeight="1" ht="36" hidden="true" outlineLevel="4">
      <c r="A3801" s="2" t="s">
        <v>7299</v>
      </c>
      <c r="B3801" s="3" t="s">
        <v>7300</v>
      </c>
      <c r="C3801" s="2"/>
      <c r="D3801" s="2" t="s">
        <v>16</v>
      </c>
      <c r="E3801" s="4">
        <f>490.00*(1-Z1%)</f>
        <v>490</v>
      </c>
      <c r="F3801" s="2">
        <v>2</v>
      </c>
      <c r="G3801" s="2"/>
    </row>
    <row r="3802" spans="1:26" customHeight="1" ht="36" hidden="true" outlineLevel="4">
      <c r="A3802" s="2" t="s">
        <v>7301</v>
      </c>
      <c r="B3802" s="3" t="s">
        <v>7302</v>
      </c>
      <c r="C3802" s="2"/>
      <c r="D3802" s="2" t="s">
        <v>16</v>
      </c>
      <c r="E3802" s="4">
        <f>390.00*(1-Z1%)</f>
        <v>390</v>
      </c>
      <c r="F3802" s="2">
        <v>1</v>
      </c>
      <c r="G3802" s="2"/>
    </row>
    <row r="3803" spans="1:26" customHeight="1" ht="36" hidden="true" outlineLevel="4">
      <c r="A3803" s="2" t="s">
        <v>7303</v>
      </c>
      <c r="B3803" s="3" t="s">
        <v>7304</v>
      </c>
      <c r="C3803" s="2"/>
      <c r="D3803" s="2" t="s">
        <v>16</v>
      </c>
      <c r="E3803" s="4">
        <f>490.00*(1-Z1%)</f>
        <v>490</v>
      </c>
      <c r="F3803" s="2">
        <v>1</v>
      </c>
      <c r="G3803" s="2"/>
    </row>
    <row r="3804" spans="1:26" customHeight="1" ht="18" hidden="true" outlineLevel="4">
      <c r="A3804" s="2" t="s">
        <v>7305</v>
      </c>
      <c r="B3804" s="3" t="s">
        <v>7306</v>
      </c>
      <c r="C3804" s="2"/>
      <c r="D3804" s="2" t="s">
        <v>16</v>
      </c>
      <c r="E3804" s="4">
        <f>450.00*(1-Z1%)</f>
        <v>450</v>
      </c>
      <c r="F3804" s="2">
        <v>2</v>
      </c>
      <c r="G3804" s="2"/>
    </row>
    <row r="3805" spans="1:26" customHeight="1" ht="35" hidden="true" outlineLevel="4">
      <c r="A3805" s="5" t="s">
        <v>7307</v>
      </c>
      <c r="B3805" s="5"/>
      <c r="C3805" s="5"/>
      <c r="D3805" s="5"/>
      <c r="E3805" s="5"/>
      <c r="F3805" s="5"/>
      <c r="G3805" s="5"/>
    </row>
    <row r="3806" spans="1:26" customHeight="1" ht="18" hidden="true" outlineLevel="4">
      <c r="A3806" s="2" t="s">
        <v>7308</v>
      </c>
      <c r="B3806" s="3" t="s">
        <v>7309</v>
      </c>
      <c r="C3806" s="2"/>
      <c r="D3806" s="2" t="s">
        <v>16</v>
      </c>
      <c r="E3806" s="4">
        <f>390.00*(1-Z1%)</f>
        <v>390</v>
      </c>
      <c r="F3806" s="2">
        <v>1</v>
      </c>
      <c r="G3806" s="2"/>
    </row>
    <row r="3807" spans="1:26" customHeight="1" ht="18" hidden="true" outlineLevel="4">
      <c r="A3807" s="2" t="s">
        <v>7310</v>
      </c>
      <c r="B3807" s="3" t="s">
        <v>7311</v>
      </c>
      <c r="C3807" s="2"/>
      <c r="D3807" s="2" t="s">
        <v>16</v>
      </c>
      <c r="E3807" s="4">
        <f>490.00*(1-Z1%)</f>
        <v>490</v>
      </c>
      <c r="F3807" s="2">
        <v>1</v>
      </c>
      <c r="G3807" s="2"/>
    </row>
    <row r="3808" spans="1:26" customHeight="1" ht="18" hidden="true" outlineLevel="4">
      <c r="A3808" s="2" t="s">
        <v>7312</v>
      </c>
      <c r="B3808" s="3" t="s">
        <v>7313</v>
      </c>
      <c r="C3808" s="2"/>
      <c r="D3808" s="2" t="s">
        <v>16</v>
      </c>
      <c r="E3808" s="4">
        <f>200.00*(1-Z1%)</f>
        <v>200</v>
      </c>
      <c r="F3808" s="2">
        <v>2</v>
      </c>
      <c r="G3808" s="2"/>
    </row>
    <row r="3809" spans="1:26" customHeight="1" ht="18" hidden="true" outlineLevel="4">
      <c r="A3809" s="2" t="s">
        <v>7314</v>
      </c>
      <c r="B3809" s="3" t="s">
        <v>7315</v>
      </c>
      <c r="C3809" s="2"/>
      <c r="D3809" s="2" t="s">
        <v>16</v>
      </c>
      <c r="E3809" s="4">
        <f>200.00*(1-Z1%)</f>
        <v>200</v>
      </c>
      <c r="F3809" s="2">
        <v>1</v>
      </c>
      <c r="G3809" s="2"/>
    </row>
    <row r="3810" spans="1:26" customHeight="1" ht="36" hidden="true" outlineLevel="4">
      <c r="A3810" s="2" t="s">
        <v>7316</v>
      </c>
      <c r="B3810" s="3" t="s">
        <v>7317</v>
      </c>
      <c r="C3810" s="2"/>
      <c r="D3810" s="2" t="s">
        <v>16</v>
      </c>
      <c r="E3810" s="4">
        <f>490.00*(1-Z1%)</f>
        <v>490</v>
      </c>
      <c r="F3810" s="2">
        <v>1</v>
      </c>
      <c r="G3810" s="2"/>
    </row>
    <row r="3811" spans="1:26" customHeight="1" ht="18" hidden="true" outlineLevel="4">
      <c r="A3811" s="2" t="s">
        <v>7318</v>
      </c>
      <c r="B3811" s="3" t="s">
        <v>7319</v>
      </c>
      <c r="C3811" s="2"/>
      <c r="D3811" s="2" t="s">
        <v>16</v>
      </c>
      <c r="E3811" s="4">
        <f>490.00*(1-Z1%)</f>
        <v>490</v>
      </c>
      <c r="F3811" s="2">
        <v>1</v>
      </c>
      <c r="G3811" s="2"/>
    </row>
    <row r="3812" spans="1:26" customHeight="1" ht="18" hidden="true" outlineLevel="4">
      <c r="A3812" s="2" t="s">
        <v>7320</v>
      </c>
      <c r="B3812" s="3" t="s">
        <v>7321</v>
      </c>
      <c r="C3812" s="2"/>
      <c r="D3812" s="2" t="s">
        <v>16</v>
      </c>
      <c r="E3812" s="4">
        <f>150.00*(1-Z1%)</f>
        <v>150</v>
      </c>
      <c r="F3812" s="2">
        <v>1</v>
      </c>
      <c r="G3812" s="2"/>
    </row>
    <row r="3813" spans="1:26" customHeight="1" ht="18" hidden="true" outlineLevel="4">
      <c r="A3813" s="2" t="s">
        <v>7322</v>
      </c>
      <c r="B3813" s="3" t="s">
        <v>7323</v>
      </c>
      <c r="C3813" s="2"/>
      <c r="D3813" s="2" t="s">
        <v>16</v>
      </c>
      <c r="E3813" s="4">
        <f>200.00*(1-Z1%)</f>
        <v>200</v>
      </c>
      <c r="F3813" s="2">
        <v>1</v>
      </c>
      <c r="G3813" s="2"/>
    </row>
    <row r="3814" spans="1:26" customHeight="1" ht="18" hidden="true" outlineLevel="4">
      <c r="A3814" s="2" t="s">
        <v>7324</v>
      </c>
      <c r="B3814" s="3" t="s">
        <v>7325</v>
      </c>
      <c r="C3814" s="2"/>
      <c r="D3814" s="2" t="s">
        <v>16</v>
      </c>
      <c r="E3814" s="4">
        <f>490.00*(1-Z1%)</f>
        <v>490</v>
      </c>
      <c r="F3814" s="2">
        <v>1</v>
      </c>
      <c r="G3814" s="2"/>
    </row>
    <row r="3815" spans="1:26" customHeight="1" ht="18" hidden="true" outlineLevel="4">
      <c r="A3815" s="2" t="s">
        <v>7326</v>
      </c>
      <c r="B3815" s="3" t="s">
        <v>7327</v>
      </c>
      <c r="C3815" s="2"/>
      <c r="D3815" s="2" t="s">
        <v>16</v>
      </c>
      <c r="E3815" s="4">
        <f>490.00*(1-Z1%)</f>
        <v>490</v>
      </c>
      <c r="F3815" s="2">
        <v>1</v>
      </c>
      <c r="G3815" s="2"/>
    </row>
    <row r="3816" spans="1:26" customHeight="1" ht="18" hidden="true" outlineLevel="4">
      <c r="A3816" s="2" t="s">
        <v>7328</v>
      </c>
      <c r="B3816" s="3" t="s">
        <v>7329</v>
      </c>
      <c r="C3816" s="2"/>
      <c r="D3816" s="2" t="s">
        <v>16</v>
      </c>
      <c r="E3816" s="4">
        <f>150.00*(1-Z1%)</f>
        <v>150</v>
      </c>
      <c r="F3816" s="2">
        <v>1</v>
      </c>
      <c r="G3816" s="2"/>
    </row>
    <row r="3817" spans="1:26" customHeight="1" ht="18" hidden="true" outlineLevel="4">
      <c r="A3817" s="2" t="s">
        <v>7330</v>
      </c>
      <c r="B3817" s="3" t="s">
        <v>7331</v>
      </c>
      <c r="C3817" s="2"/>
      <c r="D3817" s="2" t="s">
        <v>16</v>
      </c>
      <c r="E3817" s="4">
        <f>200.00*(1-Z1%)</f>
        <v>200</v>
      </c>
      <c r="F3817" s="2">
        <v>2</v>
      </c>
      <c r="G3817" s="2"/>
    </row>
    <row r="3818" spans="1:26" customHeight="1" ht="18" hidden="true" outlineLevel="4">
      <c r="A3818" s="2" t="s">
        <v>7332</v>
      </c>
      <c r="B3818" s="3" t="s">
        <v>7333</v>
      </c>
      <c r="C3818" s="2"/>
      <c r="D3818" s="2" t="s">
        <v>16</v>
      </c>
      <c r="E3818" s="4">
        <f>150.00*(1-Z1%)</f>
        <v>150</v>
      </c>
      <c r="F3818" s="2">
        <v>1</v>
      </c>
      <c r="G3818" s="2"/>
    </row>
    <row r="3819" spans="1:26" customHeight="1" ht="18" hidden="true" outlineLevel="4">
      <c r="A3819" s="2" t="s">
        <v>7334</v>
      </c>
      <c r="B3819" s="3" t="s">
        <v>7335</v>
      </c>
      <c r="C3819" s="2"/>
      <c r="D3819" s="2" t="s">
        <v>16</v>
      </c>
      <c r="E3819" s="4">
        <f>150.00*(1-Z1%)</f>
        <v>150</v>
      </c>
      <c r="F3819" s="2">
        <v>1</v>
      </c>
      <c r="G3819" s="2"/>
    </row>
    <row r="3820" spans="1:26" customHeight="1" ht="18" hidden="true" outlineLevel="4">
      <c r="A3820" s="2" t="s">
        <v>7336</v>
      </c>
      <c r="B3820" s="3" t="s">
        <v>7337</v>
      </c>
      <c r="C3820" s="2"/>
      <c r="D3820" s="2" t="s">
        <v>16</v>
      </c>
      <c r="E3820" s="4">
        <f>150.00*(1-Z1%)</f>
        <v>150</v>
      </c>
      <c r="F3820" s="2">
        <v>2</v>
      </c>
      <c r="G3820" s="2"/>
    </row>
    <row r="3821" spans="1:26" customHeight="1" ht="18" hidden="true" outlineLevel="4">
      <c r="A3821" s="2" t="s">
        <v>7338</v>
      </c>
      <c r="B3821" s="3" t="s">
        <v>7339</v>
      </c>
      <c r="C3821" s="2"/>
      <c r="D3821" s="2" t="s">
        <v>16</v>
      </c>
      <c r="E3821" s="4">
        <f>150.00*(1-Z1%)</f>
        <v>150</v>
      </c>
      <c r="F3821" s="2">
        <v>2</v>
      </c>
      <c r="G3821" s="2"/>
    </row>
    <row r="3822" spans="1:26" customHeight="1" ht="18" hidden="true" outlineLevel="4">
      <c r="A3822" s="2" t="s">
        <v>7340</v>
      </c>
      <c r="B3822" s="3" t="s">
        <v>7341</v>
      </c>
      <c r="C3822" s="2"/>
      <c r="D3822" s="2" t="s">
        <v>16</v>
      </c>
      <c r="E3822" s="4">
        <f>150.00*(1-Z1%)</f>
        <v>150</v>
      </c>
      <c r="F3822" s="2">
        <v>1</v>
      </c>
      <c r="G3822" s="2"/>
    </row>
    <row r="3823" spans="1:26" customHeight="1" ht="18" hidden="true" outlineLevel="4">
      <c r="A3823" s="2" t="s">
        <v>7342</v>
      </c>
      <c r="B3823" s="3" t="s">
        <v>7343</v>
      </c>
      <c r="C3823" s="2"/>
      <c r="D3823" s="2" t="s">
        <v>16</v>
      </c>
      <c r="E3823" s="4">
        <f>150.00*(1-Z1%)</f>
        <v>150</v>
      </c>
      <c r="F3823" s="2">
        <v>1</v>
      </c>
      <c r="G3823" s="2"/>
    </row>
    <row r="3824" spans="1:26" customHeight="1" ht="18" hidden="true" outlineLevel="4">
      <c r="A3824" s="2" t="s">
        <v>7344</v>
      </c>
      <c r="B3824" s="3" t="s">
        <v>7345</v>
      </c>
      <c r="C3824" s="2"/>
      <c r="D3824" s="2" t="s">
        <v>16</v>
      </c>
      <c r="E3824" s="4">
        <f>150.00*(1-Z1%)</f>
        <v>150</v>
      </c>
      <c r="F3824" s="2">
        <v>1</v>
      </c>
      <c r="G3824" s="2"/>
    </row>
    <row r="3825" spans="1:26" customHeight="1" ht="36" hidden="true" outlineLevel="4">
      <c r="A3825" s="2" t="s">
        <v>7346</v>
      </c>
      <c r="B3825" s="3" t="s">
        <v>7347</v>
      </c>
      <c r="C3825" s="2"/>
      <c r="D3825" s="2" t="s">
        <v>16</v>
      </c>
      <c r="E3825" s="4">
        <f>490.00*(1-Z1%)</f>
        <v>490</v>
      </c>
      <c r="F3825" s="2">
        <v>1</v>
      </c>
      <c r="G3825" s="2"/>
    </row>
    <row r="3826" spans="1:26" customHeight="1" ht="18" hidden="true" outlineLevel="4">
      <c r="A3826" s="2" t="s">
        <v>7348</v>
      </c>
      <c r="B3826" s="3" t="s">
        <v>7349</v>
      </c>
      <c r="C3826" s="2"/>
      <c r="D3826" s="2" t="s">
        <v>16</v>
      </c>
      <c r="E3826" s="4">
        <f>490.00*(1-Z1%)</f>
        <v>490</v>
      </c>
      <c r="F3826" s="2">
        <v>1</v>
      </c>
      <c r="G3826" s="2"/>
    </row>
    <row r="3827" spans="1:26" customHeight="1" ht="18" hidden="true" outlineLevel="4">
      <c r="A3827" s="2" t="s">
        <v>7350</v>
      </c>
      <c r="B3827" s="3" t="s">
        <v>7351</v>
      </c>
      <c r="C3827" s="2"/>
      <c r="D3827" s="2" t="s">
        <v>16</v>
      </c>
      <c r="E3827" s="4">
        <f>350.00*(1-Z1%)</f>
        <v>350</v>
      </c>
      <c r="F3827" s="2">
        <v>2</v>
      </c>
      <c r="G3827" s="2"/>
    </row>
    <row r="3828" spans="1:26" customHeight="1" ht="36" hidden="true" outlineLevel="4">
      <c r="A3828" s="2" t="s">
        <v>7352</v>
      </c>
      <c r="B3828" s="3" t="s">
        <v>7353</v>
      </c>
      <c r="C3828" s="2"/>
      <c r="D3828" s="2" t="s">
        <v>16</v>
      </c>
      <c r="E3828" s="4">
        <f>490.00*(1-Z1%)</f>
        <v>490</v>
      </c>
      <c r="F3828" s="2">
        <v>1</v>
      </c>
      <c r="G3828" s="2"/>
    </row>
    <row r="3829" spans="1:26" customHeight="1" ht="36" hidden="true" outlineLevel="4">
      <c r="A3829" s="2" t="s">
        <v>7354</v>
      </c>
      <c r="B3829" s="3" t="s">
        <v>7355</v>
      </c>
      <c r="C3829" s="2"/>
      <c r="D3829" s="2" t="s">
        <v>16</v>
      </c>
      <c r="E3829" s="4">
        <f>490.00*(1-Z1%)</f>
        <v>490</v>
      </c>
      <c r="F3829" s="2">
        <v>1</v>
      </c>
      <c r="G3829" s="2"/>
    </row>
    <row r="3830" spans="1:26" customHeight="1" ht="18" hidden="true" outlineLevel="4">
      <c r="A3830" s="2" t="s">
        <v>7356</v>
      </c>
      <c r="B3830" s="3" t="s">
        <v>7357</v>
      </c>
      <c r="C3830" s="2"/>
      <c r="D3830" s="2" t="s">
        <v>16</v>
      </c>
      <c r="E3830" s="4">
        <f>350.00*(1-Z1%)</f>
        <v>350</v>
      </c>
      <c r="F3830" s="2">
        <v>2</v>
      </c>
      <c r="G3830" s="2"/>
    </row>
    <row r="3831" spans="1:26" customHeight="1" ht="36" hidden="true" outlineLevel="4">
      <c r="A3831" s="2" t="s">
        <v>7358</v>
      </c>
      <c r="B3831" s="3" t="s">
        <v>7359</v>
      </c>
      <c r="C3831" s="2"/>
      <c r="D3831" s="2" t="s">
        <v>16</v>
      </c>
      <c r="E3831" s="4">
        <f>450.00*(1-Z1%)</f>
        <v>450</v>
      </c>
      <c r="F3831" s="2">
        <v>1</v>
      </c>
      <c r="G3831" s="2"/>
    </row>
    <row r="3832" spans="1:26" customHeight="1" ht="36" hidden="true" outlineLevel="4">
      <c r="A3832" s="2" t="s">
        <v>7360</v>
      </c>
      <c r="B3832" s="3" t="s">
        <v>7361</v>
      </c>
      <c r="C3832" s="2"/>
      <c r="D3832" s="2" t="s">
        <v>16</v>
      </c>
      <c r="E3832" s="4">
        <f>490.00*(1-Z1%)</f>
        <v>490</v>
      </c>
      <c r="F3832" s="2">
        <v>1</v>
      </c>
      <c r="G3832" s="2"/>
    </row>
    <row r="3833" spans="1:26" customHeight="1" ht="18" hidden="true" outlineLevel="4">
      <c r="A3833" s="2" t="s">
        <v>7362</v>
      </c>
      <c r="B3833" s="3" t="s">
        <v>7363</v>
      </c>
      <c r="C3833" s="2"/>
      <c r="D3833" s="2" t="s">
        <v>16</v>
      </c>
      <c r="E3833" s="4">
        <f>490.00*(1-Z1%)</f>
        <v>490</v>
      </c>
      <c r="F3833" s="2">
        <v>1</v>
      </c>
      <c r="G3833" s="2"/>
    </row>
    <row r="3834" spans="1:26" customHeight="1" ht="18" hidden="true" outlineLevel="4">
      <c r="A3834" s="2" t="s">
        <v>7364</v>
      </c>
      <c r="B3834" s="3" t="s">
        <v>7365</v>
      </c>
      <c r="C3834" s="2"/>
      <c r="D3834" s="2" t="s">
        <v>16</v>
      </c>
      <c r="E3834" s="4">
        <f>450.00*(1-Z1%)</f>
        <v>450</v>
      </c>
      <c r="F3834" s="2">
        <v>1</v>
      </c>
      <c r="G3834" s="2"/>
    </row>
    <row r="3835" spans="1:26" customHeight="1" ht="18" hidden="true" outlineLevel="4">
      <c r="A3835" s="2" t="s">
        <v>7366</v>
      </c>
      <c r="B3835" s="3" t="s">
        <v>7367</v>
      </c>
      <c r="C3835" s="2"/>
      <c r="D3835" s="2" t="s">
        <v>16</v>
      </c>
      <c r="E3835" s="4">
        <f>450.00*(1-Z1%)</f>
        <v>450</v>
      </c>
      <c r="F3835" s="2">
        <v>1</v>
      </c>
      <c r="G3835" s="2"/>
    </row>
    <row r="3836" spans="1:26" customHeight="1" ht="36" hidden="true" outlineLevel="4">
      <c r="A3836" s="2" t="s">
        <v>7368</v>
      </c>
      <c r="B3836" s="3" t="s">
        <v>7369</v>
      </c>
      <c r="C3836" s="2"/>
      <c r="D3836" s="2" t="s">
        <v>16</v>
      </c>
      <c r="E3836" s="4">
        <f>490.00*(1-Z1%)</f>
        <v>490</v>
      </c>
      <c r="F3836" s="2">
        <v>1</v>
      </c>
      <c r="G3836" s="2"/>
    </row>
    <row r="3837" spans="1:26" customHeight="1" ht="36" hidden="true" outlineLevel="4">
      <c r="A3837" s="2" t="s">
        <v>7370</v>
      </c>
      <c r="B3837" s="3" t="s">
        <v>7371</v>
      </c>
      <c r="C3837" s="2"/>
      <c r="D3837" s="2" t="s">
        <v>16</v>
      </c>
      <c r="E3837" s="4">
        <f>490.00*(1-Z1%)</f>
        <v>490</v>
      </c>
      <c r="F3837" s="2">
        <v>1</v>
      </c>
      <c r="G3837" s="2"/>
    </row>
    <row r="3838" spans="1:26" customHeight="1" ht="36" hidden="true" outlineLevel="4">
      <c r="A3838" s="2" t="s">
        <v>7372</v>
      </c>
      <c r="B3838" s="3" t="s">
        <v>7373</v>
      </c>
      <c r="C3838" s="2"/>
      <c r="D3838" s="2" t="s">
        <v>16</v>
      </c>
      <c r="E3838" s="4">
        <f>490.00*(1-Z1%)</f>
        <v>490</v>
      </c>
      <c r="F3838" s="2">
        <v>2</v>
      </c>
      <c r="G3838" s="2"/>
    </row>
    <row r="3839" spans="1:26" customHeight="1" ht="18" hidden="true" outlineLevel="4">
      <c r="A3839" s="2" t="s">
        <v>7374</v>
      </c>
      <c r="B3839" s="3" t="s">
        <v>7375</v>
      </c>
      <c r="C3839" s="2"/>
      <c r="D3839" s="2" t="s">
        <v>16</v>
      </c>
      <c r="E3839" s="4">
        <f>490.00*(1-Z1%)</f>
        <v>490</v>
      </c>
      <c r="F3839" s="2">
        <v>2</v>
      </c>
      <c r="G3839" s="2"/>
    </row>
    <row r="3840" spans="1:26" customHeight="1" ht="36" hidden="true" outlineLevel="4">
      <c r="A3840" s="2" t="s">
        <v>7376</v>
      </c>
      <c r="B3840" s="3" t="s">
        <v>7377</v>
      </c>
      <c r="C3840" s="2"/>
      <c r="D3840" s="2" t="s">
        <v>16</v>
      </c>
      <c r="E3840" s="4">
        <f>490.00*(1-Z1%)</f>
        <v>490</v>
      </c>
      <c r="F3840" s="2">
        <v>3</v>
      </c>
      <c r="G3840" s="2"/>
    </row>
    <row r="3841" spans="1:26" customHeight="1" ht="36" hidden="true" outlineLevel="4">
      <c r="A3841" s="2" t="s">
        <v>7378</v>
      </c>
      <c r="B3841" s="3" t="s">
        <v>7379</v>
      </c>
      <c r="C3841" s="2"/>
      <c r="D3841" s="2" t="s">
        <v>16</v>
      </c>
      <c r="E3841" s="4">
        <f>550.00*(1-Z1%)</f>
        <v>550</v>
      </c>
      <c r="F3841" s="2">
        <v>2</v>
      </c>
      <c r="G3841" s="2"/>
    </row>
    <row r="3842" spans="1:26" customHeight="1" ht="18" hidden="true" outlineLevel="4">
      <c r="A3842" s="2" t="s">
        <v>7380</v>
      </c>
      <c r="B3842" s="3" t="s">
        <v>7381</v>
      </c>
      <c r="C3842" s="2"/>
      <c r="D3842" s="2" t="s">
        <v>16</v>
      </c>
      <c r="E3842" s="4">
        <f>450.00*(1-Z1%)</f>
        <v>450</v>
      </c>
      <c r="F3842" s="2">
        <v>1</v>
      </c>
      <c r="G3842" s="2"/>
    </row>
    <row r="3843" spans="1:26" customHeight="1" ht="18" hidden="true" outlineLevel="4">
      <c r="A3843" s="2" t="s">
        <v>7382</v>
      </c>
      <c r="B3843" s="3" t="s">
        <v>7383</v>
      </c>
      <c r="C3843" s="2"/>
      <c r="D3843" s="2" t="s">
        <v>16</v>
      </c>
      <c r="E3843" s="4">
        <f>490.00*(1-Z1%)</f>
        <v>490</v>
      </c>
      <c r="F3843" s="2">
        <v>1</v>
      </c>
      <c r="G3843" s="2"/>
    </row>
    <row r="3844" spans="1:26" customHeight="1" ht="18" hidden="true" outlineLevel="4">
      <c r="A3844" s="2" t="s">
        <v>7384</v>
      </c>
      <c r="B3844" s="3" t="s">
        <v>7385</v>
      </c>
      <c r="C3844" s="2"/>
      <c r="D3844" s="2" t="s">
        <v>16</v>
      </c>
      <c r="E3844" s="4">
        <f>450.00*(1-Z1%)</f>
        <v>450</v>
      </c>
      <c r="F3844" s="2">
        <v>1</v>
      </c>
      <c r="G3844" s="2"/>
    </row>
    <row r="3845" spans="1:26" customHeight="1" ht="35" hidden="true" outlineLevel="4">
      <c r="A3845" s="5" t="s">
        <v>7386</v>
      </c>
      <c r="B3845" s="5"/>
      <c r="C3845" s="5"/>
      <c r="D3845" s="5"/>
      <c r="E3845" s="5"/>
      <c r="F3845" s="5"/>
      <c r="G3845" s="5"/>
    </row>
    <row r="3846" spans="1:26" customHeight="1" ht="18" hidden="true" outlineLevel="4">
      <c r="A3846" s="2" t="s">
        <v>7387</v>
      </c>
      <c r="B3846" s="3" t="s">
        <v>7388</v>
      </c>
      <c r="C3846" s="2"/>
      <c r="D3846" s="2" t="s">
        <v>16</v>
      </c>
      <c r="E3846" s="4">
        <f>200.00*(1-Z1%)</f>
        <v>200</v>
      </c>
      <c r="F3846" s="2">
        <v>2</v>
      </c>
      <c r="G3846" s="2"/>
    </row>
    <row r="3847" spans="1:26" customHeight="1" ht="18" hidden="true" outlineLevel="4">
      <c r="A3847" s="2" t="s">
        <v>7389</v>
      </c>
      <c r="B3847" s="3" t="s">
        <v>7390</v>
      </c>
      <c r="C3847" s="2"/>
      <c r="D3847" s="2" t="s">
        <v>16</v>
      </c>
      <c r="E3847" s="4">
        <f>200.00*(1-Z1%)</f>
        <v>200</v>
      </c>
      <c r="F3847" s="2">
        <v>2</v>
      </c>
      <c r="G3847" s="2"/>
    </row>
    <row r="3848" spans="1:26" customHeight="1" ht="18" hidden="true" outlineLevel="4">
      <c r="A3848" s="2" t="s">
        <v>7391</v>
      </c>
      <c r="B3848" s="3" t="s">
        <v>7392</v>
      </c>
      <c r="C3848" s="2"/>
      <c r="D3848" s="2" t="s">
        <v>16</v>
      </c>
      <c r="E3848" s="4">
        <f>300.00*(1-Z1%)</f>
        <v>300</v>
      </c>
      <c r="F3848" s="2">
        <v>2</v>
      </c>
      <c r="G3848" s="2"/>
    </row>
    <row r="3849" spans="1:26" customHeight="1" ht="18" hidden="true" outlineLevel="4">
      <c r="A3849" s="2" t="s">
        <v>7393</v>
      </c>
      <c r="B3849" s="3" t="s">
        <v>7394</v>
      </c>
      <c r="C3849" s="2"/>
      <c r="D3849" s="2" t="s">
        <v>16</v>
      </c>
      <c r="E3849" s="4">
        <f>150.00*(1-Z1%)</f>
        <v>150</v>
      </c>
      <c r="F3849" s="2">
        <v>1</v>
      </c>
      <c r="G3849" s="2"/>
    </row>
    <row r="3850" spans="1:26" customHeight="1" ht="18" hidden="true" outlineLevel="4">
      <c r="A3850" s="2" t="s">
        <v>7395</v>
      </c>
      <c r="B3850" s="3" t="s">
        <v>7396</v>
      </c>
      <c r="C3850" s="2"/>
      <c r="D3850" s="2" t="s">
        <v>16</v>
      </c>
      <c r="E3850" s="4">
        <f>150.00*(1-Z1%)</f>
        <v>150</v>
      </c>
      <c r="F3850" s="2">
        <v>1</v>
      </c>
      <c r="G3850" s="2"/>
    </row>
    <row r="3851" spans="1:26" customHeight="1" ht="18" hidden="true" outlineLevel="4">
      <c r="A3851" s="2" t="s">
        <v>7397</v>
      </c>
      <c r="B3851" s="3" t="s">
        <v>7398</v>
      </c>
      <c r="C3851" s="2"/>
      <c r="D3851" s="2" t="s">
        <v>16</v>
      </c>
      <c r="E3851" s="4">
        <f>150.00*(1-Z1%)</f>
        <v>150</v>
      </c>
      <c r="F3851" s="2">
        <v>1</v>
      </c>
      <c r="G3851" s="2"/>
    </row>
    <row r="3852" spans="1:26" customHeight="1" ht="18" hidden="true" outlineLevel="4">
      <c r="A3852" s="2" t="s">
        <v>7399</v>
      </c>
      <c r="B3852" s="3" t="s">
        <v>7400</v>
      </c>
      <c r="C3852" s="2"/>
      <c r="D3852" s="2" t="s">
        <v>16</v>
      </c>
      <c r="E3852" s="4">
        <f>200.00*(1-Z1%)</f>
        <v>200</v>
      </c>
      <c r="F3852" s="2">
        <v>1</v>
      </c>
      <c r="G3852" s="2"/>
    </row>
    <row r="3853" spans="1:26" customHeight="1" ht="18" hidden="true" outlineLevel="4">
      <c r="A3853" s="2" t="s">
        <v>7401</v>
      </c>
      <c r="B3853" s="3" t="s">
        <v>7402</v>
      </c>
      <c r="C3853" s="2"/>
      <c r="D3853" s="2" t="s">
        <v>16</v>
      </c>
      <c r="E3853" s="4">
        <f>200.00*(1-Z1%)</f>
        <v>200</v>
      </c>
      <c r="F3853" s="2">
        <v>2</v>
      </c>
      <c r="G3853" s="2"/>
    </row>
    <row r="3854" spans="1:26" customHeight="1" ht="36" hidden="true" outlineLevel="4">
      <c r="A3854" s="2" t="s">
        <v>7403</v>
      </c>
      <c r="B3854" s="3" t="s">
        <v>7404</v>
      </c>
      <c r="C3854" s="2"/>
      <c r="D3854" s="2" t="s">
        <v>16</v>
      </c>
      <c r="E3854" s="4">
        <f>350.00*(1-Z1%)</f>
        <v>350</v>
      </c>
      <c r="F3854" s="2">
        <v>1</v>
      </c>
      <c r="G3854" s="2"/>
    </row>
    <row r="3855" spans="1:26" customHeight="1" ht="54" hidden="true" outlineLevel="4">
      <c r="A3855" s="2" t="s">
        <v>7405</v>
      </c>
      <c r="B3855" s="3" t="s">
        <v>7406</v>
      </c>
      <c r="C3855" s="2"/>
      <c r="D3855" s="2" t="s">
        <v>16</v>
      </c>
      <c r="E3855" s="4">
        <f>490.00*(1-Z1%)</f>
        <v>490</v>
      </c>
      <c r="F3855" s="2">
        <v>1</v>
      </c>
      <c r="G3855" s="2"/>
    </row>
    <row r="3856" spans="1:26" customHeight="1" ht="54" hidden="true" outlineLevel="4">
      <c r="A3856" s="2" t="s">
        <v>7407</v>
      </c>
      <c r="B3856" s="3" t="s">
        <v>7408</v>
      </c>
      <c r="C3856" s="2"/>
      <c r="D3856" s="2" t="s">
        <v>16</v>
      </c>
      <c r="E3856" s="4">
        <f>450.00*(1-Z1%)</f>
        <v>450</v>
      </c>
      <c r="F3856" s="2">
        <v>2</v>
      </c>
      <c r="G3856" s="2"/>
    </row>
    <row r="3857" spans="1:26" customHeight="1" ht="54" hidden="true" outlineLevel="4">
      <c r="A3857" s="2" t="s">
        <v>7409</v>
      </c>
      <c r="B3857" s="3" t="s">
        <v>7410</v>
      </c>
      <c r="C3857" s="2"/>
      <c r="D3857" s="2" t="s">
        <v>16</v>
      </c>
      <c r="E3857" s="4">
        <f>450.00*(1-Z1%)</f>
        <v>450</v>
      </c>
      <c r="F3857" s="2">
        <v>2</v>
      </c>
      <c r="G3857" s="2"/>
    </row>
    <row r="3858" spans="1:26" customHeight="1" ht="54" hidden="true" outlineLevel="4">
      <c r="A3858" s="2" t="s">
        <v>7411</v>
      </c>
      <c r="B3858" s="3" t="s">
        <v>7412</v>
      </c>
      <c r="C3858" s="2"/>
      <c r="D3858" s="2" t="s">
        <v>16</v>
      </c>
      <c r="E3858" s="4">
        <f>450.00*(1-Z1%)</f>
        <v>450</v>
      </c>
      <c r="F3858" s="2">
        <v>2</v>
      </c>
      <c r="G3858" s="2"/>
    </row>
    <row r="3859" spans="1:26" customHeight="1" ht="54" hidden="true" outlineLevel="4">
      <c r="A3859" s="2" t="s">
        <v>7413</v>
      </c>
      <c r="B3859" s="3" t="s">
        <v>7414</v>
      </c>
      <c r="C3859" s="2"/>
      <c r="D3859" s="2" t="s">
        <v>16</v>
      </c>
      <c r="E3859" s="4">
        <f>400.00*(1-Z1%)</f>
        <v>400</v>
      </c>
      <c r="F3859" s="2">
        <v>1</v>
      </c>
      <c r="G3859" s="2"/>
    </row>
    <row r="3860" spans="1:26" customHeight="1" ht="72" hidden="true" outlineLevel="4">
      <c r="A3860" s="2" t="s">
        <v>7415</v>
      </c>
      <c r="B3860" s="3" t="s">
        <v>7416</v>
      </c>
      <c r="C3860" s="2"/>
      <c r="D3860" s="2" t="s">
        <v>16</v>
      </c>
      <c r="E3860" s="4">
        <f>450.00*(1-Z1%)</f>
        <v>450</v>
      </c>
      <c r="F3860" s="2">
        <v>2</v>
      </c>
      <c r="G3860" s="2"/>
    </row>
    <row r="3861" spans="1:26" customHeight="1" ht="18" hidden="true" outlineLevel="4">
      <c r="A3861" s="2" t="s">
        <v>7417</v>
      </c>
      <c r="B3861" s="3" t="s">
        <v>7418</v>
      </c>
      <c r="C3861" s="2"/>
      <c r="D3861" s="2" t="s">
        <v>16</v>
      </c>
      <c r="E3861" s="4">
        <f>150.00*(1-Z1%)</f>
        <v>150</v>
      </c>
      <c r="F3861" s="2">
        <v>2</v>
      </c>
      <c r="G3861" s="2"/>
    </row>
    <row r="3862" spans="1:26" customHeight="1" ht="18" hidden="true" outlineLevel="4">
      <c r="A3862" s="2" t="s">
        <v>7419</v>
      </c>
      <c r="B3862" s="3" t="s">
        <v>7420</v>
      </c>
      <c r="C3862" s="2"/>
      <c r="D3862" s="2" t="s">
        <v>16</v>
      </c>
      <c r="E3862" s="4">
        <f>150.00*(1-Z1%)</f>
        <v>150</v>
      </c>
      <c r="F3862" s="2">
        <v>3</v>
      </c>
      <c r="G3862" s="2"/>
    </row>
    <row r="3863" spans="1:26" customHeight="1" ht="18" hidden="true" outlineLevel="4">
      <c r="A3863" s="2" t="s">
        <v>7421</v>
      </c>
      <c r="B3863" s="3" t="s">
        <v>7422</v>
      </c>
      <c r="C3863" s="2"/>
      <c r="D3863" s="2" t="s">
        <v>16</v>
      </c>
      <c r="E3863" s="4">
        <f>150.00*(1-Z1%)</f>
        <v>150</v>
      </c>
      <c r="F3863" s="2">
        <v>1</v>
      </c>
      <c r="G3863" s="2"/>
    </row>
    <row r="3864" spans="1:26" customHeight="1" ht="18" hidden="true" outlineLevel="4">
      <c r="A3864" s="2" t="s">
        <v>7423</v>
      </c>
      <c r="B3864" s="3" t="s">
        <v>7424</v>
      </c>
      <c r="C3864" s="2"/>
      <c r="D3864" s="2" t="s">
        <v>16</v>
      </c>
      <c r="E3864" s="4">
        <f>150.00*(1-Z1%)</f>
        <v>150</v>
      </c>
      <c r="F3864" s="2">
        <v>1</v>
      </c>
      <c r="G3864" s="2"/>
    </row>
    <row r="3865" spans="1:26" customHeight="1" ht="18" hidden="true" outlineLevel="4">
      <c r="A3865" s="2" t="s">
        <v>7425</v>
      </c>
      <c r="B3865" s="3" t="s">
        <v>7426</v>
      </c>
      <c r="C3865" s="2"/>
      <c r="D3865" s="2" t="s">
        <v>16</v>
      </c>
      <c r="E3865" s="4">
        <f>150.00*(1-Z1%)</f>
        <v>150</v>
      </c>
      <c r="F3865" s="2">
        <v>1</v>
      </c>
      <c r="G3865" s="2"/>
    </row>
    <row r="3866" spans="1:26" customHeight="1" ht="36" hidden="true" outlineLevel="4">
      <c r="A3866" s="2" t="s">
        <v>7427</v>
      </c>
      <c r="B3866" s="3" t="s">
        <v>7428</v>
      </c>
      <c r="C3866" s="2"/>
      <c r="D3866" s="2" t="s">
        <v>16</v>
      </c>
      <c r="E3866" s="4">
        <f>350.00*(1-Z1%)</f>
        <v>350</v>
      </c>
      <c r="F3866" s="2">
        <v>2</v>
      </c>
      <c r="G3866" s="2"/>
    </row>
    <row r="3867" spans="1:26" customHeight="1" ht="18" hidden="true" outlineLevel="4">
      <c r="A3867" s="2" t="s">
        <v>7429</v>
      </c>
      <c r="B3867" s="3" t="s">
        <v>7430</v>
      </c>
      <c r="C3867" s="2"/>
      <c r="D3867" s="2" t="s">
        <v>16</v>
      </c>
      <c r="E3867" s="4">
        <f>250.00*(1-Z1%)</f>
        <v>250</v>
      </c>
      <c r="F3867" s="2">
        <v>1</v>
      </c>
      <c r="G3867" s="2"/>
    </row>
    <row r="3868" spans="1:26" customHeight="1" ht="18" hidden="true" outlineLevel="4">
      <c r="A3868" s="2" t="s">
        <v>7431</v>
      </c>
      <c r="B3868" s="3" t="s">
        <v>7432</v>
      </c>
      <c r="C3868" s="2"/>
      <c r="D3868" s="2" t="s">
        <v>16</v>
      </c>
      <c r="E3868" s="4">
        <f>150.00*(1-Z1%)</f>
        <v>150</v>
      </c>
      <c r="F3868" s="2">
        <v>1</v>
      </c>
      <c r="G3868" s="2"/>
    </row>
    <row r="3869" spans="1:26" customHeight="1" ht="36" hidden="true" outlineLevel="4">
      <c r="A3869" s="2" t="s">
        <v>7433</v>
      </c>
      <c r="B3869" s="3" t="s">
        <v>7434</v>
      </c>
      <c r="C3869" s="2"/>
      <c r="D3869" s="2" t="s">
        <v>16</v>
      </c>
      <c r="E3869" s="4">
        <f>390.00*(1-Z1%)</f>
        <v>390</v>
      </c>
      <c r="F3869" s="2">
        <v>1</v>
      </c>
      <c r="G3869" s="2"/>
    </row>
    <row r="3870" spans="1:26" customHeight="1" ht="18" hidden="true" outlineLevel="4">
      <c r="A3870" s="2" t="s">
        <v>7435</v>
      </c>
      <c r="B3870" s="3" t="s">
        <v>7436</v>
      </c>
      <c r="C3870" s="2"/>
      <c r="D3870" s="2" t="s">
        <v>16</v>
      </c>
      <c r="E3870" s="4">
        <f>350.00*(1-Z1%)</f>
        <v>350</v>
      </c>
      <c r="F3870" s="2">
        <v>1</v>
      </c>
      <c r="G3870" s="2"/>
    </row>
    <row r="3871" spans="1:26" customHeight="1" ht="18" hidden="true" outlineLevel="4">
      <c r="A3871" s="2" t="s">
        <v>7437</v>
      </c>
      <c r="B3871" s="3" t="s">
        <v>7438</v>
      </c>
      <c r="C3871" s="2"/>
      <c r="D3871" s="2" t="s">
        <v>16</v>
      </c>
      <c r="E3871" s="4">
        <f>150.00*(1-Z1%)</f>
        <v>150</v>
      </c>
      <c r="F3871" s="2">
        <v>1</v>
      </c>
      <c r="G3871" s="2"/>
    </row>
    <row r="3872" spans="1:26" customHeight="1" ht="18" hidden="true" outlineLevel="4">
      <c r="A3872" s="2" t="s">
        <v>7439</v>
      </c>
      <c r="B3872" s="3" t="s">
        <v>7440</v>
      </c>
      <c r="C3872" s="2"/>
      <c r="D3872" s="2" t="s">
        <v>16</v>
      </c>
      <c r="E3872" s="4">
        <f>280.00*(1-Z1%)</f>
        <v>280</v>
      </c>
      <c r="F3872" s="2">
        <v>1</v>
      </c>
      <c r="G3872" s="2"/>
    </row>
    <row r="3873" spans="1:26" customHeight="1" ht="18" hidden="true" outlineLevel="4">
      <c r="A3873" s="2" t="s">
        <v>7441</v>
      </c>
      <c r="B3873" s="3" t="s">
        <v>7442</v>
      </c>
      <c r="C3873" s="2"/>
      <c r="D3873" s="2" t="s">
        <v>16</v>
      </c>
      <c r="E3873" s="4">
        <f>450.00*(1-Z1%)</f>
        <v>450</v>
      </c>
      <c r="F3873" s="2">
        <v>1</v>
      </c>
      <c r="G3873" s="2"/>
    </row>
    <row r="3874" spans="1:26" customHeight="1" ht="18" hidden="true" outlineLevel="4">
      <c r="A3874" s="2" t="s">
        <v>7443</v>
      </c>
      <c r="B3874" s="3" t="s">
        <v>7444</v>
      </c>
      <c r="C3874" s="2"/>
      <c r="D3874" s="2" t="s">
        <v>16</v>
      </c>
      <c r="E3874" s="4">
        <f>450.00*(1-Z1%)</f>
        <v>450</v>
      </c>
      <c r="F3874" s="2">
        <v>1</v>
      </c>
      <c r="G3874" s="2"/>
    </row>
    <row r="3875" spans="1:26" customHeight="1" ht="18" hidden="true" outlineLevel="4">
      <c r="A3875" s="2" t="s">
        <v>7445</v>
      </c>
      <c r="B3875" s="3" t="s">
        <v>7446</v>
      </c>
      <c r="C3875" s="2"/>
      <c r="D3875" s="2" t="s">
        <v>16</v>
      </c>
      <c r="E3875" s="4">
        <f>200.00*(1-Z1%)</f>
        <v>200</v>
      </c>
      <c r="F3875" s="2">
        <v>1</v>
      </c>
      <c r="G3875" s="2"/>
    </row>
    <row r="3876" spans="1:26" customHeight="1" ht="18" hidden="true" outlineLevel="4">
      <c r="A3876" s="2" t="s">
        <v>7447</v>
      </c>
      <c r="B3876" s="3" t="s">
        <v>7448</v>
      </c>
      <c r="C3876" s="2"/>
      <c r="D3876" s="2" t="s">
        <v>16</v>
      </c>
      <c r="E3876" s="4">
        <f>200.00*(1-Z1%)</f>
        <v>200</v>
      </c>
      <c r="F3876" s="2">
        <v>1</v>
      </c>
      <c r="G3876" s="2"/>
    </row>
    <row r="3877" spans="1:26" customHeight="1" ht="18" hidden="true" outlineLevel="4">
      <c r="A3877" s="2" t="s">
        <v>7449</v>
      </c>
      <c r="B3877" s="3" t="s">
        <v>7450</v>
      </c>
      <c r="C3877" s="2"/>
      <c r="D3877" s="2" t="s">
        <v>16</v>
      </c>
      <c r="E3877" s="4">
        <f>390.00*(1-Z1%)</f>
        <v>390</v>
      </c>
      <c r="F3877" s="2">
        <v>1</v>
      </c>
      <c r="G3877" s="2"/>
    </row>
    <row r="3878" spans="1:26" customHeight="1" ht="18" hidden="true" outlineLevel="4">
      <c r="A3878" s="2" t="s">
        <v>7451</v>
      </c>
      <c r="B3878" s="3" t="s">
        <v>7452</v>
      </c>
      <c r="C3878" s="2"/>
      <c r="D3878" s="2" t="s">
        <v>16</v>
      </c>
      <c r="E3878" s="4">
        <f>400.00*(1-Z1%)</f>
        <v>400</v>
      </c>
      <c r="F3878" s="2">
        <v>2</v>
      </c>
      <c r="G3878" s="2"/>
    </row>
    <row r="3879" spans="1:26" customHeight="1" ht="18" hidden="true" outlineLevel="4">
      <c r="A3879" s="2" t="s">
        <v>7453</v>
      </c>
      <c r="B3879" s="3" t="s">
        <v>7454</v>
      </c>
      <c r="C3879" s="2"/>
      <c r="D3879" s="2" t="s">
        <v>16</v>
      </c>
      <c r="E3879" s="4">
        <f>490.00*(1-Z1%)</f>
        <v>490</v>
      </c>
      <c r="F3879" s="2">
        <v>2</v>
      </c>
      <c r="G3879" s="2"/>
    </row>
    <row r="3880" spans="1:26" customHeight="1" ht="36" hidden="true" outlineLevel="4">
      <c r="A3880" s="2" t="s">
        <v>7455</v>
      </c>
      <c r="B3880" s="3" t="s">
        <v>7456</v>
      </c>
      <c r="C3880" s="2"/>
      <c r="D3880" s="2" t="s">
        <v>16</v>
      </c>
      <c r="E3880" s="4">
        <f>200.00*(1-Z1%)</f>
        <v>200</v>
      </c>
      <c r="F3880" s="2">
        <v>1</v>
      </c>
      <c r="G3880" s="2"/>
    </row>
    <row r="3881" spans="1:26" customHeight="1" ht="35" hidden="true" outlineLevel="4">
      <c r="A3881" s="5" t="s">
        <v>7457</v>
      </c>
      <c r="B3881" s="5"/>
      <c r="C3881" s="5"/>
      <c r="D3881" s="5"/>
      <c r="E3881" s="5"/>
      <c r="F3881" s="5"/>
      <c r="G3881" s="5"/>
    </row>
    <row r="3882" spans="1:26" customHeight="1" ht="36" hidden="true" outlineLevel="4">
      <c r="A3882" s="2" t="s">
        <v>7458</v>
      </c>
      <c r="B3882" s="3" t="s">
        <v>7459</v>
      </c>
      <c r="C3882" s="2"/>
      <c r="D3882" s="2" t="s">
        <v>16</v>
      </c>
      <c r="E3882" s="4">
        <f>750.00*(1-Z1%)</f>
        <v>750</v>
      </c>
      <c r="F3882" s="2">
        <v>1</v>
      </c>
      <c r="G3882" s="2"/>
    </row>
    <row r="3883" spans="1:26" customHeight="1" ht="18" hidden="true" outlineLevel="4">
      <c r="A3883" s="2" t="s">
        <v>7460</v>
      </c>
      <c r="B3883" s="3" t="s">
        <v>7461</v>
      </c>
      <c r="C3883" s="2"/>
      <c r="D3883" s="2" t="s">
        <v>16</v>
      </c>
      <c r="E3883" s="4">
        <f>490.00*(1-Z1%)</f>
        <v>490</v>
      </c>
      <c r="F3883" s="2">
        <v>1</v>
      </c>
      <c r="G3883" s="2"/>
    </row>
    <row r="3884" spans="1:26" customHeight="1" ht="18" hidden="true" outlineLevel="4">
      <c r="A3884" s="2" t="s">
        <v>7462</v>
      </c>
      <c r="B3884" s="3" t="s">
        <v>7463</v>
      </c>
      <c r="C3884" s="2"/>
      <c r="D3884" s="2" t="s">
        <v>16</v>
      </c>
      <c r="E3884" s="4">
        <f>490.00*(1-Z1%)</f>
        <v>490</v>
      </c>
      <c r="F3884" s="2">
        <v>2</v>
      </c>
      <c r="G3884" s="2"/>
    </row>
    <row r="3885" spans="1:26" customHeight="1" ht="18" hidden="true" outlineLevel="4">
      <c r="A3885" s="2" t="s">
        <v>7464</v>
      </c>
      <c r="B3885" s="3" t="s">
        <v>7465</v>
      </c>
      <c r="C3885" s="2"/>
      <c r="D3885" s="2" t="s">
        <v>16</v>
      </c>
      <c r="E3885" s="4">
        <f>490.00*(1-Z1%)</f>
        <v>490</v>
      </c>
      <c r="F3885" s="2">
        <v>1</v>
      </c>
      <c r="G3885" s="2"/>
    </row>
    <row r="3886" spans="1:26" customHeight="1" ht="36" hidden="true" outlineLevel="4">
      <c r="A3886" s="2" t="s">
        <v>7466</v>
      </c>
      <c r="B3886" s="3" t="s">
        <v>7467</v>
      </c>
      <c r="C3886" s="2"/>
      <c r="D3886" s="2" t="s">
        <v>16</v>
      </c>
      <c r="E3886" s="4">
        <f>490.00*(1-Z1%)</f>
        <v>490</v>
      </c>
      <c r="F3886" s="2">
        <v>1</v>
      </c>
      <c r="G3886" s="2"/>
    </row>
    <row r="3887" spans="1:26" customHeight="1" ht="18" hidden="true" outlineLevel="4">
      <c r="A3887" s="2" t="s">
        <v>7468</v>
      </c>
      <c r="B3887" s="3" t="s">
        <v>7469</v>
      </c>
      <c r="C3887" s="2"/>
      <c r="D3887" s="2" t="s">
        <v>16</v>
      </c>
      <c r="E3887" s="4">
        <f>390.00*(1-Z1%)</f>
        <v>390</v>
      </c>
      <c r="F3887" s="2">
        <v>1</v>
      </c>
      <c r="G3887" s="2"/>
    </row>
    <row r="3888" spans="1:26" customHeight="1" ht="36" hidden="true" outlineLevel="4">
      <c r="A3888" s="2" t="s">
        <v>7470</v>
      </c>
      <c r="B3888" s="3" t="s">
        <v>7471</v>
      </c>
      <c r="C3888" s="2"/>
      <c r="D3888" s="2" t="s">
        <v>16</v>
      </c>
      <c r="E3888" s="4">
        <f>450.00*(1-Z1%)</f>
        <v>450</v>
      </c>
      <c r="F3888" s="2">
        <v>2</v>
      </c>
      <c r="G3888" s="2"/>
    </row>
    <row r="3889" spans="1:26" customHeight="1" ht="18" hidden="true" outlineLevel="4">
      <c r="A3889" s="2" t="s">
        <v>7472</v>
      </c>
      <c r="B3889" s="3" t="s">
        <v>7473</v>
      </c>
      <c r="C3889" s="2"/>
      <c r="D3889" s="2" t="s">
        <v>16</v>
      </c>
      <c r="E3889" s="4">
        <f>490.00*(1-Z1%)</f>
        <v>490</v>
      </c>
      <c r="F3889" s="2">
        <v>2</v>
      </c>
      <c r="G3889" s="2"/>
    </row>
    <row r="3890" spans="1:26" customHeight="1" ht="18" hidden="true" outlineLevel="4">
      <c r="A3890" s="2" t="s">
        <v>7474</v>
      </c>
      <c r="B3890" s="3" t="s">
        <v>7475</v>
      </c>
      <c r="C3890" s="2"/>
      <c r="D3890" s="2" t="s">
        <v>16</v>
      </c>
      <c r="E3890" s="4">
        <f>490.00*(1-Z1%)</f>
        <v>490</v>
      </c>
      <c r="F3890" s="2">
        <v>2</v>
      </c>
      <c r="G3890" s="2"/>
    </row>
    <row r="3891" spans="1:26" customHeight="1" ht="36" hidden="true" outlineLevel="4">
      <c r="A3891" s="2" t="s">
        <v>7476</v>
      </c>
      <c r="B3891" s="3" t="s">
        <v>7477</v>
      </c>
      <c r="C3891" s="2"/>
      <c r="D3891" s="2" t="s">
        <v>16</v>
      </c>
      <c r="E3891" s="4">
        <f>2000.00*(1-Z1%)</f>
        <v>2000</v>
      </c>
      <c r="F3891" s="2">
        <v>3</v>
      </c>
      <c r="G3891" s="2"/>
    </row>
    <row r="3892" spans="1:26" customHeight="1" ht="54" hidden="true" outlineLevel="4">
      <c r="A3892" s="2" t="s">
        <v>7478</v>
      </c>
      <c r="B3892" s="3" t="s">
        <v>7479</v>
      </c>
      <c r="C3892" s="2"/>
      <c r="D3892" s="2" t="s">
        <v>16</v>
      </c>
      <c r="E3892" s="4">
        <f>2250.00*(1-Z1%)</f>
        <v>2250</v>
      </c>
      <c r="F3892" s="2">
        <v>3</v>
      </c>
      <c r="G3892" s="2"/>
    </row>
    <row r="3893" spans="1:26" customHeight="1" ht="36" hidden="true" outlineLevel="4">
      <c r="A3893" s="2" t="s">
        <v>7480</v>
      </c>
      <c r="B3893" s="3" t="s">
        <v>7481</v>
      </c>
      <c r="C3893" s="2"/>
      <c r="D3893" s="2" t="s">
        <v>16</v>
      </c>
      <c r="E3893" s="4">
        <f>2000.00*(1-Z1%)</f>
        <v>2000</v>
      </c>
      <c r="F3893" s="2">
        <v>2</v>
      </c>
      <c r="G3893" s="2"/>
    </row>
    <row r="3894" spans="1:26" customHeight="1" ht="36" hidden="true" outlineLevel="4">
      <c r="A3894" s="2" t="s">
        <v>7482</v>
      </c>
      <c r="B3894" s="3" t="s">
        <v>7483</v>
      </c>
      <c r="C3894" s="2"/>
      <c r="D3894" s="2" t="s">
        <v>16</v>
      </c>
      <c r="E3894" s="4">
        <f>490.00*(1-Z1%)</f>
        <v>490</v>
      </c>
      <c r="F3894" s="2">
        <v>1</v>
      </c>
      <c r="G3894" s="2"/>
    </row>
    <row r="3895" spans="1:26" customHeight="1" ht="36" hidden="true" outlineLevel="4">
      <c r="A3895" s="2" t="s">
        <v>7484</v>
      </c>
      <c r="B3895" s="3" t="s">
        <v>7485</v>
      </c>
      <c r="C3895" s="2"/>
      <c r="D3895" s="2" t="s">
        <v>16</v>
      </c>
      <c r="E3895" s="4">
        <f>2000.00*(1-Z1%)</f>
        <v>2000</v>
      </c>
      <c r="F3895" s="2">
        <v>2</v>
      </c>
      <c r="G3895" s="2"/>
    </row>
    <row r="3896" spans="1:26" customHeight="1" ht="36" hidden="true" outlineLevel="4">
      <c r="A3896" s="2" t="s">
        <v>7486</v>
      </c>
      <c r="B3896" s="3" t="s">
        <v>7487</v>
      </c>
      <c r="C3896" s="2"/>
      <c r="D3896" s="2" t="s">
        <v>16</v>
      </c>
      <c r="E3896" s="4">
        <f>2000.00*(1-Z1%)</f>
        <v>2000</v>
      </c>
      <c r="F3896" s="2">
        <v>2</v>
      </c>
      <c r="G3896" s="2"/>
    </row>
    <row r="3897" spans="1:26" customHeight="1" ht="36" hidden="true" outlineLevel="4">
      <c r="A3897" s="2" t="s">
        <v>7488</v>
      </c>
      <c r="B3897" s="3" t="s">
        <v>7489</v>
      </c>
      <c r="C3897" s="2"/>
      <c r="D3897" s="2" t="s">
        <v>16</v>
      </c>
      <c r="E3897" s="4">
        <f>490.00*(1-Z1%)</f>
        <v>490</v>
      </c>
      <c r="F3897" s="2">
        <v>3</v>
      </c>
      <c r="G3897" s="2"/>
    </row>
    <row r="3898" spans="1:26" customHeight="1" ht="18" hidden="true" outlineLevel="4">
      <c r="A3898" s="2" t="s">
        <v>7490</v>
      </c>
      <c r="B3898" s="3" t="s">
        <v>7491</v>
      </c>
      <c r="C3898" s="2"/>
      <c r="D3898" s="2" t="s">
        <v>16</v>
      </c>
      <c r="E3898" s="4">
        <f>350.00*(1-Z1%)</f>
        <v>350</v>
      </c>
      <c r="F3898" s="2">
        <v>2</v>
      </c>
      <c r="G3898" s="2"/>
    </row>
    <row r="3899" spans="1:26" customHeight="1" ht="36" hidden="true" outlineLevel="4">
      <c r="A3899" s="2" t="s">
        <v>7492</v>
      </c>
      <c r="B3899" s="3" t="s">
        <v>7493</v>
      </c>
      <c r="C3899" s="2"/>
      <c r="D3899" s="2" t="s">
        <v>16</v>
      </c>
      <c r="E3899" s="4">
        <f>490.00*(1-Z1%)</f>
        <v>490</v>
      </c>
      <c r="F3899" s="2">
        <v>3</v>
      </c>
      <c r="G3899" s="2"/>
    </row>
    <row r="3900" spans="1:26" customHeight="1" ht="36" hidden="true" outlineLevel="4">
      <c r="A3900" s="2" t="s">
        <v>7494</v>
      </c>
      <c r="B3900" s="3" t="s">
        <v>7495</v>
      </c>
      <c r="C3900" s="2"/>
      <c r="D3900" s="2" t="s">
        <v>16</v>
      </c>
      <c r="E3900" s="4">
        <f>490.00*(1-Z1%)</f>
        <v>490</v>
      </c>
      <c r="F3900" s="2">
        <v>3</v>
      </c>
      <c r="G3900" s="2"/>
    </row>
    <row r="3901" spans="1:26" customHeight="1" ht="36" hidden="true" outlineLevel="4">
      <c r="A3901" s="2" t="s">
        <v>7496</v>
      </c>
      <c r="B3901" s="3" t="s">
        <v>7497</v>
      </c>
      <c r="C3901" s="2"/>
      <c r="D3901" s="2" t="s">
        <v>16</v>
      </c>
      <c r="E3901" s="4">
        <f>490.00*(1-Z1%)</f>
        <v>490</v>
      </c>
      <c r="F3901" s="2">
        <v>4</v>
      </c>
      <c r="G3901" s="2"/>
    </row>
    <row r="3902" spans="1:26" customHeight="1" ht="36" hidden="true" outlineLevel="4">
      <c r="A3902" s="2" t="s">
        <v>7498</v>
      </c>
      <c r="B3902" s="3" t="s">
        <v>7499</v>
      </c>
      <c r="C3902" s="2"/>
      <c r="D3902" s="2" t="s">
        <v>16</v>
      </c>
      <c r="E3902" s="4">
        <f>450.00*(1-Z1%)</f>
        <v>450</v>
      </c>
      <c r="F3902" s="2">
        <v>1</v>
      </c>
      <c r="G3902" s="2"/>
    </row>
    <row r="3903" spans="1:26" customHeight="1" ht="36" hidden="true" outlineLevel="4">
      <c r="A3903" s="2" t="s">
        <v>7500</v>
      </c>
      <c r="B3903" s="3" t="s">
        <v>7501</v>
      </c>
      <c r="C3903" s="2"/>
      <c r="D3903" s="2" t="s">
        <v>16</v>
      </c>
      <c r="E3903" s="4">
        <f>490.00*(1-Z1%)</f>
        <v>490</v>
      </c>
      <c r="F3903" s="2">
        <v>1</v>
      </c>
      <c r="G3903" s="2"/>
    </row>
    <row r="3904" spans="1:26" customHeight="1" ht="36" hidden="true" outlineLevel="4">
      <c r="A3904" s="2" t="s">
        <v>7502</v>
      </c>
      <c r="B3904" s="3" t="s">
        <v>7503</v>
      </c>
      <c r="C3904" s="2"/>
      <c r="D3904" s="2" t="s">
        <v>16</v>
      </c>
      <c r="E3904" s="4">
        <f>490.00*(1-Z1%)</f>
        <v>490</v>
      </c>
      <c r="F3904" s="2">
        <v>2</v>
      </c>
      <c r="G3904" s="2"/>
    </row>
    <row r="3905" spans="1:26" customHeight="1" ht="36" hidden="true" outlineLevel="4">
      <c r="A3905" s="2" t="s">
        <v>7504</v>
      </c>
      <c r="B3905" s="3" t="s">
        <v>7505</v>
      </c>
      <c r="C3905" s="2"/>
      <c r="D3905" s="2" t="s">
        <v>16</v>
      </c>
      <c r="E3905" s="4">
        <f>350.00*(1-Z1%)</f>
        <v>350</v>
      </c>
      <c r="F3905" s="2">
        <v>1</v>
      </c>
      <c r="G3905" s="2"/>
    </row>
    <row r="3906" spans="1:26" customHeight="1" ht="18" hidden="true" outlineLevel="4">
      <c r="A3906" s="2" t="s">
        <v>7506</v>
      </c>
      <c r="B3906" s="3" t="s">
        <v>7507</v>
      </c>
      <c r="C3906" s="2"/>
      <c r="D3906" s="2" t="s">
        <v>16</v>
      </c>
      <c r="E3906" s="4">
        <f>490.00*(1-Z1%)</f>
        <v>490</v>
      </c>
      <c r="F3906" s="2">
        <v>1</v>
      </c>
      <c r="G3906" s="2"/>
    </row>
    <row r="3907" spans="1:26" customHeight="1" ht="36" hidden="true" outlineLevel="4">
      <c r="A3907" s="2" t="s">
        <v>7508</v>
      </c>
      <c r="B3907" s="3" t="s">
        <v>7509</v>
      </c>
      <c r="C3907" s="2"/>
      <c r="D3907" s="2" t="s">
        <v>16</v>
      </c>
      <c r="E3907" s="4">
        <f>490.00*(1-Z1%)</f>
        <v>490</v>
      </c>
      <c r="F3907" s="2">
        <v>1</v>
      </c>
      <c r="G3907" s="2"/>
    </row>
    <row r="3908" spans="1:26" customHeight="1" ht="36" hidden="true" outlineLevel="4">
      <c r="A3908" s="2" t="s">
        <v>7510</v>
      </c>
      <c r="B3908" s="3" t="s">
        <v>7511</v>
      </c>
      <c r="C3908" s="2"/>
      <c r="D3908" s="2" t="s">
        <v>16</v>
      </c>
      <c r="E3908" s="4">
        <f>1650.00*(1-Z1%)</f>
        <v>1650</v>
      </c>
      <c r="F3908" s="2">
        <v>1</v>
      </c>
      <c r="G3908" s="2"/>
    </row>
    <row r="3909" spans="1:26" customHeight="1" ht="36" hidden="true" outlineLevel="4">
      <c r="A3909" s="2" t="s">
        <v>7512</v>
      </c>
      <c r="B3909" s="3" t="s">
        <v>7513</v>
      </c>
      <c r="C3909" s="2"/>
      <c r="D3909" s="2" t="s">
        <v>16</v>
      </c>
      <c r="E3909" s="4">
        <f>350.00*(1-Z1%)</f>
        <v>350</v>
      </c>
      <c r="F3909" s="2">
        <v>1</v>
      </c>
      <c r="G3909" s="2"/>
    </row>
    <row r="3910" spans="1:26" customHeight="1" ht="36" hidden="true" outlineLevel="4">
      <c r="A3910" s="2" t="s">
        <v>7514</v>
      </c>
      <c r="B3910" s="3" t="s">
        <v>7515</v>
      </c>
      <c r="C3910" s="2"/>
      <c r="D3910" s="2" t="s">
        <v>16</v>
      </c>
      <c r="E3910" s="4">
        <f>450.00*(1-Z1%)</f>
        <v>450</v>
      </c>
      <c r="F3910" s="2">
        <v>1</v>
      </c>
      <c r="G3910" s="2"/>
    </row>
    <row r="3911" spans="1:26" customHeight="1" ht="36" hidden="true" outlineLevel="4">
      <c r="A3911" s="2" t="s">
        <v>7516</v>
      </c>
      <c r="B3911" s="3" t="s">
        <v>7517</v>
      </c>
      <c r="C3911" s="2"/>
      <c r="D3911" s="2" t="s">
        <v>16</v>
      </c>
      <c r="E3911" s="4">
        <f>490.00*(1-Z1%)</f>
        <v>490</v>
      </c>
      <c r="F3911" s="2">
        <v>2</v>
      </c>
      <c r="G3911" s="2"/>
    </row>
    <row r="3912" spans="1:26" customHeight="1" ht="36" hidden="true" outlineLevel="4">
      <c r="A3912" s="2" t="s">
        <v>7518</v>
      </c>
      <c r="B3912" s="3" t="s">
        <v>7519</v>
      </c>
      <c r="C3912" s="2"/>
      <c r="D3912" s="2" t="s">
        <v>16</v>
      </c>
      <c r="E3912" s="4">
        <f>390.00*(1-Z1%)</f>
        <v>390</v>
      </c>
      <c r="F3912" s="2">
        <v>1</v>
      </c>
      <c r="G3912" s="2"/>
    </row>
    <row r="3913" spans="1:26" customHeight="1" ht="18" hidden="true" outlineLevel="4">
      <c r="A3913" s="2" t="s">
        <v>7520</v>
      </c>
      <c r="B3913" s="3" t="s">
        <v>7521</v>
      </c>
      <c r="C3913" s="2"/>
      <c r="D3913" s="2" t="s">
        <v>16</v>
      </c>
      <c r="E3913" s="4">
        <f>490.00*(1-Z1%)</f>
        <v>490</v>
      </c>
      <c r="F3913" s="2">
        <v>1</v>
      </c>
      <c r="G3913" s="2"/>
    </row>
    <row r="3914" spans="1:26" customHeight="1" ht="54" hidden="true" outlineLevel="4">
      <c r="A3914" s="2" t="s">
        <v>7522</v>
      </c>
      <c r="B3914" s="3" t="s">
        <v>7523</v>
      </c>
      <c r="C3914" s="2"/>
      <c r="D3914" s="2" t="s">
        <v>16</v>
      </c>
      <c r="E3914" s="4">
        <f>490.00*(1-Z1%)</f>
        <v>490</v>
      </c>
      <c r="F3914" s="2">
        <v>2</v>
      </c>
      <c r="G3914" s="2"/>
    </row>
    <row r="3915" spans="1:26" customHeight="1" ht="36" hidden="true" outlineLevel="4">
      <c r="A3915" s="2" t="s">
        <v>7524</v>
      </c>
      <c r="B3915" s="3" t="s">
        <v>7525</v>
      </c>
      <c r="C3915" s="2"/>
      <c r="D3915" s="2" t="s">
        <v>16</v>
      </c>
      <c r="E3915" s="4">
        <f>490.00*(1-Z1%)</f>
        <v>490</v>
      </c>
      <c r="F3915" s="2">
        <v>2</v>
      </c>
      <c r="G3915" s="2"/>
    </row>
    <row r="3916" spans="1:26" customHeight="1" ht="36" hidden="true" outlineLevel="4">
      <c r="A3916" s="2" t="s">
        <v>7526</v>
      </c>
      <c r="B3916" s="3" t="s">
        <v>7527</v>
      </c>
      <c r="C3916" s="2"/>
      <c r="D3916" s="2" t="s">
        <v>16</v>
      </c>
      <c r="E3916" s="4">
        <f>590.00*(1-Z1%)</f>
        <v>590</v>
      </c>
      <c r="F3916" s="2">
        <v>2</v>
      </c>
      <c r="G3916" s="2"/>
    </row>
    <row r="3917" spans="1:26" customHeight="1" ht="36" hidden="true" outlineLevel="4">
      <c r="A3917" s="2" t="s">
        <v>7528</v>
      </c>
      <c r="B3917" s="3" t="s">
        <v>7529</v>
      </c>
      <c r="C3917" s="2"/>
      <c r="D3917" s="2" t="s">
        <v>16</v>
      </c>
      <c r="E3917" s="4">
        <f>450.00*(1-Z1%)</f>
        <v>450</v>
      </c>
      <c r="F3917" s="2">
        <v>2</v>
      </c>
      <c r="G3917" s="2"/>
    </row>
    <row r="3918" spans="1:26" customHeight="1" ht="36" hidden="true" outlineLevel="4">
      <c r="A3918" s="2" t="s">
        <v>7530</v>
      </c>
      <c r="B3918" s="3" t="s">
        <v>7531</v>
      </c>
      <c r="C3918" s="2"/>
      <c r="D3918" s="2" t="s">
        <v>16</v>
      </c>
      <c r="E3918" s="4">
        <f>490.00*(1-Z1%)</f>
        <v>490</v>
      </c>
      <c r="F3918" s="2">
        <v>2</v>
      </c>
      <c r="G3918" s="2"/>
    </row>
    <row r="3919" spans="1:26" customHeight="1" ht="36" hidden="true" outlineLevel="4">
      <c r="A3919" s="2" t="s">
        <v>7532</v>
      </c>
      <c r="B3919" s="3" t="s">
        <v>7533</v>
      </c>
      <c r="C3919" s="2"/>
      <c r="D3919" s="2" t="s">
        <v>16</v>
      </c>
      <c r="E3919" s="4">
        <f>590.00*(1-Z1%)</f>
        <v>590</v>
      </c>
      <c r="F3919" s="2">
        <v>2</v>
      </c>
      <c r="G3919" s="2"/>
    </row>
    <row r="3920" spans="1:26" customHeight="1" ht="18" hidden="true" outlineLevel="4">
      <c r="A3920" s="2" t="s">
        <v>7534</v>
      </c>
      <c r="B3920" s="3" t="s">
        <v>7535</v>
      </c>
      <c r="C3920" s="2"/>
      <c r="D3920" s="2" t="s">
        <v>16</v>
      </c>
      <c r="E3920" s="4">
        <f>450.00*(1-Z1%)</f>
        <v>450</v>
      </c>
      <c r="F3920" s="2">
        <v>1</v>
      </c>
      <c r="G3920" s="2"/>
    </row>
    <row r="3921" spans="1:26" customHeight="1" ht="36" hidden="true" outlineLevel="4">
      <c r="A3921" s="2" t="s">
        <v>7536</v>
      </c>
      <c r="B3921" s="3" t="s">
        <v>7537</v>
      </c>
      <c r="C3921" s="2"/>
      <c r="D3921" s="2" t="s">
        <v>16</v>
      </c>
      <c r="E3921" s="4">
        <f>490.00*(1-Z1%)</f>
        <v>490</v>
      </c>
      <c r="F3921" s="2">
        <v>1</v>
      </c>
      <c r="G3921" s="2"/>
    </row>
    <row r="3922" spans="1:26" customHeight="1" ht="36" hidden="true" outlineLevel="4">
      <c r="A3922" s="2" t="s">
        <v>7538</v>
      </c>
      <c r="B3922" s="3" t="s">
        <v>7539</v>
      </c>
      <c r="C3922" s="2"/>
      <c r="D3922" s="2" t="s">
        <v>16</v>
      </c>
      <c r="E3922" s="4">
        <f>490.00*(1-Z1%)</f>
        <v>490</v>
      </c>
      <c r="F3922" s="2">
        <v>2</v>
      </c>
      <c r="G3922" s="2"/>
    </row>
    <row r="3923" spans="1:26" customHeight="1" ht="18" hidden="true" outlineLevel="4">
      <c r="A3923" s="2" t="s">
        <v>7540</v>
      </c>
      <c r="B3923" s="3" t="s">
        <v>7541</v>
      </c>
      <c r="C3923" s="2"/>
      <c r="D3923" s="2" t="s">
        <v>16</v>
      </c>
      <c r="E3923" s="4">
        <f>490.00*(1-Z1%)</f>
        <v>490</v>
      </c>
      <c r="F3923" s="2">
        <v>1</v>
      </c>
      <c r="G3923" s="2"/>
    </row>
    <row r="3924" spans="1:26" customHeight="1" ht="35" hidden="true" outlineLevel="4">
      <c r="A3924" s="5" t="s">
        <v>7542</v>
      </c>
      <c r="B3924" s="5"/>
      <c r="C3924" s="5"/>
      <c r="D3924" s="5"/>
      <c r="E3924" s="5"/>
      <c r="F3924" s="5"/>
      <c r="G3924" s="5"/>
    </row>
    <row r="3925" spans="1:26" customHeight="1" ht="18" hidden="true" outlineLevel="4">
      <c r="A3925" s="2" t="s">
        <v>7543</v>
      </c>
      <c r="B3925" s="3" t="s">
        <v>7544</v>
      </c>
      <c r="C3925" s="2"/>
      <c r="D3925" s="2" t="s">
        <v>16</v>
      </c>
      <c r="E3925" s="4">
        <f>150.00*(1-Z1%)</f>
        <v>150</v>
      </c>
      <c r="F3925" s="2">
        <v>1</v>
      </c>
      <c r="G3925" s="2"/>
    </row>
    <row r="3926" spans="1:26" customHeight="1" ht="18" hidden="true" outlineLevel="4">
      <c r="A3926" s="2" t="s">
        <v>7545</v>
      </c>
      <c r="B3926" s="3" t="s">
        <v>7546</v>
      </c>
      <c r="C3926" s="2"/>
      <c r="D3926" s="2" t="s">
        <v>16</v>
      </c>
      <c r="E3926" s="4">
        <f>200.00*(1-Z1%)</f>
        <v>200</v>
      </c>
      <c r="F3926" s="2">
        <v>2</v>
      </c>
      <c r="G3926" s="2"/>
    </row>
    <row r="3927" spans="1:26" customHeight="1" ht="18" hidden="true" outlineLevel="4">
      <c r="A3927" s="2" t="s">
        <v>7547</v>
      </c>
      <c r="B3927" s="3" t="s">
        <v>7548</v>
      </c>
      <c r="C3927" s="2"/>
      <c r="D3927" s="2" t="s">
        <v>16</v>
      </c>
      <c r="E3927" s="4">
        <f>350.00*(1-Z1%)</f>
        <v>350</v>
      </c>
      <c r="F3927" s="2">
        <v>1</v>
      </c>
      <c r="G3927" s="2"/>
    </row>
    <row r="3928" spans="1:26" customHeight="1" ht="36" hidden="true" outlineLevel="4">
      <c r="A3928" s="2" t="s">
        <v>7549</v>
      </c>
      <c r="B3928" s="3" t="s">
        <v>7550</v>
      </c>
      <c r="C3928" s="2"/>
      <c r="D3928" s="2" t="s">
        <v>16</v>
      </c>
      <c r="E3928" s="4">
        <f>490.00*(1-Z1%)</f>
        <v>490</v>
      </c>
      <c r="F3928" s="2">
        <v>2</v>
      </c>
      <c r="G3928" s="2"/>
    </row>
    <row r="3929" spans="1:26" customHeight="1" ht="18" hidden="true" outlineLevel="4">
      <c r="A3929" s="2" t="s">
        <v>7551</v>
      </c>
      <c r="B3929" s="3" t="s">
        <v>7552</v>
      </c>
      <c r="C3929" s="2"/>
      <c r="D3929" s="2" t="s">
        <v>16</v>
      </c>
      <c r="E3929" s="4">
        <f>150.00*(1-Z1%)</f>
        <v>150</v>
      </c>
      <c r="F3929" s="2">
        <v>2</v>
      </c>
      <c r="G3929" s="2"/>
    </row>
    <row r="3930" spans="1:26" customHeight="1" ht="18" hidden="true" outlineLevel="4">
      <c r="A3930" s="2" t="s">
        <v>7553</v>
      </c>
      <c r="B3930" s="3" t="s">
        <v>7554</v>
      </c>
      <c r="C3930" s="2"/>
      <c r="D3930" s="2" t="s">
        <v>16</v>
      </c>
      <c r="E3930" s="4">
        <f>150.00*(1-Z1%)</f>
        <v>150</v>
      </c>
      <c r="F3930" s="2">
        <v>2</v>
      </c>
      <c r="G3930" s="2"/>
    </row>
    <row r="3931" spans="1:26" customHeight="1" ht="18" hidden="true" outlineLevel="4">
      <c r="A3931" s="2" t="s">
        <v>7555</v>
      </c>
      <c r="B3931" s="3" t="s">
        <v>7556</v>
      </c>
      <c r="C3931" s="2"/>
      <c r="D3931" s="2" t="s">
        <v>16</v>
      </c>
      <c r="E3931" s="4">
        <f>150.00*(1-Z1%)</f>
        <v>150</v>
      </c>
      <c r="F3931" s="2">
        <v>1</v>
      </c>
      <c r="G3931" s="2"/>
    </row>
    <row r="3932" spans="1:26" customHeight="1" ht="18" hidden="true" outlineLevel="4">
      <c r="A3932" s="2" t="s">
        <v>7557</v>
      </c>
      <c r="B3932" s="3" t="s">
        <v>7558</v>
      </c>
      <c r="C3932" s="2"/>
      <c r="D3932" s="2" t="s">
        <v>16</v>
      </c>
      <c r="E3932" s="4">
        <f>150.00*(1-Z1%)</f>
        <v>150</v>
      </c>
      <c r="F3932" s="2">
        <v>2</v>
      </c>
      <c r="G3932" s="2"/>
    </row>
    <row r="3933" spans="1:26" customHeight="1" ht="18" hidden="true" outlineLevel="4">
      <c r="A3933" s="2" t="s">
        <v>7559</v>
      </c>
      <c r="B3933" s="3" t="s">
        <v>7560</v>
      </c>
      <c r="C3933" s="2"/>
      <c r="D3933" s="2" t="s">
        <v>16</v>
      </c>
      <c r="E3933" s="4">
        <f>150.00*(1-Z1%)</f>
        <v>150</v>
      </c>
      <c r="F3933" s="2">
        <v>1</v>
      </c>
      <c r="G3933" s="2"/>
    </row>
    <row r="3934" spans="1:26" customHeight="1" ht="18" hidden="true" outlineLevel="4">
      <c r="A3934" s="2" t="s">
        <v>7561</v>
      </c>
      <c r="B3934" s="3" t="s">
        <v>7562</v>
      </c>
      <c r="C3934" s="2"/>
      <c r="D3934" s="2" t="s">
        <v>16</v>
      </c>
      <c r="E3934" s="4">
        <f>150.00*(1-Z1%)</f>
        <v>150</v>
      </c>
      <c r="F3934" s="2">
        <v>2</v>
      </c>
      <c r="G3934" s="2"/>
    </row>
    <row r="3935" spans="1:26" customHeight="1" ht="18" hidden="true" outlineLevel="4">
      <c r="A3935" s="2" t="s">
        <v>7563</v>
      </c>
      <c r="B3935" s="3" t="s">
        <v>7564</v>
      </c>
      <c r="C3935" s="2"/>
      <c r="D3935" s="2" t="s">
        <v>16</v>
      </c>
      <c r="E3935" s="4">
        <f>150.00*(1-Z1%)</f>
        <v>150</v>
      </c>
      <c r="F3935" s="2">
        <v>1</v>
      </c>
      <c r="G3935" s="2"/>
    </row>
    <row r="3936" spans="1:26" customHeight="1" ht="18" hidden="true" outlineLevel="4">
      <c r="A3936" s="2" t="s">
        <v>7565</v>
      </c>
      <c r="B3936" s="3" t="s">
        <v>7566</v>
      </c>
      <c r="C3936" s="2"/>
      <c r="D3936" s="2" t="s">
        <v>16</v>
      </c>
      <c r="E3936" s="4">
        <f>150.00*(1-Z1%)</f>
        <v>150</v>
      </c>
      <c r="F3936" s="2">
        <v>1</v>
      </c>
      <c r="G3936" s="2"/>
    </row>
    <row r="3937" spans="1:26" customHeight="1" ht="18" hidden="true" outlineLevel="4">
      <c r="A3937" s="2" t="s">
        <v>7567</v>
      </c>
      <c r="B3937" s="3" t="s">
        <v>7568</v>
      </c>
      <c r="C3937" s="2"/>
      <c r="D3937" s="2" t="s">
        <v>16</v>
      </c>
      <c r="E3937" s="4">
        <f>150.00*(1-Z1%)</f>
        <v>150</v>
      </c>
      <c r="F3937" s="2">
        <v>1</v>
      </c>
      <c r="G3937" s="2"/>
    </row>
    <row r="3938" spans="1:26" customHeight="1" ht="18" hidden="true" outlineLevel="4">
      <c r="A3938" s="2" t="s">
        <v>7569</v>
      </c>
      <c r="B3938" s="3" t="s">
        <v>7570</v>
      </c>
      <c r="C3938" s="2"/>
      <c r="D3938" s="2" t="s">
        <v>16</v>
      </c>
      <c r="E3938" s="4">
        <f>350.00*(1-Z1%)</f>
        <v>350</v>
      </c>
      <c r="F3938" s="2">
        <v>2</v>
      </c>
      <c r="G3938" s="2"/>
    </row>
    <row r="3939" spans="1:26" customHeight="1" ht="18" hidden="true" outlineLevel="4">
      <c r="A3939" s="2" t="s">
        <v>7571</v>
      </c>
      <c r="B3939" s="3" t="s">
        <v>7572</v>
      </c>
      <c r="C3939" s="2"/>
      <c r="D3939" s="2" t="s">
        <v>16</v>
      </c>
      <c r="E3939" s="4">
        <f>150.00*(1-Z1%)</f>
        <v>150</v>
      </c>
      <c r="F3939" s="2">
        <v>1</v>
      </c>
      <c r="G3939" s="2"/>
    </row>
    <row r="3940" spans="1:26" customHeight="1" ht="18" hidden="true" outlineLevel="4">
      <c r="A3940" s="2" t="s">
        <v>7573</v>
      </c>
      <c r="B3940" s="3" t="s">
        <v>7574</v>
      </c>
      <c r="C3940" s="2"/>
      <c r="D3940" s="2" t="s">
        <v>16</v>
      </c>
      <c r="E3940" s="4">
        <f>150.00*(1-Z1%)</f>
        <v>150</v>
      </c>
      <c r="F3940" s="2">
        <v>1</v>
      </c>
      <c r="G3940" s="2"/>
    </row>
    <row r="3941" spans="1:26" customHeight="1" ht="18" hidden="true" outlineLevel="4">
      <c r="A3941" s="2" t="s">
        <v>7575</v>
      </c>
      <c r="B3941" s="3" t="s">
        <v>7576</v>
      </c>
      <c r="C3941" s="2"/>
      <c r="D3941" s="2" t="s">
        <v>16</v>
      </c>
      <c r="E3941" s="4">
        <f>150.00*(1-Z1%)</f>
        <v>150</v>
      </c>
      <c r="F3941" s="2">
        <v>2</v>
      </c>
      <c r="G3941" s="2"/>
    </row>
    <row r="3942" spans="1:26" customHeight="1" ht="18" hidden="true" outlineLevel="4">
      <c r="A3942" s="2" t="s">
        <v>7577</v>
      </c>
      <c r="B3942" s="3" t="s">
        <v>7578</v>
      </c>
      <c r="C3942" s="2"/>
      <c r="D3942" s="2" t="s">
        <v>16</v>
      </c>
      <c r="E3942" s="4">
        <f>450.00*(1-Z1%)</f>
        <v>450</v>
      </c>
      <c r="F3942" s="2">
        <v>2</v>
      </c>
      <c r="G3942" s="2"/>
    </row>
    <row r="3943" spans="1:26" customHeight="1" ht="35" hidden="true" outlineLevel="4">
      <c r="A3943" s="5" t="s">
        <v>7579</v>
      </c>
      <c r="B3943" s="5"/>
      <c r="C3943" s="5"/>
      <c r="D3943" s="5"/>
      <c r="E3943" s="5"/>
      <c r="F3943" s="5"/>
      <c r="G3943" s="5"/>
    </row>
    <row r="3944" spans="1:26" customHeight="1" ht="18" hidden="true" outlineLevel="4">
      <c r="A3944" s="2" t="s">
        <v>7580</v>
      </c>
      <c r="B3944" s="3" t="s">
        <v>7581</v>
      </c>
      <c r="C3944" s="2"/>
      <c r="D3944" s="2" t="s">
        <v>16</v>
      </c>
      <c r="E3944" s="4">
        <f>150.00*(1-Z1%)</f>
        <v>150</v>
      </c>
      <c r="F3944" s="2">
        <v>2</v>
      </c>
      <c r="G3944" s="2"/>
    </row>
    <row r="3945" spans="1:26" customHeight="1" ht="18" hidden="true" outlineLevel="4">
      <c r="A3945" s="2" t="s">
        <v>7582</v>
      </c>
      <c r="B3945" s="3" t="s">
        <v>7583</v>
      </c>
      <c r="C3945" s="2"/>
      <c r="D3945" s="2" t="s">
        <v>16</v>
      </c>
      <c r="E3945" s="4">
        <f>150.00*(1-Z1%)</f>
        <v>150</v>
      </c>
      <c r="F3945" s="2">
        <v>1</v>
      </c>
      <c r="G3945" s="2"/>
    </row>
    <row r="3946" spans="1:26" customHeight="1" ht="18" hidden="true" outlineLevel="4">
      <c r="A3946" s="2" t="s">
        <v>7584</v>
      </c>
      <c r="B3946" s="3" t="s">
        <v>7585</v>
      </c>
      <c r="C3946" s="2"/>
      <c r="D3946" s="2" t="s">
        <v>16</v>
      </c>
      <c r="E3946" s="4">
        <f>200.00*(1-Z1%)</f>
        <v>200</v>
      </c>
      <c r="F3946" s="2">
        <v>1</v>
      </c>
      <c r="G3946" s="2"/>
    </row>
    <row r="3947" spans="1:26" customHeight="1" ht="18" hidden="true" outlineLevel="4">
      <c r="A3947" s="2" t="s">
        <v>7586</v>
      </c>
      <c r="B3947" s="3" t="s">
        <v>7587</v>
      </c>
      <c r="C3947" s="2"/>
      <c r="D3947" s="2" t="s">
        <v>16</v>
      </c>
      <c r="E3947" s="4">
        <f>150.00*(1-Z1%)</f>
        <v>150</v>
      </c>
      <c r="F3947" s="2">
        <v>1</v>
      </c>
      <c r="G3947" s="2"/>
    </row>
    <row r="3948" spans="1:26" customHeight="1" ht="18" hidden="true" outlineLevel="4">
      <c r="A3948" s="2" t="s">
        <v>7588</v>
      </c>
      <c r="B3948" s="3" t="s">
        <v>7589</v>
      </c>
      <c r="C3948" s="2"/>
      <c r="D3948" s="2" t="s">
        <v>16</v>
      </c>
      <c r="E3948" s="4">
        <f>150.00*(1-Z1%)</f>
        <v>150</v>
      </c>
      <c r="F3948" s="2">
        <v>1</v>
      </c>
      <c r="G3948" s="2"/>
    </row>
    <row r="3949" spans="1:26" customHeight="1" ht="18" hidden="true" outlineLevel="4">
      <c r="A3949" s="2" t="s">
        <v>7590</v>
      </c>
      <c r="B3949" s="3" t="s">
        <v>7591</v>
      </c>
      <c r="C3949" s="2"/>
      <c r="D3949" s="2" t="s">
        <v>16</v>
      </c>
      <c r="E3949" s="4">
        <f>150.00*(1-Z1%)</f>
        <v>150</v>
      </c>
      <c r="F3949" s="2">
        <v>1</v>
      </c>
      <c r="G3949" s="2"/>
    </row>
    <row r="3950" spans="1:26" customHeight="1" ht="18" hidden="true" outlineLevel="4">
      <c r="A3950" s="2" t="s">
        <v>7592</v>
      </c>
      <c r="B3950" s="3" t="s">
        <v>7593</v>
      </c>
      <c r="C3950" s="2"/>
      <c r="D3950" s="2" t="s">
        <v>16</v>
      </c>
      <c r="E3950" s="4">
        <f>150.00*(1-Z1%)</f>
        <v>150</v>
      </c>
      <c r="F3950" s="2">
        <v>1</v>
      </c>
      <c r="G3950" s="2"/>
    </row>
    <row r="3951" spans="1:26" customHeight="1" ht="18" hidden="true" outlineLevel="4">
      <c r="A3951" s="2" t="s">
        <v>7594</v>
      </c>
      <c r="B3951" s="3" t="s">
        <v>7595</v>
      </c>
      <c r="C3951" s="2"/>
      <c r="D3951" s="2" t="s">
        <v>16</v>
      </c>
      <c r="E3951" s="4">
        <f>150.00*(1-Z1%)</f>
        <v>150</v>
      </c>
      <c r="F3951" s="2">
        <v>1</v>
      </c>
      <c r="G3951" s="2"/>
    </row>
    <row r="3952" spans="1:26" customHeight="1" ht="18" hidden="true" outlineLevel="4">
      <c r="A3952" s="2" t="s">
        <v>7596</v>
      </c>
      <c r="B3952" s="3" t="s">
        <v>7597</v>
      </c>
      <c r="C3952" s="2"/>
      <c r="D3952" s="2" t="s">
        <v>16</v>
      </c>
      <c r="E3952" s="4">
        <f>200.00*(1-Z1%)</f>
        <v>200</v>
      </c>
      <c r="F3952" s="2">
        <v>1</v>
      </c>
      <c r="G3952" s="2"/>
    </row>
    <row r="3953" spans="1:26" customHeight="1" ht="18" hidden="true" outlineLevel="4">
      <c r="A3953" s="2" t="s">
        <v>7598</v>
      </c>
      <c r="B3953" s="3" t="s">
        <v>7599</v>
      </c>
      <c r="C3953" s="2"/>
      <c r="D3953" s="2" t="s">
        <v>16</v>
      </c>
      <c r="E3953" s="4">
        <f>200.00*(1-Z1%)</f>
        <v>200</v>
      </c>
      <c r="F3953" s="2">
        <v>2</v>
      </c>
      <c r="G3953" s="2"/>
    </row>
    <row r="3954" spans="1:26" customHeight="1" ht="18" hidden="true" outlineLevel="4">
      <c r="A3954" s="2" t="s">
        <v>7600</v>
      </c>
      <c r="B3954" s="3" t="s">
        <v>7601</v>
      </c>
      <c r="C3954" s="2"/>
      <c r="D3954" s="2" t="s">
        <v>16</v>
      </c>
      <c r="E3954" s="4">
        <f>300.00*(1-Z1%)</f>
        <v>300</v>
      </c>
      <c r="F3954" s="2">
        <v>1</v>
      </c>
      <c r="G3954" s="2"/>
    </row>
    <row r="3955" spans="1:26" customHeight="1" ht="18" hidden="true" outlineLevel="4">
      <c r="A3955" s="2" t="s">
        <v>7602</v>
      </c>
      <c r="B3955" s="3" t="s">
        <v>7603</v>
      </c>
      <c r="C3955" s="2"/>
      <c r="D3955" s="2" t="s">
        <v>16</v>
      </c>
      <c r="E3955" s="4">
        <f>300.00*(1-Z1%)</f>
        <v>300</v>
      </c>
      <c r="F3955" s="2">
        <v>1</v>
      </c>
      <c r="G3955" s="2"/>
    </row>
    <row r="3956" spans="1:26" customHeight="1" ht="18" hidden="true" outlineLevel="4">
      <c r="A3956" s="2" t="s">
        <v>7604</v>
      </c>
      <c r="B3956" s="3" t="s">
        <v>7605</v>
      </c>
      <c r="C3956" s="2"/>
      <c r="D3956" s="2" t="s">
        <v>16</v>
      </c>
      <c r="E3956" s="4">
        <f>300.00*(1-Z1%)</f>
        <v>300</v>
      </c>
      <c r="F3956" s="2">
        <v>1</v>
      </c>
      <c r="G3956" s="2"/>
    </row>
    <row r="3957" spans="1:26" customHeight="1" ht="18" hidden="true" outlineLevel="4">
      <c r="A3957" s="2" t="s">
        <v>7606</v>
      </c>
      <c r="B3957" s="3" t="s">
        <v>7607</v>
      </c>
      <c r="C3957" s="2"/>
      <c r="D3957" s="2" t="s">
        <v>16</v>
      </c>
      <c r="E3957" s="4">
        <f>250.00*(1-Z1%)</f>
        <v>250</v>
      </c>
      <c r="F3957" s="2">
        <v>1</v>
      </c>
      <c r="G3957" s="2"/>
    </row>
    <row r="3958" spans="1:26" customHeight="1" ht="18" hidden="true" outlineLevel="4">
      <c r="A3958" s="2" t="s">
        <v>7608</v>
      </c>
      <c r="B3958" s="3" t="s">
        <v>7609</v>
      </c>
      <c r="C3958" s="2"/>
      <c r="D3958" s="2" t="s">
        <v>16</v>
      </c>
      <c r="E3958" s="4">
        <f>200.00*(1-Z1%)</f>
        <v>200</v>
      </c>
      <c r="F3958" s="2">
        <v>1</v>
      </c>
      <c r="G3958" s="2"/>
    </row>
    <row r="3959" spans="1:26" customHeight="1" ht="18" hidden="true" outlineLevel="4">
      <c r="A3959" s="2" t="s">
        <v>7610</v>
      </c>
      <c r="B3959" s="3" t="s">
        <v>7611</v>
      </c>
      <c r="C3959" s="2"/>
      <c r="D3959" s="2" t="s">
        <v>16</v>
      </c>
      <c r="E3959" s="4">
        <f>350.00*(1-Z1%)</f>
        <v>350</v>
      </c>
      <c r="F3959" s="2">
        <v>2</v>
      </c>
      <c r="G3959" s="2"/>
    </row>
    <row r="3960" spans="1:26" customHeight="1" ht="18" hidden="true" outlineLevel="4">
      <c r="A3960" s="2" t="s">
        <v>7612</v>
      </c>
      <c r="B3960" s="3" t="s">
        <v>7613</v>
      </c>
      <c r="C3960" s="2"/>
      <c r="D3960" s="2" t="s">
        <v>16</v>
      </c>
      <c r="E3960" s="4">
        <f>200.00*(1-Z1%)</f>
        <v>200</v>
      </c>
      <c r="F3960" s="2">
        <v>1</v>
      </c>
      <c r="G3960" s="2"/>
    </row>
    <row r="3961" spans="1:26" customHeight="1" ht="18" hidden="true" outlineLevel="4">
      <c r="A3961" s="2" t="s">
        <v>7614</v>
      </c>
      <c r="B3961" s="3" t="s">
        <v>7615</v>
      </c>
      <c r="C3961" s="2"/>
      <c r="D3961" s="2" t="s">
        <v>16</v>
      </c>
      <c r="E3961" s="4">
        <f>200.00*(1-Z1%)</f>
        <v>200</v>
      </c>
      <c r="F3961" s="2">
        <v>2</v>
      </c>
      <c r="G3961" s="2"/>
    </row>
    <row r="3962" spans="1:26" customHeight="1" ht="18" hidden="true" outlineLevel="4">
      <c r="A3962" s="2" t="s">
        <v>7616</v>
      </c>
      <c r="B3962" s="3" t="s">
        <v>7617</v>
      </c>
      <c r="C3962" s="2"/>
      <c r="D3962" s="2" t="s">
        <v>16</v>
      </c>
      <c r="E3962" s="4">
        <f>350.00*(1-Z1%)</f>
        <v>350</v>
      </c>
      <c r="F3962" s="2">
        <v>1</v>
      </c>
      <c r="G3962" s="2"/>
    </row>
    <row r="3963" spans="1:26" customHeight="1" ht="18" hidden="true" outlineLevel="4">
      <c r="A3963" s="2" t="s">
        <v>7618</v>
      </c>
      <c r="B3963" s="3" t="s">
        <v>7619</v>
      </c>
      <c r="C3963" s="2"/>
      <c r="D3963" s="2" t="s">
        <v>16</v>
      </c>
      <c r="E3963" s="4">
        <f>250.00*(1-Z1%)</f>
        <v>250</v>
      </c>
      <c r="F3963" s="2">
        <v>1</v>
      </c>
      <c r="G3963" s="2"/>
    </row>
    <row r="3964" spans="1:26" customHeight="1" ht="18" hidden="true" outlineLevel="4">
      <c r="A3964" s="2" t="s">
        <v>7620</v>
      </c>
      <c r="B3964" s="3" t="s">
        <v>7621</v>
      </c>
      <c r="C3964" s="2"/>
      <c r="D3964" s="2" t="s">
        <v>16</v>
      </c>
      <c r="E3964" s="4">
        <f>400.00*(1-Z1%)</f>
        <v>400</v>
      </c>
      <c r="F3964" s="2">
        <v>1</v>
      </c>
      <c r="G3964" s="2"/>
    </row>
    <row r="3965" spans="1:26" customHeight="1" ht="36" hidden="true" outlineLevel="4">
      <c r="A3965" s="2" t="s">
        <v>7622</v>
      </c>
      <c r="B3965" s="3" t="s">
        <v>7623</v>
      </c>
      <c r="C3965" s="2"/>
      <c r="D3965" s="2" t="s">
        <v>16</v>
      </c>
      <c r="E3965" s="4">
        <f>490.00*(1-Z1%)</f>
        <v>490</v>
      </c>
      <c r="F3965" s="2">
        <v>1</v>
      </c>
      <c r="G3965" s="2"/>
    </row>
    <row r="3966" spans="1:26" customHeight="1" ht="18" hidden="true" outlineLevel="4">
      <c r="A3966" s="2" t="s">
        <v>7624</v>
      </c>
      <c r="B3966" s="3" t="s">
        <v>7625</v>
      </c>
      <c r="C3966" s="2"/>
      <c r="D3966" s="2" t="s">
        <v>16</v>
      </c>
      <c r="E3966" s="4">
        <f>490.00*(1-Z1%)</f>
        <v>490</v>
      </c>
      <c r="F3966" s="2">
        <v>1</v>
      </c>
      <c r="G3966" s="2"/>
    </row>
    <row r="3967" spans="1:26" customHeight="1" ht="18" hidden="true" outlineLevel="4">
      <c r="A3967" s="2" t="s">
        <v>7626</v>
      </c>
      <c r="B3967" s="3" t="s">
        <v>7627</v>
      </c>
      <c r="C3967" s="2"/>
      <c r="D3967" s="2" t="s">
        <v>16</v>
      </c>
      <c r="E3967" s="4">
        <f>450.00*(1-Z1%)</f>
        <v>450</v>
      </c>
      <c r="F3967" s="2">
        <v>2</v>
      </c>
      <c r="G3967" s="2"/>
    </row>
    <row r="3968" spans="1:26" customHeight="1" ht="18" hidden="true" outlineLevel="4">
      <c r="A3968" s="2" t="s">
        <v>7628</v>
      </c>
      <c r="B3968" s="3" t="s">
        <v>7629</v>
      </c>
      <c r="C3968" s="2"/>
      <c r="D3968" s="2" t="s">
        <v>16</v>
      </c>
      <c r="E3968" s="4">
        <f>250.00*(1-Z1%)</f>
        <v>250</v>
      </c>
      <c r="F3968" s="2">
        <v>1</v>
      </c>
      <c r="G3968" s="2"/>
    </row>
    <row r="3969" spans="1:26" customHeight="1" ht="18" hidden="true" outlineLevel="4">
      <c r="A3969" s="2" t="s">
        <v>7630</v>
      </c>
      <c r="B3969" s="3" t="s">
        <v>7631</v>
      </c>
      <c r="C3969" s="2"/>
      <c r="D3969" s="2" t="s">
        <v>16</v>
      </c>
      <c r="E3969" s="4">
        <f>350.00*(1-Z1%)</f>
        <v>350</v>
      </c>
      <c r="F3969" s="2">
        <v>1</v>
      </c>
      <c r="G3969" s="2"/>
    </row>
    <row r="3970" spans="1:26" customHeight="1" ht="18" hidden="true" outlineLevel="4">
      <c r="A3970" s="2" t="s">
        <v>7632</v>
      </c>
      <c r="B3970" s="3" t="s">
        <v>7633</v>
      </c>
      <c r="C3970" s="2"/>
      <c r="D3970" s="2" t="s">
        <v>16</v>
      </c>
      <c r="E3970" s="4">
        <f>300.00*(1-Z1%)</f>
        <v>300</v>
      </c>
      <c r="F3970" s="2">
        <v>1</v>
      </c>
      <c r="G3970" s="2"/>
    </row>
    <row r="3971" spans="1:26" customHeight="1" ht="18" hidden="true" outlineLevel="4">
      <c r="A3971" s="2" t="s">
        <v>7634</v>
      </c>
      <c r="B3971" s="3" t="s">
        <v>7635</v>
      </c>
      <c r="C3971" s="2"/>
      <c r="D3971" s="2" t="s">
        <v>16</v>
      </c>
      <c r="E3971" s="4">
        <f>350.00*(1-Z1%)</f>
        <v>350</v>
      </c>
      <c r="F3971" s="2">
        <v>1</v>
      </c>
      <c r="G3971" s="2"/>
    </row>
    <row r="3972" spans="1:26" customHeight="1" ht="35" hidden="true" outlineLevel="4">
      <c r="A3972" s="5" t="s">
        <v>7636</v>
      </c>
      <c r="B3972" s="5"/>
      <c r="C3972" s="5"/>
      <c r="D3972" s="5"/>
      <c r="E3972" s="5"/>
      <c r="F3972" s="5"/>
      <c r="G3972" s="5"/>
    </row>
    <row r="3973" spans="1:26" customHeight="1" ht="18" hidden="true" outlineLevel="4">
      <c r="A3973" s="2" t="s">
        <v>7637</v>
      </c>
      <c r="B3973" s="3" t="s">
        <v>7638</v>
      </c>
      <c r="C3973" s="2"/>
      <c r="D3973" s="2" t="s">
        <v>16</v>
      </c>
      <c r="E3973" s="4">
        <f>150.00*(1-Z1%)</f>
        <v>150</v>
      </c>
      <c r="F3973" s="2">
        <v>1</v>
      </c>
      <c r="G3973" s="2"/>
    </row>
    <row r="3974" spans="1:26" customHeight="1" ht="18" hidden="true" outlineLevel="4">
      <c r="A3974" s="2" t="s">
        <v>7639</v>
      </c>
      <c r="B3974" s="3" t="s">
        <v>7640</v>
      </c>
      <c r="C3974" s="2"/>
      <c r="D3974" s="2" t="s">
        <v>16</v>
      </c>
      <c r="E3974" s="4">
        <f>150.00*(1-Z1%)</f>
        <v>150</v>
      </c>
      <c r="F3974" s="2">
        <v>1</v>
      </c>
      <c r="G3974" s="2"/>
    </row>
    <row r="3975" spans="1:26" customHeight="1" ht="18" hidden="true" outlineLevel="4">
      <c r="A3975" s="2" t="s">
        <v>7641</v>
      </c>
      <c r="B3975" s="3" t="s">
        <v>7642</v>
      </c>
      <c r="C3975" s="2"/>
      <c r="D3975" s="2" t="s">
        <v>16</v>
      </c>
      <c r="E3975" s="4">
        <f>350.00*(1-Z1%)</f>
        <v>350</v>
      </c>
      <c r="F3975" s="2">
        <v>2</v>
      </c>
      <c r="G3975" s="2"/>
    </row>
    <row r="3976" spans="1:26" customHeight="1" ht="18" hidden="true" outlineLevel="4">
      <c r="A3976" s="2" t="s">
        <v>7643</v>
      </c>
      <c r="B3976" s="3" t="s">
        <v>7644</v>
      </c>
      <c r="C3976" s="2"/>
      <c r="D3976" s="2" t="s">
        <v>16</v>
      </c>
      <c r="E3976" s="4">
        <f>150.00*(1-Z1%)</f>
        <v>150</v>
      </c>
      <c r="F3976" s="2">
        <v>1</v>
      </c>
      <c r="G3976" s="2"/>
    </row>
    <row r="3977" spans="1:26" customHeight="1" ht="18" hidden="true" outlineLevel="4">
      <c r="A3977" s="2" t="s">
        <v>7645</v>
      </c>
      <c r="B3977" s="3" t="s">
        <v>7646</v>
      </c>
      <c r="C3977" s="2"/>
      <c r="D3977" s="2" t="s">
        <v>16</v>
      </c>
      <c r="E3977" s="4">
        <f>400.00*(1-Z1%)</f>
        <v>400</v>
      </c>
      <c r="F3977" s="2">
        <v>1</v>
      </c>
      <c r="G3977" s="2"/>
    </row>
    <row r="3978" spans="1:26" customHeight="1" ht="18" hidden="true" outlineLevel="4">
      <c r="A3978" s="2" t="s">
        <v>7647</v>
      </c>
      <c r="B3978" s="3" t="s">
        <v>7648</v>
      </c>
      <c r="C3978" s="2"/>
      <c r="D3978" s="2" t="s">
        <v>16</v>
      </c>
      <c r="E3978" s="4">
        <f>150.00*(1-Z1%)</f>
        <v>150</v>
      </c>
      <c r="F3978" s="2">
        <v>1</v>
      </c>
      <c r="G3978" s="2"/>
    </row>
    <row r="3979" spans="1:26" customHeight="1" ht="18" hidden="true" outlineLevel="4">
      <c r="A3979" s="2" t="s">
        <v>7649</v>
      </c>
      <c r="B3979" s="3" t="s">
        <v>7650</v>
      </c>
      <c r="C3979" s="2"/>
      <c r="D3979" s="2" t="s">
        <v>16</v>
      </c>
      <c r="E3979" s="4">
        <f>250.00*(1-Z1%)</f>
        <v>250</v>
      </c>
      <c r="F3979" s="2">
        <v>1</v>
      </c>
      <c r="G3979" s="2"/>
    </row>
    <row r="3980" spans="1:26" customHeight="1" ht="18" hidden="true" outlineLevel="4">
      <c r="A3980" s="2" t="s">
        <v>7651</v>
      </c>
      <c r="B3980" s="3" t="s">
        <v>7652</v>
      </c>
      <c r="C3980" s="2"/>
      <c r="D3980" s="2" t="s">
        <v>16</v>
      </c>
      <c r="E3980" s="4">
        <f>200.00*(1-Z1%)</f>
        <v>200</v>
      </c>
      <c r="F3980" s="2">
        <v>1</v>
      </c>
      <c r="G3980" s="2"/>
    </row>
    <row r="3981" spans="1:26" customHeight="1" ht="18" hidden="true" outlineLevel="4">
      <c r="A3981" s="2" t="s">
        <v>7653</v>
      </c>
      <c r="B3981" s="3" t="s">
        <v>7654</v>
      </c>
      <c r="C3981" s="2"/>
      <c r="D3981" s="2" t="s">
        <v>16</v>
      </c>
      <c r="E3981" s="4">
        <f>250.00*(1-Z1%)</f>
        <v>250</v>
      </c>
      <c r="F3981" s="2">
        <v>1</v>
      </c>
      <c r="G3981" s="2"/>
    </row>
    <row r="3982" spans="1:26" customHeight="1" ht="18" hidden="true" outlineLevel="4">
      <c r="A3982" s="2" t="s">
        <v>7655</v>
      </c>
      <c r="B3982" s="3" t="s">
        <v>7656</v>
      </c>
      <c r="C3982" s="2"/>
      <c r="D3982" s="2" t="s">
        <v>16</v>
      </c>
      <c r="E3982" s="4">
        <f>150.00*(1-Z1%)</f>
        <v>150</v>
      </c>
      <c r="F3982" s="2">
        <v>1</v>
      </c>
      <c r="G3982" s="2"/>
    </row>
    <row r="3983" spans="1:26" customHeight="1" ht="18" hidden="true" outlineLevel="4">
      <c r="A3983" s="2" t="s">
        <v>7657</v>
      </c>
      <c r="B3983" s="3" t="s">
        <v>7658</v>
      </c>
      <c r="C3983" s="2"/>
      <c r="D3983" s="2" t="s">
        <v>16</v>
      </c>
      <c r="E3983" s="4">
        <f>300.00*(1-Z1%)</f>
        <v>300</v>
      </c>
      <c r="F3983" s="2">
        <v>1</v>
      </c>
      <c r="G3983" s="2"/>
    </row>
    <row r="3984" spans="1:26" customHeight="1" ht="18" hidden="true" outlineLevel="4">
      <c r="A3984" s="2" t="s">
        <v>7659</v>
      </c>
      <c r="B3984" s="3" t="s">
        <v>7660</v>
      </c>
      <c r="C3984" s="2"/>
      <c r="D3984" s="2" t="s">
        <v>16</v>
      </c>
      <c r="E3984" s="4">
        <f>300.00*(1-Z1%)</f>
        <v>300</v>
      </c>
      <c r="F3984" s="2">
        <v>2</v>
      </c>
      <c r="G3984" s="2"/>
    </row>
    <row r="3985" spans="1:26" customHeight="1" ht="18" hidden="true" outlineLevel="4">
      <c r="A3985" s="2" t="s">
        <v>7661</v>
      </c>
      <c r="B3985" s="3" t="s">
        <v>7662</v>
      </c>
      <c r="C3985" s="2"/>
      <c r="D3985" s="2" t="s">
        <v>16</v>
      </c>
      <c r="E3985" s="4">
        <f>250.00*(1-Z1%)</f>
        <v>250</v>
      </c>
      <c r="F3985" s="2">
        <v>1</v>
      </c>
      <c r="G3985" s="2"/>
    </row>
    <row r="3986" spans="1:26" customHeight="1" ht="18" hidden="true" outlineLevel="4">
      <c r="A3986" s="2" t="s">
        <v>7663</v>
      </c>
      <c r="B3986" s="3" t="s">
        <v>7664</v>
      </c>
      <c r="C3986" s="2"/>
      <c r="D3986" s="2" t="s">
        <v>16</v>
      </c>
      <c r="E3986" s="4">
        <f>250.00*(1-Z1%)</f>
        <v>250</v>
      </c>
      <c r="F3986" s="2">
        <v>1</v>
      </c>
      <c r="G3986" s="2"/>
    </row>
    <row r="3987" spans="1:26" customHeight="1" ht="18" hidden="true" outlineLevel="4">
      <c r="A3987" s="2" t="s">
        <v>7665</v>
      </c>
      <c r="B3987" s="3" t="s">
        <v>7666</v>
      </c>
      <c r="C3987" s="2"/>
      <c r="D3987" s="2" t="s">
        <v>16</v>
      </c>
      <c r="E3987" s="4">
        <f>300.00*(1-Z1%)</f>
        <v>300</v>
      </c>
      <c r="F3987" s="2">
        <v>1</v>
      </c>
      <c r="G3987" s="2"/>
    </row>
    <row r="3988" spans="1:26" customHeight="1" ht="18" hidden="true" outlineLevel="4">
      <c r="A3988" s="2" t="s">
        <v>7667</v>
      </c>
      <c r="B3988" s="3" t="s">
        <v>7668</v>
      </c>
      <c r="C3988" s="2"/>
      <c r="D3988" s="2" t="s">
        <v>16</v>
      </c>
      <c r="E3988" s="4">
        <f>400.00*(1-Z1%)</f>
        <v>400</v>
      </c>
      <c r="F3988" s="2">
        <v>2</v>
      </c>
      <c r="G3988" s="2"/>
    </row>
    <row r="3989" spans="1:26" customHeight="1" ht="18" hidden="true" outlineLevel="4">
      <c r="A3989" s="2" t="s">
        <v>7669</v>
      </c>
      <c r="B3989" s="3" t="s">
        <v>7670</v>
      </c>
      <c r="C3989" s="2"/>
      <c r="D3989" s="2" t="s">
        <v>16</v>
      </c>
      <c r="E3989" s="4">
        <f>330.00*(1-Z1%)</f>
        <v>330</v>
      </c>
      <c r="F3989" s="2">
        <v>1</v>
      </c>
      <c r="G3989" s="2"/>
    </row>
    <row r="3990" spans="1:26" customHeight="1" ht="18" hidden="true" outlineLevel="4">
      <c r="A3990" s="2" t="s">
        <v>7671</v>
      </c>
      <c r="B3990" s="3" t="s">
        <v>7672</v>
      </c>
      <c r="C3990" s="2"/>
      <c r="D3990" s="2" t="s">
        <v>16</v>
      </c>
      <c r="E3990" s="4">
        <f>350.00*(1-Z1%)</f>
        <v>350</v>
      </c>
      <c r="F3990" s="2">
        <v>2</v>
      </c>
      <c r="G3990" s="2"/>
    </row>
    <row r="3991" spans="1:26" customHeight="1" ht="18" hidden="true" outlineLevel="4">
      <c r="A3991" s="2" t="s">
        <v>7673</v>
      </c>
      <c r="B3991" s="3" t="s">
        <v>7674</v>
      </c>
      <c r="C3991" s="2"/>
      <c r="D3991" s="2" t="s">
        <v>16</v>
      </c>
      <c r="E3991" s="4">
        <f>350.00*(1-Z1%)</f>
        <v>350</v>
      </c>
      <c r="F3991" s="2">
        <v>2</v>
      </c>
      <c r="G3991" s="2"/>
    </row>
    <row r="3992" spans="1:26" customHeight="1" ht="18" hidden="true" outlineLevel="4">
      <c r="A3992" s="2" t="s">
        <v>7675</v>
      </c>
      <c r="B3992" s="3" t="s">
        <v>7676</v>
      </c>
      <c r="C3992" s="2"/>
      <c r="D3992" s="2" t="s">
        <v>16</v>
      </c>
      <c r="E3992" s="4">
        <f>300.00*(1-Z1%)</f>
        <v>300</v>
      </c>
      <c r="F3992" s="2">
        <v>1</v>
      </c>
      <c r="G3992" s="2"/>
    </row>
    <row r="3993" spans="1:26" customHeight="1" ht="18" hidden="true" outlineLevel="4">
      <c r="A3993" s="2" t="s">
        <v>7677</v>
      </c>
      <c r="B3993" s="3" t="s">
        <v>7678</v>
      </c>
      <c r="C3993" s="2"/>
      <c r="D3993" s="2" t="s">
        <v>16</v>
      </c>
      <c r="E3993" s="4">
        <f>300.00*(1-Z1%)</f>
        <v>300</v>
      </c>
      <c r="F3993" s="2">
        <v>1</v>
      </c>
      <c r="G3993" s="2"/>
    </row>
    <row r="3994" spans="1:26" customHeight="1" ht="18" hidden="true" outlineLevel="4">
      <c r="A3994" s="2" t="s">
        <v>7679</v>
      </c>
      <c r="B3994" s="3" t="s">
        <v>7680</v>
      </c>
      <c r="C3994" s="2"/>
      <c r="D3994" s="2" t="s">
        <v>16</v>
      </c>
      <c r="E3994" s="4">
        <f>300.00*(1-Z1%)</f>
        <v>300</v>
      </c>
      <c r="F3994" s="2">
        <v>1</v>
      </c>
      <c r="G3994" s="2"/>
    </row>
    <row r="3995" spans="1:26" customHeight="1" ht="18" hidden="true" outlineLevel="4">
      <c r="A3995" s="2" t="s">
        <v>7681</v>
      </c>
      <c r="B3995" s="3" t="s">
        <v>7682</v>
      </c>
      <c r="C3995" s="2"/>
      <c r="D3995" s="2" t="s">
        <v>16</v>
      </c>
      <c r="E3995" s="4">
        <f>300.00*(1-Z1%)</f>
        <v>300</v>
      </c>
      <c r="F3995" s="2">
        <v>1</v>
      </c>
      <c r="G3995" s="2"/>
    </row>
    <row r="3996" spans="1:26" customHeight="1" ht="18" hidden="true" outlineLevel="4">
      <c r="A3996" s="2" t="s">
        <v>7683</v>
      </c>
      <c r="B3996" s="3" t="s">
        <v>7684</v>
      </c>
      <c r="C3996" s="2"/>
      <c r="D3996" s="2" t="s">
        <v>16</v>
      </c>
      <c r="E3996" s="4">
        <f>300.00*(1-Z1%)</f>
        <v>300</v>
      </c>
      <c r="F3996" s="2">
        <v>2</v>
      </c>
      <c r="G3996" s="2"/>
    </row>
    <row r="3997" spans="1:26" customHeight="1" ht="18" hidden="true" outlineLevel="4">
      <c r="A3997" s="2" t="s">
        <v>7685</v>
      </c>
      <c r="B3997" s="3" t="s">
        <v>7686</v>
      </c>
      <c r="C3997" s="2"/>
      <c r="D3997" s="2" t="s">
        <v>16</v>
      </c>
      <c r="E3997" s="4">
        <f>350.00*(1-Z1%)</f>
        <v>350</v>
      </c>
      <c r="F3997" s="2">
        <v>1</v>
      </c>
      <c r="G3997" s="2"/>
    </row>
    <row r="3998" spans="1:26" customHeight="1" ht="18" hidden="true" outlineLevel="4">
      <c r="A3998" s="2" t="s">
        <v>7687</v>
      </c>
      <c r="B3998" s="3" t="s">
        <v>7688</v>
      </c>
      <c r="C3998" s="2"/>
      <c r="D3998" s="2" t="s">
        <v>16</v>
      </c>
      <c r="E3998" s="4">
        <f>350.00*(1-Z1%)</f>
        <v>350</v>
      </c>
      <c r="F3998" s="2">
        <v>1</v>
      </c>
      <c r="G3998" s="2"/>
    </row>
    <row r="3999" spans="1:26" customHeight="1" ht="18" hidden="true" outlineLevel="4">
      <c r="A3999" s="2" t="s">
        <v>7689</v>
      </c>
      <c r="B3999" s="3" t="s">
        <v>7690</v>
      </c>
      <c r="C3999" s="2"/>
      <c r="D3999" s="2" t="s">
        <v>16</v>
      </c>
      <c r="E3999" s="4">
        <f>300.00*(1-Z1%)</f>
        <v>300</v>
      </c>
      <c r="F3999" s="2">
        <v>1</v>
      </c>
      <c r="G3999" s="2"/>
    </row>
    <row r="4000" spans="1:26" customHeight="1" ht="18" hidden="true" outlineLevel="4">
      <c r="A4000" s="2" t="s">
        <v>7691</v>
      </c>
      <c r="B4000" s="3" t="s">
        <v>7692</v>
      </c>
      <c r="C4000" s="2"/>
      <c r="D4000" s="2" t="s">
        <v>16</v>
      </c>
      <c r="E4000" s="4">
        <f>350.00*(1-Z1%)</f>
        <v>350</v>
      </c>
      <c r="F4000" s="2">
        <v>1</v>
      </c>
      <c r="G4000" s="2"/>
    </row>
    <row r="4001" spans="1:26" customHeight="1" ht="18" hidden="true" outlineLevel="4">
      <c r="A4001" s="2" t="s">
        <v>7693</v>
      </c>
      <c r="B4001" s="3" t="s">
        <v>7694</v>
      </c>
      <c r="C4001" s="2"/>
      <c r="D4001" s="2" t="s">
        <v>16</v>
      </c>
      <c r="E4001" s="4">
        <f>400.00*(1-Z1%)</f>
        <v>400</v>
      </c>
      <c r="F4001" s="2">
        <v>1</v>
      </c>
      <c r="G4001" s="2"/>
    </row>
    <row r="4002" spans="1:26" customHeight="1" ht="18" hidden="true" outlineLevel="4">
      <c r="A4002" s="2" t="s">
        <v>7695</v>
      </c>
      <c r="B4002" s="3" t="s">
        <v>7696</v>
      </c>
      <c r="C4002" s="2"/>
      <c r="D4002" s="2" t="s">
        <v>16</v>
      </c>
      <c r="E4002" s="4">
        <f>490.00*(1-Z1%)</f>
        <v>490</v>
      </c>
      <c r="F4002" s="2">
        <v>1</v>
      </c>
      <c r="G4002" s="2"/>
    </row>
    <row r="4003" spans="1:26" customHeight="1" ht="18" hidden="true" outlineLevel="4">
      <c r="A4003" s="2" t="s">
        <v>7697</v>
      </c>
      <c r="B4003" s="3" t="s">
        <v>7698</v>
      </c>
      <c r="C4003" s="2"/>
      <c r="D4003" s="2" t="s">
        <v>16</v>
      </c>
      <c r="E4003" s="4">
        <f>200.00*(1-Z1%)</f>
        <v>200</v>
      </c>
      <c r="F4003" s="2">
        <v>1</v>
      </c>
      <c r="G4003" s="2"/>
    </row>
    <row r="4004" spans="1:26" customHeight="1" ht="18" hidden="true" outlineLevel="4">
      <c r="A4004" s="2" t="s">
        <v>7699</v>
      </c>
      <c r="B4004" s="3" t="s">
        <v>7700</v>
      </c>
      <c r="C4004" s="2"/>
      <c r="D4004" s="2" t="s">
        <v>16</v>
      </c>
      <c r="E4004" s="4">
        <f>300.00*(1-Z1%)</f>
        <v>300</v>
      </c>
      <c r="F4004" s="2">
        <v>1</v>
      </c>
      <c r="G4004" s="2"/>
    </row>
    <row r="4005" spans="1:26" customHeight="1" ht="18" hidden="true" outlineLevel="4">
      <c r="A4005" s="2" t="s">
        <v>7701</v>
      </c>
      <c r="B4005" s="3" t="s">
        <v>7702</v>
      </c>
      <c r="C4005" s="2"/>
      <c r="D4005" s="2" t="s">
        <v>16</v>
      </c>
      <c r="E4005" s="4">
        <f>350.00*(1-Z1%)</f>
        <v>350</v>
      </c>
      <c r="F4005" s="2">
        <v>2</v>
      </c>
      <c r="G4005" s="2"/>
    </row>
    <row r="4006" spans="1:26" customHeight="1" ht="18" hidden="true" outlineLevel="4">
      <c r="A4006" s="2" t="s">
        <v>7703</v>
      </c>
      <c r="B4006" s="3" t="s">
        <v>7704</v>
      </c>
      <c r="C4006" s="2"/>
      <c r="D4006" s="2" t="s">
        <v>16</v>
      </c>
      <c r="E4006" s="4">
        <f>300.00*(1-Z1%)</f>
        <v>300</v>
      </c>
      <c r="F4006" s="2">
        <v>1</v>
      </c>
      <c r="G4006" s="2"/>
    </row>
    <row r="4007" spans="1:26" customHeight="1" ht="18" hidden="true" outlineLevel="4">
      <c r="A4007" s="2" t="s">
        <v>7705</v>
      </c>
      <c r="B4007" s="3" t="s">
        <v>7706</v>
      </c>
      <c r="C4007" s="2"/>
      <c r="D4007" s="2" t="s">
        <v>16</v>
      </c>
      <c r="E4007" s="4">
        <f>250.00*(1-Z1%)</f>
        <v>250</v>
      </c>
      <c r="F4007" s="2">
        <v>1</v>
      </c>
      <c r="G4007" s="2"/>
    </row>
    <row r="4008" spans="1:26" customHeight="1" ht="36" hidden="true" outlineLevel="4">
      <c r="A4008" s="2" t="s">
        <v>7707</v>
      </c>
      <c r="B4008" s="3" t="s">
        <v>7708</v>
      </c>
      <c r="C4008" s="2"/>
      <c r="D4008" s="2" t="s">
        <v>16</v>
      </c>
      <c r="E4008" s="4">
        <f>450.00*(1-Z1%)</f>
        <v>450</v>
      </c>
      <c r="F4008" s="2">
        <v>1</v>
      </c>
      <c r="G4008" s="2"/>
    </row>
    <row r="4009" spans="1:26" customHeight="1" ht="18" hidden="true" outlineLevel="4">
      <c r="A4009" s="2" t="s">
        <v>7709</v>
      </c>
      <c r="B4009" s="3" t="s">
        <v>7710</v>
      </c>
      <c r="C4009" s="2"/>
      <c r="D4009" s="2" t="s">
        <v>16</v>
      </c>
      <c r="E4009" s="4">
        <f>350.00*(1-Z1%)</f>
        <v>350</v>
      </c>
      <c r="F4009" s="2">
        <v>1</v>
      </c>
      <c r="G4009" s="2"/>
    </row>
    <row r="4010" spans="1:26" customHeight="1" ht="18" hidden="true" outlineLevel="4">
      <c r="A4010" s="2" t="s">
        <v>7711</v>
      </c>
      <c r="B4010" s="3" t="s">
        <v>7712</v>
      </c>
      <c r="C4010" s="2"/>
      <c r="D4010" s="2" t="s">
        <v>16</v>
      </c>
      <c r="E4010" s="4">
        <f>350.00*(1-Z1%)</f>
        <v>350</v>
      </c>
      <c r="F4010" s="2">
        <v>1</v>
      </c>
      <c r="G4010" s="2"/>
    </row>
    <row r="4011" spans="1:26" customHeight="1" ht="36" hidden="true" outlineLevel="4">
      <c r="A4011" s="2" t="s">
        <v>7713</v>
      </c>
      <c r="B4011" s="3" t="s">
        <v>7714</v>
      </c>
      <c r="C4011" s="2"/>
      <c r="D4011" s="2" t="s">
        <v>16</v>
      </c>
      <c r="E4011" s="4">
        <f>400.00*(1-Z1%)</f>
        <v>400</v>
      </c>
      <c r="F4011" s="2">
        <v>1</v>
      </c>
      <c r="G4011" s="2"/>
    </row>
    <row r="4012" spans="1:26" customHeight="1" ht="36" hidden="true" outlineLevel="4">
      <c r="A4012" s="2" t="s">
        <v>7715</v>
      </c>
      <c r="B4012" s="3" t="s">
        <v>7716</v>
      </c>
      <c r="C4012" s="2"/>
      <c r="D4012" s="2" t="s">
        <v>16</v>
      </c>
      <c r="E4012" s="4">
        <f>350.00*(1-Z1%)</f>
        <v>350</v>
      </c>
      <c r="F4012" s="2">
        <v>1</v>
      </c>
      <c r="G4012" s="2"/>
    </row>
    <row r="4013" spans="1:26" customHeight="1" ht="36" hidden="true" outlineLevel="4">
      <c r="A4013" s="2" t="s">
        <v>7717</v>
      </c>
      <c r="B4013" s="3" t="s">
        <v>7718</v>
      </c>
      <c r="C4013" s="2"/>
      <c r="D4013" s="2" t="s">
        <v>16</v>
      </c>
      <c r="E4013" s="4">
        <f>450.00*(1-Z1%)</f>
        <v>450</v>
      </c>
      <c r="F4013" s="2">
        <v>1</v>
      </c>
      <c r="G4013" s="2"/>
    </row>
    <row r="4014" spans="1:26" customHeight="1" ht="36" hidden="true" outlineLevel="4">
      <c r="A4014" s="2" t="s">
        <v>7719</v>
      </c>
      <c r="B4014" s="3" t="s">
        <v>7720</v>
      </c>
      <c r="C4014" s="2"/>
      <c r="D4014" s="2" t="s">
        <v>16</v>
      </c>
      <c r="E4014" s="4">
        <f>490.00*(1-Z1%)</f>
        <v>490</v>
      </c>
      <c r="F4014" s="2">
        <v>1</v>
      </c>
      <c r="G4014" s="2"/>
    </row>
    <row r="4015" spans="1:26" customHeight="1" ht="36" hidden="true" outlineLevel="4">
      <c r="A4015" s="2" t="s">
        <v>7721</v>
      </c>
      <c r="B4015" s="3" t="s">
        <v>7722</v>
      </c>
      <c r="C4015" s="2"/>
      <c r="D4015" s="2" t="s">
        <v>16</v>
      </c>
      <c r="E4015" s="4">
        <f>350.00*(1-Z1%)</f>
        <v>350</v>
      </c>
      <c r="F4015" s="2">
        <v>1</v>
      </c>
      <c r="G4015" s="2"/>
    </row>
    <row r="4016" spans="1:26" customHeight="1" ht="36" hidden="true" outlineLevel="4">
      <c r="A4016" s="2" t="s">
        <v>7723</v>
      </c>
      <c r="B4016" s="3" t="s">
        <v>7724</v>
      </c>
      <c r="C4016" s="2"/>
      <c r="D4016" s="2" t="s">
        <v>16</v>
      </c>
      <c r="E4016" s="4">
        <f>490.00*(1-Z1%)</f>
        <v>490</v>
      </c>
      <c r="F4016" s="2">
        <v>2</v>
      </c>
      <c r="G4016" s="2"/>
    </row>
    <row r="4017" spans="1:26" customHeight="1" ht="36" hidden="true" outlineLevel="4">
      <c r="A4017" s="2" t="s">
        <v>7725</v>
      </c>
      <c r="B4017" s="3" t="s">
        <v>7726</v>
      </c>
      <c r="C4017" s="2"/>
      <c r="D4017" s="2" t="s">
        <v>16</v>
      </c>
      <c r="E4017" s="4">
        <f>490.00*(1-Z1%)</f>
        <v>490</v>
      </c>
      <c r="F4017" s="2">
        <v>1</v>
      </c>
      <c r="G4017" s="2"/>
    </row>
    <row r="4018" spans="1:26" customHeight="1" ht="36" hidden="true" outlineLevel="4">
      <c r="A4018" s="2" t="s">
        <v>7727</v>
      </c>
      <c r="B4018" s="3" t="s">
        <v>7728</v>
      </c>
      <c r="C4018" s="2"/>
      <c r="D4018" s="2" t="s">
        <v>16</v>
      </c>
      <c r="E4018" s="4">
        <f>590.00*(1-Z1%)</f>
        <v>590</v>
      </c>
      <c r="F4018" s="2">
        <v>2</v>
      </c>
      <c r="G4018" s="2"/>
    </row>
    <row r="4019" spans="1:26" customHeight="1" ht="36" hidden="true" outlineLevel="4">
      <c r="A4019" s="2" t="s">
        <v>7729</v>
      </c>
      <c r="B4019" s="3" t="s">
        <v>7730</v>
      </c>
      <c r="C4019" s="2"/>
      <c r="D4019" s="2" t="s">
        <v>16</v>
      </c>
      <c r="E4019" s="4">
        <f>490.00*(1-Z1%)</f>
        <v>490</v>
      </c>
      <c r="F4019" s="2">
        <v>1</v>
      </c>
      <c r="G4019" s="2"/>
    </row>
    <row r="4020" spans="1:26" customHeight="1" ht="36" hidden="true" outlineLevel="4">
      <c r="A4020" s="2" t="s">
        <v>7731</v>
      </c>
      <c r="B4020" s="3" t="s">
        <v>7732</v>
      </c>
      <c r="C4020" s="2"/>
      <c r="D4020" s="2" t="s">
        <v>16</v>
      </c>
      <c r="E4020" s="4">
        <f>450.00*(1-Z1%)</f>
        <v>450</v>
      </c>
      <c r="F4020" s="2">
        <v>1</v>
      </c>
      <c r="G4020" s="2"/>
    </row>
    <row r="4021" spans="1:26" customHeight="1" ht="36" hidden="true" outlineLevel="4">
      <c r="A4021" s="2" t="s">
        <v>7733</v>
      </c>
      <c r="B4021" s="3" t="s">
        <v>7734</v>
      </c>
      <c r="C4021" s="2"/>
      <c r="D4021" s="2" t="s">
        <v>16</v>
      </c>
      <c r="E4021" s="4">
        <f>590.00*(1-Z1%)</f>
        <v>590</v>
      </c>
      <c r="F4021" s="2">
        <v>3</v>
      </c>
      <c r="G4021" s="2"/>
    </row>
    <row r="4022" spans="1:26" customHeight="1" ht="18" hidden="true" outlineLevel="4">
      <c r="A4022" s="2" t="s">
        <v>7735</v>
      </c>
      <c r="B4022" s="3" t="s">
        <v>7736</v>
      </c>
      <c r="C4022" s="2"/>
      <c r="D4022" s="2" t="s">
        <v>16</v>
      </c>
      <c r="E4022" s="4">
        <f>490.00*(1-Z1%)</f>
        <v>490</v>
      </c>
      <c r="F4022" s="2">
        <v>1</v>
      </c>
      <c r="G4022" s="2"/>
    </row>
    <row r="4023" spans="1:26" customHeight="1" ht="35" hidden="true" outlineLevel="4">
      <c r="A4023" s="5" t="s">
        <v>7737</v>
      </c>
      <c r="B4023" s="5"/>
      <c r="C4023" s="5"/>
      <c r="D4023" s="5"/>
      <c r="E4023" s="5"/>
      <c r="F4023" s="5"/>
      <c r="G4023" s="5"/>
    </row>
    <row r="4024" spans="1:26" customHeight="1" ht="18" hidden="true" outlineLevel="4">
      <c r="A4024" s="2" t="s">
        <v>7738</v>
      </c>
      <c r="B4024" s="3" t="s">
        <v>7739</v>
      </c>
      <c r="C4024" s="2"/>
      <c r="D4024" s="2" t="s">
        <v>16</v>
      </c>
      <c r="E4024" s="4">
        <f>200.00*(1-Z1%)</f>
        <v>200</v>
      </c>
      <c r="F4024" s="2">
        <v>1</v>
      </c>
      <c r="G4024" s="2"/>
    </row>
    <row r="4025" spans="1:26" customHeight="1" ht="54" hidden="true" outlineLevel="4">
      <c r="A4025" s="2" t="s">
        <v>7740</v>
      </c>
      <c r="B4025" s="3" t="s">
        <v>7741</v>
      </c>
      <c r="C4025" s="2"/>
      <c r="D4025" s="2" t="s">
        <v>16</v>
      </c>
      <c r="E4025" s="4">
        <f>490.00*(1-Z1%)</f>
        <v>490</v>
      </c>
      <c r="F4025" s="2">
        <v>4</v>
      </c>
      <c r="G4025" s="2"/>
    </row>
    <row r="4026" spans="1:26" customHeight="1" ht="54" hidden="true" outlineLevel="4">
      <c r="A4026" s="2" t="s">
        <v>7742</v>
      </c>
      <c r="B4026" s="3" t="s">
        <v>7743</v>
      </c>
      <c r="C4026" s="2"/>
      <c r="D4026" s="2" t="s">
        <v>16</v>
      </c>
      <c r="E4026" s="4">
        <f>450.00*(1-Z1%)</f>
        <v>450</v>
      </c>
      <c r="F4026" s="2">
        <v>2</v>
      </c>
      <c r="G4026" s="2"/>
    </row>
    <row r="4027" spans="1:26" customHeight="1" ht="36" hidden="true" outlineLevel="4">
      <c r="A4027" s="2" t="s">
        <v>7744</v>
      </c>
      <c r="B4027" s="3" t="s">
        <v>7745</v>
      </c>
      <c r="C4027" s="2"/>
      <c r="D4027" s="2" t="s">
        <v>16</v>
      </c>
      <c r="E4027" s="4">
        <f>450.00*(1-Z1%)</f>
        <v>450</v>
      </c>
      <c r="F4027" s="2">
        <v>1</v>
      </c>
      <c r="G4027" s="2"/>
    </row>
    <row r="4028" spans="1:26" customHeight="1" ht="18" hidden="true" outlineLevel="4">
      <c r="A4028" s="2" t="s">
        <v>7746</v>
      </c>
      <c r="B4028" s="3" t="s">
        <v>7747</v>
      </c>
      <c r="C4028" s="2"/>
      <c r="D4028" s="2" t="s">
        <v>16</v>
      </c>
      <c r="E4028" s="4">
        <f>300.00*(1-Z1%)</f>
        <v>300</v>
      </c>
      <c r="F4028" s="2">
        <v>1</v>
      </c>
      <c r="G4028" s="2"/>
    </row>
    <row r="4029" spans="1:26" customHeight="1" ht="36" hidden="true" outlineLevel="4">
      <c r="A4029" s="2" t="s">
        <v>7748</v>
      </c>
      <c r="B4029" s="3" t="s">
        <v>7749</v>
      </c>
      <c r="C4029" s="2"/>
      <c r="D4029" s="2" t="s">
        <v>16</v>
      </c>
      <c r="E4029" s="4">
        <f>490.00*(1-Z1%)</f>
        <v>490</v>
      </c>
      <c r="F4029" s="2">
        <v>1</v>
      </c>
      <c r="G4029" s="2"/>
    </row>
    <row r="4030" spans="1:26" customHeight="1" ht="18" hidden="true" outlineLevel="4">
      <c r="A4030" s="2" t="s">
        <v>7750</v>
      </c>
      <c r="B4030" s="3" t="s">
        <v>7751</v>
      </c>
      <c r="C4030" s="2"/>
      <c r="D4030" s="2" t="s">
        <v>16</v>
      </c>
      <c r="E4030" s="4">
        <f>150.00*(1-Z1%)</f>
        <v>150</v>
      </c>
      <c r="F4030" s="2">
        <v>1</v>
      </c>
      <c r="G4030" s="2"/>
    </row>
    <row r="4031" spans="1:26" customHeight="1" ht="54" hidden="true" outlineLevel="4">
      <c r="A4031" s="2" t="s">
        <v>7752</v>
      </c>
      <c r="B4031" s="3" t="s">
        <v>7753</v>
      </c>
      <c r="C4031" s="2"/>
      <c r="D4031" s="2" t="s">
        <v>16</v>
      </c>
      <c r="E4031" s="4">
        <f>390.00*(1-Z1%)</f>
        <v>390</v>
      </c>
      <c r="F4031" s="2">
        <v>3</v>
      </c>
      <c r="G4031" s="2"/>
    </row>
    <row r="4032" spans="1:26" customHeight="1" ht="18" hidden="true" outlineLevel="4">
      <c r="A4032" s="2" t="s">
        <v>7754</v>
      </c>
      <c r="B4032" s="3" t="s">
        <v>7755</v>
      </c>
      <c r="C4032" s="2"/>
      <c r="D4032" s="2" t="s">
        <v>16</v>
      </c>
      <c r="E4032" s="4">
        <f>150.00*(1-Z1%)</f>
        <v>150</v>
      </c>
      <c r="F4032" s="2">
        <v>1</v>
      </c>
      <c r="G4032" s="2"/>
    </row>
    <row r="4033" spans="1:26" customHeight="1" ht="36" hidden="true" outlineLevel="4">
      <c r="A4033" s="2" t="s">
        <v>7756</v>
      </c>
      <c r="B4033" s="3" t="s">
        <v>7757</v>
      </c>
      <c r="C4033" s="2"/>
      <c r="D4033" s="2" t="s">
        <v>16</v>
      </c>
      <c r="E4033" s="4">
        <f>450.00*(1-Z1%)</f>
        <v>450</v>
      </c>
      <c r="F4033" s="2">
        <v>1</v>
      </c>
      <c r="G4033" s="2"/>
    </row>
    <row r="4034" spans="1:26" customHeight="1" ht="18" hidden="true" outlineLevel="4">
      <c r="A4034" s="2" t="s">
        <v>7758</v>
      </c>
      <c r="B4034" s="3" t="s">
        <v>7759</v>
      </c>
      <c r="C4034" s="2"/>
      <c r="D4034" s="2" t="s">
        <v>16</v>
      </c>
      <c r="E4034" s="4">
        <f>150.00*(1-Z1%)</f>
        <v>150</v>
      </c>
      <c r="F4034" s="2">
        <v>1</v>
      </c>
      <c r="G4034" s="2"/>
    </row>
    <row r="4035" spans="1:26" customHeight="1" ht="36" hidden="true" outlineLevel="4">
      <c r="A4035" s="2" t="s">
        <v>7760</v>
      </c>
      <c r="B4035" s="3" t="s">
        <v>7761</v>
      </c>
      <c r="C4035" s="2"/>
      <c r="D4035" s="2" t="s">
        <v>16</v>
      </c>
      <c r="E4035" s="4">
        <f>450.00*(1-Z1%)</f>
        <v>450</v>
      </c>
      <c r="F4035" s="2">
        <v>2</v>
      </c>
      <c r="G4035" s="2"/>
    </row>
    <row r="4036" spans="1:26" customHeight="1" ht="18" hidden="true" outlineLevel="4">
      <c r="A4036" s="2" t="s">
        <v>7762</v>
      </c>
      <c r="B4036" s="3" t="s">
        <v>7763</v>
      </c>
      <c r="C4036" s="2"/>
      <c r="D4036" s="2" t="s">
        <v>16</v>
      </c>
      <c r="E4036" s="4">
        <f>200.00*(1-Z1%)</f>
        <v>200</v>
      </c>
      <c r="F4036" s="2">
        <v>1</v>
      </c>
      <c r="G4036" s="2"/>
    </row>
    <row r="4037" spans="1:26" customHeight="1" ht="18" hidden="true" outlineLevel="4">
      <c r="A4037" s="2" t="s">
        <v>7764</v>
      </c>
      <c r="B4037" s="3" t="s">
        <v>7765</v>
      </c>
      <c r="C4037" s="2"/>
      <c r="D4037" s="2" t="s">
        <v>16</v>
      </c>
      <c r="E4037" s="4">
        <f>250.00*(1-Z1%)</f>
        <v>250</v>
      </c>
      <c r="F4037" s="2">
        <v>1</v>
      </c>
      <c r="G4037" s="2"/>
    </row>
    <row r="4038" spans="1:26" customHeight="1" ht="18" hidden="true" outlineLevel="4">
      <c r="A4038" s="2" t="s">
        <v>7766</v>
      </c>
      <c r="B4038" s="3" t="s">
        <v>7767</v>
      </c>
      <c r="C4038" s="2"/>
      <c r="D4038" s="2" t="s">
        <v>16</v>
      </c>
      <c r="E4038" s="4">
        <f>350.00*(1-Z1%)</f>
        <v>350</v>
      </c>
      <c r="F4038" s="2">
        <v>1</v>
      </c>
      <c r="G4038" s="2"/>
    </row>
    <row r="4039" spans="1:26" customHeight="1" ht="36" hidden="true" outlineLevel="4">
      <c r="A4039" s="2" t="s">
        <v>7768</v>
      </c>
      <c r="B4039" s="3" t="s">
        <v>7769</v>
      </c>
      <c r="C4039" s="2"/>
      <c r="D4039" s="2" t="s">
        <v>16</v>
      </c>
      <c r="E4039" s="4">
        <f>350.00*(1-Z1%)</f>
        <v>350</v>
      </c>
      <c r="F4039" s="2">
        <v>2</v>
      </c>
      <c r="G4039" s="2"/>
    </row>
    <row r="4040" spans="1:26" customHeight="1" ht="36" hidden="true" outlineLevel="4">
      <c r="A4040" s="2" t="s">
        <v>7770</v>
      </c>
      <c r="B4040" s="3" t="s">
        <v>7771</v>
      </c>
      <c r="C4040" s="2"/>
      <c r="D4040" s="2" t="s">
        <v>16</v>
      </c>
      <c r="E4040" s="4">
        <f>450.00*(1-Z1%)</f>
        <v>450</v>
      </c>
      <c r="F4040" s="2">
        <v>2</v>
      </c>
      <c r="G4040" s="2"/>
    </row>
    <row r="4041" spans="1:26" customHeight="1" ht="36" hidden="true" outlineLevel="4">
      <c r="A4041" s="2" t="s">
        <v>7772</v>
      </c>
      <c r="B4041" s="3" t="s">
        <v>7773</v>
      </c>
      <c r="C4041" s="2"/>
      <c r="D4041" s="2" t="s">
        <v>16</v>
      </c>
      <c r="E4041" s="4">
        <f>450.00*(1-Z1%)</f>
        <v>450</v>
      </c>
      <c r="F4041" s="2">
        <v>1</v>
      </c>
      <c r="G4041" s="2"/>
    </row>
    <row r="4042" spans="1:26" customHeight="1" ht="18" hidden="true" outlineLevel="4">
      <c r="A4042" s="2" t="s">
        <v>7774</v>
      </c>
      <c r="B4042" s="3" t="s">
        <v>7775</v>
      </c>
      <c r="C4042" s="2"/>
      <c r="D4042" s="2" t="s">
        <v>16</v>
      </c>
      <c r="E4042" s="4">
        <f>170.00*(1-Z1%)</f>
        <v>170</v>
      </c>
      <c r="F4042" s="2">
        <v>1</v>
      </c>
      <c r="G4042" s="2"/>
    </row>
    <row r="4043" spans="1:26" customHeight="1" ht="36" hidden="true" outlineLevel="4">
      <c r="A4043" s="2" t="s">
        <v>7776</v>
      </c>
      <c r="B4043" s="3" t="s">
        <v>7777</v>
      </c>
      <c r="C4043" s="2"/>
      <c r="D4043" s="2" t="s">
        <v>16</v>
      </c>
      <c r="E4043" s="4">
        <f>450.00*(1-Z1%)</f>
        <v>450</v>
      </c>
      <c r="F4043" s="2">
        <v>2</v>
      </c>
      <c r="G4043" s="2"/>
    </row>
    <row r="4044" spans="1:26" customHeight="1" ht="36" hidden="true" outlineLevel="4">
      <c r="A4044" s="2" t="s">
        <v>7778</v>
      </c>
      <c r="B4044" s="3" t="s">
        <v>7779</v>
      </c>
      <c r="C4044" s="2"/>
      <c r="D4044" s="2" t="s">
        <v>16</v>
      </c>
      <c r="E4044" s="4">
        <f>400.00*(1-Z1%)</f>
        <v>400</v>
      </c>
      <c r="F4044" s="2">
        <v>1</v>
      </c>
      <c r="G4044" s="2"/>
    </row>
    <row r="4045" spans="1:26" customHeight="1" ht="18" hidden="true" outlineLevel="4">
      <c r="A4045" s="2" t="s">
        <v>7780</v>
      </c>
      <c r="B4045" s="3" t="s">
        <v>7781</v>
      </c>
      <c r="C4045" s="2"/>
      <c r="D4045" s="2" t="s">
        <v>16</v>
      </c>
      <c r="E4045" s="4">
        <f>450.00*(1-Z1%)</f>
        <v>450</v>
      </c>
      <c r="F4045" s="2">
        <v>1</v>
      </c>
      <c r="G4045" s="2"/>
    </row>
    <row r="4046" spans="1:26" customHeight="1" ht="18" hidden="true" outlineLevel="4">
      <c r="A4046" s="2" t="s">
        <v>7782</v>
      </c>
      <c r="B4046" s="3" t="s">
        <v>7783</v>
      </c>
      <c r="C4046" s="2"/>
      <c r="D4046" s="2" t="s">
        <v>16</v>
      </c>
      <c r="E4046" s="4">
        <f>450.00*(1-Z1%)</f>
        <v>450</v>
      </c>
      <c r="F4046" s="2">
        <v>2</v>
      </c>
      <c r="G4046" s="2"/>
    </row>
    <row r="4047" spans="1:26" customHeight="1" ht="36" hidden="true" outlineLevel="4">
      <c r="A4047" s="2" t="s">
        <v>7784</v>
      </c>
      <c r="B4047" s="3" t="s">
        <v>7785</v>
      </c>
      <c r="C4047" s="2"/>
      <c r="D4047" s="2" t="s">
        <v>16</v>
      </c>
      <c r="E4047" s="4">
        <f>450.00*(1-Z1%)</f>
        <v>450</v>
      </c>
      <c r="F4047" s="2">
        <v>2</v>
      </c>
      <c r="G4047" s="2"/>
    </row>
    <row r="4048" spans="1:26" customHeight="1" ht="36" hidden="true" outlineLevel="4">
      <c r="A4048" s="2" t="s">
        <v>7786</v>
      </c>
      <c r="B4048" s="3" t="s">
        <v>7787</v>
      </c>
      <c r="C4048" s="2"/>
      <c r="D4048" s="2" t="s">
        <v>16</v>
      </c>
      <c r="E4048" s="4">
        <f>490.00*(1-Z1%)</f>
        <v>490</v>
      </c>
      <c r="F4048" s="2">
        <v>4</v>
      </c>
      <c r="G4048" s="2"/>
    </row>
    <row r="4049" spans="1:26" customHeight="1" ht="18" hidden="true" outlineLevel="4">
      <c r="A4049" s="2" t="s">
        <v>7788</v>
      </c>
      <c r="B4049" s="3" t="s">
        <v>7789</v>
      </c>
      <c r="C4049" s="2"/>
      <c r="D4049" s="2" t="s">
        <v>16</v>
      </c>
      <c r="E4049" s="4">
        <f>450.00*(1-Z1%)</f>
        <v>450</v>
      </c>
      <c r="F4049" s="2">
        <v>1</v>
      </c>
      <c r="G4049" s="2"/>
    </row>
    <row r="4050" spans="1:26" customHeight="1" ht="18" hidden="true" outlineLevel="4">
      <c r="A4050" s="2" t="s">
        <v>7790</v>
      </c>
      <c r="B4050" s="3" t="s">
        <v>7791</v>
      </c>
      <c r="C4050" s="2"/>
      <c r="D4050" s="2" t="s">
        <v>16</v>
      </c>
      <c r="E4050" s="4">
        <f>490.00*(1-Z1%)</f>
        <v>490</v>
      </c>
      <c r="F4050" s="2">
        <v>1</v>
      </c>
      <c r="G4050" s="2"/>
    </row>
    <row r="4051" spans="1:26" customHeight="1" ht="36" hidden="true" outlineLevel="4">
      <c r="A4051" s="2" t="s">
        <v>7792</v>
      </c>
      <c r="B4051" s="3" t="s">
        <v>7793</v>
      </c>
      <c r="C4051" s="2"/>
      <c r="D4051" s="2" t="s">
        <v>16</v>
      </c>
      <c r="E4051" s="4">
        <f>490.00*(1-Z1%)</f>
        <v>490</v>
      </c>
      <c r="F4051" s="2">
        <v>1</v>
      </c>
      <c r="G4051" s="2"/>
    </row>
    <row r="4052" spans="1:26" customHeight="1" ht="36" hidden="true" outlineLevel="4">
      <c r="A4052" s="2" t="s">
        <v>7794</v>
      </c>
      <c r="B4052" s="3" t="s">
        <v>7795</v>
      </c>
      <c r="C4052" s="2"/>
      <c r="D4052" s="2" t="s">
        <v>16</v>
      </c>
      <c r="E4052" s="4">
        <f>490.00*(1-Z1%)</f>
        <v>490</v>
      </c>
      <c r="F4052" s="2">
        <v>2</v>
      </c>
      <c r="G4052" s="2"/>
    </row>
    <row r="4053" spans="1:26" customHeight="1" ht="36" hidden="true" outlineLevel="4">
      <c r="A4053" s="2" t="s">
        <v>7796</v>
      </c>
      <c r="B4053" s="3" t="s">
        <v>7797</v>
      </c>
      <c r="C4053" s="2"/>
      <c r="D4053" s="2" t="s">
        <v>16</v>
      </c>
      <c r="E4053" s="4">
        <f>1500.00*(1-Z1%)</f>
        <v>1500</v>
      </c>
      <c r="F4053" s="2">
        <v>1</v>
      </c>
      <c r="G4053" s="2"/>
    </row>
    <row r="4054" spans="1:26" customHeight="1" ht="36" hidden="true" outlineLevel="4">
      <c r="A4054" s="2" t="s">
        <v>7798</v>
      </c>
      <c r="B4054" s="3" t="s">
        <v>7799</v>
      </c>
      <c r="C4054" s="2"/>
      <c r="D4054" s="2" t="s">
        <v>16</v>
      </c>
      <c r="E4054" s="4">
        <f>1500.00*(1-Z1%)</f>
        <v>1500</v>
      </c>
      <c r="F4054" s="2">
        <v>1</v>
      </c>
      <c r="G4054" s="2"/>
    </row>
    <row r="4055" spans="1:26" customHeight="1" ht="36" hidden="true" outlineLevel="4">
      <c r="A4055" s="2" t="s">
        <v>7800</v>
      </c>
      <c r="B4055" s="3" t="s">
        <v>7801</v>
      </c>
      <c r="C4055" s="2"/>
      <c r="D4055" s="2" t="s">
        <v>16</v>
      </c>
      <c r="E4055" s="4">
        <f>1500.00*(1-Z1%)</f>
        <v>1500</v>
      </c>
      <c r="F4055" s="2">
        <v>1</v>
      </c>
      <c r="G4055" s="2"/>
    </row>
    <row r="4056" spans="1:26" customHeight="1" ht="36" hidden="true" outlineLevel="4">
      <c r="A4056" s="2" t="s">
        <v>7802</v>
      </c>
      <c r="B4056" s="3" t="s">
        <v>7803</v>
      </c>
      <c r="C4056" s="2"/>
      <c r="D4056" s="2" t="s">
        <v>16</v>
      </c>
      <c r="E4056" s="4">
        <f>1500.00*(1-Z1%)</f>
        <v>1500</v>
      </c>
      <c r="F4056" s="2">
        <v>1</v>
      </c>
      <c r="G4056" s="2"/>
    </row>
    <row r="4057" spans="1:26" customHeight="1" ht="36" hidden="true" outlineLevel="4">
      <c r="A4057" s="2" t="s">
        <v>7804</v>
      </c>
      <c r="B4057" s="3" t="s">
        <v>7805</v>
      </c>
      <c r="C4057" s="2"/>
      <c r="D4057" s="2" t="s">
        <v>16</v>
      </c>
      <c r="E4057" s="4">
        <f>2000.00*(1-Z1%)</f>
        <v>2000</v>
      </c>
      <c r="F4057" s="2">
        <v>1</v>
      </c>
      <c r="G4057" s="2"/>
    </row>
    <row r="4058" spans="1:26" customHeight="1" ht="36" hidden="true" outlineLevel="4">
      <c r="A4058" s="2" t="s">
        <v>7806</v>
      </c>
      <c r="B4058" s="3" t="s">
        <v>7807</v>
      </c>
      <c r="C4058" s="2"/>
      <c r="D4058" s="2" t="s">
        <v>16</v>
      </c>
      <c r="E4058" s="4">
        <f>2000.00*(1-Z1%)</f>
        <v>2000</v>
      </c>
      <c r="F4058" s="2">
        <v>1</v>
      </c>
      <c r="G4058" s="2"/>
    </row>
    <row r="4059" spans="1:26" customHeight="1" ht="36" hidden="true" outlineLevel="4">
      <c r="A4059" s="2" t="s">
        <v>7808</v>
      </c>
      <c r="B4059" s="3" t="s">
        <v>7809</v>
      </c>
      <c r="C4059" s="2"/>
      <c r="D4059" s="2" t="s">
        <v>16</v>
      </c>
      <c r="E4059" s="4">
        <f>2000.00*(1-Z1%)</f>
        <v>2000</v>
      </c>
      <c r="F4059" s="2">
        <v>1</v>
      </c>
      <c r="G4059" s="2"/>
    </row>
    <row r="4060" spans="1:26" customHeight="1" ht="36" hidden="true" outlineLevel="4">
      <c r="A4060" s="2" t="s">
        <v>7810</v>
      </c>
      <c r="B4060" s="3" t="s">
        <v>7811</v>
      </c>
      <c r="C4060" s="2"/>
      <c r="D4060" s="2" t="s">
        <v>16</v>
      </c>
      <c r="E4060" s="4">
        <f>490.00*(1-Z1%)</f>
        <v>490</v>
      </c>
      <c r="F4060" s="2">
        <v>1</v>
      </c>
      <c r="G4060" s="2"/>
    </row>
    <row r="4061" spans="1:26" customHeight="1" ht="36" hidden="true" outlineLevel="4">
      <c r="A4061" s="2" t="s">
        <v>7812</v>
      </c>
      <c r="B4061" s="3" t="s">
        <v>7813</v>
      </c>
      <c r="C4061" s="2"/>
      <c r="D4061" s="2" t="s">
        <v>16</v>
      </c>
      <c r="E4061" s="4">
        <f>490.00*(1-Z1%)</f>
        <v>490</v>
      </c>
      <c r="F4061" s="2">
        <v>1</v>
      </c>
      <c r="G4061" s="2"/>
    </row>
    <row r="4062" spans="1:26" customHeight="1" ht="36" hidden="true" outlineLevel="4">
      <c r="A4062" s="2" t="s">
        <v>7814</v>
      </c>
      <c r="B4062" s="3" t="s">
        <v>7815</v>
      </c>
      <c r="C4062" s="2"/>
      <c r="D4062" s="2" t="s">
        <v>16</v>
      </c>
      <c r="E4062" s="4">
        <f>490.00*(1-Z1%)</f>
        <v>490</v>
      </c>
      <c r="F4062" s="2">
        <v>1</v>
      </c>
      <c r="G4062" s="2"/>
    </row>
    <row r="4063" spans="1:26" customHeight="1" ht="18" hidden="true" outlineLevel="4">
      <c r="A4063" s="2" t="s">
        <v>7816</v>
      </c>
      <c r="B4063" s="3" t="s">
        <v>7817</v>
      </c>
      <c r="C4063" s="2"/>
      <c r="D4063" s="2" t="s">
        <v>16</v>
      </c>
      <c r="E4063" s="4">
        <f>350.00*(1-Z1%)</f>
        <v>350</v>
      </c>
      <c r="F4063" s="2">
        <v>1</v>
      </c>
      <c r="G4063" s="2"/>
    </row>
    <row r="4064" spans="1:26" customHeight="1" ht="36" hidden="true" outlineLevel="4">
      <c r="A4064" s="2" t="s">
        <v>7818</v>
      </c>
      <c r="B4064" s="3" t="s">
        <v>7819</v>
      </c>
      <c r="C4064" s="2"/>
      <c r="D4064" s="2" t="s">
        <v>16</v>
      </c>
      <c r="E4064" s="4">
        <f>490.00*(1-Z1%)</f>
        <v>490</v>
      </c>
      <c r="F4064" s="2">
        <v>2</v>
      </c>
      <c r="G4064" s="2"/>
    </row>
    <row r="4065" spans="1:26" customHeight="1" ht="18" hidden="true" outlineLevel="4">
      <c r="A4065" s="2" t="s">
        <v>7820</v>
      </c>
      <c r="B4065" s="3" t="s">
        <v>7821</v>
      </c>
      <c r="C4065" s="2"/>
      <c r="D4065" s="2" t="s">
        <v>16</v>
      </c>
      <c r="E4065" s="4">
        <f>490.00*(1-Z1%)</f>
        <v>490</v>
      </c>
      <c r="F4065" s="2">
        <v>1</v>
      </c>
      <c r="G4065" s="2"/>
    </row>
    <row r="4066" spans="1:26" customHeight="1" ht="36" hidden="true" outlineLevel="4">
      <c r="A4066" s="2" t="s">
        <v>7822</v>
      </c>
      <c r="B4066" s="3" t="s">
        <v>7823</v>
      </c>
      <c r="C4066" s="2"/>
      <c r="D4066" s="2" t="s">
        <v>16</v>
      </c>
      <c r="E4066" s="4">
        <f>490.00*(1-Z1%)</f>
        <v>490</v>
      </c>
      <c r="F4066" s="2">
        <v>2</v>
      </c>
      <c r="G4066" s="2"/>
    </row>
    <row r="4067" spans="1:26" customHeight="1" ht="36" hidden="true" outlineLevel="4">
      <c r="A4067" s="2" t="s">
        <v>7824</v>
      </c>
      <c r="B4067" s="3" t="s">
        <v>7825</v>
      </c>
      <c r="C4067" s="2"/>
      <c r="D4067" s="2" t="s">
        <v>16</v>
      </c>
      <c r="E4067" s="4">
        <f>490.00*(1-Z1%)</f>
        <v>490</v>
      </c>
      <c r="F4067" s="2">
        <v>1</v>
      </c>
      <c r="G4067" s="2"/>
    </row>
    <row r="4068" spans="1:26" customHeight="1" ht="35" hidden="true" outlineLevel="4">
      <c r="A4068" s="5" t="s">
        <v>7826</v>
      </c>
      <c r="B4068" s="5"/>
      <c r="C4068" s="5"/>
      <c r="D4068" s="5"/>
      <c r="E4068" s="5"/>
      <c r="F4068" s="5"/>
      <c r="G4068" s="5"/>
    </row>
    <row r="4069" spans="1:26" customHeight="1" ht="18" hidden="true" outlineLevel="4">
      <c r="A4069" s="2" t="s">
        <v>7827</v>
      </c>
      <c r="B4069" s="3" t="s">
        <v>7828</v>
      </c>
      <c r="C4069" s="2"/>
      <c r="D4069" s="2" t="s">
        <v>16</v>
      </c>
      <c r="E4069" s="4">
        <f>150.00*(1-Z1%)</f>
        <v>150</v>
      </c>
      <c r="F4069" s="2">
        <v>2</v>
      </c>
      <c r="G4069" s="2"/>
    </row>
    <row r="4070" spans="1:26" customHeight="1" ht="18" hidden="true" outlineLevel="4">
      <c r="A4070" s="2" t="s">
        <v>7829</v>
      </c>
      <c r="B4070" s="3" t="s">
        <v>7830</v>
      </c>
      <c r="C4070" s="2"/>
      <c r="D4070" s="2" t="s">
        <v>16</v>
      </c>
      <c r="E4070" s="4">
        <f>150.00*(1-Z1%)</f>
        <v>150</v>
      </c>
      <c r="F4070" s="2">
        <v>2</v>
      </c>
      <c r="G4070" s="2"/>
    </row>
    <row r="4071" spans="1:26" customHeight="1" ht="18" hidden="true" outlineLevel="4">
      <c r="A4071" s="2" t="s">
        <v>7831</v>
      </c>
      <c r="B4071" s="3" t="s">
        <v>7832</v>
      </c>
      <c r="C4071" s="2"/>
      <c r="D4071" s="2" t="s">
        <v>16</v>
      </c>
      <c r="E4071" s="4">
        <f>250.00*(1-Z1%)</f>
        <v>250</v>
      </c>
      <c r="F4071" s="2">
        <v>1</v>
      </c>
      <c r="G4071" s="2"/>
    </row>
    <row r="4072" spans="1:26" customHeight="1" ht="18" hidden="true" outlineLevel="4">
      <c r="A4072" s="2" t="s">
        <v>7833</v>
      </c>
      <c r="B4072" s="3" t="s">
        <v>7834</v>
      </c>
      <c r="C4072" s="2"/>
      <c r="D4072" s="2" t="s">
        <v>16</v>
      </c>
      <c r="E4072" s="4">
        <f>150.00*(1-Z1%)</f>
        <v>150</v>
      </c>
      <c r="F4072" s="2">
        <v>1</v>
      </c>
      <c r="G4072" s="2"/>
    </row>
    <row r="4073" spans="1:26" customHeight="1" ht="18" hidden="true" outlineLevel="4">
      <c r="A4073" s="2" t="s">
        <v>7835</v>
      </c>
      <c r="B4073" s="3" t="s">
        <v>7836</v>
      </c>
      <c r="C4073" s="2"/>
      <c r="D4073" s="2" t="s">
        <v>16</v>
      </c>
      <c r="E4073" s="4">
        <f>200.00*(1-Z1%)</f>
        <v>200</v>
      </c>
      <c r="F4073" s="2">
        <v>1</v>
      </c>
      <c r="G4073" s="2"/>
    </row>
    <row r="4074" spans="1:26" customHeight="1" ht="18" hidden="true" outlineLevel="4">
      <c r="A4074" s="2" t="s">
        <v>7837</v>
      </c>
      <c r="B4074" s="3" t="s">
        <v>7838</v>
      </c>
      <c r="C4074" s="2"/>
      <c r="D4074" s="2" t="s">
        <v>16</v>
      </c>
      <c r="E4074" s="4">
        <f>150.00*(1-Z1%)</f>
        <v>150</v>
      </c>
      <c r="F4074" s="2">
        <v>2</v>
      </c>
      <c r="G4074" s="2"/>
    </row>
    <row r="4075" spans="1:26" customHeight="1" ht="36" hidden="true" outlineLevel="4">
      <c r="A4075" s="2" t="s">
        <v>7839</v>
      </c>
      <c r="B4075" s="3" t="s">
        <v>7840</v>
      </c>
      <c r="C4075" s="2"/>
      <c r="D4075" s="2" t="s">
        <v>16</v>
      </c>
      <c r="E4075" s="4">
        <f>450.00*(1-Z1%)</f>
        <v>450</v>
      </c>
      <c r="F4075" s="2">
        <v>1</v>
      </c>
      <c r="G4075" s="2"/>
    </row>
    <row r="4076" spans="1:26" customHeight="1" ht="18" hidden="true" outlineLevel="4">
      <c r="A4076" s="2" t="s">
        <v>7841</v>
      </c>
      <c r="B4076" s="3" t="s">
        <v>7842</v>
      </c>
      <c r="C4076" s="2"/>
      <c r="D4076" s="2" t="s">
        <v>16</v>
      </c>
      <c r="E4076" s="4">
        <f>350.00*(1-Z1%)</f>
        <v>350</v>
      </c>
      <c r="F4076" s="2">
        <v>1</v>
      </c>
      <c r="G4076" s="2"/>
    </row>
    <row r="4077" spans="1:26" customHeight="1" ht="35" hidden="true" outlineLevel="4">
      <c r="A4077" s="5" t="s">
        <v>7843</v>
      </c>
      <c r="B4077" s="5"/>
      <c r="C4077" s="5"/>
      <c r="D4077" s="5"/>
      <c r="E4077" s="5"/>
      <c r="F4077" s="5"/>
      <c r="G4077" s="5"/>
    </row>
    <row r="4078" spans="1:26" customHeight="1" ht="18" hidden="true" outlineLevel="4">
      <c r="A4078" s="2" t="s">
        <v>7844</v>
      </c>
      <c r="B4078" s="3" t="s">
        <v>7845</v>
      </c>
      <c r="C4078" s="2"/>
      <c r="D4078" s="2" t="s">
        <v>16</v>
      </c>
      <c r="E4078" s="4">
        <f>290.00*(1-Z1%)</f>
        <v>290</v>
      </c>
      <c r="F4078" s="2">
        <v>1</v>
      </c>
      <c r="G4078" s="2"/>
    </row>
    <row r="4079" spans="1:26" customHeight="1" ht="18" hidden="true" outlineLevel="4">
      <c r="A4079" s="2" t="s">
        <v>7846</v>
      </c>
      <c r="B4079" s="3" t="s">
        <v>7847</v>
      </c>
      <c r="C4079" s="2"/>
      <c r="D4079" s="2" t="s">
        <v>16</v>
      </c>
      <c r="E4079" s="4">
        <f>250.00*(1-Z1%)</f>
        <v>250</v>
      </c>
      <c r="F4079" s="2">
        <v>1</v>
      </c>
      <c r="G4079" s="2"/>
    </row>
    <row r="4080" spans="1:26" customHeight="1" ht="18" hidden="true" outlineLevel="4">
      <c r="A4080" s="2" t="s">
        <v>7848</v>
      </c>
      <c r="B4080" s="3" t="s">
        <v>7849</v>
      </c>
      <c r="C4080" s="2"/>
      <c r="D4080" s="2" t="s">
        <v>16</v>
      </c>
      <c r="E4080" s="4">
        <f>200.00*(1-Z1%)</f>
        <v>200</v>
      </c>
      <c r="F4080" s="2">
        <v>2</v>
      </c>
      <c r="G4080" s="2"/>
    </row>
    <row r="4081" spans="1:26" customHeight="1" ht="18" hidden="true" outlineLevel="4">
      <c r="A4081" s="2" t="s">
        <v>7850</v>
      </c>
      <c r="B4081" s="3" t="s">
        <v>7851</v>
      </c>
      <c r="C4081" s="2"/>
      <c r="D4081" s="2" t="s">
        <v>16</v>
      </c>
      <c r="E4081" s="4">
        <f>200.00*(1-Z1%)</f>
        <v>200</v>
      </c>
      <c r="F4081" s="2">
        <v>1</v>
      </c>
      <c r="G4081" s="2"/>
    </row>
    <row r="4082" spans="1:26" customHeight="1" ht="18" hidden="true" outlineLevel="4">
      <c r="A4082" s="2" t="s">
        <v>7852</v>
      </c>
      <c r="B4082" s="3" t="s">
        <v>7853</v>
      </c>
      <c r="C4082" s="2"/>
      <c r="D4082" s="2" t="s">
        <v>16</v>
      </c>
      <c r="E4082" s="4">
        <f>250.00*(1-Z1%)</f>
        <v>250</v>
      </c>
      <c r="F4082" s="2">
        <v>1</v>
      </c>
      <c r="G4082" s="2"/>
    </row>
    <row r="4083" spans="1:26" customHeight="1" ht="18" hidden="true" outlineLevel="4">
      <c r="A4083" s="2" t="s">
        <v>7854</v>
      </c>
      <c r="B4083" s="3" t="s">
        <v>7855</v>
      </c>
      <c r="C4083" s="2"/>
      <c r="D4083" s="2" t="s">
        <v>16</v>
      </c>
      <c r="E4083" s="4">
        <f>250.00*(1-Z1%)</f>
        <v>250</v>
      </c>
      <c r="F4083" s="2">
        <v>1</v>
      </c>
      <c r="G4083" s="2"/>
    </row>
    <row r="4084" spans="1:26" customHeight="1" ht="18" hidden="true" outlineLevel="4">
      <c r="A4084" s="2" t="s">
        <v>7856</v>
      </c>
      <c r="B4084" s="3" t="s">
        <v>7857</v>
      </c>
      <c r="C4084" s="2"/>
      <c r="D4084" s="2" t="s">
        <v>16</v>
      </c>
      <c r="E4084" s="4">
        <f>250.00*(1-Z1%)</f>
        <v>250</v>
      </c>
      <c r="F4084" s="2">
        <v>1</v>
      </c>
      <c r="G4084" s="2"/>
    </row>
    <row r="4085" spans="1:26" customHeight="1" ht="18" hidden="true" outlineLevel="4">
      <c r="A4085" s="2" t="s">
        <v>7858</v>
      </c>
      <c r="B4085" s="3" t="s">
        <v>7859</v>
      </c>
      <c r="C4085" s="2"/>
      <c r="D4085" s="2" t="s">
        <v>16</v>
      </c>
      <c r="E4085" s="4">
        <f>250.00*(1-Z1%)</f>
        <v>250</v>
      </c>
      <c r="F4085" s="2">
        <v>1</v>
      </c>
      <c r="G4085" s="2"/>
    </row>
    <row r="4086" spans="1:26" customHeight="1" ht="18" hidden="true" outlineLevel="4">
      <c r="A4086" s="2" t="s">
        <v>7860</v>
      </c>
      <c r="B4086" s="3" t="s">
        <v>7861</v>
      </c>
      <c r="C4086" s="2"/>
      <c r="D4086" s="2" t="s">
        <v>16</v>
      </c>
      <c r="E4086" s="4">
        <f>150.00*(1-Z1%)</f>
        <v>150</v>
      </c>
      <c r="F4086" s="2">
        <v>1</v>
      </c>
      <c r="G4086" s="2"/>
    </row>
    <row r="4087" spans="1:26" customHeight="1" ht="18" hidden="true" outlineLevel="4">
      <c r="A4087" s="2" t="s">
        <v>7862</v>
      </c>
      <c r="B4087" s="3" t="s">
        <v>7863</v>
      </c>
      <c r="C4087" s="2"/>
      <c r="D4087" s="2" t="s">
        <v>16</v>
      </c>
      <c r="E4087" s="4">
        <f>150.00*(1-Z1%)</f>
        <v>150</v>
      </c>
      <c r="F4087" s="2">
        <v>1</v>
      </c>
      <c r="G4087" s="2"/>
    </row>
    <row r="4088" spans="1:26" customHeight="1" ht="18" hidden="true" outlineLevel="4">
      <c r="A4088" s="2" t="s">
        <v>7864</v>
      </c>
      <c r="B4088" s="3" t="s">
        <v>7865</v>
      </c>
      <c r="C4088" s="2"/>
      <c r="D4088" s="2" t="s">
        <v>16</v>
      </c>
      <c r="E4088" s="4">
        <f>150.00*(1-Z1%)</f>
        <v>150</v>
      </c>
      <c r="F4088" s="2">
        <v>2</v>
      </c>
      <c r="G4088" s="2"/>
    </row>
    <row r="4089" spans="1:26" customHeight="1" ht="18" hidden="true" outlineLevel="4">
      <c r="A4089" s="2" t="s">
        <v>7866</v>
      </c>
      <c r="B4089" s="3" t="s">
        <v>7867</v>
      </c>
      <c r="C4089" s="2"/>
      <c r="D4089" s="2" t="s">
        <v>16</v>
      </c>
      <c r="E4089" s="4">
        <f>200.00*(1-Z1%)</f>
        <v>200</v>
      </c>
      <c r="F4089" s="2">
        <v>1</v>
      </c>
      <c r="G4089" s="2"/>
    </row>
    <row r="4090" spans="1:26" customHeight="1" ht="18" hidden="true" outlineLevel="4">
      <c r="A4090" s="2" t="s">
        <v>7868</v>
      </c>
      <c r="B4090" s="3" t="s">
        <v>7869</v>
      </c>
      <c r="C4090" s="2"/>
      <c r="D4090" s="2" t="s">
        <v>16</v>
      </c>
      <c r="E4090" s="4">
        <f>150.00*(1-Z1%)</f>
        <v>150</v>
      </c>
      <c r="F4090" s="2">
        <v>1</v>
      </c>
      <c r="G4090" s="2"/>
    </row>
    <row r="4091" spans="1:26" customHeight="1" ht="18" hidden="true" outlineLevel="4">
      <c r="A4091" s="2" t="s">
        <v>7870</v>
      </c>
      <c r="B4091" s="3" t="s">
        <v>7871</v>
      </c>
      <c r="C4091" s="2"/>
      <c r="D4091" s="2" t="s">
        <v>16</v>
      </c>
      <c r="E4091" s="4">
        <f>150.00*(1-Z1%)</f>
        <v>150</v>
      </c>
      <c r="F4091" s="2">
        <v>1</v>
      </c>
      <c r="G4091" s="2"/>
    </row>
    <row r="4092" spans="1:26" customHeight="1" ht="18" hidden="true" outlineLevel="4">
      <c r="A4092" s="2" t="s">
        <v>7872</v>
      </c>
      <c r="B4092" s="3" t="s">
        <v>7873</v>
      </c>
      <c r="C4092" s="2"/>
      <c r="D4092" s="2" t="s">
        <v>16</v>
      </c>
      <c r="E4092" s="4">
        <f>150.00*(1-Z1%)</f>
        <v>150</v>
      </c>
      <c r="F4092" s="2">
        <v>1</v>
      </c>
      <c r="G4092" s="2"/>
    </row>
    <row r="4093" spans="1:26" customHeight="1" ht="18" hidden="true" outlineLevel="4">
      <c r="A4093" s="2" t="s">
        <v>7874</v>
      </c>
      <c r="B4093" s="3" t="s">
        <v>7875</v>
      </c>
      <c r="C4093" s="2"/>
      <c r="D4093" s="2" t="s">
        <v>16</v>
      </c>
      <c r="E4093" s="4">
        <f>450.00*(1-Z1%)</f>
        <v>450</v>
      </c>
      <c r="F4093" s="2">
        <v>1</v>
      </c>
      <c r="G4093" s="2"/>
    </row>
    <row r="4094" spans="1:26" customHeight="1" ht="18" hidden="true" outlineLevel="4">
      <c r="A4094" s="2" t="s">
        <v>7876</v>
      </c>
      <c r="B4094" s="3" t="s">
        <v>7877</v>
      </c>
      <c r="C4094" s="2"/>
      <c r="D4094" s="2" t="s">
        <v>16</v>
      </c>
      <c r="E4094" s="4">
        <f>450.00*(1-Z1%)</f>
        <v>450</v>
      </c>
      <c r="F4094" s="2">
        <v>1</v>
      </c>
      <c r="G4094" s="2"/>
    </row>
    <row r="4095" spans="1:26" customHeight="1" ht="18" hidden="true" outlineLevel="4">
      <c r="A4095" s="2" t="s">
        <v>7878</v>
      </c>
      <c r="B4095" s="3" t="s">
        <v>7879</v>
      </c>
      <c r="C4095" s="2"/>
      <c r="D4095" s="2" t="s">
        <v>16</v>
      </c>
      <c r="E4095" s="4">
        <f>490.00*(1-Z1%)</f>
        <v>490</v>
      </c>
      <c r="F4095" s="2">
        <v>1</v>
      </c>
      <c r="G4095" s="2"/>
    </row>
    <row r="4096" spans="1:26" customHeight="1" ht="35" hidden="true" outlineLevel="4">
      <c r="A4096" s="5" t="s">
        <v>7880</v>
      </c>
      <c r="B4096" s="5"/>
      <c r="C4096" s="5"/>
      <c r="D4096" s="5"/>
      <c r="E4096" s="5"/>
      <c r="F4096" s="5"/>
      <c r="G4096" s="5"/>
    </row>
    <row r="4097" spans="1:26" customHeight="1" ht="18" hidden="true" outlineLevel="4">
      <c r="A4097" s="2" t="s">
        <v>7881</v>
      </c>
      <c r="B4097" s="3" t="s">
        <v>7882</v>
      </c>
      <c r="C4097" s="2"/>
      <c r="D4097" s="2" t="s">
        <v>16</v>
      </c>
      <c r="E4097" s="4">
        <f>150.00*(1-Z1%)</f>
        <v>150</v>
      </c>
      <c r="F4097" s="2">
        <v>1</v>
      </c>
      <c r="G4097" s="2"/>
    </row>
    <row r="4098" spans="1:26" customHeight="1" ht="18" hidden="true" outlineLevel="4">
      <c r="A4098" s="2" t="s">
        <v>7883</v>
      </c>
      <c r="B4098" s="3" t="s">
        <v>7884</v>
      </c>
      <c r="C4098" s="2"/>
      <c r="D4098" s="2" t="s">
        <v>16</v>
      </c>
      <c r="E4098" s="4">
        <f>150.00*(1-Z1%)</f>
        <v>150</v>
      </c>
      <c r="F4098" s="2">
        <v>1</v>
      </c>
      <c r="G4098" s="2"/>
    </row>
    <row r="4099" spans="1:26" customHeight="1" ht="18" hidden="true" outlineLevel="4">
      <c r="A4099" s="2" t="s">
        <v>7885</v>
      </c>
      <c r="B4099" s="3" t="s">
        <v>7886</v>
      </c>
      <c r="C4099" s="2"/>
      <c r="D4099" s="2" t="s">
        <v>16</v>
      </c>
      <c r="E4099" s="4">
        <f>150.00*(1-Z1%)</f>
        <v>150</v>
      </c>
      <c r="F4099" s="2">
        <v>2</v>
      </c>
      <c r="G4099" s="2"/>
    </row>
    <row r="4100" spans="1:26" customHeight="1" ht="18" hidden="true" outlineLevel="4">
      <c r="A4100" s="2" t="s">
        <v>7887</v>
      </c>
      <c r="B4100" s="3" t="s">
        <v>7888</v>
      </c>
      <c r="C4100" s="2"/>
      <c r="D4100" s="2" t="s">
        <v>16</v>
      </c>
      <c r="E4100" s="4">
        <f>150.00*(1-Z1%)</f>
        <v>150</v>
      </c>
      <c r="F4100" s="2">
        <v>1</v>
      </c>
      <c r="G4100" s="2"/>
    </row>
    <row r="4101" spans="1:26" customHeight="1" ht="18" hidden="true" outlineLevel="4">
      <c r="A4101" s="2" t="s">
        <v>7889</v>
      </c>
      <c r="B4101" s="3" t="s">
        <v>7890</v>
      </c>
      <c r="C4101" s="2"/>
      <c r="D4101" s="2" t="s">
        <v>16</v>
      </c>
      <c r="E4101" s="4">
        <f>350.00*(1-Z1%)</f>
        <v>350</v>
      </c>
      <c r="F4101" s="2">
        <v>3</v>
      </c>
      <c r="G4101" s="2"/>
    </row>
    <row r="4102" spans="1:26" customHeight="1" ht="54" hidden="true" outlineLevel="4">
      <c r="A4102" s="2" t="s">
        <v>7891</v>
      </c>
      <c r="B4102" s="3" t="s">
        <v>7892</v>
      </c>
      <c r="C4102" s="2"/>
      <c r="D4102" s="2" t="s">
        <v>16</v>
      </c>
      <c r="E4102" s="4">
        <f>490.00*(1-Z1%)</f>
        <v>490</v>
      </c>
      <c r="F4102" s="2">
        <v>3</v>
      </c>
      <c r="G4102" s="2"/>
    </row>
    <row r="4103" spans="1:26" customHeight="1" ht="54" hidden="true" outlineLevel="4">
      <c r="A4103" s="2" t="s">
        <v>7893</v>
      </c>
      <c r="B4103" s="3" t="s">
        <v>7894</v>
      </c>
      <c r="C4103" s="2"/>
      <c r="D4103" s="2" t="s">
        <v>16</v>
      </c>
      <c r="E4103" s="4">
        <f>490.00*(1-Z1%)</f>
        <v>490</v>
      </c>
      <c r="F4103" s="2">
        <v>2</v>
      </c>
      <c r="G4103" s="2"/>
    </row>
    <row r="4104" spans="1:26" customHeight="1" ht="18" hidden="true" outlineLevel="4">
      <c r="A4104" s="2" t="s">
        <v>7895</v>
      </c>
      <c r="B4104" s="3" t="s">
        <v>7896</v>
      </c>
      <c r="C4104" s="2"/>
      <c r="D4104" s="2" t="s">
        <v>16</v>
      </c>
      <c r="E4104" s="4">
        <f>150.00*(1-Z1%)</f>
        <v>150</v>
      </c>
      <c r="F4104" s="2">
        <v>1</v>
      </c>
      <c r="G4104" s="2"/>
    </row>
    <row r="4105" spans="1:26" customHeight="1" ht="18" hidden="true" outlineLevel="4">
      <c r="A4105" s="2" t="s">
        <v>7897</v>
      </c>
      <c r="B4105" s="3" t="s">
        <v>7898</v>
      </c>
      <c r="C4105" s="2"/>
      <c r="D4105" s="2" t="s">
        <v>16</v>
      </c>
      <c r="E4105" s="4">
        <f>150.00*(1-Z1%)</f>
        <v>150</v>
      </c>
      <c r="F4105" s="2">
        <v>2</v>
      </c>
      <c r="G4105" s="2"/>
    </row>
    <row r="4106" spans="1:26" customHeight="1" ht="36" hidden="true" outlineLevel="4">
      <c r="A4106" s="2" t="s">
        <v>7899</v>
      </c>
      <c r="B4106" s="3" t="s">
        <v>7900</v>
      </c>
      <c r="C4106" s="2"/>
      <c r="D4106" s="2" t="s">
        <v>16</v>
      </c>
      <c r="E4106" s="4">
        <f>150.00*(1-Z1%)</f>
        <v>150</v>
      </c>
      <c r="F4106" s="2">
        <v>1</v>
      </c>
      <c r="G4106" s="2"/>
    </row>
    <row r="4107" spans="1:26" customHeight="1" ht="18" hidden="true" outlineLevel="4">
      <c r="A4107" s="2" t="s">
        <v>7901</v>
      </c>
      <c r="B4107" s="3" t="s">
        <v>7902</v>
      </c>
      <c r="C4107" s="2"/>
      <c r="D4107" s="2" t="s">
        <v>16</v>
      </c>
      <c r="E4107" s="4">
        <f>150.00*(1-Z1%)</f>
        <v>150</v>
      </c>
      <c r="F4107" s="2">
        <v>1</v>
      </c>
      <c r="G4107" s="2"/>
    </row>
    <row r="4108" spans="1:26" customHeight="1" ht="18" hidden="true" outlineLevel="4">
      <c r="A4108" s="2" t="s">
        <v>7903</v>
      </c>
      <c r="B4108" s="3" t="s">
        <v>7904</v>
      </c>
      <c r="C4108" s="2"/>
      <c r="D4108" s="2" t="s">
        <v>16</v>
      </c>
      <c r="E4108" s="4">
        <f>150.00*(1-Z1%)</f>
        <v>150</v>
      </c>
      <c r="F4108" s="2">
        <v>1</v>
      </c>
      <c r="G4108" s="2"/>
    </row>
    <row r="4109" spans="1:26" customHeight="1" ht="18" hidden="true" outlineLevel="4">
      <c r="A4109" s="2" t="s">
        <v>7905</v>
      </c>
      <c r="B4109" s="3" t="s">
        <v>7906</v>
      </c>
      <c r="C4109" s="2"/>
      <c r="D4109" s="2" t="s">
        <v>16</v>
      </c>
      <c r="E4109" s="4">
        <f>150.00*(1-Z1%)</f>
        <v>150</v>
      </c>
      <c r="F4109" s="2">
        <v>1</v>
      </c>
      <c r="G4109" s="2"/>
    </row>
    <row r="4110" spans="1:26" customHeight="1" ht="18" hidden="true" outlineLevel="4">
      <c r="A4110" s="2" t="s">
        <v>7907</v>
      </c>
      <c r="B4110" s="3" t="s">
        <v>7908</v>
      </c>
      <c r="C4110" s="2"/>
      <c r="D4110" s="2" t="s">
        <v>16</v>
      </c>
      <c r="E4110" s="4">
        <f>200.00*(1-Z1%)</f>
        <v>200</v>
      </c>
      <c r="F4110" s="2">
        <v>2</v>
      </c>
      <c r="G4110" s="2"/>
    </row>
    <row r="4111" spans="1:26" customHeight="1" ht="18" hidden="true" outlineLevel="4">
      <c r="A4111" s="2" t="s">
        <v>7909</v>
      </c>
      <c r="B4111" s="3" t="s">
        <v>7910</v>
      </c>
      <c r="C4111" s="2"/>
      <c r="D4111" s="2" t="s">
        <v>16</v>
      </c>
      <c r="E4111" s="4">
        <f>250.00*(1-Z1%)</f>
        <v>250</v>
      </c>
      <c r="F4111" s="2">
        <v>1</v>
      </c>
      <c r="G4111" s="2"/>
    </row>
    <row r="4112" spans="1:26" customHeight="1" ht="18" hidden="true" outlineLevel="4">
      <c r="A4112" s="2" t="s">
        <v>7911</v>
      </c>
      <c r="B4112" s="3" t="s">
        <v>7912</v>
      </c>
      <c r="C4112" s="2"/>
      <c r="D4112" s="2" t="s">
        <v>16</v>
      </c>
      <c r="E4112" s="4">
        <f>150.00*(1-Z1%)</f>
        <v>150</v>
      </c>
      <c r="F4112" s="2">
        <v>2</v>
      </c>
      <c r="G4112" s="2"/>
    </row>
    <row r="4113" spans="1:26" customHeight="1" ht="18" hidden="true" outlineLevel="4">
      <c r="A4113" s="2" t="s">
        <v>7913</v>
      </c>
      <c r="B4113" s="3" t="s">
        <v>7914</v>
      </c>
      <c r="C4113" s="2"/>
      <c r="D4113" s="2" t="s">
        <v>16</v>
      </c>
      <c r="E4113" s="4">
        <f>150.00*(1-Z1%)</f>
        <v>150</v>
      </c>
      <c r="F4113" s="2">
        <v>1</v>
      </c>
      <c r="G4113" s="2"/>
    </row>
    <row r="4114" spans="1:26" customHeight="1" ht="18" hidden="true" outlineLevel="4">
      <c r="A4114" s="2" t="s">
        <v>7915</v>
      </c>
      <c r="B4114" s="3" t="s">
        <v>7916</v>
      </c>
      <c r="C4114" s="2"/>
      <c r="D4114" s="2" t="s">
        <v>16</v>
      </c>
      <c r="E4114" s="4">
        <f>150.00*(1-Z1%)</f>
        <v>150</v>
      </c>
      <c r="F4114" s="2">
        <v>1</v>
      </c>
      <c r="G4114" s="2"/>
    </row>
    <row r="4115" spans="1:26" customHeight="1" ht="18" hidden="true" outlineLevel="4">
      <c r="A4115" s="2" t="s">
        <v>7917</v>
      </c>
      <c r="B4115" s="3" t="s">
        <v>7918</v>
      </c>
      <c r="C4115" s="2"/>
      <c r="D4115" s="2" t="s">
        <v>16</v>
      </c>
      <c r="E4115" s="4">
        <f>200.00*(1-Z1%)</f>
        <v>200</v>
      </c>
      <c r="F4115" s="2">
        <v>1</v>
      </c>
      <c r="G4115" s="2"/>
    </row>
    <row r="4116" spans="1:26" customHeight="1" ht="36" hidden="true" outlineLevel="4">
      <c r="A4116" s="2" t="s">
        <v>7919</v>
      </c>
      <c r="B4116" s="3" t="s">
        <v>7920</v>
      </c>
      <c r="C4116" s="2"/>
      <c r="D4116" s="2" t="s">
        <v>16</v>
      </c>
      <c r="E4116" s="4">
        <f>350.00*(1-Z1%)</f>
        <v>350</v>
      </c>
      <c r="F4116" s="2">
        <v>1</v>
      </c>
      <c r="G4116" s="2"/>
    </row>
    <row r="4117" spans="1:26" customHeight="1" ht="18" hidden="true" outlineLevel="4">
      <c r="A4117" s="2" t="s">
        <v>7921</v>
      </c>
      <c r="B4117" s="3" t="s">
        <v>7922</v>
      </c>
      <c r="C4117" s="2"/>
      <c r="D4117" s="2" t="s">
        <v>16</v>
      </c>
      <c r="E4117" s="4">
        <f>150.00*(1-Z1%)</f>
        <v>150</v>
      </c>
      <c r="F4117" s="2">
        <v>3</v>
      </c>
      <c r="G4117" s="2"/>
    </row>
    <row r="4118" spans="1:26" customHeight="1" ht="18" hidden="true" outlineLevel="4">
      <c r="A4118" s="2" t="s">
        <v>7923</v>
      </c>
      <c r="B4118" s="3" t="s">
        <v>7924</v>
      </c>
      <c r="C4118" s="2"/>
      <c r="D4118" s="2" t="s">
        <v>16</v>
      </c>
      <c r="E4118" s="4">
        <f>200.00*(1-Z1%)</f>
        <v>200</v>
      </c>
      <c r="F4118" s="2">
        <v>1</v>
      </c>
      <c r="G4118" s="2"/>
    </row>
    <row r="4119" spans="1:26" customHeight="1" ht="36" hidden="true" outlineLevel="4">
      <c r="A4119" s="2" t="s">
        <v>7925</v>
      </c>
      <c r="B4119" s="3" t="s">
        <v>7926</v>
      </c>
      <c r="C4119" s="2"/>
      <c r="D4119" s="2" t="s">
        <v>16</v>
      </c>
      <c r="E4119" s="4">
        <f>150.00*(1-Z1%)</f>
        <v>150</v>
      </c>
      <c r="F4119" s="2">
        <v>1</v>
      </c>
      <c r="G4119" s="2"/>
    </row>
    <row r="4120" spans="1:26" customHeight="1" ht="36" hidden="true" outlineLevel="4">
      <c r="A4120" s="2" t="s">
        <v>7927</v>
      </c>
      <c r="B4120" s="3" t="s">
        <v>7928</v>
      </c>
      <c r="C4120" s="2"/>
      <c r="D4120" s="2" t="s">
        <v>16</v>
      </c>
      <c r="E4120" s="4">
        <f>150.00*(1-Z1%)</f>
        <v>150</v>
      </c>
      <c r="F4120" s="2">
        <v>1</v>
      </c>
      <c r="G4120" s="2"/>
    </row>
    <row r="4121" spans="1:26" customHeight="1" ht="18" hidden="true" outlineLevel="4">
      <c r="A4121" s="2" t="s">
        <v>7929</v>
      </c>
      <c r="B4121" s="3" t="s">
        <v>7930</v>
      </c>
      <c r="C4121" s="2"/>
      <c r="D4121" s="2" t="s">
        <v>16</v>
      </c>
      <c r="E4121" s="4">
        <f>150.00*(1-Z1%)</f>
        <v>150</v>
      </c>
      <c r="F4121" s="2">
        <v>1</v>
      </c>
      <c r="G4121" s="2"/>
    </row>
    <row r="4122" spans="1:26" customHeight="1" ht="18" hidden="true" outlineLevel="4">
      <c r="A4122" s="2" t="s">
        <v>7931</v>
      </c>
      <c r="B4122" s="3" t="s">
        <v>7932</v>
      </c>
      <c r="C4122" s="2"/>
      <c r="D4122" s="2" t="s">
        <v>16</v>
      </c>
      <c r="E4122" s="4">
        <f>350.00*(1-Z1%)</f>
        <v>350</v>
      </c>
      <c r="F4122" s="2">
        <v>1</v>
      </c>
      <c r="G4122" s="2"/>
    </row>
    <row r="4123" spans="1:26" customHeight="1" ht="18" hidden="true" outlineLevel="4">
      <c r="A4123" s="2" t="s">
        <v>7933</v>
      </c>
      <c r="B4123" s="3" t="s">
        <v>7934</v>
      </c>
      <c r="C4123" s="2"/>
      <c r="D4123" s="2" t="s">
        <v>16</v>
      </c>
      <c r="E4123" s="4">
        <f>200.00*(1-Z1%)</f>
        <v>200</v>
      </c>
      <c r="F4123" s="2">
        <v>1</v>
      </c>
      <c r="G4123" s="2"/>
    </row>
    <row r="4124" spans="1:26" customHeight="1" ht="18" hidden="true" outlineLevel="4">
      <c r="A4124" s="2" t="s">
        <v>7935</v>
      </c>
      <c r="B4124" s="3" t="s">
        <v>7936</v>
      </c>
      <c r="C4124" s="2"/>
      <c r="D4124" s="2" t="s">
        <v>16</v>
      </c>
      <c r="E4124" s="4">
        <f>150.00*(1-Z1%)</f>
        <v>150</v>
      </c>
      <c r="F4124" s="2">
        <v>1</v>
      </c>
      <c r="G4124" s="2"/>
    </row>
    <row r="4125" spans="1:26" customHeight="1" ht="18" hidden="true" outlineLevel="4">
      <c r="A4125" s="2" t="s">
        <v>7937</v>
      </c>
      <c r="B4125" s="3" t="s">
        <v>7938</v>
      </c>
      <c r="C4125" s="2"/>
      <c r="D4125" s="2" t="s">
        <v>16</v>
      </c>
      <c r="E4125" s="4">
        <f>200.00*(1-Z1%)</f>
        <v>200</v>
      </c>
      <c r="F4125" s="2">
        <v>1</v>
      </c>
      <c r="G4125" s="2"/>
    </row>
    <row r="4126" spans="1:26" customHeight="1" ht="18" hidden="true" outlineLevel="4">
      <c r="A4126" s="2" t="s">
        <v>7939</v>
      </c>
      <c r="B4126" s="3" t="s">
        <v>7940</v>
      </c>
      <c r="C4126" s="2"/>
      <c r="D4126" s="2" t="s">
        <v>16</v>
      </c>
      <c r="E4126" s="4">
        <f>150.00*(1-Z1%)</f>
        <v>150</v>
      </c>
      <c r="F4126" s="2">
        <v>1</v>
      </c>
      <c r="G4126" s="2"/>
    </row>
    <row r="4127" spans="1:26" customHeight="1" ht="18" hidden="true" outlineLevel="4">
      <c r="A4127" s="2" t="s">
        <v>7941</v>
      </c>
      <c r="B4127" s="3" t="s">
        <v>7942</v>
      </c>
      <c r="C4127" s="2"/>
      <c r="D4127" s="2" t="s">
        <v>16</v>
      </c>
      <c r="E4127" s="4">
        <f>150.00*(1-Z1%)</f>
        <v>150</v>
      </c>
      <c r="F4127" s="2">
        <v>1</v>
      </c>
      <c r="G4127" s="2"/>
    </row>
    <row r="4128" spans="1:26" customHeight="1" ht="18" hidden="true" outlineLevel="4">
      <c r="A4128" s="2" t="s">
        <v>7943</v>
      </c>
      <c r="B4128" s="3" t="s">
        <v>7944</v>
      </c>
      <c r="C4128" s="2"/>
      <c r="D4128" s="2" t="s">
        <v>16</v>
      </c>
      <c r="E4128" s="4">
        <f>150.00*(1-Z1%)</f>
        <v>150</v>
      </c>
      <c r="F4128" s="2">
        <v>1</v>
      </c>
      <c r="G4128" s="2"/>
    </row>
    <row r="4129" spans="1:26" customHeight="1" ht="18" hidden="true" outlineLevel="4">
      <c r="A4129" s="2" t="s">
        <v>7945</v>
      </c>
      <c r="B4129" s="3" t="s">
        <v>7946</v>
      </c>
      <c r="C4129" s="2"/>
      <c r="D4129" s="2" t="s">
        <v>16</v>
      </c>
      <c r="E4129" s="4">
        <f>350.00*(1-Z1%)</f>
        <v>350</v>
      </c>
      <c r="F4129" s="2">
        <v>2</v>
      </c>
      <c r="G4129" s="2"/>
    </row>
    <row r="4130" spans="1:26" customHeight="1" ht="18" hidden="true" outlineLevel="4">
      <c r="A4130" s="2" t="s">
        <v>7947</v>
      </c>
      <c r="B4130" s="3" t="s">
        <v>7948</v>
      </c>
      <c r="C4130" s="2"/>
      <c r="D4130" s="2" t="s">
        <v>16</v>
      </c>
      <c r="E4130" s="4">
        <f>350.00*(1-Z1%)</f>
        <v>350</v>
      </c>
      <c r="F4130" s="2">
        <v>3</v>
      </c>
      <c r="G4130" s="2"/>
    </row>
    <row r="4131" spans="1:26" customHeight="1" ht="18" hidden="true" outlineLevel="4">
      <c r="A4131" s="2" t="s">
        <v>7949</v>
      </c>
      <c r="B4131" s="3" t="s">
        <v>7950</v>
      </c>
      <c r="C4131" s="2"/>
      <c r="D4131" s="2" t="s">
        <v>16</v>
      </c>
      <c r="E4131" s="4">
        <f>350.00*(1-Z1%)</f>
        <v>350</v>
      </c>
      <c r="F4131" s="2">
        <v>2</v>
      </c>
      <c r="G4131" s="2"/>
    </row>
    <row r="4132" spans="1:26" customHeight="1" ht="18" hidden="true" outlineLevel="4">
      <c r="A4132" s="2" t="s">
        <v>7951</v>
      </c>
      <c r="B4132" s="3" t="s">
        <v>7952</v>
      </c>
      <c r="C4132" s="2"/>
      <c r="D4132" s="2" t="s">
        <v>16</v>
      </c>
      <c r="E4132" s="4">
        <f>150.00*(1-Z1%)</f>
        <v>150</v>
      </c>
      <c r="F4132" s="2">
        <v>1</v>
      </c>
      <c r="G4132" s="2"/>
    </row>
    <row r="4133" spans="1:26" customHeight="1" ht="18" hidden="true" outlineLevel="4">
      <c r="A4133" s="2" t="s">
        <v>7953</v>
      </c>
      <c r="B4133" s="3" t="s">
        <v>7954</v>
      </c>
      <c r="C4133" s="2"/>
      <c r="D4133" s="2" t="s">
        <v>16</v>
      </c>
      <c r="E4133" s="4">
        <f>150.00*(1-Z1%)</f>
        <v>150</v>
      </c>
      <c r="F4133" s="2">
        <v>2</v>
      </c>
      <c r="G4133" s="2"/>
    </row>
    <row r="4134" spans="1:26" customHeight="1" ht="18" hidden="true" outlineLevel="4">
      <c r="A4134" s="2" t="s">
        <v>7955</v>
      </c>
      <c r="B4134" s="3" t="s">
        <v>7956</v>
      </c>
      <c r="C4134" s="2"/>
      <c r="D4134" s="2" t="s">
        <v>16</v>
      </c>
      <c r="E4134" s="4">
        <f>350.00*(1-Z1%)</f>
        <v>350</v>
      </c>
      <c r="F4134" s="2">
        <v>1</v>
      </c>
      <c r="G4134" s="2"/>
    </row>
    <row r="4135" spans="1:26" customHeight="1" ht="36" hidden="true" outlineLevel="4">
      <c r="A4135" s="2" t="s">
        <v>7957</v>
      </c>
      <c r="B4135" s="3" t="s">
        <v>7958</v>
      </c>
      <c r="C4135" s="2"/>
      <c r="D4135" s="2" t="s">
        <v>16</v>
      </c>
      <c r="E4135" s="4">
        <f>350.00*(1-Z1%)</f>
        <v>350</v>
      </c>
      <c r="F4135" s="2">
        <v>1</v>
      </c>
      <c r="G4135" s="2"/>
    </row>
    <row r="4136" spans="1:26" customHeight="1" ht="18" hidden="true" outlineLevel="4">
      <c r="A4136" s="2" t="s">
        <v>7959</v>
      </c>
      <c r="B4136" s="3" t="s">
        <v>7960</v>
      </c>
      <c r="C4136" s="2"/>
      <c r="D4136" s="2" t="s">
        <v>16</v>
      </c>
      <c r="E4136" s="4">
        <f>350.00*(1-Z1%)</f>
        <v>350</v>
      </c>
      <c r="F4136" s="2">
        <v>2</v>
      </c>
      <c r="G4136" s="2"/>
    </row>
    <row r="4137" spans="1:26" customHeight="1" ht="18" hidden="true" outlineLevel="4">
      <c r="A4137" s="2" t="s">
        <v>7961</v>
      </c>
      <c r="B4137" s="3" t="s">
        <v>7962</v>
      </c>
      <c r="C4137" s="2"/>
      <c r="D4137" s="2" t="s">
        <v>16</v>
      </c>
      <c r="E4137" s="4">
        <f>150.00*(1-Z1%)</f>
        <v>150</v>
      </c>
      <c r="F4137" s="2">
        <v>2</v>
      </c>
      <c r="G4137" s="2"/>
    </row>
    <row r="4138" spans="1:26" customHeight="1" ht="18" hidden="true" outlineLevel="4">
      <c r="A4138" s="2" t="s">
        <v>7963</v>
      </c>
      <c r="B4138" s="3" t="s">
        <v>7964</v>
      </c>
      <c r="C4138" s="2"/>
      <c r="D4138" s="2" t="s">
        <v>16</v>
      </c>
      <c r="E4138" s="4">
        <f>150.00*(1-Z1%)</f>
        <v>150</v>
      </c>
      <c r="F4138" s="2">
        <v>2</v>
      </c>
      <c r="G4138" s="2"/>
    </row>
    <row r="4139" spans="1:26" customHeight="1" ht="18" hidden="true" outlineLevel="4">
      <c r="A4139" s="2" t="s">
        <v>7965</v>
      </c>
      <c r="B4139" s="3" t="s">
        <v>7966</v>
      </c>
      <c r="C4139" s="2"/>
      <c r="D4139" s="2" t="s">
        <v>16</v>
      </c>
      <c r="E4139" s="4">
        <f>150.00*(1-Z1%)</f>
        <v>150</v>
      </c>
      <c r="F4139" s="2">
        <v>1</v>
      </c>
      <c r="G4139" s="2"/>
    </row>
    <row r="4140" spans="1:26" customHeight="1" ht="18" hidden="true" outlineLevel="4">
      <c r="A4140" s="2" t="s">
        <v>7967</v>
      </c>
      <c r="B4140" s="3" t="s">
        <v>7968</v>
      </c>
      <c r="C4140" s="2"/>
      <c r="D4140" s="2" t="s">
        <v>16</v>
      </c>
      <c r="E4140" s="4">
        <f>150.00*(1-Z1%)</f>
        <v>150</v>
      </c>
      <c r="F4140" s="2">
        <v>1</v>
      </c>
      <c r="G4140" s="2"/>
    </row>
    <row r="4141" spans="1:26" customHeight="1" ht="18" hidden="true" outlineLevel="4">
      <c r="A4141" s="2" t="s">
        <v>7969</v>
      </c>
      <c r="B4141" s="3" t="s">
        <v>7970</v>
      </c>
      <c r="C4141" s="2"/>
      <c r="D4141" s="2" t="s">
        <v>16</v>
      </c>
      <c r="E4141" s="4">
        <f>150.00*(1-Z1%)</f>
        <v>150</v>
      </c>
      <c r="F4141" s="2">
        <v>1</v>
      </c>
      <c r="G4141" s="2"/>
    </row>
    <row r="4142" spans="1:26" customHeight="1" ht="36" hidden="true" outlineLevel="4">
      <c r="A4142" s="2" t="s">
        <v>7971</v>
      </c>
      <c r="B4142" s="3" t="s">
        <v>7972</v>
      </c>
      <c r="C4142" s="2"/>
      <c r="D4142" s="2" t="s">
        <v>16</v>
      </c>
      <c r="E4142" s="4">
        <f>150.00*(1-Z1%)</f>
        <v>150</v>
      </c>
      <c r="F4142" s="2">
        <v>1</v>
      </c>
      <c r="G4142" s="2"/>
    </row>
    <row r="4143" spans="1:26" customHeight="1" ht="18" hidden="true" outlineLevel="4">
      <c r="A4143" s="2" t="s">
        <v>7973</v>
      </c>
      <c r="B4143" s="3" t="s">
        <v>7974</v>
      </c>
      <c r="C4143" s="2"/>
      <c r="D4143" s="2" t="s">
        <v>16</v>
      </c>
      <c r="E4143" s="4">
        <f>150.00*(1-Z1%)</f>
        <v>150</v>
      </c>
      <c r="F4143" s="2">
        <v>1</v>
      </c>
      <c r="G4143" s="2"/>
    </row>
    <row r="4144" spans="1:26" customHeight="1" ht="18" hidden="true" outlineLevel="4">
      <c r="A4144" s="2" t="s">
        <v>7975</v>
      </c>
      <c r="B4144" s="3" t="s">
        <v>7976</v>
      </c>
      <c r="C4144" s="2"/>
      <c r="D4144" s="2" t="s">
        <v>16</v>
      </c>
      <c r="E4144" s="4">
        <f>150.00*(1-Z1%)</f>
        <v>150</v>
      </c>
      <c r="F4144" s="2">
        <v>2</v>
      </c>
      <c r="G4144" s="2"/>
    </row>
    <row r="4145" spans="1:26" customHeight="1" ht="18" hidden="true" outlineLevel="4">
      <c r="A4145" s="2" t="s">
        <v>7977</v>
      </c>
      <c r="B4145" s="3" t="s">
        <v>7978</v>
      </c>
      <c r="C4145" s="2"/>
      <c r="D4145" s="2" t="s">
        <v>16</v>
      </c>
      <c r="E4145" s="4">
        <f>150.00*(1-Z1%)</f>
        <v>150</v>
      </c>
      <c r="F4145" s="2">
        <v>1</v>
      </c>
      <c r="G4145" s="2"/>
    </row>
    <row r="4146" spans="1:26" customHeight="1" ht="18" hidden="true" outlineLevel="4">
      <c r="A4146" s="2" t="s">
        <v>7979</v>
      </c>
      <c r="B4146" s="3" t="s">
        <v>7980</v>
      </c>
      <c r="C4146" s="2"/>
      <c r="D4146" s="2" t="s">
        <v>16</v>
      </c>
      <c r="E4146" s="4">
        <f>150.00*(1-Z1%)</f>
        <v>150</v>
      </c>
      <c r="F4146" s="2">
        <v>1</v>
      </c>
      <c r="G4146" s="2"/>
    </row>
    <row r="4147" spans="1:26" customHeight="1" ht="18" hidden="true" outlineLevel="4">
      <c r="A4147" s="2" t="s">
        <v>7981</v>
      </c>
      <c r="B4147" s="3" t="s">
        <v>7982</v>
      </c>
      <c r="C4147" s="2"/>
      <c r="D4147" s="2" t="s">
        <v>16</v>
      </c>
      <c r="E4147" s="4">
        <f>250.00*(1-Z1%)</f>
        <v>250</v>
      </c>
      <c r="F4147" s="2">
        <v>1</v>
      </c>
      <c r="G4147" s="2"/>
    </row>
    <row r="4148" spans="1:26" customHeight="1" ht="18" hidden="true" outlineLevel="4">
      <c r="A4148" s="2" t="s">
        <v>7983</v>
      </c>
      <c r="B4148" s="3" t="s">
        <v>7984</v>
      </c>
      <c r="C4148" s="2"/>
      <c r="D4148" s="2" t="s">
        <v>16</v>
      </c>
      <c r="E4148" s="4">
        <f>200.00*(1-Z1%)</f>
        <v>200</v>
      </c>
      <c r="F4148" s="2">
        <v>1</v>
      </c>
      <c r="G4148" s="2"/>
    </row>
    <row r="4149" spans="1:26" customHeight="1" ht="36" hidden="true" outlineLevel="4">
      <c r="A4149" s="2" t="s">
        <v>7985</v>
      </c>
      <c r="B4149" s="3" t="s">
        <v>7986</v>
      </c>
      <c r="C4149" s="2"/>
      <c r="D4149" s="2" t="s">
        <v>16</v>
      </c>
      <c r="E4149" s="4">
        <f>490.00*(1-Z1%)</f>
        <v>490</v>
      </c>
      <c r="F4149" s="2">
        <v>3</v>
      </c>
      <c r="G4149" s="2"/>
    </row>
    <row r="4150" spans="1:26" customHeight="1" ht="18" hidden="true" outlineLevel="4">
      <c r="A4150" s="2" t="s">
        <v>7987</v>
      </c>
      <c r="B4150" s="3" t="s">
        <v>7988</v>
      </c>
      <c r="C4150" s="2"/>
      <c r="D4150" s="2" t="s">
        <v>16</v>
      </c>
      <c r="E4150" s="4">
        <f>150.00*(1-Z1%)</f>
        <v>150</v>
      </c>
      <c r="F4150" s="2">
        <v>1</v>
      </c>
      <c r="G4150" s="2"/>
    </row>
    <row r="4151" spans="1:26" customHeight="1" ht="18" hidden="true" outlineLevel="4">
      <c r="A4151" s="2" t="s">
        <v>7989</v>
      </c>
      <c r="B4151" s="3" t="s">
        <v>7990</v>
      </c>
      <c r="C4151" s="2"/>
      <c r="D4151" s="2" t="s">
        <v>16</v>
      </c>
      <c r="E4151" s="4">
        <f>250.00*(1-Z1%)</f>
        <v>250</v>
      </c>
      <c r="F4151" s="2">
        <v>1</v>
      </c>
      <c r="G4151" s="2"/>
    </row>
    <row r="4152" spans="1:26" customHeight="1" ht="18" hidden="true" outlineLevel="4">
      <c r="A4152" s="2" t="s">
        <v>7991</v>
      </c>
      <c r="B4152" s="3" t="s">
        <v>7992</v>
      </c>
      <c r="C4152" s="2"/>
      <c r="D4152" s="2" t="s">
        <v>16</v>
      </c>
      <c r="E4152" s="4">
        <f>150.00*(1-Z1%)</f>
        <v>150</v>
      </c>
      <c r="F4152" s="2">
        <v>2</v>
      </c>
      <c r="G4152" s="2"/>
    </row>
    <row r="4153" spans="1:26" customHeight="1" ht="18" hidden="true" outlineLevel="4">
      <c r="A4153" s="2" t="s">
        <v>7993</v>
      </c>
      <c r="B4153" s="3" t="s">
        <v>7994</v>
      </c>
      <c r="C4153" s="2"/>
      <c r="D4153" s="2" t="s">
        <v>16</v>
      </c>
      <c r="E4153" s="4">
        <f>150.00*(1-Z1%)</f>
        <v>150</v>
      </c>
      <c r="F4153" s="2">
        <v>1</v>
      </c>
      <c r="G4153" s="2"/>
    </row>
    <row r="4154" spans="1:26" customHeight="1" ht="35" hidden="true" outlineLevel="3">
      <c r="A4154" s="5" t="s">
        <v>7995</v>
      </c>
      <c r="B4154" s="5"/>
      <c r="C4154" s="5"/>
      <c r="D4154" s="5"/>
      <c r="E4154" s="5"/>
      <c r="F4154" s="5"/>
      <c r="G4154" s="5"/>
    </row>
    <row r="4155" spans="1:26" customHeight="1" ht="18" hidden="true" outlineLevel="3">
      <c r="A4155" s="2" t="s">
        <v>7996</v>
      </c>
      <c r="B4155" s="3" t="s">
        <v>7997</v>
      </c>
      <c r="C4155" s="2"/>
      <c r="D4155" s="2" t="s">
        <v>16</v>
      </c>
      <c r="E4155" s="4">
        <f>390.00*(1-Z1%)</f>
        <v>390</v>
      </c>
      <c r="F4155" s="2">
        <v>2</v>
      </c>
      <c r="G4155" s="2"/>
    </row>
    <row r="4156" spans="1:26" customHeight="1" ht="18" hidden="true" outlineLevel="3">
      <c r="A4156" s="2" t="s">
        <v>7998</v>
      </c>
      <c r="B4156" s="3" t="s">
        <v>7999</v>
      </c>
      <c r="C4156" s="2"/>
      <c r="D4156" s="2" t="s">
        <v>16</v>
      </c>
      <c r="E4156" s="4">
        <f>350.00*(1-Z1%)</f>
        <v>350</v>
      </c>
      <c r="F4156" s="2">
        <v>1</v>
      </c>
      <c r="G4156" s="2"/>
    </row>
    <row r="4157" spans="1:26" customHeight="1" ht="18" hidden="true" outlineLevel="3">
      <c r="A4157" s="2" t="s">
        <v>8000</v>
      </c>
      <c r="B4157" s="3" t="s">
        <v>8001</v>
      </c>
      <c r="C4157" s="2"/>
      <c r="D4157" s="2" t="s">
        <v>16</v>
      </c>
      <c r="E4157" s="4">
        <f>350.00*(1-Z1%)</f>
        <v>350</v>
      </c>
      <c r="F4157" s="2">
        <v>1</v>
      </c>
      <c r="G4157" s="2"/>
    </row>
    <row r="4158" spans="1:26" customHeight="1" ht="18" hidden="true" outlineLevel="3">
      <c r="A4158" s="2" t="s">
        <v>8002</v>
      </c>
      <c r="B4158" s="3" t="s">
        <v>8003</v>
      </c>
      <c r="C4158" s="2"/>
      <c r="D4158" s="2" t="s">
        <v>16</v>
      </c>
      <c r="E4158" s="4">
        <f>350.00*(1-Z1%)</f>
        <v>350</v>
      </c>
      <c r="F4158" s="2">
        <v>3</v>
      </c>
      <c r="G4158" s="2"/>
    </row>
    <row r="4159" spans="1:26" customHeight="1" ht="18" hidden="true" outlineLevel="3">
      <c r="A4159" s="2" t="s">
        <v>8004</v>
      </c>
      <c r="B4159" s="3" t="s">
        <v>8005</v>
      </c>
      <c r="C4159" s="2"/>
      <c r="D4159" s="2" t="s">
        <v>16</v>
      </c>
      <c r="E4159" s="4">
        <f>350.00*(1-Z1%)</f>
        <v>350</v>
      </c>
      <c r="F4159" s="2">
        <v>1</v>
      </c>
      <c r="G4159" s="2"/>
    </row>
    <row r="4160" spans="1:26" customHeight="1" ht="18" hidden="true" outlineLevel="3">
      <c r="A4160" s="2" t="s">
        <v>8006</v>
      </c>
      <c r="B4160" s="3" t="s">
        <v>8007</v>
      </c>
      <c r="C4160" s="2"/>
      <c r="D4160" s="2" t="s">
        <v>16</v>
      </c>
      <c r="E4160" s="4">
        <f>350.00*(1-Z1%)</f>
        <v>350</v>
      </c>
      <c r="F4160" s="2">
        <v>1</v>
      </c>
      <c r="G4160" s="2"/>
    </row>
    <row r="4161" spans="1:26" customHeight="1" ht="18" hidden="true" outlineLevel="3">
      <c r="A4161" s="2" t="s">
        <v>8008</v>
      </c>
      <c r="B4161" s="3" t="s">
        <v>8009</v>
      </c>
      <c r="C4161" s="2"/>
      <c r="D4161" s="2" t="s">
        <v>16</v>
      </c>
      <c r="E4161" s="4">
        <f>350.00*(1-Z1%)</f>
        <v>350</v>
      </c>
      <c r="F4161" s="2">
        <v>1</v>
      </c>
      <c r="G4161" s="2"/>
    </row>
    <row r="4162" spans="1:26" customHeight="1" ht="18" hidden="true" outlineLevel="3">
      <c r="A4162" s="2" t="s">
        <v>8010</v>
      </c>
      <c r="B4162" s="3" t="s">
        <v>8011</v>
      </c>
      <c r="C4162" s="2"/>
      <c r="D4162" s="2" t="s">
        <v>16</v>
      </c>
      <c r="E4162" s="4">
        <f>350.00*(1-Z1%)</f>
        <v>350</v>
      </c>
      <c r="F4162" s="2">
        <v>1</v>
      </c>
      <c r="G4162" s="2"/>
    </row>
    <row r="4163" spans="1:26" customHeight="1" ht="18" hidden="true" outlineLevel="3">
      <c r="A4163" s="2" t="s">
        <v>8012</v>
      </c>
      <c r="B4163" s="3" t="s">
        <v>8013</v>
      </c>
      <c r="C4163" s="2"/>
      <c r="D4163" s="2" t="s">
        <v>16</v>
      </c>
      <c r="E4163" s="4">
        <f>350.00*(1-Z1%)</f>
        <v>350</v>
      </c>
      <c r="F4163" s="2">
        <v>1</v>
      </c>
      <c r="G4163" s="2"/>
    </row>
    <row r="4164" spans="1:26" customHeight="1" ht="18" hidden="true" outlineLevel="3">
      <c r="A4164" s="2" t="s">
        <v>8014</v>
      </c>
      <c r="B4164" s="3" t="s">
        <v>8015</v>
      </c>
      <c r="C4164" s="2"/>
      <c r="D4164" s="2" t="s">
        <v>16</v>
      </c>
      <c r="E4164" s="4">
        <f>350.00*(1-Z1%)</f>
        <v>350</v>
      </c>
      <c r="F4164" s="2">
        <v>1</v>
      </c>
      <c r="G4164" s="2"/>
    </row>
    <row r="4165" spans="1:26" customHeight="1" ht="18" hidden="true" outlineLevel="3">
      <c r="A4165" s="2" t="s">
        <v>8016</v>
      </c>
      <c r="B4165" s="3" t="s">
        <v>8017</v>
      </c>
      <c r="C4165" s="2"/>
      <c r="D4165" s="2" t="s">
        <v>16</v>
      </c>
      <c r="E4165" s="4">
        <f>350.00*(1-Z1%)</f>
        <v>350</v>
      </c>
      <c r="F4165" s="2">
        <v>1</v>
      </c>
      <c r="G4165" s="2"/>
    </row>
    <row r="4166" spans="1:26" customHeight="1" ht="18" hidden="true" outlineLevel="3">
      <c r="A4166" s="2" t="s">
        <v>8018</v>
      </c>
      <c r="B4166" s="3" t="s">
        <v>8019</v>
      </c>
      <c r="C4166" s="2"/>
      <c r="D4166" s="2" t="s">
        <v>16</v>
      </c>
      <c r="E4166" s="4">
        <f>350.00*(1-Z1%)</f>
        <v>350</v>
      </c>
      <c r="F4166" s="2">
        <v>1</v>
      </c>
      <c r="G4166" s="2"/>
    </row>
    <row r="4167" spans="1:26" customHeight="1" ht="18" hidden="true" outlineLevel="3">
      <c r="A4167" s="2" t="s">
        <v>8020</v>
      </c>
      <c r="B4167" s="3" t="s">
        <v>8021</v>
      </c>
      <c r="C4167" s="2"/>
      <c r="D4167" s="2" t="s">
        <v>16</v>
      </c>
      <c r="E4167" s="4">
        <f>350.00*(1-Z1%)</f>
        <v>350</v>
      </c>
      <c r="F4167" s="2">
        <v>1</v>
      </c>
      <c r="G4167" s="2"/>
    </row>
    <row r="4168" spans="1:26" customHeight="1" ht="18" hidden="true" outlineLevel="3">
      <c r="A4168" s="2" t="s">
        <v>8022</v>
      </c>
      <c r="B4168" s="3" t="s">
        <v>8023</v>
      </c>
      <c r="C4168" s="2"/>
      <c r="D4168" s="2" t="s">
        <v>16</v>
      </c>
      <c r="E4168" s="4">
        <f>350.00*(1-Z1%)</f>
        <v>350</v>
      </c>
      <c r="F4168" s="2">
        <v>1</v>
      </c>
      <c r="G4168" s="2"/>
    </row>
    <row r="4169" spans="1:26" customHeight="1" ht="18" hidden="true" outlineLevel="3">
      <c r="A4169" s="2" t="s">
        <v>8024</v>
      </c>
      <c r="B4169" s="3" t="s">
        <v>8025</v>
      </c>
      <c r="C4169" s="2"/>
      <c r="D4169" s="2" t="s">
        <v>16</v>
      </c>
      <c r="E4169" s="4">
        <f>350.00*(1-Z1%)</f>
        <v>350</v>
      </c>
      <c r="F4169" s="2">
        <v>1</v>
      </c>
      <c r="G4169" s="2"/>
    </row>
    <row r="4170" spans="1:26" customHeight="1" ht="18" hidden="true" outlineLevel="3">
      <c r="A4170" s="2" t="s">
        <v>8026</v>
      </c>
      <c r="B4170" s="3" t="s">
        <v>8027</v>
      </c>
      <c r="C4170" s="2"/>
      <c r="D4170" s="2" t="s">
        <v>16</v>
      </c>
      <c r="E4170" s="4">
        <f>350.00*(1-Z1%)</f>
        <v>350</v>
      </c>
      <c r="F4170" s="2">
        <v>1</v>
      </c>
      <c r="G4170" s="2"/>
    </row>
    <row r="4171" spans="1:26" customHeight="1" ht="18" hidden="true" outlineLevel="3">
      <c r="A4171" s="2" t="s">
        <v>8028</v>
      </c>
      <c r="B4171" s="3" t="s">
        <v>8029</v>
      </c>
      <c r="C4171" s="2"/>
      <c r="D4171" s="2" t="s">
        <v>16</v>
      </c>
      <c r="E4171" s="4">
        <f>350.00*(1-Z1%)</f>
        <v>350</v>
      </c>
      <c r="F4171" s="2">
        <v>1</v>
      </c>
      <c r="G4171" s="2"/>
    </row>
    <row r="4172" spans="1:26" customHeight="1" ht="18" hidden="true" outlineLevel="3">
      <c r="A4172" s="2" t="s">
        <v>8030</v>
      </c>
      <c r="B4172" s="3" t="s">
        <v>8031</v>
      </c>
      <c r="C4172" s="2"/>
      <c r="D4172" s="2" t="s">
        <v>16</v>
      </c>
      <c r="E4172" s="4">
        <f>350.00*(1-Z1%)</f>
        <v>350</v>
      </c>
      <c r="F4172" s="2">
        <v>1</v>
      </c>
      <c r="G4172" s="2"/>
    </row>
    <row r="4173" spans="1:26" customHeight="1" ht="18" hidden="true" outlineLevel="3">
      <c r="A4173" s="2" t="s">
        <v>8032</v>
      </c>
      <c r="B4173" s="3" t="s">
        <v>8033</v>
      </c>
      <c r="C4173" s="2"/>
      <c r="D4173" s="2" t="s">
        <v>16</v>
      </c>
      <c r="E4173" s="4">
        <f>350.00*(1-Z1%)</f>
        <v>350</v>
      </c>
      <c r="F4173" s="2">
        <v>1</v>
      </c>
      <c r="G4173" s="2"/>
    </row>
    <row r="4174" spans="1:26" customHeight="1" ht="18" hidden="true" outlineLevel="3">
      <c r="A4174" s="2" t="s">
        <v>8034</v>
      </c>
      <c r="B4174" s="3" t="s">
        <v>8035</v>
      </c>
      <c r="C4174" s="2"/>
      <c r="D4174" s="2" t="s">
        <v>16</v>
      </c>
      <c r="E4174" s="4">
        <f>350.00*(1-Z1%)</f>
        <v>350</v>
      </c>
      <c r="F4174" s="2">
        <v>1</v>
      </c>
      <c r="G4174" s="2"/>
    </row>
    <row r="4175" spans="1:26" customHeight="1" ht="18" hidden="true" outlineLevel="3">
      <c r="A4175" s="2" t="s">
        <v>8036</v>
      </c>
      <c r="B4175" s="3" t="s">
        <v>8037</v>
      </c>
      <c r="C4175" s="2"/>
      <c r="D4175" s="2" t="s">
        <v>16</v>
      </c>
      <c r="E4175" s="4">
        <f>350.00*(1-Z1%)</f>
        <v>350</v>
      </c>
      <c r="F4175" s="2">
        <v>1</v>
      </c>
      <c r="G4175" s="2"/>
    </row>
    <row r="4176" spans="1:26" customHeight="1" ht="18" hidden="true" outlineLevel="3">
      <c r="A4176" s="2" t="s">
        <v>8038</v>
      </c>
      <c r="B4176" s="3" t="s">
        <v>8039</v>
      </c>
      <c r="C4176" s="2"/>
      <c r="D4176" s="2" t="s">
        <v>16</v>
      </c>
      <c r="E4176" s="4">
        <f>350.00*(1-Z1%)</f>
        <v>350</v>
      </c>
      <c r="F4176" s="2">
        <v>1</v>
      </c>
      <c r="G4176" s="2"/>
    </row>
    <row r="4177" spans="1:26" customHeight="1" ht="18" hidden="true" outlineLevel="3">
      <c r="A4177" s="2" t="s">
        <v>8040</v>
      </c>
      <c r="B4177" s="3" t="s">
        <v>8041</v>
      </c>
      <c r="C4177" s="2"/>
      <c r="D4177" s="2" t="s">
        <v>16</v>
      </c>
      <c r="E4177" s="4">
        <f>350.00*(1-Z1%)</f>
        <v>350</v>
      </c>
      <c r="F4177" s="2">
        <v>1</v>
      </c>
      <c r="G4177" s="2"/>
    </row>
    <row r="4178" spans="1:26" customHeight="1" ht="18" hidden="true" outlineLevel="3">
      <c r="A4178" s="2" t="s">
        <v>8042</v>
      </c>
      <c r="B4178" s="3" t="s">
        <v>8043</v>
      </c>
      <c r="C4178" s="2"/>
      <c r="D4178" s="2" t="s">
        <v>16</v>
      </c>
      <c r="E4178" s="4">
        <f>350.00*(1-Z1%)</f>
        <v>350</v>
      </c>
      <c r="F4178" s="2">
        <v>1</v>
      </c>
      <c r="G4178" s="2"/>
    </row>
    <row r="4179" spans="1:26" customHeight="1" ht="18" hidden="true" outlineLevel="3">
      <c r="A4179" s="2" t="s">
        <v>8044</v>
      </c>
      <c r="B4179" s="3" t="s">
        <v>8045</v>
      </c>
      <c r="C4179" s="2"/>
      <c r="D4179" s="2" t="s">
        <v>16</v>
      </c>
      <c r="E4179" s="4">
        <f>350.00*(1-Z1%)</f>
        <v>350</v>
      </c>
      <c r="F4179" s="2">
        <v>1</v>
      </c>
      <c r="G4179" s="2"/>
    </row>
    <row r="4180" spans="1:26" customHeight="1" ht="18" hidden="true" outlineLevel="3">
      <c r="A4180" s="2" t="s">
        <v>8046</v>
      </c>
      <c r="B4180" s="3" t="s">
        <v>8047</v>
      </c>
      <c r="C4180" s="2"/>
      <c r="D4180" s="2" t="s">
        <v>16</v>
      </c>
      <c r="E4180" s="4">
        <f>350.00*(1-Z1%)</f>
        <v>350</v>
      </c>
      <c r="F4180" s="2">
        <v>2</v>
      </c>
      <c r="G4180" s="2"/>
    </row>
    <row r="4181" spans="1:26" customHeight="1" ht="18" hidden="true" outlineLevel="3">
      <c r="A4181" s="2" t="s">
        <v>8048</v>
      </c>
      <c r="B4181" s="3" t="s">
        <v>8049</v>
      </c>
      <c r="C4181" s="2"/>
      <c r="D4181" s="2" t="s">
        <v>16</v>
      </c>
      <c r="E4181" s="4">
        <f>350.00*(1-Z1%)</f>
        <v>350</v>
      </c>
      <c r="F4181" s="2">
        <v>1</v>
      </c>
      <c r="G4181" s="2"/>
    </row>
    <row r="4182" spans="1:26" customHeight="1" ht="35" hidden="true" outlineLevel="2">
      <c r="A4182" s="5" t="s">
        <v>8050</v>
      </c>
      <c r="B4182" s="5"/>
      <c r="C4182" s="5"/>
      <c r="D4182" s="5"/>
      <c r="E4182" s="5"/>
      <c r="F4182" s="5"/>
      <c r="G4182" s="5"/>
    </row>
    <row r="4183" spans="1:26" customHeight="1" ht="18" hidden="true" outlineLevel="2">
      <c r="A4183" s="2" t="s">
        <v>8051</v>
      </c>
      <c r="B4183" s="3" t="s">
        <v>8052</v>
      </c>
      <c r="C4183" s="2"/>
      <c r="D4183" s="2" t="s">
        <v>16</v>
      </c>
      <c r="E4183" s="4">
        <f>850.00*(1-Z1%)</f>
        <v>850</v>
      </c>
      <c r="F4183" s="2">
        <v>1</v>
      </c>
      <c r="G4183" s="2"/>
    </row>
    <row r="4184" spans="1:26" customHeight="1" ht="36" hidden="true" outlineLevel="2">
      <c r="A4184" s="2" t="s">
        <v>8053</v>
      </c>
      <c r="B4184" s="3" t="s">
        <v>8054</v>
      </c>
      <c r="C4184" s="2"/>
      <c r="D4184" s="2" t="s">
        <v>16</v>
      </c>
      <c r="E4184" s="4">
        <f>1100.00*(1-Z1%)</f>
        <v>1100</v>
      </c>
      <c r="F4184" s="2">
        <v>1</v>
      </c>
      <c r="G4184" s="2"/>
    </row>
    <row r="4185" spans="1:26" customHeight="1" ht="36" hidden="true" outlineLevel="2">
      <c r="A4185" s="2" t="s">
        <v>8055</v>
      </c>
      <c r="B4185" s="3" t="s">
        <v>8056</v>
      </c>
      <c r="C4185" s="2"/>
      <c r="D4185" s="2" t="s">
        <v>16</v>
      </c>
      <c r="E4185" s="4">
        <f>1100.00*(1-Z1%)</f>
        <v>1100</v>
      </c>
      <c r="F4185" s="2">
        <v>1</v>
      </c>
      <c r="G4185" s="2"/>
    </row>
    <row r="4186" spans="1:26" customHeight="1" ht="36" hidden="true" outlineLevel="2">
      <c r="A4186" s="2" t="s">
        <v>8057</v>
      </c>
      <c r="B4186" s="3" t="s">
        <v>8058</v>
      </c>
      <c r="C4186" s="2"/>
      <c r="D4186" s="2" t="s">
        <v>16</v>
      </c>
      <c r="E4186" s="4">
        <f>1100.00*(1-Z1%)</f>
        <v>1100</v>
      </c>
      <c r="F4186" s="2">
        <v>1</v>
      </c>
      <c r="G4186" s="2"/>
    </row>
    <row r="4187" spans="1:26" customHeight="1" ht="36" hidden="true" outlineLevel="2">
      <c r="A4187" s="2" t="s">
        <v>8059</v>
      </c>
      <c r="B4187" s="3" t="s">
        <v>8060</v>
      </c>
      <c r="C4187" s="2"/>
      <c r="D4187" s="2" t="s">
        <v>16</v>
      </c>
      <c r="E4187" s="4">
        <f>1100.00*(1-Z1%)</f>
        <v>1100</v>
      </c>
      <c r="F4187" s="2">
        <v>1</v>
      </c>
      <c r="G4187" s="2"/>
    </row>
    <row r="4188" spans="1:26" customHeight="1" ht="36" hidden="true" outlineLevel="2">
      <c r="A4188" s="2" t="s">
        <v>8061</v>
      </c>
      <c r="B4188" s="3" t="s">
        <v>8062</v>
      </c>
      <c r="C4188" s="2"/>
      <c r="D4188" s="2" t="s">
        <v>16</v>
      </c>
      <c r="E4188" s="4">
        <f>2500.00*(1-Z1%)</f>
        <v>2500</v>
      </c>
      <c r="F4188" s="2">
        <v>2</v>
      </c>
      <c r="G4188" s="2"/>
    </row>
    <row r="4189" spans="1:26" customHeight="1" ht="36" hidden="true" outlineLevel="2">
      <c r="A4189" s="2" t="s">
        <v>8063</v>
      </c>
      <c r="B4189" s="3" t="s">
        <v>8064</v>
      </c>
      <c r="C4189" s="2"/>
      <c r="D4189" s="2" t="s">
        <v>16</v>
      </c>
      <c r="E4189" s="4">
        <f>2380.00*(1-Z1%)</f>
        <v>2380</v>
      </c>
      <c r="F4189" s="2">
        <v>2</v>
      </c>
      <c r="G4189" s="2"/>
    </row>
    <row r="4190" spans="1:26" customHeight="1" ht="36" hidden="true" outlineLevel="2">
      <c r="A4190" s="2" t="s">
        <v>8065</v>
      </c>
      <c r="B4190" s="3" t="s">
        <v>8066</v>
      </c>
      <c r="C4190" s="2"/>
      <c r="D4190" s="2" t="s">
        <v>16</v>
      </c>
      <c r="E4190" s="4">
        <f>2390.00*(1-Z1%)</f>
        <v>2390</v>
      </c>
      <c r="F4190" s="2">
        <v>2</v>
      </c>
      <c r="G4190" s="2"/>
    </row>
    <row r="4191" spans="1:26" customHeight="1" ht="36" hidden="true" outlineLevel="2">
      <c r="A4191" s="2" t="s">
        <v>8067</v>
      </c>
      <c r="B4191" s="3" t="s">
        <v>8068</v>
      </c>
      <c r="C4191" s="2"/>
      <c r="D4191" s="2" t="s">
        <v>16</v>
      </c>
      <c r="E4191" s="4">
        <f>2390.00*(1-Z1%)</f>
        <v>2390</v>
      </c>
      <c r="F4191" s="2">
        <v>1</v>
      </c>
      <c r="G4191" s="2"/>
    </row>
    <row r="4192" spans="1:26" customHeight="1" ht="36" hidden="true" outlineLevel="2">
      <c r="A4192" s="2" t="s">
        <v>8069</v>
      </c>
      <c r="B4192" s="3" t="s">
        <v>8070</v>
      </c>
      <c r="C4192" s="2"/>
      <c r="D4192" s="2" t="s">
        <v>16</v>
      </c>
      <c r="E4192" s="4">
        <f>2100.00*(1-Z1%)</f>
        <v>2100</v>
      </c>
      <c r="F4192" s="2">
        <v>2</v>
      </c>
      <c r="G4192" s="2"/>
    </row>
    <row r="4193" spans="1:26" customHeight="1" ht="36" hidden="true" outlineLevel="2">
      <c r="A4193" s="2" t="s">
        <v>8071</v>
      </c>
      <c r="B4193" s="3" t="s">
        <v>8072</v>
      </c>
      <c r="C4193" s="2"/>
      <c r="D4193" s="2" t="s">
        <v>16</v>
      </c>
      <c r="E4193" s="4">
        <f>2100.00*(1-Z1%)</f>
        <v>2100</v>
      </c>
      <c r="F4193" s="2">
        <v>1</v>
      </c>
      <c r="G4193" s="2"/>
    </row>
    <row r="4194" spans="1:26" customHeight="1" ht="36" hidden="true" outlineLevel="2">
      <c r="A4194" s="2" t="s">
        <v>8073</v>
      </c>
      <c r="B4194" s="3" t="s">
        <v>8074</v>
      </c>
      <c r="C4194" s="2"/>
      <c r="D4194" s="2" t="s">
        <v>16</v>
      </c>
      <c r="E4194" s="4">
        <f>1990.00*(1-Z1%)</f>
        <v>1990</v>
      </c>
      <c r="F4194" s="2">
        <v>1</v>
      </c>
      <c r="G4194" s="2"/>
    </row>
    <row r="4195" spans="1:26" customHeight="1" ht="18" hidden="true" outlineLevel="2">
      <c r="A4195" s="2" t="s">
        <v>8075</v>
      </c>
      <c r="B4195" s="3" t="s">
        <v>8076</v>
      </c>
      <c r="C4195" s="2"/>
      <c r="D4195" s="2" t="s">
        <v>16</v>
      </c>
      <c r="E4195" s="4">
        <f>1390.00*(1-Z1%)</f>
        <v>1390</v>
      </c>
      <c r="F4195" s="2">
        <v>2</v>
      </c>
      <c r="G4195" s="2"/>
    </row>
    <row r="4196" spans="1:26" customHeight="1" ht="36" hidden="true" outlineLevel="2">
      <c r="A4196" s="2" t="s">
        <v>8077</v>
      </c>
      <c r="B4196" s="3" t="s">
        <v>8078</v>
      </c>
      <c r="C4196" s="2"/>
      <c r="D4196" s="2" t="s">
        <v>16</v>
      </c>
      <c r="E4196" s="4">
        <f>3950.00*(1-Z1%)</f>
        <v>3950</v>
      </c>
      <c r="F4196" s="2">
        <v>1</v>
      </c>
      <c r="G4196" s="2"/>
    </row>
    <row r="4197" spans="1:26" customHeight="1" ht="54" hidden="true" outlineLevel="2">
      <c r="A4197" s="2" t="s">
        <v>8079</v>
      </c>
      <c r="B4197" s="3" t="s">
        <v>8080</v>
      </c>
      <c r="C4197" s="2"/>
      <c r="D4197" s="2" t="s">
        <v>16</v>
      </c>
      <c r="E4197" s="4">
        <f>1550.00*(1-Z1%)</f>
        <v>1550</v>
      </c>
      <c r="F4197" s="2">
        <v>1</v>
      </c>
      <c r="G4197" s="2"/>
    </row>
    <row r="4198" spans="1:26" customHeight="1" ht="36" hidden="true" outlineLevel="2">
      <c r="A4198" s="2" t="s">
        <v>8081</v>
      </c>
      <c r="B4198" s="3" t="s">
        <v>8082</v>
      </c>
      <c r="C4198" s="2"/>
      <c r="D4198" s="2" t="s">
        <v>16</v>
      </c>
      <c r="E4198" s="4">
        <f>2590.00*(1-Z1%)</f>
        <v>2590</v>
      </c>
      <c r="F4198" s="2">
        <v>1</v>
      </c>
      <c r="G4198" s="2"/>
    </row>
    <row r="4199" spans="1:26" customHeight="1" ht="18" hidden="true" outlineLevel="2">
      <c r="A4199" s="2" t="s">
        <v>8083</v>
      </c>
      <c r="B4199" s="3" t="s">
        <v>8084</v>
      </c>
      <c r="C4199" s="2"/>
      <c r="D4199" s="2" t="s">
        <v>16</v>
      </c>
      <c r="E4199" s="4">
        <f>890.00*(1-Z1%)</f>
        <v>890</v>
      </c>
      <c r="F4199" s="2">
        <v>2</v>
      </c>
      <c r="G4199" s="2"/>
    </row>
    <row r="4200" spans="1:26" customHeight="1" ht="18" hidden="true" outlineLevel="2">
      <c r="A4200" s="2" t="s">
        <v>8085</v>
      </c>
      <c r="B4200" s="3" t="s">
        <v>8086</v>
      </c>
      <c r="C4200" s="2"/>
      <c r="D4200" s="2" t="s">
        <v>16</v>
      </c>
      <c r="E4200" s="4">
        <f>890.00*(1-Z1%)</f>
        <v>890</v>
      </c>
      <c r="F4200" s="2">
        <v>2</v>
      </c>
      <c r="G4200" s="2"/>
    </row>
    <row r="4201" spans="1:26" customHeight="1" ht="18" hidden="true" outlineLevel="2">
      <c r="A4201" s="2" t="s">
        <v>8087</v>
      </c>
      <c r="B4201" s="3" t="s">
        <v>8088</v>
      </c>
      <c r="C4201" s="2"/>
      <c r="D4201" s="2" t="s">
        <v>16</v>
      </c>
      <c r="E4201" s="4">
        <f>890.00*(1-Z1%)</f>
        <v>890</v>
      </c>
      <c r="F4201" s="2">
        <v>2</v>
      </c>
      <c r="G4201" s="2"/>
    </row>
    <row r="4202" spans="1:26" customHeight="1" ht="18" hidden="true" outlineLevel="2">
      <c r="A4202" s="2" t="s">
        <v>8089</v>
      </c>
      <c r="B4202" s="3" t="s">
        <v>8090</v>
      </c>
      <c r="C4202" s="2"/>
      <c r="D4202" s="2" t="s">
        <v>16</v>
      </c>
      <c r="E4202" s="4">
        <f>890.00*(1-Z1%)</f>
        <v>890</v>
      </c>
      <c r="F4202" s="2">
        <v>2</v>
      </c>
      <c r="G4202" s="2"/>
    </row>
    <row r="4203" spans="1:26" customHeight="1" ht="54" hidden="true" outlineLevel="2">
      <c r="A4203" s="2" t="s">
        <v>8091</v>
      </c>
      <c r="B4203" s="3" t="s">
        <v>8092</v>
      </c>
      <c r="C4203" s="2"/>
      <c r="D4203" s="2" t="s">
        <v>16</v>
      </c>
      <c r="E4203" s="4">
        <f>1750.00*(1-Z1%)</f>
        <v>1750</v>
      </c>
      <c r="F4203" s="2">
        <v>1</v>
      </c>
      <c r="G4203" s="2"/>
    </row>
    <row r="4204" spans="1:26" customHeight="1" ht="36" hidden="true" outlineLevel="2">
      <c r="A4204" s="2" t="s">
        <v>8093</v>
      </c>
      <c r="B4204" s="3" t="s">
        <v>8094</v>
      </c>
      <c r="C4204" s="2"/>
      <c r="D4204" s="2" t="s">
        <v>16</v>
      </c>
      <c r="E4204" s="4">
        <f>1630.00*(1-Z1%)</f>
        <v>1630</v>
      </c>
      <c r="F4204" s="2">
        <v>1</v>
      </c>
      <c r="G4204" s="2"/>
    </row>
    <row r="4205" spans="1:26" customHeight="1" ht="54" hidden="true" outlineLevel="2">
      <c r="A4205" s="2" t="s">
        <v>8095</v>
      </c>
      <c r="B4205" s="3" t="s">
        <v>8096</v>
      </c>
      <c r="C4205" s="2"/>
      <c r="D4205" s="2" t="s">
        <v>16</v>
      </c>
      <c r="E4205" s="4">
        <f>1590.00*(1-Z1%)</f>
        <v>1590</v>
      </c>
      <c r="F4205" s="2">
        <v>1</v>
      </c>
      <c r="G4205" s="2"/>
    </row>
    <row r="4206" spans="1:26" customHeight="1" ht="54" hidden="true" outlineLevel="2">
      <c r="A4206" s="2" t="s">
        <v>8097</v>
      </c>
      <c r="B4206" s="3" t="s">
        <v>8098</v>
      </c>
      <c r="C4206" s="2"/>
      <c r="D4206" s="2" t="s">
        <v>16</v>
      </c>
      <c r="E4206" s="4">
        <f>1690.00*(1-Z1%)</f>
        <v>1690</v>
      </c>
      <c r="F4206" s="2">
        <v>2</v>
      </c>
      <c r="G4206" s="2"/>
    </row>
    <row r="4207" spans="1:26" customHeight="1" ht="54" hidden="true" outlineLevel="2">
      <c r="A4207" s="2" t="s">
        <v>8099</v>
      </c>
      <c r="B4207" s="3" t="s">
        <v>8100</v>
      </c>
      <c r="C4207" s="2"/>
      <c r="D4207" s="2" t="s">
        <v>16</v>
      </c>
      <c r="E4207" s="4">
        <f>1950.00*(1-Z1%)</f>
        <v>1950</v>
      </c>
      <c r="F4207" s="2">
        <v>1</v>
      </c>
      <c r="G4207" s="2"/>
    </row>
    <row r="4208" spans="1:26" customHeight="1" ht="36" hidden="true" outlineLevel="2">
      <c r="A4208" s="2" t="s">
        <v>8101</v>
      </c>
      <c r="B4208" s="3" t="s">
        <v>8102</v>
      </c>
      <c r="C4208" s="2"/>
      <c r="D4208" s="2" t="s">
        <v>16</v>
      </c>
      <c r="E4208" s="4">
        <f>1750.00*(1-Z1%)</f>
        <v>1750</v>
      </c>
      <c r="F4208" s="2">
        <v>1</v>
      </c>
      <c r="G4208" s="2"/>
    </row>
    <row r="4209" spans="1:26" customHeight="1" ht="36" hidden="true" outlineLevel="2">
      <c r="A4209" s="2" t="s">
        <v>8103</v>
      </c>
      <c r="B4209" s="3" t="s">
        <v>8104</v>
      </c>
      <c r="C4209" s="2"/>
      <c r="D4209" s="2" t="s">
        <v>16</v>
      </c>
      <c r="E4209" s="4">
        <f>1850.00*(1-Z1%)</f>
        <v>1850</v>
      </c>
      <c r="F4209" s="2">
        <v>2</v>
      </c>
      <c r="G4209" s="2"/>
    </row>
    <row r="4210" spans="1:26" customHeight="1" ht="18" hidden="true" outlineLevel="2">
      <c r="A4210" s="2" t="s">
        <v>8105</v>
      </c>
      <c r="B4210" s="3" t="s">
        <v>8106</v>
      </c>
      <c r="C4210" s="2"/>
      <c r="D4210" s="2" t="s">
        <v>16</v>
      </c>
      <c r="E4210" s="4">
        <f>1790.00*(1-Z1%)</f>
        <v>1790</v>
      </c>
      <c r="F4210" s="2">
        <v>1</v>
      </c>
      <c r="G4210" s="2"/>
    </row>
    <row r="4211" spans="1:26" customHeight="1" ht="36" hidden="true" outlineLevel="2">
      <c r="A4211" s="2" t="s">
        <v>8107</v>
      </c>
      <c r="B4211" s="3" t="s">
        <v>8108</v>
      </c>
      <c r="C4211" s="2"/>
      <c r="D4211" s="2" t="s">
        <v>16</v>
      </c>
      <c r="E4211" s="4">
        <f>750.00*(1-Z1%)</f>
        <v>750</v>
      </c>
      <c r="F4211" s="2">
        <v>3</v>
      </c>
      <c r="G4211" s="2"/>
    </row>
    <row r="4212" spans="1:26" customHeight="1" ht="18" hidden="true" outlineLevel="2">
      <c r="A4212" s="2" t="s">
        <v>8109</v>
      </c>
      <c r="B4212" s="3" t="s">
        <v>8110</v>
      </c>
      <c r="C4212" s="2"/>
      <c r="D4212" s="2" t="s">
        <v>16</v>
      </c>
      <c r="E4212" s="4">
        <f>790.00*(1-Z1%)</f>
        <v>790</v>
      </c>
      <c r="F4212" s="2">
        <v>2</v>
      </c>
      <c r="G4212" s="2"/>
    </row>
    <row r="4213" spans="1:26" customHeight="1" ht="36" hidden="true" outlineLevel="2">
      <c r="A4213" s="2" t="s">
        <v>8111</v>
      </c>
      <c r="B4213" s="3" t="s">
        <v>8112</v>
      </c>
      <c r="C4213" s="2"/>
      <c r="D4213" s="2" t="s">
        <v>16</v>
      </c>
      <c r="E4213" s="4">
        <f>950.00*(1-Z1%)</f>
        <v>950</v>
      </c>
      <c r="F4213" s="2">
        <v>1</v>
      </c>
      <c r="G4213" s="2"/>
    </row>
    <row r="4214" spans="1:26" customHeight="1" ht="18" hidden="true" outlineLevel="2">
      <c r="A4214" s="2" t="s">
        <v>8113</v>
      </c>
      <c r="B4214" s="3" t="s">
        <v>8114</v>
      </c>
      <c r="C4214" s="2"/>
      <c r="D4214" s="2" t="s">
        <v>16</v>
      </c>
      <c r="E4214" s="4">
        <f>1400.00*(1-Z1%)</f>
        <v>1400</v>
      </c>
      <c r="F4214" s="2">
        <v>1</v>
      </c>
      <c r="G4214" s="2"/>
    </row>
    <row r="4215" spans="1:26" customHeight="1" ht="18" hidden="true" outlineLevel="2">
      <c r="A4215" s="2" t="s">
        <v>8115</v>
      </c>
      <c r="B4215" s="3" t="s">
        <v>8116</v>
      </c>
      <c r="C4215" s="2"/>
      <c r="D4215" s="2" t="s">
        <v>16</v>
      </c>
      <c r="E4215" s="4">
        <f>1390.00*(1-Z1%)</f>
        <v>1390</v>
      </c>
      <c r="F4215" s="2">
        <v>1</v>
      </c>
      <c r="G4215" s="2"/>
    </row>
    <row r="4216" spans="1:26" customHeight="1" ht="18" hidden="true" outlineLevel="2">
      <c r="A4216" s="2" t="s">
        <v>8117</v>
      </c>
      <c r="B4216" s="3" t="s">
        <v>8118</v>
      </c>
      <c r="C4216" s="2"/>
      <c r="D4216" s="2" t="s">
        <v>16</v>
      </c>
      <c r="E4216" s="4">
        <f>1100.00*(1-Z1%)</f>
        <v>1100</v>
      </c>
      <c r="F4216" s="2">
        <v>1</v>
      </c>
      <c r="G4216" s="2"/>
    </row>
    <row r="4217" spans="1:26" customHeight="1" ht="18" hidden="true" outlineLevel="2">
      <c r="A4217" s="2" t="s">
        <v>8119</v>
      </c>
      <c r="B4217" s="3" t="s">
        <v>8120</v>
      </c>
      <c r="C4217" s="2"/>
      <c r="D4217" s="2" t="s">
        <v>16</v>
      </c>
      <c r="E4217" s="4">
        <f>1390.00*(1-Z1%)</f>
        <v>1390</v>
      </c>
      <c r="F4217" s="2">
        <v>1</v>
      </c>
      <c r="G4217" s="2"/>
    </row>
    <row r="4218" spans="1:26" customHeight="1" ht="18" hidden="true" outlineLevel="2">
      <c r="A4218" s="2" t="s">
        <v>8121</v>
      </c>
      <c r="B4218" s="3" t="s">
        <v>8122</v>
      </c>
      <c r="C4218" s="2"/>
      <c r="D4218" s="2" t="s">
        <v>16</v>
      </c>
      <c r="E4218" s="4">
        <f>1100.00*(1-Z1%)</f>
        <v>1100</v>
      </c>
      <c r="F4218" s="2">
        <v>1</v>
      </c>
      <c r="G4218" s="2"/>
    </row>
    <row r="4219" spans="1:26" customHeight="1" ht="18" hidden="true" outlineLevel="2">
      <c r="A4219" s="2" t="s">
        <v>8123</v>
      </c>
      <c r="B4219" s="3" t="s">
        <v>8124</v>
      </c>
      <c r="C4219" s="2"/>
      <c r="D4219" s="2" t="s">
        <v>16</v>
      </c>
      <c r="E4219" s="4">
        <f>1100.00*(1-Z1%)</f>
        <v>1100</v>
      </c>
      <c r="F4219" s="2">
        <v>3</v>
      </c>
      <c r="G4219" s="2"/>
    </row>
    <row r="4220" spans="1:26" customHeight="1" ht="18" hidden="true" outlineLevel="2">
      <c r="A4220" s="2" t="s">
        <v>8125</v>
      </c>
      <c r="B4220" s="3" t="s">
        <v>8126</v>
      </c>
      <c r="C4220" s="2"/>
      <c r="D4220" s="2" t="s">
        <v>16</v>
      </c>
      <c r="E4220" s="4">
        <f>1100.00*(1-Z1%)</f>
        <v>1100</v>
      </c>
      <c r="F4220" s="2">
        <v>1</v>
      </c>
      <c r="G4220" s="2"/>
    </row>
    <row r="4221" spans="1:26" customHeight="1" ht="36" hidden="true" outlineLevel="2">
      <c r="A4221" s="2" t="s">
        <v>8127</v>
      </c>
      <c r="B4221" s="3" t="s">
        <v>8128</v>
      </c>
      <c r="C4221" s="2"/>
      <c r="D4221" s="2" t="s">
        <v>16</v>
      </c>
      <c r="E4221" s="4">
        <f>850.00*(1-Z1%)</f>
        <v>850</v>
      </c>
      <c r="F4221" s="2">
        <v>1</v>
      </c>
      <c r="G4221" s="2"/>
    </row>
    <row r="4222" spans="1:26" customHeight="1" ht="35" hidden="true" outlineLevel="2">
      <c r="A4222" s="5" t="s">
        <v>8129</v>
      </c>
      <c r="B4222" s="5"/>
      <c r="C4222" s="5"/>
      <c r="D4222" s="5"/>
      <c r="E4222" s="5"/>
      <c r="F4222" s="5"/>
      <c r="G4222" s="5"/>
    </row>
    <row r="4223" spans="1:26" customHeight="1" ht="35" hidden="true" outlineLevel="3">
      <c r="A4223" s="5" t="s">
        <v>8130</v>
      </c>
      <c r="B4223" s="5"/>
      <c r="C4223" s="5"/>
      <c r="D4223" s="5"/>
      <c r="E4223" s="5"/>
      <c r="F4223" s="5"/>
      <c r="G4223" s="5"/>
    </row>
    <row r="4224" spans="1:26" customHeight="1" ht="35" hidden="true" outlineLevel="4">
      <c r="A4224" s="5" t="s">
        <v>8131</v>
      </c>
      <c r="B4224" s="5"/>
      <c r="C4224" s="5"/>
      <c r="D4224" s="5"/>
      <c r="E4224" s="5"/>
      <c r="F4224" s="5"/>
      <c r="G4224" s="5"/>
    </row>
    <row r="4225" spans="1:26" customHeight="1" ht="18" hidden="true" outlineLevel="4">
      <c r="A4225" s="2" t="s">
        <v>8132</v>
      </c>
      <c r="B4225" s="3" t="s">
        <v>8133</v>
      </c>
      <c r="C4225" s="2"/>
      <c r="D4225" s="2" t="s">
        <v>16</v>
      </c>
      <c r="E4225" s="4">
        <f>650.00*(1-Z1%)</f>
        <v>650</v>
      </c>
      <c r="F4225" s="2">
        <v>1</v>
      </c>
      <c r="G4225" s="2"/>
    </row>
    <row r="4226" spans="1:26" customHeight="1" ht="36" hidden="true" outlineLevel="4">
      <c r="A4226" s="2" t="s">
        <v>8134</v>
      </c>
      <c r="B4226" s="3" t="s">
        <v>8135</v>
      </c>
      <c r="C4226" s="2"/>
      <c r="D4226" s="2" t="s">
        <v>16</v>
      </c>
      <c r="E4226" s="4">
        <f>790.00*(1-Z1%)</f>
        <v>790</v>
      </c>
      <c r="F4226" s="2">
        <v>1</v>
      </c>
      <c r="G4226" s="2"/>
    </row>
    <row r="4227" spans="1:26" customHeight="1" ht="18" hidden="true" outlineLevel="4">
      <c r="A4227" s="2" t="s">
        <v>8136</v>
      </c>
      <c r="B4227" s="3" t="s">
        <v>8137</v>
      </c>
      <c r="C4227" s="2"/>
      <c r="D4227" s="2" t="s">
        <v>16</v>
      </c>
      <c r="E4227" s="4">
        <f>850.00*(1-Z1%)</f>
        <v>850</v>
      </c>
      <c r="F4227" s="2">
        <v>1</v>
      </c>
      <c r="G4227" s="2"/>
    </row>
    <row r="4228" spans="1:26" customHeight="1" ht="18" hidden="true" outlineLevel="4">
      <c r="A4228" s="2" t="s">
        <v>8138</v>
      </c>
      <c r="B4228" s="3" t="s">
        <v>8139</v>
      </c>
      <c r="C4228" s="2"/>
      <c r="D4228" s="2" t="s">
        <v>16</v>
      </c>
      <c r="E4228" s="4">
        <f>800.00*(1-Z1%)</f>
        <v>800</v>
      </c>
      <c r="F4228" s="2">
        <v>1</v>
      </c>
      <c r="G4228" s="2"/>
    </row>
    <row r="4229" spans="1:26" customHeight="1" ht="18" hidden="true" outlineLevel="4">
      <c r="A4229" s="2" t="s">
        <v>8140</v>
      </c>
      <c r="B4229" s="3" t="s">
        <v>8141</v>
      </c>
      <c r="C4229" s="2"/>
      <c r="D4229" s="2" t="s">
        <v>16</v>
      </c>
      <c r="E4229" s="4">
        <f>250.00*(1-Z1%)</f>
        <v>250</v>
      </c>
      <c r="F4229" s="2">
        <v>1</v>
      </c>
      <c r="G4229" s="2"/>
    </row>
    <row r="4230" spans="1:26" customHeight="1" ht="18" hidden="true" outlineLevel="4">
      <c r="A4230" s="2" t="s">
        <v>8142</v>
      </c>
      <c r="B4230" s="3" t="s">
        <v>8143</v>
      </c>
      <c r="C4230" s="2"/>
      <c r="D4230" s="2" t="s">
        <v>16</v>
      </c>
      <c r="E4230" s="4">
        <f>300.00*(1-Z1%)</f>
        <v>300</v>
      </c>
      <c r="F4230" s="2">
        <v>1</v>
      </c>
      <c r="G4230" s="2"/>
    </row>
    <row r="4231" spans="1:26" customHeight="1" ht="18" hidden="true" outlineLevel="4">
      <c r="A4231" s="2" t="s">
        <v>8144</v>
      </c>
      <c r="B4231" s="3" t="s">
        <v>8145</v>
      </c>
      <c r="C4231" s="2"/>
      <c r="D4231" s="2" t="s">
        <v>16</v>
      </c>
      <c r="E4231" s="4">
        <f>780.00*(1-Z1%)</f>
        <v>780</v>
      </c>
      <c r="F4231" s="2">
        <v>2</v>
      </c>
      <c r="G4231" s="2"/>
    </row>
    <row r="4232" spans="1:26" customHeight="1" ht="18" hidden="true" outlineLevel="4">
      <c r="A4232" s="2" t="s">
        <v>8146</v>
      </c>
      <c r="B4232" s="3" t="s">
        <v>8147</v>
      </c>
      <c r="C4232" s="2"/>
      <c r="D4232" s="2" t="s">
        <v>16</v>
      </c>
      <c r="E4232" s="4">
        <f>490.00*(1-Z1%)</f>
        <v>490</v>
      </c>
      <c r="F4232" s="2">
        <v>1</v>
      </c>
      <c r="G4232" s="2"/>
    </row>
    <row r="4233" spans="1:26" customHeight="1" ht="18" hidden="true" outlineLevel="4">
      <c r="A4233" s="2" t="s">
        <v>8148</v>
      </c>
      <c r="B4233" s="3" t="s">
        <v>8149</v>
      </c>
      <c r="C4233" s="2"/>
      <c r="D4233" s="2" t="s">
        <v>16</v>
      </c>
      <c r="E4233" s="4">
        <f>620.00*(1-Z1%)</f>
        <v>620</v>
      </c>
      <c r="F4233" s="2">
        <v>1</v>
      </c>
      <c r="G4233" s="2"/>
    </row>
    <row r="4234" spans="1:26" customHeight="1" ht="18" hidden="true" outlineLevel="4">
      <c r="A4234" s="2" t="s">
        <v>8150</v>
      </c>
      <c r="B4234" s="3" t="s">
        <v>8151</v>
      </c>
      <c r="C4234" s="2"/>
      <c r="D4234" s="2" t="s">
        <v>16</v>
      </c>
      <c r="E4234" s="4">
        <f>300.00*(1-Z1%)</f>
        <v>300</v>
      </c>
      <c r="F4234" s="2">
        <v>2</v>
      </c>
      <c r="G4234" s="2"/>
    </row>
    <row r="4235" spans="1:26" customHeight="1" ht="35" hidden="true" outlineLevel="4">
      <c r="A4235" s="5" t="s">
        <v>8152</v>
      </c>
      <c r="B4235" s="5"/>
      <c r="C4235" s="5"/>
      <c r="D4235" s="5"/>
      <c r="E4235" s="5"/>
      <c r="F4235" s="5"/>
      <c r="G4235" s="5"/>
    </row>
    <row r="4236" spans="1:26" customHeight="1" ht="18" hidden="true" outlineLevel="4">
      <c r="A4236" s="2" t="s">
        <v>8153</v>
      </c>
      <c r="B4236" s="3" t="s">
        <v>8154</v>
      </c>
      <c r="C4236" s="2"/>
      <c r="D4236" s="2" t="s">
        <v>16</v>
      </c>
      <c r="E4236" s="4">
        <f>180.00*(1-Z1%)</f>
        <v>180</v>
      </c>
      <c r="F4236" s="2">
        <v>2</v>
      </c>
      <c r="G4236" s="2"/>
    </row>
    <row r="4237" spans="1:26" customHeight="1" ht="36" hidden="true" outlineLevel="4">
      <c r="A4237" s="2" t="s">
        <v>8155</v>
      </c>
      <c r="B4237" s="3" t="s">
        <v>8156</v>
      </c>
      <c r="C4237" s="2"/>
      <c r="D4237" s="2" t="s">
        <v>16</v>
      </c>
      <c r="E4237" s="4">
        <f>250.00*(1-Z1%)</f>
        <v>250</v>
      </c>
      <c r="F4237" s="2">
        <v>2</v>
      </c>
      <c r="G4237" s="2"/>
    </row>
    <row r="4238" spans="1:26" customHeight="1" ht="36" hidden="true" outlineLevel="4">
      <c r="A4238" s="2" t="s">
        <v>8157</v>
      </c>
      <c r="B4238" s="3" t="s">
        <v>8158</v>
      </c>
      <c r="C4238" s="2"/>
      <c r="D4238" s="2" t="s">
        <v>16</v>
      </c>
      <c r="E4238" s="4">
        <f>1100.00*(1-Z1%)</f>
        <v>1100</v>
      </c>
      <c r="F4238" s="2">
        <v>1</v>
      </c>
      <c r="G4238" s="2"/>
    </row>
    <row r="4239" spans="1:26" customHeight="1" ht="36" hidden="true" outlineLevel="4">
      <c r="A4239" s="2" t="s">
        <v>8159</v>
      </c>
      <c r="B4239" s="3" t="s">
        <v>8160</v>
      </c>
      <c r="C4239" s="2"/>
      <c r="D4239" s="2" t="s">
        <v>16</v>
      </c>
      <c r="E4239" s="4">
        <f>850.00*(1-Z1%)</f>
        <v>850</v>
      </c>
      <c r="F4239" s="2">
        <v>1</v>
      </c>
      <c r="G4239" s="2"/>
    </row>
    <row r="4240" spans="1:26" customHeight="1" ht="36" hidden="true" outlineLevel="4">
      <c r="A4240" s="2" t="s">
        <v>8161</v>
      </c>
      <c r="B4240" s="3" t="s">
        <v>8162</v>
      </c>
      <c r="C4240" s="2"/>
      <c r="D4240" s="2" t="s">
        <v>16</v>
      </c>
      <c r="E4240" s="4">
        <f>180.00*(1-Z1%)</f>
        <v>180</v>
      </c>
      <c r="F4240" s="2">
        <v>2</v>
      </c>
      <c r="G4240" s="2"/>
    </row>
    <row r="4241" spans="1:26" customHeight="1" ht="36" hidden="true" outlineLevel="4">
      <c r="A4241" s="2" t="s">
        <v>8163</v>
      </c>
      <c r="B4241" s="3" t="s">
        <v>8164</v>
      </c>
      <c r="C4241" s="2"/>
      <c r="D4241" s="2" t="s">
        <v>16</v>
      </c>
      <c r="E4241" s="4">
        <f>400.00*(1-Z1%)</f>
        <v>400</v>
      </c>
      <c r="F4241" s="2">
        <v>1</v>
      </c>
      <c r="G4241" s="2"/>
    </row>
    <row r="4242" spans="1:26" customHeight="1" ht="35" hidden="true" outlineLevel="4">
      <c r="A4242" s="5" t="s">
        <v>8165</v>
      </c>
      <c r="B4242" s="5"/>
      <c r="C4242" s="5"/>
      <c r="D4242" s="5"/>
      <c r="E4242" s="5"/>
      <c r="F4242" s="5"/>
      <c r="G4242" s="5"/>
    </row>
    <row r="4243" spans="1:26" customHeight="1" ht="18" hidden="true" outlineLevel="4">
      <c r="A4243" s="2" t="s">
        <v>8166</v>
      </c>
      <c r="B4243" s="3" t="s">
        <v>8167</v>
      </c>
      <c r="C4243" s="2"/>
      <c r="D4243" s="2" t="s">
        <v>16</v>
      </c>
      <c r="E4243" s="4">
        <f>250.00*(1-Z1%)</f>
        <v>250</v>
      </c>
      <c r="F4243" s="2">
        <v>2</v>
      </c>
      <c r="G4243" s="2"/>
    </row>
    <row r="4244" spans="1:26" customHeight="1" ht="35" hidden="true" outlineLevel="4">
      <c r="A4244" s="5" t="s">
        <v>8168</v>
      </c>
      <c r="B4244" s="5"/>
      <c r="C4244" s="5"/>
      <c r="D4244" s="5"/>
      <c r="E4244" s="5"/>
      <c r="F4244" s="5"/>
      <c r="G4244" s="5"/>
    </row>
    <row r="4245" spans="1:26" customHeight="1" ht="18" hidden="true" outlineLevel="4">
      <c r="A4245" s="2" t="s">
        <v>8169</v>
      </c>
      <c r="B4245" s="3" t="s">
        <v>8170</v>
      </c>
      <c r="C4245" s="2"/>
      <c r="D4245" s="2" t="s">
        <v>16</v>
      </c>
      <c r="E4245" s="4">
        <f>4600.00*(1-Z1%)</f>
        <v>4600</v>
      </c>
      <c r="F4245" s="2">
        <v>1</v>
      </c>
      <c r="G4245" s="2"/>
    </row>
    <row r="4246" spans="1:26" customHeight="1" ht="18" hidden="true" outlineLevel="4">
      <c r="A4246" s="2" t="s">
        <v>8171</v>
      </c>
      <c r="B4246" s="3" t="s">
        <v>8172</v>
      </c>
      <c r="C4246" s="2"/>
      <c r="D4246" s="2" t="s">
        <v>16</v>
      </c>
      <c r="E4246" s="4">
        <f>3350.00*(1-Z1%)</f>
        <v>3350</v>
      </c>
      <c r="F4246" s="2">
        <v>2</v>
      </c>
      <c r="G4246" s="2"/>
    </row>
    <row r="4247" spans="1:26" customHeight="1" ht="18" hidden="true" outlineLevel="4">
      <c r="A4247" s="2" t="s">
        <v>8173</v>
      </c>
      <c r="B4247" s="3" t="s">
        <v>8174</v>
      </c>
      <c r="C4247" s="2"/>
      <c r="D4247" s="2" t="s">
        <v>16</v>
      </c>
      <c r="E4247" s="4">
        <f>3550.00*(1-Z1%)</f>
        <v>3550</v>
      </c>
      <c r="F4247" s="2">
        <v>2</v>
      </c>
      <c r="G4247" s="2"/>
    </row>
    <row r="4248" spans="1:26" customHeight="1" ht="36" hidden="true" outlineLevel="4">
      <c r="A4248" s="2" t="s">
        <v>8175</v>
      </c>
      <c r="B4248" s="3" t="s">
        <v>8176</v>
      </c>
      <c r="C4248" s="2"/>
      <c r="D4248" s="2" t="s">
        <v>16</v>
      </c>
      <c r="E4248" s="4">
        <f>2200.00*(1-Z1%)</f>
        <v>2200</v>
      </c>
      <c r="F4248" s="2">
        <v>1</v>
      </c>
      <c r="G4248" s="2"/>
    </row>
    <row r="4249" spans="1:26" customHeight="1" ht="36" hidden="true" outlineLevel="4">
      <c r="A4249" s="2" t="s">
        <v>8177</v>
      </c>
      <c r="B4249" s="3" t="s">
        <v>8178</v>
      </c>
      <c r="C4249" s="2"/>
      <c r="D4249" s="2" t="s">
        <v>16</v>
      </c>
      <c r="E4249" s="4">
        <f>2100.00*(1-Z1%)</f>
        <v>2100</v>
      </c>
      <c r="F4249" s="2">
        <v>3</v>
      </c>
      <c r="G4249" s="2"/>
    </row>
    <row r="4250" spans="1:26" customHeight="1" ht="36" hidden="true" outlineLevel="4">
      <c r="A4250" s="2" t="s">
        <v>8179</v>
      </c>
      <c r="B4250" s="3" t="s">
        <v>8180</v>
      </c>
      <c r="C4250" s="2"/>
      <c r="D4250" s="2" t="s">
        <v>16</v>
      </c>
      <c r="E4250" s="4">
        <f>2890.00*(1-Z1%)</f>
        <v>2890</v>
      </c>
      <c r="F4250" s="2">
        <v>1</v>
      </c>
      <c r="G4250" s="2"/>
    </row>
    <row r="4251" spans="1:26" customHeight="1" ht="36" hidden="true" outlineLevel="4">
      <c r="A4251" s="2" t="s">
        <v>8181</v>
      </c>
      <c r="B4251" s="3" t="s">
        <v>8182</v>
      </c>
      <c r="C4251" s="2"/>
      <c r="D4251" s="2" t="s">
        <v>16</v>
      </c>
      <c r="E4251" s="4">
        <f>2100.00*(1-Z1%)</f>
        <v>2100</v>
      </c>
      <c r="F4251" s="2">
        <v>1</v>
      </c>
      <c r="G4251" s="2"/>
    </row>
    <row r="4252" spans="1:26" customHeight="1" ht="35" hidden="true" outlineLevel="4">
      <c r="A4252" s="5" t="s">
        <v>8183</v>
      </c>
      <c r="B4252" s="5"/>
      <c r="C4252" s="5"/>
      <c r="D4252" s="5"/>
      <c r="E4252" s="5"/>
      <c r="F4252" s="5"/>
      <c r="G4252" s="5"/>
    </row>
    <row r="4253" spans="1:26" customHeight="1" ht="18" hidden="true" outlineLevel="4">
      <c r="A4253" s="2" t="s">
        <v>8184</v>
      </c>
      <c r="B4253" s="3" t="s">
        <v>8185</v>
      </c>
      <c r="C4253" s="2"/>
      <c r="D4253" s="2" t="s">
        <v>16</v>
      </c>
      <c r="E4253" s="4">
        <f>1190.00*(1-Z1%)</f>
        <v>1190</v>
      </c>
      <c r="F4253" s="2">
        <v>2</v>
      </c>
      <c r="G4253" s="2"/>
    </row>
    <row r="4254" spans="1:26" customHeight="1" ht="36" hidden="true" outlineLevel="4">
      <c r="A4254" s="2" t="s">
        <v>8186</v>
      </c>
      <c r="B4254" s="3" t="s">
        <v>8187</v>
      </c>
      <c r="C4254" s="2"/>
      <c r="D4254" s="2" t="s">
        <v>16</v>
      </c>
      <c r="E4254" s="4">
        <f>990.00*(1-Z1%)</f>
        <v>990</v>
      </c>
      <c r="F4254" s="2">
        <v>2</v>
      </c>
      <c r="G4254" s="2"/>
    </row>
    <row r="4255" spans="1:26" customHeight="1" ht="18" hidden="true" outlineLevel="4">
      <c r="A4255" s="2" t="s">
        <v>8188</v>
      </c>
      <c r="B4255" s="3" t="s">
        <v>8189</v>
      </c>
      <c r="C4255" s="2"/>
      <c r="D4255" s="2" t="s">
        <v>16</v>
      </c>
      <c r="E4255" s="4">
        <f>1250.00*(1-Z1%)</f>
        <v>1250</v>
      </c>
      <c r="F4255" s="2">
        <v>2</v>
      </c>
      <c r="G4255" s="2"/>
    </row>
    <row r="4256" spans="1:26" customHeight="1" ht="18" hidden="true" outlineLevel="4">
      <c r="A4256" s="2" t="s">
        <v>8190</v>
      </c>
      <c r="B4256" s="3" t="s">
        <v>8191</v>
      </c>
      <c r="C4256" s="2"/>
      <c r="D4256" s="2" t="s">
        <v>16</v>
      </c>
      <c r="E4256" s="4">
        <f>1790.00*(1-Z1%)</f>
        <v>1790</v>
      </c>
      <c r="F4256" s="2">
        <v>1</v>
      </c>
      <c r="G4256" s="2"/>
    </row>
    <row r="4257" spans="1:26" customHeight="1" ht="18" hidden="true" outlineLevel="4">
      <c r="A4257" s="2" t="s">
        <v>8192</v>
      </c>
      <c r="B4257" s="3" t="s">
        <v>8193</v>
      </c>
      <c r="C4257" s="2"/>
      <c r="D4257" s="2" t="s">
        <v>16</v>
      </c>
      <c r="E4257" s="4">
        <f>2100.00*(1-Z1%)</f>
        <v>2100</v>
      </c>
      <c r="F4257" s="2">
        <v>1</v>
      </c>
      <c r="G4257" s="2"/>
    </row>
    <row r="4258" spans="1:26" customHeight="1" ht="18" hidden="true" outlineLevel="4">
      <c r="A4258" s="2" t="s">
        <v>8194</v>
      </c>
      <c r="B4258" s="3" t="s">
        <v>8195</v>
      </c>
      <c r="C4258" s="2"/>
      <c r="D4258" s="2" t="s">
        <v>16</v>
      </c>
      <c r="E4258" s="4">
        <f>1490.00*(1-Z1%)</f>
        <v>1490</v>
      </c>
      <c r="F4258" s="2">
        <v>2</v>
      </c>
      <c r="G4258" s="2"/>
    </row>
    <row r="4259" spans="1:26" customHeight="1" ht="18" hidden="true" outlineLevel="4">
      <c r="A4259" s="2" t="s">
        <v>8196</v>
      </c>
      <c r="B4259" s="3" t="s">
        <v>8197</v>
      </c>
      <c r="C4259" s="2"/>
      <c r="D4259" s="2" t="s">
        <v>16</v>
      </c>
      <c r="E4259" s="4">
        <f>1490.00*(1-Z1%)</f>
        <v>1490</v>
      </c>
      <c r="F4259" s="2">
        <v>3</v>
      </c>
      <c r="G4259" s="2"/>
    </row>
    <row r="4260" spans="1:26" customHeight="1" ht="18" hidden="true" outlineLevel="4">
      <c r="A4260" s="2" t="s">
        <v>8198</v>
      </c>
      <c r="B4260" s="3" t="s">
        <v>8199</v>
      </c>
      <c r="C4260" s="2"/>
      <c r="D4260" s="2" t="s">
        <v>16</v>
      </c>
      <c r="E4260" s="4">
        <f>2100.00*(1-Z1%)</f>
        <v>2100</v>
      </c>
      <c r="F4260" s="2">
        <v>1</v>
      </c>
      <c r="G4260" s="2"/>
    </row>
    <row r="4261" spans="1:26" customHeight="1" ht="35" hidden="true" outlineLevel="2">
      <c r="A4261" s="5" t="s">
        <v>8200</v>
      </c>
      <c r="B4261" s="5"/>
      <c r="C4261" s="5"/>
      <c r="D4261" s="5"/>
      <c r="E4261" s="5"/>
      <c r="F4261" s="5"/>
      <c r="G4261" s="5"/>
    </row>
    <row r="4262" spans="1:26" customHeight="1" ht="35" hidden="true" outlineLevel="3">
      <c r="A4262" s="5" t="s">
        <v>8201</v>
      </c>
      <c r="B4262" s="5"/>
      <c r="C4262" s="5"/>
      <c r="D4262" s="5"/>
      <c r="E4262" s="5"/>
      <c r="F4262" s="5"/>
      <c r="G4262" s="5"/>
    </row>
    <row r="4263" spans="1:26" customHeight="1" ht="36" hidden="true" outlineLevel="3">
      <c r="A4263" s="2" t="s">
        <v>8202</v>
      </c>
      <c r="B4263" s="3" t="s">
        <v>8203</v>
      </c>
      <c r="C4263" s="2"/>
      <c r="D4263" s="2" t="s">
        <v>16</v>
      </c>
      <c r="E4263" s="4">
        <f>2100.00*(1-Z1%)</f>
        <v>2100</v>
      </c>
      <c r="F4263" s="2">
        <v>2</v>
      </c>
      <c r="G4263" s="2"/>
    </row>
    <row r="4264" spans="1:26" customHeight="1" ht="36" hidden="true" outlineLevel="3">
      <c r="A4264" s="2" t="s">
        <v>8204</v>
      </c>
      <c r="B4264" s="3" t="s">
        <v>8205</v>
      </c>
      <c r="C4264" s="2"/>
      <c r="D4264" s="2" t="s">
        <v>16</v>
      </c>
      <c r="E4264" s="4">
        <f>2100.00*(1-Z1%)</f>
        <v>2100</v>
      </c>
      <c r="F4264" s="2">
        <v>1</v>
      </c>
      <c r="G4264" s="2"/>
    </row>
    <row r="4265" spans="1:26" customHeight="1" ht="36" hidden="true" outlineLevel="3">
      <c r="A4265" s="2" t="s">
        <v>8206</v>
      </c>
      <c r="B4265" s="3" t="s">
        <v>8207</v>
      </c>
      <c r="C4265" s="2"/>
      <c r="D4265" s="2" t="s">
        <v>16</v>
      </c>
      <c r="E4265" s="4">
        <f>3490.00*(1-Z1%)</f>
        <v>3490</v>
      </c>
      <c r="F4265" s="2">
        <v>1</v>
      </c>
      <c r="G4265" s="2"/>
    </row>
    <row r="4266" spans="1:26" customHeight="1" ht="36" hidden="true" outlineLevel="3">
      <c r="A4266" s="2" t="s">
        <v>8208</v>
      </c>
      <c r="B4266" s="3" t="s">
        <v>8209</v>
      </c>
      <c r="C4266" s="2"/>
      <c r="D4266" s="2" t="s">
        <v>16</v>
      </c>
      <c r="E4266" s="4">
        <f>1990.00*(1-Z1%)</f>
        <v>1990</v>
      </c>
      <c r="F4266" s="2">
        <v>1</v>
      </c>
      <c r="G4266" s="2"/>
    </row>
    <row r="4267" spans="1:26" customHeight="1" ht="36" hidden="true" outlineLevel="3">
      <c r="A4267" s="2" t="s">
        <v>8210</v>
      </c>
      <c r="B4267" s="3" t="s">
        <v>8211</v>
      </c>
      <c r="C4267" s="2"/>
      <c r="D4267" s="2" t="s">
        <v>16</v>
      </c>
      <c r="E4267" s="4">
        <f>2390.00*(1-Z1%)</f>
        <v>2390</v>
      </c>
      <c r="F4267" s="2">
        <v>1</v>
      </c>
      <c r="G4267" s="2"/>
    </row>
    <row r="4268" spans="1:26" customHeight="1" ht="36" hidden="true" outlineLevel="3">
      <c r="A4268" s="2" t="s">
        <v>8212</v>
      </c>
      <c r="B4268" s="3" t="s">
        <v>8213</v>
      </c>
      <c r="C4268" s="2"/>
      <c r="D4268" s="2" t="s">
        <v>16</v>
      </c>
      <c r="E4268" s="4">
        <f>2390.00*(1-Z1%)</f>
        <v>2390</v>
      </c>
      <c r="F4268" s="2">
        <v>1</v>
      </c>
      <c r="G4268" s="2"/>
    </row>
    <row r="4269" spans="1:26" customHeight="1" ht="36" hidden="true" outlineLevel="3">
      <c r="A4269" s="2" t="s">
        <v>8214</v>
      </c>
      <c r="B4269" s="3" t="s">
        <v>8215</v>
      </c>
      <c r="C4269" s="2"/>
      <c r="D4269" s="2" t="s">
        <v>16</v>
      </c>
      <c r="E4269" s="4">
        <f>3390.00*(1-Z1%)</f>
        <v>3390</v>
      </c>
      <c r="F4269" s="2">
        <v>1</v>
      </c>
      <c r="G4269" s="2"/>
    </row>
    <row r="4270" spans="1:26" customHeight="1" ht="36" hidden="true" outlineLevel="3">
      <c r="A4270" s="2" t="s">
        <v>8216</v>
      </c>
      <c r="B4270" s="3" t="s">
        <v>8217</v>
      </c>
      <c r="C4270" s="2"/>
      <c r="D4270" s="2" t="s">
        <v>16</v>
      </c>
      <c r="E4270" s="4">
        <f>1790.00*(1-Z1%)</f>
        <v>1790</v>
      </c>
      <c r="F4270" s="2">
        <v>1</v>
      </c>
      <c r="G4270" s="2"/>
    </row>
    <row r="4271" spans="1:26" customHeight="1" ht="35" hidden="true" outlineLevel="3">
      <c r="A4271" s="5" t="s">
        <v>8218</v>
      </c>
      <c r="B4271" s="5"/>
      <c r="C4271" s="5"/>
      <c r="D4271" s="5"/>
      <c r="E4271" s="5"/>
      <c r="F4271" s="5"/>
      <c r="G4271" s="5"/>
    </row>
    <row r="4272" spans="1:26" customHeight="1" ht="18" hidden="true" outlineLevel="3">
      <c r="A4272" s="2" t="s">
        <v>8219</v>
      </c>
      <c r="B4272" s="3" t="s">
        <v>8220</v>
      </c>
      <c r="C4272" s="2"/>
      <c r="D4272" s="2" t="s">
        <v>16</v>
      </c>
      <c r="E4272" s="4">
        <f>4150.00*(1-Z1%)</f>
        <v>4150</v>
      </c>
      <c r="F4272" s="2">
        <v>1</v>
      </c>
      <c r="G4272" s="2"/>
    </row>
    <row r="4273" spans="1:26" customHeight="1" ht="18" hidden="true" outlineLevel="3">
      <c r="A4273" s="2" t="s">
        <v>8221</v>
      </c>
      <c r="B4273" s="3" t="s">
        <v>8222</v>
      </c>
      <c r="C4273" s="2"/>
      <c r="D4273" s="2" t="s">
        <v>16</v>
      </c>
      <c r="E4273" s="4">
        <f>3950.00*(1-Z1%)</f>
        <v>3950</v>
      </c>
      <c r="F4273" s="2">
        <v>1</v>
      </c>
      <c r="G4273" s="2"/>
    </row>
    <row r="4274" spans="1:26" customHeight="1" ht="36" hidden="true" outlineLevel="3">
      <c r="A4274" s="2" t="s">
        <v>8223</v>
      </c>
      <c r="B4274" s="3" t="s">
        <v>8224</v>
      </c>
      <c r="C4274" s="2"/>
      <c r="D4274" s="2" t="s">
        <v>16</v>
      </c>
      <c r="E4274" s="4">
        <f>4400.00*(1-Z1%)</f>
        <v>4400</v>
      </c>
      <c r="F4274" s="2">
        <v>2</v>
      </c>
      <c r="G4274" s="2"/>
    </row>
    <row r="4275" spans="1:26" customHeight="1" ht="35" hidden="true" outlineLevel="3">
      <c r="A4275" s="5" t="s">
        <v>8225</v>
      </c>
      <c r="B4275" s="5"/>
      <c r="C4275" s="5"/>
      <c r="D4275" s="5"/>
      <c r="E4275" s="5"/>
      <c r="F4275" s="5"/>
      <c r="G4275" s="5"/>
    </row>
    <row r="4276" spans="1:26" customHeight="1" ht="36" hidden="true" outlineLevel="3">
      <c r="A4276" s="2" t="s">
        <v>8226</v>
      </c>
      <c r="B4276" s="3" t="s">
        <v>8227</v>
      </c>
      <c r="C4276" s="2"/>
      <c r="D4276" s="2" t="s">
        <v>16</v>
      </c>
      <c r="E4276" s="4">
        <f>490.00*(1-Z1%)</f>
        <v>490</v>
      </c>
      <c r="F4276" s="2">
        <v>1</v>
      </c>
      <c r="G4276" s="2"/>
    </row>
    <row r="4277" spans="1:26" customHeight="1" ht="36" hidden="true" outlineLevel="3">
      <c r="A4277" s="2" t="s">
        <v>8228</v>
      </c>
      <c r="B4277" s="3" t="s">
        <v>8229</v>
      </c>
      <c r="C4277" s="2"/>
      <c r="D4277" s="2" t="s">
        <v>16</v>
      </c>
      <c r="E4277" s="4">
        <f>650.00*(1-Z1%)</f>
        <v>650</v>
      </c>
      <c r="F4277" s="2">
        <v>1</v>
      </c>
      <c r="G4277" s="2"/>
    </row>
    <row r="4278" spans="1:26" customHeight="1" ht="36" hidden="true" outlineLevel="3">
      <c r="A4278" s="2" t="s">
        <v>8230</v>
      </c>
      <c r="B4278" s="3" t="s">
        <v>8231</v>
      </c>
      <c r="C4278" s="2"/>
      <c r="D4278" s="2" t="s">
        <v>16</v>
      </c>
      <c r="E4278" s="4">
        <f>1050.00*(1-Z1%)</f>
        <v>1050</v>
      </c>
      <c r="F4278" s="2">
        <v>1</v>
      </c>
      <c r="G4278" s="2"/>
    </row>
    <row r="4279" spans="1:26" customHeight="1" ht="18" hidden="true" outlineLevel="3">
      <c r="A4279" s="2" t="s">
        <v>8232</v>
      </c>
      <c r="B4279" s="3" t="s">
        <v>8233</v>
      </c>
      <c r="C4279" s="2"/>
      <c r="D4279" s="2" t="s">
        <v>16</v>
      </c>
      <c r="E4279" s="4">
        <f>790.00*(1-Z1%)</f>
        <v>790</v>
      </c>
      <c r="F4279" s="2">
        <v>2</v>
      </c>
      <c r="G4279" s="2"/>
    </row>
    <row r="4280" spans="1:26" customHeight="1" ht="36" hidden="true" outlineLevel="3">
      <c r="A4280" s="2" t="s">
        <v>8234</v>
      </c>
      <c r="B4280" s="3" t="s">
        <v>8235</v>
      </c>
      <c r="C4280" s="2"/>
      <c r="D4280" s="2" t="s">
        <v>16</v>
      </c>
      <c r="E4280" s="4">
        <f>270.00*(1-Z1%)</f>
        <v>270</v>
      </c>
      <c r="F4280" s="2">
        <v>1</v>
      </c>
      <c r="G4280" s="2"/>
    </row>
    <row r="4281" spans="1:26" customHeight="1" ht="36" hidden="true" outlineLevel="3">
      <c r="A4281" s="2" t="s">
        <v>8236</v>
      </c>
      <c r="B4281" s="3" t="s">
        <v>8237</v>
      </c>
      <c r="C4281" s="2"/>
      <c r="D4281" s="2" t="s">
        <v>16</v>
      </c>
      <c r="E4281" s="4">
        <f>200.00*(1-Z1%)</f>
        <v>200</v>
      </c>
      <c r="F4281" s="2">
        <v>2</v>
      </c>
      <c r="G4281" s="2"/>
    </row>
    <row r="4282" spans="1:26" customHeight="1" ht="36" hidden="true" outlineLevel="3">
      <c r="A4282" s="2" t="s">
        <v>8238</v>
      </c>
      <c r="B4282" s="3" t="s">
        <v>8239</v>
      </c>
      <c r="C4282" s="2"/>
      <c r="D4282" s="2" t="s">
        <v>16</v>
      </c>
      <c r="E4282" s="4">
        <f>170.00*(1-Z1%)</f>
        <v>170</v>
      </c>
      <c r="F4282" s="2">
        <v>2</v>
      </c>
      <c r="G4282" s="2"/>
    </row>
    <row r="4283" spans="1:26" customHeight="1" ht="35" hidden="true" outlineLevel="3">
      <c r="A4283" s="5" t="s">
        <v>8240</v>
      </c>
      <c r="B4283" s="5"/>
      <c r="C4283" s="5"/>
      <c r="D4283" s="5"/>
      <c r="E4283" s="5"/>
      <c r="F4283" s="5"/>
      <c r="G4283" s="5"/>
    </row>
    <row r="4284" spans="1:26" customHeight="1" ht="36" hidden="true" outlineLevel="3">
      <c r="A4284" s="2" t="s">
        <v>8241</v>
      </c>
      <c r="B4284" s="3" t="s">
        <v>8242</v>
      </c>
      <c r="C4284" s="2"/>
      <c r="D4284" s="2" t="s">
        <v>16</v>
      </c>
      <c r="E4284" s="4">
        <f>11900.00*(1-Z1%)</f>
        <v>11900</v>
      </c>
      <c r="F4284" s="2">
        <v>1</v>
      </c>
      <c r="G4284" s="2"/>
    </row>
    <row r="4285" spans="1:26" customHeight="1" ht="36" hidden="true" outlineLevel="3">
      <c r="A4285" s="2" t="s">
        <v>8243</v>
      </c>
      <c r="B4285" s="3" t="s">
        <v>8244</v>
      </c>
      <c r="C4285" s="2"/>
      <c r="D4285" s="2" t="s">
        <v>16</v>
      </c>
      <c r="E4285" s="4">
        <f>15900.00*(1-Z1%)</f>
        <v>15900</v>
      </c>
      <c r="F4285" s="2">
        <v>1</v>
      </c>
      <c r="G4285" s="2"/>
    </row>
    <row r="4286" spans="1:26" customHeight="1" ht="35" hidden="true" outlineLevel="3">
      <c r="A4286" s="5" t="s">
        <v>8245</v>
      </c>
      <c r="B4286" s="5"/>
      <c r="C4286" s="5"/>
      <c r="D4286" s="5"/>
      <c r="E4286" s="5"/>
      <c r="F4286" s="5"/>
      <c r="G4286" s="5"/>
    </row>
    <row r="4287" spans="1:26" customHeight="1" ht="18" hidden="true" outlineLevel="3">
      <c r="A4287" s="2" t="s">
        <v>8246</v>
      </c>
      <c r="B4287" s="3" t="s">
        <v>8247</v>
      </c>
      <c r="C4287" s="2"/>
      <c r="D4287" s="2" t="s">
        <v>16</v>
      </c>
      <c r="E4287" s="4">
        <f>390.00*(1-Z1%)</f>
        <v>390</v>
      </c>
      <c r="F4287" s="2">
        <v>1</v>
      </c>
      <c r="G4287" s="2"/>
    </row>
    <row r="4288" spans="1:26" customHeight="1" ht="18" hidden="true" outlineLevel="3">
      <c r="A4288" s="2" t="s">
        <v>8248</v>
      </c>
      <c r="B4288" s="3" t="s">
        <v>8249</v>
      </c>
      <c r="C4288" s="2"/>
      <c r="D4288" s="2" t="s">
        <v>16</v>
      </c>
      <c r="E4288" s="4">
        <f>790.00*(1-Z1%)</f>
        <v>790</v>
      </c>
      <c r="F4288" s="2">
        <v>3</v>
      </c>
      <c r="G4288" s="2"/>
    </row>
    <row r="4289" spans="1:26" customHeight="1" ht="36" hidden="true" outlineLevel="3">
      <c r="A4289" s="2" t="s">
        <v>8250</v>
      </c>
      <c r="B4289" s="3" t="s">
        <v>8251</v>
      </c>
      <c r="C4289" s="2"/>
      <c r="D4289" s="2" t="s">
        <v>16</v>
      </c>
      <c r="E4289" s="4">
        <f>550.00*(1-Z1%)</f>
        <v>550</v>
      </c>
      <c r="F4289" s="2">
        <v>3</v>
      </c>
      <c r="G4289" s="2"/>
    </row>
    <row r="4290" spans="1:26" customHeight="1" ht="18" hidden="true" outlineLevel="3">
      <c r="A4290" s="2" t="s">
        <v>8252</v>
      </c>
      <c r="B4290" s="3" t="s">
        <v>8253</v>
      </c>
      <c r="C4290" s="2"/>
      <c r="D4290" s="2" t="s">
        <v>16</v>
      </c>
      <c r="E4290" s="4">
        <f>650.00*(1-Z1%)</f>
        <v>650</v>
      </c>
      <c r="F4290" s="2">
        <v>2</v>
      </c>
      <c r="G4290" s="2"/>
    </row>
    <row r="4291" spans="1:26" customHeight="1" ht="36" hidden="true" outlineLevel="3">
      <c r="A4291" s="2" t="s">
        <v>8254</v>
      </c>
      <c r="B4291" s="3" t="s">
        <v>8255</v>
      </c>
      <c r="C4291" s="2"/>
      <c r="D4291" s="2" t="s">
        <v>16</v>
      </c>
      <c r="E4291" s="4">
        <f>450.00*(1-Z1%)</f>
        <v>450</v>
      </c>
      <c r="F4291" s="2">
        <v>2</v>
      </c>
      <c r="G4291" s="2"/>
    </row>
    <row r="4292" spans="1:26" customHeight="1" ht="18" hidden="true" outlineLevel="3">
      <c r="A4292" s="2" t="s">
        <v>8256</v>
      </c>
      <c r="B4292" s="3" t="s">
        <v>8257</v>
      </c>
      <c r="C4292" s="2"/>
      <c r="D4292" s="2" t="s">
        <v>16</v>
      </c>
      <c r="E4292" s="4">
        <f>890.00*(1-Z1%)</f>
        <v>890</v>
      </c>
      <c r="F4292" s="2">
        <v>1</v>
      </c>
      <c r="G4292" s="2"/>
    </row>
    <row r="4293" spans="1:26" customHeight="1" ht="36" hidden="true" outlineLevel="3">
      <c r="A4293" s="2" t="s">
        <v>8258</v>
      </c>
      <c r="B4293" s="3" t="s">
        <v>8259</v>
      </c>
      <c r="C4293" s="2"/>
      <c r="D4293" s="2" t="s">
        <v>16</v>
      </c>
      <c r="E4293" s="4">
        <f>560.00*(1-Z1%)</f>
        <v>560</v>
      </c>
      <c r="F4293" s="2">
        <v>1</v>
      </c>
      <c r="G4293" s="2"/>
    </row>
    <row r="4294" spans="1:26" customHeight="1" ht="18" hidden="true" outlineLevel="3">
      <c r="A4294" s="2" t="s">
        <v>8260</v>
      </c>
      <c r="B4294" s="3" t="s">
        <v>8261</v>
      </c>
      <c r="C4294" s="2"/>
      <c r="D4294" s="2" t="s">
        <v>16</v>
      </c>
      <c r="E4294" s="4">
        <f>450.00*(1-Z1%)</f>
        <v>450</v>
      </c>
      <c r="F4294" s="2">
        <v>1</v>
      </c>
      <c r="G4294" s="2"/>
    </row>
    <row r="4295" spans="1:26" customHeight="1" ht="36" hidden="true" outlineLevel="3">
      <c r="A4295" s="2" t="s">
        <v>8262</v>
      </c>
      <c r="B4295" s="3" t="s">
        <v>8263</v>
      </c>
      <c r="C4295" s="2"/>
      <c r="D4295" s="2" t="s">
        <v>16</v>
      </c>
      <c r="E4295" s="4">
        <f>850.00*(1-Z1%)</f>
        <v>850</v>
      </c>
      <c r="F4295" s="2">
        <v>2</v>
      </c>
      <c r="G4295" s="2"/>
    </row>
    <row r="4296" spans="1:26" customHeight="1" ht="36" hidden="true" outlineLevel="3">
      <c r="A4296" s="2" t="s">
        <v>8264</v>
      </c>
      <c r="B4296" s="3" t="s">
        <v>8265</v>
      </c>
      <c r="C4296" s="2"/>
      <c r="D4296" s="2" t="s">
        <v>16</v>
      </c>
      <c r="E4296" s="4">
        <f>850.00*(1-Z1%)</f>
        <v>850</v>
      </c>
      <c r="F4296" s="2">
        <v>3</v>
      </c>
      <c r="G4296" s="2"/>
    </row>
    <row r="4297" spans="1:26" customHeight="1" ht="35" hidden="true" outlineLevel="2">
      <c r="A4297" s="5" t="s">
        <v>8266</v>
      </c>
      <c r="B4297" s="5"/>
      <c r="C4297" s="5"/>
      <c r="D4297" s="5"/>
      <c r="E4297" s="5"/>
      <c r="F4297" s="5"/>
      <c r="G4297" s="5"/>
    </row>
    <row r="4298" spans="1:26" customHeight="1" ht="18" hidden="true" outlineLevel="2">
      <c r="A4298" s="2" t="s">
        <v>8267</v>
      </c>
      <c r="B4298" s="3" t="s">
        <v>8268</v>
      </c>
      <c r="C4298" s="2"/>
      <c r="D4298" s="2" t="s">
        <v>16</v>
      </c>
      <c r="E4298" s="4">
        <f>890.00*(1-Z1%)</f>
        <v>890</v>
      </c>
      <c r="F4298" s="2">
        <v>1</v>
      </c>
      <c r="G4298" s="2"/>
    </row>
    <row r="4299" spans="1:26" customHeight="1" ht="18" hidden="true" outlineLevel="2">
      <c r="A4299" s="2" t="s">
        <v>8269</v>
      </c>
      <c r="B4299" s="3" t="s">
        <v>8270</v>
      </c>
      <c r="C4299" s="2"/>
      <c r="D4299" s="2" t="s">
        <v>16</v>
      </c>
      <c r="E4299" s="4">
        <f>600.00*(1-Z1%)</f>
        <v>600</v>
      </c>
      <c r="F4299" s="2">
        <v>1</v>
      </c>
      <c r="G4299" s="2"/>
    </row>
    <row r="4300" spans="1:26" customHeight="1" ht="36" hidden="true" outlineLevel="2">
      <c r="A4300" s="2" t="s">
        <v>8271</v>
      </c>
      <c r="B4300" s="3" t="s">
        <v>8272</v>
      </c>
      <c r="C4300" s="2"/>
      <c r="D4300" s="2" t="s">
        <v>16</v>
      </c>
      <c r="E4300" s="4">
        <f>1690.00*(1-Z1%)</f>
        <v>1690</v>
      </c>
      <c r="F4300" s="2">
        <v>1</v>
      </c>
      <c r="G4300" s="2"/>
    </row>
    <row r="4301" spans="1:26" customHeight="1" ht="18" hidden="true" outlineLevel="2">
      <c r="A4301" s="2" t="s">
        <v>8273</v>
      </c>
      <c r="B4301" s="3" t="s">
        <v>8274</v>
      </c>
      <c r="C4301" s="2"/>
      <c r="D4301" s="2" t="s">
        <v>16</v>
      </c>
      <c r="E4301" s="4">
        <f>14790.00*(1-Z1%)</f>
        <v>14790</v>
      </c>
      <c r="F4301" s="2">
        <v>1</v>
      </c>
      <c r="G4301" s="2"/>
    </row>
    <row r="4302" spans="1:26" customHeight="1" ht="18" hidden="true" outlineLevel="2">
      <c r="A4302" s="2" t="s">
        <v>8275</v>
      </c>
      <c r="B4302" s="3" t="s">
        <v>8276</v>
      </c>
      <c r="C4302" s="2"/>
      <c r="D4302" s="2" t="s">
        <v>16</v>
      </c>
      <c r="E4302" s="4">
        <f>10150.00*(1-Z1%)</f>
        <v>10150</v>
      </c>
      <c r="F4302" s="2">
        <v>1</v>
      </c>
      <c r="G4302" s="2"/>
    </row>
    <row r="4303" spans="1:26" customHeight="1" ht="36" hidden="true" outlineLevel="2">
      <c r="A4303" s="2" t="s">
        <v>8277</v>
      </c>
      <c r="B4303" s="3" t="s">
        <v>8278</v>
      </c>
      <c r="C4303" s="2"/>
      <c r="D4303" s="2" t="s">
        <v>16</v>
      </c>
      <c r="E4303" s="4">
        <f>8400.00*(1-Z1%)</f>
        <v>8400</v>
      </c>
      <c r="F4303" s="2">
        <v>1</v>
      </c>
      <c r="G4303" s="2"/>
    </row>
    <row r="4304" spans="1:26" customHeight="1" ht="35" hidden="true" outlineLevel="2">
      <c r="A4304" s="5" t="s">
        <v>8279</v>
      </c>
      <c r="B4304" s="5"/>
      <c r="C4304" s="5"/>
      <c r="D4304" s="5"/>
      <c r="E4304" s="5"/>
      <c r="F4304" s="5"/>
      <c r="G4304" s="5"/>
    </row>
    <row r="4305" spans="1:26" customHeight="1" ht="35" hidden="true" outlineLevel="3">
      <c r="A4305" s="5" t="s">
        <v>8280</v>
      </c>
      <c r="B4305" s="5"/>
      <c r="C4305" s="5"/>
      <c r="D4305" s="5"/>
      <c r="E4305" s="5"/>
      <c r="F4305" s="5"/>
      <c r="G4305" s="5"/>
    </row>
    <row r="4306" spans="1:26" customHeight="1" ht="35" hidden="true" outlineLevel="4">
      <c r="A4306" s="5" t="s">
        <v>8281</v>
      </c>
      <c r="B4306" s="5"/>
      <c r="C4306" s="5"/>
      <c r="D4306" s="5"/>
      <c r="E4306" s="5"/>
      <c r="F4306" s="5"/>
      <c r="G4306" s="5"/>
    </row>
    <row r="4307" spans="1:26" customHeight="1" ht="36" hidden="true" outlineLevel="4">
      <c r="A4307" s="2" t="s">
        <v>8282</v>
      </c>
      <c r="B4307" s="3" t="s">
        <v>8283</v>
      </c>
      <c r="C4307" s="2"/>
      <c r="D4307" s="2" t="s">
        <v>16</v>
      </c>
      <c r="E4307" s="4">
        <f>2250.00*(1-Z1%)</f>
        <v>2250</v>
      </c>
      <c r="F4307" s="2">
        <v>1</v>
      </c>
      <c r="G4307" s="2"/>
    </row>
    <row r="4308" spans="1:26" customHeight="1" ht="36" hidden="true" outlineLevel="4">
      <c r="A4308" s="2" t="s">
        <v>8284</v>
      </c>
      <c r="B4308" s="3" t="s">
        <v>8285</v>
      </c>
      <c r="C4308" s="2"/>
      <c r="D4308" s="2" t="s">
        <v>16</v>
      </c>
      <c r="E4308" s="4">
        <f>2250.00*(1-Z1%)</f>
        <v>2250</v>
      </c>
      <c r="F4308" s="2">
        <v>1</v>
      </c>
      <c r="G4308" s="2"/>
    </row>
    <row r="4309" spans="1:26" customHeight="1" ht="36" hidden="true" outlineLevel="4">
      <c r="A4309" s="2" t="s">
        <v>8286</v>
      </c>
      <c r="B4309" s="3" t="s">
        <v>8287</v>
      </c>
      <c r="C4309" s="2"/>
      <c r="D4309" s="2" t="s">
        <v>16</v>
      </c>
      <c r="E4309" s="4">
        <f>1350.00*(1-Z1%)</f>
        <v>1350</v>
      </c>
      <c r="F4309" s="2">
        <v>1</v>
      </c>
      <c r="G4309" s="2"/>
    </row>
    <row r="4310" spans="1:26" customHeight="1" ht="36" hidden="true" outlineLevel="4">
      <c r="A4310" s="2" t="s">
        <v>8288</v>
      </c>
      <c r="B4310" s="3" t="s">
        <v>8289</v>
      </c>
      <c r="C4310" s="2"/>
      <c r="D4310" s="2" t="s">
        <v>16</v>
      </c>
      <c r="E4310" s="4">
        <f>590.00*(1-Z1%)</f>
        <v>590</v>
      </c>
      <c r="F4310" s="2">
        <v>2</v>
      </c>
      <c r="G4310" s="2"/>
    </row>
    <row r="4311" spans="1:26" customHeight="1" ht="36" hidden="true" outlineLevel="4">
      <c r="A4311" s="2" t="s">
        <v>8290</v>
      </c>
      <c r="B4311" s="3" t="s">
        <v>8291</v>
      </c>
      <c r="C4311" s="2"/>
      <c r="D4311" s="2" t="s">
        <v>16</v>
      </c>
      <c r="E4311" s="4">
        <f>550.00*(1-Z1%)</f>
        <v>550</v>
      </c>
      <c r="F4311" s="2">
        <v>2</v>
      </c>
      <c r="G4311" s="2"/>
    </row>
    <row r="4312" spans="1:26" customHeight="1" ht="36" hidden="true" outlineLevel="4">
      <c r="A4312" s="2" t="s">
        <v>8292</v>
      </c>
      <c r="B4312" s="3" t="s">
        <v>8293</v>
      </c>
      <c r="C4312" s="2"/>
      <c r="D4312" s="2" t="s">
        <v>16</v>
      </c>
      <c r="E4312" s="4">
        <f>950.00*(1-Z1%)</f>
        <v>950</v>
      </c>
      <c r="F4312" s="2">
        <v>2</v>
      </c>
      <c r="G4312" s="2"/>
    </row>
    <row r="4313" spans="1:26" customHeight="1" ht="36" hidden="true" outlineLevel="4">
      <c r="A4313" s="2" t="s">
        <v>8294</v>
      </c>
      <c r="B4313" s="3" t="s">
        <v>8295</v>
      </c>
      <c r="C4313" s="2"/>
      <c r="D4313" s="2" t="s">
        <v>16</v>
      </c>
      <c r="E4313" s="4">
        <f>750.00*(1-Z1%)</f>
        <v>750</v>
      </c>
      <c r="F4313" s="2">
        <v>1</v>
      </c>
      <c r="G4313" s="2"/>
    </row>
    <row r="4314" spans="1:26" customHeight="1" ht="54" hidden="true" outlineLevel="4">
      <c r="A4314" s="2" t="s">
        <v>8296</v>
      </c>
      <c r="B4314" s="3" t="s">
        <v>8297</v>
      </c>
      <c r="C4314" s="2"/>
      <c r="D4314" s="2" t="s">
        <v>16</v>
      </c>
      <c r="E4314" s="4">
        <f>950.00*(1-Z1%)</f>
        <v>950</v>
      </c>
      <c r="F4314" s="2">
        <v>3</v>
      </c>
      <c r="G4314" s="2"/>
    </row>
    <row r="4315" spans="1:26" customHeight="1" ht="36" hidden="true" outlineLevel="4">
      <c r="A4315" s="2" t="s">
        <v>8298</v>
      </c>
      <c r="B4315" s="3" t="s">
        <v>8299</v>
      </c>
      <c r="C4315" s="2"/>
      <c r="D4315" s="2" t="s">
        <v>16</v>
      </c>
      <c r="E4315" s="4">
        <f>480.00*(1-Z1%)</f>
        <v>480</v>
      </c>
      <c r="F4315" s="2">
        <v>1</v>
      </c>
      <c r="G4315" s="2"/>
    </row>
    <row r="4316" spans="1:26" customHeight="1" ht="36" hidden="true" outlineLevel="4">
      <c r="A4316" s="2" t="s">
        <v>8300</v>
      </c>
      <c r="B4316" s="3" t="s">
        <v>8301</v>
      </c>
      <c r="C4316" s="2"/>
      <c r="D4316" s="2" t="s">
        <v>16</v>
      </c>
      <c r="E4316" s="4">
        <f>150.00*(1-Z1%)</f>
        <v>150</v>
      </c>
      <c r="F4316" s="2">
        <v>1</v>
      </c>
      <c r="G4316" s="2"/>
    </row>
    <row r="4317" spans="1:26" customHeight="1" ht="36" hidden="true" outlineLevel="4">
      <c r="A4317" s="2" t="s">
        <v>8302</v>
      </c>
      <c r="B4317" s="3" t="s">
        <v>8303</v>
      </c>
      <c r="C4317" s="2"/>
      <c r="D4317" s="2" t="s">
        <v>16</v>
      </c>
      <c r="E4317" s="4">
        <f>200.00*(1-Z1%)</f>
        <v>200</v>
      </c>
      <c r="F4317" s="2">
        <v>2</v>
      </c>
      <c r="G4317" s="2"/>
    </row>
    <row r="4318" spans="1:26" customHeight="1" ht="36" hidden="true" outlineLevel="4">
      <c r="A4318" s="2" t="s">
        <v>8304</v>
      </c>
      <c r="B4318" s="3" t="s">
        <v>8305</v>
      </c>
      <c r="C4318" s="2"/>
      <c r="D4318" s="2" t="s">
        <v>16</v>
      </c>
      <c r="E4318" s="4">
        <f>1760.00*(1-Z1%)</f>
        <v>1760</v>
      </c>
      <c r="F4318" s="2">
        <v>1</v>
      </c>
      <c r="G4318" s="2"/>
    </row>
    <row r="4319" spans="1:26" customHeight="1" ht="36" hidden="true" outlineLevel="4">
      <c r="A4319" s="2" t="s">
        <v>8306</v>
      </c>
      <c r="B4319" s="3" t="s">
        <v>8307</v>
      </c>
      <c r="C4319" s="2"/>
      <c r="D4319" s="2" t="s">
        <v>16</v>
      </c>
      <c r="E4319" s="4">
        <f>2100.00*(1-Z1%)</f>
        <v>2100</v>
      </c>
      <c r="F4319" s="2">
        <v>1</v>
      </c>
      <c r="G4319" s="2"/>
    </row>
    <row r="4320" spans="1:26" customHeight="1" ht="36" hidden="true" outlineLevel="4">
      <c r="A4320" s="2" t="s">
        <v>8308</v>
      </c>
      <c r="B4320" s="3" t="s">
        <v>8309</v>
      </c>
      <c r="C4320" s="2"/>
      <c r="D4320" s="2" t="s">
        <v>16</v>
      </c>
      <c r="E4320" s="4">
        <f>2200.00*(1-Z1%)</f>
        <v>2200</v>
      </c>
      <c r="F4320" s="2">
        <v>1</v>
      </c>
      <c r="G4320" s="2"/>
    </row>
    <row r="4321" spans="1:26" customHeight="1" ht="36" hidden="true" outlineLevel="4">
      <c r="A4321" s="2" t="s">
        <v>8310</v>
      </c>
      <c r="B4321" s="3" t="s">
        <v>8311</v>
      </c>
      <c r="C4321" s="2"/>
      <c r="D4321" s="2" t="s">
        <v>16</v>
      </c>
      <c r="E4321" s="4">
        <f>2200.00*(1-Z1%)</f>
        <v>2200</v>
      </c>
      <c r="F4321" s="2">
        <v>1</v>
      </c>
      <c r="G4321" s="2"/>
    </row>
    <row r="4322" spans="1:26" customHeight="1" ht="36" hidden="true" outlineLevel="4">
      <c r="A4322" s="2" t="s">
        <v>8312</v>
      </c>
      <c r="B4322" s="3" t="s">
        <v>8313</v>
      </c>
      <c r="C4322" s="2"/>
      <c r="D4322" s="2" t="s">
        <v>16</v>
      </c>
      <c r="E4322" s="4">
        <f>1500.00*(1-Z1%)</f>
        <v>1500</v>
      </c>
      <c r="F4322" s="2">
        <v>1</v>
      </c>
      <c r="G4322" s="2"/>
    </row>
    <row r="4323" spans="1:26" customHeight="1" ht="36" hidden="true" outlineLevel="4">
      <c r="A4323" s="2" t="s">
        <v>8314</v>
      </c>
      <c r="B4323" s="3" t="s">
        <v>8315</v>
      </c>
      <c r="C4323" s="2"/>
      <c r="D4323" s="2" t="s">
        <v>16</v>
      </c>
      <c r="E4323" s="4">
        <f>1350.00*(1-Z1%)</f>
        <v>1350</v>
      </c>
      <c r="F4323" s="2">
        <v>1</v>
      </c>
      <c r="G4323" s="2"/>
    </row>
    <row r="4324" spans="1:26" customHeight="1" ht="18" hidden="true" outlineLevel="4">
      <c r="A4324" s="2" t="s">
        <v>8316</v>
      </c>
      <c r="B4324" s="3" t="s">
        <v>8317</v>
      </c>
      <c r="C4324" s="2"/>
      <c r="D4324" s="2" t="s">
        <v>16</v>
      </c>
      <c r="E4324" s="4">
        <f>820.00*(1-Z1%)</f>
        <v>820</v>
      </c>
      <c r="F4324" s="2">
        <v>1</v>
      </c>
      <c r="G4324" s="2"/>
    </row>
    <row r="4325" spans="1:26" customHeight="1" ht="18" hidden="true" outlineLevel="4">
      <c r="A4325" s="2" t="s">
        <v>8318</v>
      </c>
      <c r="B4325" s="3" t="s">
        <v>8319</v>
      </c>
      <c r="C4325" s="2"/>
      <c r="D4325" s="2" t="s">
        <v>16</v>
      </c>
      <c r="E4325" s="4">
        <f>1450.00*(1-Z1%)</f>
        <v>1450</v>
      </c>
      <c r="F4325" s="2">
        <v>1</v>
      </c>
      <c r="G4325" s="2"/>
    </row>
    <row r="4326" spans="1:26" customHeight="1" ht="18" hidden="true" outlineLevel="4">
      <c r="A4326" s="2" t="s">
        <v>8320</v>
      </c>
      <c r="B4326" s="3" t="s">
        <v>8321</v>
      </c>
      <c r="C4326" s="2"/>
      <c r="D4326" s="2" t="s">
        <v>16</v>
      </c>
      <c r="E4326" s="4">
        <f>1100.00*(1-Z1%)</f>
        <v>1100</v>
      </c>
      <c r="F4326" s="2">
        <v>1</v>
      </c>
      <c r="G4326" s="2"/>
    </row>
    <row r="4327" spans="1:26" customHeight="1" ht="18" hidden="true" outlineLevel="4">
      <c r="A4327" s="2" t="s">
        <v>8322</v>
      </c>
      <c r="B4327" s="3" t="s">
        <v>8323</v>
      </c>
      <c r="C4327" s="2"/>
      <c r="D4327" s="2" t="s">
        <v>16</v>
      </c>
      <c r="E4327" s="4">
        <f>990.00*(1-Z1%)</f>
        <v>990</v>
      </c>
      <c r="F4327" s="2">
        <v>1</v>
      </c>
      <c r="G4327" s="2"/>
    </row>
    <row r="4328" spans="1:26" customHeight="1" ht="35" hidden="true" outlineLevel="4">
      <c r="A4328" s="5" t="s">
        <v>8324</v>
      </c>
      <c r="B4328" s="5"/>
      <c r="C4328" s="5"/>
      <c r="D4328" s="5"/>
      <c r="E4328" s="5"/>
      <c r="F4328" s="5"/>
      <c r="G4328" s="5"/>
    </row>
    <row r="4329" spans="1:26" customHeight="1" ht="18" hidden="true" outlineLevel="4">
      <c r="A4329" s="2" t="s">
        <v>8325</v>
      </c>
      <c r="B4329" s="3" t="s">
        <v>8326</v>
      </c>
      <c r="C4329" s="2"/>
      <c r="D4329" s="2" t="s">
        <v>16</v>
      </c>
      <c r="E4329" s="4">
        <f>750.00*(1-Z1%)</f>
        <v>750</v>
      </c>
      <c r="F4329" s="2">
        <v>1</v>
      </c>
      <c r="G4329" s="2"/>
    </row>
    <row r="4330" spans="1:26" customHeight="1" ht="18" hidden="true" outlineLevel="4">
      <c r="A4330" s="2" t="s">
        <v>8327</v>
      </c>
      <c r="B4330" s="3" t="s">
        <v>8328</v>
      </c>
      <c r="C4330" s="2"/>
      <c r="D4330" s="2" t="s">
        <v>16</v>
      </c>
      <c r="E4330" s="4">
        <f>650.00*(1-Z1%)</f>
        <v>650</v>
      </c>
      <c r="F4330" s="2">
        <v>1</v>
      </c>
      <c r="G4330" s="2"/>
    </row>
    <row r="4331" spans="1:26" customHeight="1" ht="36" hidden="true" outlineLevel="4">
      <c r="A4331" s="2" t="s">
        <v>8329</v>
      </c>
      <c r="B4331" s="3" t="s">
        <v>8330</v>
      </c>
      <c r="C4331" s="2"/>
      <c r="D4331" s="2" t="s">
        <v>16</v>
      </c>
      <c r="E4331" s="4">
        <f>420.00*(1-Z1%)</f>
        <v>420</v>
      </c>
      <c r="F4331" s="2">
        <v>1</v>
      </c>
      <c r="G4331" s="2"/>
    </row>
    <row r="4332" spans="1:26" customHeight="1" ht="36" hidden="true" outlineLevel="4">
      <c r="A4332" s="2" t="s">
        <v>8331</v>
      </c>
      <c r="B4332" s="3" t="s">
        <v>8332</v>
      </c>
      <c r="C4332" s="2"/>
      <c r="D4332" s="2" t="s">
        <v>16</v>
      </c>
      <c r="E4332" s="4">
        <f>560.00*(1-Z1%)</f>
        <v>560</v>
      </c>
      <c r="F4332" s="2">
        <v>1</v>
      </c>
      <c r="G4332" s="2"/>
    </row>
    <row r="4333" spans="1:26" customHeight="1" ht="36" hidden="true" outlineLevel="4">
      <c r="A4333" s="2" t="s">
        <v>8333</v>
      </c>
      <c r="B4333" s="3" t="s">
        <v>8334</v>
      </c>
      <c r="C4333" s="2"/>
      <c r="D4333" s="2" t="s">
        <v>16</v>
      </c>
      <c r="E4333" s="4">
        <f>680.00*(1-Z1%)</f>
        <v>680</v>
      </c>
      <c r="F4333" s="2">
        <v>1</v>
      </c>
      <c r="G4333" s="2"/>
    </row>
    <row r="4334" spans="1:26" customHeight="1" ht="36" hidden="true" outlineLevel="4">
      <c r="A4334" s="2" t="s">
        <v>8335</v>
      </c>
      <c r="B4334" s="3" t="s">
        <v>8336</v>
      </c>
      <c r="C4334" s="2"/>
      <c r="D4334" s="2" t="s">
        <v>16</v>
      </c>
      <c r="E4334" s="4">
        <f>790.00*(1-Z1%)</f>
        <v>790</v>
      </c>
      <c r="F4334" s="2">
        <v>1</v>
      </c>
      <c r="G4334" s="2"/>
    </row>
    <row r="4335" spans="1:26" customHeight="1" ht="36" hidden="true" outlineLevel="4">
      <c r="A4335" s="2" t="s">
        <v>8337</v>
      </c>
      <c r="B4335" s="3" t="s">
        <v>8338</v>
      </c>
      <c r="C4335" s="2"/>
      <c r="D4335" s="2" t="s">
        <v>16</v>
      </c>
      <c r="E4335" s="4">
        <f>990.00*(1-Z1%)</f>
        <v>990</v>
      </c>
      <c r="F4335" s="2">
        <v>3</v>
      </c>
      <c r="G4335" s="2"/>
    </row>
    <row r="4336" spans="1:26" customHeight="1" ht="36" hidden="true" outlineLevel="4">
      <c r="A4336" s="2" t="s">
        <v>8339</v>
      </c>
      <c r="B4336" s="3" t="s">
        <v>8340</v>
      </c>
      <c r="C4336" s="2"/>
      <c r="D4336" s="2" t="s">
        <v>16</v>
      </c>
      <c r="E4336" s="4">
        <f>1050.00*(1-Z1%)</f>
        <v>1050</v>
      </c>
      <c r="F4336" s="2">
        <v>1</v>
      </c>
      <c r="G4336" s="2"/>
    </row>
    <row r="4337" spans="1:26" customHeight="1" ht="36" hidden="true" outlineLevel="4">
      <c r="A4337" s="2" t="s">
        <v>8341</v>
      </c>
      <c r="B4337" s="3" t="s">
        <v>8342</v>
      </c>
      <c r="C4337" s="2"/>
      <c r="D4337" s="2" t="s">
        <v>16</v>
      </c>
      <c r="E4337" s="4">
        <f>990.00*(1-Z1%)</f>
        <v>990</v>
      </c>
      <c r="F4337" s="2">
        <v>2</v>
      </c>
      <c r="G4337" s="2"/>
    </row>
    <row r="4338" spans="1:26" customHeight="1" ht="36" hidden="true" outlineLevel="4">
      <c r="A4338" s="2" t="s">
        <v>8343</v>
      </c>
      <c r="B4338" s="3" t="s">
        <v>8344</v>
      </c>
      <c r="C4338" s="2"/>
      <c r="D4338" s="2" t="s">
        <v>16</v>
      </c>
      <c r="E4338" s="4">
        <f>1490.00*(1-Z1%)</f>
        <v>1490</v>
      </c>
      <c r="F4338" s="2">
        <v>4</v>
      </c>
      <c r="G4338" s="2"/>
    </row>
    <row r="4339" spans="1:26" customHeight="1" ht="18" hidden="true" outlineLevel="4">
      <c r="A4339" s="2" t="s">
        <v>8345</v>
      </c>
      <c r="B4339" s="3" t="s">
        <v>8346</v>
      </c>
      <c r="C4339" s="2"/>
      <c r="D4339" s="2" t="s">
        <v>16</v>
      </c>
      <c r="E4339" s="4">
        <f>1280.00*(1-Z1%)</f>
        <v>1280</v>
      </c>
      <c r="F4339" s="2">
        <v>2</v>
      </c>
      <c r="G4339" s="2"/>
    </row>
    <row r="4340" spans="1:26" customHeight="1" ht="36" hidden="true" outlineLevel="4">
      <c r="A4340" s="2" t="s">
        <v>8347</v>
      </c>
      <c r="B4340" s="3" t="s">
        <v>8348</v>
      </c>
      <c r="C4340" s="2"/>
      <c r="D4340" s="2" t="s">
        <v>16</v>
      </c>
      <c r="E4340" s="4">
        <f>1450.00*(1-Z1%)</f>
        <v>1450</v>
      </c>
      <c r="F4340" s="2">
        <v>2</v>
      </c>
      <c r="G4340" s="2"/>
    </row>
    <row r="4341" spans="1:26" customHeight="1" ht="36" hidden="true" outlineLevel="4">
      <c r="A4341" s="2" t="s">
        <v>8349</v>
      </c>
      <c r="B4341" s="3" t="s">
        <v>8350</v>
      </c>
      <c r="C4341" s="2"/>
      <c r="D4341" s="2" t="s">
        <v>16</v>
      </c>
      <c r="E4341" s="4">
        <f>1250.00*(1-Z1%)</f>
        <v>1250</v>
      </c>
      <c r="F4341" s="2">
        <v>1</v>
      </c>
      <c r="G4341" s="2"/>
    </row>
    <row r="4342" spans="1:26" customHeight="1" ht="36" hidden="true" outlineLevel="4">
      <c r="A4342" s="2" t="s">
        <v>8351</v>
      </c>
      <c r="B4342" s="3" t="s">
        <v>8352</v>
      </c>
      <c r="C4342" s="2"/>
      <c r="D4342" s="2" t="s">
        <v>16</v>
      </c>
      <c r="E4342" s="4">
        <f>1250.00*(1-Z1%)</f>
        <v>1250</v>
      </c>
      <c r="F4342" s="2">
        <v>3</v>
      </c>
      <c r="G4342" s="2"/>
    </row>
    <row r="4343" spans="1:26" customHeight="1" ht="35" hidden="true" outlineLevel="4">
      <c r="A4343" s="5" t="s">
        <v>8353</v>
      </c>
      <c r="B4343" s="5"/>
      <c r="C4343" s="5"/>
      <c r="D4343" s="5"/>
      <c r="E4343" s="5"/>
      <c r="F4343" s="5"/>
      <c r="G4343" s="5"/>
    </row>
    <row r="4344" spans="1:26" customHeight="1" ht="18" hidden="true" outlineLevel="4">
      <c r="A4344" s="2" t="s">
        <v>8354</v>
      </c>
      <c r="B4344" s="3" t="s">
        <v>8355</v>
      </c>
      <c r="C4344" s="2"/>
      <c r="D4344" s="2" t="s">
        <v>16</v>
      </c>
      <c r="E4344" s="4">
        <f>490.00*(1-Z1%)</f>
        <v>490</v>
      </c>
      <c r="F4344" s="2">
        <v>2</v>
      </c>
      <c r="G4344" s="2"/>
    </row>
    <row r="4345" spans="1:26" customHeight="1" ht="18" hidden="true" outlineLevel="4">
      <c r="A4345" s="2" t="s">
        <v>8356</v>
      </c>
      <c r="B4345" s="3" t="s">
        <v>8357</v>
      </c>
      <c r="C4345" s="2"/>
      <c r="D4345" s="2" t="s">
        <v>16</v>
      </c>
      <c r="E4345" s="4">
        <f>450.00*(1-Z1%)</f>
        <v>450</v>
      </c>
      <c r="F4345" s="2">
        <v>2</v>
      </c>
      <c r="G4345" s="2"/>
    </row>
    <row r="4346" spans="1:26" customHeight="1" ht="18" hidden="true" outlineLevel="4">
      <c r="A4346" s="2" t="s">
        <v>8358</v>
      </c>
      <c r="B4346" s="3" t="s">
        <v>8359</v>
      </c>
      <c r="C4346" s="2"/>
      <c r="D4346" s="2" t="s">
        <v>16</v>
      </c>
      <c r="E4346" s="4">
        <f>390.00*(1-Z1%)</f>
        <v>390</v>
      </c>
      <c r="F4346" s="2">
        <v>3</v>
      </c>
      <c r="G4346" s="2"/>
    </row>
    <row r="4347" spans="1:26" customHeight="1" ht="18" hidden="true" outlineLevel="4">
      <c r="A4347" s="2" t="s">
        <v>8360</v>
      </c>
      <c r="B4347" s="3" t="s">
        <v>8361</v>
      </c>
      <c r="C4347" s="2"/>
      <c r="D4347" s="2" t="s">
        <v>16</v>
      </c>
      <c r="E4347" s="4">
        <f>370.00*(1-Z1%)</f>
        <v>370</v>
      </c>
      <c r="F4347" s="2">
        <v>3</v>
      </c>
      <c r="G4347" s="2"/>
    </row>
    <row r="4348" spans="1:26" customHeight="1" ht="18" hidden="true" outlineLevel="4">
      <c r="A4348" s="2" t="s">
        <v>8362</v>
      </c>
      <c r="B4348" s="3" t="s">
        <v>8363</v>
      </c>
      <c r="C4348" s="2"/>
      <c r="D4348" s="2" t="s">
        <v>16</v>
      </c>
      <c r="E4348" s="4">
        <f>390.00*(1-Z1%)</f>
        <v>390</v>
      </c>
      <c r="F4348" s="2">
        <v>2</v>
      </c>
      <c r="G4348" s="2"/>
    </row>
    <row r="4349" spans="1:26" customHeight="1" ht="18" hidden="true" outlineLevel="4">
      <c r="A4349" s="2" t="s">
        <v>8364</v>
      </c>
      <c r="B4349" s="3" t="s">
        <v>8365</v>
      </c>
      <c r="C4349" s="2"/>
      <c r="D4349" s="2" t="s">
        <v>16</v>
      </c>
      <c r="E4349" s="4">
        <f>350.00*(1-Z1%)</f>
        <v>350</v>
      </c>
      <c r="F4349" s="2">
        <v>3</v>
      </c>
      <c r="G4349" s="2"/>
    </row>
    <row r="4350" spans="1:26" customHeight="1" ht="18" hidden="true" outlineLevel="4">
      <c r="A4350" s="2" t="s">
        <v>8366</v>
      </c>
      <c r="B4350" s="3" t="s">
        <v>8367</v>
      </c>
      <c r="C4350" s="2"/>
      <c r="D4350" s="2" t="s">
        <v>16</v>
      </c>
      <c r="E4350" s="4">
        <f>430.00*(1-Z1%)</f>
        <v>430</v>
      </c>
      <c r="F4350" s="2">
        <v>1</v>
      </c>
      <c r="G4350" s="2"/>
    </row>
    <row r="4351" spans="1:26" customHeight="1" ht="18" hidden="true" outlineLevel="4">
      <c r="A4351" s="2" t="s">
        <v>8368</v>
      </c>
      <c r="B4351" s="3" t="s">
        <v>8369</v>
      </c>
      <c r="C4351" s="2"/>
      <c r="D4351" s="2" t="s">
        <v>16</v>
      </c>
      <c r="E4351" s="4">
        <f>390.00*(1-Z1%)</f>
        <v>390</v>
      </c>
      <c r="F4351" s="2">
        <v>3</v>
      </c>
      <c r="G4351" s="2"/>
    </row>
    <row r="4352" spans="1:26" customHeight="1" ht="18" hidden="true" outlineLevel="4">
      <c r="A4352" s="2" t="s">
        <v>8370</v>
      </c>
      <c r="B4352" s="3" t="s">
        <v>8371</v>
      </c>
      <c r="C4352" s="2"/>
      <c r="D4352" s="2" t="s">
        <v>16</v>
      </c>
      <c r="E4352" s="4">
        <f>450.00*(1-Z1%)</f>
        <v>450</v>
      </c>
      <c r="F4352" s="2">
        <v>1</v>
      </c>
      <c r="G4352" s="2"/>
    </row>
    <row r="4353" spans="1:26" customHeight="1" ht="35" hidden="true" outlineLevel="3">
      <c r="A4353" s="5" t="s">
        <v>8372</v>
      </c>
      <c r="B4353" s="5"/>
      <c r="C4353" s="5"/>
      <c r="D4353" s="5"/>
      <c r="E4353" s="5"/>
      <c r="F4353" s="5"/>
      <c r="G4353" s="5"/>
    </row>
    <row r="4354" spans="1:26" customHeight="1" ht="18" hidden="true" outlineLevel="3">
      <c r="A4354" s="2" t="s">
        <v>8373</v>
      </c>
      <c r="B4354" s="3" t="s">
        <v>8374</v>
      </c>
      <c r="C4354" s="2"/>
      <c r="D4354" s="2" t="s">
        <v>16</v>
      </c>
      <c r="E4354" s="4">
        <f>75.00*(1-Z1%)</f>
        <v>75</v>
      </c>
      <c r="F4354" s="2">
        <v>1</v>
      </c>
      <c r="G4354" s="2"/>
    </row>
    <row r="4355" spans="1:26" customHeight="1" ht="18" hidden="true" outlineLevel="3">
      <c r="A4355" s="2" t="s">
        <v>8375</v>
      </c>
      <c r="B4355" s="3" t="s">
        <v>8376</v>
      </c>
      <c r="C4355" s="2"/>
      <c r="D4355" s="2" t="s">
        <v>16</v>
      </c>
      <c r="E4355" s="4">
        <f>30.00*(1-Z1%)</f>
        <v>30</v>
      </c>
      <c r="F4355" s="2">
        <v>1</v>
      </c>
      <c r="G4355" s="2"/>
    </row>
    <row r="4356" spans="1:26" customHeight="1" ht="18" hidden="true" outlineLevel="3">
      <c r="A4356" s="2" t="s">
        <v>8377</v>
      </c>
      <c r="B4356" s="3" t="s">
        <v>8378</v>
      </c>
      <c r="C4356" s="2"/>
      <c r="D4356" s="2" t="s">
        <v>16</v>
      </c>
      <c r="E4356" s="4">
        <f>30.00*(1-Z1%)</f>
        <v>30</v>
      </c>
      <c r="F4356" s="2">
        <v>1</v>
      </c>
      <c r="G4356" s="2"/>
    </row>
    <row r="4357" spans="1:26" customHeight="1" ht="18" hidden="true" outlineLevel="3">
      <c r="A4357" s="2" t="s">
        <v>8379</v>
      </c>
      <c r="B4357" s="3" t="s">
        <v>8380</v>
      </c>
      <c r="C4357" s="2"/>
      <c r="D4357" s="2" t="s">
        <v>16</v>
      </c>
      <c r="E4357" s="4">
        <f>65.00*(1-Z1%)</f>
        <v>65</v>
      </c>
      <c r="F4357" s="2">
        <v>1</v>
      </c>
      <c r="G4357" s="2"/>
    </row>
    <row r="4358" spans="1:26" customHeight="1" ht="18" hidden="true" outlineLevel="3">
      <c r="A4358" s="2" t="s">
        <v>8381</v>
      </c>
      <c r="B4358" s="3" t="s">
        <v>8382</v>
      </c>
      <c r="C4358" s="2"/>
      <c r="D4358" s="2" t="s">
        <v>16</v>
      </c>
      <c r="E4358" s="4">
        <f>60.00*(1-Z1%)</f>
        <v>60</v>
      </c>
      <c r="F4358" s="2">
        <v>1</v>
      </c>
      <c r="G4358" s="2"/>
    </row>
    <row r="4359" spans="1:26" customHeight="1" ht="18" hidden="true" outlineLevel="3">
      <c r="A4359" s="2" t="s">
        <v>8383</v>
      </c>
      <c r="B4359" s="3" t="s">
        <v>8384</v>
      </c>
      <c r="C4359" s="2"/>
      <c r="D4359" s="2" t="s">
        <v>16</v>
      </c>
      <c r="E4359" s="4">
        <f>100.00*(1-Z1%)</f>
        <v>100</v>
      </c>
      <c r="F4359" s="2">
        <v>2</v>
      </c>
      <c r="G4359" s="2"/>
    </row>
    <row r="4360" spans="1:26" customHeight="1" ht="36" hidden="true" outlineLevel="3">
      <c r="A4360" s="2" t="s">
        <v>8385</v>
      </c>
      <c r="B4360" s="3" t="s">
        <v>8386</v>
      </c>
      <c r="C4360" s="2"/>
      <c r="D4360" s="2" t="s">
        <v>16</v>
      </c>
      <c r="E4360" s="4">
        <f>100.00*(1-Z1%)</f>
        <v>100</v>
      </c>
      <c r="F4360" s="2">
        <v>3</v>
      </c>
      <c r="G4360" s="2"/>
    </row>
    <row r="4361" spans="1:26" customHeight="1" ht="36" hidden="true" outlineLevel="3">
      <c r="A4361" s="2" t="s">
        <v>8387</v>
      </c>
      <c r="B4361" s="3" t="s">
        <v>8388</v>
      </c>
      <c r="C4361" s="2"/>
      <c r="D4361" s="2" t="s">
        <v>16</v>
      </c>
      <c r="E4361" s="4">
        <f>150.00*(1-Z1%)</f>
        <v>150</v>
      </c>
      <c r="F4361" s="2">
        <v>5</v>
      </c>
      <c r="G4361" s="2"/>
    </row>
    <row r="4362" spans="1:26" customHeight="1" ht="18" hidden="true" outlineLevel="3">
      <c r="A4362" s="2" t="s">
        <v>8389</v>
      </c>
      <c r="B4362" s="3" t="s">
        <v>8390</v>
      </c>
      <c r="C4362" s="2"/>
      <c r="D4362" s="2" t="s">
        <v>16</v>
      </c>
      <c r="E4362" s="4">
        <f>250.00*(1-Z1%)</f>
        <v>250</v>
      </c>
      <c r="F4362" s="2">
        <v>2</v>
      </c>
      <c r="G4362" s="2"/>
    </row>
    <row r="4363" spans="1:26" customHeight="1" ht="36" hidden="true" outlineLevel="3">
      <c r="A4363" s="2" t="s">
        <v>8391</v>
      </c>
      <c r="B4363" s="3" t="s">
        <v>8392</v>
      </c>
      <c r="C4363" s="2"/>
      <c r="D4363" s="2" t="s">
        <v>16</v>
      </c>
      <c r="E4363" s="4">
        <f>170.00*(1-Z1%)</f>
        <v>170</v>
      </c>
      <c r="F4363" s="2">
        <v>6</v>
      </c>
      <c r="G4363" s="2"/>
    </row>
    <row r="4364" spans="1:26" customHeight="1" ht="18" hidden="true" outlineLevel="3">
      <c r="A4364" s="2" t="s">
        <v>8393</v>
      </c>
      <c r="B4364" s="3" t="s">
        <v>8394</v>
      </c>
      <c r="C4364" s="2"/>
      <c r="D4364" s="2" t="s">
        <v>16</v>
      </c>
      <c r="E4364" s="4">
        <f>130.00*(1-Z1%)</f>
        <v>130</v>
      </c>
      <c r="F4364" s="2">
        <v>2</v>
      </c>
      <c r="G4364" s="2"/>
    </row>
    <row r="4365" spans="1:26" customHeight="1" ht="18" hidden="true" outlineLevel="3">
      <c r="A4365" s="2" t="s">
        <v>8395</v>
      </c>
      <c r="B4365" s="3" t="s">
        <v>8396</v>
      </c>
      <c r="C4365" s="2"/>
      <c r="D4365" s="2" t="s">
        <v>16</v>
      </c>
      <c r="E4365" s="4">
        <f>150.00*(1-Z1%)</f>
        <v>150</v>
      </c>
      <c r="F4365" s="2">
        <v>6</v>
      </c>
      <c r="G4365" s="2"/>
    </row>
    <row r="4366" spans="1:26" customHeight="1" ht="36" hidden="true" outlineLevel="3">
      <c r="A4366" s="2" t="s">
        <v>8397</v>
      </c>
      <c r="B4366" s="3" t="s">
        <v>8398</v>
      </c>
      <c r="C4366" s="2"/>
      <c r="D4366" s="2" t="s">
        <v>16</v>
      </c>
      <c r="E4366" s="4">
        <f>125.00*(1-Z1%)</f>
        <v>125</v>
      </c>
      <c r="F4366" s="2">
        <v>3</v>
      </c>
      <c r="G4366" s="2"/>
    </row>
    <row r="4367" spans="1:26" customHeight="1" ht="36" hidden="true" outlineLevel="3">
      <c r="A4367" s="2" t="s">
        <v>8399</v>
      </c>
      <c r="B4367" s="3" t="s">
        <v>8400</v>
      </c>
      <c r="C4367" s="2"/>
      <c r="D4367" s="2" t="s">
        <v>16</v>
      </c>
      <c r="E4367" s="4">
        <f>260.00*(1-Z1%)</f>
        <v>260</v>
      </c>
      <c r="F4367" s="2">
        <v>1</v>
      </c>
      <c r="G4367" s="2"/>
    </row>
    <row r="4368" spans="1:26" customHeight="1" ht="36" hidden="true" outlineLevel="3">
      <c r="A4368" s="2" t="s">
        <v>8401</v>
      </c>
      <c r="B4368" s="3" t="s">
        <v>8402</v>
      </c>
      <c r="C4368" s="2"/>
      <c r="D4368" s="2" t="s">
        <v>16</v>
      </c>
      <c r="E4368" s="4">
        <f>170.00*(1-Z1%)</f>
        <v>170</v>
      </c>
      <c r="F4368" s="2">
        <v>6</v>
      </c>
      <c r="G4368" s="2"/>
    </row>
    <row r="4369" spans="1:26" customHeight="1" ht="18" hidden="true" outlineLevel="3">
      <c r="A4369" s="2" t="s">
        <v>8403</v>
      </c>
      <c r="B4369" s="3" t="s">
        <v>8404</v>
      </c>
      <c r="C4369" s="2"/>
      <c r="D4369" s="2" t="s">
        <v>16</v>
      </c>
      <c r="E4369" s="4">
        <f>250.00*(1-Z1%)</f>
        <v>250</v>
      </c>
      <c r="F4369" s="2">
        <v>1</v>
      </c>
      <c r="G4369" s="2"/>
    </row>
    <row r="4370" spans="1:26" customHeight="1" ht="36" hidden="true" outlineLevel="3">
      <c r="A4370" s="2" t="s">
        <v>8405</v>
      </c>
      <c r="B4370" s="3" t="s">
        <v>8406</v>
      </c>
      <c r="C4370" s="2"/>
      <c r="D4370" s="2" t="s">
        <v>16</v>
      </c>
      <c r="E4370" s="4">
        <f>230.00*(1-Z1%)</f>
        <v>230</v>
      </c>
      <c r="F4370" s="2">
        <v>3</v>
      </c>
      <c r="G4370" s="2"/>
    </row>
    <row r="4371" spans="1:26" customHeight="1" ht="36" hidden="true" outlineLevel="3">
      <c r="A4371" s="2" t="s">
        <v>8407</v>
      </c>
      <c r="B4371" s="3" t="s">
        <v>8408</v>
      </c>
      <c r="C4371" s="2"/>
      <c r="D4371" s="2" t="s">
        <v>16</v>
      </c>
      <c r="E4371" s="4">
        <f>90.00*(1-Z1%)</f>
        <v>90</v>
      </c>
      <c r="F4371" s="2">
        <v>1</v>
      </c>
      <c r="G4371" s="2"/>
    </row>
    <row r="4372" spans="1:26" customHeight="1" ht="18" hidden="true" outlineLevel="3">
      <c r="A4372" s="2" t="s">
        <v>8409</v>
      </c>
      <c r="B4372" s="3" t="s">
        <v>8410</v>
      </c>
      <c r="C4372" s="2"/>
      <c r="D4372" s="2" t="s">
        <v>16</v>
      </c>
      <c r="E4372" s="4">
        <f>80.00*(1-Z1%)</f>
        <v>80</v>
      </c>
      <c r="F4372" s="2">
        <v>3</v>
      </c>
      <c r="G4372" s="2"/>
    </row>
    <row r="4373" spans="1:26" customHeight="1" ht="18" hidden="true" outlineLevel="3">
      <c r="A4373" s="2" t="s">
        <v>8411</v>
      </c>
      <c r="B4373" s="3" t="s">
        <v>8412</v>
      </c>
      <c r="C4373" s="2"/>
      <c r="D4373" s="2" t="s">
        <v>16</v>
      </c>
      <c r="E4373" s="4">
        <f>180.00*(1-Z1%)</f>
        <v>180</v>
      </c>
      <c r="F4373" s="2">
        <v>2</v>
      </c>
      <c r="G4373" s="2"/>
    </row>
    <row r="4374" spans="1:26" customHeight="1" ht="18" hidden="true" outlineLevel="3">
      <c r="A4374" s="2" t="s">
        <v>8413</v>
      </c>
      <c r="B4374" s="3" t="s">
        <v>8414</v>
      </c>
      <c r="C4374" s="2"/>
      <c r="D4374" s="2" t="s">
        <v>16</v>
      </c>
      <c r="E4374" s="4">
        <f>120.00*(1-Z1%)</f>
        <v>120</v>
      </c>
      <c r="F4374" s="2">
        <v>3</v>
      </c>
      <c r="G4374" s="2"/>
    </row>
    <row r="4375" spans="1:26" customHeight="1" ht="18" hidden="true" outlineLevel="3">
      <c r="A4375" s="2" t="s">
        <v>8415</v>
      </c>
      <c r="B4375" s="3" t="s">
        <v>8416</v>
      </c>
      <c r="C4375" s="2"/>
      <c r="D4375" s="2" t="s">
        <v>16</v>
      </c>
      <c r="E4375" s="4">
        <f>170.00*(1-Z1%)</f>
        <v>170</v>
      </c>
      <c r="F4375" s="2">
        <v>10</v>
      </c>
      <c r="G4375" s="2"/>
    </row>
    <row r="4376" spans="1:26" customHeight="1" ht="18" hidden="true" outlineLevel="3">
      <c r="A4376" s="2" t="s">
        <v>8417</v>
      </c>
      <c r="B4376" s="3" t="s">
        <v>8418</v>
      </c>
      <c r="C4376" s="2"/>
      <c r="D4376" s="2" t="s">
        <v>16</v>
      </c>
      <c r="E4376" s="4">
        <f>280.00*(1-Z1%)</f>
        <v>280</v>
      </c>
      <c r="F4376" s="2">
        <v>4</v>
      </c>
      <c r="G4376" s="2"/>
    </row>
    <row r="4377" spans="1:26" customHeight="1" ht="18" hidden="true" outlineLevel="3">
      <c r="A4377" s="2" t="s">
        <v>8419</v>
      </c>
      <c r="B4377" s="3" t="s">
        <v>8420</v>
      </c>
      <c r="C4377" s="2"/>
      <c r="D4377" s="2" t="s">
        <v>16</v>
      </c>
      <c r="E4377" s="4">
        <f>430.00*(1-Z1%)</f>
        <v>430</v>
      </c>
      <c r="F4377" s="2">
        <v>6</v>
      </c>
      <c r="G4377" s="2"/>
    </row>
    <row r="4378" spans="1:26" customHeight="1" ht="35" hidden="true" outlineLevel="3">
      <c r="A4378" s="5" t="s">
        <v>8421</v>
      </c>
      <c r="B4378" s="5"/>
      <c r="C4378" s="5"/>
      <c r="D4378" s="5"/>
      <c r="E4378" s="5"/>
      <c r="F4378" s="5"/>
      <c r="G4378" s="5"/>
    </row>
    <row r="4379" spans="1:26" customHeight="1" ht="18" hidden="true" outlineLevel="3">
      <c r="A4379" s="2" t="s">
        <v>8422</v>
      </c>
      <c r="B4379" s="3" t="s">
        <v>8423</v>
      </c>
      <c r="C4379" s="2"/>
      <c r="D4379" s="2" t="s">
        <v>16</v>
      </c>
      <c r="E4379" s="4">
        <f>170.00*(1-Z1%)</f>
        <v>170</v>
      </c>
      <c r="F4379" s="2">
        <v>1</v>
      </c>
      <c r="G4379" s="2"/>
    </row>
    <row r="4380" spans="1:26" customHeight="1" ht="18" hidden="true" outlineLevel="3">
      <c r="A4380" s="2" t="s">
        <v>8424</v>
      </c>
      <c r="B4380" s="3" t="s">
        <v>8425</v>
      </c>
      <c r="C4380" s="2"/>
      <c r="D4380" s="2" t="s">
        <v>16</v>
      </c>
      <c r="E4380" s="4">
        <f>250.00*(1-Z1%)</f>
        <v>250</v>
      </c>
      <c r="F4380" s="2">
        <v>1</v>
      </c>
      <c r="G4380" s="2"/>
    </row>
    <row r="4381" spans="1:26" customHeight="1" ht="18" hidden="true" outlineLevel="3">
      <c r="A4381" s="2" t="s">
        <v>8426</v>
      </c>
      <c r="B4381" s="3" t="s">
        <v>8427</v>
      </c>
      <c r="C4381" s="2"/>
      <c r="D4381" s="2" t="s">
        <v>16</v>
      </c>
      <c r="E4381" s="4">
        <f>120.00*(1-Z1%)</f>
        <v>120</v>
      </c>
      <c r="F4381" s="2">
        <v>1</v>
      </c>
      <c r="G4381" s="2"/>
    </row>
    <row r="4382" spans="1:26" customHeight="1" ht="18" hidden="true" outlineLevel="3">
      <c r="A4382" s="2" t="s">
        <v>8428</v>
      </c>
      <c r="B4382" s="3" t="s">
        <v>8429</v>
      </c>
      <c r="C4382" s="2"/>
      <c r="D4382" s="2" t="s">
        <v>16</v>
      </c>
      <c r="E4382" s="4">
        <f>150.00*(1-Z1%)</f>
        <v>150</v>
      </c>
      <c r="F4382" s="2">
        <v>4</v>
      </c>
      <c r="G4382" s="2"/>
    </row>
    <row r="4383" spans="1:26" customHeight="1" ht="18" hidden="true" outlineLevel="3">
      <c r="A4383" s="2" t="s">
        <v>8430</v>
      </c>
      <c r="B4383" s="3" t="s">
        <v>8431</v>
      </c>
      <c r="C4383" s="2"/>
      <c r="D4383" s="2" t="s">
        <v>16</v>
      </c>
      <c r="E4383" s="4">
        <f>180.00*(1-Z1%)</f>
        <v>180</v>
      </c>
      <c r="F4383" s="2">
        <v>4</v>
      </c>
      <c r="G4383" s="2"/>
    </row>
    <row r="4384" spans="1:26" customHeight="1" ht="36" hidden="true" outlineLevel="3">
      <c r="A4384" s="2" t="s">
        <v>8432</v>
      </c>
      <c r="B4384" s="3" t="s">
        <v>8433</v>
      </c>
      <c r="C4384" s="2"/>
      <c r="D4384" s="2" t="s">
        <v>16</v>
      </c>
      <c r="E4384" s="4">
        <f>100.00*(1-Z1%)</f>
        <v>100</v>
      </c>
      <c r="F4384" s="2">
        <v>1</v>
      </c>
      <c r="G4384" s="2"/>
    </row>
    <row r="4385" spans="1:26" customHeight="1" ht="18" hidden="true" outlineLevel="3">
      <c r="A4385" s="2" t="s">
        <v>8434</v>
      </c>
      <c r="B4385" s="3" t="s">
        <v>8435</v>
      </c>
      <c r="C4385" s="2"/>
      <c r="D4385" s="2" t="s">
        <v>16</v>
      </c>
      <c r="E4385" s="4">
        <f>150.00*(1-Z1%)</f>
        <v>150</v>
      </c>
      <c r="F4385" s="2">
        <v>1</v>
      </c>
      <c r="G4385" s="2"/>
    </row>
    <row r="4386" spans="1:26" customHeight="1" ht="36" hidden="true" outlineLevel="3">
      <c r="A4386" s="2" t="s">
        <v>8436</v>
      </c>
      <c r="B4386" s="3" t="s">
        <v>8437</v>
      </c>
      <c r="C4386" s="2"/>
      <c r="D4386" s="2" t="s">
        <v>16</v>
      </c>
      <c r="E4386" s="4">
        <f>180.00*(1-Z1%)</f>
        <v>180</v>
      </c>
      <c r="F4386" s="2">
        <v>3</v>
      </c>
      <c r="G4386" s="2"/>
    </row>
    <row r="4387" spans="1:26" customHeight="1" ht="36" hidden="true" outlineLevel="3">
      <c r="A4387" s="2" t="s">
        <v>8438</v>
      </c>
      <c r="B4387" s="3" t="s">
        <v>8439</v>
      </c>
      <c r="C4387" s="2"/>
      <c r="D4387" s="2" t="s">
        <v>16</v>
      </c>
      <c r="E4387" s="4">
        <f>150.00*(1-Z1%)</f>
        <v>150</v>
      </c>
      <c r="F4387" s="2">
        <v>3</v>
      </c>
      <c r="G4387" s="2"/>
    </row>
    <row r="4388" spans="1:26" customHeight="1" ht="36" hidden="true" outlineLevel="3">
      <c r="A4388" s="2" t="s">
        <v>8440</v>
      </c>
      <c r="B4388" s="3" t="s">
        <v>8441</v>
      </c>
      <c r="C4388" s="2"/>
      <c r="D4388" s="2" t="s">
        <v>16</v>
      </c>
      <c r="E4388" s="4">
        <f>220.00*(1-Z1%)</f>
        <v>220</v>
      </c>
      <c r="F4388" s="2">
        <v>5</v>
      </c>
      <c r="G4388" s="2"/>
    </row>
    <row r="4389" spans="1:26" customHeight="1" ht="35" hidden="true" outlineLevel="3">
      <c r="A4389" s="5" t="s">
        <v>8442</v>
      </c>
      <c r="B4389" s="5"/>
      <c r="C4389" s="5"/>
      <c r="D4389" s="5"/>
      <c r="E4389" s="5"/>
      <c r="F4389" s="5"/>
      <c r="G4389" s="5"/>
    </row>
    <row r="4390" spans="1:26" customHeight="1" ht="35" hidden="true" outlineLevel="4">
      <c r="A4390" s="5" t="s">
        <v>8443</v>
      </c>
      <c r="B4390" s="5"/>
      <c r="C4390" s="5"/>
      <c r="D4390" s="5"/>
      <c r="E4390" s="5"/>
      <c r="F4390" s="5"/>
      <c r="G4390" s="5"/>
    </row>
    <row r="4391" spans="1:26" customHeight="1" ht="18" hidden="true" outlineLevel="4">
      <c r="A4391" s="2" t="s">
        <v>8444</v>
      </c>
      <c r="B4391" s="3" t="s">
        <v>8445</v>
      </c>
      <c r="C4391" s="2"/>
      <c r="D4391" s="2" t="s">
        <v>16</v>
      </c>
      <c r="E4391" s="4">
        <f>15.00*(1-Z1%)</f>
        <v>15</v>
      </c>
      <c r="F4391" s="2">
        <v>112</v>
      </c>
      <c r="G4391" s="2"/>
    </row>
    <row r="4392" spans="1:26" customHeight="1" ht="18" hidden="true" outlineLevel="4">
      <c r="A4392" s="2" t="s">
        <v>8446</v>
      </c>
      <c r="B4392" s="3" t="s">
        <v>8447</v>
      </c>
      <c r="C4392" s="2"/>
      <c r="D4392" s="2" t="s">
        <v>16</v>
      </c>
      <c r="E4392" s="4">
        <f>10.00*(1-Z1%)</f>
        <v>10</v>
      </c>
      <c r="F4392" s="2">
        <v>83</v>
      </c>
      <c r="G4392" s="2"/>
    </row>
    <row r="4393" spans="1:26" customHeight="1" ht="18" hidden="true" outlineLevel="4">
      <c r="A4393" s="2" t="s">
        <v>8448</v>
      </c>
      <c r="B4393" s="3" t="s">
        <v>8449</v>
      </c>
      <c r="C4393" s="2"/>
      <c r="D4393" s="2" t="s">
        <v>16</v>
      </c>
      <c r="E4393" s="4">
        <f>15.00*(1-Z1%)</f>
        <v>15</v>
      </c>
      <c r="F4393" s="2">
        <v>157</v>
      </c>
      <c r="G4393" s="2"/>
    </row>
    <row r="4394" spans="1:26" customHeight="1" ht="18" hidden="true" outlineLevel="4">
      <c r="A4394" s="2" t="s">
        <v>8450</v>
      </c>
      <c r="B4394" s="3" t="s">
        <v>8451</v>
      </c>
      <c r="C4394" s="2"/>
      <c r="D4394" s="2" t="s">
        <v>16</v>
      </c>
      <c r="E4394" s="4">
        <f>35.00*(1-Z1%)</f>
        <v>35</v>
      </c>
      <c r="F4394" s="2">
        <v>47</v>
      </c>
      <c r="G4394" s="2"/>
    </row>
    <row r="4395" spans="1:26" customHeight="1" ht="18" hidden="true" outlineLevel="4">
      <c r="A4395" s="2" t="s">
        <v>8452</v>
      </c>
      <c r="B4395" s="3" t="s">
        <v>8453</v>
      </c>
      <c r="C4395" s="2"/>
      <c r="D4395" s="2" t="s">
        <v>16</v>
      </c>
      <c r="E4395" s="4">
        <f>35.00*(1-Z1%)</f>
        <v>35</v>
      </c>
      <c r="F4395" s="2">
        <v>48</v>
      </c>
      <c r="G4395" s="2"/>
    </row>
    <row r="4396" spans="1:26" customHeight="1" ht="18" hidden="true" outlineLevel="4">
      <c r="A4396" s="2" t="s">
        <v>8454</v>
      </c>
      <c r="B4396" s="3" t="s">
        <v>8455</v>
      </c>
      <c r="C4396" s="2"/>
      <c r="D4396" s="2" t="s">
        <v>16</v>
      </c>
      <c r="E4396" s="4">
        <f>50.00*(1-Z1%)</f>
        <v>50</v>
      </c>
      <c r="F4396" s="2">
        <v>48</v>
      </c>
      <c r="G4396" s="2"/>
    </row>
    <row r="4397" spans="1:26" customHeight="1" ht="18" hidden="true" outlineLevel="4">
      <c r="A4397" s="2" t="s">
        <v>8456</v>
      </c>
      <c r="B4397" s="3" t="s">
        <v>8457</v>
      </c>
      <c r="C4397" s="2"/>
      <c r="D4397" s="2" t="s">
        <v>16</v>
      </c>
      <c r="E4397" s="4">
        <f>20.00*(1-Z1%)</f>
        <v>20</v>
      </c>
      <c r="F4397" s="2">
        <v>26</v>
      </c>
      <c r="G4397" s="2"/>
    </row>
    <row r="4398" spans="1:26" customHeight="1" ht="18" hidden="true" outlineLevel="4">
      <c r="A4398" s="2" t="s">
        <v>8458</v>
      </c>
      <c r="B4398" s="3" t="s">
        <v>8459</v>
      </c>
      <c r="C4398" s="2"/>
      <c r="D4398" s="2" t="s">
        <v>16</v>
      </c>
      <c r="E4398" s="4">
        <f>20.00*(1-Z1%)</f>
        <v>20</v>
      </c>
      <c r="F4398" s="2">
        <v>31</v>
      </c>
      <c r="G4398" s="2"/>
    </row>
    <row r="4399" spans="1:26" customHeight="1" ht="36" hidden="true" outlineLevel="4">
      <c r="A4399" s="2" t="s">
        <v>8460</v>
      </c>
      <c r="B4399" s="3" t="s">
        <v>8461</v>
      </c>
      <c r="C4399" s="2"/>
      <c r="D4399" s="2" t="s">
        <v>16</v>
      </c>
      <c r="E4399" s="4">
        <f>20.00*(1-Z1%)</f>
        <v>20</v>
      </c>
      <c r="F4399" s="2">
        <v>20</v>
      </c>
      <c r="G4399" s="2"/>
    </row>
    <row r="4400" spans="1:26" customHeight="1" ht="18" hidden="true" outlineLevel="4">
      <c r="A4400" s="2" t="s">
        <v>8462</v>
      </c>
      <c r="B4400" s="3" t="s">
        <v>8463</v>
      </c>
      <c r="C4400" s="2"/>
      <c r="D4400" s="2" t="s">
        <v>16</v>
      </c>
      <c r="E4400" s="4">
        <f>40.00*(1-Z1%)</f>
        <v>40</v>
      </c>
      <c r="F4400" s="2">
        <v>8</v>
      </c>
      <c r="G4400" s="2"/>
    </row>
    <row r="4401" spans="1:26" customHeight="1" ht="36" hidden="true" outlineLevel="4">
      <c r="A4401" s="2" t="s">
        <v>8464</v>
      </c>
      <c r="B4401" s="3" t="s">
        <v>8465</v>
      </c>
      <c r="C4401" s="2"/>
      <c r="D4401" s="2" t="s">
        <v>16</v>
      </c>
      <c r="E4401" s="4">
        <f>20.00*(1-Z1%)</f>
        <v>20</v>
      </c>
      <c r="F4401" s="2">
        <v>43</v>
      </c>
      <c r="G4401" s="2"/>
    </row>
    <row r="4402" spans="1:26" customHeight="1" ht="18" hidden="true" outlineLevel="4">
      <c r="A4402" s="2" t="s">
        <v>8466</v>
      </c>
      <c r="B4402" s="3" t="s">
        <v>8467</v>
      </c>
      <c r="C4402" s="2"/>
      <c r="D4402" s="2" t="s">
        <v>16</v>
      </c>
      <c r="E4402" s="4">
        <f>40.00*(1-Z1%)</f>
        <v>40</v>
      </c>
      <c r="F4402" s="2">
        <v>5</v>
      </c>
      <c r="G4402" s="2"/>
    </row>
    <row r="4403" spans="1:26" customHeight="1" ht="18" hidden="true" outlineLevel="4">
      <c r="A4403" s="2" t="s">
        <v>8468</v>
      </c>
      <c r="B4403" s="3" t="s">
        <v>8469</v>
      </c>
      <c r="C4403" s="2"/>
      <c r="D4403" s="2" t="s">
        <v>16</v>
      </c>
      <c r="E4403" s="4">
        <f>20.00*(1-Z1%)</f>
        <v>20</v>
      </c>
      <c r="F4403" s="2">
        <v>2</v>
      </c>
      <c r="G4403" s="2"/>
    </row>
    <row r="4404" spans="1:26" customHeight="1" ht="18" hidden="true" outlineLevel="4">
      <c r="A4404" s="2" t="s">
        <v>8470</v>
      </c>
      <c r="B4404" s="3" t="s">
        <v>8471</v>
      </c>
      <c r="C4404" s="2"/>
      <c r="D4404" s="2" t="s">
        <v>16</v>
      </c>
      <c r="E4404" s="4">
        <f>30.00*(1-Z1%)</f>
        <v>30</v>
      </c>
      <c r="F4404" s="2">
        <v>69</v>
      </c>
      <c r="G4404" s="2"/>
    </row>
    <row r="4405" spans="1:26" customHeight="1" ht="18" hidden="true" outlineLevel="4">
      <c r="A4405" s="2" t="s">
        <v>8472</v>
      </c>
      <c r="B4405" s="3" t="s">
        <v>8473</v>
      </c>
      <c r="C4405" s="2"/>
      <c r="D4405" s="2" t="s">
        <v>16</v>
      </c>
      <c r="E4405" s="4">
        <f>30.00*(1-Z1%)</f>
        <v>30</v>
      </c>
      <c r="F4405" s="2">
        <v>97</v>
      </c>
      <c r="G4405" s="2"/>
    </row>
    <row r="4406" spans="1:26" customHeight="1" ht="18" hidden="true" outlineLevel="4">
      <c r="A4406" s="2" t="s">
        <v>8474</v>
      </c>
      <c r="B4406" s="3" t="s">
        <v>8475</v>
      </c>
      <c r="C4406" s="2"/>
      <c r="D4406" s="2" t="s">
        <v>16</v>
      </c>
      <c r="E4406" s="4">
        <f>35.00*(1-Z1%)</f>
        <v>35</v>
      </c>
      <c r="F4406" s="2">
        <v>92</v>
      </c>
      <c r="G4406" s="2"/>
    </row>
    <row r="4407" spans="1:26" customHeight="1" ht="18" hidden="true" outlineLevel="4">
      <c r="A4407" s="2" t="s">
        <v>8476</v>
      </c>
      <c r="B4407" s="3" t="s">
        <v>8477</v>
      </c>
      <c r="C4407" s="2"/>
      <c r="D4407" s="2" t="s">
        <v>16</v>
      </c>
      <c r="E4407" s="4">
        <f>20.00*(1-Z1%)</f>
        <v>20</v>
      </c>
      <c r="F4407" s="2">
        <v>56</v>
      </c>
      <c r="G4407" s="2"/>
    </row>
    <row r="4408" spans="1:26" customHeight="1" ht="18" hidden="true" outlineLevel="4">
      <c r="A4408" s="2" t="s">
        <v>8478</v>
      </c>
      <c r="B4408" s="3" t="s">
        <v>8479</v>
      </c>
      <c r="C4408" s="2"/>
      <c r="D4408" s="2" t="s">
        <v>16</v>
      </c>
      <c r="E4408" s="4">
        <f>45.00*(1-Z1%)</f>
        <v>45</v>
      </c>
      <c r="F4408" s="2">
        <v>9</v>
      </c>
      <c r="G4408" s="2"/>
    </row>
    <row r="4409" spans="1:26" customHeight="1" ht="18" hidden="true" outlineLevel="4">
      <c r="A4409" s="2" t="s">
        <v>8480</v>
      </c>
      <c r="B4409" s="3" t="s">
        <v>8481</v>
      </c>
      <c r="C4409" s="2"/>
      <c r="D4409" s="2" t="s">
        <v>16</v>
      </c>
      <c r="E4409" s="4">
        <f>35.00*(1-Z1%)</f>
        <v>35</v>
      </c>
      <c r="F4409" s="2">
        <v>21</v>
      </c>
      <c r="G4409" s="2"/>
    </row>
    <row r="4410" spans="1:26" customHeight="1" ht="18" hidden="true" outlineLevel="4">
      <c r="A4410" s="2" t="s">
        <v>8482</v>
      </c>
      <c r="B4410" s="3" t="s">
        <v>8483</v>
      </c>
      <c r="C4410" s="2"/>
      <c r="D4410" s="2" t="s">
        <v>16</v>
      </c>
      <c r="E4410" s="4">
        <f>20.00*(1-Z1%)</f>
        <v>20</v>
      </c>
      <c r="F4410" s="2">
        <v>88</v>
      </c>
      <c r="G4410" s="2"/>
    </row>
    <row r="4411" spans="1:26" customHeight="1" ht="36" hidden="true" outlineLevel="4">
      <c r="A4411" s="2" t="s">
        <v>8484</v>
      </c>
      <c r="B4411" s="3" t="s">
        <v>8485</v>
      </c>
      <c r="C4411" s="2"/>
      <c r="D4411" s="2" t="s">
        <v>16</v>
      </c>
      <c r="E4411" s="4">
        <f>70.00*(1-Z1%)</f>
        <v>70</v>
      </c>
      <c r="F4411" s="2">
        <v>25</v>
      </c>
      <c r="G4411" s="2"/>
    </row>
    <row r="4412" spans="1:26" customHeight="1" ht="18" hidden="true" outlineLevel="4">
      <c r="A4412" s="2" t="s">
        <v>8486</v>
      </c>
      <c r="B4412" s="3" t="s">
        <v>8487</v>
      </c>
      <c r="C4412" s="2"/>
      <c r="D4412" s="2" t="s">
        <v>16</v>
      </c>
      <c r="E4412" s="4">
        <f>35.00*(1-Z1%)</f>
        <v>35</v>
      </c>
      <c r="F4412" s="2">
        <v>17</v>
      </c>
      <c r="G4412" s="2"/>
    </row>
    <row r="4413" spans="1:26" customHeight="1" ht="36" hidden="true" outlineLevel="4">
      <c r="A4413" s="2" t="s">
        <v>8488</v>
      </c>
      <c r="B4413" s="3" t="s">
        <v>8489</v>
      </c>
      <c r="C4413" s="2"/>
      <c r="D4413" s="2" t="s">
        <v>16</v>
      </c>
      <c r="E4413" s="4">
        <f>35.00*(1-Z1%)</f>
        <v>35</v>
      </c>
      <c r="F4413" s="2">
        <v>36</v>
      </c>
      <c r="G4413" s="2"/>
    </row>
    <row r="4414" spans="1:26" customHeight="1" ht="35" hidden="true" outlineLevel="4">
      <c r="A4414" s="5" t="s">
        <v>8490</v>
      </c>
      <c r="B4414" s="5"/>
      <c r="C4414" s="5"/>
      <c r="D4414" s="5"/>
      <c r="E4414" s="5"/>
      <c r="F4414" s="5"/>
      <c r="G4414" s="5"/>
    </row>
    <row r="4415" spans="1:26" customHeight="1" ht="18" hidden="true" outlineLevel="4">
      <c r="A4415" s="2" t="s">
        <v>8491</v>
      </c>
      <c r="B4415" s="3" t="s">
        <v>8492</v>
      </c>
      <c r="C4415" s="2"/>
      <c r="D4415" s="2" t="s">
        <v>16</v>
      </c>
      <c r="E4415" s="4">
        <f>10.00*(1-Z1%)</f>
        <v>10</v>
      </c>
      <c r="F4415" s="2">
        <v>106</v>
      </c>
      <c r="G4415" s="2"/>
    </row>
    <row r="4416" spans="1:26" customHeight="1" ht="18" hidden="true" outlineLevel="4">
      <c r="A4416" s="2" t="s">
        <v>8493</v>
      </c>
      <c r="B4416" s="3" t="s">
        <v>8494</v>
      </c>
      <c r="C4416" s="2"/>
      <c r="D4416" s="2" t="s">
        <v>16</v>
      </c>
      <c r="E4416" s="4">
        <f>25.00*(1-Z1%)</f>
        <v>25</v>
      </c>
      <c r="F4416" s="2">
        <v>44</v>
      </c>
      <c r="G4416" s="2"/>
    </row>
    <row r="4417" spans="1:26" customHeight="1" ht="36" hidden="true" outlineLevel="4">
      <c r="A4417" s="2" t="s">
        <v>8495</v>
      </c>
      <c r="B4417" s="3" t="s">
        <v>8496</v>
      </c>
      <c r="C4417" s="2"/>
      <c r="D4417" s="2" t="s">
        <v>16</v>
      </c>
      <c r="E4417" s="4">
        <f>35.00*(1-Z1%)</f>
        <v>35</v>
      </c>
      <c r="F4417" s="2">
        <v>5</v>
      </c>
      <c r="G4417" s="2"/>
    </row>
    <row r="4418" spans="1:26" customHeight="1" ht="18" hidden="true" outlineLevel="4">
      <c r="A4418" s="2" t="s">
        <v>8497</v>
      </c>
      <c r="B4418" s="3" t="s">
        <v>8498</v>
      </c>
      <c r="C4418" s="2"/>
      <c r="D4418" s="2" t="s">
        <v>16</v>
      </c>
      <c r="E4418" s="4">
        <f>15.00*(1-Z1%)</f>
        <v>15</v>
      </c>
      <c r="F4418" s="2">
        <v>28</v>
      </c>
      <c r="G4418" s="2"/>
    </row>
    <row r="4419" spans="1:26" customHeight="1" ht="18" hidden="true" outlineLevel="4">
      <c r="A4419" s="2" t="s">
        <v>8499</v>
      </c>
      <c r="B4419" s="3" t="s">
        <v>8500</v>
      </c>
      <c r="C4419" s="2"/>
      <c r="D4419" s="2" t="s">
        <v>16</v>
      </c>
      <c r="E4419" s="4">
        <f>10.00*(1-Z1%)</f>
        <v>10</v>
      </c>
      <c r="F4419" s="2">
        <v>9</v>
      </c>
      <c r="G4419" s="2"/>
    </row>
    <row r="4420" spans="1:26" customHeight="1" ht="18" hidden="true" outlineLevel="4">
      <c r="A4420" s="2" t="s">
        <v>8501</v>
      </c>
      <c r="B4420" s="3" t="s">
        <v>8502</v>
      </c>
      <c r="C4420" s="2"/>
      <c r="D4420" s="2" t="s">
        <v>16</v>
      </c>
      <c r="E4420" s="4">
        <f>10.00*(1-Z1%)</f>
        <v>10</v>
      </c>
      <c r="F4420" s="2">
        <v>1</v>
      </c>
      <c r="G4420" s="2"/>
    </row>
    <row r="4421" spans="1:26" customHeight="1" ht="18" hidden="true" outlineLevel="4">
      <c r="A4421" s="2" t="s">
        <v>8503</v>
      </c>
      <c r="B4421" s="3" t="s">
        <v>8504</v>
      </c>
      <c r="C4421" s="2"/>
      <c r="D4421" s="2" t="s">
        <v>16</v>
      </c>
      <c r="E4421" s="4">
        <f>20.00*(1-Z1%)</f>
        <v>20</v>
      </c>
      <c r="F4421" s="2">
        <v>1</v>
      </c>
      <c r="G4421" s="2"/>
    </row>
    <row r="4422" spans="1:26" customHeight="1" ht="18" hidden="true" outlineLevel="4">
      <c r="A4422" s="2" t="s">
        <v>8505</v>
      </c>
      <c r="B4422" s="3" t="s">
        <v>8506</v>
      </c>
      <c r="C4422" s="2"/>
      <c r="D4422" s="2" t="s">
        <v>16</v>
      </c>
      <c r="E4422" s="4">
        <f>25.00*(1-Z1%)</f>
        <v>25</v>
      </c>
      <c r="F4422" s="2">
        <v>1</v>
      </c>
      <c r="G4422" s="2"/>
    </row>
    <row r="4423" spans="1:26" customHeight="1" ht="18" hidden="true" outlineLevel="4">
      <c r="A4423" s="2" t="s">
        <v>8507</v>
      </c>
      <c r="B4423" s="3" t="s">
        <v>8508</v>
      </c>
      <c r="C4423" s="2"/>
      <c r="D4423" s="2" t="s">
        <v>16</v>
      </c>
      <c r="E4423" s="4">
        <f>60.00*(1-Z1%)</f>
        <v>60</v>
      </c>
      <c r="F4423" s="2">
        <v>3</v>
      </c>
      <c r="G4423" s="2"/>
    </row>
    <row r="4424" spans="1:26" customHeight="1" ht="18" hidden="true" outlineLevel="4">
      <c r="A4424" s="2" t="s">
        <v>8509</v>
      </c>
      <c r="B4424" s="3" t="s">
        <v>8510</v>
      </c>
      <c r="C4424" s="2"/>
      <c r="D4424" s="2" t="s">
        <v>16</v>
      </c>
      <c r="E4424" s="4">
        <f>15.00*(1-Z1%)</f>
        <v>15</v>
      </c>
      <c r="F4424" s="2">
        <v>36</v>
      </c>
      <c r="G4424" s="2"/>
    </row>
    <row r="4425" spans="1:26" customHeight="1" ht="18" hidden="true" outlineLevel="4">
      <c r="A4425" s="2" t="s">
        <v>8511</v>
      </c>
      <c r="B4425" s="3" t="s">
        <v>8512</v>
      </c>
      <c r="C4425" s="2"/>
      <c r="D4425" s="2" t="s">
        <v>16</v>
      </c>
      <c r="E4425" s="4">
        <f>30.00*(1-Z1%)</f>
        <v>30</v>
      </c>
      <c r="F4425" s="2">
        <v>6</v>
      </c>
      <c r="G4425" s="2"/>
    </row>
    <row r="4426" spans="1:26" customHeight="1" ht="35" hidden="true" outlineLevel="3">
      <c r="A4426" s="5" t="s">
        <v>8513</v>
      </c>
      <c r="B4426" s="5"/>
      <c r="C4426" s="5"/>
      <c r="D4426" s="5"/>
      <c r="E4426" s="5"/>
      <c r="F4426" s="5"/>
      <c r="G4426" s="5"/>
    </row>
    <row r="4427" spans="1:26" customHeight="1" ht="18" hidden="true" outlineLevel="3">
      <c r="A4427" s="2" t="s">
        <v>8514</v>
      </c>
      <c r="B4427" s="3" t="s">
        <v>8515</v>
      </c>
      <c r="C4427" s="2"/>
      <c r="D4427" s="2" t="s">
        <v>16</v>
      </c>
      <c r="E4427" s="4">
        <f>135.00*(1-Z1%)</f>
        <v>135</v>
      </c>
      <c r="F4427" s="2">
        <v>3</v>
      </c>
      <c r="G4427" s="2"/>
    </row>
    <row r="4428" spans="1:26" customHeight="1" ht="36" hidden="true" outlineLevel="3">
      <c r="A4428" s="2" t="s">
        <v>8516</v>
      </c>
      <c r="B4428" s="3" t="s">
        <v>8517</v>
      </c>
      <c r="C4428" s="2"/>
      <c r="D4428" s="2" t="s">
        <v>16</v>
      </c>
      <c r="E4428" s="4">
        <f>250.00*(1-Z1%)</f>
        <v>250</v>
      </c>
      <c r="F4428" s="2">
        <v>2</v>
      </c>
      <c r="G4428" s="2"/>
    </row>
    <row r="4429" spans="1:26" customHeight="1" ht="18" hidden="true" outlineLevel="3">
      <c r="A4429" s="2" t="s">
        <v>8518</v>
      </c>
      <c r="B4429" s="3" t="s">
        <v>8519</v>
      </c>
      <c r="C4429" s="2"/>
      <c r="D4429" s="2" t="s">
        <v>16</v>
      </c>
      <c r="E4429" s="4">
        <f>300.00*(1-Z1%)</f>
        <v>300</v>
      </c>
      <c r="F4429" s="2">
        <v>2</v>
      </c>
      <c r="G4429" s="2"/>
    </row>
    <row r="4430" spans="1:26" customHeight="1" ht="18" hidden="true" outlineLevel="3">
      <c r="A4430" s="2" t="s">
        <v>8520</v>
      </c>
      <c r="B4430" s="3" t="s">
        <v>8521</v>
      </c>
      <c r="C4430" s="2"/>
      <c r="D4430" s="2" t="s">
        <v>16</v>
      </c>
      <c r="E4430" s="4">
        <f>250.00*(1-Z1%)</f>
        <v>250</v>
      </c>
      <c r="F4430" s="2">
        <v>2</v>
      </c>
      <c r="G4430" s="2"/>
    </row>
    <row r="4431" spans="1:26" customHeight="1" ht="18" hidden="true" outlineLevel="3">
      <c r="A4431" s="2" t="s">
        <v>8522</v>
      </c>
      <c r="B4431" s="3" t="s">
        <v>8523</v>
      </c>
      <c r="C4431" s="2"/>
      <c r="D4431" s="2" t="s">
        <v>16</v>
      </c>
      <c r="E4431" s="4">
        <f>250.00*(1-Z1%)</f>
        <v>250</v>
      </c>
      <c r="F4431" s="2">
        <v>2</v>
      </c>
      <c r="G4431" s="2"/>
    </row>
    <row r="4432" spans="1:26" customHeight="1" ht="18" hidden="true" outlineLevel="3">
      <c r="A4432" s="2" t="s">
        <v>8524</v>
      </c>
      <c r="B4432" s="3" t="s">
        <v>8525</v>
      </c>
      <c r="C4432" s="2"/>
      <c r="D4432" s="2" t="s">
        <v>16</v>
      </c>
      <c r="E4432" s="4">
        <f>350.00*(1-Z1%)</f>
        <v>350</v>
      </c>
      <c r="F4432" s="2">
        <v>1</v>
      </c>
      <c r="G4432" s="2"/>
    </row>
    <row r="4433" spans="1:26" customHeight="1" ht="18" hidden="true" outlineLevel="3">
      <c r="A4433" s="2" t="s">
        <v>8526</v>
      </c>
      <c r="B4433" s="3" t="s">
        <v>8527</v>
      </c>
      <c r="C4433" s="2"/>
      <c r="D4433" s="2" t="s">
        <v>16</v>
      </c>
      <c r="E4433" s="4">
        <f>200.00*(1-Z1%)</f>
        <v>200</v>
      </c>
      <c r="F4433" s="2">
        <v>2</v>
      </c>
      <c r="G4433" s="2"/>
    </row>
    <row r="4434" spans="1:26" customHeight="1" ht="36" hidden="true" outlineLevel="3">
      <c r="A4434" s="2" t="s">
        <v>8528</v>
      </c>
      <c r="B4434" s="3" t="s">
        <v>8529</v>
      </c>
      <c r="C4434" s="2"/>
      <c r="D4434" s="2" t="s">
        <v>16</v>
      </c>
      <c r="E4434" s="4">
        <f>250.00*(1-Z1%)</f>
        <v>250</v>
      </c>
      <c r="F4434" s="2">
        <v>1</v>
      </c>
      <c r="G4434" s="2"/>
    </row>
    <row r="4435" spans="1:26" customHeight="1" ht="36" hidden="true" outlineLevel="3">
      <c r="A4435" s="2" t="s">
        <v>8530</v>
      </c>
      <c r="B4435" s="3" t="s">
        <v>8531</v>
      </c>
      <c r="C4435" s="2"/>
      <c r="D4435" s="2" t="s">
        <v>16</v>
      </c>
      <c r="E4435" s="4">
        <f>250.00*(1-Z1%)</f>
        <v>250</v>
      </c>
      <c r="F4435" s="2">
        <v>1</v>
      </c>
      <c r="G4435" s="2"/>
    </row>
    <row r="4436" spans="1:26" customHeight="1" ht="18" hidden="true" outlineLevel="3">
      <c r="A4436" s="2" t="s">
        <v>8532</v>
      </c>
      <c r="B4436" s="3" t="s">
        <v>8533</v>
      </c>
      <c r="C4436" s="2"/>
      <c r="D4436" s="2" t="s">
        <v>16</v>
      </c>
      <c r="E4436" s="4">
        <f>260.00*(1-Z1%)</f>
        <v>260</v>
      </c>
      <c r="F4436" s="2">
        <v>2</v>
      </c>
      <c r="G4436" s="2"/>
    </row>
    <row r="4437" spans="1:26" customHeight="1" ht="36" hidden="true" outlineLevel="3">
      <c r="A4437" s="2" t="s">
        <v>8534</v>
      </c>
      <c r="B4437" s="3" t="s">
        <v>8535</v>
      </c>
      <c r="C4437" s="2"/>
      <c r="D4437" s="2" t="s">
        <v>16</v>
      </c>
      <c r="E4437" s="4">
        <f>160.00*(1-Z1%)</f>
        <v>160</v>
      </c>
      <c r="F4437" s="2">
        <v>1</v>
      </c>
      <c r="G4437" s="2"/>
    </row>
    <row r="4438" spans="1:26" customHeight="1" ht="36" hidden="true" outlineLevel="3">
      <c r="A4438" s="2" t="s">
        <v>8536</v>
      </c>
      <c r="B4438" s="3" t="s">
        <v>8537</v>
      </c>
      <c r="C4438" s="2"/>
      <c r="D4438" s="2" t="s">
        <v>16</v>
      </c>
      <c r="E4438" s="4">
        <f>160.00*(1-Z1%)</f>
        <v>160</v>
      </c>
      <c r="F4438" s="2">
        <v>2</v>
      </c>
      <c r="G4438" s="2"/>
    </row>
    <row r="4439" spans="1:26" customHeight="1" ht="36" hidden="true" outlineLevel="3">
      <c r="A4439" s="2" t="s">
        <v>8538</v>
      </c>
      <c r="B4439" s="3" t="s">
        <v>8539</v>
      </c>
      <c r="C4439" s="2"/>
      <c r="D4439" s="2" t="s">
        <v>16</v>
      </c>
      <c r="E4439" s="4">
        <f>190.00*(1-Z1%)</f>
        <v>190</v>
      </c>
      <c r="F4439" s="2">
        <v>4</v>
      </c>
      <c r="G4439" s="2"/>
    </row>
    <row r="4440" spans="1:26" customHeight="1" ht="18" hidden="true" outlineLevel="3">
      <c r="A4440" s="2" t="s">
        <v>8540</v>
      </c>
      <c r="B4440" s="3" t="s">
        <v>8541</v>
      </c>
      <c r="C4440" s="2"/>
      <c r="D4440" s="2" t="s">
        <v>16</v>
      </c>
      <c r="E4440" s="4">
        <f>150.00*(1-Z1%)</f>
        <v>150</v>
      </c>
      <c r="F4440" s="2">
        <v>1</v>
      </c>
      <c r="G4440" s="2"/>
    </row>
    <row r="4441" spans="1:26" customHeight="1" ht="18" hidden="true" outlineLevel="3">
      <c r="A4441" s="2" t="s">
        <v>8542</v>
      </c>
      <c r="B4441" s="3" t="s">
        <v>8543</v>
      </c>
      <c r="C4441" s="2"/>
      <c r="D4441" s="2" t="s">
        <v>16</v>
      </c>
      <c r="E4441" s="4">
        <f>170.00*(1-Z1%)</f>
        <v>170</v>
      </c>
      <c r="F4441" s="2">
        <v>1</v>
      </c>
      <c r="G4441" s="2"/>
    </row>
    <row r="4442" spans="1:26" customHeight="1" ht="18" hidden="true" outlineLevel="3">
      <c r="A4442" s="2" t="s">
        <v>8544</v>
      </c>
      <c r="B4442" s="3" t="s">
        <v>8545</v>
      </c>
      <c r="C4442" s="2"/>
      <c r="D4442" s="2" t="s">
        <v>16</v>
      </c>
      <c r="E4442" s="4">
        <f>150.00*(1-Z1%)</f>
        <v>150</v>
      </c>
      <c r="F4442" s="2">
        <v>2</v>
      </c>
      <c r="G4442" s="2"/>
    </row>
    <row r="4443" spans="1:26" customHeight="1" ht="18" hidden="true" outlineLevel="3">
      <c r="A4443" s="2" t="s">
        <v>8546</v>
      </c>
      <c r="B4443" s="3" t="s">
        <v>8547</v>
      </c>
      <c r="C4443" s="2"/>
      <c r="D4443" s="2" t="s">
        <v>16</v>
      </c>
      <c r="E4443" s="4">
        <f>190.00*(1-Z1%)</f>
        <v>190</v>
      </c>
      <c r="F4443" s="2">
        <v>3</v>
      </c>
      <c r="G4443" s="2"/>
    </row>
    <row r="4444" spans="1:26" customHeight="1" ht="18" hidden="true" outlineLevel="3">
      <c r="A4444" s="2" t="s">
        <v>8548</v>
      </c>
      <c r="B4444" s="3" t="s">
        <v>8549</v>
      </c>
      <c r="C4444" s="2"/>
      <c r="D4444" s="2" t="s">
        <v>16</v>
      </c>
      <c r="E4444" s="4">
        <f>150.00*(1-Z1%)</f>
        <v>150</v>
      </c>
      <c r="F4444" s="2">
        <v>1</v>
      </c>
      <c r="G4444" s="2"/>
    </row>
    <row r="4445" spans="1:26" customHeight="1" ht="36" hidden="true" outlineLevel="3">
      <c r="A4445" s="2" t="s">
        <v>8550</v>
      </c>
      <c r="B4445" s="3" t="s">
        <v>8551</v>
      </c>
      <c r="C4445" s="2"/>
      <c r="D4445" s="2" t="s">
        <v>16</v>
      </c>
      <c r="E4445" s="4">
        <f>170.00*(1-Z1%)</f>
        <v>170</v>
      </c>
      <c r="F4445" s="2">
        <v>1</v>
      </c>
      <c r="G4445" s="2"/>
    </row>
    <row r="4446" spans="1:26" customHeight="1" ht="18" hidden="true" outlineLevel="3">
      <c r="A4446" s="2" t="s">
        <v>8552</v>
      </c>
      <c r="B4446" s="3" t="s">
        <v>8553</v>
      </c>
      <c r="C4446" s="2"/>
      <c r="D4446" s="2" t="s">
        <v>16</v>
      </c>
      <c r="E4446" s="4">
        <f>220.00*(1-Z1%)</f>
        <v>220</v>
      </c>
      <c r="F4446" s="2">
        <v>4</v>
      </c>
      <c r="G4446" s="2"/>
    </row>
    <row r="4447" spans="1:26" customHeight="1" ht="35" hidden="true" outlineLevel="2">
      <c r="A4447" s="5" t="s">
        <v>8554</v>
      </c>
      <c r="B4447" s="5"/>
      <c r="C4447" s="5"/>
      <c r="D4447" s="5"/>
      <c r="E4447" s="5"/>
      <c r="F4447" s="5"/>
      <c r="G4447" s="5"/>
    </row>
    <row r="4448" spans="1:26" customHeight="1" ht="18" hidden="true" outlineLevel="2">
      <c r="A4448" s="2" t="s">
        <v>8555</v>
      </c>
      <c r="B4448" s="3" t="s">
        <v>8556</v>
      </c>
      <c r="C4448" s="2"/>
      <c r="D4448" s="2" t="s">
        <v>16</v>
      </c>
      <c r="E4448" s="4">
        <f>1190.00*(1-Z1%)</f>
        <v>1190</v>
      </c>
      <c r="F4448" s="2">
        <v>1</v>
      </c>
      <c r="G4448" s="2"/>
    </row>
    <row r="4449" spans="1:26" customHeight="1" ht="36" hidden="true" outlineLevel="2">
      <c r="A4449" s="2" t="s">
        <v>8557</v>
      </c>
      <c r="B4449" s="3" t="s">
        <v>8558</v>
      </c>
      <c r="C4449" s="2"/>
      <c r="D4449" s="2" t="s">
        <v>16</v>
      </c>
      <c r="E4449" s="4">
        <f>1190.00*(1-Z1%)</f>
        <v>1190</v>
      </c>
      <c r="F4449" s="2">
        <v>1</v>
      </c>
      <c r="G4449" s="2"/>
    </row>
    <row r="4450" spans="1:26" customHeight="1" ht="36" hidden="true" outlineLevel="2">
      <c r="A4450" s="2" t="s">
        <v>8559</v>
      </c>
      <c r="B4450" s="3" t="s">
        <v>8560</v>
      </c>
      <c r="C4450" s="2"/>
      <c r="D4450" s="2" t="s">
        <v>16</v>
      </c>
      <c r="E4450" s="4">
        <f>1190.00*(1-Z1%)</f>
        <v>1190</v>
      </c>
      <c r="F4450" s="2">
        <v>3</v>
      </c>
      <c r="G4450" s="2"/>
    </row>
    <row r="4451" spans="1:26" customHeight="1" ht="36" hidden="true" outlineLevel="2">
      <c r="A4451" s="2" t="s">
        <v>8561</v>
      </c>
      <c r="B4451" s="3" t="s">
        <v>8562</v>
      </c>
      <c r="C4451" s="2"/>
      <c r="D4451" s="2" t="s">
        <v>16</v>
      </c>
      <c r="E4451" s="4">
        <f>1190.00*(1-Z1%)</f>
        <v>1190</v>
      </c>
      <c r="F4451" s="2">
        <v>2</v>
      </c>
      <c r="G4451" s="2"/>
    </row>
    <row r="4452" spans="1:26" customHeight="1" ht="18" hidden="true" outlineLevel="2">
      <c r="A4452" s="2" t="s">
        <v>8563</v>
      </c>
      <c r="B4452" s="3" t="s">
        <v>8564</v>
      </c>
      <c r="C4452" s="2"/>
      <c r="D4452" s="2" t="s">
        <v>16</v>
      </c>
      <c r="E4452" s="4">
        <f>1190.00*(1-Z1%)</f>
        <v>1190</v>
      </c>
      <c r="F4452" s="2">
        <v>5</v>
      </c>
      <c r="G4452" s="2"/>
    </row>
    <row r="4453" spans="1:26" customHeight="1" ht="18" hidden="true" outlineLevel="2">
      <c r="A4453" s="2" t="s">
        <v>8565</v>
      </c>
      <c r="B4453" s="3" t="s">
        <v>8566</v>
      </c>
      <c r="C4453" s="2"/>
      <c r="D4453" s="2" t="s">
        <v>16</v>
      </c>
      <c r="E4453" s="4">
        <f>1190.00*(1-Z1%)</f>
        <v>1190</v>
      </c>
      <c r="F4453" s="2">
        <v>2</v>
      </c>
      <c r="G4453" s="2"/>
    </row>
    <row r="4454" spans="1:26" customHeight="1" ht="35" hidden="true" outlineLevel="2">
      <c r="A4454" s="5" t="s">
        <v>8567</v>
      </c>
      <c r="B4454" s="5"/>
      <c r="C4454" s="5"/>
      <c r="D4454" s="5"/>
      <c r="E4454" s="5"/>
      <c r="F4454" s="5"/>
      <c r="G4454" s="5"/>
    </row>
    <row r="4455" spans="1:26" customHeight="1" ht="35" hidden="true" outlineLevel="3">
      <c r="A4455" s="5" t="s">
        <v>8568</v>
      </c>
      <c r="B4455" s="5"/>
      <c r="C4455" s="5"/>
      <c r="D4455" s="5"/>
      <c r="E4455" s="5"/>
      <c r="F4455" s="5"/>
      <c r="G4455" s="5"/>
    </row>
    <row r="4456" spans="1:26" customHeight="1" ht="18" hidden="true" outlineLevel="3">
      <c r="A4456" s="2" t="s">
        <v>8569</v>
      </c>
      <c r="B4456" s="3" t="s">
        <v>8570</v>
      </c>
      <c r="C4456" s="2"/>
      <c r="D4456" s="2" t="s">
        <v>16</v>
      </c>
      <c r="E4456" s="4">
        <f>1560.00*(1-Z1%)</f>
        <v>1560</v>
      </c>
      <c r="F4456" s="2">
        <v>1</v>
      </c>
      <c r="G4456" s="2"/>
    </row>
    <row r="4457" spans="1:26" customHeight="1" ht="18" hidden="true" outlineLevel="3">
      <c r="A4457" s="2" t="s">
        <v>8571</v>
      </c>
      <c r="B4457" s="3" t="s">
        <v>8572</v>
      </c>
      <c r="C4457" s="2"/>
      <c r="D4457" s="2" t="s">
        <v>16</v>
      </c>
      <c r="E4457" s="4">
        <f>1200.00*(1-Z1%)</f>
        <v>1200</v>
      </c>
      <c r="F4457" s="2">
        <v>1</v>
      </c>
      <c r="G4457" s="2"/>
    </row>
    <row r="4458" spans="1:26" customHeight="1" ht="18" hidden="true" outlineLevel="3">
      <c r="A4458" s="2" t="s">
        <v>8573</v>
      </c>
      <c r="B4458" s="3" t="s">
        <v>8574</v>
      </c>
      <c r="C4458" s="2"/>
      <c r="D4458" s="2" t="s">
        <v>16</v>
      </c>
      <c r="E4458" s="4">
        <f>1450.00*(1-Z1%)</f>
        <v>1450</v>
      </c>
      <c r="F4458" s="2">
        <v>1</v>
      </c>
      <c r="G4458" s="2"/>
    </row>
    <row r="4459" spans="1:26" customHeight="1" ht="18" hidden="true" outlineLevel="3">
      <c r="A4459" s="2" t="s">
        <v>8575</v>
      </c>
      <c r="B4459" s="3" t="s">
        <v>8576</v>
      </c>
      <c r="C4459" s="2"/>
      <c r="D4459" s="2" t="s">
        <v>16</v>
      </c>
      <c r="E4459" s="4">
        <f>1450.00*(1-Z1%)</f>
        <v>1450</v>
      </c>
      <c r="F4459" s="2">
        <v>1</v>
      </c>
      <c r="G4459" s="2"/>
    </row>
    <row r="4460" spans="1:26" customHeight="1" ht="18" hidden="true" outlineLevel="3">
      <c r="A4460" s="2" t="s">
        <v>8577</v>
      </c>
      <c r="B4460" s="3" t="s">
        <v>8578</v>
      </c>
      <c r="C4460" s="2"/>
      <c r="D4460" s="2" t="s">
        <v>16</v>
      </c>
      <c r="E4460" s="4">
        <f>1390.00*(1-Z1%)</f>
        <v>1390</v>
      </c>
      <c r="F4460" s="2">
        <v>1</v>
      </c>
      <c r="G4460" s="2"/>
    </row>
    <row r="4461" spans="1:26" customHeight="1" ht="18" hidden="true" outlineLevel="3">
      <c r="A4461" s="2" t="s">
        <v>8579</v>
      </c>
      <c r="B4461" s="3" t="s">
        <v>8580</v>
      </c>
      <c r="C4461" s="2"/>
      <c r="D4461" s="2" t="s">
        <v>16</v>
      </c>
      <c r="E4461" s="4">
        <f>1400.00*(1-Z1%)</f>
        <v>1400</v>
      </c>
      <c r="F4461" s="2">
        <v>1</v>
      </c>
      <c r="G4461" s="2"/>
    </row>
    <row r="4462" spans="1:26" customHeight="1" ht="18" hidden="true" outlineLevel="3">
      <c r="A4462" s="2" t="s">
        <v>8581</v>
      </c>
      <c r="B4462" s="3" t="s">
        <v>8582</v>
      </c>
      <c r="C4462" s="2"/>
      <c r="D4462" s="2" t="s">
        <v>16</v>
      </c>
      <c r="E4462" s="4">
        <f>1390.00*(1-Z1%)</f>
        <v>1390</v>
      </c>
      <c r="F4462" s="2">
        <v>1</v>
      </c>
      <c r="G4462" s="2"/>
    </row>
    <row r="4463" spans="1:26" customHeight="1" ht="18" hidden="true" outlineLevel="3">
      <c r="A4463" s="2" t="s">
        <v>8583</v>
      </c>
      <c r="B4463" s="3" t="s">
        <v>8584</v>
      </c>
      <c r="C4463" s="2"/>
      <c r="D4463" s="2" t="s">
        <v>16</v>
      </c>
      <c r="E4463" s="4">
        <f>990.00*(1-Z1%)</f>
        <v>990</v>
      </c>
      <c r="F4463" s="2">
        <v>1</v>
      </c>
      <c r="G4463" s="2"/>
    </row>
    <row r="4464" spans="1:26" customHeight="1" ht="18" hidden="true" outlineLevel="3">
      <c r="A4464" s="2" t="s">
        <v>8585</v>
      </c>
      <c r="B4464" s="3" t="s">
        <v>8586</v>
      </c>
      <c r="C4464" s="2"/>
      <c r="D4464" s="2" t="s">
        <v>16</v>
      </c>
      <c r="E4464" s="4">
        <f>1200.00*(1-Z1%)</f>
        <v>1200</v>
      </c>
      <c r="F4464" s="2">
        <v>1</v>
      </c>
      <c r="G4464" s="2"/>
    </row>
    <row r="4465" spans="1:26" customHeight="1" ht="35" hidden="true" outlineLevel="2">
      <c r="A4465" s="5" t="s">
        <v>8587</v>
      </c>
      <c r="B4465" s="5"/>
      <c r="C4465" s="5"/>
      <c r="D4465" s="5"/>
      <c r="E4465" s="5"/>
      <c r="F4465" s="5"/>
      <c r="G4465" s="5"/>
    </row>
    <row r="4466" spans="1:26" customHeight="1" ht="18" hidden="true" outlineLevel="2">
      <c r="A4466" s="2" t="s">
        <v>8588</v>
      </c>
      <c r="B4466" s="3" t="s">
        <v>8589</v>
      </c>
      <c r="C4466" s="2"/>
      <c r="D4466" s="2" t="s">
        <v>16</v>
      </c>
      <c r="E4466" s="4">
        <f>300.00*(1-Z1%)</f>
        <v>300</v>
      </c>
      <c r="F4466" s="2">
        <v>1</v>
      </c>
      <c r="G4466" s="2"/>
    </row>
    <row r="4467" spans="1:26" customHeight="1" ht="18" hidden="true" outlineLevel="2">
      <c r="A4467" s="2" t="s">
        <v>8590</v>
      </c>
      <c r="B4467" s="3" t="s">
        <v>8591</v>
      </c>
      <c r="C4467" s="2"/>
      <c r="D4467" s="2" t="s">
        <v>16</v>
      </c>
      <c r="E4467" s="4">
        <f>1390.00*(1-Z1%)</f>
        <v>1390</v>
      </c>
      <c r="F4467" s="2">
        <v>1</v>
      </c>
      <c r="G4467" s="2"/>
    </row>
    <row r="4468" spans="1:26" customHeight="1" ht="18" hidden="true" outlineLevel="2">
      <c r="A4468" s="2" t="s">
        <v>8592</v>
      </c>
      <c r="B4468" s="3" t="s">
        <v>8593</v>
      </c>
      <c r="C4468" s="2"/>
      <c r="D4468" s="2" t="s">
        <v>16</v>
      </c>
      <c r="E4468" s="4">
        <f>990.00*(1-Z1%)</f>
        <v>990</v>
      </c>
      <c r="F4468" s="2">
        <v>1</v>
      </c>
      <c r="G4468" s="2"/>
    </row>
    <row r="4469" spans="1:26" customHeight="1" ht="35">
      <c r="A4469" s="1" t="s">
        <v>8594</v>
      </c>
      <c r="B4469" s="1"/>
      <c r="C4469" s="1"/>
      <c r="D4469" s="1"/>
      <c r="E4469" s="1"/>
      <c r="F4469" s="1"/>
      <c r="G4469" s="1"/>
    </row>
    <row r="4470" spans="1:26" customHeight="1" ht="35" hidden="true" outlineLevel="2">
      <c r="A4470" s="5" t="s">
        <v>8595</v>
      </c>
      <c r="B4470" s="5"/>
      <c r="C4470" s="5"/>
      <c r="D4470" s="5"/>
      <c r="E4470" s="5"/>
      <c r="F4470" s="5"/>
      <c r="G4470" s="5"/>
    </row>
    <row r="4471" spans="1:26" customHeight="1" ht="35" hidden="true" outlineLevel="3">
      <c r="A4471" s="5" t="s">
        <v>8596</v>
      </c>
      <c r="B4471" s="5"/>
      <c r="C4471" s="5"/>
      <c r="D4471" s="5"/>
      <c r="E4471" s="5"/>
      <c r="F4471" s="5"/>
      <c r="G4471" s="5"/>
    </row>
    <row r="4472" spans="1:26" customHeight="1" ht="18" hidden="true" outlineLevel="3">
      <c r="A4472" s="2" t="s">
        <v>8597</v>
      </c>
      <c r="B4472" s="3" t="s">
        <v>8598</v>
      </c>
      <c r="C4472" s="2"/>
      <c r="D4472" s="2" t="s">
        <v>16</v>
      </c>
      <c r="E4472" s="4">
        <f>30.00*(1-Z1%)</f>
        <v>30</v>
      </c>
      <c r="F4472" s="2">
        <v>10</v>
      </c>
      <c r="G4472" s="2"/>
    </row>
    <row r="4473" spans="1:26" customHeight="1" ht="35" hidden="true" outlineLevel="3">
      <c r="A4473" s="5" t="s">
        <v>8599</v>
      </c>
      <c r="B4473" s="5"/>
      <c r="C4473" s="5"/>
      <c r="D4473" s="5"/>
      <c r="E4473" s="5"/>
      <c r="F4473" s="5"/>
      <c r="G4473" s="5"/>
    </row>
    <row r="4474" spans="1:26" customHeight="1" ht="18" hidden="true" outlineLevel="3">
      <c r="A4474" s="2" t="s">
        <v>8600</v>
      </c>
      <c r="B4474" s="3" t="s">
        <v>8601</v>
      </c>
      <c r="C4474" s="2"/>
      <c r="D4474" s="2" t="s">
        <v>16</v>
      </c>
      <c r="E4474" s="4">
        <f>1900.00*(1-Z1%)</f>
        <v>1900</v>
      </c>
      <c r="F4474" s="2">
        <v>1</v>
      </c>
      <c r="G4474" s="2"/>
    </row>
    <row r="4475" spans="1:26" customHeight="1" ht="18" hidden="true" outlineLevel="3">
      <c r="A4475" s="2" t="s">
        <v>8602</v>
      </c>
      <c r="B4475" s="3" t="s">
        <v>8603</v>
      </c>
      <c r="C4475" s="2"/>
      <c r="D4475" s="2" t="s">
        <v>16</v>
      </c>
      <c r="E4475" s="4">
        <f>1350.00*(1-Z1%)</f>
        <v>1350</v>
      </c>
      <c r="F4475" s="2">
        <v>1</v>
      </c>
      <c r="G4475" s="2"/>
    </row>
    <row r="4476" spans="1:26" customHeight="1" ht="18" hidden="true" outlineLevel="3">
      <c r="A4476" s="2" t="s">
        <v>8604</v>
      </c>
      <c r="B4476" s="3" t="s">
        <v>8605</v>
      </c>
      <c r="C4476" s="2"/>
      <c r="D4476" s="2" t="s">
        <v>16</v>
      </c>
      <c r="E4476" s="4">
        <f>1450.00*(1-Z1%)</f>
        <v>1450</v>
      </c>
      <c r="F4476" s="2">
        <v>1</v>
      </c>
      <c r="G4476" s="2"/>
    </row>
    <row r="4477" spans="1:26" customHeight="1" ht="18" hidden="true" outlineLevel="3">
      <c r="A4477" s="2" t="s">
        <v>8606</v>
      </c>
      <c r="B4477" s="3" t="s">
        <v>8607</v>
      </c>
      <c r="C4477" s="2"/>
      <c r="D4477" s="2" t="s">
        <v>16</v>
      </c>
      <c r="E4477" s="4">
        <f>1150.00*(1-Z1%)</f>
        <v>1150</v>
      </c>
      <c r="F4477" s="2">
        <v>1</v>
      </c>
      <c r="G4477" s="2"/>
    </row>
    <row r="4478" spans="1:26" customHeight="1" ht="18" hidden="true" outlineLevel="3">
      <c r="A4478" s="2" t="s">
        <v>8608</v>
      </c>
      <c r="B4478" s="3" t="s">
        <v>8609</v>
      </c>
      <c r="C4478" s="2"/>
      <c r="D4478" s="2" t="s">
        <v>16</v>
      </c>
      <c r="E4478" s="4">
        <f>990.00*(1-Z1%)</f>
        <v>990</v>
      </c>
      <c r="F4478" s="2">
        <v>1</v>
      </c>
      <c r="G4478" s="2"/>
    </row>
    <row r="4479" spans="1:26" customHeight="1" ht="18" hidden="true" outlineLevel="3">
      <c r="A4479" s="2" t="s">
        <v>8610</v>
      </c>
      <c r="B4479" s="3" t="s">
        <v>8611</v>
      </c>
      <c r="C4479" s="2"/>
      <c r="D4479" s="2" t="s">
        <v>16</v>
      </c>
      <c r="E4479" s="4">
        <f>1590.00*(1-Z1%)</f>
        <v>1590</v>
      </c>
      <c r="F4479" s="2">
        <v>1</v>
      </c>
      <c r="G4479" s="2"/>
    </row>
    <row r="4480" spans="1:26" customHeight="1" ht="18" hidden="true" outlineLevel="3">
      <c r="A4480" s="2" t="s">
        <v>8612</v>
      </c>
      <c r="B4480" s="3" t="s">
        <v>8613</v>
      </c>
      <c r="C4480" s="2"/>
      <c r="D4480" s="2" t="s">
        <v>16</v>
      </c>
      <c r="E4480" s="4">
        <f>850.00*(1-Z1%)</f>
        <v>850</v>
      </c>
      <c r="F4480" s="2">
        <v>1</v>
      </c>
      <c r="G4480" s="2"/>
    </row>
    <row r="4481" spans="1:26" customHeight="1" ht="18" hidden="true" outlineLevel="3">
      <c r="A4481" s="2" t="s">
        <v>8614</v>
      </c>
      <c r="B4481" s="3" t="s">
        <v>8615</v>
      </c>
      <c r="C4481" s="2"/>
      <c r="D4481" s="2" t="s">
        <v>16</v>
      </c>
      <c r="E4481" s="4">
        <f>650.00*(1-Z1%)</f>
        <v>650</v>
      </c>
      <c r="F4481" s="2">
        <v>1</v>
      </c>
      <c r="G4481" s="2"/>
    </row>
    <row r="4482" spans="1:26" customHeight="1" ht="18" hidden="true" outlineLevel="3">
      <c r="A4482" s="2" t="s">
        <v>8616</v>
      </c>
      <c r="B4482" s="3" t="s">
        <v>8617</v>
      </c>
      <c r="C4482" s="2"/>
      <c r="D4482" s="2" t="s">
        <v>16</v>
      </c>
      <c r="E4482" s="4">
        <f>950.00*(1-Z1%)</f>
        <v>950</v>
      </c>
      <c r="F4482" s="2">
        <v>1</v>
      </c>
      <c r="G4482" s="2"/>
    </row>
    <row r="4483" spans="1:26" customHeight="1" ht="18" hidden="true" outlineLevel="3">
      <c r="A4483" s="2" t="s">
        <v>8618</v>
      </c>
      <c r="B4483" s="3" t="s">
        <v>8619</v>
      </c>
      <c r="C4483" s="2"/>
      <c r="D4483" s="2" t="s">
        <v>16</v>
      </c>
      <c r="E4483" s="4">
        <f>1250.00*(1-Z1%)</f>
        <v>1250</v>
      </c>
      <c r="F4483" s="2">
        <v>2</v>
      </c>
      <c r="G4483" s="2"/>
    </row>
    <row r="4484" spans="1:26" customHeight="1" ht="18" hidden="true" outlineLevel="3">
      <c r="A4484" s="2" t="s">
        <v>8620</v>
      </c>
      <c r="B4484" s="3" t="s">
        <v>8621</v>
      </c>
      <c r="C4484" s="2"/>
      <c r="D4484" s="2" t="s">
        <v>16</v>
      </c>
      <c r="E4484" s="4">
        <f>2250.00*(1-Z1%)</f>
        <v>2250</v>
      </c>
      <c r="F4484" s="2">
        <v>1</v>
      </c>
      <c r="G4484" s="2"/>
    </row>
    <row r="4485" spans="1:26" customHeight="1" ht="18" hidden="true" outlineLevel="3">
      <c r="A4485" s="2" t="s">
        <v>8622</v>
      </c>
      <c r="B4485" s="3" t="s">
        <v>8623</v>
      </c>
      <c r="C4485" s="2"/>
      <c r="D4485" s="2" t="s">
        <v>16</v>
      </c>
      <c r="E4485" s="4">
        <f>2290.00*(1-Z1%)</f>
        <v>2290</v>
      </c>
      <c r="F4485" s="2">
        <v>1</v>
      </c>
      <c r="G4485" s="2"/>
    </row>
    <row r="4486" spans="1:26" customHeight="1" ht="18" hidden="true" outlineLevel="3">
      <c r="A4486" s="2" t="s">
        <v>8624</v>
      </c>
      <c r="B4486" s="3" t="s">
        <v>8625</v>
      </c>
      <c r="C4486" s="2"/>
      <c r="D4486" s="2" t="s">
        <v>16</v>
      </c>
      <c r="E4486" s="4">
        <f>1790.00*(1-Z1%)</f>
        <v>1790</v>
      </c>
      <c r="F4486" s="2">
        <v>3</v>
      </c>
      <c r="G4486" s="2"/>
    </row>
    <row r="4487" spans="1:26" customHeight="1" ht="18" hidden="true" outlineLevel="3">
      <c r="A4487" s="2" t="s">
        <v>8626</v>
      </c>
      <c r="B4487" s="3" t="s">
        <v>8627</v>
      </c>
      <c r="C4487" s="2"/>
      <c r="D4487" s="2" t="s">
        <v>16</v>
      </c>
      <c r="E4487" s="4">
        <f>1650.00*(1-Z1%)</f>
        <v>1650</v>
      </c>
      <c r="F4487" s="2">
        <v>2</v>
      </c>
      <c r="G4487" s="2"/>
    </row>
    <row r="4488" spans="1:26" customHeight="1" ht="18" hidden="true" outlineLevel="3">
      <c r="A4488" s="2" t="s">
        <v>8628</v>
      </c>
      <c r="B4488" s="3" t="s">
        <v>8629</v>
      </c>
      <c r="C4488" s="2"/>
      <c r="D4488" s="2" t="s">
        <v>16</v>
      </c>
      <c r="E4488" s="4">
        <f>1490.00*(1-Z1%)</f>
        <v>1490</v>
      </c>
      <c r="F4488" s="2">
        <v>1</v>
      </c>
      <c r="G4488" s="2"/>
    </row>
    <row r="4489" spans="1:26" customHeight="1" ht="18" hidden="true" outlineLevel="3">
      <c r="A4489" s="2" t="s">
        <v>8630</v>
      </c>
      <c r="B4489" s="3" t="s">
        <v>8631</v>
      </c>
      <c r="C4489" s="2"/>
      <c r="D4489" s="2" t="s">
        <v>16</v>
      </c>
      <c r="E4489" s="4">
        <f>3750.00*(1-Z1%)</f>
        <v>3750</v>
      </c>
      <c r="F4489" s="2">
        <v>2</v>
      </c>
      <c r="G4489" s="2"/>
    </row>
    <row r="4490" spans="1:26" customHeight="1" ht="18" hidden="true" outlineLevel="3">
      <c r="A4490" s="2" t="s">
        <v>8632</v>
      </c>
      <c r="B4490" s="3" t="s">
        <v>8633</v>
      </c>
      <c r="C4490" s="2"/>
      <c r="D4490" s="2" t="s">
        <v>16</v>
      </c>
      <c r="E4490" s="4">
        <f>1390.00*(1-Z1%)</f>
        <v>1390</v>
      </c>
      <c r="F4490" s="2">
        <v>1</v>
      </c>
      <c r="G4490" s="2"/>
    </row>
    <row r="4491" spans="1:26" customHeight="1" ht="18" hidden="true" outlineLevel="3">
      <c r="A4491" s="2" t="s">
        <v>8634</v>
      </c>
      <c r="B4491" s="3" t="s">
        <v>8635</v>
      </c>
      <c r="C4491" s="2"/>
      <c r="D4491" s="2" t="s">
        <v>16</v>
      </c>
      <c r="E4491" s="4">
        <f>1390.00*(1-Z1%)</f>
        <v>1390</v>
      </c>
      <c r="F4491" s="2">
        <v>1</v>
      </c>
      <c r="G4491" s="2"/>
    </row>
    <row r="4492" spans="1:26" customHeight="1" ht="18" hidden="true" outlineLevel="3">
      <c r="A4492" s="2" t="s">
        <v>8636</v>
      </c>
      <c r="B4492" s="3" t="s">
        <v>8637</v>
      </c>
      <c r="C4492" s="2"/>
      <c r="D4492" s="2" t="s">
        <v>16</v>
      </c>
      <c r="E4492" s="4">
        <f>1300.00*(1-Z1%)</f>
        <v>1300</v>
      </c>
      <c r="F4492" s="2">
        <v>1</v>
      </c>
      <c r="G4492" s="2"/>
    </row>
    <row r="4493" spans="1:26" customHeight="1" ht="18" hidden="true" outlineLevel="3">
      <c r="A4493" s="2" t="s">
        <v>8638</v>
      </c>
      <c r="B4493" s="3" t="s">
        <v>8639</v>
      </c>
      <c r="C4493" s="2"/>
      <c r="D4493" s="2" t="s">
        <v>16</v>
      </c>
      <c r="E4493" s="4">
        <f>2100.00*(1-Z1%)</f>
        <v>2100</v>
      </c>
      <c r="F4493" s="2">
        <v>1</v>
      </c>
      <c r="G4493" s="2"/>
    </row>
    <row r="4494" spans="1:26" customHeight="1" ht="18" hidden="true" outlineLevel="3">
      <c r="A4494" s="2" t="s">
        <v>8640</v>
      </c>
      <c r="B4494" s="3" t="s">
        <v>8641</v>
      </c>
      <c r="C4494" s="2"/>
      <c r="D4494" s="2" t="s">
        <v>16</v>
      </c>
      <c r="E4494" s="4">
        <f>1350.00*(1-Z1%)</f>
        <v>1350</v>
      </c>
      <c r="F4494" s="2">
        <v>2</v>
      </c>
      <c r="G4494" s="2"/>
    </row>
    <row r="4495" spans="1:26" customHeight="1" ht="18" hidden="true" outlineLevel="3">
      <c r="A4495" s="2" t="s">
        <v>8642</v>
      </c>
      <c r="B4495" s="3" t="s">
        <v>8643</v>
      </c>
      <c r="C4495" s="2"/>
      <c r="D4495" s="2" t="s">
        <v>16</v>
      </c>
      <c r="E4495" s="4">
        <f>1250.00*(1-Z1%)</f>
        <v>1250</v>
      </c>
      <c r="F4495" s="2">
        <v>1</v>
      </c>
      <c r="G4495" s="2"/>
    </row>
    <row r="4496" spans="1:26" customHeight="1" ht="18" hidden="true" outlineLevel="3">
      <c r="A4496" s="2" t="s">
        <v>8644</v>
      </c>
      <c r="B4496" s="3" t="s">
        <v>8645</v>
      </c>
      <c r="C4496" s="2"/>
      <c r="D4496" s="2" t="s">
        <v>16</v>
      </c>
      <c r="E4496" s="4">
        <f>1490.00*(1-Z1%)</f>
        <v>1490</v>
      </c>
      <c r="F4496" s="2">
        <v>1</v>
      </c>
      <c r="G4496" s="2"/>
    </row>
    <row r="4497" spans="1:26" customHeight="1" ht="18" hidden="true" outlineLevel="3">
      <c r="A4497" s="2" t="s">
        <v>8646</v>
      </c>
      <c r="B4497" s="3" t="s">
        <v>8647</v>
      </c>
      <c r="C4497" s="2"/>
      <c r="D4497" s="2" t="s">
        <v>16</v>
      </c>
      <c r="E4497" s="4">
        <f>1850.00*(1-Z1%)</f>
        <v>1850</v>
      </c>
      <c r="F4497" s="2">
        <v>1</v>
      </c>
      <c r="G4497" s="2"/>
    </row>
    <row r="4498" spans="1:26" customHeight="1" ht="18" hidden="true" outlineLevel="3">
      <c r="A4498" s="2" t="s">
        <v>8648</v>
      </c>
      <c r="B4498" s="3" t="s">
        <v>8649</v>
      </c>
      <c r="C4498" s="2"/>
      <c r="D4498" s="2" t="s">
        <v>16</v>
      </c>
      <c r="E4498" s="4">
        <f>1390.00*(1-Z1%)</f>
        <v>1390</v>
      </c>
      <c r="F4498" s="2">
        <v>2</v>
      </c>
      <c r="G4498" s="2"/>
    </row>
    <row r="4499" spans="1:26" customHeight="1" ht="18" hidden="true" outlineLevel="3">
      <c r="A4499" s="2" t="s">
        <v>8650</v>
      </c>
      <c r="B4499" s="3" t="s">
        <v>8651</v>
      </c>
      <c r="C4499" s="2"/>
      <c r="D4499" s="2" t="s">
        <v>16</v>
      </c>
      <c r="E4499" s="4">
        <f>1490.00*(1-Z1%)</f>
        <v>1490</v>
      </c>
      <c r="F4499" s="2">
        <v>2</v>
      </c>
      <c r="G4499" s="2"/>
    </row>
    <row r="4500" spans="1:26" customHeight="1" ht="18" hidden="true" outlineLevel="3">
      <c r="A4500" s="2" t="s">
        <v>8652</v>
      </c>
      <c r="B4500" s="3" t="s">
        <v>8653</v>
      </c>
      <c r="C4500" s="2"/>
      <c r="D4500" s="2" t="s">
        <v>16</v>
      </c>
      <c r="E4500" s="4">
        <f>1590.00*(1-Z1%)</f>
        <v>1590</v>
      </c>
      <c r="F4500" s="2">
        <v>1</v>
      </c>
      <c r="G4500" s="2"/>
    </row>
    <row r="4501" spans="1:26" customHeight="1" ht="18" hidden="true" outlineLevel="3">
      <c r="A4501" s="2" t="s">
        <v>8654</v>
      </c>
      <c r="B4501" s="3" t="s">
        <v>8655</v>
      </c>
      <c r="C4501" s="2"/>
      <c r="D4501" s="2" t="s">
        <v>16</v>
      </c>
      <c r="E4501" s="4">
        <f>590.00*(1-Z1%)</f>
        <v>590</v>
      </c>
      <c r="F4501" s="2">
        <v>1</v>
      </c>
      <c r="G4501" s="2"/>
    </row>
    <row r="4502" spans="1:26" customHeight="1" ht="18" hidden="true" outlineLevel="3">
      <c r="A4502" s="2" t="s">
        <v>8656</v>
      </c>
      <c r="B4502" s="3" t="s">
        <v>8657</v>
      </c>
      <c r="C4502" s="2"/>
      <c r="D4502" s="2" t="s">
        <v>16</v>
      </c>
      <c r="E4502" s="4">
        <f>1190.00*(1-Z1%)</f>
        <v>1190</v>
      </c>
      <c r="F4502" s="2">
        <v>1</v>
      </c>
      <c r="G4502" s="2"/>
    </row>
    <row r="4503" spans="1:26" customHeight="1" ht="18" hidden="true" outlineLevel="3">
      <c r="A4503" s="2" t="s">
        <v>8658</v>
      </c>
      <c r="B4503" s="3" t="s">
        <v>8659</v>
      </c>
      <c r="C4503" s="2"/>
      <c r="D4503" s="2" t="s">
        <v>16</v>
      </c>
      <c r="E4503" s="4">
        <f>1190.00*(1-Z1%)</f>
        <v>1190</v>
      </c>
      <c r="F4503" s="2">
        <v>1</v>
      </c>
      <c r="G4503" s="2"/>
    </row>
    <row r="4504" spans="1:26" customHeight="1" ht="18" hidden="true" outlineLevel="3">
      <c r="A4504" s="2" t="s">
        <v>8660</v>
      </c>
      <c r="B4504" s="3" t="s">
        <v>8661</v>
      </c>
      <c r="C4504" s="2"/>
      <c r="D4504" s="2" t="s">
        <v>16</v>
      </c>
      <c r="E4504" s="4">
        <f>1190.00*(1-Z1%)</f>
        <v>1190</v>
      </c>
      <c r="F4504" s="2">
        <v>2</v>
      </c>
      <c r="G4504" s="2"/>
    </row>
    <row r="4505" spans="1:26" customHeight="1" ht="18" hidden="true" outlineLevel="3">
      <c r="A4505" s="2" t="s">
        <v>8662</v>
      </c>
      <c r="B4505" s="3" t="s">
        <v>8663</v>
      </c>
      <c r="C4505" s="2"/>
      <c r="D4505" s="2" t="s">
        <v>16</v>
      </c>
      <c r="E4505" s="4">
        <f>1190.00*(1-Z1%)</f>
        <v>1190</v>
      </c>
      <c r="F4505" s="2">
        <v>1</v>
      </c>
      <c r="G4505" s="2"/>
    </row>
    <row r="4506" spans="1:26" customHeight="1" ht="18" hidden="true" outlineLevel="3">
      <c r="A4506" s="2" t="s">
        <v>8664</v>
      </c>
      <c r="B4506" s="3" t="s">
        <v>8665</v>
      </c>
      <c r="C4506" s="2"/>
      <c r="D4506" s="2" t="s">
        <v>16</v>
      </c>
      <c r="E4506" s="4">
        <f>750.00*(1-Z1%)</f>
        <v>750</v>
      </c>
      <c r="F4506" s="2">
        <v>1</v>
      </c>
      <c r="G4506" s="2"/>
    </row>
    <row r="4507" spans="1:26" customHeight="1" ht="18" hidden="true" outlineLevel="3">
      <c r="A4507" s="2" t="s">
        <v>8666</v>
      </c>
      <c r="B4507" s="3" t="s">
        <v>8667</v>
      </c>
      <c r="C4507" s="2"/>
      <c r="D4507" s="2" t="s">
        <v>16</v>
      </c>
      <c r="E4507" s="4">
        <f>550.00*(1-Z1%)</f>
        <v>550</v>
      </c>
      <c r="F4507" s="2">
        <v>1</v>
      </c>
      <c r="G4507" s="2"/>
    </row>
    <row r="4508" spans="1:26" customHeight="1" ht="18" hidden="true" outlineLevel="3">
      <c r="A4508" s="2" t="s">
        <v>8668</v>
      </c>
      <c r="B4508" s="3" t="s">
        <v>8669</v>
      </c>
      <c r="C4508" s="2"/>
      <c r="D4508" s="2" t="s">
        <v>16</v>
      </c>
      <c r="E4508" s="4">
        <f>590.00*(1-Z1%)</f>
        <v>590</v>
      </c>
      <c r="F4508" s="2">
        <v>2</v>
      </c>
      <c r="G4508" s="2"/>
    </row>
    <row r="4509" spans="1:26" customHeight="1" ht="18" hidden="true" outlineLevel="3">
      <c r="A4509" s="2" t="s">
        <v>8670</v>
      </c>
      <c r="B4509" s="3" t="s">
        <v>8671</v>
      </c>
      <c r="C4509" s="2"/>
      <c r="D4509" s="2" t="s">
        <v>16</v>
      </c>
      <c r="E4509" s="4">
        <f>590.00*(1-Z1%)</f>
        <v>590</v>
      </c>
      <c r="F4509" s="2">
        <v>1</v>
      </c>
      <c r="G4509" s="2"/>
    </row>
    <row r="4510" spans="1:26" customHeight="1" ht="18" hidden="true" outlineLevel="3">
      <c r="A4510" s="2" t="s">
        <v>8672</v>
      </c>
      <c r="B4510" s="3" t="s">
        <v>8673</v>
      </c>
      <c r="C4510" s="2"/>
      <c r="D4510" s="2" t="s">
        <v>16</v>
      </c>
      <c r="E4510" s="4">
        <f>590.00*(1-Z1%)</f>
        <v>590</v>
      </c>
      <c r="F4510" s="2">
        <v>1</v>
      </c>
      <c r="G4510" s="2"/>
    </row>
    <row r="4511" spans="1:26" customHeight="1" ht="18" hidden="true" outlineLevel="3">
      <c r="A4511" s="2" t="s">
        <v>8674</v>
      </c>
      <c r="B4511" s="3" t="s">
        <v>8675</v>
      </c>
      <c r="C4511" s="2"/>
      <c r="D4511" s="2" t="s">
        <v>16</v>
      </c>
      <c r="E4511" s="4">
        <f>690.00*(1-Z1%)</f>
        <v>690</v>
      </c>
      <c r="F4511" s="2">
        <v>1</v>
      </c>
      <c r="G4511" s="2"/>
    </row>
    <row r="4512" spans="1:26" customHeight="1" ht="18" hidden="true" outlineLevel="3">
      <c r="A4512" s="2" t="s">
        <v>8676</v>
      </c>
      <c r="B4512" s="3" t="s">
        <v>8677</v>
      </c>
      <c r="C4512" s="2"/>
      <c r="D4512" s="2" t="s">
        <v>16</v>
      </c>
      <c r="E4512" s="4">
        <f>1290.00*(1-Z1%)</f>
        <v>1290</v>
      </c>
      <c r="F4512" s="2">
        <v>1</v>
      </c>
      <c r="G4512" s="2"/>
    </row>
    <row r="4513" spans="1:26" customHeight="1" ht="18" hidden="true" outlineLevel="3">
      <c r="A4513" s="2" t="s">
        <v>8678</v>
      </c>
      <c r="B4513" s="3" t="s">
        <v>8679</v>
      </c>
      <c r="C4513" s="2"/>
      <c r="D4513" s="2" t="s">
        <v>16</v>
      </c>
      <c r="E4513" s="4">
        <f>800.00*(1-Z1%)</f>
        <v>800</v>
      </c>
      <c r="F4513" s="2">
        <v>1</v>
      </c>
      <c r="G4513" s="2"/>
    </row>
    <row r="4514" spans="1:26" customHeight="1" ht="35" hidden="true" outlineLevel="3">
      <c r="A4514" s="5" t="s">
        <v>8680</v>
      </c>
      <c r="B4514" s="5"/>
      <c r="C4514" s="5"/>
      <c r="D4514" s="5"/>
      <c r="E4514" s="5"/>
      <c r="F4514" s="5"/>
      <c r="G4514" s="5"/>
    </row>
    <row r="4515" spans="1:26" customHeight="1" ht="18" hidden="true" outlineLevel="3">
      <c r="A4515" s="2" t="s">
        <v>8681</v>
      </c>
      <c r="B4515" s="3" t="s">
        <v>8682</v>
      </c>
      <c r="C4515" s="2"/>
      <c r="D4515" s="2" t="s">
        <v>16</v>
      </c>
      <c r="E4515" s="4">
        <f>1700.00*(1-Z1%)</f>
        <v>1700</v>
      </c>
      <c r="F4515" s="2">
        <v>1</v>
      </c>
      <c r="G4515" s="2"/>
    </row>
    <row r="4516" spans="1:26" customHeight="1" ht="18" hidden="true" outlineLevel="3">
      <c r="A4516" s="2" t="s">
        <v>8683</v>
      </c>
      <c r="B4516" s="3" t="s">
        <v>8684</v>
      </c>
      <c r="C4516" s="2"/>
      <c r="D4516" s="2" t="s">
        <v>16</v>
      </c>
      <c r="E4516" s="4">
        <f>1890.00*(1-Z1%)</f>
        <v>1890</v>
      </c>
      <c r="F4516" s="2">
        <v>1</v>
      </c>
      <c r="G4516" s="2"/>
    </row>
    <row r="4517" spans="1:26" customHeight="1" ht="35" hidden="true" outlineLevel="3">
      <c r="A4517" s="5" t="s">
        <v>8685</v>
      </c>
      <c r="B4517" s="5"/>
      <c r="C4517" s="5"/>
      <c r="D4517" s="5"/>
      <c r="E4517" s="5"/>
      <c r="F4517" s="5"/>
      <c r="G4517" s="5"/>
    </row>
    <row r="4518" spans="1:26" customHeight="1" ht="35" hidden="true" outlineLevel="4">
      <c r="A4518" s="5" t="s">
        <v>8686</v>
      </c>
      <c r="B4518" s="5"/>
      <c r="C4518" s="5"/>
      <c r="D4518" s="5"/>
      <c r="E4518" s="5"/>
      <c r="F4518" s="5"/>
      <c r="G4518" s="5"/>
    </row>
    <row r="4519" spans="1:26" customHeight="1" ht="36" hidden="true" outlineLevel="4">
      <c r="A4519" s="2" t="s">
        <v>8687</v>
      </c>
      <c r="B4519" s="3" t="s">
        <v>8688</v>
      </c>
      <c r="C4519" s="2"/>
      <c r="D4519" s="2" t="s">
        <v>16</v>
      </c>
      <c r="E4519" s="4">
        <f>290.00*(1-Z1%)</f>
        <v>290</v>
      </c>
      <c r="F4519" s="2">
        <v>1</v>
      </c>
      <c r="G4519" s="2"/>
    </row>
    <row r="4520" spans="1:26" customHeight="1" ht="18" hidden="true" outlineLevel="4">
      <c r="A4520" s="2" t="s">
        <v>8689</v>
      </c>
      <c r="B4520" s="3" t="s">
        <v>8690</v>
      </c>
      <c r="C4520" s="2"/>
      <c r="D4520" s="2" t="s">
        <v>16</v>
      </c>
      <c r="E4520" s="4">
        <f>1100.00*(1-Z1%)</f>
        <v>1100</v>
      </c>
      <c r="F4520" s="2">
        <v>1</v>
      </c>
      <c r="G4520" s="2"/>
    </row>
    <row r="4521" spans="1:26" customHeight="1" ht="18" hidden="true" outlineLevel="4">
      <c r="A4521" s="2" t="s">
        <v>8691</v>
      </c>
      <c r="B4521" s="3" t="s">
        <v>8692</v>
      </c>
      <c r="C4521" s="2"/>
      <c r="D4521" s="2" t="s">
        <v>16</v>
      </c>
      <c r="E4521" s="4">
        <f>900.00*(1-Z1%)</f>
        <v>900</v>
      </c>
      <c r="F4521" s="2">
        <v>1</v>
      </c>
      <c r="G4521" s="2"/>
    </row>
    <row r="4522" spans="1:26" customHeight="1" ht="18" hidden="true" outlineLevel="4">
      <c r="A4522" s="2" t="s">
        <v>8693</v>
      </c>
      <c r="B4522" s="3" t="s">
        <v>8694</v>
      </c>
      <c r="C4522" s="2"/>
      <c r="D4522" s="2" t="s">
        <v>16</v>
      </c>
      <c r="E4522" s="4">
        <f>1550.00*(1-Z1%)</f>
        <v>1550</v>
      </c>
      <c r="F4522" s="2">
        <v>1</v>
      </c>
      <c r="G4522" s="2"/>
    </row>
    <row r="4523" spans="1:26" customHeight="1" ht="18" hidden="true" outlineLevel="4">
      <c r="A4523" s="2" t="s">
        <v>8695</v>
      </c>
      <c r="B4523" s="3" t="s">
        <v>8696</v>
      </c>
      <c r="C4523" s="2"/>
      <c r="D4523" s="2" t="s">
        <v>16</v>
      </c>
      <c r="E4523" s="4">
        <f>790.00*(1-Z1%)</f>
        <v>790</v>
      </c>
      <c r="F4523" s="2">
        <v>1</v>
      </c>
      <c r="G4523" s="2"/>
    </row>
    <row r="4524" spans="1:26" customHeight="1" ht="18" hidden="true" outlineLevel="4">
      <c r="A4524" s="2" t="s">
        <v>8697</v>
      </c>
      <c r="B4524" s="3" t="s">
        <v>8698</v>
      </c>
      <c r="C4524" s="2"/>
      <c r="D4524" s="2" t="s">
        <v>16</v>
      </c>
      <c r="E4524" s="4">
        <f>1100.00*(1-Z1%)</f>
        <v>1100</v>
      </c>
      <c r="F4524" s="2">
        <v>1</v>
      </c>
      <c r="G4524" s="2"/>
    </row>
    <row r="4525" spans="1:26" customHeight="1" ht="18" hidden="true" outlineLevel="4">
      <c r="A4525" s="2" t="s">
        <v>8699</v>
      </c>
      <c r="B4525" s="3" t="s">
        <v>8700</v>
      </c>
      <c r="C4525" s="2"/>
      <c r="D4525" s="2" t="s">
        <v>16</v>
      </c>
      <c r="E4525" s="4">
        <f>1190.00*(1-Z1%)</f>
        <v>1190</v>
      </c>
      <c r="F4525" s="2">
        <v>1</v>
      </c>
      <c r="G4525" s="2"/>
    </row>
    <row r="4526" spans="1:26" customHeight="1" ht="36" hidden="true" outlineLevel="4">
      <c r="A4526" s="2" t="s">
        <v>8701</v>
      </c>
      <c r="B4526" s="3" t="s">
        <v>8702</v>
      </c>
      <c r="C4526" s="2"/>
      <c r="D4526" s="2" t="s">
        <v>16</v>
      </c>
      <c r="E4526" s="4">
        <f>1750.00*(1-Z1%)</f>
        <v>1750</v>
      </c>
      <c r="F4526" s="2">
        <v>1</v>
      </c>
      <c r="G4526" s="2"/>
    </row>
    <row r="4527" spans="1:26" customHeight="1" ht="36" hidden="true" outlineLevel="4">
      <c r="A4527" s="2" t="s">
        <v>8703</v>
      </c>
      <c r="B4527" s="3" t="s">
        <v>8704</v>
      </c>
      <c r="C4527" s="2"/>
      <c r="D4527" s="2" t="s">
        <v>16</v>
      </c>
      <c r="E4527" s="4">
        <f>2600.00*(1-Z1%)</f>
        <v>2600</v>
      </c>
      <c r="F4527" s="2">
        <v>1</v>
      </c>
      <c r="G4527" s="2"/>
    </row>
    <row r="4528" spans="1:26" customHeight="1" ht="36" hidden="true" outlineLevel="4">
      <c r="A4528" s="2" t="s">
        <v>8705</v>
      </c>
      <c r="B4528" s="3" t="s">
        <v>8706</v>
      </c>
      <c r="C4528" s="2"/>
      <c r="D4528" s="2" t="s">
        <v>16</v>
      </c>
      <c r="E4528" s="4">
        <f>1750.00*(1-Z1%)</f>
        <v>1750</v>
      </c>
      <c r="F4528" s="2">
        <v>1</v>
      </c>
      <c r="G4528" s="2"/>
    </row>
    <row r="4529" spans="1:26" customHeight="1" ht="36" hidden="true" outlineLevel="4">
      <c r="A4529" s="2" t="s">
        <v>8707</v>
      </c>
      <c r="B4529" s="3" t="s">
        <v>8708</v>
      </c>
      <c r="C4529" s="2"/>
      <c r="D4529" s="2" t="s">
        <v>16</v>
      </c>
      <c r="E4529" s="4">
        <f>1990.00*(1-Z1%)</f>
        <v>1990</v>
      </c>
      <c r="F4529" s="2">
        <v>1</v>
      </c>
      <c r="G4529" s="2"/>
    </row>
    <row r="4530" spans="1:26" customHeight="1" ht="36" hidden="true" outlineLevel="4">
      <c r="A4530" s="2" t="s">
        <v>8709</v>
      </c>
      <c r="B4530" s="3" t="s">
        <v>8710</v>
      </c>
      <c r="C4530" s="2"/>
      <c r="D4530" s="2" t="s">
        <v>16</v>
      </c>
      <c r="E4530" s="4">
        <f>1950.00*(1-Z1%)</f>
        <v>1950</v>
      </c>
      <c r="F4530" s="2">
        <v>1</v>
      </c>
      <c r="G4530" s="2"/>
    </row>
    <row r="4531" spans="1:26" customHeight="1" ht="18" hidden="true" outlineLevel="4">
      <c r="A4531" s="2" t="s">
        <v>8711</v>
      </c>
      <c r="B4531" s="3" t="s">
        <v>8712</v>
      </c>
      <c r="C4531" s="2"/>
      <c r="D4531" s="2" t="s">
        <v>16</v>
      </c>
      <c r="E4531" s="4">
        <f>1790.00*(1-Z1%)</f>
        <v>1790</v>
      </c>
      <c r="F4531" s="2">
        <v>1</v>
      </c>
      <c r="G4531" s="2"/>
    </row>
    <row r="4532" spans="1:26" customHeight="1" ht="18" hidden="true" outlineLevel="4">
      <c r="A4532" s="2" t="s">
        <v>8713</v>
      </c>
      <c r="B4532" s="3" t="s">
        <v>8714</v>
      </c>
      <c r="C4532" s="2"/>
      <c r="D4532" s="2" t="s">
        <v>16</v>
      </c>
      <c r="E4532" s="4">
        <f>1890.00*(1-Z1%)</f>
        <v>1890</v>
      </c>
      <c r="F4532" s="2">
        <v>1</v>
      </c>
      <c r="G4532" s="2"/>
    </row>
    <row r="4533" spans="1:26" customHeight="1" ht="18" hidden="true" outlineLevel="4">
      <c r="A4533" s="2" t="s">
        <v>8715</v>
      </c>
      <c r="B4533" s="3" t="s">
        <v>8716</v>
      </c>
      <c r="C4533" s="2"/>
      <c r="D4533" s="2" t="s">
        <v>16</v>
      </c>
      <c r="E4533" s="4">
        <f>680.00*(1-Z1%)</f>
        <v>680</v>
      </c>
      <c r="F4533" s="2">
        <v>1</v>
      </c>
      <c r="G4533" s="2"/>
    </row>
    <row r="4534" spans="1:26" customHeight="1" ht="36" hidden="true" outlineLevel="4">
      <c r="A4534" s="2" t="s">
        <v>8717</v>
      </c>
      <c r="B4534" s="3" t="s">
        <v>8718</v>
      </c>
      <c r="C4534" s="2"/>
      <c r="D4534" s="2" t="s">
        <v>16</v>
      </c>
      <c r="E4534" s="4">
        <f>1850.00*(1-Z1%)</f>
        <v>1850</v>
      </c>
      <c r="F4534" s="2">
        <v>1</v>
      </c>
      <c r="G4534" s="2"/>
    </row>
    <row r="4535" spans="1:26" customHeight="1" ht="35" hidden="true" outlineLevel="4">
      <c r="A4535" s="5" t="s">
        <v>8719</v>
      </c>
      <c r="B4535" s="5"/>
      <c r="C4535" s="5"/>
      <c r="D4535" s="5"/>
      <c r="E4535" s="5"/>
      <c r="F4535" s="5"/>
      <c r="G4535" s="5"/>
    </row>
    <row r="4536" spans="1:26" customHeight="1" ht="18" hidden="true" outlineLevel="4">
      <c r="A4536" s="2" t="s">
        <v>8720</v>
      </c>
      <c r="B4536" s="3" t="s">
        <v>8721</v>
      </c>
      <c r="C4536" s="2"/>
      <c r="D4536" s="2" t="s">
        <v>16</v>
      </c>
      <c r="E4536" s="4">
        <f>350.00*(1-Z1%)</f>
        <v>350</v>
      </c>
      <c r="F4536" s="2">
        <v>1</v>
      </c>
      <c r="G4536" s="2"/>
    </row>
    <row r="4537" spans="1:26" customHeight="1" ht="18" hidden="true" outlineLevel="4">
      <c r="A4537" s="2" t="s">
        <v>8722</v>
      </c>
      <c r="B4537" s="3" t="s">
        <v>8723</v>
      </c>
      <c r="C4537" s="2"/>
      <c r="D4537" s="2" t="s">
        <v>16</v>
      </c>
      <c r="E4537" s="4">
        <f>1290.00*(1-Z1%)</f>
        <v>1290</v>
      </c>
      <c r="F4537" s="2">
        <v>1</v>
      </c>
      <c r="G4537" s="2"/>
    </row>
    <row r="4538" spans="1:26" customHeight="1" ht="18" hidden="true" outlineLevel="4">
      <c r="A4538" s="2" t="s">
        <v>8724</v>
      </c>
      <c r="B4538" s="3" t="s">
        <v>8725</v>
      </c>
      <c r="C4538" s="2"/>
      <c r="D4538" s="2" t="s">
        <v>16</v>
      </c>
      <c r="E4538" s="4">
        <f>590.00*(1-Z1%)</f>
        <v>590</v>
      </c>
      <c r="F4538" s="2">
        <v>1</v>
      </c>
      <c r="G4538" s="2"/>
    </row>
    <row r="4539" spans="1:26" customHeight="1" ht="18" hidden="true" outlineLevel="4">
      <c r="A4539" s="2" t="s">
        <v>8726</v>
      </c>
      <c r="B4539" s="3" t="s">
        <v>8727</v>
      </c>
      <c r="C4539" s="2"/>
      <c r="D4539" s="2" t="s">
        <v>16</v>
      </c>
      <c r="E4539" s="4">
        <f>690.00*(1-Z1%)</f>
        <v>690</v>
      </c>
      <c r="F4539" s="2">
        <v>1</v>
      </c>
      <c r="G4539" s="2"/>
    </row>
    <row r="4540" spans="1:26" customHeight="1" ht="36" hidden="true" outlineLevel="4">
      <c r="A4540" s="2" t="s">
        <v>8728</v>
      </c>
      <c r="B4540" s="3" t="s">
        <v>8729</v>
      </c>
      <c r="C4540" s="2"/>
      <c r="D4540" s="2" t="s">
        <v>16</v>
      </c>
      <c r="E4540" s="4">
        <f>1650.00*(1-Z1%)</f>
        <v>1650</v>
      </c>
      <c r="F4540" s="2">
        <v>1</v>
      </c>
      <c r="G4540" s="2"/>
    </row>
    <row r="4541" spans="1:26" customHeight="1" ht="18" hidden="true" outlineLevel="4">
      <c r="A4541" s="2" t="s">
        <v>8730</v>
      </c>
      <c r="B4541" s="3" t="s">
        <v>8731</v>
      </c>
      <c r="C4541" s="2"/>
      <c r="D4541" s="2" t="s">
        <v>16</v>
      </c>
      <c r="E4541" s="4">
        <f>990.00*(1-Z1%)</f>
        <v>990</v>
      </c>
      <c r="F4541" s="2">
        <v>1</v>
      </c>
      <c r="G4541" s="2"/>
    </row>
    <row r="4542" spans="1:26" customHeight="1" ht="18" hidden="true" outlineLevel="4">
      <c r="A4542" s="2" t="s">
        <v>8732</v>
      </c>
      <c r="B4542" s="3" t="s">
        <v>8733</v>
      </c>
      <c r="C4542" s="2"/>
      <c r="D4542" s="2" t="s">
        <v>16</v>
      </c>
      <c r="E4542" s="4">
        <f>990.00*(1-Z1%)</f>
        <v>990</v>
      </c>
      <c r="F4542" s="2">
        <v>1</v>
      </c>
      <c r="G4542" s="2"/>
    </row>
    <row r="4543" spans="1:26" customHeight="1" ht="36" hidden="true" outlineLevel="4">
      <c r="A4543" s="2" t="s">
        <v>8734</v>
      </c>
      <c r="B4543" s="3" t="s">
        <v>8735</v>
      </c>
      <c r="C4543" s="2"/>
      <c r="D4543" s="2" t="s">
        <v>16</v>
      </c>
      <c r="E4543" s="4">
        <f>1450.00*(1-Z1%)</f>
        <v>1450</v>
      </c>
      <c r="F4543" s="2">
        <v>1</v>
      </c>
      <c r="G4543" s="2"/>
    </row>
    <row r="4544" spans="1:26" customHeight="1" ht="18" hidden="true" outlineLevel="4">
      <c r="A4544" s="2" t="s">
        <v>8736</v>
      </c>
      <c r="B4544" s="3" t="s">
        <v>8737</v>
      </c>
      <c r="C4544" s="2"/>
      <c r="D4544" s="2" t="s">
        <v>16</v>
      </c>
      <c r="E4544" s="4">
        <f>750.00*(1-Z1%)</f>
        <v>750</v>
      </c>
      <c r="F4544" s="2">
        <v>1</v>
      </c>
      <c r="G4544" s="2"/>
    </row>
    <row r="4545" spans="1:26" customHeight="1" ht="18" hidden="true" outlineLevel="4">
      <c r="A4545" s="2" t="s">
        <v>8738</v>
      </c>
      <c r="B4545" s="3" t="s">
        <v>8739</v>
      </c>
      <c r="C4545" s="2"/>
      <c r="D4545" s="2" t="s">
        <v>16</v>
      </c>
      <c r="E4545" s="4">
        <f>600.00*(1-Z1%)</f>
        <v>600</v>
      </c>
      <c r="F4545" s="2">
        <v>1</v>
      </c>
      <c r="G4545" s="2"/>
    </row>
    <row r="4546" spans="1:26" customHeight="1" ht="18" hidden="true" outlineLevel="4">
      <c r="A4546" s="2" t="s">
        <v>8740</v>
      </c>
      <c r="B4546" s="3" t="s">
        <v>8741</v>
      </c>
      <c r="C4546" s="2"/>
      <c r="D4546" s="2" t="s">
        <v>16</v>
      </c>
      <c r="E4546" s="4">
        <f>590.00*(1-Z1%)</f>
        <v>590</v>
      </c>
      <c r="F4546" s="2">
        <v>2</v>
      </c>
      <c r="G4546" s="2"/>
    </row>
    <row r="4547" spans="1:26" customHeight="1" ht="18" hidden="true" outlineLevel="4">
      <c r="A4547" s="2" t="s">
        <v>8742</v>
      </c>
      <c r="B4547" s="3" t="s">
        <v>8743</v>
      </c>
      <c r="C4547" s="2"/>
      <c r="D4547" s="2" t="s">
        <v>16</v>
      </c>
      <c r="E4547" s="4">
        <f>1050.00*(1-Z1%)</f>
        <v>1050</v>
      </c>
      <c r="F4547" s="2">
        <v>1</v>
      </c>
      <c r="G4547" s="2"/>
    </row>
    <row r="4548" spans="1:26" customHeight="1" ht="18" hidden="true" outlineLevel="4">
      <c r="A4548" s="2" t="s">
        <v>8744</v>
      </c>
      <c r="B4548" s="3" t="s">
        <v>8745</v>
      </c>
      <c r="C4548" s="2"/>
      <c r="D4548" s="2" t="s">
        <v>16</v>
      </c>
      <c r="E4548" s="4">
        <f>750.00*(1-Z1%)</f>
        <v>750</v>
      </c>
      <c r="F4548" s="2">
        <v>1</v>
      </c>
      <c r="G4548" s="2"/>
    </row>
    <row r="4549" spans="1:26" customHeight="1" ht="18" hidden="true" outlineLevel="4">
      <c r="A4549" s="2" t="s">
        <v>8746</v>
      </c>
      <c r="B4549" s="3" t="s">
        <v>8747</v>
      </c>
      <c r="C4549" s="2"/>
      <c r="D4549" s="2" t="s">
        <v>16</v>
      </c>
      <c r="E4549" s="4">
        <f>850.00*(1-Z1%)</f>
        <v>850</v>
      </c>
      <c r="F4549" s="2">
        <v>1</v>
      </c>
      <c r="G4549" s="2"/>
    </row>
    <row r="4550" spans="1:26" customHeight="1" ht="18" hidden="true" outlineLevel="4">
      <c r="A4550" s="2" t="s">
        <v>8748</v>
      </c>
      <c r="B4550" s="3" t="s">
        <v>8749</v>
      </c>
      <c r="C4550" s="2"/>
      <c r="D4550" s="2" t="s">
        <v>16</v>
      </c>
      <c r="E4550" s="4">
        <f>850.00*(1-Z1%)</f>
        <v>850</v>
      </c>
      <c r="F4550" s="2">
        <v>1</v>
      </c>
      <c r="G4550" s="2"/>
    </row>
    <row r="4551" spans="1:26" customHeight="1" ht="35" hidden="true" outlineLevel="4">
      <c r="A4551" s="5" t="s">
        <v>8750</v>
      </c>
      <c r="B4551" s="5"/>
      <c r="C4551" s="5"/>
      <c r="D4551" s="5"/>
      <c r="E4551" s="5"/>
      <c r="F4551" s="5"/>
      <c r="G4551" s="5"/>
    </row>
    <row r="4552" spans="1:26" customHeight="1" ht="18" hidden="true" outlineLevel="4">
      <c r="A4552" s="2" t="s">
        <v>8751</v>
      </c>
      <c r="B4552" s="3" t="s">
        <v>8752</v>
      </c>
      <c r="C4552" s="2"/>
      <c r="D4552" s="2" t="s">
        <v>16</v>
      </c>
      <c r="E4552" s="4">
        <f>760.00*(1-Z1%)</f>
        <v>760</v>
      </c>
      <c r="F4552" s="2">
        <v>2</v>
      </c>
      <c r="G4552" s="2"/>
    </row>
    <row r="4553" spans="1:26" customHeight="1" ht="18" hidden="true" outlineLevel="4">
      <c r="A4553" s="2" t="s">
        <v>8753</v>
      </c>
      <c r="B4553" s="3" t="s">
        <v>8754</v>
      </c>
      <c r="C4553" s="2"/>
      <c r="D4553" s="2" t="s">
        <v>16</v>
      </c>
      <c r="E4553" s="4">
        <f>760.00*(1-Z1%)</f>
        <v>760</v>
      </c>
      <c r="F4553" s="2">
        <v>2</v>
      </c>
      <c r="G4553" s="2"/>
    </row>
    <row r="4554" spans="1:26" customHeight="1" ht="18" hidden="true" outlineLevel="4">
      <c r="A4554" s="2" t="s">
        <v>8755</v>
      </c>
      <c r="B4554" s="3" t="s">
        <v>8756</v>
      </c>
      <c r="C4554" s="2"/>
      <c r="D4554" s="2" t="s">
        <v>16</v>
      </c>
      <c r="E4554" s="4">
        <f>800.00*(1-Z1%)</f>
        <v>800</v>
      </c>
      <c r="F4554" s="2">
        <v>1</v>
      </c>
      <c r="G4554" s="2"/>
    </row>
    <row r="4555" spans="1:26" customHeight="1" ht="18" hidden="true" outlineLevel="4">
      <c r="A4555" s="2" t="s">
        <v>8757</v>
      </c>
      <c r="B4555" s="3" t="s">
        <v>8758</v>
      </c>
      <c r="C4555" s="2"/>
      <c r="D4555" s="2" t="s">
        <v>16</v>
      </c>
      <c r="E4555" s="4">
        <f>1350.00*(1-Z1%)</f>
        <v>1350</v>
      </c>
      <c r="F4555" s="2">
        <v>2</v>
      </c>
      <c r="G4555" s="2"/>
    </row>
    <row r="4556" spans="1:26" customHeight="1" ht="18" hidden="true" outlineLevel="4">
      <c r="A4556" s="2" t="s">
        <v>8759</v>
      </c>
      <c r="B4556" s="3" t="s">
        <v>8760</v>
      </c>
      <c r="C4556" s="2"/>
      <c r="D4556" s="2" t="s">
        <v>16</v>
      </c>
      <c r="E4556" s="4">
        <f>950.00*(1-Z1%)</f>
        <v>950</v>
      </c>
      <c r="F4556" s="2">
        <v>1</v>
      </c>
      <c r="G4556" s="2"/>
    </row>
    <row r="4557" spans="1:26" customHeight="1" ht="18" hidden="true" outlineLevel="4">
      <c r="A4557" s="2" t="s">
        <v>8761</v>
      </c>
      <c r="B4557" s="3" t="s">
        <v>8762</v>
      </c>
      <c r="C4557" s="2"/>
      <c r="D4557" s="2" t="s">
        <v>16</v>
      </c>
      <c r="E4557" s="4">
        <f>2250.00*(1-Z1%)</f>
        <v>2250</v>
      </c>
      <c r="F4557" s="2">
        <v>1</v>
      </c>
      <c r="G4557" s="2"/>
    </row>
    <row r="4558" spans="1:26" customHeight="1" ht="18" hidden="true" outlineLevel="4">
      <c r="A4558" s="2" t="s">
        <v>8763</v>
      </c>
      <c r="B4558" s="3" t="s">
        <v>8764</v>
      </c>
      <c r="C4558" s="2"/>
      <c r="D4558" s="2" t="s">
        <v>16</v>
      </c>
      <c r="E4558" s="4">
        <f>1450.00*(1-Z1%)</f>
        <v>1450</v>
      </c>
      <c r="F4558" s="2">
        <v>1</v>
      </c>
      <c r="G4558" s="2"/>
    </row>
    <row r="4559" spans="1:26" customHeight="1" ht="18" hidden="true" outlineLevel="4">
      <c r="A4559" s="2" t="s">
        <v>8765</v>
      </c>
      <c r="B4559" s="3" t="s">
        <v>8766</v>
      </c>
      <c r="C4559" s="2"/>
      <c r="D4559" s="2" t="s">
        <v>16</v>
      </c>
      <c r="E4559" s="4">
        <f>1100.00*(1-Z1%)</f>
        <v>1100</v>
      </c>
      <c r="F4559" s="2">
        <v>2</v>
      </c>
      <c r="G4559" s="2"/>
    </row>
    <row r="4560" spans="1:26" customHeight="1" ht="36" hidden="true" outlineLevel="4">
      <c r="A4560" s="2" t="s">
        <v>8767</v>
      </c>
      <c r="B4560" s="3" t="s">
        <v>8768</v>
      </c>
      <c r="C4560" s="2"/>
      <c r="D4560" s="2" t="s">
        <v>16</v>
      </c>
      <c r="E4560" s="4">
        <f>1620.00*(1-Z1%)</f>
        <v>1620</v>
      </c>
      <c r="F4560" s="2">
        <v>1</v>
      </c>
      <c r="G4560" s="2"/>
    </row>
    <row r="4561" spans="1:26" customHeight="1" ht="36" hidden="true" outlineLevel="4">
      <c r="A4561" s="2" t="s">
        <v>8769</v>
      </c>
      <c r="B4561" s="3" t="s">
        <v>8770</v>
      </c>
      <c r="C4561" s="2"/>
      <c r="D4561" s="2" t="s">
        <v>16</v>
      </c>
      <c r="E4561" s="4">
        <f>1180.00*(1-Z1%)</f>
        <v>1180</v>
      </c>
      <c r="F4561" s="2">
        <v>1</v>
      </c>
      <c r="G4561" s="2"/>
    </row>
    <row r="4562" spans="1:26" customHeight="1" ht="36" hidden="true" outlineLevel="4">
      <c r="A4562" s="2" t="s">
        <v>8771</v>
      </c>
      <c r="B4562" s="3" t="s">
        <v>8772</v>
      </c>
      <c r="C4562" s="2"/>
      <c r="D4562" s="2" t="s">
        <v>16</v>
      </c>
      <c r="E4562" s="4">
        <f>1680.00*(1-Z1%)</f>
        <v>1680</v>
      </c>
      <c r="F4562" s="2">
        <v>1</v>
      </c>
      <c r="G4562" s="2"/>
    </row>
    <row r="4563" spans="1:26" customHeight="1" ht="18" hidden="true" outlineLevel="4">
      <c r="A4563" s="2" t="s">
        <v>8773</v>
      </c>
      <c r="B4563" s="3" t="s">
        <v>8774</v>
      </c>
      <c r="C4563" s="2"/>
      <c r="D4563" s="2" t="s">
        <v>16</v>
      </c>
      <c r="E4563" s="4">
        <f>1050.00*(1-Z1%)</f>
        <v>1050</v>
      </c>
      <c r="F4563" s="2">
        <v>1</v>
      </c>
      <c r="G4563" s="2"/>
    </row>
    <row r="4564" spans="1:26" customHeight="1" ht="36" hidden="true" outlineLevel="4">
      <c r="A4564" s="2" t="s">
        <v>8775</v>
      </c>
      <c r="B4564" s="3" t="s">
        <v>8776</v>
      </c>
      <c r="C4564" s="2"/>
      <c r="D4564" s="2" t="s">
        <v>16</v>
      </c>
      <c r="E4564" s="4">
        <f>1150.00*(1-Z1%)</f>
        <v>1150</v>
      </c>
      <c r="F4564" s="2">
        <v>1</v>
      </c>
      <c r="G4564" s="2"/>
    </row>
    <row r="4565" spans="1:26" customHeight="1" ht="18" hidden="true" outlineLevel="4">
      <c r="A4565" s="2" t="s">
        <v>8777</v>
      </c>
      <c r="B4565" s="3" t="s">
        <v>8778</v>
      </c>
      <c r="C4565" s="2"/>
      <c r="D4565" s="2" t="s">
        <v>16</v>
      </c>
      <c r="E4565" s="4">
        <f>790.00*(1-Z1%)</f>
        <v>790</v>
      </c>
      <c r="F4565" s="2">
        <v>1</v>
      </c>
      <c r="G4565" s="2"/>
    </row>
    <row r="4566" spans="1:26" customHeight="1" ht="18" hidden="true" outlineLevel="4">
      <c r="A4566" s="2" t="s">
        <v>8779</v>
      </c>
      <c r="B4566" s="3" t="s">
        <v>8780</v>
      </c>
      <c r="C4566" s="2"/>
      <c r="D4566" s="2" t="s">
        <v>16</v>
      </c>
      <c r="E4566" s="4">
        <f>750.00*(1-Z1%)</f>
        <v>750</v>
      </c>
      <c r="F4566" s="2">
        <v>1</v>
      </c>
      <c r="G4566" s="2"/>
    </row>
    <row r="4567" spans="1:26" customHeight="1" ht="35" hidden="true" outlineLevel="3">
      <c r="A4567" s="5" t="s">
        <v>8781</v>
      </c>
      <c r="B4567" s="5"/>
      <c r="C4567" s="5"/>
      <c r="D4567" s="5"/>
      <c r="E4567" s="5"/>
      <c r="F4567" s="5"/>
      <c r="G4567" s="5"/>
    </row>
    <row r="4568" spans="1:26" customHeight="1" ht="36" hidden="true" outlineLevel="3">
      <c r="A4568" s="2" t="s">
        <v>8782</v>
      </c>
      <c r="B4568" s="3" t="s">
        <v>8783</v>
      </c>
      <c r="C4568" s="2"/>
      <c r="D4568" s="2" t="s">
        <v>16</v>
      </c>
      <c r="E4568" s="4">
        <f>300.00*(1-Z1%)</f>
        <v>300</v>
      </c>
      <c r="F4568" s="2">
        <v>1</v>
      </c>
      <c r="G4568" s="2"/>
    </row>
    <row r="4569" spans="1:26" customHeight="1" ht="18" hidden="true" outlineLevel="3">
      <c r="A4569" s="2" t="s">
        <v>8784</v>
      </c>
      <c r="B4569" s="3" t="s">
        <v>8785</v>
      </c>
      <c r="C4569" s="2"/>
      <c r="D4569" s="2" t="s">
        <v>16</v>
      </c>
      <c r="E4569" s="4">
        <f>1860.00*(1-Z1%)</f>
        <v>1860</v>
      </c>
      <c r="F4569" s="2">
        <v>1</v>
      </c>
      <c r="G4569" s="2"/>
    </row>
    <row r="4570" spans="1:26" customHeight="1" ht="18" hidden="true" outlineLevel="3">
      <c r="A4570" s="2" t="s">
        <v>8786</v>
      </c>
      <c r="B4570" s="3" t="s">
        <v>8787</v>
      </c>
      <c r="C4570" s="2"/>
      <c r="D4570" s="2" t="s">
        <v>16</v>
      </c>
      <c r="E4570" s="4">
        <f>2700.00*(1-Z1%)</f>
        <v>2700</v>
      </c>
      <c r="F4570" s="2">
        <v>1</v>
      </c>
      <c r="G4570" s="2"/>
    </row>
    <row r="4571" spans="1:26" customHeight="1" ht="18" hidden="true" outlineLevel="3">
      <c r="A4571" s="2" t="s">
        <v>8788</v>
      </c>
      <c r="B4571" s="3" t="s">
        <v>8789</v>
      </c>
      <c r="C4571" s="2"/>
      <c r="D4571" s="2" t="s">
        <v>16</v>
      </c>
      <c r="E4571" s="4">
        <f>1790.00*(1-Z1%)</f>
        <v>1790</v>
      </c>
      <c r="F4571" s="2">
        <v>1</v>
      </c>
      <c r="G4571" s="2"/>
    </row>
    <row r="4572" spans="1:26" customHeight="1" ht="18" hidden="true" outlineLevel="3">
      <c r="A4572" s="2" t="s">
        <v>8790</v>
      </c>
      <c r="B4572" s="3" t="s">
        <v>8791</v>
      </c>
      <c r="C4572" s="2"/>
      <c r="D4572" s="2" t="s">
        <v>16</v>
      </c>
      <c r="E4572" s="4">
        <f>1790.00*(1-Z1%)</f>
        <v>1790</v>
      </c>
      <c r="F4572" s="2">
        <v>1</v>
      </c>
      <c r="G4572" s="2"/>
    </row>
    <row r="4573" spans="1:26" customHeight="1" ht="18" hidden="true" outlineLevel="3">
      <c r="A4573" s="2" t="s">
        <v>8792</v>
      </c>
      <c r="B4573" s="3" t="s">
        <v>8793</v>
      </c>
      <c r="C4573" s="2"/>
      <c r="D4573" s="2" t="s">
        <v>16</v>
      </c>
      <c r="E4573" s="4">
        <f>990.00*(1-Z1%)</f>
        <v>990</v>
      </c>
      <c r="F4573" s="2">
        <v>1</v>
      </c>
      <c r="G4573" s="2"/>
    </row>
    <row r="4574" spans="1:26" customHeight="1" ht="18" hidden="true" outlineLevel="3">
      <c r="A4574" s="2" t="s">
        <v>8794</v>
      </c>
      <c r="B4574" s="3" t="s">
        <v>8795</v>
      </c>
      <c r="C4574" s="2"/>
      <c r="D4574" s="2" t="s">
        <v>16</v>
      </c>
      <c r="E4574" s="4">
        <f>1390.00*(1-Z1%)</f>
        <v>1390</v>
      </c>
      <c r="F4574" s="2">
        <v>1</v>
      </c>
      <c r="G4574" s="2"/>
    </row>
    <row r="4575" spans="1:26" customHeight="1" ht="18" hidden="true" outlineLevel="3">
      <c r="A4575" s="2" t="s">
        <v>8796</v>
      </c>
      <c r="B4575" s="3" t="s">
        <v>8797</v>
      </c>
      <c r="C4575" s="2"/>
      <c r="D4575" s="2" t="s">
        <v>16</v>
      </c>
      <c r="E4575" s="4">
        <f>790.00*(1-Z1%)</f>
        <v>790</v>
      </c>
      <c r="F4575" s="2">
        <v>1</v>
      </c>
      <c r="G4575" s="2"/>
    </row>
    <row r="4576" spans="1:26" customHeight="1" ht="18" hidden="true" outlineLevel="3">
      <c r="A4576" s="2" t="s">
        <v>8798</v>
      </c>
      <c r="B4576" s="3" t="s">
        <v>8799</v>
      </c>
      <c r="C4576" s="2"/>
      <c r="D4576" s="2" t="s">
        <v>16</v>
      </c>
      <c r="E4576" s="4">
        <f>1200.00*(1-Z1%)</f>
        <v>1200</v>
      </c>
      <c r="F4576" s="2">
        <v>1</v>
      </c>
      <c r="G4576" s="2"/>
    </row>
    <row r="4577" spans="1:26" customHeight="1" ht="18" hidden="true" outlineLevel="3">
      <c r="A4577" s="2" t="s">
        <v>8800</v>
      </c>
      <c r="B4577" s="3" t="s">
        <v>8801</v>
      </c>
      <c r="C4577" s="2"/>
      <c r="D4577" s="2" t="s">
        <v>16</v>
      </c>
      <c r="E4577" s="4">
        <f>1650.00*(1-Z1%)</f>
        <v>1650</v>
      </c>
      <c r="F4577" s="2">
        <v>1</v>
      </c>
      <c r="G4577" s="2"/>
    </row>
    <row r="4578" spans="1:26" customHeight="1" ht="18" hidden="true" outlineLevel="3">
      <c r="A4578" s="2" t="s">
        <v>8802</v>
      </c>
      <c r="B4578" s="3" t="s">
        <v>8803</v>
      </c>
      <c r="C4578" s="2"/>
      <c r="D4578" s="2" t="s">
        <v>16</v>
      </c>
      <c r="E4578" s="4">
        <f>1100.00*(1-Z1%)</f>
        <v>1100</v>
      </c>
      <c r="F4578" s="2">
        <v>1</v>
      </c>
      <c r="G4578" s="2"/>
    </row>
    <row r="4579" spans="1:26" customHeight="1" ht="18" hidden="true" outlineLevel="3">
      <c r="A4579" s="2" t="s">
        <v>8804</v>
      </c>
      <c r="B4579" s="3" t="s">
        <v>8805</v>
      </c>
      <c r="C4579" s="2"/>
      <c r="D4579" s="2" t="s">
        <v>16</v>
      </c>
      <c r="E4579" s="4">
        <f>850.00*(1-Z1%)</f>
        <v>850</v>
      </c>
      <c r="F4579" s="2">
        <v>1</v>
      </c>
      <c r="G4579" s="2"/>
    </row>
    <row r="4580" spans="1:26" customHeight="1" ht="18" hidden="true" outlineLevel="3">
      <c r="A4580" s="2" t="s">
        <v>8806</v>
      </c>
      <c r="B4580" s="3" t="s">
        <v>8807</v>
      </c>
      <c r="C4580" s="2"/>
      <c r="D4580" s="2" t="s">
        <v>16</v>
      </c>
      <c r="E4580" s="4">
        <f>1450.00*(1-Z1%)</f>
        <v>1450</v>
      </c>
      <c r="F4580" s="2">
        <v>1</v>
      </c>
      <c r="G4580" s="2"/>
    </row>
    <row r="4581" spans="1:26" customHeight="1" ht="18" hidden="true" outlineLevel="3">
      <c r="A4581" s="2" t="s">
        <v>8808</v>
      </c>
      <c r="B4581" s="3" t="s">
        <v>8809</v>
      </c>
      <c r="C4581" s="2"/>
      <c r="D4581" s="2" t="s">
        <v>16</v>
      </c>
      <c r="E4581" s="4">
        <f>1150.00*(1-Z1%)</f>
        <v>1150</v>
      </c>
      <c r="F4581" s="2">
        <v>1</v>
      </c>
      <c r="G4581" s="2"/>
    </row>
    <row r="4582" spans="1:26" customHeight="1" ht="18" hidden="true" outlineLevel="3">
      <c r="A4582" s="2" t="s">
        <v>8810</v>
      </c>
      <c r="B4582" s="3" t="s">
        <v>8811</v>
      </c>
      <c r="C4582" s="2"/>
      <c r="D4582" s="2" t="s">
        <v>16</v>
      </c>
      <c r="E4582" s="4">
        <f>1150.00*(1-Z1%)</f>
        <v>1150</v>
      </c>
      <c r="F4582" s="2">
        <v>1</v>
      </c>
      <c r="G4582" s="2"/>
    </row>
    <row r="4583" spans="1:26" customHeight="1" ht="18" hidden="true" outlineLevel="3">
      <c r="A4583" s="2" t="s">
        <v>8812</v>
      </c>
      <c r="B4583" s="3" t="s">
        <v>8813</v>
      </c>
      <c r="C4583" s="2"/>
      <c r="D4583" s="2" t="s">
        <v>16</v>
      </c>
      <c r="E4583" s="4">
        <f>1590.00*(1-Z1%)</f>
        <v>1590</v>
      </c>
      <c r="F4583" s="2">
        <v>1</v>
      </c>
      <c r="G4583" s="2"/>
    </row>
    <row r="4584" spans="1:26" customHeight="1" ht="36" hidden="true" outlineLevel="3">
      <c r="A4584" s="2" t="s">
        <v>8814</v>
      </c>
      <c r="B4584" s="3" t="s">
        <v>8815</v>
      </c>
      <c r="C4584" s="2"/>
      <c r="D4584" s="2" t="s">
        <v>16</v>
      </c>
      <c r="E4584" s="4">
        <f>2450.00*(1-Z1%)</f>
        <v>2450</v>
      </c>
      <c r="F4584" s="2">
        <v>1</v>
      </c>
      <c r="G4584" s="2"/>
    </row>
    <row r="4585" spans="1:26" customHeight="1" ht="18" hidden="true" outlineLevel="3">
      <c r="A4585" s="2" t="s">
        <v>8816</v>
      </c>
      <c r="B4585" s="3" t="s">
        <v>8817</v>
      </c>
      <c r="C4585" s="2"/>
      <c r="D4585" s="2" t="s">
        <v>16</v>
      </c>
      <c r="E4585" s="4">
        <f>3450.00*(1-Z1%)</f>
        <v>3450</v>
      </c>
      <c r="F4585" s="2">
        <v>3</v>
      </c>
      <c r="G4585" s="2"/>
    </row>
    <row r="4586" spans="1:26" customHeight="1" ht="36" hidden="true" outlineLevel="3">
      <c r="A4586" s="2" t="s">
        <v>8818</v>
      </c>
      <c r="B4586" s="3" t="s">
        <v>8819</v>
      </c>
      <c r="C4586" s="2"/>
      <c r="D4586" s="2" t="s">
        <v>16</v>
      </c>
      <c r="E4586" s="4">
        <f>2890.00*(1-Z1%)</f>
        <v>2890</v>
      </c>
      <c r="F4586" s="2">
        <v>2</v>
      </c>
      <c r="G4586" s="2"/>
    </row>
    <row r="4587" spans="1:26" customHeight="1" ht="36" hidden="true" outlineLevel="3">
      <c r="A4587" s="2" t="s">
        <v>8820</v>
      </c>
      <c r="B4587" s="3" t="s">
        <v>8821</v>
      </c>
      <c r="C4587" s="2"/>
      <c r="D4587" s="2" t="s">
        <v>16</v>
      </c>
      <c r="E4587" s="4">
        <f>2890.00*(1-Z1%)</f>
        <v>2890</v>
      </c>
      <c r="F4587" s="2">
        <v>2</v>
      </c>
      <c r="G4587" s="2"/>
    </row>
    <row r="4588" spans="1:26" customHeight="1" ht="18" hidden="true" outlineLevel="3">
      <c r="A4588" s="2" t="s">
        <v>8822</v>
      </c>
      <c r="B4588" s="3" t="s">
        <v>8823</v>
      </c>
      <c r="C4588" s="2"/>
      <c r="D4588" s="2" t="s">
        <v>16</v>
      </c>
      <c r="E4588" s="4">
        <f>3350.00*(1-Z1%)</f>
        <v>3350</v>
      </c>
      <c r="F4588" s="2">
        <v>1</v>
      </c>
      <c r="G4588" s="2"/>
    </row>
    <row r="4589" spans="1:26" customHeight="1" ht="18" hidden="true" outlineLevel="3">
      <c r="A4589" s="2" t="s">
        <v>8824</v>
      </c>
      <c r="B4589" s="3" t="s">
        <v>8825</v>
      </c>
      <c r="C4589" s="2"/>
      <c r="D4589" s="2" t="s">
        <v>16</v>
      </c>
      <c r="E4589" s="4">
        <f>3450.00*(1-Z1%)</f>
        <v>3450</v>
      </c>
      <c r="F4589" s="2">
        <v>2</v>
      </c>
      <c r="G4589" s="2"/>
    </row>
    <row r="4590" spans="1:26" customHeight="1" ht="18" hidden="true" outlineLevel="3">
      <c r="A4590" s="2" t="s">
        <v>8826</v>
      </c>
      <c r="B4590" s="3" t="s">
        <v>8827</v>
      </c>
      <c r="C4590" s="2"/>
      <c r="D4590" s="2" t="s">
        <v>16</v>
      </c>
      <c r="E4590" s="4">
        <f>1850.00*(1-Z1%)</f>
        <v>1850</v>
      </c>
      <c r="F4590" s="2">
        <v>1</v>
      </c>
      <c r="G4590" s="2"/>
    </row>
    <row r="4591" spans="1:26" customHeight="1" ht="18" hidden="true" outlineLevel="3">
      <c r="A4591" s="2" t="s">
        <v>8828</v>
      </c>
      <c r="B4591" s="3" t="s">
        <v>8829</v>
      </c>
      <c r="C4591" s="2"/>
      <c r="D4591" s="2" t="s">
        <v>16</v>
      </c>
      <c r="E4591" s="4">
        <f>2490.00*(1-Z1%)</f>
        <v>2490</v>
      </c>
      <c r="F4591" s="2">
        <v>1</v>
      </c>
      <c r="G4591" s="2"/>
    </row>
    <row r="4592" spans="1:26" customHeight="1" ht="18" hidden="true" outlineLevel="3">
      <c r="A4592" s="2" t="s">
        <v>8830</v>
      </c>
      <c r="B4592" s="3" t="s">
        <v>8831</v>
      </c>
      <c r="C4592" s="2"/>
      <c r="D4592" s="2" t="s">
        <v>16</v>
      </c>
      <c r="E4592" s="4">
        <f>1260.00*(1-Z1%)</f>
        <v>1260</v>
      </c>
      <c r="F4592" s="2">
        <v>1</v>
      </c>
      <c r="G4592" s="2"/>
    </row>
    <row r="4593" spans="1:26" customHeight="1" ht="18" hidden="true" outlineLevel="3">
      <c r="A4593" s="2" t="s">
        <v>8832</v>
      </c>
      <c r="B4593" s="3" t="s">
        <v>8833</v>
      </c>
      <c r="C4593" s="2"/>
      <c r="D4593" s="2" t="s">
        <v>16</v>
      </c>
      <c r="E4593" s="4">
        <f>990.00*(1-Z1%)</f>
        <v>990</v>
      </c>
      <c r="F4593" s="2">
        <v>1</v>
      </c>
      <c r="G4593" s="2"/>
    </row>
    <row r="4594" spans="1:26" customHeight="1" ht="18" hidden="true" outlineLevel="3">
      <c r="A4594" s="2" t="s">
        <v>8834</v>
      </c>
      <c r="B4594" s="3" t="s">
        <v>8835</v>
      </c>
      <c r="C4594" s="2"/>
      <c r="D4594" s="2" t="s">
        <v>16</v>
      </c>
      <c r="E4594" s="4">
        <f>1400.00*(1-Z1%)</f>
        <v>1400</v>
      </c>
      <c r="F4594" s="2">
        <v>1</v>
      </c>
      <c r="G4594" s="2"/>
    </row>
    <row r="4595" spans="1:26" customHeight="1" ht="18" hidden="true" outlineLevel="3">
      <c r="A4595" s="2" t="s">
        <v>8836</v>
      </c>
      <c r="B4595" s="3" t="s">
        <v>8837</v>
      </c>
      <c r="C4595" s="2"/>
      <c r="D4595" s="2" t="s">
        <v>16</v>
      </c>
      <c r="E4595" s="4">
        <f>1490.00*(1-Z1%)</f>
        <v>1490</v>
      </c>
      <c r="F4595" s="2">
        <v>1</v>
      </c>
      <c r="G4595" s="2"/>
    </row>
    <row r="4596" spans="1:26" customHeight="1" ht="18" hidden="true" outlineLevel="3">
      <c r="A4596" s="2" t="s">
        <v>8838</v>
      </c>
      <c r="B4596" s="3" t="s">
        <v>8839</v>
      </c>
      <c r="C4596" s="2"/>
      <c r="D4596" s="2" t="s">
        <v>16</v>
      </c>
      <c r="E4596" s="4">
        <f>1450.00*(1-Z1%)</f>
        <v>1450</v>
      </c>
      <c r="F4596" s="2">
        <v>1</v>
      </c>
      <c r="G4596" s="2"/>
    </row>
    <row r="4597" spans="1:26" customHeight="1" ht="18" hidden="true" outlineLevel="3">
      <c r="A4597" s="2" t="s">
        <v>8840</v>
      </c>
      <c r="B4597" s="3" t="s">
        <v>8841</v>
      </c>
      <c r="C4597" s="2"/>
      <c r="D4597" s="2" t="s">
        <v>16</v>
      </c>
      <c r="E4597" s="4">
        <f>1450.00*(1-Z1%)</f>
        <v>1450</v>
      </c>
      <c r="F4597" s="2">
        <v>1</v>
      </c>
      <c r="G4597" s="2"/>
    </row>
    <row r="4598" spans="1:26" customHeight="1" ht="35" hidden="true" outlineLevel="2">
      <c r="A4598" s="5" t="s">
        <v>8842</v>
      </c>
      <c r="B4598" s="5"/>
      <c r="C4598" s="5"/>
      <c r="D4598" s="5"/>
      <c r="E4598" s="5"/>
      <c r="F4598" s="5"/>
      <c r="G4598" s="5"/>
    </row>
    <row r="4599" spans="1:26" customHeight="1" ht="35" hidden="true" outlineLevel="3">
      <c r="A4599" s="5" t="s">
        <v>8843</v>
      </c>
      <c r="B4599" s="5"/>
      <c r="C4599" s="5"/>
      <c r="D4599" s="5"/>
      <c r="E4599" s="5"/>
      <c r="F4599" s="5"/>
      <c r="G4599" s="5"/>
    </row>
    <row r="4600" spans="1:26" customHeight="1" ht="18" hidden="true" outlineLevel="3">
      <c r="A4600" s="2" t="s">
        <v>8844</v>
      </c>
      <c r="B4600" s="3" t="s">
        <v>8845</v>
      </c>
      <c r="C4600" s="2"/>
      <c r="D4600" s="2" t="s">
        <v>16</v>
      </c>
      <c r="E4600" s="4">
        <f>2990.00*(1-Z1%)</f>
        <v>2990</v>
      </c>
      <c r="F4600" s="2">
        <v>1</v>
      </c>
      <c r="G4600" s="2"/>
    </row>
    <row r="4601" spans="1:26" customHeight="1" ht="18" hidden="true" outlineLevel="3">
      <c r="A4601" s="2" t="s">
        <v>8846</v>
      </c>
      <c r="B4601" s="3" t="s">
        <v>8847</v>
      </c>
      <c r="C4601" s="2"/>
      <c r="D4601" s="2" t="s">
        <v>16</v>
      </c>
      <c r="E4601" s="4">
        <f>1990.00*(1-Z1%)</f>
        <v>1990</v>
      </c>
      <c r="F4601" s="2">
        <v>2</v>
      </c>
      <c r="G4601" s="2"/>
    </row>
    <row r="4602" spans="1:26" customHeight="1" ht="36" hidden="true" outlineLevel="3">
      <c r="A4602" s="2" t="s">
        <v>8848</v>
      </c>
      <c r="B4602" s="3" t="s">
        <v>8849</v>
      </c>
      <c r="C4602" s="2"/>
      <c r="D4602" s="2" t="s">
        <v>16</v>
      </c>
      <c r="E4602" s="4">
        <f>1990.00*(1-Z1%)</f>
        <v>1990</v>
      </c>
      <c r="F4602" s="2">
        <v>6</v>
      </c>
      <c r="G4602" s="2"/>
    </row>
    <row r="4603" spans="1:26" customHeight="1" ht="18" hidden="true" outlineLevel="3">
      <c r="A4603" s="2" t="s">
        <v>8850</v>
      </c>
      <c r="B4603" s="3" t="s">
        <v>8851</v>
      </c>
      <c r="C4603" s="2"/>
      <c r="D4603" s="2" t="s">
        <v>16</v>
      </c>
      <c r="E4603" s="4">
        <f>1790.00*(1-Z1%)</f>
        <v>1790</v>
      </c>
      <c r="F4603" s="2">
        <v>20</v>
      </c>
      <c r="G4603" s="2"/>
    </row>
    <row r="4604" spans="1:26" customHeight="1" ht="36" hidden="true" outlineLevel="3">
      <c r="A4604" s="2" t="s">
        <v>8852</v>
      </c>
      <c r="B4604" s="3" t="s">
        <v>8853</v>
      </c>
      <c r="C4604" s="2"/>
      <c r="D4604" s="2" t="s">
        <v>16</v>
      </c>
      <c r="E4604" s="4">
        <f>450.00*(1-Z1%)</f>
        <v>450</v>
      </c>
      <c r="F4604" s="2">
        <v>2</v>
      </c>
      <c r="G4604" s="2"/>
    </row>
    <row r="4605" spans="1:26" customHeight="1" ht="36" hidden="true" outlineLevel="3">
      <c r="A4605" s="2" t="s">
        <v>8854</v>
      </c>
      <c r="B4605" s="3" t="s">
        <v>8855</v>
      </c>
      <c r="C4605" s="2"/>
      <c r="D4605" s="2" t="s">
        <v>16</v>
      </c>
      <c r="E4605" s="4">
        <f>450.00*(1-Z1%)</f>
        <v>450</v>
      </c>
      <c r="F4605" s="2">
        <v>2</v>
      </c>
      <c r="G4605" s="2"/>
    </row>
    <row r="4606" spans="1:26" customHeight="1" ht="18" hidden="true" outlineLevel="3">
      <c r="A4606" s="2" t="s">
        <v>8856</v>
      </c>
      <c r="B4606" s="3" t="s">
        <v>8857</v>
      </c>
      <c r="C4606" s="2"/>
      <c r="D4606" s="2" t="s">
        <v>16</v>
      </c>
      <c r="E4606" s="4">
        <f>450.00*(1-Z1%)</f>
        <v>450</v>
      </c>
      <c r="F4606" s="2">
        <v>4</v>
      </c>
      <c r="G4606" s="2"/>
    </row>
    <row r="4607" spans="1:26" customHeight="1" ht="36" hidden="true" outlineLevel="3">
      <c r="A4607" s="2" t="s">
        <v>8858</v>
      </c>
      <c r="B4607" s="3" t="s">
        <v>8859</v>
      </c>
      <c r="C4607" s="2"/>
      <c r="D4607" s="2" t="s">
        <v>16</v>
      </c>
      <c r="E4607" s="4">
        <f>1690.00*(1-Z1%)</f>
        <v>1690</v>
      </c>
      <c r="F4607" s="2">
        <v>1</v>
      </c>
      <c r="G4607" s="2"/>
    </row>
    <row r="4608" spans="1:26" customHeight="1" ht="36" hidden="true" outlineLevel="3">
      <c r="A4608" s="2" t="s">
        <v>8860</v>
      </c>
      <c r="B4608" s="3" t="s">
        <v>8861</v>
      </c>
      <c r="C4608" s="2"/>
      <c r="D4608" s="2" t="s">
        <v>16</v>
      </c>
      <c r="E4608" s="4">
        <f>1690.00*(1-Z1%)</f>
        <v>1690</v>
      </c>
      <c r="F4608" s="2">
        <v>1</v>
      </c>
      <c r="G4608" s="2"/>
    </row>
    <row r="4609" spans="1:26" customHeight="1" ht="36" hidden="true" outlineLevel="3">
      <c r="A4609" s="2" t="s">
        <v>8862</v>
      </c>
      <c r="B4609" s="3" t="s">
        <v>8863</v>
      </c>
      <c r="C4609" s="2"/>
      <c r="D4609" s="2" t="s">
        <v>16</v>
      </c>
      <c r="E4609" s="4">
        <f>1150.00*(1-Z1%)</f>
        <v>1150</v>
      </c>
      <c r="F4609" s="2">
        <v>1</v>
      </c>
      <c r="G4609" s="2"/>
    </row>
    <row r="4610" spans="1:26" customHeight="1" ht="36" hidden="true" outlineLevel="3">
      <c r="A4610" s="2" t="s">
        <v>8864</v>
      </c>
      <c r="B4610" s="3" t="s">
        <v>8865</v>
      </c>
      <c r="C4610" s="2"/>
      <c r="D4610" s="2" t="s">
        <v>16</v>
      </c>
      <c r="E4610" s="4">
        <f>1150.00*(1-Z1%)</f>
        <v>1150</v>
      </c>
      <c r="F4610" s="2">
        <v>3</v>
      </c>
      <c r="G4610" s="2"/>
    </row>
    <row r="4611" spans="1:26" customHeight="1" ht="36" hidden="true" outlineLevel="3">
      <c r="A4611" s="2" t="s">
        <v>8866</v>
      </c>
      <c r="B4611" s="3" t="s">
        <v>8867</v>
      </c>
      <c r="C4611" s="2"/>
      <c r="D4611" s="2" t="s">
        <v>16</v>
      </c>
      <c r="E4611" s="4">
        <f>1250.00*(1-Z1%)</f>
        <v>1250</v>
      </c>
      <c r="F4611" s="2">
        <v>4</v>
      </c>
      <c r="G4611" s="2"/>
    </row>
    <row r="4612" spans="1:26" customHeight="1" ht="36" hidden="true" outlineLevel="3">
      <c r="A4612" s="2" t="s">
        <v>8868</v>
      </c>
      <c r="B4612" s="3" t="s">
        <v>8869</v>
      </c>
      <c r="C4612" s="2"/>
      <c r="D4612" s="2" t="s">
        <v>16</v>
      </c>
      <c r="E4612" s="4">
        <f>1150.00*(1-Z1%)</f>
        <v>1150</v>
      </c>
      <c r="F4612" s="2">
        <v>6</v>
      </c>
      <c r="G4612" s="2"/>
    </row>
    <row r="4613" spans="1:26" customHeight="1" ht="36" hidden="true" outlineLevel="3">
      <c r="A4613" s="2" t="s">
        <v>8870</v>
      </c>
      <c r="B4613" s="3" t="s">
        <v>8871</v>
      </c>
      <c r="C4613" s="2"/>
      <c r="D4613" s="2" t="s">
        <v>16</v>
      </c>
      <c r="E4613" s="4">
        <f>1100.00*(1-Z1%)</f>
        <v>1100</v>
      </c>
      <c r="F4613" s="2">
        <v>3</v>
      </c>
      <c r="G4613" s="2"/>
    </row>
    <row r="4614" spans="1:26" customHeight="1" ht="36" hidden="true" outlineLevel="3">
      <c r="A4614" s="2" t="s">
        <v>8872</v>
      </c>
      <c r="B4614" s="3" t="s">
        <v>8873</v>
      </c>
      <c r="C4614" s="2"/>
      <c r="D4614" s="2" t="s">
        <v>16</v>
      </c>
      <c r="E4614" s="4">
        <f>950.00*(1-Z1%)</f>
        <v>950</v>
      </c>
      <c r="F4614" s="2">
        <v>2</v>
      </c>
      <c r="G4614" s="2"/>
    </row>
    <row r="4615" spans="1:26" customHeight="1" ht="18" hidden="true" outlineLevel="3">
      <c r="A4615" s="2" t="s">
        <v>8874</v>
      </c>
      <c r="B4615" s="3" t="s">
        <v>8875</v>
      </c>
      <c r="C4615" s="2"/>
      <c r="D4615" s="2" t="s">
        <v>16</v>
      </c>
      <c r="E4615" s="4">
        <f>850.00*(1-Z1%)</f>
        <v>850</v>
      </c>
      <c r="F4615" s="2">
        <v>3</v>
      </c>
      <c r="G4615" s="2"/>
    </row>
    <row r="4616" spans="1:26" customHeight="1" ht="18" hidden="true" outlineLevel="3">
      <c r="A4616" s="2" t="s">
        <v>8876</v>
      </c>
      <c r="B4616" s="3" t="s">
        <v>8877</v>
      </c>
      <c r="C4616" s="2"/>
      <c r="D4616" s="2" t="s">
        <v>16</v>
      </c>
      <c r="E4616" s="4">
        <f>850.00*(1-Z1%)</f>
        <v>850</v>
      </c>
      <c r="F4616" s="2">
        <v>3</v>
      </c>
      <c r="G4616" s="2"/>
    </row>
    <row r="4617" spans="1:26" customHeight="1" ht="18" hidden="true" outlineLevel="3">
      <c r="A4617" s="2" t="s">
        <v>8878</v>
      </c>
      <c r="B4617" s="3" t="s">
        <v>8879</v>
      </c>
      <c r="C4617" s="2"/>
      <c r="D4617" s="2" t="s">
        <v>16</v>
      </c>
      <c r="E4617" s="4">
        <f>390.00*(1-Z1%)</f>
        <v>390</v>
      </c>
      <c r="F4617" s="2">
        <v>1</v>
      </c>
      <c r="G4617" s="2"/>
    </row>
    <row r="4618" spans="1:26" customHeight="1" ht="18" hidden="true" outlineLevel="3">
      <c r="A4618" s="2" t="s">
        <v>8880</v>
      </c>
      <c r="B4618" s="3" t="s">
        <v>8881</v>
      </c>
      <c r="C4618" s="2"/>
      <c r="D4618" s="2" t="s">
        <v>16</v>
      </c>
      <c r="E4618" s="4">
        <f>450.00*(1-Z1%)</f>
        <v>450</v>
      </c>
      <c r="F4618" s="2">
        <v>2</v>
      </c>
      <c r="G4618" s="2"/>
    </row>
    <row r="4619" spans="1:26" customHeight="1" ht="35" hidden="true" outlineLevel="3">
      <c r="A4619" s="5" t="s">
        <v>8882</v>
      </c>
      <c r="B4619" s="5"/>
      <c r="C4619" s="5"/>
      <c r="D4619" s="5"/>
      <c r="E4619" s="5"/>
      <c r="F4619" s="5"/>
      <c r="G4619" s="5"/>
    </row>
    <row r="4620" spans="1:26" customHeight="1" ht="36" hidden="true" outlineLevel="3">
      <c r="A4620" s="2" t="s">
        <v>8883</v>
      </c>
      <c r="B4620" s="3" t="s">
        <v>8884</v>
      </c>
      <c r="C4620" s="2"/>
      <c r="D4620" s="2" t="s">
        <v>16</v>
      </c>
      <c r="E4620" s="4">
        <f>3590.00*(1-Z1%)</f>
        <v>3590</v>
      </c>
      <c r="F4620" s="2">
        <v>1</v>
      </c>
      <c r="G4620" s="2"/>
    </row>
    <row r="4621" spans="1:26" customHeight="1" ht="36" hidden="true" outlineLevel="3">
      <c r="A4621" s="2" t="s">
        <v>8885</v>
      </c>
      <c r="B4621" s="3" t="s">
        <v>8886</v>
      </c>
      <c r="C4621" s="2"/>
      <c r="D4621" s="2" t="s">
        <v>16</v>
      </c>
      <c r="E4621" s="4">
        <f>3450.00*(1-Z1%)</f>
        <v>3450</v>
      </c>
      <c r="F4621" s="2">
        <v>1</v>
      </c>
      <c r="G4621" s="2"/>
    </row>
    <row r="4622" spans="1:26" customHeight="1" ht="36" hidden="true" outlineLevel="3">
      <c r="A4622" s="2" t="s">
        <v>8887</v>
      </c>
      <c r="B4622" s="3" t="s">
        <v>8888</v>
      </c>
      <c r="C4622" s="2"/>
      <c r="D4622" s="2" t="s">
        <v>16</v>
      </c>
      <c r="E4622" s="4">
        <f>4100.00*(1-Z1%)</f>
        <v>4100</v>
      </c>
      <c r="F4622" s="2">
        <v>2</v>
      </c>
      <c r="G4622" s="2"/>
    </row>
    <row r="4623" spans="1:26" customHeight="1" ht="36" hidden="true" outlineLevel="3">
      <c r="A4623" s="2" t="s">
        <v>8889</v>
      </c>
      <c r="B4623" s="3" t="s">
        <v>8890</v>
      </c>
      <c r="C4623" s="2"/>
      <c r="D4623" s="2" t="s">
        <v>16</v>
      </c>
      <c r="E4623" s="4">
        <f>4100.00*(1-Z1%)</f>
        <v>4100</v>
      </c>
      <c r="F4623" s="2">
        <v>1</v>
      </c>
      <c r="G4623" s="2"/>
    </row>
    <row r="4624" spans="1:26" customHeight="1" ht="36" hidden="true" outlineLevel="3">
      <c r="A4624" s="2" t="s">
        <v>8891</v>
      </c>
      <c r="B4624" s="3" t="s">
        <v>8892</v>
      </c>
      <c r="C4624" s="2"/>
      <c r="D4624" s="2" t="s">
        <v>16</v>
      </c>
      <c r="E4624" s="4">
        <f>3550.00*(1-Z1%)</f>
        <v>3550</v>
      </c>
      <c r="F4624" s="2">
        <v>1</v>
      </c>
      <c r="G4624" s="2"/>
    </row>
    <row r="4625" spans="1:26" customHeight="1" ht="36" hidden="true" outlineLevel="3">
      <c r="A4625" s="2" t="s">
        <v>8893</v>
      </c>
      <c r="B4625" s="3" t="s">
        <v>8894</v>
      </c>
      <c r="C4625" s="2"/>
      <c r="D4625" s="2" t="s">
        <v>16</v>
      </c>
      <c r="E4625" s="4">
        <f>3950.00*(1-Z1%)</f>
        <v>3950</v>
      </c>
      <c r="F4625" s="2">
        <v>2</v>
      </c>
      <c r="G4625" s="2"/>
    </row>
    <row r="4626" spans="1:26" customHeight="1" ht="18" hidden="true" outlineLevel="3">
      <c r="A4626" s="2" t="s">
        <v>8895</v>
      </c>
      <c r="B4626" s="3" t="s">
        <v>8896</v>
      </c>
      <c r="C4626" s="2"/>
      <c r="D4626" s="2" t="s">
        <v>16</v>
      </c>
      <c r="E4626" s="4">
        <f>4490.00*(1-Z1%)</f>
        <v>4490</v>
      </c>
      <c r="F4626" s="2">
        <v>1</v>
      </c>
      <c r="G4626" s="2"/>
    </row>
    <row r="4627" spans="1:26" customHeight="1" ht="36" hidden="true" outlineLevel="3">
      <c r="A4627" s="2" t="s">
        <v>8897</v>
      </c>
      <c r="B4627" s="3" t="s">
        <v>8898</v>
      </c>
      <c r="C4627" s="2"/>
      <c r="D4627" s="2" t="s">
        <v>16</v>
      </c>
      <c r="E4627" s="4">
        <f>4100.00*(1-Z1%)</f>
        <v>4100</v>
      </c>
      <c r="F4627" s="2">
        <v>1</v>
      </c>
      <c r="G4627" s="2"/>
    </row>
    <row r="4628" spans="1:26" customHeight="1" ht="36" hidden="true" outlineLevel="3">
      <c r="A4628" s="2" t="s">
        <v>8899</v>
      </c>
      <c r="B4628" s="3" t="s">
        <v>8900</v>
      </c>
      <c r="C4628" s="2"/>
      <c r="D4628" s="2" t="s">
        <v>16</v>
      </c>
      <c r="E4628" s="4">
        <f>950.00*(1-Z1%)</f>
        <v>950</v>
      </c>
      <c r="F4628" s="2">
        <v>1</v>
      </c>
      <c r="G4628" s="2"/>
    </row>
    <row r="4629" spans="1:26" customHeight="1" ht="18" hidden="true" outlineLevel="3">
      <c r="A4629" s="2" t="s">
        <v>8901</v>
      </c>
      <c r="B4629" s="3" t="s">
        <v>8902</v>
      </c>
      <c r="C4629" s="2"/>
      <c r="D4629" s="2" t="s">
        <v>16</v>
      </c>
      <c r="E4629" s="4">
        <f>5800.00*(1-Z1%)</f>
        <v>5800</v>
      </c>
      <c r="F4629" s="2">
        <v>1</v>
      </c>
      <c r="G4629" s="2"/>
    </row>
    <row r="4630" spans="1:26" customHeight="1" ht="18" hidden="true" outlineLevel="3">
      <c r="A4630" s="2" t="s">
        <v>8903</v>
      </c>
      <c r="B4630" s="3" t="s">
        <v>8904</v>
      </c>
      <c r="C4630" s="2"/>
      <c r="D4630" s="2" t="s">
        <v>16</v>
      </c>
      <c r="E4630" s="4">
        <f>5490.00*(1-Z1%)</f>
        <v>5490</v>
      </c>
      <c r="F4630" s="2">
        <v>1</v>
      </c>
      <c r="G4630" s="2"/>
    </row>
    <row r="4631" spans="1:26" customHeight="1" ht="18" hidden="true" outlineLevel="3">
      <c r="A4631" s="2" t="s">
        <v>8905</v>
      </c>
      <c r="B4631" s="3" t="s">
        <v>8906</v>
      </c>
      <c r="C4631" s="2"/>
      <c r="D4631" s="2" t="s">
        <v>16</v>
      </c>
      <c r="E4631" s="4">
        <f>2980.00*(1-Z1%)</f>
        <v>2980</v>
      </c>
      <c r="F4631" s="2">
        <v>1</v>
      </c>
      <c r="G4631" s="2"/>
    </row>
    <row r="4632" spans="1:26" customHeight="1" ht="18" hidden="true" outlineLevel="3">
      <c r="A4632" s="2" t="s">
        <v>8907</v>
      </c>
      <c r="B4632" s="3" t="s">
        <v>8908</v>
      </c>
      <c r="C4632" s="2"/>
      <c r="D4632" s="2" t="s">
        <v>16</v>
      </c>
      <c r="E4632" s="4">
        <f>5250.00*(1-Z1%)</f>
        <v>5250</v>
      </c>
      <c r="F4632" s="2">
        <v>3</v>
      </c>
      <c r="G4632" s="2"/>
    </row>
    <row r="4633" spans="1:26" customHeight="1" ht="18" hidden="true" outlineLevel="3">
      <c r="A4633" s="2" t="s">
        <v>8909</v>
      </c>
      <c r="B4633" s="3" t="s">
        <v>8910</v>
      </c>
      <c r="C4633" s="2"/>
      <c r="D4633" s="2" t="s">
        <v>16</v>
      </c>
      <c r="E4633" s="4">
        <f>6200.00*(1-Z1%)</f>
        <v>6200</v>
      </c>
      <c r="F4633" s="2">
        <v>2</v>
      </c>
      <c r="G4633" s="2"/>
    </row>
    <row r="4634" spans="1:26" customHeight="1" ht="18" hidden="true" outlineLevel="3">
      <c r="A4634" s="2" t="s">
        <v>8911</v>
      </c>
      <c r="B4634" s="3" t="s">
        <v>8912</v>
      </c>
      <c r="C4634" s="2"/>
      <c r="D4634" s="2" t="s">
        <v>16</v>
      </c>
      <c r="E4634" s="4">
        <f>3500.00*(1-Z1%)</f>
        <v>3500</v>
      </c>
      <c r="F4634" s="2">
        <v>1</v>
      </c>
      <c r="G4634" s="2"/>
    </row>
    <row r="4635" spans="1:26" customHeight="1" ht="36" hidden="true" outlineLevel="3">
      <c r="A4635" s="2" t="s">
        <v>8913</v>
      </c>
      <c r="B4635" s="3" t="s">
        <v>8914</v>
      </c>
      <c r="C4635" s="2"/>
      <c r="D4635" s="2" t="s">
        <v>16</v>
      </c>
      <c r="E4635" s="4">
        <f>2600.00*(1-Z1%)</f>
        <v>2600</v>
      </c>
      <c r="F4635" s="2">
        <v>1</v>
      </c>
      <c r="G4635" s="2"/>
    </row>
    <row r="4636" spans="1:26" customHeight="1" ht="36" hidden="true" outlineLevel="3">
      <c r="A4636" s="2" t="s">
        <v>8915</v>
      </c>
      <c r="B4636" s="3" t="s">
        <v>8916</v>
      </c>
      <c r="C4636" s="2"/>
      <c r="D4636" s="2" t="s">
        <v>16</v>
      </c>
      <c r="E4636" s="4">
        <f>3550.00*(1-Z1%)</f>
        <v>3550</v>
      </c>
      <c r="F4636" s="2">
        <v>1</v>
      </c>
      <c r="G4636" s="2"/>
    </row>
    <row r="4637" spans="1:26" customHeight="1" ht="36" hidden="true" outlineLevel="3">
      <c r="A4637" s="2" t="s">
        <v>8917</v>
      </c>
      <c r="B4637" s="3" t="s">
        <v>8918</v>
      </c>
      <c r="C4637" s="2"/>
      <c r="D4637" s="2" t="s">
        <v>16</v>
      </c>
      <c r="E4637" s="4">
        <f>2750.00*(1-Z1%)</f>
        <v>2750</v>
      </c>
      <c r="F4637" s="2">
        <v>2</v>
      </c>
      <c r="G4637" s="2"/>
    </row>
    <row r="4638" spans="1:26" customHeight="1" ht="18" hidden="true" outlineLevel="3">
      <c r="A4638" s="2" t="s">
        <v>8919</v>
      </c>
      <c r="B4638" s="3" t="s">
        <v>8920</v>
      </c>
      <c r="C4638" s="2"/>
      <c r="D4638" s="2" t="s">
        <v>16</v>
      </c>
      <c r="E4638" s="4">
        <f>2780.00*(1-Z1%)</f>
        <v>2780</v>
      </c>
      <c r="F4638" s="2">
        <v>1</v>
      </c>
      <c r="G4638" s="2"/>
    </row>
    <row r="4639" spans="1:26" customHeight="1" ht="18" hidden="true" outlineLevel="3">
      <c r="A4639" s="2" t="s">
        <v>8921</v>
      </c>
      <c r="B4639" s="3" t="s">
        <v>8922</v>
      </c>
      <c r="C4639" s="2"/>
      <c r="D4639" s="2" t="s">
        <v>16</v>
      </c>
      <c r="E4639" s="4">
        <f>1350.00*(1-Z1%)</f>
        <v>1350</v>
      </c>
      <c r="F4639" s="2">
        <v>1</v>
      </c>
      <c r="G4639" s="2"/>
    </row>
    <row r="4640" spans="1:26" customHeight="1" ht="18" hidden="true" outlineLevel="3">
      <c r="A4640" s="2" t="s">
        <v>8923</v>
      </c>
      <c r="B4640" s="3" t="s">
        <v>8924</v>
      </c>
      <c r="C4640" s="2"/>
      <c r="D4640" s="2" t="s">
        <v>16</v>
      </c>
      <c r="E4640" s="4">
        <f>1250.00*(1-Z1%)</f>
        <v>1250</v>
      </c>
      <c r="F4640" s="2">
        <v>2</v>
      </c>
      <c r="G4640" s="2"/>
    </row>
    <row r="4641" spans="1:26" customHeight="1" ht="18" hidden="true" outlineLevel="3">
      <c r="A4641" s="2" t="s">
        <v>8925</v>
      </c>
      <c r="B4641" s="3" t="s">
        <v>8926</v>
      </c>
      <c r="C4641" s="2"/>
      <c r="D4641" s="2" t="s">
        <v>16</v>
      </c>
      <c r="E4641" s="4">
        <f>2550.00*(1-Z1%)</f>
        <v>2550</v>
      </c>
      <c r="F4641" s="2">
        <v>1</v>
      </c>
      <c r="G4641" s="2"/>
    </row>
    <row r="4642" spans="1:26" customHeight="1" ht="35" hidden="true" outlineLevel="3">
      <c r="A4642" s="5" t="s">
        <v>8927</v>
      </c>
      <c r="B4642" s="5"/>
      <c r="C4642" s="5"/>
      <c r="D4642" s="5"/>
      <c r="E4642" s="5"/>
      <c r="F4642" s="5"/>
      <c r="G4642" s="5"/>
    </row>
    <row r="4643" spans="1:26" customHeight="1" ht="18" hidden="true" outlineLevel="3">
      <c r="A4643" s="2" t="s">
        <v>8928</v>
      </c>
      <c r="B4643" s="3" t="s">
        <v>8929</v>
      </c>
      <c r="C4643" s="2"/>
      <c r="D4643" s="2" t="s">
        <v>16</v>
      </c>
      <c r="E4643" s="4">
        <f>1150.00*(1-Z1%)</f>
        <v>1150</v>
      </c>
      <c r="F4643" s="2">
        <v>2</v>
      </c>
      <c r="G4643" s="2"/>
    </row>
    <row r="4644" spans="1:26" customHeight="1" ht="36" hidden="true" outlineLevel="3">
      <c r="A4644" s="2" t="s">
        <v>8930</v>
      </c>
      <c r="B4644" s="3" t="s">
        <v>8931</v>
      </c>
      <c r="C4644" s="2"/>
      <c r="D4644" s="2" t="s">
        <v>16</v>
      </c>
      <c r="E4644" s="4">
        <f>550.00*(1-Z1%)</f>
        <v>550</v>
      </c>
      <c r="F4644" s="2">
        <v>2</v>
      </c>
      <c r="G4644" s="2"/>
    </row>
    <row r="4645" spans="1:26" customHeight="1" ht="36" hidden="true" outlineLevel="3">
      <c r="A4645" s="2" t="s">
        <v>8932</v>
      </c>
      <c r="B4645" s="3" t="s">
        <v>8933</v>
      </c>
      <c r="C4645" s="2"/>
      <c r="D4645" s="2" t="s">
        <v>16</v>
      </c>
      <c r="E4645" s="4">
        <f>550.00*(1-Z1%)</f>
        <v>550</v>
      </c>
      <c r="F4645" s="2">
        <v>1</v>
      </c>
      <c r="G4645" s="2"/>
    </row>
    <row r="4646" spans="1:26" customHeight="1" ht="36" hidden="true" outlineLevel="3">
      <c r="A4646" s="2" t="s">
        <v>8934</v>
      </c>
      <c r="B4646" s="3" t="s">
        <v>8935</v>
      </c>
      <c r="C4646" s="2"/>
      <c r="D4646" s="2" t="s">
        <v>16</v>
      </c>
      <c r="E4646" s="4">
        <f>490.00*(1-Z1%)</f>
        <v>490</v>
      </c>
      <c r="F4646" s="2">
        <v>1</v>
      </c>
      <c r="G4646" s="2"/>
    </row>
    <row r="4647" spans="1:26" customHeight="1" ht="18" hidden="true" outlineLevel="3">
      <c r="A4647" s="2" t="s">
        <v>8936</v>
      </c>
      <c r="B4647" s="3" t="s">
        <v>8937</v>
      </c>
      <c r="C4647" s="2"/>
      <c r="D4647" s="2" t="s">
        <v>16</v>
      </c>
      <c r="E4647" s="4">
        <f>590.00*(1-Z1%)</f>
        <v>590</v>
      </c>
      <c r="F4647" s="2">
        <v>1</v>
      </c>
      <c r="G4647" s="2"/>
    </row>
    <row r="4648" spans="1:26" customHeight="1" ht="18" hidden="true" outlineLevel="3">
      <c r="A4648" s="2" t="s">
        <v>8938</v>
      </c>
      <c r="B4648" s="3" t="s">
        <v>8939</v>
      </c>
      <c r="C4648" s="2"/>
      <c r="D4648" s="2" t="s">
        <v>16</v>
      </c>
      <c r="E4648" s="4">
        <f>550.00*(1-Z1%)</f>
        <v>550</v>
      </c>
      <c r="F4648" s="2">
        <v>1</v>
      </c>
      <c r="G4648" s="2"/>
    </row>
    <row r="4649" spans="1:26" customHeight="1" ht="35" hidden="true" outlineLevel="3">
      <c r="A4649" s="5" t="s">
        <v>8940</v>
      </c>
      <c r="B4649" s="5"/>
      <c r="C4649" s="5"/>
      <c r="D4649" s="5"/>
      <c r="E4649" s="5"/>
      <c r="F4649" s="5"/>
      <c r="G4649" s="5"/>
    </row>
    <row r="4650" spans="1:26" customHeight="1" ht="35" hidden="true" outlineLevel="4">
      <c r="A4650" s="5" t="s">
        <v>8941</v>
      </c>
      <c r="B4650" s="5"/>
      <c r="C4650" s="5"/>
      <c r="D4650" s="5"/>
      <c r="E4650" s="5"/>
      <c r="F4650" s="5"/>
      <c r="G4650" s="5"/>
    </row>
    <row r="4651" spans="1:26" customHeight="1" ht="18" hidden="true" outlineLevel="4">
      <c r="A4651" s="2" t="s">
        <v>8942</v>
      </c>
      <c r="B4651" s="3" t="s">
        <v>8943</v>
      </c>
      <c r="C4651" s="2"/>
      <c r="D4651" s="2" t="s">
        <v>16</v>
      </c>
      <c r="E4651" s="4">
        <f>170.00*(1-Z1%)</f>
        <v>170</v>
      </c>
      <c r="F4651" s="2">
        <v>1</v>
      </c>
      <c r="G4651" s="2"/>
    </row>
    <row r="4652" spans="1:26" customHeight="1" ht="18" hidden="true" outlineLevel="4">
      <c r="A4652" s="2" t="s">
        <v>8944</v>
      </c>
      <c r="B4652" s="3" t="s">
        <v>8945</v>
      </c>
      <c r="C4652" s="2"/>
      <c r="D4652" s="2" t="s">
        <v>16</v>
      </c>
      <c r="E4652" s="4">
        <f>80.00*(1-Z1%)</f>
        <v>80</v>
      </c>
      <c r="F4652" s="2">
        <v>1</v>
      </c>
      <c r="G4652" s="2"/>
    </row>
    <row r="4653" spans="1:26" customHeight="1" ht="18" hidden="true" outlineLevel="4">
      <c r="A4653" s="2" t="s">
        <v>8946</v>
      </c>
      <c r="B4653" s="3" t="s">
        <v>8947</v>
      </c>
      <c r="C4653" s="2"/>
      <c r="D4653" s="2" t="s">
        <v>16</v>
      </c>
      <c r="E4653" s="4">
        <f>140.00*(1-Z1%)</f>
        <v>140</v>
      </c>
      <c r="F4653" s="2">
        <v>1</v>
      </c>
      <c r="G4653" s="2"/>
    </row>
    <row r="4654" spans="1:26" customHeight="1" ht="36" hidden="true" outlineLevel="4">
      <c r="A4654" s="2" t="s">
        <v>8948</v>
      </c>
      <c r="B4654" s="3" t="s">
        <v>8949</v>
      </c>
      <c r="C4654" s="2"/>
      <c r="D4654" s="2" t="s">
        <v>16</v>
      </c>
      <c r="E4654" s="4">
        <f>190.00*(1-Z1%)</f>
        <v>190</v>
      </c>
      <c r="F4654" s="2">
        <v>1</v>
      </c>
      <c r="G4654" s="2"/>
    </row>
    <row r="4655" spans="1:26" customHeight="1" ht="18" hidden="true" outlineLevel="4">
      <c r="A4655" s="2" t="s">
        <v>8950</v>
      </c>
      <c r="B4655" s="3" t="s">
        <v>8951</v>
      </c>
      <c r="C4655" s="2"/>
      <c r="D4655" s="2" t="s">
        <v>16</v>
      </c>
      <c r="E4655" s="4">
        <f>150.00*(1-Z1%)</f>
        <v>150</v>
      </c>
      <c r="F4655" s="2">
        <v>1</v>
      </c>
      <c r="G4655" s="2"/>
    </row>
    <row r="4656" spans="1:26" customHeight="1" ht="18" hidden="true" outlineLevel="4">
      <c r="A4656" s="2" t="s">
        <v>8952</v>
      </c>
      <c r="B4656" s="3" t="s">
        <v>8953</v>
      </c>
      <c r="C4656" s="2"/>
      <c r="D4656" s="2" t="s">
        <v>16</v>
      </c>
      <c r="E4656" s="4">
        <f>100.00*(1-Z1%)</f>
        <v>100</v>
      </c>
      <c r="F4656" s="2">
        <v>1</v>
      </c>
      <c r="G4656" s="2"/>
    </row>
    <row r="4657" spans="1:26" customHeight="1" ht="18" hidden="true" outlineLevel="4">
      <c r="A4657" s="2" t="s">
        <v>8954</v>
      </c>
      <c r="B4657" s="3" t="s">
        <v>8955</v>
      </c>
      <c r="C4657" s="2"/>
      <c r="D4657" s="2" t="s">
        <v>16</v>
      </c>
      <c r="E4657" s="4">
        <f>100.00*(1-Z1%)</f>
        <v>100</v>
      </c>
      <c r="F4657" s="2">
        <v>1</v>
      </c>
      <c r="G4657" s="2"/>
    </row>
    <row r="4658" spans="1:26" customHeight="1" ht="18" hidden="true" outlineLevel="4">
      <c r="A4658" s="2" t="s">
        <v>8956</v>
      </c>
      <c r="B4658" s="3" t="s">
        <v>8957</v>
      </c>
      <c r="C4658" s="2"/>
      <c r="D4658" s="2" t="s">
        <v>16</v>
      </c>
      <c r="E4658" s="4">
        <f>100.00*(1-Z1%)</f>
        <v>100</v>
      </c>
      <c r="F4658" s="2">
        <v>1</v>
      </c>
      <c r="G4658" s="2"/>
    </row>
    <row r="4659" spans="1:26" customHeight="1" ht="18" hidden="true" outlineLevel="4">
      <c r="A4659" s="2" t="s">
        <v>8958</v>
      </c>
      <c r="B4659" s="3" t="s">
        <v>8959</v>
      </c>
      <c r="C4659" s="2"/>
      <c r="D4659" s="2" t="s">
        <v>16</v>
      </c>
      <c r="E4659" s="4">
        <f>100.00*(1-Z1%)</f>
        <v>100</v>
      </c>
      <c r="F4659" s="2">
        <v>1</v>
      </c>
      <c r="G4659" s="2"/>
    </row>
    <row r="4660" spans="1:26" customHeight="1" ht="18" hidden="true" outlineLevel="4">
      <c r="A4660" s="2" t="s">
        <v>8960</v>
      </c>
      <c r="B4660" s="3" t="s">
        <v>8961</v>
      </c>
      <c r="C4660" s="2"/>
      <c r="D4660" s="2" t="s">
        <v>16</v>
      </c>
      <c r="E4660" s="4">
        <f>270.00*(1-Z1%)</f>
        <v>270</v>
      </c>
      <c r="F4660" s="2">
        <v>1</v>
      </c>
      <c r="G4660" s="2"/>
    </row>
    <row r="4661" spans="1:26" customHeight="1" ht="18" hidden="true" outlineLevel="4">
      <c r="A4661" s="2" t="s">
        <v>8962</v>
      </c>
      <c r="B4661" s="3" t="s">
        <v>8963</v>
      </c>
      <c r="C4661" s="2"/>
      <c r="D4661" s="2" t="s">
        <v>16</v>
      </c>
      <c r="E4661" s="4">
        <f>80.00*(1-Z1%)</f>
        <v>80</v>
      </c>
      <c r="F4661" s="2">
        <v>1</v>
      </c>
      <c r="G4661" s="2"/>
    </row>
    <row r="4662" spans="1:26" customHeight="1" ht="36" hidden="true" outlineLevel="4">
      <c r="A4662" s="2" t="s">
        <v>8964</v>
      </c>
      <c r="B4662" s="3" t="s">
        <v>8965</v>
      </c>
      <c r="C4662" s="2"/>
      <c r="D4662" s="2" t="s">
        <v>16</v>
      </c>
      <c r="E4662" s="4">
        <f>100.00*(1-Z1%)</f>
        <v>100</v>
      </c>
      <c r="F4662" s="2">
        <v>1</v>
      </c>
      <c r="G4662" s="2"/>
    </row>
    <row r="4663" spans="1:26" customHeight="1" ht="36" hidden="true" outlineLevel="4">
      <c r="A4663" s="2" t="s">
        <v>8966</v>
      </c>
      <c r="B4663" s="3" t="s">
        <v>8967</v>
      </c>
      <c r="C4663" s="2"/>
      <c r="D4663" s="2" t="s">
        <v>16</v>
      </c>
      <c r="E4663" s="4">
        <f>190.00*(1-Z1%)</f>
        <v>190</v>
      </c>
      <c r="F4663" s="2">
        <v>2</v>
      </c>
      <c r="G4663" s="2"/>
    </row>
    <row r="4664" spans="1:26" customHeight="1" ht="18" hidden="true" outlineLevel="4">
      <c r="A4664" s="2" t="s">
        <v>8968</v>
      </c>
      <c r="B4664" s="3" t="s">
        <v>8969</v>
      </c>
      <c r="C4664" s="2"/>
      <c r="D4664" s="2" t="s">
        <v>16</v>
      </c>
      <c r="E4664" s="4">
        <f>90.00*(1-Z1%)</f>
        <v>90</v>
      </c>
      <c r="F4664" s="2">
        <v>1</v>
      </c>
      <c r="G4664" s="2"/>
    </row>
    <row r="4665" spans="1:26" customHeight="1" ht="36" hidden="true" outlineLevel="4">
      <c r="A4665" s="2" t="s">
        <v>8970</v>
      </c>
      <c r="B4665" s="3" t="s">
        <v>8971</v>
      </c>
      <c r="C4665" s="2"/>
      <c r="D4665" s="2" t="s">
        <v>16</v>
      </c>
      <c r="E4665" s="4">
        <f>100.00*(1-Z1%)</f>
        <v>100</v>
      </c>
      <c r="F4665" s="2">
        <v>2</v>
      </c>
      <c r="G4665" s="2"/>
    </row>
    <row r="4666" spans="1:26" customHeight="1" ht="18" hidden="true" outlineLevel="4">
      <c r="A4666" s="2" t="s">
        <v>8972</v>
      </c>
      <c r="B4666" s="3" t="s">
        <v>8973</v>
      </c>
      <c r="C4666" s="2"/>
      <c r="D4666" s="2" t="s">
        <v>16</v>
      </c>
      <c r="E4666" s="4">
        <f>350.00*(1-Z1%)</f>
        <v>350</v>
      </c>
      <c r="F4666" s="2">
        <v>1</v>
      </c>
      <c r="G4666" s="2"/>
    </row>
    <row r="4667" spans="1:26" customHeight="1" ht="18" hidden="true" outlineLevel="4">
      <c r="A4667" s="2" t="s">
        <v>8974</v>
      </c>
      <c r="B4667" s="3" t="s">
        <v>8975</v>
      </c>
      <c r="C4667" s="2"/>
      <c r="D4667" s="2" t="s">
        <v>16</v>
      </c>
      <c r="E4667" s="4">
        <f>60.00*(1-Z1%)</f>
        <v>60</v>
      </c>
      <c r="F4667" s="2">
        <v>2</v>
      </c>
      <c r="G4667" s="2"/>
    </row>
    <row r="4668" spans="1:26" customHeight="1" ht="18" hidden="true" outlineLevel="4">
      <c r="A4668" s="2" t="s">
        <v>8976</v>
      </c>
      <c r="B4668" s="3" t="s">
        <v>8977</v>
      </c>
      <c r="C4668" s="2"/>
      <c r="D4668" s="2" t="s">
        <v>16</v>
      </c>
      <c r="E4668" s="4">
        <f>60.00*(1-Z1%)</f>
        <v>60</v>
      </c>
      <c r="F4668" s="2">
        <v>1</v>
      </c>
      <c r="G4668" s="2"/>
    </row>
    <row r="4669" spans="1:26" customHeight="1" ht="18" hidden="true" outlineLevel="4">
      <c r="A4669" s="2" t="s">
        <v>8978</v>
      </c>
      <c r="B4669" s="3" t="s">
        <v>8979</v>
      </c>
      <c r="C4669" s="2"/>
      <c r="D4669" s="2" t="s">
        <v>16</v>
      </c>
      <c r="E4669" s="4">
        <f>150.00*(1-Z1%)</f>
        <v>150</v>
      </c>
      <c r="F4669" s="2">
        <v>1</v>
      </c>
      <c r="G4669" s="2"/>
    </row>
    <row r="4670" spans="1:26" customHeight="1" ht="18" hidden="true" outlineLevel="4">
      <c r="A4670" s="2" t="s">
        <v>8980</v>
      </c>
      <c r="B4670" s="3" t="s">
        <v>8981</v>
      </c>
      <c r="C4670" s="2"/>
      <c r="D4670" s="2" t="s">
        <v>16</v>
      </c>
      <c r="E4670" s="4">
        <f>100.00*(1-Z1%)</f>
        <v>100</v>
      </c>
      <c r="F4670" s="2">
        <v>1</v>
      </c>
      <c r="G4670" s="2"/>
    </row>
    <row r="4671" spans="1:26" customHeight="1" ht="18" hidden="true" outlineLevel="4">
      <c r="A4671" s="2" t="s">
        <v>8982</v>
      </c>
      <c r="B4671" s="3" t="s">
        <v>8983</v>
      </c>
      <c r="C4671" s="2"/>
      <c r="D4671" s="2" t="s">
        <v>16</v>
      </c>
      <c r="E4671" s="4">
        <f>150.00*(1-Z1%)</f>
        <v>150</v>
      </c>
      <c r="F4671" s="2">
        <v>1</v>
      </c>
      <c r="G4671" s="2"/>
    </row>
    <row r="4672" spans="1:26" customHeight="1" ht="18" hidden="true" outlineLevel="4">
      <c r="A4672" s="2" t="s">
        <v>8984</v>
      </c>
      <c r="B4672" s="3" t="s">
        <v>8985</v>
      </c>
      <c r="C4672" s="2"/>
      <c r="D4672" s="2" t="s">
        <v>16</v>
      </c>
      <c r="E4672" s="4">
        <f>90.00*(1-Z1%)</f>
        <v>90</v>
      </c>
      <c r="F4672" s="2">
        <v>1</v>
      </c>
      <c r="G4672" s="2"/>
    </row>
    <row r="4673" spans="1:26" customHeight="1" ht="18" hidden="true" outlineLevel="4">
      <c r="A4673" s="2" t="s">
        <v>8986</v>
      </c>
      <c r="B4673" s="3" t="s">
        <v>8987</v>
      </c>
      <c r="C4673" s="2"/>
      <c r="D4673" s="2" t="s">
        <v>16</v>
      </c>
      <c r="E4673" s="4">
        <f>80.00*(1-Z1%)</f>
        <v>80</v>
      </c>
      <c r="F4673" s="2">
        <v>1</v>
      </c>
      <c r="G4673" s="2"/>
    </row>
    <row r="4674" spans="1:26" customHeight="1" ht="36" hidden="true" outlineLevel="4">
      <c r="A4674" s="2" t="s">
        <v>8988</v>
      </c>
      <c r="B4674" s="3" t="s">
        <v>8989</v>
      </c>
      <c r="C4674" s="2"/>
      <c r="D4674" s="2" t="s">
        <v>16</v>
      </c>
      <c r="E4674" s="4">
        <f>190.00*(1-Z1%)</f>
        <v>190</v>
      </c>
      <c r="F4674" s="2">
        <v>2</v>
      </c>
      <c r="G4674" s="2"/>
    </row>
    <row r="4675" spans="1:26" customHeight="1" ht="36" hidden="true" outlineLevel="4">
      <c r="A4675" s="2" t="s">
        <v>8990</v>
      </c>
      <c r="B4675" s="3" t="s">
        <v>8991</v>
      </c>
      <c r="C4675" s="2"/>
      <c r="D4675" s="2" t="s">
        <v>16</v>
      </c>
      <c r="E4675" s="4">
        <f>80.00*(1-Z1%)</f>
        <v>80</v>
      </c>
      <c r="F4675" s="2">
        <v>2</v>
      </c>
      <c r="G4675" s="2"/>
    </row>
    <row r="4676" spans="1:26" customHeight="1" ht="18" hidden="true" outlineLevel="4">
      <c r="A4676" s="2" t="s">
        <v>8992</v>
      </c>
      <c r="B4676" s="3" t="s">
        <v>8993</v>
      </c>
      <c r="C4676" s="2"/>
      <c r="D4676" s="2" t="s">
        <v>16</v>
      </c>
      <c r="E4676" s="4">
        <f>250.00*(1-Z1%)</f>
        <v>250</v>
      </c>
      <c r="F4676" s="2">
        <v>2</v>
      </c>
      <c r="G4676" s="2"/>
    </row>
    <row r="4677" spans="1:26" customHeight="1" ht="18" hidden="true" outlineLevel="4">
      <c r="A4677" s="2" t="s">
        <v>8994</v>
      </c>
      <c r="B4677" s="3" t="s">
        <v>8995</v>
      </c>
      <c r="C4677" s="2"/>
      <c r="D4677" s="2" t="s">
        <v>16</v>
      </c>
      <c r="E4677" s="4">
        <f>460.00*(1-Z1%)</f>
        <v>460</v>
      </c>
      <c r="F4677" s="2">
        <v>1</v>
      </c>
      <c r="G4677" s="2"/>
    </row>
    <row r="4678" spans="1:26" customHeight="1" ht="18" hidden="true" outlineLevel="4">
      <c r="A4678" s="2" t="s">
        <v>8996</v>
      </c>
      <c r="B4678" s="3" t="s">
        <v>8997</v>
      </c>
      <c r="C4678" s="2"/>
      <c r="D4678" s="2" t="s">
        <v>16</v>
      </c>
      <c r="E4678" s="4">
        <f>150.00*(1-Z1%)</f>
        <v>150</v>
      </c>
      <c r="F4678" s="2">
        <v>1</v>
      </c>
      <c r="G4678" s="2"/>
    </row>
    <row r="4679" spans="1:26" customHeight="1" ht="18" hidden="true" outlineLevel="4">
      <c r="A4679" s="2" t="s">
        <v>8998</v>
      </c>
      <c r="B4679" s="3" t="s">
        <v>8999</v>
      </c>
      <c r="C4679" s="2"/>
      <c r="D4679" s="2" t="s">
        <v>16</v>
      </c>
      <c r="E4679" s="4">
        <f>250.00*(1-Z1%)</f>
        <v>250</v>
      </c>
      <c r="F4679" s="2">
        <v>1</v>
      </c>
      <c r="G4679" s="2"/>
    </row>
    <row r="4680" spans="1:26" customHeight="1" ht="36" hidden="true" outlineLevel="4">
      <c r="A4680" s="2" t="s">
        <v>9000</v>
      </c>
      <c r="B4680" s="3" t="s">
        <v>9001</v>
      </c>
      <c r="C4680" s="2"/>
      <c r="D4680" s="2" t="s">
        <v>16</v>
      </c>
      <c r="E4680" s="4">
        <f>190.00*(1-Z1%)</f>
        <v>190</v>
      </c>
      <c r="F4680" s="2">
        <v>1</v>
      </c>
      <c r="G4680" s="2"/>
    </row>
    <row r="4681" spans="1:26" customHeight="1" ht="35" hidden="true" outlineLevel="4">
      <c r="A4681" s="5" t="s">
        <v>9002</v>
      </c>
      <c r="B4681" s="5"/>
      <c r="C4681" s="5"/>
      <c r="D4681" s="5"/>
      <c r="E4681" s="5"/>
      <c r="F4681" s="5"/>
      <c r="G4681" s="5"/>
    </row>
    <row r="4682" spans="1:26" customHeight="1" ht="18" hidden="true" outlineLevel="4">
      <c r="A4682" s="2" t="s">
        <v>9003</v>
      </c>
      <c r="B4682" s="3" t="s">
        <v>9004</v>
      </c>
      <c r="C4682" s="2"/>
      <c r="D4682" s="2" t="s">
        <v>16</v>
      </c>
      <c r="E4682" s="4">
        <f>950.00*(1-Z1%)</f>
        <v>950</v>
      </c>
      <c r="F4682" s="2">
        <v>1</v>
      </c>
      <c r="G4682" s="2"/>
    </row>
    <row r="4683" spans="1:26" customHeight="1" ht="18" hidden="true" outlineLevel="4">
      <c r="A4683" s="2" t="s">
        <v>9005</v>
      </c>
      <c r="B4683" s="3" t="s">
        <v>9006</v>
      </c>
      <c r="C4683" s="2"/>
      <c r="D4683" s="2" t="s">
        <v>16</v>
      </c>
      <c r="E4683" s="4">
        <f>320.00*(1-Z1%)</f>
        <v>320</v>
      </c>
      <c r="F4683" s="2">
        <v>1</v>
      </c>
      <c r="G4683" s="2"/>
    </row>
    <row r="4684" spans="1:26" customHeight="1" ht="36" hidden="true" outlineLevel="4">
      <c r="A4684" s="2" t="s">
        <v>9007</v>
      </c>
      <c r="B4684" s="3" t="s">
        <v>9008</v>
      </c>
      <c r="C4684" s="2"/>
      <c r="D4684" s="2" t="s">
        <v>16</v>
      </c>
      <c r="E4684" s="4">
        <f>1100.00*(1-Z1%)</f>
        <v>1100</v>
      </c>
      <c r="F4684" s="2">
        <v>1</v>
      </c>
      <c r="G4684" s="2"/>
    </row>
    <row r="4685" spans="1:26" customHeight="1" ht="36" hidden="true" outlineLevel="4">
      <c r="A4685" s="2" t="s">
        <v>9009</v>
      </c>
      <c r="B4685" s="3" t="s">
        <v>9010</v>
      </c>
      <c r="C4685" s="2"/>
      <c r="D4685" s="2" t="s">
        <v>16</v>
      </c>
      <c r="E4685" s="4">
        <f>750.00*(1-Z1%)</f>
        <v>750</v>
      </c>
      <c r="F4685" s="2">
        <v>1</v>
      </c>
      <c r="G4685" s="2"/>
    </row>
    <row r="4686" spans="1:26" customHeight="1" ht="18" hidden="true" outlineLevel="4">
      <c r="A4686" s="2" t="s">
        <v>9011</v>
      </c>
      <c r="B4686" s="3" t="s">
        <v>9012</v>
      </c>
      <c r="C4686" s="2"/>
      <c r="D4686" s="2" t="s">
        <v>16</v>
      </c>
      <c r="E4686" s="4">
        <f>850.00*(1-Z1%)</f>
        <v>850</v>
      </c>
      <c r="F4686" s="2">
        <v>2</v>
      </c>
      <c r="G4686" s="2"/>
    </row>
    <row r="4687" spans="1:26" customHeight="1" ht="36" hidden="true" outlineLevel="4">
      <c r="A4687" s="2" t="s">
        <v>9013</v>
      </c>
      <c r="B4687" s="3" t="s">
        <v>9014</v>
      </c>
      <c r="C4687" s="2"/>
      <c r="D4687" s="2" t="s">
        <v>16</v>
      </c>
      <c r="E4687" s="4">
        <f>250.00*(1-Z1%)</f>
        <v>250</v>
      </c>
      <c r="F4687" s="2">
        <v>1</v>
      </c>
      <c r="G4687" s="2"/>
    </row>
    <row r="4688" spans="1:26" customHeight="1" ht="36" hidden="true" outlineLevel="4">
      <c r="A4688" s="2" t="s">
        <v>9015</v>
      </c>
      <c r="B4688" s="3" t="s">
        <v>9016</v>
      </c>
      <c r="C4688" s="2"/>
      <c r="D4688" s="2" t="s">
        <v>16</v>
      </c>
      <c r="E4688" s="4">
        <f>250.00*(1-Z1%)</f>
        <v>250</v>
      </c>
      <c r="F4688" s="2">
        <v>1</v>
      </c>
      <c r="G4688" s="2"/>
    </row>
    <row r="4689" spans="1:26" customHeight="1" ht="18" hidden="true" outlineLevel="4">
      <c r="A4689" s="2" t="s">
        <v>9017</v>
      </c>
      <c r="B4689" s="3" t="s">
        <v>9018</v>
      </c>
      <c r="C4689" s="2"/>
      <c r="D4689" s="2" t="s">
        <v>16</v>
      </c>
      <c r="E4689" s="4">
        <f>450.00*(1-Z1%)</f>
        <v>450</v>
      </c>
      <c r="F4689" s="2">
        <v>2</v>
      </c>
      <c r="G4689" s="2"/>
    </row>
    <row r="4690" spans="1:26" customHeight="1" ht="18" hidden="true" outlineLevel="4">
      <c r="A4690" s="2" t="s">
        <v>9019</v>
      </c>
      <c r="B4690" s="3" t="s">
        <v>9020</v>
      </c>
      <c r="C4690" s="2"/>
      <c r="D4690" s="2" t="s">
        <v>16</v>
      </c>
      <c r="E4690" s="4">
        <f>450.00*(1-Z1%)</f>
        <v>450</v>
      </c>
      <c r="F4690" s="2">
        <v>1</v>
      </c>
      <c r="G4690" s="2"/>
    </row>
    <row r="4691" spans="1:26" customHeight="1" ht="36" hidden="true" outlineLevel="4">
      <c r="A4691" s="2" t="s">
        <v>9021</v>
      </c>
      <c r="B4691" s="3" t="s">
        <v>9022</v>
      </c>
      <c r="C4691" s="2"/>
      <c r="D4691" s="2" t="s">
        <v>16</v>
      </c>
      <c r="E4691" s="4">
        <f>690.00*(1-Z1%)</f>
        <v>690</v>
      </c>
      <c r="F4691" s="2">
        <v>1</v>
      </c>
      <c r="G4691" s="2"/>
    </row>
    <row r="4692" spans="1:26" customHeight="1" ht="36" hidden="true" outlineLevel="4">
      <c r="A4692" s="2" t="s">
        <v>9023</v>
      </c>
      <c r="B4692" s="3" t="s">
        <v>9024</v>
      </c>
      <c r="C4692" s="2"/>
      <c r="D4692" s="2" t="s">
        <v>16</v>
      </c>
      <c r="E4692" s="4">
        <f>350.00*(1-Z1%)</f>
        <v>350</v>
      </c>
      <c r="F4692" s="2">
        <v>3</v>
      </c>
      <c r="G4692" s="2"/>
    </row>
    <row r="4693" spans="1:26" customHeight="1" ht="18" hidden="true" outlineLevel="4">
      <c r="A4693" s="2" t="s">
        <v>9025</v>
      </c>
      <c r="B4693" s="3" t="s">
        <v>9026</v>
      </c>
      <c r="C4693" s="2"/>
      <c r="D4693" s="2" t="s">
        <v>16</v>
      </c>
      <c r="E4693" s="4">
        <f>950.00*(1-Z1%)</f>
        <v>950</v>
      </c>
      <c r="F4693" s="2">
        <v>2</v>
      </c>
      <c r="G4693" s="2"/>
    </row>
    <row r="4694" spans="1:26" customHeight="1" ht="18" hidden="true" outlineLevel="4">
      <c r="A4694" s="2" t="s">
        <v>9027</v>
      </c>
      <c r="B4694" s="3" t="s">
        <v>9028</v>
      </c>
      <c r="C4694" s="2"/>
      <c r="D4694" s="2" t="s">
        <v>16</v>
      </c>
      <c r="E4694" s="4">
        <f>650.00*(1-Z1%)</f>
        <v>650</v>
      </c>
      <c r="F4694" s="2">
        <v>2</v>
      </c>
      <c r="G4694" s="2"/>
    </row>
    <row r="4695" spans="1:26" customHeight="1" ht="36" hidden="true" outlineLevel="4">
      <c r="A4695" s="2" t="s">
        <v>9029</v>
      </c>
      <c r="B4695" s="3" t="s">
        <v>9030</v>
      </c>
      <c r="C4695" s="2"/>
      <c r="D4695" s="2" t="s">
        <v>16</v>
      </c>
      <c r="E4695" s="4">
        <f>750.00*(1-Z1%)</f>
        <v>750</v>
      </c>
      <c r="F4695" s="2">
        <v>2</v>
      </c>
      <c r="G4695" s="2"/>
    </row>
    <row r="4696" spans="1:26" customHeight="1" ht="18" hidden="true" outlineLevel="4">
      <c r="A4696" s="2" t="s">
        <v>9031</v>
      </c>
      <c r="B4696" s="3" t="s">
        <v>9032</v>
      </c>
      <c r="C4696" s="2"/>
      <c r="D4696" s="2" t="s">
        <v>16</v>
      </c>
      <c r="E4696" s="4">
        <f>750.00*(1-Z1%)</f>
        <v>750</v>
      </c>
      <c r="F4696" s="2">
        <v>1</v>
      </c>
      <c r="G4696" s="2"/>
    </row>
    <row r="4697" spans="1:26" customHeight="1" ht="18" hidden="true" outlineLevel="4">
      <c r="A4697" s="2" t="s">
        <v>9033</v>
      </c>
      <c r="B4697" s="3" t="s">
        <v>9034</v>
      </c>
      <c r="C4697" s="2"/>
      <c r="D4697" s="2" t="s">
        <v>16</v>
      </c>
      <c r="E4697" s="4">
        <f>750.00*(1-Z1%)</f>
        <v>750</v>
      </c>
      <c r="F4697" s="2">
        <v>1</v>
      </c>
      <c r="G4697" s="2"/>
    </row>
    <row r="4698" spans="1:26" customHeight="1" ht="18" hidden="true" outlineLevel="4">
      <c r="A4698" s="2" t="s">
        <v>9035</v>
      </c>
      <c r="B4698" s="3" t="s">
        <v>9036</v>
      </c>
      <c r="C4698" s="2"/>
      <c r="D4698" s="2" t="s">
        <v>16</v>
      </c>
      <c r="E4698" s="4">
        <f>790.00*(1-Z1%)</f>
        <v>790</v>
      </c>
      <c r="F4698" s="2">
        <v>1</v>
      </c>
      <c r="G4698" s="2"/>
    </row>
    <row r="4699" spans="1:26" customHeight="1" ht="36" hidden="true" outlineLevel="4">
      <c r="A4699" s="2" t="s">
        <v>9037</v>
      </c>
      <c r="B4699" s="3" t="s">
        <v>9038</v>
      </c>
      <c r="C4699" s="2"/>
      <c r="D4699" s="2" t="s">
        <v>16</v>
      </c>
      <c r="E4699" s="4">
        <f>390.00*(1-Z1%)</f>
        <v>390</v>
      </c>
      <c r="F4699" s="2">
        <v>1</v>
      </c>
      <c r="G4699" s="2"/>
    </row>
    <row r="4700" spans="1:26" customHeight="1" ht="18" hidden="true" outlineLevel="4">
      <c r="A4700" s="2" t="s">
        <v>9039</v>
      </c>
      <c r="B4700" s="3" t="s">
        <v>9040</v>
      </c>
      <c r="C4700" s="2"/>
      <c r="D4700" s="2" t="s">
        <v>16</v>
      </c>
      <c r="E4700" s="4">
        <f>1100.00*(1-Z1%)</f>
        <v>1100</v>
      </c>
      <c r="F4700" s="2">
        <v>2</v>
      </c>
      <c r="G4700" s="2"/>
    </row>
    <row r="4701" spans="1:26" customHeight="1" ht="18" hidden="true" outlineLevel="4">
      <c r="A4701" s="2" t="s">
        <v>9041</v>
      </c>
      <c r="B4701" s="3" t="s">
        <v>9042</v>
      </c>
      <c r="C4701" s="2"/>
      <c r="D4701" s="2" t="s">
        <v>16</v>
      </c>
      <c r="E4701" s="4">
        <f>390.00*(1-Z1%)</f>
        <v>390</v>
      </c>
      <c r="F4701" s="2">
        <v>1</v>
      </c>
      <c r="G4701" s="2"/>
    </row>
    <row r="4702" spans="1:26" customHeight="1" ht="18" hidden="true" outlineLevel="4">
      <c r="A4702" s="2" t="s">
        <v>9043</v>
      </c>
      <c r="B4702" s="3" t="s">
        <v>9044</v>
      </c>
      <c r="C4702" s="2"/>
      <c r="D4702" s="2" t="s">
        <v>16</v>
      </c>
      <c r="E4702" s="4">
        <f>1615.00*(1-Z1%)</f>
        <v>1615</v>
      </c>
      <c r="F4702" s="2">
        <v>1</v>
      </c>
      <c r="G4702" s="2"/>
    </row>
    <row r="4703" spans="1:26" customHeight="1" ht="18" hidden="true" outlineLevel="4">
      <c r="A4703" s="2" t="s">
        <v>9045</v>
      </c>
      <c r="B4703" s="3" t="s">
        <v>9046</v>
      </c>
      <c r="C4703" s="2"/>
      <c r="D4703" s="2" t="s">
        <v>16</v>
      </c>
      <c r="E4703" s="4">
        <f>1590.00*(1-Z1%)</f>
        <v>1590</v>
      </c>
      <c r="F4703" s="2">
        <v>1</v>
      </c>
      <c r="G4703" s="2"/>
    </row>
    <row r="4704" spans="1:26" customHeight="1" ht="18" hidden="true" outlineLevel="4">
      <c r="A4704" s="2" t="s">
        <v>9047</v>
      </c>
      <c r="B4704" s="3" t="s">
        <v>9048</v>
      </c>
      <c r="C4704" s="2"/>
      <c r="D4704" s="2" t="s">
        <v>16</v>
      </c>
      <c r="E4704" s="4">
        <f>550.00*(1-Z1%)</f>
        <v>550</v>
      </c>
      <c r="F4704" s="2">
        <v>1</v>
      </c>
      <c r="G4704" s="2"/>
    </row>
    <row r="4705" spans="1:26" customHeight="1" ht="35" hidden="true" outlineLevel="3">
      <c r="A4705" s="5" t="s">
        <v>9049</v>
      </c>
      <c r="B4705" s="5"/>
      <c r="C4705" s="5"/>
      <c r="D4705" s="5"/>
      <c r="E4705" s="5"/>
      <c r="F4705" s="5"/>
      <c r="G4705" s="5"/>
    </row>
    <row r="4706" spans="1:26" customHeight="1" ht="18" hidden="true" outlineLevel="3">
      <c r="A4706" s="2" t="s">
        <v>9050</v>
      </c>
      <c r="B4706" s="3" t="s">
        <v>9051</v>
      </c>
      <c r="C4706" s="2"/>
      <c r="D4706" s="2" t="s">
        <v>16</v>
      </c>
      <c r="E4706" s="4">
        <f>790.00*(1-Z1%)</f>
        <v>790</v>
      </c>
      <c r="F4706" s="2">
        <v>1</v>
      </c>
      <c r="G4706" s="2"/>
    </row>
    <row r="4707" spans="1:26" customHeight="1" ht="36" hidden="true" outlineLevel="3">
      <c r="A4707" s="2" t="s">
        <v>9052</v>
      </c>
      <c r="B4707" s="3" t="s">
        <v>9053</v>
      </c>
      <c r="C4707" s="2"/>
      <c r="D4707" s="2" t="s">
        <v>16</v>
      </c>
      <c r="E4707" s="4">
        <f>590.00*(1-Z1%)</f>
        <v>590</v>
      </c>
      <c r="F4707" s="2">
        <v>1</v>
      </c>
      <c r="G4707" s="2"/>
    </row>
    <row r="4708" spans="1:26" customHeight="1" ht="18" hidden="true" outlineLevel="3">
      <c r="A4708" s="2" t="s">
        <v>9054</v>
      </c>
      <c r="B4708" s="3" t="s">
        <v>9055</v>
      </c>
      <c r="C4708" s="2"/>
      <c r="D4708" s="2" t="s">
        <v>16</v>
      </c>
      <c r="E4708" s="4">
        <f>25.00*(1-Z1%)</f>
        <v>25</v>
      </c>
      <c r="F4708" s="2">
        <v>3</v>
      </c>
      <c r="G4708" s="2"/>
    </row>
    <row r="4709" spans="1:26" customHeight="1" ht="35" hidden="true" outlineLevel="2">
      <c r="A4709" s="5" t="s">
        <v>2176</v>
      </c>
      <c r="B4709" s="5"/>
      <c r="C4709" s="5"/>
      <c r="D4709" s="5"/>
      <c r="E4709" s="5"/>
      <c r="F4709" s="5"/>
      <c r="G4709" s="5"/>
    </row>
    <row r="4710" spans="1:26" customHeight="1" ht="18" hidden="true" outlineLevel="2">
      <c r="A4710" s="2" t="s">
        <v>9056</v>
      </c>
      <c r="B4710" s="3" t="s">
        <v>9057</v>
      </c>
      <c r="C4710" s="2"/>
      <c r="D4710" s="2" t="s">
        <v>16</v>
      </c>
      <c r="E4710" s="4">
        <f>80.00*(1-Z1%)</f>
        <v>80</v>
      </c>
      <c r="F4710" s="2">
        <v>2</v>
      </c>
      <c r="G4710" s="2"/>
    </row>
    <row r="4711" spans="1:26" customHeight="1" ht="18" hidden="true" outlineLevel="2">
      <c r="A4711" s="2" t="s">
        <v>9058</v>
      </c>
      <c r="B4711" s="3" t="s">
        <v>9059</v>
      </c>
      <c r="C4711" s="2"/>
      <c r="D4711" s="2" t="s">
        <v>16</v>
      </c>
      <c r="E4711" s="4">
        <f>100.00*(1-Z1%)</f>
        <v>100</v>
      </c>
      <c r="F4711" s="2">
        <v>1</v>
      </c>
      <c r="G4711" s="2"/>
    </row>
    <row r="4712" spans="1:26" customHeight="1" ht="18" hidden="true" outlineLevel="2">
      <c r="A4712" s="2" t="s">
        <v>9060</v>
      </c>
      <c r="B4712" s="3" t="s">
        <v>9061</v>
      </c>
      <c r="C4712" s="2"/>
      <c r="D4712" s="2" t="s">
        <v>16</v>
      </c>
      <c r="E4712" s="4">
        <f>150.00*(1-Z1%)</f>
        <v>150</v>
      </c>
      <c r="F4712" s="2">
        <v>2</v>
      </c>
      <c r="G4712" s="2"/>
    </row>
    <row r="4713" spans="1:26" customHeight="1" ht="18" hidden="true" outlineLevel="2">
      <c r="A4713" s="2" t="s">
        <v>9062</v>
      </c>
      <c r="B4713" s="3" t="s">
        <v>9063</v>
      </c>
      <c r="C4713" s="2"/>
      <c r="D4713" s="2" t="s">
        <v>16</v>
      </c>
      <c r="E4713" s="4">
        <f>160.00*(1-Z1%)</f>
        <v>160</v>
      </c>
      <c r="F4713" s="2">
        <v>1</v>
      </c>
      <c r="G4713" s="2"/>
    </row>
    <row r="4714" spans="1:26" customHeight="1" ht="18" hidden="true" outlineLevel="2">
      <c r="A4714" s="2" t="s">
        <v>9064</v>
      </c>
      <c r="B4714" s="3" t="s">
        <v>9065</v>
      </c>
      <c r="C4714" s="2"/>
      <c r="D4714" s="2" t="s">
        <v>16</v>
      </c>
      <c r="E4714" s="4">
        <f>180.00*(1-Z1%)</f>
        <v>180</v>
      </c>
      <c r="F4714" s="2">
        <v>1</v>
      </c>
      <c r="G4714" s="2"/>
    </row>
    <row r="4715" spans="1:26" customHeight="1" ht="36" hidden="true" outlineLevel="2">
      <c r="A4715" s="2" t="s">
        <v>9066</v>
      </c>
      <c r="B4715" s="3" t="s">
        <v>9067</v>
      </c>
      <c r="C4715" s="2"/>
      <c r="D4715" s="2" t="s">
        <v>16</v>
      </c>
      <c r="E4715" s="4">
        <f>5.00*(1-Z1%)</f>
        <v>5</v>
      </c>
      <c r="F4715" s="2">
        <v>22</v>
      </c>
      <c r="G4715" s="2"/>
    </row>
    <row r="4716" spans="1:26" customHeight="1" ht="18" hidden="true" outlineLevel="2">
      <c r="A4716" s="2" t="s">
        <v>9068</v>
      </c>
      <c r="B4716" s="3" t="s">
        <v>9069</v>
      </c>
      <c r="C4716" s="2"/>
      <c r="D4716" s="2" t="s">
        <v>16</v>
      </c>
      <c r="E4716" s="4">
        <f>20.00*(1-Z1%)</f>
        <v>20</v>
      </c>
      <c r="F4716" s="2">
        <v>3</v>
      </c>
      <c r="G4716" s="2"/>
    </row>
    <row r="4717" spans="1:26" customHeight="1" ht="18" hidden="true" outlineLevel="2">
      <c r="A4717" s="2" t="s">
        <v>9070</v>
      </c>
      <c r="B4717" s="3" t="s">
        <v>9071</v>
      </c>
      <c r="C4717" s="2"/>
      <c r="D4717" s="2" t="s">
        <v>16</v>
      </c>
      <c r="E4717" s="4">
        <f>20.00*(1-Z1%)</f>
        <v>20</v>
      </c>
      <c r="F4717" s="2">
        <v>2</v>
      </c>
      <c r="G4717" s="2"/>
    </row>
    <row r="4718" spans="1:26" customHeight="1" ht="18" hidden="true" outlineLevel="2">
      <c r="A4718" s="2" t="s">
        <v>9072</v>
      </c>
      <c r="B4718" s="3" t="s">
        <v>9073</v>
      </c>
      <c r="C4718" s="2"/>
      <c r="D4718" s="2" t="s">
        <v>16</v>
      </c>
      <c r="E4718" s="4">
        <f>30.00*(1-Z1%)</f>
        <v>30</v>
      </c>
      <c r="F4718" s="2">
        <v>2</v>
      </c>
      <c r="G4718" s="2"/>
    </row>
    <row r="4719" spans="1:26" customHeight="1" ht="36" hidden="true" outlineLevel="2">
      <c r="A4719" s="2" t="s">
        <v>9074</v>
      </c>
      <c r="B4719" s="3" t="s">
        <v>9075</v>
      </c>
      <c r="C4719" s="2"/>
      <c r="D4719" s="2" t="s">
        <v>16</v>
      </c>
      <c r="E4719" s="4">
        <f>120.00*(1-Z1%)</f>
        <v>120</v>
      </c>
      <c r="F4719" s="2">
        <v>1</v>
      </c>
      <c r="G4719" s="2"/>
    </row>
    <row r="4720" spans="1:26" customHeight="1" ht="36" hidden="true" outlineLevel="2">
      <c r="A4720" s="2" t="s">
        <v>9076</v>
      </c>
      <c r="B4720" s="3" t="s">
        <v>9077</v>
      </c>
      <c r="C4720" s="2"/>
      <c r="D4720" s="2" t="s">
        <v>16</v>
      </c>
      <c r="E4720" s="4">
        <f>120.00*(1-Z1%)</f>
        <v>120</v>
      </c>
      <c r="F4720" s="2">
        <v>4</v>
      </c>
      <c r="G4720" s="2"/>
    </row>
    <row r="4721" spans="1:26" customHeight="1" ht="36" hidden="true" outlineLevel="2">
      <c r="A4721" s="2" t="s">
        <v>9078</v>
      </c>
      <c r="B4721" s="3" t="s">
        <v>9079</v>
      </c>
      <c r="C4721" s="2"/>
      <c r="D4721" s="2" t="s">
        <v>16</v>
      </c>
      <c r="E4721" s="4">
        <f>90.00*(1-Z1%)</f>
        <v>90</v>
      </c>
      <c r="F4721" s="2">
        <v>1</v>
      </c>
      <c r="G4721" s="2"/>
    </row>
    <row r="4722" spans="1:26" customHeight="1" ht="36" hidden="true" outlineLevel="2">
      <c r="A4722" s="2" t="s">
        <v>9080</v>
      </c>
      <c r="B4722" s="3" t="s">
        <v>9081</v>
      </c>
      <c r="C4722" s="2"/>
      <c r="D4722" s="2" t="s">
        <v>16</v>
      </c>
      <c r="E4722" s="4">
        <f>190.00*(1-Z1%)</f>
        <v>190</v>
      </c>
      <c r="F4722" s="2">
        <v>1</v>
      </c>
      <c r="G4722" s="2"/>
    </row>
    <row r="4723" spans="1:26" customHeight="1" ht="35" hidden="true" outlineLevel="2">
      <c r="A4723" s="5" t="s">
        <v>9082</v>
      </c>
      <c r="B4723" s="5"/>
      <c r="C4723" s="5"/>
      <c r="D4723" s="5"/>
      <c r="E4723" s="5"/>
      <c r="F4723" s="5"/>
      <c r="G4723" s="5"/>
    </row>
    <row r="4724" spans="1:26" customHeight="1" ht="35" hidden="true" outlineLevel="3">
      <c r="A4724" s="5" t="s">
        <v>9083</v>
      </c>
      <c r="B4724" s="5"/>
      <c r="C4724" s="5"/>
      <c r="D4724" s="5"/>
      <c r="E4724" s="5"/>
      <c r="F4724" s="5"/>
      <c r="G4724" s="5"/>
    </row>
    <row r="4725" spans="1:26" customHeight="1" ht="35" hidden="true" outlineLevel="4">
      <c r="A4725" s="5" t="s">
        <v>9084</v>
      </c>
      <c r="B4725" s="5"/>
      <c r="C4725" s="5"/>
      <c r="D4725" s="5"/>
      <c r="E4725" s="5"/>
      <c r="F4725" s="5"/>
      <c r="G4725" s="5"/>
    </row>
    <row r="4726" spans="1:26" customHeight="1" ht="36" hidden="true" outlineLevel="4">
      <c r="A4726" s="2" t="s">
        <v>9085</v>
      </c>
      <c r="B4726" s="3" t="s">
        <v>9086</v>
      </c>
      <c r="C4726" s="2"/>
      <c r="D4726" s="2" t="s">
        <v>16</v>
      </c>
      <c r="E4726" s="4">
        <f>260.00*(1-Z1%)</f>
        <v>260</v>
      </c>
      <c r="F4726" s="2">
        <v>1</v>
      </c>
      <c r="G4726" s="2"/>
    </row>
    <row r="4727" spans="1:26" customHeight="1" ht="36" hidden="true" outlineLevel="4">
      <c r="A4727" s="2" t="s">
        <v>9087</v>
      </c>
      <c r="B4727" s="3" t="s">
        <v>9088</v>
      </c>
      <c r="C4727" s="2"/>
      <c r="D4727" s="2" t="s">
        <v>16</v>
      </c>
      <c r="E4727" s="4">
        <f>120.00*(1-Z1%)</f>
        <v>120</v>
      </c>
      <c r="F4727" s="2">
        <v>1</v>
      </c>
      <c r="G4727" s="2"/>
    </row>
    <row r="4728" spans="1:26" customHeight="1" ht="18" hidden="true" outlineLevel="4">
      <c r="A4728" s="2" t="s">
        <v>9089</v>
      </c>
      <c r="B4728" s="3" t="s">
        <v>9090</v>
      </c>
      <c r="C4728" s="2"/>
      <c r="D4728" s="2" t="s">
        <v>16</v>
      </c>
      <c r="E4728" s="4">
        <f>650.00*(1-Z1%)</f>
        <v>650</v>
      </c>
      <c r="F4728" s="2">
        <v>2</v>
      </c>
      <c r="G4728" s="2"/>
    </row>
    <row r="4729" spans="1:26" customHeight="1" ht="36" hidden="true" outlineLevel="4">
      <c r="A4729" s="2" t="s">
        <v>9091</v>
      </c>
      <c r="B4729" s="3" t="s">
        <v>9092</v>
      </c>
      <c r="C4729" s="2"/>
      <c r="D4729" s="2" t="s">
        <v>16</v>
      </c>
      <c r="E4729" s="4">
        <f>250.00*(1-Z1%)</f>
        <v>250</v>
      </c>
      <c r="F4729" s="2">
        <v>1</v>
      </c>
      <c r="G4729" s="2"/>
    </row>
    <row r="4730" spans="1:26" customHeight="1" ht="36" hidden="true" outlineLevel="4">
      <c r="A4730" s="2" t="s">
        <v>9093</v>
      </c>
      <c r="B4730" s="3" t="s">
        <v>9094</v>
      </c>
      <c r="C4730" s="2"/>
      <c r="D4730" s="2" t="s">
        <v>16</v>
      </c>
      <c r="E4730" s="4">
        <f>350.00*(1-Z1%)</f>
        <v>350</v>
      </c>
      <c r="F4730" s="2">
        <v>1</v>
      </c>
      <c r="G4730" s="2"/>
    </row>
    <row r="4731" spans="1:26" customHeight="1" ht="18" hidden="true" outlineLevel="4">
      <c r="A4731" s="2" t="s">
        <v>9095</v>
      </c>
      <c r="B4731" s="3" t="s">
        <v>9096</v>
      </c>
      <c r="C4731" s="2"/>
      <c r="D4731" s="2" t="s">
        <v>16</v>
      </c>
      <c r="E4731" s="4">
        <f>100.00*(1-Z1%)</f>
        <v>100</v>
      </c>
      <c r="F4731" s="2">
        <v>1</v>
      </c>
      <c r="G4731" s="2"/>
    </row>
    <row r="4732" spans="1:26" customHeight="1" ht="18" hidden="true" outlineLevel="4">
      <c r="A4732" s="2" t="s">
        <v>9097</v>
      </c>
      <c r="B4732" s="3" t="s">
        <v>9098</v>
      </c>
      <c r="C4732" s="2"/>
      <c r="D4732" s="2" t="s">
        <v>16</v>
      </c>
      <c r="E4732" s="4">
        <f>350.00*(1-Z1%)</f>
        <v>350</v>
      </c>
      <c r="F4732" s="2">
        <v>2</v>
      </c>
      <c r="G4732" s="2"/>
    </row>
    <row r="4733" spans="1:26" customHeight="1" ht="36" hidden="true" outlineLevel="4">
      <c r="A4733" s="2" t="s">
        <v>9099</v>
      </c>
      <c r="B4733" s="3" t="s">
        <v>9100</v>
      </c>
      <c r="C4733" s="2"/>
      <c r="D4733" s="2" t="s">
        <v>16</v>
      </c>
      <c r="E4733" s="4">
        <f>500.00*(1-Z1%)</f>
        <v>500</v>
      </c>
      <c r="F4733" s="2">
        <v>1</v>
      </c>
      <c r="G4733" s="2"/>
    </row>
    <row r="4734" spans="1:26" customHeight="1" ht="36" hidden="true" outlineLevel="4">
      <c r="A4734" s="2" t="s">
        <v>9101</v>
      </c>
      <c r="B4734" s="3" t="s">
        <v>9102</v>
      </c>
      <c r="C4734" s="2"/>
      <c r="D4734" s="2" t="s">
        <v>16</v>
      </c>
      <c r="E4734" s="4">
        <f>500.00*(1-Z1%)</f>
        <v>500</v>
      </c>
      <c r="F4734" s="2">
        <v>3</v>
      </c>
      <c r="G4734" s="2"/>
    </row>
    <row r="4735" spans="1:26" customHeight="1" ht="18" hidden="true" outlineLevel="4">
      <c r="A4735" s="2" t="s">
        <v>9103</v>
      </c>
      <c r="B4735" s="3" t="s">
        <v>9104</v>
      </c>
      <c r="C4735" s="2"/>
      <c r="D4735" s="2" t="s">
        <v>16</v>
      </c>
      <c r="E4735" s="4">
        <f>790.00*(1-Z1%)</f>
        <v>790</v>
      </c>
      <c r="F4735" s="2">
        <v>2</v>
      </c>
      <c r="G4735" s="2"/>
    </row>
    <row r="4736" spans="1:26" customHeight="1" ht="18" hidden="true" outlineLevel="4">
      <c r="A4736" s="2" t="s">
        <v>9105</v>
      </c>
      <c r="B4736" s="3" t="s">
        <v>9106</v>
      </c>
      <c r="C4736" s="2"/>
      <c r="D4736" s="2" t="s">
        <v>16</v>
      </c>
      <c r="E4736" s="4">
        <f>450.00*(1-Z1%)</f>
        <v>450</v>
      </c>
      <c r="F4736" s="2">
        <v>2</v>
      </c>
      <c r="G4736" s="2"/>
    </row>
    <row r="4737" spans="1:26" customHeight="1" ht="18" hidden="true" outlineLevel="4">
      <c r="A4737" s="2" t="s">
        <v>9107</v>
      </c>
      <c r="B4737" s="3" t="s">
        <v>9108</v>
      </c>
      <c r="C4737" s="2"/>
      <c r="D4737" s="2" t="s">
        <v>16</v>
      </c>
      <c r="E4737" s="4">
        <f>650.00*(1-Z1%)</f>
        <v>650</v>
      </c>
      <c r="F4737" s="2">
        <v>3</v>
      </c>
      <c r="G4737" s="2"/>
    </row>
    <row r="4738" spans="1:26" customHeight="1" ht="18" hidden="true" outlineLevel="4">
      <c r="A4738" s="2" t="s">
        <v>9109</v>
      </c>
      <c r="B4738" s="3" t="s">
        <v>9110</v>
      </c>
      <c r="C4738" s="2"/>
      <c r="D4738" s="2" t="s">
        <v>16</v>
      </c>
      <c r="E4738" s="4">
        <f>650.00*(1-Z1%)</f>
        <v>650</v>
      </c>
      <c r="F4738" s="2">
        <v>3</v>
      </c>
      <c r="G4738" s="2"/>
    </row>
    <row r="4739" spans="1:26" customHeight="1" ht="18" hidden="true" outlineLevel="4">
      <c r="A4739" s="2" t="s">
        <v>9111</v>
      </c>
      <c r="B4739" s="3" t="s">
        <v>9112</v>
      </c>
      <c r="C4739" s="2"/>
      <c r="D4739" s="2" t="s">
        <v>16</v>
      </c>
      <c r="E4739" s="4">
        <f>300.00*(1-Z1%)</f>
        <v>300</v>
      </c>
      <c r="F4739" s="2">
        <v>1</v>
      </c>
      <c r="G4739" s="2"/>
    </row>
    <row r="4740" spans="1:26" customHeight="1" ht="18" hidden="true" outlineLevel="4">
      <c r="A4740" s="2" t="s">
        <v>9113</v>
      </c>
      <c r="B4740" s="3" t="s">
        <v>9114</v>
      </c>
      <c r="C4740" s="2"/>
      <c r="D4740" s="2" t="s">
        <v>16</v>
      </c>
      <c r="E4740" s="4">
        <f>350.00*(1-Z1%)</f>
        <v>350</v>
      </c>
      <c r="F4740" s="2">
        <v>1</v>
      </c>
      <c r="G4740" s="2"/>
    </row>
    <row r="4741" spans="1:26" customHeight="1" ht="18" hidden="true" outlineLevel="4">
      <c r="A4741" s="2" t="s">
        <v>9115</v>
      </c>
      <c r="B4741" s="3" t="s">
        <v>9116</v>
      </c>
      <c r="C4741" s="2"/>
      <c r="D4741" s="2" t="s">
        <v>16</v>
      </c>
      <c r="E4741" s="4">
        <f>250.00*(1-Z1%)</f>
        <v>250</v>
      </c>
      <c r="F4741" s="2">
        <v>2</v>
      </c>
      <c r="G4741" s="2"/>
    </row>
    <row r="4742" spans="1:26" customHeight="1" ht="18" hidden="true" outlineLevel="4">
      <c r="A4742" s="2" t="s">
        <v>9117</v>
      </c>
      <c r="B4742" s="3" t="s">
        <v>9118</v>
      </c>
      <c r="C4742" s="2"/>
      <c r="D4742" s="2" t="s">
        <v>16</v>
      </c>
      <c r="E4742" s="4">
        <f>250.00*(1-Z1%)</f>
        <v>250</v>
      </c>
      <c r="F4742" s="2">
        <v>3</v>
      </c>
      <c r="G4742" s="2"/>
    </row>
    <row r="4743" spans="1:26" customHeight="1" ht="18" hidden="true" outlineLevel="4">
      <c r="A4743" s="2" t="s">
        <v>9119</v>
      </c>
      <c r="B4743" s="3" t="s">
        <v>9120</v>
      </c>
      <c r="C4743" s="2"/>
      <c r="D4743" s="2" t="s">
        <v>16</v>
      </c>
      <c r="E4743" s="4">
        <f>390.00*(1-Z1%)</f>
        <v>390</v>
      </c>
      <c r="F4743" s="2">
        <v>1</v>
      </c>
      <c r="G4743" s="2"/>
    </row>
    <row r="4744" spans="1:26" customHeight="1" ht="35" hidden="true" outlineLevel="4">
      <c r="A4744" s="5" t="s">
        <v>9121</v>
      </c>
      <c r="B4744" s="5"/>
      <c r="C4744" s="5"/>
      <c r="D4744" s="5"/>
      <c r="E4744" s="5"/>
      <c r="F4744" s="5"/>
      <c r="G4744" s="5"/>
    </row>
    <row r="4745" spans="1:26" customHeight="1" ht="18" hidden="true" outlineLevel="4">
      <c r="A4745" s="2" t="s">
        <v>9122</v>
      </c>
      <c r="B4745" s="3" t="s">
        <v>9123</v>
      </c>
      <c r="C4745" s="2"/>
      <c r="D4745" s="2" t="s">
        <v>16</v>
      </c>
      <c r="E4745" s="4">
        <f>400.00*(1-Z1%)</f>
        <v>400</v>
      </c>
      <c r="F4745" s="2">
        <v>2</v>
      </c>
      <c r="G4745" s="2"/>
    </row>
    <row r="4746" spans="1:26" customHeight="1" ht="18" hidden="true" outlineLevel="4">
      <c r="A4746" s="2" t="s">
        <v>9124</v>
      </c>
      <c r="B4746" s="3" t="s">
        <v>9125</v>
      </c>
      <c r="C4746" s="2"/>
      <c r="D4746" s="2" t="s">
        <v>16</v>
      </c>
      <c r="E4746" s="4">
        <f>270.00*(1-Z1%)</f>
        <v>270</v>
      </c>
      <c r="F4746" s="2">
        <v>1</v>
      </c>
      <c r="G4746" s="2"/>
    </row>
    <row r="4747" spans="1:26" customHeight="1" ht="18" hidden="true" outlineLevel="4">
      <c r="A4747" s="2" t="s">
        <v>9126</v>
      </c>
      <c r="B4747" s="3" t="s">
        <v>9127</v>
      </c>
      <c r="C4747" s="2"/>
      <c r="D4747" s="2" t="s">
        <v>16</v>
      </c>
      <c r="E4747" s="4">
        <f>890.00*(1-Z1%)</f>
        <v>890</v>
      </c>
      <c r="F4747" s="2">
        <v>3</v>
      </c>
      <c r="G4747" s="2"/>
    </row>
    <row r="4748" spans="1:26" customHeight="1" ht="36" hidden="true" outlineLevel="4">
      <c r="A4748" s="2" t="s">
        <v>9128</v>
      </c>
      <c r="B4748" s="3" t="s">
        <v>9129</v>
      </c>
      <c r="C4748" s="2"/>
      <c r="D4748" s="2" t="s">
        <v>16</v>
      </c>
      <c r="E4748" s="4">
        <f>990.00*(1-Z1%)</f>
        <v>990</v>
      </c>
      <c r="F4748" s="2">
        <v>1</v>
      </c>
      <c r="G4748" s="2"/>
    </row>
    <row r="4749" spans="1:26" customHeight="1" ht="36" hidden="true" outlineLevel="4">
      <c r="A4749" s="2" t="s">
        <v>9130</v>
      </c>
      <c r="B4749" s="3" t="s">
        <v>9131</v>
      </c>
      <c r="C4749" s="2"/>
      <c r="D4749" s="2" t="s">
        <v>16</v>
      </c>
      <c r="E4749" s="4">
        <f>1100.00*(1-Z1%)</f>
        <v>1100</v>
      </c>
      <c r="F4749" s="2">
        <v>1</v>
      </c>
      <c r="G4749" s="2"/>
    </row>
    <row r="4750" spans="1:26" customHeight="1" ht="36" hidden="true" outlineLevel="4">
      <c r="A4750" s="2" t="s">
        <v>9132</v>
      </c>
      <c r="B4750" s="3" t="s">
        <v>9133</v>
      </c>
      <c r="C4750" s="2"/>
      <c r="D4750" s="2" t="s">
        <v>16</v>
      </c>
      <c r="E4750" s="4">
        <f>100.00*(1-Z1%)</f>
        <v>100</v>
      </c>
      <c r="F4750" s="2">
        <v>1</v>
      </c>
      <c r="G4750" s="2"/>
    </row>
    <row r="4751" spans="1:26" customHeight="1" ht="36" hidden="true" outlineLevel="4">
      <c r="A4751" s="2" t="s">
        <v>9134</v>
      </c>
      <c r="B4751" s="3" t="s">
        <v>9135</v>
      </c>
      <c r="C4751" s="2"/>
      <c r="D4751" s="2" t="s">
        <v>16</v>
      </c>
      <c r="E4751" s="4">
        <f>350.00*(1-Z1%)</f>
        <v>350</v>
      </c>
      <c r="F4751" s="2">
        <v>1</v>
      </c>
      <c r="G4751" s="2"/>
    </row>
    <row r="4752" spans="1:26" customHeight="1" ht="36" hidden="true" outlineLevel="4">
      <c r="A4752" s="2" t="s">
        <v>9136</v>
      </c>
      <c r="B4752" s="3" t="s">
        <v>9137</v>
      </c>
      <c r="C4752" s="2"/>
      <c r="D4752" s="2" t="s">
        <v>16</v>
      </c>
      <c r="E4752" s="4">
        <f>350.00*(1-Z1%)</f>
        <v>350</v>
      </c>
      <c r="F4752" s="2">
        <v>1</v>
      </c>
      <c r="G4752" s="2"/>
    </row>
    <row r="4753" spans="1:26" customHeight="1" ht="36" hidden="true" outlineLevel="4">
      <c r="A4753" s="2" t="s">
        <v>9138</v>
      </c>
      <c r="B4753" s="3" t="s">
        <v>9139</v>
      </c>
      <c r="C4753" s="2"/>
      <c r="D4753" s="2" t="s">
        <v>16</v>
      </c>
      <c r="E4753" s="4">
        <f>1100.00*(1-Z1%)</f>
        <v>1100</v>
      </c>
      <c r="F4753" s="2">
        <v>2</v>
      </c>
      <c r="G4753" s="2"/>
    </row>
    <row r="4754" spans="1:26" customHeight="1" ht="36" hidden="true" outlineLevel="4">
      <c r="A4754" s="2" t="s">
        <v>9140</v>
      </c>
      <c r="B4754" s="3" t="s">
        <v>9141</v>
      </c>
      <c r="C4754" s="2"/>
      <c r="D4754" s="2" t="s">
        <v>16</v>
      </c>
      <c r="E4754" s="4">
        <f>1100.00*(1-Z1%)</f>
        <v>1100</v>
      </c>
      <c r="F4754" s="2">
        <v>2</v>
      </c>
      <c r="G4754" s="2"/>
    </row>
    <row r="4755" spans="1:26" customHeight="1" ht="36" hidden="true" outlineLevel="4">
      <c r="A4755" s="2" t="s">
        <v>9142</v>
      </c>
      <c r="B4755" s="3" t="s">
        <v>9143</v>
      </c>
      <c r="C4755" s="2"/>
      <c r="D4755" s="2" t="s">
        <v>16</v>
      </c>
      <c r="E4755" s="4">
        <f>1150.00*(1-Z1%)</f>
        <v>1150</v>
      </c>
      <c r="F4755" s="2">
        <v>2</v>
      </c>
      <c r="G4755" s="2"/>
    </row>
    <row r="4756" spans="1:26" customHeight="1" ht="36" hidden="true" outlineLevel="4">
      <c r="A4756" s="2" t="s">
        <v>9144</v>
      </c>
      <c r="B4756" s="3" t="s">
        <v>9145</v>
      </c>
      <c r="C4756" s="2"/>
      <c r="D4756" s="2" t="s">
        <v>16</v>
      </c>
      <c r="E4756" s="4">
        <f>1150.00*(1-Z1%)</f>
        <v>1150</v>
      </c>
      <c r="F4756" s="2">
        <v>2</v>
      </c>
      <c r="G4756" s="2"/>
    </row>
    <row r="4757" spans="1:26" customHeight="1" ht="36" hidden="true" outlineLevel="4">
      <c r="A4757" s="2" t="s">
        <v>9146</v>
      </c>
      <c r="B4757" s="3" t="s">
        <v>9147</v>
      </c>
      <c r="C4757" s="2"/>
      <c r="D4757" s="2" t="s">
        <v>16</v>
      </c>
      <c r="E4757" s="4">
        <f>1150.00*(1-Z1%)</f>
        <v>1150</v>
      </c>
      <c r="F4757" s="2">
        <v>1</v>
      </c>
      <c r="G4757" s="2"/>
    </row>
    <row r="4758" spans="1:26" customHeight="1" ht="36" hidden="true" outlineLevel="4">
      <c r="A4758" s="2" t="s">
        <v>9148</v>
      </c>
      <c r="B4758" s="3" t="s">
        <v>9149</v>
      </c>
      <c r="C4758" s="2"/>
      <c r="D4758" s="2" t="s">
        <v>16</v>
      </c>
      <c r="E4758" s="4">
        <f>1450.00*(1-Z1%)</f>
        <v>1450</v>
      </c>
      <c r="F4758" s="2">
        <v>1</v>
      </c>
      <c r="G4758" s="2"/>
    </row>
    <row r="4759" spans="1:26" customHeight="1" ht="36" hidden="true" outlineLevel="4">
      <c r="A4759" s="2" t="s">
        <v>9150</v>
      </c>
      <c r="B4759" s="3" t="s">
        <v>9151</v>
      </c>
      <c r="C4759" s="2"/>
      <c r="D4759" s="2" t="s">
        <v>16</v>
      </c>
      <c r="E4759" s="4">
        <f>650.00*(1-Z1%)</f>
        <v>650</v>
      </c>
      <c r="F4759" s="2">
        <v>1</v>
      </c>
      <c r="G4759" s="2"/>
    </row>
    <row r="4760" spans="1:26" customHeight="1" ht="18" hidden="true" outlineLevel="4">
      <c r="A4760" s="2" t="s">
        <v>9152</v>
      </c>
      <c r="B4760" s="3" t="s">
        <v>9153</v>
      </c>
      <c r="C4760" s="2"/>
      <c r="D4760" s="2" t="s">
        <v>16</v>
      </c>
      <c r="E4760" s="4">
        <f>550.00*(1-Z1%)</f>
        <v>550</v>
      </c>
      <c r="F4760" s="2">
        <v>1</v>
      </c>
      <c r="G4760" s="2"/>
    </row>
    <row r="4761" spans="1:26" customHeight="1" ht="18" hidden="true" outlineLevel="4">
      <c r="A4761" s="2" t="s">
        <v>9154</v>
      </c>
      <c r="B4761" s="3" t="s">
        <v>9155</v>
      </c>
      <c r="C4761" s="2"/>
      <c r="D4761" s="2" t="s">
        <v>16</v>
      </c>
      <c r="E4761" s="4">
        <f>660.00*(1-Z1%)</f>
        <v>660</v>
      </c>
      <c r="F4761" s="2">
        <v>1</v>
      </c>
      <c r="G4761" s="2"/>
    </row>
    <row r="4762" spans="1:26" customHeight="1" ht="36" hidden="true" outlineLevel="4">
      <c r="A4762" s="2" t="s">
        <v>9156</v>
      </c>
      <c r="B4762" s="3" t="s">
        <v>9157</v>
      </c>
      <c r="C4762" s="2"/>
      <c r="D4762" s="2" t="s">
        <v>16</v>
      </c>
      <c r="E4762" s="4">
        <f>350.00*(1-Z1%)</f>
        <v>350</v>
      </c>
      <c r="F4762" s="2">
        <v>1</v>
      </c>
      <c r="G4762" s="2"/>
    </row>
    <row r="4763" spans="1:26" customHeight="1" ht="35" hidden="true" outlineLevel="4">
      <c r="A4763" s="5" t="s">
        <v>9158</v>
      </c>
      <c r="B4763" s="5"/>
      <c r="C4763" s="5"/>
      <c r="D4763" s="5"/>
      <c r="E4763" s="5"/>
      <c r="F4763" s="5"/>
      <c r="G4763" s="5"/>
    </row>
    <row r="4764" spans="1:26" customHeight="1" ht="36" hidden="true" outlineLevel="4">
      <c r="A4764" s="2" t="s">
        <v>9159</v>
      </c>
      <c r="B4764" s="3" t="s">
        <v>9160</v>
      </c>
      <c r="C4764" s="2"/>
      <c r="D4764" s="2" t="s">
        <v>16</v>
      </c>
      <c r="E4764" s="4">
        <f>1350.00*(1-Z1%)</f>
        <v>1350</v>
      </c>
      <c r="F4764" s="2">
        <v>1</v>
      </c>
      <c r="G4764" s="2"/>
    </row>
    <row r="4765" spans="1:26" customHeight="1" ht="18" hidden="true" outlineLevel="4">
      <c r="A4765" s="2" t="s">
        <v>9161</v>
      </c>
      <c r="B4765" s="3" t="s">
        <v>9162</v>
      </c>
      <c r="C4765" s="2"/>
      <c r="D4765" s="2" t="s">
        <v>16</v>
      </c>
      <c r="E4765" s="4">
        <f>1760.00*(1-Z1%)</f>
        <v>1760</v>
      </c>
      <c r="F4765" s="2">
        <v>2</v>
      </c>
      <c r="G4765" s="2"/>
    </row>
    <row r="4766" spans="1:26" customHeight="1" ht="18" hidden="true" outlineLevel="4">
      <c r="A4766" s="2" t="s">
        <v>9163</v>
      </c>
      <c r="B4766" s="3" t="s">
        <v>9164</v>
      </c>
      <c r="C4766" s="2"/>
      <c r="D4766" s="2" t="s">
        <v>16</v>
      </c>
      <c r="E4766" s="4">
        <f>990.00*(1-Z1%)</f>
        <v>990</v>
      </c>
      <c r="F4766" s="2">
        <v>1</v>
      </c>
      <c r="G4766" s="2"/>
    </row>
    <row r="4767" spans="1:26" customHeight="1" ht="36" hidden="true" outlineLevel="4">
      <c r="A4767" s="2" t="s">
        <v>9165</v>
      </c>
      <c r="B4767" s="3" t="s">
        <v>9166</v>
      </c>
      <c r="C4767" s="2"/>
      <c r="D4767" s="2" t="s">
        <v>16</v>
      </c>
      <c r="E4767" s="4">
        <f>750.00*(1-Z1%)</f>
        <v>750</v>
      </c>
      <c r="F4767" s="2">
        <v>1</v>
      </c>
      <c r="G4767" s="2"/>
    </row>
    <row r="4768" spans="1:26" customHeight="1" ht="36" hidden="true" outlineLevel="4">
      <c r="A4768" s="2" t="s">
        <v>9167</v>
      </c>
      <c r="B4768" s="3" t="s">
        <v>9168</v>
      </c>
      <c r="C4768" s="2"/>
      <c r="D4768" s="2" t="s">
        <v>16</v>
      </c>
      <c r="E4768" s="4">
        <f>750.00*(1-Z1%)</f>
        <v>750</v>
      </c>
      <c r="F4768" s="2">
        <v>1</v>
      </c>
      <c r="G4768" s="2"/>
    </row>
    <row r="4769" spans="1:26" customHeight="1" ht="36" hidden="true" outlineLevel="4">
      <c r="A4769" s="2" t="s">
        <v>9169</v>
      </c>
      <c r="B4769" s="3" t="s">
        <v>9170</v>
      </c>
      <c r="C4769" s="2"/>
      <c r="D4769" s="2" t="s">
        <v>16</v>
      </c>
      <c r="E4769" s="4">
        <f>750.00*(1-Z1%)</f>
        <v>750</v>
      </c>
      <c r="F4769" s="2">
        <v>1</v>
      </c>
      <c r="G4769" s="2"/>
    </row>
    <row r="4770" spans="1:26" customHeight="1" ht="35" hidden="true" outlineLevel="4">
      <c r="A4770" s="5" t="s">
        <v>9171</v>
      </c>
      <c r="B4770" s="5"/>
      <c r="C4770" s="5"/>
      <c r="D4770" s="5"/>
      <c r="E4770" s="5"/>
      <c r="F4770" s="5"/>
      <c r="G4770" s="5"/>
    </row>
    <row r="4771" spans="1:26" customHeight="1" ht="18" hidden="true" outlineLevel="4">
      <c r="A4771" s="2" t="s">
        <v>9172</v>
      </c>
      <c r="B4771" s="3" t="s">
        <v>9173</v>
      </c>
      <c r="C4771" s="2"/>
      <c r="D4771" s="2" t="s">
        <v>16</v>
      </c>
      <c r="E4771" s="4">
        <f>650.00*(1-Z1%)</f>
        <v>650</v>
      </c>
      <c r="F4771" s="2">
        <v>1</v>
      </c>
      <c r="G4771" s="2"/>
    </row>
    <row r="4772" spans="1:26" customHeight="1" ht="18" hidden="true" outlineLevel="4">
      <c r="A4772" s="2" t="s">
        <v>9174</v>
      </c>
      <c r="B4772" s="3" t="s">
        <v>9175</v>
      </c>
      <c r="C4772" s="2"/>
      <c r="D4772" s="2" t="s">
        <v>16</v>
      </c>
      <c r="E4772" s="4">
        <f>1260.00*(1-Z1%)</f>
        <v>1260</v>
      </c>
      <c r="F4772" s="2">
        <v>2</v>
      </c>
      <c r="G4772" s="2"/>
    </row>
    <row r="4773" spans="1:26" customHeight="1" ht="18" hidden="true" outlineLevel="4">
      <c r="A4773" s="2" t="s">
        <v>9176</v>
      </c>
      <c r="B4773" s="3" t="s">
        <v>9177</v>
      </c>
      <c r="C4773" s="2"/>
      <c r="D4773" s="2" t="s">
        <v>16</v>
      </c>
      <c r="E4773" s="4">
        <f>1250.00*(1-Z1%)</f>
        <v>1250</v>
      </c>
      <c r="F4773" s="2">
        <v>3</v>
      </c>
      <c r="G4773" s="2"/>
    </row>
    <row r="4774" spans="1:26" customHeight="1" ht="18" hidden="true" outlineLevel="4">
      <c r="A4774" s="2" t="s">
        <v>9178</v>
      </c>
      <c r="B4774" s="3" t="s">
        <v>9179</v>
      </c>
      <c r="C4774" s="2"/>
      <c r="D4774" s="2" t="s">
        <v>16</v>
      </c>
      <c r="E4774" s="4">
        <f>1250.00*(1-Z1%)</f>
        <v>1250</v>
      </c>
      <c r="F4774" s="2">
        <v>2</v>
      </c>
      <c r="G4774" s="2"/>
    </row>
    <row r="4775" spans="1:26" customHeight="1" ht="18" hidden="true" outlineLevel="4">
      <c r="A4775" s="2" t="s">
        <v>9180</v>
      </c>
      <c r="B4775" s="3" t="s">
        <v>9181</v>
      </c>
      <c r="C4775" s="2"/>
      <c r="D4775" s="2" t="s">
        <v>16</v>
      </c>
      <c r="E4775" s="4">
        <f>590.00*(1-Z1%)</f>
        <v>590</v>
      </c>
      <c r="F4775" s="2">
        <v>2</v>
      </c>
      <c r="G4775" s="2"/>
    </row>
    <row r="4776" spans="1:26" customHeight="1" ht="18" hidden="true" outlineLevel="4">
      <c r="A4776" s="2" t="s">
        <v>9182</v>
      </c>
      <c r="B4776" s="3" t="s">
        <v>9183</v>
      </c>
      <c r="C4776" s="2"/>
      <c r="D4776" s="2" t="s">
        <v>16</v>
      </c>
      <c r="E4776" s="4">
        <f>590.00*(1-Z1%)</f>
        <v>590</v>
      </c>
      <c r="F4776" s="2">
        <v>2</v>
      </c>
      <c r="G4776" s="2"/>
    </row>
    <row r="4777" spans="1:26" customHeight="1" ht="18" hidden="true" outlineLevel="4">
      <c r="A4777" s="2" t="s">
        <v>9184</v>
      </c>
      <c r="B4777" s="3" t="s">
        <v>9185</v>
      </c>
      <c r="C4777" s="2"/>
      <c r="D4777" s="2" t="s">
        <v>16</v>
      </c>
      <c r="E4777" s="4">
        <f>590.00*(1-Z1%)</f>
        <v>590</v>
      </c>
      <c r="F4777" s="2">
        <v>2</v>
      </c>
      <c r="G4777" s="2"/>
    </row>
    <row r="4778" spans="1:26" customHeight="1" ht="18" hidden="true" outlineLevel="4">
      <c r="A4778" s="2" t="s">
        <v>9186</v>
      </c>
      <c r="B4778" s="3" t="s">
        <v>9187</v>
      </c>
      <c r="C4778" s="2"/>
      <c r="D4778" s="2" t="s">
        <v>16</v>
      </c>
      <c r="E4778" s="4">
        <f>550.00*(1-Z1%)</f>
        <v>550</v>
      </c>
      <c r="F4778" s="2">
        <v>2</v>
      </c>
      <c r="G4778" s="2"/>
    </row>
    <row r="4779" spans="1:26" customHeight="1" ht="18" hidden="true" outlineLevel="4">
      <c r="A4779" s="2" t="s">
        <v>9188</v>
      </c>
      <c r="B4779" s="3" t="s">
        <v>9189</v>
      </c>
      <c r="C4779" s="2"/>
      <c r="D4779" s="2" t="s">
        <v>16</v>
      </c>
      <c r="E4779" s="4">
        <f>550.00*(1-Z1%)</f>
        <v>550</v>
      </c>
      <c r="F4779" s="2">
        <v>2</v>
      </c>
      <c r="G4779" s="2"/>
    </row>
    <row r="4780" spans="1:26" customHeight="1" ht="18" hidden="true" outlineLevel="4">
      <c r="A4780" s="2" t="s">
        <v>9190</v>
      </c>
      <c r="B4780" s="3" t="s">
        <v>9191</v>
      </c>
      <c r="C4780" s="2"/>
      <c r="D4780" s="2" t="s">
        <v>16</v>
      </c>
      <c r="E4780" s="4">
        <f>550.00*(1-Z1%)</f>
        <v>550</v>
      </c>
      <c r="F4780" s="2">
        <v>3</v>
      </c>
      <c r="G4780" s="2"/>
    </row>
    <row r="4781" spans="1:26" customHeight="1" ht="18" hidden="true" outlineLevel="4">
      <c r="A4781" s="2" t="s">
        <v>9192</v>
      </c>
      <c r="B4781" s="3" t="s">
        <v>9193</v>
      </c>
      <c r="C4781" s="2"/>
      <c r="D4781" s="2" t="s">
        <v>16</v>
      </c>
      <c r="E4781" s="4">
        <f>650.00*(1-Z1%)</f>
        <v>650</v>
      </c>
      <c r="F4781" s="2">
        <v>1</v>
      </c>
      <c r="G4781" s="2"/>
    </row>
    <row r="4782" spans="1:26" customHeight="1" ht="18" hidden="true" outlineLevel="4">
      <c r="A4782" s="2" t="s">
        <v>9194</v>
      </c>
      <c r="B4782" s="3" t="s">
        <v>9195</v>
      </c>
      <c r="C4782" s="2"/>
      <c r="D4782" s="2" t="s">
        <v>16</v>
      </c>
      <c r="E4782" s="4">
        <f>495.00*(1-Z1%)</f>
        <v>495</v>
      </c>
      <c r="F4782" s="2">
        <v>1</v>
      </c>
      <c r="G4782" s="2"/>
    </row>
    <row r="4783" spans="1:26" customHeight="1" ht="18" hidden="true" outlineLevel="4">
      <c r="A4783" s="2" t="s">
        <v>9196</v>
      </c>
      <c r="B4783" s="3" t="s">
        <v>9197</v>
      </c>
      <c r="C4783" s="2"/>
      <c r="D4783" s="2" t="s">
        <v>16</v>
      </c>
      <c r="E4783" s="4">
        <f>315.00*(1-Z1%)</f>
        <v>315</v>
      </c>
      <c r="F4783" s="2">
        <v>1</v>
      </c>
      <c r="G4783" s="2"/>
    </row>
    <row r="4784" spans="1:26" customHeight="1" ht="35" hidden="true" outlineLevel="3">
      <c r="A4784" s="5" t="s">
        <v>9198</v>
      </c>
      <c r="B4784" s="5"/>
      <c r="C4784" s="5"/>
      <c r="D4784" s="5"/>
      <c r="E4784" s="5"/>
      <c r="F4784" s="5"/>
      <c r="G4784" s="5"/>
    </row>
    <row r="4785" spans="1:26" customHeight="1" ht="18" hidden="true" outlineLevel="3">
      <c r="A4785" s="2" t="s">
        <v>9199</v>
      </c>
      <c r="B4785" s="3" t="s">
        <v>9200</v>
      </c>
      <c r="C4785" s="2"/>
      <c r="D4785" s="2" t="s">
        <v>16</v>
      </c>
      <c r="E4785" s="4">
        <f>60.00*(1-Z1%)</f>
        <v>60</v>
      </c>
      <c r="F4785" s="2">
        <v>1</v>
      </c>
      <c r="G4785" s="2"/>
    </row>
    <row r="4786" spans="1:26" customHeight="1" ht="18" hidden="true" outlineLevel="3">
      <c r="A4786" s="2" t="s">
        <v>9201</v>
      </c>
      <c r="B4786" s="3" t="s">
        <v>9202</v>
      </c>
      <c r="C4786" s="2"/>
      <c r="D4786" s="2" t="s">
        <v>16</v>
      </c>
      <c r="E4786" s="4">
        <f>250.00*(1-Z1%)</f>
        <v>250</v>
      </c>
      <c r="F4786" s="2">
        <v>1</v>
      </c>
      <c r="G4786" s="2"/>
    </row>
    <row r="4787" spans="1:26" customHeight="1" ht="36" hidden="true" outlineLevel="3">
      <c r="A4787" s="2" t="s">
        <v>9203</v>
      </c>
      <c r="B4787" s="3" t="s">
        <v>9204</v>
      </c>
      <c r="C4787" s="2"/>
      <c r="D4787" s="2" t="s">
        <v>16</v>
      </c>
      <c r="E4787" s="4">
        <f>1100.00*(1-Z1%)</f>
        <v>1100</v>
      </c>
      <c r="F4787" s="2">
        <v>2</v>
      </c>
      <c r="G4787" s="2"/>
    </row>
    <row r="4788" spans="1:26" customHeight="1" ht="18" hidden="true" outlineLevel="3">
      <c r="A4788" s="2" t="s">
        <v>9205</v>
      </c>
      <c r="B4788" s="3" t="s">
        <v>9206</v>
      </c>
      <c r="C4788" s="2"/>
      <c r="D4788" s="2" t="s">
        <v>16</v>
      </c>
      <c r="E4788" s="4">
        <f>1250.00*(1-Z1%)</f>
        <v>1250</v>
      </c>
      <c r="F4788" s="2">
        <v>1</v>
      </c>
      <c r="G4788" s="2"/>
    </row>
    <row r="4789" spans="1:26" customHeight="1" ht="36" hidden="true" outlineLevel="3">
      <c r="A4789" s="2" t="s">
        <v>9207</v>
      </c>
      <c r="B4789" s="3" t="s">
        <v>9208</v>
      </c>
      <c r="C4789" s="2"/>
      <c r="D4789" s="2" t="s">
        <v>16</v>
      </c>
      <c r="E4789" s="4">
        <f>890.00*(1-Z1%)</f>
        <v>890</v>
      </c>
      <c r="F4789" s="2">
        <v>2</v>
      </c>
      <c r="G4789" s="2"/>
    </row>
    <row r="4790" spans="1:26" customHeight="1" ht="36" hidden="true" outlineLevel="3">
      <c r="A4790" s="2" t="s">
        <v>9209</v>
      </c>
      <c r="B4790" s="3" t="s">
        <v>9210</v>
      </c>
      <c r="C4790" s="2"/>
      <c r="D4790" s="2" t="s">
        <v>16</v>
      </c>
      <c r="E4790" s="4">
        <f>1200.00*(1-Z1%)</f>
        <v>1200</v>
      </c>
      <c r="F4790" s="2">
        <v>1</v>
      </c>
      <c r="G4790" s="2"/>
    </row>
    <row r="4791" spans="1:26" customHeight="1" ht="18" hidden="true" outlineLevel="3">
      <c r="A4791" s="2" t="s">
        <v>9211</v>
      </c>
      <c r="B4791" s="3" t="s">
        <v>9212</v>
      </c>
      <c r="C4791" s="2"/>
      <c r="D4791" s="2" t="s">
        <v>16</v>
      </c>
      <c r="E4791" s="4">
        <f>850.00*(1-Z1%)</f>
        <v>850</v>
      </c>
      <c r="F4791" s="2">
        <v>1</v>
      </c>
      <c r="G4791" s="2"/>
    </row>
    <row r="4792" spans="1:26" customHeight="1" ht="18" hidden="true" outlineLevel="3">
      <c r="A4792" s="2" t="s">
        <v>9213</v>
      </c>
      <c r="B4792" s="3" t="s">
        <v>9214</v>
      </c>
      <c r="C4792" s="2"/>
      <c r="D4792" s="2" t="s">
        <v>16</v>
      </c>
      <c r="E4792" s="4">
        <f>1390.00*(1-Z1%)</f>
        <v>1390</v>
      </c>
      <c r="F4792" s="2">
        <v>1</v>
      </c>
      <c r="G4792" s="2"/>
    </row>
    <row r="4793" spans="1:26" customHeight="1" ht="18" hidden="true" outlineLevel="3">
      <c r="A4793" s="2" t="s">
        <v>9215</v>
      </c>
      <c r="B4793" s="3" t="s">
        <v>9216</v>
      </c>
      <c r="C4793" s="2"/>
      <c r="D4793" s="2" t="s">
        <v>16</v>
      </c>
      <c r="E4793" s="4">
        <f>1100.00*(1-Z1%)</f>
        <v>1100</v>
      </c>
      <c r="F4793" s="2">
        <v>1</v>
      </c>
      <c r="G4793" s="2"/>
    </row>
    <row r="4794" spans="1:26" customHeight="1" ht="36" hidden="true" outlineLevel="3">
      <c r="A4794" s="2" t="s">
        <v>9217</v>
      </c>
      <c r="B4794" s="3" t="s">
        <v>9218</v>
      </c>
      <c r="C4794" s="2"/>
      <c r="D4794" s="2" t="s">
        <v>16</v>
      </c>
      <c r="E4794" s="4">
        <f>850.00*(1-Z1%)</f>
        <v>850</v>
      </c>
      <c r="F4794" s="2">
        <v>1</v>
      </c>
      <c r="G4794" s="2"/>
    </row>
    <row r="4795" spans="1:26" customHeight="1" ht="18" hidden="true" outlineLevel="3">
      <c r="A4795" s="2" t="s">
        <v>9219</v>
      </c>
      <c r="B4795" s="3" t="s">
        <v>9220</v>
      </c>
      <c r="C4795" s="2"/>
      <c r="D4795" s="2" t="s">
        <v>16</v>
      </c>
      <c r="E4795" s="4">
        <f>850.00*(1-Z1%)</f>
        <v>850</v>
      </c>
      <c r="F4795" s="2">
        <v>2</v>
      </c>
      <c r="G4795" s="2"/>
    </row>
    <row r="4796" spans="1:26" customHeight="1" ht="18" hidden="true" outlineLevel="3">
      <c r="A4796" s="2" t="s">
        <v>9221</v>
      </c>
      <c r="B4796" s="3" t="s">
        <v>9222</v>
      </c>
      <c r="C4796" s="2"/>
      <c r="D4796" s="2" t="s">
        <v>16</v>
      </c>
      <c r="E4796" s="4">
        <f>950.00*(1-Z1%)</f>
        <v>950</v>
      </c>
      <c r="F4796" s="2">
        <v>2</v>
      </c>
      <c r="G4796" s="2"/>
    </row>
    <row r="4797" spans="1:26" customHeight="1" ht="36" hidden="true" outlineLevel="3">
      <c r="A4797" s="2" t="s">
        <v>9223</v>
      </c>
      <c r="B4797" s="3" t="s">
        <v>9224</v>
      </c>
      <c r="C4797" s="2"/>
      <c r="D4797" s="2" t="s">
        <v>16</v>
      </c>
      <c r="E4797" s="4">
        <f>2690.00*(1-Z1%)</f>
        <v>2690</v>
      </c>
      <c r="F4797" s="2">
        <v>1</v>
      </c>
      <c r="G4797" s="2"/>
    </row>
    <row r="4798" spans="1:26" customHeight="1" ht="36" hidden="true" outlineLevel="3">
      <c r="A4798" s="2" t="s">
        <v>9225</v>
      </c>
      <c r="B4798" s="3" t="s">
        <v>9226</v>
      </c>
      <c r="C4798" s="2"/>
      <c r="D4798" s="2" t="s">
        <v>16</v>
      </c>
      <c r="E4798" s="4">
        <f>1690.00*(1-Z1%)</f>
        <v>1690</v>
      </c>
      <c r="F4798" s="2">
        <v>1</v>
      </c>
      <c r="G4798" s="2"/>
    </row>
    <row r="4799" spans="1:26" customHeight="1" ht="36" hidden="true" outlineLevel="3">
      <c r="A4799" s="2" t="s">
        <v>9227</v>
      </c>
      <c r="B4799" s="3" t="s">
        <v>9228</v>
      </c>
      <c r="C4799" s="2"/>
      <c r="D4799" s="2" t="s">
        <v>16</v>
      </c>
      <c r="E4799" s="4">
        <f>1690.00*(1-Z1%)</f>
        <v>1690</v>
      </c>
      <c r="F4799" s="2">
        <v>1</v>
      </c>
      <c r="G4799" s="2"/>
    </row>
    <row r="4800" spans="1:26" customHeight="1" ht="36" hidden="true" outlineLevel="3">
      <c r="A4800" s="2" t="s">
        <v>9229</v>
      </c>
      <c r="B4800" s="3" t="s">
        <v>9230</v>
      </c>
      <c r="C4800" s="2"/>
      <c r="D4800" s="2" t="s">
        <v>16</v>
      </c>
      <c r="E4800" s="4">
        <f>1450.00*(1-Z1%)</f>
        <v>1450</v>
      </c>
      <c r="F4800" s="2">
        <v>1</v>
      </c>
      <c r="G4800" s="2"/>
    </row>
    <row r="4801" spans="1:26" customHeight="1" ht="36" hidden="true" outlineLevel="3">
      <c r="A4801" s="2" t="s">
        <v>9231</v>
      </c>
      <c r="B4801" s="3" t="s">
        <v>9232</v>
      </c>
      <c r="C4801" s="2"/>
      <c r="D4801" s="2" t="s">
        <v>16</v>
      </c>
      <c r="E4801" s="4">
        <f>1450.00*(1-Z1%)</f>
        <v>1450</v>
      </c>
      <c r="F4801" s="2">
        <v>2</v>
      </c>
      <c r="G4801" s="2"/>
    </row>
    <row r="4802" spans="1:26" customHeight="1" ht="36" hidden="true" outlineLevel="3">
      <c r="A4802" s="2" t="s">
        <v>9233</v>
      </c>
      <c r="B4802" s="3" t="s">
        <v>9234</v>
      </c>
      <c r="C4802" s="2"/>
      <c r="D4802" s="2" t="s">
        <v>16</v>
      </c>
      <c r="E4802" s="4">
        <f>420.00*(1-Z1%)</f>
        <v>420</v>
      </c>
      <c r="F4802" s="2">
        <v>1</v>
      </c>
      <c r="G4802" s="2"/>
    </row>
    <row r="4803" spans="1:26" customHeight="1" ht="36" hidden="true" outlineLevel="3">
      <c r="A4803" s="2" t="s">
        <v>9235</v>
      </c>
      <c r="B4803" s="3" t="s">
        <v>9236</v>
      </c>
      <c r="C4803" s="2"/>
      <c r="D4803" s="2" t="s">
        <v>16</v>
      </c>
      <c r="E4803" s="4">
        <f>250.00*(1-Z1%)</f>
        <v>250</v>
      </c>
      <c r="F4803" s="2">
        <v>1</v>
      </c>
      <c r="G4803" s="2"/>
    </row>
    <row r="4804" spans="1:26" customHeight="1" ht="18" hidden="true" outlineLevel="3">
      <c r="A4804" s="2" t="s">
        <v>9237</v>
      </c>
      <c r="B4804" s="3" t="s">
        <v>9238</v>
      </c>
      <c r="C4804" s="2"/>
      <c r="D4804" s="2" t="s">
        <v>16</v>
      </c>
      <c r="E4804" s="4">
        <f>150.00*(1-Z1%)</f>
        <v>150</v>
      </c>
      <c r="F4804" s="2">
        <v>1</v>
      </c>
      <c r="G4804" s="2"/>
    </row>
    <row r="4805" spans="1:26" customHeight="1" ht="36" hidden="true" outlineLevel="3">
      <c r="A4805" s="2" t="s">
        <v>9239</v>
      </c>
      <c r="B4805" s="3" t="s">
        <v>9240</v>
      </c>
      <c r="C4805" s="2"/>
      <c r="D4805" s="2" t="s">
        <v>16</v>
      </c>
      <c r="E4805" s="4">
        <f>270.00*(1-Z1%)</f>
        <v>270</v>
      </c>
      <c r="F4805" s="2">
        <v>1</v>
      </c>
      <c r="G4805" s="2"/>
    </row>
    <row r="4806" spans="1:26" customHeight="1" ht="36" hidden="true" outlineLevel="3">
      <c r="A4806" s="2" t="s">
        <v>9241</v>
      </c>
      <c r="B4806" s="3" t="s">
        <v>9242</v>
      </c>
      <c r="C4806" s="2"/>
      <c r="D4806" s="2" t="s">
        <v>16</v>
      </c>
      <c r="E4806" s="4">
        <f>450.00*(1-Z1%)</f>
        <v>450</v>
      </c>
      <c r="F4806" s="2">
        <v>1</v>
      </c>
      <c r="G4806" s="2"/>
    </row>
    <row r="4807" spans="1:26" customHeight="1" ht="36" hidden="true" outlineLevel="3">
      <c r="A4807" s="2" t="s">
        <v>9243</v>
      </c>
      <c r="B4807" s="3" t="s">
        <v>9244</v>
      </c>
      <c r="C4807" s="2"/>
      <c r="D4807" s="2" t="s">
        <v>16</v>
      </c>
      <c r="E4807" s="4">
        <f>460.00*(1-Z1%)</f>
        <v>460</v>
      </c>
      <c r="F4807" s="2">
        <v>3</v>
      </c>
      <c r="G4807" s="2"/>
    </row>
    <row r="4808" spans="1:26" customHeight="1" ht="36" hidden="true" outlineLevel="3">
      <c r="A4808" s="2" t="s">
        <v>9245</v>
      </c>
      <c r="B4808" s="3" t="s">
        <v>9246</v>
      </c>
      <c r="C4808" s="2"/>
      <c r="D4808" s="2" t="s">
        <v>16</v>
      </c>
      <c r="E4808" s="4">
        <f>390.00*(1-Z1%)</f>
        <v>390</v>
      </c>
      <c r="F4808" s="2">
        <v>1</v>
      </c>
      <c r="G4808" s="2"/>
    </row>
    <row r="4809" spans="1:26" customHeight="1" ht="36" hidden="true" outlineLevel="3">
      <c r="A4809" s="2" t="s">
        <v>9247</v>
      </c>
      <c r="B4809" s="3" t="s">
        <v>9248</v>
      </c>
      <c r="C4809" s="2"/>
      <c r="D4809" s="2" t="s">
        <v>16</v>
      </c>
      <c r="E4809" s="4">
        <f>520.00*(1-Z1%)</f>
        <v>520</v>
      </c>
      <c r="F4809" s="2">
        <v>1</v>
      </c>
      <c r="G4809" s="2"/>
    </row>
    <row r="4810" spans="1:26" customHeight="1" ht="36" hidden="true" outlineLevel="3">
      <c r="A4810" s="2" t="s">
        <v>9249</v>
      </c>
      <c r="B4810" s="3" t="s">
        <v>9250</v>
      </c>
      <c r="C4810" s="2"/>
      <c r="D4810" s="2" t="s">
        <v>16</v>
      </c>
      <c r="E4810" s="4">
        <f>390.00*(1-Z1%)</f>
        <v>390</v>
      </c>
      <c r="F4810" s="2">
        <v>1</v>
      </c>
      <c r="G4810" s="2"/>
    </row>
    <row r="4811" spans="1:26" customHeight="1" ht="36" hidden="true" outlineLevel="3">
      <c r="A4811" s="2" t="s">
        <v>9251</v>
      </c>
      <c r="B4811" s="3" t="s">
        <v>9252</v>
      </c>
      <c r="C4811" s="2"/>
      <c r="D4811" s="2" t="s">
        <v>16</v>
      </c>
      <c r="E4811" s="4">
        <f>390.00*(1-Z1%)</f>
        <v>390</v>
      </c>
      <c r="F4811" s="2">
        <v>1</v>
      </c>
      <c r="G4811" s="2"/>
    </row>
    <row r="4812" spans="1:26" customHeight="1" ht="36" hidden="true" outlineLevel="3">
      <c r="A4812" s="2" t="s">
        <v>9253</v>
      </c>
      <c r="B4812" s="3" t="s">
        <v>9254</v>
      </c>
      <c r="C4812" s="2"/>
      <c r="D4812" s="2" t="s">
        <v>16</v>
      </c>
      <c r="E4812" s="4">
        <f>110.00*(1-Z1%)</f>
        <v>110</v>
      </c>
      <c r="F4812" s="2">
        <v>1</v>
      </c>
      <c r="G4812" s="2"/>
    </row>
    <row r="4813" spans="1:26" customHeight="1" ht="36" hidden="true" outlineLevel="3">
      <c r="A4813" s="2" t="s">
        <v>9255</v>
      </c>
      <c r="B4813" s="3" t="s">
        <v>9256</v>
      </c>
      <c r="C4813" s="2"/>
      <c r="D4813" s="2" t="s">
        <v>16</v>
      </c>
      <c r="E4813" s="4">
        <f>50.00*(1-Z1%)</f>
        <v>50</v>
      </c>
      <c r="F4813" s="2">
        <v>6</v>
      </c>
      <c r="G4813" s="2"/>
    </row>
    <row r="4814" spans="1:26" customHeight="1" ht="18" hidden="true" outlineLevel="3">
      <c r="A4814" s="2" t="s">
        <v>9257</v>
      </c>
      <c r="B4814" s="3" t="s">
        <v>9258</v>
      </c>
      <c r="C4814" s="2"/>
      <c r="D4814" s="2" t="s">
        <v>16</v>
      </c>
      <c r="E4814" s="4">
        <f>50.00*(1-Z1%)</f>
        <v>50</v>
      </c>
      <c r="F4814" s="2">
        <v>1</v>
      </c>
      <c r="G4814" s="2"/>
    </row>
    <row r="4815" spans="1:26" customHeight="1" ht="18" hidden="true" outlineLevel="3">
      <c r="A4815" s="2" t="s">
        <v>9259</v>
      </c>
      <c r="B4815" s="3" t="s">
        <v>9260</v>
      </c>
      <c r="C4815" s="2"/>
      <c r="D4815" s="2" t="s">
        <v>16</v>
      </c>
      <c r="E4815" s="4">
        <f>35.00*(1-Z1%)</f>
        <v>35</v>
      </c>
      <c r="F4815" s="2">
        <v>2</v>
      </c>
      <c r="G4815" s="2"/>
    </row>
    <row r="4816" spans="1:26" customHeight="1" ht="18" hidden="true" outlineLevel="3">
      <c r="A4816" s="2" t="s">
        <v>9261</v>
      </c>
      <c r="B4816" s="3" t="s">
        <v>9262</v>
      </c>
      <c r="C4816" s="2"/>
      <c r="D4816" s="2" t="s">
        <v>16</v>
      </c>
      <c r="E4816" s="4">
        <f>1220.00*(1-Z1%)</f>
        <v>1220</v>
      </c>
      <c r="F4816" s="2">
        <v>2</v>
      </c>
      <c r="G4816" s="2"/>
    </row>
    <row r="4817" spans="1:26" customHeight="1" ht="36" hidden="true" outlineLevel="3">
      <c r="A4817" s="2" t="s">
        <v>9263</v>
      </c>
      <c r="B4817" s="3" t="s">
        <v>9264</v>
      </c>
      <c r="C4817" s="2"/>
      <c r="D4817" s="2" t="s">
        <v>16</v>
      </c>
      <c r="E4817" s="4">
        <f>1200.00*(1-Z1%)</f>
        <v>1200</v>
      </c>
      <c r="F4817" s="2">
        <v>1</v>
      </c>
      <c r="G4817" s="2"/>
    </row>
    <row r="4818" spans="1:26" customHeight="1" ht="18" hidden="true" outlineLevel="3">
      <c r="A4818" s="2" t="s">
        <v>9265</v>
      </c>
      <c r="B4818" s="3" t="s">
        <v>9266</v>
      </c>
      <c r="C4818" s="2"/>
      <c r="D4818" s="2" t="s">
        <v>16</v>
      </c>
      <c r="E4818" s="4">
        <f>1300.00*(1-Z1%)</f>
        <v>1300</v>
      </c>
      <c r="F4818" s="2">
        <v>1</v>
      </c>
      <c r="G4818" s="2"/>
    </row>
    <row r="4819" spans="1:26" customHeight="1" ht="18" hidden="true" outlineLevel="3">
      <c r="A4819" s="2" t="s">
        <v>9267</v>
      </c>
      <c r="B4819" s="3" t="s">
        <v>9268</v>
      </c>
      <c r="C4819" s="2"/>
      <c r="D4819" s="2" t="s">
        <v>16</v>
      </c>
      <c r="E4819" s="4">
        <f>1320.00*(1-Z1%)</f>
        <v>1320</v>
      </c>
      <c r="F4819" s="2">
        <v>1</v>
      </c>
      <c r="G4819" s="2"/>
    </row>
    <row r="4820" spans="1:26" customHeight="1" ht="36" hidden="true" outlineLevel="3">
      <c r="A4820" s="2" t="s">
        <v>9269</v>
      </c>
      <c r="B4820" s="3" t="s">
        <v>9270</v>
      </c>
      <c r="C4820" s="2"/>
      <c r="D4820" s="2" t="s">
        <v>16</v>
      </c>
      <c r="E4820" s="4">
        <f>1210.00*(1-Z1%)</f>
        <v>1210</v>
      </c>
      <c r="F4820" s="2">
        <v>2</v>
      </c>
      <c r="G4820" s="2"/>
    </row>
    <row r="4821" spans="1:26" customHeight="1" ht="36" hidden="true" outlineLevel="3">
      <c r="A4821" s="2" t="s">
        <v>9271</v>
      </c>
      <c r="B4821" s="3" t="s">
        <v>9272</v>
      </c>
      <c r="C4821" s="2"/>
      <c r="D4821" s="2" t="s">
        <v>16</v>
      </c>
      <c r="E4821" s="4">
        <f>1210.00*(1-Z1%)</f>
        <v>1210</v>
      </c>
      <c r="F4821" s="2">
        <v>1</v>
      </c>
      <c r="G4821" s="2"/>
    </row>
    <row r="4822" spans="1:26" customHeight="1" ht="36" hidden="true" outlineLevel="3">
      <c r="A4822" s="2" t="s">
        <v>9273</v>
      </c>
      <c r="B4822" s="3" t="s">
        <v>9274</v>
      </c>
      <c r="C4822" s="2"/>
      <c r="D4822" s="2" t="s">
        <v>16</v>
      </c>
      <c r="E4822" s="4">
        <f>1500.00*(1-Z1%)</f>
        <v>1500</v>
      </c>
      <c r="F4822" s="2">
        <v>1</v>
      </c>
      <c r="G4822" s="2"/>
    </row>
    <row r="4823" spans="1:26" customHeight="1" ht="18" hidden="true" outlineLevel="3">
      <c r="A4823" s="2" t="s">
        <v>9275</v>
      </c>
      <c r="B4823" s="3" t="s">
        <v>9276</v>
      </c>
      <c r="C4823" s="2"/>
      <c r="D4823" s="2" t="s">
        <v>16</v>
      </c>
      <c r="E4823" s="4">
        <f>470.00*(1-Z1%)</f>
        <v>470</v>
      </c>
      <c r="F4823" s="2">
        <v>1</v>
      </c>
      <c r="G4823" s="2"/>
    </row>
    <row r="4824" spans="1:26" customHeight="1" ht="18" hidden="true" outlineLevel="3">
      <c r="A4824" s="2" t="s">
        <v>9277</v>
      </c>
      <c r="B4824" s="3" t="s">
        <v>9278</v>
      </c>
      <c r="C4824" s="2"/>
      <c r="D4824" s="2" t="s">
        <v>16</v>
      </c>
      <c r="E4824" s="4">
        <f>470.00*(1-Z1%)</f>
        <v>470</v>
      </c>
      <c r="F4824" s="2">
        <v>1</v>
      </c>
      <c r="G4824" s="2"/>
    </row>
    <row r="4825" spans="1:26" customHeight="1" ht="36" hidden="true" outlineLevel="3">
      <c r="A4825" s="2" t="s">
        <v>9279</v>
      </c>
      <c r="B4825" s="3" t="s">
        <v>9280</v>
      </c>
      <c r="C4825" s="2"/>
      <c r="D4825" s="2" t="s">
        <v>16</v>
      </c>
      <c r="E4825" s="4">
        <f>1100.00*(1-Z1%)</f>
        <v>1100</v>
      </c>
      <c r="F4825" s="2">
        <v>3</v>
      </c>
      <c r="G4825" s="2"/>
    </row>
    <row r="4826" spans="1:26" customHeight="1" ht="36" hidden="true" outlineLevel="3">
      <c r="A4826" s="2" t="s">
        <v>9281</v>
      </c>
      <c r="B4826" s="3" t="s">
        <v>9282</v>
      </c>
      <c r="C4826" s="2"/>
      <c r="D4826" s="2" t="s">
        <v>16</v>
      </c>
      <c r="E4826" s="4">
        <f>1050.00*(1-Z1%)</f>
        <v>1050</v>
      </c>
      <c r="F4826" s="2">
        <v>4</v>
      </c>
      <c r="G4826" s="2"/>
    </row>
    <row r="4827" spans="1:26" customHeight="1" ht="36" hidden="true" outlineLevel="3">
      <c r="A4827" s="2" t="s">
        <v>9283</v>
      </c>
      <c r="B4827" s="3" t="s">
        <v>9284</v>
      </c>
      <c r="C4827" s="2"/>
      <c r="D4827" s="2" t="s">
        <v>16</v>
      </c>
      <c r="E4827" s="4">
        <f>1150.00*(1-Z1%)</f>
        <v>1150</v>
      </c>
      <c r="F4827" s="2">
        <v>1</v>
      </c>
      <c r="G4827" s="2"/>
    </row>
    <row r="4828" spans="1:26" customHeight="1" ht="36" hidden="true" outlineLevel="3">
      <c r="A4828" s="2" t="s">
        <v>9285</v>
      </c>
      <c r="B4828" s="3" t="s">
        <v>9286</v>
      </c>
      <c r="C4828" s="2"/>
      <c r="D4828" s="2" t="s">
        <v>16</v>
      </c>
      <c r="E4828" s="4">
        <f>1100.00*(1-Z1%)</f>
        <v>1100</v>
      </c>
      <c r="F4828" s="2">
        <v>1</v>
      </c>
      <c r="G4828" s="2"/>
    </row>
    <row r="4829" spans="1:26" customHeight="1" ht="35" hidden="true" outlineLevel="3">
      <c r="A4829" s="5" t="s">
        <v>9287</v>
      </c>
      <c r="B4829" s="5"/>
      <c r="C4829" s="5"/>
      <c r="D4829" s="5"/>
      <c r="E4829" s="5"/>
      <c r="F4829" s="5"/>
      <c r="G4829" s="5"/>
    </row>
    <row r="4830" spans="1:26" customHeight="1" ht="35" hidden="true" outlineLevel="4">
      <c r="A4830" s="5" t="s">
        <v>9288</v>
      </c>
      <c r="B4830" s="5"/>
      <c r="C4830" s="5"/>
      <c r="D4830" s="5"/>
      <c r="E4830" s="5"/>
      <c r="F4830" s="5"/>
      <c r="G4830" s="5"/>
    </row>
    <row r="4831" spans="1:26" customHeight="1" ht="36" hidden="true" outlineLevel="4">
      <c r="A4831" s="2" t="s">
        <v>9289</v>
      </c>
      <c r="B4831" s="3" t="s">
        <v>9290</v>
      </c>
      <c r="C4831" s="2"/>
      <c r="D4831" s="2" t="s">
        <v>16</v>
      </c>
      <c r="E4831" s="4">
        <f>390.00*(1-Z1%)</f>
        <v>390</v>
      </c>
      <c r="F4831" s="2">
        <v>1</v>
      </c>
      <c r="G4831" s="2"/>
    </row>
    <row r="4832" spans="1:26" customHeight="1" ht="18" hidden="true" outlineLevel="4">
      <c r="A4832" s="2" t="s">
        <v>9291</v>
      </c>
      <c r="B4832" s="3" t="s">
        <v>9292</v>
      </c>
      <c r="C4832" s="2"/>
      <c r="D4832" s="2" t="s">
        <v>16</v>
      </c>
      <c r="E4832" s="4">
        <f>350.00*(1-Z1%)</f>
        <v>350</v>
      </c>
      <c r="F4832" s="2">
        <v>1</v>
      </c>
      <c r="G4832" s="2"/>
    </row>
    <row r="4833" spans="1:26" customHeight="1" ht="18" hidden="true" outlineLevel="4">
      <c r="A4833" s="2" t="s">
        <v>9293</v>
      </c>
      <c r="B4833" s="3" t="s">
        <v>9294</v>
      </c>
      <c r="C4833" s="2"/>
      <c r="D4833" s="2" t="s">
        <v>16</v>
      </c>
      <c r="E4833" s="4">
        <f>270.00*(1-Z1%)</f>
        <v>270</v>
      </c>
      <c r="F4833" s="2">
        <v>1</v>
      </c>
      <c r="G4833" s="2"/>
    </row>
    <row r="4834" spans="1:26" customHeight="1" ht="18" hidden="true" outlineLevel="4">
      <c r="A4834" s="2" t="s">
        <v>9295</v>
      </c>
      <c r="B4834" s="3" t="s">
        <v>9296</v>
      </c>
      <c r="C4834" s="2"/>
      <c r="D4834" s="2" t="s">
        <v>16</v>
      </c>
      <c r="E4834" s="4">
        <f>350.00*(1-Z1%)</f>
        <v>350</v>
      </c>
      <c r="F4834" s="2">
        <v>1</v>
      </c>
      <c r="G4834" s="2"/>
    </row>
    <row r="4835" spans="1:26" customHeight="1" ht="18" hidden="true" outlineLevel="4">
      <c r="A4835" s="2" t="s">
        <v>9297</v>
      </c>
      <c r="B4835" s="3" t="s">
        <v>9298</v>
      </c>
      <c r="C4835" s="2"/>
      <c r="D4835" s="2" t="s">
        <v>16</v>
      </c>
      <c r="E4835" s="4">
        <f>350.00*(1-Z1%)</f>
        <v>350</v>
      </c>
      <c r="F4835" s="2">
        <v>1</v>
      </c>
      <c r="G4835" s="2"/>
    </row>
    <row r="4836" spans="1:26" customHeight="1" ht="18" hidden="true" outlineLevel="4">
      <c r="A4836" s="2" t="s">
        <v>9299</v>
      </c>
      <c r="B4836" s="3" t="s">
        <v>9300</v>
      </c>
      <c r="C4836" s="2"/>
      <c r="D4836" s="2" t="s">
        <v>16</v>
      </c>
      <c r="E4836" s="4">
        <f>350.00*(1-Z1%)</f>
        <v>350</v>
      </c>
      <c r="F4836" s="2">
        <v>1</v>
      </c>
      <c r="G4836" s="2"/>
    </row>
    <row r="4837" spans="1:26" customHeight="1" ht="18" hidden="true" outlineLevel="4">
      <c r="A4837" s="2" t="s">
        <v>9301</v>
      </c>
      <c r="B4837" s="3" t="s">
        <v>9302</v>
      </c>
      <c r="C4837" s="2"/>
      <c r="D4837" s="2" t="s">
        <v>16</v>
      </c>
      <c r="E4837" s="4">
        <f>350.00*(1-Z1%)</f>
        <v>350</v>
      </c>
      <c r="F4837" s="2">
        <v>1</v>
      </c>
      <c r="G4837" s="2"/>
    </row>
    <row r="4838" spans="1:26" customHeight="1" ht="18" hidden="true" outlineLevel="4">
      <c r="A4838" s="2" t="s">
        <v>9303</v>
      </c>
      <c r="B4838" s="3" t="s">
        <v>9304</v>
      </c>
      <c r="C4838" s="2"/>
      <c r="D4838" s="2" t="s">
        <v>16</v>
      </c>
      <c r="E4838" s="4">
        <f>350.00*(1-Z1%)</f>
        <v>350</v>
      </c>
      <c r="F4838" s="2">
        <v>1</v>
      </c>
      <c r="G4838" s="2"/>
    </row>
    <row r="4839" spans="1:26" customHeight="1" ht="18" hidden="true" outlineLevel="4">
      <c r="A4839" s="2" t="s">
        <v>9305</v>
      </c>
      <c r="B4839" s="3" t="s">
        <v>9306</v>
      </c>
      <c r="C4839" s="2"/>
      <c r="D4839" s="2" t="s">
        <v>16</v>
      </c>
      <c r="E4839" s="4">
        <f>390.00*(1-Z1%)</f>
        <v>390</v>
      </c>
      <c r="F4839" s="2">
        <v>1</v>
      </c>
      <c r="G4839" s="2"/>
    </row>
    <row r="4840" spans="1:26" customHeight="1" ht="36" hidden="true" outlineLevel="4">
      <c r="A4840" s="2" t="s">
        <v>9307</v>
      </c>
      <c r="B4840" s="3" t="s">
        <v>9308</v>
      </c>
      <c r="C4840" s="2"/>
      <c r="D4840" s="2" t="s">
        <v>16</v>
      </c>
      <c r="E4840" s="4">
        <f>290.00*(1-Z1%)</f>
        <v>290</v>
      </c>
      <c r="F4840" s="2">
        <v>2</v>
      </c>
      <c r="G4840" s="2"/>
    </row>
    <row r="4841" spans="1:26" customHeight="1" ht="36" hidden="true" outlineLevel="4">
      <c r="A4841" s="2" t="s">
        <v>9309</v>
      </c>
      <c r="B4841" s="3" t="s">
        <v>9310</v>
      </c>
      <c r="C4841" s="2"/>
      <c r="D4841" s="2" t="s">
        <v>16</v>
      </c>
      <c r="E4841" s="4">
        <f>300.00*(1-Z1%)</f>
        <v>300</v>
      </c>
      <c r="F4841" s="2">
        <v>1</v>
      </c>
      <c r="G4841" s="2"/>
    </row>
    <row r="4842" spans="1:26" customHeight="1" ht="35" hidden="true" outlineLevel="4">
      <c r="A4842" s="5" t="s">
        <v>9311</v>
      </c>
      <c r="B4842" s="5"/>
      <c r="C4842" s="5"/>
      <c r="D4842" s="5"/>
      <c r="E4842" s="5"/>
      <c r="F4842" s="5"/>
      <c r="G4842" s="5"/>
    </row>
    <row r="4843" spans="1:26" customHeight="1" ht="18" hidden="true" outlineLevel="4">
      <c r="A4843" s="2" t="s">
        <v>9312</v>
      </c>
      <c r="B4843" s="3" t="s">
        <v>9313</v>
      </c>
      <c r="C4843" s="2"/>
      <c r="D4843" s="2" t="s">
        <v>16</v>
      </c>
      <c r="E4843" s="4">
        <f>60.00*(1-Z1%)</f>
        <v>60</v>
      </c>
      <c r="F4843" s="2">
        <v>4</v>
      </c>
      <c r="G4843" s="2"/>
    </row>
    <row r="4844" spans="1:26" customHeight="1" ht="36" hidden="true" outlineLevel="4">
      <c r="A4844" s="2" t="s">
        <v>9314</v>
      </c>
      <c r="B4844" s="3" t="s">
        <v>9315</v>
      </c>
      <c r="C4844" s="2"/>
      <c r="D4844" s="2" t="s">
        <v>16</v>
      </c>
      <c r="E4844" s="4">
        <f>160.00*(1-Z1%)</f>
        <v>160</v>
      </c>
      <c r="F4844" s="2">
        <v>1</v>
      </c>
      <c r="G4844" s="2"/>
    </row>
    <row r="4845" spans="1:26" customHeight="1" ht="36" hidden="true" outlineLevel="4">
      <c r="A4845" s="2" t="s">
        <v>9316</v>
      </c>
      <c r="B4845" s="3" t="s">
        <v>9317</v>
      </c>
      <c r="C4845" s="2"/>
      <c r="D4845" s="2" t="s">
        <v>16</v>
      </c>
      <c r="E4845" s="4">
        <f>180.00*(1-Z1%)</f>
        <v>180</v>
      </c>
      <c r="F4845" s="2">
        <v>2</v>
      </c>
      <c r="G4845" s="2"/>
    </row>
    <row r="4846" spans="1:26" customHeight="1" ht="36" hidden="true" outlineLevel="4">
      <c r="A4846" s="2" t="s">
        <v>9318</v>
      </c>
      <c r="B4846" s="3" t="s">
        <v>9319</v>
      </c>
      <c r="C4846" s="2"/>
      <c r="D4846" s="2" t="s">
        <v>16</v>
      </c>
      <c r="E4846" s="4">
        <f>170.00*(1-Z1%)</f>
        <v>170</v>
      </c>
      <c r="F4846" s="2">
        <v>1</v>
      </c>
      <c r="G4846" s="2"/>
    </row>
    <row r="4847" spans="1:26" customHeight="1" ht="18" hidden="true" outlineLevel="4">
      <c r="A4847" s="2" t="s">
        <v>9320</v>
      </c>
      <c r="B4847" s="3" t="s">
        <v>9321</v>
      </c>
      <c r="C4847" s="2"/>
      <c r="D4847" s="2" t="s">
        <v>16</v>
      </c>
      <c r="E4847" s="4">
        <f>100.00*(1-Z1%)</f>
        <v>100</v>
      </c>
      <c r="F4847" s="2">
        <v>1</v>
      </c>
      <c r="G4847" s="2"/>
    </row>
    <row r="4848" spans="1:26" customHeight="1" ht="18" hidden="true" outlineLevel="4">
      <c r="A4848" s="2" t="s">
        <v>9322</v>
      </c>
      <c r="B4848" s="3" t="s">
        <v>9323</v>
      </c>
      <c r="C4848" s="2"/>
      <c r="D4848" s="2" t="s">
        <v>16</v>
      </c>
      <c r="E4848" s="4">
        <f>120.00*(1-Z1%)</f>
        <v>120</v>
      </c>
      <c r="F4848" s="2">
        <v>1</v>
      </c>
      <c r="G4848" s="2"/>
    </row>
    <row r="4849" spans="1:26" customHeight="1" ht="36" hidden="true" outlineLevel="4">
      <c r="A4849" s="2" t="s">
        <v>9324</v>
      </c>
      <c r="B4849" s="3" t="s">
        <v>9325</v>
      </c>
      <c r="C4849" s="2"/>
      <c r="D4849" s="2" t="s">
        <v>16</v>
      </c>
      <c r="E4849" s="4">
        <f>150.00*(1-Z1%)</f>
        <v>150</v>
      </c>
      <c r="F4849" s="2">
        <v>1</v>
      </c>
      <c r="G4849" s="2"/>
    </row>
    <row r="4850" spans="1:26" customHeight="1" ht="18" hidden="true" outlineLevel="4">
      <c r="A4850" s="2" t="s">
        <v>9326</v>
      </c>
      <c r="B4850" s="3" t="s">
        <v>9327</v>
      </c>
      <c r="C4850" s="2"/>
      <c r="D4850" s="2" t="s">
        <v>16</v>
      </c>
      <c r="E4850" s="4">
        <f>100.00*(1-Z1%)</f>
        <v>100</v>
      </c>
      <c r="F4850" s="2">
        <v>2</v>
      </c>
      <c r="G4850" s="2"/>
    </row>
    <row r="4851" spans="1:26" customHeight="1" ht="18" hidden="true" outlineLevel="4">
      <c r="A4851" s="2" t="s">
        <v>9328</v>
      </c>
      <c r="B4851" s="3" t="s">
        <v>9329</v>
      </c>
      <c r="C4851" s="2"/>
      <c r="D4851" s="2" t="s">
        <v>16</v>
      </c>
      <c r="E4851" s="4">
        <f>150.00*(1-Z1%)</f>
        <v>150</v>
      </c>
      <c r="F4851" s="2">
        <v>1</v>
      </c>
      <c r="G4851" s="2"/>
    </row>
    <row r="4852" spans="1:26" customHeight="1" ht="36" hidden="true" outlineLevel="4">
      <c r="A4852" s="2" t="s">
        <v>9330</v>
      </c>
      <c r="B4852" s="3" t="s">
        <v>9331</v>
      </c>
      <c r="C4852" s="2"/>
      <c r="D4852" s="2" t="s">
        <v>16</v>
      </c>
      <c r="E4852" s="4">
        <f>160.00*(1-Z1%)</f>
        <v>160</v>
      </c>
      <c r="F4852" s="2">
        <v>1</v>
      </c>
      <c r="G4852" s="2"/>
    </row>
    <row r="4853" spans="1:26" customHeight="1" ht="18" hidden="true" outlineLevel="4">
      <c r="A4853" s="2" t="s">
        <v>9332</v>
      </c>
      <c r="B4853" s="3" t="s">
        <v>9333</v>
      </c>
      <c r="C4853" s="2"/>
      <c r="D4853" s="2" t="s">
        <v>16</v>
      </c>
      <c r="E4853" s="4">
        <f>260.00*(1-Z1%)</f>
        <v>260</v>
      </c>
      <c r="F4853" s="2">
        <v>3</v>
      </c>
      <c r="G4853" s="2"/>
    </row>
    <row r="4854" spans="1:26" customHeight="1" ht="36" hidden="true" outlineLevel="4">
      <c r="A4854" s="2" t="s">
        <v>9334</v>
      </c>
      <c r="B4854" s="3" t="s">
        <v>9335</v>
      </c>
      <c r="C4854" s="2"/>
      <c r="D4854" s="2" t="s">
        <v>16</v>
      </c>
      <c r="E4854" s="4">
        <f>270.00*(1-Z1%)</f>
        <v>270</v>
      </c>
      <c r="F4854" s="2">
        <v>1</v>
      </c>
      <c r="G4854" s="2"/>
    </row>
    <row r="4855" spans="1:26" customHeight="1" ht="18" hidden="true" outlineLevel="4">
      <c r="A4855" s="2" t="s">
        <v>9336</v>
      </c>
      <c r="B4855" s="3" t="s">
        <v>9337</v>
      </c>
      <c r="C4855" s="2"/>
      <c r="D4855" s="2" t="s">
        <v>16</v>
      </c>
      <c r="E4855" s="4">
        <f>310.00*(1-Z1%)</f>
        <v>310</v>
      </c>
      <c r="F4855" s="2">
        <v>2</v>
      </c>
      <c r="G4855" s="2"/>
    </row>
    <row r="4856" spans="1:26" customHeight="1" ht="18" hidden="true" outlineLevel="4">
      <c r="A4856" s="2" t="s">
        <v>9338</v>
      </c>
      <c r="B4856" s="3" t="s">
        <v>9339</v>
      </c>
      <c r="C4856" s="2"/>
      <c r="D4856" s="2" t="s">
        <v>16</v>
      </c>
      <c r="E4856" s="4">
        <f>350.00*(1-Z1%)</f>
        <v>350</v>
      </c>
      <c r="F4856" s="2">
        <v>3</v>
      </c>
      <c r="G4856" s="2"/>
    </row>
    <row r="4857" spans="1:26" customHeight="1" ht="36" hidden="true" outlineLevel="4">
      <c r="A4857" s="2" t="s">
        <v>9340</v>
      </c>
      <c r="B4857" s="3" t="s">
        <v>9341</v>
      </c>
      <c r="C4857" s="2"/>
      <c r="D4857" s="2" t="s">
        <v>16</v>
      </c>
      <c r="E4857" s="4">
        <f>390.00*(1-Z1%)</f>
        <v>390</v>
      </c>
      <c r="F4857" s="2">
        <v>2</v>
      </c>
      <c r="G4857" s="2"/>
    </row>
    <row r="4858" spans="1:26" customHeight="1" ht="18" hidden="true" outlineLevel="4">
      <c r="A4858" s="2" t="s">
        <v>9342</v>
      </c>
      <c r="B4858" s="3" t="s">
        <v>9343</v>
      </c>
      <c r="C4858" s="2"/>
      <c r="D4858" s="2" t="s">
        <v>16</v>
      </c>
      <c r="E4858" s="4">
        <f>380.00*(1-Z1%)</f>
        <v>380</v>
      </c>
      <c r="F4858" s="2">
        <v>1</v>
      </c>
      <c r="G4858" s="2"/>
    </row>
    <row r="4859" spans="1:26" customHeight="1" ht="18" hidden="true" outlineLevel="4">
      <c r="A4859" s="2" t="s">
        <v>9344</v>
      </c>
      <c r="B4859" s="3" t="s">
        <v>9345</v>
      </c>
      <c r="C4859" s="2"/>
      <c r="D4859" s="2" t="s">
        <v>16</v>
      </c>
      <c r="E4859" s="4">
        <f>450.00*(1-Z1%)</f>
        <v>450</v>
      </c>
      <c r="F4859" s="2">
        <v>2</v>
      </c>
      <c r="G4859" s="2"/>
    </row>
    <row r="4860" spans="1:26" customHeight="1" ht="18" hidden="true" outlineLevel="4">
      <c r="A4860" s="2" t="s">
        <v>9346</v>
      </c>
      <c r="B4860" s="3" t="s">
        <v>9347</v>
      </c>
      <c r="C4860" s="2"/>
      <c r="D4860" s="2" t="s">
        <v>16</v>
      </c>
      <c r="E4860" s="4">
        <f>270.00*(1-Z1%)</f>
        <v>270</v>
      </c>
      <c r="F4860" s="2">
        <v>1</v>
      </c>
      <c r="G4860" s="2"/>
    </row>
    <row r="4861" spans="1:26" customHeight="1" ht="18" hidden="true" outlineLevel="4">
      <c r="A4861" s="2" t="s">
        <v>9348</v>
      </c>
      <c r="B4861" s="3" t="s">
        <v>9349</v>
      </c>
      <c r="C4861" s="2"/>
      <c r="D4861" s="2" t="s">
        <v>16</v>
      </c>
      <c r="E4861" s="4">
        <f>290.00*(1-Z1%)</f>
        <v>290</v>
      </c>
      <c r="F4861" s="2">
        <v>1</v>
      </c>
      <c r="G4861" s="2"/>
    </row>
    <row r="4862" spans="1:26" customHeight="1" ht="18" hidden="true" outlineLevel="4">
      <c r="A4862" s="2" t="s">
        <v>9350</v>
      </c>
      <c r="B4862" s="3" t="s">
        <v>9351</v>
      </c>
      <c r="C4862" s="2"/>
      <c r="D4862" s="2" t="s">
        <v>16</v>
      </c>
      <c r="E4862" s="4">
        <f>250.00*(1-Z1%)</f>
        <v>250</v>
      </c>
      <c r="F4862" s="2">
        <v>1</v>
      </c>
      <c r="G4862" s="2"/>
    </row>
    <row r="4863" spans="1:26" customHeight="1" ht="18" hidden="true" outlineLevel="4">
      <c r="A4863" s="2" t="s">
        <v>9352</v>
      </c>
      <c r="B4863" s="3" t="s">
        <v>9353</v>
      </c>
      <c r="C4863" s="2"/>
      <c r="D4863" s="2" t="s">
        <v>16</v>
      </c>
      <c r="E4863" s="4">
        <f>100.00*(1-Z1%)</f>
        <v>100</v>
      </c>
      <c r="F4863" s="2">
        <v>1</v>
      </c>
      <c r="G4863" s="2"/>
    </row>
    <row r="4864" spans="1:26" customHeight="1" ht="18" hidden="true" outlineLevel="4">
      <c r="A4864" s="2" t="s">
        <v>9354</v>
      </c>
      <c r="B4864" s="3" t="s">
        <v>9355</v>
      </c>
      <c r="C4864" s="2"/>
      <c r="D4864" s="2" t="s">
        <v>16</v>
      </c>
      <c r="E4864" s="4">
        <f>100.00*(1-Z1%)</f>
        <v>100</v>
      </c>
      <c r="F4864" s="2">
        <v>2</v>
      </c>
      <c r="G4864" s="2"/>
    </row>
    <row r="4865" spans="1:26" customHeight="1" ht="18" hidden="true" outlineLevel="4">
      <c r="A4865" s="2" t="s">
        <v>9356</v>
      </c>
      <c r="B4865" s="3" t="s">
        <v>9357</v>
      </c>
      <c r="C4865" s="2"/>
      <c r="D4865" s="2" t="s">
        <v>16</v>
      </c>
      <c r="E4865" s="4">
        <f>150.00*(1-Z1%)</f>
        <v>150</v>
      </c>
      <c r="F4865" s="2">
        <v>2</v>
      </c>
      <c r="G4865" s="2"/>
    </row>
    <row r="4866" spans="1:26" customHeight="1" ht="18" hidden="true" outlineLevel="4">
      <c r="A4866" s="2" t="s">
        <v>9358</v>
      </c>
      <c r="B4866" s="3" t="s">
        <v>9359</v>
      </c>
      <c r="C4866" s="2"/>
      <c r="D4866" s="2" t="s">
        <v>16</v>
      </c>
      <c r="E4866" s="4">
        <f>200.00*(1-Z1%)</f>
        <v>200</v>
      </c>
      <c r="F4866" s="2">
        <v>2</v>
      </c>
      <c r="G4866" s="2"/>
    </row>
    <row r="4867" spans="1:26" customHeight="1" ht="18" hidden="true" outlineLevel="4">
      <c r="A4867" s="2" t="s">
        <v>9360</v>
      </c>
      <c r="B4867" s="3" t="s">
        <v>9361</v>
      </c>
      <c r="C4867" s="2"/>
      <c r="D4867" s="2" t="s">
        <v>16</v>
      </c>
      <c r="E4867" s="4">
        <f>250.00*(1-Z1%)</f>
        <v>250</v>
      </c>
      <c r="F4867" s="2">
        <v>2</v>
      </c>
      <c r="G4867" s="2"/>
    </row>
    <row r="4868" spans="1:26" customHeight="1" ht="36" hidden="true" outlineLevel="4">
      <c r="A4868" s="2" t="s">
        <v>9362</v>
      </c>
      <c r="B4868" s="3" t="s">
        <v>9363</v>
      </c>
      <c r="C4868" s="2"/>
      <c r="D4868" s="2" t="s">
        <v>16</v>
      </c>
      <c r="E4868" s="4">
        <f>510.00*(1-Z1%)</f>
        <v>510</v>
      </c>
      <c r="F4868" s="2">
        <v>1</v>
      </c>
      <c r="G4868" s="2"/>
    </row>
    <row r="4869" spans="1:26" customHeight="1" ht="36" hidden="true" outlineLevel="4">
      <c r="A4869" s="2" t="s">
        <v>9364</v>
      </c>
      <c r="B4869" s="3" t="s">
        <v>9365</v>
      </c>
      <c r="C4869" s="2"/>
      <c r="D4869" s="2" t="s">
        <v>16</v>
      </c>
      <c r="E4869" s="4">
        <f>160.00*(1-Z1%)</f>
        <v>160</v>
      </c>
      <c r="F4869" s="2">
        <v>2</v>
      </c>
      <c r="G4869" s="2"/>
    </row>
    <row r="4870" spans="1:26" customHeight="1" ht="36" hidden="true" outlineLevel="4">
      <c r="A4870" s="2" t="s">
        <v>9366</v>
      </c>
      <c r="B4870" s="3" t="s">
        <v>9367</v>
      </c>
      <c r="C4870" s="2"/>
      <c r="D4870" s="2" t="s">
        <v>16</v>
      </c>
      <c r="E4870" s="4">
        <f>290.00*(1-Z1%)</f>
        <v>290</v>
      </c>
      <c r="F4870" s="2">
        <v>1</v>
      </c>
      <c r="G4870" s="2"/>
    </row>
    <row r="4871" spans="1:26" customHeight="1" ht="18" hidden="true" outlineLevel="4">
      <c r="A4871" s="2" t="s">
        <v>9368</v>
      </c>
      <c r="B4871" s="3" t="s">
        <v>9369</v>
      </c>
      <c r="C4871" s="2"/>
      <c r="D4871" s="2" t="s">
        <v>16</v>
      </c>
      <c r="E4871" s="4">
        <f>290.00*(1-Z1%)</f>
        <v>290</v>
      </c>
      <c r="F4871" s="2">
        <v>1</v>
      </c>
      <c r="G4871" s="2"/>
    </row>
    <row r="4872" spans="1:26" customHeight="1" ht="18" hidden="true" outlineLevel="4">
      <c r="A4872" s="2" t="s">
        <v>9370</v>
      </c>
      <c r="B4872" s="3" t="s">
        <v>9371</v>
      </c>
      <c r="C4872" s="2"/>
      <c r="D4872" s="2" t="s">
        <v>16</v>
      </c>
      <c r="E4872" s="4">
        <f>250.00*(1-Z1%)</f>
        <v>250</v>
      </c>
      <c r="F4872" s="2">
        <v>2</v>
      </c>
      <c r="G4872" s="2"/>
    </row>
    <row r="4873" spans="1:26" customHeight="1" ht="18" hidden="true" outlineLevel="4">
      <c r="A4873" s="2" t="s">
        <v>9372</v>
      </c>
      <c r="B4873" s="3" t="s">
        <v>9373</v>
      </c>
      <c r="C4873" s="2"/>
      <c r="D4873" s="2" t="s">
        <v>16</v>
      </c>
      <c r="E4873" s="4">
        <f>250.00*(1-Z1%)</f>
        <v>250</v>
      </c>
      <c r="F4873" s="2">
        <v>1</v>
      </c>
      <c r="G4873" s="2"/>
    </row>
    <row r="4874" spans="1:26" customHeight="1" ht="36" hidden="true" outlineLevel="4">
      <c r="A4874" s="2" t="s">
        <v>9374</v>
      </c>
      <c r="B4874" s="3" t="s">
        <v>9375</v>
      </c>
      <c r="C4874" s="2"/>
      <c r="D4874" s="2" t="s">
        <v>16</v>
      </c>
      <c r="E4874" s="4">
        <f>200.00*(1-Z1%)</f>
        <v>200</v>
      </c>
      <c r="F4874" s="2">
        <v>1</v>
      </c>
      <c r="G4874" s="2"/>
    </row>
    <row r="4875" spans="1:26" customHeight="1" ht="36" hidden="true" outlineLevel="4">
      <c r="A4875" s="2" t="s">
        <v>9376</v>
      </c>
      <c r="B4875" s="3" t="s">
        <v>9377</v>
      </c>
      <c r="C4875" s="2"/>
      <c r="D4875" s="2" t="s">
        <v>16</v>
      </c>
      <c r="E4875" s="4">
        <f>300.00*(1-Z1%)</f>
        <v>300</v>
      </c>
      <c r="F4875" s="2">
        <v>1</v>
      </c>
      <c r="G4875" s="2"/>
    </row>
    <row r="4876" spans="1:26" customHeight="1" ht="36" hidden="true" outlineLevel="4">
      <c r="A4876" s="2" t="s">
        <v>9378</v>
      </c>
      <c r="B4876" s="3" t="s">
        <v>9379</v>
      </c>
      <c r="C4876" s="2"/>
      <c r="D4876" s="2" t="s">
        <v>16</v>
      </c>
      <c r="E4876" s="4">
        <f>300.00*(1-Z1%)</f>
        <v>300</v>
      </c>
      <c r="F4876" s="2">
        <v>1</v>
      </c>
      <c r="G4876" s="2"/>
    </row>
    <row r="4877" spans="1:26" customHeight="1" ht="36" hidden="true" outlineLevel="4">
      <c r="A4877" s="2" t="s">
        <v>9380</v>
      </c>
      <c r="B4877" s="3" t="s">
        <v>9381</v>
      </c>
      <c r="C4877" s="2"/>
      <c r="D4877" s="2" t="s">
        <v>16</v>
      </c>
      <c r="E4877" s="4">
        <f>350.00*(1-Z1%)</f>
        <v>350</v>
      </c>
      <c r="F4877" s="2">
        <v>1</v>
      </c>
      <c r="G4877" s="2"/>
    </row>
    <row r="4878" spans="1:26" customHeight="1" ht="36" hidden="true" outlineLevel="4">
      <c r="A4878" s="2" t="s">
        <v>9382</v>
      </c>
      <c r="B4878" s="3" t="s">
        <v>9383</v>
      </c>
      <c r="C4878" s="2"/>
      <c r="D4878" s="2" t="s">
        <v>16</v>
      </c>
      <c r="E4878" s="4">
        <f>200.00*(1-Z1%)</f>
        <v>200</v>
      </c>
      <c r="F4878" s="2">
        <v>2</v>
      </c>
      <c r="G4878" s="2"/>
    </row>
    <row r="4879" spans="1:26" customHeight="1" ht="36" hidden="true" outlineLevel="4">
      <c r="A4879" s="2" t="s">
        <v>9384</v>
      </c>
      <c r="B4879" s="3" t="s">
        <v>9385</v>
      </c>
      <c r="C4879" s="2"/>
      <c r="D4879" s="2" t="s">
        <v>16</v>
      </c>
      <c r="E4879" s="4">
        <f>250.00*(1-Z1%)</f>
        <v>250</v>
      </c>
      <c r="F4879" s="2">
        <v>2</v>
      </c>
      <c r="G4879" s="2"/>
    </row>
    <row r="4880" spans="1:26" customHeight="1" ht="36" hidden="true" outlineLevel="4">
      <c r="A4880" s="2" t="s">
        <v>9386</v>
      </c>
      <c r="B4880" s="3" t="s">
        <v>9387</v>
      </c>
      <c r="C4880" s="2"/>
      <c r="D4880" s="2" t="s">
        <v>16</v>
      </c>
      <c r="E4880" s="4">
        <f>350.00*(1-Z1%)</f>
        <v>350</v>
      </c>
      <c r="F4880" s="2">
        <v>2</v>
      </c>
      <c r="G4880" s="2"/>
    </row>
    <row r="4881" spans="1:26" customHeight="1" ht="36" hidden="true" outlineLevel="4">
      <c r="A4881" s="2" t="s">
        <v>9388</v>
      </c>
      <c r="B4881" s="3" t="s">
        <v>9389</v>
      </c>
      <c r="C4881" s="2"/>
      <c r="D4881" s="2" t="s">
        <v>16</v>
      </c>
      <c r="E4881" s="4">
        <f>220.00*(1-Z1%)</f>
        <v>220</v>
      </c>
      <c r="F4881" s="2">
        <v>1</v>
      </c>
      <c r="G4881" s="2"/>
    </row>
    <row r="4882" spans="1:26" customHeight="1" ht="36" hidden="true" outlineLevel="4">
      <c r="A4882" s="2" t="s">
        <v>9390</v>
      </c>
      <c r="B4882" s="3" t="s">
        <v>9391</v>
      </c>
      <c r="C4882" s="2"/>
      <c r="D4882" s="2" t="s">
        <v>16</v>
      </c>
      <c r="E4882" s="4">
        <f>560.00*(1-Z1%)</f>
        <v>560</v>
      </c>
      <c r="F4882" s="2">
        <v>1</v>
      </c>
      <c r="G4882" s="2"/>
    </row>
    <row r="4883" spans="1:26" customHeight="1" ht="36" hidden="true" outlineLevel="4">
      <c r="A4883" s="2" t="s">
        <v>9392</v>
      </c>
      <c r="B4883" s="3" t="s">
        <v>9393</v>
      </c>
      <c r="C4883" s="2"/>
      <c r="D4883" s="2" t="s">
        <v>16</v>
      </c>
      <c r="E4883" s="4">
        <f>210.00*(1-Z1%)</f>
        <v>210</v>
      </c>
      <c r="F4883" s="2">
        <v>1</v>
      </c>
      <c r="G4883" s="2"/>
    </row>
    <row r="4884" spans="1:26" customHeight="1" ht="36" hidden="true" outlineLevel="4">
      <c r="A4884" s="2" t="s">
        <v>9394</v>
      </c>
      <c r="B4884" s="3" t="s">
        <v>9395</v>
      </c>
      <c r="C4884" s="2"/>
      <c r="D4884" s="2" t="s">
        <v>16</v>
      </c>
      <c r="E4884" s="4">
        <f>200.00*(1-Z1%)</f>
        <v>200</v>
      </c>
      <c r="F4884" s="2">
        <v>1</v>
      </c>
      <c r="G4884" s="2"/>
    </row>
    <row r="4885" spans="1:26" customHeight="1" ht="36" hidden="true" outlineLevel="4">
      <c r="A4885" s="2" t="s">
        <v>9396</v>
      </c>
      <c r="B4885" s="3" t="s">
        <v>9397</v>
      </c>
      <c r="C4885" s="2"/>
      <c r="D4885" s="2" t="s">
        <v>16</v>
      </c>
      <c r="E4885" s="4">
        <f>250.00*(1-Z1%)</f>
        <v>250</v>
      </c>
      <c r="F4885" s="2">
        <v>1</v>
      </c>
      <c r="G4885" s="2"/>
    </row>
    <row r="4886" spans="1:26" customHeight="1" ht="36" hidden="true" outlineLevel="4">
      <c r="A4886" s="2" t="s">
        <v>9398</v>
      </c>
      <c r="B4886" s="3" t="s">
        <v>9399</v>
      </c>
      <c r="C4886" s="2"/>
      <c r="D4886" s="2" t="s">
        <v>16</v>
      </c>
      <c r="E4886" s="4">
        <f>690.00*(1-Z1%)</f>
        <v>690</v>
      </c>
      <c r="F4886" s="2">
        <v>1</v>
      </c>
      <c r="G4886" s="2"/>
    </row>
    <row r="4887" spans="1:26" customHeight="1" ht="36" hidden="true" outlineLevel="4">
      <c r="A4887" s="2" t="s">
        <v>9400</v>
      </c>
      <c r="B4887" s="3" t="s">
        <v>9401</v>
      </c>
      <c r="C4887" s="2"/>
      <c r="D4887" s="2" t="s">
        <v>16</v>
      </c>
      <c r="E4887" s="4">
        <f>890.00*(1-Z1%)</f>
        <v>890</v>
      </c>
      <c r="F4887" s="2">
        <v>1</v>
      </c>
      <c r="G4887" s="2"/>
    </row>
    <row r="4888" spans="1:26" customHeight="1" ht="36" hidden="true" outlineLevel="4">
      <c r="A4888" s="2" t="s">
        <v>9402</v>
      </c>
      <c r="B4888" s="3" t="s">
        <v>9403</v>
      </c>
      <c r="C4888" s="2"/>
      <c r="D4888" s="2" t="s">
        <v>16</v>
      </c>
      <c r="E4888" s="4">
        <f>200.00*(1-Z1%)</f>
        <v>200</v>
      </c>
      <c r="F4888" s="2">
        <v>1</v>
      </c>
      <c r="G4888" s="2"/>
    </row>
    <row r="4889" spans="1:26" customHeight="1" ht="36" hidden="true" outlineLevel="4">
      <c r="A4889" s="2" t="s">
        <v>9404</v>
      </c>
      <c r="B4889" s="3" t="s">
        <v>9405</v>
      </c>
      <c r="C4889" s="2"/>
      <c r="D4889" s="2" t="s">
        <v>16</v>
      </c>
      <c r="E4889" s="4">
        <f>450.00*(1-Z1%)</f>
        <v>450</v>
      </c>
      <c r="F4889" s="2">
        <v>1</v>
      </c>
      <c r="G4889" s="2"/>
    </row>
    <row r="4890" spans="1:26" customHeight="1" ht="36" hidden="true" outlineLevel="4">
      <c r="A4890" s="2" t="s">
        <v>9406</v>
      </c>
      <c r="B4890" s="3" t="s">
        <v>9407</v>
      </c>
      <c r="C4890" s="2"/>
      <c r="D4890" s="2" t="s">
        <v>16</v>
      </c>
      <c r="E4890" s="4">
        <f>500.00*(1-Z1%)</f>
        <v>500</v>
      </c>
      <c r="F4890" s="2">
        <v>2</v>
      </c>
      <c r="G4890" s="2"/>
    </row>
    <row r="4891" spans="1:26" customHeight="1" ht="18" hidden="true" outlineLevel="4">
      <c r="A4891" s="2" t="s">
        <v>9408</v>
      </c>
      <c r="B4891" s="3" t="s">
        <v>9409</v>
      </c>
      <c r="C4891" s="2"/>
      <c r="D4891" s="2" t="s">
        <v>16</v>
      </c>
      <c r="E4891" s="4">
        <f>190.00*(1-Z1%)</f>
        <v>190</v>
      </c>
      <c r="F4891" s="2">
        <v>2</v>
      </c>
      <c r="G4891" s="2"/>
    </row>
    <row r="4892" spans="1:26" customHeight="1" ht="18" hidden="true" outlineLevel="4">
      <c r="A4892" s="2" t="s">
        <v>9410</v>
      </c>
      <c r="B4892" s="3" t="s">
        <v>9411</v>
      </c>
      <c r="C4892" s="2"/>
      <c r="D4892" s="2" t="s">
        <v>16</v>
      </c>
      <c r="E4892" s="4">
        <f>390.00*(1-Z1%)</f>
        <v>390</v>
      </c>
      <c r="F4892" s="2">
        <v>1</v>
      </c>
      <c r="G4892" s="2"/>
    </row>
    <row r="4893" spans="1:26" customHeight="1" ht="18" hidden="true" outlineLevel="4">
      <c r="A4893" s="2" t="s">
        <v>9412</v>
      </c>
      <c r="B4893" s="3" t="s">
        <v>9413</v>
      </c>
      <c r="C4893" s="2"/>
      <c r="D4893" s="2" t="s">
        <v>16</v>
      </c>
      <c r="E4893" s="4">
        <f>390.00*(1-Z1%)</f>
        <v>390</v>
      </c>
      <c r="F4893" s="2">
        <v>1</v>
      </c>
      <c r="G4893" s="2"/>
    </row>
    <row r="4894" spans="1:26" customHeight="1" ht="36" hidden="true" outlineLevel="4">
      <c r="A4894" s="2" t="s">
        <v>9414</v>
      </c>
      <c r="B4894" s="3" t="s">
        <v>9415</v>
      </c>
      <c r="C4894" s="2"/>
      <c r="D4894" s="2" t="s">
        <v>16</v>
      </c>
      <c r="E4894" s="4">
        <f>350.00*(1-Z1%)</f>
        <v>350</v>
      </c>
      <c r="F4894" s="2">
        <v>1</v>
      </c>
      <c r="G4894" s="2"/>
    </row>
    <row r="4895" spans="1:26" customHeight="1" ht="36" hidden="true" outlineLevel="4">
      <c r="A4895" s="2" t="s">
        <v>9416</v>
      </c>
      <c r="B4895" s="3" t="s">
        <v>9417</v>
      </c>
      <c r="C4895" s="2"/>
      <c r="D4895" s="2" t="s">
        <v>16</v>
      </c>
      <c r="E4895" s="4">
        <f>230.00*(1-Z1%)</f>
        <v>230</v>
      </c>
      <c r="F4895" s="2">
        <v>1</v>
      </c>
      <c r="G4895" s="2"/>
    </row>
    <row r="4896" spans="1:26" customHeight="1" ht="18" hidden="true" outlineLevel="4">
      <c r="A4896" s="2" t="s">
        <v>9418</v>
      </c>
      <c r="B4896" s="3" t="s">
        <v>9419</v>
      </c>
      <c r="C4896" s="2"/>
      <c r="D4896" s="2" t="s">
        <v>16</v>
      </c>
      <c r="E4896" s="4">
        <f>60.00*(1-Z1%)</f>
        <v>60</v>
      </c>
      <c r="F4896" s="2">
        <v>7</v>
      </c>
      <c r="G4896" s="2"/>
    </row>
    <row r="4897" spans="1:26" customHeight="1" ht="18" hidden="true" outlineLevel="4">
      <c r="A4897" s="2" t="s">
        <v>9420</v>
      </c>
      <c r="B4897" s="3" t="s">
        <v>9421</v>
      </c>
      <c r="C4897" s="2"/>
      <c r="D4897" s="2" t="s">
        <v>16</v>
      </c>
      <c r="E4897" s="4">
        <f>70.00*(1-Z1%)</f>
        <v>70</v>
      </c>
      <c r="F4897" s="2">
        <v>4</v>
      </c>
      <c r="G4897" s="2"/>
    </row>
    <row r="4898" spans="1:26" customHeight="1" ht="35" hidden="true" outlineLevel="4">
      <c r="A4898" s="5" t="s">
        <v>9422</v>
      </c>
      <c r="B4898" s="5"/>
      <c r="C4898" s="5"/>
      <c r="D4898" s="5"/>
      <c r="E4898" s="5"/>
      <c r="F4898" s="5"/>
      <c r="G4898" s="5"/>
    </row>
    <row r="4899" spans="1:26" customHeight="1" ht="36" hidden="true" outlineLevel="4">
      <c r="A4899" s="2" t="s">
        <v>9423</v>
      </c>
      <c r="B4899" s="3" t="s">
        <v>9424</v>
      </c>
      <c r="C4899" s="2"/>
      <c r="D4899" s="2" t="s">
        <v>16</v>
      </c>
      <c r="E4899" s="4">
        <f>320.00*(1-Z1%)</f>
        <v>320</v>
      </c>
      <c r="F4899" s="2">
        <v>1</v>
      </c>
      <c r="G4899" s="2"/>
    </row>
    <row r="4900" spans="1:26" customHeight="1" ht="36" hidden="true" outlineLevel="4">
      <c r="A4900" s="2" t="s">
        <v>9425</v>
      </c>
      <c r="B4900" s="3" t="s">
        <v>9426</v>
      </c>
      <c r="C4900" s="2"/>
      <c r="D4900" s="2" t="s">
        <v>16</v>
      </c>
      <c r="E4900" s="4">
        <f>550.00*(1-Z1%)</f>
        <v>550</v>
      </c>
      <c r="F4900" s="2">
        <v>1</v>
      </c>
      <c r="G4900" s="2"/>
    </row>
    <row r="4901" spans="1:26" customHeight="1" ht="36" hidden="true" outlineLevel="4">
      <c r="A4901" s="2" t="s">
        <v>9427</v>
      </c>
      <c r="B4901" s="3" t="s">
        <v>9428</v>
      </c>
      <c r="C4901" s="2"/>
      <c r="D4901" s="2" t="s">
        <v>16</v>
      </c>
      <c r="E4901" s="4">
        <f>680.00*(1-Z1%)</f>
        <v>680</v>
      </c>
      <c r="F4901" s="2">
        <v>1</v>
      </c>
      <c r="G4901" s="2"/>
    </row>
    <row r="4902" spans="1:26" customHeight="1" ht="36" hidden="true" outlineLevel="4">
      <c r="A4902" s="2" t="s">
        <v>9429</v>
      </c>
      <c r="B4902" s="3" t="s">
        <v>9430</v>
      </c>
      <c r="C4902" s="2"/>
      <c r="D4902" s="2" t="s">
        <v>16</v>
      </c>
      <c r="E4902" s="4">
        <f>680.00*(1-Z1%)</f>
        <v>680</v>
      </c>
      <c r="F4902" s="2">
        <v>1</v>
      </c>
      <c r="G4902" s="2"/>
    </row>
    <row r="4903" spans="1:26" customHeight="1" ht="18" hidden="true" outlineLevel="4">
      <c r="A4903" s="2" t="s">
        <v>9431</v>
      </c>
      <c r="B4903" s="3" t="s">
        <v>9432</v>
      </c>
      <c r="C4903" s="2"/>
      <c r="D4903" s="2" t="s">
        <v>16</v>
      </c>
      <c r="E4903" s="4">
        <f>250.00*(1-Z1%)</f>
        <v>250</v>
      </c>
      <c r="F4903" s="2">
        <v>1</v>
      </c>
      <c r="G4903" s="2"/>
    </row>
    <row r="4904" spans="1:26" customHeight="1" ht="18" hidden="true" outlineLevel="4">
      <c r="A4904" s="2" t="s">
        <v>9433</v>
      </c>
      <c r="B4904" s="3" t="s">
        <v>9434</v>
      </c>
      <c r="C4904" s="2"/>
      <c r="D4904" s="2" t="s">
        <v>16</v>
      </c>
      <c r="E4904" s="4">
        <f>250.00*(1-Z1%)</f>
        <v>250</v>
      </c>
      <c r="F4904" s="2">
        <v>1</v>
      </c>
      <c r="G4904" s="2"/>
    </row>
    <row r="4905" spans="1:26" customHeight="1" ht="35" hidden="true" outlineLevel="4">
      <c r="A4905" s="5" t="s">
        <v>9435</v>
      </c>
      <c r="B4905" s="5"/>
      <c r="C4905" s="5"/>
      <c r="D4905" s="5"/>
      <c r="E4905" s="5"/>
      <c r="F4905" s="5"/>
      <c r="G4905" s="5"/>
    </row>
    <row r="4906" spans="1:26" customHeight="1" ht="18" hidden="true" outlineLevel="4">
      <c r="A4906" s="2" t="s">
        <v>9436</v>
      </c>
      <c r="B4906" s="3" t="s">
        <v>9437</v>
      </c>
      <c r="C4906" s="2"/>
      <c r="D4906" s="2" t="s">
        <v>16</v>
      </c>
      <c r="E4906" s="4">
        <f>530.00*(1-Z1%)</f>
        <v>530</v>
      </c>
      <c r="F4906" s="2">
        <v>1</v>
      </c>
      <c r="G4906" s="2"/>
    </row>
    <row r="4907" spans="1:26" customHeight="1" ht="35" hidden="true" outlineLevel="4">
      <c r="A4907" s="5" t="s">
        <v>9438</v>
      </c>
      <c r="B4907" s="5"/>
      <c r="C4907" s="5"/>
      <c r="D4907" s="5"/>
      <c r="E4907" s="5"/>
      <c r="F4907" s="5"/>
      <c r="G4907" s="5"/>
    </row>
    <row r="4908" spans="1:26" customHeight="1" ht="18" hidden="true" outlineLevel="4">
      <c r="A4908" s="2" t="s">
        <v>9439</v>
      </c>
      <c r="B4908" s="3" t="s">
        <v>9440</v>
      </c>
      <c r="C4908" s="2"/>
      <c r="D4908" s="2" t="s">
        <v>16</v>
      </c>
      <c r="E4908" s="4">
        <f>50.00*(1-Z1%)</f>
        <v>50</v>
      </c>
      <c r="F4908" s="2">
        <v>5</v>
      </c>
      <c r="G4908" s="2"/>
    </row>
    <row r="4909" spans="1:26" customHeight="1" ht="18" hidden="true" outlineLevel="4">
      <c r="A4909" s="2" t="s">
        <v>9441</v>
      </c>
      <c r="B4909" s="3" t="s">
        <v>9442</v>
      </c>
      <c r="C4909" s="2"/>
      <c r="D4909" s="2" t="s">
        <v>16</v>
      </c>
      <c r="E4909" s="4">
        <f>90.00*(1-Z1%)</f>
        <v>90</v>
      </c>
      <c r="F4909" s="2">
        <v>1</v>
      </c>
      <c r="G4909" s="2"/>
    </row>
    <row r="4910" spans="1:26" customHeight="1" ht="18" hidden="true" outlineLevel="4">
      <c r="A4910" s="2" t="s">
        <v>9443</v>
      </c>
      <c r="B4910" s="3" t="s">
        <v>9444</v>
      </c>
      <c r="C4910" s="2"/>
      <c r="D4910" s="2" t="s">
        <v>16</v>
      </c>
      <c r="E4910" s="4">
        <f>80.00*(1-Z1%)</f>
        <v>80</v>
      </c>
      <c r="F4910" s="2">
        <v>4</v>
      </c>
      <c r="G4910" s="2"/>
    </row>
    <row r="4911" spans="1:26" customHeight="1" ht="18" hidden="true" outlineLevel="4">
      <c r="A4911" s="2" t="s">
        <v>9445</v>
      </c>
      <c r="B4911" s="3" t="s">
        <v>9446</v>
      </c>
      <c r="C4911" s="2"/>
      <c r="D4911" s="2" t="s">
        <v>16</v>
      </c>
      <c r="E4911" s="4">
        <f>80.00*(1-Z1%)</f>
        <v>80</v>
      </c>
      <c r="F4911" s="2">
        <v>3</v>
      </c>
      <c r="G4911" s="2"/>
    </row>
    <row r="4912" spans="1:26" customHeight="1" ht="18" hidden="true" outlineLevel="4">
      <c r="A4912" s="2" t="s">
        <v>9447</v>
      </c>
      <c r="B4912" s="3" t="s">
        <v>9448</v>
      </c>
      <c r="C4912" s="2"/>
      <c r="D4912" s="2" t="s">
        <v>16</v>
      </c>
      <c r="E4912" s="4">
        <f>90.00*(1-Z1%)</f>
        <v>90</v>
      </c>
      <c r="F4912" s="2">
        <v>3</v>
      </c>
      <c r="G4912" s="2"/>
    </row>
    <row r="4913" spans="1:26" customHeight="1" ht="18" hidden="true" outlineLevel="4">
      <c r="A4913" s="2" t="s">
        <v>9449</v>
      </c>
      <c r="B4913" s="3" t="s">
        <v>9450</v>
      </c>
      <c r="C4913" s="2"/>
      <c r="D4913" s="2" t="s">
        <v>16</v>
      </c>
      <c r="E4913" s="4">
        <f>90.00*(1-Z1%)</f>
        <v>90</v>
      </c>
      <c r="F4913" s="2">
        <v>2</v>
      </c>
      <c r="G4913" s="2"/>
    </row>
    <row r="4914" spans="1:26" customHeight="1" ht="35" hidden="true" outlineLevel="3">
      <c r="A4914" s="5" t="s">
        <v>9451</v>
      </c>
      <c r="B4914" s="5"/>
      <c r="C4914" s="5"/>
      <c r="D4914" s="5"/>
      <c r="E4914" s="5"/>
      <c r="F4914" s="5"/>
      <c r="G4914" s="5"/>
    </row>
    <row r="4915" spans="1:26" customHeight="1" ht="18" hidden="true" outlineLevel="3">
      <c r="A4915" s="2" t="s">
        <v>9452</v>
      </c>
      <c r="B4915" s="3" t="s">
        <v>9453</v>
      </c>
      <c r="C4915" s="2"/>
      <c r="D4915" s="2" t="s">
        <v>16</v>
      </c>
      <c r="E4915" s="4">
        <f>700.00*(1-Z1%)</f>
        <v>700</v>
      </c>
      <c r="F4915" s="2">
        <v>1</v>
      </c>
      <c r="G4915" s="2"/>
    </row>
    <row r="4916" spans="1:26" customHeight="1" ht="18" hidden="true" outlineLevel="3">
      <c r="A4916" s="2" t="s">
        <v>9454</v>
      </c>
      <c r="B4916" s="3" t="s">
        <v>9455</v>
      </c>
      <c r="C4916" s="2"/>
      <c r="D4916" s="2" t="s">
        <v>16</v>
      </c>
      <c r="E4916" s="4">
        <f>620.00*(1-Z1%)</f>
        <v>620</v>
      </c>
      <c r="F4916" s="2">
        <v>1</v>
      </c>
      <c r="G4916" s="2"/>
    </row>
    <row r="4917" spans="1:26" customHeight="1" ht="18" hidden="true" outlineLevel="3">
      <c r="A4917" s="2" t="s">
        <v>9456</v>
      </c>
      <c r="B4917" s="3" t="s">
        <v>9457</v>
      </c>
      <c r="C4917" s="2"/>
      <c r="D4917" s="2" t="s">
        <v>16</v>
      </c>
      <c r="E4917" s="4">
        <f>450.00*(1-Z1%)</f>
        <v>450</v>
      </c>
      <c r="F4917" s="2">
        <v>2</v>
      </c>
      <c r="G4917" s="2"/>
    </row>
    <row r="4918" spans="1:26" customHeight="1" ht="18" hidden="true" outlineLevel="3">
      <c r="A4918" s="2" t="s">
        <v>9458</v>
      </c>
      <c r="B4918" s="3" t="s">
        <v>9459</v>
      </c>
      <c r="C4918" s="2"/>
      <c r="D4918" s="2" t="s">
        <v>16</v>
      </c>
      <c r="E4918" s="4">
        <f>390.00*(1-Z1%)</f>
        <v>390</v>
      </c>
      <c r="F4918" s="2">
        <v>1</v>
      </c>
      <c r="G4918" s="2"/>
    </row>
    <row r="4919" spans="1:26" customHeight="1" ht="18" hidden="true" outlineLevel="3">
      <c r="A4919" s="2" t="s">
        <v>9460</v>
      </c>
      <c r="B4919" s="3" t="s">
        <v>9461</v>
      </c>
      <c r="C4919" s="2"/>
      <c r="D4919" s="2" t="s">
        <v>16</v>
      </c>
      <c r="E4919" s="4">
        <f>390.00*(1-Z1%)</f>
        <v>390</v>
      </c>
      <c r="F4919" s="2">
        <v>1</v>
      </c>
      <c r="G4919" s="2"/>
    </row>
    <row r="4920" spans="1:26" customHeight="1" ht="36" hidden="true" outlineLevel="3">
      <c r="A4920" s="2" t="s">
        <v>9462</v>
      </c>
      <c r="B4920" s="3" t="s">
        <v>9463</v>
      </c>
      <c r="C4920" s="2"/>
      <c r="D4920" s="2" t="s">
        <v>16</v>
      </c>
      <c r="E4920" s="4">
        <f>690.00*(1-Z1%)</f>
        <v>690</v>
      </c>
      <c r="F4920" s="2">
        <v>1</v>
      </c>
      <c r="G4920" s="2"/>
    </row>
    <row r="4921" spans="1:26" customHeight="1" ht="18" hidden="true" outlineLevel="3">
      <c r="A4921" s="2" t="s">
        <v>9464</v>
      </c>
      <c r="B4921" s="3" t="s">
        <v>9465</v>
      </c>
      <c r="C4921" s="2"/>
      <c r="D4921" s="2" t="s">
        <v>16</v>
      </c>
      <c r="E4921" s="4">
        <f>690.00*(1-Z1%)</f>
        <v>690</v>
      </c>
      <c r="F4921" s="2">
        <v>1</v>
      </c>
      <c r="G4921" s="2"/>
    </row>
    <row r="4922" spans="1:26" customHeight="1" ht="90" hidden="true" outlineLevel="3">
      <c r="A4922" s="2" t="s">
        <v>9466</v>
      </c>
      <c r="B4922" s="3" t="s">
        <v>9467</v>
      </c>
      <c r="C4922" s="2"/>
      <c r="D4922" s="2" t="s">
        <v>16</v>
      </c>
      <c r="E4922" s="4">
        <f>550.00*(1-Z1%)</f>
        <v>550</v>
      </c>
      <c r="F4922" s="2">
        <v>1</v>
      </c>
      <c r="G4922" s="2"/>
    </row>
    <row r="4923" spans="1:26" customHeight="1" ht="36" hidden="true" outlineLevel="3">
      <c r="A4923" s="2" t="s">
        <v>9468</v>
      </c>
      <c r="B4923" s="3" t="s">
        <v>9469</v>
      </c>
      <c r="C4923" s="2"/>
      <c r="D4923" s="2" t="s">
        <v>16</v>
      </c>
      <c r="E4923" s="4">
        <f>890.00*(1-Z1%)</f>
        <v>890</v>
      </c>
      <c r="F4923" s="2">
        <v>1</v>
      </c>
      <c r="G4923" s="2"/>
    </row>
    <row r="4924" spans="1:26" customHeight="1" ht="18" hidden="true" outlineLevel="3">
      <c r="A4924" s="2" t="s">
        <v>9470</v>
      </c>
      <c r="B4924" s="3" t="s">
        <v>9471</v>
      </c>
      <c r="C4924" s="2"/>
      <c r="D4924" s="2" t="s">
        <v>16</v>
      </c>
      <c r="E4924" s="4">
        <f>390.00*(1-Z1%)</f>
        <v>390</v>
      </c>
      <c r="F4924" s="2">
        <v>1</v>
      </c>
      <c r="G4924" s="2"/>
    </row>
    <row r="4925" spans="1:26" customHeight="1" ht="18" hidden="true" outlineLevel="3">
      <c r="A4925" s="2" t="s">
        <v>9472</v>
      </c>
      <c r="B4925" s="3" t="s">
        <v>9473</v>
      </c>
      <c r="C4925" s="2"/>
      <c r="D4925" s="2" t="s">
        <v>16</v>
      </c>
      <c r="E4925" s="4">
        <f>390.00*(1-Z1%)</f>
        <v>390</v>
      </c>
      <c r="F4925" s="2">
        <v>1</v>
      </c>
      <c r="G4925" s="2"/>
    </row>
    <row r="4926" spans="1:26" customHeight="1" ht="18" hidden="true" outlineLevel="3">
      <c r="A4926" s="2" t="s">
        <v>9474</v>
      </c>
      <c r="B4926" s="3" t="s">
        <v>9475</v>
      </c>
      <c r="C4926" s="2"/>
      <c r="D4926" s="2" t="s">
        <v>16</v>
      </c>
      <c r="E4926" s="4">
        <f>390.00*(1-Z1%)</f>
        <v>390</v>
      </c>
      <c r="F4926" s="2">
        <v>1</v>
      </c>
      <c r="G4926" s="2"/>
    </row>
    <row r="4927" spans="1:26" customHeight="1" ht="18" hidden="true" outlineLevel="3">
      <c r="A4927" s="2" t="s">
        <v>9476</v>
      </c>
      <c r="B4927" s="3" t="s">
        <v>9477</v>
      </c>
      <c r="C4927" s="2"/>
      <c r="D4927" s="2" t="s">
        <v>16</v>
      </c>
      <c r="E4927" s="4">
        <f>1190.00*(1-Z1%)</f>
        <v>1190</v>
      </c>
      <c r="F4927" s="2">
        <v>1</v>
      </c>
      <c r="G4927" s="2"/>
    </row>
    <row r="4928" spans="1:26" customHeight="1" ht="35" hidden="true" outlineLevel="3">
      <c r="A4928" s="5" t="s">
        <v>9478</v>
      </c>
      <c r="B4928" s="5"/>
      <c r="C4928" s="5"/>
      <c r="D4928" s="5"/>
      <c r="E4928" s="5"/>
      <c r="F4928" s="5"/>
      <c r="G4928" s="5"/>
    </row>
    <row r="4929" spans="1:26" customHeight="1" ht="18" hidden="true" outlineLevel="3">
      <c r="A4929" s="2" t="s">
        <v>9479</v>
      </c>
      <c r="B4929" s="3" t="s">
        <v>9480</v>
      </c>
      <c r="C4929" s="2"/>
      <c r="D4929" s="2" t="s">
        <v>16</v>
      </c>
      <c r="E4929" s="4">
        <f>890.00*(1-Z1%)</f>
        <v>890</v>
      </c>
      <c r="F4929" s="2">
        <v>2</v>
      </c>
      <c r="G4929" s="2"/>
    </row>
    <row r="4930" spans="1:26" customHeight="1" ht="18" hidden="true" outlineLevel="3">
      <c r="A4930" s="2" t="s">
        <v>9481</v>
      </c>
      <c r="B4930" s="3" t="s">
        <v>9482</v>
      </c>
      <c r="C4930" s="2"/>
      <c r="D4930" s="2" t="s">
        <v>16</v>
      </c>
      <c r="E4930" s="4">
        <f>750.00*(1-Z1%)</f>
        <v>750</v>
      </c>
      <c r="F4930" s="2">
        <v>2</v>
      </c>
      <c r="G4930" s="2"/>
    </row>
    <row r="4931" spans="1:26" customHeight="1" ht="18" hidden="true" outlineLevel="3">
      <c r="A4931" s="2" t="s">
        <v>9483</v>
      </c>
      <c r="B4931" s="3" t="s">
        <v>9484</v>
      </c>
      <c r="C4931" s="2"/>
      <c r="D4931" s="2" t="s">
        <v>16</v>
      </c>
      <c r="E4931" s="4">
        <f>690.00*(1-Z1%)</f>
        <v>690</v>
      </c>
      <c r="F4931" s="2">
        <v>1</v>
      </c>
      <c r="G4931" s="2"/>
    </row>
    <row r="4932" spans="1:26" customHeight="1" ht="18" hidden="true" outlineLevel="3">
      <c r="A4932" s="2" t="s">
        <v>9485</v>
      </c>
      <c r="B4932" s="3" t="s">
        <v>9486</v>
      </c>
      <c r="C4932" s="2"/>
      <c r="D4932" s="2" t="s">
        <v>16</v>
      </c>
      <c r="E4932" s="4">
        <f>150.00*(1-Z1%)</f>
        <v>150</v>
      </c>
      <c r="F4932" s="2">
        <v>2</v>
      </c>
      <c r="G4932" s="2"/>
    </row>
    <row r="4933" spans="1:26" customHeight="1" ht="35" hidden="true" outlineLevel="3">
      <c r="A4933" s="5" t="s">
        <v>9487</v>
      </c>
      <c r="B4933" s="5"/>
      <c r="C4933" s="5"/>
      <c r="D4933" s="5"/>
      <c r="E4933" s="5"/>
      <c r="F4933" s="5"/>
      <c r="G4933" s="5"/>
    </row>
    <row r="4934" spans="1:26" customHeight="1" ht="18" hidden="true" outlineLevel="3">
      <c r="A4934" s="2" t="s">
        <v>9488</v>
      </c>
      <c r="B4934" s="3" t="s">
        <v>9489</v>
      </c>
      <c r="C4934" s="2"/>
      <c r="D4934" s="2" t="s">
        <v>16</v>
      </c>
      <c r="E4934" s="4">
        <f>2990.00*(1-Z1%)</f>
        <v>2990</v>
      </c>
      <c r="F4934" s="2">
        <v>1</v>
      </c>
      <c r="G4934" s="2"/>
    </row>
    <row r="4935" spans="1:26" customHeight="1" ht="54" hidden="true" outlineLevel="3">
      <c r="A4935" s="2" t="s">
        <v>9490</v>
      </c>
      <c r="B4935" s="3" t="s">
        <v>9491</v>
      </c>
      <c r="C4935" s="2"/>
      <c r="D4935" s="2" t="s">
        <v>16</v>
      </c>
      <c r="E4935" s="4">
        <f>4490.00*(1-Z1%)</f>
        <v>4490</v>
      </c>
      <c r="F4935" s="2">
        <v>1</v>
      </c>
      <c r="G4935" s="2"/>
    </row>
    <row r="4936" spans="1:26" customHeight="1" ht="18" hidden="true" outlineLevel="3">
      <c r="A4936" s="2" t="s">
        <v>9492</v>
      </c>
      <c r="B4936" s="3" t="s">
        <v>9493</v>
      </c>
      <c r="C4936" s="2"/>
      <c r="D4936" s="2" t="s">
        <v>16</v>
      </c>
      <c r="E4936" s="4">
        <f>4190.00*(1-Z1%)</f>
        <v>4190</v>
      </c>
      <c r="F4936" s="2">
        <v>1</v>
      </c>
      <c r="G4936" s="2"/>
    </row>
    <row r="4937" spans="1:26" customHeight="1" ht="18" hidden="true" outlineLevel="3">
      <c r="A4937" s="2" t="s">
        <v>9494</v>
      </c>
      <c r="B4937" s="3" t="s">
        <v>9495</v>
      </c>
      <c r="C4937" s="2"/>
      <c r="D4937" s="2" t="s">
        <v>16</v>
      </c>
      <c r="E4937" s="4">
        <f>3790.00*(1-Z1%)</f>
        <v>3790</v>
      </c>
      <c r="F4937" s="2">
        <v>1</v>
      </c>
      <c r="G4937" s="2"/>
    </row>
    <row r="4938" spans="1:26" customHeight="1" ht="36" hidden="true" outlineLevel="3">
      <c r="A4938" s="2" t="s">
        <v>9496</v>
      </c>
      <c r="B4938" s="3" t="s">
        <v>9497</v>
      </c>
      <c r="C4938" s="2"/>
      <c r="D4938" s="2" t="s">
        <v>16</v>
      </c>
      <c r="E4938" s="4">
        <f>8100.00*(1-Z1%)</f>
        <v>8100</v>
      </c>
      <c r="F4938" s="2">
        <v>1</v>
      </c>
      <c r="G4938" s="2"/>
    </row>
    <row r="4939" spans="1:26" customHeight="1" ht="36" hidden="true" outlineLevel="3">
      <c r="A4939" s="2" t="s">
        <v>9498</v>
      </c>
      <c r="B4939" s="3" t="s">
        <v>9499</v>
      </c>
      <c r="C4939" s="2"/>
      <c r="D4939" s="2" t="s">
        <v>16</v>
      </c>
      <c r="E4939" s="4">
        <f>8590.00*(1-Z1%)</f>
        <v>8590</v>
      </c>
      <c r="F4939" s="2">
        <v>1</v>
      </c>
      <c r="G4939" s="2"/>
    </row>
    <row r="4940" spans="1:26" customHeight="1" ht="36" hidden="true" outlineLevel="3">
      <c r="A4940" s="2" t="s">
        <v>9500</v>
      </c>
      <c r="B4940" s="3" t="s">
        <v>9501</v>
      </c>
      <c r="C4940" s="2"/>
      <c r="D4940" s="2" t="s">
        <v>16</v>
      </c>
      <c r="E4940" s="4">
        <f>2590.00*(1-Z1%)</f>
        <v>2590</v>
      </c>
      <c r="F4940" s="2">
        <v>2</v>
      </c>
      <c r="G4940" s="2"/>
    </row>
    <row r="4941" spans="1:26" customHeight="1" ht="36" hidden="true" outlineLevel="3">
      <c r="A4941" s="2" t="s">
        <v>9502</v>
      </c>
      <c r="B4941" s="3" t="s">
        <v>9503</v>
      </c>
      <c r="C4941" s="2"/>
      <c r="D4941" s="2" t="s">
        <v>16</v>
      </c>
      <c r="E4941" s="4">
        <f>2590.00*(1-Z1%)</f>
        <v>2590</v>
      </c>
      <c r="F4941" s="2">
        <v>1</v>
      </c>
      <c r="G4941" s="2"/>
    </row>
    <row r="4942" spans="1:26" customHeight="1" ht="36" hidden="true" outlineLevel="3">
      <c r="A4942" s="2" t="s">
        <v>9504</v>
      </c>
      <c r="B4942" s="3" t="s">
        <v>9505</v>
      </c>
      <c r="C4942" s="2"/>
      <c r="D4942" s="2" t="s">
        <v>16</v>
      </c>
      <c r="E4942" s="4">
        <f>2890.00*(1-Z1%)</f>
        <v>2890</v>
      </c>
      <c r="F4942" s="2">
        <v>1</v>
      </c>
      <c r="G4942" s="2"/>
    </row>
    <row r="4943" spans="1:26" customHeight="1" ht="35" hidden="true" outlineLevel="3">
      <c r="A4943" s="5" t="s">
        <v>9506</v>
      </c>
      <c r="B4943" s="5"/>
      <c r="C4943" s="5"/>
      <c r="D4943" s="5"/>
      <c r="E4943" s="5"/>
      <c r="F4943" s="5"/>
      <c r="G4943" s="5"/>
    </row>
    <row r="4944" spans="1:26" customHeight="1" ht="36" hidden="true" outlineLevel="3">
      <c r="A4944" s="2" t="s">
        <v>9507</v>
      </c>
      <c r="B4944" s="3" t="s">
        <v>9508</v>
      </c>
      <c r="C4944" s="2"/>
      <c r="D4944" s="2" t="s">
        <v>16</v>
      </c>
      <c r="E4944" s="4">
        <f>2390.00*(1-Z1%)</f>
        <v>2390</v>
      </c>
      <c r="F4944" s="2">
        <v>1</v>
      </c>
      <c r="G4944" s="2"/>
    </row>
    <row r="4945" spans="1:26" customHeight="1" ht="36" hidden="true" outlineLevel="3">
      <c r="A4945" s="2" t="s">
        <v>9509</v>
      </c>
      <c r="B4945" s="3" t="s">
        <v>9510</v>
      </c>
      <c r="C4945" s="2"/>
      <c r="D4945" s="2" t="s">
        <v>16</v>
      </c>
      <c r="E4945" s="4">
        <f>3890.00*(1-Z1%)</f>
        <v>3890</v>
      </c>
      <c r="F4945" s="2">
        <v>3</v>
      </c>
      <c r="G4945" s="2"/>
    </row>
    <row r="4946" spans="1:26" customHeight="1" ht="35" hidden="true" outlineLevel="3">
      <c r="A4946" s="5" t="s">
        <v>9511</v>
      </c>
      <c r="B4946" s="5"/>
      <c r="C4946" s="5"/>
      <c r="D4946" s="5"/>
      <c r="E4946" s="5"/>
      <c r="F4946" s="5"/>
      <c r="G4946" s="5"/>
    </row>
    <row r="4947" spans="1:26" customHeight="1" ht="18" hidden="true" outlineLevel="3">
      <c r="A4947" s="2" t="s">
        <v>9512</v>
      </c>
      <c r="B4947" s="3" t="s">
        <v>9513</v>
      </c>
      <c r="C4947" s="2"/>
      <c r="D4947" s="2" t="s">
        <v>16</v>
      </c>
      <c r="E4947" s="4">
        <f>1850.00*(1-Z1%)</f>
        <v>1850</v>
      </c>
      <c r="F4947" s="2">
        <v>1</v>
      </c>
      <c r="G4947" s="2"/>
    </row>
    <row r="4948" spans="1:26" customHeight="1" ht="36" hidden="true" outlineLevel="3">
      <c r="A4948" s="2" t="s">
        <v>9514</v>
      </c>
      <c r="B4948" s="3" t="s">
        <v>9515</v>
      </c>
      <c r="C4948" s="2"/>
      <c r="D4948" s="2" t="s">
        <v>16</v>
      </c>
      <c r="E4948" s="4">
        <f>1750.00*(1-Z1%)</f>
        <v>1750</v>
      </c>
      <c r="F4948" s="2">
        <v>1</v>
      </c>
      <c r="G4948" s="2"/>
    </row>
    <row r="4949" spans="1:26" customHeight="1" ht="36" hidden="true" outlineLevel="3">
      <c r="A4949" s="2" t="s">
        <v>9516</v>
      </c>
      <c r="B4949" s="3" t="s">
        <v>9517</v>
      </c>
      <c r="C4949" s="2"/>
      <c r="D4949" s="2" t="s">
        <v>16</v>
      </c>
      <c r="E4949" s="4">
        <f>1450.00*(1-Z1%)</f>
        <v>1450</v>
      </c>
      <c r="F4949" s="2">
        <v>1</v>
      </c>
      <c r="G4949" s="2"/>
    </row>
    <row r="4950" spans="1:26" customHeight="1" ht="18" hidden="true" outlineLevel="3">
      <c r="A4950" s="2" t="s">
        <v>9518</v>
      </c>
      <c r="B4950" s="3" t="s">
        <v>9519</v>
      </c>
      <c r="C4950" s="2"/>
      <c r="D4950" s="2" t="s">
        <v>16</v>
      </c>
      <c r="E4950" s="4">
        <f>1690.00*(1-Z1%)</f>
        <v>1690</v>
      </c>
      <c r="F4950" s="2">
        <v>1</v>
      </c>
      <c r="G4950" s="2"/>
    </row>
    <row r="4951" spans="1:26" customHeight="1" ht="35" hidden="true" outlineLevel="3">
      <c r="A4951" s="5" t="s">
        <v>9520</v>
      </c>
      <c r="B4951" s="5"/>
      <c r="C4951" s="5"/>
      <c r="D4951" s="5"/>
      <c r="E4951" s="5"/>
      <c r="F4951" s="5"/>
      <c r="G4951" s="5"/>
    </row>
    <row r="4952" spans="1:26" customHeight="1" ht="35" hidden="true" outlineLevel="4">
      <c r="A4952" s="5" t="s">
        <v>9521</v>
      </c>
      <c r="B4952" s="5"/>
      <c r="C4952" s="5"/>
      <c r="D4952" s="5"/>
      <c r="E4952" s="5"/>
      <c r="F4952" s="5"/>
      <c r="G4952" s="5"/>
    </row>
    <row r="4953" spans="1:26" customHeight="1" ht="18" hidden="true" outlineLevel="4">
      <c r="A4953" s="2" t="s">
        <v>9522</v>
      </c>
      <c r="B4953" s="3" t="s">
        <v>9523</v>
      </c>
      <c r="C4953" s="2"/>
      <c r="D4953" s="2" t="s">
        <v>16</v>
      </c>
      <c r="E4953" s="4">
        <f>260.00*(1-Z1%)</f>
        <v>260</v>
      </c>
      <c r="F4953" s="2">
        <v>2</v>
      </c>
      <c r="G4953" s="2"/>
    </row>
    <row r="4954" spans="1:26" customHeight="1" ht="18" hidden="true" outlineLevel="4">
      <c r="A4954" s="2" t="s">
        <v>9524</v>
      </c>
      <c r="B4954" s="3" t="s">
        <v>9525</v>
      </c>
      <c r="C4954" s="2"/>
      <c r="D4954" s="2" t="s">
        <v>16</v>
      </c>
      <c r="E4954" s="4">
        <f>270.00*(1-Z1%)</f>
        <v>270</v>
      </c>
      <c r="F4954" s="2">
        <v>2</v>
      </c>
      <c r="G4954" s="2"/>
    </row>
    <row r="4955" spans="1:26" customHeight="1" ht="18" hidden="true" outlineLevel="4">
      <c r="A4955" s="2" t="s">
        <v>9526</v>
      </c>
      <c r="B4955" s="3" t="s">
        <v>9527</v>
      </c>
      <c r="C4955" s="2"/>
      <c r="D4955" s="2" t="s">
        <v>16</v>
      </c>
      <c r="E4955" s="4">
        <f>250.00*(1-Z1%)</f>
        <v>250</v>
      </c>
      <c r="F4955" s="2">
        <v>1</v>
      </c>
      <c r="G4955" s="2"/>
    </row>
    <row r="4956" spans="1:26" customHeight="1" ht="18" hidden="true" outlineLevel="4">
      <c r="A4956" s="2" t="s">
        <v>9528</v>
      </c>
      <c r="B4956" s="3" t="s">
        <v>9529</v>
      </c>
      <c r="C4956" s="2"/>
      <c r="D4956" s="2" t="s">
        <v>16</v>
      </c>
      <c r="E4956" s="4">
        <f>270.00*(1-Z1%)</f>
        <v>270</v>
      </c>
      <c r="F4956" s="2">
        <v>2</v>
      </c>
      <c r="G4956" s="2"/>
    </row>
    <row r="4957" spans="1:26" customHeight="1" ht="18" hidden="true" outlineLevel="4">
      <c r="A4957" s="2" t="s">
        <v>9530</v>
      </c>
      <c r="B4957" s="3" t="s">
        <v>9531</v>
      </c>
      <c r="C4957" s="2"/>
      <c r="D4957" s="2" t="s">
        <v>16</v>
      </c>
      <c r="E4957" s="4">
        <f>250.00*(1-Z1%)</f>
        <v>250</v>
      </c>
      <c r="F4957" s="2">
        <v>1</v>
      </c>
      <c r="G4957" s="2"/>
    </row>
    <row r="4958" spans="1:26" customHeight="1" ht="18" hidden="true" outlineLevel="4">
      <c r="A4958" s="2" t="s">
        <v>9532</v>
      </c>
      <c r="B4958" s="3" t="s">
        <v>9533</v>
      </c>
      <c r="C4958" s="2"/>
      <c r="D4958" s="2" t="s">
        <v>16</v>
      </c>
      <c r="E4958" s="4">
        <f>400.00*(1-Z1%)</f>
        <v>400</v>
      </c>
      <c r="F4958" s="2">
        <v>3</v>
      </c>
      <c r="G4958" s="2"/>
    </row>
    <row r="4959" spans="1:26" customHeight="1" ht="18" hidden="true" outlineLevel="4">
      <c r="A4959" s="2" t="s">
        <v>9534</v>
      </c>
      <c r="B4959" s="3" t="s">
        <v>9535</v>
      </c>
      <c r="C4959" s="2"/>
      <c r="D4959" s="2" t="s">
        <v>16</v>
      </c>
      <c r="E4959" s="4">
        <f>490.00*(1-Z1%)</f>
        <v>490</v>
      </c>
      <c r="F4959" s="2">
        <v>1</v>
      </c>
      <c r="G4959" s="2"/>
    </row>
    <row r="4960" spans="1:26" customHeight="1" ht="18" hidden="true" outlineLevel="4">
      <c r="A4960" s="2" t="s">
        <v>9536</v>
      </c>
      <c r="B4960" s="3" t="s">
        <v>9537</v>
      </c>
      <c r="C4960" s="2"/>
      <c r="D4960" s="2" t="s">
        <v>16</v>
      </c>
      <c r="E4960" s="4">
        <f>350.00*(1-Z1%)</f>
        <v>350</v>
      </c>
      <c r="F4960" s="2">
        <v>1</v>
      </c>
      <c r="G4960" s="2"/>
    </row>
    <row r="4961" spans="1:26" customHeight="1" ht="18" hidden="true" outlineLevel="4">
      <c r="A4961" s="2" t="s">
        <v>9538</v>
      </c>
      <c r="B4961" s="3" t="s">
        <v>9539</v>
      </c>
      <c r="C4961" s="2"/>
      <c r="D4961" s="2" t="s">
        <v>16</v>
      </c>
      <c r="E4961" s="4">
        <f>850.00*(1-Z1%)</f>
        <v>850</v>
      </c>
      <c r="F4961" s="2">
        <v>1</v>
      </c>
      <c r="G4961" s="2"/>
    </row>
    <row r="4962" spans="1:26" customHeight="1" ht="18" hidden="true" outlineLevel="4">
      <c r="A4962" s="2" t="s">
        <v>9540</v>
      </c>
      <c r="B4962" s="3" t="s">
        <v>9541</v>
      </c>
      <c r="C4962" s="2"/>
      <c r="D4962" s="2" t="s">
        <v>16</v>
      </c>
      <c r="E4962" s="4">
        <f>390.00*(1-Z1%)</f>
        <v>390</v>
      </c>
      <c r="F4962" s="2">
        <v>1</v>
      </c>
      <c r="G4962" s="2"/>
    </row>
    <row r="4963" spans="1:26" customHeight="1" ht="18" hidden="true" outlineLevel="4">
      <c r="A4963" s="2" t="s">
        <v>9542</v>
      </c>
      <c r="B4963" s="3" t="s">
        <v>9543</v>
      </c>
      <c r="C4963" s="2"/>
      <c r="D4963" s="2" t="s">
        <v>16</v>
      </c>
      <c r="E4963" s="4">
        <f>575.00*(1-Z1%)</f>
        <v>575</v>
      </c>
      <c r="F4963" s="2">
        <v>2</v>
      </c>
      <c r="G4963" s="2"/>
    </row>
    <row r="4964" spans="1:26" customHeight="1" ht="35" hidden="true" outlineLevel="4">
      <c r="A4964" s="5" t="s">
        <v>9544</v>
      </c>
      <c r="B4964" s="5"/>
      <c r="C4964" s="5"/>
      <c r="D4964" s="5"/>
      <c r="E4964" s="5"/>
      <c r="F4964" s="5"/>
      <c r="G4964" s="5"/>
    </row>
    <row r="4965" spans="1:26" customHeight="1" ht="18" hidden="true" outlineLevel="4">
      <c r="A4965" s="2" t="s">
        <v>9545</v>
      </c>
      <c r="B4965" s="3" t="s">
        <v>9546</v>
      </c>
      <c r="C4965" s="2"/>
      <c r="D4965" s="2" t="s">
        <v>16</v>
      </c>
      <c r="E4965" s="4">
        <f>1130.00*(1-Z1%)</f>
        <v>1130</v>
      </c>
      <c r="F4965" s="2">
        <v>1</v>
      </c>
      <c r="G4965" s="2"/>
    </row>
    <row r="4966" spans="1:26" customHeight="1" ht="18" hidden="true" outlineLevel="4">
      <c r="A4966" s="2" t="s">
        <v>9547</v>
      </c>
      <c r="B4966" s="3" t="s">
        <v>9548</v>
      </c>
      <c r="C4966" s="2"/>
      <c r="D4966" s="2" t="s">
        <v>16</v>
      </c>
      <c r="E4966" s="4">
        <f>690.00*(1-Z1%)</f>
        <v>690</v>
      </c>
      <c r="F4966" s="2">
        <v>1</v>
      </c>
      <c r="G4966" s="2"/>
    </row>
    <row r="4967" spans="1:26" customHeight="1" ht="18" hidden="true" outlineLevel="4">
      <c r="A4967" s="2" t="s">
        <v>9549</v>
      </c>
      <c r="B4967" s="3" t="s">
        <v>9550</v>
      </c>
      <c r="C4967" s="2"/>
      <c r="D4967" s="2" t="s">
        <v>16</v>
      </c>
      <c r="E4967" s="4">
        <f>950.00*(1-Z1%)</f>
        <v>950</v>
      </c>
      <c r="F4967" s="2">
        <v>1</v>
      </c>
      <c r="G4967" s="2"/>
    </row>
    <row r="4968" spans="1:26" customHeight="1" ht="18" hidden="true" outlineLevel="4">
      <c r="A4968" s="2" t="s">
        <v>9551</v>
      </c>
      <c r="B4968" s="3" t="s">
        <v>9552</v>
      </c>
      <c r="C4968" s="2"/>
      <c r="D4968" s="2" t="s">
        <v>16</v>
      </c>
      <c r="E4968" s="4">
        <f>790.00*(1-Z1%)</f>
        <v>790</v>
      </c>
      <c r="F4968" s="2">
        <v>1</v>
      </c>
      <c r="G4968" s="2"/>
    </row>
    <row r="4969" spans="1:26" customHeight="1" ht="18" hidden="true" outlineLevel="4">
      <c r="A4969" s="2" t="s">
        <v>9553</v>
      </c>
      <c r="B4969" s="3" t="s">
        <v>9554</v>
      </c>
      <c r="C4969" s="2"/>
      <c r="D4969" s="2" t="s">
        <v>16</v>
      </c>
      <c r="E4969" s="4">
        <f>740.00*(1-Z1%)</f>
        <v>740</v>
      </c>
      <c r="F4969" s="2">
        <v>1</v>
      </c>
      <c r="G4969" s="2"/>
    </row>
    <row r="4970" spans="1:26" customHeight="1" ht="36" hidden="true" outlineLevel="4">
      <c r="A4970" s="2" t="s">
        <v>9555</v>
      </c>
      <c r="B4970" s="3" t="s">
        <v>9556</v>
      </c>
      <c r="C4970" s="2"/>
      <c r="D4970" s="2" t="s">
        <v>16</v>
      </c>
      <c r="E4970" s="4">
        <f>690.00*(1-Z1%)</f>
        <v>690</v>
      </c>
      <c r="F4970" s="2">
        <v>1</v>
      </c>
      <c r="G4970" s="2"/>
    </row>
    <row r="4971" spans="1:26" customHeight="1" ht="36" hidden="true" outlineLevel="4">
      <c r="A4971" s="2" t="s">
        <v>9557</v>
      </c>
      <c r="B4971" s="3" t="s">
        <v>9558</v>
      </c>
      <c r="C4971" s="2"/>
      <c r="D4971" s="2" t="s">
        <v>16</v>
      </c>
      <c r="E4971" s="4">
        <f>700.00*(1-Z1%)</f>
        <v>700</v>
      </c>
      <c r="F4971" s="2">
        <v>1</v>
      </c>
      <c r="G4971" s="2"/>
    </row>
    <row r="4972" spans="1:26" customHeight="1" ht="36" hidden="true" outlineLevel="4">
      <c r="A4972" s="2" t="s">
        <v>9559</v>
      </c>
      <c r="B4972" s="3" t="s">
        <v>9560</v>
      </c>
      <c r="C4972" s="2"/>
      <c r="D4972" s="2" t="s">
        <v>16</v>
      </c>
      <c r="E4972" s="4">
        <f>650.00*(1-Z1%)</f>
        <v>650</v>
      </c>
      <c r="F4972" s="2">
        <v>1</v>
      </c>
      <c r="G4972" s="2"/>
    </row>
    <row r="4973" spans="1:26" customHeight="1" ht="36" hidden="true" outlineLevel="4">
      <c r="A4973" s="2" t="s">
        <v>9561</v>
      </c>
      <c r="B4973" s="3" t="s">
        <v>9562</v>
      </c>
      <c r="C4973" s="2"/>
      <c r="D4973" s="2" t="s">
        <v>16</v>
      </c>
      <c r="E4973" s="4">
        <f>890.00*(1-Z1%)</f>
        <v>890</v>
      </c>
      <c r="F4973" s="2">
        <v>1</v>
      </c>
      <c r="G4973" s="2"/>
    </row>
    <row r="4974" spans="1:26" customHeight="1" ht="36" hidden="true" outlineLevel="4">
      <c r="A4974" s="2" t="s">
        <v>9563</v>
      </c>
      <c r="B4974" s="3" t="s">
        <v>9564</v>
      </c>
      <c r="C4974" s="2"/>
      <c r="D4974" s="2" t="s">
        <v>16</v>
      </c>
      <c r="E4974" s="4">
        <f>850.00*(1-Z1%)</f>
        <v>850</v>
      </c>
      <c r="F4974" s="2">
        <v>1</v>
      </c>
      <c r="G4974" s="2"/>
    </row>
    <row r="4975" spans="1:26" customHeight="1" ht="36" hidden="true" outlineLevel="4">
      <c r="A4975" s="2" t="s">
        <v>9565</v>
      </c>
      <c r="B4975" s="3" t="s">
        <v>9566</v>
      </c>
      <c r="C4975" s="2"/>
      <c r="D4975" s="2" t="s">
        <v>16</v>
      </c>
      <c r="E4975" s="4">
        <f>890.00*(1-Z1%)</f>
        <v>890</v>
      </c>
      <c r="F4975" s="2">
        <v>1</v>
      </c>
      <c r="G4975" s="2"/>
    </row>
    <row r="4976" spans="1:26" customHeight="1" ht="36" hidden="true" outlineLevel="4">
      <c r="A4976" s="2" t="s">
        <v>9567</v>
      </c>
      <c r="B4976" s="3" t="s">
        <v>9568</v>
      </c>
      <c r="C4976" s="2"/>
      <c r="D4976" s="2" t="s">
        <v>16</v>
      </c>
      <c r="E4976" s="4">
        <f>890.00*(1-Z1%)</f>
        <v>890</v>
      </c>
      <c r="F4976" s="2">
        <v>1</v>
      </c>
      <c r="G4976" s="2"/>
    </row>
    <row r="4977" spans="1:26" customHeight="1" ht="36" hidden="true" outlineLevel="4">
      <c r="A4977" s="2" t="s">
        <v>9569</v>
      </c>
      <c r="B4977" s="3" t="s">
        <v>9570</v>
      </c>
      <c r="C4977" s="2"/>
      <c r="D4977" s="2" t="s">
        <v>16</v>
      </c>
      <c r="E4977" s="4">
        <f>890.00*(1-Z1%)</f>
        <v>890</v>
      </c>
      <c r="F4977" s="2">
        <v>1</v>
      </c>
      <c r="G4977" s="2"/>
    </row>
    <row r="4978" spans="1:26" customHeight="1" ht="36" hidden="true" outlineLevel="4">
      <c r="A4978" s="2" t="s">
        <v>9571</v>
      </c>
      <c r="B4978" s="3" t="s">
        <v>9572</v>
      </c>
      <c r="C4978" s="2"/>
      <c r="D4978" s="2" t="s">
        <v>16</v>
      </c>
      <c r="E4978" s="4">
        <f>950.00*(1-Z1%)</f>
        <v>950</v>
      </c>
      <c r="F4978" s="2">
        <v>1</v>
      </c>
      <c r="G4978" s="2"/>
    </row>
    <row r="4979" spans="1:26" customHeight="1" ht="36" hidden="true" outlineLevel="4">
      <c r="A4979" s="2" t="s">
        <v>9573</v>
      </c>
      <c r="B4979" s="3" t="s">
        <v>9574</v>
      </c>
      <c r="C4979" s="2"/>
      <c r="D4979" s="2" t="s">
        <v>16</v>
      </c>
      <c r="E4979" s="4">
        <f>950.00*(1-Z1%)</f>
        <v>950</v>
      </c>
      <c r="F4979" s="2">
        <v>1</v>
      </c>
      <c r="G4979" s="2"/>
    </row>
    <row r="4980" spans="1:26" customHeight="1" ht="36" hidden="true" outlineLevel="4">
      <c r="A4980" s="2" t="s">
        <v>9575</v>
      </c>
      <c r="B4980" s="3" t="s">
        <v>9576</v>
      </c>
      <c r="C4980" s="2"/>
      <c r="D4980" s="2" t="s">
        <v>16</v>
      </c>
      <c r="E4980" s="4">
        <f>950.00*(1-Z1%)</f>
        <v>950</v>
      </c>
      <c r="F4980" s="2">
        <v>3</v>
      </c>
      <c r="G4980" s="2"/>
    </row>
    <row r="4981" spans="1:26" customHeight="1" ht="36" hidden="true" outlineLevel="4">
      <c r="A4981" s="2" t="s">
        <v>9577</v>
      </c>
      <c r="B4981" s="3" t="s">
        <v>9578</v>
      </c>
      <c r="C4981" s="2"/>
      <c r="D4981" s="2" t="s">
        <v>16</v>
      </c>
      <c r="E4981" s="4">
        <f>950.00*(1-Z1%)</f>
        <v>950</v>
      </c>
      <c r="F4981" s="2">
        <v>1</v>
      </c>
      <c r="G4981" s="2"/>
    </row>
    <row r="4982" spans="1:26" customHeight="1" ht="36" hidden="true" outlineLevel="4">
      <c r="A4982" s="2" t="s">
        <v>9579</v>
      </c>
      <c r="B4982" s="3" t="s">
        <v>9580</v>
      </c>
      <c r="C4982" s="2"/>
      <c r="D4982" s="2" t="s">
        <v>16</v>
      </c>
      <c r="E4982" s="4">
        <f>950.00*(1-Z1%)</f>
        <v>950</v>
      </c>
      <c r="F4982" s="2">
        <v>2</v>
      </c>
      <c r="G4982" s="2"/>
    </row>
    <row r="4983" spans="1:26" customHeight="1" ht="36" hidden="true" outlineLevel="4">
      <c r="A4983" s="2" t="s">
        <v>9581</v>
      </c>
      <c r="B4983" s="3" t="s">
        <v>9582</v>
      </c>
      <c r="C4983" s="2"/>
      <c r="D4983" s="2" t="s">
        <v>16</v>
      </c>
      <c r="E4983" s="4">
        <f>950.00*(1-Z1%)</f>
        <v>950</v>
      </c>
      <c r="F4983" s="2">
        <v>1</v>
      </c>
      <c r="G4983" s="2"/>
    </row>
    <row r="4984" spans="1:26" customHeight="1" ht="36" hidden="true" outlineLevel="4">
      <c r="A4984" s="2" t="s">
        <v>9583</v>
      </c>
      <c r="B4984" s="3" t="s">
        <v>9584</v>
      </c>
      <c r="C4984" s="2"/>
      <c r="D4984" s="2" t="s">
        <v>16</v>
      </c>
      <c r="E4984" s="4">
        <f>650.00*(1-Z1%)</f>
        <v>650</v>
      </c>
      <c r="F4984" s="2">
        <v>1</v>
      </c>
      <c r="G4984" s="2"/>
    </row>
    <row r="4985" spans="1:26" customHeight="1" ht="36" hidden="true" outlineLevel="4">
      <c r="A4985" s="2" t="s">
        <v>9585</v>
      </c>
      <c r="B4985" s="3" t="s">
        <v>9586</v>
      </c>
      <c r="C4985" s="2"/>
      <c r="D4985" s="2" t="s">
        <v>16</v>
      </c>
      <c r="E4985" s="4">
        <f>1450.00*(1-Z1%)</f>
        <v>1450</v>
      </c>
      <c r="F4985" s="2">
        <v>3</v>
      </c>
      <c r="G4985" s="2"/>
    </row>
    <row r="4986" spans="1:26" customHeight="1" ht="18" hidden="true" outlineLevel="4">
      <c r="A4986" s="2" t="s">
        <v>9587</v>
      </c>
      <c r="B4986" s="3" t="s">
        <v>9588</v>
      </c>
      <c r="C4986" s="2"/>
      <c r="D4986" s="2" t="s">
        <v>16</v>
      </c>
      <c r="E4986" s="4">
        <f>1190.00*(1-Z1%)</f>
        <v>1190</v>
      </c>
      <c r="F4986" s="2">
        <v>1</v>
      </c>
      <c r="G4986" s="2"/>
    </row>
    <row r="4987" spans="1:26" customHeight="1" ht="18" hidden="true" outlineLevel="4">
      <c r="A4987" s="2" t="s">
        <v>9589</v>
      </c>
      <c r="B4987" s="3" t="s">
        <v>9590</v>
      </c>
      <c r="C4987" s="2"/>
      <c r="D4987" s="2" t="s">
        <v>16</v>
      </c>
      <c r="E4987" s="4">
        <f>770.00*(1-Z1%)</f>
        <v>770</v>
      </c>
      <c r="F4987" s="2">
        <v>1</v>
      </c>
      <c r="G4987" s="2"/>
    </row>
    <row r="4988" spans="1:26" customHeight="1" ht="36" hidden="true" outlineLevel="4">
      <c r="A4988" s="2" t="s">
        <v>9591</v>
      </c>
      <c r="B4988" s="3" t="s">
        <v>9592</v>
      </c>
      <c r="C4988" s="2"/>
      <c r="D4988" s="2" t="s">
        <v>16</v>
      </c>
      <c r="E4988" s="4">
        <f>250.00*(1-Z1%)</f>
        <v>250</v>
      </c>
      <c r="F4988" s="2">
        <v>1</v>
      </c>
      <c r="G4988" s="2"/>
    </row>
    <row r="4989" spans="1:26" customHeight="1" ht="35" hidden="true" outlineLevel="4">
      <c r="A4989" s="5" t="s">
        <v>9593</v>
      </c>
      <c r="B4989" s="5"/>
      <c r="C4989" s="5"/>
      <c r="D4989" s="5"/>
      <c r="E4989" s="5"/>
      <c r="F4989" s="5"/>
      <c r="G4989" s="5"/>
    </row>
    <row r="4990" spans="1:26" customHeight="1" ht="36" hidden="true" outlineLevel="4">
      <c r="A4990" s="2" t="s">
        <v>9594</v>
      </c>
      <c r="B4990" s="3" t="s">
        <v>9595</v>
      </c>
      <c r="C4990" s="2"/>
      <c r="D4990" s="2" t="s">
        <v>16</v>
      </c>
      <c r="E4990" s="4">
        <f>1890.00*(1-Z1%)</f>
        <v>1890</v>
      </c>
      <c r="F4990" s="2">
        <v>1</v>
      </c>
      <c r="G4990" s="2"/>
    </row>
    <row r="4991" spans="1:26" customHeight="1" ht="35" hidden="true" outlineLevel="4">
      <c r="A4991" s="5" t="s">
        <v>9596</v>
      </c>
      <c r="B4991" s="5"/>
      <c r="C4991" s="5"/>
      <c r="D4991" s="5"/>
      <c r="E4991" s="5"/>
      <c r="F4991" s="5"/>
      <c r="G4991" s="5"/>
    </row>
    <row r="4992" spans="1:26" customHeight="1" ht="18" hidden="true" outlineLevel="4">
      <c r="A4992" s="2" t="s">
        <v>9597</v>
      </c>
      <c r="B4992" s="3" t="s">
        <v>9598</v>
      </c>
      <c r="C4992" s="2"/>
      <c r="D4992" s="2" t="s">
        <v>16</v>
      </c>
      <c r="E4992" s="4">
        <f>1290.00*(1-Z1%)</f>
        <v>1290</v>
      </c>
      <c r="F4992" s="2">
        <v>1</v>
      </c>
      <c r="G4992" s="2"/>
    </row>
    <row r="4993" spans="1:26" customHeight="1" ht="18" hidden="true" outlineLevel="4">
      <c r="A4993" s="2" t="s">
        <v>9599</v>
      </c>
      <c r="B4993" s="3" t="s">
        <v>9600</v>
      </c>
      <c r="C4993" s="2"/>
      <c r="D4993" s="2" t="s">
        <v>16</v>
      </c>
      <c r="E4993" s="4">
        <f>1150.00*(1-Z1%)</f>
        <v>1150</v>
      </c>
      <c r="F4993" s="2">
        <v>1</v>
      </c>
      <c r="G4993" s="2"/>
    </row>
    <row r="4994" spans="1:26" customHeight="1" ht="18" hidden="true" outlineLevel="4">
      <c r="A4994" s="2" t="s">
        <v>9601</v>
      </c>
      <c r="B4994" s="3" t="s">
        <v>9602</v>
      </c>
      <c r="C4994" s="2"/>
      <c r="D4994" s="2" t="s">
        <v>16</v>
      </c>
      <c r="E4994" s="4">
        <f>630.00*(1-Z1%)</f>
        <v>630</v>
      </c>
      <c r="F4994" s="2">
        <v>1</v>
      </c>
      <c r="G4994" s="2"/>
    </row>
    <row r="4995" spans="1:26" customHeight="1" ht="36" hidden="true" outlineLevel="4">
      <c r="A4995" s="2" t="s">
        <v>9603</v>
      </c>
      <c r="B4995" s="3" t="s">
        <v>9604</v>
      </c>
      <c r="C4995" s="2"/>
      <c r="D4995" s="2" t="s">
        <v>16</v>
      </c>
      <c r="E4995" s="4">
        <f>790.00*(1-Z1%)</f>
        <v>790</v>
      </c>
      <c r="F4995" s="2">
        <v>1</v>
      </c>
      <c r="G4995" s="2"/>
    </row>
    <row r="4996" spans="1:26" customHeight="1" ht="18" hidden="true" outlineLevel="4">
      <c r="A4996" s="2" t="s">
        <v>9605</v>
      </c>
      <c r="B4996" s="3" t="s">
        <v>9606</v>
      </c>
      <c r="C4996" s="2"/>
      <c r="D4996" s="2" t="s">
        <v>16</v>
      </c>
      <c r="E4996" s="4">
        <f>300.00*(1-Z1%)</f>
        <v>300</v>
      </c>
      <c r="F4996" s="2">
        <v>1</v>
      </c>
      <c r="G4996" s="2"/>
    </row>
    <row r="4997" spans="1:26" customHeight="1" ht="18" hidden="true" outlineLevel="4">
      <c r="A4997" s="2" t="s">
        <v>9607</v>
      </c>
      <c r="B4997" s="3" t="s">
        <v>9608</v>
      </c>
      <c r="C4997" s="2"/>
      <c r="D4997" s="2" t="s">
        <v>16</v>
      </c>
      <c r="E4997" s="4">
        <f>300.00*(1-Z1%)</f>
        <v>300</v>
      </c>
      <c r="F4997" s="2">
        <v>2</v>
      </c>
      <c r="G4997" s="2"/>
    </row>
    <row r="4998" spans="1:26" customHeight="1" ht="18" hidden="true" outlineLevel="4">
      <c r="A4998" s="2" t="s">
        <v>9609</v>
      </c>
      <c r="B4998" s="3" t="s">
        <v>9610</v>
      </c>
      <c r="C4998" s="2"/>
      <c r="D4998" s="2" t="s">
        <v>16</v>
      </c>
      <c r="E4998" s="4">
        <f>300.00*(1-Z1%)</f>
        <v>300</v>
      </c>
      <c r="F4998" s="2">
        <v>2</v>
      </c>
      <c r="G4998" s="2"/>
    </row>
    <row r="4999" spans="1:26" customHeight="1" ht="36" hidden="true" outlineLevel="4">
      <c r="A4999" s="2" t="s">
        <v>9611</v>
      </c>
      <c r="B4999" s="3" t="s">
        <v>9612</v>
      </c>
      <c r="C4999" s="2"/>
      <c r="D4999" s="2" t="s">
        <v>16</v>
      </c>
      <c r="E4999" s="4">
        <f>350.00*(1-Z1%)</f>
        <v>350</v>
      </c>
      <c r="F4999" s="2">
        <v>1</v>
      </c>
      <c r="G4999" s="2"/>
    </row>
    <row r="5000" spans="1:26" customHeight="1" ht="36" hidden="true" outlineLevel="4">
      <c r="A5000" s="2" t="s">
        <v>9613</v>
      </c>
      <c r="B5000" s="3" t="s">
        <v>9614</v>
      </c>
      <c r="C5000" s="2"/>
      <c r="D5000" s="2" t="s">
        <v>16</v>
      </c>
      <c r="E5000" s="4">
        <f>350.00*(1-Z1%)</f>
        <v>350</v>
      </c>
      <c r="F5000" s="2">
        <v>1</v>
      </c>
      <c r="G5000" s="2"/>
    </row>
    <row r="5001" spans="1:26" customHeight="1" ht="36" hidden="true" outlineLevel="4">
      <c r="A5001" s="2" t="s">
        <v>9615</v>
      </c>
      <c r="B5001" s="3" t="s">
        <v>9616</v>
      </c>
      <c r="C5001" s="2"/>
      <c r="D5001" s="2" t="s">
        <v>16</v>
      </c>
      <c r="E5001" s="4">
        <f>350.00*(1-Z1%)</f>
        <v>350</v>
      </c>
      <c r="F5001" s="2">
        <v>2</v>
      </c>
      <c r="G5001" s="2"/>
    </row>
    <row r="5002" spans="1:26" customHeight="1" ht="36" hidden="true" outlineLevel="4">
      <c r="A5002" s="2" t="s">
        <v>9617</v>
      </c>
      <c r="B5002" s="3" t="s">
        <v>9618</v>
      </c>
      <c r="C5002" s="2"/>
      <c r="D5002" s="2" t="s">
        <v>16</v>
      </c>
      <c r="E5002" s="4">
        <f>350.00*(1-Z1%)</f>
        <v>350</v>
      </c>
      <c r="F5002" s="2">
        <v>2</v>
      </c>
      <c r="G5002" s="2"/>
    </row>
    <row r="5003" spans="1:26" customHeight="1" ht="36" hidden="true" outlineLevel="4">
      <c r="A5003" s="2" t="s">
        <v>9619</v>
      </c>
      <c r="B5003" s="3" t="s">
        <v>9620</v>
      </c>
      <c r="C5003" s="2"/>
      <c r="D5003" s="2" t="s">
        <v>16</v>
      </c>
      <c r="E5003" s="4">
        <f>250.00*(1-Z1%)</f>
        <v>250</v>
      </c>
      <c r="F5003" s="2">
        <v>2</v>
      </c>
      <c r="G5003" s="2"/>
    </row>
    <row r="5004" spans="1:26" customHeight="1" ht="36" hidden="true" outlineLevel="4">
      <c r="A5004" s="2" t="s">
        <v>9621</v>
      </c>
      <c r="B5004" s="3" t="s">
        <v>9622</v>
      </c>
      <c r="C5004" s="2"/>
      <c r="D5004" s="2" t="s">
        <v>16</v>
      </c>
      <c r="E5004" s="4">
        <f>450.00*(1-Z1%)</f>
        <v>450</v>
      </c>
      <c r="F5004" s="2">
        <v>1</v>
      </c>
      <c r="G5004" s="2"/>
    </row>
    <row r="5005" spans="1:26" customHeight="1" ht="18" hidden="true" outlineLevel="4">
      <c r="A5005" s="2" t="s">
        <v>9623</v>
      </c>
      <c r="B5005" s="3" t="s">
        <v>9624</v>
      </c>
      <c r="C5005" s="2"/>
      <c r="D5005" s="2" t="s">
        <v>16</v>
      </c>
      <c r="E5005" s="4">
        <f>450.00*(1-Z1%)</f>
        <v>450</v>
      </c>
      <c r="F5005" s="2">
        <v>1</v>
      </c>
      <c r="G5005" s="2"/>
    </row>
    <row r="5006" spans="1:26" customHeight="1" ht="35" hidden="true" outlineLevel="4">
      <c r="A5006" s="5" t="s">
        <v>9625</v>
      </c>
      <c r="B5006" s="5"/>
      <c r="C5006" s="5"/>
      <c r="D5006" s="5"/>
      <c r="E5006" s="5"/>
      <c r="F5006" s="5"/>
      <c r="G5006" s="5"/>
    </row>
    <row r="5007" spans="1:26" customHeight="1" ht="18" hidden="true" outlineLevel="4">
      <c r="A5007" s="2" t="s">
        <v>9626</v>
      </c>
      <c r="B5007" s="3" t="s">
        <v>9627</v>
      </c>
      <c r="C5007" s="2"/>
      <c r="D5007" s="2" t="s">
        <v>16</v>
      </c>
      <c r="E5007" s="4">
        <f>1100.00*(1-Z1%)</f>
        <v>1100</v>
      </c>
      <c r="F5007" s="2">
        <v>1</v>
      </c>
      <c r="G5007" s="2"/>
    </row>
    <row r="5008" spans="1:26" customHeight="1" ht="18" hidden="true" outlineLevel="4">
      <c r="A5008" s="2" t="s">
        <v>9628</v>
      </c>
      <c r="B5008" s="3" t="s">
        <v>9629</v>
      </c>
      <c r="C5008" s="2"/>
      <c r="D5008" s="2" t="s">
        <v>16</v>
      </c>
      <c r="E5008" s="4">
        <f>1100.00*(1-Z1%)</f>
        <v>1100</v>
      </c>
      <c r="F5008" s="2">
        <v>2</v>
      </c>
      <c r="G5008" s="2"/>
    </row>
    <row r="5009" spans="1:26" customHeight="1" ht="18" hidden="true" outlineLevel="4">
      <c r="A5009" s="2" t="s">
        <v>9630</v>
      </c>
      <c r="B5009" s="3" t="s">
        <v>9631</v>
      </c>
      <c r="C5009" s="2"/>
      <c r="D5009" s="2" t="s">
        <v>16</v>
      </c>
      <c r="E5009" s="4">
        <f>1100.00*(1-Z1%)</f>
        <v>1100</v>
      </c>
      <c r="F5009" s="2">
        <v>1</v>
      </c>
      <c r="G5009" s="2"/>
    </row>
    <row r="5010" spans="1:26" customHeight="1" ht="18" hidden="true" outlineLevel="4">
      <c r="A5010" s="2" t="s">
        <v>9632</v>
      </c>
      <c r="B5010" s="3" t="s">
        <v>9633</v>
      </c>
      <c r="C5010" s="2"/>
      <c r="D5010" s="2" t="s">
        <v>16</v>
      </c>
      <c r="E5010" s="4">
        <f>1100.00*(1-Z1%)</f>
        <v>1100</v>
      </c>
      <c r="F5010" s="2">
        <v>1</v>
      </c>
      <c r="G5010" s="2"/>
    </row>
    <row r="5011" spans="1:26" customHeight="1" ht="18" hidden="true" outlineLevel="4">
      <c r="A5011" s="2" t="s">
        <v>9634</v>
      </c>
      <c r="B5011" s="3" t="s">
        <v>9635</v>
      </c>
      <c r="C5011" s="2"/>
      <c r="D5011" s="2" t="s">
        <v>16</v>
      </c>
      <c r="E5011" s="4">
        <f>1100.00*(1-Z1%)</f>
        <v>1100</v>
      </c>
      <c r="F5011" s="2">
        <v>1</v>
      </c>
      <c r="G5011" s="2"/>
    </row>
    <row r="5012" spans="1:26" customHeight="1" ht="18" hidden="true" outlineLevel="4">
      <c r="A5012" s="2" t="s">
        <v>9636</v>
      </c>
      <c r="B5012" s="3" t="s">
        <v>9637</v>
      </c>
      <c r="C5012" s="2"/>
      <c r="D5012" s="2" t="s">
        <v>16</v>
      </c>
      <c r="E5012" s="4">
        <f>900.00*(1-Z1%)</f>
        <v>900</v>
      </c>
      <c r="F5012" s="2">
        <v>1</v>
      </c>
      <c r="G5012" s="2"/>
    </row>
    <row r="5013" spans="1:26" customHeight="1" ht="18" hidden="true" outlineLevel="4">
      <c r="A5013" s="2" t="s">
        <v>9638</v>
      </c>
      <c r="B5013" s="3" t="s">
        <v>9639</v>
      </c>
      <c r="C5013" s="2"/>
      <c r="D5013" s="2" t="s">
        <v>16</v>
      </c>
      <c r="E5013" s="4">
        <f>1100.00*(1-Z1%)</f>
        <v>1100</v>
      </c>
      <c r="F5013" s="2">
        <v>1</v>
      </c>
      <c r="G5013" s="2"/>
    </row>
    <row r="5014" spans="1:26" customHeight="1" ht="18" hidden="true" outlineLevel="4">
      <c r="A5014" s="2" t="s">
        <v>9640</v>
      </c>
      <c r="B5014" s="3" t="s">
        <v>9641</v>
      </c>
      <c r="C5014" s="2"/>
      <c r="D5014" s="2" t="s">
        <v>16</v>
      </c>
      <c r="E5014" s="4">
        <f>1350.00*(1-Z1%)</f>
        <v>1350</v>
      </c>
      <c r="F5014" s="2">
        <v>1</v>
      </c>
      <c r="G5014" s="2"/>
    </row>
    <row r="5015" spans="1:26" customHeight="1" ht="18" hidden="true" outlineLevel="4">
      <c r="A5015" s="2" t="s">
        <v>9642</v>
      </c>
      <c r="B5015" s="3" t="s">
        <v>9643</v>
      </c>
      <c r="C5015" s="2"/>
      <c r="D5015" s="2" t="s">
        <v>16</v>
      </c>
      <c r="E5015" s="4">
        <f>1390.00*(1-Z1%)</f>
        <v>1390</v>
      </c>
      <c r="F5015" s="2">
        <v>1</v>
      </c>
      <c r="G5015" s="2"/>
    </row>
    <row r="5016" spans="1:26" customHeight="1" ht="18" hidden="true" outlineLevel="4">
      <c r="A5016" s="2" t="s">
        <v>9644</v>
      </c>
      <c r="B5016" s="3" t="s">
        <v>9645</v>
      </c>
      <c r="C5016" s="2"/>
      <c r="D5016" s="2" t="s">
        <v>16</v>
      </c>
      <c r="E5016" s="4">
        <f>1390.00*(1-Z1%)</f>
        <v>1390</v>
      </c>
      <c r="F5016" s="2">
        <v>1</v>
      </c>
      <c r="G5016" s="2"/>
    </row>
    <row r="5017" spans="1:26" customHeight="1" ht="18" hidden="true" outlineLevel="4">
      <c r="A5017" s="2" t="s">
        <v>9646</v>
      </c>
      <c r="B5017" s="3" t="s">
        <v>9647</v>
      </c>
      <c r="C5017" s="2"/>
      <c r="D5017" s="2" t="s">
        <v>16</v>
      </c>
      <c r="E5017" s="4">
        <f>1190.00*(1-Z1%)</f>
        <v>1190</v>
      </c>
      <c r="F5017" s="2">
        <v>1</v>
      </c>
      <c r="G5017" s="2"/>
    </row>
    <row r="5018" spans="1:26" customHeight="1" ht="18" hidden="true" outlineLevel="4">
      <c r="A5018" s="2" t="s">
        <v>9648</v>
      </c>
      <c r="B5018" s="3" t="s">
        <v>9649</v>
      </c>
      <c r="C5018" s="2"/>
      <c r="D5018" s="2" t="s">
        <v>16</v>
      </c>
      <c r="E5018" s="4">
        <f>1190.00*(1-Z1%)</f>
        <v>1190</v>
      </c>
      <c r="F5018" s="2">
        <v>3</v>
      </c>
      <c r="G5018" s="2"/>
    </row>
    <row r="5019" spans="1:26" customHeight="1" ht="18" hidden="true" outlineLevel="4">
      <c r="A5019" s="2" t="s">
        <v>9650</v>
      </c>
      <c r="B5019" s="3" t="s">
        <v>9651</v>
      </c>
      <c r="C5019" s="2"/>
      <c r="D5019" s="2" t="s">
        <v>16</v>
      </c>
      <c r="E5019" s="4">
        <f>1100.00*(1-Z1%)</f>
        <v>1100</v>
      </c>
      <c r="F5019" s="2">
        <v>1</v>
      </c>
      <c r="G5019" s="2"/>
    </row>
    <row r="5020" spans="1:26" customHeight="1" ht="18" hidden="true" outlineLevel="4">
      <c r="A5020" s="2" t="s">
        <v>9652</v>
      </c>
      <c r="B5020" s="3" t="s">
        <v>9653</v>
      </c>
      <c r="C5020" s="2"/>
      <c r="D5020" s="2" t="s">
        <v>16</v>
      </c>
      <c r="E5020" s="4">
        <f>1550.00*(1-Z1%)</f>
        <v>1550</v>
      </c>
      <c r="F5020" s="2">
        <v>1</v>
      </c>
      <c r="G5020" s="2"/>
    </row>
    <row r="5021" spans="1:26" customHeight="1" ht="18" hidden="true" outlineLevel="4">
      <c r="A5021" s="2" t="s">
        <v>9654</v>
      </c>
      <c r="B5021" s="3" t="s">
        <v>9655</v>
      </c>
      <c r="C5021" s="2"/>
      <c r="D5021" s="2" t="s">
        <v>16</v>
      </c>
      <c r="E5021" s="4">
        <f>1550.00*(1-Z1%)</f>
        <v>1550</v>
      </c>
      <c r="F5021" s="2">
        <v>1</v>
      </c>
      <c r="G5021" s="2"/>
    </row>
    <row r="5022" spans="1:26" customHeight="1" ht="18" hidden="true" outlineLevel="4">
      <c r="A5022" s="2" t="s">
        <v>9656</v>
      </c>
      <c r="B5022" s="3" t="s">
        <v>9657</v>
      </c>
      <c r="C5022" s="2"/>
      <c r="D5022" s="2" t="s">
        <v>16</v>
      </c>
      <c r="E5022" s="4">
        <f>1390.00*(1-Z1%)</f>
        <v>1390</v>
      </c>
      <c r="F5022" s="2">
        <v>1</v>
      </c>
      <c r="G5022" s="2"/>
    </row>
    <row r="5023" spans="1:26" customHeight="1" ht="18" hidden="true" outlineLevel="4">
      <c r="A5023" s="2" t="s">
        <v>9658</v>
      </c>
      <c r="B5023" s="3" t="s">
        <v>9659</v>
      </c>
      <c r="C5023" s="2"/>
      <c r="D5023" s="2" t="s">
        <v>16</v>
      </c>
      <c r="E5023" s="4">
        <f>790.00*(1-Z1%)</f>
        <v>790</v>
      </c>
      <c r="F5023" s="2">
        <v>1</v>
      </c>
      <c r="G5023" s="2"/>
    </row>
    <row r="5024" spans="1:26" customHeight="1" ht="18" hidden="true" outlineLevel="4">
      <c r="A5024" s="2" t="s">
        <v>9660</v>
      </c>
      <c r="B5024" s="3" t="s">
        <v>9661</v>
      </c>
      <c r="C5024" s="2"/>
      <c r="D5024" s="2" t="s">
        <v>16</v>
      </c>
      <c r="E5024" s="4">
        <f>990.00*(1-Z1%)</f>
        <v>990</v>
      </c>
      <c r="F5024" s="2">
        <v>1</v>
      </c>
      <c r="G5024" s="2"/>
    </row>
    <row r="5025" spans="1:26" customHeight="1" ht="18" hidden="true" outlineLevel="4">
      <c r="A5025" s="2" t="s">
        <v>9662</v>
      </c>
      <c r="B5025" s="3" t="s">
        <v>9663</v>
      </c>
      <c r="C5025" s="2"/>
      <c r="D5025" s="2" t="s">
        <v>16</v>
      </c>
      <c r="E5025" s="4">
        <f>990.00*(1-Z1%)</f>
        <v>990</v>
      </c>
      <c r="F5025" s="2">
        <v>1</v>
      </c>
      <c r="G5025" s="2"/>
    </row>
    <row r="5026" spans="1:26" customHeight="1" ht="18" hidden="true" outlineLevel="4">
      <c r="A5026" s="2" t="s">
        <v>9664</v>
      </c>
      <c r="B5026" s="3" t="s">
        <v>9665</v>
      </c>
      <c r="C5026" s="2"/>
      <c r="D5026" s="2" t="s">
        <v>16</v>
      </c>
      <c r="E5026" s="4">
        <f>1290.00*(1-Z1%)</f>
        <v>1290</v>
      </c>
      <c r="F5026" s="2">
        <v>1</v>
      </c>
      <c r="G5026" s="2"/>
    </row>
    <row r="5027" spans="1:26" customHeight="1" ht="18" hidden="true" outlineLevel="4">
      <c r="A5027" s="2" t="s">
        <v>9666</v>
      </c>
      <c r="B5027" s="3" t="s">
        <v>9667</v>
      </c>
      <c r="C5027" s="2"/>
      <c r="D5027" s="2" t="s">
        <v>16</v>
      </c>
      <c r="E5027" s="4">
        <f>1590.00*(1-Z1%)</f>
        <v>1590</v>
      </c>
      <c r="F5027" s="2">
        <v>1</v>
      </c>
      <c r="G5027" s="2"/>
    </row>
    <row r="5028" spans="1:26" customHeight="1" ht="18" hidden="true" outlineLevel="4">
      <c r="A5028" s="2" t="s">
        <v>9668</v>
      </c>
      <c r="B5028" s="3" t="s">
        <v>9669</v>
      </c>
      <c r="C5028" s="2"/>
      <c r="D5028" s="2" t="s">
        <v>16</v>
      </c>
      <c r="E5028" s="4">
        <f>1350.00*(1-Z1%)</f>
        <v>1350</v>
      </c>
      <c r="F5028" s="2">
        <v>1</v>
      </c>
      <c r="G5028" s="2"/>
    </row>
    <row r="5029" spans="1:26" customHeight="1" ht="18" hidden="true" outlineLevel="4">
      <c r="A5029" s="2" t="s">
        <v>9670</v>
      </c>
      <c r="B5029" s="3" t="s">
        <v>9671</v>
      </c>
      <c r="C5029" s="2"/>
      <c r="D5029" s="2" t="s">
        <v>16</v>
      </c>
      <c r="E5029" s="4">
        <f>1350.00*(1-Z1%)</f>
        <v>1350</v>
      </c>
      <c r="F5029" s="2">
        <v>1</v>
      </c>
      <c r="G5029" s="2"/>
    </row>
    <row r="5030" spans="1:26" customHeight="1" ht="36" hidden="true" outlineLevel="4">
      <c r="A5030" s="2" t="s">
        <v>9672</v>
      </c>
      <c r="B5030" s="3" t="s">
        <v>9673</v>
      </c>
      <c r="C5030" s="2"/>
      <c r="D5030" s="2" t="s">
        <v>16</v>
      </c>
      <c r="E5030" s="4">
        <f>690.00*(1-Z1%)</f>
        <v>690</v>
      </c>
      <c r="F5030" s="2">
        <v>1</v>
      </c>
      <c r="G5030" s="2"/>
    </row>
    <row r="5031" spans="1:26" customHeight="1" ht="18" hidden="true" outlineLevel="4">
      <c r="A5031" s="2" t="s">
        <v>9674</v>
      </c>
      <c r="B5031" s="3" t="s">
        <v>9675</v>
      </c>
      <c r="C5031" s="2"/>
      <c r="D5031" s="2" t="s">
        <v>16</v>
      </c>
      <c r="E5031" s="4">
        <f>1100.00*(1-Z1%)</f>
        <v>1100</v>
      </c>
      <c r="F5031" s="2">
        <v>1</v>
      </c>
      <c r="G5031" s="2"/>
    </row>
    <row r="5032" spans="1:26" customHeight="1" ht="18" hidden="true" outlineLevel="4">
      <c r="A5032" s="2" t="s">
        <v>9676</v>
      </c>
      <c r="B5032" s="3" t="s">
        <v>9677</v>
      </c>
      <c r="C5032" s="2"/>
      <c r="D5032" s="2" t="s">
        <v>16</v>
      </c>
      <c r="E5032" s="4">
        <f>1490.00*(1-Z1%)</f>
        <v>1490</v>
      </c>
      <c r="F5032" s="2">
        <v>1</v>
      </c>
      <c r="G5032" s="2"/>
    </row>
    <row r="5033" spans="1:26" customHeight="1" ht="36" hidden="true" outlineLevel="4">
      <c r="A5033" s="2" t="s">
        <v>9678</v>
      </c>
      <c r="B5033" s="3" t="s">
        <v>9679</v>
      </c>
      <c r="C5033" s="2"/>
      <c r="D5033" s="2" t="s">
        <v>16</v>
      </c>
      <c r="E5033" s="4">
        <f>450.00*(1-Z1%)</f>
        <v>450</v>
      </c>
      <c r="F5033" s="2">
        <v>1</v>
      </c>
      <c r="G5033" s="2"/>
    </row>
    <row r="5034" spans="1:26" customHeight="1" ht="18" hidden="true" outlineLevel="4">
      <c r="A5034" s="2" t="s">
        <v>9680</v>
      </c>
      <c r="B5034" s="3" t="s">
        <v>9681</v>
      </c>
      <c r="C5034" s="2"/>
      <c r="D5034" s="2" t="s">
        <v>16</v>
      </c>
      <c r="E5034" s="4">
        <f>520.00*(1-Z1%)</f>
        <v>520</v>
      </c>
      <c r="F5034" s="2">
        <v>1</v>
      </c>
      <c r="G5034" s="2"/>
    </row>
    <row r="5035" spans="1:26" customHeight="1" ht="18" hidden="true" outlineLevel="4">
      <c r="A5035" s="2" t="s">
        <v>9682</v>
      </c>
      <c r="B5035" s="3" t="s">
        <v>9683</v>
      </c>
      <c r="C5035" s="2"/>
      <c r="D5035" s="2" t="s">
        <v>16</v>
      </c>
      <c r="E5035" s="4">
        <f>550.00*(1-Z1%)</f>
        <v>550</v>
      </c>
      <c r="F5035" s="2">
        <v>1</v>
      </c>
      <c r="G5035" s="2"/>
    </row>
    <row r="5036" spans="1:26" customHeight="1" ht="35" hidden="true" outlineLevel="4">
      <c r="A5036" s="5" t="s">
        <v>9684</v>
      </c>
      <c r="B5036" s="5"/>
      <c r="C5036" s="5"/>
      <c r="D5036" s="5"/>
      <c r="E5036" s="5"/>
      <c r="F5036" s="5"/>
      <c r="G5036" s="5"/>
    </row>
    <row r="5037" spans="1:26" customHeight="1" ht="18" hidden="true" outlineLevel="4">
      <c r="A5037" s="2" t="s">
        <v>9685</v>
      </c>
      <c r="B5037" s="3" t="s">
        <v>9686</v>
      </c>
      <c r="C5037" s="2"/>
      <c r="D5037" s="2" t="s">
        <v>16</v>
      </c>
      <c r="E5037" s="4">
        <f>130.00*(1-Z1%)</f>
        <v>130</v>
      </c>
      <c r="F5037" s="2">
        <v>1</v>
      </c>
      <c r="G5037" s="2"/>
    </row>
    <row r="5038" spans="1:26" customHeight="1" ht="18" hidden="true" outlineLevel="4">
      <c r="A5038" s="2" t="s">
        <v>9687</v>
      </c>
      <c r="B5038" s="3" t="s">
        <v>9688</v>
      </c>
      <c r="C5038" s="2"/>
      <c r="D5038" s="2" t="s">
        <v>16</v>
      </c>
      <c r="E5038" s="4">
        <f>120.00*(1-Z1%)</f>
        <v>120</v>
      </c>
      <c r="F5038" s="2">
        <v>1</v>
      </c>
      <c r="G5038" s="2"/>
    </row>
    <row r="5039" spans="1:26" customHeight="1" ht="18" hidden="true" outlineLevel="4">
      <c r="A5039" s="2" t="s">
        <v>9689</v>
      </c>
      <c r="B5039" s="3" t="s">
        <v>9690</v>
      </c>
      <c r="C5039" s="2"/>
      <c r="D5039" s="2" t="s">
        <v>16</v>
      </c>
      <c r="E5039" s="4">
        <f>150.00*(1-Z1%)</f>
        <v>150</v>
      </c>
      <c r="F5039" s="2">
        <v>1</v>
      </c>
      <c r="G5039" s="2"/>
    </row>
    <row r="5040" spans="1:26" customHeight="1" ht="18" hidden="true" outlineLevel="4">
      <c r="A5040" s="2" t="s">
        <v>9691</v>
      </c>
      <c r="B5040" s="3" t="s">
        <v>9692</v>
      </c>
      <c r="C5040" s="2"/>
      <c r="D5040" s="2" t="s">
        <v>16</v>
      </c>
      <c r="E5040" s="4">
        <f>220.00*(1-Z1%)</f>
        <v>220</v>
      </c>
      <c r="F5040" s="2">
        <v>1</v>
      </c>
      <c r="G5040" s="2"/>
    </row>
    <row r="5041" spans="1:26" customHeight="1" ht="18" hidden="true" outlineLevel="4">
      <c r="A5041" s="2" t="s">
        <v>9693</v>
      </c>
      <c r="B5041" s="3" t="s">
        <v>9694</v>
      </c>
      <c r="C5041" s="2"/>
      <c r="D5041" s="2" t="s">
        <v>16</v>
      </c>
      <c r="E5041" s="4">
        <f>250.00*(1-Z1%)</f>
        <v>250</v>
      </c>
      <c r="F5041" s="2">
        <v>1</v>
      </c>
      <c r="G5041" s="2"/>
    </row>
    <row r="5042" spans="1:26" customHeight="1" ht="35" hidden="true" outlineLevel="3">
      <c r="A5042" s="5" t="s">
        <v>9695</v>
      </c>
      <c r="B5042" s="5"/>
      <c r="C5042" s="5"/>
      <c r="D5042" s="5"/>
      <c r="E5042" s="5"/>
      <c r="F5042" s="5"/>
      <c r="G5042" s="5"/>
    </row>
    <row r="5043" spans="1:26" customHeight="1" ht="18" hidden="true" outlineLevel="3">
      <c r="A5043" s="2" t="s">
        <v>9696</v>
      </c>
      <c r="B5043" s="3" t="s">
        <v>9697</v>
      </c>
      <c r="C5043" s="2"/>
      <c r="D5043" s="2" t="s">
        <v>16</v>
      </c>
      <c r="E5043" s="4">
        <f>320.00*(1-Z1%)</f>
        <v>320</v>
      </c>
      <c r="F5043" s="2">
        <v>2</v>
      </c>
      <c r="G5043" s="2"/>
    </row>
    <row r="5044" spans="1:26" customHeight="1" ht="36" hidden="true" outlineLevel="3">
      <c r="A5044" s="2" t="s">
        <v>9698</v>
      </c>
      <c r="B5044" s="3" t="s">
        <v>9699</v>
      </c>
      <c r="C5044" s="2"/>
      <c r="D5044" s="2" t="s">
        <v>16</v>
      </c>
      <c r="E5044" s="4">
        <f>320.00*(1-Z1%)</f>
        <v>320</v>
      </c>
      <c r="F5044" s="2">
        <v>1</v>
      </c>
      <c r="G5044" s="2"/>
    </row>
    <row r="5045" spans="1:26" customHeight="1" ht="36" hidden="true" outlineLevel="3">
      <c r="A5045" s="2" t="s">
        <v>9700</v>
      </c>
      <c r="B5045" s="3" t="s">
        <v>9701</v>
      </c>
      <c r="C5045" s="2"/>
      <c r="D5045" s="2" t="s">
        <v>16</v>
      </c>
      <c r="E5045" s="4">
        <f>220.00*(1-Z1%)</f>
        <v>220</v>
      </c>
      <c r="F5045" s="2">
        <v>2</v>
      </c>
      <c r="G5045" s="2"/>
    </row>
    <row r="5046" spans="1:26" customHeight="1" ht="18" hidden="true" outlineLevel="3">
      <c r="A5046" s="2" t="s">
        <v>9702</v>
      </c>
      <c r="B5046" s="3" t="s">
        <v>9703</v>
      </c>
      <c r="C5046" s="2"/>
      <c r="D5046" s="2" t="s">
        <v>16</v>
      </c>
      <c r="E5046" s="4">
        <f>250.00*(1-Z1%)</f>
        <v>250</v>
      </c>
      <c r="F5046" s="2">
        <v>1</v>
      </c>
      <c r="G5046" s="2"/>
    </row>
    <row r="5047" spans="1:26" customHeight="1" ht="36" hidden="true" outlineLevel="3">
      <c r="A5047" s="2" t="s">
        <v>9704</v>
      </c>
      <c r="B5047" s="3" t="s">
        <v>9705</v>
      </c>
      <c r="C5047" s="2"/>
      <c r="D5047" s="2" t="s">
        <v>16</v>
      </c>
      <c r="E5047" s="4">
        <f>80.00*(1-Z1%)</f>
        <v>80</v>
      </c>
      <c r="F5047" s="2">
        <v>4</v>
      </c>
      <c r="G5047" s="2"/>
    </row>
    <row r="5048" spans="1:26" customHeight="1" ht="36" hidden="true" outlineLevel="3">
      <c r="A5048" s="2" t="s">
        <v>9706</v>
      </c>
      <c r="B5048" s="3" t="s">
        <v>9707</v>
      </c>
      <c r="C5048" s="2"/>
      <c r="D5048" s="2" t="s">
        <v>16</v>
      </c>
      <c r="E5048" s="4">
        <f>120.00*(1-Z1%)</f>
        <v>120</v>
      </c>
      <c r="F5048" s="2">
        <v>1</v>
      </c>
      <c r="G5048" s="2"/>
    </row>
    <row r="5049" spans="1:26" customHeight="1" ht="36" hidden="true" outlineLevel="3">
      <c r="A5049" s="2" t="s">
        <v>9708</v>
      </c>
      <c r="B5049" s="3" t="s">
        <v>9709</v>
      </c>
      <c r="C5049" s="2"/>
      <c r="D5049" s="2" t="s">
        <v>16</v>
      </c>
      <c r="E5049" s="4">
        <f>100.00*(1-Z1%)</f>
        <v>100</v>
      </c>
      <c r="F5049" s="2">
        <v>1</v>
      </c>
      <c r="G5049" s="2"/>
    </row>
    <row r="5050" spans="1:26" customHeight="1" ht="36" hidden="true" outlineLevel="3">
      <c r="A5050" s="2" t="s">
        <v>9710</v>
      </c>
      <c r="B5050" s="3" t="s">
        <v>9711</v>
      </c>
      <c r="C5050" s="2"/>
      <c r="D5050" s="2" t="s">
        <v>16</v>
      </c>
      <c r="E5050" s="4">
        <f>100.00*(1-Z1%)</f>
        <v>100</v>
      </c>
      <c r="F5050" s="2">
        <v>2</v>
      </c>
      <c r="G5050" s="2"/>
    </row>
    <row r="5051" spans="1:26" customHeight="1" ht="36" hidden="true" outlineLevel="3">
      <c r="A5051" s="2" t="s">
        <v>9712</v>
      </c>
      <c r="B5051" s="3" t="s">
        <v>9713</v>
      </c>
      <c r="C5051" s="2"/>
      <c r="D5051" s="2" t="s">
        <v>16</v>
      </c>
      <c r="E5051" s="4">
        <f>200.00*(1-Z1%)</f>
        <v>200</v>
      </c>
      <c r="F5051" s="2">
        <v>1</v>
      </c>
      <c r="G5051" s="2"/>
    </row>
    <row r="5052" spans="1:26" customHeight="1" ht="36" hidden="true" outlineLevel="3">
      <c r="A5052" s="2" t="s">
        <v>9714</v>
      </c>
      <c r="B5052" s="3" t="s">
        <v>9715</v>
      </c>
      <c r="C5052" s="2"/>
      <c r="D5052" s="2" t="s">
        <v>16</v>
      </c>
      <c r="E5052" s="4">
        <f>250.00*(1-Z1%)</f>
        <v>250</v>
      </c>
      <c r="F5052" s="2">
        <v>1</v>
      </c>
      <c r="G5052" s="2"/>
    </row>
    <row r="5053" spans="1:26" customHeight="1" ht="36" hidden="true" outlineLevel="3">
      <c r="A5053" s="2" t="s">
        <v>9716</v>
      </c>
      <c r="B5053" s="3" t="s">
        <v>9717</v>
      </c>
      <c r="C5053" s="2"/>
      <c r="D5053" s="2" t="s">
        <v>16</v>
      </c>
      <c r="E5053" s="4">
        <f>250.00*(1-Z1%)</f>
        <v>250</v>
      </c>
      <c r="F5053" s="2">
        <v>1</v>
      </c>
      <c r="G5053" s="2"/>
    </row>
    <row r="5054" spans="1:26" customHeight="1" ht="36" hidden="true" outlineLevel="3">
      <c r="A5054" s="2" t="s">
        <v>9718</v>
      </c>
      <c r="B5054" s="3" t="s">
        <v>9719</v>
      </c>
      <c r="C5054" s="2"/>
      <c r="D5054" s="2" t="s">
        <v>16</v>
      </c>
      <c r="E5054" s="4">
        <f>270.00*(1-Z1%)</f>
        <v>270</v>
      </c>
      <c r="F5054" s="2">
        <v>1</v>
      </c>
      <c r="G5054" s="2"/>
    </row>
    <row r="5055" spans="1:26" customHeight="1" ht="36" hidden="true" outlineLevel="3">
      <c r="A5055" s="2" t="s">
        <v>9720</v>
      </c>
      <c r="B5055" s="3" t="s">
        <v>9721</v>
      </c>
      <c r="C5055" s="2"/>
      <c r="D5055" s="2" t="s">
        <v>16</v>
      </c>
      <c r="E5055" s="4">
        <f>250.00*(1-Z1%)</f>
        <v>250</v>
      </c>
      <c r="F5055" s="2">
        <v>1</v>
      </c>
      <c r="G5055" s="2"/>
    </row>
    <row r="5056" spans="1:26" customHeight="1" ht="36" hidden="true" outlineLevel="3">
      <c r="A5056" s="2" t="s">
        <v>9722</v>
      </c>
      <c r="B5056" s="3" t="s">
        <v>9723</v>
      </c>
      <c r="C5056" s="2"/>
      <c r="D5056" s="2" t="s">
        <v>16</v>
      </c>
      <c r="E5056" s="4">
        <f>240.00*(1-Z1%)</f>
        <v>240</v>
      </c>
      <c r="F5056" s="2">
        <v>1</v>
      </c>
      <c r="G5056" s="2"/>
    </row>
    <row r="5057" spans="1:26" customHeight="1" ht="36" hidden="true" outlineLevel="3">
      <c r="A5057" s="2" t="s">
        <v>9724</v>
      </c>
      <c r="B5057" s="3" t="s">
        <v>9725</v>
      </c>
      <c r="C5057" s="2"/>
      <c r="D5057" s="2" t="s">
        <v>16</v>
      </c>
      <c r="E5057" s="4">
        <f>250.00*(1-Z1%)</f>
        <v>250</v>
      </c>
      <c r="F5057" s="2">
        <v>1</v>
      </c>
      <c r="G5057" s="2"/>
    </row>
    <row r="5058" spans="1:26" customHeight="1" ht="36" hidden="true" outlineLevel="3">
      <c r="A5058" s="2" t="s">
        <v>9726</v>
      </c>
      <c r="B5058" s="3" t="s">
        <v>9727</v>
      </c>
      <c r="C5058" s="2"/>
      <c r="D5058" s="2" t="s">
        <v>16</v>
      </c>
      <c r="E5058" s="4">
        <f>250.00*(1-Z1%)</f>
        <v>250</v>
      </c>
      <c r="F5058" s="2">
        <v>2</v>
      </c>
      <c r="G5058" s="2"/>
    </row>
    <row r="5059" spans="1:26" customHeight="1" ht="18" hidden="true" outlineLevel="3">
      <c r="A5059" s="2" t="s">
        <v>9728</v>
      </c>
      <c r="B5059" s="3" t="s">
        <v>9729</v>
      </c>
      <c r="C5059" s="2"/>
      <c r="D5059" s="2" t="s">
        <v>16</v>
      </c>
      <c r="E5059" s="4">
        <f>400.00*(1-Z1%)</f>
        <v>400</v>
      </c>
      <c r="F5059" s="2">
        <v>1</v>
      </c>
      <c r="G5059" s="2"/>
    </row>
    <row r="5060" spans="1:26" customHeight="1" ht="36" hidden="true" outlineLevel="3">
      <c r="A5060" s="2" t="s">
        <v>9730</v>
      </c>
      <c r="B5060" s="3" t="s">
        <v>9731</v>
      </c>
      <c r="C5060" s="2"/>
      <c r="D5060" s="2" t="s">
        <v>16</v>
      </c>
      <c r="E5060" s="4">
        <f>630.00*(1-Z1%)</f>
        <v>630</v>
      </c>
      <c r="F5060" s="2">
        <v>1</v>
      </c>
      <c r="G5060" s="2"/>
    </row>
    <row r="5061" spans="1:26" customHeight="1" ht="36" hidden="true" outlineLevel="3">
      <c r="A5061" s="2" t="s">
        <v>9732</v>
      </c>
      <c r="B5061" s="3" t="s">
        <v>9733</v>
      </c>
      <c r="C5061" s="2"/>
      <c r="D5061" s="2" t="s">
        <v>16</v>
      </c>
      <c r="E5061" s="4">
        <f>30.00*(1-Z1%)</f>
        <v>30</v>
      </c>
      <c r="F5061" s="2">
        <v>2</v>
      </c>
      <c r="G5061" s="2"/>
    </row>
    <row r="5062" spans="1:26" customHeight="1" ht="36" hidden="true" outlineLevel="3">
      <c r="A5062" s="2" t="s">
        <v>9734</v>
      </c>
      <c r="B5062" s="3" t="s">
        <v>9735</v>
      </c>
      <c r="C5062" s="2"/>
      <c r="D5062" s="2" t="s">
        <v>16</v>
      </c>
      <c r="E5062" s="4">
        <f>220.00*(1-Z1%)</f>
        <v>220</v>
      </c>
      <c r="F5062" s="2">
        <v>1</v>
      </c>
      <c r="G5062" s="2"/>
    </row>
    <row r="5063" spans="1:26" customHeight="1" ht="36" hidden="true" outlineLevel="3">
      <c r="A5063" s="2" t="s">
        <v>9736</v>
      </c>
      <c r="B5063" s="3" t="s">
        <v>9737</v>
      </c>
      <c r="C5063" s="2"/>
      <c r="D5063" s="2" t="s">
        <v>16</v>
      </c>
      <c r="E5063" s="4">
        <f>220.00*(1-Z1%)</f>
        <v>220</v>
      </c>
      <c r="F5063" s="2">
        <v>1</v>
      </c>
      <c r="G5063" s="2"/>
    </row>
    <row r="5064" spans="1:26" customHeight="1" ht="36" hidden="true" outlineLevel="3">
      <c r="A5064" s="2" t="s">
        <v>9738</v>
      </c>
      <c r="B5064" s="3" t="s">
        <v>9739</v>
      </c>
      <c r="C5064" s="2"/>
      <c r="D5064" s="2" t="s">
        <v>16</v>
      </c>
      <c r="E5064" s="4">
        <f>230.00*(1-Z1%)</f>
        <v>230</v>
      </c>
      <c r="F5064" s="2">
        <v>2</v>
      </c>
      <c r="G5064" s="2"/>
    </row>
    <row r="5065" spans="1:26" customHeight="1" ht="36" hidden="true" outlineLevel="3">
      <c r="A5065" s="2" t="s">
        <v>9740</v>
      </c>
      <c r="B5065" s="3" t="s">
        <v>9741</v>
      </c>
      <c r="C5065" s="2"/>
      <c r="D5065" s="2" t="s">
        <v>16</v>
      </c>
      <c r="E5065" s="4">
        <f>150.00*(1-Z1%)</f>
        <v>150</v>
      </c>
      <c r="F5065" s="2">
        <v>1</v>
      </c>
      <c r="G5065" s="2"/>
    </row>
    <row r="5066" spans="1:26" customHeight="1" ht="36" hidden="true" outlineLevel="3">
      <c r="A5066" s="2" t="s">
        <v>9742</v>
      </c>
      <c r="B5066" s="3" t="s">
        <v>9743</v>
      </c>
      <c r="C5066" s="2"/>
      <c r="D5066" s="2" t="s">
        <v>16</v>
      </c>
      <c r="E5066" s="4">
        <f>230.00*(1-Z1%)</f>
        <v>230</v>
      </c>
      <c r="F5066" s="2">
        <v>1</v>
      </c>
      <c r="G5066" s="2"/>
    </row>
    <row r="5067" spans="1:26" customHeight="1" ht="36" hidden="true" outlineLevel="3">
      <c r="A5067" s="2" t="s">
        <v>9744</v>
      </c>
      <c r="B5067" s="3" t="s">
        <v>9745</v>
      </c>
      <c r="C5067" s="2"/>
      <c r="D5067" s="2" t="s">
        <v>16</v>
      </c>
      <c r="E5067" s="4">
        <f>200.00*(1-Z1%)</f>
        <v>200</v>
      </c>
      <c r="F5067" s="2">
        <v>1</v>
      </c>
      <c r="G5067" s="2"/>
    </row>
    <row r="5068" spans="1:26" customHeight="1" ht="18" hidden="true" outlineLevel="3">
      <c r="A5068" s="2" t="s">
        <v>9746</v>
      </c>
      <c r="B5068" s="3" t="s">
        <v>9747</v>
      </c>
      <c r="C5068" s="2"/>
      <c r="D5068" s="2" t="s">
        <v>16</v>
      </c>
      <c r="E5068" s="4">
        <f>110.00*(1-Z1%)</f>
        <v>110</v>
      </c>
      <c r="F5068" s="2">
        <v>2</v>
      </c>
      <c r="G5068" s="2"/>
    </row>
    <row r="5069" spans="1:26" customHeight="1" ht="36" hidden="true" outlineLevel="3">
      <c r="A5069" s="2" t="s">
        <v>9748</v>
      </c>
      <c r="B5069" s="3" t="s">
        <v>9749</v>
      </c>
      <c r="C5069" s="2"/>
      <c r="D5069" s="2" t="s">
        <v>16</v>
      </c>
      <c r="E5069" s="4">
        <f>150.00*(1-Z1%)</f>
        <v>150</v>
      </c>
      <c r="F5069" s="2">
        <v>1</v>
      </c>
      <c r="G5069" s="2"/>
    </row>
    <row r="5070" spans="1:26" customHeight="1" ht="36" hidden="true" outlineLevel="3">
      <c r="A5070" s="2" t="s">
        <v>9750</v>
      </c>
      <c r="B5070" s="3" t="s">
        <v>9751</v>
      </c>
      <c r="C5070" s="2"/>
      <c r="D5070" s="2" t="s">
        <v>16</v>
      </c>
      <c r="E5070" s="4">
        <f>120.00*(1-Z1%)</f>
        <v>120</v>
      </c>
      <c r="F5070" s="2">
        <v>1</v>
      </c>
      <c r="G5070" s="2"/>
    </row>
    <row r="5071" spans="1:26" customHeight="1" ht="36" hidden="true" outlineLevel="3">
      <c r="A5071" s="2" t="s">
        <v>9752</v>
      </c>
      <c r="B5071" s="3" t="s">
        <v>9753</v>
      </c>
      <c r="C5071" s="2"/>
      <c r="D5071" s="2" t="s">
        <v>16</v>
      </c>
      <c r="E5071" s="4">
        <f>60.00*(1-Z1%)</f>
        <v>60</v>
      </c>
      <c r="F5071" s="2">
        <v>1</v>
      </c>
      <c r="G5071" s="2"/>
    </row>
    <row r="5072" spans="1:26" customHeight="1" ht="18" hidden="true" outlineLevel="3">
      <c r="A5072" s="2" t="s">
        <v>9754</v>
      </c>
      <c r="B5072" s="3" t="s">
        <v>9755</v>
      </c>
      <c r="C5072" s="2"/>
      <c r="D5072" s="2" t="s">
        <v>16</v>
      </c>
      <c r="E5072" s="4">
        <f>130.00*(1-Z1%)</f>
        <v>130</v>
      </c>
      <c r="F5072" s="2">
        <v>1</v>
      </c>
      <c r="G5072" s="2"/>
    </row>
    <row r="5073" spans="1:26" customHeight="1" ht="18" hidden="true" outlineLevel="3">
      <c r="A5073" s="2" t="s">
        <v>9756</v>
      </c>
      <c r="B5073" s="3" t="s">
        <v>9757</v>
      </c>
      <c r="C5073" s="2"/>
      <c r="D5073" s="2" t="s">
        <v>16</v>
      </c>
      <c r="E5073" s="4">
        <f>190.00*(1-Z1%)</f>
        <v>190</v>
      </c>
      <c r="F5073" s="2">
        <v>1</v>
      </c>
      <c r="G5073" s="2"/>
    </row>
    <row r="5074" spans="1:26" customHeight="1" ht="36" hidden="true" outlineLevel="3">
      <c r="A5074" s="2" t="s">
        <v>9758</v>
      </c>
      <c r="B5074" s="3" t="s">
        <v>9759</v>
      </c>
      <c r="C5074" s="2"/>
      <c r="D5074" s="2" t="s">
        <v>16</v>
      </c>
      <c r="E5074" s="4">
        <f>100.00*(1-Z1%)</f>
        <v>100</v>
      </c>
      <c r="F5074" s="2">
        <v>3</v>
      </c>
      <c r="G5074" s="2"/>
    </row>
    <row r="5075" spans="1:26" customHeight="1" ht="36" hidden="true" outlineLevel="3">
      <c r="A5075" s="2" t="s">
        <v>9760</v>
      </c>
      <c r="B5075" s="3" t="s">
        <v>9761</v>
      </c>
      <c r="C5075" s="2"/>
      <c r="D5075" s="2" t="s">
        <v>16</v>
      </c>
      <c r="E5075" s="4">
        <f>100.00*(1-Z1%)</f>
        <v>100</v>
      </c>
      <c r="F5075" s="2">
        <v>3</v>
      </c>
      <c r="G5075" s="2"/>
    </row>
    <row r="5076" spans="1:26" customHeight="1" ht="36" hidden="true" outlineLevel="3">
      <c r="A5076" s="2" t="s">
        <v>9762</v>
      </c>
      <c r="B5076" s="3" t="s">
        <v>9763</v>
      </c>
      <c r="C5076" s="2"/>
      <c r="D5076" s="2" t="s">
        <v>16</v>
      </c>
      <c r="E5076" s="4">
        <f>190.00*(1-Z1%)</f>
        <v>190</v>
      </c>
      <c r="F5076" s="2">
        <v>1</v>
      </c>
      <c r="G5076" s="2"/>
    </row>
    <row r="5077" spans="1:26" customHeight="1" ht="35" hidden="true" outlineLevel="2">
      <c r="A5077" s="5" t="s">
        <v>9764</v>
      </c>
      <c r="B5077" s="5"/>
      <c r="C5077" s="5"/>
      <c r="D5077" s="5"/>
      <c r="E5077" s="5"/>
      <c r="F5077" s="5"/>
      <c r="G5077" s="5"/>
    </row>
    <row r="5078" spans="1:26" customHeight="1" ht="35" hidden="true" outlineLevel="3">
      <c r="A5078" s="5" t="s">
        <v>9765</v>
      </c>
      <c r="B5078" s="5"/>
      <c r="C5078" s="5"/>
      <c r="D5078" s="5"/>
      <c r="E5078" s="5"/>
      <c r="F5078" s="5"/>
      <c r="G5078" s="5"/>
    </row>
    <row r="5079" spans="1:26" customHeight="1" ht="18" hidden="true" outlineLevel="3">
      <c r="A5079" s="2" t="s">
        <v>9766</v>
      </c>
      <c r="B5079" s="3" t="s">
        <v>9767</v>
      </c>
      <c r="C5079" s="2"/>
      <c r="D5079" s="2" t="s">
        <v>16</v>
      </c>
      <c r="E5079" s="4">
        <f>1250.00*(1-Z1%)</f>
        <v>1250</v>
      </c>
      <c r="F5079" s="2">
        <v>1</v>
      </c>
      <c r="G5079" s="2"/>
    </row>
    <row r="5080" spans="1:26" customHeight="1" ht="18" hidden="true" outlineLevel="3">
      <c r="A5080" s="2" t="s">
        <v>9768</v>
      </c>
      <c r="B5080" s="3" t="s">
        <v>9769</v>
      </c>
      <c r="C5080" s="2"/>
      <c r="D5080" s="2" t="s">
        <v>16</v>
      </c>
      <c r="E5080" s="4">
        <f>1570.00*(1-Z1%)</f>
        <v>1570</v>
      </c>
      <c r="F5080" s="2">
        <v>1</v>
      </c>
      <c r="G5080" s="2"/>
    </row>
    <row r="5081" spans="1:26" customHeight="1" ht="36" hidden="true" outlineLevel="3">
      <c r="A5081" s="2" t="s">
        <v>9770</v>
      </c>
      <c r="B5081" s="3" t="s">
        <v>9771</v>
      </c>
      <c r="C5081" s="2"/>
      <c r="D5081" s="2" t="s">
        <v>16</v>
      </c>
      <c r="E5081" s="4">
        <f>1600.00*(1-Z1%)</f>
        <v>1600</v>
      </c>
      <c r="F5081" s="2">
        <v>1</v>
      </c>
      <c r="G5081" s="2"/>
    </row>
    <row r="5082" spans="1:26" customHeight="1" ht="18" hidden="true" outlineLevel="3">
      <c r="A5082" s="2" t="s">
        <v>9772</v>
      </c>
      <c r="B5082" s="3" t="s">
        <v>9773</v>
      </c>
      <c r="C5082" s="2"/>
      <c r="D5082" s="2" t="s">
        <v>16</v>
      </c>
      <c r="E5082" s="4">
        <f>1250.00*(1-Z1%)</f>
        <v>1250</v>
      </c>
      <c r="F5082" s="2">
        <v>1</v>
      </c>
      <c r="G5082" s="2"/>
    </row>
    <row r="5083" spans="1:26" customHeight="1" ht="36" hidden="true" outlineLevel="3">
      <c r="A5083" s="2" t="s">
        <v>9774</v>
      </c>
      <c r="B5083" s="3" t="s">
        <v>9775</v>
      </c>
      <c r="C5083" s="2"/>
      <c r="D5083" s="2" t="s">
        <v>16</v>
      </c>
      <c r="E5083" s="4">
        <f>1250.00*(1-Z1%)</f>
        <v>1250</v>
      </c>
      <c r="F5083" s="2">
        <v>1</v>
      </c>
      <c r="G5083" s="2"/>
    </row>
    <row r="5084" spans="1:26" customHeight="1" ht="36" hidden="true" outlineLevel="3">
      <c r="A5084" s="2" t="s">
        <v>9776</v>
      </c>
      <c r="B5084" s="3" t="s">
        <v>9777</v>
      </c>
      <c r="C5084" s="2"/>
      <c r="D5084" s="2" t="s">
        <v>16</v>
      </c>
      <c r="E5084" s="4">
        <f>1200.00*(1-Z1%)</f>
        <v>1200</v>
      </c>
      <c r="F5084" s="2">
        <v>1</v>
      </c>
      <c r="G5084" s="2"/>
    </row>
    <row r="5085" spans="1:26" customHeight="1" ht="18" hidden="true" outlineLevel="3">
      <c r="A5085" s="2" t="s">
        <v>9778</v>
      </c>
      <c r="B5085" s="3" t="s">
        <v>9779</v>
      </c>
      <c r="C5085" s="2"/>
      <c r="D5085" s="2" t="s">
        <v>16</v>
      </c>
      <c r="E5085" s="4">
        <f>890.00*(1-Z1%)</f>
        <v>890</v>
      </c>
      <c r="F5085" s="2">
        <v>1</v>
      </c>
      <c r="G5085" s="2"/>
    </row>
    <row r="5086" spans="1:26" customHeight="1" ht="35" hidden="true" outlineLevel="3">
      <c r="A5086" s="5" t="s">
        <v>9780</v>
      </c>
      <c r="B5086" s="5"/>
      <c r="C5086" s="5"/>
      <c r="D5086" s="5"/>
      <c r="E5086" s="5"/>
      <c r="F5086" s="5"/>
      <c r="G5086" s="5"/>
    </row>
    <row r="5087" spans="1:26" customHeight="1" ht="18" hidden="true" outlineLevel="3">
      <c r="A5087" s="2" t="s">
        <v>9781</v>
      </c>
      <c r="B5087" s="3" t="s">
        <v>9782</v>
      </c>
      <c r="C5087" s="2"/>
      <c r="D5087" s="2" t="s">
        <v>16</v>
      </c>
      <c r="E5087" s="4">
        <f>60.00*(1-Z1%)</f>
        <v>60</v>
      </c>
      <c r="F5087" s="2">
        <v>7</v>
      </c>
      <c r="G5087" s="2"/>
    </row>
    <row r="5088" spans="1:26" customHeight="1" ht="18" hidden="true" outlineLevel="3">
      <c r="A5088" s="2" t="s">
        <v>9783</v>
      </c>
      <c r="B5088" s="3" t="s">
        <v>9784</v>
      </c>
      <c r="C5088" s="2"/>
      <c r="D5088" s="2" t="s">
        <v>16</v>
      </c>
      <c r="E5088" s="4">
        <f>40.00*(1-Z1%)</f>
        <v>40</v>
      </c>
      <c r="F5088" s="2">
        <v>48</v>
      </c>
      <c r="G5088" s="2"/>
    </row>
    <row r="5089" spans="1:26" customHeight="1" ht="18" hidden="true" outlineLevel="3">
      <c r="A5089" s="2" t="s">
        <v>9785</v>
      </c>
      <c r="B5089" s="3" t="s">
        <v>9786</v>
      </c>
      <c r="C5089" s="2"/>
      <c r="D5089" s="2" t="s">
        <v>16</v>
      </c>
      <c r="E5089" s="4">
        <f>60.00*(1-Z1%)</f>
        <v>60</v>
      </c>
      <c r="F5089" s="2">
        <v>10</v>
      </c>
      <c r="G5089" s="2"/>
    </row>
    <row r="5090" spans="1:26" customHeight="1" ht="36" hidden="true" outlineLevel="3">
      <c r="A5090" s="2" t="s">
        <v>9787</v>
      </c>
      <c r="B5090" s="3" t="s">
        <v>9788</v>
      </c>
      <c r="C5090" s="2"/>
      <c r="D5090" s="2" t="s">
        <v>16</v>
      </c>
      <c r="E5090" s="4">
        <f>70.00*(1-Z1%)</f>
        <v>70</v>
      </c>
      <c r="F5090" s="2">
        <v>36</v>
      </c>
      <c r="G5090" s="2"/>
    </row>
    <row r="5091" spans="1:26" customHeight="1" ht="36" hidden="true" outlineLevel="3">
      <c r="A5091" s="2" t="s">
        <v>9789</v>
      </c>
      <c r="B5091" s="3" t="s">
        <v>9790</v>
      </c>
      <c r="C5091" s="2"/>
      <c r="D5091" s="2" t="s">
        <v>16</v>
      </c>
      <c r="E5091" s="4">
        <f>100.00*(1-Z1%)</f>
        <v>100</v>
      </c>
      <c r="F5091" s="2">
        <v>9</v>
      </c>
      <c r="G5091" s="2"/>
    </row>
    <row r="5092" spans="1:26" customHeight="1" ht="36" hidden="true" outlineLevel="3">
      <c r="A5092" s="2" t="s">
        <v>9791</v>
      </c>
      <c r="B5092" s="3" t="s">
        <v>9792</v>
      </c>
      <c r="C5092" s="2"/>
      <c r="D5092" s="2" t="s">
        <v>16</v>
      </c>
      <c r="E5092" s="4">
        <f>70.00*(1-Z1%)</f>
        <v>70</v>
      </c>
      <c r="F5092" s="2">
        <v>21</v>
      </c>
      <c r="G5092" s="2"/>
    </row>
    <row r="5093" spans="1:26" customHeight="1" ht="36" hidden="true" outlineLevel="3">
      <c r="A5093" s="2" t="s">
        <v>9793</v>
      </c>
      <c r="B5093" s="3" t="s">
        <v>9794</v>
      </c>
      <c r="C5093" s="2"/>
      <c r="D5093" s="2" t="s">
        <v>16</v>
      </c>
      <c r="E5093" s="4">
        <f>70.00*(1-Z1%)</f>
        <v>70</v>
      </c>
      <c r="F5093" s="2">
        <v>38</v>
      </c>
      <c r="G5093" s="2"/>
    </row>
    <row r="5094" spans="1:26" customHeight="1" ht="18" hidden="true" outlineLevel="3">
      <c r="A5094" s="2" t="s">
        <v>9795</v>
      </c>
      <c r="B5094" s="3" t="s">
        <v>9796</v>
      </c>
      <c r="C5094" s="2"/>
      <c r="D5094" s="2" t="s">
        <v>16</v>
      </c>
      <c r="E5094" s="4">
        <f>50.00*(1-Z1%)</f>
        <v>50</v>
      </c>
      <c r="F5094" s="2">
        <v>47</v>
      </c>
      <c r="G5094" s="2"/>
    </row>
    <row r="5095" spans="1:26" customHeight="1" ht="18" hidden="true" outlineLevel="3">
      <c r="A5095" s="2" t="s">
        <v>9797</v>
      </c>
      <c r="B5095" s="3" t="s">
        <v>9798</v>
      </c>
      <c r="C5095" s="2"/>
      <c r="D5095" s="2" t="s">
        <v>16</v>
      </c>
      <c r="E5095" s="4">
        <f>70.00*(1-Z1%)</f>
        <v>70</v>
      </c>
      <c r="F5095" s="2">
        <v>10</v>
      </c>
      <c r="G5095" s="2"/>
    </row>
    <row r="5096" spans="1:26" customHeight="1" ht="36" hidden="true" outlineLevel="3">
      <c r="A5096" s="2" t="s">
        <v>9799</v>
      </c>
      <c r="B5096" s="3" t="s">
        <v>9800</v>
      </c>
      <c r="C5096" s="2"/>
      <c r="D5096" s="2" t="s">
        <v>16</v>
      </c>
      <c r="E5096" s="4">
        <f>70.00*(1-Z1%)</f>
        <v>70</v>
      </c>
      <c r="F5096" s="2">
        <v>2</v>
      </c>
      <c r="G5096" s="2"/>
    </row>
    <row r="5097" spans="1:26" customHeight="1" ht="18" hidden="true" outlineLevel="3">
      <c r="A5097" s="2" t="s">
        <v>9801</v>
      </c>
      <c r="B5097" s="3" t="s">
        <v>9802</v>
      </c>
      <c r="C5097" s="2"/>
      <c r="D5097" s="2" t="s">
        <v>16</v>
      </c>
      <c r="E5097" s="4">
        <f>250.00*(1-Z1%)</f>
        <v>250</v>
      </c>
      <c r="F5097" s="2">
        <v>1</v>
      </c>
      <c r="G5097" s="2"/>
    </row>
    <row r="5098" spans="1:26" customHeight="1" ht="18" hidden="true" outlineLevel="3">
      <c r="A5098" s="2" t="s">
        <v>9803</v>
      </c>
      <c r="B5098" s="3" t="s">
        <v>9804</v>
      </c>
      <c r="C5098" s="2"/>
      <c r="D5098" s="2" t="s">
        <v>16</v>
      </c>
      <c r="E5098" s="4">
        <f>250.00*(1-Z1%)</f>
        <v>250</v>
      </c>
      <c r="F5098" s="2">
        <v>2</v>
      </c>
      <c r="G5098" s="2"/>
    </row>
    <row r="5099" spans="1:26" customHeight="1" ht="36" hidden="true" outlineLevel="3">
      <c r="A5099" s="2" t="s">
        <v>9805</v>
      </c>
      <c r="B5099" s="3" t="s">
        <v>9806</v>
      </c>
      <c r="C5099" s="2"/>
      <c r="D5099" s="2" t="s">
        <v>16</v>
      </c>
      <c r="E5099" s="4">
        <f>200.00*(1-Z1%)</f>
        <v>200</v>
      </c>
      <c r="F5099" s="2">
        <v>2</v>
      </c>
      <c r="G5099" s="2"/>
    </row>
    <row r="5100" spans="1:26" customHeight="1" ht="18" hidden="true" outlineLevel="3">
      <c r="A5100" s="2" t="s">
        <v>9807</v>
      </c>
      <c r="B5100" s="3" t="s">
        <v>9808</v>
      </c>
      <c r="C5100" s="2"/>
      <c r="D5100" s="2" t="s">
        <v>16</v>
      </c>
      <c r="E5100" s="4">
        <f>250.00*(1-Z1%)</f>
        <v>250</v>
      </c>
      <c r="F5100" s="2">
        <v>2</v>
      </c>
      <c r="G5100" s="2"/>
    </row>
    <row r="5101" spans="1:26" customHeight="1" ht="18" hidden="true" outlineLevel="3">
      <c r="A5101" s="2" t="s">
        <v>9809</v>
      </c>
      <c r="B5101" s="3" t="s">
        <v>9810</v>
      </c>
      <c r="C5101" s="2"/>
      <c r="D5101" s="2" t="s">
        <v>16</v>
      </c>
      <c r="E5101" s="4">
        <f>200.00*(1-Z1%)</f>
        <v>200</v>
      </c>
      <c r="F5101" s="2">
        <v>2</v>
      </c>
      <c r="G5101" s="2"/>
    </row>
    <row r="5102" spans="1:26" customHeight="1" ht="18" hidden="true" outlineLevel="3">
      <c r="A5102" s="2" t="s">
        <v>9811</v>
      </c>
      <c r="B5102" s="3" t="s">
        <v>9812</v>
      </c>
      <c r="C5102" s="2"/>
      <c r="D5102" s="2" t="s">
        <v>16</v>
      </c>
      <c r="E5102" s="4">
        <f>290.00*(1-Z1%)</f>
        <v>290</v>
      </c>
      <c r="F5102" s="2">
        <v>1</v>
      </c>
      <c r="G5102" s="2"/>
    </row>
    <row r="5103" spans="1:26" customHeight="1" ht="18" hidden="true" outlineLevel="3">
      <c r="A5103" s="2" t="s">
        <v>9813</v>
      </c>
      <c r="B5103" s="3" t="s">
        <v>9814</v>
      </c>
      <c r="C5103" s="2"/>
      <c r="D5103" s="2" t="s">
        <v>16</v>
      </c>
      <c r="E5103" s="4">
        <f>190.00*(1-Z1%)</f>
        <v>190</v>
      </c>
      <c r="F5103" s="2">
        <v>1</v>
      </c>
      <c r="G5103" s="2"/>
    </row>
    <row r="5104" spans="1:26" customHeight="1" ht="18" hidden="true" outlineLevel="3">
      <c r="A5104" s="2" t="s">
        <v>9815</v>
      </c>
      <c r="B5104" s="3" t="s">
        <v>9816</v>
      </c>
      <c r="C5104" s="2"/>
      <c r="D5104" s="2" t="s">
        <v>16</v>
      </c>
      <c r="E5104" s="4">
        <f>190.00*(1-Z1%)</f>
        <v>190</v>
      </c>
      <c r="F5104" s="2">
        <v>1</v>
      </c>
      <c r="G5104" s="2"/>
    </row>
    <row r="5105" spans="1:26" customHeight="1" ht="18" hidden="true" outlineLevel="3">
      <c r="A5105" s="2" t="s">
        <v>9817</v>
      </c>
      <c r="B5105" s="3" t="s">
        <v>9818</v>
      </c>
      <c r="C5105" s="2"/>
      <c r="D5105" s="2" t="s">
        <v>16</v>
      </c>
      <c r="E5105" s="4">
        <f>170.00*(1-Z1%)</f>
        <v>170</v>
      </c>
      <c r="F5105" s="2">
        <v>1</v>
      </c>
      <c r="G5105" s="2"/>
    </row>
    <row r="5106" spans="1:26" customHeight="1" ht="18" hidden="true" outlineLevel="3">
      <c r="A5106" s="2" t="s">
        <v>9819</v>
      </c>
      <c r="B5106" s="3" t="s">
        <v>9820</v>
      </c>
      <c r="C5106" s="2"/>
      <c r="D5106" s="2" t="s">
        <v>16</v>
      </c>
      <c r="E5106" s="4">
        <f>190.00*(1-Z1%)</f>
        <v>190</v>
      </c>
      <c r="F5106" s="2">
        <v>2</v>
      </c>
      <c r="G5106" s="2"/>
    </row>
    <row r="5107" spans="1:26" customHeight="1" ht="18" hidden="true" outlineLevel="3">
      <c r="A5107" s="2" t="s">
        <v>9821</v>
      </c>
      <c r="B5107" s="3" t="s">
        <v>9822</v>
      </c>
      <c r="C5107" s="2"/>
      <c r="D5107" s="2" t="s">
        <v>16</v>
      </c>
      <c r="E5107" s="4">
        <f>190.00*(1-Z1%)</f>
        <v>190</v>
      </c>
      <c r="F5107" s="2">
        <v>2</v>
      </c>
      <c r="G5107" s="2"/>
    </row>
    <row r="5108" spans="1:26" customHeight="1" ht="18" hidden="true" outlineLevel="3">
      <c r="A5108" s="2" t="s">
        <v>9823</v>
      </c>
      <c r="B5108" s="3" t="s">
        <v>9824</v>
      </c>
      <c r="C5108" s="2"/>
      <c r="D5108" s="2" t="s">
        <v>16</v>
      </c>
      <c r="E5108" s="4">
        <f>190.00*(1-Z1%)</f>
        <v>190</v>
      </c>
      <c r="F5108" s="2">
        <v>1</v>
      </c>
      <c r="G5108" s="2"/>
    </row>
    <row r="5109" spans="1:26" customHeight="1" ht="36" hidden="true" outlineLevel="3">
      <c r="A5109" s="2" t="s">
        <v>9825</v>
      </c>
      <c r="B5109" s="3" t="s">
        <v>9826</v>
      </c>
      <c r="C5109" s="2"/>
      <c r="D5109" s="2" t="s">
        <v>16</v>
      </c>
      <c r="E5109" s="4">
        <f>490.00*(1-Z1%)</f>
        <v>490</v>
      </c>
      <c r="F5109" s="2">
        <v>2</v>
      </c>
      <c r="G5109" s="2"/>
    </row>
    <row r="5110" spans="1:26" customHeight="1" ht="35" hidden="true" outlineLevel="3">
      <c r="A5110" s="5" t="s">
        <v>9827</v>
      </c>
      <c r="B5110" s="5"/>
      <c r="C5110" s="5"/>
      <c r="D5110" s="5"/>
      <c r="E5110" s="5"/>
      <c r="F5110" s="5"/>
      <c r="G5110" s="5"/>
    </row>
    <row r="5111" spans="1:26" customHeight="1" ht="18" hidden="true" outlineLevel="3">
      <c r="A5111" s="2" t="s">
        <v>9828</v>
      </c>
      <c r="B5111" s="3" t="s">
        <v>9829</v>
      </c>
      <c r="C5111" s="2"/>
      <c r="D5111" s="2" t="s">
        <v>16</v>
      </c>
      <c r="E5111" s="4">
        <f>180.00*(1-Z1%)</f>
        <v>180</v>
      </c>
      <c r="F5111" s="2">
        <v>1</v>
      </c>
      <c r="G5111" s="2"/>
    </row>
    <row r="5112" spans="1:26" customHeight="1" ht="18" hidden="true" outlineLevel="3">
      <c r="A5112" s="2" t="s">
        <v>9830</v>
      </c>
      <c r="B5112" s="3" t="s">
        <v>9831</v>
      </c>
      <c r="C5112" s="2"/>
      <c r="D5112" s="2" t="s">
        <v>16</v>
      </c>
      <c r="E5112" s="4">
        <f>190.00*(1-Z1%)</f>
        <v>190</v>
      </c>
      <c r="F5112" s="2">
        <v>1</v>
      </c>
      <c r="G5112" s="2"/>
    </row>
    <row r="5113" spans="1:26" customHeight="1" ht="18" hidden="true" outlineLevel="3">
      <c r="A5113" s="2" t="s">
        <v>9832</v>
      </c>
      <c r="B5113" s="3" t="s">
        <v>9833</v>
      </c>
      <c r="C5113" s="2"/>
      <c r="D5113" s="2" t="s">
        <v>16</v>
      </c>
      <c r="E5113" s="4">
        <f>220.00*(1-Z1%)</f>
        <v>220</v>
      </c>
      <c r="F5113" s="2">
        <v>1</v>
      </c>
      <c r="G5113" s="2"/>
    </row>
    <row r="5114" spans="1:26" customHeight="1" ht="36" hidden="true" outlineLevel="3">
      <c r="A5114" s="2" t="s">
        <v>9834</v>
      </c>
      <c r="B5114" s="3" t="s">
        <v>9835</v>
      </c>
      <c r="C5114" s="2"/>
      <c r="D5114" s="2" t="s">
        <v>16</v>
      </c>
      <c r="E5114" s="4">
        <f>250.00*(1-Z1%)</f>
        <v>250</v>
      </c>
      <c r="F5114" s="2">
        <v>1</v>
      </c>
      <c r="G5114" s="2"/>
    </row>
    <row r="5115" spans="1:26" customHeight="1" ht="18" hidden="true" outlineLevel="3">
      <c r="A5115" s="2" t="s">
        <v>9836</v>
      </c>
      <c r="B5115" s="3" t="s">
        <v>9837</v>
      </c>
      <c r="C5115" s="2"/>
      <c r="D5115" s="2" t="s">
        <v>16</v>
      </c>
      <c r="E5115" s="4">
        <f>150.00*(1-Z1%)</f>
        <v>150</v>
      </c>
      <c r="F5115" s="2">
        <v>2</v>
      </c>
      <c r="G5115" s="2"/>
    </row>
    <row r="5116" spans="1:26" customHeight="1" ht="18" hidden="true" outlineLevel="3">
      <c r="A5116" s="2" t="s">
        <v>9838</v>
      </c>
      <c r="B5116" s="3" t="s">
        <v>9839</v>
      </c>
      <c r="C5116" s="2"/>
      <c r="D5116" s="2" t="s">
        <v>16</v>
      </c>
      <c r="E5116" s="4">
        <f>100.00*(1-Z1%)</f>
        <v>100</v>
      </c>
      <c r="F5116" s="2">
        <v>2</v>
      </c>
      <c r="G5116" s="2"/>
    </row>
    <row r="5117" spans="1:26" customHeight="1" ht="18" hidden="true" outlineLevel="3">
      <c r="A5117" s="2" t="s">
        <v>9840</v>
      </c>
      <c r="B5117" s="3" t="s">
        <v>9841</v>
      </c>
      <c r="C5117" s="2"/>
      <c r="D5117" s="2" t="s">
        <v>16</v>
      </c>
      <c r="E5117" s="4">
        <f>350.00*(1-Z1%)</f>
        <v>350</v>
      </c>
      <c r="F5117" s="2">
        <v>1</v>
      </c>
      <c r="G5117" s="2"/>
    </row>
    <row r="5118" spans="1:26" customHeight="1" ht="18" hidden="true" outlineLevel="3">
      <c r="A5118" s="2" t="s">
        <v>9842</v>
      </c>
      <c r="B5118" s="3" t="s">
        <v>9843</v>
      </c>
      <c r="C5118" s="2"/>
      <c r="D5118" s="2" t="s">
        <v>16</v>
      </c>
      <c r="E5118" s="4">
        <f>350.00*(1-Z1%)</f>
        <v>350</v>
      </c>
      <c r="F5118" s="2">
        <v>3</v>
      </c>
      <c r="G5118" s="2"/>
    </row>
    <row r="5119" spans="1:26" customHeight="1" ht="18" hidden="true" outlineLevel="3">
      <c r="A5119" s="2" t="s">
        <v>9844</v>
      </c>
      <c r="B5119" s="3" t="s">
        <v>9845</v>
      </c>
      <c r="C5119" s="2"/>
      <c r="D5119" s="2" t="s">
        <v>16</v>
      </c>
      <c r="E5119" s="4">
        <f>180.00*(1-Z1%)</f>
        <v>180</v>
      </c>
      <c r="F5119" s="2">
        <v>1</v>
      </c>
      <c r="G5119" s="2"/>
    </row>
    <row r="5120" spans="1:26" customHeight="1" ht="18" hidden="true" outlineLevel="3">
      <c r="A5120" s="2" t="s">
        <v>9846</v>
      </c>
      <c r="B5120" s="3" t="s">
        <v>9847</v>
      </c>
      <c r="C5120" s="2"/>
      <c r="D5120" s="2" t="s">
        <v>16</v>
      </c>
      <c r="E5120" s="4">
        <f>160.00*(1-Z1%)</f>
        <v>160</v>
      </c>
      <c r="F5120" s="2">
        <v>3</v>
      </c>
      <c r="G5120" s="2"/>
    </row>
    <row r="5121" spans="1:26" customHeight="1" ht="18" hidden="true" outlineLevel="3">
      <c r="A5121" s="2" t="s">
        <v>9848</v>
      </c>
      <c r="B5121" s="3" t="s">
        <v>9849</v>
      </c>
      <c r="C5121" s="2"/>
      <c r="D5121" s="2" t="s">
        <v>16</v>
      </c>
      <c r="E5121" s="4">
        <f>220.00*(1-Z1%)</f>
        <v>220</v>
      </c>
      <c r="F5121" s="2">
        <v>1</v>
      </c>
      <c r="G5121" s="2"/>
    </row>
    <row r="5122" spans="1:26" customHeight="1" ht="18" hidden="true" outlineLevel="3">
      <c r="A5122" s="2" t="s">
        <v>9850</v>
      </c>
      <c r="B5122" s="3" t="s">
        <v>9851</v>
      </c>
      <c r="C5122" s="2"/>
      <c r="D5122" s="2" t="s">
        <v>16</v>
      </c>
      <c r="E5122" s="4">
        <f>290.00*(1-Z1%)</f>
        <v>290</v>
      </c>
      <c r="F5122" s="2">
        <v>2</v>
      </c>
      <c r="G5122" s="2"/>
    </row>
    <row r="5123" spans="1:26" customHeight="1" ht="18" hidden="true" outlineLevel="3">
      <c r="A5123" s="2" t="s">
        <v>9852</v>
      </c>
      <c r="B5123" s="3" t="s">
        <v>9853</v>
      </c>
      <c r="C5123" s="2"/>
      <c r="D5123" s="2" t="s">
        <v>16</v>
      </c>
      <c r="E5123" s="4">
        <f>300.00*(1-Z1%)</f>
        <v>300</v>
      </c>
      <c r="F5123" s="2">
        <v>1</v>
      </c>
      <c r="G5123" s="2"/>
    </row>
    <row r="5124" spans="1:26" customHeight="1" ht="18" hidden="true" outlineLevel="3">
      <c r="A5124" s="2" t="s">
        <v>9854</v>
      </c>
      <c r="B5124" s="3" t="s">
        <v>9855</v>
      </c>
      <c r="C5124" s="2"/>
      <c r="D5124" s="2" t="s">
        <v>16</v>
      </c>
      <c r="E5124" s="4">
        <f>320.00*(1-Z1%)</f>
        <v>320</v>
      </c>
      <c r="F5124" s="2">
        <v>4</v>
      </c>
      <c r="G5124" s="2"/>
    </row>
    <row r="5125" spans="1:26" customHeight="1" ht="35" hidden="true" outlineLevel="3">
      <c r="A5125" s="5" t="s">
        <v>9856</v>
      </c>
      <c r="B5125" s="5"/>
      <c r="C5125" s="5"/>
      <c r="D5125" s="5"/>
      <c r="E5125" s="5"/>
      <c r="F5125" s="5"/>
      <c r="G5125" s="5"/>
    </row>
    <row r="5126" spans="1:26" customHeight="1" ht="18" hidden="true" outlineLevel="3">
      <c r="A5126" s="2" t="s">
        <v>9857</v>
      </c>
      <c r="B5126" s="3" t="s">
        <v>9858</v>
      </c>
      <c r="C5126" s="2"/>
      <c r="D5126" s="2" t="s">
        <v>16</v>
      </c>
      <c r="E5126" s="4">
        <f>970.00*(1-Z1%)</f>
        <v>970</v>
      </c>
      <c r="F5126" s="2">
        <v>1</v>
      </c>
      <c r="G5126" s="2"/>
    </row>
    <row r="5127" spans="1:26" customHeight="1" ht="35" hidden="true" outlineLevel="3">
      <c r="A5127" s="5" t="s">
        <v>9859</v>
      </c>
      <c r="B5127" s="5"/>
      <c r="C5127" s="5"/>
      <c r="D5127" s="5"/>
      <c r="E5127" s="5"/>
      <c r="F5127" s="5"/>
      <c r="G5127" s="5"/>
    </row>
    <row r="5128" spans="1:26" customHeight="1" ht="18" hidden="true" outlineLevel="3">
      <c r="A5128" s="2" t="s">
        <v>9860</v>
      </c>
      <c r="B5128" s="3" t="s">
        <v>9861</v>
      </c>
      <c r="C5128" s="2"/>
      <c r="D5128" s="2" t="s">
        <v>16</v>
      </c>
      <c r="E5128" s="4">
        <f>50.00*(1-Z1%)</f>
        <v>50</v>
      </c>
      <c r="F5128" s="2">
        <v>5</v>
      </c>
      <c r="G5128" s="2"/>
    </row>
    <row r="5129" spans="1:26" customHeight="1" ht="36" hidden="true" outlineLevel="3">
      <c r="A5129" s="2" t="s">
        <v>9862</v>
      </c>
      <c r="B5129" s="3" t="s">
        <v>9863</v>
      </c>
      <c r="C5129" s="2"/>
      <c r="D5129" s="2" t="s">
        <v>16</v>
      </c>
      <c r="E5129" s="4">
        <f>50.00*(1-Z1%)</f>
        <v>50</v>
      </c>
      <c r="F5129" s="2">
        <v>5</v>
      </c>
      <c r="G5129" s="2"/>
    </row>
    <row r="5130" spans="1:26" customHeight="1" ht="18" hidden="true" outlineLevel="3">
      <c r="A5130" s="2" t="s">
        <v>9864</v>
      </c>
      <c r="B5130" s="3" t="s">
        <v>9865</v>
      </c>
      <c r="C5130" s="2"/>
      <c r="D5130" s="2" t="s">
        <v>16</v>
      </c>
      <c r="E5130" s="4">
        <f>30.00*(1-Z1%)</f>
        <v>30</v>
      </c>
      <c r="F5130" s="2">
        <v>1</v>
      </c>
      <c r="G5130" s="2"/>
    </row>
    <row r="5131" spans="1:26" customHeight="1" ht="35" hidden="true" outlineLevel="3">
      <c r="A5131" s="5" t="s">
        <v>9866</v>
      </c>
      <c r="B5131" s="5"/>
      <c r="C5131" s="5"/>
      <c r="D5131" s="5"/>
      <c r="E5131" s="5"/>
      <c r="F5131" s="5"/>
      <c r="G5131" s="5"/>
    </row>
    <row r="5132" spans="1:26" customHeight="1" ht="36" hidden="true" outlineLevel="3">
      <c r="A5132" s="2" t="s">
        <v>9867</v>
      </c>
      <c r="B5132" s="3" t="s">
        <v>9868</v>
      </c>
      <c r="C5132" s="2"/>
      <c r="D5132" s="2" t="s">
        <v>16</v>
      </c>
      <c r="E5132" s="4">
        <f>1250.00*(1-Z1%)</f>
        <v>1250</v>
      </c>
      <c r="F5132" s="2">
        <v>2</v>
      </c>
      <c r="G5132" s="2"/>
    </row>
    <row r="5133" spans="1:26" customHeight="1" ht="36" hidden="true" outlineLevel="3">
      <c r="A5133" s="2" t="s">
        <v>9869</v>
      </c>
      <c r="B5133" s="3" t="s">
        <v>9870</v>
      </c>
      <c r="C5133" s="2"/>
      <c r="D5133" s="2" t="s">
        <v>16</v>
      </c>
      <c r="E5133" s="4">
        <f>1690.00*(1-Z1%)</f>
        <v>1690</v>
      </c>
      <c r="F5133" s="2">
        <v>1</v>
      </c>
      <c r="G5133" s="2"/>
    </row>
    <row r="5134" spans="1:26" customHeight="1" ht="36" hidden="true" outlineLevel="3">
      <c r="A5134" s="2" t="s">
        <v>9871</v>
      </c>
      <c r="B5134" s="3" t="s">
        <v>9872</v>
      </c>
      <c r="C5134" s="2"/>
      <c r="D5134" s="2" t="s">
        <v>16</v>
      </c>
      <c r="E5134" s="4">
        <f>1690.00*(1-Z1%)</f>
        <v>1690</v>
      </c>
      <c r="F5134" s="2">
        <v>2</v>
      </c>
      <c r="G5134" s="2"/>
    </row>
    <row r="5135" spans="1:26" customHeight="1" ht="36" hidden="true" outlineLevel="3">
      <c r="A5135" s="2" t="s">
        <v>9873</v>
      </c>
      <c r="B5135" s="3" t="s">
        <v>9874</v>
      </c>
      <c r="C5135" s="2"/>
      <c r="D5135" s="2" t="s">
        <v>16</v>
      </c>
      <c r="E5135" s="4">
        <f>1490.00*(1-Z1%)</f>
        <v>1490</v>
      </c>
      <c r="F5135" s="2">
        <v>2</v>
      </c>
      <c r="G5135" s="2"/>
    </row>
    <row r="5136" spans="1:26" customHeight="1" ht="36" hidden="true" outlineLevel="3">
      <c r="A5136" s="2" t="s">
        <v>9875</v>
      </c>
      <c r="B5136" s="3" t="s">
        <v>9876</v>
      </c>
      <c r="C5136" s="2"/>
      <c r="D5136" s="2" t="s">
        <v>16</v>
      </c>
      <c r="E5136" s="4">
        <f>1150.00*(1-Z1%)</f>
        <v>1150</v>
      </c>
      <c r="F5136" s="2">
        <v>1</v>
      </c>
      <c r="G5136" s="2"/>
    </row>
    <row r="5137" spans="1:26" customHeight="1" ht="36" hidden="true" outlineLevel="3">
      <c r="A5137" s="2" t="s">
        <v>9877</v>
      </c>
      <c r="B5137" s="3" t="s">
        <v>9878</v>
      </c>
      <c r="C5137" s="2"/>
      <c r="D5137" s="2" t="s">
        <v>16</v>
      </c>
      <c r="E5137" s="4">
        <f>1250.00*(1-Z1%)</f>
        <v>1250</v>
      </c>
      <c r="F5137" s="2">
        <v>2</v>
      </c>
      <c r="G5137" s="2"/>
    </row>
    <row r="5138" spans="1:26" customHeight="1" ht="36" hidden="true" outlineLevel="3">
      <c r="A5138" s="2" t="s">
        <v>9879</v>
      </c>
      <c r="B5138" s="3" t="s">
        <v>9880</v>
      </c>
      <c r="C5138" s="2"/>
      <c r="D5138" s="2" t="s">
        <v>16</v>
      </c>
      <c r="E5138" s="4">
        <f>1150.00*(1-Z1%)</f>
        <v>1150</v>
      </c>
      <c r="F5138" s="2">
        <v>1</v>
      </c>
      <c r="G5138" s="2"/>
    </row>
    <row r="5139" spans="1:26" customHeight="1" ht="36" hidden="true" outlineLevel="3">
      <c r="A5139" s="2" t="s">
        <v>9881</v>
      </c>
      <c r="B5139" s="3" t="s">
        <v>9882</v>
      </c>
      <c r="C5139" s="2"/>
      <c r="D5139" s="2" t="s">
        <v>16</v>
      </c>
      <c r="E5139" s="4">
        <f>1150.00*(1-Z1%)</f>
        <v>1150</v>
      </c>
      <c r="F5139" s="2">
        <v>1</v>
      </c>
      <c r="G5139" s="2"/>
    </row>
    <row r="5140" spans="1:26" customHeight="1" ht="36" hidden="true" outlineLevel="3">
      <c r="A5140" s="2" t="s">
        <v>9883</v>
      </c>
      <c r="B5140" s="3" t="s">
        <v>9884</v>
      </c>
      <c r="C5140" s="2"/>
      <c r="D5140" s="2" t="s">
        <v>16</v>
      </c>
      <c r="E5140" s="4">
        <f>1650.00*(1-Z1%)</f>
        <v>1650</v>
      </c>
      <c r="F5140" s="2">
        <v>1</v>
      </c>
      <c r="G5140" s="2"/>
    </row>
    <row r="5141" spans="1:26" customHeight="1" ht="36" hidden="true" outlineLevel="3">
      <c r="A5141" s="2" t="s">
        <v>9885</v>
      </c>
      <c r="B5141" s="3" t="s">
        <v>9886</v>
      </c>
      <c r="C5141" s="2"/>
      <c r="D5141" s="2" t="s">
        <v>16</v>
      </c>
      <c r="E5141" s="4">
        <f>1960.00*(1-Z1%)</f>
        <v>1960</v>
      </c>
      <c r="F5141" s="2">
        <v>1</v>
      </c>
      <c r="G5141" s="2"/>
    </row>
    <row r="5142" spans="1:26" customHeight="1" ht="36" hidden="true" outlineLevel="3">
      <c r="A5142" s="2" t="s">
        <v>9887</v>
      </c>
      <c r="B5142" s="3" t="s">
        <v>9888</v>
      </c>
      <c r="C5142" s="2"/>
      <c r="D5142" s="2" t="s">
        <v>16</v>
      </c>
      <c r="E5142" s="4">
        <f>1480.00*(1-Z1%)</f>
        <v>1480</v>
      </c>
      <c r="F5142" s="2">
        <v>1</v>
      </c>
      <c r="G5142" s="2"/>
    </row>
    <row r="5143" spans="1:26" customHeight="1" ht="18" hidden="true" outlineLevel="3">
      <c r="A5143" s="2" t="s">
        <v>9889</v>
      </c>
      <c r="B5143" s="3" t="s">
        <v>9890</v>
      </c>
      <c r="C5143" s="2"/>
      <c r="D5143" s="2" t="s">
        <v>16</v>
      </c>
      <c r="E5143" s="4">
        <f>1890.00*(1-Z1%)</f>
        <v>1890</v>
      </c>
      <c r="F5143" s="2">
        <v>1</v>
      </c>
      <c r="G5143" s="2"/>
    </row>
    <row r="5144" spans="1:26" customHeight="1" ht="18" hidden="true" outlineLevel="3">
      <c r="A5144" s="2" t="s">
        <v>9891</v>
      </c>
      <c r="B5144" s="3" t="s">
        <v>9892</v>
      </c>
      <c r="C5144" s="2"/>
      <c r="D5144" s="2" t="s">
        <v>16</v>
      </c>
      <c r="E5144" s="4">
        <f>1100.00*(1-Z1%)</f>
        <v>1100</v>
      </c>
      <c r="F5144" s="2">
        <v>1</v>
      </c>
      <c r="G5144" s="2"/>
    </row>
    <row r="5145" spans="1:26" customHeight="1" ht="36" hidden="true" outlineLevel="3">
      <c r="A5145" s="2" t="s">
        <v>9893</v>
      </c>
      <c r="B5145" s="3" t="s">
        <v>9894</v>
      </c>
      <c r="C5145" s="2"/>
      <c r="D5145" s="2" t="s">
        <v>16</v>
      </c>
      <c r="E5145" s="4">
        <f>1390.00*(1-Z1%)</f>
        <v>1390</v>
      </c>
      <c r="F5145" s="2">
        <v>1</v>
      </c>
      <c r="G5145" s="2"/>
    </row>
    <row r="5146" spans="1:26" customHeight="1" ht="36" hidden="true" outlineLevel="3">
      <c r="A5146" s="2" t="s">
        <v>9895</v>
      </c>
      <c r="B5146" s="3" t="s">
        <v>9896</v>
      </c>
      <c r="C5146" s="2"/>
      <c r="D5146" s="2" t="s">
        <v>16</v>
      </c>
      <c r="E5146" s="4">
        <f>1390.00*(1-Z1%)</f>
        <v>1390</v>
      </c>
      <c r="F5146" s="2">
        <v>1</v>
      </c>
      <c r="G5146" s="2"/>
    </row>
    <row r="5147" spans="1:26" customHeight="1" ht="36" hidden="true" outlineLevel="3">
      <c r="A5147" s="2" t="s">
        <v>9897</v>
      </c>
      <c r="B5147" s="3" t="s">
        <v>9898</v>
      </c>
      <c r="C5147" s="2"/>
      <c r="D5147" s="2" t="s">
        <v>16</v>
      </c>
      <c r="E5147" s="4">
        <f>1690.00*(1-Z1%)</f>
        <v>1690</v>
      </c>
      <c r="F5147" s="2">
        <v>2</v>
      </c>
      <c r="G5147" s="2"/>
    </row>
    <row r="5148" spans="1:26" customHeight="1" ht="36" hidden="true" outlineLevel="3">
      <c r="A5148" s="2" t="s">
        <v>9899</v>
      </c>
      <c r="B5148" s="3" t="s">
        <v>9900</v>
      </c>
      <c r="C5148" s="2"/>
      <c r="D5148" s="2" t="s">
        <v>16</v>
      </c>
      <c r="E5148" s="4">
        <f>1690.00*(1-Z1%)</f>
        <v>1690</v>
      </c>
      <c r="F5148" s="2">
        <v>1</v>
      </c>
      <c r="G5148" s="2"/>
    </row>
    <row r="5149" spans="1:26" customHeight="1" ht="36" hidden="true" outlineLevel="3">
      <c r="A5149" s="2" t="s">
        <v>9901</v>
      </c>
      <c r="B5149" s="3" t="s">
        <v>9902</v>
      </c>
      <c r="C5149" s="2"/>
      <c r="D5149" s="2" t="s">
        <v>16</v>
      </c>
      <c r="E5149" s="4">
        <f>1390.00*(1-Z1%)</f>
        <v>1390</v>
      </c>
      <c r="F5149" s="2">
        <v>1</v>
      </c>
      <c r="G5149" s="2"/>
    </row>
    <row r="5150" spans="1:26" customHeight="1" ht="36" hidden="true" outlineLevel="3">
      <c r="A5150" s="2" t="s">
        <v>9903</v>
      </c>
      <c r="B5150" s="3" t="s">
        <v>9904</v>
      </c>
      <c r="C5150" s="2"/>
      <c r="D5150" s="2" t="s">
        <v>16</v>
      </c>
      <c r="E5150" s="4">
        <f>1590.00*(1-Z1%)</f>
        <v>1590</v>
      </c>
      <c r="F5150" s="2">
        <v>1</v>
      </c>
      <c r="G5150" s="2"/>
    </row>
    <row r="5151" spans="1:26" customHeight="1" ht="18" hidden="true" outlineLevel="3">
      <c r="A5151" s="2" t="s">
        <v>9905</v>
      </c>
      <c r="B5151" s="3" t="s">
        <v>9906</v>
      </c>
      <c r="C5151" s="2"/>
      <c r="D5151" s="2" t="s">
        <v>16</v>
      </c>
      <c r="E5151" s="4">
        <f>650.00*(1-Z1%)</f>
        <v>650</v>
      </c>
      <c r="F5151" s="2">
        <v>2</v>
      </c>
      <c r="G5151" s="2"/>
    </row>
    <row r="5152" spans="1:26" customHeight="1" ht="18" hidden="true" outlineLevel="3">
      <c r="A5152" s="2" t="s">
        <v>9907</v>
      </c>
      <c r="B5152" s="3" t="s">
        <v>9908</v>
      </c>
      <c r="C5152" s="2"/>
      <c r="D5152" s="2" t="s">
        <v>16</v>
      </c>
      <c r="E5152" s="4">
        <f>650.00*(1-Z1%)</f>
        <v>650</v>
      </c>
      <c r="F5152" s="2">
        <v>1</v>
      </c>
      <c r="G5152" s="2"/>
    </row>
    <row r="5153" spans="1:26" customHeight="1" ht="18" hidden="true" outlineLevel="3">
      <c r="A5153" s="2" t="s">
        <v>9909</v>
      </c>
      <c r="B5153" s="3" t="s">
        <v>9910</v>
      </c>
      <c r="C5153" s="2"/>
      <c r="D5153" s="2" t="s">
        <v>16</v>
      </c>
      <c r="E5153" s="4">
        <f>650.00*(1-Z1%)</f>
        <v>650</v>
      </c>
      <c r="F5153" s="2">
        <v>1</v>
      </c>
      <c r="G5153" s="2"/>
    </row>
    <row r="5154" spans="1:26" customHeight="1" ht="18" hidden="true" outlineLevel="3">
      <c r="A5154" s="2" t="s">
        <v>9911</v>
      </c>
      <c r="B5154" s="3" t="s">
        <v>9912</v>
      </c>
      <c r="C5154" s="2"/>
      <c r="D5154" s="2" t="s">
        <v>16</v>
      </c>
      <c r="E5154" s="4">
        <f>650.00*(1-Z1%)</f>
        <v>650</v>
      </c>
      <c r="F5154" s="2">
        <v>1</v>
      </c>
      <c r="G5154" s="2"/>
    </row>
    <row r="5155" spans="1:26" customHeight="1" ht="36" hidden="true" outlineLevel="3">
      <c r="A5155" s="2" t="s">
        <v>9913</v>
      </c>
      <c r="B5155" s="3" t="s">
        <v>9914</v>
      </c>
      <c r="C5155" s="2"/>
      <c r="D5155" s="2" t="s">
        <v>16</v>
      </c>
      <c r="E5155" s="4">
        <f>950.00*(1-Z1%)</f>
        <v>950</v>
      </c>
      <c r="F5155" s="2">
        <v>1</v>
      </c>
      <c r="G5155" s="2"/>
    </row>
    <row r="5156" spans="1:26" customHeight="1" ht="36" hidden="true" outlineLevel="3">
      <c r="A5156" s="2" t="s">
        <v>9915</v>
      </c>
      <c r="B5156" s="3" t="s">
        <v>9916</v>
      </c>
      <c r="C5156" s="2"/>
      <c r="D5156" s="2" t="s">
        <v>16</v>
      </c>
      <c r="E5156" s="4">
        <f>1100.00*(1-Z1%)</f>
        <v>1100</v>
      </c>
      <c r="F5156" s="2">
        <v>1</v>
      </c>
      <c r="G5156" s="2"/>
    </row>
    <row r="5157" spans="1:26" customHeight="1" ht="36" hidden="true" outlineLevel="3">
      <c r="A5157" s="2" t="s">
        <v>9917</v>
      </c>
      <c r="B5157" s="3" t="s">
        <v>9918</v>
      </c>
      <c r="C5157" s="2"/>
      <c r="D5157" s="2" t="s">
        <v>16</v>
      </c>
      <c r="E5157" s="4">
        <f>1000.00*(1-Z1%)</f>
        <v>1000</v>
      </c>
      <c r="F5157" s="2">
        <v>1</v>
      </c>
      <c r="G5157" s="2"/>
    </row>
    <row r="5158" spans="1:26" customHeight="1" ht="36" hidden="true" outlineLevel="3">
      <c r="A5158" s="2" t="s">
        <v>9919</v>
      </c>
      <c r="B5158" s="3" t="s">
        <v>9920</v>
      </c>
      <c r="C5158" s="2"/>
      <c r="D5158" s="2" t="s">
        <v>16</v>
      </c>
      <c r="E5158" s="4">
        <f>1050.00*(1-Z1%)</f>
        <v>1050</v>
      </c>
      <c r="F5158" s="2">
        <v>1</v>
      </c>
      <c r="G5158" s="2"/>
    </row>
    <row r="5159" spans="1:26" customHeight="1" ht="36" hidden="true" outlineLevel="3">
      <c r="A5159" s="2" t="s">
        <v>9921</v>
      </c>
      <c r="B5159" s="3" t="s">
        <v>9922</v>
      </c>
      <c r="C5159" s="2"/>
      <c r="D5159" s="2" t="s">
        <v>16</v>
      </c>
      <c r="E5159" s="4">
        <f>1050.00*(1-Z1%)</f>
        <v>1050</v>
      </c>
      <c r="F5159" s="2">
        <v>1</v>
      </c>
      <c r="G5159" s="2"/>
    </row>
    <row r="5160" spans="1:26" customHeight="1" ht="36" hidden="true" outlineLevel="3">
      <c r="A5160" s="2" t="s">
        <v>9923</v>
      </c>
      <c r="B5160" s="3" t="s">
        <v>9924</v>
      </c>
      <c r="C5160" s="2"/>
      <c r="D5160" s="2" t="s">
        <v>16</v>
      </c>
      <c r="E5160" s="4">
        <f>1560.00*(1-Z1%)</f>
        <v>1560</v>
      </c>
      <c r="F5160" s="2">
        <v>1</v>
      </c>
      <c r="G5160" s="2"/>
    </row>
    <row r="5161" spans="1:26" customHeight="1" ht="36" hidden="true" outlineLevel="3">
      <c r="A5161" s="2" t="s">
        <v>9925</v>
      </c>
      <c r="B5161" s="3" t="s">
        <v>9926</v>
      </c>
      <c r="C5161" s="2"/>
      <c r="D5161" s="2" t="s">
        <v>16</v>
      </c>
      <c r="E5161" s="4">
        <f>1570.00*(1-Z1%)</f>
        <v>1570</v>
      </c>
      <c r="F5161" s="2">
        <v>1</v>
      </c>
      <c r="G5161" s="2"/>
    </row>
    <row r="5162" spans="1:26" customHeight="1" ht="36" hidden="true" outlineLevel="3">
      <c r="A5162" s="2" t="s">
        <v>9927</v>
      </c>
      <c r="B5162" s="3" t="s">
        <v>9928</v>
      </c>
      <c r="C5162" s="2"/>
      <c r="D5162" s="2" t="s">
        <v>16</v>
      </c>
      <c r="E5162" s="4">
        <f>1670.00*(1-Z1%)</f>
        <v>1670</v>
      </c>
      <c r="F5162" s="2">
        <v>1</v>
      </c>
      <c r="G5162" s="2"/>
    </row>
    <row r="5163" spans="1:26" customHeight="1" ht="36" hidden="true" outlineLevel="3">
      <c r="A5163" s="2" t="s">
        <v>9929</v>
      </c>
      <c r="B5163" s="3" t="s">
        <v>9930</v>
      </c>
      <c r="C5163" s="2"/>
      <c r="D5163" s="2" t="s">
        <v>16</v>
      </c>
      <c r="E5163" s="4">
        <f>950.00*(1-Z1%)</f>
        <v>950</v>
      </c>
      <c r="F5163" s="2">
        <v>2</v>
      </c>
      <c r="G5163" s="2"/>
    </row>
    <row r="5164" spans="1:26" customHeight="1" ht="35" hidden="true" outlineLevel="3">
      <c r="A5164" s="5" t="s">
        <v>9931</v>
      </c>
      <c r="B5164" s="5"/>
      <c r="C5164" s="5"/>
      <c r="D5164" s="5"/>
      <c r="E5164" s="5"/>
      <c r="F5164" s="5"/>
      <c r="G5164" s="5"/>
    </row>
    <row r="5165" spans="1:26" customHeight="1" ht="18" hidden="true" outlineLevel="3">
      <c r="A5165" s="2" t="s">
        <v>9932</v>
      </c>
      <c r="B5165" s="3" t="s">
        <v>9933</v>
      </c>
      <c r="C5165" s="2"/>
      <c r="D5165" s="2" t="s">
        <v>16</v>
      </c>
      <c r="E5165" s="4">
        <f>3490.00*(1-Z1%)</f>
        <v>3490</v>
      </c>
      <c r="F5165" s="2">
        <v>1</v>
      </c>
      <c r="G5165" s="2"/>
    </row>
    <row r="5166" spans="1:26" customHeight="1" ht="36" hidden="true" outlineLevel="3">
      <c r="A5166" s="2" t="s">
        <v>9934</v>
      </c>
      <c r="B5166" s="3" t="s">
        <v>9935</v>
      </c>
      <c r="C5166" s="2"/>
      <c r="D5166" s="2" t="s">
        <v>16</v>
      </c>
      <c r="E5166" s="4">
        <f>1200.00*(1-Z1%)</f>
        <v>1200</v>
      </c>
      <c r="F5166" s="2">
        <v>1</v>
      </c>
      <c r="G5166" s="2"/>
    </row>
    <row r="5167" spans="1:26" customHeight="1" ht="36" hidden="true" outlineLevel="3">
      <c r="A5167" s="2" t="s">
        <v>9936</v>
      </c>
      <c r="B5167" s="3" t="s">
        <v>9937</v>
      </c>
      <c r="C5167" s="2"/>
      <c r="D5167" s="2" t="s">
        <v>16</v>
      </c>
      <c r="E5167" s="4">
        <f>1400.00*(1-Z1%)</f>
        <v>1400</v>
      </c>
      <c r="F5167" s="2">
        <v>2</v>
      </c>
      <c r="G5167" s="2"/>
    </row>
    <row r="5168" spans="1:26" customHeight="1" ht="36" hidden="true" outlineLevel="3">
      <c r="A5168" s="2" t="s">
        <v>9938</v>
      </c>
      <c r="B5168" s="3" t="s">
        <v>9939</v>
      </c>
      <c r="C5168" s="2"/>
      <c r="D5168" s="2" t="s">
        <v>16</v>
      </c>
      <c r="E5168" s="4">
        <f>930.00*(1-Z1%)</f>
        <v>930</v>
      </c>
      <c r="F5168" s="2">
        <v>2</v>
      </c>
      <c r="G5168" s="2"/>
    </row>
    <row r="5169" spans="1:26" customHeight="1" ht="36" hidden="true" outlineLevel="3">
      <c r="A5169" s="2" t="s">
        <v>9940</v>
      </c>
      <c r="B5169" s="3" t="s">
        <v>9941</v>
      </c>
      <c r="C5169" s="2"/>
      <c r="D5169" s="2" t="s">
        <v>16</v>
      </c>
      <c r="E5169" s="4">
        <f>2370.00*(1-Z1%)</f>
        <v>2370</v>
      </c>
      <c r="F5169" s="2">
        <v>1</v>
      </c>
      <c r="G5169" s="2"/>
    </row>
    <row r="5170" spans="1:26" customHeight="1" ht="36" hidden="true" outlineLevel="3">
      <c r="A5170" s="2" t="s">
        <v>9942</v>
      </c>
      <c r="B5170" s="3" t="s">
        <v>9943</v>
      </c>
      <c r="C5170" s="2"/>
      <c r="D5170" s="2" t="s">
        <v>16</v>
      </c>
      <c r="E5170" s="4">
        <f>2850.00*(1-Z1%)</f>
        <v>2850</v>
      </c>
      <c r="F5170" s="2">
        <v>2</v>
      </c>
      <c r="G5170" s="2"/>
    </row>
    <row r="5171" spans="1:26" customHeight="1" ht="36" hidden="true" outlineLevel="3">
      <c r="A5171" s="2" t="s">
        <v>9944</v>
      </c>
      <c r="B5171" s="3" t="s">
        <v>9945</v>
      </c>
      <c r="C5171" s="2"/>
      <c r="D5171" s="2" t="s">
        <v>16</v>
      </c>
      <c r="E5171" s="4">
        <f>2600.00*(1-Z1%)</f>
        <v>2600</v>
      </c>
      <c r="F5171" s="2">
        <v>1</v>
      </c>
      <c r="G5171" s="2"/>
    </row>
    <row r="5172" spans="1:26" customHeight="1" ht="36" hidden="true" outlineLevel="3">
      <c r="A5172" s="2" t="s">
        <v>9946</v>
      </c>
      <c r="B5172" s="3" t="s">
        <v>9947</v>
      </c>
      <c r="C5172" s="2"/>
      <c r="D5172" s="2" t="s">
        <v>16</v>
      </c>
      <c r="E5172" s="4">
        <f>1750.00*(1-Z1%)</f>
        <v>1750</v>
      </c>
      <c r="F5172" s="2">
        <v>2</v>
      </c>
      <c r="G5172" s="2"/>
    </row>
    <row r="5173" spans="1:26" customHeight="1" ht="36" hidden="true" outlineLevel="3">
      <c r="A5173" s="2" t="s">
        <v>9948</v>
      </c>
      <c r="B5173" s="3" t="s">
        <v>9949</v>
      </c>
      <c r="C5173" s="2"/>
      <c r="D5173" s="2" t="s">
        <v>16</v>
      </c>
      <c r="E5173" s="4">
        <f>1690.00*(1-Z1%)</f>
        <v>1690</v>
      </c>
      <c r="F5173" s="2">
        <v>1</v>
      </c>
      <c r="G5173" s="2"/>
    </row>
    <row r="5174" spans="1:26" customHeight="1" ht="36" hidden="true" outlineLevel="3">
      <c r="A5174" s="2" t="s">
        <v>9950</v>
      </c>
      <c r="B5174" s="3" t="s">
        <v>9951</v>
      </c>
      <c r="C5174" s="2"/>
      <c r="D5174" s="2" t="s">
        <v>16</v>
      </c>
      <c r="E5174" s="4">
        <f>1190.00*(1-Z1%)</f>
        <v>1190</v>
      </c>
      <c r="F5174" s="2">
        <v>1</v>
      </c>
      <c r="G5174" s="2"/>
    </row>
    <row r="5175" spans="1:26" customHeight="1" ht="36" hidden="true" outlineLevel="3">
      <c r="A5175" s="2" t="s">
        <v>9952</v>
      </c>
      <c r="B5175" s="3" t="s">
        <v>9953</v>
      </c>
      <c r="C5175" s="2"/>
      <c r="D5175" s="2" t="s">
        <v>16</v>
      </c>
      <c r="E5175" s="4">
        <f>890.00*(1-Z1%)</f>
        <v>890</v>
      </c>
      <c r="F5175" s="2">
        <v>1</v>
      </c>
      <c r="G5175" s="2"/>
    </row>
    <row r="5176" spans="1:26" customHeight="1" ht="35" hidden="true" outlineLevel="2">
      <c r="A5176" s="5" t="s">
        <v>9954</v>
      </c>
      <c r="B5176" s="5"/>
      <c r="C5176" s="5"/>
      <c r="D5176" s="5"/>
      <c r="E5176" s="5"/>
      <c r="F5176" s="5"/>
      <c r="G5176" s="5"/>
    </row>
    <row r="5177" spans="1:26" customHeight="1" ht="35" hidden="true" outlineLevel="3">
      <c r="A5177" s="5" t="s">
        <v>9955</v>
      </c>
      <c r="B5177" s="5"/>
      <c r="C5177" s="5"/>
      <c r="D5177" s="5"/>
      <c r="E5177" s="5"/>
      <c r="F5177" s="5"/>
      <c r="G5177" s="5"/>
    </row>
    <row r="5178" spans="1:26" customHeight="1" ht="18" hidden="true" outlineLevel="3">
      <c r="A5178" s="2" t="s">
        <v>9956</v>
      </c>
      <c r="B5178" s="3" t="s">
        <v>9957</v>
      </c>
      <c r="C5178" s="2"/>
      <c r="D5178" s="2" t="s">
        <v>16</v>
      </c>
      <c r="E5178" s="4">
        <f>100.00*(1-Z1%)</f>
        <v>100</v>
      </c>
      <c r="F5178" s="2">
        <v>1</v>
      </c>
      <c r="G5178" s="2"/>
    </row>
    <row r="5179" spans="1:26" customHeight="1" ht="18" hidden="true" outlineLevel="3">
      <c r="A5179" s="2" t="s">
        <v>9958</v>
      </c>
      <c r="B5179" s="3" t="s">
        <v>9959</v>
      </c>
      <c r="C5179" s="2"/>
      <c r="D5179" s="2" t="s">
        <v>16</v>
      </c>
      <c r="E5179" s="4">
        <f>450.00*(1-Z1%)</f>
        <v>450</v>
      </c>
      <c r="F5179" s="2">
        <v>1</v>
      </c>
      <c r="G5179" s="2"/>
    </row>
    <row r="5180" spans="1:26" customHeight="1" ht="18" hidden="true" outlineLevel="3">
      <c r="A5180" s="2" t="s">
        <v>9960</v>
      </c>
      <c r="B5180" s="3" t="s">
        <v>9961</v>
      </c>
      <c r="C5180" s="2"/>
      <c r="D5180" s="2" t="s">
        <v>16</v>
      </c>
      <c r="E5180" s="4">
        <f>100.00*(1-Z1%)</f>
        <v>100</v>
      </c>
      <c r="F5180" s="2">
        <v>1</v>
      </c>
      <c r="G5180" s="2"/>
    </row>
    <row r="5181" spans="1:26" customHeight="1" ht="18" hidden="true" outlineLevel="3">
      <c r="A5181" s="2" t="s">
        <v>9962</v>
      </c>
      <c r="B5181" s="3" t="s">
        <v>9963</v>
      </c>
      <c r="C5181" s="2"/>
      <c r="D5181" s="2" t="s">
        <v>16</v>
      </c>
      <c r="E5181" s="4">
        <f>100.00*(1-Z1%)</f>
        <v>100</v>
      </c>
      <c r="F5181" s="2">
        <v>4</v>
      </c>
      <c r="G5181" s="2"/>
    </row>
    <row r="5182" spans="1:26" customHeight="1" ht="18" hidden="true" outlineLevel="3">
      <c r="A5182" s="2" t="s">
        <v>9964</v>
      </c>
      <c r="B5182" s="3" t="s">
        <v>9965</v>
      </c>
      <c r="C5182" s="2"/>
      <c r="D5182" s="2" t="s">
        <v>16</v>
      </c>
      <c r="E5182" s="4">
        <f>100.00*(1-Z1%)</f>
        <v>100</v>
      </c>
      <c r="F5182" s="2">
        <v>1</v>
      </c>
      <c r="G5182" s="2"/>
    </row>
    <row r="5183" spans="1:26" customHeight="1" ht="36" hidden="true" outlineLevel="3">
      <c r="A5183" s="2" t="s">
        <v>9966</v>
      </c>
      <c r="B5183" s="3" t="s">
        <v>9967</v>
      </c>
      <c r="C5183" s="2"/>
      <c r="D5183" s="2" t="s">
        <v>16</v>
      </c>
      <c r="E5183" s="4">
        <f>100.00*(1-Z1%)</f>
        <v>100</v>
      </c>
      <c r="F5183" s="2">
        <v>1</v>
      </c>
      <c r="G5183" s="2"/>
    </row>
    <row r="5184" spans="1:26" customHeight="1" ht="36" hidden="true" outlineLevel="3">
      <c r="A5184" s="2" t="s">
        <v>9968</v>
      </c>
      <c r="B5184" s="3" t="s">
        <v>9969</v>
      </c>
      <c r="C5184" s="2"/>
      <c r="D5184" s="2" t="s">
        <v>16</v>
      </c>
      <c r="E5184" s="4">
        <f>100.00*(1-Z1%)</f>
        <v>100</v>
      </c>
      <c r="F5184" s="2">
        <v>1</v>
      </c>
      <c r="G5184" s="2"/>
    </row>
    <row r="5185" spans="1:26" customHeight="1" ht="36" hidden="true" outlineLevel="3">
      <c r="A5185" s="2" t="s">
        <v>9970</v>
      </c>
      <c r="B5185" s="3" t="s">
        <v>9971</v>
      </c>
      <c r="C5185" s="2"/>
      <c r="D5185" s="2" t="s">
        <v>16</v>
      </c>
      <c r="E5185" s="4">
        <f>100.00*(1-Z1%)</f>
        <v>100</v>
      </c>
      <c r="F5185" s="2">
        <v>2</v>
      </c>
      <c r="G5185" s="2"/>
    </row>
    <row r="5186" spans="1:26" customHeight="1" ht="35" hidden="true" outlineLevel="3">
      <c r="A5186" s="5" t="s">
        <v>9972</v>
      </c>
      <c r="B5186" s="5"/>
      <c r="C5186" s="5"/>
      <c r="D5186" s="5"/>
      <c r="E5186" s="5"/>
      <c r="F5186" s="5"/>
      <c r="G5186" s="5"/>
    </row>
    <row r="5187" spans="1:26" customHeight="1" ht="18" hidden="true" outlineLevel="3">
      <c r="A5187" s="2" t="s">
        <v>9973</v>
      </c>
      <c r="B5187" s="3" t="s">
        <v>9974</v>
      </c>
      <c r="C5187" s="2"/>
      <c r="D5187" s="2" t="s">
        <v>16</v>
      </c>
      <c r="E5187" s="4">
        <f>590.00*(1-Z1%)</f>
        <v>590</v>
      </c>
      <c r="F5187" s="2">
        <v>1</v>
      </c>
      <c r="G5187" s="2"/>
    </row>
    <row r="5188" spans="1:26" customHeight="1" ht="18" hidden="true" outlineLevel="3">
      <c r="A5188" s="2" t="s">
        <v>9975</v>
      </c>
      <c r="B5188" s="3" t="s">
        <v>9976</v>
      </c>
      <c r="C5188" s="2"/>
      <c r="D5188" s="2" t="s">
        <v>16</v>
      </c>
      <c r="E5188" s="4">
        <f>890.00*(1-Z1%)</f>
        <v>890</v>
      </c>
      <c r="F5188" s="2">
        <v>1</v>
      </c>
      <c r="G5188" s="2"/>
    </row>
    <row r="5189" spans="1:26" customHeight="1" ht="18" hidden="true" outlineLevel="3">
      <c r="A5189" s="2" t="s">
        <v>9977</v>
      </c>
      <c r="B5189" s="3" t="s">
        <v>9978</v>
      </c>
      <c r="C5189" s="2"/>
      <c r="D5189" s="2" t="s">
        <v>16</v>
      </c>
      <c r="E5189" s="4">
        <f>1870.00*(1-Z1%)</f>
        <v>1870</v>
      </c>
      <c r="F5189" s="2">
        <v>1</v>
      </c>
      <c r="G5189" s="2"/>
    </row>
    <row r="5190" spans="1:26" customHeight="1" ht="18" hidden="true" outlineLevel="3">
      <c r="A5190" s="2" t="s">
        <v>9979</v>
      </c>
      <c r="B5190" s="3" t="s">
        <v>9980</v>
      </c>
      <c r="C5190" s="2"/>
      <c r="D5190" s="2" t="s">
        <v>16</v>
      </c>
      <c r="E5190" s="4">
        <f>2900.00*(1-Z1%)</f>
        <v>2900</v>
      </c>
      <c r="F5190" s="2">
        <v>1</v>
      </c>
      <c r="G5190" s="2"/>
    </row>
    <row r="5191" spans="1:26" customHeight="1" ht="18" hidden="true" outlineLevel="3">
      <c r="A5191" s="2" t="s">
        <v>9981</v>
      </c>
      <c r="B5191" s="3" t="s">
        <v>9982</v>
      </c>
      <c r="C5191" s="2"/>
      <c r="D5191" s="2" t="s">
        <v>16</v>
      </c>
      <c r="E5191" s="4">
        <f>830.00*(1-Z1%)</f>
        <v>830</v>
      </c>
      <c r="F5191" s="2">
        <v>1</v>
      </c>
      <c r="G5191" s="2"/>
    </row>
    <row r="5192" spans="1:26" customHeight="1" ht="35" hidden="true" outlineLevel="2">
      <c r="A5192" s="5" t="s">
        <v>9983</v>
      </c>
      <c r="B5192" s="5"/>
      <c r="C5192" s="5"/>
      <c r="D5192" s="5"/>
      <c r="E5192" s="5"/>
      <c r="F5192" s="5"/>
      <c r="G5192" s="5"/>
    </row>
    <row r="5193" spans="1:26" customHeight="1" ht="18" hidden="true" outlineLevel="2">
      <c r="A5193" s="2" t="s">
        <v>9984</v>
      </c>
      <c r="B5193" s="3" t="s">
        <v>9985</v>
      </c>
      <c r="C5193" s="2"/>
      <c r="D5193" s="2" t="s">
        <v>16</v>
      </c>
      <c r="E5193" s="4">
        <f>80.00*(1-Z1%)</f>
        <v>80</v>
      </c>
      <c r="F5193" s="2">
        <v>1</v>
      </c>
      <c r="G5193" s="2"/>
    </row>
    <row r="5194" spans="1:26" customHeight="1" ht="36" hidden="true" outlineLevel="2">
      <c r="A5194" s="2" t="s">
        <v>9986</v>
      </c>
      <c r="B5194" s="3" t="s">
        <v>9987</v>
      </c>
      <c r="C5194" s="2"/>
      <c r="D5194" s="2" t="s">
        <v>16</v>
      </c>
      <c r="E5194" s="4">
        <f>290.00*(1-Z1%)</f>
        <v>290</v>
      </c>
      <c r="F5194" s="2">
        <v>1</v>
      </c>
      <c r="G5194" s="2"/>
    </row>
    <row r="5195" spans="1:26" customHeight="1" ht="18" hidden="true" outlineLevel="2">
      <c r="A5195" s="2" t="s">
        <v>9988</v>
      </c>
      <c r="B5195" s="3" t="s">
        <v>9989</v>
      </c>
      <c r="C5195" s="2"/>
      <c r="D5195" s="2" t="s">
        <v>16</v>
      </c>
      <c r="E5195" s="4">
        <f>200.00*(1-Z1%)</f>
        <v>200</v>
      </c>
      <c r="F5195" s="2">
        <v>1</v>
      </c>
      <c r="G5195" s="2"/>
    </row>
    <row r="5196" spans="1:26" customHeight="1" ht="18" hidden="true" outlineLevel="2">
      <c r="A5196" s="2" t="s">
        <v>9990</v>
      </c>
      <c r="B5196" s="3" t="s">
        <v>9991</v>
      </c>
      <c r="C5196" s="2"/>
      <c r="D5196" s="2" t="s">
        <v>16</v>
      </c>
      <c r="E5196" s="4">
        <f>850.00*(1-Z1%)</f>
        <v>850</v>
      </c>
      <c r="F5196" s="2">
        <v>1</v>
      </c>
      <c r="G5196" s="2"/>
    </row>
    <row r="5197" spans="1:26" customHeight="1" ht="18" hidden="true" outlineLevel="2">
      <c r="A5197" s="2" t="s">
        <v>9992</v>
      </c>
      <c r="B5197" s="3" t="s">
        <v>9993</v>
      </c>
      <c r="C5197" s="2"/>
      <c r="D5197" s="2" t="s">
        <v>16</v>
      </c>
      <c r="E5197" s="4">
        <f>590.00*(1-Z1%)</f>
        <v>590</v>
      </c>
      <c r="F5197" s="2">
        <v>2</v>
      </c>
      <c r="G5197" s="2"/>
    </row>
    <row r="5198" spans="1:26" customHeight="1" ht="36" hidden="true" outlineLevel="2">
      <c r="A5198" s="2" t="s">
        <v>9994</v>
      </c>
      <c r="B5198" s="3" t="s">
        <v>9995</v>
      </c>
      <c r="C5198" s="2"/>
      <c r="D5198" s="2" t="s">
        <v>16</v>
      </c>
      <c r="E5198" s="4">
        <f>950.00*(1-Z1%)</f>
        <v>950</v>
      </c>
      <c r="F5198" s="2">
        <v>2</v>
      </c>
      <c r="G5198" s="2"/>
    </row>
    <row r="5199" spans="1:26" customHeight="1" ht="36" hidden="true" outlineLevel="2">
      <c r="A5199" s="2" t="s">
        <v>9996</v>
      </c>
      <c r="B5199" s="3" t="s">
        <v>9997</v>
      </c>
      <c r="C5199" s="2"/>
      <c r="D5199" s="2" t="s">
        <v>16</v>
      </c>
      <c r="E5199" s="4">
        <f>390.00*(1-Z1%)</f>
        <v>390</v>
      </c>
      <c r="F5199" s="2">
        <v>1</v>
      </c>
      <c r="G5199" s="2"/>
    </row>
    <row r="5200" spans="1:26" customHeight="1" ht="36" hidden="true" outlineLevel="2">
      <c r="A5200" s="2" t="s">
        <v>9998</v>
      </c>
      <c r="B5200" s="3" t="s">
        <v>9999</v>
      </c>
      <c r="C5200" s="2"/>
      <c r="D5200" s="2" t="s">
        <v>16</v>
      </c>
      <c r="E5200" s="4">
        <f>250.00*(1-Z1%)</f>
        <v>250</v>
      </c>
      <c r="F5200" s="2">
        <v>1</v>
      </c>
      <c r="G5200" s="2"/>
    </row>
    <row r="5201" spans="1:26" customHeight="1" ht="36" hidden="true" outlineLevel="2">
      <c r="A5201" s="2" t="s">
        <v>10000</v>
      </c>
      <c r="B5201" s="3" t="s">
        <v>10001</v>
      </c>
      <c r="C5201" s="2"/>
      <c r="D5201" s="2" t="s">
        <v>16</v>
      </c>
      <c r="E5201" s="4">
        <f>250.00*(1-Z1%)</f>
        <v>250</v>
      </c>
      <c r="F5201" s="2">
        <v>2</v>
      </c>
      <c r="G5201" s="2"/>
    </row>
    <row r="5202" spans="1:26" customHeight="1" ht="36" hidden="true" outlineLevel="2">
      <c r="A5202" s="2" t="s">
        <v>10002</v>
      </c>
      <c r="B5202" s="3" t="s">
        <v>10003</v>
      </c>
      <c r="C5202" s="2"/>
      <c r="D5202" s="2" t="s">
        <v>16</v>
      </c>
      <c r="E5202" s="4">
        <f>290.00*(1-Z1%)</f>
        <v>290</v>
      </c>
      <c r="F5202" s="2">
        <v>1</v>
      </c>
      <c r="G5202" s="2"/>
    </row>
    <row r="5203" spans="1:26" customHeight="1" ht="18" hidden="true" outlineLevel="2">
      <c r="A5203" s="2" t="s">
        <v>10004</v>
      </c>
      <c r="B5203" s="3" t="s">
        <v>10005</v>
      </c>
      <c r="C5203" s="2"/>
      <c r="D5203" s="2" t="s">
        <v>16</v>
      </c>
      <c r="E5203" s="4">
        <f>690.00*(1-Z1%)</f>
        <v>690</v>
      </c>
      <c r="F5203" s="2">
        <v>1</v>
      </c>
      <c r="G5203" s="2"/>
    </row>
    <row r="5204" spans="1:26" customHeight="1" ht="18" hidden="true" outlineLevel="2">
      <c r="A5204" s="2" t="s">
        <v>10006</v>
      </c>
      <c r="B5204" s="3" t="s">
        <v>10007</v>
      </c>
      <c r="C5204" s="2"/>
      <c r="D5204" s="2" t="s">
        <v>16</v>
      </c>
      <c r="E5204" s="4">
        <f>1100.00*(1-Z1%)</f>
        <v>1100</v>
      </c>
      <c r="F5204" s="2">
        <v>1</v>
      </c>
      <c r="G5204" s="2"/>
    </row>
    <row r="5205" spans="1:26" customHeight="1" ht="18" hidden="true" outlineLevel="2">
      <c r="A5205" s="2" t="s">
        <v>10008</v>
      </c>
      <c r="B5205" s="3" t="s">
        <v>10009</v>
      </c>
      <c r="C5205" s="2"/>
      <c r="D5205" s="2" t="s">
        <v>16</v>
      </c>
      <c r="E5205" s="4">
        <f>1150.00*(1-Z1%)</f>
        <v>1150</v>
      </c>
      <c r="F5205" s="2">
        <v>2</v>
      </c>
      <c r="G5205" s="2"/>
    </row>
    <row r="5206" spans="1:26" customHeight="1" ht="36" hidden="true" outlineLevel="2">
      <c r="A5206" s="2" t="s">
        <v>10010</v>
      </c>
      <c r="B5206" s="3" t="s">
        <v>10011</v>
      </c>
      <c r="C5206" s="2"/>
      <c r="D5206" s="2" t="s">
        <v>16</v>
      </c>
      <c r="E5206" s="4">
        <f>350.00*(1-Z1%)</f>
        <v>350</v>
      </c>
      <c r="F5206" s="2">
        <v>2</v>
      </c>
      <c r="G5206" s="2"/>
    </row>
    <row r="5207" spans="1:26" customHeight="1" ht="36" hidden="true" outlineLevel="2">
      <c r="A5207" s="2" t="s">
        <v>10012</v>
      </c>
      <c r="B5207" s="3" t="s">
        <v>10013</v>
      </c>
      <c r="C5207" s="2"/>
      <c r="D5207" s="2" t="s">
        <v>16</v>
      </c>
      <c r="E5207" s="4">
        <f>300.00*(1-Z1%)</f>
        <v>300</v>
      </c>
      <c r="F5207" s="2">
        <v>1</v>
      </c>
      <c r="G5207" s="2"/>
    </row>
    <row r="5208" spans="1:26" customHeight="1" ht="36" hidden="true" outlineLevel="2">
      <c r="A5208" s="2" t="s">
        <v>10014</v>
      </c>
      <c r="B5208" s="3" t="s">
        <v>10015</v>
      </c>
      <c r="C5208" s="2"/>
      <c r="D5208" s="2" t="s">
        <v>16</v>
      </c>
      <c r="E5208" s="4">
        <f>480.00*(1-Z1%)</f>
        <v>480</v>
      </c>
      <c r="F5208" s="2">
        <v>1</v>
      </c>
      <c r="G5208" s="2"/>
    </row>
    <row r="5209" spans="1:26" customHeight="1" ht="36" hidden="true" outlineLevel="2">
      <c r="A5209" s="2" t="s">
        <v>10016</v>
      </c>
      <c r="B5209" s="3" t="s">
        <v>10017</v>
      </c>
      <c r="C5209" s="2"/>
      <c r="D5209" s="2" t="s">
        <v>16</v>
      </c>
      <c r="E5209" s="4">
        <f>690.00*(1-Z1%)</f>
        <v>690</v>
      </c>
      <c r="F5209" s="2">
        <v>1</v>
      </c>
      <c r="G5209" s="2"/>
    </row>
    <row r="5210" spans="1:26" customHeight="1" ht="36" hidden="true" outlineLevel="2">
      <c r="A5210" s="2" t="s">
        <v>10018</v>
      </c>
      <c r="B5210" s="3" t="s">
        <v>10019</v>
      </c>
      <c r="C5210" s="2"/>
      <c r="D5210" s="2" t="s">
        <v>16</v>
      </c>
      <c r="E5210" s="4">
        <f>390.00*(1-Z1%)</f>
        <v>390</v>
      </c>
      <c r="F5210" s="2">
        <v>2</v>
      </c>
      <c r="G5210" s="2"/>
    </row>
    <row r="5211" spans="1:26" customHeight="1" ht="36" hidden="true" outlineLevel="2">
      <c r="A5211" s="2" t="s">
        <v>10020</v>
      </c>
      <c r="B5211" s="3" t="s">
        <v>10021</v>
      </c>
      <c r="C5211" s="2"/>
      <c r="D5211" s="2" t="s">
        <v>16</v>
      </c>
      <c r="E5211" s="4">
        <f>450.00*(1-Z1%)</f>
        <v>450</v>
      </c>
      <c r="F5211" s="2">
        <v>2</v>
      </c>
      <c r="G5211" s="2"/>
    </row>
    <row r="5212" spans="1:26" customHeight="1" ht="36" hidden="true" outlineLevel="2">
      <c r="A5212" s="2" t="s">
        <v>10022</v>
      </c>
      <c r="B5212" s="3" t="s">
        <v>10023</v>
      </c>
      <c r="C5212" s="2"/>
      <c r="D5212" s="2" t="s">
        <v>16</v>
      </c>
      <c r="E5212" s="4">
        <f>650.00*(1-Z1%)</f>
        <v>650</v>
      </c>
      <c r="F5212" s="2">
        <v>1</v>
      </c>
      <c r="G5212" s="2"/>
    </row>
    <row r="5213" spans="1:26" customHeight="1" ht="35">
      <c r="A5213" s="1" t="s">
        <v>10024</v>
      </c>
      <c r="B5213" s="1"/>
      <c r="C5213" s="1"/>
      <c r="D5213" s="1"/>
      <c r="E5213" s="1"/>
      <c r="F5213" s="1"/>
      <c r="G5213" s="1"/>
    </row>
    <row r="5214" spans="1:26" customHeight="1" ht="35" hidden="true" outlineLevel="2">
      <c r="A5214" s="5" t="s">
        <v>10025</v>
      </c>
      <c r="B5214" s="5"/>
      <c r="C5214" s="5"/>
      <c r="D5214" s="5"/>
      <c r="E5214" s="5"/>
      <c r="F5214" s="5"/>
      <c r="G5214" s="5"/>
    </row>
    <row r="5215" spans="1:26" customHeight="1" ht="35" hidden="true" outlineLevel="3">
      <c r="A5215" s="5" t="s">
        <v>10026</v>
      </c>
      <c r="B5215" s="5"/>
      <c r="C5215" s="5"/>
      <c r="D5215" s="5"/>
      <c r="E5215" s="5"/>
      <c r="F5215" s="5"/>
      <c r="G5215" s="5"/>
    </row>
    <row r="5216" spans="1:26" customHeight="1" ht="36" hidden="true" outlineLevel="3">
      <c r="A5216" s="2" t="s">
        <v>10027</v>
      </c>
      <c r="B5216" s="3" t="s">
        <v>10028</v>
      </c>
      <c r="C5216" s="2"/>
      <c r="D5216" s="2" t="s">
        <v>16</v>
      </c>
      <c r="E5216" s="4">
        <f>520.00*(1-Z1%)</f>
        <v>520</v>
      </c>
      <c r="F5216" s="2">
        <v>1</v>
      </c>
      <c r="G5216" s="2"/>
    </row>
    <row r="5217" spans="1:26" customHeight="1" ht="36" hidden="true" outlineLevel="3">
      <c r="A5217" s="2" t="s">
        <v>10029</v>
      </c>
      <c r="B5217" s="3" t="s">
        <v>10030</v>
      </c>
      <c r="C5217" s="2"/>
      <c r="D5217" s="2" t="s">
        <v>16</v>
      </c>
      <c r="E5217" s="4">
        <f>550.00*(1-Z1%)</f>
        <v>550</v>
      </c>
      <c r="F5217" s="2">
        <v>2</v>
      </c>
      <c r="G5217" s="2"/>
    </row>
    <row r="5218" spans="1:26" customHeight="1" ht="36" hidden="true" outlineLevel="3">
      <c r="A5218" s="2" t="s">
        <v>10031</v>
      </c>
      <c r="B5218" s="3" t="s">
        <v>10032</v>
      </c>
      <c r="C5218" s="2"/>
      <c r="D5218" s="2" t="s">
        <v>16</v>
      </c>
      <c r="E5218" s="4">
        <f>480.00*(1-Z1%)</f>
        <v>480</v>
      </c>
      <c r="F5218" s="2">
        <v>1</v>
      </c>
      <c r="G5218" s="2"/>
    </row>
    <row r="5219" spans="1:26" customHeight="1" ht="36" hidden="true" outlineLevel="3">
      <c r="A5219" s="2" t="s">
        <v>10033</v>
      </c>
      <c r="B5219" s="3" t="s">
        <v>10034</v>
      </c>
      <c r="C5219" s="2"/>
      <c r="D5219" s="2" t="s">
        <v>16</v>
      </c>
      <c r="E5219" s="4">
        <f>1190.00*(1-Z1%)</f>
        <v>1190</v>
      </c>
      <c r="F5219" s="2">
        <v>1</v>
      </c>
      <c r="G5219" s="2"/>
    </row>
    <row r="5220" spans="1:26" customHeight="1" ht="36" hidden="true" outlineLevel="3">
      <c r="A5220" s="2" t="s">
        <v>10035</v>
      </c>
      <c r="B5220" s="3" t="s">
        <v>10036</v>
      </c>
      <c r="C5220" s="2"/>
      <c r="D5220" s="2" t="s">
        <v>16</v>
      </c>
      <c r="E5220" s="4">
        <f>1190.00*(1-Z1%)</f>
        <v>1190</v>
      </c>
      <c r="F5220" s="2">
        <v>2</v>
      </c>
      <c r="G5220" s="2"/>
    </row>
    <row r="5221" spans="1:26" customHeight="1" ht="36" hidden="true" outlineLevel="3">
      <c r="A5221" s="2" t="s">
        <v>10037</v>
      </c>
      <c r="B5221" s="3" t="s">
        <v>10038</v>
      </c>
      <c r="C5221" s="2"/>
      <c r="D5221" s="2" t="s">
        <v>16</v>
      </c>
      <c r="E5221" s="4">
        <f>350.00*(1-Z1%)</f>
        <v>350</v>
      </c>
      <c r="F5221" s="2">
        <v>1</v>
      </c>
      <c r="G5221" s="2"/>
    </row>
    <row r="5222" spans="1:26" customHeight="1" ht="35" hidden="true" outlineLevel="3">
      <c r="A5222" s="5" t="s">
        <v>10039</v>
      </c>
      <c r="B5222" s="5"/>
      <c r="C5222" s="5"/>
      <c r="D5222" s="5"/>
      <c r="E5222" s="5"/>
      <c r="F5222" s="5"/>
      <c r="G5222" s="5"/>
    </row>
    <row r="5223" spans="1:26" customHeight="1" ht="18" hidden="true" outlineLevel="3">
      <c r="A5223" s="2" t="s">
        <v>10040</v>
      </c>
      <c r="B5223" s="3" t="s">
        <v>10041</v>
      </c>
      <c r="C5223" s="2"/>
      <c r="D5223" s="2" t="s">
        <v>16</v>
      </c>
      <c r="E5223" s="4">
        <f>350.00*(1-Z1%)</f>
        <v>350</v>
      </c>
      <c r="F5223" s="2">
        <v>4</v>
      </c>
      <c r="G5223" s="2"/>
    </row>
    <row r="5224" spans="1:26" customHeight="1" ht="18" hidden="true" outlineLevel="3">
      <c r="A5224" s="2" t="s">
        <v>10042</v>
      </c>
      <c r="B5224" s="3" t="s">
        <v>10043</v>
      </c>
      <c r="C5224" s="2"/>
      <c r="D5224" s="2" t="s">
        <v>16</v>
      </c>
      <c r="E5224" s="4">
        <f>300.00*(1-Z1%)</f>
        <v>300</v>
      </c>
      <c r="F5224" s="2">
        <v>1</v>
      </c>
      <c r="G5224" s="2"/>
    </row>
    <row r="5225" spans="1:26" customHeight="1" ht="18" hidden="true" outlineLevel="3">
      <c r="A5225" s="2" t="s">
        <v>10044</v>
      </c>
      <c r="B5225" s="3" t="s">
        <v>10045</v>
      </c>
      <c r="C5225" s="2"/>
      <c r="D5225" s="2" t="s">
        <v>16</v>
      </c>
      <c r="E5225" s="4">
        <f>350.00*(1-Z1%)</f>
        <v>350</v>
      </c>
      <c r="F5225" s="2">
        <v>1</v>
      </c>
      <c r="G5225" s="2"/>
    </row>
    <row r="5226" spans="1:26" customHeight="1" ht="18" hidden="true" outlineLevel="3">
      <c r="A5226" s="2" t="s">
        <v>10046</v>
      </c>
      <c r="B5226" s="3" t="s">
        <v>10047</v>
      </c>
      <c r="C5226" s="2"/>
      <c r="D5226" s="2" t="s">
        <v>16</v>
      </c>
      <c r="E5226" s="4">
        <f>350.00*(1-Z1%)</f>
        <v>350</v>
      </c>
      <c r="F5226" s="2">
        <v>2</v>
      </c>
      <c r="G5226" s="2"/>
    </row>
    <row r="5227" spans="1:26" customHeight="1" ht="18" hidden="true" outlineLevel="3">
      <c r="A5227" s="2" t="s">
        <v>10048</v>
      </c>
      <c r="B5227" s="3" t="s">
        <v>10049</v>
      </c>
      <c r="C5227" s="2"/>
      <c r="D5227" s="2" t="s">
        <v>16</v>
      </c>
      <c r="E5227" s="4">
        <f>100.00*(1-Z1%)</f>
        <v>100</v>
      </c>
      <c r="F5227" s="2">
        <v>1</v>
      </c>
      <c r="G5227" s="2"/>
    </row>
    <row r="5228" spans="1:26" customHeight="1" ht="18" hidden="true" outlineLevel="3">
      <c r="A5228" s="2" t="s">
        <v>10050</v>
      </c>
      <c r="B5228" s="3" t="s">
        <v>10051</v>
      </c>
      <c r="C5228" s="2"/>
      <c r="D5228" s="2" t="s">
        <v>16</v>
      </c>
      <c r="E5228" s="4">
        <f>300.00*(1-Z1%)</f>
        <v>300</v>
      </c>
      <c r="F5228" s="2">
        <v>1</v>
      </c>
      <c r="G5228" s="2"/>
    </row>
    <row r="5229" spans="1:26" customHeight="1" ht="18" hidden="true" outlineLevel="3">
      <c r="A5229" s="2" t="s">
        <v>10052</v>
      </c>
      <c r="B5229" s="3" t="s">
        <v>10053</v>
      </c>
      <c r="C5229" s="2"/>
      <c r="D5229" s="2" t="s">
        <v>16</v>
      </c>
      <c r="E5229" s="4">
        <f>300.00*(1-Z1%)</f>
        <v>300</v>
      </c>
      <c r="F5229" s="2">
        <v>1</v>
      </c>
      <c r="G5229" s="2"/>
    </row>
    <row r="5230" spans="1:26" customHeight="1" ht="35" hidden="true" outlineLevel="3">
      <c r="A5230" s="5" t="s">
        <v>10054</v>
      </c>
      <c r="B5230" s="5"/>
      <c r="C5230" s="5"/>
      <c r="D5230" s="5"/>
      <c r="E5230" s="5"/>
      <c r="F5230" s="5"/>
      <c r="G5230" s="5"/>
    </row>
    <row r="5231" spans="1:26" customHeight="1" ht="35" hidden="true" outlineLevel="4">
      <c r="A5231" s="5" t="s">
        <v>10055</v>
      </c>
      <c r="B5231" s="5"/>
      <c r="C5231" s="5"/>
      <c r="D5231" s="5"/>
      <c r="E5231" s="5"/>
      <c r="F5231" s="5"/>
      <c r="G5231" s="5"/>
    </row>
    <row r="5232" spans="1:26" customHeight="1" ht="36" hidden="true" outlineLevel="4">
      <c r="A5232" s="2" t="s">
        <v>10056</v>
      </c>
      <c r="B5232" s="3" t="s">
        <v>10057</v>
      </c>
      <c r="C5232" s="2"/>
      <c r="D5232" s="2" t="s">
        <v>16</v>
      </c>
      <c r="E5232" s="4">
        <f>1250.00*(1-Z1%)</f>
        <v>1250</v>
      </c>
      <c r="F5232" s="2">
        <v>1</v>
      </c>
      <c r="G5232" s="2"/>
    </row>
    <row r="5233" spans="1:26" customHeight="1" ht="18" hidden="true" outlineLevel="4">
      <c r="A5233" s="2" t="s">
        <v>10058</v>
      </c>
      <c r="B5233" s="3" t="s">
        <v>10059</v>
      </c>
      <c r="C5233" s="2"/>
      <c r="D5233" s="2" t="s">
        <v>16</v>
      </c>
      <c r="E5233" s="4">
        <f>630.00*(1-Z1%)</f>
        <v>630</v>
      </c>
      <c r="F5233" s="2">
        <v>2</v>
      </c>
      <c r="G5233" s="2"/>
    </row>
    <row r="5234" spans="1:26" customHeight="1" ht="18" hidden="true" outlineLevel="4">
      <c r="A5234" s="2" t="s">
        <v>10060</v>
      </c>
      <c r="B5234" s="3" t="s">
        <v>10061</v>
      </c>
      <c r="C5234" s="2"/>
      <c r="D5234" s="2" t="s">
        <v>16</v>
      </c>
      <c r="E5234" s="4">
        <f>630.00*(1-Z1%)</f>
        <v>630</v>
      </c>
      <c r="F5234" s="2">
        <v>1</v>
      </c>
      <c r="G5234" s="2"/>
    </row>
    <row r="5235" spans="1:26" customHeight="1" ht="36" hidden="true" outlineLevel="4">
      <c r="A5235" s="2" t="s">
        <v>10062</v>
      </c>
      <c r="B5235" s="3" t="s">
        <v>10063</v>
      </c>
      <c r="C5235" s="2"/>
      <c r="D5235" s="2" t="s">
        <v>16</v>
      </c>
      <c r="E5235" s="4">
        <f>650.00*(1-Z1%)</f>
        <v>650</v>
      </c>
      <c r="F5235" s="2">
        <v>1</v>
      </c>
      <c r="G5235" s="2"/>
    </row>
    <row r="5236" spans="1:26" customHeight="1" ht="18" hidden="true" outlineLevel="4">
      <c r="A5236" s="2" t="s">
        <v>10064</v>
      </c>
      <c r="B5236" s="3" t="s">
        <v>10065</v>
      </c>
      <c r="C5236" s="2"/>
      <c r="D5236" s="2" t="s">
        <v>16</v>
      </c>
      <c r="E5236" s="4">
        <f>1150.00*(1-Z1%)</f>
        <v>1150</v>
      </c>
      <c r="F5236" s="2">
        <v>1</v>
      </c>
      <c r="G5236" s="2"/>
    </row>
    <row r="5237" spans="1:26" customHeight="1" ht="18" hidden="true" outlineLevel="4">
      <c r="A5237" s="2" t="s">
        <v>10066</v>
      </c>
      <c r="B5237" s="3" t="s">
        <v>10067</v>
      </c>
      <c r="C5237" s="2"/>
      <c r="D5237" s="2" t="s">
        <v>16</v>
      </c>
      <c r="E5237" s="4">
        <f>2350.00*(1-Z1%)</f>
        <v>2350</v>
      </c>
      <c r="F5237" s="2">
        <v>2</v>
      </c>
      <c r="G5237" s="2"/>
    </row>
    <row r="5238" spans="1:26" customHeight="1" ht="18" hidden="true" outlineLevel="4">
      <c r="A5238" s="2" t="s">
        <v>10068</v>
      </c>
      <c r="B5238" s="3" t="s">
        <v>10069</v>
      </c>
      <c r="C5238" s="2"/>
      <c r="D5238" s="2" t="s">
        <v>16</v>
      </c>
      <c r="E5238" s="4">
        <f>2990.00*(1-Z1%)</f>
        <v>2990</v>
      </c>
      <c r="F5238" s="2">
        <v>2</v>
      </c>
      <c r="G5238" s="2"/>
    </row>
    <row r="5239" spans="1:26" customHeight="1" ht="18" hidden="true" outlineLevel="4">
      <c r="A5239" s="2" t="s">
        <v>10070</v>
      </c>
      <c r="B5239" s="3" t="s">
        <v>10071</v>
      </c>
      <c r="C5239" s="2"/>
      <c r="D5239" s="2" t="s">
        <v>16</v>
      </c>
      <c r="E5239" s="4">
        <f>2350.00*(1-Z1%)</f>
        <v>2350</v>
      </c>
      <c r="F5239" s="2">
        <v>1</v>
      </c>
      <c r="G5239" s="2"/>
    </row>
    <row r="5240" spans="1:26" customHeight="1" ht="35" hidden="true" outlineLevel="4">
      <c r="A5240" s="5" t="s">
        <v>10072</v>
      </c>
      <c r="B5240" s="5"/>
      <c r="C5240" s="5"/>
      <c r="D5240" s="5"/>
      <c r="E5240" s="5"/>
      <c r="F5240" s="5"/>
      <c r="G5240" s="5"/>
    </row>
    <row r="5241" spans="1:26" customHeight="1" ht="36" hidden="true" outlineLevel="4">
      <c r="A5241" s="2" t="s">
        <v>10073</v>
      </c>
      <c r="B5241" s="3" t="s">
        <v>10074</v>
      </c>
      <c r="C5241" s="2"/>
      <c r="D5241" s="2" t="s">
        <v>16</v>
      </c>
      <c r="E5241" s="4">
        <f>2990.00*(1-Z1%)</f>
        <v>2990</v>
      </c>
      <c r="F5241" s="2">
        <v>2</v>
      </c>
      <c r="G5241" s="2"/>
    </row>
    <row r="5242" spans="1:26" customHeight="1" ht="35" hidden="true" outlineLevel="4">
      <c r="A5242" s="5" t="s">
        <v>10075</v>
      </c>
      <c r="B5242" s="5"/>
      <c r="C5242" s="5"/>
      <c r="D5242" s="5"/>
      <c r="E5242" s="5"/>
      <c r="F5242" s="5"/>
      <c r="G5242" s="5"/>
    </row>
    <row r="5243" spans="1:26" customHeight="1" ht="54" hidden="true" outlineLevel="4">
      <c r="A5243" s="2" t="s">
        <v>10076</v>
      </c>
      <c r="B5243" s="3" t="s">
        <v>10077</v>
      </c>
      <c r="C5243" s="2"/>
      <c r="D5243" s="2" t="s">
        <v>16</v>
      </c>
      <c r="E5243" s="4">
        <f>1390.00*(1-Z1%)</f>
        <v>1390</v>
      </c>
      <c r="F5243" s="2">
        <v>1</v>
      </c>
      <c r="G5243" s="2"/>
    </row>
    <row r="5244" spans="1:26" customHeight="1" ht="36" hidden="true" outlineLevel="4">
      <c r="A5244" s="2" t="s">
        <v>10078</v>
      </c>
      <c r="B5244" s="3" t="s">
        <v>10079</v>
      </c>
      <c r="C5244" s="2"/>
      <c r="D5244" s="2" t="s">
        <v>16</v>
      </c>
      <c r="E5244" s="4">
        <f>1350.00*(1-Z1%)</f>
        <v>1350</v>
      </c>
      <c r="F5244" s="2">
        <v>2</v>
      </c>
      <c r="G5244" s="2"/>
    </row>
    <row r="5245" spans="1:26" customHeight="1" ht="35" hidden="true" outlineLevel="3">
      <c r="A5245" s="5" t="s">
        <v>10080</v>
      </c>
      <c r="B5245" s="5"/>
      <c r="C5245" s="5"/>
      <c r="D5245" s="5"/>
      <c r="E5245" s="5"/>
      <c r="F5245" s="5"/>
      <c r="G5245" s="5"/>
    </row>
    <row r="5246" spans="1:26" customHeight="1" ht="35" hidden="true" outlineLevel="4">
      <c r="A5246" s="5" t="s">
        <v>10081</v>
      </c>
      <c r="B5246" s="5"/>
      <c r="C5246" s="5"/>
      <c r="D5246" s="5"/>
      <c r="E5246" s="5"/>
      <c r="F5246" s="5"/>
      <c r="G5246" s="5"/>
    </row>
    <row r="5247" spans="1:26" customHeight="1" ht="36" hidden="true" outlineLevel="4">
      <c r="A5247" s="2" t="s">
        <v>10082</v>
      </c>
      <c r="B5247" s="3" t="s">
        <v>10083</v>
      </c>
      <c r="C5247" s="2"/>
      <c r="D5247" s="2" t="s">
        <v>16</v>
      </c>
      <c r="E5247" s="4">
        <f>750.00*(1-Z1%)</f>
        <v>750</v>
      </c>
      <c r="F5247" s="2">
        <v>1</v>
      </c>
      <c r="G5247" s="2"/>
    </row>
    <row r="5248" spans="1:26" customHeight="1" ht="18" hidden="true" outlineLevel="4">
      <c r="A5248" s="2" t="s">
        <v>10084</v>
      </c>
      <c r="B5248" s="3" t="s">
        <v>10085</v>
      </c>
      <c r="C5248" s="2"/>
      <c r="D5248" s="2" t="s">
        <v>16</v>
      </c>
      <c r="E5248" s="4">
        <f>590.00*(1-Z1%)</f>
        <v>590</v>
      </c>
      <c r="F5248" s="2">
        <v>1</v>
      </c>
      <c r="G5248" s="2"/>
    </row>
    <row r="5249" spans="1:26" customHeight="1" ht="18" hidden="true" outlineLevel="4">
      <c r="A5249" s="2" t="s">
        <v>10086</v>
      </c>
      <c r="B5249" s="3" t="s">
        <v>10087</v>
      </c>
      <c r="C5249" s="2"/>
      <c r="D5249" s="2" t="s">
        <v>16</v>
      </c>
      <c r="E5249" s="4">
        <f>750.00*(1-Z1%)</f>
        <v>750</v>
      </c>
      <c r="F5249" s="2">
        <v>1</v>
      </c>
      <c r="G5249" s="2"/>
    </row>
    <row r="5250" spans="1:26" customHeight="1" ht="18" hidden="true" outlineLevel="4">
      <c r="A5250" s="2" t="s">
        <v>10088</v>
      </c>
      <c r="B5250" s="3" t="s">
        <v>10089</v>
      </c>
      <c r="C5250" s="2"/>
      <c r="D5250" s="2" t="s">
        <v>16</v>
      </c>
      <c r="E5250" s="4">
        <f>500.00*(1-Z1%)</f>
        <v>500</v>
      </c>
      <c r="F5250" s="2">
        <v>1</v>
      </c>
      <c r="G5250" s="2"/>
    </row>
    <row r="5251" spans="1:26" customHeight="1" ht="18" hidden="true" outlineLevel="4">
      <c r="A5251" s="2" t="s">
        <v>10090</v>
      </c>
      <c r="B5251" s="3" t="s">
        <v>10091</v>
      </c>
      <c r="C5251" s="2"/>
      <c r="D5251" s="2" t="s">
        <v>16</v>
      </c>
      <c r="E5251" s="4">
        <f>990.00*(1-Z1%)</f>
        <v>990</v>
      </c>
      <c r="F5251" s="2">
        <v>1</v>
      </c>
      <c r="G5251" s="2"/>
    </row>
    <row r="5252" spans="1:26" customHeight="1" ht="18" hidden="true" outlineLevel="4">
      <c r="A5252" s="2" t="s">
        <v>10092</v>
      </c>
      <c r="B5252" s="3" t="s">
        <v>10093</v>
      </c>
      <c r="C5252" s="2"/>
      <c r="D5252" s="2" t="s">
        <v>16</v>
      </c>
      <c r="E5252" s="4">
        <f>450.00*(1-Z1%)</f>
        <v>450</v>
      </c>
      <c r="F5252" s="2">
        <v>1</v>
      </c>
      <c r="G5252" s="2"/>
    </row>
    <row r="5253" spans="1:26" customHeight="1" ht="35" hidden="true" outlineLevel="4">
      <c r="A5253" s="5" t="s">
        <v>10094</v>
      </c>
      <c r="B5253" s="5"/>
      <c r="C5253" s="5"/>
      <c r="D5253" s="5"/>
      <c r="E5253" s="5"/>
      <c r="F5253" s="5"/>
      <c r="G5253" s="5"/>
    </row>
    <row r="5254" spans="1:26" customHeight="1" ht="18" hidden="true" outlineLevel="4">
      <c r="A5254" s="2" t="s">
        <v>10095</v>
      </c>
      <c r="B5254" s="3" t="s">
        <v>10096</v>
      </c>
      <c r="C5254" s="2"/>
      <c r="D5254" s="2" t="s">
        <v>16</v>
      </c>
      <c r="E5254" s="4">
        <f>1350.00*(1-Z1%)</f>
        <v>1350</v>
      </c>
      <c r="F5254" s="2">
        <v>1</v>
      </c>
      <c r="G5254" s="2"/>
    </row>
    <row r="5255" spans="1:26" customHeight="1" ht="36" hidden="true" outlineLevel="4">
      <c r="A5255" s="2" t="s">
        <v>10097</v>
      </c>
      <c r="B5255" s="3" t="s">
        <v>10098</v>
      </c>
      <c r="C5255" s="2"/>
      <c r="D5255" s="2" t="s">
        <v>16</v>
      </c>
      <c r="E5255" s="4">
        <f>1390.00*(1-Z1%)</f>
        <v>1390</v>
      </c>
      <c r="F5255" s="2">
        <v>1</v>
      </c>
      <c r="G5255" s="2"/>
    </row>
    <row r="5256" spans="1:26" customHeight="1" ht="35" hidden="true" outlineLevel="4">
      <c r="A5256" s="5" t="s">
        <v>10099</v>
      </c>
      <c r="B5256" s="5"/>
      <c r="C5256" s="5"/>
      <c r="D5256" s="5"/>
      <c r="E5256" s="5"/>
      <c r="F5256" s="5"/>
      <c r="G5256" s="5"/>
    </row>
    <row r="5257" spans="1:26" customHeight="1" ht="18" hidden="true" outlineLevel="4">
      <c r="A5257" s="2" t="s">
        <v>10100</v>
      </c>
      <c r="B5257" s="3" t="s">
        <v>10101</v>
      </c>
      <c r="C5257" s="2"/>
      <c r="D5257" s="2" t="s">
        <v>16</v>
      </c>
      <c r="E5257" s="4">
        <f>890.00*(1-Z1%)</f>
        <v>890</v>
      </c>
      <c r="F5257" s="2">
        <v>1</v>
      </c>
      <c r="G5257" s="2"/>
    </row>
    <row r="5258" spans="1:26" customHeight="1" ht="18" hidden="true" outlineLevel="4">
      <c r="A5258" s="2" t="s">
        <v>10102</v>
      </c>
      <c r="B5258" s="3" t="s">
        <v>10103</v>
      </c>
      <c r="C5258" s="2"/>
      <c r="D5258" s="2" t="s">
        <v>16</v>
      </c>
      <c r="E5258" s="4">
        <f>990.00*(1-Z1%)</f>
        <v>990</v>
      </c>
      <c r="F5258" s="2">
        <v>2</v>
      </c>
      <c r="G5258" s="2"/>
    </row>
    <row r="5259" spans="1:26" customHeight="1" ht="36" hidden="true" outlineLevel="4">
      <c r="A5259" s="2" t="s">
        <v>10104</v>
      </c>
      <c r="B5259" s="3" t="s">
        <v>10105</v>
      </c>
      <c r="C5259" s="2"/>
      <c r="D5259" s="2" t="s">
        <v>16</v>
      </c>
      <c r="E5259" s="4">
        <f>1150.00*(1-Z1%)</f>
        <v>1150</v>
      </c>
      <c r="F5259" s="2">
        <v>1</v>
      </c>
      <c r="G5259" s="2"/>
    </row>
    <row r="5260" spans="1:26" customHeight="1" ht="36" hidden="true" outlineLevel="4">
      <c r="A5260" s="2" t="s">
        <v>10106</v>
      </c>
      <c r="B5260" s="3" t="s">
        <v>10107</v>
      </c>
      <c r="C5260" s="2"/>
      <c r="D5260" s="2" t="s">
        <v>16</v>
      </c>
      <c r="E5260" s="4">
        <f>1150.00*(1-Z1%)</f>
        <v>1150</v>
      </c>
      <c r="F5260" s="2">
        <v>2</v>
      </c>
      <c r="G5260" s="2"/>
    </row>
    <row r="5261" spans="1:26" customHeight="1" ht="36" hidden="true" outlineLevel="4">
      <c r="A5261" s="2" t="s">
        <v>10108</v>
      </c>
      <c r="B5261" s="3" t="s">
        <v>10109</v>
      </c>
      <c r="C5261" s="2"/>
      <c r="D5261" s="2" t="s">
        <v>16</v>
      </c>
      <c r="E5261" s="4">
        <f>1300.00*(1-Z1%)</f>
        <v>1300</v>
      </c>
      <c r="F5261" s="2">
        <v>1</v>
      </c>
      <c r="G5261" s="2"/>
    </row>
    <row r="5262" spans="1:26" customHeight="1" ht="36" hidden="true" outlineLevel="4">
      <c r="A5262" s="2" t="s">
        <v>10110</v>
      </c>
      <c r="B5262" s="3" t="s">
        <v>10111</v>
      </c>
      <c r="C5262" s="2"/>
      <c r="D5262" s="2" t="s">
        <v>16</v>
      </c>
      <c r="E5262" s="4">
        <f>930.00*(1-Z1%)</f>
        <v>930</v>
      </c>
      <c r="F5262" s="2">
        <v>1</v>
      </c>
      <c r="G5262" s="2"/>
    </row>
    <row r="5263" spans="1:26" customHeight="1" ht="36" hidden="true" outlineLevel="4">
      <c r="A5263" s="2" t="s">
        <v>10112</v>
      </c>
      <c r="B5263" s="3" t="s">
        <v>10113</v>
      </c>
      <c r="C5263" s="2"/>
      <c r="D5263" s="2" t="s">
        <v>16</v>
      </c>
      <c r="E5263" s="4">
        <f>1300.00*(1-Z1%)</f>
        <v>1300</v>
      </c>
      <c r="F5263" s="2">
        <v>2</v>
      </c>
      <c r="G5263" s="2"/>
    </row>
    <row r="5264" spans="1:26" customHeight="1" ht="36" hidden="true" outlineLevel="4">
      <c r="A5264" s="2" t="s">
        <v>10114</v>
      </c>
      <c r="B5264" s="3" t="s">
        <v>10115</v>
      </c>
      <c r="C5264" s="2"/>
      <c r="D5264" s="2" t="s">
        <v>16</v>
      </c>
      <c r="E5264" s="4">
        <f>790.00*(1-Z1%)</f>
        <v>790</v>
      </c>
      <c r="F5264" s="2">
        <v>1</v>
      </c>
      <c r="G5264" s="2"/>
    </row>
    <row r="5265" spans="1:26" customHeight="1" ht="35" hidden="true" outlineLevel="4">
      <c r="A5265" s="5" t="s">
        <v>10116</v>
      </c>
      <c r="B5265" s="5"/>
      <c r="C5265" s="5"/>
      <c r="D5265" s="5"/>
      <c r="E5265" s="5"/>
      <c r="F5265" s="5"/>
      <c r="G5265" s="5"/>
    </row>
    <row r="5266" spans="1:26" customHeight="1" ht="18" hidden="true" outlineLevel="4">
      <c r="A5266" s="2" t="s">
        <v>10117</v>
      </c>
      <c r="B5266" s="3" t="s">
        <v>10118</v>
      </c>
      <c r="C5266" s="2"/>
      <c r="D5266" s="2" t="s">
        <v>16</v>
      </c>
      <c r="E5266" s="4">
        <f>1750.00*(1-Z1%)</f>
        <v>1750</v>
      </c>
      <c r="F5266" s="2">
        <v>3</v>
      </c>
      <c r="G5266" s="2"/>
    </row>
    <row r="5267" spans="1:26" customHeight="1" ht="36" hidden="true" outlineLevel="4">
      <c r="A5267" s="2" t="s">
        <v>10119</v>
      </c>
      <c r="B5267" s="3" t="s">
        <v>10120</v>
      </c>
      <c r="C5267" s="2"/>
      <c r="D5267" s="2" t="s">
        <v>16</v>
      </c>
      <c r="E5267" s="4">
        <f>2150.00*(1-Z1%)</f>
        <v>2150</v>
      </c>
      <c r="F5267" s="2">
        <v>1</v>
      </c>
      <c r="G5267" s="2"/>
    </row>
    <row r="5268" spans="1:26" customHeight="1" ht="36" hidden="true" outlineLevel="4">
      <c r="A5268" s="2" t="s">
        <v>10121</v>
      </c>
      <c r="B5268" s="3" t="s">
        <v>10122</v>
      </c>
      <c r="C5268" s="2"/>
      <c r="D5268" s="2" t="s">
        <v>16</v>
      </c>
      <c r="E5268" s="4">
        <f>2150.00*(1-Z1%)</f>
        <v>2150</v>
      </c>
      <c r="F5268" s="2">
        <v>1</v>
      </c>
      <c r="G5268" s="2"/>
    </row>
    <row r="5269" spans="1:26" customHeight="1" ht="18" hidden="true" outlineLevel="4">
      <c r="A5269" s="2" t="s">
        <v>10123</v>
      </c>
      <c r="B5269" s="3" t="s">
        <v>10124</v>
      </c>
      <c r="C5269" s="2"/>
      <c r="D5269" s="2" t="s">
        <v>16</v>
      </c>
      <c r="E5269" s="4">
        <f>2490.00*(1-Z1%)</f>
        <v>2490</v>
      </c>
      <c r="F5269" s="2">
        <v>1</v>
      </c>
      <c r="G5269" s="2"/>
    </row>
    <row r="5270" spans="1:26" customHeight="1" ht="36" hidden="true" outlineLevel="4">
      <c r="A5270" s="2" t="s">
        <v>10125</v>
      </c>
      <c r="B5270" s="3" t="s">
        <v>10126</v>
      </c>
      <c r="C5270" s="2"/>
      <c r="D5270" s="2" t="s">
        <v>16</v>
      </c>
      <c r="E5270" s="4">
        <f>2590.00*(1-Z1%)</f>
        <v>2590</v>
      </c>
      <c r="F5270" s="2">
        <v>1</v>
      </c>
      <c r="G5270" s="2"/>
    </row>
    <row r="5271" spans="1:26" customHeight="1" ht="18" hidden="true" outlineLevel="4">
      <c r="A5271" s="2" t="s">
        <v>10127</v>
      </c>
      <c r="B5271" s="3" t="s">
        <v>10128</v>
      </c>
      <c r="C5271" s="2"/>
      <c r="D5271" s="2" t="s">
        <v>16</v>
      </c>
      <c r="E5271" s="4">
        <f>2490.00*(1-Z1%)</f>
        <v>2490</v>
      </c>
      <c r="F5271" s="2">
        <v>1</v>
      </c>
      <c r="G5271" s="2"/>
    </row>
    <row r="5272" spans="1:26" customHeight="1" ht="36" hidden="true" outlineLevel="4">
      <c r="A5272" s="2" t="s">
        <v>10129</v>
      </c>
      <c r="B5272" s="3" t="s">
        <v>10130</v>
      </c>
      <c r="C5272" s="2"/>
      <c r="D5272" s="2" t="s">
        <v>16</v>
      </c>
      <c r="E5272" s="4">
        <f>1490.00*(1-Z1%)</f>
        <v>1490</v>
      </c>
      <c r="F5272" s="2">
        <v>2</v>
      </c>
      <c r="G5272" s="2"/>
    </row>
    <row r="5273" spans="1:26" customHeight="1" ht="36" hidden="true" outlineLevel="4">
      <c r="A5273" s="2" t="s">
        <v>10131</v>
      </c>
      <c r="B5273" s="3" t="s">
        <v>10132</v>
      </c>
      <c r="C5273" s="2"/>
      <c r="D5273" s="2" t="s">
        <v>16</v>
      </c>
      <c r="E5273" s="4">
        <f>1490.00*(1-Z1%)</f>
        <v>1490</v>
      </c>
      <c r="F5273" s="2">
        <v>1</v>
      </c>
      <c r="G5273" s="2"/>
    </row>
    <row r="5274" spans="1:26" customHeight="1" ht="35" hidden="true" outlineLevel="3">
      <c r="A5274" s="5" t="s">
        <v>10133</v>
      </c>
      <c r="B5274" s="5"/>
      <c r="C5274" s="5"/>
      <c r="D5274" s="5"/>
      <c r="E5274" s="5"/>
      <c r="F5274" s="5"/>
      <c r="G5274" s="5"/>
    </row>
    <row r="5275" spans="1:26" customHeight="1" ht="36" hidden="true" outlineLevel="3">
      <c r="A5275" s="2" t="s">
        <v>10134</v>
      </c>
      <c r="B5275" s="3" t="s">
        <v>10135</v>
      </c>
      <c r="C5275" s="2"/>
      <c r="D5275" s="2" t="s">
        <v>16</v>
      </c>
      <c r="E5275" s="4">
        <f>250.00*(1-Z1%)</f>
        <v>250</v>
      </c>
      <c r="F5275" s="2">
        <v>7</v>
      </c>
      <c r="G5275" s="2"/>
    </row>
    <row r="5276" spans="1:26" customHeight="1" ht="18" hidden="true" outlineLevel="3">
      <c r="A5276" s="2" t="s">
        <v>10136</v>
      </c>
      <c r="B5276" s="3" t="s">
        <v>10137</v>
      </c>
      <c r="C5276" s="2"/>
      <c r="D5276" s="2" t="s">
        <v>16</v>
      </c>
      <c r="E5276" s="4">
        <f>300.00*(1-Z1%)</f>
        <v>300</v>
      </c>
      <c r="F5276" s="2">
        <v>2</v>
      </c>
      <c r="G5276" s="2"/>
    </row>
    <row r="5277" spans="1:26" customHeight="1" ht="36" hidden="true" outlineLevel="3">
      <c r="A5277" s="2" t="s">
        <v>10138</v>
      </c>
      <c r="B5277" s="3" t="s">
        <v>10139</v>
      </c>
      <c r="C5277" s="2"/>
      <c r="D5277" s="2" t="s">
        <v>16</v>
      </c>
      <c r="E5277" s="4">
        <f>350.00*(1-Z1%)</f>
        <v>350</v>
      </c>
      <c r="F5277" s="2">
        <v>6</v>
      </c>
      <c r="G5277" s="2"/>
    </row>
    <row r="5278" spans="1:26" customHeight="1" ht="18" hidden="true" outlineLevel="3">
      <c r="A5278" s="2" t="s">
        <v>10140</v>
      </c>
      <c r="B5278" s="3" t="s">
        <v>10141</v>
      </c>
      <c r="C5278" s="2"/>
      <c r="D5278" s="2" t="s">
        <v>16</v>
      </c>
      <c r="E5278" s="4">
        <f>350.00*(1-Z1%)</f>
        <v>350</v>
      </c>
      <c r="F5278" s="2">
        <v>2</v>
      </c>
      <c r="G5278" s="2"/>
    </row>
    <row r="5279" spans="1:26" customHeight="1" ht="36" hidden="true" outlineLevel="3">
      <c r="A5279" s="2" t="s">
        <v>10142</v>
      </c>
      <c r="B5279" s="3" t="s">
        <v>10143</v>
      </c>
      <c r="C5279" s="2"/>
      <c r="D5279" s="2" t="s">
        <v>16</v>
      </c>
      <c r="E5279" s="4">
        <f>450.00*(1-Z1%)</f>
        <v>450</v>
      </c>
      <c r="F5279" s="2">
        <v>1</v>
      </c>
      <c r="G5279" s="2"/>
    </row>
    <row r="5280" spans="1:26" customHeight="1" ht="18" hidden="true" outlineLevel="3">
      <c r="A5280" s="2" t="s">
        <v>10144</v>
      </c>
      <c r="B5280" s="3" t="s">
        <v>10145</v>
      </c>
      <c r="C5280" s="2"/>
      <c r="D5280" s="2" t="s">
        <v>16</v>
      </c>
      <c r="E5280" s="4">
        <f>250.00*(1-Z1%)</f>
        <v>250</v>
      </c>
      <c r="F5280" s="2">
        <v>3</v>
      </c>
      <c r="G5280" s="2"/>
    </row>
    <row r="5281" spans="1:26" customHeight="1" ht="35" hidden="true" outlineLevel="3">
      <c r="A5281" s="5" t="s">
        <v>10146</v>
      </c>
      <c r="B5281" s="5"/>
      <c r="C5281" s="5"/>
      <c r="D5281" s="5"/>
      <c r="E5281" s="5"/>
      <c r="F5281" s="5"/>
      <c r="G5281" s="5"/>
    </row>
    <row r="5282" spans="1:26" customHeight="1" ht="36" hidden="true" outlineLevel="3">
      <c r="A5282" s="2" t="s">
        <v>10147</v>
      </c>
      <c r="B5282" s="3" t="s">
        <v>10148</v>
      </c>
      <c r="C5282" s="2"/>
      <c r="D5282" s="2" t="s">
        <v>16</v>
      </c>
      <c r="E5282" s="4">
        <f>1990.00*(1-Z1%)</f>
        <v>1990</v>
      </c>
      <c r="F5282" s="2">
        <v>1</v>
      </c>
      <c r="G5282" s="2"/>
    </row>
    <row r="5283" spans="1:26" customHeight="1" ht="18" hidden="true" outlineLevel="3">
      <c r="A5283" s="2" t="s">
        <v>10149</v>
      </c>
      <c r="B5283" s="3" t="s">
        <v>10150</v>
      </c>
      <c r="C5283" s="2"/>
      <c r="D5283" s="2" t="s">
        <v>16</v>
      </c>
      <c r="E5283" s="4">
        <f>2150.00*(1-Z1%)</f>
        <v>2150</v>
      </c>
      <c r="F5283" s="2">
        <v>1</v>
      </c>
      <c r="G5283" s="2"/>
    </row>
    <row r="5284" spans="1:26" customHeight="1" ht="18" hidden="true" outlineLevel="3">
      <c r="A5284" s="2" t="s">
        <v>10151</v>
      </c>
      <c r="B5284" s="3" t="s">
        <v>10152</v>
      </c>
      <c r="C5284" s="2"/>
      <c r="D5284" s="2" t="s">
        <v>16</v>
      </c>
      <c r="E5284" s="4">
        <f>3200.00*(1-Z1%)</f>
        <v>3200</v>
      </c>
      <c r="F5284" s="2">
        <v>2</v>
      </c>
      <c r="G5284" s="2"/>
    </row>
    <row r="5285" spans="1:26" customHeight="1" ht="35" hidden="true" outlineLevel="3">
      <c r="A5285" s="5" t="s">
        <v>10153</v>
      </c>
      <c r="B5285" s="5"/>
      <c r="C5285" s="5"/>
      <c r="D5285" s="5"/>
      <c r="E5285" s="5"/>
      <c r="F5285" s="5"/>
      <c r="G5285" s="5"/>
    </row>
    <row r="5286" spans="1:26" customHeight="1" ht="18" hidden="true" outlineLevel="3">
      <c r="A5286" s="2" t="s">
        <v>10154</v>
      </c>
      <c r="B5286" s="3" t="s">
        <v>10155</v>
      </c>
      <c r="C5286" s="2"/>
      <c r="D5286" s="2" t="s">
        <v>16</v>
      </c>
      <c r="E5286" s="4">
        <f>1850.00*(1-Z1%)</f>
        <v>1850</v>
      </c>
      <c r="F5286" s="2">
        <v>1</v>
      </c>
      <c r="G5286" s="2"/>
    </row>
    <row r="5287" spans="1:26" customHeight="1" ht="36" hidden="true" outlineLevel="3">
      <c r="A5287" s="2" t="s">
        <v>10156</v>
      </c>
      <c r="B5287" s="3" t="s">
        <v>10157</v>
      </c>
      <c r="C5287" s="2"/>
      <c r="D5287" s="2" t="s">
        <v>16</v>
      </c>
      <c r="E5287" s="4">
        <f>2650.00*(1-Z1%)</f>
        <v>2650</v>
      </c>
      <c r="F5287" s="2">
        <v>2</v>
      </c>
      <c r="G5287" s="2"/>
    </row>
    <row r="5288" spans="1:26" customHeight="1" ht="36" hidden="true" outlineLevel="3">
      <c r="A5288" s="2" t="s">
        <v>10158</v>
      </c>
      <c r="B5288" s="3" t="s">
        <v>10159</v>
      </c>
      <c r="C5288" s="2"/>
      <c r="D5288" s="2" t="s">
        <v>16</v>
      </c>
      <c r="E5288" s="4">
        <f>2580.00*(1-Z1%)</f>
        <v>2580</v>
      </c>
      <c r="F5288" s="2">
        <v>1</v>
      </c>
      <c r="G5288" s="2"/>
    </row>
    <row r="5289" spans="1:26" customHeight="1" ht="36" hidden="true" outlineLevel="3">
      <c r="A5289" s="2" t="s">
        <v>10160</v>
      </c>
      <c r="B5289" s="3" t="s">
        <v>10161</v>
      </c>
      <c r="C5289" s="2"/>
      <c r="D5289" s="2" t="s">
        <v>16</v>
      </c>
      <c r="E5289" s="4">
        <f>1490.00*(1-Z1%)</f>
        <v>1490</v>
      </c>
      <c r="F5289" s="2">
        <v>1</v>
      </c>
      <c r="G5289" s="2"/>
    </row>
    <row r="5290" spans="1:26" customHeight="1" ht="35" hidden="true" outlineLevel="2">
      <c r="A5290" s="5" t="s">
        <v>10162</v>
      </c>
      <c r="B5290" s="5"/>
      <c r="C5290" s="5"/>
      <c r="D5290" s="5"/>
      <c r="E5290" s="5"/>
      <c r="F5290" s="5"/>
      <c r="G5290" s="5"/>
    </row>
    <row r="5291" spans="1:26" customHeight="1" ht="18" hidden="true" outlineLevel="2">
      <c r="A5291" s="2" t="s">
        <v>10163</v>
      </c>
      <c r="B5291" s="3" t="s">
        <v>10164</v>
      </c>
      <c r="C5291" s="2"/>
      <c r="D5291" s="2" t="s">
        <v>16</v>
      </c>
      <c r="E5291" s="4">
        <f>1690.00*(1-Z1%)</f>
        <v>1690</v>
      </c>
      <c r="F5291" s="2">
        <v>2</v>
      </c>
      <c r="G5291" s="2"/>
    </row>
    <row r="5292" spans="1:26" customHeight="1" ht="18" hidden="true" outlineLevel="2">
      <c r="A5292" s="2" t="s">
        <v>10165</v>
      </c>
      <c r="B5292" s="3" t="s">
        <v>10166</v>
      </c>
      <c r="C5292" s="2"/>
      <c r="D5292" s="2" t="s">
        <v>16</v>
      </c>
      <c r="E5292" s="4">
        <f>1690.00*(1-Z1%)</f>
        <v>1690</v>
      </c>
      <c r="F5292" s="2">
        <v>2</v>
      </c>
      <c r="G5292" s="2"/>
    </row>
    <row r="5293" spans="1:26" customHeight="1" ht="18" hidden="true" outlineLevel="2">
      <c r="A5293" s="2" t="s">
        <v>10167</v>
      </c>
      <c r="B5293" s="3" t="s">
        <v>10168</v>
      </c>
      <c r="C5293" s="2"/>
      <c r="D5293" s="2" t="s">
        <v>16</v>
      </c>
      <c r="E5293" s="4">
        <f>1350.00*(1-Z1%)</f>
        <v>1350</v>
      </c>
      <c r="F5293" s="2">
        <v>1</v>
      </c>
      <c r="G5293" s="2"/>
    </row>
    <row r="5294" spans="1:26" customHeight="1" ht="35">
      <c r="A5294" s="1" t="s">
        <v>10169</v>
      </c>
      <c r="B5294" s="1"/>
      <c r="C5294" s="1"/>
      <c r="D5294" s="1"/>
      <c r="E5294" s="1"/>
      <c r="F5294" s="1"/>
      <c r="G5294" s="1"/>
    </row>
    <row r="5295" spans="1:26" customHeight="1" ht="35" hidden="true" outlineLevel="2">
      <c r="A5295" s="5" t="s">
        <v>10170</v>
      </c>
      <c r="B5295" s="5"/>
      <c r="C5295" s="5"/>
      <c r="D5295" s="5"/>
      <c r="E5295" s="5"/>
      <c r="F5295" s="5"/>
      <c r="G5295" s="5"/>
    </row>
    <row r="5296" spans="1:26" customHeight="1" ht="35" hidden="true" outlineLevel="3">
      <c r="A5296" s="5" t="s">
        <v>10171</v>
      </c>
      <c r="B5296" s="5"/>
      <c r="C5296" s="5"/>
      <c r="D5296" s="5"/>
      <c r="E5296" s="5"/>
      <c r="F5296" s="5"/>
      <c r="G5296" s="5"/>
    </row>
    <row r="5297" spans="1:26" customHeight="1" ht="18" hidden="true" outlineLevel="3">
      <c r="A5297" s="2" t="s">
        <v>10172</v>
      </c>
      <c r="B5297" s="3" t="s">
        <v>10173</v>
      </c>
      <c r="C5297" s="2"/>
      <c r="D5297" s="2" t="s">
        <v>16</v>
      </c>
      <c r="E5297" s="4">
        <f>290.00*(1-Z1%)</f>
        <v>290</v>
      </c>
      <c r="F5297" s="2">
        <v>1</v>
      </c>
      <c r="G5297" s="2"/>
    </row>
    <row r="5298" spans="1:26" customHeight="1" ht="18" hidden="true" outlineLevel="3">
      <c r="A5298" s="2" t="s">
        <v>10174</v>
      </c>
      <c r="B5298" s="3" t="s">
        <v>10175</v>
      </c>
      <c r="C5298" s="2"/>
      <c r="D5298" s="2" t="s">
        <v>16</v>
      </c>
      <c r="E5298" s="4">
        <f>490.00*(1-Z1%)</f>
        <v>490</v>
      </c>
      <c r="F5298" s="2">
        <v>1</v>
      </c>
      <c r="G5298" s="2"/>
    </row>
    <row r="5299" spans="1:26" customHeight="1" ht="18" hidden="true" outlineLevel="3">
      <c r="A5299" s="2" t="s">
        <v>10176</v>
      </c>
      <c r="B5299" s="3" t="s">
        <v>10177</v>
      </c>
      <c r="C5299" s="2"/>
      <c r="D5299" s="2" t="s">
        <v>16</v>
      </c>
      <c r="E5299" s="4">
        <f>530.00*(1-Z1%)</f>
        <v>530</v>
      </c>
      <c r="F5299" s="2">
        <v>2</v>
      </c>
      <c r="G5299" s="2"/>
    </row>
    <row r="5300" spans="1:26" customHeight="1" ht="18" hidden="true" outlineLevel="3">
      <c r="A5300" s="2" t="s">
        <v>10178</v>
      </c>
      <c r="B5300" s="3" t="s">
        <v>10179</v>
      </c>
      <c r="C5300" s="2"/>
      <c r="D5300" s="2" t="s">
        <v>16</v>
      </c>
      <c r="E5300" s="4">
        <f>590.00*(1-Z1%)</f>
        <v>590</v>
      </c>
      <c r="F5300" s="2">
        <v>1</v>
      </c>
      <c r="G5300" s="2"/>
    </row>
    <row r="5301" spans="1:26" customHeight="1" ht="18" hidden="true" outlineLevel="3">
      <c r="A5301" s="2" t="s">
        <v>10180</v>
      </c>
      <c r="B5301" s="3" t="s">
        <v>10181</v>
      </c>
      <c r="C5301" s="2"/>
      <c r="D5301" s="2" t="s">
        <v>16</v>
      </c>
      <c r="E5301" s="4">
        <f>350.00*(1-Z1%)</f>
        <v>350</v>
      </c>
      <c r="F5301" s="2">
        <v>1</v>
      </c>
      <c r="G5301" s="2"/>
    </row>
    <row r="5302" spans="1:26" customHeight="1" ht="18" hidden="true" outlineLevel="3">
      <c r="A5302" s="2" t="s">
        <v>10182</v>
      </c>
      <c r="B5302" s="3" t="s">
        <v>10183</v>
      </c>
      <c r="C5302" s="2"/>
      <c r="D5302" s="2" t="s">
        <v>16</v>
      </c>
      <c r="E5302" s="4">
        <f>350.00*(1-Z1%)</f>
        <v>350</v>
      </c>
      <c r="F5302" s="2">
        <v>1</v>
      </c>
      <c r="G5302" s="2"/>
    </row>
    <row r="5303" spans="1:26" customHeight="1" ht="18" hidden="true" outlineLevel="3">
      <c r="A5303" s="2" t="s">
        <v>10184</v>
      </c>
      <c r="B5303" s="3" t="s">
        <v>10185</v>
      </c>
      <c r="C5303" s="2"/>
      <c r="D5303" s="2" t="s">
        <v>16</v>
      </c>
      <c r="E5303" s="4">
        <f>300.00*(1-Z1%)</f>
        <v>300</v>
      </c>
      <c r="F5303" s="2">
        <v>1</v>
      </c>
      <c r="G5303" s="2"/>
    </row>
    <row r="5304" spans="1:26" customHeight="1" ht="18" hidden="true" outlineLevel="3">
      <c r="A5304" s="2" t="s">
        <v>10186</v>
      </c>
      <c r="B5304" s="3" t="s">
        <v>10187</v>
      </c>
      <c r="C5304" s="2"/>
      <c r="D5304" s="2" t="s">
        <v>16</v>
      </c>
      <c r="E5304" s="4">
        <f>300.00*(1-Z1%)</f>
        <v>300</v>
      </c>
      <c r="F5304" s="2">
        <v>1</v>
      </c>
      <c r="G5304" s="2"/>
    </row>
    <row r="5305" spans="1:26" customHeight="1" ht="18" hidden="true" outlineLevel="3">
      <c r="A5305" s="2" t="s">
        <v>10188</v>
      </c>
      <c r="B5305" s="3" t="s">
        <v>10189</v>
      </c>
      <c r="C5305" s="2"/>
      <c r="D5305" s="2" t="s">
        <v>16</v>
      </c>
      <c r="E5305" s="4">
        <f>260.00*(1-Z1%)</f>
        <v>260</v>
      </c>
      <c r="F5305" s="2">
        <v>1</v>
      </c>
      <c r="G5305" s="2"/>
    </row>
    <row r="5306" spans="1:26" customHeight="1" ht="18" hidden="true" outlineLevel="3">
      <c r="A5306" s="2" t="s">
        <v>10190</v>
      </c>
      <c r="B5306" s="3" t="s">
        <v>10191</v>
      </c>
      <c r="C5306" s="2"/>
      <c r="D5306" s="2" t="s">
        <v>16</v>
      </c>
      <c r="E5306" s="4">
        <f>750.00*(1-Z1%)</f>
        <v>750</v>
      </c>
      <c r="F5306" s="2">
        <v>1</v>
      </c>
      <c r="G5306" s="2"/>
    </row>
    <row r="5307" spans="1:26" customHeight="1" ht="18" hidden="true" outlineLevel="3">
      <c r="A5307" s="2" t="s">
        <v>10192</v>
      </c>
      <c r="B5307" s="3" t="s">
        <v>10193</v>
      </c>
      <c r="C5307" s="2"/>
      <c r="D5307" s="2" t="s">
        <v>16</v>
      </c>
      <c r="E5307" s="4">
        <f>250.00*(1-Z1%)</f>
        <v>250</v>
      </c>
      <c r="F5307" s="2">
        <v>1</v>
      </c>
      <c r="G5307" s="2"/>
    </row>
    <row r="5308" spans="1:26" customHeight="1" ht="18" hidden="true" outlineLevel="3">
      <c r="A5308" s="2" t="s">
        <v>10194</v>
      </c>
      <c r="B5308" s="3" t="s">
        <v>10195</v>
      </c>
      <c r="C5308" s="2"/>
      <c r="D5308" s="2" t="s">
        <v>16</v>
      </c>
      <c r="E5308" s="4">
        <f>420.00*(1-Z1%)</f>
        <v>420</v>
      </c>
      <c r="F5308" s="2">
        <v>1</v>
      </c>
      <c r="G5308" s="2"/>
    </row>
    <row r="5309" spans="1:26" customHeight="1" ht="18" hidden="true" outlineLevel="3">
      <c r="A5309" s="2" t="s">
        <v>10196</v>
      </c>
      <c r="B5309" s="3" t="s">
        <v>10197</v>
      </c>
      <c r="C5309" s="2"/>
      <c r="D5309" s="2" t="s">
        <v>16</v>
      </c>
      <c r="E5309" s="4">
        <f>290.00*(1-Z1%)</f>
        <v>290</v>
      </c>
      <c r="F5309" s="2">
        <v>1</v>
      </c>
      <c r="G5309" s="2"/>
    </row>
    <row r="5310" spans="1:26" customHeight="1" ht="18" hidden="true" outlineLevel="3">
      <c r="A5310" s="2" t="s">
        <v>10198</v>
      </c>
      <c r="B5310" s="3" t="s">
        <v>10199</v>
      </c>
      <c r="C5310" s="2"/>
      <c r="D5310" s="2" t="s">
        <v>16</v>
      </c>
      <c r="E5310" s="4">
        <f>270.00*(1-Z1%)</f>
        <v>270</v>
      </c>
      <c r="F5310" s="2">
        <v>1</v>
      </c>
      <c r="G5310" s="2"/>
    </row>
    <row r="5311" spans="1:26" customHeight="1" ht="18" hidden="true" outlineLevel="3">
      <c r="A5311" s="2" t="s">
        <v>10200</v>
      </c>
      <c r="B5311" s="3" t="s">
        <v>10201</v>
      </c>
      <c r="C5311" s="2"/>
      <c r="D5311" s="2" t="s">
        <v>16</v>
      </c>
      <c r="E5311" s="4">
        <f>390.00*(1-Z1%)</f>
        <v>390</v>
      </c>
      <c r="F5311" s="2">
        <v>1</v>
      </c>
      <c r="G5311" s="2"/>
    </row>
    <row r="5312" spans="1:26" customHeight="1" ht="18" hidden="true" outlineLevel="3">
      <c r="A5312" s="2" t="s">
        <v>10202</v>
      </c>
      <c r="B5312" s="3" t="s">
        <v>10203</v>
      </c>
      <c r="C5312" s="2"/>
      <c r="D5312" s="2" t="s">
        <v>16</v>
      </c>
      <c r="E5312" s="4">
        <f>860.00*(1-Z1%)</f>
        <v>860</v>
      </c>
      <c r="F5312" s="2">
        <v>1</v>
      </c>
      <c r="G5312" s="2"/>
    </row>
    <row r="5313" spans="1:26" customHeight="1" ht="18" hidden="true" outlineLevel="3">
      <c r="A5313" s="2" t="s">
        <v>10204</v>
      </c>
      <c r="B5313" s="3" t="s">
        <v>10205</v>
      </c>
      <c r="C5313" s="2"/>
      <c r="D5313" s="2" t="s">
        <v>16</v>
      </c>
      <c r="E5313" s="4">
        <f>800.00*(1-Z1%)</f>
        <v>800</v>
      </c>
      <c r="F5313" s="2">
        <v>1</v>
      </c>
      <c r="G5313" s="2"/>
    </row>
    <row r="5314" spans="1:26" customHeight="1" ht="18" hidden="true" outlineLevel="3">
      <c r="A5314" s="2" t="s">
        <v>10206</v>
      </c>
      <c r="B5314" s="3" t="s">
        <v>10207</v>
      </c>
      <c r="C5314" s="2"/>
      <c r="D5314" s="2" t="s">
        <v>16</v>
      </c>
      <c r="E5314" s="4">
        <f>650.00*(1-Z1%)</f>
        <v>650</v>
      </c>
      <c r="F5314" s="2">
        <v>1</v>
      </c>
      <c r="G5314" s="2"/>
    </row>
    <row r="5315" spans="1:26" customHeight="1" ht="18" hidden="true" outlineLevel="3">
      <c r="A5315" s="2" t="s">
        <v>10208</v>
      </c>
      <c r="B5315" s="3" t="s">
        <v>10209</v>
      </c>
      <c r="C5315" s="2"/>
      <c r="D5315" s="2" t="s">
        <v>16</v>
      </c>
      <c r="E5315" s="4">
        <f>450.00*(1-Z1%)</f>
        <v>450</v>
      </c>
      <c r="F5315" s="2">
        <v>1</v>
      </c>
      <c r="G5315" s="2"/>
    </row>
    <row r="5316" spans="1:26" customHeight="1" ht="18" hidden="true" outlineLevel="3">
      <c r="A5316" s="2" t="s">
        <v>10210</v>
      </c>
      <c r="B5316" s="3" t="s">
        <v>10211</v>
      </c>
      <c r="C5316" s="2"/>
      <c r="D5316" s="2" t="s">
        <v>16</v>
      </c>
      <c r="E5316" s="4">
        <f>400.00*(1-Z1%)</f>
        <v>400</v>
      </c>
      <c r="F5316" s="2">
        <v>2</v>
      </c>
      <c r="G5316" s="2"/>
    </row>
    <row r="5317" spans="1:26" customHeight="1" ht="18" hidden="true" outlineLevel="3">
      <c r="A5317" s="2" t="s">
        <v>10212</v>
      </c>
      <c r="B5317" s="3" t="s">
        <v>10213</v>
      </c>
      <c r="C5317" s="2"/>
      <c r="D5317" s="2" t="s">
        <v>16</v>
      </c>
      <c r="E5317" s="4">
        <f>370.00*(1-Z1%)</f>
        <v>370</v>
      </c>
      <c r="F5317" s="2">
        <v>1</v>
      </c>
      <c r="G5317" s="2"/>
    </row>
    <row r="5318" spans="1:26" customHeight="1" ht="18" hidden="true" outlineLevel="3">
      <c r="A5318" s="2" t="s">
        <v>10214</v>
      </c>
      <c r="B5318" s="3" t="s">
        <v>10215</v>
      </c>
      <c r="C5318" s="2"/>
      <c r="D5318" s="2" t="s">
        <v>16</v>
      </c>
      <c r="E5318" s="4">
        <f>550.00*(1-Z1%)</f>
        <v>550</v>
      </c>
      <c r="F5318" s="2">
        <v>1</v>
      </c>
      <c r="G5318" s="2"/>
    </row>
    <row r="5319" spans="1:26" customHeight="1" ht="18" hidden="true" outlineLevel="3">
      <c r="A5319" s="2" t="s">
        <v>10216</v>
      </c>
      <c r="B5319" s="3" t="s">
        <v>10217</v>
      </c>
      <c r="C5319" s="2"/>
      <c r="D5319" s="2" t="s">
        <v>16</v>
      </c>
      <c r="E5319" s="4">
        <f>1290.00*(1-Z1%)</f>
        <v>1290</v>
      </c>
      <c r="F5319" s="2">
        <v>1</v>
      </c>
      <c r="G5319" s="2"/>
    </row>
    <row r="5320" spans="1:26" customHeight="1" ht="18" hidden="true" outlineLevel="3">
      <c r="A5320" s="2" t="s">
        <v>10218</v>
      </c>
      <c r="B5320" s="3" t="s">
        <v>10219</v>
      </c>
      <c r="C5320" s="2"/>
      <c r="D5320" s="2" t="s">
        <v>16</v>
      </c>
      <c r="E5320" s="4">
        <f>250.00*(1-Z1%)</f>
        <v>250</v>
      </c>
      <c r="F5320" s="2">
        <v>2</v>
      </c>
      <c r="G5320" s="2"/>
    </row>
    <row r="5321" spans="1:26" customHeight="1" ht="35" hidden="true" outlineLevel="3">
      <c r="A5321" s="5" t="s">
        <v>10220</v>
      </c>
      <c r="B5321" s="5"/>
      <c r="C5321" s="5"/>
      <c r="D5321" s="5"/>
      <c r="E5321" s="5"/>
      <c r="F5321" s="5"/>
      <c r="G5321" s="5"/>
    </row>
    <row r="5322" spans="1:26" customHeight="1" ht="36" hidden="true" outlineLevel="3">
      <c r="A5322" s="2" t="s">
        <v>10221</v>
      </c>
      <c r="B5322" s="3" t="s">
        <v>10222</v>
      </c>
      <c r="C5322" s="2"/>
      <c r="D5322" s="2" t="s">
        <v>16</v>
      </c>
      <c r="E5322" s="4">
        <f>990.00*(1-Z1%)</f>
        <v>990</v>
      </c>
      <c r="F5322" s="2">
        <v>1</v>
      </c>
      <c r="G5322" s="2"/>
    </row>
    <row r="5323" spans="1:26" customHeight="1" ht="18" hidden="true" outlineLevel="3">
      <c r="A5323" s="2" t="s">
        <v>10223</v>
      </c>
      <c r="B5323" s="3" t="s">
        <v>10224</v>
      </c>
      <c r="C5323" s="2"/>
      <c r="D5323" s="2" t="s">
        <v>16</v>
      </c>
      <c r="E5323" s="4">
        <f>2280.00*(1-Z1%)</f>
        <v>2280</v>
      </c>
      <c r="F5323" s="2">
        <v>1</v>
      </c>
      <c r="G5323" s="2"/>
    </row>
    <row r="5324" spans="1:26" customHeight="1" ht="18" hidden="true" outlineLevel="3">
      <c r="A5324" s="2" t="s">
        <v>10225</v>
      </c>
      <c r="B5324" s="3" t="s">
        <v>10226</v>
      </c>
      <c r="C5324" s="2"/>
      <c r="D5324" s="2" t="s">
        <v>16</v>
      </c>
      <c r="E5324" s="4">
        <f>1460.00*(1-Z1%)</f>
        <v>1460</v>
      </c>
      <c r="F5324" s="2">
        <v>1</v>
      </c>
      <c r="G5324" s="2"/>
    </row>
    <row r="5325" spans="1:26" customHeight="1" ht="36" hidden="true" outlineLevel="3">
      <c r="A5325" s="2" t="s">
        <v>10227</v>
      </c>
      <c r="B5325" s="3" t="s">
        <v>10228</v>
      </c>
      <c r="C5325" s="2"/>
      <c r="D5325" s="2" t="s">
        <v>16</v>
      </c>
      <c r="E5325" s="4">
        <f>1690.00*(1-Z1%)</f>
        <v>1690</v>
      </c>
      <c r="F5325" s="2">
        <v>2</v>
      </c>
      <c r="G5325" s="2"/>
    </row>
    <row r="5326" spans="1:26" customHeight="1" ht="18" hidden="true" outlineLevel="3">
      <c r="A5326" s="2" t="s">
        <v>10229</v>
      </c>
      <c r="B5326" s="3" t="s">
        <v>10230</v>
      </c>
      <c r="C5326" s="2"/>
      <c r="D5326" s="2" t="s">
        <v>16</v>
      </c>
      <c r="E5326" s="4">
        <f>2050.00*(1-Z1%)</f>
        <v>2050</v>
      </c>
      <c r="F5326" s="2">
        <v>1</v>
      </c>
      <c r="G5326" s="2"/>
    </row>
    <row r="5327" spans="1:26" customHeight="1" ht="36" hidden="true" outlineLevel="3">
      <c r="A5327" s="2" t="s">
        <v>10231</v>
      </c>
      <c r="B5327" s="3" t="s">
        <v>10232</v>
      </c>
      <c r="C5327" s="2"/>
      <c r="D5327" s="2" t="s">
        <v>16</v>
      </c>
      <c r="E5327" s="4">
        <f>2190.00*(1-Z1%)</f>
        <v>2190</v>
      </c>
      <c r="F5327" s="2">
        <v>1</v>
      </c>
      <c r="G5327" s="2"/>
    </row>
    <row r="5328" spans="1:26" customHeight="1" ht="36" hidden="true" outlineLevel="3">
      <c r="A5328" s="2" t="s">
        <v>10233</v>
      </c>
      <c r="B5328" s="3" t="s">
        <v>10234</v>
      </c>
      <c r="C5328" s="2"/>
      <c r="D5328" s="2" t="s">
        <v>16</v>
      </c>
      <c r="E5328" s="4">
        <f>2490.00*(1-Z1%)</f>
        <v>2490</v>
      </c>
      <c r="F5328" s="2">
        <v>1</v>
      </c>
      <c r="G5328" s="2"/>
    </row>
    <row r="5329" spans="1:26" customHeight="1" ht="36" hidden="true" outlineLevel="3">
      <c r="A5329" s="2" t="s">
        <v>10235</v>
      </c>
      <c r="B5329" s="3" t="s">
        <v>10236</v>
      </c>
      <c r="C5329" s="2"/>
      <c r="D5329" s="2" t="s">
        <v>16</v>
      </c>
      <c r="E5329" s="4">
        <f>2590.00*(1-Z1%)</f>
        <v>2590</v>
      </c>
      <c r="F5329" s="2">
        <v>2</v>
      </c>
      <c r="G5329" s="2"/>
    </row>
    <row r="5330" spans="1:26" customHeight="1" ht="18" hidden="true" outlineLevel="3">
      <c r="A5330" s="2" t="s">
        <v>10237</v>
      </c>
      <c r="B5330" s="3" t="s">
        <v>10238</v>
      </c>
      <c r="C5330" s="2"/>
      <c r="D5330" s="2" t="s">
        <v>16</v>
      </c>
      <c r="E5330" s="4">
        <f>1250.00*(1-Z1%)</f>
        <v>1250</v>
      </c>
      <c r="F5330" s="2">
        <v>1</v>
      </c>
      <c r="G5330" s="2"/>
    </row>
    <row r="5331" spans="1:26" customHeight="1" ht="36" hidden="true" outlineLevel="3">
      <c r="A5331" s="2" t="s">
        <v>10239</v>
      </c>
      <c r="B5331" s="3" t="s">
        <v>10240</v>
      </c>
      <c r="C5331" s="2"/>
      <c r="D5331" s="2" t="s">
        <v>16</v>
      </c>
      <c r="E5331" s="4">
        <f>2350.00*(1-Z1%)</f>
        <v>2350</v>
      </c>
      <c r="F5331" s="2">
        <v>1</v>
      </c>
      <c r="G5331" s="2"/>
    </row>
    <row r="5332" spans="1:26" customHeight="1" ht="36" hidden="true" outlineLevel="3">
      <c r="A5332" s="2" t="s">
        <v>10241</v>
      </c>
      <c r="B5332" s="3" t="s">
        <v>10242</v>
      </c>
      <c r="C5332" s="2"/>
      <c r="D5332" s="2" t="s">
        <v>16</v>
      </c>
      <c r="E5332" s="4">
        <f>2660.00*(1-Z1%)</f>
        <v>2660</v>
      </c>
      <c r="F5332" s="2">
        <v>1</v>
      </c>
      <c r="G5332" s="2"/>
    </row>
    <row r="5333" spans="1:26" customHeight="1" ht="18" hidden="true" outlineLevel="3">
      <c r="A5333" s="2" t="s">
        <v>10243</v>
      </c>
      <c r="B5333" s="3" t="s">
        <v>10244</v>
      </c>
      <c r="C5333" s="2"/>
      <c r="D5333" s="2" t="s">
        <v>16</v>
      </c>
      <c r="E5333" s="4">
        <f>2250.00*(1-Z1%)</f>
        <v>2250</v>
      </c>
      <c r="F5333" s="2">
        <v>1</v>
      </c>
      <c r="G5333" s="2"/>
    </row>
    <row r="5334" spans="1:26" customHeight="1" ht="18" hidden="true" outlineLevel="3">
      <c r="A5334" s="2" t="s">
        <v>10245</v>
      </c>
      <c r="B5334" s="3" t="s">
        <v>10246</v>
      </c>
      <c r="C5334" s="2"/>
      <c r="D5334" s="2" t="s">
        <v>16</v>
      </c>
      <c r="E5334" s="4">
        <f>2550.00*(1-Z1%)</f>
        <v>2550</v>
      </c>
      <c r="F5334" s="2">
        <v>1</v>
      </c>
      <c r="G5334" s="2"/>
    </row>
    <row r="5335" spans="1:26" customHeight="1" ht="18" hidden="true" outlineLevel="3">
      <c r="A5335" s="2" t="s">
        <v>10247</v>
      </c>
      <c r="B5335" s="3" t="s">
        <v>10248</v>
      </c>
      <c r="C5335" s="2"/>
      <c r="D5335" s="2" t="s">
        <v>16</v>
      </c>
      <c r="E5335" s="4">
        <f>1750.00*(1-Z1%)</f>
        <v>1750</v>
      </c>
      <c r="F5335" s="2">
        <v>1</v>
      </c>
      <c r="G5335" s="2"/>
    </row>
    <row r="5336" spans="1:26" customHeight="1" ht="18" hidden="true" outlineLevel="3">
      <c r="A5336" s="2" t="s">
        <v>10249</v>
      </c>
      <c r="B5336" s="3" t="s">
        <v>10250</v>
      </c>
      <c r="C5336" s="2"/>
      <c r="D5336" s="2" t="s">
        <v>16</v>
      </c>
      <c r="E5336" s="4">
        <f>2950.00*(1-Z1%)</f>
        <v>2950</v>
      </c>
      <c r="F5336" s="2">
        <v>1</v>
      </c>
      <c r="G5336" s="2"/>
    </row>
    <row r="5337" spans="1:26" customHeight="1" ht="36" hidden="true" outlineLevel="3">
      <c r="A5337" s="2" t="s">
        <v>10251</v>
      </c>
      <c r="B5337" s="3" t="s">
        <v>10252</v>
      </c>
      <c r="C5337" s="2"/>
      <c r="D5337" s="2" t="s">
        <v>16</v>
      </c>
      <c r="E5337" s="4">
        <f>2300.00*(1-Z1%)</f>
        <v>2300</v>
      </c>
      <c r="F5337" s="2">
        <v>1</v>
      </c>
      <c r="G5337" s="2"/>
    </row>
    <row r="5338" spans="1:26" customHeight="1" ht="36" hidden="true" outlineLevel="3">
      <c r="A5338" s="2" t="s">
        <v>10253</v>
      </c>
      <c r="B5338" s="3" t="s">
        <v>10254</v>
      </c>
      <c r="C5338" s="2"/>
      <c r="D5338" s="2" t="s">
        <v>16</v>
      </c>
      <c r="E5338" s="4">
        <f>2650.00*(1-Z1%)</f>
        <v>2650</v>
      </c>
      <c r="F5338" s="2">
        <v>1</v>
      </c>
      <c r="G5338" s="2"/>
    </row>
    <row r="5339" spans="1:26" customHeight="1" ht="18" hidden="true" outlineLevel="3">
      <c r="A5339" s="2" t="s">
        <v>10255</v>
      </c>
      <c r="B5339" s="3" t="s">
        <v>10256</v>
      </c>
      <c r="C5339" s="2"/>
      <c r="D5339" s="2" t="s">
        <v>16</v>
      </c>
      <c r="E5339" s="4">
        <f>920.00*(1-Z1%)</f>
        <v>920</v>
      </c>
      <c r="F5339" s="2">
        <v>1</v>
      </c>
      <c r="G5339" s="2"/>
    </row>
    <row r="5340" spans="1:26" customHeight="1" ht="18" hidden="true" outlineLevel="3">
      <c r="A5340" s="2" t="s">
        <v>10257</v>
      </c>
      <c r="B5340" s="3" t="s">
        <v>10258</v>
      </c>
      <c r="C5340" s="2"/>
      <c r="D5340" s="2" t="s">
        <v>16</v>
      </c>
      <c r="E5340" s="4">
        <f>2190.00*(1-Z1%)</f>
        <v>2190</v>
      </c>
      <c r="F5340" s="2">
        <v>1</v>
      </c>
      <c r="G5340" s="2"/>
    </row>
    <row r="5341" spans="1:26" customHeight="1" ht="18" hidden="true" outlineLevel="3">
      <c r="A5341" s="2" t="s">
        <v>10259</v>
      </c>
      <c r="B5341" s="3" t="s">
        <v>10260</v>
      </c>
      <c r="C5341" s="2"/>
      <c r="D5341" s="2" t="s">
        <v>16</v>
      </c>
      <c r="E5341" s="4">
        <f>1390.00*(1-Z1%)</f>
        <v>1390</v>
      </c>
      <c r="F5341" s="2">
        <v>1</v>
      </c>
      <c r="G5341" s="2"/>
    </row>
    <row r="5342" spans="1:26" customHeight="1" ht="36" hidden="true" outlineLevel="3">
      <c r="A5342" s="2" t="s">
        <v>10261</v>
      </c>
      <c r="B5342" s="3" t="s">
        <v>10262</v>
      </c>
      <c r="C5342" s="2"/>
      <c r="D5342" s="2" t="s">
        <v>16</v>
      </c>
      <c r="E5342" s="4">
        <f>1950.00*(1-Z1%)</f>
        <v>1950</v>
      </c>
      <c r="F5342" s="2">
        <v>1</v>
      </c>
      <c r="G5342" s="2"/>
    </row>
    <row r="5343" spans="1:26" customHeight="1" ht="18" hidden="true" outlineLevel="3">
      <c r="A5343" s="2" t="s">
        <v>10263</v>
      </c>
      <c r="B5343" s="3" t="s">
        <v>10264</v>
      </c>
      <c r="C5343" s="2"/>
      <c r="D5343" s="2" t="s">
        <v>16</v>
      </c>
      <c r="E5343" s="4">
        <f>1890.00*(1-Z1%)</f>
        <v>1890</v>
      </c>
      <c r="F5343" s="2">
        <v>1</v>
      </c>
      <c r="G5343" s="2"/>
    </row>
    <row r="5344" spans="1:26" customHeight="1" ht="18" hidden="true" outlineLevel="3">
      <c r="A5344" s="2" t="s">
        <v>10265</v>
      </c>
      <c r="B5344" s="3" t="s">
        <v>10266</v>
      </c>
      <c r="C5344" s="2"/>
      <c r="D5344" s="2" t="s">
        <v>16</v>
      </c>
      <c r="E5344" s="4">
        <f>2650.00*(1-Z1%)</f>
        <v>2650</v>
      </c>
      <c r="F5344" s="2">
        <v>1</v>
      </c>
      <c r="G5344" s="2"/>
    </row>
    <row r="5345" spans="1:26" customHeight="1" ht="18" hidden="true" outlineLevel="3">
      <c r="A5345" s="2" t="s">
        <v>10267</v>
      </c>
      <c r="B5345" s="3" t="s">
        <v>10268</v>
      </c>
      <c r="C5345" s="2"/>
      <c r="D5345" s="2" t="s">
        <v>16</v>
      </c>
      <c r="E5345" s="4">
        <f>1550.00*(1-Z1%)</f>
        <v>1550</v>
      </c>
      <c r="F5345" s="2">
        <v>1</v>
      </c>
      <c r="G5345" s="2"/>
    </row>
    <row r="5346" spans="1:26" customHeight="1" ht="18" hidden="true" outlineLevel="3">
      <c r="A5346" s="2" t="s">
        <v>10269</v>
      </c>
      <c r="B5346" s="3" t="s">
        <v>10270</v>
      </c>
      <c r="C5346" s="2"/>
      <c r="D5346" s="2" t="s">
        <v>16</v>
      </c>
      <c r="E5346" s="4">
        <f>1850.00*(1-Z1%)</f>
        <v>1850</v>
      </c>
      <c r="F5346" s="2">
        <v>1</v>
      </c>
      <c r="G5346" s="2"/>
    </row>
    <row r="5347" spans="1:26" customHeight="1" ht="18" hidden="true" outlineLevel="3">
      <c r="A5347" s="2" t="s">
        <v>10271</v>
      </c>
      <c r="B5347" s="3" t="s">
        <v>10272</v>
      </c>
      <c r="C5347" s="2"/>
      <c r="D5347" s="2" t="s">
        <v>16</v>
      </c>
      <c r="E5347" s="4">
        <f>1790.00*(1-Z1%)</f>
        <v>1790</v>
      </c>
      <c r="F5347" s="2">
        <v>1</v>
      </c>
      <c r="G5347" s="2"/>
    </row>
    <row r="5348" spans="1:26" customHeight="1" ht="18" hidden="true" outlineLevel="3">
      <c r="A5348" s="2" t="s">
        <v>10273</v>
      </c>
      <c r="B5348" s="3" t="s">
        <v>10274</v>
      </c>
      <c r="C5348" s="2"/>
      <c r="D5348" s="2" t="s">
        <v>16</v>
      </c>
      <c r="E5348" s="4">
        <f>850.00*(1-Z1%)</f>
        <v>850</v>
      </c>
      <c r="F5348" s="2">
        <v>1</v>
      </c>
      <c r="G5348" s="2"/>
    </row>
    <row r="5349" spans="1:26" customHeight="1" ht="18" hidden="true" outlineLevel="3">
      <c r="A5349" s="2" t="s">
        <v>10275</v>
      </c>
      <c r="B5349" s="3" t="s">
        <v>10276</v>
      </c>
      <c r="C5349" s="2"/>
      <c r="D5349" s="2" t="s">
        <v>16</v>
      </c>
      <c r="E5349" s="4">
        <f>2170.00*(1-Z1%)</f>
        <v>2170</v>
      </c>
      <c r="F5349" s="2">
        <v>1</v>
      </c>
      <c r="G5349" s="2"/>
    </row>
    <row r="5350" spans="1:26" customHeight="1" ht="18" hidden="true" outlineLevel="3">
      <c r="A5350" s="2" t="s">
        <v>10277</v>
      </c>
      <c r="B5350" s="3" t="s">
        <v>10278</v>
      </c>
      <c r="C5350" s="2"/>
      <c r="D5350" s="2" t="s">
        <v>16</v>
      </c>
      <c r="E5350" s="4">
        <f>850.00*(1-Z1%)</f>
        <v>850</v>
      </c>
      <c r="F5350" s="2">
        <v>1</v>
      </c>
      <c r="G5350" s="2"/>
    </row>
    <row r="5351" spans="1:26" customHeight="1" ht="36" hidden="true" outlineLevel="3">
      <c r="A5351" s="2" t="s">
        <v>10279</v>
      </c>
      <c r="B5351" s="3" t="s">
        <v>10280</v>
      </c>
      <c r="C5351" s="2"/>
      <c r="D5351" s="2" t="s">
        <v>16</v>
      </c>
      <c r="E5351" s="4">
        <f>800.00*(1-Z1%)</f>
        <v>800</v>
      </c>
      <c r="F5351" s="2">
        <v>1</v>
      </c>
      <c r="G5351" s="2"/>
    </row>
    <row r="5352" spans="1:26" customHeight="1" ht="36" hidden="true" outlineLevel="3">
      <c r="A5352" s="2" t="s">
        <v>10281</v>
      </c>
      <c r="B5352" s="3" t="s">
        <v>10282</v>
      </c>
      <c r="C5352" s="2"/>
      <c r="D5352" s="2" t="s">
        <v>16</v>
      </c>
      <c r="E5352" s="4">
        <f>2190.00*(1-Z1%)</f>
        <v>2190</v>
      </c>
      <c r="F5352" s="2">
        <v>1</v>
      </c>
      <c r="G5352" s="2"/>
    </row>
    <row r="5353" spans="1:26" customHeight="1" ht="18" hidden="true" outlineLevel="3">
      <c r="A5353" s="2" t="s">
        <v>10283</v>
      </c>
      <c r="B5353" s="3" t="s">
        <v>10284</v>
      </c>
      <c r="C5353" s="2"/>
      <c r="D5353" s="2" t="s">
        <v>16</v>
      </c>
      <c r="E5353" s="4">
        <f>1215.00*(1-Z1%)</f>
        <v>1215</v>
      </c>
      <c r="F5353" s="2">
        <v>1</v>
      </c>
      <c r="G5353" s="2"/>
    </row>
    <row r="5354" spans="1:26" customHeight="1" ht="36" hidden="true" outlineLevel="3">
      <c r="A5354" s="2" t="s">
        <v>10285</v>
      </c>
      <c r="B5354" s="3" t="s">
        <v>10286</v>
      </c>
      <c r="C5354" s="2"/>
      <c r="D5354" s="2" t="s">
        <v>16</v>
      </c>
      <c r="E5354" s="4">
        <f>2350.00*(1-Z1%)</f>
        <v>2350</v>
      </c>
      <c r="F5354" s="2">
        <v>1</v>
      </c>
      <c r="G5354" s="2"/>
    </row>
    <row r="5355" spans="1:26" customHeight="1" ht="36" hidden="true" outlineLevel="3">
      <c r="A5355" s="2" t="s">
        <v>10287</v>
      </c>
      <c r="B5355" s="3" t="s">
        <v>10288</v>
      </c>
      <c r="C5355" s="2"/>
      <c r="D5355" s="2" t="s">
        <v>16</v>
      </c>
      <c r="E5355" s="4">
        <f>1150.00*(1-Z1%)</f>
        <v>1150</v>
      </c>
      <c r="F5355" s="2">
        <v>1</v>
      </c>
      <c r="G5355" s="2"/>
    </row>
    <row r="5356" spans="1:26" customHeight="1" ht="36" hidden="true" outlineLevel="3">
      <c r="A5356" s="2" t="s">
        <v>10289</v>
      </c>
      <c r="B5356" s="3" t="s">
        <v>10290</v>
      </c>
      <c r="C5356" s="2"/>
      <c r="D5356" s="2" t="s">
        <v>16</v>
      </c>
      <c r="E5356" s="4">
        <f>1900.00*(1-Z1%)</f>
        <v>1900</v>
      </c>
      <c r="F5356" s="2">
        <v>1</v>
      </c>
      <c r="G5356" s="2"/>
    </row>
    <row r="5357" spans="1:26" customHeight="1" ht="36" hidden="true" outlineLevel="3">
      <c r="A5357" s="2" t="s">
        <v>10291</v>
      </c>
      <c r="B5357" s="3" t="s">
        <v>10292</v>
      </c>
      <c r="C5357" s="2"/>
      <c r="D5357" s="2" t="s">
        <v>16</v>
      </c>
      <c r="E5357" s="4">
        <f>950.00*(1-Z1%)</f>
        <v>950</v>
      </c>
      <c r="F5357" s="2">
        <v>1</v>
      </c>
      <c r="G5357" s="2"/>
    </row>
    <row r="5358" spans="1:26" customHeight="1" ht="36" hidden="true" outlineLevel="3">
      <c r="A5358" s="2" t="s">
        <v>10293</v>
      </c>
      <c r="B5358" s="3" t="s">
        <v>10294</v>
      </c>
      <c r="C5358" s="2"/>
      <c r="D5358" s="2" t="s">
        <v>16</v>
      </c>
      <c r="E5358" s="4">
        <f>2000.00*(1-Z1%)</f>
        <v>2000</v>
      </c>
      <c r="F5358" s="2">
        <v>1</v>
      </c>
      <c r="G5358" s="2"/>
    </row>
    <row r="5359" spans="1:26" customHeight="1" ht="36" hidden="true" outlineLevel="3">
      <c r="A5359" s="2" t="s">
        <v>10295</v>
      </c>
      <c r="B5359" s="3" t="s">
        <v>10296</v>
      </c>
      <c r="C5359" s="2"/>
      <c r="D5359" s="2" t="s">
        <v>16</v>
      </c>
      <c r="E5359" s="4">
        <f>1390.00*(1-Z1%)</f>
        <v>1390</v>
      </c>
      <c r="F5359" s="2">
        <v>1</v>
      </c>
      <c r="G5359" s="2"/>
    </row>
    <row r="5360" spans="1:26" customHeight="1" ht="36" hidden="true" outlineLevel="3">
      <c r="A5360" s="2" t="s">
        <v>10297</v>
      </c>
      <c r="B5360" s="3" t="s">
        <v>10298</v>
      </c>
      <c r="C5360" s="2"/>
      <c r="D5360" s="2" t="s">
        <v>16</v>
      </c>
      <c r="E5360" s="4">
        <f>3250.00*(1-Z1%)</f>
        <v>3250</v>
      </c>
      <c r="F5360" s="2">
        <v>1</v>
      </c>
      <c r="G5360" s="2"/>
    </row>
    <row r="5361" spans="1:26" customHeight="1" ht="36" hidden="true" outlineLevel="3">
      <c r="A5361" s="2" t="s">
        <v>10299</v>
      </c>
      <c r="B5361" s="3" t="s">
        <v>10300</v>
      </c>
      <c r="C5361" s="2"/>
      <c r="D5361" s="2" t="s">
        <v>16</v>
      </c>
      <c r="E5361" s="4">
        <f>2950.00*(1-Z1%)</f>
        <v>2950</v>
      </c>
      <c r="F5361" s="2">
        <v>1</v>
      </c>
      <c r="G5361" s="2"/>
    </row>
    <row r="5362" spans="1:26" customHeight="1" ht="36" hidden="true" outlineLevel="3">
      <c r="A5362" s="2" t="s">
        <v>10301</v>
      </c>
      <c r="B5362" s="3" t="s">
        <v>10302</v>
      </c>
      <c r="C5362" s="2"/>
      <c r="D5362" s="2" t="s">
        <v>16</v>
      </c>
      <c r="E5362" s="4">
        <f>1350.00*(1-Z1%)</f>
        <v>1350</v>
      </c>
      <c r="F5362" s="2">
        <v>1</v>
      </c>
      <c r="G5362" s="2"/>
    </row>
    <row r="5363" spans="1:26" customHeight="1" ht="36" hidden="true" outlineLevel="3">
      <c r="A5363" s="2" t="s">
        <v>10303</v>
      </c>
      <c r="B5363" s="3" t="s">
        <v>10304</v>
      </c>
      <c r="C5363" s="2"/>
      <c r="D5363" s="2" t="s">
        <v>16</v>
      </c>
      <c r="E5363" s="4">
        <f>1390.00*(1-Z1%)</f>
        <v>1390</v>
      </c>
      <c r="F5363" s="2">
        <v>1</v>
      </c>
      <c r="G5363" s="2"/>
    </row>
    <row r="5364" spans="1:26" customHeight="1" ht="36" hidden="true" outlineLevel="3">
      <c r="A5364" s="2" t="s">
        <v>10305</v>
      </c>
      <c r="B5364" s="3" t="s">
        <v>10306</v>
      </c>
      <c r="C5364" s="2"/>
      <c r="D5364" s="2" t="s">
        <v>16</v>
      </c>
      <c r="E5364" s="4">
        <f>2390.00*(1-Z1%)</f>
        <v>2390</v>
      </c>
      <c r="F5364" s="2">
        <v>1</v>
      </c>
      <c r="G5364" s="2"/>
    </row>
    <row r="5365" spans="1:26" customHeight="1" ht="18" hidden="true" outlineLevel="3">
      <c r="A5365" s="2" t="s">
        <v>10307</v>
      </c>
      <c r="B5365" s="3" t="s">
        <v>10308</v>
      </c>
      <c r="C5365" s="2"/>
      <c r="D5365" s="2" t="s">
        <v>16</v>
      </c>
      <c r="E5365" s="4">
        <f>1360.00*(1-Z1%)</f>
        <v>1360</v>
      </c>
      <c r="F5365" s="2">
        <v>1</v>
      </c>
      <c r="G5365" s="2"/>
    </row>
    <row r="5366" spans="1:26" customHeight="1" ht="18" hidden="true" outlineLevel="3">
      <c r="A5366" s="2" t="s">
        <v>10309</v>
      </c>
      <c r="B5366" s="3" t="s">
        <v>10310</v>
      </c>
      <c r="C5366" s="2"/>
      <c r="D5366" s="2" t="s">
        <v>16</v>
      </c>
      <c r="E5366" s="4">
        <f>1490.00*(1-Z1%)</f>
        <v>1490</v>
      </c>
      <c r="F5366" s="2">
        <v>1</v>
      </c>
      <c r="G5366" s="2"/>
    </row>
    <row r="5367" spans="1:26" customHeight="1" ht="36" hidden="true" outlineLevel="3">
      <c r="A5367" s="2" t="s">
        <v>10311</v>
      </c>
      <c r="B5367" s="3" t="s">
        <v>10312</v>
      </c>
      <c r="C5367" s="2"/>
      <c r="D5367" s="2" t="s">
        <v>16</v>
      </c>
      <c r="E5367" s="4">
        <f>3400.00*(1-Z1%)</f>
        <v>3400</v>
      </c>
      <c r="F5367" s="2">
        <v>1</v>
      </c>
      <c r="G5367" s="2"/>
    </row>
    <row r="5368" spans="1:26" customHeight="1" ht="36" hidden="true" outlineLevel="3">
      <c r="A5368" s="2" t="s">
        <v>10313</v>
      </c>
      <c r="B5368" s="3" t="s">
        <v>10314</v>
      </c>
      <c r="C5368" s="2"/>
      <c r="D5368" s="2" t="s">
        <v>16</v>
      </c>
      <c r="E5368" s="4">
        <f>3250.00*(1-Z1%)</f>
        <v>3250</v>
      </c>
      <c r="F5368" s="2">
        <v>2</v>
      </c>
      <c r="G5368" s="2"/>
    </row>
    <row r="5369" spans="1:26" customHeight="1" ht="18" hidden="true" outlineLevel="3">
      <c r="A5369" s="2" t="s">
        <v>10315</v>
      </c>
      <c r="B5369" s="3" t="s">
        <v>10316</v>
      </c>
      <c r="C5369" s="2"/>
      <c r="D5369" s="2" t="s">
        <v>16</v>
      </c>
      <c r="E5369" s="4">
        <f>1820.00*(1-Z1%)</f>
        <v>1820</v>
      </c>
      <c r="F5369" s="2">
        <v>1</v>
      </c>
      <c r="G5369" s="2"/>
    </row>
    <row r="5370" spans="1:26" customHeight="1" ht="36" hidden="true" outlineLevel="3">
      <c r="A5370" s="2" t="s">
        <v>10317</v>
      </c>
      <c r="B5370" s="3" t="s">
        <v>10318</v>
      </c>
      <c r="C5370" s="2"/>
      <c r="D5370" s="2" t="s">
        <v>16</v>
      </c>
      <c r="E5370" s="4">
        <f>1300.00*(1-Z1%)</f>
        <v>1300</v>
      </c>
      <c r="F5370" s="2">
        <v>1</v>
      </c>
      <c r="G5370" s="2"/>
    </row>
    <row r="5371" spans="1:26" customHeight="1" ht="36" hidden="true" outlineLevel="3">
      <c r="A5371" s="2" t="s">
        <v>10319</v>
      </c>
      <c r="B5371" s="3" t="s">
        <v>10320</v>
      </c>
      <c r="C5371" s="2"/>
      <c r="D5371" s="2" t="s">
        <v>16</v>
      </c>
      <c r="E5371" s="4">
        <f>1990.00*(1-Z1%)</f>
        <v>1990</v>
      </c>
      <c r="F5371" s="2">
        <v>1</v>
      </c>
      <c r="G5371" s="2"/>
    </row>
    <row r="5372" spans="1:26" customHeight="1" ht="36" hidden="true" outlineLevel="3">
      <c r="A5372" s="2" t="s">
        <v>10321</v>
      </c>
      <c r="B5372" s="3" t="s">
        <v>10322</v>
      </c>
      <c r="C5372" s="2"/>
      <c r="D5372" s="2" t="s">
        <v>16</v>
      </c>
      <c r="E5372" s="4">
        <f>1300.00*(1-Z1%)</f>
        <v>1300</v>
      </c>
      <c r="F5372" s="2">
        <v>1</v>
      </c>
      <c r="G5372" s="2"/>
    </row>
    <row r="5373" spans="1:26" customHeight="1" ht="36" hidden="true" outlineLevel="3">
      <c r="A5373" s="2" t="s">
        <v>10323</v>
      </c>
      <c r="B5373" s="3" t="s">
        <v>10324</v>
      </c>
      <c r="C5373" s="2"/>
      <c r="D5373" s="2" t="s">
        <v>16</v>
      </c>
      <c r="E5373" s="4">
        <f>1350.00*(1-Z1%)</f>
        <v>1350</v>
      </c>
      <c r="F5373" s="2">
        <v>1</v>
      </c>
      <c r="G5373" s="2"/>
    </row>
    <row r="5374" spans="1:26" customHeight="1" ht="36" hidden="true" outlineLevel="3">
      <c r="A5374" s="2" t="s">
        <v>10325</v>
      </c>
      <c r="B5374" s="3" t="s">
        <v>10326</v>
      </c>
      <c r="C5374" s="2"/>
      <c r="D5374" s="2" t="s">
        <v>16</v>
      </c>
      <c r="E5374" s="4">
        <f>1350.00*(1-Z1%)</f>
        <v>1350</v>
      </c>
      <c r="F5374" s="2">
        <v>1</v>
      </c>
      <c r="G5374" s="2"/>
    </row>
    <row r="5375" spans="1:26" customHeight="1" ht="36" hidden="true" outlineLevel="3">
      <c r="A5375" s="2" t="s">
        <v>10327</v>
      </c>
      <c r="B5375" s="3" t="s">
        <v>10328</v>
      </c>
      <c r="C5375" s="2"/>
      <c r="D5375" s="2" t="s">
        <v>16</v>
      </c>
      <c r="E5375" s="4">
        <f>1350.00*(1-Z1%)</f>
        <v>1350</v>
      </c>
      <c r="F5375" s="2">
        <v>1</v>
      </c>
      <c r="G5375" s="2"/>
    </row>
    <row r="5376" spans="1:26" customHeight="1" ht="18" hidden="true" outlineLevel="3">
      <c r="A5376" s="2" t="s">
        <v>10329</v>
      </c>
      <c r="B5376" s="3" t="s">
        <v>10330</v>
      </c>
      <c r="C5376" s="2"/>
      <c r="D5376" s="2" t="s">
        <v>16</v>
      </c>
      <c r="E5376" s="4">
        <f>690.00*(1-Z1%)</f>
        <v>690</v>
      </c>
      <c r="F5376" s="2">
        <v>1</v>
      </c>
      <c r="G5376" s="2"/>
    </row>
    <row r="5377" spans="1:26" customHeight="1" ht="18" hidden="true" outlineLevel="3">
      <c r="A5377" s="2" t="s">
        <v>10331</v>
      </c>
      <c r="B5377" s="3" t="s">
        <v>10332</v>
      </c>
      <c r="C5377" s="2"/>
      <c r="D5377" s="2" t="s">
        <v>16</v>
      </c>
      <c r="E5377" s="4">
        <f>1640.00*(1-Z1%)</f>
        <v>1640</v>
      </c>
      <c r="F5377" s="2">
        <v>1</v>
      </c>
      <c r="G5377" s="2"/>
    </row>
    <row r="5378" spans="1:26" customHeight="1" ht="18" hidden="true" outlineLevel="3">
      <c r="A5378" s="2" t="s">
        <v>10333</v>
      </c>
      <c r="B5378" s="3" t="s">
        <v>10334</v>
      </c>
      <c r="C5378" s="2"/>
      <c r="D5378" s="2" t="s">
        <v>16</v>
      </c>
      <c r="E5378" s="4">
        <f>1550.00*(1-Z1%)</f>
        <v>1550</v>
      </c>
      <c r="F5378" s="2">
        <v>1</v>
      </c>
      <c r="G5378" s="2"/>
    </row>
    <row r="5379" spans="1:26" customHeight="1" ht="18" hidden="true" outlineLevel="3">
      <c r="A5379" s="2" t="s">
        <v>10335</v>
      </c>
      <c r="B5379" s="3" t="s">
        <v>10336</v>
      </c>
      <c r="C5379" s="2"/>
      <c r="D5379" s="2" t="s">
        <v>16</v>
      </c>
      <c r="E5379" s="4">
        <f>1730.00*(1-Z1%)</f>
        <v>1730</v>
      </c>
      <c r="F5379" s="2">
        <v>1</v>
      </c>
      <c r="G5379" s="2"/>
    </row>
    <row r="5380" spans="1:26" customHeight="1" ht="18" hidden="true" outlineLevel="3">
      <c r="A5380" s="2" t="s">
        <v>10337</v>
      </c>
      <c r="B5380" s="3" t="s">
        <v>10338</v>
      </c>
      <c r="C5380" s="2"/>
      <c r="D5380" s="2" t="s">
        <v>16</v>
      </c>
      <c r="E5380" s="4">
        <f>1330.00*(1-Z1%)</f>
        <v>1330</v>
      </c>
      <c r="F5380" s="2">
        <v>1</v>
      </c>
      <c r="G5380" s="2"/>
    </row>
    <row r="5381" spans="1:26" customHeight="1" ht="18" hidden="true" outlineLevel="3">
      <c r="A5381" s="2" t="s">
        <v>10339</v>
      </c>
      <c r="B5381" s="3" t="s">
        <v>10340</v>
      </c>
      <c r="C5381" s="2"/>
      <c r="D5381" s="2" t="s">
        <v>16</v>
      </c>
      <c r="E5381" s="4">
        <f>1770.00*(1-Z1%)</f>
        <v>1770</v>
      </c>
      <c r="F5381" s="2">
        <v>1</v>
      </c>
      <c r="G5381" s="2"/>
    </row>
    <row r="5382" spans="1:26" customHeight="1" ht="18" hidden="true" outlineLevel="3">
      <c r="A5382" s="2" t="s">
        <v>10341</v>
      </c>
      <c r="B5382" s="3" t="s">
        <v>10342</v>
      </c>
      <c r="C5382" s="2"/>
      <c r="D5382" s="2" t="s">
        <v>16</v>
      </c>
      <c r="E5382" s="4">
        <f>1440.00*(1-Z1%)</f>
        <v>1440</v>
      </c>
      <c r="F5382" s="2">
        <v>1</v>
      </c>
      <c r="G5382" s="2"/>
    </row>
    <row r="5383" spans="1:26" customHeight="1" ht="18" hidden="true" outlineLevel="3">
      <c r="A5383" s="2" t="s">
        <v>10343</v>
      </c>
      <c r="B5383" s="3" t="s">
        <v>10344</v>
      </c>
      <c r="C5383" s="2"/>
      <c r="D5383" s="2" t="s">
        <v>16</v>
      </c>
      <c r="E5383" s="4">
        <f>350.00*(1-Z1%)</f>
        <v>350</v>
      </c>
      <c r="F5383" s="2">
        <v>3</v>
      </c>
      <c r="G5383" s="2"/>
    </row>
    <row r="5384" spans="1:26" customHeight="1" ht="18" hidden="true" outlineLevel="3">
      <c r="A5384" s="2" t="s">
        <v>10345</v>
      </c>
      <c r="B5384" s="3" t="s">
        <v>10346</v>
      </c>
      <c r="C5384" s="2"/>
      <c r="D5384" s="2" t="s">
        <v>16</v>
      </c>
      <c r="E5384" s="4">
        <f>390.00*(1-Z1%)</f>
        <v>390</v>
      </c>
      <c r="F5384" s="2">
        <v>2</v>
      </c>
      <c r="G5384" s="2"/>
    </row>
    <row r="5385" spans="1:26" customHeight="1" ht="18" hidden="true" outlineLevel="3">
      <c r="A5385" s="2" t="s">
        <v>10347</v>
      </c>
      <c r="B5385" s="3" t="s">
        <v>10348</v>
      </c>
      <c r="C5385" s="2"/>
      <c r="D5385" s="2" t="s">
        <v>16</v>
      </c>
      <c r="E5385" s="4">
        <f>490.00*(1-Z1%)</f>
        <v>490</v>
      </c>
      <c r="F5385" s="2">
        <v>2</v>
      </c>
      <c r="G5385" s="2"/>
    </row>
    <row r="5386" spans="1:26" customHeight="1" ht="18" hidden="true" outlineLevel="3">
      <c r="A5386" s="2" t="s">
        <v>10349</v>
      </c>
      <c r="B5386" s="3" t="s">
        <v>10350</v>
      </c>
      <c r="C5386" s="2"/>
      <c r="D5386" s="2" t="s">
        <v>16</v>
      </c>
      <c r="E5386" s="4">
        <f>1550.00*(1-Z1%)</f>
        <v>1550</v>
      </c>
      <c r="F5386" s="2">
        <v>1</v>
      </c>
      <c r="G5386" s="2"/>
    </row>
    <row r="5387" spans="1:26" customHeight="1" ht="18" hidden="true" outlineLevel="3">
      <c r="A5387" s="2" t="s">
        <v>10351</v>
      </c>
      <c r="B5387" s="3" t="s">
        <v>10352</v>
      </c>
      <c r="C5387" s="2"/>
      <c r="D5387" s="2" t="s">
        <v>16</v>
      </c>
      <c r="E5387" s="4">
        <f>450.00*(1-Z1%)</f>
        <v>450</v>
      </c>
      <c r="F5387" s="2">
        <v>1</v>
      </c>
      <c r="G5387" s="2"/>
    </row>
    <row r="5388" spans="1:26" customHeight="1" ht="18" hidden="true" outlineLevel="3">
      <c r="A5388" s="2" t="s">
        <v>10353</v>
      </c>
      <c r="B5388" s="3" t="s">
        <v>10354</v>
      </c>
      <c r="C5388" s="2"/>
      <c r="D5388" s="2" t="s">
        <v>16</v>
      </c>
      <c r="E5388" s="4">
        <f>1380.00*(1-Z1%)</f>
        <v>1380</v>
      </c>
      <c r="F5388" s="2">
        <v>1</v>
      </c>
      <c r="G5388" s="2"/>
    </row>
    <row r="5389" spans="1:26" customHeight="1" ht="18" hidden="true" outlineLevel="3">
      <c r="A5389" s="2" t="s">
        <v>10355</v>
      </c>
      <c r="B5389" s="3" t="s">
        <v>10356</v>
      </c>
      <c r="C5389" s="2"/>
      <c r="D5389" s="2" t="s">
        <v>16</v>
      </c>
      <c r="E5389" s="4">
        <f>500.00*(1-Z1%)</f>
        <v>500</v>
      </c>
      <c r="F5389" s="2">
        <v>2</v>
      </c>
      <c r="G5389" s="2"/>
    </row>
    <row r="5390" spans="1:26" customHeight="1" ht="18" hidden="true" outlineLevel="3">
      <c r="A5390" s="2" t="s">
        <v>10357</v>
      </c>
      <c r="B5390" s="3" t="s">
        <v>10358</v>
      </c>
      <c r="C5390" s="2"/>
      <c r="D5390" s="2" t="s">
        <v>16</v>
      </c>
      <c r="E5390" s="4">
        <f>650.00*(1-Z1%)</f>
        <v>650</v>
      </c>
      <c r="F5390" s="2">
        <v>1</v>
      </c>
      <c r="G5390" s="2"/>
    </row>
    <row r="5391" spans="1:26" customHeight="1" ht="18" hidden="true" outlineLevel="3">
      <c r="A5391" s="2" t="s">
        <v>10359</v>
      </c>
      <c r="B5391" s="3" t="s">
        <v>10360</v>
      </c>
      <c r="C5391" s="2"/>
      <c r="D5391" s="2" t="s">
        <v>16</v>
      </c>
      <c r="E5391" s="4">
        <f>650.00*(1-Z1%)</f>
        <v>650</v>
      </c>
      <c r="F5391" s="2">
        <v>1</v>
      </c>
      <c r="G5391" s="2"/>
    </row>
    <row r="5392" spans="1:26" customHeight="1" ht="18" hidden="true" outlineLevel="3">
      <c r="A5392" s="2" t="s">
        <v>10361</v>
      </c>
      <c r="B5392" s="3" t="s">
        <v>10362</v>
      </c>
      <c r="C5392" s="2"/>
      <c r="D5392" s="2" t="s">
        <v>16</v>
      </c>
      <c r="E5392" s="4">
        <f>700.00*(1-Z1%)</f>
        <v>700</v>
      </c>
      <c r="F5392" s="2">
        <v>1</v>
      </c>
      <c r="G5392" s="2"/>
    </row>
    <row r="5393" spans="1:26" customHeight="1" ht="18" hidden="true" outlineLevel="3">
      <c r="A5393" s="2" t="s">
        <v>10363</v>
      </c>
      <c r="B5393" s="3" t="s">
        <v>10364</v>
      </c>
      <c r="C5393" s="2"/>
      <c r="D5393" s="2" t="s">
        <v>16</v>
      </c>
      <c r="E5393" s="4">
        <f>870.00*(1-Z1%)</f>
        <v>870</v>
      </c>
      <c r="F5393" s="2">
        <v>1</v>
      </c>
      <c r="G5393" s="2"/>
    </row>
    <row r="5394" spans="1:26" customHeight="1" ht="18" hidden="true" outlineLevel="3">
      <c r="A5394" s="2" t="s">
        <v>10365</v>
      </c>
      <c r="B5394" s="3" t="s">
        <v>10366</v>
      </c>
      <c r="C5394" s="2"/>
      <c r="D5394" s="2" t="s">
        <v>16</v>
      </c>
      <c r="E5394" s="4">
        <f>850.00*(1-Z1%)</f>
        <v>850</v>
      </c>
      <c r="F5394" s="2">
        <v>1</v>
      </c>
      <c r="G5394" s="2"/>
    </row>
    <row r="5395" spans="1:26" customHeight="1" ht="18" hidden="true" outlineLevel="3">
      <c r="A5395" s="2" t="s">
        <v>10367</v>
      </c>
      <c r="B5395" s="3" t="s">
        <v>10368</v>
      </c>
      <c r="C5395" s="2"/>
      <c r="D5395" s="2" t="s">
        <v>16</v>
      </c>
      <c r="E5395" s="4">
        <f>960.00*(1-Z1%)</f>
        <v>960</v>
      </c>
      <c r="F5395" s="2">
        <v>1</v>
      </c>
      <c r="G5395" s="2"/>
    </row>
    <row r="5396" spans="1:26" customHeight="1" ht="18" hidden="true" outlineLevel="3">
      <c r="A5396" s="2" t="s">
        <v>10369</v>
      </c>
      <c r="B5396" s="3" t="s">
        <v>10370</v>
      </c>
      <c r="C5396" s="2"/>
      <c r="D5396" s="2" t="s">
        <v>16</v>
      </c>
      <c r="E5396" s="4">
        <f>920.00*(1-Z1%)</f>
        <v>920</v>
      </c>
      <c r="F5396" s="2">
        <v>1</v>
      </c>
      <c r="G5396" s="2"/>
    </row>
    <row r="5397" spans="1:26" customHeight="1" ht="18" hidden="true" outlineLevel="3">
      <c r="A5397" s="2" t="s">
        <v>10371</v>
      </c>
      <c r="B5397" s="3" t="s">
        <v>10372</v>
      </c>
      <c r="C5397" s="2"/>
      <c r="D5397" s="2" t="s">
        <v>16</v>
      </c>
      <c r="E5397" s="4">
        <f>760.00*(1-Z1%)</f>
        <v>760</v>
      </c>
      <c r="F5397" s="2">
        <v>1</v>
      </c>
      <c r="G5397" s="2"/>
    </row>
    <row r="5398" spans="1:26" customHeight="1" ht="18" hidden="true" outlineLevel="3">
      <c r="A5398" s="2" t="s">
        <v>10373</v>
      </c>
      <c r="B5398" s="3" t="s">
        <v>10374</v>
      </c>
      <c r="C5398" s="2"/>
      <c r="D5398" s="2" t="s">
        <v>16</v>
      </c>
      <c r="E5398" s="4">
        <f>1645.00*(1-Z1%)</f>
        <v>1645</v>
      </c>
      <c r="F5398" s="2">
        <v>1</v>
      </c>
      <c r="G5398" s="2"/>
    </row>
    <row r="5399" spans="1:26" customHeight="1" ht="18" hidden="true" outlineLevel="3">
      <c r="A5399" s="2" t="s">
        <v>10375</v>
      </c>
      <c r="B5399" s="3" t="s">
        <v>10376</v>
      </c>
      <c r="C5399" s="2"/>
      <c r="D5399" s="2" t="s">
        <v>16</v>
      </c>
      <c r="E5399" s="4">
        <f>1475.00*(1-Z1%)</f>
        <v>1475</v>
      </c>
      <c r="F5399" s="2">
        <v>1</v>
      </c>
      <c r="G5399" s="2"/>
    </row>
    <row r="5400" spans="1:26" customHeight="1" ht="35" hidden="true" outlineLevel="3">
      <c r="A5400" s="5" t="s">
        <v>2176</v>
      </c>
      <c r="B5400" s="5"/>
      <c r="C5400" s="5"/>
      <c r="D5400" s="5"/>
      <c r="E5400" s="5"/>
      <c r="F5400" s="5"/>
      <c r="G5400" s="5"/>
    </row>
    <row r="5401" spans="1:26" customHeight="1" ht="36" hidden="true" outlineLevel="3">
      <c r="A5401" s="2" t="s">
        <v>10377</v>
      </c>
      <c r="B5401" s="3" t="s">
        <v>10378</v>
      </c>
      <c r="C5401" s="2"/>
      <c r="D5401" s="2" t="s">
        <v>16</v>
      </c>
      <c r="E5401" s="4">
        <f>200.00*(1-Z1%)</f>
        <v>200</v>
      </c>
      <c r="F5401" s="2">
        <v>2</v>
      </c>
      <c r="G5401" s="2"/>
    </row>
    <row r="5402" spans="1:26" customHeight="1" ht="18" hidden="true" outlineLevel="3">
      <c r="A5402" s="2" t="s">
        <v>10379</v>
      </c>
      <c r="B5402" s="3" t="s">
        <v>10380</v>
      </c>
      <c r="C5402" s="2"/>
      <c r="D5402" s="2" t="s">
        <v>16</v>
      </c>
      <c r="E5402" s="4">
        <f>920.00*(1-Z1%)</f>
        <v>920</v>
      </c>
      <c r="F5402" s="2">
        <v>1</v>
      </c>
      <c r="G5402" s="2"/>
    </row>
    <row r="5403" spans="1:26" customHeight="1" ht="18" hidden="true" outlineLevel="3">
      <c r="A5403" s="2" t="s">
        <v>10381</v>
      </c>
      <c r="B5403" s="3" t="s">
        <v>10382</v>
      </c>
      <c r="C5403" s="2"/>
      <c r="D5403" s="2" t="s">
        <v>16</v>
      </c>
      <c r="E5403" s="4">
        <f>70.00*(1-Z1%)</f>
        <v>70</v>
      </c>
      <c r="F5403" s="2">
        <v>1</v>
      </c>
      <c r="G5403" s="2"/>
    </row>
    <row r="5404" spans="1:26" customHeight="1" ht="18" hidden="true" outlineLevel="3">
      <c r="A5404" s="2" t="s">
        <v>10383</v>
      </c>
      <c r="B5404" s="3" t="s">
        <v>10384</v>
      </c>
      <c r="C5404" s="2"/>
      <c r="D5404" s="2" t="s">
        <v>16</v>
      </c>
      <c r="E5404" s="4">
        <f>200.00*(1-Z1%)</f>
        <v>200</v>
      </c>
      <c r="F5404" s="2">
        <v>1</v>
      </c>
      <c r="G5404" s="2"/>
    </row>
    <row r="5405" spans="1:26" customHeight="1" ht="36" hidden="true" outlineLevel="3">
      <c r="A5405" s="2" t="s">
        <v>10385</v>
      </c>
      <c r="B5405" s="3" t="s">
        <v>10386</v>
      </c>
      <c r="C5405" s="2"/>
      <c r="D5405" s="2" t="s">
        <v>16</v>
      </c>
      <c r="E5405" s="4">
        <f>420.00*(1-Z1%)</f>
        <v>420</v>
      </c>
      <c r="F5405" s="2">
        <v>1</v>
      </c>
      <c r="G5405" s="2"/>
    </row>
    <row r="5406" spans="1:26" customHeight="1" ht="18" hidden="true" outlineLevel="3">
      <c r="A5406" s="2" t="s">
        <v>10387</v>
      </c>
      <c r="B5406" s="3" t="s">
        <v>10388</v>
      </c>
      <c r="C5406" s="2"/>
      <c r="D5406" s="2" t="s">
        <v>16</v>
      </c>
      <c r="E5406" s="4">
        <f>50.00*(1-Z1%)</f>
        <v>50</v>
      </c>
      <c r="F5406" s="2">
        <v>2</v>
      </c>
      <c r="G5406" s="2"/>
    </row>
    <row r="5407" spans="1:26" customHeight="1" ht="36" hidden="true" outlineLevel="3">
      <c r="A5407" s="2" t="s">
        <v>10389</v>
      </c>
      <c r="B5407" s="3" t="s">
        <v>10390</v>
      </c>
      <c r="C5407" s="2"/>
      <c r="D5407" s="2" t="s">
        <v>16</v>
      </c>
      <c r="E5407" s="4">
        <f>160.00*(1-Z1%)</f>
        <v>160</v>
      </c>
      <c r="F5407" s="2">
        <v>1</v>
      </c>
      <c r="G5407" s="2"/>
    </row>
    <row r="5408" spans="1:26" customHeight="1" ht="18" hidden="true" outlineLevel="3">
      <c r="A5408" s="2" t="s">
        <v>10391</v>
      </c>
      <c r="B5408" s="3" t="s">
        <v>10392</v>
      </c>
      <c r="C5408" s="2"/>
      <c r="D5408" s="2" t="s">
        <v>16</v>
      </c>
      <c r="E5408" s="4">
        <f>135.00*(1-Z1%)</f>
        <v>135</v>
      </c>
      <c r="F5408" s="2">
        <v>1</v>
      </c>
      <c r="G5408" s="2"/>
    </row>
    <row r="5409" spans="1:26" customHeight="1" ht="36" hidden="true" outlineLevel="3">
      <c r="A5409" s="2" t="s">
        <v>10393</v>
      </c>
      <c r="B5409" s="3" t="s">
        <v>10394</v>
      </c>
      <c r="C5409" s="2"/>
      <c r="D5409" s="2" t="s">
        <v>16</v>
      </c>
      <c r="E5409" s="4">
        <f>800.00*(1-Z1%)</f>
        <v>800</v>
      </c>
      <c r="F5409" s="2">
        <v>1</v>
      </c>
      <c r="G5409" s="2"/>
    </row>
    <row r="5410" spans="1:26" customHeight="1" ht="35" hidden="true" outlineLevel="3">
      <c r="A5410" s="5" t="s">
        <v>10395</v>
      </c>
      <c r="B5410" s="5"/>
      <c r="C5410" s="5"/>
      <c r="D5410" s="5"/>
      <c r="E5410" s="5"/>
      <c r="F5410" s="5"/>
      <c r="G5410" s="5"/>
    </row>
    <row r="5411" spans="1:26" customHeight="1" ht="18" hidden="true" outlineLevel="3">
      <c r="A5411" s="2" t="s">
        <v>10396</v>
      </c>
      <c r="B5411" s="3" t="s">
        <v>10397</v>
      </c>
      <c r="C5411" s="2"/>
      <c r="D5411" s="2" t="s">
        <v>16</v>
      </c>
      <c r="E5411" s="4">
        <f>380.00*(1-Z1%)</f>
        <v>380</v>
      </c>
      <c r="F5411" s="2">
        <v>1</v>
      </c>
      <c r="G5411" s="2"/>
    </row>
    <row r="5412" spans="1:26" customHeight="1" ht="18" hidden="true" outlineLevel="3">
      <c r="A5412" s="2" t="s">
        <v>10398</v>
      </c>
      <c r="B5412" s="3" t="s">
        <v>10399</v>
      </c>
      <c r="C5412" s="2"/>
      <c r="D5412" s="2" t="s">
        <v>16</v>
      </c>
      <c r="E5412" s="4">
        <f>350.00*(1-Z1%)</f>
        <v>350</v>
      </c>
      <c r="F5412" s="2">
        <v>1</v>
      </c>
      <c r="G5412" s="2"/>
    </row>
    <row r="5413" spans="1:26" customHeight="1" ht="36" hidden="true" outlineLevel="3">
      <c r="A5413" s="2" t="s">
        <v>10400</v>
      </c>
      <c r="B5413" s="3" t="s">
        <v>10401</v>
      </c>
      <c r="C5413" s="2"/>
      <c r="D5413" s="2" t="s">
        <v>16</v>
      </c>
      <c r="E5413" s="4">
        <f>1250.00*(1-Z1%)</f>
        <v>1250</v>
      </c>
      <c r="F5413" s="2">
        <v>1</v>
      </c>
      <c r="G5413" s="2"/>
    </row>
    <row r="5414" spans="1:26" customHeight="1" ht="18" hidden="true" outlineLevel="3">
      <c r="A5414" s="2" t="s">
        <v>10402</v>
      </c>
      <c r="B5414" s="3" t="s">
        <v>10403</v>
      </c>
      <c r="C5414" s="2"/>
      <c r="D5414" s="2" t="s">
        <v>16</v>
      </c>
      <c r="E5414" s="4">
        <f>2100.00*(1-Z1%)</f>
        <v>2100</v>
      </c>
      <c r="F5414" s="2">
        <v>1</v>
      </c>
      <c r="G5414" s="2"/>
    </row>
    <row r="5415" spans="1:26" customHeight="1" ht="36" hidden="true" outlineLevel="3">
      <c r="A5415" s="2" t="s">
        <v>10404</v>
      </c>
      <c r="B5415" s="3" t="s">
        <v>10405</v>
      </c>
      <c r="C5415" s="2"/>
      <c r="D5415" s="2" t="s">
        <v>16</v>
      </c>
      <c r="E5415" s="4">
        <f>2130.00*(1-Z1%)</f>
        <v>2130</v>
      </c>
      <c r="F5415" s="2">
        <v>1</v>
      </c>
      <c r="G5415" s="2"/>
    </row>
    <row r="5416" spans="1:26" customHeight="1" ht="18" hidden="true" outlineLevel="3">
      <c r="A5416" s="2" t="s">
        <v>10406</v>
      </c>
      <c r="B5416" s="3" t="s">
        <v>10407</v>
      </c>
      <c r="C5416" s="2"/>
      <c r="D5416" s="2" t="s">
        <v>16</v>
      </c>
      <c r="E5416" s="4">
        <f>1100.00*(1-Z1%)</f>
        <v>1100</v>
      </c>
      <c r="F5416" s="2">
        <v>1</v>
      </c>
      <c r="G5416" s="2"/>
    </row>
    <row r="5417" spans="1:26" customHeight="1" ht="18" hidden="true" outlineLevel="3">
      <c r="A5417" s="2" t="s">
        <v>10408</v>
      </c>
      <c r="B5417" s="3" t="s">
        <v>10409</v>
      </c>
      <c r="C5417" s="2"/>
      <c r="D5417" s="2" t="s">
        <v>16</v>
      </c>
      <c r="E5417" s="4">
        <f>635.00*(1-Z1%)</f>
        <v>635</v>
      </c>
      <c r="F5417" s="2">
        <v>1</v>
      </c>
      <c r="G5417" s="2"/>
    </row>
    <row r="5418" spans="1:26" customHeight="1" ht="18" hidden="true" outlineLevel="3">
      <c r="A5418" s="2" t="s">
        <v>10410</v>
      </c>
      <c r="B5418" s="3" t="s">
        <v>10411</v>
      </c>
      <c r="C5418" s="2"/>
      <c r="D5418" s="2" t="s">
        <v>16</v>
      </c>
      <c r="E5418" s="4">
        <f>990.00*(1-Z1%)</f>
        <v>990</v>
      </c>
      <c r="F5418" s="2">
        <v>1</v>
      </c>
      <c r="G5418" s="2"/>
    </row>
    <row r="5419" spans="1:26" customHeight="1" ht="18" hidden="true" outlineLevel="3">
      <c r="A5419" s="2" t="s">
        <v>10412</v>
      </c>
      <c r="B5419" s="3" t="s">
        <v>10413</v>
      </c>
      <c r="C5419" s="2"/>
      <c r="D5419" s="2" t="s">
        <v>16</v>
      </c>
      <c r="E5419" s="4">
        <f>2260.00*(1-Z1%)</f>
        <v>2260</v>
      </c>
      <c r="F5419" s="2">
        <v>1</v>
      </c>
      <c r="G5419" s="2"/>
    </row>
    <row r="5420" spans="1:26" customHeight="1" ht="18" hidden="true" outlineLevel="3">
      <c r="A5420" s="2" t="s">
        <v>10414</v>
      </c>
      <c r="B5420" s="3" t="s">
        <v>10415</v>
      </c>
      <c r="C5420" s="2"/>
      <c r="D5420" s="2" t="s">
        <v>16</v>
      </c>
      <c r="E5420" s="4">
        <f>1290.00*(1-Z1%)</f>
        <v>1290</v>
      </c>
      <c r="F5420" s="2">
        <v>1</v>
      </c>
      <c r="G5420" s="2"/>
    </row>
    <row r="5421" spans="1:26" customHeight="1" ht="18" hidden="true" outlineLevel="3">
      <c r="A5421" s="2" t="s">
        <v>10416</v>
      </c>
      <c r="B5421" s="3" t="s">
        <v>10417</v>
      </c>
      <c r="C5421" s="2"/>
      <c r="D5421" s="2" t="s">
        <v>16</v>
      </c>
      <c r="E5421" s="4">
        <f>1550.00*(1-Z1%)</f>
        <v>1550</v>
      </c>
      <c r="F5421" s="2">
        <v>1</v>
      </c>
      <c r="G5421" s="2"/>
    </row>
    <row r="5422" spans="1:26" customHeight="1" ht="36" hidden="true" outlineLevel="3">
      <c r="A5422" s="2" t="s">
        <v>10418</v>
      </c>
      <c r="B5422" s="3" t="s">
        <v>10419</v>
      </c>
      <c r="C5422" s="2"/>
      <c r="D5422" s="2" t="s">
        <v>16</v>
      </c>
      <c r="E5422" s="4">
        <f>1890.00*(1-Z1%)</f>
        <v>1890</v>
      </c>
      <c r="F5422" s="2">
        <v>1</v>
      </c>
      <c r="G5422" s="2"/>
    </row>
    <row r="5423" spans="1:26" customHeight="1" ht="18" hidden="true" outlineLevel="3">
      <c r="A5423" s="2" t="s">
        <v>10420</v>
      </c>
      <c r="B5423" s="3" t="s">
        <v>10421</v>
      </c>
      <c r="C5423" s="2"/>
      <c r="D5423" s="2" t="s">
        <v>16</v>
      </c>
      <c r="E5423" s="4">
        <f>1850.00*(1-Z1%)</f>
        <v>1850</v>
      </c>
      <c r="F5423" s="2">
        <v>1</v>
      </c>
      <c r="G5423" s="2"/>
    </row>
    <row r="5424" spans="1:26" customHeight="1" ht="18" hidden="true" outlineLevel="3">
      <c r="A5424" s="2" t="s">
        <v>10422</v>
      </c>
      <c r="B5424" s="3" t="s">
        <v>10423</v>
      </c>
      <c r="C5424" s="2"/>
      <c r="D5424" s="2" t="s">
        <v>16</v>
      </c>
      <c r="E5424" s="4">
        <f>1115.00*(1-Z1%)</f>
        <v>1115</v>
      </c>
      <c r="F5424" s="2">
        <v>1</v>
      </c>
      <c r="G5424" s="2"/>
    </row>
    <row r="5425" spans="1:26" customHeight="1" ht="18" hidden="true" outlineLevel="3">
      <c r="A5425" s="2" t="s">
        <v>10424</v>
      </c>
      <c r="B5425" s="3" t="s">
        <v>10425</v>
      </c>
      <c r="C5425" s="2"/>
      <c r="D5425" s="2" t="s">
        <v>16</v>
      </c>
      <c r="E5425" s="4">
        <f>1120.00*(1-Z1%)</f>
        <v>1120</v>
      </c>
      <c r="F5425" s="2">
        <v>1</v>
      </c>
      <c r="G5425" s="2"/>
    </row>
    <row r="5426" spans="1:26" customHeight="1" ht="36" hidden="true" outlineLevel="3">
      <c r="A5426" s="2" t="s">
        <v>10426</v>
      </c>
      <c r="B5426" s="3" t="s">
        <v>10427</v>
      </c>
      <c r="C5426" s="2"/>
      <c r="D5426" s="2" t="s">
        <v>16</v>
      </c>
      <c r="E5426" s="4">
        <f>900.00*(1-Z1%)</f>
        <v>900</v>
      </c>
      <c r="F5426" s="2">
        <v>1</v>
      </c>
      <c r="G5426" s="2"/>
    </row>
    <row r="5427" spans="1:26" customHeight="1" ht="35" hidden="true" outlineLevel="3">
      <c r="A5427" s="5" t="s">
        <v>10428</v>
      </c>
      <c r="B5427" s="5"/>
      <c r="C5427" s="5"/>
      <c r="D5427" s="5"/>
      <c r="E5427" s="5"/>
      <c r="F5427" s="5"/>
      <c r="G5427" s="5"/>
    </row>
    <row r="5428" spans="1:26" customHeight="1" ht="18" hidden="true" outlineLevel="3">
      <c r="A5428" s="2" t="s">
        <v>10429</v>
      </c>
      <c r="B5428" s="3" t="s">
        <v>10430</v>
      </c>
      <c r="C5428" s="2"/>
      <c r="D5428" s="2" t="s">
        <v>16</v>
      </c>
      <c r="E5428" s="4">
        <f>230.00*(1-Z1%)</f>
        <v>230</v>
      </c>
      <c r="F5428" s="2">
        <v>1</v>
      </c>
      <c r="G5428" s="2"/>
    </row>
    <row r="5429" spans="1:26" customHeight="1" ht="18" hidden="true" outlineLevel="3">
      <c r="A5429" s="2" t="s">
        <v>10431</v>
      </c>
      <c r="B5429" s="3" t="s">
        <v>10432</v>
      </c>
      <c r="C5429" s="2"/>
      <c r="D5429" s="2" t="s">
        <v>16</v>
      </c>
      <c r="E5429" s="4">
        <f>125.00*(1-Z1%)</f>
        <v>125</v>
      </c>
      <c r="F5429" s="2">
        <v>1</v>
      </c>
      <c r="G5429" s="2"/>
    </row>
    <row r="5430" spans="1:26" customHeight="1" ht="18" hidden="true" outlineLevel="3">
      <c r="A5430" s="2" t="s">
        <v>10433</v>
      </c>
      <c r="B5430" s="3" t="s">
        <v>10434</v>
      </c>
      <c r="C5430" s="2"/>
      <c r="D5430" s="2" t="s">
        <v>16</v>
      </c>
      <c r="E5430" s="4">
        <f>310.00*(1-Z1%)</f>
        <v>310</v>
      </c>
      <c r="F5430" s="2">
        <v>1</v>
      </c>
      <c r="G5430" s="2"/>
    </row>
    <row r="5431" spans="1:26" customHeight="1" ht="18" hidden="true" outlineLevel="3">
      <c r="A5431" s="2" t="s">
        <v>10435</v>
      </c>
      <c r="B5431" s="3" t="s">
        <v>10436</v>
      </c>
      <c r="C5431" s="2"/>
      <c r="D5431" s="2" t="s">
        <v>16</v>
      </c>
      <c r="E5431" s="4">
        <f>230.00*(1-Z1%)</f>
        <v>230</v>
      </c>
      <c r="F5431" s="2">
        <v>1</v>
      </c>
      <c r="G5431" s="2"/>
    </row>
    <row r="5432" spans="1:26" customHeight="1" ht="18" hidden="true" outlineLevel="3">
      <c r="A5432" s="2" t="s">
        <v>10437</v>
      </c>
      <c r="B5432" s="3" t="s">
        <v>10438</v>
      </c>
      <c r="C5432" s="2"/>
      <c r="D5432" s="2" t="s">
        <v>16</v>
      </c>
      <c r="E5432" s="4">
        <f>300.00*(1-Z1%)</f>
        <v>300</v>
      </c>
      <c r="F5432" s="2">
        <v>1</v>
      </c>
      <c r="G5432" s="2"/>
    </row>
    <row r="5433" spans="1:26" customHeight="1" ht="18" hidden="true" outlineLevel="3">
      <c r="A5433" s="2" t="s">
        <v>10439</v>
      </c>
      <c r="B5433" s="3" t="s">
        <v>10440</v>
      </c>
      <c r="C5433" s="2"/>
      <c r="D5433" s="2" t="s">
        <v>16</v>
      </c>
      <c r="E5433" s="4">
        <f>500.00*(1-Z1%)</f>
        <v>500</v>
      </c>
      <c r="F5433" s="2">
        <v>1</v>
      </c>
      <c r="G5433" s="2"/>
    </row>
    <row r="5434" spans="1:26" customHeight="1" ht="18" hidden="true" outlineLevel="3">
      <c r="A5434" s="2" t="s">
        <v>10441</v>
      </c>
      <c r="B5434" s="3" t="s">
        <v>10442</v>
      </c>
      <c r="C5434" s="2"/>
      <c r="D5434" s="2" t="s">
        <v>16</v>
      </c>
      <c r="E5434" s="4">
        <f>420.00*(1-Z1%)</f>
        <v>420</v>
      </c>
      <c r="F5434" s="2">
        <v>1</v>
      </c>
      <c r="G5434" s="2"/>
    </row>
    <row r="5435" spans="1:26" customHeight="1" ht="18" hidden="true" outlineLevel="3">
      <c r="A5435" s="2" t="s">
        <v>10443</v>
      </c>
      <c r="B5435" s="3" t="s">
        <v>10444</v>
      </c>
      <c r="C5435" s="2"/>
      <c r="D5435" s="2" t="s">
        <v>16</v>
      </c>
      <c r="E5435" s="4">
        <f>130.00*(1-Z1%)</f>
        <v>130</v>
      </c>
      <c r="F5435" s="2">
        <v>1</v>
      </c>
      <c r="G5435" s="2"/>
    </row>
    <row r="5436" spans="1:26" customHeight="1" ht="18" hidden="true" outlineLevel="3">
      <c r="A5436" s="2" t="s">
        <v>10445</v>
      </c>
      <c r="B5436" s="3" t="s">
        <v>10446</v>
      </c>
      <c r="C5436" s="2"/>
      <c r="D5436" s="2" t="s">
        <v>16</v>
      </c>
      <c r="E5436" s="4">
        <f>260.00*(1-Z1%)</f>
        <v>260</v>
      </c>
      <c r="F5436" s="2">
        <v>1</v>
      </c>
      <c r="G5436" s="2"/>
    </row>
    <row r="5437" spans="1:26" customHeight="1" ht="18" hidden="true" outlineLevel="3">
      <c r="A5437" s="2" t="s">
        <v>10447</v>
      </c>
      <c r="B5437" s="3" t="s">
        <v>10448</v>
      </c>
      <c r="C5437" s="2"/>
      <c r="D5437" s="2" t="s">
        <v>16</v>
      </c>
      <c r="E5437" s="4">
        <f>260.00*(1-Z1%)</f>
        <v>260</v>
      </c>
      <c r="F5437" s="2">
        <v>1</v>
      </c>
      <c r="G5437" s="2"/>
    </row>
    <row r="5438" spans="1:26" customHeight="1" ht="18" hidden="true" outlineLevel="3">
      <c r="A5438" s="2" t="s">
        <v>10449</v>
      </c>
      <c r="B5438" s="3" t="s">
        <v>10450</v>
      </c>
      <c r="C5438" s="2"/>
      <c r="D5438" s="2" t="s">
        <v>16</v>
      </c>
      <c r="E5438" s="4">
        <f>200.00*(1-Z1%)</f>
        <v>200</v>
      </c>
      <c r="F5438" s="2">
        <v>1</v>
      </c>
      <c r="G5438" s="2"/>
    </row>
    <row r="5439" spans="1:26" customHeight="1" ht="18" hidden="true" outlineLevel="3">
      <c r="A5439" s="2" t="s">
        <v>10451</v>
      </c>
      <c r="B5439" s="3" t="s">
        <v>10452</v>
      </c>
      <c r="C5439" s="2"/>
      <c r="D5439" s="2" t="s">
        <v>16</v>
      </c>
      <c r="E5439" s="4">
        <f>260.00*(1-Z1%)</f>
        <v>260</v>
      </c>
      <c r="F5439" s="2">
        <v>1</v>
      </c>
      <c r="G5439" s="2"/>
    </row>
    <row r="5440" spans="1:26" customHeight="1" ht="18" hidden="true" outlineLevel="3">
      <c r="A5440" s="2" t="s">
        <v>10453</v>
      </c>
      <c r="B5440" s="3" t="s">
        <v>10454</v>
      </c>
      <c r="C5440" s="2"/>
      <c r="D5440" s="2" t="s">
        <v>16</v>
      </c>
      <c r="E5440" s="4">
        <f>190.00*(1-Z1%)</f>
        <v>190</v>
      </c>
      <c r="F5440" s="2">
        <v>1</v>
      </c>
      <c r="G5440" s="2"/>
    </row>
    <row r="5441" spans="1:26" customHeight="1" ht="18" hidden="true" outlineLevel="3">
      <c r="A5441" s="2" t="s">
        <v>10455</v>
      </c>
      <c r="B5441" s="3" t="s">
        <v>10456</v>
      </c>
      <c r="C5441" s="2"/>
      <c r="D5441" s="2" t="s">
        <v>16</v>
      </c>
      <c r="E5441" s="4">
        <f>120.00*(1-Z1%)</f>
        <v>120</v>
      </c>
      <c r="F5441" s="2">
        <v>1</v>
      </c>
      <c r="G5441" s="2"/>
    </row>
    <row r="5442" spans="1:26" customHeight="1" ht="18" hidden="true" outlineLevel="3">
      <c r="A5442" s="2" t="s">
        <v>10457</v>
      </c>
      <c r="B5442" s="3" t="s">
        <v>10458</v>
      </c>
      <c r="C5442" s="2"/>
      <c r="D5442" s="2" t="s">
        <v>16</v>
      </c>
      <c r="E5442" s="4">
        <f>100.00*(1-Z1%)</f>
        <v>100</v>
      </c>
      <c r="F5442" s="2">
        <v>1</v>
      </c>
      <c r="G5442" s="2"/>
    </row>
    <row r="5443" spans="1:26" customHeight="1" ht="18" hidden="true" outlineLevel="3">
      <c r="A5443" s="2" t="s">
        <v>10459</v>
      </c>
      <c r="B5443" s="3" t="s">
        <v>10460</v>
      </c>
      <c r="C5443" s="2"/>
      <c r="D5443" s="2" t="s">
        <v>16</v>
      </c>
      <c r="E5443" s="4">
        <f>150.00*(1-Z1%)</f>
        <v>150</v>
      </c>
      <c r="F5443" s="2">
        <v>1</v>
      </c>
      <c r="G5443" s="2"/>
    </row>
    <row r="5444" spans="1:26" customHeight="1" ht="18" hidden="true" outlineLevel="3">
      <c r="A5444" s="2" t="s">
        <v>10461</v>
      </c>
      <c r="B5444" s="3" t="s">
        <v>10462</v>
      </c>
      <c r="C5444" s="2"/>
      <c r="D5444" s="2" t="s">
        <v>16</v>
      </c>
      <c r="E5444" s="4">
        <f>15.00*(1-Z1%)</f>
        <v>15</v>
      </c>
      <c r="F5444" s="2">
        <v>1</v>
      </c>
      <c r="G5444" s="2"/>
    </row>
    <row r="5445" spans="1:26" customHeight="1" ht="18" hidden="true" outlineLevel="3">
      <c r="A5445" s="2" t="s">
        <v>10463</v>
      </c>
      <c r="B5445" s="3" t="s">
        <v>10464</v>
      </c>
      <c r="C5445" s="2"/>
      <c r="D5445" s="2" t="s">
        <v>16</v>
      </c>
      <c r="E5445" s="4">
        <f>350.00*(1-Z1%)</f>
        <v>350</v>
      </c>
      <c r="F5445" s="2">
        <v>2</v>
      </c>
      <c r="G5445" s="2"/>
    </row>
    <row r="5446" spans="1:26" customHeight="1" ht="18" hidden="true" outlineLevel="3">
      <c r="A5446" s="2" t="s">
        <v>10465</v>
      </c>
      <c r="B5446" s="3" t="s">
        <v>10466</v>
      </c>
      <c r="C5446" s="2"/>
      <c r="D5446" s="2" t="s">
        <v>16</v>
      </c>
      <c r="E5446" s="4">
        <f>30.00*(1-Z1%)</f>
        <v>30</v>
      </c>
      <c r="F5446" s="2">
        <v>1</v>
      </c>
      <c r="G5446" s="2"/>
    </row>
    <row r="5447" spans="1:26" customHeight="1" ht="36" hidden="true" outlineLevel="3">
      <c r="A5447" s="2" t="s">
        <v>10467</v>
      </c>
      <c r="B5447" s="3" t="s">
        <v>10468</v>
      </c>
      <c r="C5447" s="2"/>
      <c r="D5447" s="2" t="s">
        <v>16</v>
      </c>
      <c r="E5447" s="4">
        <f>150.00*(1-Z1%)</f>
        <v>150</v>
      </c>
      <c r="F5447" s="2">
        <v>1</v>
      </c>
      <c r="G5447" s="2"/>
    </row>
    <row r="5448" spans="1:26" customHeight="1" ht="18" hidden="true" outlineLevel="3">
      <c r="A5448" s="2" t="s">
        <v>10469</v>
      </c>
      <c r="B5448" s="3" t="s">
        <v>10470</v>
      </c>
      <c r="C5448" s="2"/>
      <c r="D5448" s="2" t="s">
        <v>16</v>
      </c>
      <c r="E5448" s="4">
        <f>390.00*(1-Z1%)</f>
        <v>390</v>
      </c>
      <c r="F5448" s="2">
        <v>1</v>
      </c>
      <c r="G5448" s="2"/>
    </row>
    <row r="5449" spans="1:26" customHeight="1" ht="18" hidden="true" outlineLevel="3">
      <c r="A5449" s="2" t="s">
        <v>10471</v>
      </c>
      <c r="B5449" s="3" t="s">
        <v>10472</v>
      </c>
      <c r="C5449" s="2"/>
      <c r="D5449" s="2" t="s">
        <v>16</v>
      </c>
      <c r="E5449" s="4">
        <f>110.00*(1-Z1%)</f>
        <v>110</v>
      </c>
      <c r="F5449" s="2">
        <v>1</v>
      </c>
      <c r="G5449" s="2"/>
    </row>
    <row r="5450" spans="1:26" customHeight="1" ht="18" hidden="true" outlineLevel="3">
      <c r="A5450" s="2" t="s">
        <v>10473</v>
      </c>
      <c r="B5450" s="3" t="s">
        <v>10474</v>
      </c>
      <c r="C5450" s="2"/>
      <c r="D5450" s="2" t="s">
        <v>16</v>
      </c>
      <c r="E5450" s="4">
        <f>490.00*(1-Z1%)</f>
        <v>490</v>
      </c>
      <c r="F5450" s="2">
        <v>1</v>
      </c>
      <c r="G5450" s="2"/>
    </row>
    <row r="5451" spans="1:26" customHeight="1" ht="35" hidden="true" outlineLevel="2">
      <c r="A5451" s="5" t="s">
        <v>10475</v>
      </c>
      <c r="B5451" s="5"/>
      <c r="C5451" s="5"/>
      <c r="D5451" s="5"/>
      <c r="E5451" s="5"/>
      <c r="F5451" s="5"/>
      <c r="G5451" s="5"/>
    </row>
    <row r="5452" spans="1:26" customHeight="1" ht="35" hidden="true" outlineLevel="3">
      <c r="A5452" s="5" t="s">
        <v>10476</v>
      </c>
      <c r="B5452" s="5"/>
      <c r="C5452" s="5"/>
      <c r="D5452" s="5"/>
      <c r="E5452" s="5"/>
      <c r="F5452" s="5"/>
      <c r="G5452" s="5"/>
    </row>
    <row r="5453" spans="1:26" customHeight="1" ht="18" hidden="true" outlineLevel="3">
      <c r="A5453" s="2" t="s">
        <v>10477</v>
      </c>
      <c r="B5453" s="3" t="s">
        <v>10478</v>
      </c>
      <c r="C5453" s="2"/>
      <c r="D5453" s="2" t="s">
        <v>16</v>
      </c>
      <c r="E5453" s="4">
        <f>140.00*(1-Z1%)</f>
        <v>140</v>
      </c>
      <c r="F5453" s="2">
        <v>1</v>
      </c>
      <c r="G5453" s="2"/>
    </row>
    <row r="5454" spans="1:26" customHeight="1" ht="18" hidden="true" outlineLevel="3">
      <c r="A5454" s="2" t="s">
        <v>10479</v>
      </c>
      <c r="B5454" s="3" t="s">
        <v>10480</v>
      </c>
      <c r="C5454" s="2"/>
      <c r="D5454" s="2" t="s">
        <v>16</v>
      </c>
      <c r="E5454" s="4">
        <f>200.00*(1-Z1%)</f>
        <v>200</v>
      </c>
      <c r="F5454" s="2">
        <v>1</v>
      </c>
      <c r="G5454" s="2"/>
    </row>
    <row r="5455" spans="1:26" customHeight="1" ht="18" hidden="true" outlineLevel="3">
      <c r="A5455" s="2" t="s">
        <v>10481</v>
      </c>
      <c r="B5455" s="3" t="s">
        <v>10482</v>
      </c>
      <c r="C5455" s="2"/>
      <c r="D5455" s="2" t="s">
        <v>16</v>
      </c>
      <c r="E5455" s="4">
        <f>1190.00*(1-Z1%)</f>
        <v>1190</v>
      </c>
      <c r="F5455" s="2">
        <v>1</v>
      </c>
      <c r="G5455" s="2"/>
    </row>
    <row r="5456" spans="1:26" customHeight="1" ht="18" hidden="true" outlineLevel="3">
      <c r="A5456" s="2" t="s">
        <v>10483</v>
      </c>
      <c r="B5456" s="3" t="s">
        <v>10484</v>
      </c>
      <c r="C5456" s="2"/>
      <c r="D5456" s="2" t="s">
        <v>16</v>
      </c>
      <c r="E5456" s="4">
        <f>1430.00*(1-Z1%)</f>
        <v>1430</v>
      </c>
      <c r="F5456" s="2">
        <v>1</v>
      </c>
      <c r="G5456" s="2"/>
    </row>
    <row r="5457" spans="1:26" customHeight="1" ht="18" hidden="true" outlineLevel="3">
      <c r="A5457" s="2" t="s">
        <v>10485</v>
      </c>
      <c r="B5457" s="3" t="s">
        <v>10486</v>
      </c>
      <c r="C5457" s="2"/>
      <c r="D5457" s="2" t="s">
        <v>16</v>
      </c>
      <c r="E5457" s="4">
        <f>1450.00*(1-Z1%)</f>
        <v>1450</v>
      </c>
      <c r="F5457" s="2">
        <v>1</v>
      </c>
      <c r="G5457" s="2"/>
    </row>
    <row r="5458" spans="1:26" customHeight="1" ht="18" hidden="true" outlineLevel="3">
      <c r="A5458" s="2" t="s">
        <v>10487</v>
      </c>
      <c r="B5458" s="3" t="s">
        <v>10488</v>
      </c>
      <c r="C5458" s="2"/>
      <c r="D5458" s="2" t="s">
        <v>16</v>
      </c>
      <c r="E5458" s="4">
        <f>1550.00*(1-Z1%)</f>
        <v>1550</v>
      </c>
      <c r="F5458" s="2">
        <v>1</v>
      </c>
      <c r="G5458" s="2"/>
    </row>
    <row r="5459" spans="1:26" customHeight="1" ht="18" hidden="true" outlineLevel="3">
      <c r="A5459" s="2" t="s">
        <v>10489</v>
      </c>
      <c r="B5459" s="3" t="s">
        <v>10490</v>
      </c>
      <c r="C5459" s="2"/>
      <c r="D5459" s="2" t="s">
        <v>16</v>
      </c>
      <c r="E5459" s="4">
        <f>150.00*(1-Z1%)</f>
        <v>150</v>
      </c>
      <c r="F5459" s="2">
        <v>1</v>
      </c>
      <c r="G5459" s="2"/>
    </row>
    <row r="5460" spans="1:26" customHeight="1" ht="18" hidden="true" outlineLevel="3">
      <c r="A5460" s="2" t="s">
        <v>10491</v>
      </c>
      <c r="B5460" s="3" t="s">
        <v>10492</v>
      </c>
      <c r="C5460" s="2"/>
      <c r="D5460" s="2" t="s">
        <v>16</v>
      </c>
      <c r="E5460" s="4">
        <f>400.00*(1-Z1%)</f>
        <v>400</v>
      </c>
      <c r="F5460" s="2">
        <v>2</v>
      </c>
      <c r="G5460" s="2"/>
    </row>
    <row r="5461" spans="1:26" customHeight="1" ht="18" hidden="true" outlineLevel="3">
      <c r="A5461" s="2" t="s">
        <v>10493</v>
      </c>
      <c r="B5461" s="3" t="s">
        <v>10494</v>
      </c>
      <c r="C5461" s="2"/>
      <c r="D5461" s="2" t="s">
        <v>16</v>
      </c>
      <c r="E5461" s="4">
        <f>390.00*(1-Z1%)</f>
        <v>390</v>
      </c>
      <c r="F5461" s="2">
        <v>1</v>
      </c>
      <c r="G5461" s="2"/>
    </row>
    <row r="5462" spans="1:26" customHeight="1" ht="35" hidden="true" outlineLevel="3">
      <c r="A5462" s="5" t="s">
        <v>10495</v>
      </c>
      <c r="B5462" s="5"/>
      <c r="C5462" s="5"/>
      <c r="D5462" s="5"/>
      <c r="E5462" s="5"/>
      <c r="F5462" s="5"/>
      <c r="G5462" s="5"/>
    </row>
    <row r="5463" spans="1:26" customHeight="1" ht="36" hidden="true" outlineLevel="3">
      <c r="A5463" s="2" t="s">
        <v>10496</v>
      </c>
      <c r="B5463" s="3" t="s">
        <v>10497</v>
      </c>
      <c r="C5463" s="2"/>
      <c r="D5463" s="2" t="s">
        <v>16</v>
      </c>
      <c r="E5463" s="4">
        <f>1100.00*(1-Z1%)</f>
        <v>1100</v>
      </c>
      <c r="F5463" s="2">
        <v>1</v>
      </c>
      <c r="G5463" s="2"/>
    </row>
    <row r="5464" spans="1:26" customHeight="1" ht="18" hidden="true" outlineLevel="3">
      <c r="A5464" s="2" t="s">
        <v>10498</v>
      </c>
      <c r="B5464" s="3" t="s">
        <v>10499</v>
      </c>
      <c r="C5464" s="2"/>
      <c r="D5464" s="2" t="s">
        <v>16</v>
      </c>
      <c r="E5464" s="4">
        <f>420.00*(1-Z1%)</f>
        <v>420</v>
      </c>
      <c r="F5464" s="2">
        <v>1</v>
      </c>
      <c r="G5464" s="2"/>
    </row>
    <row r="5465" spans="1:26" customHeight="1" ht="36" hidden="true" outlineLevel="3">
      <c r="A5465" s="2" t="s">
        <v>10500</v>
      </c>
      <c r="B5465" s="3" t="s">
        <v>10501</v>
      </c>
      <c r="C5465" s="2"/>
      <c r="D5465" s="2" t="s">
        <v>16</v>
      </c>
      <c r="E5465" s="4">
        <f>550.00*(1-Z1%)</f>
        <v>550</v>
      </c>
      <c r="F5465" s="2">
        <v>1</v>
      </c>
      <c r="G5465" s="2"/>
    </row>
    <row r="5466" spans="1:26" customHeight="1" ht="36" hidden="true" outlineLevel="3">
      <c r="A5466" s="2" t="s">
        <v>10502</v>
      </c>
      <c r="B5466" s="3" t="s">
        <v>10503</v>
      </c>
      <c r="C5466" s="2"/>
      <c r="D5466" s="2" t="s">
        <v>16</v>
      </c>
      <c r="E5466" s="4">
        <f>560.00*(1-Z1%)</f>
        <v>560</v>
      </c>
      <c r="F5466" s="2">
        <v>1</v>
      </c>
      <c r="G5466" s="2"/>
    </row>
    <row r="5467" spans="1:26" customHeight="1" ht="36" hidden="true" outlineLevel="3">
      <c r="A5467" s="2" t="s">
        <v>10504</v>
      </c>
      <c r="B5467" s="3" t="s">
        <v>10505</v>
      </c>
      <c r="C5467" s="2"/>
      <c r="D5467" s="2" t="s">
        <v>16</v>
      </c>
      <c r="E5467" s="4">
        <f>370.00*(1-Z1%)</f>
        <v>370</v>
      </c>
      <c r="F5467" s="2">
        <v>1</v>
      </c>
      <c r="G5467" s="2"/>
    </row>
    <row r="5468" spans="1:26" customHeight="1" ht="36" hidden="true" outlineLevel="3">
      <c r="A5468" s="2" t="s">
        <v>10506</v>
      </c>
      <c r="B5468" s="3" t="s">
        <v>10507</v>
      </c>
      <c r="C5468" s="2"/>
      <c r="D5468" s="2" t="s">
        <v>16</v>
      </c>
      <c r="E5468" s="4">
        <f>1070.00*(1-Z1%)</f>
        <v>1070</v>
      </c>
      <c r="F5468" s="2">
        <v>1</v>
      </c>
      <c r="G5468" s="2"/>
    </row>
    <row r="5469" spans="1:26" customHeight="1" ht="36" hidden="true" outlineLevel="3">
      <c r="A5469" s="2" t="s">
        <v>10508</v>
      </c>
      <c r="B5469" s="3" t="s">
        <v>10509</v>
      </c>
      <c r="C5469" s="2"/>
      <c r="D5469" s="2" t="s">
        <v>16</v>
      </c>
      <c r="E5469" s="4">
        <f>780.00*(1-Z1%)</f>
        <v>780</v>
      </c>
      <c r="F5469" s="2">
        <v>1</v>
      </c>
      <c r="G5469" s="2"/>
    </row>
    <row r="5470" spans="1:26" customHeight="1" ht="36" hidden="true" outlineLevel="3">
      <c r="A5470" s="2" t="s">
        <v>10510</v>
      </c>
      <c r="B5470" s="3" t="s">
        <v>10511</v>
      </c>
      <c r="C5470" s="2"/>
      <c r="D5470" s="2" t="s">
        <v>16</v>
      </c>
      <c r="E5470" s="4">
        <f>1470.00*(1-Z1%)</f>
        <v>1470</v>
      </c>
      <c r="F5470" s="2">
        <v>1</v>
      </c>
      <c r="G5470" s="2"/>
    </row>
    <row r="5471" spans="1:26" customHeight="1" ht="36" hidden="true" outlineLevel="3">
      <c r="A5471" s="2" t="s">
        <v>10512</v>
      </c>
      <c r="B5471" s="3" t="s">
        <v>10513</v>
      </c>
      <c r="C5471" s="2"/>
      <c r="D5471" s="2" t="s">
        <v>16</v>
      </c>
      <c r="E5471" s="4">
        <f>1030.00*(1-Z1%)</f>
        <v>1030</v>
      </c>
      <c r="F5471" s="2">
        <v>1</v>
      </c>
      <c r="G5471" s="2"/>
    </row>
    <row r="5472" spans="1:26" customHeight="1" ht="36" hidden="true" outlineLevel="3">
      <c r="A5472" s="2" t="s">
        <v>10514</v>
      </c>
      <c r="B5472" s="3" t="s">
        <v>10515</v>
      </c>
      <c r="C5472" s="2"/>
      <c r="D5472" s="2" t="s">
        <v>16</v>
      </c>
      <c r="E5472" s="4">
        <f>1090.00*(1-Z1%)</f>
        <v>1090</v>
      </c>
      <c r="F5472" s="2">
        <v>1</v>
      </c>
      <c r="G5472" s="2"/>
    </row>
    <row r="5473" spans="1:26" customHeight="1" ht="36" hidden="true" outlineLevel="3">
      <c r="A5473" s="2" t="s">
        <v>10516</v>
      </c>
      <c r="B5473" s="3" t="s">
        <v>10517</v>
      </c>
      <c r="C5473" s="2"/>
      <c r="D5473" s="2" t="s">
        <v>16</v>
      </c>
      <c r="E5473" s="4">
        <f>770.00*(1-Z1%)</f>
        <v>770</v>
      </c>
      <c r="F5473" s="2">
        <v>1</v>
      </c>
      <c r="G5473" s="2"/>
    </row>
    <row r="5474" spans="1:26" customHeight="1" ht="36" hidden="true" outlineLevel="3">
      <c r="A5474" s="2" t="s">
        <v>10518</v>
      </c>
      <c r="B5474" s="3" t="s">
        <v>10519</v>
      </c>
      <c r="C5474" s="2"/>
      <c r="D5474" s="2" t="s">
        <v>16</v>
      </c>
      <c r="E5474" s="4">
        <f>1250.00*(1-Z1%)</f>
        <v>1250</v>
      </c>
      <c r="F5474" s="2">
        <v>1</v>
      </c>
      <c r="G5474" s="2"/>
    </row>
    <row r="5475" spans="1:26" customHeight="1" ht="36" hidden="true" outlineLevel="3">
      <c r="A5475" s="2" t="s">
        <v>10520</v>
      </c>
      <c r="B5475" s="3" t="s">
        <v>10521</v>
      </c>
      <c r="C5475" s="2"/>
      <c r="D5475" s="2" t="s">
        <v>16</v>
      </c>
      <c r="E5475" s="4">
        <f>600.00*(1-Z1%)</f>
        <v>600</v>
      </c>
      <c r="F5475" s="2">
        <v>1</v>
      </c>
      <c r="G5475" s="2"/>
    </row>
    <row r="5476" spans="1:26" customHeight="1" ht="36" hidden="true" outlineLevel="3">
      <c r="A5476" s="2" t="s">
        <v>10522</v>
      </c>
      <c r="B5476" s="3" t="s">
        <v>10523</v>
      </c>
      <c r="C5476" s="2"/>
      <c r="D5476" s="2" t="s">
        <v>16</v>
      </c>
      <c r="E5476" s="4">
        <f>1450.00*(1-Z1%)</f>
        <v>1450</v>
      </c>
      <c r="F5476" s="2">
        <v>1</v>
      </c>
      <c r="G5476" s="2"/>
    </row>
    <row r="5477" spans="1:26" customHeight="1" ht="36" hidden="true" outlineLevel="3">
      <c r="A5477" s="2" t="s">
        <v>10524</v>
      </c>
      <c r="B5477" s="3" t="s">
        <v>10525</v>
      </c>
      <c r="C5477" s="2"/>
      <c r="D5477" s="2" t="s">
        <v>16</v>
      </c>
      <c r="E5477" s="4">
        <f>1360.00*(1-Z1%)</f>
        <v>1360</v>
      </c>
      <c r="F5477" s="2">
        <v>1</v>
      </c>
      <c r="G5477" s="2"/>
    </row>
    <row r="5478" spans="1:26" customHeight="1" ht="36" hidden="true" outlineLevel="3">
      <c r="A5478" s="2" t="s">
        <v>10526</v>
      </c>
      <c r="B5478" s="3" t="s">
        <v>10527</v>
      </c>
      <c r="C5478" s="2"/>
      <c r="D5478" s="2" t="s">
        <v>16</v>
      </c>
      <c r="E5478" s="4">
        <f>700.00*(1-Z1%)</f>
        <v>700</v>
      </c>
      <c r="F5478" s="2">
        <v>1</v>
      </c>
      <c r="G5478" s="2"/>
    </row>
    <row r="5479" spans="1:26" customHeight="1" ht="36" hidden="true" outlineLevel="3">
      <c r="A5479" s="2" t="s">
        <v>10528</v>
      </c>
      <c r="B5479" s="3" t="s">
        <v>10529</v>
      </c>
      <c r="C5479" s="2"/>
      <c r="D5479" s="2" t="s">
        <v>16</v>
      </c>
      <c r="E5479" s="4">
        <f>580.00*(1-Z1%)</f>
        <v>580</v>
      </c>
      <c r="F5479" s="2">
        <v>1</v>
      </c>
      <c r="G5479" s="2"/>
    </row>
    <row r="5480" spans="1:26" customHeight="1" ht="36" hidden="true" outlineLevel="3">
      <c r="A5480" s="2" t="s">
        <v>10530</v>
      </c>
      <c r="B5480" s="3" t="s">
        <v>10531</v>
      </c>
      <c r="C5480" s="2"/>
      <c r="D5480" s="2" t="s">
        <v>16</v>
      </c>
      <c r="E5480" s="4">
        <f>1250.00*(1-Z1%)</f>
        <v>1250</v>
      </c>
      <c r="F5480" s="2">
        <v>1</v>
      </c>
      <c r="G5480" s="2"/>
    </row>
    <row r="5481" spans="1:26" customHeight="1" ht="36" hidden="true" outlineLevel="3">
      <c r="A5481" s="2" t="s">
        <v>10532</v>
      </c>
      <c r="B5481" s="3" t="s">
        <v>10533</v>
      </c>
      <c r="C5481" s="2"/>
      <c r="D5481" s="2" t="s">
        <v>16</v>
      </c>
      <c r="E5481" s="4">
        <f>1400.00*(1-Z1%)</f>
        <v>1400</v>
      </c>
      <c r="F5481" s="2">
        <v>1</v>
      </c>
      <c r="G5481" s="2"/>
    </row>
    <row r="5482" spans="1:26" customHeight="1" ht="36" hidden="true" outlineLevel="3">
      <c r="A5482" s="2" t="s">
        <v>10534</v>
      </c>
      <c r="B5482" s="3" t="s">
        <v>10535</v>
      </c>
      <c r="C5482" s="2"/>
      <c r="D5482" s="2" t="s">
        <v>16</v>
      </c>
      <c r="E5482" s="4">
        <f>1300.00*(1-Z1%)</f>
        <v>1300</v>
      </c>
      <c r="F5482" s="2">
        <v>1</v>
      </c>
      <c r="G5482" s="2"/>
    </row>
    <row r="5483" spans="1:26" customHeight="1" ht="36" hidden="true" outlineLevel="3">
      <c r="A5483" s="2" t="s">
        <v>10536</v>
      </c>
      <c r="B5483" s="3" t="s">
        <v>10537</v>
      </c>
      <c r="C5483" s="2"/>
      <c r="D5483" s="2" t="s">
        <v>16</v>
      </c>
      <c r="E5483" s="4">
        <f>990.00*(1-Z1%)</f>
        <v>990</v>
      </c>
      <c r="F5483" s="2">
        <v>1</v>
      </c>
      <c r="G5483" s="2"/>
    </row>
    <row r="5484" spans="1:26" customHeight="1" ht="36" hidden="true" outlineLevel="3">
      <c r="A5484" s="2" t="s">
        <v>10538</v>
      </c>
      <c r="B5484" s="3" t="s">
        <v>10539</v>
      </c>
      <c r="C5484" s="2"/>
      <c r="D5484" s="2" t="s">
        <v>16</v>
      </c>
      <c r="E5484" s="4">
        <f>2170.00*(1-Z1%)</f>
        <v>2170</v>
      </c>
      <c r="F5484" s="2">
        <v>1</v>
      </c>
      <c r="G5484" s="2"/>
    </row>
    <row r="5485" spans="1:26" customHeight="1" ht="36" hidden="true" outlineLevel="3">
      <c r="A5485" s="2" t="s">
        <v>10540</v>
      </c>
      <c r="B5485" s="3" t="s">
        <v>10541</v>
      </c>
      <c r="C5485" s="2"/>
      <c r="D5485" s="2" t="s">
        <v>16</v>
      </c>
      <c r="E5485" s="4">
        <f>1220.00*(1-Z1%)</f>
        <v>1220</v>
      </c>
      <c r="F5485" s="2">
        <v>1</v>
      </c>
      <c r="G5485" s="2"/>
    </row>
    <row r="5486" spans="1:26" customHeight="1" ht="36" hidden="true" outlineLevel="3">
      <c r="A5486" s="2" t="s">
        <v>10542</v>
      </c>
      <c r="B5486" s="3" t="s">
        <v>10543</v>
      </c>
      <c r="C5486" s="2"/>
      <c r="D5486" s="2" t="s">
        <v>16</v>
      </c>
      <c r="E5486" s="4">
        <f>1450.00*(1-Z1%)</f>
        <v>1450</v>
      </c>
      <c r="F5486" s="2">
        <v>1</v>
      </c>
      <c r="G5486" s="2"/>
    </row>
    <row r="5487" spans="1:26" customHeight="1" ht="18" hidden="true" outlineLevel="3">
      <c r="A5487" s="2" t="s">
        <v>10544</v>
      </c>
      <c r="B5487" s="3" t="s">
        <v>10545</v>
      </c>
      <c r="C5487" s="2"/>
      <c r="D5487" s="2" t="s">
        <v>16</v>
      </c>
      <c r="E5487" s="4">
        <f>550.00*(1-Z1%)</f>
        <v>550</v>
      </c>
      <c r="F5487" s="2">
        <v>1</v>
      </c>
      <c r="G5487" s="2"/>
    </row>
    <row r="5488" spans="1:26" customHeight="1" ht="36" hidden="true" outlineLevel="3">
      <c r="A5488" s="2" t="s">
        <v>10546</v>
      </c>
      <c r="B5488" s="3" t="s">
        <v>10547</v>
      </c>
      <c r="C5488" s="2"/>
      <c r="D5488" s="2" t="s">
        <v>16</v>
      </c>
      <c r="E5488" s="4">
        <f>1400.00*(1-Z1%)</f>
        <v>1400</v>
      </c>
      <c r="F5488" s="2">
        <v>1</v>
      </c>
      <c r="G5488" s="2"/>
    </row>
    <row r="5489" spans="1:26" customHeight="1" ht="36" hidden="true" outlineLevel="3">
      <c r="A5489" s="2" t="s">
        <v>10548</v>
      </c>
      <c r="B5489" s="3" t="s">
        <v>10549</v>
      </c>
      <c r="C5489" s="2"/>
      <c r="D5489" s="2" t="s">
        <v>16</v>
      </c>
      <c r="E5489" s="4">
        <f>1550.00*(1-Z1%)</f>
        <v>1550</v>
      </c>
      <c r="F5489" s="2">
        <v>1</v>
      </c>
      <c r="G5489" s="2"/>
    </row>
    <row r="5490" spans="1:26" customHeight="1" ht="36" hidden="true" outlineLevel="3">
      <c r="A5490" s="2" t="s">
        <v>10550</v>
      </c>
      <c r="B5490" s="3" t="s">
        <v>10551</v>
      </c>
      <c r="C5490" s="2"/>
      <c r="D5490" s="2" t="s">
        <v>16</v>
      </c>
      <c r="E5490" s="4">
        <f>1540.00*(1-Z1%)</f>
        <v>1540</v>
      </c>
      <c r="F5490" s="2">
        <v>1</v>
      </c>
      <c r="G5490" s="2"/>
    </row>
    <row r="5491" spans="1:26" customHeight="1" ht="36" hidden="true" outlineLevel="3">
      <c r="A5491" s="2" t="s">
        <v>10552</v>
      </c>
      <c r="B5491" s="3" t="s">
        <v>10553</v>
      </c>
      <c r="C5491" s="2"/>
      <c r="D5491" s="2" t="s">
        <v>16</v>
      </c>
      <c r="E5491" s="4">
        <f>1550.00*(1-Z1%)</f>
        <v>1550</v>
      </c>
      <c r="F5491" s="2">
        <v>1</v>
      </c>
      <c r="G5491" s="2"/>
    </row>
    <row r="5492" spans="1:26" customHeight="1" ht="36" hidden="true" outlineLevel="3">
      <c r="A5492" s="2" t="s">
        <v>10554</v>
      </c>
      <c r="B5492" s="3" t="s">
        <v>10555</v>
      </c>
      <c r="C5492" s="2"/>
      <c r="D5492" s="2" t="s">
        <v>16</v>
      </c>
      <c r="E5492" s="4">
        <f>1070.00*(1-Z1%)</f>
        <v>1070</v>
      </c>
      <c r="F5492" s="2">
        <v>1</v>
      </c>
      <c r="G5492" s="2"/>
    </row>
    <row r="5493" spans="1:26" customHeight="1" ht="36" hidden="true" outlineLevel="3">
      <c r="A5493" s="2" t="s">
        <v>10556</v>
      </c>
      <c r="B5493" s="3" t="s">
        <v>10557</v>
      </c>
      <c r="C5493" s="2"/>
      <c r="D5493" s="2" t="s">
        <v>16</v>
      </c>
      <c r="E5493" s="4">
        <f>1050.00*(1-Z1%)</f>
        <v>1050</v>
      </c>
      <c r="F5493" s="2">
        <v>1</v>
      </c>
      <c r="G5493" s="2"/>
    </row>
    <row r="5494" spans="1:26" customHeight="1" ht="36" hidden="true" outlineLevel="3">
      <c r="A5494" s="2" t="s">
        <v>10558</v>
      </c>
      <c r="B5494" s="3" t="s">
        <v>10559</v>
      </c>
      <c r="C5494" s="2"/>
      <c r="D5494" s="2" t="s">
        <v>16</v>
      </c>
      <c r="E5494" s="4">
        <f>930.00*(1-Z1%)</f>
        <v>930</v>
      </c>
      <c r="F5494" s="2">
        <v>1</v>
      </c>
      <c r="G5494" s="2"/>
    </row>
    <row r="5495" spans="1:26" customHeight="1" ht="36" hidden="true" outlineLevel="3">
      <c r="A5495" s="2" t="s">
        <v>10560</v>
      </c>
      <c r="B5495" s="3" t="s">
        <v>10561</v>
      </c>
      <c r="C5495" s="2"/>
      <c r="D5495" s="2" t="s">
        <v>16</v>
      </c>
      <c r="E5495" s="4">
        <f>750.00*(1-Z1%)</f>
        <v>750</v>
      </c>
      <c r="F5495" s="2">
        <v>1</v>
      </c>
      <c r="G5495" s="2"/>
    </row>
    <row r="5496" spans="1:26" customHeight="1" ht="36" hidden="true" outlineLevel="3">
      <c r="A5496" s="2" t="s">
        <v>10562</v>
      </c>
      <c r="B5496" s="3" t="s">
        <v>10563</v>
      </c>
      <c r="C5496" s="2"/>
      <c r="D5496" s="2" t="s">
        <v>16</v>
      </c>
      <c r="E5496" s="4">
        <f>890.00*(1-Z1%)</f>
        <v>890</v>
      </c>
      <c r="F5496" s="2">
        <v>1</v>
      </c>
      <c r="G5496" s="2"/>
    </row>
    <row r="5497" spans="1:26" customHeight="1" ht="36" hidden="true" outlineLevel="3">
      <c r="A5497" s="2" t="s">
        <v>10564</v>
      </c>
      <c r="B5497" s="3" t="s">
        <v>10565</v>
      </c>
      <c r="C5497" s="2"/>
      <c r="D5497" s="2" t="s">
        <v>16</v>
      </c>
      <c r="E5497" s="4">
        <f>1100.00*(1-Z1%)</f>
        <v>1100</v>
      </c>
      <c r="F5497" s="2">
        <v>1</v>
      </c>
      <c r="G5497" s="2"/>
    </row>
    <row r="5498" spans="1:26" customHeight="1" ht="36" hidden="true" outlineLevel="3">
      <c r="A5498" s="2" t="s">
        <v>10566</v>
      </c>
      <c r="B5498" s="3" t="s">
        <v>10567</v>
      </c>
      <c r="C5498" s="2"/>
      <c r="D5498" s="2" t="s">
        <v>16</v>
      </c>
      <c r="E5498" s="4">
        <f>590.00*(1-Z1%)</f>
        <v>590</v>
      </c>
      <c r="F5498" s="2">
        <v>1</v>
      </c>
      <c r="G5498" s="2"/>
    </row>
    <row r="5499" spans="1:26" customHeight="1" ht="36" hidden="true" outlineLevel="3">
      <c r="A5499" s="2" t="s">
        <v>10568</v>
      </c>
      <c r="B5499" s="3" t="s">
        <v>10569</v>
      </c>
      <c r="C5499" s="2"/>
      <c r="D5499" s="2" t="s">
        <v>16</v>
      </c>
      <c r="E5499" s="4">
        <f>600.00*(1-Z1%)</f>
        <v>600</v>
      </c>
      <c r="F5499" s="2">
        <v>1</v>
      </c>
      <c r="G5499" s="2"/>
    </row>
    <row r="5500" spans="1:26" customHeight="1" ht="36" hidden="true" outlineLevel="3">
      <c r="A5500" s="2" t="s">
        <v>10570</v>
      </c>
      <c r="B5500" s="3" t="s">
        <v>10571</v>
      </c>
      <c r="C5500" s="2"/>
      <c r="D5500" s="2" t="s">
        <v>16</v>
      </c>
      <c r="E5500" s="4">
        <f>750.00*(1-Z1%)</f>
        <v>750</v>
      </c>
      <c r="F5500" s="2">
        <v>1</v>
      </c>
      <c r="G5500" s="2"/>
    </row>
    <row r="5501" spans="1:26" customHeight="1" ht="36" hidden="true" outlineLevel="3">
      <c r="A5501" s="2" t="s">
        <v>10572</v>
      </c>
      <c r="B5501" s="3" t="s">
        <v>10573</v>
      </c>
      <c r="C5501" s="2"/>
      <c r="D5501" s="2" t="s">
        <v>16</v>
      </c>
      <c r="E5501" s="4">
        <f>1650.00*(1-Z1%)</f>
        <v>1650</v>
      </c>
      <c r="F5501" s="2">
        <v>1</v>
      </c>
      <c r="G5501" s="2"/>
    </row>
    <row r="5502" spans="1:26" customHeight="1" ht="36" hidden="true" outlineLevel="3">
      <c r="A5502" s="2" t="s">
        <v>10574</v>
      </c>
      <c r="B5502" s="3" t="s">
        <v>10575</v>
      </c>
      <c r="C5502" s="2"/>
      <c r="D5502" s="2" t="s">
        <v>16</v>
      </c>
      <c r="E5502" s="4">
        <f>340.00*(1-Z1%)</f>
        <v>340</v>
      </c>
      <c r="F5502" s="2">
        <v>1</v>
      </c>
      <c r="G5502" s="2"/>
    </row>
    <row r="5503" spans="1:26" customHeight="1" ht="18" hidden="true" outlineLevel="3">
      <c r="A5503" s="2" t="s">
        <v>10576</v>
      </c>
      <c r="B5503" s="3" t="s">
        <v>10577</v>
      </c>
      <c r="C5503" s="2"/>
      <c r="D5503" s="2" t="s">
        <v>16</v>
      </c>
      <c r="E5503" s="4">
        <f>750.00*(1-Z1%)</f>
        <v>750</v>
      </c>
      <c r="F5503" s="2">
        <v>1</v>
      </c>
      <c r="G5503" s="2"/>
    </row>
    <row r="5504" spans="1:26" customHeight="1" ht="18" hidden="true" outlineLevel="3">
      <c r="A5504" s="2" t="s">
        <v>10578</v>
      </c>
      <c r="B5504" s="3" t="s">
        <v>10579</v>
      </c>
      <c r="C5504" s="2"/>
      <c r="D5504" s="2" t="s">
        <v>16</v>
      </c>
      <c r="E5504" s="4">
        <f>410.00*(1-Z1%)</f>
        <v>410</v>
      </c>
      <c r="F5504" s="2">
        <v>1</v>
      </c>
      <c r="G5504" s="2"/>
    </row>
    <row r="5505" spans="1:26" customHeight="1" ht="18" hidden="true" outlineLevel="3">
      <c r="A5505" s="2" t="s">
        <v>10580</v>
      </c>
      <c r="B5505" s="3" t="s">
        <v>10581</v>
      </c>
      <c r="C5505" s="2"/>
      <c r="D5505" s="2" t="s">
        <v>16</v>
      </c>
      <c r="E5505" s="4">
        <f>560.00*(1-Z1%)</f>
        <v>560</v>
      </c>
      <c r="F5505" s="2">
        <v>1</v>
      </c>
      <c r="G5505" s="2"/>
    </row>
    <row r="5506" spans="1:26" customHeight="1" ht="36" hidden="true" outlineLevel="3">
      <c r="A5506" s="2" t="s">
        <v>10582</v>
      </c>
      <c r="B5506" s="3" t="s">
        <v>10583</v>
      </c>
      <c r="C5506" s="2"/>
      <c r="D5506" s="2" t="s">
        <v>16</v>
      </c>
      <c r="E5506" s="4">
        <f>600.00*(1-Z1%)</f>
        <v>600</v>
      </c>
      <c r="F5506" s="2">
        <v>1</v>
      </c>
      <c r="G5506" s="2"/>
    </row>
    <row r="5507" spans="1:26" customHeight="1" ht="18" hidden="true" outlineLevel="3">
      <c r="A5507" s="2" t="s">
        <v>10584</v>
      </c>
      <c r="B5507" s="3" t="s">
        <v>10585</v>
      </c>
      <c r="C5507" s="2"/>
      <c r="D5507" s="2" t="s">
        <v>16</v>
      </c>
      <c r="E5507" s="4">
        <f>350.00*(1-Z1%)</f>
        <v>350</v>
      </c>
      <c r="F5507" s="2">
        <v>1</v>
      </c>
      <c r="G5507" s="2"/>
    </row>
    <row r="5508" spans="1:26" customHeight="1" ht="18" hidden="true" outlineLevel="3">
      <c r="A5508" s="2" t="s">
        <v>10586</v>
      </c>
      <c r="B5508" s="3" t="s">
        <v>10587</v>
      </c>
      <c r="C5508" s="2"/>
      <c r="D5508" s="2" t="s">
        <v>16</v>
      </c>
      <c r="E5508" s="4">
        <f>690.00*(1-Z1%)</f>
        <v>690</v>
      </c>
      <c r="F5508" s="2">
        <v>1</v>
      </c>
      <c r="G5508" s="2"/>
    </row>
    <row r="5509" spans="1:26" customHeight="1" ht="18" hidden="true" outlineLevel="3">
      <c r="A5509" s="2" t="s">
        <v>10588</v>
      </c>
      <c r="B5509" s="3" t="s">
        <v>10589</v>
      </c>
      <c r="C5509" s="2"/>
      <c r="D5509" s="2" t="s">
        <v>16</v>
      </c>
      <c r="E5509" s="4">
        <f>340.00*(1-Z1%)</f>
        <v>340</v>
      </c>
      <c r="F5509" s="2">
        <v>1</v>
      </c>
      <c r="G5509" s="2"/>
    </row>
    <row r="5510" spans="1:26" customHeight="1" ht="18" hidden="true" outlineLevel="3">
      <c r="A5510" s="2" t="s">
        <v>10590</v>
      </c>
      <c r="B5510" s="3" t="s">
        <v>10591</v>
      </c>
      <c r="C5510" s="2"/>
      <c r="D5510" s="2" t="s">
        <v>16</v>
      </c>
      <c r="E5510" s="4">
        <f>690.00*(1-Z1%)</f>
        <v>690</v>
      </c>
      <c r="F5510" s="2">
        <v>1</v>
      </c>
      <c r="G5510" s="2"/>
    </row>
    <row r="5511" spans="1:26" customHeight="1" ht="36" hidden="true" outlineLevel="3">
      <c r="A5511" s="2" t="s">
        <v>10592</v>
      </c>
      <c r="B5511" s="3" t="s">
        <v>10593</v>
      </c>
      <c r="C5511" s="2"/>
      <c r="D5511" s="2" t="s">
        <v>16</v>
      </c>
      <c r="E5511" s="4">
        <f>715.00*(1-Z1%)</f>
        <v>715</v>
      </c>
      <c r="F5511" s="2">
        <v>1</v>
      </c>
      <c r="G5511" s="2"/>
    </row>
    <row r="5512" spans="1:26" customHeight="1" ht="35" hidden="true" outlineLevel="3">
      <c r="A5512" s="5" t="s">
        <v>10594</v>
      </c>
      <c r="B5512" s="5"/>
      <c r="C5512" s="5"/>
      <c r="D5512" s="5"/>
      <c r="E5512" s="5"/>
      <c r="F5512" s="5"/>
      <c r="G5512" s="5"/>
    </row>
    <row r="5513" spans="1:26" customHeight="1" ht="18" hidden="true" outlineLevel="3">
      <c r="A5513" s="2" t="s">
        <v>10595</v>
      </c>
      <c r="B5513" s="3" t="s">
        <v>10596</v>
      </c>
      <c r="C5513" s="2"/>
      <c r="D5513" s="2" t="s">
        <v>16</v>
      </c>
      <c r="E5513" s="4">
        <f>590.00*(1-Z1%)</f>
        <v>590</v>
      </c>
      <c r="F5513" s="2">
        <v>1</v>
      </c>
      <c r="G5513" s="2"/>
    </row>
    <row r="5514" spans="1:26" customHeight="1" ht="35" hidden="true" outlineLevel="3">
      <c r="A5514" s="5" t="s">
        <v>10597</v>
      </c>
      <c r="B5514" s="5"/>
      <c r="C5514" s="5"/>
      <c r="D5514" s="5"/>
      <c r="E5514" s="5"/>
      <c r="F5514" s="5"/>
      <c r="G5514" s="5"/>
    </row>
    <row r="5515" spans="1:26" customHeight="1" ht="18" hidden="true" outlineLevel="3">
      <c r="A5515" s="2" t="s">
        <v>10598</v>
      </c>
      <c r="B5515" s="3" t="s">
        <v>10599</v>
      </c>
      <c r="C5515" s="2"/>
      <c r="D5515" s="2" t="s">
        <v>16</v>
      </c>
      <c r="E5515" s="4">
        <f>490.00*(1-Z1%)</f>
        <v>490</v>
      </c>
      <c r="F5515" s="2">
        <v>1</v>
      </c>
      <c r="G5515" s="2"/>
    </row>
    <row r="5516" spans="1:26" customHeight="1" ht="18" hidden="true" outlineLevel="3">
      <c r="A5516" s="2" t="s">
        <v>10600</v>
      </c>
      <c r="B5516" s="3" t="s">
        <v>10601</v>
      </c>
      <c r="C5516" s="2"/>
      <c r="D5516" s="2" t="s">
        <v>16</v>
      </c>
      <c r="E5516" s="4">
        <f>450.00*(1-Z1%)</f>
        <v>450</v>
      </c>
      <c r="F5516" s="2">
        <v>1</v>
      </c>
      <c r="G5516" s="2"/>
    </row>
    <row r="5517" spans="1:26" customHeight="1" ht="18" hidden="true" outlineLevel="3">
      <c r="A5517" s="2" t="s">
        <v>10602</v>
      </c>
      <c r="B5517" s="3" t="s">
        <v>10603</v>
      </c>
      <c r="C5517" s="2"/>
      <c r="D5517" s="2" t="s">
        <v>16</v>
      </c>
      <c r="E5517" s="4">
        <f>560.00*(1-Z1%)</f>
        <v>560</v>
      </c>
      <c r="F5517" s="2">
        <v>1</v>
      </c>
      <c r="G5517" s="2"/>
    </row>
    <row r="5518" spans="1:26" customHeight="1" ht="18" hidden="true" outlineLevel="3">
      <c r="A5518" s="2" t="s">
        <v>10604</v>
      </c>
      <c r="B5518" s="3" t="s">
        <v>10605</v>
      </c>
      <c r="C5518" s="2"/>
      <c r="D5518" s="2" t="s">
        <v>16</v>
      </c>
      <c r="E5518" s="4">
        <f>520.00*(1-Z1%)</f>
        <v>520</v>
      </c>
      <c r="F5518" s="2">
        <v>1</v>
      </c>
      <c r="G5518" s="2"/>
    </row>
    <row r="5519" spans="1:26" customHeight="1" ht="36" hidden="true" outlineLevel="3">
      <c r="A5519" s="2" t="s">
        <v>10606</v>
      </c>
      <c r="B5519" s="3" t="s">
        <v>10607</v>
      </c>
      <c r="C5519" s="2"/>
      <c r="D5519" s="2" t="s">
        <v>16</v>
      </c>
      <c r="E5519" s="4">
        <f>300.00*(1-Z1%)</f>
        <v>300</v>
      </c>
      <c r="F5519" s="2">
        <v>1</v>
      </c>
      <c r="G5519" s="2"/>
    </row>
    <row r="5520" spans="1:26" customHeight="1" ht="36" hidden="true" outlineLevel="3">
      <c r="A5520" s="2" t="s">
        <v>10608</v>
      </c>
      <c r="B5520" s="3" t="s">
        <v>10609</v>
      </c>
      <c r="C5520" s="2"/>
      <c r="D5520" s="2" t="s">
        <v>16</v>
      </c>
      <c r="E5520" s="4">
        <f>400.00*(1-Z1%)</f>
        <v>400</v>
      </c>
      <c r="F5520" s="2">
        <v>1</v>
      </c>
      <c r="G5520" s="2"/>
    </row>
    <row r="5521" spans="1:26" customHeight="1" ht="36" hidden="true" outlineLevel="3">
      <c r="A5521" s="2" t="s">
        <v>10610</v>
      </c>
      <c r="B5521" s="3" t="s">
        <v>10611</v>
      </c>
      <c r="C5521" s="2"/>
      <c r="D5521" s="2" t="s">
        <v>16</v>
      </c>
      <c r="E5521" s="4">
        <f>460.00*(1-Z1%)</f>
        <v>460</v>
      </c>
      <c r="F5521" s="2">
        <v>1</v>
      </c>
      <c r="G5521" s="2"/>
    </row>
    <row r="5522" spans="1:26" customHeight="1" ht="35" hidden="true" outlineLevel="3">
      <c r="A5522" s="5" t="s">
        <v>10612</v>
      </c>
      <c r="B5522" s="5"/>
      <c r="C5522" s="5"/>
      <c r="D5522" s="5"/>
      <c r="E5522" s="5"/>
      <c r="F5522" s="5"/>
      <c r="G5522" s="5"/>
    </row>
    <row r="5523" spans="1:26" customHeight="1" ht="36" hidden="true" outlineLevel="3">
      <c r="A5523" s="2" t="s">
        <v>10613</v>
      </c>
      <c r="B5523" s="3" t="s">
        <v>10614</v>
      </c>
      <c r="C5523" s="2"/>
      <c r="D5523" s="2" t="s">
        <v>16</v>
      </c>
      <c r="E5523" s="4">
        <f>1600.00*(1-Z1%)</f>
        <v>1600</v>
      </c>
      <c r="F5523" s="2">
        <v>1</v>
      </c>
      <c r="G5523" s="2"/>
    </row>
    <row r="5524" spans="1:26" customHeight="1" ht="36" hidden="true" outlineLevel="3">
      <c r="A5524" s="2" t="s">
        <v>10615</v>
      </c>
      <c r="B5524" s="3" t="s">
        <v>10616</v>
      </c>
      <c r="C5524" s="2"/>
      <c r="D5524" s="2" t="s">
        <v>16</v>
      </c>
      <c r="E5524" s="4">
        <f>1590.00*(1-Z1%)</f>
        <v>1590</v>
      </c>
      <c r="F5524" s="2">
        <v>1</v>
      </c>
      <c r="G5524" s="2"/>
    </row>
    <row r="5525" spans="1:26" customHeight="1" ht="36" hidden="true" outlineLevel="3">
      <c r="A5525" s="2" t="s">
        <v>10617</v>
      </c>
      <c r="B5525" s="3" t="s">
        <v>10618</v>
      </c>
      <c r="C5525" s="2"/>
      <c r="D5525" s="2" t="s">
        <v>16</v>
      </c>
      <c r="E5525" s="4">
        <f>1250.00*(1-Z1%)</f>
        <v>1250</v>
      </c>
      <c r="F5525" s="2">
        <v>1</v>
      </c>
      <c r="G5525" s="2"/>
    </row>
    <row r="5526" spans="1:26" customHeight="1" ht="36" hidden="true" outlineLevel="3">
      <c r="A5526" s="2" t="s">
        <v>10619</v>
      </c>
      <c r="B5526" s="3" t="s">
        <v>10620</v>
      </c>
      <c r="C5526" s="2"/>
      <c r="D5526" s="2" t="s">
        <v>16</v>
      </c>
      <c r="E5526" s="4">
        <f>1450.00*(1-Z1%)</f>
        <v>1450</v>
      </c>
      <c r="F5526" s="2">
        <v>1</v>
      </c>
      <c r="G5526" s="2"/>
    </row>
    <row r="5527" spans="1:26" customHeight="1" ht="36" hidden="true" outlineLevel="3">
      <c r="A5527" s="2" t="s">
        <v>10621</v>
      </c>
      <c r="B5527" s="3" t="s">
        <v>10622</v>
      </c>
      <c r="C5527" s="2"/>
      <c r="D5527" s="2" t="s">
        <v>16</v>
      </c>
      <c r="E5527" s="4">
        <f>1300.00*(1-Z1%)</f>
        <v>1300</v>
      </c>
      <c r="F5527" s="2">
        <v>1</v>
      </c>
      <c r="G5527" s="2"/>
    </row>
    <row r="5528" spans="1:26" customHeight="1" ht="36" hidden="true" outlineLevel="3">
      <c r="A5528" s="2" t="s">
        <v>10623</v>
      </c>
      <c r="B5528" s="3" t="s">
        <v>10624</v>
      </c>
      <c r="C5528" s="2"/>
      <c r="D5528" s="2" t="s">
        <v>16</v>
      </c>
      <c r="E5528" s="4">
        <f>1590.00*(1-Z1%)</f>
        <v>1590</v>
      </c>
      <c r="F5528" s="2">
        <v>1</v>
      </c>
      <c r="G5528" s="2"/>
    </row>
    <row r="5529" spans="1:26" customHeight="1" ht="36" hidden="true" outlineLevel="3">
      <c r="A5529" s="2" t="s">
        <v>10625</v>
      </c>
      <c r="B5529" s="3" t="s">
        <v>10626</v>
      </c>
      <c r="C5529" s="2"/>
      <c r="D5529" s="2" t="s">
        <v>16</v>
      </c>
      <c r="E5529" s="4">
        <f>560.00*(1-Z1%)</f>
        <v>560</v>
      </c>
      <c r="F5529" s="2">
        <v>1</v>
      </c>
      <c r="G5529" s="2"/>
    </row>
    <row r="5530" spans="1:26" customHeight="1" ht="36" hidden="true" outlineLevel="3">
      <c r="A5530" s="2" t="s">
        <v>10627</v>
      </c>
      <c r="B5530" s="3" t="s">
        <v>10628</v>
      </c>
      <c r="C5530" s="2"/>
      <c r="D5530" s="2" t="s">
        <v>16</v>
      </c>
      <c r="E5530" s="4">
        <f>2050.00*(1-Z1%)</f>
        <v>2050</v>
      </c>
      <c r="F5530" s="2">
        <v>1</v>
      </c>
      <c r="G5530" s="2"/>
    </row>
    <row r="5531" spans="1:26" customHeight="1" ht="36" hidden="true" outlineLevel="3">
      <c r="A5531" s="2" t="s">
        <v>10629</v>
      </c>
      <c r="B5531" s="3" t="s">
        <v>10630</v>
      </c>
      <c r="C5531" s="2"/>
      <c r="D5531" s="2" t="s">
        <v>16</v>
      </c>
      <c r="E5531" s="4">
        <f>1360.00*(1-Z1%)</f>
        <v>1360</v>
      </c>
      <c r="F5531" s="2">
        <v>1</v>
      </c>
      <c r="G5531" s="2"/>
    </row>
    <row r="5532" spans="1:26" customHeight="1" ht="36" hidden="true" outlineLevel="3">
      <c r="A5532" s="2" t="s">
        <v>10631</v>
      </c>
      <c r="B5532" s="3" t="s">
        <v>10632</v>
      </c>
      <c r="C5532" s="2"/>
      <c r="D5532" s="2" t="s">
        <v>16</v>
      </c>
      <c r="E5532" s="4">
        <f>920.00*(1-Z1%)</f>
        <v>920</v>
      </c>
      <c r="F5532" s="2">
        <v>1</v>
      </c>
      <c r="G5532" s="2"/>
    </row>
    <row r="5533" spans="1:26" customHeight="1" ht="36" hidden="true" outlineLevel="3">
      <c r="A5533" s="2" t="s">
        <v>10633</v>
      </c>
      <c r="B5533" s="3" t="s">
        <v>10634</v>
      </c>
      <c r="C5533" s="2"/>
      <c r="D5533" s="2" t="s">
        <v>16</v>
      </c>
      <c r="E5533" s="4">
        <f>1850.00*(1-Z1%)</f>
        <v>1850</v>
      </c>
      <c r="F5533" s="2">
        <v>1</v>
      </c>
      <c r="G5533" s="2"/>
    </row>
    <row r="5534" spans="1:26" customHeight="1" ht="36" hidden="true" outlineLevel="3">
      <c r="A5534" s="2" t="s">
        <v>10635</v>
      </c>
      <c r="B5534" s="3" t="s">
        <v>10636</v>
      </c>
      <c r="C5534" s="2"/>
      <c r="D5534" s="2" t="s">
        <v>16</v>
      </c>
      <c r="E5534" s="4">
        <f>2230.00*(1-Z1%)</f>
        <v>2230</v>
      </c>
      <c r="F5534" s="2">
        <v>1</v>
      </c>
      <c r="G5534" s="2"/>
    </row>
    <row r="5535" spans="1:26" customHeight="1" ht="18" hidden="true" outlineLevel="3">
      <c r="A5535" s="2" t="s">
        <v>10637</v>
      </c>
      <c r="B5535" s="3" t="s">
        <v>10638</v>
      </c>
      <c r="C5535" s="2"/>
      <c r="D5535" s="2" t="s">
        <v>16</v>
      </c>
      <c r="E5535" s="4">
        <f>750.00*(1-Z1%)</f>
        <v>750</v>
      </c>
      <c r="F5535" s="2">
        <v>1</v>
      </c>
      <c r="G5535" s="2"/>
    </row>
    <row r="5536" spans="1:26" customHeight="1" ht="35" hidden="true" outlineLevel="3">
      <c r="A5536" s="5" t="s">
        <v>10639</v>
      </c>
      <c r="B5536" s="5"/>
      <c r="C5536" s="5"/>
      <c r="D5536" s="5"/>
      <c r="E5536" s="5"/>
      <c r="F5536" s="5"/>
      <c r="G5536" s="5"/>
    </row>
    <row r="5537" spans="1:26" customHeight="1" ht="18" hidden="true" outlineLevel="3">
      <c r="A5537" s="2" t="s">
        <v>10640</v>
      </c>
      <c r="B5537" s="3" t="s">
        <v>10641</v>
      </c>
      <c r="C5537" s="2"/>
      <c r="D5537" s="2" t="s">
        <v>16</v>
      </c>
      <c r="E5537" s="4">
        <f>40.00*(1-Z1%)</f>
        <v>40</v>
      </c>
      <c r="F5537" s="2">
        <v>3</v>
      </c>
      <c r="G5537" s="2"/>
    </row>
    <row r="5538" spans="1:26" customHeight="1" ht="36" hidden="true" outlineLevel="3">
      <c r="A5538" s="2" t="s">
        <v>10642</v>
      </c>
      <c r="B5538" s="3" t="s">
        <v>10643</v>
      </c>
      <c r="C5538" s="2"/>
      <c r="D5538" s="2" t="s">
        <v>16</v>
      </c>
      <c r="E5538" s="4">
        <f>140.00*(1-Z1%)</f>
        <v>140</v>
      </c>
      <c r="F5538" s="2">
        <v>2</v>
      </c>
      <c r="G5538" s="2"/>
    </row>
    <row r="5539" spans="1:26" customHeight="1" ht="18" hidden="true" outlineLevel="3">
      <c r="A5539" s="2" t="s">
        <v>10644</v>
      </c>
      <c r="B5539" s="3" t="s">
        <v>10645</v>
      </c>
      <c r="C5539" s="2"/>
      <c r="D5539" s="2" t="s">
        <v>16</v>
      </c>
      <c r="E5539" s="4">
        <f>520.00*(1-Z1%)</f>
        <v>520</v>
      </c>
      <c r="F5539" s="2">
        <v>1</v>
      </c>
      <c r="G5539" s="2"/>
    </row>
    <row r="5540" spans="1:26" customHeight="1" ht="18" hidden="true" outlineLevel="3">
      <c r="A5540" s="2" t="s">
        <v>10646</v>
      </c>
      <c r="B5540" s="3" t="s">
        <v>10647</v>
      </c>
      <c r="C5540" s="2"/>
      <c r="D5540" s="2" t="s">
        <v>16</v>
      </c>
      <c r="E5540" s="4">
        <f>1240.00*(1-Z1%)</f>
        <v>1240</v>
      </c>
      <c r="F5540" s="2">
        <v>2</v>
      </c>
      <c r="G5540" s="2"/>
    </row>
    <row r="5541" spans="1:26" customHeight="1" ht="18" hidden="true" outlineLevel="3">
      <c r="A5541" s="2" t="s">
        <v>10648</v>
      </c>
      <c r="B5541" s="3" t="s">
        <v>10649</v>
      </c>
      <c r="C5541" s="2"/>
      <c r="D5541" s="2" t="s">
        <v>16</v>
      </c>
      <c r="E5541" s="4">
        <f>600.00*(1-Z1%)</f>
        <v>600</v>
      </c>
      <c r="F5541" s="2">
        <v>1</v>
      </c>
      <c r="G5541" s="2"/>
    </row>
    <row r="5542" spans="1:26" customHeight="1" ht="18" hidden="true" outlineLevel="3">
      <c r="A5542" s="2" t="s">
        <v>10650</v>
      </c>
      <c r="B5542" s="3" t="s">
        <v>10651</v>
      </c>
      <c r="C5542" s="2"/>
      <c r="D5542" s="2" t="s">
        <v>16</v>
      </c>
      <c r="E5542" s="4">
        <f>1350.00*(1-Z1%)</f>
        <v>1350</v>
      </c>
      <c r="F5542" s="2">
        <v>1</v>
      </c>
      <c r="G5542" s="2"/>
    </row>
    <row r="5543" spans="1:26" customHeight="1" ht="18" hidden="true" outlineLevel="3">
      <c r="A5543" s="2" t="s">
        <v>10652</v>
      </c>
      <c r="B5543" s="3" t="s">
        <v>10653</v>
      </c>
      <c r="C5543" s="2"/>
      <c r="D5543" s="2" t="s">
        <v>16</v>
      </c>
      <c r="E5543" s="4">
        <f>740.00*(1-Z1%)</f>
        <v>740</v>
      </c>
      <c r="F5543" s="2">
        <v>1</v>
      </c>
      <c r="G5543" s="2"/>
    </row>
    <row r="5544" spans="1:26" customHeight="1" ht="18" hidden="true" outlineLevel="3">
      <c r="A5544" s="2" t="s">
        <v>10654</v>
      </c>
      <c r="B5544" s="3" t="s">
        <v>10655</v>
      </c>
      <c r="C5544" s="2"/>
      <c r="D5544" s="2" t="s">
        <v>16</v>
      </c>
      <c r="E5544" s="4">
        <f>1510.00*(1-Z1%)</f>
        <v>1510</v>
      </c>
      <c r="F5544" s="2">
        <v>1</v>
      </c>
      <c r="G5544" s="2"/>
    </row>
    <row r="5545" spans="1:26" customHeight="1" ht="18" hidden="true" outlineLevel="3">
      <c r="A5545" s="2" t="s">
        <v>10656</v>
      </c>
      <c r="B5545" s="3" t="s">
        <v>10657</v>
      </c>
      <c r="C5545" s="2"/>
      <c r="D5545" s="2" t="s">
        <v>16</v>
      </c>
      <c r="E5545" s="4">
        <f>550.00*(1-Z1%)</f>
        <v>550</v>
      </c>
      <c r="F5545" s="2">
        <v>1</v>
      </c>
      <c r="G5545" s="2"/>
    </row>
    <row r="5546" spans="1:26" customHeight="1" ht="18" hidden="true" outlineLevel="3">
      <c r="A5546" s="2" t="s">
        <v>10658</v>
      </c>
      <c r="B5546" s="3" t="s">
        <v>10659</v>
      </c>
      <c r="C5546" s="2"/>
      <c r="D5546" s="2" t="s">
        <v>16</v>
      </c>
      <c r="E5546" s="4">
        <f>1100.00*(1-Z1%)</f>
        <v>1100</v>
      </c>
      <c r="F5546" s="2">
        <v>1</v>
      </c>
      <c r="G5546" s="2"/>
    </row>
    <row r="5547" spans="1:26" customHeight="1" ht="18" hidden="true" outlineLevel="3">
      <c r="A5547" s="2" t="s">
        <v>10660</v>
      </c>
      <c r="B5547" s="3" t="s">
        <v>10661</v>
      </c>
      <c r="C5547" s="2"/>
      <c r="D5547" s="2" t="s">
        <v>16</v>
      </c>
      <c r="E5547" s="4">
        <f>1350.00*(1-Z1%)</f>
        <v>1350</v>
      </c>
      <c r="F5547" s="2">
        <v>1</v>
      </c>
      <c r="G5547" s="2"/>
    </row>
    <row r="5548" spans="1:26" customHeight="1" ht="18" hidden="true" outlineLevel="3">
      <c r="A5548" s="2" t="s">
        <v>10662</v>
      </c>
      <c r="B5548" s="3" t="s">
        <v>10663</v>
      </c>
      <c r="C5548" s="2"/>
      <c r="D5548" s="2" t="s">
        <v>16</v>
      </c>
      <c r="E5548" s="4">
        <f>1100.00*(1-Z1%)</f>
        <v>1100</v>
      </c>
      <c r="F5548" s="2">
        <v>1</v>
      </c>
      <c r="G5548" s="2"/>
    </row>
    <row r="5549" spans="1:26" customHeight="1" ht="18" hidden="true" outlineLevel="3">
      <c r="A5549" s="2" t="s">
        <v>10664</v>
      </c>
      <c r="B5549" s="3" t="s">
        <v>10665</v>
      </c>
      <c r="C5549" s="2"/>
      <c r="D5549" s="2" t="s">
        <v>16</v>
      </c>
      <c r="E5549" s="4">
        <f>1850.00*(1-Z1%)</f>
        <v>1850</v>
      </c>
      <c r="F5549" s="2">
        <v>1</v>
      </c>
      <c r="G5549" s="2"/>
    </row>
    <row r="5550" spans="1:26" customHeight="1" ht="18" hidden="true" outlineLevel="3">
      <c r="A5550" s="2" t="s">
        <v>10666</v>
      </c>
      <c r="B5550" s="3" t="s">
        <v>10667</v>
      </c>
      <c r="C5550" s="2"/>
      <c r="D5550" s="2" t="s">
        <v>16</v>
      </c>
      <c r="E5550" s="4">
        <f>1850.00*(1-Z1%)</f>
        <v>1850</v>
      </c>
      <c r="F5550" s="2">
        <v>1</v>
      </c>
      <c r="G5550" s="2"/>
    </row>
    <row r="5551" spans="1:26" customHeight="1" ht="18" hidden="true" outlineLevel="3">
      <c r="A5551" s="2" t="s">
        <v>10668</v>
      </c>
      <c r="B5551" s="3" t="s">
        <v>10669</v>
      </c>
      <c r="C5551" s="2"/>
      <c r="D5551" s="2" t="s">
        <v>16</v>
      </c>
      <c r="E5551" s="4">
        <f>1450.00*(1-Z1%)</f>
        <v>1450</v>
      </c>
      <c r="F5551" s="2">
        <v>1</v>
      </c>
      <c r="G5551" s="2"/>
    </row>
    <row r="5552" spans="1:26" customHeight="1" ht="18" hidden="true" outlineLevel="3">
      <c r="A5552" s="2" t="s">
        <v>10670</v>
      </c>
      <c r="B5552" s="3" t="s">
        <v>10671</v>
      </c>
      <c r="C5552" s="2"/>
      <c r="D5552" s="2" t="s">
        <v>16</v>
      </c>
      <c r="E5552" s="4">
        <f>1690.00*(1-Z1%)</f>
        <v>1690</v>
      </c>
      <c r="F5552" s="2">
        <v>1</v>
      </c>
      <c r="G5552" s="2"/>
    </row>
    <row r="5553" spans="1:26" customHeight="1" ht="18" hidden="true" outlineLevel="3">
      <c r="A5553" s="2" t="s">
        <v>10672</v>
      </c>
      <c r="B5553" s="3" t="s">
        <v>10673</v>
      </c>
      <c r="C5553" s="2"/>
      <c r="D5553" s="2" t="s">
        <v>16</v>
      </c>
      <c r="E5553" s="4">
        <f>1690.00*(1-Z1%)</f>
        <v>1690</v>
      </c>
      <c r="F5553" s="2">
        <v>1</v>
      </c>
      <c r="G5553" s="2"/>
    </row>
    <row r="5554" spans="1:26" customHeight="1" ht="18" hidden="true" outlineLevel="3">
      <c r="A5554" s="2" t="s">
        <v>10674</v>
      </c>
      <c r="B5554" s="3" t="s">
        <v>10675</v>
      </c>
      <c r="C5554" s="2"/>
      <c r="D5554" s="2" t="s">
        <v>16</v>
      </c>
      <c r="E5554" s="4">
        <f>990.00*(1-Z1%)</f>
        <v>990</v>
      </c>
      <c r="F5554" s="2">
        <v>1</v>
      </c>
      <c r="G5554" s="2"/>
    </row>
    <row r="5555" spans="1:26" customHeight="1" ht="18" hidden="true" outlineLevel="3">
      <c r="A5555" s="2" t="s">
        <v>10676</v>
      </c>
      <c r="B5555" s="3" t="s">
        <v>10677</v>
      </c>
      <c r="C5555" s="2"/>
      <c r="D5555" s="2" t="s">
        <v>16</v>
      </c>
      <c r="E5555" s="4">
        <f>850.00*(1-Z1%)</f>
        <v>850</v>
      </c>
      <c r="F5555" s="2">
        <v>1</v>
      </c>
      <c r="G5555" s="2"/>
    </row>
    <row r="5556" spans="1:26" customHeight="1" ht="18" hidden="true" outlineLevel="3">
      <c r="A5556" s="2" t="s">
        <v>10678</v>
      </c>
      <c r="B5556" s="3" t="s">
        <v>10679</v>
      </c>
      <c r="C5556" s="2"/>
      <c r="D5556" s="2" t="s">
        <v>16</v>
      </c>
      <c r="E5556" s="4">
        <f>830.00*(1-Z1%)</f>
        <v>830</v>
      </c>
      <c r="F5556" s="2">
        <v>1</v>
      </c>
      <c r="G5556" s="2"/>
    </row>
    <row r="5557" spans="1:26" customHeight="1" ht="18" hidden="true" outlineLevel="3">
      <c r="A5557" s="2" t="s">
        <v>10680</v>
      </c>
      <c r="B5557" s="3" t="s">
        <v>10681</v>
      </c>
      <c r="C5557" s="2"/>
      <c r="D5557" s="2" t="s">
        <v>16</v>
      </c>
      <c r="E5557" s="4">
        <f>2150.00*(1-Z1%)</f>
        <v>2150</v>
      </c>
      <c r="F5557" s="2">
        <v>1</v>
      </c>
      <c r="G5557" s="2"/>
    </row>
    <row r="5558" spans="1:26" customHeight="1" ht="18" hidden="true" outlineLevel="3">
      <c r="A5558" s="2" t="s">
        <v>10682</v>
      </c>
      <c r="B5558" s="3" t="s">
        <v>10683</v>
      </c>
      <c r="C5558" s="2"/>
      <c r="D5558" s="2" t="s">
        <v>16</v>
      </c>
      <c r="E5558" s="4">
        <f>1420.00*(1-Z1%)</f>
        <v>1420</v>
      </c>
      <c r="F5558" s="2">
        <v>1</v>
      </c>
      <c r="G5558" s="2"/>
    </row>
    <row r="5559" spans="1:26" customHeight="1" ht="36" hidden="true" outlineLevel="3">
      <c r="A5559" s="2" t="s">
        <v>10684</v>
      </c>
      <c r="B5559" s="3" t="s">
        <v>10685</v>
      </c>
      <c r="C5559" s="2"/>
      <c r="D5559" s="2" t="s">
        <v>16</v>
      </c>
      <c r="E5559" s="4">
        <f>700.00*(1-Z1%)</f>
        <v>700</v>
      </c>
      <c r="F5559" s="2">
        <v>1</v>
      </c>
      <c r="G5559" s="2"/>
    </row>
    <row r="5560" spans="1:26" customHeight="1" ht="18" hidden="true" outlineLevel="3">
      <c r="A5560" s="2" t="s">
        <v>10686</v>
      </c>
      <c r="B5560" s="3" t="s">
        <v>10687</v>
      </c>
      <c r="C5560" s="2"/>
      <c r="D5560" s="2" t="s">
        <v>16</v>
      </c>
      <c r="E5560" s="4">
        <f>1490.00*(1-Z1%)</f>
        <v>1490</v>
      </c>
      <c r="F5560" s="2">
        <v>1</v>
      </c>
      <c r="G5560" s="2"/>
    </row>
    <row r="5561" spans="1:26" customHeight="1" ht="18" hidden="true" outlineLevel="3">
      <c r="A5561" s="2" t="s">
        <v>10688</v>
      </c>
      <c r="B5561" s="3" t="s">
        <v>10689</v>
      </c>
      <c r="C5561" s="2"/>
      <c r="D5561" s="2" t="s">
        <v>16</v>
      </c>
      <c r="E5561" s="4">
        <f>540.00*(1-Z1%)</f>
        <v>540</v>
      </c>
      <c r="F5561" s="2">
        <v>1</v>
      </c>
      <c r="G5561" s="2"/>
    </row>
    <row r="5562" spans="1:26" customHeight="1" ht="18" hidden="true" outlineLevel="3">
      <c r="A5562" s="2" t="s">
        <v>10690</v>
      </c>
      <c r="B5562" s="3" t="s">
        <v>10691</v>
      </c>
      <c r="C5562" s="2"/>
      <c r="D5562" s="2" t="s">
        <v>16</v>
      </c>
      <c r="E5562" s="4">
        <f>1560.00*(1-Z1%)</f>
        <v>1560</v>
      </c>
      <c r="F5562" s="2">
        <v>1</v>
      </c>
      <c r="G5562" s="2"/>
    </row>
    <row r="5563" spans="1:26" customHeight="1" ht="18" hidden="true" outlineLevel="3">
      <c r="A5563" s="2" t="s">
        <v>10692</v>
      </c>
      <c r="B5563" s="3" t="s">
        <v>10693</v>
      </c>
      <c r="C5563" s="2"/>
      <c r="D5563" s="2" t="s">
        <v>16</v>
      </c>
      <c r="E5563" s="4">
        <f>780.00*(1-Z1%)</f>
        <v>780</v>
      </c>
      <c r="F5563" s="2">
        <v>1</v>
      </c>
      <c r="G5563" s="2"/>
    </row>
    <row r="5564" spans="1:26" customHeight="1" ht="18" hidden="true" outlineLevel="3">
      <c r="A5564" s="2" t="s">
        <v>10694</v>
      </c>
      <c r="B5564" s="3" t="s">
        <v>10695</v>
      </c>
      <c r="C5564" s="2"/>
      <c r="D5564" s="2" t="s">
        <v>16</v>
      </c>
      <c r="E5564" s="4">
        <f>950.00*(1-Z1%)</f>
        <v>950</v>
      </c>
      <c r="F5564" s="2">
        <v>1</v>
      </c>
      <c r="G5564" s="2"/>
    </row>
    <row r="5565" spans="1:26" customHeight="1" ht="36" hidden="true" outlineLevel="3">
      <c r="A5565" s="2" t="s">
        <v>10696</v>
      </c>
      <c r="B5565" s="3" t="s">
        <v>10697</v>
      </c>
      <c r="C5565" s="2"/>
      <c r="D5565" s="2" t="s">
        <v>16</v>
      </c>
      <c r="E5565" s="4">
        <f>990.00*(1-Z1%)</f>
        <v>990</v>
      </c>
      <c r="F5565" s="2">
        <v>1</v>
      </c>
      <c r="G5565" s="2"/>
    </row>
    <row r="5566" spans="1:26" customHeight="1" ht="18" hidden="true" outlineLevel="3">
      <c r="A5566" s="2" t="s">
        <v>10698</v>
      </c>
      <c r="B5566" s="3" t="s">
        <v>10699</v>
      </c>
      <c r="C5566" s="2"/>
      <c r="D5566" s="2" t="s">
        <v>16</v>
      </c>
      <c r="E5566" s="4">
        <f>750.00*(1-Z1%)</f>
        <v>750</v>
      </c>
      <c r="F5566" s="2">
        <v>1</v>
      </c>
      <c r="G5566" s="2"/>
    </row>
    <row r="5567" spans="1:26" customHeight="1" ht="18" hidden="true" outlineLevel="3">
      <c r="A5567" s="2" t="s">
        <v>10700</v>
      </c>
      <c r="B5567" s="3" t="s">
        <v>10701</v>
      </c>
      <c r="C5567" s="2"/>
      <c r="D5567" s="2" t="s">
        <v>16</v>
      </c>
      <c r="E5567" s="4">
        <f>1350.00*(1-Z1%)</f>
        <v>1350</v>
      </c>
      <c r="F5567" s="2">
        <v>1</v>
      </c>
      <c r="G5567" s="2"/>
    </row>
    <row r="5568" spans="1:26" customHeight="1" ht="18" hidden="true" outlineLevel="3">
      <c r="A5568" s="2" t="s">
        <v>10702</v>
      </c>
      <c r="B5568" s="3" t="s">
        <v>10703</v>
      </c>
      <c r="C5568" s="2"/>
      <c r="D5568" s="2" t="s">
        <v>16</v>
      </c>
      <c r="E5568" s="4">
        <f>650.00*(1-Z1%)</f>
        <v>650</v>
      </c>
      <c r="F5568" s="2">
        <v>1</v>
      </c>
      <c r="G5568" s="2"/>
    </row>
    <row r="5569" spans="1:26" customHeight="1" ht="18" hidden="true" outlineLevel="3">
      <c r="A5569" s="2" t="s">
        <v>10704</v>
      </c>
      <c r="B5569" s="3" t="s">
        <v>10705</v>
      </c>
      <c r="C5569" s="2"/>
      <c r="D5569" s="2" t="s">
        <v>16</v>
      </c>
      <c r="E5569" s="4">
        <f>1600.00*(1-Z1%)</f>
        <v>1600</v>
      </c>
      <c r="F5569" s="2">
        <v>1</v>
      </c>
      <c r="G5569" s="2"/>
    </row>
    <row r="5570" spans="1:26" customHeight="1" ht="18" hidden="true" outlineLevel="3">
      <c r="A5570" s="2" t="s">
        <v>10706</v>
      </c>
      <c r="B5570" s="3" t="s">
        <v>10707</v>
      </c>
      <c r="C5570" s="2"/>
      <c r="D5570" s="2" t="s">
        <v>16</v>
      </c>
      <c r="E5570" s="4">
        <f>300.00*(1-Z1%)</f>
        <v>300</v>
      </c>
      <c r="F5570" s="2">
        <v>1</v>
      </c>
      <c r="G5570" s="2"/>
    </row>
    <row r="5571" spans="1:26" customHeight="1" ht="36" hidden="true" outlineLevel="3">
      <c r="A5571" s="2" t="s">
        <v>10708</v>
      </c>
      <c r="B5571" s="3" t="s">
        <v>10709</v>
      </c>
      <c r="C5571" s="2"/>
      <c r="D5571" s="2" t="s">
        <v>16</v>
      </c>
      <c r="E5571" s="4">
        <f>390.00*(1-Z1%)</f>
        <v>390</v>
      </c>
      <c r="F5571" s="2">
        <v>2</v>
      </c>
      <c r="G5571" s="2"/>
    </row>
    <row r="5572" spans="1:26" customHeight="1" ht="18" hidden="true" outlineLevel="3">
      <c r="A5572" s="2" t="s">
        <v>10710</v>
      </c>
      <c r="B5572" s="3" t="s">
        <v>10711</v>
      </c>
      <c r="C5572" s="2"/>
      <c r="D5572" s="2" t="s">
        <v>16</v>
      </c>
      <c r="E5572" s="4">
        <f>790.00*(1-Z1%)</f>
        <v>790</v>
      </c>
      <c r="F5572" s="2">
        <v>2</v>
      </c>
      <c r="G5572" s="2"/>
    </row>
    <row r="5573" spans="1:26" customHeight="1" ht="18" hidden="true" outlineLevel="3">
      <c r="A5573" s="2" t="s">
        <v>10712</v>
      </c>
      <c r="B5573" s="3" t="s">
        <v>10713</v>
      </c>
      <c r="C5573" s="2"/>
      <c r="D5573" s="2" t="s">
        <v>16</v>
      </c>
      <c r="E5573" s="4">
        <f>750.00*(1-Z1%)</f>
        <v>750</v>
      </c>
      <c r="F5573" s="2">
        <v>1</v>
      </c>
      <c r="G5573" s="2"/>
    </row>
    <row r="5574" spans="1:26" customHeight="1" ht="36" hidden="true" outlineLevel="3">
      <c r="A5574" s="2" t="s">
        <v>10714</v>
      </c>
      <c r="B5574" s="3" t="s">
        <v>10715</v>
      </c>
      <c r="C5574" s="2"/>
      <c r="D5574" s="2" t="s">
        <v>16</v>
      </c>
      <c r="E5574" s="4">
        <f>350.00*(1-Z1%)</f>
        <v>350</v>
      </c>
      <c r="F5574" s="2">
        <v>1</v>
      </c>
      <c r="G5574" s="2"/>
    </row>
    <row r="5575" spans="1:26" customHeight="1" ht="18" hidden="true" outlineLevel="3">
      <c r="A5575" s="2" t="s">
        <v>10716</v>
      </c>
      <c r="B5575" s="3" t="s">
        <v>10717</v>
      </c>
      <c r="C5575" s="2"/>
      <c r="D5575" s="2" t="s">
        <v>16</v>
      </c>
      <c r="E5575" s="4">
        <f>350.00*(1-Z1%)</f>
        <v>350</v>
      </c>
      <c r="F5575" s="2">
        <v>2</v>
      </c>
      <c r="G5575" s="2"/>
    </row>
    <row r="5576" spans="1:26" customHeight="1" ht="36" hidden="true" outlineLevel="3">
      <c r="A5576" s="2" t="s">
        <v>10718</v>
      </c>
      <c r="B5576" s="3" t="s">
        <v>10719</v>
      </c>
      <c r="C5576" s="2"/>
      <c r="D5576" s="2" t="s">
        <v>16</v>
      </c>
      <c r="E5576" s="4">
        <f>850.00*(1-Z1%)</f>
        <v>850</v>
      </c>
      <c r="F5576" s="2">
        <v>1</v>
      </c>
      <c r="G5576" s="2"/>
    </row>
    <row r="5577" spans="1:26" customHeight="1" ht="18" hidden="true" outlineLevel="3">
      <c r="A5577" s="2" t="s">
        <v>10720</v>
      </c>
      <c r="B5577" s="3" t="s">
        <v>10721</v>
      </c>
      <c r="C5577" s="2"/>
      <c r="D5577" s="2" t="s">
        <v>16</v>
      </c>
      <c r="E5577" s="4">
        <f>350.00*(1-Z1%)</f>
        <v>350</v>
      </c>
      <c r="F5577" s="2">
        <v>3</v>
      </c>
      <c r="G5577" s="2"/>
    </row>
    <row r="5578" spans="1:26" customHeight="1" ht="35" hidden="true" outlineLevel="2">
      <c r="A5578" s="5" t="s">
        <v>10722</v>
      </c>
      <c r="B5578" s="5"/>
      <c r="C5578" s="5"/>
      <c r="D5578" s="5"/>
      <c r="E5578" s="5"/>
      <c r="F5578" s="5"/>
      <c r="G5578" s="5"/>
    </row>
    <row r="5579" spans="1:26" customHeight="1" ht="35" hidden="true" outlineLevel="3">
      <c r="A5579" s="5" t="s">
        <v>10723</v>
      </c>
      <c r="B5579" s="5"/>
      <c r="C5579" s="5"/>
      <c r="D5579" s="5"/>
      <c r="E5579" s="5"/>
      <c r="F5579" s="5"/>
      <c r="G5579" s="5"/>
    </row>
    <row r="5580" spans="1:26" customHeight="1" ht="18" hidden="true" outlineLevel="3">
      <c r="A5580" s="2" t="s">
        <v>10724</v>
      </c>
      <c r="B5580" s="3" t="s">
        <v>10725</v>
      </c>
      <c r="C5580" s="2"/>
      <c r="D5580" s="2" t="s">
        <v>16</v>
      </c>
      <c r="E5580" s="4">
        <f>180.00*(1-Z1%)</f>
        <v>180</v>
      </c>
      <c r="F5580" s="2">
        <v>2</v>
      </c>
      <c r="G5580" s="2"/>
    </row>
    <row r="5581" spans="1:26" customHeight="1" ht="18" hidden="true" outlineLevel="3">
      <c r="A5581" s="2" t="s">
        <v>10726</v>
      </c>
      <c r="B5581" s="3" t="s">
        <v>10727</v>
      </c>
      <c r="C5581" s="2"/>
      <c r="D5581" s="2" t="s">
        <v>16</v>
      </c>
      <c r="E5581" s="4">
        <f>180.00*(1-Z1%)</f>
        <v>180</v>
      </c>
      <c r="F5581" s="2">
        <v>4</v>
      </c>
      <c r="G5581" s="2"/>
    </row>
    <row r="5582" spans="1:26" customHeight="1" ht="18" hidden="true" outlineLevel="3">
      <c r="A5582" s="2" t="s">
        <v>10728</v>
      </c>
      <c r="B5582" s="3" t="s">
        <v>10729</v>
      </c>
      <c r="C5582" s="2"/>
      <c r="D5582" s="2" t="s">
        <v>16</v>
      </c>
      <c r="E5582" s="4">
        <f>170.00*(1-Z1%)</f>
        <v>170</v>
      </c>
      <c r="F5582" s="2">
        <v>4</v>
      </c>
      <c r="G5582" s="2"/>
    </row>
    <row r="5583" spans="1:26" customHeight="1" ht="18" hidden="true" outlineLevel="3">
      <c r="A5583" s="2" t="s">
        <v>10730</v>
      </c>
      <c r="B5583" s="3" t="s">
        <v>10731</v>
      </c>
      <c r="C5583" s="2"/>
      <c r="D5583" s="2" t="s">
        <v>16</v>
      </c>
      <c r="E5583" s="4">
        <f>150.00*(1-Z1%)</f>
        <v>150</v>
      </c>
      <c r="F5583" s="2">
        <v>1</v>
      </c>
      <c r="G5583" s="2"/>
    </row>
    <row r="5584" spans="1:26" customHeight="1" ht="18" hidden="true" outlineLevel="3">
      <c r="A5584" s="2" t="s">
        <v>10732</v>
      </c>
      <c r="B5584" s="3" t="s">
        <v>10733</v>
      </c>
      <c r="C5584" s="2"/>
      <c r="D5584" s="2" t="s">
        <v>16</v>
      </c>
      <c r="E5584" s="4">
        <f>50.00*(1-Z1%)</f>
        <v>50</v>
      </c>
      <c r="F5584" s="2">
        <v>6</v>
      </c>
      <c r="G5584" s="2"/>
    </row>
    <row r="5585" spans="1:26" customHeight="1" ht="36" hidden="true" outlineLevel="3">
      <c r="A5585" s="2" t="s">
        <v>10734</v>
      </c>
      <c r="B5585" s="3" t="s">
        <v>10735</v>
      </c>
      <c r="C5585" s="2"/>
      <c r="D5585" s="2" t="s">
        <v>16</v>
      </c>
      <c r="E5585" s="4">
        <f>160.00*(1-Z1%)</f>
        <v>160</v>
      </c>
      <c r="F5585" s="2">
        <v>3</v>
      </c>
      <c r="G5585" s="2"/>
    </row>
    <row r="5586" spans="1:26" customHeight="1" ht="36" hidden="true" outlineLevel="3">
      <c r="A5586" s="2" t="s">
        <v>10736</v>
      </c>
      <c r="B5586" s="3" t="s">
        <v>10737</v>
      </c>
      <c r="C5586" s="2"/>
      <c r="D5586" s="2" t="s">
        <v>16</v>
      </c>
      <c r="E5586" s="4">
        <f>80.00*(1-Z1%)</f>
        <v>80</v>
      </c>
      <c r="F5586" s="2">
        <v>3</v>
      </c>
      <c r="G5586" s="2"/>
    </row>
    <row r="5587" spans="1:26" customHeight="1" ht="18" hidden="true" outlineLevel="3">
      <c r="A5587" s="2" t="s">
        <v>10738</v>
      </c>
      <c r="B5587" s="3" t="s">
        <v>10739</v>
      </c>
      <c r="C5587" s="2"/>
      <c r="D5587" s="2" t="s">
        <v>16</v>
      </c>
      <c r="E5587" s="4">
        <f>150.00*(1-Z1%)</f>
        <v>150</v>
      </c>
      <c r="F5587" s="2">
        <v>4</v>
      </c>
      <c r="G5587" s="2"/>
    </row>
    <row r="5588" spans="1:26" customHeight="1" ht="18" hidden="true" outlineLevel="3">
      <c r="A5588" s="2" t="s">
        <v>10740</v>
      </c>
      <c r="B5588" s="3" t="s">
        <v>10741</v>
      </c>
      <c r="C5588" s="2"/>
      <c r="D5588" s="2" t="s">
        <v>16</v>
      </c>
      <c r="E5588" s="4">
        <f>200.00*(1-Z1%)</f>
        <v>200</v>
      </c>
      <c r="F5588" s="2">
        <v>4</v>
      </c>
      <c r="G5588" s="2"/>
    </row>
    <row r="5589" spans="1:26" customHeight="1" ht="18" hidden="true" outlineLevel="3">
      <c r="A5589" s="2" t="s">
        <v>10742</v>
      </c>
      <c r="B5589" s="3" t="s">
        <v>10743</v>
      </c>
      <c r="C5589" s="2"/>
      <c r="D5589" s="2" t="s">
        <v>16</v>
      </c>
      <c r="E5589" s="4">
        <f>90.00*(1-Z1%)</f>
        <v>90</v>
      </c>
      <c r="F5589" s="2">
        <v>1</v>
      </c>
      <c r="G5589" s="2"/>
    </row>
    <row r="5590" spans="1:26" customHeight="1" ht="18" hidden="true" outlineLevel="3">
      <c r="A5590" s="2" t="s">
        <v>10744</v>
      </c>
      <c r="B5590" s="3" t="s">
        <v>10745</v>
      </c>
      <c r="C5590" s="2"/>
      <c r="D5590" s="2" t="s">
        <v>16</v>
      </c>
      <c r="E5590" s="4">
        <f>200.00*(1-Z1%)</f>
        <v>200</v>
      </c>
      <c r="F5590" s="2">
        <v>3</v>
      </c>
      <c r="G5590" s="2"/>
    </row>
    <row r="5591" spans="1:26" customHeight="1" ht="18" hidden="true" outlineLevel="3">
      <c r="A5591" s="2" t="s">
        <v>10746</v>
      </c>
      <c r="B5591" s="3" t="s">
        <v>10747</v>
      </c>
      <c r="C5591" s="2"/>
      <c r="D5591" s="2" t="s">
        <v>16</v>
      </c>
      <c r="E5591" s="4">
        <f>50.00*(1-Z1%)</f>
        <v>50</v>
      </c>
      <c r="F5591" s="2">
        <v>3</v>
      </c>
      <c r="G5591" s="2"/>
    </row>
    <row r="5592" spans="1:26" customHeight="1" ht="36" hidden="true" outlineLevel="3">
      <c r="A5592" s="2" t="s">
        <v>10748</v>
      </c>
      <c r="B5592" s="3" t="s">
        <v>10749</v>
      </c>
      <c r="C5592" s="2"/>
      <c r="D5592" s="2" t="s">
        <v>16</v>
      </c>
      <c r="E5592" s="4">
        <f>200.00*(1-Z1%)</f>
        <v>200</v>
      </c>
      <c r="F5592" s="2">
        <v>3</v>
      </c>
      <c r="G5592" s="2"/>
    </row>
    <row r="5593" spans="1:26" customHeight="1" ht="36" hidden="true" outlineLevel="3">
      <c r="A5593" s="2" t="s">
        <v>10750</v>
      </c>
      <c r="B5593" s="3" t="s">
        <v>10751</v>
      </c>
      <c r="C5593" s="2"/>
      <c r="D5593" s="2" t="s">
        <v>16</v>
      </c>
      <c r="E5593" s="4">
        <f>180.00*(1-Z1%)</f>
        <v>180</v>
      </c>
      <c r="F5593" s="2">
        <v>3</v>
      </c>
      <c r="G5593" s="2"/>
    </row>
    <row r="5594" spans="1:26" customHeight="1" ht="36" hidden="true" outlineLevel="3">
      <c r="A5594" s="2" t="s">
        <v>10752</v>
      </c>
      <c r="B5594" s="3" t="s">
        <v>10753</v>
      </c>
      <c r="C5594" s="2"/>
      <c r="D5594" s="2" t="s">
        <v>16</v>
      </c>
      <c r="E5594" s="4">
        <f>210.00*(1-Z1%)</f>
        <v>210</v>
      </c>
      <c r="F5594" s="2">
        <v>1</v>
      </c>
      <c r="G5594" s="2"/>
    </row>
    <row r="5595" spans="1:26" customHeight="1" ht="18" hidden="true" outlineLevel="3">
      <c r="A5595" s="2" t="s">
        <v>10754</v>
      </c>
      <c r="B5595" s="3" t="s">
        <v>10755</v>
      </c>
      <c r="C5595" s="2"/>
      <c r="D5595" s="2" t="s">
        <v>16</v>
      </c>
      <c r="E5595" s="4">
        <f>160.00*(1-Z1%)</f>
        <v>160</v>
      </c>
      <c r="F5595" s="2">
        <v>6</v>
      </c>
      <c r="G5595" s="2"/>
    </row>
    <row r="5596" spans="1:26" customHeight="1" ht="18" hidden="true" outlineLevel="3">
      <c r="A5596" s="2" t="s">
        <v>10756</v>
      </c>
      <c r="B5596" s="3" t="s">
        <v>10757</v>
      </c>
      <c r="C5596" s="2"/>
      <c r="D5596" s="2" t="s">
        <v>16</v>
      </c>
      <c r="E5596" s="4">
        <f>90.00*(1-Z1%)</f>
        <v>90</v>
      </c>
      <c r="F5596" s="2">
        <v>3</v>
      </c>
      <c r="G5596" s="2"/>
    </row>
    <row r="5597" spans="1:26" customHeight="1" ht="18" hidden="true" outlineLevel="3">
      <c r="A5597" s="2" t="s">
        <v>10758</v>
      </c>
      <c r="B5597" s="3" t="s">
        <v>10759</v>
      </c>
      <c r="C5597" s="2"/>
      <c r="D5597" s="2" t="s">
        <v>16</v>
      </c>
      <c r="E5597" s="4">
        <f>90.00*(1-Z1%)</f>
        <v>90</v>
      </c>
      <c r="F5597" s="2">
        <v>4</v>
      </c>
      <c r="G5597" s="2"/>
    </row>
    <row r="5598" spans="1:26" customHeight="1" ht="18" hidden="true" outlineLevel="3">
      <c r="A5598" s="2" t="s">
        <v>10760</v>
      </c>
      <c r="B5598" s="3" t="s">
        <v>10761</v>
      </c>
      <c r="C5598" s="2"/>
      <c r="D5598" s="2" t="s">
        <v>16</v>
      </c>
      <c r="E5598" s="4">
        <f>150.00*(1-Z1%)</f>
        <v>150</v>
      </c>
      <c r="F5598" s="2">
        <v>4</v>
      </c>
      <c r="G5598" s="2"/>
    </row>
    <row r="5599" spans="1:26" customHeight="1" ht="36" hidden="true" outlineLevel="3">
      <c r="A5599" s="2" t="s">
        <v>10762</v>
      </c>
      <c r="B5599" s="3" t="s">
        <v>10763</v>
      </c>
      <c r="C5599" s="2"/>
      <c r="D5599" s="2" t="s">
        <v>16</v>
      </c>
      <c r="E5599" s="4">
        <f>150.00*(1-Z1%)</f>
        <v>150</v>
      </c>
      <c r="F5599" s="2">
        <v>5</v>
      </c>
      <c r="G5599" s="2"/>
    </row>
    <row r="5600" spans="1:26" customHeight="1" ht="18" hidden="true" outlineLevel="3">
      <c r="A5600" s="2" t="s">
        <v>10764</v>
      </c>
      <c r="B5600" s="3" t="s">
        <v>10765</v>
      </c>
      <c r="C5600" s="2"/>
      <c r="D5600" s="2" t="s">
        <v>16</v>
      </c>
      <c r="E5600" s="4">
        <f>95.00*(1-Z1%)</f>
        <v>95</v>
      </c>
      <c r="F5600" s="2">
        <v>2</v>
      </c>
      <c r="G5600" s="2"/>
    </row>
    <row r="5601" spans="1:26" customHeight="1" ht="18" hidden="true" outlineLevel="3">
      <c r="A5601" s="2" t="s">
        <v>10766</v>
      </c>
      <c r="B5601" s="3" t="s">
        <v>10767</v>
      </c>
      <c r="C5601" s="2"/>
      <c r="D5601" s="2" t="s">
        <v>16</v>
      </c>
      <c r="E5601" s="4">
        <f>650.00*(1-Z1%)</f>
        <v>650</v>
      </c>
      <c r="F5601" s="2">
        <v>3</v>
      </c>
      <c r="G5601" s="2"/>
    </row>
    <row r="5602" spans="1:26" customHeight="1" ht="18" hidden="true" outlineLevel="3">
      <c r="A5602" s="2" t="s">
        <v>10768</v>
      </c>
      <c r="B5602" s="3" t="s">
        <v>10769</v>
      </c>
      <c r="C5602" s="2"/>
      <c r="D5602" s="2" t="s">
        <v>16</v>
      </c>
      <c r="E5602" s="4">
        <f>680.00*(1-Z1%)</f>
        <v>680</v>
      </c>
      <c r="F5602" s="2">
        <v>2</v>
      </c>
      <c r="G5602" s="2"/>
    </row>
    <row r="5603" spans="1:26" customHeight="1" ht="36" hidden="true" outlineLevel="3">
      <c r="A5603" s="2" t="s">
        <v>10770</v>
      </c>
      <c r="B5603" s="3" t="s">
        <v>10771</v>
      </c>
      <c r="C5603" s="2"/>
      <c r="D5603" s="2" t="s">
        <v>16</v>
      </c>
      <c r="E5603" s="4">
        <f>115.00*(1-Z1%)</f>
        <v>115</v>
      </c>
      <c r="F5603" s="2">
        <v>2</v>
      </c>
      <c r="G5603" s="2"/>
    </row>
    <row r="5604" spans="1:26" customHeight="1" ht="36" hidden="true" outlineLevel="3">
      <c r="A5604" s="2" t="s">
        <v>10772</v>
      </c>
      <c r="B5604" s="3" t="s">
        <v>10773</v>
      </c>
      <c r="C5604" s="2"/>
      <c r="D5604" s="2" t="s">
        <v>16</v>
      </c>
      <c r="E5604" s="4">
        <f>130.00*(1-Z1%)</f>
        <v>130</v>
      </c>
      <c r="F5604" s="2">
        <v>2</v>
      </c>
      <c r="G5604" s="2"/>
    </row>
    <row r="5605" spans="1:26" customHeight="1" ht="18" hidden="true" outlineLevel="3">
      <c r="A5605" s="2" t="s">
        <v>10774</v>
      </c>
      <c r="B5605" s="3" t="s">
        <v>10775</v>
      </c>
      <c r="C5605" s="2"/>
      <c r="D5605" s="2" t="s">
        <v>16</v>
      </c>
      <c r="E5605" s="4">
        <f>640.00*(1-Z1%)</f>
        <v>640</v>
      </c>
      <c r="F5605" s="2">
        <v>2</v>
      </c>
      <c r="G5605" s="2"/>
    </row>
    <row r="5606" spans="1:26" customHeight="1" ht="36" hidden="true" outlineLevel="3">
      <c r="A5606" s="2" t="s">
        <v>10776</v>
      </c>
      <c r="B5606" s="3" t="s">
        <v>10777</v>
      </c>
      <c r="C5606" s="2"/>
      <c r="D5606" s="2" t="s">
        <v>16</v>
      </c>
      <c r="E5606" s="4">
        <f>75.00*(1-Z1%)</f>
        <v>75</v>
      </c>
      <c r="F5606" s="2">
        <v>29</v>
      </c>
      <c r="G5606" s="2"/>
    </row>
    <row r="5607" spans="1:26" customHeight="1" ht="18" hidden="true" outlineLevel="3">
      <c r="A5607" s="2" t="s">
        <v>10778</v>
      </c>
      <c r="B5607" s="3" t="s">
        <v>10779</v>
      </c>
      <c r="C5607" s="2"/>
      <c r="D5607" s="2" t="s">
        <v>16</v>
      </c>
      <c r="E5607" s="4">
        <f>50.00*(1-Z1%)</f>
        <v>50</v>
      </c>
      <c r="F5607" s="2">
        <v>7</v>
      </c>
      <c r="G5607" s="2"/>
    </row>
    <row r="5608" spans="1:26" customHeight="1" ht="18" hidden="true" outlineLevel="3">
      <c r="A5608" s="2" t="s">
        <v>10780</v>
      </c>
      <c r="B5608" s="3" t="s">
        <v>10781</v>
      </c>
      <c r="C5608" s="2"/>
      <c r="D5608" s="2" t="s">
        <v>16</v>
      </c>
      <c r="E5608" s="4">
        <f>90.00*(1-Z1%)</f>
        <v>90</v>
      </c>
      <c r="F5608" s="2">
        <v>13</v>
      </c>
      <c r="G5608" s="2"/>
    </row>
    <row r="5609" spans="1:26" customHeight="1" ht="18" hidden="true" outlineLevel="3">
      <c r="A5609" s="2" t="s">
        <v>10782</v>
      </c>
      <c r="B5609" s="3" t="s">
        <v>10783</v>
      </c>
      <c r="C5609" s="2"/>
      <c r="D5609" s="2" t="s">
        <v>16</v>
      </c>
      <c r="E5609" s="4">
        <f>80.00*(1-Z1%)</f>
        <v>80</v>
      </c>
      <c r="F5609" s="2">
        <v>16</v>
      </c>
      <c r="G5609" s="2"/>
    </row>
    <row r="5610" spans="1:26" customHeight="1" ht="18" hidden="true" outlineLevel="3">
      <c r="A5610" s="2" t="s">
        <v>10784</v>
      </c>
      <c r="B5610" s="3" t="s">
        <v>10785</v>
      </c>
      <c r="C5610" s="2"/>
      <c r="D5610" s="2" t="s">
        <v>16</v>
      </c>
      <c r="E5610" s="4">
        <f>150.00*(1-Z1%)</f>
        <v>150</v>
      </c>
      <c r="F5610" s="2">
        <v>1</v>
      </c>
      <c r="G5610" s="2"/>
    </row>
    <row r="5611" spans="1:26" customHeight="1" ht="18" hidden="true" outlineLevel="3">
      <c r="A5611" s="2" t="s">
        <v>10786</v>
      </c>
      <c r="B5611" s="3" t="s">
        <v>10787</v>
      </c>
      <c r="C5611" s="2"/>
      <c r="D5611" s="2" t="s">
        <v>16</v>
      </c>
      <c r="E5611" s="4">
        <f>80.00*(1-Z1%)</f>
        <v>80</v>
      </c>
      <c r="F5611" s="2">
        <v>3</v>
      </c>
      <c r="G5611" s="2"/>
    </row>
    <row r="5612" spans="1:26" customHeight="1" ht="18" hidden="true" outlineLevel="3">
      <c r="A5612" s="2" t="s">
        <v>10788</v>
      </c>
      <c r="B5612" s="3" t="s">
        <v>10789</v>
      </c>
      <c r="C5612" s="2"/>
      <c r="D5612" s="2" t="s">
        <v>16</v>
      </c>
      <c r="E5612" s="4">
        <f>50.00*(1-Z1%)</f>
        <v>50</v>
      </c>
      <c r="F5612" s="2">
        <v>1</v>
      </c>
      <c r="G5612" s="2"/>
    </row>
    <row r="5613" spans="1:26" customHeight="1" ht="18" hidden="true" outlineLevel="3">
      <c r="A5613" s="2" t="s">
        <v>10790</v>
      </c>
      <c r="B5613" s="3" t="s">
        <v>10791</v>
      </c>
      <c r="C5613" s="2"/>
      <c r="D5613" s="2" t="s">
        <v>16</v>
      </c>
      <c r="E5613" s="4">
        <f>80.00*(1-Z1%)</f>
        <v>80</v>
      </c>
      <c r="F5613" s="2">
        <v>2</v>
      </c>
      <c r="G5613" s="2"/>
    </row>
    <row r="5614" spans="1:26" customHeight="1" ht="18" hidden="true" outlineLevel="3">
      <c r="A5614" s="2" t="s">
        <v>10792</v>
      </c>
      <c r="B5614" s="3" t="s">
        <v>10793</v>
      </c>
      <c r="C5614" s="2"/>
      <c r="D5614" s="2" t="s">
        <v>16</v>
      </c>
      <c r="E5614" s="4">
        <f>120.00*(1-Z1%)</f>
        <v>120</v>
      </c>
      <c r="F5614" s="2">
        <v>5</v>
      </c>
      <c r="G5614" s="2"/>
    </row>
    <row r="5615" spans="1:26" customHeight="1" ht="18" hidden="true" outlineLevel="3">
      <c r="A5615" s="2" t="s">
        <v>10794</v>
      </c>
      <c r="B5615" s="3" t="s">
        <v>10795</v>
      </c>
      <c r="C5615" s="2"/>
      <c r="D5615" s="2" t="s">
        <v>16</v>
      </c>
      <c r="E5615" s="4">
        <f>115.00*(1-Z1%)</f>
        <v>115</v>
      </c>
      <c r="F5615" s="2">
        <v>1</v>
      </c>
      <c r="G5615" s="2"/>
    </row>
    <row r="5616" spans="1:26" customHeight="1" ht="18" hidden="true" outlineLevel="3">
      <c r="A5616" s="2" t="s">
        <v>10796</v>
      </c>
      <c r="B5616" s="3" t="s">
        <v>10797</v>
      </c>
      <c r="C5616" s="2"/>
      <c r="D5616" s="2" t="s">
        <v>16</v>
      </c>
      <c r="E5616" s="4">
        <f>340.00*(1-Z1%)</f>
        <v>340</v>
      </c>
      <c r="F5616" s="2">
        <v>1</v>
      </c>
      <c r="G5616" s="2"/>
    </row>
    <row r="5617" spans="1:26" customHeight="1" ht="18" hidden="true" outlineLevel="3">
      <c r="A5617" s="2" t="s">
        <v>10798</v>
      </c>
      <c r="B5617" s="3" t="s">
        <v>10799</v>
      </c>
      <c r="C5617" s="2"/>
      <c r="D5617" s="2" t="s">
        <v>16</v>
      </c>
      <c r="E5617" s="4">
        <f>170.00*(1-Z1%)</f>
        <v>170</v>
      </c>
      <c r="F5617" s="2">
        <v>1</v>
      </c>
      <c r="G5617" s="2"/>
    </row>
    <row r="5618" spans="1:26" customHeight="1" ht="18" hidden="true" outlineLevel="3">
      <c r="A5618" s="2" t="s">
        <v>10800</v>
      </c>
      <c r="B5618" s="3" t="s">
        <v>10801</v>
      </c>
      <c r="C5618" s="2"/>
      <c r="D5618" s="2" t="s">
        <v>16</v>
      </c>
      <c r="E5618" s="4">
        <f>170.00*(1-Z1%)</f>
        <v>170</v>
      </c>
      <c r="F5618" s="2">
        <v>1</v>
      </c>
      <c r="G5618" s="2"/>
    </row>
    <row r="5619" spans="1:26" customHeight="1" ht="18" hidden="true" outlineLevel="3">
      <c r="A5619" s="2" t="s">
        <v>10802</v>
      </c>
      <c r="B5619" s="3" t="s">
        <v>10803</v>
      </c>
      <c r="C5619" s="2"/>
      <c r="D5619" s="2" t="s">
        <v>16</v>
      </c>
      <c r="E5619" s="4">
        <f>90.00*(1-Z1%)</f>
        <v>90</v>
      </c>
      <c r="F5619" s="2">
        <v>7</v>
      </c>
      <c r="G5619" s="2"/>
    </row>
    <row r="5620" spans="1:26" customHeight="1" ht="18" hidden="true" outlineLevel="3">
      <c r="A5620" s="2" t="s">
        <v>10804</v>
      </c>
      <c r="B5620" s="3" t="s">
        <v>10805</v>
      </c>
      <c r="C5620" s="2"/>
      <c r="D5620" s="2" t="s">
        <v>16</v>
      </c>
      <c r="E5620" s="4">
        <f>40.00*(1-Z1%)</f>
        <v>40</v>
      </c>
      <c r="F5620" s="2">
        <v>4</v>
      </c>
      <c r="G5620" s="2"/>
    </row>
    <row r="5621" spans="1:26" customHeight="1" ht="35" hidden="true" outlineLevel="3">
      <c r="A5621" s="5" t="s">
        <v>10806</v>
      </c>
      <c r="B5621" s="5"/>
      <c r="C5621" s="5"/>
      <c r="D5621" s="5"/>
      <c r="E5621" s="5"/>
      <c r="F5621" s="5"/>
      <c r="G5621" s="5"/>
    </row>
    <row r="5622" spans="1:26" customHeight="1" ht="18" hidden="true" outlineLevel="3">
      <c r="A5622" s="2" t="s">
        <v>10807</v>
      </c>
      <c r="B5622" s="3" t="s">
        <v>10808</v>
      </c>
      <c r="C5622" s="2"/>
      <c r="D5622" s="2" t="s">
        <v>16</v>
      </c>
      <c r="E5622" s="4">
        <f>450.00*(1-Z1%)</f>
        <v>450</v>
      </c>
      <c r="F5622" s="2">
        <v>1</v>
      </c>
      <c r="G5622" s="2"/>
    </row>
    <row r="5623" spans="1:26" customHeight="1" ht="18" hidden="true" outlineLevel="3">
      <c r="A5623" s="2" t="s">
        <v>10809</v>
      </c>
      <c r="B5623" s="3" t="s">
        <v>10810</v>
      </c>
      <c r="C5623" s="2"/>
      <c r="D5623" s="2" t="s">
        <v>16</v>
      </c>
      <c r="E5623" s="4">
        <f>290.00*(1-Z1%)</f>
        <v>290</v>
      </c>
      <c r="F5623" s="2">
        <v>1</v>
      </c>
      <c r="G5623" s="2"/>
    </row>
    <row r="5624" spans="1:26" customHeight="1" ht="18" hidden="true" outlineLevel="3">
      <c r="A5624" s="2" t="s">
        <v>10811</v>
      </c>
      <c r="B5624" s="3" t="s">
        <v>10812</v>
      </c>
      <c r="C5624" s="2"/>
      <c r="D5624" s="2" t="s">
        <v>16</v>
      </c>
      <c r="E5624" s="4">
        <f>450.00*(1-Z1%)</f>
        <v>450</v>
      </c>
      <c r="F5624" s="2">
        <v>1</v>
      </c>
      <c r="G5624" s="2"/>
    </row>
    <row r="5625" spans="1:26" customHeight="1" ht="18" hidden="true" outlineLevel="3">
      <c r="A5625" s="2" t="s">
        <v>10813</v>
      </c>
      <c r="B5625" s="3" t="s">
        <v>10814</v>
      </c>
      <c r="C5625" s="2"/>
      <c r="D5625" s="2" t="s">
        <v>16</v>
      </c>
      <c r="E5625" s="4">
        <f>670.00*(1-Z1%)</f>
        <v>670</v>
      </c>
      <c r="F5625" s="2">
        <v>1</v>
      </c>
      <c r="G5625" s="2"/>
    </row>
    <row r="5626" spans="1:26" customHeight="1" ht="18" hidden="true" outlineLevel="3">
      <c r="A5626" s="2" t="s">
        <v>10815</v>
      </c>
      <c r="B5626" s="3" t="s">
        <v>10816</v>
      </c>
      <c r="C5626" s="2"/>
      <c r="D5626" s="2" t="s">
        <v>16</v>
      </c>
      <c r="E5626" s="4">
        <f>480.00*(1-Z1%)</f>
        <v>480</v>
      </c>
      <c r="F5626" s="2">
        <v>1</v>
      </c>
      <c r="G5626" s="2"/>
    </row>
    <row r="5627" spans="1:26" customHeight="1" ht="18" hidden="true" outlineLevel="3">
      <c r="A5627" s="2" t="s">
        <v>10817</v>
      </c>
      <c r="B5627" s="3" t="s">
        <v>10818</v>
      </c>
      <c r="C5627" s="2"/>
      <c r="D5627" s="2" t="s">
        <v>16</v>
      </c>
      <c r="E5627" s="4">
        <f>480.00*(1-Z1%)</f>
        <v>480</v>
      </c>
      <c r="F5627" s="2">
        <v>1</v>
      </c>
      <c r="G5627" s="2"/>
    </row>
    <row r="5628" spans="1:26" customHeight="1" ht="18" hidden="true" outlineLevel="3">
      <c r="A5628" s="2" t="s">
        <v>10819</v>
      </c>
      <c r="B5628" s="3" t="s">
        <v>10820</v>
      </c>
      <c r="C5628" s="2"/>
      <c r="D5628" s="2" t="s">
        <v>16</v>
      </c>
      <c r="E5628" s="4">
        <f>300.00*(1-Z1%)</f>
        <v>300</v>
      </c>
      <c r="F5628" s="2">
        <v>1</v>
      </c>
      <c r="G5628" s="2"/>
    </row>
    <row r="5629" spans="1:26" customHeight="1" ht="18" hidden="true" outlineLevel="3">
      <c r="A5629" s="2" t="s">
        <v>10821</v>
      </c>
      <c r="B5629" s="3" t="s">
        <v>10822</v>
      </c>
      <c r="C5629" s="2"/>
      <c r="D5629" s="2" t="s">
        <v>16</v>
      </c>
      <c r="E5629" s="4">
        <f>890.00*(1-Z1%)</f>
        <v>890</v>
      </c>
      <c r="F5629" s="2">
        <v>1</v>
      </c>
      <c r="G5629" s="2"/>
    </row>
    <row r="5630" spans="1:26" customHeight="1" ht="18" hidden="true" outlineLevel="3">
      <c r="A5630" s="2" t="s">
        <v>10823</v>
      </c>
      <c r="B5630" s="3" t="s">
        <v>10824</v>
      </c>
      <c r="C5630" s="2"/>
      <c r="D5630" s="2" t="s">
        <v>16</v>
      </c>
      <c r="E5630" s="4">
        <f>390.00*(1-Z1%)</f>
        <v>390</v>
      </c>
      <c r="F5630" s="2">
        <v>1</v>
      </c>
      <c r="G5630" s="2"/>
    </row>
    <row r="5631" spans="1:26" customHeight="1" ht="36" hidden="true" outlineLevel="3">
      <c r="A5631" s="2" t="s">
        <v>10825</v>
      </c>
      <c r="B5631" s="3" t="s">
        <v>10826</v>
      </c>
      <c r="C5631" s="2"/>
      <c r="D5631" s="2" t="s">
        <v>16</v>
      </c>
      <c r="E5631" s="4">
        <f>400.00*(1-Z1%)</f>
        <v>400</v>
      </c>
      <c r="F5631" s="2">
        <v>1</v>
      </c>
      <c r="G5631" s="2"/>
    </row>
    <row r="5632" spans="1:26" customHeight="1" ht="35" hidden="true" outlineLevel="3">
      <c r="A5632" s="5" t="s">
        <v>10827</v>
      </c>
      <c r="B5632" s="5"/>
      <c r="C5632" s="5"/>
      <c r="D5632" s="5"/>
      <c r="E5632" s="5"/>
      <c r="F5632" s="5"/>
      <c r="G5632" s="5"/>
    </row>
    <row r="5633" spans="1:26" customHeight="1" ht="18" hidden="true" outlineLevel="3">
      <c r="A5633" s="2" t="s">
        <v>10828</v>
      </c>
      <c r="B5633" s="3" t="s">
        <v>10829</v>
      </c>
      <c r="C5633" s="2"/>
      <c r="D5633" s="2" t="s">
        <v>16</v>
      </c>
      <c r="E5633" s="4">
        <f>2780.00*(1-Z1%)</f>
        <v>2780</v>
      </c>
      <c r="F5633" s="2">
        <v>1</v>
      </c>
      <c r="G5633" s="2"/>
    </row>
    <row r="5634" spans="1:26" customHeight="1" ht="18" hidden="true" outlineLevel="3">
      <c r="A5634" s="2" t="s">
        <v>10830</v>
      </c>
      <c r="B5634" s="3" t="s">
        <v>10831</v>
      </c>
      <c r="C5634" s="2"/>
      <c r="D5634" s="2" t="s">
        <v>16</v>
      </c>
      <c r="E5634" s="4">
        <f>3800.00*(1-Z1%)</f>
        <v>3800</v>
      </c>
      <c r="F5634" s="2">
        <v>1</v>
      </c>
      <c r="G5634" s="2"/>
    </row>
    <row r="5635" spans="1:26" customHeight="1" ht="18" hidden="true" outlineLevel="3">
      <c r="A5635" s="2" t="s">
        <v>10832</v>
      </c>
      <c r="B5635" s="3" t="s">
        <v>10833</v>
      </c>
      <c r="C5635" s="2"/>
      <c r="D5635" s="2" t="s">
        <v>16</v>
      </c>
      <c r="E5635" s="4">
        <f>2580.00*(1-Z1%)</f>
        <v>2580</v>
      </c>
      <c r="F5635" s="2">
        <v>1</v>
      </c>
      <c r="G5635" s="2"/>
    </row>
    <row r="5636" spans="1:26" customHeight="1" ht="18" hidden="true" outlineLevel="3">
      <c r="A5636" s="2" t="s">
        <v>10834</v>
      </c>
      <c r="B5636" s="3" t="s">
        <v>10835</v>
      </c>
      <c r="C5636" s="2"/>
      <c r="D5636" s="2" t="s">
        <v>16</v>
      </c>
      <c r="E5636" s="4">
        <f>2750.00*(1-Z1%)</f>
        <v>2750</v>
      </c>
      <c r="F5636" s="2">
        <v>1</v>
      </c>
      <c r="G5636" s="2"/>
    </row>
    <row r="5637" spans="1:26" customHeight="1" ht="18" hidden="true" outlineLevel="3">
      <c r="A5637" s="2" t="s">
        <v>10836</v>
      </c>
      <c r="B5637" s="3" t="s">
        <v>10837</v>
      </c>
      <c r="C5637" s="2"/>
      <c r="D5637" s="2" t="s">
        <v>16</v>
      </c>
      <c r="E5637" s="4">
        <f>2300.00*(1-Z1%)</f>
        <v>2300</v>
      </c>
      <c r="F5637" s="2">
        <v>1</v>
      </c>
      <c r="G5637" s="2"/>
    </row>
    <row r="5638" spans="1:26" customHeight="1" ht="18" hidden="true" outlineLevel="3">
      <c r="A5638" s="2" t="s">
        <v>10838</v>
      </c>
      <c r="B5638" s="3" t="s">
        <v>10839</v>
      </c>
      <c r="C5638" s="2"/>
      <c r="D5638" s="2" t="s">
        <v>16</v>
      </c>
      <c r="E5638" s="4">
        <f>2190.00*(1-Z1%)</f>
        <v>2190</v>
      </c>
      <c r="F5638" s="2">
        <v>1</v>
      </c>
      <c r="G5638" s="2"/>
    </row>
    <row r="5639" spans="1:26" customHeight="1" ht="18" hidden="true" outlineLevel="3">
      <c r="A5639" s="2" t="s">
        <v>10840</v>
      </c>
      <c r="B5639" s="3" t="s">
        <v>10841</v>
      </c>
      <c r="C5639" s="2"/>
      <c r="D5639" s="2" t="s">
        <v>16</v>
      </c>
      <c r="E5639" s="4">
        <f>2600.00*(1-Z1%)</f>
        <v>2600</v>
      </c>
      <c r="F5639" s="2">
        <v>1</v>
      </c>
      <c r="G5639" s="2"/>
    </row>
    <row r="5640" spans="1:26" customHeight="1" ht="18" hidden="true" outlineLevel="3">
      <c r="A5640" s="2" t="s">
        <v>10842</v>
      </c>
      <c r="B5640" s="3" t="s">
        <v>10843</v>
      </c>
      <c r="C5640" s="2"/>
      <c r="D5640" s="2" t="s">
        <v>16</v>
      </c>
      <c r="E5640" s="4">
        <f>2190.00*(1-Z1%)</f>
        <v>2190</v>
      </c>
      <c r="F5640" s="2">
        <v>1</v>
      </c>
      <c r="G5640" s="2"/>
    </row>
    <row r="5641" spans="1:26" customHeight="1" ht="18" hidden="true" outlineLevel="3">
      <c r="A5641" s="2" t="s">
        <v>10844</v>
      </c>
      <c r="B5641" s="3" t="s">
        <v>10845</v>
      </c>
      <c r="C5641" s="2"/>
      <c r="D5641" s="2" t="s">
        <v>16</v>
      </c>
      <c r="E5641" s="4">
        <f>4390.00*(1-Z1%)</f>
        <v>4390</v>
      </c>
      <c r="F5641" s="2">
        <v>1</v>
      </c>
      <c r="G5641" s="2"/>
    </row>
    <row r="5642" spans="1:26" customHeight="1" ht="35" hidden="true" outlineLevel="3">
      <c r="A5642" s="5" t="s">
        <v>10846</v>
      </c>
      <c r="B5642" s="5"/>
      <c r="C5642" s="5"/>
      <c r="D5642" s="5"/>
      <c r="E5642" s="5"/>
      <c r="F5642" s="5"/>
      <c r="G5642" s="5"/>
    </row>
    <row r="5643" spans="1:26" customHeight="1" ht="18" hidden="true" outlineLevel="3">
      <c r="A5643" s="2" t="s">
        <v>10847</v>
      </c>
      <c r="B5643" s="3" t="s">
        <v>10848</v>
      </c>
      <c r="C5643" s="2"/>
      <c r="D5643" s="2" t="s">
        <v>16</v>
      </c>
      <c r="E5643" s="4">
        <f>100.00*(1-Z1%)</f>
        <v>100</v>
      </c>
      <c r="F5643" s="2">
        <v>2</v>
      </c>
      <c r="G5643" s="2"/>
    </row>
    <row r="5644" spans="1:26" customHeight="1" ht="18" hidden="true" outlineLevel="3">
      <c r="A5644" s="2" t="s">
        <v>10849</v>
      </c>
      <c r="B5644" s="3" t="s">
        <v>10850</v>
      </c>
      <c r="C5644" s="2"/>
      <c r="D5644" s="2" t="s">
        <v>16</v>
      </c>
      <c r="E5644" s="4">
        <f>400.00*(1-Z1%)</f>
        <v>400</v>
      </c>
      <c r="F5644" s="2">
        <v>1</v>
      </c>
      <c r="G5644" s="2"/>
    </row>
    <row r="5645" spans="1:26" customHeight="1" ht="36" hidden="true" outlineLevel="3">
      <c r="A5645" s="2" t="s">
        <v>10851</v>
      </c>
      <c r="B5645" s="3" t="s">
        <v>10852</v>
      </c>
      <c r="C5645" s="2"/>
      <c r="D5645" s="2" t="s">
        <v>16</v>
      </c>
      <c r="E5645" s="4">
        <f>290.00*(1-Z1%)</f>
        <v>290</v>
      </c>
      <c r="F5645" s="2">
        <v>1</v>
      </c>
      <c r="G5645" s="2"/>
    </row>
    <row r="5646" spans="1:26" customHeight="1" ht="36" hidden="true" outlineLevel="3">
      <c r="A5646" s="2" t="s">
        <v>10853</v>
      </c>
      <c r="B5646" s="3" t="s">
        <v>10854</v>
      </c>
      <c r="C5646" s="2"/>
      <c r="D5646" s="2" t="s">
        <v>16</v>
      </c>
      <c r="E5646" s="4">
        <f>370.00*(1-Z1%)</f>
        <v>370</v>
      </c>
      <c r="F5646" s="2">
        <v>1</v>
      </c>
      <c r="G5646" s="2"/>
    </row>
    <row r="5647" spans="1:26" customHeight="1" ht="18" hidden="true" outlineLevel="3">
      <c r="A5647" s="2" t="s">
        <v>10855</v>
      </c>
      <c r="B5647" s="3" t="s">
        <v>10856</v>
      </c>
      <c r="C5647" s="2"/>
      <c r="D5647" s="2" t="s">
        <v>16</v>
      </c>
      <c r="E5647" s="4">
        <f>200.00*(1-Z1%)</f>
        <v>200</v>
      </c>
      <c r="F5647" s="2">
        <v>2</v>
      </c>
      <c r="G5647" s="2"/>
    </row>
    <row r="5648" spans="1:26" customHeight="1" ht="18" hidden="true" outlineLevel="3">
      <c r="A5648" s="2" t="s">
        <v>10857</v>
      </c>
      <c r="B5648" s="3" t="s">
        <v>10858</v>
      </c>
      <c r="C5648" s="2"/>
      <c r="D5648" s="2" t="s">
        <v>16</v>
      </c>
      <c r="E5648" s="4">
        <f>200.00*(1-Z1%)</f>
        <v>200</v>
      </c>
      <c r="F5648" s="2">
        <v>1</v>
      </c>
      <c r="G5648" s="2"/>
    </row>
    <row r="5649" spans="1:26" customHeight="1" ht="18" hidden="true" outlineLevel="3">
      <c r="A5649" s="2" t="s">
        <v>10859</v>
      </c>
      <c r="B5649" s="3" t="s">
        <v>10860</v>
      </c>
      <c r="C5649" s="2"/>
      <c r="D5649" s="2" t="s">
        <v>16</v>
      </c>
      <c r="E5649" s="4">
        <f>210.00*(1-Z1%)</f>
        <v>210</v>
      </c>
      <c r="F5649" s="2">
        <v>1</v>
      </c>
      <c r="G5649" s="2"/>
    </row>
    <row r="5650" spans="1:26" customHeight="1" ht="18" hidden="true" outlineLevel="3">
      <c r="A5650" s="2" t="s">
        <v>10861</v>
      </c>
      <c r="B5650" s="3" t="s">
        <v>10862</v>
      </c>
      <c r="C5650" s="2"/>
      <c r="D5650" s="2" t="s">
        <v>16</v>
      </c>
      <c r="E5650" s="4">
        <f>190.00*(1-Z1%)</f>
        <v>190</v>
      </c>
      <c r="F5650" s="2">
        <v>1</v>
      </c>
      <c r="G5650" s="2"/>
    </row>
    <row r="5651" spans="1:26" customHeight="1" ht="18" hidden="true" outlineLevel="3">
      <c r="A5651" s="2" t="s">
        <v>10863</v>
      </c>
      <c r="B5651" s="3" t="s">
        <v>10864</v>
      </c>
      <c r="C5651" s="2"/>
      <c r="D5651" s="2" t="s">
        <v>16</v>
      </c>
      <c r="E5651" s="4">
        <f>250.00*(1-Z1%)</f>
        <v>250</v>
      </c>
      <c r="F5651" s="2">
        <v>2</v>
      </c>
      <c r="G5651" s="2"/>
    </row>
    <row r="5652" spans="1:26" customHeight="1" ht="18" hidden="true" outlineLevel="3">
      <c r="A5652" s="2" t="s">
        <v>10865</v>
      </c>
      <c r="B5652" s="3" t="s">
        <v>10866</v>
      </c>
      <c r="C5652" s="2"/>
      <c r="D5652" s="2" t="s">
        <v>16</v>
      </c>
      <c r="E5652" s="4">
        <f>500.00*(1-Z1%)</f>
        <v>500</v>
      </c>
      <c r="F5652" s="2">
        <v>1</v>
      </c>
      <c r="G5652" s="2"/>
    </row>
    <row r="5653" spans="1:26" customHeight="1" ht="18" hidden="true" outlineLevel="3">
      <c r="A5653" s="2" t="s">
        <v>10867</v>
      </c>
      <c r="B5653" s="3" t="s">
        <v>10868</v>
      </c>
      <c r="C5653" s="2"/>
      <c r="D5653" s="2" t="s">
        <v>16</v>
      </c>
      <c r="E5653" s="4">
        <f>550.00*(1-Z1%)</f>
        <v>550</v>
      </c>
      <c r="F5653" s="2">
        <v>3</v>
      </c>
      <c r="G5653" s="2"/>
    </row>
    <row r="5654" spans="1:26" customHeight="1" ht="36" hidden="true" outlineLevel="3">
      <c r="A5654" s="2" t="s">
        <v>10869</v>
      </c>
      <c r="B5654" s="3" t="s">
        <v>10870</v>
      </c>
      <c r="C5654" s="2"/>
      <c r="D5654" s="2" t="s">
        <v>16</v>
      </c>
      <c r="E5654" s="4">
        <f>390.00*(1-Z1%)</f>
        <v>390</v>
      </c>
      <c r="F5654" s="2">
        <v>2</v>
      </c>
      <c r="G5654" s="2"/>
    </row>
    <row r="5655" spans="1:26" customHeight="1" ht="18" hidden="true" outlineLevel="3">
      <c r="A5655" s="2" t="s">
        <v>10871</v>
      </c>
      <c r="B5655" s="3" t="s">
        <v>10872</v>
      </c>
      <c r="C5655" s="2"/>
      <c r="D5655" s="2" t="s">
        <v>16</v>
      </c>
      <c r="E5655" s="4">
        <f>190.00*(1-Z1%)</f>
        <v>190</v>
      </c>
      <c r="F5655" s="2">
        <v>1</v>
      </c>
      <c r="G5655" s="2"/>
    </row>
    <row r="5656" spans="1:26" customHeight="1" ht="18" hidden="true" outlineLevel="3">
      <c r="A5656" s="2" t="s">
        <v>10873</v>
      </c>
      <c r="B5656" s="3" t="s">
        <v>10874</v>
      </c>
      <c r="C5656" s="2"/>
      <c r="D5656" s="2" t="s">
        <v>16</v>
      </c>
      <c r="E5656" s="4">
        <f>350.00*(1-Z1%)</f>
        <v>350</v>
      </c>
      <c r="F5656" s="2">
        <v>2</v>
      </c>
      <c r="G5656" s="2"/>
    </row>
    <row r="5657" spans="1:26" customHeight="1" ht="18" hidden="true" outlineLevel="3">
      <c r="A5657" s="2" t="s">
        <v>10875</v>
      </c>
      <c r="B5657" s="3" t="s">
        <v>10876</v>
      </c>
      <c r="C5657" s="2"/>
      <c r="D5657" s="2" t="s">
        <v>16</v>
      </c>
      <c r="E5657" s="4">
        <f>330.00*(1-Z1%)</f>
        <v>330</v>
      </c>
      <c r="F5657" s="2">
        <v>3</v>
      </c>
      <c r="G5657" s="2"/>
    </row>
    <row r="5658" spans="1:26" customHeight="1" ht="18" hidden="true" outlineLevel="3">
      <c r="A5658" s="2" t="s">
        <v>10877</v>
      </c>
      <c r="B5658" s="3" t="s">
        <v>10878</v>
      </c>
      <c r="C5658" s="2"/>
      <c r="D5658" s="2" t="s">
        <v>16</v>
      </c>
      <c r="E5658" s="4">
        <f>520.00*(1-Z1%)</f>
        <v>520</v>
      </c>
      <c r="F5658" s="2">
        <v>1</v>
      </c>
      <c r="G5658" s="2"/>
    </row>
    <row r="5659" spans="1:26" customHeight="1" ht="36" hidden="true" outlineLevel="3">
      <c r="A5659" s="2" t="s">
        <v>10879</v>
      </c>
      <c r="B5659" s="3" t="s">
        <v>10880</v>
      </c>
      <c r="C5659" s="2"/>
      <c r="D5659" s="2" t="s">
        <v>16</v>
      </c>
      <c r="E5659" s="4">
        <f>200.00*(1-Z1%)</f>
        <v>200</v>
      </c>
      <c r="F5659" s="2">
        <v>1</v>
      </c>
      <c r="G5659" s="2"/>
    </row>
    <row r="5660" spans="1:26" customHeight="1" ht="18" hidden="true" outlineLevel="3">
      <c r="A5660" s="2" t="s">
        <v>10881</v>
      </c>
      <c r="B5660" s="3" t="s">
        <v>10882</v>
      </c>
      <c r="C5660" s="2"/>
      <c r="D5660" s="2" t="s">
        <v>16</v>
      </c>
      <c r="E5660" s="4">
        <f>890.00*(1-Z1%)</f>
        <v>890</v>
      </c>
      <c r="F5660" s="2">
        <v>1</v>
      </c>
      <c r="G5660" s="2"/>
    </row>
    <row r="5661" spans="1:26" customHeight="1" ht="18" hidden="true" outlineLevel="3">
      <c r="A5661" s="2" t="s">
        <v>10883</v>
      </c>
      <c r="B5661" s="3" t="s">
        <v>10884</v>
      </c>
      <c r="C5661" s="2"/>
      <c r="D5661" s="2" t="s">
        <v>16</v>
      </c>
      <c r="E5661" s="4">
        <f>640.00*(1-Z1%)</f>
        <v>640</v>
      </c>
      <c r="F5661" s="2">
        <v>3</v>
      </c>
      <c r="G5661" s="2"/>
    </row>
    <row r="5662" spans="1:26" customHeight="1" ht="18" hidden="true" outlineLevel="3">
      <c r="A5662" s="2" t="s">
        <v>10885</v>
      </c>
      <c r="B5662" s="3" t="s">
        <v>10886</v>
      </c>
      <c r="C5662" s="2"/>
      <c r="D5662" s="2" t="s">
        <v>16</v>
      </c>
      <c r="E5662" s="4">
        <f>690.00*(1-Z1%)</f>
        <v>690</v>
      </c>
      <c r="F5662" s="2">
        <v>2</v>
      </c>
      <c r="G5662" s="2"/>
    </row>
    <row r="5663" spans="1:26" customHeight="1" ht="18" hidden="true" outlineLevel="3">
      <c r="A5663" s="2" t="s">
        <v>10887</v>
      </c>
      <c r="B5663" s="3" t="s">
        <v>10888</v>
      </c>
      <c r="C5663" s="2"/>
      <c r="D5663" s="2" t="s">
        <v>16</v>
      </c>
      <c r="E5663" s="4">
        <f>590.00*(1-Z1%)</f>
        <v>590</v>
      </c>
      <c r="F5663" s="2">
        <v>1</v>
      </c>
      <c r="G5663" s="2"/>
    </row>
    <row r="5664" spans="1:26" customHeight="1" ht="18" hidden="true" outlineLevel="3">
      <c r="A5664" s="2" t="s">
        <v>10889</v>
      </c>
      <c r="B5664" s="3" t="s">
        <v>10890</v>
      </c>
      <c r="C5664" s="2"/>
      <c r="D5664" s="2" t="s">
        <v>16</v>
      </c>
      <c r="E5664" s="4">
        <f>120.00*(1-Z1%)</f>
        <v>120</v>
      </c>
      <c r="F5664" s="2">
        <v>1</v>
      </c>
      <c r="G5664" s="2"/>
    </row>
    <row r="5665" spans="1:26" customHeight="1" ht="18" hidden="true" outlineLevel="3">
      <c r="A5665" s="2" t="s">
        <v>10891</v>
      </c>
      <c r="B5665" s="3" t="s">
        <v>10892</v>
      </c>
      <c r="C5665" s="2"/>
      <c r="D5665" s="2" t="s">
        <v>16</v>
      </c>
      <c r="E5665" s="4">
        <f>100.00*(1-Z1%)</f>
        <v>100</v>
      </c>
      <c r="F5665" s="2">
        <v>1</v>
      </c>
      <c r="G5665" s="2"/>
    </row>
    <row r="5666" spans="1:26" customHeight="1" ht="18" hidden="true" outlineLevel="3">
      <c r="A5666" s="2" t="s">
        <v>10893</v>
      </c>
      <c r="B5666" s="3" t="s">
        <v>10894</v>
      </c>
      <c r="C5666" s="2"/>
      <c r="D5666" s="2" t="s">
        <v>16</v>
      </c>
      <c r="E5666" s="4">
        <f>100.00*(1-Z1%)</f>
        <v>100</v>
      </c>
      <c r="F5666" s="2">
        <v>1</v>
      </c>
      <c r="G5666" s="2"/>
    </row>
    <row r="5667" spans="1:26" customHeight="1" ht="18" hidden="true" outlineLevel="3">
      <c r="A5667" s="2" t="s">
        <v>10895</v>
      </c>
      <c r="B5667" s="3" t="s">
        <v>10896</v>
      </c>
      <c r="C5667" s="2"/>
      <c r="D5667" s="2" t="s">
        <v>16</v>
      </c>
      <c r="E5667" s="4">
        <f>470.00*(1-Z1%)</f>
        <v>470</v>
      </c>
      <c r="F5667" s="2">
        <v>2</v>
      </c>
      <c r="G5667" s="2"/>
    </row>
    <row r="5668" spans="1:26" customHeight="1" ht="18" hidden="true" outlineLevel="3">
      <c r="A5668" s="2" t="s">
        <v>10897</v>
      </c>
      <c r="B5668" s="3" t="s">
        <v>10898</v>
      </c>
      <c r="C5668" s="2"/>
      <c r="D5668" s="2" t="s">
        <v>16</v>
      </c>
      <c r="E5668" s="4">
        <f>150.00*(1-Z1%)</f>
        <v>150</v>
      </c>
      <c r="F5668" s="2">
        <v>1</v>
      </c>
      <c r="G5668" s="2"/>
    </row>
    <row r="5669" spans="1:26" customHeight="1" ht="36" hidden="true" outlineLevel="3">
      <c r="A5669" s="2" t="s">
        <v>10899</v>
      </c>
      <c r="B5669" s="3" t="s">
        <v>10900</v>
      </c>
      <c r="C5669" s="2"/>
      <c r="D5669" s="2" t="s">
        <v>16</v>
      </c>
      <c r="E5669" s="4">
        <f>485.00*(1-Z1%)</f>
        <v>485</v>
      </c>
      <c r="F5669" s="2">
        <v>1</v>
      </c>
      <c r="G5669" s="2"/>
    </row>
    <row r="5670" spans="1:26" customHeight="1" ht="36" hidden="true" outlineLevel="3">
      <c r="A5670" s="2" t="s">
        <v>10901</v>
      </c>
      <c r="B5670" s="3" t="s">
        <v>10902</v>
      </c>
      <c r="C5670" s="2"/>
      <c r="D5670" s="2" t="s">
        <v>16</v>
      </c>
      <c r="E5670" s="4">
        <f>385.00*(1-Z1%)</f>
        <v>385</v>
      </c>
      <c r="F5670" s="2">
        <v>3</v>
      </c>
      <c r="G5670" s="2"/>
    </row>
    <row r="5671" spans="1:26" customHeight="1" ht="35" hidden="true" outlineLevel="3">
      <c r="A5671" s="5" t="s">
        <v>10903</v>
      </c>
      <c r="B5671" s="5"/>
      <c r="C5671" s="5"/>
      <c r="D5671" s="5"/>
      <c r="E5671" s="5"/>
      <c r="F5671" s="5"/>
      <c r="G5671" s="5"/>
    </row>
    <row r="5672" spans="1:26" customHeight="1" ht="18" hidden="true" outlineLevel="3">
      <c r="A5672" s="2" t="s">
        <v>10904</v>
      </c>
      <c r="B5672" s="3" t="s">
        <v>10905</v>
      </c>
      <c r="C5672" s="2"/>
      <c r="D5672" s="2" t="s">
        <v>16</v>
      </c>
      <c r="E5672" s="4">
        <f>335.00*(1-Z1%)</f>
        <v>335</v>
      </c>
      <c r="F5672" s="2">
        <v>1</v>
      </c>
      <c r="G5672" s="2"/>
    </row>
    <row r="5673" spans="1:26" customHeight="1" ht="18" hidden="true" outlineLevel="3">
      <c r="A5673" s="2" t="s">
        <v>10906</v>
      </c>
      <c r="B5673" s="3" t="s">
        <v>10907</v>
      </c>
      <c r="C5673" s="2"/>
      <c r="D5673" s="2" t="s">
        <v>16</v>
      </c>
      <c r="E5673" s="4">
        <f>340.00*(1-Z1%)</f>
        <v>340</v>
      </c>
      <c r="F5673" s="2">
        <v>1</v>
      </c>
      <c r="G5673" s="2"/>
    </row>
    <row r="5674" spans="1:26" customHeight="1" ht="18" hidden="true" outlineLevel="3">
      <c r="A5674" s="2" t="s">
        <v>10908</v>
      </c>
      <c r="B5674" s="3" t="s">
        <v>10909</v>
      </c>
      <c r="C5674" s="2"/>
      <c r="D5674" s="2" t="s">
        <v>16</v>
      </c>
      <c r="E5674" s="4">
        <f>1250.00*(1-Z1%)</f>
        <v>1250</v>
      </c>
      <c r="F5674" s="2">
        <v>1</v>
      </c>
      <c r="G5674" s="2"/>
    </row>
    <row r="5675" spans="1:26" customHeight="1" ht="18" hidden="true" outlineLevel="3">
      <c r="A5675" s="2" t="s">
        <v>10910</v>
      </c>
      <c r="B5675" s="3" t="s">
        <v>10911</v>
      </c>
      <c r="C5675" s="2"/>
      <c r="D5675" s="2" t="s">
        <v>16</v>
      </c>
      <c r="E5675" s="4">
        <f>1280.00*(1-Z1%)</f>
        <v>1280</v>
      </c>
      <c r="F5675" s="2">
        <v>1</v>
      </c>
      <c r="G5675" s="2"/>
    </row>
    <row r="5676" spans="1:26" customHeight="1" ht="18" hidden="true" outlineLevel="3">
      <c r="A5676" s="2" t="s">
        <v>10912</v>
      </c>
      <c r="B5676" s="3" t="s">
        <v>10913</v>
      </c>
      <c r="C5676" s="2"/>
      <c r="D5676" s="2" t="s">
        <v>16</v>
      </c>
      <c r="E5676" s="4">
        <f>1480.00*(1-Z1%)</f>
        <v>1480</v>
      </c>
      <c r="F5676" s="2">
        <v>1</v>
      </c>
      <c r="G5676" s="2"/>
    </row>
    <row r="5677" spans="1:26" customHeight="1" ht="18" hidden="true" outlineLevel="3">
      <c r="A5677" s="2" t="s">
        <v>10914</v>
      </c>
      <c r="B5677" s="3" t="s">
        <v>10915</v>
      </c>
      <c r="C5677" s="2"/>
      <c r="D5677" s="2" t="s">
        <v>16</v>
      </c>
      <c r="E5677" s="4">
        <f>1270.00*(1-Z1%)</f>
        <v>1270</v>
      </c>
      <c r="F5677" s="2">
        <v>1</v>
      </c>
      <c r="G5677" s="2"/>
    </row>
    <row r="5678" spans="1:26" customHeight="1" ht="18" hidden="true" outlineLevel="3">
      <c r="A5678" s="2" t="s">
        <v>10916</v>
      </c>
      <c r="B5678" s="3" t="s">
        <v>10917</v>
      </c>
      <c r="C5678" s="2"/>
      <c r="D5678" s="2" t="s">
        <v>16</v>
      </c>
      <c r="E5678" s="4">
        <f>1280.00*(1-Z1%)</f>
        <v>1280</v>
      </c>
      <c r="F5678" s="2">
        <v>1</v>
      </c>
      <c r="G5678" s="2"/>
    </row>
    <row r="5679" spans="1:26" customHeight="1" ht="35" hidden="true" outlineLevel="3">
      <c r="A5679" s="5" t="s">
        <v>10918</v>
      </c>
      <c r="B5679" s="5"/>
      <c r="C5679" s="5"/>
      <c r="D5679" s="5"/>
      <c r="E5679" s="5"/>
      <c r="F5679" s="5"/>
      <c r="G5679" s="5"/>
    </row>
    <row r="5680" spans="1:26" customHeight="1" ht="18" hidden="true" outlineLevel="3">
      <c r="A5680" s="2" t="s">
        <v>10919</v>
      </c>
      <c r="B5680" s="3" t="s">
        <v>10920</v>
      </c>
      <c r="C5680" s="2"/>
      <c r="D5680" s="2" t="s">
        <v>16</v>
      </c>
      <c r="E5680" s="4">
        <f>100.00*(1-Z1%)</f>
        <v>100</v>
      </c>
      <c r="F5680" s="2">
        <v>1</v>
      </c>
      <c r="G5680" s="2"/>
    </row>
    <row r="5681" spans="1:26" customHeight="1" ht="18" hidden="true" outlineLevel="3">
      <c r="A5681" s="2" t="s">
        <v>10921</v>
      </c>
      <c r="B5681" s="3" t="s">
        <v>10922</v>
      </c>
      <c r="C5681" s="2"/>
      <c r="D5681" s="2" t="s">
        <v>16</v>
      </c>
      <c r="E5681" s="4">
        <f>150.00*(1-Z1%)</f>
        <v>150</v>
      </c>
      <c r="F5681" s="2">
        <v>1</v>
      </c>
      <c r="G5681" s="2"/>
    </row>
    <row r="5682" spans="1:26" customHeight="1" ht="18" hidden="true" outlineLevel="3">
      <c r="A5682" s="2" t="s">
        <v>10923</v>
      </c>
      <c r="B5682" s="3" t="s">
        <v>10924</v>
      </c>
      <c r="C5682" s="2"/>
      <c r="D5682" s="2" t="s">
        <v>16</v>
      </c>
      <c r="E5682" s="4">
        <f>750.00*(1-Z1%)</f>
        <v>750</v>
      </c>
      <c r="F5682" s="2">
        <v>3</v>
      </c>
      <c r="G5682" s="2"/>
    </row>
    <row r="5683" spans="1:26" customHeight="1" ht="36" hidden="true" outlineLevel="3">
      <c r="A5683" s="2" t="s">
        <v>10925</v>
      </c>
      <c r="B5683" s="3" t="s">
        <v>10926</v>
      </c>
      <c r="C5683" s="2"/>
      <c r="D5683" s="2" t="s">
        <v>16</v>
      </c>
      <c r="E5683" s="4">
        <f>500.00*(1-Z1%)</f>
        <v>500</v>
      </c>
      <c r="F5683" s="2">
        <v>3</v>
      </c>
      <c r="G5683" s="2"/>
    </row>
    <row r="5684" spans="1:26" customHeight="1" ht="18" hidden="true" outlineLevel="3">
      <c r="A5684" s="2" t="s">
        <v>10927</v>
      </c>
      <c r="B5684" s="3" t="s">
        <v>10928</v>
      </c>
      <c r="C5684" s="2"/>
      <c r="D5684" s="2" t="s">
        <v>16</v>
      </c>
      <c r="E5684" s="4">
        <f>350.00*(1-Z1%)</f>
        <v>350</v>
      </c>
      <c r="F5684" s="2">
        <v>1</v>
      </c>
      <c r="G5684" s="2"/>
    </row>
    <row r="5685" spans="1:26" customHeight="1" ht="36" hidden="true" outlineLevel="3">
      <c r="A5685" s="2" t="s">
        <v>10929</v>
      </c>
      <c r="B5685" s="3" t="s">
        <v>10930</v>
      </c>
      <c r="C5685" s="2"/>
      <c r="D5685" s="2" t="s">
        <v>16</v>
      </c>
      <c r="E5685" s="4">
        <f>520.00*(1-Z1%)</f>
        <v>520</v>
      </c>
      <c r="F5685" s="2">
        <v>4</v>
      </c>
      <c r="G5685" s="2"/>
    </row>
    <row r="5686" spans="1:26" customHeight="1" ht="18" hidden="true" outlineLevel="3">
      <c r="A5686" s="2" t="s">
        <v>10931</v>
      </c>
      <c r="B5686" s="3" t="s">
        <v>10932</v>
      </c>
      <c r="C5686" s="2"/>
      <c r="D5686" s="2" t="s">
        <v>16</v>
      </c>
      <c r="E5686" s="4">
        <f>600.00*(1-Z1%)</f>
        <v>600</v>
      </c>
      <c r="F5686" s="2">
        <v>3</v>
      </c>
      <c r="G5686" s="2"/>
    </row>
    <row r="5687" spans="1:26" customHeight="1" ht="18" hidden="true" outlineLevel="3">
      <c r="A5687" s="2" t="s">
        <v>10933</v>
      </c>
      <c r="B5687" s="3" t="s">
        <v>10934</v>
      </c>
      <c r="C5687" s="2"/>
      <c r="D5687" s="2" t="s">
        <v>16</v>
      </c>
      <c r="E5687" s="4">
        <f>350.00*(1-Z1%)</f>
        <v>350</v>
      </c>
      <c r="F5687" s="2">
        <v>3</v>
      </c>
      <c r="G5687" s="2"/>
    </row>
    <row r="5688" spans="1:26" customHeight="1" ht="18" hidden="true" outlineLevel="3">
      <c r="A5688" s="2" t="s">
        <v>10935</v>
      </c>
      <c r="B5688" s="3" t="s">
        <v>10936</v>
      </c>
      <c r="C5688" s="2"/>
      <c r="D5688" s="2" t="s">
        <v>16</v>
      </c>
      <c r="E5688" s="4">
        <f>250.00*(1-Z1%)</f>
        <v>250</v>
      </c>
      <c r="F5688" s="2">
        <v>3</v>
      </c>
      <c r="G5688" s="2"/>
    </row>
    <row r="5689" spans="1:26" customHeight="1" ht="36" hidden="true" outlineLevel="3">
      <c r="A5689" s="2" t="s">
        <v>10937</v>
      </c>
      <c r="B5689" s="3" t="s">
        <v>10938</v>
      </c>
      <c r="C5689" s="2"/>
      <c r="D5689" s="2" t="s">
        <v>16</v>
      </c>
      <c r="E5689" s="4">
        <f>500.00*(1-Z1%)</f>
        <v>500</v>
      </c>
      <c r="F5689" s="2">
        <v>2</v>
      </c>
      <c r="G5689" s="2"/>
    </row>
    <row r="5690" spans="1:26" customHeight="1" ht="36" hidden="true" outlineLevel="3">
      <c r="A5690" s="2" t="s">
        <v>10939</v>
      </c>
      <c r="B5690" s="3" t="s">
        <v>10940</v>
      </c>
      <c r="C5690" s="2"/>
      <c r="D5690" s="2" t="s">
        <v>16</v>
      </c>
      <c r="E5690" s="4">
        <f>480.00*(1-Z1%)</f>
        <v>480</v>
      </c>
      <c r="F5690" s="2">
        <v>3</v>
      </c>
      <c r="G5690" s="2"/>
    </row>
    <row r="5691" spans="1:26" customHeight="1" ht="36" hidden="true" outlineLevel="3">
      <c r="A5691" s="2" t="s">
        <v>10941</v>
      </c>
      <c r="B5691" s="3" t="s">
        <v>10942</v>
      </c>
      <c r="C5691" s="2"/>
      <c r="D5691" s="2" t="s">
        <v>16</v>
      </c>
      <c r="E5691" s="4">
        <f>450.00*(1-Z1%)</f>
        <v>450</v>
      </c>
      <c r="F5691" s="2">
        <v>1</v>
      </c>
      <c r="G5691" s="2"/>
    </row>
    <row r="5692" spans="1:26" customHeight="1" ht="36" hidden="true" outlineLevel="3">
      <c r="A5692" s="2" t="s">
        <v>10943</v>
      </c>
      <c r="B5692" s="3" t="s">
        <v>10944</v>
      </c>
      <c r="C5692" s="2"/>
      <c r="D5692" s="2" t="s">
        <v>16</v>
      </c>
      <c r="E5692" s="4">
        <f>490.00*(1-Z1%)</f>
        <v>490</v>
      </c>
      <c r="F5692" s="2">
        <v>3</v>
      </c>
      <c r="G5692" s="2"/>
    </row>
    <row r="5693" spans="1:26" customHeight="1" ht="18" hidden="true" outlineLevel="3">
      <c r="A5693" s="2" t="s">
        <v>10945</v>
      </c>
      <c r="B5693" s="3" t="s">
        <v>10946</v>
      </c>
      <c r="C5693" s="2"/>
      <c r="D5693" s="2" t="s">
        <v>16</v>
      </c>
      <c r="E5693" s="4">
        <f>520.00*(1-Z1%)</f>
        <v>520</v>
      </c>
      <c r="F5693" s="2">
        <v>2</v>
      </c>
      <c r="G5693" s="2"/>
    </row>
    <row r="5694" spans="1:26" customHeight="1" ht="18" hidden="true" outlineLevel="3">
      <c r="A5694" s="2" t="s">
        <v>10947</v>
      </c>
      <c r="B5694" s="3" t="s">
        <v>10948</v>
      </c>
      <c r="C5694" s="2"/>
      <c r="D5694" s="2" t="s">
        <v>16</v>
      </c>
      <c r="E5694" s="4">
        <f>490.00*(1-Z1%)</f>
        <v>490</v>
      </c>
      <c r="F5694" s="2">
        <v>1</v>
      </c>
      <c r="G5694" s="2"/>
    </row>
    <row r="5695" spans="1:26" customHeight="1" ht="18" hidden="true" outlineLevel="3">
      <c r="A5695" s="2" t="s">
        <v>10949</v>
      </c>
      <c r="B5695" s="3" t="s">
        <v>10950</v>
      </c>
      <c r="C5695" s="2"/>
      <c r="D5695" s="2" t="s">
        <v>16</v>
      </c>
      <c r="E5695" s="4">
        <f>350.00*(1-Z1%)</f>
        <v>350</v>
      </c>
      <c r="F5695" s="2">
        <v>1</v>
      </c>
      <c r="G5695" s="2"/>
    </row>
    <row r="5696" spans="1:26" customHeight="1" ht="36" hidden="true" outlineLevel="3">
      <c r="A5696" s="2" t="s">
        <v>10951</v>
      </c>
      <c r="B5696" s="3" t="s">
        <v>10952</v>
      </c>
      <c r="C5696" s="2"/>
      <c r="D5696" s="2" t="s">
        <v>16</v>
      </c>
      <c r="E5696" s="4">
        <f>770.00*(1-Z1%)</f>
        <v>770</v>
      </c>
      <c r="F5696" s="2">
        <v>1</v>
      </c>
      <c r="G5696" s="2"/>
    </row>
    <row r="5697" spans="1:26" customHeight="1" ht="36" hidden="true" outlineLevel="3">
      <c r="A5697" s="2" t="s">
        <v>10953</v>
      </c>
      <c r="B5697" s="3" t="s">
        <v>10954</v>
      </c>
      <c r="C5697" s="2"/>
      <c r="D5697" s="2" t="s">
        <v>16</v>
      </c>
      <c r="E5697" s="4">
        <f>1300.00*(1-Z1%)</f>
        <v>1300</v>
      </c>
      <c r="F5697" s="2">
        <v>2</v>
      </c>
      <c r="G5697" s="2"/>
    </row>
    <row r="5698" spans="1:26" customHeight="1" ht="36" hidden="true" outlineLevel="3">
      <c r="A5698" s="2" t="s">
        <v>10955</v>
      </c>
      <c r="B5698" s="3" t="s">
        <v>10956</v>
      </c>
      <c r="C5698" s="2"/>
      <c r="D5698" s="2" t="s">
        <v>16</v>
      </c>
      <c r="E5698" s="4">
        <f>850.00*(1-Z1%)</f>
        <v>850</v>
      </c>
      <c r="F5698" s="2">
        <v>2</v>
      </c>
      <c r="G5698" s="2"/>
    </row>
    <row r="5699" spans="1:26" customHeight="1" ht="36" hidden="true" outlineLevel="3">
      <c r="A5699" s="2" t="s">
        <v>10957</v>
      </c>
      <c r="B5699" s="3" t="s">
        <v>10958</v>
      </c>
      <c r="C5699" s="2"/>
      <c r="D5699" s="2" t="s">
        <v>16</v>
      </c>
      <c r="E5699" s="4">
        <f>550.00*(1-Z1%)</f>
        <v>550</v>
      </c>
      <c r="F5699" s="2">
        <v>3</v>
      </c>
      <c r="G5699" s="2"/>
    </row>
    <row r="5700" spans="1:26" customHeight="1" ht="18" hidden="true" outlineLevel="3">
      <c r="A5700" s="2" t="s">
        <v>10959</v>
      </c>
      <c r="B5700" s="3" t="s">
        <v>10960</v>
      </c>
      <c r="C5700" s="2"/>
      <c r="D5700" s="2" t="s">
        <v>16</v>
      </c>
      <c r="E5700" s="4">
        <f>490.00*(1-Z1%)</f>
        <v>490</v>
      </c>
      <c r="F5700" s="2">
        <v>3</v>
      </c>
      <c r="G5700" s="2"/>
    </row>
    <row r="5701" spans="1:26" customHeight="1" ht="18" hidden="true" outlineLevel="3">
      <c r="A5701" s="2" t="s">
        <v>10961</v>
      </c>
      <c r="B5701" s="3" t="s">
        <v>10962</v>
      </c>
      <c r="C5701" s="2"/>
      <c r="D5701" s="2" t="s">
        <v>16</v>
      </c>
      <c r="E5701" s="4">
        <f>235.00*(1-Z1%)</f>
        <v>235</v>
      </c>
      <c r="F5701" s="2">
        <v>3</v>
      </c>
      <c r="G5701" s="2"/>
    </row>
    <row r="5702" spans="1:26" customHeight="1" ht="36" hidden="true" outlineLevel="3">
      <c r="A5702" s="2" t="s">
        <v>10963</v>
      </c>
      <c r="B5702" s="3" t="s">
        <v>10964</v>
      </c>
      <c r="C5702" s="2"/>
      <c r="D5702" s="2" t="s">
        <v>16</v>
      </c>
      <c r="E5702" s="4">
        <f>110.00*(1-Z1%)</f>
        <v>110</v>
      </c>
      <c r="F5702" s="2">
        <v>2</v>
      </c>
      <c r="G5702" s="2"/>
    </row>
    <row r="5703" spans="1:26" customHeight="1" ht="36" hidden="true" outlineLevel="3">
      <c r="A5703" s="2" t="s">
        <v>10965</v>
      </c>
      <c r="B5703" s="3" t="s">
        <v>10966</v>
      </c>
      <c r="C5703" s="2"/>
      <c r="D5703" s="2" t="s">
        <v>16</v>
      </c>
      <c r="E5703" s="4">
        <f>120.00*(1-Z1%)</f>
        <v>120</v>
      </c>
      <c r="F5703" s="2">
        <v>1</v>
      </c>
      <c r="G5703" s="2"/>
    </row>
    <row r="5704" spans="1:26" customHeight="1" ht="36" hidden="true" outlineLevel="3">
      <c r="A5704" s="2" t="s">
        <v>10967</v>
      </c>
      <c r="B5704" s="3" t="s">
        <v>10968</v>
      </c>
      <c r="C5704" s="2"/>
      <c r="D5704" s="2" t="s">
        <v>16</v>
      </c>
      <c r="E5704" s="4">
        <f>100.00*(1-Z1%)</f>
        <v>100</v>
      </c>
      <c r="F5704" s="2">
        <v>2</v>
      </c>
      <c r="G5704" s="2"/>
    </row>
    <row r="5705" spans="1:26" customHeight="1" ht="18" hidden="true" outlineLevel="3">
      <c r="A5705" s="2" t="s">
        <v>10969</v>
      </c>
      <c r="B5705" s="3" t="s">
        <v>10970</v>
      </c>
      <c r="C5705" s="2"/>
      <c r="D5705" s="2" t="s">
        <v>16</v>
      </c>
      <c r="E5705" s="4">
        <f>390.00*(1-Z1%)</f>
        <v>390</v>
      </c>
      <c r="F5705" s="2">
        <v>2</v>
      </c>
      <c r="G5705" s="2"/>
    </row>
    <row r="5706" spans="1:26" customHeight="1" ht="36" hidden="true" outlineLevel="3">
      <c r="A5706" s="2" t="s">
        <v>10971</v>
      </c>
      <c r="B5706" s="3" t="s">
        <v>10972</v>
      </c>
      <c r="C5706" s="2"/>
      <c r="D5706" s="2" t="s">
        <v>16</v>
      </c>
      <c r="E5706" s="4">
        <f>390.00*(1-Z1%)</f>
        <v>390</v>
      </c>
      <c r="F5706" s="2">
        <v>3</v>
      </c>
      <c r="G5706" s="2"/>
    </row>
    <row r="5707" spans="1:26" customHeight="1" ht="35" hidden="true" outlineLevel="3">
      <c r="A5707" s="5" t="s">
        <v>10973</v>
      </c>
      <c r="B5707" s="5"/>
      <c r="C5707" s="5"/>
      <c r="D5707" s="5"/>
      <c r="E5707" s="5"/>
      <c r="F5707" s="5"/>
      <c r="G5707" s="5"/>
    </row>
    <row r="5708" spans="1:26" customHeight="1" ht="36" hidden="true" outlineLevel="3">
      <c r="A5708" s="2" t="s">
        <v>10974</v>
      </c>
      <c r="B5708" s="3" t="s">
        <v>10975</v>
      </c>
      <c r="C5708" s="2"/>
      <c r="D5708" s="2" t="s">
        <v>16</v>
      </c>
      <c r="E5708" s="4">
        <f>710.00*(1-Z1%)</f>
        <v>710</v>
      </c>
      <c r="F5708" s="2">
        <v>1</v>
      </c>
      <c r="G5708" s="2"/>
    </row>
    <row r="5709" spans="1:26" customHeight="1" ht="36" hidden="true" outlineLevel="3">
      <c r="A5709" s="2" t="s">
        <v>10976</v>
      </c>
      <c r="B5709" s="3" t="s">
        <v>10977</v>
      </c>
      <c r="C5709" s="2"/>
      <c r="D5709" s="2" t="s">
        <v>16</v>
      </c>
      <c r="E5709" s="4">
        <f>680.00*(1-Z1%)</f>
        <v>680</v>
      </c>
      <c r="F5709" s="2">
        <v>1</v>
      </c>
      <c r="G5709" s="2"/>
    </row>
    <row r="5710" spans="1:26" customHeight="1" ht="36" hidden="true" outlineLevel="3">
      <c r="A5710" s="2" t="s">
        <v>10978</v>
      </c>
      <c r="B5710" s="3" t="s">
        <v>10979</v>
      </c>
      <c r="C5710" s="2"/>
      <c r="D5710" s="2" t="s">
        <v>16</v>
      </c>
      <c r="E5710" s="4">
        <f>880.00*(1-Z1%)</f>
        <v>880</v>
      </c>
      <c r="F5710" s="2">
        <v>1</v>
      </c>
      <c r="G5710" s="2"/>
    </row>
    <row r="5711" spans="1:26" customHeight="1" ht="18" hidden="true" outlineLevel="3">
      <c r="A5711" s="2" t="s">
        <v>10980</v>
      </c>
      <c r="B5711" s="3" t="s">
        <v>10981</v>
      </c>
      <c r="C5711" s="2"/>
      <c r="D5711" s="2" t="s">
        <v>16</v>
      </c>
      <c r="E5711" s="4">
        <f>770.00*(1-Z1%)</f>
        <v>770</v>
      </c>
      <c r="F5711" s="2">
        <v>1</v>
      </c>
      <c r="G5711" s="2"/>
    </row>
    <row r="5712" spans="1:26" customHeight="1" ht="18" hidden="true" outlineLevel="3">
      <c r="A5712" s="2" t="s">
        <v>10982</v>
      </c>
      <c r="B5712" s="3" t="s">
        <v>10983</v>
      </c>
      <c r="C5712" s="2"/>
      <c r="D5712" s="2" t="s">
        <v>16</v>
      </c>
      <c r="E5712" s="4">
        <f>310.00*(1-Z1%)</f>
        <v>310</v>
      </c>
      <c r="F5712" s="2">
        <v>1</v>
      </c>
      <c r="G5712" s="2"/>
    </row>
    <row r="5713" spans="1:26" customHeight="1" ht="18" hidden="true" outlineLevel="3">
      <c r="A5713" s="2" t="s">
        <v>10984</v>
      </c>
      <c r="B5713" s="3" t="s">
        <v>10985</v>
      </c>
      <c r="C5713" s="2"/>
      <c r="D5713" s="2" t="s">
        <v>16</v>
      </c>
      <c r="E5713" s="4">
        <f>130.00*(1-Z1%)</f>
        <v>130</v>
      </c>
      <c r="F5713" s="2">
        <v>1</v>
      </c>
      <c r="G5713" s="2"/>
    </row>
    <row r="5714" spans="1:26" customHeight="1" ht="36" hidden="true" outlineLevel="3">
      <c r="A5714" s="2" t="s">
        <v>10986</v>
      </c>
      <c r="B5714" s="3" t="s">
        <v>10987</v>
      </c>
      <c r="C5714" s="2"/>
      <c r="D5714" s="2" t="s">
        <v>16</v>
      </c>
      <c r="E5714" s="4">
        <f>80.00*(1-Z1%)</f>
        <v>80</v>
      </c>
      <c r="F5714" s="2">
        <v>1</v>
      </c>
      <c r="G5714" s="2"/>
    </row>
    <row r="5715" spans="1:26" customHeight="1" ht="18" hidden="true" outlineLevel="3">
      <c r="A5715" s="2" t="s">
        <v>10988</v>
      </c>
      <c r="B5715" s="3" t="s">
        <v>10989</v>
      </c>
      <c r="C5715" s="2"/>
      <c r="D5715" s="2" t="s">
        <v>16</v>
      </c>
      <c r="E5715" s="4">
        <f>150.00*(1-Z1%)</f>
        <v>150</v>
      </c>
      <c r="F5715" s="2">
        <v>2</v>
      </c>
      <c r="G5715" s="2"/>
    </row>
    <row r="5716" spans="1:26" customHeight="1" ht="36" hidden="true" outlineLevel="3">
      <c r="A5716" s="2" t="s">
        <v>10990</v>
      </c>
      <c r="B5716" s="3" t="s">
        <v>10991</v>
      </c>
      <c r="C5716" s="2"/>
      <c r="D5716" s="2" t="s">
        <v>16</v>
      </c>
      <c r="E5716" s="4">
        <f>250.00*(1-Z1%)</f>
        <v>250</v>
      </c>
      <c r="F5716" s="2">
        <v>2</v>
      </c>
      <c r="G5716" s="2"/>
    </row>
    <row r="5717" spans="1:26" customHeight="1" ht="18" hidden="true" outlineLevel="3">
      <c r="A5717" s="2" t="s">
        <v>10992</v>
      </c>
      <c r="B5717" s="3" t="s">
        <v>10993</v>
      </c>
      <c r="C5717" s="2"/>
      <c r="D5717" s="2" t="s">
        <v>16</v>
      </c>
      <c r="E5717" s="4">
        <f>250.00*(1-Z1%)</f>
        <v>250</v>
      </c>
      <c r="F5717" s="2">
        <v>4</v>
      </c>
      <c r="G5717" s="2"/>
    </row>
    <row r="5718" spans="1:26" customHeight="1" ht="36" hidden="true" outlineLevel="3">
      <c r="A5718" s="2" t="s">
        <v>10994</v>
      </c>
      <c r="B5718" s="3" t="s">
        <v>10995</v>
      </c>
      <c r="C5718" s="2"/>
      <c r="D5718" s="2" t="s">
        <v>16</v>
      </c>
      <c r="E5718" s="4">
        <f>170.00*(1-Z1%)</f>
        <v>170</v>
      </c>
      <c r="F5718" s="2">
        <v>2</v>
      </c>
      <c r="G5718" s="2"/>
    </row>
    <row r="5719" spans="1:26" customHeight="1" ht="18" hidden="true" outlineLevel="3">
      <c r="A5719" s="2" t="s">
        <v>10996</v>
      </c>
      <c r="B5719" s="3" t="s">
        <v>10997</v>
      </c>
      <c r="C5719" s="2"/>
      <c r="D5719" s="2" t="s">
        <v>16</v>
      </c>
      <c r="E5719" s="4">
        <f>750.00*(1-Z1%)</f>
        <v>750</v>
      </c>
      <c r="F5719" s="2">
        <v>1</v>
      </c>
      <c r="G5719" s="2"/>
    </row>
    <row r="5720" spans="1:26" customHeight="1" ht="36" hidden="true" outlineLevel="3">
      <c r="A5720" s="2" t="s">
        <v>10998</v>
      </c>
      <c r="B5720" s="3" t="s">
        <v>10999</v>
      </c>
      <c r="C5720" s="2"/>
      <c r="D5720" s="2" t="s">
        <v>16</v>
      </c>
      <c r="E5720" s="4">
        <f>850.00*(1-Z1%)</f>
        <v>850</v>
      </c>
      <c r="F5720" s="2">
        <v>3</v>
      </c>
      <c r="G5720" s="2"/>
    </row>
    <row r="5721" spans="1:26" customHeight="1" ht="18" hidden="true" outlineLevel="3">
      <c r="A5721" s="2" t="s">
        <v>11000</v>
      </c>
      <c r="B5721" s="3" t="s">
        <v>11001</v>
      </c>
      <c r="C5721" s="2"/>
      <c r="D5721" s="2" t="s">
        <v>16</v>
      </c>
      <c r="E5721" s="4">
        <f>875.00*(1-Z1%)</f>
        <v>875</v>
      </c>
      <c r="F5721" s="2">
        <v>3</v>
      </c>
      <c r="G5721" s="2"/>
    </row>
    <row r="5722" spans="1:26" customHeight="1" ht="18" hidden="true" outlineLevel="3">
      <c r="A5722" s="2" t="s">
        <v>11002</v>
      </c>
      <c r="B5722" s="3" t="s">
        <v>11003</v>
      </c>
      <c r="C5722" s="2"/>
      <c r="D5722" s="2" t="s">
        <v>16</v>
      </c>
      <c r="E5722" s="4">
        <f>750.00*(1-Z1%)</f>
        <v>750</v>
      </c>
      <c r="F5722" s="2">
        <v>1</v>
      </c>
      <c r="G5722" s="2"/>
    </row>
    <row r="5723" spans="1:26" customHeight="1" ht="36" hidden="true" outlineLevel="3">
      <c r="A5723" s="2" t="s">
        <v>11004</v>
      </c>
      <c r="B5723" s="3" t="s">
        <v>11005</v>
      </c>
      <c r="C5723" s="2"/>
      <c r="D5723" s="2" t="s">
        <v>16</v>
      </c>
      <c r="E5723" s="4">
        <f>350.00*(1-Z1%)</f>
        <v>350</v>
      </c>
      <c r="F5723" s="2">
        <v>2</v>
      </c>
      <c r="G5723" s="2"/>
    </row>
    <row r="5724" spans="1:26" customHeight="1" ht="18" hidden="true" outlineLevel="3">
      <c r="A5724" s="2" t="s">
        <v>11006</v>
      </c>
      <c r="B5724" s="3" t="s">
        <v>11007</v>
      </c>
      <c r="C5724" s="2"/>
      <c r="D5724" s="2" t="s">
        <v>16</v>
      </c>
      <c r="E5724" s="4">
        <f>330.00*(1-Z1%)</f>
        <v>330</v>
      </c>
      <c r="F5724" s="2">
        <v>2</v>
      </c>
      <c r="G5724" s="2"/>
    </row>
    <row r="5725" spans="1:26" customHeight="1" ht="18" hidden="true" outlineLevel="3">
      <c r="A5725" s="2" t="s">
        <v>11008</v>
      </c>
      <c r="B5725" s="3" t="s">
        <v>11009</v>
      </c>
      <c r="C5725" s="2"/>
      <c r="D5725" s="2" t="s">
        <v>16</v>
      </c>
      <c r="E5725" s="4">
        <f>350.00*(1-Z1%)</f>
        <v>350</v>
      </c>
      <c r="F5725" s="2">
        <v>2</v>
      </c>
      <c r="G5725" s="2"/>
    </row>
    <row r="5726" spans="1:26" customHeight="1" ht="18" hidden="true" outlineLevel="3">
      <c r="A5726" s="2" t="s">
        <v>11010</v>
      </c>
      <c r="B5726" s="3" t="s">
        <v>11011</v>
      </c>
      <c r="C5726" s="2"/>
      <c r="D5726" s="2" t="s">
        <v>16</v>
      </c>
      <c r="E5726" s="4">
        <f>200.00*(1-Z1%)</f>
        <v>200</v>
      </c>
      <c r="F5726" s="2">
        <v>1</v>
      </c>
      <c r="G5726" s="2"/>
    </row>
    <row r="5727" spans="1:26" customHeight="1" ht="36" hidden="true" outlineLevel="3">
      <c r="A5727" s="2" t="s">
        <v>11012</v>
      </c>
      <c r="B5727" s="3" t="s">
        <v>11013</v>
      </c>
      <c r="C5727" s="2"/>
      <c r="D5727" s="2" t="s">
        <v>16</v>
      </c>
      <c r="E5727" s="4">
        <f>260.00*(1-Z1%)</f>
        <v>260</v>
      </c>
      <c r="F5727" s="2">
        <v>1</v>
      </c>
      <c r="G5727" s="2"/>
    </row>
    <row r="5728" spans="1:26" customHeight="1" ht="36" hidden="true" outlineLevel="3">
      <c r="A5728" s="2" t="s">
        <v>11014</v>
      </c>
      <c r="B5728" s="3" t="s">
        <v>11015</v>
      </c>
      <c r="C5728" s="2"/>
      <c r="D5728" s="2" t="s">
        <v>16</v>
      </c>
      <c r="E5728" s="4">
        <f>300.00*(1-Z1%)</f>
        <v>300</v>
      </c>
      <c r="F5728" s="2">
        <v>1</v>
      </c>
      <c r="G5728" s="2"/>
    </row>
    <row r="5729" spans="1:26" customHeight="1" ht="18" hidden="true" outlineLevel="3">
      <c r="A5729" s="2" t="s">
        <v>11016</v>
      </c>
      <c r="B5729" s="3" t="s">
        <v>11017</v>
      </c>
      <c r="C5729" s="2"/>
      <c r="D5729" s="2" t="s">
        <v>16</v>
      </c>
      <c r="E5729" s="4">
        <f>235.00*(1-Z1%)</f>
        <v>235</v>
      </c>
      <c r="F5729" s="2">
        <v>1</v>
      </c>
      <c r="G5729" s="2"/>
    </row>
    <row r="5730" spans="1:26" customHeight="1" ht="18" hidden="true" outlineLevel="3">
      <c r="A5730" s="2" t="s">
        <v>11018</v>
      </c>
      <c r="B5730" s="3" t="s">
        <v>11019</v>
      </c>
      <c r="C5730" s="2"/>
      <c r="D5730" s="2" t="s">
        <v>16</v>
      </c>
      <c r="E5730" s="4">
        <f>620.00*(1-Z1%)</f>
        <v>620</v>
      </c>
      <c r="F5730" s="2">
        <v>3</v>
      </c>
      <c r="G5730" s="2"/>
    </row>
    <row r="5731" spans="1:26" customHeight="1" ht="18" hidden="true" outlineLevel="3">
      <c r="A5731" s="2" t="s">
        <v>11020</v>
      </c>
      <c r="B5731" s="3" t="s">
        <v>11021</v>
      </c>
      <c r="C5731" s="2"/>
      <c r="D5731" s="2" t="s">
        <v>16</v>
      </c>
      <c r="E5731" s="4">
        <f>370.00*(1-Z1%)</f>
        <v>370</v>
      </c>
      <c r="F5731" s="2">
        <v>3</v>
      </c>
      <c r="G5731" s="2"/>
    </row>
    <row r="5732" spans="1:26" customHeight="1" ht="36" hidden="true" outlineLevel="3">
      <c r="A5732" s="2" t="s">
        <v>11022</v>
      </c>
      <c r="B5732" s="3" t="s">
        <v>11023</v>
      </c>
      <c r="C5732" s="2"/>
      <c r="D5732" s="2" t="s">
        <v>16</v>
      </c>
      <c r="E5732" s="4">
        <f>280.00*(1-Z1%)</f>
        <v>280</v>
      </c>
      <c r="F5732" s="2">
        <v>2</v>
      </c>
      <c r="G5732" s="2"/>
    </row>
    <row r="5733" spans="1:26" customHeight="1" ht="18" hidden="true" outlineLevel="3">
      <c r="A5733" s="2" t="s">
        <v>11024</v>
      </c>
      <c r="B5733" s="3" t="s">
        <v>11025</v>
      </c>
      <c r="C5733" s="2"/>
      <c r="D5733" s="2" t="s">
        <v>16</v>
      </c>
      <c r="E5733" s="4">
        <f>200.00*(1-Z1%)</f>
        <v>200</v>
      </c>
      <c r="F5733" s="2">
        <v>3</v>
      </c>
      <c r="G5733" s="2"/>
    </row>
    <row r="5734" spans="1:26" customHeight="1" ht="18" hidden="true" outlineLevel="3">
      <c r="A5734" s="2" t="s">
        <v>11026</v>
      </c>
      <c r="B5734" s="3" t="s">
        <v>11027</v>
      </c>
      <c r="C5734" s="2"/>
      <c r="D5734" s="2" t="s">
        <v>16</v>
      </c>
      <c r="E5734" s="4">
        <f>220.00*(1-Z1%)</f>
        <v>220</v>
      </c>
      <c r="F5734" s="2">
        <v>1</v>
      </c>
      <c r="G5734" s="2"/>
    </row>
    <row r="5735" spans="1:26" customHeight="1" ht="18" hidden="true" outlineLevel="3">
      <c r="A5735" s="2" t="s">
        <v>11028</v>
      </c>
      <c r="B5735" s="3" t="s">
        <v>11029</v>
      </c>
      <c r="C5735" s="2"/>
      <c r="D5735" s="2" t="s">
        <v>16</v>
      </c>
      <c r="E5735" s="4">
        <f>220.00*(1-Z1%)</f>
        <v>220</v>
      </c>
      <c r="F5735" s="2">
        <v>1</v>
      </c>
      <c r="G5735" s="2"/>
    </row>
    <row r="5736" spans="1:26" customHeight="1" ht="36" hidden="true" outlineLevel="3">
      <c r="A5736" s="2" t="s">
        <v>11030</v>
      </c>
      <c r="B5736" s="3" t="s">
        <v>11031</v>
      </c>
      <c r="C5736" s="2"/>
      <c r="D5736" s="2" t="s">
        <v>16</v>
      </c>
      <c r="E5736" s="4">
        <f>220.00*(1-Z1%)</f>
        <v>220</v>
      </c>
      <c r="F5736" s="2">
        <v>1</v>
      </c>
      <c r="G5736" s="2"/>
    </row>
    <row r="5737" spans="1:26" customHeight="1" ht="36" hidden="true" outlineLevel="3">
      <c r="A5737" s="2" t="s">
        <v>11032</v>
      </c>
      <c r="B5737" s="3" t="s">
        <v>11033</v>
      </c>
      <c r="C5737" s="2"/>
      <c r="D5737" s="2" t="s">
        <v>16</v>
      </c>
      <c r="E5737" s="4">
        <f>850.00*(1-Z1%)</f>
        <v>850</v>
      </c>
      <c r="F5737" s="2">
        <v>1</v>
      </c>
      <c r="G5737" s="2"/>
    </row>
    <row r="5738" spans="1:26" customHeight="1" ht="36" hidden="true" outlineLevel="3">
      <c r="A5738" s="2" t="s">
        <v>11034</v>
      </c>
      <c r="B5738" s="3" t="s">
        <v>11035</v>
      </c>
      <c r="C5738" s="2"/>
      <c r="D5738" s="2" t="s">
        <v>16</v>
      </c>
      <c r="E5738" s="4">
        <f>900.00*(1-Z1%)</f>
        <v>900</v>
      </c>
      <c r="F5738" s="2">
        <v>2</v>
      </c>
      <c r="G5738" s="2"/>
    </row>
    <row r="5739" spans="1:26" customHeight="1" ht="18" hidden="true" outlineLevel="3">
      <c r="A5739" s="2" t="s">
        <v>11036</v>
      </c>
      <c r="B5739" s="3" t="s">
        <v>11037</v>
      </c>
      <c r="C5739" s="2"/>
      <c r="D5739" s="2" t="s">
        <v>16</v>
      </c>
      <c r="E5739" s="4">
        <f>290.00*(1-Z1%)</f>
        <v>290</v>
      </c>
      <c r="F5739" s="2">
        <v>3</v>
      </c>
      <c r="G5739" s="2"/>
    </row>
    <row r="5740" spans="1:26" customHeight="1" ht="18" hidden="true" outlineLevel="3">
      <c r="A5740" s="2" t="s">
        <v>11038</v>
      </c>
      <c r="B5740" s="3" t="s">
        <v>11039</v>
      </c>
      <c r="C5740" s="2"/>
      <c r="D5740" s="2" t="s">
        <v>16</v>
      </c>
      <c r="E5740" s="4">
        <f>325.00*(1-Z1%)</f>
        <v>325</v>
      </c>
      <c r="F5740" s="2">
        <v>1</v>
      </c>
      <c r="G5740" s="2"/>
    </row>
    <row r="5741" spans="1:26" customHeight="1" ht="36" hidden="true" outlineLevel="3">
      <c r="A5741" s="2" t="s">
        <v>11040</v>
      </c>
      <c r="B5741" s="3" t="s">
        <v>11041</v>
      </c>
      <c r="C5741" s="2"/>
      <c r="D5741" s="2" t="s">
        <v>16</v>
      </c>
      <c r="E5741" s="4">
        <f>165.00*(1-Z1%)</f>
        <v>165</v>
      </c>
      <c r="F5741" s="2">
        <v>1</v>
      </c>
      <c r="G5741" s="2"/>
    </row>
    <row r="5742" spans="1:26" customHeight="1" ht="36" hidden="true" outlineLevel="3">
      <c r="A5742" s="2" t="s">
        <v>11042</v>
      </c>
      <c r="B5742" s="3" t="s">
        <v>11043</v>
      </c>
      <c r="C5742" s="2"/>
      <c r="D5742" s="2" t="s">
        <v>16</v>
      </c>
      <c r="E5742" s="4">
        <f>210.00*(1-Z1%)</f>
        <v>210</v>
      </c>
      <c r="F5742" s="2">
        <v>1</v>
      </c>
      <c r="G5742" s="2"/>
    </row>
    <row r="5743" spans="1:26" customHeight="1" ht="36" hidden="true" outlineLevel="3">
      <c r="A5743" s="2" t="s">
        <v>11044</v>
      </c>
      <c r="B5743" s="3" t="s">
        <v>11045</v>
      </c>
      <c r="C5743" s="2"/>
      <c r="D5743" s="2" t="s">
        <v>16</v>
      </c>
      <c r="E5743" s="4">
        <f>200.00*(1-Z1%)</f>
        <v>200</v>
      </c>
      <c r="F5743" s="2">
        <v>1</v>
      </c>
      <c r="G5743" s="2"/>
    </row>
    <row r="5744" spans="1:26" customHeight="1" ht="36" hidden="true" outlineLevel="3">
      <c r="A5744" s="2" t="s">
        <v>11046</v>
      </c>
      <c r="B5744" s="3" t="s">
        <v>11047</v>
      </c>
      <c r="C5744" s="2"/>
      <c r="D5744" s="2" t="s">
        <v>16</v>
      </c>
      <c r="E5744" s="4">
        <f>350.00*(1-Z1%)</f>
        <v>350</v>
      </c>
      <c r="F5744" s="2">
        <v>2</v>
      </c>
      <c r="G5744" s="2"/>
    </row>
    <row r="5745" spans="1:26" customHeight="1" ht="36" hidden="true" outlineLevel="3">
      <c r="A5745" s="2" t="s">
        <v>11048</v>
      </c>
      <c r="B5745" s="3" t="s">
        <v>11049</v>
      </c>
      <c r="C5745" s="2"/>
      <c r="D5745" s="2" t="s">
        <v>16</v>
      </c>
      <c r="E5745" s="4">
        <f>280.00*(1-Z1%)</f>
        <v>280</v>
      </c>
      <c r="F5745" s="2">
        <v>3</v>
      </c>
      <c r="G5745" s="2"/>
    </row>
    <row r="5746" spans="1:26" customHeight="1" ht="36" hidden="true" outlineLevel="3">
      <c r="A5746" s="2" t="s">
        <v>11050</v>
      </c>
      <c r="B5746" s="3" t="s">
        <v>11051</v>
      </c>
      <c r="C5746" s="2"/>
      <c r="D5746" s="2" t="s">
        <v>16</v>
      </c>
      <c r="E5746" s="4">
        <f>480.00*(1-Z1%)</f>
        <v>480</v>
      </c>
      <c r="F5746" s="2">
        <v>3</v>
      </c>
      <c r="G5746" s="2"/>
    </row>
    <row r="5747" spans="1:26" customHeight="1" ht="36" hidden="true" outlineLevel="3">
      <c r="A5747" s="2" t="s">
        <v>11052</v>
      </c>
      <c r="B5747" s="3" t="s">
        <v>11053</v>
      </c>
      <c r="C5747" s="2"/>
      <c r="D5747" s="2" t="s">
        <v>16</v>
      </c>
      <c r="E5747" s="4">
        <f>400.00*(1-Z1%)</f>
        <v>400</v>
      </c>
      <c r="F5747" s="2">
        <v>1</v>
      </c>
      <c r="G5747" s="2"/>
    </row>
    <row r="5748" spans="1:26" customHeight="1" ht="36" hidden="true" outlineLevel="3">
      <c r="A5748" s="2" t="s">
        <v>11054</v>
      </c>
      <c r="B5748" s="3" t="s">
        <v>11055</v>
      </c>
      <c r="C5748" s="2"/>
      <c r="D5748" s="2" t="s">
        <v>16</v>
      </c>
      <c r="E5748" s="4">
        <f>350.00*(1-Z1%)</f>
        <v>350</v>
      </c>
      <c r="F5748" s="2">
        <v>2</v>
      </c>
      <c r="G5748" s="2"/>
    </row>
    <row r="5749" spans="1:26" customHeight="1" ht="36" hidden="true" outlineLevel="3">
      <c r="A5749" s="2" t="s">
        <v>11056</v>
      </c>
      <c r="B5749" s="3" t="s">
        <v>11057</v>
      </c>
      <c r="C5749" s="2"/>
      <c r="D5749" s="2" t="s">
        <v>16</v>
      </c>
      <c r="E5749" s="4">
        <f>280.00*(1-Z1%)</f>
        <v>280</v>
      </c>
      <c r="F5749" s="2">
        <v>1</v>
      </c>
      <c r="G5749" s="2"/>
    </row>
    <row r="5750" spans="1:26" customHeight="1" ht="36" hidden="true" outlineLevel="3">
      <c r="A5750" s="2" t="s">
        <v>11058</v>
      </c>
      <c r="B5750" s="3" t="s">
        <v>11059</v>
      </c>
      <c r="C5750" s="2"/>
      <c r="D5750" s="2" t="s">
        <v>16</v>
      </c>
      <c r="E5750" s="4">
        <f>380.00*(1-Z1%)</f>
        <v>380</v>
      </c>
      <c r="F5750" s="2">
        <v>1</v>
      </c>
      <c r="G5750" s="2"/>
    </row>
    <row r="5751" spans="1:26" customHeight="1" ht="36" hidden="true" outlineLevel="3">
      <c r="A5751" s="2" t="s">
        <v>11060</v>
      </c>
      <c r="B5751" s="3" t="s">
        <v>11061</v>
      </c>
      <c r="C5751" s="2"/>
      <c r="D5751" s="2" t="s">
        <v>16</v>
      </c>
      <c r="E5751" s="4">
        <f>400.00*(1-Z1%)</f>
        <v>400</v>
      </c>
      <c r="F5751" s="2">
        <v>3</v>
      </c>
      <c r="G5751" s="2"/>
    </row>
    <row r="5752" spans="1:26" customHeight="1" ht="36" hidden="true" outlineLevel="3">
      <c r="A5752" s="2" t="s">
        <v>11062</v>
      </c>
      <c r="B5752" s="3" t="s">
        <v>11063</v>
      </c>
      <c r="C5752" s="2"/>
      <c r="D5752" s="2" t="s">
        <v>16</v>
      </c>
      <c r="E5752" s="4">
        <f>450.00*(1-Z1%)</f>
        <v>450</v>
      </c>
      <c r="F5752" s="2">
        <v>1</v>
      </c>
      <c r="G5752" s="2"/>
    </row>
    <row r="5753" spans="1:26" customHeight="1" ht="36" hidden="true" outlineLevel="3">
      <c r="A5753" s="2" t="s">
        <v>11064</v>
      </c>
      <c r="B5753" s="3" t="s">
        <v>11065</v>
      </c>
      <c r="C5753" s="2"/>
      <c r="D5753" s="2" t="s">
        <v>16</v>
      </c>
      <c r="E5753" s="4">
        <f>300.00*(1-Z1%)</f>
        <v>300</v>
      </c>
      <c r="F5753" s="2">
        <v>3</v>
      </c>
      <c r="G5753" s="2"/>
    </row>
    <row r="5754" spans="1:26" customHeight="1" ht="36" hidden="true" outlineLevel="3">
      <c r="A5754" s="2" t="s">
        <v>11066</v>
      </c>
      <c r="B5754" s="3" t="s">
        <v>11067</v>
      </c>
      <c r="C5754" s="2"/>
      <c r="D5754" s="2" t="s">
        <v>16</v>
      </c>
      <c r="E5754" s="4">
        <f>460.00*(1-Z1%)</f>
        <v>460</v>
      </c>
      <c r="F5754" s="2">
        <v>3</v>
      </c>
      <c r="G5754" s="2"/>
    </row>
    <row r="5755" spans="1:26" customHeight="1" ht="36" hidden="true" outlineLevel="3">
      <c r="A5755" s="2" t="s">
        <v>11068</v>
      </c>
      <c r="B5755" s="3" t="s">
        <v>11069</v>
      </c>
      <c r="C5755" s="2"/>
      <c r="D5755" s="2" t="s">
        <v>16</v>
      </c>
      <c r="E5755" s="4">
        <f>300.00*(1-Z1%)</f>
        <v>300</v>
      </c>
      <c r="F5755" s="2">
        <v>1</v>
      </c>
      <c r="G5755" s="2"/>
    </row>
    <row r="5756" spans="1:26" customHeight="1" ht="36" hidden="true" outlineLevel="3">
      <c r="A5756" s="2" t="s">
        <v>11070</v>
      </c>
      <c r="B5756" s="3" t="s">
        <v>11071</v>
      </c>
      <c r="C5756" s="2"/>
      <c r="D5756" s="2" t="s">
        <v>16</v>
      </c>
      <c r="E5756" s="4">
        <f>255.00*(1-Z1%)</f>
        <v>255</v>
      </c>
      <c r="F5756" s="2">
        <v>1</v>
      </c>
      <c r="G5756" s="2"/>
    </row>
    <row r="5757" spans="1:26" customHeight="1" ht="36" hidden="true" outlineLevel="3">
      <c r="A5757" s="2" t="s">
        <v>11072</v>
      </c>
      <c r="B5757" s="3" t="s">
        <v>11073</v>
      </c>
      <c r="C5757" s="2"/>
      <c r="D5757" s="2" t="s">
        <v>16</v>
      </c>
      <c r="E5757" s="4">
        <f>240.00*(1-Z1%)</f>
        <v>240</v>
      </c>
      <c r="F5757" s="2">
        <v>1</v>
      </c>
      <c r="G5757" s="2"/>
    </row>
    <row r="5758" spans="1:26" customHeight="1" ht="36" hidden="true" outlineLevel="3">
      <c r="A5758" s="2" t="s">
        <v>11074</v>
      </c>
      <c r="B5758" s="3" t="s">
        <v>11075</v>
      </c>
      <c r="C5758" s="2"/>
      <c r="D5758" s="2" t="s">
        <v>16</v>
      </c>
      <c r="E5758" s="4">
        <f>315.00*(1-Z1%)</f>
        <v>315</v>
      </c>
      <c r="F5758" s="2">
        <v>2</v>
      </c>
      <c r="G5758" s="2"/>
    </row>
    <row r="5759" spans="1:26" customHeight="1" ht="36" hidden="true" outlineLevel="3">
      <c r="A5759" s="2" t="s">
        <v>11076</v>
      </c>
      <c r="B5759" s="3" t="s">
        <v>11077</v>
      </c>
      <c r="C5759" s="2"/>
      <c r="D5759" s="2" t="s">
        <v>16</v>
      </c>
      <c r="E5759" s="4">
        <f>520.00*(1-Z1%)</f>
        <v>520</v>
      </c>
      <c r="F5759" s="2">
        <v>2</v>
      </c>
      <c r="G5759" s="2"/>
    </row>
    <row r="5760" spans="1:26" customHeight="1" ht="36" hidden="true" outlineLevel="3">
      <c r="A5760" s="2" t="s">
        <v>11078</v>
      </c>
      <c r="B5760" s="3" t="s">
        <v>11079</v>
      </c>
      <c r="C5760" s="2"/>
      <c r="D5760" s="2" t="s">
        <v>16</v>
      </c>
      <c r="E5760" s="4">
        <f>850.00*(1-Z1%)</f>
        <v>850</v>
      </c>
      <c r="F5760" s="2">
        <v>3</v>
      </c>
      <c r="G5760" s="2"/>
    </row>
    <row r="5761" spans="1:26" customHeight="1" ht="36" hidden="true" outlineLevel="3">
      <c r="A5761" s="2" t="s">
        <v>11080</v>
      </c>
      <c r="B5761" s="3" t="s">
        <v>11081</v>
      </c>
      <c r="C5761" s="2"/>
      <c r="D5761" s="2" t="s">
        <v>16</v>
      </c>
      <c r="E5761" s="4">
        <f>270.00*(1-Z1%)</f>
        <v>270</v>
      </c>
      <c r="F5761" s="2">
        <v>1</v>
      </c>
      <c r="G5761" s="2"/>
    </row>
    <row r="5762" spans="1:26" customHeight="1" ht="36" hidden="true" outlineLevel="3">
      <c r="A5762" s="2" t="s">
        <v>11082</v>
      </c>
      <c r="B5762" s="3" t="s">
        <v>11083</v>
      </c>
      <c r="C5762" s="2"/>
      <c r="D5762" s="2" t="s">
        <v>16</v>
      </c>
      <c r="E5762" s="4">
        <f>290.00*(1-Z1%)</f>
        <v>290</v>
      </c>
      <c r="F5762" s="2">
        <v>1</v>
      </c>
      <c r="G5762" s="2"/>
    </row>
    <row r="5763" spans="1:26" customHeight="1" ht="36" hidden="true" outlineLevel="3">
      <c r="A5763" s="2" t="s">
        <v>11084</v>
      </c>
      <c r="B5763" s="3" t="s">
        <v>11085</v>
      </c>
      <c r="C5763" s="2"/>
      <c r="D5763" s="2" t="s">
        <v>16</v>
      </c>
      <c r="E5763" s="4">
        <f>290.00*(1-Z1%)</f>
        <v>290</v>
      </c>
      <c r="F5763" s="2">
        <v>2</v>
      </c>
      <c r="G5763" s="2"/>
    </row>
    <row r="5764" spans="1:26" customHeight="1" ht="36" hidden="true" outlineLevel="3">
      <c r="A5764" s="2" t="s">
        <v>11086</v>
      </c>
      <c r="B5764" s="3" t="s">
        <v>11087</v>
      </c>
      <c r="C5764" s="2"/>
      <c r="D5764" s="2" t="s">
        <v>16</v>
      </c>
      <c r="E5764" s="4">
        <f>350.00*(1-Z1%)</f>
        <v>350</v>
      </c>
      <c r="F5764" s="2">
        <v>2</v>
      </c>
      <c r="G5764" s="2"/>
    </row>
    <row r="5765" spans="1:26" customHeight="1" ht="36" hidden="true" outlineLevel="3">
      <c r="A5765" s="2" t="s">
        <v>11088</v>
      </c>
      <c r="B5765" s="3" t="s">
        <v>11089</v>
      </c>
      <c r="C5765" s="2"/>
      <c r="D5765" s="2" t="s">
        <v>16</v>
      </c>
      <c r="E5765" s="4">
        <f>235.00*(1-Z1%)</f>
        <v>235</v>
      </c>
      <c r="F5765" s="2">
        <v>2</v>
      </c>
      <c r="G5765" s="2"/>
    </row>
    <row r="5766" spans="1:26" customHeight="1" ht="36" hidden="true" outlineLevel="3">
      <c r="A5766" s="2" t="s">
        <v>11090</v>
      </c>
      <c r="B5766" s="3" t="s">
        <v>11091</v>
      </c>
      <c r="C5766" s="2"/>
      <c r="D5766" s="2" t="s">
        <v>16</v>
      </c>
      <c r="E5766" s="4">
        <f>330.00*(1-Z1%)</f>
        <v>330</v>
      </c>
      <c r="F5766" s="2">
        <v>1</v>
      </c>
      <c r="G5766" s="2"/>
    </row>
    <row r="5767" spans="1:26" customHeight="1" ht="18" hidden="true" outlineLevel="3">
      <c r="A5767" s="2" t="s">
        <v>11092</v>
      </c>
      <c r="B5767" s="3" t="s">
        <v>11093</v>
      </c>
      <c r="C5767" s="2"/>
      <c r="D5767" s="2" t="s">
        <v>16</v>
      </c>
      <c r="E5767" s="4">
        <f>140.00*(1-Z1%)</f>
        <v>140</v>
      </c>
      <c r="F5767" s="2">
        <v>2</v>
      </c>
      <c r="G5767" s="2"/>
    </row>
    <row r="5768" spans="1:26" customHeight="1" ht="18" hidden="true" outlineLevel="3">
      <c r="A5768" s="2" t="s">
        <v>11094</v>
      </c>
      <c r="B5768" s="3" t="s">
        <v>11095</v>
      </c>
      <c r="C5768" s="2"/>
      <c r="D5768" s="2" t="s">
        <v>16</v>
      </c>
      <c r="E5768" s="4">
        <f>175.00*(1-Z1%)</f>
        <v>175</v>
      </c>
      <c r="F5768" s="2">
        <v>1</v>
      </c>
      <c r="G5768" s="2"/>
    </row>
    <row r="5769" spans="1:26" customHeight="1" ht="18" hidden="true" outlineLevel="3">
      <c r="A5769" s="2" t="s">
        <v>11096</v>
      </c>
      <c r="B5769" s="3" t="s">
        <v>11097</v>
      </c>
      <c r="C5769" s="2"/>
      <c r="D5769" s="2" t="s">
        <v>16</v>
      </c>
      <c r="E5769" s="4">
        <f>420.00*(1-Z1%)</f>
        <v>420</v>
      </c>
      <c r="F5769" s="2">
        <v>2</v>
      </c>
      <c r="G5769" s="2"/>
    </row>
    <row r="5770" spans="1:26" customHeight="1" ht="18" hidden="true" outlineLevel="3">
      <c r="A5770" s="2" t="s">
        <v>11098</v>
      </c>
      <c r="B5770" s="3" t="s">
        <v>11099</v>
      </c>
      <c r="C5770" s="2"/>
      <c r="D5770" s="2" t="s">
        <v>16</v>
      </c>
      <c r="E5770" s="4">
        <f>380.00*(1-Z1%)</f>
        <v>380</v>
      </c>
      <c r="F5770" s="2">
        <v>2</v>
      </c>
      <c r="G5770" s="2"/>
    </row>
    <row r="5771" spans="1:26" customHeight="1" ht="18" hidden="true" outlineLevel="3">
      <c r="A5771" s="2" t="s">
        <v>11100</v>
      </c>
      <c r="B5771" s="3" t="s">
        <v>11101</v>
      </c>
      <c r="C5771" s="2"/>
      <c r="D5771" s="2" t="s">
        <v>16</v>
      </c>
      <c r="E5771" s="4">
        <f>380.00*(1-Z1%)</f>
        <v>380</v>
      </c>
      <c r="F5771" s="2">
        <v>2</v>
      </c>
      <c r="G5771" s="2"/>
    </row>
    <row r="5772" spans="1:26" customHeight="1" ht="18" hidden="true" outlineLevel="3">
      <c r="A5772" s="2" t="s">
        <v>11102</v>
      </c>
      <c r="B5772" s="3" t="s">
        <v>11103</v>
      </c>
      <c r="C5772" s="2"/>
      <c r="D5772" s="2" t="s">
        <v>16</v>
      </c>
      <c r="E5772" s="4">
        <f>210.00*(1-Z1%)</f>
        <v>210</v>
      </c>
      <c r="F5772" s="2">
        <v>1</v>
      </c>
      <c r="G5772" s="2"/>
    </row>
    <row r="5773" spans="1:26" customHeight="1" ht="18" hidden="true" outlineLevel="3">
      <c r="A5773" s="2" t="s">
        <v>11104</v>
      </c>
      <c r="B5773" s="3" t="s">
        <v>11105</v>
      </c>
      <c r="C5773" s="2"/>
      <c r="D5773" s="2" t="s">
        <v>16</v>
      </c>
      <c r="E5773" s="4">
        <f>580.00*(1-Z1%)</f>
        <v>580</v>
      </c>
      <c r="F5773" s="2">
        <v>1</v>
      </c>
      <c r="G5773" s="2"/>
    </row>
    <row r="5774" spans="1:26" customHeight="1" ht="18" hidden="true" outlineLevel="3">
      <c r="A5774" s="2" t="s">
        <v>11106</v>
      </c>
      <c r="B5774" s="3" t="s">
        <v>11107</v>
      </c>
      <c r="C5774" s="2"/>
      <c r="D5774" s="2" t="s">
        <v>16</v>
      </c>
      <c r="E5774" s="4">
        <f>450.00*(1-Z1%)</f>
        <v>450</v>
      </c>
      <c r="F5774" s="2">
        <v>2</v>
      </c>
      <c r="G5774" s="2"/>
    </row>
    <row r="5775" spans="1:26" customHeight="1" ht="18" hidden="true" outlineLevel="3">
      <c r="A5775" s="2" t="s">
        <v>11108</v>
      </c>
      <c r="B5775" s="3" t="s">
        <v>11109</v>
      </c>
      <c r="C5775" s="2"/>
      <c r="D5775" s="2" t="s">
        <v>16</v>
      </c>
      <c r="E5775" s="4">
        <f>340.00*(1-Z1%)</f>
        <v>340</v>
      </c>
      <c r="F5775" s="2">
        <v>2</v>
      </c>
      <c r="G5775" s="2"/>
    </row>
    <row r="5776" spans="1:26" customHeight="1" ht="18" hidden="true" outlineLevel="3">
      <c r="A5776" s="2" t="s">
        <v>11110</v>
      </c>
      <c r="B5776" s="3" t="s">
        <v>11111</v>
      </c>
      <c r="C5776" s="2"/>
      <c r="D5776" s="2" t="s">
        <v>16</v>
      </c>
      <c r="E5776" s="4">
        <f>1100.00*(1-Z1%)</f>
        <v>1100</v>
      </c>
      <c r="F5776" s="2">
        <v>2</v>
      </c>
      <c r="G5776" s="2"/>
    </row>
    <row r="5777" spans="1:26" customHeight="1" ht="18" hidden="true" outlineLevel="3">
      <c r="A5777" s="2" t="s">
        <v>11112</v>
      </c>
      <c r="B5777" s="3" t="s">
        <v>11113</v>
      </c>
      <c r="C5777" s="2"/>
      <c r="D5777" s="2" t="s">
        <v>16</v>
      </c>
      <c r="E5777" s="4">
        <f>390.00*(1-Z1%)</f>
        <v>390</v>
      </c>
      <c r="F5777" s="2">
        <v>3</v>
      </c>
      <c r="G5777" s="2"/>
    </row>
    <row r="5778" spans="1:26" customHeight="1" ht="18" hidden="true" outlineLevel="3">
      <c r="A5778" s="2" t="s">
        <v>11114</v>
      </c>
      <c r="B5778" s="3" t="s">
        <v>11115</v>
      </c>
      <c r="C5778" s="2"/>
      <c r="D5778" s="2" t="s">
        <v>16</v>
      </c>
      <c r="E5778" s="4">
        <f>290.00*(1-Z1%)</f>
        <v>290</v>
      </c>
      <c r="F5778" s="2">
        <v>3</v>
      </c>
      <c r="G5778" s="2"/>
    </row>
    <row r="5779" spans="1:26" customHeight="1" ht="18" hidden="true" outlineLevel="3">
      <c r="A5779" s="2" t="s">
        <v>11116</v>
      </c>
      <c r="B5779" s="3" t="s">
        <v>11117</v>
      </c>
      <c r="C5779" s="2"/>
      <c r="D5779" s="2" t="s">
        <v>16</v>
      </c>
      <c r="E5779" s="4">
        <f>75.00*(1-Z1%)</f>
        <v>75</v>
      </c>
      <c r="F5779" s="2">
        <v>4</v>
      </c>
      <c r="G5779" s="2"/>
    </row>
    <row r="5780" spans="1:26" customHeight="1" ht="18" hidden="true" outlineLevel="3">
      <c r="A5780" s="2" t="s">
        <v>11118</v>
      </c>
      <c r="B5780" s="3" t="s">
        <v>11119</v>
      </c>
      <c r="C5780" s="2"/>
      <c r="D5780" s="2" t="s">
        <v>16</v>
      </c>
      <c r="E5780" s="4">
        <f>470.00*(1-Z1%)</f>
        <v>470</v>
      </c>
      <c r="F5780" s="2">
        <v>1</v>
      </c>
      <c r="G5780" s="2"/>
    </row>
    <row r="5781" spans="1:26" customHeight="1" ht="36" hidden="true" outlineLevel="3">
      <c r="A5781" s="2" t="s">
        <v>11120</v>
      </c>
      <c r="B5781" s="3" t="s">
        <v>11121</v>
      </c>
      <c r="C5781" s="2"/>
      <c r="D5781" s="2" t="s">
        <v>16</v>
      </c>
      <c r="E5781" s="4">
        <f>470.00*(1-Z1%)</f>
        <v>470</v>
      </c>
      <c r="F5781" s="2">
        <v>1</v>
      </c>
      <c r="G5781" s="2"/>
    </row>
    <row r="5782" spans="1:26" customHeight="1" ht="18" hidden="true" outlineLevel="3">
      <c r="A5782" s="2" t="s">
        <v>11122</v>
      </c>
      <c r="B5782" s="3" t="s">
        <v>11123</v>
      </c>
      <c r="C5782" s="2"/>
      <c r="D5782" s="2" t="s">
        <v>16</v>
      </c>
      <c r="E5782" s="4">
        <f>270.00*(1-Z1%)</f>
        <v>270</v>
      </c>
      <c r="F5782" s="2">
        <v>1</v>
      </c>
      <c r="G5782" s="2"/>
    </row>
    <row r="5783" spans="1:26" customHeight="1" ht="18" hidden="true" outlineLevel="3">
      <c r="A5783" s="2" t="s">
        <v>11124</v>
      </c>
      <c r="B5783" s="3" t="s">
        <v>11125</v>
      </c>
      <c r="C5783" s="2"/>
      <c r="D5783" s="2" t="s">
        <v>16</v>
      </c>
      <c r="E5783" s="4">
        <f>390.00*(1-Z1%)</f>
        <v>390</v>
      </c>
      <c r="F5783" s="2">
        <v>1</v>
      </c>
      <c r="G5783" s="2"/>
    </row>
    <row r="5784" spans="1:26" customHeight="1" ht="36" hidden="true" outlineLevel="3">
      <c r="A5784" s="2" t="s">
        <v>11126</v>
      </c>
      <c r="B5784" s="3" t="s">
        <v>11127</v>
      </c>
      <c r="C5784" s="2"/>
      <c r="D5784" s="2" t="s">
        <v>16</v>
      </c>
      <c r="E5784" s="4">
        <f>210.00*(1-Z1%)</f>
        <v>210</v>
      </c>
      <c r="F5784" s="2">
        <v>1</v>
      </c>
      <c r="G5784" s="2"/>
    </row>
    <row r="5785" spans="1:26" customHeight="1" ht="18" hidden="true" outlineLevel="3">
      <c r="A5785" s="2" t="s">
        <v>11128</v>
      </c>
      <c r="B5785" s="3" t="s">
        <v>11129</v>
      </c>
      <c r="C5785" s="2"/>
      <c r="D5785" s="2" t="s">
        <v>16</v>
      </c>
      <c r="E5785" s="4">
        <f>380.00*(1-Z1%)</f>
        <v>380</v>
      </c>
      <c r="F5785" s="2">
        <v>2</v>
      </c>
      <c r="G5785" s="2"/>
    </row>
    <row r="5786" spans="1:26" customHeight="1" ht="36" hidden="true" outlineLevel="3">
      <c r="A5786" s="2" t="s">
        <v>11130</v>
      </c>
      <c r="B5786" s="3" t="s">
        <v>11131</v>
      </c>
      <c r="C5786" s="2"/>
      <c r="D5786" s="2" t="s">
        <v>16</v>
      </c>
      <c r="E5786" s="4">
        <f>620.00*(1-Z1%)</f>
        <v>620</v>
      </c>
      <c r="F5786" s="2">
        <v>1</v>
      </c>
      <c r="G5786" s="2"/>
    </row>
    <row r="5787" spans="1:26" customHeight="1" ht="36" hidden="true" outlineLevel="3">
      <c r="A5787" s="2" t="s">
        <v>11132</v>
      </c>
      <c r="B5787" s="3" t="s">
        <v>11133</v>
      </c>
      <c r="C5787" s="2"/>
      <c r="D5787" s="2" t="s">
        <v>16</v>
      </c>
      <c r="E5787" s="4">
        <f>250.00*(1-Z1%)</f>
        <v>250</v>
      </c>
      <c r="F5787" s="2">
        <v>1</v>
      </c>
      <c r="G5787" s="2"/>
    </row>
    <row r="5788" spans="1:26" customHeight="1" ht="18" hidden="true" outlineLevel="3">
      <c r="A5788" s="2" t="s">
        <v>11134</v>
      </c>
      <c r="B5788" s="3" t="s">
        <v>11135</v>
      </c>
      <c r="C5788" s="2"/>
      <c r="D5788" s="2" t="s">
        <v>16</v>
      </c>
      <c r="E5788" s="4">
        <f>230.00*(1-Z1%)</f>
        <v>230</v>
      </c>
      <c r="F5788" s="2">
        <v>4</v>
      </c>
      <c r="G5788" s="2"/>
    </row>
    <row r="5789" spans="1:26" customHeight="1" ht="36" hidden="true" outlineLevel="3">
      <c r="A5789" s="2" t="s">
        <v>11136</v>
      </c>
      <c r="B5789" s="3" t="s">
        <v>11137</v>
      </c>
      <c r="C5789" s="2"/>
      <c r="D5789" s="2" t="s">
        <v>16</v>
      </c>
      <c r="E5789" s="4">
        <f>430.00*(1-Z1%)</f>
        <v>430</v>
      </c>
      <c r="F5789" s="2">
        <v>1</v>
      </c>
      <c r="G5789" s="2"/>
    </row>
    <row r="5790" spans="1:26" customHeight="1" ht="54" hidden="true" outlineLevel="3">
      <c r="A5790" s="2" t="s">
        <v>11138</v>
      </c>
      <c r="B5790" s="3" t="s">
        <v>11139</v>
      </c>
      <c r="C5790" s="2"/>
      <c r="D5790" s="2" t="s">
        <v>16</v>
      </c>
      <c r="E5790" s="4">
        <f>430.00*(1-Z1%)</f>
        <v>430</v>
      </c>
      <c r="F5790" s="2">
        <v>1</v>
      </c>
      <c r="G5790" s="2"/>
    </row>
    <row r="5791" spans="1:26" customHeight="1" ht="18" hidden="true" outlineLevel="3">
      <c r="A5791" s="2" t="s">
        <v>11140</v>
      </c>
      <c r="B5791" s="3" t="s">
        <v>11141</v>
      </c>
      <c r="C5791" s="2"/>
      <c r="D5791" s="2" t="s">
        <v>16</v>
      </c>
      <c r="E5791" s="4">
        <f>420.00*(1-Z1%)</f>
        <v>420</v>
      </c>
      <c r="F5791" s="2">
        <v>2</v>
      </c>
      <c r="G5791" s="2"/>
    </row>
    <row r="5792" spans="1:26" customHeight="1" ht="36" hidden="true" outlineLevel="3">
      <c r="A5792" s="2" t="s">
        <v>11142</v>
      </c>
      <c r="B5792" s="3" t="s">
        <v>11143</v>
      </c>
      <c r="C5792" s="2"/>
      <c r="D5792" s="2" t="s">
        <v>16</v>
      </c>
      <c r="E5792" s="4">
        <f>250.00*(1-Z1%)</f>
        <v>250</v>
      </c>
      <c r="F5792" s="2">
        <v>1</v>
      </c>
      <c r="G5792" s="2"/>
    </row>
    <row r="5793" spans="1:26" customHeight="1" ht="18" hidden="true" outlineLevel="3">
      <c r="A5793" s="2" t="s">
        <v>11144</v>
      </c>
      <c r="B5793" s="3" t="s">
        <v>11145</v>
      </c>
      <c r="C5793" s="2"/>
      <c r="D5793" s="2" t="s">
        <v>16</v>
      </c>
      <c r="E5793" s="4">
        <f>260.00*(1-Z1%)</f>
        <v>260</v>
      </c>
      <c r="F5793" s="2">
        <v>1</v>
      </c>
      <c r="G5793" s="2"/>
    </row>
    <row r="5794" spans="1:26" customHeight="1" ht="18" hidden="true" outlineLevel="3">
      <c r="A5794" s="2" t="s">
        <v>11146</v>
      </c>
      <c r="B5794" s="3" t="s">
        <v>11147</v>
      </c>
      <c r="C5794" s="2"/>
      <c r="D5794" s="2" t="s">
        <v>16</v>
      </c>
      <c r="E5794" s="4">
        <f>150.00*(1-Z1%)</f>
        <v>150</v>
      </c>
      <c r="F5794" s="2">
        <v>1</v>
      </c>
      <c r="G5794" s="2"/>
    </row>
    <row r="5795" spans="1:26" customHeight="1" ht="18" hidden="true" outlineLevel="3">
      <c r="A5795" s="2" t="s">
        <v>11148</v>
      </c>
      <c r="B5795" s="3" t="s">
        <v>11149</v>
      </c>
      <c r="C5795" s="2"/>
      <c r="D5795" s="2" t="s">
        <v>16</v>
      </c>
      <c r="E5795" s="4">
        <f>390.00*(1-Z1%)</f>
        <v>390</v>
      </c>
      <c r="F5795" s="2">
        <v>7</v>
      </c>
      <c r="G5795" s="2"/>
    </row>
    <row r="5796" spans="1:26" customHeight="1" ht="36" hidden="true" outlineLevel="3">
      <c r="A5796" s="2" t="s">
        <v>11150</v>
      </c>
      <c r="B5796" s="3" t="s">
        <v>11151</v>
      </c>
      <c r="C5796" s="2"/>
      <c r="D5796" s="2" t="s">
        <v>16</v>
      </c>
      <c r="E5796" s="4">
        <f>320.00*(1-Z1%)</f>
        <v>320</v>
      </c>
      <c r="F5796" s="2">
        <v>2</v>
      </c>
      <c r="G5796" s="2"/>
    </row>
    <row r="5797" spans="1:26" customHeight="1" ht="36" hidden="true" outlineLevel="3">
      <c r="A5797" s="2" t="s">
        <v>11152</v>
      </c>
      <c r="B5797" s="3" t="s">
        <v>11153</v>
      </c>
      <c r="C5797" s="2"/>
      <c r="D5797" s="2" t="s">
        <v>16</v>
      </c>
      <c r="E5797" s="4">
        <f>350.00*(1-Z1%)</f>
        <v>350</v>
      </c>
      <c r="F5797" s="2">
        <v>4</v>
      </c>
      <c r="G5797" s="2"/>
    </row>
    <row r="5798" spans="1:26" customHeight="1" ht="36" hidden="true" outlineLevel="3">
      <c r="A5798" s="2" t="s">
        <v>11154</v>
      </c>
      <c r="B5798" s="3" t="s">
        <v>11155</v>
      </c>
      <c r="C5798" s="2"/>
      <c r="D5798" s="2" t="s">
        <v>16</v>
      </c>
      <c r="E5798" s="4">
        <f>200.00*(1-Z1%)</f>
        <v>200</v>
      </c>
      <c r="F5798" s="2">
        <v>1</v>
      </c>
      <c r="G5798" s="2"/>
    </row>
    <row r="5799" spans="1:26" customHeight="1" ht="36" hidden="true" outlineLevel="3">
      <c r="A5799" s="2" t="s">
        <v>11156</v>
      </c>
      <c r="B5799" s="3" t="s">
        <v>11157</v>
      </c>
      <c r="C5799" s="2"/>
      <c r="D5799" s="2" t="s">
        <v>16</v>
      </c>
      <c r="E5799" s="4">
        <f>150.00*(1-Z1%)</f>
        <v>150</v>
      </c>
      <c r="F5799" s="2">
        <v>3</v>
      </c>
      <c r="G5799" s="2"/>
    </row>
    <row r="5800" spans="1:26" customHeight="1" ht="36" hidden="true" outlineLevel="3">
      <c r="A5800" s="2" t="s">
        <v>11158</v>
      </c>
      <c r="B5800" s="3" t="s">
        <v>11159</v>
      </c>
      <c r="C5800" s="2"/>
      <c r="D5800" s="2" t="s">
        <v>16</v>
      </c>
      <c r="E5800" s="4">
        <f>290.00*(1-Z1%)</f>
        <v>290</v>
      </c>
      <c r="F5800" s="2">
        <v>1</v>
      </c>
      <c r="G5800" s="2"/>
    </row>
    <row r="5801" spans="1:26" customHeight="1" ht="18" hidden="true" outlineLevel="3">
      <c r="A5801" s="2" t="s">
        <v>11160</v>
      </c>
      <c r="B5801" s="3" t="s">
        <v>11161</v>
      </c>
      <c r="C5801" s="2"/>
      <c r="D5801" s="2" t="s">
        <v>16</v>
      </c>
      <c r="E5801" s="4">
        <f>225.00*(1-Z1%)</f>
        <v>225</v>
      </c>
      <c r="F5801" s="2">
        <v>1</v>
      </c>
      <c r="G5801" s="2"/>
    </row>
    <row r="5802" spans="1:26" customHeight="1" ht="18" hidden="true" outlineLevel="3">
      <c r="A5802" s="2" t="s">
        <v>11162</v>
      </c>
      <c r="B5802" s="3" t="s">
        <v>11163</v>
      </c>
      <c r="C5802" s="2"/>
      <c r="D5802" s="2" t="s">
        <v>16</v>
      </c>
      <c r="E5802" s="4">
        <f>250.00*(1-Z1%)</f>
        <v>250</v>
      </c>
      <c r="F5802" s="2">
        <v>2</v>
      </c>
      <c r="G5802" s="2"/>
    </row>
    <row r="5803" spans="1:26" customHeight="1" ht="36" hidden="true" outlineLevel="3">
      <c r="A5803" s="2" t="s">
        <v>11164</v>
      </c>
      <c r="B5803" s="3" t="s">
        <v>11165</v>
      </c>
      <c r="C5803" s="2"/>
      <c r="D5803" s="2" t="s">
        <v>16</v>
      </c>
      <c r="E5803" s="4">
        <f>250.00*(1-Z1%)</f>
        <v>250</v>
      </c>
      <c r="F5803" s="2">
        <v>1</v>
      </c>
      <c r="G5803" s="2"/>
    </row>
    <row r="5804" spans="1:26" customHeight="1" ht="36" hidden="true" outlineLevel="3">
      <c r="A5804" s="2" t="s">
        <v>11166</v>
      </c>
      <c r="B5804" s="3" t="s">
        <v>11167</v>
      </c>
      <c r="C5804" s="2"/>
      <c r="D5804" s="2" t="s">
        <v>16</v>
      </c>
      <c r="E5804" s="4">
        <f>250.00*(1-Z1%)</f>
        <v>250</v>
      </c>
      <c r="F5804" s="2">
        <v>1</v>
      </c>
      <c r="G5804" s="2"/>
    </row>
    <row r="5805" spans="1:26" customHeight="1" ht="18" hidden="true" outlineLevel="3">
      <c r="A5805" s="2" t="s">
        <v>11168</v>
      </c>
      <c r="B5805" s="3" t="s">
        <v>11169</v>
      </c>
      <c r="C5805" s="2"/>
      <c r="D5805" s="2" t="s">
        <v>16</v>
      </c>
      <c r="E5805" s="4">
        <f>140.00*(1-Z1%)</f>
        <v>140</v>
      </c>
      <c r="F5805" s="2">
        <v>1</v>
      </c>
      <c r="G5805" s="2"/>
    </row>
    <row r="5806" spans="1:26" customHeight="1" ht="18" hidden="true" outlineLevel="3">
      <c r="A5806" s="2" t="s">
        <v>11170</v>
      </c>
      <c r="B5806" s="3" t="s">
        <v>11171</v>
      </c>
      <c r="C5806" s="2"/>
      <c r="D5806" s="2" t="s">
        <v>16</v>
      </c>
      <c r="E5806" s="4">
        <f>150.00*(1-Z1%)</f>
        <v>150</v>
      </c>
      <c r="F5806" s="2">
        <v>2</v>
      </c>
      <c r="G5806" s="2"/>
    </row>
    <row r="5807" spans="1:26" customHeight="1" ht="18" hidden="true" outlineLevel="3">
      <c r="A5807" s="2" t="s">
        <v>11172</v>
      </c>
      <c r="B5807" s="3" t="s">
        <v>11173</v>
      </c>
      <c r="C5807" s="2"/>
      <c r="D5807" s="2" t="s">
        <v>16</v>
      </c>
      <c r="E5807" s="4">
        <f>270.00*(1-Z1%)</f>
        <v>270</v>
      </c>
      <c r="F5807" s="2">
        <v>1</v>
      </c>
      <c r="G5807" s="2"/>
    </row>
    <row r="5808" spans="1:26" customHeight="1" ht="18" hidden="true" outlineLevel="3">
      <c r="A5808" s="2" t="s">
        <v>11174</v>
      </c>
      <c r="B5808" s="3" t="s">
        <v>11175</v>
      </c>
      <c r="C5808" s="2"/>
      <c r="D5808" s="2" t="s">
        <v>16</v>
      </c>
      <c r="E5808" s="4">
        <f>575.00*(1-Z1%)</f>
        <v>575</v>
      </c>
      <c r="F5808" s="2">
        <v>2</v>
      </c>
      <c r="G5808" s="2"/>
    </row>
    <row r="5809" spans="1:26" customHeight="1" ht="36" hidden="true" outlineLevel="3">
      <c r="A5809" s="2" t="s">
        <v>11176</v>
      </c>
      <c r="B5809" s="3" t="s">
        <v>11177</v>
      </c>
      <c r="C5809" s="2"/>
      <c r="D5809" s="2" t="s">
        <v>16</v>
      </c>
      <c r="E5809" s="4">
        <f>720.00*(1-Z1%)</f>
        <v>720</v>
      </c>
      <c r="F5809" s="2">
        <v>2</v>
      </c>
      <c r="G5809" s="2"/>
    </row>
    <row r="5810" spans="1:26" customHeight="1" ht="36" hidden="true" outlineLevel="3">
      <c r="A5810" s="2" t="s">
        <v>11178</v>
      </c>
      <c r="B5810" s="3" t="s">
        <v>11179</v>
      </c>
      <c r="C5810" s="2"/>
      <c r="D5810" s="2" t="s">
        <v>16</v>
      </c>
      <c r="E5810" s="4">
        <f>420.00*(1-Z1%)</f>
        <v>420</v>
      </c>
      <c r="F5810" s="2">
        <v>1</v>
      </c>
      <c r="G5810" s="2"/>
    </row>
    <row r="5811" spans="1:26" customHeight="1" ht="18" hidden="true" outlineLevel="3">
      <c r="A5811" s="2" t="s">
        <v>11180</v>
      </c>
      <c r="B5811" s="3" t="s">
        <v>11181</v>
      </c>
      <c r="C5811" s="2"/>
      <c r="D5811" s="2" t="s">
        <v>16</v>
      </c>
      <c r="E5811" s="4">
        <f>300.00*(1-Z1%)</f>
        <v>300</v>
      </c>
      <c r="F5811" s="2">
        <v>2</v>
      </c>
      <c r="G5811" s="2"/>
    </row>
    <row r="5812" spans="1:26" customHeight="1" ht="18" hidden="true" outlineLevel="3">
      <c r="A5812" s="2" t="s">
        <v>11182</v>
      </c>
      <c r="B5812" s="3" t="s">
        <v>11183</v>
      </c>
      <c r="C5812" s="2"/>
      <c r="D5812" s="2" t="s">
        <v>16</v>
      </c>
      <c r="E5812" s="4">
        <f>180.00*(1-Z1%)</f>
        <v>180</v>
      </c>
      <c r="F5812" s="2">
        <v>5</v>
      </c>
      <c r="G5812" s="2"/>
    </row>
    <row r="5813" spans="1:26" customHeight="1" ht="18" hidden="true" outlineLevel="3">
      <c r="A5813" s="2" t="s">
        <v>11184</v>
      </c>
      <c r="B5813" s="3" t="s">
        <v>11185</v>
      </c>
      <c r="C5813" s="2"/>
      <c r="D5813" s="2" t="s">
        <v>16</v>
      </c>
      <c r="E5813" s="4">
        <f>750.00*(1-Z1%)</f>
        <v>750</v>
      </c>
      <c r="F5813" s="2">
        <v>3</v>
      </c>
      <c r="G5813" s="2"/>
    </row>
    <row r="5814" spans="1:26" customHeight="1" ht="18" hidden="true" outlineLevel="3">
      <c r="A5814" s="2" t="s">
        <v>11186</v>
      </c>
      <c r="B5814" s="3" t="s">
        <v>11187</v>
      </c>
      <c r="C5814" s="2"/>
      <c r="D5814" s="2" t="s">
        <v>16</v>
      </c>
      <c r="E5814" s="4">
        <f>70.00*(1-Z1%)</f>
        <v>70</v>
      </c>
      <c r="F5814" s="2">
        <v>2</v>
      </c>
      <c r="G5814" s="2"/>
    </row>
    <row r="5815" spans="1:26" customHeight="1" ht="35" hidden="true" outlineLevel="3">
      <c r="A5815" s="5" t="s">
        <v>11188</v>
      </c>
      <c r="B5815" s="5"/>
      <c r="C5815" s="5"/>
      <c r="D5815" s="5"/>
      <c r="E5815" s="5"/>
      <c r="F5815" s="5"/>
      <c r="G5815" s="5"/>
    </row>
    <row r="5816" spans="1:26" customHeight="1" ht="18" hidden="true" outlineLevel="3">
      <c r="A5816" s="2" t="s">
        <v>11189</v>
      </c>
      <c r="B5816" s="3" t="s">
        <v>11190</v>
      </c>
      <c r="C5816" s="2"/>
      <c r="D5816" s="2" t="s">
        <v>16</v>
      </c>
      <c r="E5816" s="4">
        <f>980.00*(1-Z1%)</f>
        <v>980</v>
      </c>
      <c r="F5816" s="2">
        <v>1</v>
      </c>
      <c r="G5816" s="2"/>
    </row>
    <row r="5817" spans="1:26" customHeight="1" ht="18" hidden="true" outlineLevel="3">
      <c r="A5817" s="2" t="s">
        <v>11191</v>
      </c>
      <c r="B5817" s="3" t="s">
        <v>11192</v>
      </c>
      <c r="C5817" s="2"/>
      <c r="D5817" s="2" t="s">
        <v>16</v>
      </c>
      <c r="E5817" s="4">
        <f>75.00*(1-Z1%)</f>
        <v>75</v>
      </c>
      <c r="F5817" s="2">
        <v>3</v>
      </c>
      <c r="G5817" s="2"/>
    </row>
    <row r="5818" spans="1:26" customHeight="1" ht="18" hidden="true" outlineLevel="3">
      <c r="A5818" s="2" t="s">
        <v>11193</v>
      </c>
      <c r="B5818" s="3" t="s">
        <v>11194</v>
      </c>
      <c r="C5818" s="2"/>
      <c r="D5818" s="2" t="s">
        <v>16</v>
      </c>
      <c r="E5818" s="4">
        <f>80.00*(1-Z1%)</f>
        <v>80</v>
      </c>
      <c r="F5818" s="2">
        <v>2</v>
      </c>
      <c r="G5818" s="2"/>
    </row>
    <row r="5819" spans="1:26" customHeight="1" ht="18" hidden="true" outlineLevel="3">
      <c r="A5819" s="2" t="s">
        <v>11195</v>
      </c>
      <c r="B5819" s="3" t="s">
        <v>11196</v>
      </c>
      <c r="C5819" s="2"/>
      <c r="D5819" s="2" t="s">
        <v>16</v>
      </c>
      <c r="E5819" s="4">
        <f>750.00*(1-Z1%)</f>
        <v>750</v>
      </c>
      <c r="F5819" s="2">
        <v>1</v>
      </c>
      <c r="G5819" s="2"/>
    </row>
    <row r="5820" spans="1:26" customHeight="1" ht="18" hidden="true" outlineLevel="3">
      <c r="A5820" s="2" t="s">
        <v>11197</v>
      </c>
      <c r="B5820" s="3" t="s">
        <v>11198</v>
      </c>
      <c r="C5820" s="2"/>
      <c r="D5820" s="2" t="s">
        <v>16</v>
      </c>
      <c r="E5820" s="4">
        <f>750.00*(1-Z1%)</f>
        <v>750</v>
      </c>
      <c r="F5820" s="2">
        <v>1</v>
      </c>
      <c r="G5820" s="2"/>
    </row>
    <row r="5821" spans="1:26" customHeight="1" ht="18" hidden="true" outlineLevel="3">
      <c r="A5821" s="2" t="s">
        <v>11199</v>
      </c>
      <c r="B5821" s="3" t="s">
        <v>11200</v>
      </c>
      <c r="C5821" s="2"/>
      <c r="D5821" s="2" t="s">
        <v>16</v>
      </c>
      <c r="E5821" s="4">
        <f>680.00*(1-Z1%)</f>
        <v>680</v>
      </c>
      <c r="F5821" s="2">
        <v>1</v>
      </c>
      <c r="G5821" s="2"/>
    </row>
    <row r="5822" spans="1:26" customHeight="1" ht="18" hidden="true" outlineLevel="3">
      <c r="A5822" s="2" t="s">
        <v>11201</v>
      </c>
      <c r="B5822" s="3" t="s">
        <v>11202</v>
      </c>
      <c r="C5822" s="2"/>
      <c r="D5822" s="2" t="s">
        <v>16</v>
      </c>
      <c r="E5822" s="4">
        <f>650.00*(1-Z1%)</f>
        <v>650</v>
      </c>
      <c r="F5822" s="2">
        <v>1</v>
      </c>
      <c r="G5822" s="2"/>
    </row>
    <row r="5823" spans="1:26" customHeight="1" ht="18" hidden="true" outlineLevel="3">
      <c r="A5823" s="2" t="s">
        <v>11203</v>
      </c>
      <c r="B5823" s="3" t="s">
        <v>11204</v>
      </c>
      <c r="C5823" s="2"/>
      <c r="D5823" s="2" t="s">
        <v>16</v>
      </c>
      <c r="E5823" s="4">
        <f>980.00*(1-Z1%)</f>
        <v>980</v>
      </c>
      <c r="F5823" s="2">
        <v>1</v>
      </c>
      <c r="G5823" s="2"/>
    </row>
    <row r="5824" spans="1:26" customHeight="1" ht="18" hidden="true" outlineLevel="3">
      <c r="A5824" s="2" t="s">
        <v>11205</v>
      </c>
      <c r="B5824" s="3" t="s">
        <v>11206</v>
      </c>
      <c r="C5824" s="2"/>
      <c r="D5824" s="2" t="s">
        <v>16</v>
      </c>
      <c r="E5824" s="4">
        <f>535.00*(1-Z1%)</f>
        <v>535</v>
      </c>
      <c r="F5824" s="2">
        <v>1</v>
      </c>
      <c r="G5824" s="2"/>
    </row>
    <row r="5825" spans="1:26" customHeight="1" ht="36" hidden="true" outlineLevel="3">
      <c r="A5825" s="2" t="s">
        <v>11207</v>
      </c>
      <c r="B5825" s="3" t="s">
        <v>11208</v>
      </c>
      <c r="C5825" s="2"/>
      <c r="D5825" s="2" t="s">
        <v>16</v>
      </c>
      <c r="E5825" s="4">
        <f>690.00*(1-Z1%)</f>
        <v>690</v>
      </c>
      <c r="F5825" s="2">
        <v>2</v>
      </c>
      <c r="G5825" s="2"/>
    </row>
    <row r="5826" spans="1:26" customHeight="1" ht="36" hidden="true" outlineLevel="3">
      <c r="A5826" s="2" t="s">
        <v>11209</v>
      </c>
      <c r="B5826" s="3" t="s">
        <v>11210</v>
      </c>
      <c r="C5826" s="2"/>
      <c r="D5826" s="2" t="s">
        <v>16</v>
      </c>
      <c r="E5826" s="4">
        <f>1100.00*(1-Z1%)</f>
        <v>1100</v>
      </c>
      <c r="F5826" s="2">
        <v>1</v>
      </c>
      <c r="G5826" s="2"/>
    </row>
    <row r="5827" spans="1:26" customHeight="1" ht="18" hidden="true" outlineLevel="3">
      <c r="A5827" s="2" t="s">
        <v>11211</v>
      </c>
      <c r="B5827" s="3" t="s">
        <v>11212</v>
      </c>
      <c r="C5827" s="2"/>
      <c r="D5827" s="2" t="s">
        <v>16</v>
      </c>
      <c r="E5827" s="4">
        <f>690.00*(1-Z1%)</f>
        <v>690</v>
      </c>
      <c r="F5827" s="2">
        <v>1</v>
      </c>
      <c r="G5827" s="2"/>
    </row>
    <row r="5828" spans="1:26" customHeight="1" ht="18" hidden="true" outlineLevel="3">
      <c r="A5828" s="2" t="s">
        <v>11213</v>
      </c>
      <c r="B5828" s="3" t="s">
        <v>11214</v>
      </c>
      <c r="C5828" s="2"/>
      <c r="D5828" s="2" t="s">
        <v>16</v>
      </c>
      <c r="E5828" s="4">
        <f>950.00*(1-Z1%)</f>
        <v>950</v>
      </c>
      <c r="F5828" s="2">
        <v>1</v>
      </c>
      <c r="G5828" s="2"/>
    </row>
    <row r="5829" spans="1:26" customHeight="1" ht="36" hidden="true" outlineLevel="3">
      <c r="A5829" s="2" t="s">
        <v>11215</v>
      </c>
      <c r="B5829" s="3" t="s">
        <v>11216</v>
      </c>
      <c r="C5829" s="2"/>
      <c r="D5829" s="2" t="s">
        <v>16</v>
      </c>
      <c r="E5829" s="4">
        <f>1380.00*(1-Z1%)</f>
        <v>1380</v>
      </c>
      <c r="F5829" s="2">
        <v>1</v>
      </c>
      <c r="G5829" s="2"/>
    </row>
    <row r="5830" spans="1:26" customHeight="1" ht="36" hidden="true" outlineLevel="3">
      <c r="A5830" s="2" t="s">
        <v>11217</v>
      </c>
      <c r="B5830" s="3" t="s">
        <v>11218</v>
      </c>
      <c r="C5830" s="2"/>
      <c r="D5830" s="2" t="s">
        <v>16</v>
      </c>
      <c r="E5830" s="4">
        <f>950.00*(1-Z1%)</f>
        <v>950</v>
      </c>
      <c r="F5830" s="2">
        <v>1</v>
      </c>
      <c r="G5830" s="2"/>
    </row>
    <row r="5831" spans="1:26" customHeight="1" ht="18" hidden="true" outlineLevel="3">
      <c r="A5831" s="2" t="s">
        <v>11219</v>
      </c>
      <c r="B5831" s="3" t="s">
        <v>11220</v>
      </c>
      <c r="C5831" s="2"/>
      <c r="D5831" s="2" t="s">
        <v>16</v>
      </c>
      <c r="E5831" s="4">
        <f>1100.00*(1-Z1%)</f>
        <v>1100</v>
      </c>
      <c r="F5831" s="2">
        <v>1</v>
      </c>
      <c r="G5831" s="2"/>
    </row>
    <row r="5832" spans="1:26" customHeight="1" ht="36" hidden="true" outlineLevel="3">
      <c r="A5832" s="2" t="s">
        <v>11221</v>
      </c>
      <c r="B5832" s="3" t="s">
        <v>11222</v>
      </c>
      <c r="C5832" s="2"/>
      <c r="D5832" s="2" t="s">
        <v>16</v>
      </c>
      <c r="E5832" s="4">
        <f>800.00*(1-Z1%)</f>
        <v>800</v>
      </c>
      <c r="F5832" s="2">
        <v>3</v>
      </c>
      <c r="G5832" s="2"/>
    </row>
    <row r="5833" spans="1:26" customHeight="1" ht="18" hidden="true" outlineLevel="3">
      <c r="A5833" s="2" t="s">
        <v>11223</v>
      </c>
      <c r="B5833" s="3" t="s">
        <v>11224</v>
      </c>
      <c r="C5833" s="2"/>
      <c r="D5833" s="2" t="s">
        <v>16</v>
      </c>
      <c r="E5833" s="4">
        <f>800.00*(1-Z1%)</f>
        <v>800</v>
      </c>
      <c r="F5833" s="2">
        <v>1</v>
      </c>
      <c r="G5833" s="2"/>
    </row>
    <row r="5834" spans="1:26" customHeight="1" ht="18" hidden="true" outlineLevel="3">
      <c r="A5834" s="2" t="s">
        <v>11225</v>
      </c>
      <c r="B5834" s="3" t="s">
        <v>11226</v>
      </c>
      <c r="C5834" s="2"/>
      <c r="D5834" s="2" t="s">
        <v>16</v>
      </c>
      <c r="E5834" s="4">
        <f>680.00*(1-Z1%)</f>
        <v>680</v>
      </c>
      <c r="F5834" s="2">
        <v>1</v>
      </c>
      <c r="G5834" s="2"/>
    </row>
    <row r="5835" spans="1:26" customHeight="1" ht="18" hidden="true" outlineLevel="3">
      <c r="A5835" s="2" t="s">
        <v>11227</v>
      </c>
      <c r="B5835" s="3" t="s">
        <v>11228</v>
      </c>
      <c r="C5835" s="2"/>
      <c r="D5835" s="2" t="s">
        <v>16</v>
      </c>
      <c r="E5835" s="4">
        <f>900.00*(1-Z1%)</f>
        <v>900</v>
      </c>
      <c r="F5835" s="2">
        <v>1</v>
      </c>
      <c r="G5835" s="2"/>
    </row>
    <row r="5836" spans="1:26" customHeight="1" ht="18" hidden="true" outlineLevel="3">
      <c r="A5836" s="2" t="s">
        <v>11229</v>
      </c>
      <c r="B5836" s="3" t="s">
        <v>11230</v>
      </c>
      <c r="C5836" s="2"/>
      <c r="D5836" s="2" t="s">
        <v>16</v>
      </c>
      <c r="E5836" s="4">
        <f>500.00*(1-Z1%)</f>
        <v>500</v>
      </c>
      <c r="F5836" s="2">
        <v>1</v>
      </c>
      <c r="G5836" s="2"/>
    </row>
    <row r="5837" spans="1:26" customHeight="1" ht="18" hidden="true" outlineLevel="3">
      <c r="A5837" s="2" t="s">
        <v>11231</v>
      </c>
      <c r="B5837" s="3" t="s">
        <v>11232</v>
      </c>
      <c r="C5837" s="2"/>
      <c r="D5837" s="2" t="s">
        <v>16</v>
      </c>
      <c r="E5837" s="4">
        <f>510.00*(1-Z1%)</f>
        <v>510</v>
      </c>
      <c r="F5837" s="2">
        <v>1</v>
      </c>
      <c r="G5837" s="2"/>
    </row>
    <row r="5838" spans="1:26" customHeight="1" ht="18" hidden="true" outlineLevel="3">
      <c r="A5838" s="2" t="s">
        <v>11233</v>
      </c>
      <c r="B5838" s="3" t="s">
        <v>11234</v>
      </c>
      <c r="C5838" s="2"/>
      <c r="D5838" s="2" t="s">
        <v>16</v>
      </c>
      <c r="E5838" s="4">
        <f>730.00*(1-Z1%)</f>
        <v>730</v>
      </c>
      <c r="F5838" s="2">
        <v>1</v>
      </c>
      <c r="G5838" s="2"/>
    </row>
    <row r="5839" spans="1:26" customHeight="1" ht="18" hidden="true" outlineLevel="3">
      <c r="A5839" s="2" t="s">
        <v>11235</v>
      </c>
      <c r="B5839" s="3" t="s">
        <v>11236</v>
      </c>
      <c r="C5839" s="2"/>
      <c r="D5839" s="2" t="s">
        <v>16</v>
      </c>
      <c r="E5839" s="4">
        <f>1150.00*(1-Z1%)</f>
        <v>1150</v>
      </c>
      <c r="F5839" s="2">
        <v>2</v>
      </c>
      <c r="G5839" s="2"/>
    </row>
    <row r="5840" spans="1:26" customHeight="1" ht="18" hidden="true" outlineLevel="3">
      <c r="A5840" s="2" t="s">
        <v>11237</v>
      </c>
      <c r="B5840" s="3" t="s">
        <v>11238</v>
      </c>
      <c r="C5840" s="2"/>
      <c r="D5840" s="2" t="s">
        <v>16</v>
      </c>
      <c r="E5840" s="4">
        <f>2190.00*(1-Z1%)</f>
        <v>2190</v>
      </c>
      <c r="F5840" s="2">
        <v>1</v>
      </c>
      <c r="G5840" s="2"/>
    </row>
    <row r="5841" spans="1:26" customHeight="1" ht="18" hidden="true" outlineLevel="3">
      <c r="A5841" s="2" t="s">
        <v>11239</v>
      </c>
      <c r="B5841" s="3" t="s">
        <v>11240</v>
      </c>
      <c r="C5841" s="2"/>
      <c r="D5841" s="2" t="s">
        <v>16</v>
      </c>
      <c r="E5841" s="4">
        <f>300.00*(1-Z1%)</f>
        <v>300</v>
      </c>
      <c r="F5841" s="2">
        <v>1</v>
      </c>
      <c r="G5841" s="2"/>
    </row>
    <row r="5842" spans="1:26" customHeight="1" ht="18" hidden="true" outlineLevel="3">
      <c r="A5842" s="2" t="s">
        <v>11241</v>
      </c>
      <c r="B5842" s="3" t="s">
        <v>11242</v>
      </c>
      <c r="C5842" s="2"/>
      <c r="D5842" s="2" t="s">
        <v>16</v>
      </c>
      <c r="E5842" s="4">
        <f>600.00*(1-Z1%)</f>
        <v>600</v>
      </c>
      <c r="F5842" s="2">
        <v>2</v>
      </c>
      <c r="G5842" s="2"/>
    </row>
    <row r="5843" spans="1:26" customHeight="1" ht="18" hidden="true" outlineLevel="3">
      <c r="A5843" s="2" t="s">
        <v>11243</v>
      </c>
      <c r="B5843" s="3" t="s">
        <v>11244</v>
      </c>
      <c r="C5843" s="2"/>
      <c r="D5843" s="2" t="s">
        <v>16</v>
      </c>
      <c r="E5843" s="4">
        <f>370.00*(1-Z1%)</f>
        <v>370</v>
      </c>
      <c r="F5843" s="2">
        <v>1</v>
      </c>
      <c r="G5843" s="2"/>
    </row>
    <row r="5844" spans="1:26" customHeight="1" ht="18" hidden="true" outlineLevel="3">
      <c r="A5844" s="2" t="s">
        <v>11245</v>
      </c>
      <c r="B5844" s="3" t="s">
        <v>11246</v>
      </c>
      <c r="C5844" s="2"/>
      <c r="D5844" s="2" t="s">
        <v>16</v>
      </c>
      <c r="E5844" s="4">
        <f>650.00*(1-Z1%)</f>
        <v>650</v>
      </c>
      <c r="F5844" s="2">
        <v>1</v>
      </c>
      <c r="G5844" s="2"/>
    </row>
    <row r="5845" spans="1:26" customHeight="1" ht="36" hidden="true" outlineLevel="3">
      <c r="A5845" s="2" t="s">
        <v>11247</v>
      </c>
      <c r="B5845" s="3" t="s">
        <v>11248</v>
      </c>
      <c r="C5845" s="2"/>
      <c r="D5845" s="2" t="s">
        <v>16</v>
      </c>
      <c r="E5845" s="4">
        <f>365.00*(1-Z1%)</f>
        <v>365</v>
      </c>
      <c r="F5845" s="2">
        <v>1</v>
      </c>
      <c r="G5845" s="2"/>
    </row>
    <row r="5846" spans="1:26" customHeight="1" ht="35" hidden="true" outlineLevel="2">
      <c r="A5846" s="5" t="s">
        <v>11249</v>
      </c>
      <c r="B5846" s="5"/>
      <c r="C5846" s="5"/>
      <c r="D5846" s="5"/>
      <c r="E5846" s="5"/>
      <c r="F5846" s="5"/>
      <c r="G5846" s="5"/>
    </row>
    <row r="5847" spans="1:26" customHeight="1" ht="18" hidden="true" outlineLevel="2">
      <c r="A5847" s="2" t="s">
        <v>11250</v>
      </c>
      <c r="B5847" s="3" t="s">
        <v>11251</v>
      </c>
      <c r="C5847" s="2"/>
      <c r="D5847" s="2" t="s">
        <v>16</v>
      </c>
      <c r="E5847" s="4">
        <f>450.00*(1-Z1%)</f>
        <v>450</v>
      </c>
      <c r="F5847" s="2">
        <v>1</v>
      </c>
      <c r="G5847" s="2"/>
    </row>
    <row r="5848" spans="1:26" customHeight="1" ht="18" hidden="true" outlineLevel="2">
      <c r="A5848" s="2" t="s">
        <v>11252</v>
      </c>
      <c r="B5848" s="3" t="s">
        <v>11253</v>
      </c>
      <c r="C5848" s="2"/>
      <c r="D5848" s="2" t="s">
        <v>16</v>
      </c>
      <c r="E5848" s="4">
        <f>450.00*(1-Z1%)</f>
        <v>450</v>
      </c>
      <c r="F5848" s="2">
        <v>2</v>
      </c>
      <c r="G5848" s="2"/>
    </row>
    <row r="5849" spans="1:26" customHeight="1" ht="18" hidden="true" outlineLevel="2">
      <c r="A5849" s="2" t="s">
        <v>11254</v>
      </c>
      <c r="B5849" s="3" t="s">
        <v>11255</v>
      </c>
      <c r="C5849" s="2"/>
      <c r="D5849" s="2" t="s">
        <v>16</v>
      </c>
      <c r="E5849" s="4">
        <f>170.00*(1-Z1%)</f>
        <v>170</v>
      </c>
      <c r="F5849" s="2">
        <v>1</v>
      </c>
      <c r="G5849" s="2"/>
    </row>
    <row r="5850" spans="1:26" customHeight="1" ht="36" hidden="true" outlineLevel="2">
      <c r="A5850" s="2" t="s">
        <v>11256</v>
      </c>
      <c r="B5850" s="3" t="s">
        <v>11257</v>
      </c>
      <c r="C5850" s="2"/>
      <c r="D5850" s="2" t="s">
        <v>16</v>
      </c>
      <c r="E5850" s="4">
        <f>1175.00*(1-Z1%)</f>
        <v>1175</v>
      </c>
      <c r="F5850" s="2">
        <v>1</v>
      </c>
      <c r="G5850" s="2"/>
    </row>
    <row r="5851" spans="1:26" customHeight="1" ht="18" hidden="true" outlineLevel="2">
      <c r="A5851" s="2" t="s">
        <v>11258</v>
      </c>
      <c r="B5851" s="3" t="s">
        <v>11259</v>
      </c>
      <c r="C5851" s="2"/>
      <c r="D5851" s="2" t="s">
        <v>16</v>
      </c>
      <c r="E5851" s="4">
        <f>1115.00*(1-Z1%)</f>
        <v>1115</v>
      </c>
      <c r="F5851" s="2">
        <v>1</v>
      </c>
      <c r="G5851" s="2"/>
    </row>
    <row r="5852" spans="1:26" customHeight="1" ht="18" hidden="true" outlineLevel="2">
      <c r="A5852" s="2" t="s">
        <v>11260</v>
      </c>
      <c r="B5852" s="3" t="s">
        <v>11261</v>
      </c>
      <c r="C5852" s="2"/>
      <c r="D5852" s="2" t="s">
        <v>16</v>
      </c>
      <c r="E5852" s="4">
        <f>1185.00*(1-Z1%)</f>
        <v>1185</v>
      </c>
      <c r="F5852" s="2">
        <v>1</v>
      </c>
      <c r="G5852" s="2"/>
    </row>
    <row r="5853" spans="1:26" customHeight="1" ht="18" hidden="true" outlineLevel="2">
      <c r="A5853" s="2" t="s">
        <v>11262</v>
      </c>
      <c r="B5853" s="3" t="s">
        <v>11263</v>
      </c>
      <c r="C5853" s="2"/>
      <c r="D5853" s="2" t="s">
        <v>16</v>
      </c>
      <c r="E5853" s="4">
        <f>1150.00*(1-Z1%)</f>
        <v>1150</v>
      </c>
      <c r="F5853" s="2">
        <v>1</v>
      </c>
      <c r="G5853" s="2"/>
    </row>
    <row r="5854" spans="1:26" customHeight="1" ht="36" hidden="true" outlineLevel="2">
      <c r="A5854" s="2" t="s">
        <v>11264</v>
      </c>
      <c r="B5854" s="3" t="s">
        <v>11265</v>
      </c>
      <c r="C5854" s="2"/>
      <c r="D5854" s="2" t="s">
        <v>16</v>
      </c>
      <c r="E5854" s="4">
        <f>1365.00*(1-Z1%)</f>
        <v>1365</v>
      </c>
      <c r="F5854" s="2">
        <v>1</v>
      </c>
      <c r="G5854" s="2"/>
    </row>
    <row r="5855" spans="1:26" customHeight="1" ht="35" hidden="true" outlineLevel="2">
      <c r="A5855" s="5" t="s">
        <v>11266</v>
      </c>
      <c r="B5855" s="5"/>
      <c r="C5855" s="5"/>
      <c r="D5855" s="5"/>
      <c r="E5855" s="5"/>
      <c r="F5855" s="5"/>
      <c r="G5855" s="5"/>
    </row>
    <row r="5856" spans="1:26" customHeight="1" ht="18" hidden="true" outlineLevel="2">
      <c r="A5856" s="2" t="s">
        <v>11267</v>
      </c>
      <c r="B5856" s="3" t="s">
        <v>11268</v>
      </c>
      <c r="C5856" s="2"/>
      <c r="D5856" s="2" t="s">
        <v>16</v>
      </c>
      <c r="E5856" s="4">
        <f>30.00*(1-Z1%)</f>
        <v>30</v>
      </c>
      <c r="F5856" s="2">
        <v>1</v>
      </c>
      <c r="G5856" s="2"/>
    </row>
    <row r="5857" spans="1:26" customHeight="1" ht="36" hidden="true" outlineLevel="2">
      <c r="A5857" s="2" t="s">
        <v>11269</v>
      </c>
      <c r="B5857" s="3" t="s">
        <v>11270</v>
      </c>
      <c r="C5857" s="2"/>
      <c r="D5857" s="2" t="s">
        <v>16</v>
      </c>
      <c r="E5857" s="4">
        <f>30.00*(1-Z1%)</f>
        <v>30</v>
      </c>
      <c r="F5857" s="2">
        <v>2</v>
      </c>
      <c r="G5857" s="2"/>
    </row>
    <row r="5858" spans="1:26" customHeight="1" ht="18" hidden="true" outlineLevel="2">
      <c r="A5858" s="2" t="s">
        <v>11271</v>
      </c>
      <c r="B5858" s="3" t="s">
        <v>11272</v>
      </c>
      <c r="C5858" s="2"/>
      <c r="D5858" s="2" t="s">
        <v>16</v>
      </c>
      <c r="E5858" s="4">
        <f>50.00*(1-Z1%)</f>
        <v>50</v>
      </c>
      <c r="F5858" s="2">
        <v>1</v>
      </c>
      <c r="G5858" s="2"/>
    </row>
    <row r="5859" spans="1:26" customHeight="1" ht="36" hidden="true" outlineLevel="2">
      <c r="A5859" s="2" t="s">
        <v>11273</v>
      </c>
      <c r="B5859" s="3" t="s">
        <v>11274</v>
      </c>
      <c r="C5859" s="2"/>
      <c r="D5859" s="2" t="s">
        <v>16</v>
      </c>
      <c r="E5859" s="4">
        <f>620.00*(1-Z1%)</f>
        <v>620</v>
      </c>
      <c r="F5859" s="2">
        <v>1</v>
      </c>
      <c r="G5859" s="2"/>
    </row>
    <row r="5860" spans="1:26" customHeight="1" ht="35" hidden="true" outlineLevel="2">
      <c r="A5860" s="5" t="s">
        <v>11275</v>
      </c>
      <c r="B5860" s="5"/>
      <c r="C5860" s="5"/>
      <c r="D5860" s="5"/>
      <c r="E5860" s="5"/>
      <c r="F5860" s="5"/>
      <c r="G5860" s="5"/>
    </row>
    <row r="5861" spans="1:26" customHeight="1" ht="35" hidden="true" outlineLevel="3">
      <c r="A5861" s="5" t="s">
        <v>11276</v>
      </c>
      <c r="B5861" s="5"/>
      <c r="C5861" s="5"/>
      <c r="D5861" s="5"/>
      <c r="E5861" s="5"/>
      <c r="F5861" s="5"/>
      <c r="G5861" s="5"/>
    </row>
    <row r="5862" spans="1:26" customHeight="1" ht="36" hidden="true" outlineLevel="3">
      <c r="A5862" s="2" t="s">
        <v>11277</v>
      </c>
      <c r="B5862" s="3" t="s">
        <v>11278</v>
      </c>
      <c r="C5862" s="2"/>
      <c r="D5862" s="2" t="s">
        <v>16</v>
      </c>
      <c r="E5862" s="4">
        <f>1590.00*(1-Z1%)</f>
        <v>1590</v>
      </c>
      <c r="F5862" s="2">
        <v>1</v>
      </c>
      <c r="G5862" s="2"/>
    </row>
    <row r="5863" spans="1:26" customHeight="1" ht="36" hidden="true" outlineLevel="3">
      <c r="A5863" s="2" t="s">
        <v>11279</v>
      </c>
      <c r="B5863" s="3" t="s">
        <v>11280</v>
      </c>
      <c r="C5863" s="2"/>
      <c r="D5863" s="2" t="s">
        <v>16</v>
      </c>
      <c r="E5863" s="4">
        <f>2570.00*(1-Z1%)</f>
        <v>2570</v>
      </c>
      <c r="F5863" s="2">
        <v>1</v>
      </c>
      <c r="G5863" s="2"/>
    </row>
    <row r="5864" spans="1:26" customHeight="1" ht="36" hidden="true" outlineLevel="3">
      <c r="A5864" s="2" t="s">
        <v>11281</v>
      </c>
      <c r="B5864" s="3" t="s">
        <v>11282</v>
      </c>
      <c r="C5864" s="2"/>
      <c r="D5864" s="2" t="s">
        <v>16</v>
      </c>
      <c r="E5864" s="4">
        <f>3150.00*(1-Z1%)</f>
        <v>3150</v>
      </c>
      <c r="F5864" s="2">
        <v>1</v>
      </c>
      <c r="G5864" s="2"/>
    </row>
    <row r="5865" spans="1:26" customHeight="1" ht="36" hidden="true" outlineLevel="3">
      <c r="A5865" s="2" t="s">
        <v>11283</v>
      </c>
      <c r="B5865" s="3" t="s">
        <v>11284</v>
      </c>
      <c r="C5865" s="2"/>
      <c r="D5865" s="2" t="s">
        <v>16</v>
      </c>
      <c r="E5865" s="4">
        <f>3200.00*(1-Z1%)</f>
        <v>3200</v>
      </c>
      <c r="F5865" s="2">
        <v>2</v>
      </c>
      <c r="G5865" s="2"/>
    </row>
    <row r="5866" spans="1:26" customHeight="1" ht="18" hidden="true" outlineLevel="3">
      <c r="A5866" s="2" t="s">
        <v>11285</v>
      </c>
      <c r="B5866" s="3" t="s">
        <v>11286</v>
      </c>
      <c r="C5866" s="2"/>
      <c r="D5866" s="2" t="s">
        <v>16</v>
      </c>
      <c r="E5866" s="4">
        <f>3690.00*(1-Z1%)</f>
        <v>3690</v>
      </c>
      <c r="F5866" s="2">
        <v>1</v>
      </c>
      <c r="G5866" s="2"/>
    </row>
    <row r="5867" spans="1:26" customHeight="1" ht="36" hidden="true" outlineLevel="3">
      <c r="A5867" s="2" t="s">
        <v>11287</v>
      </c>
      <c r="B5867" s="3" t="s">
        <v>11288</v>
      </c>
      <c r="C5867" s="2"/>
      <c r="D5867" s="2" t="s">
        <v>16</v>
      </c>
      <c r="E5867" s="4">
        <f>3250.00*(1-Z1%)</f>
        <v>3250</v>
      </c>
      <c r="F5867" s="2">
        <v>1</v>
      </c>
      <c r="G5867" s="2"/>
    </row>
    <row r="5868" spans="1:26" customHeight="1" ht="18" hidden="true" outlineLevel="3">
      <c r="A5868" s="2" t="s">
        <v>11289</v>
      </c>
      <c r="B5868" s="3" t="s">
        <v>11290</v>
      </c>
      <c r="C5868" s="2"/>
      <c r="D5868" s="2" t="s">
        <v>16</v>
      </c>
      <c r="E5868" s="4">
        <f>1850.00*(1-Z1%)</f>
        <v>1850</v>
      </c>
      <c r="F5868" s="2">
        <v>1</v>
      </c>
      <c r="G5868" s="2"/>
    </row>
    <row r="5869" spans="1:26" customHeight="1" ht="18" hidden="true" outlineLevel="3">
      <c r="A5869" s="2" t="s">
        <v>11291</v>
      </c>
      <c r="B5869" s="3" t="s">
        <v>11292</v>
      </c>
      <c r="C5869" s="2"/>
      <c r="D5869" s="2" t="s">
        <v>16</v>
      </c>
      <c r="E5869" s="4">
        <f>1950.00*(1-Z1%)</f>
        <v>1950</v>
      </c>
      <c r="F5869" s="2">
        <v>1</v>
      </c>
      <c r="G5869" s="2"/>
    </row>
    <row r="5870" spans="1:26" customHeight="1" ht="18" hidden="true" outlineLevel="3">
      <c r="A5870" s="2" t="s">
        <v>11293</v>
      </c>
      <c r="B5870" s="3" t="s">
        <v>11294</v>
      </c>
      <c r="C5870" s="2"/>
      <c r="D5870" s="2" t="s">
        <v>16</v>
      </c>
      <c r="E5870" s="4">
        <f>2750.00*(1-Z1%)</f>
        <v>2750</v>
      </c>
      <c r="F5870" s="2">
        <v>1</v>
      </c>
      <c r="G5870" s="2"/>
    </row>
    <row r="5871" spans="1:26" customHeight="1" ht="18" hidden="true" outlineLevel="3">
      <c r="A5871" s="2" t="s">
        <v>11295</v>
      </c>
      <c r="B5871" s="3" t="s">
        <v>11296</v>
      </c>
      <c r="C5871" s="2"/>
      <c r="D5871" s="2" t="s">
        <v>16</v>
      </c>
      <c r="E5871" s="4">
        <f>1680.00*(1-Z1%)</f>
        <v>1680</v>
      </c>
      <c r="F5871" s="2">
        <v>1</v>
      </c>
      <c r="G5871" s="2"/>
    </row>
    <row r="5872" spans="1:26" customHeight="1" ht="18" hidden="true" outlineLevel="3">
      <c r="A5872" s="2" t="s">
        <v>11297</v>
      </c>
      <c r="B5872" s="3" t="s">
        <v>11298</v>
      </c>
      <c r="C5872" s="2"/>
      <c r="D5872" s="2" t="s">
        <v>16</v>
      </c>
      <c r="E5872" s="4">
        <f>2750.00*(1-Z1%)</f>
        <v>2750</v>
      </c>
      <c r="F5872" s="2">
        <v>1</v>
      </c>
      <c r="G5872" s="2"/>
    </row>
    <row r="5873" spans="1:26" customHeight="1" ht="18" hidden="true" outlineLevel="3">
      <c r="A5873" s="2" t="s">
        <v>11299</v>
      </c>
      <c r="B5873" s="3" t="s">
        <v>11300</v>
      </c>
      <c r="C5873" s="2"/>
      <c r="D5873" s="2" t="s">
        <v>16</v>
      </c>
      <c r="E5873" s="4">
        <f>3200.00*(1-Z1%)</f>
        <v>3200</v>
      </c>
      <c r="F5873" s="2">
        <v>1</v>
      </c>
      <c r="G5873" s="2"/>
    </row>
    <row r="5874" spans="1:26" customHeight="1" ht="18" hidden="true" outlineLevel="3">
      <c r="A5874" s="2" t="s">
        <v>11301</v>
      </c>
      <c r="B5874" s="3" t="s">
        <v>11302</v>
      </c>
      <c r="C5874" s="2"/>
      <c r="D5874" s="2" t="s">
        <v>16</v>
      </c>
      <c r="E5874" s="4">
        <f>3260.00*(1-Z1%)</f>
        <v>3260</v>
      </c>
      <c r="F5874" s="2">
        <v>1</v>
      </c>
      <c r="G5874" s="2"/>
    </row>
    <row r="5875" spans="1:26" customHeight="1" ht="36" hidden="true" outlineLevel="3">
      <c r="A5875" s="2" t="s">
        <v>11303</v>
      </c>
      <c r="B5875" s="3" t="s">
        <v>11304</v>
      </c>
      <c r="C5875" s="2"/>
      <c r="D5875" s="2" t="s">
        <v>16</v>
      </c>
      <c r="E5875" s="4">
        <f>2100.00*(1-Z1%)</f>
        <v>2100</v>
      </c>
      <c r="F5875" s="2">
        <v>1</v>
      </c>
      <c r="G5875" s="2"/>
    </row>
    <row r="5876" spans="1:26" customHeight="1" ht="36" hidden="true" outlineLevel="3">
      <c r="A5876" s="2" t="s">
        <v>11305</v>
      </c>
      <c r="B5876" s="3" t="s">
        <v>11306</v>
      </c>
      <c r="C5876" s="2"/>
      <c r="D5876" s="2" t="s">
        <v>16</v>
      </c>
      <c r="E5876" s="4">
        <f>2050.00*(1-Z1%)</f>
        <v>2050</v>
      </c>
      <c r="F5876" s="2">
        <v>1</v>
      </c>
      <c r="G5876" s="2"/>
    </row>
    <row r="5877" spans="1:26" customHeight="1" ht="36" hidden="true" outlineLevel="3">
      <c r="A5877" s="2" t="s">
        <v>11307</v>
      </c>
      <c r="B5877" s="3" t="s">
        <v>11308</v>
      </c>
      <c r="C5877" s="2"/>
      <c r="D5877" s="2" t="s">
        <v>16</v>
      </c>
      <c r="E5877" s="4">
        <f>1950.00*(1-Z1%)</f>
        <v>1950</v>
      </c>
      <c r="F5877" s="2">
        <v>1</v>
      </c>
      <c r="G5877" s="2"/>
    </row>
    <row r="5878" spans="1:26" customHeight="1" ht="36" hidden="true" outlineLevel="3">
      <c r="A5878" s="2" t="s">
        <v>11309</v>
      </c>
      <c r="B5878" s="3" t="s">
        <v>11310</v>
      </c>
      <c r="C5878" s="2"/>
      <c r="D5878" s="2" t="s">
        <v>16</v>
      </c>
      <c r="E5878" s="4">
        <f>2100.00*(1-Z1%)</f>
        <v>2100</v>
      </c>
      <c r="F5878" s="2">
        <v>1</v>
      </c>
      <c r="G5878" s="2"/>
    </row>
    <row r="5879" spans="1:26" customHeight="1" ht="36" hidden="true" outlineLevel="3">
      <c r="A5879" s="2" t="s">
        <v>11311</v>
      </c>
      <c r="B5879" s="3" t="s">
        <v>11312</v>
      </c>
      <c r="C5879" s="2"/>
      <c r="D5879" s="2" t="s">
        <v>16</v>
      </c>
      <c r="E5879" s="4">
        <f>3470.00*(1-Z1%)</f>
        <v>3470</v>
      </c>
      <c r="F5879" s="2">
        <v>1</v>
      </c>
      <c r="G5879" s="2"/>
    </row>
    <row r="5880" spans="1:26" customHeight="1" ht="36" hidden="true" outlineLevel="3">
      <c r="A5880" s="2" t="s">
        <v>11313</v>
      </c>
      <c r="B5880" s="3" t="s">
        <v>11314</v>
      </c>
      <c r="C5880" s="2"/>
      <c r="D5880" s="2" t="s">
        <v>16</v>
      </c>
      <c r="E5880" s="4">
        <f>3150.00*(1-Z1%)</f>
        <v>3150</v>
      </c>
      <c r="F5880" s="2">
        <v>1</v>
      </c>
      <c r="G5880" s="2"/>
    </row>
    <row r="5881" spans="1:26" customHeight="1" ht="18" hidden="true" outlineLevel="3">
      <c r="A5881" s="2" t="s">
        <v>11315</v>
      </c>
      <c r="B5881" s="3" t="s">
        <v>11316</v>
      </c>
      <c r="C5881" s="2"/>
      <c r="D5881" s="2" t="s">
        <v>16</v>
      </c>
      <c r="E5881" s="4">
        <f>1950.00*(1-Z1%)</f>
        <v>1950</v>
      </c>
      <c r="F5881" s="2">
        <v>1</v>
      </c>
      <c r="G5881" s="2"/>
    </row>
    <row r="5882" spans="1:26" customHeight="1" ht="36" hidden="true" outlineLevel="3">
      <c r="A5882" s="2" t="s">
        <v>11317</v>
      </c>
      <c r="B5882" s="3" t="s">
        <v>11318</v>
      </c>
      <c r="C5882" s="2"/>
      <c r="D5882" s="2" t="s">
        <v>16</v>
      </c>
      <c r="E5882" s="4">
        <f>1750.00*(1-Z1%)</f>
        <v>1750</v>
      </c>
      <c r="F5882" s="2">
        <v>1</v>
      </c>
      <c r="G5882" s="2"/>
    </row>
    <row r="5883" spans="1:26" customHeight="1" ht="18" hidden="true" outlineLevel="3">
      <c r="A5883" s="2" t="s">
        <v>11319</v>
      </c>
      <c r="B5883" s="3" t="s">
        <v>11320</v>
      </c>
      <c r="C5883" s="2"/>
      <c r="D5883" s="2" t="s">
        <v>16</v>
      </c>
      <c r="E5883" s="4">
        <f>2850.00*(1-Z1%)</f>
        <v>2850</v>
      </c>
      <c r="F5883" s="2">
        <v>1</v>
      </c>
      <c r="G5883" s="2"/>
    </row>
    <row r="5884" spans="1:26" customHeight="1" ht="18" hidden="true" outlineLevel="3">
      <c r="A5884" s="2" t="s">
        <v>11321</v>
      </c>
      <c r="B5884" s="3" t="s">
        <v>11322</v>
      </c>
      <c r="C5884" s="2"/>
      <c r="D5884" s="2" t="s">
        <v>16</v>
      </c>
      <c r="E5884" s="4">
        <f>2250.00*(1-Z1%)</f>
        <v>2250</v>
      </c>
      <c r="F5884" s="2">
        <v>1</v>
      </c>
      <c r="G5884" s="2"/>
    </row>
    <row r="5885" spans="1:26" customHeight="1" ht="36" hidden="true" outlineLevel="3">
      <c r="A5885" s="2" t="s">
        <v>11323</v>
      </c>
      <c r="B5885" s="3" t="s">
        <v>11324</v>
      </c>
      <c r="C5885" s="2"/>
      <c r="D5885" s="2" t="s">
        <v>16</v>
      </c>
      <c r="E5885" s="4">
        <f>1890.00*(1-Z1%)</f>
        <v>1890</v>
      </c>
      <c r="F5885" s="2">
        <v>1</v>
      </c>
      <c r="G5885" s="2"/>
    </row>
    <row r="5886" spans="1:26" customHeight="1" ht="18" hidden="true" outlineLevel="3">
      <c r="A5886" s="2" t="s">
        <v>11325</v>
      </c>
      <c r="B5886" s="3" t="s">
        <v>11326</v>
      </c>
      <c r="C5886" s="2"/>
      <c r="D5886" s="2" t="s">
        <v>16</v>
      </c>
      <c r="E5886" s="4">
        <f>150.00*(1-Z1%)</f>
        <v>150</v>
      </c>
      <c r="F5886" s="2">
        <v>3</v>
      </c>
      <c r="G5886" s="2"/>
    </row>
    <row r="5887" spans="1:26" customHeight="1" ht="18" hidden="true" outlineLevel="3">
      <c r="A5887" s="2" t="s">
        <v>11327</v>
      </c>
      <c r="B5887" s="3" t="s">
        <v>11328</v>
      </c>
      <c r="C5887" s="2"/>
      <c r="D5887" s="2" t="s">
        <v>16</v>
      </c>
      <c r="E5887" s="4">
        <f>120.00*(1-Z1%)</f>
        <v>120</v>
      </c>
      <c r="F5887" s="2">
        <v>1</v>
      </c>
      <c r="G5887" s="2"/>
    </row>
    <row r="5888" spans="1:26" customHeight="1" ht="18" hidden="true" outlineLevel="3">
      <c r="A5888" s="2" t="s">
        <v>11329</v>
      </c>
      <c r="B5888" s="3" t="s">
        <v>11330</v>
      </c>
      <c r="C5888" s="2"/>
      <c r="D5888" s="2" t="s">
        <v>16</v>
      </c>
      <c r="E5888" s="4">
        <f>120.00*(1-Z1%)</f>
        <v>120</v>
      </c>
      <c r="F5888" s="2">
        <v>2</v>
      </c>
      <c r="G5888" s="2"/>
    </row>
    <row r="5889" spans="1:26" customHeight="1" ht="18" hidden="true" outlineLevel="3">
      <c r="A5889" s="2" t="s">
        <v>11331</v>
      </c>
      <c r="B5889" s="3" t="s">
        <v>11332</v>
      </c>
      <c r="C5889" s="2"/>
      <c r="D5889" s="2" t="s">
        <v>16</v>
      </c>
      <c r="E5889" s="4">
        <f>120.00*(1-Z1%)</f>
        <v>120</v>
      </c>
      <c r="F5889" s="2">
        <v>9</v>
      </c>
      <c r="G5889" s="2"/>
    </row>
    <row r="5890" spans="1:26" customHeight="1" ht="35" hidden="true" outlineLevel="3">
      <c r="A5890" s="5" t="s">
        <v>11333</v>
      </c>
      <c r="B5890" s="5"/>
      <c r="C5890" s="5"/>
      <c r="D5890" s="5"/>
      <c r="E5890" s="5"/>
      <c r="F5890" s="5"/>
      <c r="G5890" s="5"/>
    </row>
    <row r="5891" spans="1:26" customHeight="1" ht="54" hidden="true" outlineLevel="3">
      <c r="A5891" s="2" t="s">
        <v>11334</v>
      </c>
      <c r="B5891" s="3" t="s">
        <v>11335</v>
      </c>
      <c r="C5891" s="2"/>
      <c r="D5891" s="2" t="s">
        <v>16</v>
      </c>
      <c r="E5891" s="4">
        <f>350.00*(1-Z1%)</f>
        <v>350</v>
      </c>
      <c r="F5891" s="2">
        <v>1</v>
      </c>
      <c r="G5891" s="2"/>
    </row>
    <row r="5892" spans="1:26" customHeight="1" ht="18" hidden="true" outlineLevel="3">
      <c r="A5892" s="2" t="s">
        <v>11336</v>
      </c>
      <c r="B5892" s="3" t="s">
        <v>11337</v>
      </c>
      <c r="C5892" s="2"/>
      <c r="D5892" s="2" t="s">
        <v>16</v>
      </c>
      <c r="E5892" s="4">
        <f>420.00*(1-Z1%)</f>
        <v>420</v>
      </c>
      <c r="F5892" s="2">
        <v>1</v>
      </c>
      <c r="G5892" s="2"/>
    </row>
    <row r="5893" spans="1:26" customHeight="1" ht="18" hidden="true" outlineLevel="3">
      <c r="A5893" s="2" t="s">
        <v>11338</v>
      </c>
      <c r="B5893" s="3" t="s">
        <v>11339</v>
      </c>
      <c r="C5893" s="2"/>
      <c r="D5893" s="2" t="s">
        <v>16</v>
      </c>
      <c r="E5893" s="4">
        <f>290.00*(1-Z1%)</f>
        <v>290</v>
      </c>
      <c r="F5893" s="2">
        <v>1</v>
      </c>
      <c r="G5893" s="2"/>
    </row>
    <row r="5894" spans="1:26" customHeight="1" ht="18" hidden="true" outlineLevel="3">
      <c r="A5894" s="2" t="s">
        <v>11340</v>
      </c>
      <c r="B5894" s="3" t="s">
        <v>11341</v>
      </c>
      <c r="C5894" s="2"/>
      <c r="D5894" s="2" t="s">
        <v>16</v>
      </c>
      <c r="E5894" s="4">
        <f>470.00*(1-Z1%)</f>
        <v>470</v>
      </c>
      <c r="F5894" s="2">
        <v>1</v>
      </c>
      <c r="G5894" s="2"/>
    </row>
    <row r="5895" spans="1:26" customHeight="1" ht="36" hidden="true" outlineLevel="3">
      <c r="A5895" s="2" t="s">
        <v>11342</v>
      </c>
      <c r="B5895" s="3" t="s">
        <v>11343</v>
      </c>
      <c r="C5895" s="2"/>
      <c r="D5895" s="2" t="s">
        <v>16</v>
      </c>
      <c r="E5895" s="4">
        <f>660.00*(1-Z1%)</f>
        <v>660</v>
      </c>
      <c r="F5895" s="2">
        <v>1</v>
      </c>
      <c r="G5895" s="2"/>
    </row>
    <row r="5896" spans="1:26" customHeight="1" ht="18" hidden="true" outlineLevel="3">
      <c r="A5896" s="2" t="s">
        <v>11344</v>
      </c>
      <c r="B5896" s="3" t="s">
        <v>11345</v>
      </c>
      <c r="C5896" s="2"/>
      <c r="D5896" s="2" t="s">
        <v>16</v>
      </c>
      <c r="E5896" s="4">
        <f>590.00*(1-Z1%)</f>
        <v>590</v>
      </c>
      <c r="F5896" s="2">
        <v>1</v>
      </c>
      <c r="G5896" s="2"/>
    </row>
    <row r="5897" spans="1:26" customHeight="1" ht="35" hidden="true" outlineLevel="2">
      <c r="A5897" s="5" t="s">
        <v>11346</v>
      </c>
      <c r="B5897" s="5"/>
      <c r="C5897" s="5"/>
      <c r="D5897" s="5"/>
      <c r="E5897" s="5"/>
      <c r="F5897" s="5"/>
      <c r="G5897" s="5"/>
    </row>
    <row r="5898" spans="1:26" customHeight="1" ht="35" hidden="true" outlineLevel="3">
      <c r="A5898" s="5" t="s">
        <v>11347</v>
      </c>
      <c r="B5898" s="5"/>
      <c r="C5898" s="5"/>
      <c r="D5898" s="5"/>
      <c r="E5898" s="5"/>
      <c r="F5898" s="5"/>
      <c r="G5898" s="5"/>
    </row>
    <row r="5899" spans="1:26" customHeight="1" ht="18" hidden="true" outlineLevel="3">
      <c r="A5899" s="2" t="s">
        <v>11348</v>
      </c>
      <c r="B5899" s="3" t="s">
        <v>11349</v>
      </c>
      <c r="C5899" s="2"/>
      <c r="D5899" s="2" t="s">
        <v>16</v>
      </c>
      <c r="E5899" s="4">
        <f>120.00*(1-Z1%)</f>
        <v>120</v>
      </c>
      <c r="F5899" s="2">
        <v>1</v>
      </c>
      <c r="G5899" s="2"/>
    </row>
    <row r="5900" spans="1:26" customHeight="1" ht="18" hidden="true" outlineLevel="3">
      <c r="A5900" s="2" t="s">
        <v>11350</v>
      </c>
      <c r="B5900" s="3" t="s">
        <v>11351</v>
      </c>
      <c r="C5900" s="2"/>
      <c r="D5900" s="2" t="s">
        <v>16</v>
      </c>
      <c r="E5900" s="4">
        <f>120.00*(1-Z1%)</f>
        <v>120</v>
      </c>
      <c r="F5900" s="2">
        <v>1</v>
      </c>
      <c r="G5900" s="2"/>
    </row>
    <row r="5901" spans="1:26" customHeight="1" ht="18" hidden="true" outlineLevel="3">
      <c r="A5901" s="2" t="s">
        <v>11352</v>
      </c>
      <c r="B5901" s="3" t="s">
        <v>11353</v>
      </c>
      <c r="C5901" s="2"/>
      <c r="D5901" s="2" t="s">
        <v>16</v>
      </c>
      <c r="E5901" s="4">
        <f>120.00*(1-Z1%)</f>
        <v>120</v>
      </c>
      <c r="F5901" s="2">
        <v>1</v>
      </c>
      <c r="G5901" s="2"/>
    </row>
    <row r="5902" spans="1:26" customHeight="1" ht="18" hidden="true" outlineLevel="3">
      <c r="A5902" s="2" t="s">
        <v>11354</v>
      </c>
      <c r="B5902" s="3" t="s">
        <v>11355</v>
      </c>
      <c r="C5902" s="2"/>
      <c r="D5902" s="2" t="s">
        <v>16</v>
      </c>
      <c r="E5902" s="4">
        <f>120.00*(1-Z1%)</f>
        <v>120</v>
      </c>
      <c r="F5902" s="2">
        <v>5</v>
      </c>
      <c r="G5902" s="2"/>
    </row>
    <row r="5903" spans="1:26" customHeight="1" ht="18" hidden="true" outlineLevel="3">
      <c r="A5903" s="2" t="s">
        <v>11356</v>
      </c>
      <c r="B5903" s="3" t="s">
        <v>11357</v>
      </c>
      <c r="C5903" s="2"/>
      <c r="D5903" s="2" t="s">
        <v>16</v>
      </c>
      <c r="E5903" s="4">
        <f>2000.00*(1-Z1%)</f>
        <v>2000</v>
      </c>
      <c r="F5903" s="2">
        <v>1</v>
      </c>
      <c r="G5903" s="2"/>
    </row>
    <row r="5904" spans="1:26" customHeight="1" ht="18" hidden="true" outlineLevel="3">
      <c r="A5904" s="2" t="s">
        <v>11358</v>
      </c>
      <c r="B5904" s="3" t="s">
        <v>11359</v>
      </c>
      <c r="C5904" s="2"/>
      <c r="D5904" s="2" t="s">
        <v>16</v>
      </c>
      <c r="E5904" s="4">
        <f>3920.00*(1-Z1%)</f>
        <v>3920</v>
      </c>
      <c r="F5904" s="2">
        <v>1</v>
      </c>
      <c r="G5904" s="2"/>
    </row>
    <row r="5905" spans="1:26" customHeight="1" ht="18" hidden="true" outlineLevel="3">
      <c r="A5905" s="2" t="s">
        <v>11360</v>
      </c>
      <c r="B5905" s="3" t="s">
        <v>11361</v>
      </c>
      <c r="C5905" s="2"/>
      <c r="D5905" s="2" t="s">
        <v>16</v>
      </c>
      <c r="E5905" s="4">
        <f>2390.00*(1-Z1%)</f>
        <v>2390</v>
      </c>
      <c r="F5905" s="2">
        <v>1</v>
      </c>
      <c r="G5905" s="2"/>
    </row>
    <row r="5906" spans="1:26" customHeight="1" ht="18" hidden="true" outlineLevel="3">
      <c r="A5906" s="2" t="s">
        <v>11362</v>
      </c>
      <c r="B5906" s="3" t="s">
        <v>11363</v>
      </c>
      <c r="C5906" s="2"/>
      <c r="D5906" s="2" t="s">
        <v>16</v>
      </c>
      <c r="E5906" s="4">
        <f>2200.00*(1-Z1%)</f>
        <v>2200</v>
      </c>
      <c r="F5906" s="2">
        <v>1</v>
      </c>
      <c r="G5906" s="2"/>
    </row>
    <row r="5907" spans="1:26" customHeight="1" ht="18" hidden="true" outlineLevel="3">
      <c r="A5907" s="2" t="s">
        <v>11364</v>
      </c>
      <c r="B5907" s="3" t="s">
        <v>11365</v>
      </c>
      <c r="C5907" s="2"/>
      <c r="D5907" s="2" t="s">
        <v>16</v>
      </c>
      <c r="E5907" s="4">
        <f>2000.00*(1-Z1%)</f>
        <v>2000</v>
      </c>
      <c r="F5907" s="2">
        <v>1</v>
      </c>
      <c r="G5907" s="2"/>
    </row>
    <row r="5908" spans="1:26" customHeight="1" ht="18" hidden="true" outlineLevel="3">
      <c r="A5908" s="2" t="s">
        <v>11366</v>
      </c>
      <c r="B5908" s="3" t="s">
        <v>11367</v>
      </c>
      <c r="C5908" s="2"/>
      <c r="D5908" s="2" t="s">
        <v>16</v>
      </c>
      <c r="E5908" s="4">
        <f>1900.00*(1-Z1%)</f>
        <v>1900</v>
      </c>
      <c r="F5908" s="2">
        <v>1</v>
      </c>
      <c r="G5908" s="2"/>
    </row>
    <row r="5909" spans="1:26" customHeight="1" ht="18" hidden="true" outlineLevel="3">
      <c r="A5909" s="2" t="s">
        <v>11368</v>
      </c>
      <c r="B5909" s="3" t="s">
        <v>11369</v>
      </c>
      <c r="C5909" s="2"/>
      <c r="D5909" s="2" t="s">
        <v>16</v>
      </c>
      <c r="E5909" s="4">
        <f>2950.00*(1-Z1%)</f>
        <v>2950</v>
      </c>
      <c r="F5909" s="2">
        <v>1</v>
      </c>
      <c r="G5909" s="2"/>
    </row>
    <row r="5910" spans="1:26" customHeight="1" ht="18" hidden="true" outlineLevel="3">
      <c r="A5910" s="2" t="s">
        <v>11370</v>
      </c>
      <c r="B5910" s="3" t="s">
        <v>11371</v>
      </c>
      <c r="C5910" s="2"/>
      <c r="D5910" s="2" t="s">
        <v>16</v>
      </c>
      <c r="E5910" s="4">
        <f>1890.00*(1-Z1%)</f>
        <v>1890</v>
      </c>
      <c r="F5910" s="2">
        <v>1</v>
      </c>
      <c r="G5910" s="2"/>
    </row>
    <row r="5911" spans="1:26" customHeight="1" ht="18" hidden="true" outlineLevel="3">
      <c r="A5911" s="2" t="s">
        <v>11372</v>
      </c>
      <c r="B5911" s="3" t="s">
        <v>11373</v>
      </c>
      <c r="C5911" s="2"/>
      <c r="D5911" s="2" t="s">
        <v>16</v>
      </c>
      <c r="E5911" s="4">
        <f>2200.00*(1-Z1%)</f>
        <v>2200</v>
      </c>
      <c r="F5911" s="2">
        <v>1</v>
      </c>
      <c r="G5911" s="2"/>
    </row>
    <row r="5912" spans="1:26" customHeight="1" ht="35" hidden="true" outlineLevel="3">
      <c r="A5912" s="5" t="s">
        <v>11374</v>
      </c>
      <c r="B5912" s="5"/>
      <c r="C5912" s="5"/>
      <c r="D5912" s="5"/>
      <c r="E5912" s="5"/>
      <c r="F5912" s="5"/>
      <c r="G5912" s="5"/>
    </row>
    <row r="5913" spans="1:26" customHeight="1" ht="18" hidden="true" outlineLevel="3">
      <c r="A5913" s="2" t="s">
        <v>11375</v>
      </c>
      <c r="B5913" s="3" t="s">
        <v>11376</v>
      </c>
      <c r="C5913" s="2"/>
      <c r="D5913" s="2" t="s">
        <v>16</v>
      </c>
      <c r="E5913" s="4">
        <f>50.00*(1-Z1%)</f>
        <v>50</v>
      </c>
      <c r="F5913" s="2">
        <v>9</v>
      </c>
      <c r="G5913" s="2"/>
    </row>
    <row r="5914" spans="1:26" customHeight="1" ht="18" hidden="true" outlineLevel="3">
      <c r="A5914" s="2" t="s">
        <v>11377</v>
      </c>
      <c r="B5914" s="3" t="s">
        <v>11378</v>
      </c>
      <c r="C5914" s="2"/>
      <c r="D5914" s="2" t="s">
        <v>16</v>
      </c>
      <c r="E5914" s="4">
        <f>50.00*(1-Z1%)</f>
        <v>50</v>
      </c>
      <c r="F5914" s="2">
        <v>5</v>
      </c>
      <c r="G5914" s="2"/>
    </row>
    <row r="5915" spans="1:26" customHeight="1" ht="18" hidden="true" outlineLevel="3">
      <c r="A5915" s="2" t="s">
        <v>11379</v>
      </c>
      <c r="B5915" s="3" t="s">
        <v>11380</v>
      </c>
      <c r="C5915" s="2"/>
      <c r="D5915" s="2" t="s">
        <v>16</v>
      </c>
      <c r="E5915" s="4">
        <f>50.00*(1-Z1%)</f>
        <v>50</v>
      </c>
      <c r="F5915" s="2">
        <v>8</v>
      </c>
      <c r="G5915" s="2"/>
    </row>
    <row r="5916" spans="1:26" customHeight="1" ht="18" hidden="true" outlineLevel="3">
      <c r="A5916" s="2" t="s">
        <v>11381</v>
      </c>
      <c r="B5916" s="3" t="s">
        <v>11382</v>
      </c>
      <c r="C5916" s="2"/>
      <c r="D5916" s="2" t="s">
        <v>16</v>
      </c>
      <c r="E5916" s="4">
        <f>50.00*(1-Z1%)</f>
        <v>50</v>
      </c>
      <c r="F5916" s="2">
        <v>9</v>
      </c>
      <c r="G5916" s="2"/>
    </row>
    <row r="5917" spans="1:26" customHeight="1" ht="18" hidden="true" outlineLevel="3">
      <c r="A5917" s="2" t="s">
        <v>11383</v>
      </c>
      <c r="B5917" s="3" t="s">
        <v>11384</v>
      </c>
      <c r="C5917" s="2"/>
      <c r="D5917" s="2" t="s">
        <v>16</v>
      </c>
      <c r="E5917" s="4">
        <f>50.00*(1-Z1%)</f>
        <v>50</v>
      </c>
      <c r="F5917" s="2">
        <v>8</v>
      </c>
      <c r="G5917" s="2"/>
    </row>
    <row r="5918" spans="1:26" customHeight="1" ht="35" hidden="true" outlineLevel="3">
      <c r="A5918" s="5" t="s">
        <v>11385</v>
      </c>
      <c r="B5918" s="5"/>
      <c r="C5918" s="5"/>
      <c r="D5918" s="5"/>
      <c r="E5918" s="5"/>
      <c r="F5918" s="5"/>
      <c r="G5918" s="5"/>
    </row>
    <row r="5919" spans="1:26" customHeight="1" ht="18" hidden="true" outlineLevel="3">
      <c r="A5919" s="2" t="s">
        <v>11386</v>
      </c>
      <c r="B5919" s="3" t="s">
        <v>11387</v>
      </c>
      <c r="C5919" s="2"/>
      <c r="D5919" s="2" t="s">
        <v>16</v>
      </c>
      <c r="E5919" s="4">
        <f>380.00*(1-Z1%)</f>
        <v>380</v>
      </c>
      <c r="F5919" s="2">
        <v>1</v>
      </c>
      <c r="G5919" s="2"/>
    </row>
    <row r="5920" spans="1:26" customHeight="1" ht="18" hidden="true" outlineLevel="3">
      <c r="A5920" s="2" t="s">
        <v>11388</v>
      </c>
      <c r="B5920" s="3" t="s">
        <v>11389</v>
      </c>
      <c r="C5920" s="2"/>
      <c r="D5920" s="2" t="s">
        <v>16</v>
      </c>
      <c r="E5920" s="4">
        <f>280.00*(1-Z1%)</f>
        <v>280</v>
      </c>
      <c r="F5920" s="2">
        <v>1</v>
      </c>
      <c r="G5920" s="2"/>
    </row>
    <row r="5921" spans="1:26" customHeight="1" ht="18" hidden="true" outlineLevel="3">
      <c r="A5921" s="2" t="s">
        <v>11390</v>
      </c>
      <c r="B5921" s="3" t="s">
        <v>11391</v>
      </c>
      <c r="C5921" s="2"/>
      <c r="D5921" s="2" t="s">
        <v>16</v>
      </c>
      <c r="E5921" s="4">
        <f>450.00*(1-Z1%)</f>
        <v>450</v>
      </c>
      <c r="F5921" s="2">
        <v>1</v>
      </c>
      <c r="G5921" s="2"/>
    </row>
    <row r="5922" spans="1:26" customHeight="1" ht="18" hidden="true" outlineLevel="3">
      <c r="A5922" s="2" t="s">
        <v>11392</v>
      </c>
      <c r="B5922" s="3" t="s">
        <v>11393</v>
      </c>
      <c r="C5922" s="2"/>
      <c r="D5922" s="2" t="s">
        <v>16</v>
      </c>
      <c r="E5922" s="4">
        <f>130.00*(1-Z1%)</f>
        <v>130</v>
      </c>
      <c r="F5922" s="2">
        <v>2</v>
      </c>
      <c r="G5922" s="2"/>
    </row>
    <row r="5923" spans="1:26" customHeight="1" ht="36" hidden="true" outlineLevel="3">
      <c r="A5923" s="2" t="s">
        <v>11394</v>
      </c>
      <c r="B5923" s="3" t="s">
        <v>11395</v>
      </c>
      <c r="C5923" s="2"/>
      <c r="D5923" s="2" t="s">
        <v>16</v>
      </c>
      <c r="E5923" s="4">
        <f>250.00*(1-Z1%)</f>
        <v>250</v>
      </c>
      <c r="F5923" s="2">
        <v>1</v>
      </c>
      <c r="G5923" s="2"/>
    </row>
    <row r="5924" spans="1:26" customHeight="1" ht="18" hidden="true" outlineLevel="3">
      <c r="A5924" s="2" t="s">
        <v>11396</v>
      </c>
      <c r="B5924" s="3" t="s">
        <v>11397</v>
      </c>
      <c r="C5924" s="2"/>
      <c r="D5924" s="2" t="s">
        <v>16</v>
      </c>
      <c r="E5924" s="4">
        <f>250.00*(1-Z1%)</f>
        <v>250</v>
      </c>
      <c r="F5924" s="2">
        <v>1</v>
      </c>
      <c r="G5924" s="2"/>
    </row>
    <row r="5925" spans="1:26" customHeight="1" ht="18" hidden="true" outlineLevel="3">
      <c r="A5925" s="2" t="s">
        <v>11398</v>
      </c>
      <c r="B5925" s="3" t="s">
        <v>11399</v>
      </c>
      <c r="C5925" s="2"/>
      <c r="D5925" s="2" t="s">
        <v>16</v>
      </c>
      <c r="E5925" s="4">
        <f>320.00*(1-Z1%)</f>
        <v>320</v>
      </c>
      <c r="F5925" s="2">
        <v>1</v>
      </c>
      <c r="G5925" s="2"/>
    </row>
    <row r="5926" spans="1:26" customHeight="1" ht="18" hidden="true" outlineLevel="3">
      <c r="A5926" s="2" t="s">
        <v>11400</v>
      </c>
      <c r="B5926" s="3" t="s">
        <v>11401</v>
      </c>
      <c r="C5926" s="2"/>
      <c r="D5926" s="2" t="s">
        <v>16</v>
      </c>
      <c r="E5926" s="4">
        <f>280.00*(1-Z1%)</f>
        <v>280</v>
      </c>
      <c r="F5926" s="2">
        <v>3</v>
      </c>
      <c r="G5926" s="2"/>
    </row>
    <row r="5927" spans="1:26" customHeight="1" ht="18" hidden="true" outlineLevel="3">
      <c r="A5927" s="2" t="s">
        <v>11402</v>
      </c>
      <c r="B5927" s="3" t="s">
        <v>11403</v>
      </c>
      <c r="C5927" s="2"/>
      <c r="D5927" s="2" t="s">
        <v>16</v>
      </c>
      <c r="E5927" s="4">
        <f>250.00*(1-Z1%)</f>
        <v>250</v>
      </c>
      <c r="F5927" s="2">
        <v>1</v>
      </c>
      <c r="G5927" s="2"/>
    </row>
    <row r="5928" spans="1:26" customHeight="1" ht="18" hidden="true" outlineLevel="3">
      <c r="A5928" s="2" t="s">
        <v>11404</v>
      </c>
      <c r="B5928" s="3" t="s">
        <v>11405</v>
      </c>
      <c r="C5928" s="2"/>
      <c r="D5928" s="2" t="s">
        <v>16</v>
      </c>
      <c r="E5928" s="4">
        <f>60.00*(1-Z1%)</f>
        <v>60</v>
      </c>
      <c r="F5928" s="2">
        <v>2</v>
      </c>
      <c r="G5928" s="2"/>
    </row>
    <row r="5929" spans="1:26" customHeight="1" ht="18" hidden="true" outlineLevel="3">
      <c r="A5929" s="2" t="s">
        <v>11406</v>
      </c>
      <c r="B5929" s="3" t="s">
        <v>11407</v>
      </c>
      <c r="C5929" s="2"/>
      <c r="D5929" s="2" t="s">
        <v>16</v>
      </c>
      <c r="E5929" s="4">
        <f>200.00*(1-Z1%)</f>
        <v>200</v>
      </c>
      <c r="F5929" s="2">
        <v>19</v>
      </c>
      <c r="G5929" s="2"/>
    </row>
    <row r="5930" spans="1:26" customHeight="1" ht="18" hidden="true" outlineLevel="3">
      <c r="A5930" s="2" t="s">
        <v>11408</v>
      </c>
      <c r="B5930" s="3" t="s">
        <v>11409</v>
      </c>
      <c r="C5930" s="2"/>
      <c r="D5930" s="2" t="s">
        <v>16</v>
      </c>
      <c r="E5930" s="4">
        <f>300.00*(1-Z1%)</f>
        <v>300</v>
      </c>
      <c r="F5930" s="2">
        <v>1</v>
      </c>
      <c r="G5930" s="2"/>
    </row>
    <row r="5931" spans="1:26" customHeight="1" ht="36" hidden="true" outlineLevel="3">
      <c r="A5931" s="2" t="s">
        <v>11410</v>
      </c>
      <c r="B5931" s="3" t="s">
        <v>11411</v>
      </c>
      <c r="C5931" s="2"/>
      <c r="D5931" s="2" t="s">
        <v>16</v>
      </c>
      <c r="E5931" s="4">
        <f>300.00*(1-Z1%)</f>
        <v>300</v>
      </c>
      <c r="F5931" s="2">
        <v>1</v>
      </c>
      <c r="G5931" s="2"/>
    </row>
    <row r="5932" spans="1:26" customHeight="1" ht="36" hidden="true" outlineLevel="3">
      <c r="A5932" s="2" t="s">
        <v>11412</v>
      </c>
      <c r="B5932" s="3" t="s">
        <v>11413</v>
      </c>
      <c r="C5932" s="2"/>
      <c r="D5932" s="2" t="s">
        <v>16</v>
      </c>
      <c r="E5932" s="4">
        <f>250.00*(1-Z1%)</f>
        <v>250</v>
      </c>
      <c r="F5932" s="2">
        <v>1</v>
      </c>
      <c r="G5932" s="2"/>
    </row>
    <row r="5933" spans="1:26" customHeight="1" ht="36" hidden="true" outlineLevel="3">
      <c r="A5933" s="2" t="s">
        <v>11414</v>
      </c>
      <c r="B5933" s="3" t="s">
        <v>11415</v>
      </c>
      <c r="C5933" s="2"/>
      <c r="D5933" s="2" t="s">
        <v>16</v>
      </c>
      <c r="E5933" s="4">
        <f>270.00*(1-Z1%)</f>
        <v>270</v>
      </c>
      <c r="F5933" s="2">
        <v>1</v>
      </c>
      <c r="G5933" s="2"/>
    </row>
    <row r="5934" spans="1:26" customHeight="1" ht="18" hidden="true" outlineLevel="3">
      <c r="A5934" s="2" t="s">
        <v>11416</v>
      </c>
      <c r="B5934" s="3" t="s">
        <v>11417</v>
      </c>
      <c r="C5934" s="2"/>
      <c r="D5934" s="2" t="s">
        <v>16</v>
      </c>
      <c r="E5934" s="4">
        <f>590.00*(1-Z1%)</f>
        <v>590</v>
      </c>
      <c r="F5934" s="2">
        <v>1</v>
      </c>
      <c r="G5934" s="2"/>
    </row>
    <row r="5935" spans="1:26" customHeight="1" ht="18" hidden="true" outlineLevel="3">
      <c r="A5935" s="2" t="s">
        <v>11418</v>
      </c>
      <c r="B5935" s="3" t="s">
        <v>11419</v>
      </c>
      <c r="C5935" s="2"/>
      <c r="D5935" s="2" t="s">
        <v>16</v>
      </c>
      <c r="E5935" s="4">
        <f>950.00*(1-Z1%)</f>
        <v>950</v>
      </c>
      <c r="F5935" s="2">
        <v>1</v>
      </c>
      <c r="G5935" s="2"/>
    </row>
    <row r="5936" spans="1:26" customHeight="1" ht="18" hidden="true" outlineLevel="3">
      <c r="A5936" s="2" t="s">
        <v>11420</v>
      </c>
      <c r="B5936" s="3" t="s">
        <v>11421</v>
      </c>
      <c r="C5936" s="2"/>
      <c r="D5936" s="2" t="s">
        <v>16</v>
      </c>
      <c r="E5936" s="4">
        <f>550.00*(1-Z1%)</f>
        <v>550</v>
      </c>
      <c r="F5936" s="2">
        <v>1</v>
      </c>
      <c r="G5936" s="2"/>
    </row>
    <row r="5937" spans="1:26" customHeight="1" ht="36" hidden="true" outlineLevel="3">
      <c r="A5937" s="2" t="s">
        <v>11422</v>
      </c>
      <c r="B5937" s="3" t="s">
        <v>11423</v>
      </c>
      <c r="C5937" s="2"/>
      <c r="D5937" s="2" t="s">
        <v>16</v>
      </c>
      <c r="E5937" s="4">
        <f>990.00*(1-Z1%)</f>
        <v>990</v>
      </c>
      <c r="F5937" s="2">
        <v>1</v>
      </c>
      <c r="G5937" s="2"/>
    </row>
    <row r="5938" spans="1:26" customHeight="1" ht="18" hidden="true" outlineLevel="3">
      <c r="A5938" s="2" t="s">
        <v>11424</v>
      </c>
      <c r="B5938" s="3" t="s">
        <v>11425</v>
      </c>
      <c r="C5938" s="2"/>
      <c r="D5938" s="2" t="s">
        <v>16</v>
      </c>
      <c r="E5938" s="4">
        <f>650.00*(1-Z1%)</f>
        <v>650</v>
      </c>
      <c r="F5938" s="2">
        <v>1</v>
      </c>
      <c r="G5938" s="2"/>
    </row>
    <row r="5939" spans="1:26" customHeight="1" ht="18" hidden="true" outlineLevel="3">
      <c r="A5939" s="2" t="s">
        <v>11426</v>
      </c>
      <c r="B5939" s="3" t="s">
        <v>11427</v>
      </c>
      <c r="C5939" s="2"/>
      <c r="D5939" s="2" t="s">
        <v>16</v>
      </c>
      <c r="E5939" s="4">
        <f>890.00*(1-Z1%)</f>
        <v>890</v>
      </c>
      <c r="F5939" s="2">
        <v>1</v>
      </c>
      <c r="G5939" s="2"/>
    </row>
    <row r="5940" spans="1:26" customHeight="1" ht="18" hidden="true" outlineLevel="3">
      <c r="A5940" s="2" t="s">
        <v>11428</v>
      </c>
      <c r="B5940" s="3" t="s">
        <v>11429</v>
      </c>
      <c r="C5940" s="2"/>
      <c r="D5940" s="2" t="s">
        <v>16</v>
      </c>
      <c r="E5940" s="4">
        <f>1370.00*(1-Z1%)</f>
        <v>1370</v>
      </c>
      <c r="F5940" s="2">
        <v>1</v>
      </c>
      <c r="G5940" s="2"/>
    </row>
    <row r="5941" spans="1:26" customHeight="1" ht="36" hidden="true" outlineLevel="3">
      <c r="A5941" s="2" t="s">
        <v>11430</v>
      </c>
      <c r="B5941" s="3" t="s">
        <v>11431</v>
      </c>
      <c r="C5941" s="2"/>
      <c r="D5941" s="2" t="s">
        <v>16</v>
      </c>
      <c r="E5941" s="4">
        <f>1560.00*(1-Z1%)</f>
        <v>1560</v>
      </c>
      <c r="F5941" s="2">
        <v>1</v>
      </c>
      <c r="G5941" s="2"/>
    </row>
    <row r="5942" spans="1:26" customHeight="1" ht="18" hidden="true" outlineLevel="3">
      <c r="A5942" s="2" t="s">
        <v>11432</v>
      </c>
      <c r="B5942" s="3" t="s">
        <v>11433</v>
      </c>
      <c r="C5942" s="2"/>
      <c r="D5942" s="2" t="s">
        <v>16</v>
      </c>
      <c r="E5942" s="4">
        <f>600.00*(1-Z1%)</f>
        <v>600</v>
      </c>
      <c r="F5942" s="2">
        <v>1</v>
      </c>
      <c r="G5942" s="2"/>
    </row>
    <row r="5943" spans="1:26" customHeight="1" ht="18" hidden="true" outlineLevel="3">
      <c r="A5943" s="2" t="s">
        <v>11434</v>
      </c>
      <c r="B5943" s="3" t="s">
        <v>11435</v>
      </c>
      <c r="C5943" s="2"/>
      <c r="D5943" s="2" t="s">
        <v>16</v>
      </c>
      <c r="E5943" s="4">
        <f>570.00*(1-Z1%)</f>
        <v>570</v>
      </c>
      <c r="F5943" s="2">
        <v>1</v>
      </c>
      <c r="G5943" s="2"/>
    </row>
    <row r="5944" spans="1:26" customHeight="1" ht="35" hidden="true" outlineLevel="3">
      <c r="A5944" s="5" t="s">
        <v>11436</v>
      </c>
      <c r="B5944" s="5"/>
      <c r="C5944" s="5"/>
      <c r="D5944" s="5"/>
      <c r="E5944" s="5"/>
      <c r="F5944" s="5"/>
      <c r="G5944" s="5"/>
    </row>
    <row r="5945" spans="1:26" customHeight="1" ht="36" hidden="true" outlineLevel="3">
      <c r="A5945" s="2" t="s">
        <v>11437</v>
      </c>
      <c r="B5945" s="3" t="s">
        <v>11438</v>
      </c>
      <c r="C5945" s="2"/>
      <c r="D5945" s="2" t="s">
        <v>16</v>
      </c>
      <c r="E5945" s="4">
        <f>390.00*(1-Z1%)</f>
        <v>390</v>
      </c>
      <c r="F5945" s="2">
        <v>1</v>
      </c>
      <c r="G5945" s="2"/>
    </row>
    <row r="5946" spans="1:26" customHeight="1" ht="36" hidden="true" outlineLevel="3">
      <c r="A5946" s="2" t="s">
        <v>11439</v>
      </c>
      <c r="B5946" s="3" t="s">
        <v>11440</v>
      </c>
      <c r="C5946" s="2"/>
      <c r="D5946" s="2" t="s">
        <v>16</v>
      </c>
      <c r="E5946" s="4">
        <f>460.00*(1-Z1%)</f>
        <v>460</v>
      </c>
      <c r="F5946" s="2">
        <v>1</v>
      </c>
      <c r="G5946" s="2"/>
    </row>
    <row r="5947" spans="1:26" customHeight="1" ht="35" hidden="true" outlineLevel="3">
      <c r="A5947" s="5" t="s">
        <v>11441</v>
      </c>
      <c r="B5947" s="5"/>
      <c r="C5947" s="5"/>
      <c r="D5947" s="5"/>
      <c r="E5947" s="5"/>
      <c r="F5947" s="5"/>
      <c r="G5947" s="5"/>
    </row>
    <row r="5948" spans="1:26" customHeight="1" ht="18" hidden="true" outlineLevel="3">
      <c r="A5948" s="2" t="s">
        <v>11442</v>
      </c>
      <c r="B5948" s="3" t="s">
        <v>11443</v>
      </c>
      <c r="C5948" s="2"/>
      <c r="D5948" s="2" t="s">
        <v>16</v>
      </c>
      <c r="E5948" s="4">
        <f>490.00*(1-Z1%)</f>
        <v>490</v>
      </c>
      <c r="F5948" s="2">
        <v>1</v>
      </c>
      <c r="G5948" s="2"/>
    </row>
    <row r="5949" spans="1:26" customHeight="1" ht="18" hidden="true" outlineLevel="3">
      <c r="A5949" s="2" t="s">
        <v>11444</v>
      </c>
      <c r="B5949" s="3" t="s">
        <v>11445</v>
      </c>
      <c r="C5949" s="2"/>
      <c r="D5949" s="2" t="s">
        <v>16</v>
      </c>
      <c r="E5949" s="4">
        <f>430.00*(1-Z1%)</f>
        <v>430</v>
      </c>
      <c r="F5949" s="2">
        <v>1</v>
      </c>
      <c r="G5949" s="2"/>
    </row>
    <row r="5950" spans="1:26" customHeight="1" ht="18" hidden="true" outlineLevel="3">
      <c r="A5950" s="2" t="s">
        <v>11446</v>
      </c>
      <c r="B5950" s="3" t="s">
        <v>11447</v>
      </c>
      <c r="C5950" s="2"/>
      <c r="D5950" s="2" t="s">
        <v>16</v>
      </c>
      <c r="E5950" s="4">
        <f>430.00*(1-Z1%)</f>
        <v>430</v>
      </c>
      <c r="F5950" s="2">
        <v>1</v>
      </c>
      <c r="G5950" s="2"/>
    </row>
    <row r="5951" spans="1:26" customHeight="1" ht="18" hidden="true" outlineLevel="3">
      <c r="A5951" s="2" t="s">
        <v>11448</v>
      </c>
      <c r="B5951" s="3" t="s">
        <v>11449</v>
      </c>
      <c r="C5951" s="2"/>
      <c r="D5951" s="2" t="s">
        <v>16</v>
      </c>
      <c r="E5951" s="4">
        <f>440.00*(1-Z1%)</f>
        <v>440</v>
      </c>
      <c r="F5951" s="2">
        <v>1</v>
      </c>
      <c r="G5951" s="2"/>
    </row>
    <row r="5952" spans="1:26" customHeight="1" ht="18" hidden="true" outlineLevel="3">
      <c r="A5952" s="2" t="s">
        <v>11450</v>
      </c>
      <c r="B5952" s="3" t="s">
        <v>11451</v>
      </c>
      <c r="C5952" s="2"/>
      <c r="D5952" s="2" t="s">
        <v>16</v>
      </c>
      <c r="E5952" s="4">
        <f>440.00*(1-Z1%)</f>
        <v>440</v>
      </c>
      <c r="F5952" s="2">
        <v>1</v>
      </c>
      <c r="G5952" s="2"/>
    </row>
    <row r="5953" spans="1:26" customHeight="1" ht="18" hidden="true" outlineLevel="3">
      <c r="A5953" s="2" t="s">
        <v>11452</v>
      </c>
      <c r="B5953" s="3" t="s">
        <v>11453</v>
      </c>
      <c r="C5953" s="2"/>
      <c r="D5953" s="2" t="s">
        <v>16</v>
      </c>
      <c r="E5953" s="4">
        <f>590.00*(1-Z1%)</f>
        <v>590</v>
      </c>
      <c r="F5953" s="2">
        <v>1</v>
      </c>
      <c r="G5953" s="2"/>
    </row>
    <row r="5954" spans="1:26" customHeight="1" ht="18" hidden="true" outlineLevel="3">
      <c r="A5954" s="2" t="s">
        <v>11454</v>
      </c>
      <c r="B5954" s="3" t="s">
        <v>11455</v>
      </c>
      <c r="C5954" s="2"/>
      <c r="D5954" s="2" t="s">
        <v>16</v>
      </c>
      <c r="E5954" s="4">
        <f>590.00*(1-Z1%)</f>
        <v>590</v>
      </c>
      <c r="F5954" s="2">
        <v>1</v>
      </c>
      <c r="G5954" s="2"/>
    </row>
    <row r="5955" spans="1:26" customHeight="1" ht="18" hidden="true" outlineLevel="3">
      <c r="A5955" s="2" t="s">
        <v>11456</v>
      </c>
      <c r="B5955" s="3" t="s">
        <v>11457</v>
      </c>
      <c r="C5955" s="2"/>
      <c r="D5955" s="2" t="s">
        <v>16</v>
      </c>
      <c r="E5955" s="4">
        <f>400.00*(1-Z1%)</f>
        <v>400</v>
      </c>
      <c r="F5955" s="2">
        <v>1</v>
      </c>
      <c r="G5955" s="2"/>
    </row>
    <row r="5956" spans="1:26" customHeight="1" ht="35" hidden="true" outlineLevel="2">
      <c r="A5956" s="5" t="s">
        <v>11458</v>
      </c>
      <c r="B5956" s="5"/>
      <c r="C5956" s="5"/>
      <c r="D5956" s="5"/>
      <c r="E5956" s="5"/>
      <c r="F5956" s="5"/>
      <c r="G5956" s="5"/>
    </row>
    <row r="5957" spans="1:26" customHeight="1" ht="35" hidden="true" outlineLevel="3">
      <c r="A5957" s="5" t="s">
        <v>11459</v>
      </c>
      <c r="B5957" s="5"/>
      <c r="C5957" s="5"/>
      <c r="D5957" s="5"/>
      <c r="E5957" s="5"/>
      <c r="F5957" s="5"/>
      <c r="G5957" s="5"/>
    </row>
    <row r="5958" spans="1:26" customHeight="1" ht="18" hidden="true" outlineLevel="3">
      <c r="A5958" s="2" t="s">
        <v>11460</v>
      </c>
      <c r="B5958" s="3" t="s">
        <v>11461</v>
      </c>
      <c r="C5958" s="2"/>
      <c r="D5958" s="2" t="s">
        <v>16</v>
      </c>
      <c r="E5958" s="4">
        <f>550.00*(1-Z1%)</f>
        <v>550</v>
      </c>
      <c r="F5958" s="2">
        <v>1</v>
      </c>
      <c r="G5958" s="2"/>
    </row>
    <row r="5959" spans="1:26" customHeight="1" ht="36" hidden="true" outlineLevel="3">
      <c r="A5959" s="2" t="s">
        <v>11462</v>
      </c>
      <c r="B5959" s="3" t="s">
        <v>11463</v>
      </c>
      <c r="C5959" s="2"/>
      <c r="D5959" s="2" t="s">
        <v>16</v>
      </c>
      <c r="E5959" s="4">
        <f>350.00*(1-Z1%)</f>
        <v>350</v>
      </c>
      <c r="F5959" s="2">
        <v>2</v>
      </c>
      <c r="G5959" s="2"/>
    </row>
    <row r="5960" spans="1:26" customHeight="1" ht="18" hidden="true" outlineLevel="3">
      <c r="A5960" s="2" t="s">
        <v>11464</v>
      </c>
      <c r="B5960" s="3" t="s">
        <v>11465</v>
      </c>
      <c r="C5960" s="2"/>
      <c r="D5960" s="2" t="s">
        <v>16</v>
      </c>
      <c r="E5960" s="4">
        <f>450.00*(1-Z1%)</f>
        <v>450</v>
      </c>
      <c r="F5960" s="2">
        <v>1</v>
      </c>
      <c r="G5960" s="2"/>
    </row>
    <row r="5961" spans="1:26" customHeight="1" ht="18" hidden="true" outlineLevel="3">
      <c r="A5961" s="2" t="s">
        <v>11466</v>
      </c>
      <c r="B5961" s="3" t="s">
        <v>11467</v>
      </c>
      <c r="C5961" s="2"/>
      <c r="D5961" s="2" t="s">
        <v>16</v>
      </c>
      <c r="E5961" s="4">
        <f>610.00*(1-Z1%)</f>
        <v>610</v>
      </c>
      <c r="F5961" s="2">
        <v>2</v>
      </c>
      <c r="G5961" s="2"/>
    </row>
    <row r="5962" spans="1:26" customHeight="1" ht="36" hidden="true" outlineLevel="3">
      <c r="A5962" s="2" t="s">
        <v>11468</v>
      </c>
      <c r="B5962" s="3" t="s">
        <v>11469</v>
      </c>
      <c r="C5962" s="2"/>
      <c r="D5962" s="2" t="s">
        <v>16</v>
      </c>
      <c r="E5962" s="4">
        <f>450.00*(1-Z1%)</f>
        <v>450</v>
      </c>
      <c r="F5962" s="2">
        <v>2</v>
      </c>
      <c r="G5962" s="2"/>
    </row>
    <row r="5963" spans="1:26" customHeight="1" ht="54" hidden="true" outlineLevel="3">
      <c r="A5963" s="2" t="s">
        <v>11470</v>
      </c>
      <c r="B5963" s="3" t="s">
        <v>11471</v>
      </c>
      <c r="C5963" s="2"/>
      <c r="D5963" s="2" t="s">
        <v>16</v>
      </c>
      <c r="E5963" s="4">
        <f>580.00*(1-Z1%)</f>
        <v>580</v>
      </c>
      <c r="F5963" s="2">
        <v>2</v>
      </c>
      <c r="G5963" s="2"/>
    </row>
    <row r="5964" spans="1:26" customHeight="1" ht="36" hidden="true" outlineLevel="3">
      <c r="A5964" s="2" t="s">
        <v>11472</v>
      </c>
      <c r="B5964" s="3" t="s">
        <v>11473</v>
      </c>
      <c r="C5964" s="2"/>
      <c r="D5964" s="2" t="s">
        <v>16</v>
      </c>
      <c r="E5964" s="4">
        <f>460.00*(1-Z1%)</f>
        <v>460</v>
      </c>
      <c r="F5964" s="2">
        <v>1</v>
      </c>
      <c r="G5964" s="2"/>
    </row>
    <row r="5965" spans="1:26" customHeight="1" ht="36" hidden="true" outlineLevel="3">
      <c r="A5965" s="2" t="s">
        <v>11474</v>
      </c>
      <c r="B5965" s="3" t="s">
        <v>11475</v>
      </c>
      <c r="C5965" s="2"/>
      <c r="D5965" s="2" t="s">
        <v>16</v>
      </c>
      <c r="E5965" s="4">
        <f>450.00*(1-Z1%)</f>
        <v>450</v>
      </c>
      <c r="F5965" s="2">
        <v>1</v>
      </c>
      <c r="G5965" s="2"/>
    </row>
    <row r="5966" spans="1:26" customHeight="1" ht="36" hidden="true" outlineLevel="3">
      <c r="A5966" s="2" t="s">
        <v>11476</v>
      </c>
      <c r="B5966" s="3" t="s">
        <v>11477</v>
      </c>
      <c r="C5966" s="2"/>
      <c r="D5966" s="2" t="s">
        <v>16</v>
      </c>
      <c r="E5966" s="4">
        <f>590.00*(1-Z1%)</f>
        <v>590</v>
      </c>
      <c r="F5966" s="2">
        <v>2</v>
      </c>
      <c r="G5966" s="2"/>
    </row>
    <row r="5967" spans="1:26" customHeight="1" ht="18" hidden="true" outlineLevel="3">
      <c r="A5967" s="2" t="s">
        <v>11478</v>
      </c>
      <c r="B5967" s="3" t="s">
        <v>11479</v>
      </c>
      <c r="C5967" s="2"/>
      <c r="D5967" s="2" t="s">
        <v>16</v>
      </c>
      <c r="E5967" s="4">
        <f>300.00*(1-Z1%)</f>
        <v>300</v>
      </c>
      <c r="F5967" s="2">
        <v>1</v>
      </c>
      <c r="G5967" s="2"/>
    </row>
    <row r="5968" spans="1:26" customHeight="1" ht="18" hidden="true" outlineLevel="3">
      <c r="A5968" s="2" t="s">
        <v>11480</v>
      </c>
      <c r="B5968" s="3" t="s">
        <v>11481</v>
      </c>
      <c r="C5968" s="2"/>
      <c r="D5968" s="2" t="s">
        <v>16</v>
      </c>
      <c r="E5968" s="4">
        <f>700.00*(1-Z1%)</f>
        <v>700</v>
      </c>
      <c r="F5968" s="2">
        <v>2</v>
      </c>
      <c r="G5968" s="2"/>
    </row>
    <row r="5969" spans="1:26" customHeight="1" ht="36" hidden="true" outlineLevel="3">
      <c r="A5969" s="2" t="s">
        <v>11482</v>
      </c>
      <c r="B5969" s="3" t="s">
        <v>11483</v>
      </c>
      <c r="C5969" s="2"/>
      <c r="D5969" s="2" t="s">
        <v>16</v>
      </c>
      <c r="E5969" s="4">
        <f>650.00*(1-Z1%)</f>
        <v>650</v>
      </c>
      <c r="F5969" s="2">
        <v>2</v>
      </c>
      <c r="G5969" s="2"/>
    </row>
    <row r="5970" spans="1:26" customHeight="1" ht="36" hidden="true" outlineLevel="3">
      <c r="A5970" s="2" t="s">
        <v>11484</v>
      </c>
      <c r="B5970" s="3" t="s">
        <v>11485</v>
      </c>
      <c r="C5970" s="2"/>
      <c r="D5970" s="2" t="s">
        <v>16</v>
      </c>
      <c r="E5970" s="4">
        <f>360.00*(1-Z1%)</f>
        <v>360</v>
      </c>
      <c r="F5970" s="2">
        <v>2</v>
      </c>
      <c r="G5970" s="2"/>
    </row>
    <row r="5971" spans="1:26" customHeight="1" ht="35" hidden="true" outlineLevel="3">
      <c r="A5971" s="5" t="s">
        <v>11486</v>
      </c>
      <c r="B5971" s="5"/>
      <c r="C5971" s="5"/>
      <c r="D5971" s="5"/>
      <c r="E5971" s="5"/>
      <c r="F5971" s="5"/>
      <c r="G5971" s="5"/>
    </row>
    <row r="5972" spans="1:26" customHeight="1" ht="36" hidden="true" outlineLevel="3">
      <c r="A5972" s="2" t="s">
        <v>11487</v>
      </c>
      <c r="B5972" s="3" t="s">
        <v>11488</v>
      </c>
      <c r="C5972" s="2"/>
      <c r="D5972" s="2" t="s">
        <v>16</v>
      </c>
      <c r="E5972" s="4">
        <f>690.00*(1-Z1%)</f>
        <v>690</v>
      </c>
      <c r="F5972" s="2">
        <v>1</v>
      </c>
      <c r="G5972" s="2"/>
    </row>
    <row r="5973" spans="1:26" customHeight="1" ht="36" hidden="true" outlineLevel="3">
      <c r="A5973" s="2" t="s">
        <v>11489</v>
      </c>
      <c r="B5973" s="3" t="s">
        <v>11490</v>
      </c>
      <c r="C5973" s="2"/>
      <c r="D5973" s="2" t="s">
        <v>16</v>
      </c>
      <c r="E5973" s="4">
        <f>890.00*(1-Z1%)</f>
        <v>890</v>
      </c>
      <c r="F5973" s="2">
        <v>1</v>
      </c>
      <c r="G5973" s="2"/>
    </row>
    <row r="5974" spans="1:26" customHeight="1" ht="18" hidden="true" outlineLevel="3">
      <c r="A5974" s="2" t="s">
        <v>11491</v>
      </c>
      <c r="B5974" s="3" t="s">
        <v>11492</v>
      </c>
      <c r="C5974" s="2"/>
      <c r="D5974" s="2" t="s">
        <v>16</v>
      </c>
      <c r="E5974" s="4">
        <f>1500.00*(1-Z1%)</f>
        <v>1500</v>
      </c>
      <c r="F5974" s="2">
        <v>1</v>
      </c>
      <c r="G5974" s="2"/>
    </row>
    <row r="5975" spans="1:26" customHeight="1" ht="18" hidden="true" outlineLevel="3">
      <c r="A5975" s="2" t="s">
        <v>11493</v>
      </c>
      <c r="B5975" s="3" t="s">
        <v>11494</v>
      </c>
      <c r="C5975" s="2"/>
      <c r="D5975" s="2" t="s">
        <v>16</v>
      </c>
      <c r="E5975" s="4">
        <f>700.00*(1-Z1%)</f>
        <v>700</v>
      </c>
      <c r="F5975" s="2">
        <v>1</v>
      </c>
      <c r="G5975" s="2"/>
    </row>
    <row r="5976" spans="1:26" customHeight="1" ht="18" hidden="true" outlineLevel="3">
      <c r="A5976" s="2" t="s">
        <v>11495</v>
      </c>
      <c r="B5976" s="3" t="s">
        <v>11496</v>
      </c>
      <c r="C5976" s="2"/>
      <c r="D5976" s="2" t="s">
        <v>16</v>
      </c>
      <c r="E5976" s="4">
        <f>1100.00*(1-Z1%)</f>
        <v>1100</v>
      </c>
      <c r="F5976" s="2">
        <v>1</v>
      </c>
      <c r="G5976" s="2"/>
    </row>
    <row r="5977" spans="1:26" customHeight="1" ht="36" hidden="true" outlineLevel="3">
      <c r="A5977" s="2" t="s">
        <v>11497</v>
      </c>
      <c r="B5977" s="3" t="s">
        <v>11498</v>
      </c>
      <c r="C5977" s="2"/>
      <c r="D5977" s="2" t="s">
        <v>16</v>
      </c>
      <c r="E5977" s="4">
        <f>1070.00*(1-Z1%)</f>
        <v>1070</v>
      </c>
      <c r="F5977" s="2">
        <v>1</v>
      </c>
      <c r="G5977" s="2"/>
    </row>
    <row r="5978" spans="1:26" customHeight="1" ht="18" hidden="true" outlineLevel="3">
      <c r="A5978" s="2" t="s">
        <v>11499</v>
      </c>
      <c r="B5978" s="3" t="s">
        <v>11500</v>
      </c>
      <c r="C5978" s="2"/>
      <c r="D5978" s="2" t="s">
        <v>16</v>
      </c>
      <c r="E5978" s="4">
        <f>750.00*(1-Z1%)</f>
        <v>750</v>
      </c>
      <c r="F5978" s="2">
        <v>1</v>
      </c>
      <c r="G5978" s="2"/>
    </row>
    <row r="5979" spans="1:26" customHeight="1" ht="18" hidden="true" outlineLevel="3">
      <c r="A5979" s="2" t="s">
        <v>11501</v>
      </c>
      <c r="B5979" s="3" t="s">
        <v>11502</v>
      </c>
      <c r="C5979" s="2"/>
      <c r="D5979" s="2" t="s">
        <v>16</v>
      </c>
      <c r="E5979" s="4">
        <f>1280.00*(1-Z1%)</f>
        <v>1280</v>
      </c>
      <c r="F5979" s="2">
        <v>1</v>
      </c>
      <c r="G5979" s="2"/>
    </row>
    <row r="5980" spans="1:26" customHeight="1" ht="18" hidden="true" outlineLevel="3">
      <c r="A5980" s="2" t="s">
        <v>11503</v>
      </c>
      <c r="B5980" s="3" t="s">
        <v>11504</v>
      </c>
      <c r="C5980" s="2"/>
      <c r="D5980" s="2" t="s">
        <v>16</v>
      </c>
      <c r="E5980" s="4">
        <f>630.00*(1-Z1%)</f>
        <v>630</v>
      </c>
      <c r="F5980" s="2">
        <v>1</v>
      </c>
      <c r="G5980" s="2"/>
    </row>
    <row r="5981" spans="1:26" customHeight="1" ht="18" hidden="true" outlineLevel="3">
      <c r="A5981" s="2" t="s">
        <v>11505</v>
      </c>
      <c r="B5981" s="3" t="s">
        <v>11506</v>
      </c>
      <c r="C5981" s="2"/>
      <c r="D5981" s="2" t="s">
        <v>16</v>
      </c>
      <c r="E5981" s="4">
        <f>1330.00*(1-Z1%)</f>
        <v>1330</v>
      </c>
      <c r="F5981" s="2">
        <v>1</v>
      </c>
      <c r="G5981" s="2"/>
    </row>
    <row r="5982" spans="1:26" customHeight="1" ht="18" hidden="true" outlineLevel="3">
      <c r="A5982" s="2" t="s">
        <v>11507</v>
      </c>
      <c r="B5982" s="3" t="s">
        <v>11508</v>
      </c>
      <c r="C5982" s="2"/>
      <c r="D5982" s="2" t="s">
        <v>16</v>
      </c>
      <c r="E5982" s="4">
        <f>650.00*(1-Z1%)</f>
        <v>650</v>
      </c>
      <c r="F5982" s="2">
        <v>1</v>
      </c>
      <c r="G5982" s="2"/>
    </row>
    <row r="5983" spans="1:26" customHeight="1" ht="36" hidden="true" outlineLevel="3">
      <c r="A5983" s="2" t="s">
        <v>11509</v>
      </c>
      <c r="B5983" s="3" t="s">
        <v>11510</v>
      </c>
      <c r="C5983" s="2"/>
      <c r="D5983" s="2" t="s">
        <v>16</v>
      </c>
      <c r="E5983" s="4">
        <f>720.00*(1-Z1%)</f>
        <v>720</v>
      </c>
      <c r="F5983" s="2">
        <v>1</v>
      </c>
      <c r="G5983" s="2"/>
    </row>
    <row r="5984" spans="1:26" customHeight="1" ht="18" hidden="true" outlineLevel="3">
      <c r="A5984" s="2" t="s">
        <v>11511</v>
      </c>
      <c r="B5984" s="3" t="s">
        <v>11512</v>
      </c>
      <c r="C5984" s="2"/>
      <c r="D5984" s="2" t="s">
        <v>16</v>
      </c>
      <c r="E5984" s="4">
        <f>750.00*(1-Z1%)</f>
        <v>750</v>
      </c>
      <c r="F5984" s="2">
        <v>1</v>
      </c>
      <c r="G5984" s="2"/>
    </row>
    <row r="5985" spans="1:26" customHeight="1" ht="18" hidden="true" outlineLevel="3">
      <c r="A5985" s="2" t="s">
        <v>11513</v>
      </c>
      <c r="B5985" s="3" t="s">
        <v>11514</v>
      </c>
      <c r="C5985" s="2"/>
      <c r="D5985" s="2" t="s">
        <v>16</v>
      </c>
      <c r="E5985" s="4">
        <f>1050.00*(1-Z1%)</f>
        <v>1050</v>
      </c>
      <c r="F5985" s="2">
        <v>1</v>
      </c>
      <c r="G5985" s="2"/>
    </row>
    <row r="5986" spans="1:26" customHeight="1" ht="36" hidden="true" outlineLevel="3">
      <c r="A5986" s="2" t="s">
        <v>11515</v>
      </c>
      <c r="B5986" s="3" t="s">
        <v>11516</v>
      </c>
      <c r="C5986" s="2"/>
      <c r="D5986" s="2" t="s">
        <v>16</v>
      </c>
      <c r="E5986" s="4">
        <f>950.00*(1-Z1%)</f>
        <v>950</v>
      </c>
      <c r="F5986" s="2">
        <v>1</v>
      </c>
      <c r="G5986" s="2"/>
    </row>
    <row r="5987" spans="1:26" customHeight="1" ht="36" hidden="true" outlineLevel="3">
      <c r="A5987" s="2" t="s">
        <v>11517</v>
      </c>
      <c r="B5987" s="3" t="s">
        <v>11518</v>
      </c>
      <c r="C5987" s="2"/>
      <c r="D5987" s="2" t="s">
        <v>16</v>
      </c>
      <c r="E5987" s="4">
        <f>1110.00*(1-Z1%)</f>
        <v>1110</v>
      </c>
      <c r="F5987" s="2">
        <v>1</v>
      </c>
      <c r="G5987" s="2"/>
    </row>
    <row r="5988" spans="1:26" customHeight="1" ht="18" hidden="true" outlineLevel="3">
      <c r="A5988" s="2" t="s">
        <v>11519</v>
      </c>
      <c r="B5988" s="3" t="s">
        <v>11520</v>
      </c>
      <c r="C5988" s="2"/>
      <c r="D5988" s="2" t="s">
        <v>16</v>
      </c>
      <c r="E5988" s="4">
        <f>880.00*(1-Z1%)</f>
        <v>880</v>
      </c>
      <c r="F5988" s="2">
        <v>1</v>
      </c>
      <c r="G5988" s="2"/>
    </row>
    <row r="5989" spans="1:26" customHeight="1" ht="18" hidden="true" outlineLevel="3">
      <c r="A5989" s="2" t="s">
        <v>11521</v>
      </c>
      <c r="B5989" s="3" t="s">
        <v>11522</v>
      </c>
      <c r="C5989" s="2"/>
      <c r="D5989" s="2" t="s">
        <v>16</v>
      </c>
      <c r="E5989" s="4">
        <f>1115.00*(1-Z1%)</f>
        <v>1115</v>
      </c>
      <c r="F5989" s="2">
        <v>1</v>
      </c>
      <c r="G5989" s="2"/>
    </row>
    <row r="5990" spans="1:26" customHeight="1" ht="18" hidden="true" outlineLevel="3">
      <c r="A5990" s="2" t="s">
        <v>11523</v>
      </c>
      <c r="B5990" s="3" t="s">
        <v>11524</v>
      </c>
      <c r="C5990" s="2"/>
      <c r="D5990" s="2" t="s">
        <v>16</v>
      </c>
      <c r="E5990" s="4">
        <f>1090.00*(1-Z1%)</f>
        <v>1090</v>
      </c>
      <c r="F5990" s="2">
        <v>1</v>
      </c>
      <c r="G5990" s="2"/>
    </row>
    <row r="5991" spans="1:26" customHeight="1" ht="36" hidden="true" outlineLevel="3">
      <c r="A5991" s="2" t="s">
        <v>11525</v>
      </c>
      <c r="B5991" s="3" t="s">
        <v>11526</v>
      </c>
      <c r="C5991" s="2"/>
      <c r="D5991" s="2" t="s">
        <v>16</v>
      </c>
      <c r="E5991" s="4">
        <f>650.00*(1-Z1%)</f>
        <v>650</v>
      </c>
      <c r="F5991" s="2">
        <v>1</v>
      </c>
      <c r="G5991" s="2"/>
    </row>
    <row r="5992" spans="1:26" customHeight="1" ht="36" hidden="true" outlineLevel="3">
      <c r="A5992" s="2" t="s">
        <v>11527</v>
      </c>
      <c r="B5992" s="3" t="s">
        <v>11528</v>
      </c>
      <c r="C5992" s="2"/>
      <c r="D5992" s="2" t="s">
        <v>16</v>
      </c>
      <c r="E5992" s="4">
        <f>1450.00*(1-Z1%)</f>
        <v>1450</v>
      </c>
      <c r="F5992" s="2">
        <v>1</v>
      </c>
      <c r="G5992" s="2"/>
    </row>
    <row r="5993" spans="1:26" customHeight="1" ht="36" hidden="true" outlineLevel="3">
      <c r="A5993" s="2" t="s">
        <v>11529</v>
      </c>
      <c r="B5993" s="3" t="s">
        <v>11530</v>
      </c>
      <c r="C5993" s="2"/>
      <c r="D5993" s="2" t="s">
        <v>16</v>
      </c>
      <c r="E5993" s="4">
        <f>650.00*(1-Z1%)</f>
        <v>650</v>
      </c>
      <c r="F5993" s="2">
        <v>1</v>
      </c>
      <c r="G5993" s="2"/>
    </row>
    <row r="5994" spans="1:26" customHeight="1" ht="36" hidden="true" outlineLevel="3">
      <c r="A5994" s="2" t="s">
        <v>11531</v>
      </c>
      <c r="B5994" s="3" t="s">
        <v>11532</v>
      </c>
      <c r="C5994" s="2"/>
      <c r="D5994" s="2" t="s">
        <v>16</v>
      </c>
      <c r="E5994" s="4">
        <f>690.00*(1-Z1%)</f>
        <v>690</v>
      </c>
      <c r="F5994" s="2">
        <v>1</v>
      </c>
      <c r="G5994" s="2"/>
    </row>
    <row r="5995" spans="1:26" customHeight="1" ht="18" hidden="true" outlineLevel="3">
      <c r="A5995" s="2" t="s">
        <v>11533</v>
      </c>
      <c r="B5995" s="3" t="s">
        <v>11534</v>
      </c>
      <c r="C5995" s="2"/>
      <c r="D5995" s="2" t="s">
        <v>16</v>
      </c>
      <c r="E5995" s="4">
        <f>1400.00*(1-Z1%)</f>
        <v>1400</v>
      </c>
      <c r="F5995" s="2">
        <v>1</v>
      </c>
      <c r="G5995" s="2"/>
    </row>
    <row r="5996" spans="1:26" customHeight="1" ht="36" hidden="true" outlineLevel="3">
      <c r="A5996" s="2" t="s">
        <v>11535</v>
      </c>
      <c r="B5996" s="3" t="s">
        <v>11536</v>
      </c>
      <c r="C5996" s="2"/>
      <c r="D5996" s="2" t="s">
        <v>16</v>
      </c>
      <c r="E5996" s="4">
        <f>1000.00*(1-Z1%)</f>
        <v>1000</v>
      </c>
      <c r="F5996" s="2">
        <v>1</v>
      </c>
      <c r="G5996" s="2"/>
    </row>
    <row r="5997" spans="1:26" customHeight="1" ht="18" hidden="true" outlineLevel="3">
      <c r="A5997" s="2" t="s">
        <v>11537</v>
      </c>
      <c r="B5997" s="3" t="s">
        <v>11538</v>
      </c>
      <c r="C5997" s="2"/>
      <c r="D5997" s="2" t="s">
        <v>16</v>
      </c>
      <c r="E5997" s="4">
        <f>880.00*(1-Z1%)</f>
        <v>880</v>
      </c>
      <c r="F5997" s="2">
        <v>1</v>
      </c>
      <c r="G5997" s="2"/>
    </row>
    <row r="5998" spans="1:26" customHeight="1" ht="36" hidden="true" outlineLevel="3">
      <c r="A5998" s="2" t="s">
        <v>11539</v>
      </c>
      <c r="B5998" s="3" t="s">
        <v>11540</v>
      </c>
      <c r="C5998" s="2"/>
      <c r="D5998" s="2" t="s">
        <v>16</v>
      </c>
      <c r="E5998" s="4">
        <f>850.00*(1-Z1%)</f>
        <v>850</v>
      </c>
      <c r="F5998" s="2">
        <v>1</v>
      </c>
      <c r="G5998" s="2"/>
    </row>
    <row r="5999" spans="1:26" customHeight="1" ht="36" hidden="true" outlineLevel="3">
      <c r="A5999" s="2" t="s">
        <v>11541</v>
      </c>
      <c r="B5999" s="3" t="s">
        <v>11542</v>
      </c>
      <c r="C5999" s="2"/>
      <c r="D5999" s="2" t="s">
        <v>16</v>
      </c>
      <c r="E5999" s="4">
        <f>560.00*(1-Z1%)</f>
        <v>560</v>
      </c>
      <c r="F5999" s="2">
        <v>1</v>
      </c>
      <c r="G5999" s="2"/>
    </row>
    <row r="6000" spans="1:26" customHeight="1" ht="18" hidden="true" outlineLevel="3">
      <c r="A6000" s="2" t="s">
        <v>11543</v>
      </c>
      <c r="B6000" s="3" t="s">
        <v>11544</v>
      </c>
      <c r="C6000" s="2"/>
      <c r="D6000" s="2" t="s">
        <v>16</v>
      </c>
      <c r="E6000" s="4">
        <f>640.00*(1-Z1%)</f>
        <v>640</v>
      </c>
      <c r="F6000" s="2">
        <v>1</v>
      </c>
      <c r="G6000" s="2"/>
    </row>
    <row r="6001" spans="1:26" customHeight="1" ht="35" hidden="true" outlineLevel="3">
      <c r="A6001" s="5" t="s">
        <v>11545</v>
      </c>
      <c r="B6001" s="5"/>
      <c r="C6001" s="5"/>
      <c r="D6001" s="5"/>
      <c r="E6001" s="5"/>
      <c r="F6001" s="5"/>
      <c r="G6001" s="5"/>
    </row>
    <row r="6002" spans="1:26" customHeight="1" ht="36" hidden="true" outlineLevel="3">
      <c r="A6002" s="2" t="s">
        <v>11546</v>
      </c>
      <c r="B6002" s="3" t="s">
        <v>11547</v>
      </c>
      <c r="C6002" s="2"/>
      <c r="D6002" s="2" t="s">
        <v>16</v>
      </c>
      <c r="E6002" s="4">
        <f>990.00*(1-Z1%)</f>
        <v>990</v>
      </c>
      <c r="F6002" s="2">
        <v>1</v>
      </c>
      <c r="G6002" s="2"/>
    </row>
    <row r="6003" spans="1:26" customHeight="1" ht="18" hidden="true" outlineLevel="3">
      <c r="A6003" s="2" t="s">
        <v>11548</v>
      </c>
      <c r="B6003" s="3" t="s">
        <v>11549</v>
      </c>
      <c r="C6003" s="2"/>
      <c r="D6003" s="2" t="s">
        <v>16</v>
      </c>
      <c r="E6003" s="4">
        <f>1300.00*(1-Z1%)</f>
        <v>1300</v>
      </c>
      <c r="F6003" s="2">
        <v>1</v>
      </c>
      <c r="G6003" s="2"/>
    </row>
    <row r="6004" spans="1:26" customHeight="1" ht="18" hidden="true" outlineLevel="3">
      <c r="A6004" s="2" t="s">
        <v>11550</v>
      </c>
      <c r="B6004" s="3" t="s">
        <v>11551</v>
      </c>
      <c r="C6004" s="2"/>
      <c r="D6004" s="2" t="s">
        <v>16</v>
      </c>
      <c r="E6004" s="4">
        <f>950.00*(1-Z1%)</f>
        <v>950</v>
      </c>
      <c r="F6004" s="2">
        <v>1</v>
      </c>
      <c r="G6004" s="2"/>
    </row>
    <row r="6005" spans="1:26" customHeight="1" ht="18" hidden="true" outlineLevel="3">
      <c r="A6005" s="2" t="s">
        <v>11552</v>
      </c>
      <c r="B6005" s="3" t="s">
        <v>11553</v>
      </c>
      <c r="C6005" s="2"/>
      <c r="D6005" s="2" t="s">
        <v>16</v>
      </c>
      <c r="E6005" s="4">
        <f>950.00*(1-Z1%)</f>
        <v>950</v>
      </c>
      <c r="F6005" s="2">
        <v>1</v>
      </c>
      <c r="G6005" s="2"/>
    </row>
    <row r="6006" spans="1:26" customHeight="1" ht="18" hidden="true" outlineLevel="3">
      <c r="A6006" s="2" t="s">
        <v>11554</v>
      </c>
      <c r="B6006" s="3" t="s">
        <v>11555</v>
      </c>
      <c r="C6006" s="2"/>
      <c r="D6006" s="2" t="s">
        <v>16</v>
      </c>
      <c r="E6006" s="4">
        <f>990.00*(1-Z1%)</f>
        <v>990</v>
      </c>
      <c r="F6006" s="2">
        <v>1</v>
      </c>
      <c r="G6006" s="2"/>
    </row>
    <row r="6007" spans="1:26" customHeight="1" ht="18" hidden="true" outlineLevel="3">
      <c r="A6007" s="2" t="s">
        <v>11556</v>
      </c>
      <c r="B6007" s="3" t="s">
        <v>11557</v>
      </c>
      <c r="C6007" s="2"/>
      <c r="D6007" s="2" t="s">
        <v>16</v>
      </c>
      <c r="E6007" s="4">
        <f>1490.00*(1-Z1%)</f>
        <v>1490</v>
      </c>
      <c r="F6007" s="2">
        <v>1</v>
      </c>
      <c r="G6007" s="2"/>
    </row>
    <row r="6008" spans="1:26" customHeight="1" ht="35" hidden="true" outlineLevel="3">
      <c r="A6008" s="5" t="s">
        <v>11558</v>
      </c>
      <c r="B6008" s="5"/>
      <c r="C6008" s="5"/>
      <c r="D6008" s="5"/>
      <c r="E6008" s="5"/>
      <c r="F6008" s="5"/>
      <c r="G6008" s="5"/>
    </row>
    <row r="6009" spans="1:26" customHeight="1" ht="18" hidden="true" outlineLevel="3">
      <c r="A6009" s="2" t="s">
        <v>11559</v>
      </c>
      <c r="B6009" s="3" t="s">
        <v>11560</v>
      </c>
      <c r="C6009" s="2"/>
      <c r="D6009" s="2" t="s">
        <v>16</v>
      </c>
      <c r="E6009" s="4">
        <f>310.00*(1-Z1%)</f>
        <v>310</v>
      </c>
      <c r="F6009" s="2">
        <v>1</v>
      </c>
      <c r="G6009" s="2"/>
    </row>
    <row r="6010" spans="1:26" customHeight="1" ht="36" hidden="true" outlineLevel="3">
      <c r="A6010" s="2" t="s">
        <v>11561</v>
      </c>
      <c r="B6010" s="3" t="s">
        <v>11562</v>
      </c>
      <c r="C6010" s="2"/>
      <c r="D6010" s="2" t="s">
        <v>16</v>
      </c>
      <c r="E6010" s="4">
        <f>500.00*(1-Z1%)</f>
        <v>500</v>
      </c>
      <c r="F6010" s="2">
        <v>1</v>
      </c>
      <c r="G6010" s="2"/>
    </row>
    <row r="6011" spans="1:26" customHeight="1" ht="18" hidden="true" outlineLevel="3">
      <c r="A6011" s="2" t="s">
        <v>11563</v>
      </c>
      <c r="B6011" s="3" t="s">
        <v>11564</v>
      </c>
      <c r="C6011" s="2"/>
      <c r="D6011" s="2" t="s">
        <v>16</v>
      </c>
      <c r="E6011" s="4">
        <f>350.00*(1-Z1%)</f>
        <v>350</v>
      </c>
      <c r="F6011" s="2">
        <v>1</v>
      </c>
      <c r="G6011" s="2"/>
    </row>
    <row r="6012" spans="1:26" customHeight="1" ht="36" hidden="true" outlineLevel="3">
      <c r="A6012" s="2" t="s">
        <v>11565</v>
      </c>
      <c r="B6012" s="3" t="s">
        <v>11566</v>
      </c>
      <c r="C6012" s="2"/>
      <c r="D6012" s="2" t="s">
        <v>16</v>
      </c>
      <c r="E6012" s="4">
        <f>610.00*(1-Z1%)</f>
        <v>610</v>
      </c>
      <c r="F6012" s="2">
        <v>1</v>
      </c>
      <c r="G6012" s="2"/>
    </row>
    <row r="6013" spans="1:26" customHeight="1" ht="36" hidden="true" outlineLevel="3">
      <c r="A6013" s="2" t="s">
        <v>11567</v>
      </c>
      <c r="B6013" s="3" t="s">
        <v>11568</v>
      </c>
      <c r="C6013" s="2"/>
      <c r="D6013" s="2" t="s">
        <v>16</v>
      </c>
      <c r="E6013" s="4">
        <f>480.00*(1-Z1%)</f>
        <v>480</v>
      </c>
      <c r="F6013" s="2">
        <v>1</v>
      </c>
      <c r="G6013" s="2"/>
    </row>
    <row r="6014" spans="1:26" customHeight="1" ht="35" hidden="true" outlineLevel="3">
      <c r="A6014" s="5" t="s">
        <v>11569</v>
      </c>
      <c r="B6014" s="5"/>
      <c r="C6014" s="5"/>
      <c r="D6014" s="5"/>
      <c r="E6014" s="5"/>
      <c r="F6014" s="5"/>
      <c r="G6014" s="5"/>
    </row>
    <row r="6015" spans="1:26" customHeight="1" ht="36" hidden="true" outlineLevel="3">
      <c r="A6015" s="2" t="s">
        <v>11570</v>
      </c>
      <c r="B6015" s="3" t="s">
        <v>11571</v>
      </c>
      <c r="C6015" s="2"/>
      <c r="D6015" s="2" t="s">
        <v>16</v>
      </c>
      <c r="E6015" s="4">
        <f>1500.00*(1-Z1%)</f>
        <v>1500</v>
      </c>
      <c r="F6015" s="2">
        <v>1</v>
      </c>
      <c r="G6015" s="2"/>
    </row>
    <row r="6016" spans="1:26" customHeight="1" ht="36" hidden="true" outlineLevel="3">
      <c r="A6016" s="2" t="s">
        <v>11572</v>
      </c>
      <c r="B6016" s="3" t="s">
        <v>11573</v>
      </c>
      <c r="C6016" s="2"/>
      <c r="D6016" s="2" t="s">
        <v>16</v>
      </c>
      <c r="E6016" s="4">
        <f>2290.00*(1-Z1%)</f>
        <v>2290</v>
      </c>
      <c r="F6016" s="2">
        <v>1</v>
      </c>
      <c r="G6016" s="2"/>
    </row>
    <row r="6017" spans="1:26" customHeight="1" ht="36" hidden="true" outlineLevel="3">
      <c r="A6017" s="2" t="s">
        <v>11574</v>
      </c>
      <c r="B6017" s="3" t="s">
        <v>11575</v>
      </c>
      <c r="C6017" s="2"/>
      <c r="D6017" s="2" t="s">
        <v>16</v>
      </c>
      <c r="E6017" s="4">
        <f>2000.00*(1-Z1%)</f>
        <v>2000</v>
      </c>
      <c r="F6017" s="2">
        <v>1</v>
      </c>
      <c r="G6017" s="2"/>
    </row>
    <row r="6018" spans="1:26" customHeight="1" ht="36" hidden="true" outlineLevel="3">
      <c r="A6018" s="2" t="s">
        <v>11576</v>
      </c>
      <c r="B6018" s="3" t="s">
        <v>11577</v>
      </c>
      <c r="C6018" s="2"/>
      <c r="D6018" s="2" t="s">
        <v>16</v>
      </c>
      <c r="E6018" s="4">
        <f>1390.00*(1-Z1%)</f>
        <v>1390</v>
      </c>
      <c r="F6018" s="2">
        <v>1</v>
      </c>
      <c r="G6018" s="2"/>
    </row>
    <row r="6019" spans="1:26" customHeight="1" ht="36" hidden="true" outlineLevel="3">
      <c r="A6019" s="2" t="s">
        <v>11578</v>
      </c>
      <c r="B6019" s="3" t="s">
        <v>11579</v>
      </c>
      <c r="C6019" s="2"/>
      <c r="D6019" s="2" t="s">
        <v>16</v>
      </c>
      <c r="E6019" s="4">
        <f>2150.00*(1-Z1%)</f>
        <v>2150</v>
      </c>
      <c r="F6019" s="2">
        <v>1</v>
      </c>
      <c r="G6019" s="2"/>
    </row>
    <row r="6020" spans="1:26" customHeight="1" ht="36" hidden="true" outlineLevel="3">
      <c r="A6020" s="2" t="s">
        <v>11580</v>
      </c>
      <c r="B6020" s="3" t="s">
        <v>11581</v>
      </c>
      <c r="C6020" s="2"/>
      <c r="D6020" s="2" t="s">
        <v>16</v>
      </c>
      <c r="E6020" s="4">
        <f>1790.00*(1-Z1%)</f>
        <v>1790</v>
      </c>
      <c r="F6020" s="2">
        <v>1</v>
      </c>
      <c r="G6020" s="2"/>
    </row>
    <row r="6021" spans="1:26" customHeight="1" ht="36" hidden="true" outlineLevel="3">
      <c r="A6021" s="2" t="s">
        <v>11582</v>
      </c>
      <c r="B6021" s="3" t="s">
        <v>11583</v>
      </c>
      <c r="C6021" s="2"/>
      <c r="D6021" s="2" t="s">
        <v>16</v>
      </c>
      <c r="E6021" s="4">
        <f>1500.00*(1-Z1%)</f>
        <v>1500</v>
      </c>
      <c r="F6021" s="2">
        <v>1</v>
      </c>
      <c r="G6021" s="2"/>
    </row>
    <row r="6022" spans="1:26" customHeight="1" ht="36" hidden="true" outlineLevel="3">
      <c r="A6022" s="2" t="s">
        <v>11584</v>
      </c>
      <c r="B6022" s="3" t="s">
        <v>11585</v>
      </c>
      <c r="C6022" s="2"/>
      <c r="D6022" s="2" t="s">
        <v>16</v>
      </c>
      <c r="E6022" s="4">
        <f>1800.00*(1-Z1%)</f>
        <v>1800</v>
      </c>
      <c r="F6022" s="2">
        <v>1</v>
      </c>
      <c r="G6022" s="2"/>
    </row>
    <row r="6023" spans="1:26" customHeight="1" ht="36" hidden="true" outlineLevel="3">
      <c r="A6023" s="2" t="s">
        <v>11586</v>
      </c>
      <c r="B6023" s="3" t="s">
        <v>11587</v>
      </c>
      <c r="C6023" s="2"/>
      <c r="D6023" s="2" t="s">
        <v>16</v>
      </c>
      <c r="E6023" s="4">
        <f>1960.00*(1-Z1%)</f>
        <v>1960</v>
      </c>
      <c r="F6023" s="2">
        <v>1</v>
      </c>
      <c r="G6023" s="2"/>
    </row>
    <row r="6024" spans="1:26" customHeight="1" ht="18" hidden="true" outlineLevel="3">
      <c r="A6024" s="2" t="s">
        <v>11588</v>
      </c>
      <c r="B6024" s="3" t="s">
        <v>11589</v>
      </c>
      <c r="C6024" s="2"/>
      <c r="D6024" s="2" t="s">
        <v>16</v>
      </c>
      <c r="E6024" s="4">
        <f>690.00*(1-Z1%)</f>
        <v>690</v>
      </c>
      <c r="F6024" s="2">
        <v>1</v>
      </c>
      <c r="G6024" s="2"/>
    </row>
    <row r="6025" spans="1:26" customHeight="1" ht="18" hidden="true" outlineLevel="3">
      <c r="A6025" s="2" t="s">
        <v>11590</v>
      </c>
      <c r="B6025" s="3" t="s">
        <v>11591</v>
      </c>
      <c r="C6025" s="2"/>
      <c r="D6025" s="2" t="s">
        <v>16</v>
      </c>
      <c r="E6025" s="4">
        <f>370.00*(1-Z1%)</f>
        <v>370</v>
      </c>
      <c r="F6025" s="2">
        <v>1</v>
      </c>
      <c r="G6025" s="2"/>
    </row>
    <row r="6026" spans="1:26" customHeight="1" ht="18" hidden="true" outlineLevel="3">
      <c r="A6026" s="2" t="s">
        <v>11592</v>
      </c>
      <c r="B6026" s="3" t="s">
        <v>11593</v>
      </c>
      <c r="C6026" s="2"/>
      <c r="D6026" s="2" t="s">
        <v>16</v>
      </c>
      <c r="E6026" s="4">
        <f>1180.00*(1-Z1%)</f>
        <v>1180</v>
      </c>
      <c r="F6026" s="2">
        <v>1</v>
      </c>
      <c r="G6026" s="2"/>
    </row>
    <row r="6027" spans="1:26" customHeight="1" ht="35" hidden="true" outlineLevel="3">
      <c r="A6027" s="5" t="s">
        <v>11594</v>
      </c>
      <c r="B6027" s="5"/>
      <c r="C6027" s="5"/>
      <c r="D6027" s="5"/>
      <c r="E6027" s="5"/>
      <c r="F6027" s="5"/>
      <c r="G6027" s="5"/>
    </row>
    <row r="6028" spans="1:26" customHeight="1" ht="18" hidden="true" outlineLevel="3">
      <c r="A6028" s="2" t="s">
        <v>11595</v>
      </c>
      <c r="B6028" s="3" t="s">
        <v>11596</v>
      </c>
      <c r="C6028" s="2"/>
      <c r="D6028" s="2" t="s">
        <v>16</v>
      </c>
      <c r="E6028" s="4">
        <f>140.00*(1-Z1%)</f>
        <v>140</v>
      </c>
      <c r="F6028" s="2">
        <v>2</v>
      </c>
      <c r="G6028" s="2"/>
    </row>
    <row r="6029" spans="1:26" customHeight="1" ht="36" hidden="true" outlineLevel="3">
      <c r="A6029" s="2" t="s">
        <v>11597</v>
      </c>
      <c r="B6029" s="3" t="s">
        <v>11598</v>
      </c>
      <c r="C6029" s="2"/>
      <c r="D6029" s="2" t="s">
        <v>16</v>
      </c>
      <c r="E6029" s="4">
        <f>250.00*(1-Z1%)</f>
        <v>250</v>
      </c>
      <c r="F6029" s="2">
        <v>1</v>
      </c>
      <c r="G6029" s="2"/>
    </row>
    <row r="6030" spans="1:26" customHeight="1" ht="35" hidden="true" outlineLevel="3">
      <c r="A6030" s="5" t="s">
        <v>11599</v>
      </c>
      <c r="B6030" s="5"/>
      <c r="C6030" s="5"/>
      <c r="D6030" s="5"/>
      <c r="E6030" s="5"/>
      <c r="F6030" s="5"/>
      <c r="G6030" s="5"/>
    </row>
    <row r="6031" spans="1:26" customHeight="1" ht="18" hidden="true" outlineLevel="3">
      <c r="A6031" s="2" t="s">
        <v>11600</v>
      </c>
      <c r="B6031" s="3" t="s">
        <v>11601</v>
      </c>
      <c r="C6031" s="2"/>
      <c r="D6031" s="2" t="s">
        <v>16</v>
      </c>
      <c r="E6031" s="4">
        <f>580.00*(1-Z1%)</f>
        <v>580</v>
      </c>
      <c r="F6031" s="2">
        <v>1</v>
      </c>
      <c r="G6031" s="2"/>
    </row>
    <row r="6032" spans="1:26" customHeight="1" ht="18" hidden="true" outlineLevel="3">
      <c r="A6032" s="2" t="s">
        <v>11602</v>
      </c>
      <c r="B6032" s="3" t="s">
        <v>11603</v>
      </c>
      <c r="C6032" s="2"/>
      <c r="D6032" s="2" t="s">
        <v>16</v>
      </c>
      <c r="E6032" s="4">
        <f>440.00*(1-Z1%)</f>
        <v>440</v>
      </c>
      <c r="F6032" s="2">
        <v>1</v>
      </c>
      <c r="G6032" s="2"/>
    </row>
    <row r="6033" spans="1:26" customHeight="1" ht="18" hidden="true" outlineLevel="3">
      <c r="A6033" s="2" t="s">
        <v>11604</v>
      </c>
      <c r="B6033" s="3" t="s">
        <v>11605</v>
      </c>
      <c r="C6033" s="2"/>
      <c r="D6033" s="2" t="s">
        <v>16</v>
      </c>
      <c r="E6033" s="4">
        <f>690.00*(1-Z1%)</f>
        <v>690</v>
      </c>
      <c r="F6033" s="2">
        <v>1</v>
      </c>
      <c r="G6033" s="2"/>
    </row>
    <row r="6034" spans="1:26" customHeight="1" ht="18" hidden="true" outlineLevel="3">
      <c r="A6034" s="2" t="s">
        <v>11606</v>
      </c>
      <c r="B6034" s="3" t="s">
        <v>11607</v>
      </c>
      <c r="C6034" s="2"/>
      <c r="D6034" s="2" t="s">
        <v>16</v>
      </c>
      <c r="E6034" s="4">
        <f>710.00*(1-Z1%)</f>
        <v>710</v>
      </c>
      <c r="F6034" s="2">
        <v>1</v>
      </c>
      <c r="G6034" s="2"/>
    </row>
    <row r="6035" spans="1:26" customHeight="1" ht="18" hidden="true" outlineLevel="3">
      <c r="A6035" s="2" t="s">
        <v>11608</v>
      </c>
      <c r="B6035" s="3" t="s">
        <v>11609</v>
      </c>
      <c r="C6035" s="2"/>
      <c r="D6035" s="2" t="s">
        <v>16</v>
      </c>
      <c r="E6035" s="4">
        <f>660.00*(1-Z1%)</f>
        <v>660</v>
      </c>
      <c r="F6035" s="2">
        <v>1</v>
      </c>
      <c r="G6035" s="2"/>
    </row>
    <row r="6036" spans="1:26" customHeight="1" ht="18" hidden="true" outlineLevel="3">
      <c r="A6036" s="2" t="s">
        <v>11610</v>
      </c>
      <c r="B6036" s="3" t="s">
        <v>11611</v>
      </c>
      <c r="C6036" s="2"/>
      <c r="D6036" s="2" t="s">
        <v>16</v>
      </c>
      <c r="E6036" s="4">
        <f>670.00*(1-Z1%)</f>
        <v>670</v>
      </c>
      <c r="F6036" s="2">
        <v>1</v>
      </c>
      <c r="G6036" s="2"/>
    </row>
    <row r="6037" spans="1:26" customHeight="1" ht="18" hidden="true" outlineLevel="3">
      <c r="A6037" s="2" t="s">
        <v>11612</v>
      </c>
      <c r="B6037" s="3" t="s">
        <v>11613</v>
      </c>
      <c r="C6037" s="2"/>
      <c r="D6037" s="2" t="s">
        <v>16</v>
      </c>
      <c r="E6037" s="4">
        <f>420.00*(1-Z1%)</f>
        <v>420</v>
      </c>
      <c r="F6037" s="2">
        <v>1</v>
      </c>
      <c r="G6037" s="2"/>
    </row>
    <row r="6038" spans="1:26" customHeight="1" ht="18" hidden="true" outlineLevel="3">
      <c r="A6038" s="2" t="s">
        <v>11614</v>
      </c>
      <c r="B6038" s="3" t="s">
        <v>11615</v>
      </c>
      <c r="C6038" s="2"/>
      <c r="D6038" s="2" t="s">
        <v>16</v>
      </c>
      <c r="E6038" s="4">
        <f>450.00*(1-Z1%)</f>
        <v>450</v>
      </c>
      <c r="F6038" s="2">
        <v>1</v>
      </c>
      <c r="G6038" s="2"/>
    </row>
    <row r="6039" spans="1:26" customHeight="1" ht="18" hidden="true" outlineLevel="3">
      <c r="A6039" s="2" t="s">
        <v>11616</v>
      </c>
      <c r="B6039" s="3" t="s">
        <v>11617</v>
      </c>
      <c r="C6039" s="2"/>
      <c r="D6039" s="2" t="s">
        <v>16</v>
      </c>
      <c r="E6039" s="4">
        <f>285.00*(1-Z1%)</f>
        <v>285</v>
      </c>
      <c r="F6039" s="2">
        <v>1</v>
      </c>
      <c r="G6039" s="2"/>
    </row>
    <row r="6040" spans="1:26" customHeight="1" ht="18" hidden="true" outlineLevel="3">
      <c r="A6040" s="2" t="s">
        <v>11618</v>
      </c>
      <c r="B6040" s="3" t="s">
        <v>11619</v>
      </c>
      <c r="C6040" s="2"/>
      <c r="D6040" s="2" t="s">
        <v>16</v>
      </c>
      <c r="E6040" s="4">
        <f>450.00*(1-Z1%)</f>
        <v>450</v>
      </c>
      <c r="F6040" s="2">
        <v>1</v>
      </c>
      <c r="G6040" s="2"/>
    </row>
    <row r="6041" spans="1:26" customHeight="1" ht="35" hidden="true" outlineLevel="3">
      <c r="A6041" s="5" t="s">
        <v>11620</v>
      </c>
      <c r="B6041" s="5"/>
      <c r="C6041" s="5"/>
      <c r="D6041" s="5"/>
      <c r="E6041" s="5"/>
      <c r="F6041" s="5"/>
      <c r="G6041" s="5"/>
    </row>
    <row r="6042" spans="1:26" customHeight="1" ht="18" hidden="true" outlineLevel="3">
      <c r="A6042" s="2" t="s">
        <v>11621</v>
      </c>
      <c r="B6042" s="3" t="s">
        <v>11622</v>
      </c>
      <c r="C6042" s="2"/>
      <c r="D6042" s="2" t="s">
        <v>16</v>
      </c>
      <c r="E6042" s="4">
        <f>800.00*(1-Z1%)</f>
        <v>800</v>
      </c>
      <c r="F6042" s="2">
        <v>1</v>
      </c>
      <c r="G6042" s="2"/>
    </row>
    <row r="6043" spans="1:26" customHeight="1" ht="18" hidden="true" outlineLevel="3">
      <c r="A6043" s="2" t="s">
        <v>11623</v>
      </c>
      <c r="B6043" s="3" t="s">
        <v>11624</v>
      </c>
      <c r="C6043" s="2"/>
      <c r="D6043" s="2" t="s">
        <v>16</v>
      </c>
      <c r="E6043" s="4">
        <f>520.00*(1-Z1%)</f>
        <v>520</v>
      </c>
      <c r="F6043" s="2">
        <v>2</v>
      </c>
      <c r="G6043" s="2"/>
    </row>
    <row r="6044" spans="1:26" customHeight="1" ht="18" hidden="true" outlineLevel="3">
      <c r="A6044" s="2" t="s">
        <v>11625</v>
      </c>
      <c r="B6044" s="3" t="s">
        <v>11626</v>
      </c>
      <c r="C6044" s="2"/>
      <c r="D6044" s="2" t="s">
        <v>16</v>
      </c>
      <c r="E6044" s="4">
        <f>580.00*(1-Z1%)</f>
        <v>580</v>
      </c>
      <c r="F6044" s="2">
        <v>1</v>
      </c>
      <c r="G6044" s="2"/>
    </row>
    <row r="6045" spans="1:26" customHeight="1" ht="18" hidden="true" outlineLevel="3">
      <c r="A6045" s="2" t="s">
        <v>11627</v>
      </c>
      <c r="B6045" s="3" t="s">
        <v>11628</v>
      </c>
      <c r="C6045" s="2"/>
      <c r="D6045" s="2" t="s">
        <v>16</v>
      </c>
      <c r="E6045" s="4">
        <f>360.00*(1-Z1%)</f>
        <v>360</v>
      </c>
      <c r="F6045" s="2">
        <v>1</v>
      </c>
      <c r="G6045" s="2"/>
    </row>
    <row r="6046" spans="1:26" customHeight="1" ht="18" hidden="true" outlineLevel="3">
      <c r="A6046" s="2" t="s">
        <v>11629</v>
      </c>
      <c r="B6046" s="3" t="s">
        <v>11630</v>
      </c>
      <c r="C6046" s="2"/>
      <c r="D6046" s="2" t="s">
        <v>16</v>
      </c>
      <c r="E6046" s="4">
        <f>790.00*(1-Z1%)</f>
        <v>790</v>
      </c>
      <c r="F6046" s="2">
        <v>1</v>
      </c>
      <c r="G6046" s="2"/>
    </row>
    <row r="6047" spans="1:26" customHeight="1" ht="18" hidden="true" outlineLevel="3">
      <c r="A6047" s="2" t="s">
        <v>11631</v>
      </c>
      <c r="B6047" s="3" t="s">
        <v>11632</v>
      </c>
      <c r="C6047" s="2"/>
      <c r="D6047" s="2" t="s">
        <v>16</v>
      </c>
      <c r="E6047" s="4">
        <f>425.00*(1-Z1%)</f>
        <v>425</v>
      </c>
      <c r="F6047" s="2">
        <v>1</v>
      </c>
      <c r="G6047" s="2"/>
    </row>
    <row r="6048" spans="1:26" customHeight="1" ht="18" hidden="true" outlineLevel="3">
      <c r="A6048" s="2" t="s">
        <v>11633</v>
      </c>
      <c r="B6048" s="3" t="s">
        <v>11634</v>
      </c>
      <c r="C6048" s="2"/>
      <c r="D6048" s="2" t="s">
        <v>16</v>
      </c>
      <c r="E6048" s="4">
        <f>400.00*(1-Z1%)</f>
        <v>400</v>
      </c>
      <c r="F6048" s="2">
        <v>1</v>
      </c>
      <c r="G6048" s="2"/>
    </row>
    <row r="6049" spans="1:26" customHeight="1" ht="18" hidden="true" outlineLevel="3">
      <c r="A6049" s="2" t="s">
        <v>11635</v>
      </c>
      <c r="B6049" s="3" t="s">
        <v>11636</v>
      </c>
      <c r="C6049" s="2"/>
      <c r="D6049" s="2" t="s">
        <v>16</v>
      </c>
      <c r="E6049" s="4">
        <f>460.00*(1-Z1%)</f>
        <v>460</v>
      </c>
      <c r="F6049" s="2">
        <v>1</v>
      </c>
      <c r="G6049" s="2"/>
    </row>
    <row r="6050" spans="1:26" customHeight="1" ht="18" hidden="true" outlineLevel="3">
      <c r="A6050" s="2" t="s">
        <v>11637</v>
      </c>
      <c r="B6050" s="3" t="s">
        <v>11638</v>
      </c>
      <c r="C6050" s="2"/>
      <c r="D6050" s="2" t="s">
        <v>16</v>
      </c>
      <c r="E6050" s="4">
        <f>400.00*(1-Z1%)</f>
        <v>400</v>
      </c>
      <c r="F6050" s="2">
        <v>1</v>
      </c>
      <c r="G6050" s="2"/>
    </row>
    <row r="6051" spans="1:26" customHeight="1" ht="18" hidden="true" outlineLevel="3">
      <c r="A6051" s="2" t="s">
        <v>11639</v>
      </c>
      <c r="B6051" s="3" t="s">
        <v>11640</v>
      </c>
      <c r="C6051" s="2"/>
      <c r="D6051" s="2" t="s">
        <v>16</v>
      </c>
      <c r="E6051" s="4">
        <f>980.00*(1-Z1%)</f>
        <v>980</v>
      </c>
      <c r="F6051" s="2">
        <v>1</v>
      </c>
      <c r="G6051" s="2"/>
    </row>
    <row r="6052" spans="1:26" customHeight="1" ht="18" hidden="true" outlineLevel="3">
      <c r="A6052" s="2" t="s">
        <v>11641</v>
      </c>
      <c r="B6052" s="3" t="s">
        <v>11642</v>
      </c>
      <c r="C6052" s="2"/>
      <c r="D6052" s="2" t="s">
        <v>16</v>
      </c>
      <c r="E6052" s="4">
        <f>400.00*(1-Z1%)</f>
        <v>400</v>
      </c>
      <c r="F6052" s="2">
        <v>1</v>
      </c>
      <c r="G6052" s="2"/>
    </row>
    <row r="6053" spans="1:26" customHeight="1" ht="18" hidden="true" outlineLevel="3">
      <c r="A6053" s="2" t="s">
        <v>11643</v>
      </c>
      <c r="B6053" s="3" t="s">
        <v>11644</v>
      </c>
      <c r="C6053" s="2"/>
      <c r="D6053" s="2" t="s">
        <v>16</v>
      </c>
      <c r="E6053" s="4">
        <f>650.00*(1-Z1%)</f>
        <v>650</v>
      </c>
      <c r="F6053" s="2">
        <v>1</v>
      </c>
      <c r="G6053" s="2"/>
    </row>
    <row r="6054" spans="1:26" customHeight="1" ht="18" hidden="true" outlineLevel="3">
      <c r="A6054" s="2" t="s">
        <v>11645</v>
      </c>
      <c r="B6054" s="3" t="s">
        <v>11646</v>
      </c>
      <c r="C6054" s="2"/>
      <c r="D6054" s="2" t="s">
        <v>16</v>
      </c>
      <c r="E6054" s="4">
        <f>500.00*(1-Z1%)</f>
        <v>500</v>
      </c>
      <c r="F6054" s="2">
        <v>1</v>
      </c>
      <c r="G6054" s="2"/>
    </row>
    <row r="6055" spans="1:26" customHeight="1" ht="18" hidden="true" outlineLevel="3">
      <c r="A6055" s="2" t="s">
        <v>11647</v>
      </c>
      <c r="B6055" s="3" t="s">
        <v>11648</v>
      </c>
      <c r="C6055" s="2"/>
      <c r="D6055" s="2" t="s">
        <v>16</v>
      </c>
      <c r="E6055" s="4">
        <f>460.00*(1-Z1%)</f>
        <v>460</v>
      </c>
      <c r="F6055" s="2">
        <v>1</v>
      </c>
      <c r="G6055" s="2"/>
    </row>
    <row r="6056" spans="1:26" customHeight="1" ht="18" hidden="true" outlineLevel="3">
      <c r="A6056" s="2" t="s">
        <v>11649</v>
      </c>
      <c r="B6056" s="3" t="s">
        <v>11650</v>
      </c>
      <c r="C6056" s="2"/>
      <c r="D6056" s="2" t="s">
        <v>16</v>
      </c>
      <c r="E6056" s="4">
        <f>590.00*(1-Z1%)</f>
        <v>590</v>
      </c>
      <c r="F6056" s="2">
        <v>1</v>
      </c>
      <c r="G6056" s="2"/>
    </row>
    <row r="6057" spans="1:26" customHeight="1" ht="18" hidden="true" outlineLevel="3">
      <c r="A6057" s="2" t="s">
        <v>11651</v>
      </c>
      <c r="B6057" s="3" t="s">
        <v>11652</v>
      </c>
      <c r="C6057" s="2"/>
      <c r="D6057" s="2" t="s">
        <v>16</v>
      </c>
      <c r="E6057" s="4">
        <f>450.00*(1-Z1%)</f>
        <v>450</v>
      </c>
      <c r="F6057" s="2">
        <v>1</v>
      </c>
      <c r="G6057" s="2"/>
    </row>
    <row r="6058" spans="1:26" customHeight="1" ht="18" hidden="true" outlineLevel="3">
      <c r="A6058" s="2" t="s">
        <v>11653</v>
      </c>
      <c r="B6058" s="3" t="s">
        <v>11654</v>
      </c>
      <c r="C6058" s="2"/>
      <c r="D6058" s="2" t="s">
        <v>16</v>
      </c>
      <c r="E6058" s="4">
        <f>540.00*(1-Z1%)</f>
        <v>540</v>
      </c>
      <c r="F6058" s="2">
        <v>1</v>
      </c>
      <c r="G6058" s="2"/>
    </row>
    <row r="6059" spans="1:26" customHeight="1" ht="18" hidden="true" outlineLevel="3">
      <c r="A6059" s="2" t="s">
        <v>11655</v>
      </c>
      <c r="B6059" s="3" t="s">
        <v>11656</v>
      </c>
      <c r="C6059" s="2"/>
      <c r="D6059" s="2" t="s">
        <v>16</v>
      </c>
      <c r="E6059" s="4">
        <f>450.00*(1-Z1%)</f>
        <v>450</v>
      </c>
      <c r="F6059" s="2">
        <v>1</v>
      </c>
      <c r="G6059" s="2"/>
    </row>
    <row r="6060" spans="1:26" customHeight="1" ht="18" hidden="true" outlineLevel="3">
      <c r="A6060" s="2" t="s">
        <v>11657</v>
      </c>
      <c r="B6060" s="3" t="s">
        <v>11658</v>
      </c>
      <c r="C6060" s="2"/>
      <c r="D6060" s="2" t="s">
        <v>16</v>
      </c>
      <c r="E6060" s="4">
        <f>430.00*(1-Z1%)</f>
        <v>430</v>
      </c>
      <c r="F6060" s="2">
        <v>1</v>
      </c>
      <c r="G6060" s="2"/>
    </row>
    <row r="6061" spans="1:26" customHeight="1" ht="18" hidden="true" outlineLevel="3">
      <c r="A6061" s="2" t="s">
        <v>11659</v>
      </c>
      <c r="B6061" s="3" t="s">
        <v>11660</v>
      </c>
      <c r="C6061" s="2"/>
      <c r="D6061" s="2" t="s">
        <v>16</v>
      </c>
      <c r="E6061" s="4">
        <f>1080.00*(1-Z1%)</f>
        <v>1080</v>
      </c>
      <c r="F6061" s="2">
        <v>1</v>
      </c>
      <c r="G6061" s="2"/>
    </row>
    <row r="6062" spans="1:26" customHeight="1" ht="18" hidden="true" outlineLevel="3">
      <c r="A6062" s="2" t="s">
        <v>11661</v>
      </c>
      <c r="B6062" s="3" t="s">
        <v>11662</v>
      </c>
      <c r="C6062" s="2"/>
      <c r="D6062" s="2" t="s">
        <v>16</v>
      </c>
      <c r="E6062" s="4">
        <f>400.00*(1-Z1%)</f>
        <v>400</v>
      </c>
      <c r="F6062" s="2">
        <v>1</v>
      </c>
      <c r="G6062" s="2"/>
    </row>
    <row r="6063" spans="1:26" customHeight="1" ht="18" hidden="true" outlineLevel="3">
      <c r="A6063" s="2" t="s">
        <v>11663</v>
      </c>
      <c r="B6063" s="3" t="s">
        <v>11664</v>
      </c>
      <c r="C6063" s="2"/>
      <c r="D6063" s="2" t="s">
        <v>16</v>
      </c>
      <c r="E6063" s="4">
        <f>880.00*(1-Z1%)</f>
        <v>880</v>
      </c>
      <c r="F6063" s="2">
        <v>1</v>
      </c>
      <c r="G6063" s="2"/>
    </row>
    <row r="6064" spans="1:26" customHeight="1" ht="18" hidden="true" outlineLevel="3">
      <c r="A6064" s="2" t="s">
        <v>11665</v>
      </c>
      <c r="B6064" s="3" t="s">
        <v>11666</v>
      </c>
      <c r="C6064" s="2"/>
      <c r="D6064" s="2" t="s">
        <v>16</v>
      </c>
      <c r="E6064" s="4">
        <f>930.00*(1-Z1%)</f>
        <v>930</v>
      </c>
      <c r="F6064" s="2">
        <v>1</v>
      </c>
      <c r="G6064" s="2"/>
    </row>
    <row r="6065" spans="1:26" customHeight="1" ht="18" hidden="true" outlineLevel="3">
      <c r="A6065" s="2" t="s">
        <v>11667</v>
      </c>
      <c r="B6065" s="3" t="s">
        <v>11668</v>
      </c>
      <c r="C6065" s="2"/>
      <c r="D6065" s="2" t="s">
        <v>16</v>
      </c>
      <c r="E6065" s="4">
        <f>400.00*(1-Z1%)</f>
        <v>400</v>
      </c>
      <c r="F6065" s="2">
        <v>1</v>
      </c>
      <c r="G6065" s="2"/>
    </row>
    <row r="6066" spans="1:26" customHeight="1" ht="18" hidden="true" outlineLevel="3">
      <c r="A6066" s="2" t="s">
        <v>11669</v>
      </c>
      <c r="B6066" s="3" t="s">
        <v>11670</v>
      </c>
      <c r="C6066" s="2"/>
      <c r="D6066" s="2" t="s">
        <v>16</v>
      </c>
      <c r="E6066" s="4">
        <f>500.00*(1-Z1%)</f>
        <v>500</v>
      </c>
      <c r="F6066" s="2">
        <v>1</v>
      </c>
      <c r="G6066" s="2"/>
    </row>
    <row r="6067" spans="1:26" customHeight="1" ht="18" hidden="true" outlineLevel="3">
      <c r="A6067" s="2" t="s">
        <v>11671</v>
      </c>
      <c r="B6067" s="3" t="s">
        <v>11672</v>
      </c>
      <c r="C6067" s="2"/>
      <c r="D6067" s="2" t="s">
        <v>16</v>
      </c>
      <c r="E6067" s="4">
        <f>690.00*(1-Z1%)</f>
        <v>690</v>
      </c>
      <c r="F6067" s="2">
        <v>1</v>
      </c>
      <c r="G6067" s="2"/>
    </row>
    <row r="6068" spans="1:26" customHeight="1" ht="18" hidden="true" outlineLevel="3">
      <c r="A6068" s="2" t="s">
        <v>11673</v>
      </c>
      <c r="B6068" s="3" t="s">
        <v>11674</v>
      </c>
      <c r="C6068" s="2"/>
      <c r="D6068" s="2" t="s">
        <v>16</v>
      </c>
      <c r="E6068" s="4">
        <f>300.00*(1-Z1%)</f>
        <v>300</v>
      </c>
      <c r="F6068" s="2">
        <v>1</v>
      </c>
      <c r="G6068" s="2"/>
    </row>
    <row r="6069" spans="1:26" customHeight="1" ht="18" hidden="true" outlineLevel="3">
      <c r="A6069" s="2" t="s">
        <v>11675</v>
      </c>
      <c r="B6069" s="3" t="s">
        <v>11676</v>
      </c>
      <c r="C6069" s="2"/>
      <c r="D6069" s="2" t="s">
        <v>16</v>
      </c>
      <c r="E6069" s="4">
        <f>800.00*(1-Z1%)</f>
        <v>800</v>
      </c>
      <c r="F6069" s="2">
        <v>2</v>
      </c>
      <c r="G6069" s="2"/>
    </row>
    <row r="6070" spans="1:26" customHeight="1" ht="18" hidden="true" outlineLevel="3">
      <c r="A6070" s="2" t="s">
        <v>11677</v>
      </c>
      <c r="B6070" s="3" t="s">
        <v>11678</v>
      </c>
      <c r="C6070" s="2"/>
      <c r="D6070" s="2" t="s">
        <v>16</v>
      </c>
      <c r="E6070" s="4">
        <f>650.00*(1-Z1%)</f>
        <v>650</v>
      </c>
      <c r="F6070" s="2">
        <v>1</v>
      </c>
      <c r="G6070" s="2"/>
    </row>
    <row r="6071" spans="1:26" customHeight="1" ht="18" hidden="true" outlineLevel="3">
      <c r="A6071" s="2" t="s">
        <v>11679</v>
      </c>
      <c r="B6071" s="3" t="s">
        <v>11680</v>
      </c>
      <c r="C6071" s="2"/>
      <c r="D6071" s="2" t="s">
        <v>16</v>
      </c>
      <c r="E6071" s="4">
        <f>450.00*(1-Z1%)</f>
        <v>450</v>
      </c>
      <c r="F6071" s="2">
        <v>1</v>
      </c>
      <c r="G6071" s="2"/>
    </row>
    <row r="6072" spans="1:26" customHeight="1" ht="18" hidden="true" outlineLevel="3">
      <c r="A6072" s="2" t="s">
        <v>11681</v>
      </c>
      <c r="B6072" s="3" t="s">
        <v>11682</v>
      </c>
      <c r="C6072" s="2"/>
      <c r="D6072" s="2" t="s">
        <v>16</v>
      </c>
      <c r="E6072" s="4">
        <f>450.00*(1-Z1%)</f>
        <v>450</v>
      </c>
      <c r="F6072" s="2">
        <v>1</v>
      </c>
      <c r="G6072" s="2"/>
    </row>
    <row r="6073" spans="1:26" customHeight="1" ht="18" hidden="true" outlineLevel="3">
      <c r="A6073" s="2" t="s">
        <v>11683</v>
      </c>
      <c r="B6073" s="3" t="s">
        <v>11684</v>
      </c>
      <c r="C6073" s="2"/>
      <c r="D6073" s="2" t="s">
        <v>16</v>
      </c>
      <c r="E6073" s="4">
        <f>550.00*(1-Z1%)</f>
        <v>550</v>
      </c>
      <c r="F6073" s="2">
        <v>3</v>
      </c>
      <c r="G6073" s="2"/>
    </row>
    <row r="6074" spans="1:26" customHeight="1" ht="18" hidden="true" outlineLevel="3">
      <c r="A6074" s="2" t="s">
        <v>11685</v>
      </c>
      <c r="B6074" s="3" t="s">
        <v>11686</v>
      </c>
      <c r="C6074" s="2"/>
      <c r="D6074" s="2" t="s">
        <v>16</v>
      </c>
      <c r="E6074" s="4">
        <f>440.00*(1-Z1%)</f>
        <v>440</v>
      </c>
      <c r="F6074" s="2">
        <v>1</v>
      </c>
      <c r="G6074" s="2"/>
    </row>
    <row r="6075" spans="1:26" customHeight="1" ht="18" hidden="true" outlineLevel="3">
      <c r="A6075" s="2" t="s">
        <v>11687</v>
      </c>
      <c r="B6075" s="3" t="s">
        <v>11688</v>
      </c>
      <c r="C6075" s="2"/>
      <c r="D6075" s="2" t="s">
        <v>16</v>
      </c>
      <c r="E6075" s="4">
        <f>750.00*(1-Z1%)</f>
        <v>750</v>
      </c>
      <c r="F6075" s="2">
        <v>1</v>
      </c>
      <c r="G6075" s="2"/>
    </row>
    <row r="6076" spans="1:26" customHeight="1" ht="18" hidden="true" outlineLevel="3">
      <c r="A6076" s="2" t="s">
        <v>11689</v>
      </c>
      <c r="B6076" s="3" t="s">
        <v>11690</v>
      </c>
      <c r="C6076" s="2"/>
      <c r="D6076" s="2" t="s">
        <v>16</v>
      </c>
      <c r="E6076" s="4">
        <f>740.00*(1-Z1%)</f>
        <v>740</v>
      </c>
      <c r="F6076" s="2">
        <v>1</v>
      </c>
      <c r="G6076" s="2"/>
    </row>
    <row r="6077" spans="1:26" customHeight="1" ht="18" hidden="true" outlineLevel="3">
      <c r="A6077" s="2" t="s">
        <v>11691</v>
      </c>
      <c r="B6077" s="3" t="s">
        <v>11692</v>
      </c>
      <c r="C6077" s="2"/>
      <c r="D6077" s="2" t="s">
        <v>16</v>
      </c>
      <c r="E6077" s="4">
        <f>650.00*(1-Z1%)</f>
        <v>650</v>
      </c>
      <c r="F6077" s="2">
        <v>1</v>
      </c>
      <c r="G6077" s="2"/>
    </row>
    <row r="6078" spans="1:26" customHeight="1" ht="18" hidden="true" outlineLevel="3">
      <c r="A6078" s="2" t="s">
        <v>11693</v>
      </c>
      <c r="B6078" s="3" t="s">
        <v>11694</v>
      </c>
      <c r="C6078" s="2"/>
      <c r="D6078" s="2" t="s">
        <v>16</v>
      </c>
      <c r="E6078" s="4">
        <f>460.00*(1-Z1%)</f>
        <v>460</v>
      </c>
      <c r="F6078" s="2">
        <v>1</v>
      </c>
      <c r="G6078" s="2"/>
    </row>
    <row r="6079" spans="1:26" customHeight="1" ht="18" hidden="true" outlineLevel="3">
      <c r="A6079" s="2" t="s">
        <v>11695</v>
      </c>
      <c r="B6079" s="3" t="s">
        <v>11696</v>
      </c>
      <c r="C6079" s="2"/>
      <c r="D6079" s="2" t="s">
        <v>16</v>
      </c>
      <c r="E6079" s="4">
        <f>640.00*(1-Z1%)</f>
        <v>640</v>
      </c>
      <c r="F6079" s="2">
        <v>1</v>
      </c>
      <c r="G6079" s="2"/>
    </row>
    <row r="6080" spans="1:26" customHeight="1" ht="18" hidden="true" outlineLevel="3">
      <c r="A6080" s="2" t="s">
        <v>11697</v>
      </c>
      <c r="B6080" s="3" t="s">
        <v>11698</v>
      </c>
      <c r="C6080" s="2"/>
      <c r="D6080" s="2" t="s">
        <v>16</v>
      </c>
      <c r="E6080" s="4">
        <f>600.00*(1-Z1%)</f>
        <v>600</v>
      </c>
      <c r="F6080" s="2">
        <v>1</v>
      </c>
      <c r="G6080" s="2"/>
    </row>
    <row r="6081" spans="1:26" customHeight="1" ht="18" hidden="true" outlineLevel="3">
      <c r="A6081" s="2" t="s">
        <v>11699</v>
      </c>
      <c r="B6081" s="3" t="s">
        <v>11700</v>
      </c>
      <c r="C6081" s="2"/>
      <c r="D6081" s="2" t="s">
        <v>16</v>
      </c>
      <c r="E6081" s="4">
        <f>780.00*(1-Z1%)</f>
        <v>780</v>
      </c>
      <c r="F6081" s="2">
        <v>1</v>
      </c>
      <c r="G6081" s="2"/>
    </row>
    <row r="6082" spans="1:26" customHeight="1" ht="18" hidden="true" outlineLevel="3">
      <c r="A6082" s="2" t="s">
        <v>11701</v>
      </c>
      <c r="B6082" s="3" t="s">
        <v>11702</v>
      </c>
      <c r="C6082" s="2"/>
      <c r="D6082" s="2" t="s">
        <v>16</v>
      </c>
      <c r="E6082" s="4">
        <f>600.00*(1-Z1%)</f>
        <v>600</v>
      </c>
      <c r="F6082" s="2">
        <v>1</v>
      </c>
      <c r="G6082" s="2"/>
    </row>
    <row r="6083" spans="1:26" customHeight="1" ht="18" hidden="true" outlineLevel="3">
      <c r="A6083" s="2" t="s">
        <v>11703</v>
      </c>
      <c r="B6083" s="3" t="s">
        <v>11704</v>
      </c>
      <c r="C6083" s="2"/>
      <c r="D6083" s="2" t="s">
        <v>16</v>
      </c>
      <c r="E6083" s="4">
        <f>580.00*(1-Z1%)</f>
        <v>580</v>
      </c>
      <c r="F6083" s="2">
        <v>1</v>
      </c>
      <c r="G6083" s="2"/>
    </row>
    <row r="6084" spans="1:26" customHeight="1" ht="18" hidden="true" outlineLevel="3">
      <c r="A6084" s="2" t="s">
        <v>11705</v>
      </c>
      <c r="B6084" s="3" t="s">
        <v>11706</v>
      </c>
      <c r="C6084" s="2"/>
      <c r="D6084" s="2" t="s">
        <v>16</v>
      </c>
      <c r="E6084" s="4">
        <f>950.00*(1-Z1%)</f>
        <v>950</v>
      </c>
      <c r="F6084" s="2">
        <v>1</v>
      </c>
      <c r="G6084" s="2"/>
    </row>
    <row r="6085" spans="1:26" customHeight="1" ht="18" hidden="true" outlineLevel="3">
      <c r="A6085" s="2" t="s">
        <v>11707</v>
      </c>
      <c r="B6085" s="3" t="s">
        <v>11708</v>
      </c>
      <c r="C6085" s="2"/>
      <c r="D6085" s="2" t="s">
        <v>16</v>
      </c>
      <c r="E6085" s="4">
        <f>640.00*(1-Z1%)</f>
        <v>640</v>
      </c>
      <c r="F6085" s="2">
        <v>1</v>
      </c>
      <c r="G6085" s="2"/>
    </row>
    <row r="6086" spans="1:26" customHeight="1" ht="18" hidden="true" outlineLevel="3">
      <c r="A6086" s="2" t="s">
        <v>11709</v>
      </c>
      <c r="B6086" s="3" t="s">
        <v>11710</v>
      </c>
      <c r="C6086" s="2"/>
      <c r="D6086" s="2" t="s">
        <v>16</v>
      </c>
      <c r="E6086" s="4">
        <f>285.00*(1-Z1%)</f>
        <v>285</v>
      </c>
      <c r="F6086" s="2">
        <v>1</v>
      </c>
      <c r="G6086" s="2"/>
    </row>
    <row r="6087" spans="1:26" customHeight="1" ht="18" hidden="true" outlineLevel="3">
      <c r="A6087" s="2" t="s">
        <v>11711</v>
      </c>
      <c r="B6087" s="3" t="s">
        <v>11712</v>
      </c>
      <c r="C6087" s="2"/>
      <c r="D6087" s="2" t="s">
        <v>16</v>
      </c>
      <c r="E6087" s="4">
        <f>515.00*(1-Z1%)</f>
        <v>515</v>
      </c>
      <c r="F6087" s="2">
        <v>1</v>
      </c>
      <c r="G6087" s="2"/>
    </row>
    <row r="6088" spans="1:26" customHeight="1" ht="18" hidden="true" outlineLevel="3">
      <c r="A6088" s="2" t="s">
        <v>11713</v>
      </c>
      <c r="B6088" s="3" t="s">
        <v>11714</v>
      </c>
      <c r="C6088" s="2"/>
      <c r="D6088" s="2" t="s">
        <v>16</v>
      </c>
      <c r="E6088" s="4">
        <f>550.00*(1-Z1%)</f>
        <v>550</v>
      </c>
      <c r="F6088" s="2">
        <v>1</v>
      </c>
      <c r="G6088" s="2"/>
    </row>
    <row r="6089" spans="1:26" customHeight="1" ht="18" hidden="true" outlineLevel="3">
      <c r="A6089" s="2" t="s">
        <v>11715</v>
      </c>
      <c r="B6089" s="3" t="s">
        <v>11716</v>
      </c>
      <c r="C6089" s="2"/>
      <c r="D6089" s="2" t="s">
        <v>16</v>
      </c>
      <c r="E6089" s="4">
        <f>460.00*(1-Z1%)</f>
        <v>460</v>
      </c>
      <c r="F6089" s="2">
        <v>1</v>
      </c>
      <c r="G6089" s="2"/>
    </row>
    <row r="6090" spans="1:26" customHeight="1" ht="18" hidden="true" outlineLevel="3">
      <c r="A6090" s="2" t="s">
        <v>11717</v>
      </c>
      <c r="B6090" s="3" t="s">
        <v>11718</v>
      </c>
      <c r="C6090" s="2"/>
      <c r="D6090" s="2" t="s">
        <v>16</v>
      </c>
      <c r="E6090" s="4">
        <f>550.00*(1-Z1%)</f>
        <v>550</v>
      </c>
      <c r="F6090" s="2">
        <v>1</v>
      </c>
      <c r="G6090" s="2"/>
    </row>
    <row r="6091" spans="1:26" customHeight="1" ht="18" hidden="true" outlineLevel="3">
      <c r="A6091" s="2" t="s">
        <v>11719</v>
      </c>
      <c r="B6091" s="3" t="s">
        <v>11720</v>
      </c>
      <c r="C6091" s="2"/>
      <c r="D6091" s="2" t="s">
        <v>16</v>
      </c>
      <c r="E6091" s="4">
        <f>610.00*(1-Z1%)</f>
        <v>610</v>
      </c>
      <c r="F6091" s="2">
        <v>1</v>
      </c>
      <c r="G6091" s="2"/>
    </row>
    <row r="6092" spans="1:26" customHeight="1" ht="18" hidden="true" outlineLevel="3">
      <c r="A6092" s="2" t="s">
        <v>11721</v>
      </c>
      <c r="B6092" s="3" t="s">
        <v>11722</v>
      </c>
      <c r="C6092" s="2"/>
      <c r="D6092" s="2" t="s">
        <v>16</v>
      </c>
      <c r="E6092" s="4">
        <f>410.00*(1-Z1%)</f>
        <v>410</v>
      </c>
      <c r="F6092" s="2">
        <v>1</v>
      </c>
      <c r="G6092" s="2"/>
    </row>
    <row r="6093" spans="1:26" customHeight="1" ht="18" hidden="true" outlineLevel="3">
      <c r="A6093" s="2" t="s">
        <v>11723</v>
      </c>
      <c r="B6093" s="3" t="s">
        <v>11724</v>
      </c>
      <c r="C6093" s="2"/>
      <c r="D6093" s="2" t="s">
        <v>16</v>
      </c>
      <c r="E6093" s="4">
        <f>500.00*(1-Z1%)</f>
        <v>500</v>
      </c>
      <c r="F6093" s="2">
        <v>1</v>
      </c>
      <c r="G6093" s="2"/>
    </row>
    <row r="6094" spans="1:26" customHeight="1" ht="18" hidden="true" outlineLevel="3">
      <c r="A6094" s="2" t="s">
        <v>11725</v>
      </c>
      <c r="B6094" s="3" t="s">
        <v>11726</v>
      </c>
      <c r="C6094" s="2"/>
      <c r="D6094" s="2" t="s">
        <v>16</v>
      </c>
      <c r="E6094" s="4">
        <f>650.00*(1-Z1%)</f>
        <v>650</v>
      </c>
      <c r="F6094" s="2">
        <v>1</v>
      </c>
      <c r="G6094" s="2"/>
    </row>
    <row r="6095" spans="1:26" customHeight="1" ht="18" hidden="true" outlineLevel="3">
      <c r="A6095" s="2" t="s">
        <v>11727</v>
      </c>
      <c r="B6095" s="3" t="s">
        <v>11728</v>
      </c>
      <c r="C6095" s="2"/>
      <c r="D6095" s="2" t="s">
        <v>16</v>
      </c>
      <c r="E6095" s="4">
        <f>620.00*(1-Z1%)</f>
        <v>620</v>
      </c>
      <c r="F6095" s="2">
        <v>1</v>
      </c>
      <c r="G6095" s="2"/>
    </row>
    <row r="6096" spans="1:26" customHeight="1" ht="18" hidden="true" outlineLevel="3">
      <c r="A6096" s="2" t="s">
        <v>11729</v>
      </c>
      <c r="B6096" s="3" t="s">
        <v>11730</v>
      </c>
      <c r="C6096" s="2"/>
      <c r="D6096" s="2" t="s">
        <v>16</v>
      </c>
      <c r="E6096" s="4">
        <f>590.00*(1-Z1%)</f>
        <v>590</v>
      </c>
      <c r="F6096" s="2">
        <v>1</v>
      </c>
      <c r="G6096" s="2"/>
    </row>
    <row r="6097" spans="1:26" customHeight="1" ht="18" hidden="true" outlineLevel="3">
      <c r="A6097" s="2" t="s">
        <v>11731</v>
      </c>
      <c r="B6097" s="3" t="s">
        <v>11732</v>
      </c>
      <c r="C6097" s="2"/>
      <c r="D6097" s="2" t="s">
        <v>16</v>
      </c>
      <c r="E6097" s="4">
        <f>590.00*(1-Z1%)</f>
        <v>590</v>
      </c>
      <c r="F6097" s="2">
        <v>1</v>
      </c>
      <c r="G6097" s="2"/>
    </row>
    <row r="6098" spans="1:26" customHeight="1" ht="18" hidden="true" outlineLevel="3">
      <c r="A6098" s="2" t="s">
        <v>11733</v>
      </c>
      <c r="B6098" s="3" t="s">
        <v>11734</v>
      </c>
      <c r="C6098" s="2"/>
      <c r="D6098" s="2" t="s">
        <v>16</v>
      </c>
      <c r="E6098" s="4">
        <f>610.00*(1-Z1%)</f>
        <v>610</v>
      </c>
      <c r="F6098" s="2">
        <v>1</v>
      </c>
      <c r="G6098" s="2"/>
    </row>
    <row r="6099" spans="1:26" customHeight="1" ht="18" hidden="true" outlineLevel="3">
      <c r="A6099" s="2" t="s">
        <v>11735</v>
      </c>
      <c r="B6099" s="3" t="s">
        <v>11736</v>
      </c>
      <c r="C6099" s="2"/>
      <c r="D6099" s="2" t="s">
        <v>16</v>
      </c>
      <c r="E6099" s="4">
        <f>650.00*(1-Z1%)</f>
        <v>650</v>
      </c>
      <c r="F6099" s="2">
        <v>1</v>
      </c>
      <c r="G6099" s="2"/>
    </row>
    <row r="6100" spans="1:26" customHeight="1" ht="18" hidden="true" outlineLevel="3">
      <c r="A6100" s="2" t="s">
        <v>11737</v>
      </c>
      <c r="B6100" s="3" t="s">
        <v>11738</v>
      </c>
      <c r="C6100" s="2"/>
      <c r="D6100" s="2" t="s">
        <v>16</v>
      </c>
      <c r="E6100" s="4">
        <f>640.00*(1-Z1%)</f>
        <v>640</v>
      </c>
      <c r="F6100" s="2">
        <v>1</v>
      </c>
      <c r="G6100" s="2"/>
    </row>
    <row r="6101" spans="1:26" customHeight="1" ht="18" hidden="true" outlineLevel="3">
      <c r="A6101" s="2" t="s">
        <v>11739</v>
      </c>
      <c r="B6101" s="3" t="s">
        <v>11740</v>
      </c>
      <c r="C6101" s="2"/>
      <c r="D6101" s="2" t="s">
        <v>16</v>
      </c>
      <c r="E6101" s="4">
        <f>550.00*(1-Z1%)</f>
        <v>550</v>
      </c>
      <c r="F6101" s="2">
        <v>1</v>
      </c>
      <c r="G6101" s="2"/>
    </row>
    <row r="6102" spans="1:26" customHeight="1" ht="18" hidden="true" outlineLevel="3">
      <c r="A6102" s="2" t="s">
        <v>11741</v>
      </c>
      <c r="B6102" s="3" t="s">
        <v>11742</v>
      </c>
      <c r="C6102" s="2"/>
      <c r="D6102" s="2" t="s">
        <v>16</v>
      </c>
      <c r="E6102" s="4">
        <f>810.00*(1-Z1%)</f>
        <v>810</v>
      </c>
      <c r="F6102" s="2">
        <v>1</v>
      </c>
      <c r="G6102" s="2"/>
    </row>
    <row r="6103" spans="1:26" customHeight="1" ht="18" hidden="true" outlineLevel="3">
      <c r="A6103" s="2" t="s">
        <v>11743</v>
      </c>
      <c r="B6103" s="3" t="s">
        <v>11744</v>
      </c>
      <c r="C6103" s="2"/>
      <c r="D6103" s="2" t="s">
        <v>16</v>
      </c>
      <c r="E6103" s="4">
        <f>620.00*(1-Z1%)</f>
        <v>620</v>
      </c>
      <c r="F6103" s="2">
        <v>1</v>
      </c>
      <c r="G6103" s="2"/>
    </row>
    <row r="6104" spans="1:26" customHeight="1" ht="18" hidden="true" outlineLevel="3">
      <c r="A6104" s="2" t="s">
        <v>11745</v>
      </c>
      <c r="B6104" s="3" t="s">
        <v>11746</v>
      </c>
      <c r="C6104" s="2"/>
      <c r="D6104" s="2" t="s">
        <v>16</v>
      </c>
      <c r="E6104" s="4">
        <f>640.00*(1-Z1%)</f>
        <v>640</v>
      </c>
      <c r="F6104" s="2">
        <v>1</v>
      </c>
      <c r="G6104" s="2"/>
    </row>
    <row r="6105" spans="1:26" customHeight="1" ht="18" hidden="true" outlineLevel="3">
      <c r="A6105" s="2" t="s">
        <v>11747</v>
      </c>
      <c r="B6105" s="3" t="s">
        <v>11748</v>
      </c>
      <c r="C6105" s="2"/>
      <c r="D6105" s="2" t="s">
        <v>16</v>
      </c>
      <c r="E6105" s="4">
        <f>480.00*(1-Z1%)</f>
        <v>480</v>
      </c>
      <c r="F6105" s="2">
        <v>1</v>
      </c>
      <c r="G6105" s="2"/>
    </row>
    <row r="6106" spans="1:26" customHeight="1" ht="18" hidden="true" outlineLevel="3">
      <c r="A6106" s="2" t="s">
        <v>11749</v>
      </c>
      <c r="B6106" s="3" t="s">
        <v>11750</v>
      </c>
      <c r="C6106" s="2"/>
      <c r="D6106" s="2" t="s">
        <v>16</v>
      </c>
      <c r="E6106" s="4">
        <f>590.00*(1-Z1%)</f>
        <v>590</v>
      </c>
      <c r="F6106" s="2">
        <v>1</v>
      </c>
      <c r="G6106" s="2"/>
    </row>
    <row r="6107" spans="1:26" customHeight="1" ht="18" hidden="true" outlineLevel="3">
      <c r="A6107" s="2" t="s">
        <v>11751</v>
      </c>
      <c r="B6107" s="3" t="s">
        <v>11752</v>
      </c>
      <c r="C6107" s="2"/>
      <c r="D6107" s="2" t="s">
        <v>16</v>
      </c>
      <c r="E6107" s="4">
        <f>410.00*(1-Z1%)</f>
        <v>410</v>
      </c>
      <c r="F6107" s="2">
        <v>1</v>
      </c>
      <c r="G6107" s="2"/>
    </row>
    <row r="6108" spans="1:26" customHeight="1" ht="18" hidden="true" outlineLevel="3">
      <c r="A6108" s="2" t="s">
        <v>11753</v>
      </c>
      <c r="B6108" s="3" t="s">
        <v>11754</v>
      </c>
      <c r="C6108" s="2"/>
      <c r="D6108" s="2" t="s">
        <v>16</v>
      </c>
      <c r="E6108" s="4">
        <f>460.00*(1-Z1%)</f>
        <v>460</v>
      </c>
      <c r="F6108" s="2">
        <v>1</v>
      </c>
      <c r="G6108" s="2"/>
    </row>
    <row r="6109" spans="1:26" customHeight="1" ht="18" hidden="true" outlineLevel="3">
      <c r="A6109" s="2" t="s">
        <v>11755</v>
      </c>
      <c r="B6109" s="3" t="s">
        <v>11756</v>
      </c>
      <c r="C6109" s="2"/>
      <c r="D6109" s="2" t="s">
        <v>16</v>
      </c>
      <c r="E6109" s="4">
        <f>310.00*(1-Z1%)</f>
        <v>310</v>
      </c>
      <c r="F6109" s="2">
        <v>1</v>
      </c>
      <c r="G6109" s="2"/>
    </row>
    <row r="6110" spans="1:26" customHeight="1" ht="18" hidden="true" outlineLevel="3">
      <c r="A6110" s="2" t="s">
        <v>11757</v>
      </c>
      <c r="B6110" s="3" t="s">
        <v>11758</v>
      </c>
      <c r="C6110" s="2"/>
      <c r="D6110" s="2" t="s">
        <v>16</v>
      </c>
      <c r="E6110" s="4">
        <f>200.00*(1-Z1%)</f>
        <v>200</v>
      </c>
      <c r="F6110" s="2">
        <v>1</v>
      </c>
      <c r="G6110" s="2"/>
    </row>
    <row r="6111" spans="1:26" customHeight="1" ht="35" hidden="true" outlineLevel="3">
      <c r="A6111" s="5" t="s">
        <v>11759</v>
      </c>
      <c r="B6111" s="5"/>
      <c r="C6111" s="5"/>
      <c r="D6111" s="5"/>
      <c r="E6111" s="5"/>
      <c r="F6111" s="5"/>
      <c r="G6111" s="5"/>
    </row>
    <row r="6112" spans="1:26" customHeight="1" ht="18" hidden="true" outlineLevel="3">
      <c r="A6112" s="2" t="s">
        <v>11760</v>
      </c>
      <c r="B6112" s="3" t="s">
        <v>11761</v>
      </c>
      <c r="C6112" s="2"/>
      <c r="D6112" s="2" t="s">
        <v>16</v>
      </c>
      <c r="E6112" s="4">
        <f>800.00*(1-Z1%)</f>
        <v>800</v>
      </c>
      <c r="F6112" s="2">
        <v>1</v>
      </c>
      <c r="G6112" s="2"/>
    </row>
    <row r="6113" spans="1:26" customHeight="1" ht="18" hidden="true" outlineLevel="3">
      <c r="A6113" s="2" t="s">
        <v>11762</v>
      </c>
      <c r="B6113" s="3" t="s">
        <v>11763</v>
      </c>
      <c r="C6113" s="2"/>
      <c r="D6113" s="2" t="s">
        <v>16</v>
      </c>
      <c r="E6113" s="4">
        <f>1290.00*(1-Z1%)</f>
        <v>1290</v>
      </c>
      <c r="F6113" s="2">
        <v>1</v>
      </c>
      <c r="G6113" s="2"/>
    </row>
    <row r="6114" spans="1:26" customHeight="1" ht="18" hidden="true" outlineLevel="3">
      <c r="A6114" s="2" t="s">
        <v>11764</v>
      </c>
      <c r="B6114" s="3" t="s">
        <v>11765</v>
      </c>
      <c r="C6114" s="2"/>
      <c r="D6114" s="2" t="s">
        <v>16</v>
      </c>
      <c r="E6114" s="4">
        <f>1150.00*(1-Z1%)</f>
        <v>1150</v>
      </c>
      <c r="F6114" s="2">
        <v>1</v>
      </c>
      <c r="G6114" s="2"/>
    </row>
    <row r="6115" spans="1:26" customHeight="1" ht="18" hidden="true" outlineLevel="3">
      <c r="A6115" s="2" t="s">
        <v>11766</v>
      </c>
      <c r="B6115" s="3" t="s">
        <v>11767</v>
      </c>
      <c r="C6115" s="2"/>
      <c r="D6115" s="2" t="s">
        <v>16</v>
      </c>
      <c r="E6115" s="4">
        <f>1330.00*(1-Z1%)</f>
        <v>1330</v>
      </c>
      <c r="F6115" s="2">
        <v>1</v>
      </c>
      <c r="G6115" s="2"/>
    </row>
    <row r="6116" spans="1:26" customHeight="1" ht="35" hidden="true" outlineLevel="3">
      <c r="A6116" s="5" t="s">
        <v>11768</v>
      </c>
      <c r="B6116" s="5"/>
      <c r="C6116" s="5"/>
      <c r="D6116" s="5"/>
      <c r="E6116" s="5"/>
      <c r="F6116" s="5"/>
      <c r="G6116" s="5"/>
    </row>
    <row r="6117" spans="1:26" customHeight="1" ht="18" hidden="true" outlineLevel="3">
      <c r="A6117" s="2" t="s">
        <v>11769</v>
      </c>
      <c r="B6117" s="3" t="s">
        <v>11770</v>
      </c>
      <c r="C6117" s="2"/>
      <c r="D6117" s="2" t="s">
        <v>16</v>
      </c>
      <c r="E6117" s="4">
        <f>100.00*(1-Z1%)</f>
        <v>100</v>
      </c>
      <c r="F6117" s="2">
        <v>2</v>
      </c>
      <c r="G6117" s="2"/>
    </row>
    <row r="6118" spans="1:26" customHeight="1" ht="18" hidden="true" outlineLevel="3">
      <c r="A6118" s="2" t="s">
        <v>11771</v>
      </c>
      <c r="B6118" s="3" t="s">
        <v>11772</v>
      </c>
      <c r="C6118" s="2"/>
      <c r="D6118" s="2" t="s">
        <v>16</v>
      </c>
      <c r="E6118" s="4">
        <f>50.00*(1-Z1%)</f>
        <v>50</v>
      </c>
      <c r="F6118" s="2">
        <v>2</v>
      </c>
      <c r="G6118" s="2"/>
    </row>
    <row r="6119" spans="1:26" customHeight="1" ht="18" hidden="true" outlineLevel="3">
      <c r="A6119" s="2" t="s">
        <v>11773</v>
      </c>
      <c r="B6119" s="3" t="s">
        <v>11774</v>
      </c>
      <c r="C6119" s="2"/>
      <c r="D6119" s="2" t="s">
        <v>16</v>
      </c>
      <c r="E6119" s="4">
        <f>100.00*(1-Z1%)</f>
        <v>100</v>
      </c>
      <c r="F6119" s="2">
        <v>1</v>
      </c>
      <c r="G6119" s="2"/>
    </row>
    <row r="6120" spans="1:26" customHeight="1" ht="18" hidden="true" outlineLevel="3">
      <c r="A6120" s="2" t="s">
        <v>11775</v>
      </c>
      <c r="B6120" s="3" t="s">
        <v>11776</v>
      </c>
      <c r="C6120" s="2"/>
      <c r="D6120" s="2" t="s">
        <v>16</v>
      </c>
      <c r="E6120" s="4">
        <f>90.00*(1-Z1%)</f>
        <v>90</v>
      </c>
      <c r="F6120" s="2">
        <v>1</v>
      </c>
      <c r="G6120" s="2"/>
    </row>
    <row r="6121" spans="1:26" customHeight="1" ht="18" hidden="true" outlineLevel="3">
      <c r="A6121" s="2" t="s">
        <v>11777</v>
      </c>
      <c r="B6121" s="3" t="s">
        <v>11778</v>
      </c>
      <c r="C6121" s="2"/>
      <c r="D6121" s="2" t="s">
        <v>16</v>
      </c>
      <c r="E6121" s="4">
        <f>150.00*(1-Z1%)</f>
        <v>150</v>
      </c>
      <c r="F6121" s="2">
        <v>1</v>
      </c>
      <c r="G6121" s="2"/>
    </row>
    <row r="6122" spans="1:26" customHeight="1" ht="18" hidden="true" outlineLevel="3">
      <c r="A6122" s="2" t="s">
        <v>11779</v>
      </c>
      <c r="B6122" s="3" t="s">
        <v>11780</v>
      </c>
      <c r="C6122" s="2"/>
      <c r="D6122" s="2" t="s">
        <v>16</v>
      </c>
      <c r="E6122" s="4">
        <f>150.00*(1-Z1%)</f>
        <v>150</v>
      </c>
      <c r="F6122" s="2">
        <v>1</v>
      </c>
      <c r="G6122" s="2"/>
    </row>
    <row r="6123" spans="1:26" customHeight="1" ht="18" hidden="true" outlineLevel="3">
      <c r="A6123" s="2" t="s">
        <v>11781</v>
      </c>
      <c r="B6123" s="3" t="s">
        <v>11782</v>
      </c>
      <c r="C6123" s="2"/>
      <c r="D6123" s="2" t="s">
        <v>16</v>
      </c>
      <c r="E6123" s="4">
        <f>100.00*(1-Z1%)</f>
        <v>100</v>
      </c>
      <c r="F6123" s="2">
        <v>1</v>
      </c>
      <c r="G6123" s="2"/>
    </row>
    <row r="6124" spans="1:26" customHeight="1" ht="18" hidden="true" outlineLevel="3">
      <c r="A6124" s="2" t="s">
        <v>11783</v>
      </c>
      <c r="B6124" s="3" t="s">
        <v>11784</v>
      </c>
      <c r="C6124" s="2"/>
      <c r="D6124" s="2" t="s">
        <v>16</v>
      </c>
      <c r="E6124" s="4">
        <f>100.00*(1-Z1%)</f>
        <v>100</v>
      </c>
      <c r="F6124" s="2">
        <v>1</v>
      </c>
      <c r="G6124" s="2"/>
    </row>
    <row r="6125" spans="1:26" customHeight="1" ht="18" hidden="true" outlineLevel="3">
      <c r="A6125" s="2" t="s">
        <v>11785</v>
      </c>
      <c r="B6125" s="3" t="s">
        <v>11786</v>
      </c>
      <c r="C6125" s="2"/>
      <c r="D6125" s="2" t="s">
        <v>16</v>
      </c>
      <c r="E6125" s="4">
        <f>100.00*(1-Z1%)</f>
        <v>100</v>
      </c>
      <c r="F6125" s="2">
        <v>1</v>
      </c>
      <c r="G6125" s="2"/>
    </row>
    <row r="6126" spans="1:26" customHeight="1" ht="18" hidden="true" outlineLevel="3">
      <c r="A6126" s="2" t="s">
        <v>11787</v>
      </c>
      <c r="B6126" s="3" t="s">
        <v>11788</v>
      </c>
      <c r="C6126" s="2"/>
      <c r="D6126" s="2" t="s">
        <v>16</v>
      </c>
      <c r="E6126" s="4">
        <f>150.00*(1-Z1%)</f>
        <v>150</v>
      </c>
      <c r="F6126" s="2">
        <v>1</v>
      </c>
      <c r="G6126" s="2"/>
    </row>
    <row r="6127" spans="1:26" customHeight="1" ht="18" hidden="true" outlineLevel="3">
      <c r="A6127" s="2" t="s">
        <v>11789</v>
      </c>
      <c r="B6127" s="3" t="s">
        <v>11790</v>
      </c>
      <c r="C6127" s="2"/>
      <c r="D6127" s="2" t="s">
        <v>16</v>
      </c>
      <c r="E6127" s="4">
        <f>65.00*(1-Z1%)</f>
        <v>65</v>
      </c>
      <c r="F6127" s="2">
        <v>1</v>
      </c>
      <c r="G6127" s="2"/>
    </row>
    <row r="6128" spans="1:26" customHeight="1" ht="18" hidden="true" outlineLevel="3">
      <c r="A6128" s="2" t="s">
        <v>11791</v>
      </c>
      <c r="B6128" s="3" t="s">
        <v>11792</v>
      </c>
      <c r="C6128" s="2"/>
      <c r="D6128" s="2" t="s">
        <v>16</v>
      </c>
      <c r="E6128" s="4">
        <f>80.00*(1-Z1%)</f>
        <v>80</v>
      </c>
      <c r="F6128" s="2">
        <v>2</v>
      </c>
      <c r="G6128" s="2"/>
    </row>
    <row r="6129" spans="1:26" customHeight="1" ht="18" hidden="true" outlineLevel="3">
      <c r="A6129" s="2" t="s">
        <v>11793</v>
      </c>
      <c r="B6129" s="3" t="s">
        <v>11794</v>
      </c>
      <c r="C6129" s="2"/>
      <c r="D6129" s="2" t="s">
        <v>16</v>
      </c>
      <c r="E6129" s="4">
        <f>150.00*(1-Z1%)</f>
        <v>150</v>
      </c>
      <c r="F6129" s="2">
        <v>1</v>
      </c>
      <c r="G6129" s="2"/>
    </row>
    <row r="6130" spans="1:26" customHeight="1" ht="18" hidden="true" outlineLevel="3">
      <c r="A6130" s="2" t="s">
        <v>11795</v>
      </c>
      <c r="B6130" s="3" t="s">
        <v>11796</v>
      </c>
      <c r="C6130" s="2"/>
      <c r="D6130" s="2" t="s">
        <v>16</v>
      </c>
      <c r="E6130" s="4">
        <f>80.00*(1-Z1%)</f>
        <v>80</v>
      </c>
      <c r="F6130" s="2">
        <v>1</v>
      </c>
      <c r="G6130" s="2"/>
    </row>
    <row r="6131" spans="1:26" customHeight="1" ht="18" hidden="true" outlineLevel="3">
      <c r="A6131" s="2" t="s">
        <v>11797</v>
      </c>
      <c r="B6131" s="3" t="s">
        <v>11798</v>
      </c>
      <c r="C6131" s="2"/>
      <c r="D6131" s="2" t="s">
        <v>16</v>
      </c>
      <c r="E6131" s="4">
        <f>100.00*(1-Z1%)</f>
        <v>100</v>
      </c>
      <c r="F6131" s="2">
        <v>1</v>
      </c>
      <c r="G6131" s="2"/>
    </row>
    <row r="6132" spans="1:26" customHeight="1" ht="18" hidden="true" outlineLevel="3">
      <c r="A6132" s="2" t="s">
        <v>11799</v>
      </c>
      <c r="B6132" s="3" t="s">
        <v>11800</v>
      </c>
      <c r="C6132" s="2"/>
      <c r="D6132" s="2" t="s">
        <v>16</v>
      </c>
      <c r="E6132" s="4">
        <f>100.00*(1-Z1%)</f>
        <v>100</v>
      </c>
      <c r="F6132" s="2">
        <v>1</v>
      </c>
      <c r="G6132" s="2"/>
    </row>
    <row r="6133" spans="1:26" customHeight="1" ht="18" hidden="true" outlineLevel="3">
      <c r="A6133" s="2" t="s">
        <v>11801</v>
      </c>
      <c r="B6133" s="3" t="s">
        <v>11802</v>
      </c>
      <c r="C6133" s="2"/>
      <c r="D6133" s="2" t="s">
        <v>16</v>
      </c>
      <c r="E6133" s="4">
        <f>150.00*(1-Z1%)</f>
        <v>150</v>
      </c>
      <c r="F6133" s="2">
        <v>1</v>
      </c>
      <c r="G6133" s="2"/>
    </row>
    <row r="6134" spans="1:26" customHeight="1" ht="18" hidden="true" outlineLevel="3">
      <c r="A6134" s="2" t="s">
        <v>11803</v>
      </c>
      <c r="B6134" s="3" t="s">
        <v>11804</v>
      </c>
      <c r="C6134" s="2"/>
      <c r="D6134" s="2" t="s">
        <v>16</v>
      </c>
      <c r="E6134" s="4">
        <f>180.00*(1-Z1%)</f>
        <v>180</v>
      </c>
      <c r="F6134" s="2">
        <v>1</v>
      </c>
      <c r="G6134" s="2"/>
    </row>
    <row r="6135" spans="1:26" customHeight="1" ht="18" hidden="true" outlineLevel="3">
      <c r="A6135" s="2" t="s">
        <v>11805</v>
      </c>
      <c r="B6135" s="3" t="s">
        <v>11806</v>
      </c>
      <c r="C6135" s="2"/>
      <c r="D6135" s="2" t="s">
        <v>16</v>
      </c>
      <c r="E6135" s="4">
        <f>90.00*(1-Z1%)</f>
        <v>90</v>
      </c>
      <c r="F6135" s="2">
        <v>1</v>
      </c>
      <c r="G6135" s="2"/>
    </row>
    <row r="6136" spans="1:26" customHeight="1" ht="18" hidden="true" outlineLevel="3">
      <c r="A6136" s="2" t="s">
        <v>11807</v>
      </c>
      <c r="B6136" s="3" t="s">
        <v>11808</v>
      </c>
      <c r="C6136" s="2"/>
      <c r="D6136" s="2" t="s">
        <v>16</v>
      </c>
      <c r="E6136" s="4">
        <f>130.00*(1-Z1%)</f>
        <v>130</v>
      </c>
      <c r="F6136" s="2">
        <v>1</v>
      </c>
      <c r="G6136" s="2"/>
    </row>
    <row r="6137" spans="1:26" customHeight="1" ht="18" hidden="true" outlineLevel="3">
      <c r="A6137" s="2" t="s">
        <v>11809</v>
      </c>
      <c r="B6137" s="3" t="s">
        <v>11810</v>
      </c>
      <c r="C6137" s="2"/>
      <c r="D6137" s="2" t="s">
        <v>16</v>
      </c>
      <c r="E6137" s="4">
        <f>200.00*(1-Z1%)</f>
        <v>200</v>
      </c>
      <c r="F6137" s="2">
        <v>1</v>
      </c>
      <c r="G6137" s="2"/>
    </row>
    <row r="6138" spans="1:26" customHeight="1" ht="18" hidden="true" outlineLevel="3">
      <c r="A6138" s="2" t="s">
        <v>11811</v>
      </c>
      <c r="B6138" s="3" t="s">
        <v>11812</v>
      </c>
      <c r="C6138" s="2"/>
      <c r="D6138" s="2" t="s">
        <v>16</v>
      </c>
      <c r="E6138" s="4">
        <f>150.00*(1-Z1%)</f>
        <v>150</v>
      </c>
      <c r="F6138" s="2">
        <v>1</v>
      </c>
      <c r="G6138" s="2"/>
    </row>
    <row r="6139" spans="1:26" customHeight="1" ht="18" hidden="true" outlineLevel="3">
      <c r="A6139" s="2" t="s">
        <v>11813</v>
      </c>
      <c r="B6139" s="3" t="s">
        <v>11814</v>
      </c>
      <c r="C6139" s="2"/>
      <c r="D6139" s="2" t="s">
        <v>16</v>
      </c>
      <c r="E6139" s="4">
        <f>150.00*(1-Z1%)</f>
        <v>150</v>
      </c>
      <c r="F6139" s="2">
        <v>1</v>
      </c>
      <c r="G6139" s="2"/>
    </row>
    <row r="6140" spans="1:26" customHeight="1" ht="18" hidden="true" outlineLevel="3">
      <c r="A6140" s="2" t="s">
        <v>11815</v>
      </c>
      <c r="B6140" s="3" t="s">
        <v>11816</v>
      </c>
      <c r="C6140" s="2"/>
      <c r="D6140" s="2" t="s">
        <v>16</v>
      </c>
      <c r="E6140" s="4">
        <f>150.00*(1-Z1%)</f>
        <v>150</v>
      </c>
      <c r="F6140" s="2">
        <v>2</v>
      </c>
      <c r="G6140" s="2"/>
    </row>
    <row r="6141" spans="1:26" customHeight="1" ht="18" hidden="true" outlineLevel="3">
      <c r="A6141" s="2" t="s">
        <v>11817</v>
      </c>
      <c r="B6141" s="3" t="s">
        <v>11818</v>
      </c>
      <c r="C6141" s="2"/>
      <c r="D6141" s="2" t="s">
        <v>16</v>
      </c>
      <c r="E6141" s="4">
        <f>150.00*(1-Z1%)</f>
        <v>150</v>
      </c>
      <c r="F6141" s="2">
        <v>1</v>
      </c>
      <c r="G6141" s="2"/>
    </row>
    <row r="6142" spans="1:26" customHeight="1" ht="18" hidden="true" outlineLevel="3">
      <c r="A6142" s="2" t="s">
        <v>11819</v>
      </c>
      <c r="B6142" s="3" t="s">
        <v>11820</v>
      </c>
      <c r="C6142" s="2"/>
      <c r="D6142" s="2" t="s">
        <v>16</v>
      </c>
      <c r="E6142" s="4">
        <f>170.00*(1-Z1%)</f>
        <v>170</v>
      </c>
      <c r="F6142" s="2">
        <v>1</v>
      </c>
      <c r="G6142" s="2"/>
    </row>
    <row r="6143" spans="1:26" customHeight="1" ht="18" hidden="true" outlineLevel="3">
      <c r="A6143" s="2" t="s">
        <v>11821</v>
      </c>
      <c r="B6143" s="3" t="s">
        <v>11822</v>
      </c>
      <c r="C6143" s="2"/>
      <c r="D6143" s="2" t="s">
        <v>16</v>
      </c>
      <c r="E6143" s="4">
        <f>140.00*(1-Z1%)</f>
        <v>140</v>
      </c>
      <c r="F6143" s="2">
        <v>1</v>
      </c>
      <c r="G6143" s="2"/>
    </row>
    <row r="6144" spans="1:26" customHeight="1" ht="18" hidden="true" outlineLevel="3">
      <c r="A6144" s="2" t="s">
        <v>11823</v>
      </c>
      <c r="B6144" s="3" t="s">
        <v>11824</v>
      </c>
      <c r="C6144" s="2"/>
      <c r="D6144" s="2" t="s">
        <v>16</v>
      </c>
      <c r="E6144" s="4">
        <f>140.00*(1-Z1%)</f>
        <v>140</v>
      </c>
      <c r="F6144" s="2">
        <v>1</v>
      </c>
      <c r="G6144" s="2"/>
    </row>
    <row r="6145" spans="1:26" customHeight="1" ht="18" hidden="true" outlineLevel="3">
      <c r="A6145" s="2" t="s">
        <v>11825</v>
      </c>
      <c r="B6145" s="3" t="s">
        <v>11826</v>
      </c>
      <c r="C6145" s="2"/>
      <c r="D6145" s="2" t="s">
        <v>16</v>
      </c>
      <c r="E6145" s="4">
        <f>240.00*(1-Z1%)</f>
        <v>240</v>
      </c>
      <c r="F6145" s="2">
        <v>1</v>
      </c>
      <c r="G6145" s="2"/>
    </row>
    <row r="6146" spans="1:26" customHeight="1" ht="18" hidden="true" outlineLevel="3">
      <c r="A6146" s="2" t="s">
        <v>11827</v>
      </c>
      <c r="B6146" s="3" t="s">
        <v>11828</v>
      </c>
      <c r="C6146" s="2"/>
      <c r="D6146" s="2" t="s">
        <v>16</v>
      </c>
      <c r="E6146" s="4">
        <f>150.00*(1-Z1%)</f>
        <v>150</v>
      </c>
      <c r="F6146" s="2">
        <v>1</v>
      </c>
      <c r="G6146" s="2"/>
    </row>
    <row r="6147" spans="1:26" customHeight="1" ht="18" hidden="true" outlineLevel="3">
      <c r="A6147" s="2" t="s">
        <v>11829</v>
      </c>
      <c r="B6147" s="3" t="s">
        <v>11830</v>
      </c>
      <c r="C6147" s="2"/>
      <c r="D6147" s="2" t="s">
        <v>16</v>
      </c>
      <c r="E6147" s="4">
        <f>100.00*(1-Z1%)</f>
        <v>100</v>
      </c>
      <c r="F6147" s="2">
        <v>1</v>
      </c>
      <c r="G6147" s="2"/>
    </row>
    <row r="6148" spans="1:26" customHeight="1" ht="18" hidden="true" outlineLevel="3">
      <c r="A6148" s="2" t="s">
        <v>11831</v>
      </c>
      <c r="B6148" s="3" t="s">
        <v>11832</v>
      </c>
      <c r="C6148" s="2"/>
      <c r="D6148" s="2" t="s">
        <v>16</v>
      </c>
      <c r="E6148" s="4">
        <f>115.00*(1-Z1%)</f>
        <v>115</v>
      </c>
      <c r="F6148" s="2">
        <v>1</v>
      </c>
      <c r="G6148" s="2"/>
    </row>
    <row r="6149" spans="1:26" customHeight="1" ht="18" hidden="true" outlineLevel="3">
      <c r="A6149" s="2" t="s">
        <v>11833</v>
      </c>
      <c r="B6149" s="3" t="s">
        <v>11834</v>
      </c>
      <c r="C6149" s="2"/>
      <c r="D6149" s="2" t="s">
        <v>16</v>
      </c>
      <c r="E6149" s="4">
        <f>115.00*(1-Z1%)</f>
        <v>115</v>
      </c>
      <c r="F6149" s="2">
        <v>1</v>
      </c>
      <c r="G6149" s="2"/>
    </row>
    <row r="6150" spans="1:26" customHeight="1" ht="18" hidden="true" outlineLevel="3">
      <c r="A6150" s="2" t="s">
        <v>11835</v>
      </c>
      <c r="B6150" s="3" t="s">
        <v>11836</v>
      </c>
      <c r="C6150" s="2"/>
      <c r="D6150" s="2" t="s">
        <v>16</v>
      </c>
      <c r="E6150" s="4">
        <f>150.00*(1-Z1%)</f>
        <v>150</v>
      </c>
      <c r="F6150" s="2">
        <v>1</v>
      </c>
      <c r="G6150" s="2"/>
    </row>
    <row r="6151" spans="1:26" customHeight="1" ht="18" hidden="true" outlineLevel="3">
      <c r="A6151" s="2" t="s">
        <v>11837</v>
      </c>
      <c r="B6151" s="3" t="s">
        <v>11838</v>
      </c>
      <c r="C6151" s="2"/>
      <c r="D6151" s="2" t="s">
        <v>16</v>
      </c>
      <c r="E6151" s="4">
        <f>100.00*(1-Z1%)</f>
        <v>100</v>
      </c>
      <c r="F6151" s="2">
        <v>1</v>
      </c>
      <c r="G6151" s="2"/>
    </row>
    <row r="6152" spans="1:26" customHeight="1" ht="18" hidden="true" outlineLevel="3">
      <c r="A6152" s="2" t="s">
        <v>11839</v>
      </c>
      <c r="B6152" s="3" t="s">
        <v>11840</v>
      </c>
      <c r="C6152" s="2"/>
      <c r="D6152" s="2" t="s">
        <v>16</v>
      </c>
      <c r="E6152" s="4">
        <f>200.00*(1-Z1%)</f>
        <v>200</v>
      </c>
      <c r="F6152" s="2">
        <v>1</v>
      </c>
      <c r="G6152" s="2"/>
    </row>
    <row r="6153" spans="1:26" customHeight="1" ht="18" hidden="true" outlineLevel="3">
      <c r="A6153" s="2" t="s">
        <v>11841</v>
      </c>
      <c r="B6153" s="3" t="s">
        <v>11842</v>
      </c>
      <c r="C6153" s="2"/>
      <c r="D6153" s="2" t="s">
        <v>16</v>
      </c>
      <c r="E6153" s="4">
        <f>200.00*(1-Z1%)</f>
        <v>200</v>
      </c>
      <c r="F6153" s="2">
        <v>1</v>
      </c>
      <c r="G6153" s="2"/>
    </row>
    <row r="6154" spans="1:26" customHeight="1" ht="18" hidden="true" outlineLevel="3">
      <c r="A6154" s="2" t="s">
        <v>11843</v>
      </c>
      <c r="B6154" s="3" t="s">
        <v>11844</v>
      </c>
      <c r="C6154" s="2"/>
      <c r="D6154" s="2" t="s">
        <v>16</v>
      </c>
      <c r="E6154" s="4">
        <f>90.00*(1-Z1%)</f>
        <v>90</v>
      </c>
      <c r="F6154" s="2">
        <v>1</v>
      </c>
      <c r="G6154" s="2"/>
    </row>
    <row r="6155" spans="1:26" customHeight="1" ht="18" hidden="true" outlineLevel="3">
      <c r="A6155" s="2" t="s">
        <v>11845</v>
      </c>
      <c r="B6155" s="3" t="s">
        <v>11846</v>
      </c>
      <c r="C6155" s="2"/>
      <c r="D6155" s="2" t="s">
        <v>16</v>
      </c>
      <c r="E6155" s="4">
        <f>150.00*(1-Z1%)</f>
        <v>150</v>
      </c>
      <c r="F6155" s="2">
        <v>1</v>
      </c>
      <c r="G6155" s="2"/>
    </row>
    <row r="6156" spans="1:26" customHeight="1" ht="18" hidden="true" outlineLevel="3">
      <c r="A6156" s="2" t="s">
        <v>11847</v>
      </c>
      <c r="B6156" s="3" t="s">
        <v>11848</v>
      </c>
      <c r="C6156" s="2"/>
      <c r="D6156" s="2" t="s">
        <v>16</v>
      </c>
      <c r="E6156" s="4">
        <f>150.00*(1-Z1%)</f>
        <v>150</v>
      </c>
      <c r="F6156" s="2">
        <v>1</v>
      </c>
      <c r="G6156" s="2"/>
    </row>
    <row r="6157" spans="1:26" customHeight="1" ht="18" hidden="true" outlineLevel="3">
      <c r="A6157" s="2" t="s">
        <v>11849</v>
      </c>
      <c r="B6157" s="3" t="s">
        <v>11850</v>
      </c>
      <c r="C6157" s="2"/>
      <c r="D6157" s="2" t="s">
        <v>16</v>
      </c>
      <c r="E6157" s="4">
        <f>150.00*(1-Z1%)</f>
        <v>150</v>
      </c>
      <c r="F6157" s="2">
        <v>1</v>
      </c>
      <c r="G6157" s="2"/>
    </row>
    <row r="6158" spans="1:26" customHeight="1" ht="18" hidden="true" outlineLevel="3">
      <c r="A6158" s="2" t="s">
        <v>11851</v>
      </c>
      <c r="B6158" s="3" t="s">
        <v>11852</v>
      </c>
      <c r="C6158" s="2"/>
      <c r="D6158" s="2" t="s">
        <v>16</v>
      </c>
      <c r="E6158" s="4">
        <f>180.00*(1-Z1%)</f>
        <v>180</v>
      </c>
      <c r="F6158" s="2">
        <v>1</v>
      </c>
      <c r="G6158" s="2"/>
    </row>
    <row r="6159" spans="1:26" customHeight="1" ht="18" hidden="true" outlineLevel="3">
      <c r="A6159" s="2" t="s">
        <v>11853</v>
      </c>
      <c r="B6159" s="3" t="s">
        <v>11854</v>
      </c>
      <c r="C6159" s="2"/>
      <c r="D6159" s="2" t="s">
        <v>16</v>
      </c>
      <c r="E6159" s="4">
        <f>140.00*(1-Z1%)</f>
        <v>140</v>
      </c>
      <c r="F6159" s="2">
        <v>1</v>
      </c>
      <c r="G6159" s="2"/>
    </row>
    <row r="6160" spans="1:26" customHeight="1" ht="18" hidden="true" outlineLevel="3">
      <c r="A6160" s="2" t="s">
        <v>11855</v>
      </c>
      <c r="B6160" s="3" t="s">
        <v>11856</v>
      </c>
      <c r="C6160" s="2"/>
      <c r="D6160" s="2" t="s">
        <v>16</v>
      </c>
      <c r="E6160" s="4">
        <f>160.00*(1-Z1%)</f>
        <v>160</v>
      </c>
      <c r="F6160" s="2">
        <v>1</v>
      </c>
      <c r="G6160" s="2"/>
    </row>
    <row r="6161" spans="1:26" customHeight="1" ht="18" hidden="true" outlineLevel="3">
      <c r="A6161" s="2" t="s">
        <v>11857</v>
      </c>
      <c r="B6161" s="3" t="s">
        <v>11858</v>
      </c>
      <c r="C6161" s="2"/>
      <c r="D6161" s="2" t="s">
        <v>16</v>
      </c>
      <c r="E6161" s="4">
        <f>190.00*(1-Z1%)</f>
        <v>190</v>
      </c>
      <c r="F6161" s="2">
        <v>1</v>
      </c>
      <c r="G6161" s="2"/>
    </row>
    <row r="6162" spans="1:26" customHeight="1" ht="18" hidden="true" outlineLevel="3">
      <c r="A6162" s="2" t="s">
        <v>11859</v>
      </c>
      <c r="B6162" s="3" t="s">
        <v>11860</v>
      </c>
      <c r="C6162" s="2"/>
      <c r="D6162" s="2" t="s">
        <v>16</v>
      </c>
      <c r="E6162" s="4">
        <f>250.00*(1-Z1%)</f>
        <v>250</v>
      </c>
      <c r="F6162" s="2">
        <v>2</v>
      </c>
      <c r="G6162" s="2"/>
    </row>
    <row r="6163" spans="1:26" customHeight="1" ht="18" hidden="true" outlineLevel="3">
      <c r="A6163" s="2" t="s">
        <v>11861</v>
      </c>
      <c r="B6163" s="3" t="s">
        <v>11862</v>
      </c>
      <c r="C6163" s="2"/>
      <c r="D6163" s="2" t="s">
        <v>16</v>
      </c>
      <c r="E6163" s="4">
        <f>200.00*(1-Z1%)</f>
        <v>200</v>
      </c>
      <c r="F6163" s="2">
        <v>1</v>
      </c>
      <c r="G6163" s="2"/>
    </row>
    <row r="6164" spans="1:26" customHeight="1" ht="18" hidden="true" outlineLevel="3">
      <c r="A6164" s="2" t="s">
        <v>11863</v>
      </c>
      <c r="B6164" s="3" t="s">
        <v>11864</v>
      </c>
      <c r="C6164" s="2"/>
      <c r="D6164" s="2" t="s">
        <v>16</v>
      </c>
      <c r="E6164" s="4">
        <f>190.00*(1-Z1%)</f>
        <v>190</v>
      </c>
      <c r="F6164" s="2">
        <v>1</v>
      </c>
      <c r="G6164" s="2"/>
    </row>
    <row r="6165" spans="1:26" customHeight="1" ht="18" hidden="true" outlineLevel="3">
      <c r="A6165" s="2" t="s">
        <v>11865</v>
      </c>
      <c r="B6165" s="3" t="s">
        <v>11866</v>
      </c>
      <c r="C6165" s="2"/>
      <c r="D6165" s="2" t="s">
        <v>16</v>
      </c>
      <c r="E6165" s="4">
        <f>200.00*(1-Z1%)</f>
        <v>200</v>
      </c>
      <c r="F6165" s="2">
        <v>1</v>
      </c>
      <c r="G6165" s="2"/>
    </row>
    <row r="6166" spans="1:26" customHeight="1" ht="18" hidden="true" outlineLevel="3">
      <c r="A6166" s="2" t="s">
        <v>11867</v>
      </c>
      <c r="B6166" s="3" t="s">
        <v>11868</v>
      </c>
      <c r="C6166" s="2"/>
      <c r="D6166" s="2" t="s">
        <v>16</v>
      </c>
      <c r="E6166" s="4">
        <f>90.00*(1-Z1%)</f>
        <v>90</v>
      </c>
      <c r="F6166" s="2">
        <v>1</v>
      </c>
      <c r="G6166" s="2"/>
    </row>
    <row r="6167" spans="1:26" customHeight="1" ht="18" hidden="true" outlineLevel="3">
      <c r="A6167" s="2" t="s">
        <v>11869</v>
      </c>
      <c r="B6167" s="3" t="s">
        <v>11870</v>
      </c>
      <c r="C6167" s="2"/>
      <c r="D6167" s="2" t="s">
        <v>16</v>
      </c>
      <c r="E6167" s="4">
        <f>120.00*(1-Z1%)</f>
        <v>120</v>
      </c>
      <c r="F6167" s="2">
        <v>1</v>
      </c>
      <c r="G6167" s="2"/>
    </row>
    <row r="6168" spans="1:26" customHeight="1" ht="18" hidden="true" outlineLevel="3">
      <c r="A6168" s="2" t="s">
        <v>11871</v>
      </c>
      <c r="B6168" s="3" t="s">
        <v>11872</v>
      </c>
      <c r="C6168" s="2"/>
      <c r="D6168" s="2" t="s">
        <v>16</v>
      </c>
      <c r="E6168" s="4">
        <f>140.00*(1-Z1%)</f>
        <v>140</v>
      </c>
      <c r="F6168" s="2">
        <v>2</v>
      </c>
      <c r="G6168" s="2"/>
    </row>
    <row r="6169" spans="1:26" customHeight="1" ht="36" hidden="true" outlineLevel="3">
      <c r="A6169" s="2" t="s">
        <v>11873</v>
      </c>
      <c r="B6169" s="3" t="s">
        <v>11874</v>
      </c>
      <c r="C6169" s="2"/>
      <c r="D6169" s="2" t="s">
        <v>16</v>
      </c>
      <c r="E6169" s="4">
        <f>130.00*(1-Z1%)</f>
        <v>130</v>
      </c>
      <c r="F6169" s="2">
        <v>1</v>
      </c>
      <c r="G6169" s="2"/>
    </row>
    <row r="6170" spans="1:26" customHeight="1" ht="18" hidden="true" outlineLevel="3">
      <c r="A6170" s="2" t="s">
        <v>11875</v>
      </c>
      <c r="B6170" s="3" t="s">
        <v>11876</v>
      </c>
      <c r="C6170" s="2"/>
      <c r="D6170" s="2" t="s">
        <v>16</v>
      </c>
      <c r="E6170" s="4">
        <f>100.00*(1-Z1%)</f>
        <v>100</v>
      </c>
      <c r="F6170" s="2">
        <v>1</v>
      </c>
      <c r="G6170" s="2"/>
    </row>
    <row r="6171" spans="1:26" customHeight="1" ht="18" hidden="true" outlineLevel="3">
      <c r="A6171" s="2" t="s">
        <v>11877</v>
      </c>
      <c r="B6171" s="3" t="s">
        <v>11878</v>
      </c>
      <c r="C6171" s="2"/>
      <c r="D6171" s="2" t="s">
        <v>16</v>
      </c>
      <c r="E6171" s="4">
        <f>130.00*(1-Z1%)</f>
        <v>130</v>
      </c>
      <c r="F6171" s="2">
        <v>1</v>
      </c>
      <c r="G6171" s="2"/>
    </row>
    <row r="6172" spans="1:26" customHeight="1" ht="18" hidden="true" outlineLevel="3">
      <c r="A6172" s="2" t="s">
        <v>11879</v>
      </c>
      <c r="B6172" s="3" t="s">
        <v>11880</v>
      </c>
      <c r="C6172" s="2"/>
      <c r="D6172" s="2" t="s">
        <v>16</v>
      </c>
      <c r="E6172" s="4">
        <f>200.00*(1-Z1%)</f>
        <v>200</v>
      </c>
      <c r="F6172" s="2">
        <v>3</v>
      </c>
      <c r="G6172" s="2"/>
    </row>
    <row r="6173" spans="1:26" customHeight="1" ht="18" hidden="true" outlineLevel="3">
      <c r="A6173" s="2" t="s">
        <v>11881</v>
      </c>
      <c r="B6173" s="3" t="s">
        <v>11882</v>
      </c>
      <c r="C6173" s="2"/>
      <c r="D6173" s="2" t="s">
        <v>16</v>
      </c>
      <c r="E6173" s="4">
        <f>200.00*(1-Z1%)</f>
        <v>200</v>
      </c>
      <c r="F6173" s="2">
        <v>1</v>
      </c>
      <c r="G6173" s="2"/>
    </row>
    <row r="6174" spans="1:26" customHeight="1" ht="18" hidden="true" outlineLevel="3">
      <c r="A6174" s="2" t="s">
        <v>11883</v>
      </c>
      <c r="B6174" s="3" t="s">
        <v>11884</v>
      </c>
      <c r="C6174" s="2"/>
      <c r="D6174" s="2" t="s">
        <v>16</v>
      </c>
      <c r="E6174" s="4">
        <f>200.00*(1-Z1%)</f>
        <v>200</v>
      </c>
      <c r="F6174" s="2">
        <v>1</v>
      </c>
      <c r="G6174" s="2"/>
    </row>
    <row r="6175" spans="1:26" customHeight="1" ht="18" hidden="true" outlineLevel="3">
      <c r="A6175" s="2" t="s">
        <v>11885</v>
      </c>
      <c r="B6175" s="3" t="s">
        <v>11886</v>
      </c>
      <c r="C6175" s="2"/>
      <c r="D6175" s="2" t="s">
        <v>16</v>
      </c>
      <c r="E6175" s="4">
        <f>60.00*(1-Z1%)</f>
        <v>60</v>
      </c>
      <c r="F6175" s="2">
        <v>1</v>
      </c>
      <c r="G6175" s="2"/>
    </row>
    <row r="6176" spans="1:26" customHeight="1" ht="18" hidden="true" outlineLevel="3">
      <c r="A6176" s="2" t="s">
        <v>11887</v>
      </c>
      <c r="B6176" s="3" t="s">
        <v>11888</v>
      </c>
      <c r="C6176" s="2"/>
      <c r="D6176" s="2" t="s">
        <v>16</v>
      </c>
      <c r="E6176" s="4">
        <f>110.00*(1-Z1%)</f>
        <v>110</v>
      </c>
      <c r="F6176" s="2">
        <v>1</v>
      </c>
      <c r="G6176" s="2"/>
    </row>
    <row r="6177" spans="1:26" customHeight="1" ht="18" hidden="true" outlineLevel="3">
      <c r="A6177" s="2" t="s">
        <v>11889</v>
      </c>
      <c r="B6177" s="3" t="s">
        <v>11890</v>
      </c>
      <c r="C6177" s="2"/>
      <c r="D6177" s="2" t="s">
        <v>16</v>
      </c>
      <c r="E6177" s="4">
        <f>250.00*(1-Z1%)</f>
        <v>250</v>
      </c>
      <c r="F6177" s="2">
        <v>1</v>
      </c>
      <c r="G6177" s="2"/>
    </row>
    <row r="6178" spans="1:26" customHeight="1" ht="18" hidden="true" outlineLevel="3">
      <c r="A6178" s="2" t="s">
        <v>11891</v>
      </c>
      <c r="B6178" s="3" t="s">
        <v>11892</v>
      </c>
      <c r="C6178" s="2"/>
      <c r="D6178" s="2" t="s">
        <v>16</v>
      </c>
      <c r="E6178" s="4">
        <f>150.00*(1-Z1%)</f>
        <v>150</v>
      </c>
      <c r="F6178" s="2">
        <v>1</v>
      </c>
      <c r="G6178" s="2"/>
    </row>
    <row r="6179" spans="1:26" customHeight="1" ht="18" hidden="true" outlineLevel="3">
      <c r="A6179" s="2" t="s">
        <v>11893</v>
      </c>
      <c r="B6179" s="3" t="s">
        <v>11894</v>
      </c>
      <c r="C6179" s="2"/>
      <c r="D6179" s="2" t="s">
        <v>16</v>
      </c>
      <c r="E6179" s="4">
        <f>90.00*(1-Z1%)</f>
        <v>90</v>
      </c>
      <c r="F6179" s="2">
        <v>1</v>
      </c>
      <c r="G6179" s="2"/>
    </row>
    <row r="6180" spans="1:26" customHeight="1" ht="18" hidden="true" outlineLevel="3">
      <c r="A6180" s="2" t="s">
        <v>11895</v>
      </c>
      <c r="B6180" s="3" t="s">
        <v>11896</v>
      </c>
      <c r="C6180" s="2"/>
      <c r="D6180" s="2" t="s">
        <v>16</v>
      </c>
      <c r="E6180" s="4">
        <f>170.00*(1-Z1%)</f>
        <v>170</v>
      </c>
      <c r="F6180" s="2">
        <v>1</v>
      </c>
      <c r="G6180" s="2"/>
    </row>
    <row r="6181" spans="1:26" customHeight="1" ht="18" hidden="true" outlineLevel="3">
      <c r="A6181" s="2" t="s">
        <v>11897</v>
      </c>
      <c r="B6181" s="3" t="s">
        <v>11898</v>
      </c>
      <c r="C6181" s="2"/>
      <c r="D6181" s="2" t="s">
        <v>16</v>
      </c>
      <c r="E6181" s="4">
        <f>130.00*(1-Z1%)</f>
        <v>130</v>
      </c>
      <c r="F6181" s="2">
        <v>1</v>
      </c>
      <c r="G6181" s="2"/>
    </row>
    <row r="6182" spans="1:26" customHeight="1" ht="18" hidden="true" outlineLevel="3">
      <c r="A6182" s="2" t="s">
        <v>11899</v>
      </c>
      <c r="B6182" s="3" t="s">
        <v>11900</v>
      </c>
      <c r="C6182" s="2"/>
      <c r="D6182" s="2" t="s">
        <v>16</v>
      </c>
      <c r="E6182" s="4">
        <f>150.00*(1-Z1%)</f>
        <v>150</v>
      </c>
      <c r="F6182" s="2">
        <v>1</v>
      </c>
      <c r="G6182" s="2"/>
    </row>
    <row r="6183" spans="1:26" customHeight="1" ht="18" hidden="true" outlineLevel="3">
      <c r="A6183" s="2" t="s">
        <v>11901</v>
      </c>
      <c r="B6183" s="3" t="s">
        <v>11902</v>
      </c>
      <c r="C6183" s="2"/>
      <c r="D6183" s="2" t="s">
        <v>16</v>
      </c>
      <c r="E6183" s="4">
        <f>190.00*(1-Z1%)</f>
        <v>190</v>
      </c>
      <c r="F6183" s="2">
        <v>2</v>
      </c>
      <c r="G6183" s="2"/>
    </row>
    <row r="6184" spans="1:26" customHeight="1" ht="18" hidden="true" outlineLevel="3">
      <c r="A6184" s="2" t="s">
        <v>11903</v>
      </c>
      <c r="B6184" s="3" t="s">
        <v>11904</v>
      </c>
      <c r="C6184" s="2"/>
      <c r="D6184" s="2" t="s">
        <v>16</v>
      </c>
      <c r="E6184" s="4">
        <f>160.00*(1-Z1%)</f>
        <v>160</v>
      </c>
      <c r="F6184" s="2">
        <v>1</v>
      </c>
      <c r="G6184" s="2"/>
    </row>
    <row r="6185" spans="1:26" customHeight="1" ht="18" hidden="true" outlineLevel="3">
      <c r="A6185" s="2" t="s">
        <v>11905</v>
      </c>
      <c r="B6185" s="3" t="s">
        <v>11906</v>
      </c>
      <c r="C6185" s="2"/>
      <c r="D6185" s="2" t="s">
        <v>16</v>
      </c>
      <c r="E6185" s="4">
        <f>200.00*(1-Z1%)</f>
        <v>200</v>
      </c>
      <c r="F6185" s="2">
        <v>1</v>
      </c>
      <c r="G6185" s="2"/>
    </row>
    <row r="6186" spans="1:26" customHeight="1" ht="18" hidden="true" outlineLevel="3">
      <c r="A6186" s="2" t="s">
        <v>11907</v>
      </c>
      <c r="B6186" s="3" t="s">
        <v>11908</v>
      </c>
      <c r="C6186" s="2"/>
      <c r="D6186" s="2" t="s">
        <v>16</v>
      </c>
      <c r="E6186" s="4">
        <f>190.00*(1-Z1%)</f>
        <v>190</v>
      </c>
      <c r="F6186" s="2">
        <v>1</v>
      </c>
      <c r="G6186" s="2"/>
    </row>
    <row r="6187" spans="1:26" customHeight="1" ht="18" hidden="true" outlineLevel="3">
      <c r="A6187" s="2" t="s">
        <v>11909</v>
      </c>
      <c r="B6187" s="3" t="s">
        <v>11910</v>
      </c>
      <c r="C6187" s="2"/>
      <c r="D6187" s="2" t="s">
        <v>16</v>
      </c>
      <c r="E6187" s="4">
        <f>170.00*(1-Z1%)</f>
        <v>170</v>
      </c>
      <c r="F6187" s="2">
        <v>1</v>
      </c>
      <c r="G6187" s="2"/>
    </row>
    <row r="6188" spans="1:26" customHeight="1" ht="18" hidden="true" outlineLevel="3">
      <c r="A6188" s="2" t="s">
        <v>11911</v>
      </c>
      <c r="B6188" s="3" t="s">
        <v>11912</v>
      </c>
      <c r="C6188" s="2"/>
      <c r="D6188" s="2" t="s">
        <v>16</v>
      </c>
      <c r="E6188" s="4">
        <f>300.00*(1-Z1%)</f>
        <v>300</v>
      </c>
      <c r="F6188" s="2">
        <v>1</v>
      </c>
      <c r="G6188" s="2"/>
    </row>
    <row r="6189" spans="1:26" customHeight="1" ht="18" hidden="true" outlineLevel="3">
      <c r="A6189" s="2" t="s">
        <v>11913</v>
      </c>
      <c r="B6189" s="3" t="s">
        <v>11914</v>
      </c>
      <c r="C6189" s="2"/>
      <c r="D6189" s="2" t="s">
        <v>16</v>
      </c>
      <c r="E6189" s="4">
        <f>170.00*(1-Z1%)</f>
        <v>170</v>
      </c>
      <c r="F6189" s="2">
        <v>1</v>
      </c>
      <c r="G6189" s="2"/>
    </row>
    <row r="6190" spans="1:26" customHeight="1" ht="18" hidden="true" outlineLevel="3">
      <c r="A6190" s="2" t="s">
        <v>11915</v>
      </c>
      <c r="B6190" s="3" t="s">
        <v>11916</v>
      </c>
      <c r="C6190" s="2"/>
      <c r="D6190" s="2" t="s">
        <v>16</v>
      </c>
      <c r="E6190" s="4">
        <f>150.00*(1-Z1%)</f>
        <v>150</v>
      </c>
      <c r="F6190" s="2">
        <v>1</v>
      </c>
      <c r="G6190" s="2"/>
    </row>
    <row r="6191" spans="1:26" customHeight="1" ht="18" hidden="true" outlineLevel="3">
      <c r="A6191" s="2" t="s">
        <v>11917</v>
      </c>
      <c r="B6191" s="3" t="s">
        <v>11918</v>
      </c>
      <c r="C6191" s="2"/>
      <c r="D6191" s="2" t="s">
        <v>16</v>
      </c>
      <c r="E6191" s="4">
        <f>200.00*(1-Z1%)</f>
        <v>200</v>
      </c>
      <c r="F6191" s="2">
        <v>2</v>
      </c>
      <c r="G6191" s="2"/>
    </row>
    <row r="6192" spans="1:26" customHeight="1" ht="18" hidden="true" outlineLevel="3">
      <c r="A6192" s="2" t="s">
        <v>11919</v>
      </c>
      <c r="B6192" s="3" t="s">
        <v>11920</v>
      </c>
      <c r="C6192" s="2"/>
      <c r="D6192" s="2" t="s">
        <v>16</v>
      </c>
      <c r="E6192" s="4">
        <f>150.00*(1-Z1%)</f>
        <v>150</v>
      </c>
      <c r="F6192" s="2">
        <v>1</v>
      </c>
      <c r="G6192" s="2"/>
    </row>
    <row r="6193" spans="1:26" customHeight="1" ht="18" hidden="true" outlineLevel="3">
      <c r="A6193" s="2" t="s">
        <v>11921</v>
      </c>
      <c r="B6193" s="3" t="s">
        <v>11922</v>
      </c>
      <c r="C6193" s="2"/>
      <c r="D6193" s="2" t="s">
        <v>16</v>
      </c>
      <c r="E6193" s="4">
        <f>220.00*(1-Z1%)</f>
        <v>220</v>
      </c>
      <c r="F6193" s="2">
        <v>1</v>
      </c>
      <c r="G6193" s="2"/>
    </row>
    <row r="6194" spans="1:26" customHeight="1" ht="18" hidden="true" outlineLevel="3">
      <c r="A6194" s="2" t="s">
        <v>11923</v>
      </c>
      <c r="B6194" s="3" t="s">
        <v>11924</v>
      </c>
      <c r="C6194" s="2"/>
      <c r="D6194" s="2" t="s">
        <v>16</v>
      </c>
      <c r="E6194" s="4">
        <f>115.00*(1-Z1%)</f>
        <v>115</v>
      </c>
      <c r="F6194" s="2">
        <v>1</v>
      </c>
      <c r="G6194" s="2"/>
    </row>
    <row r="6195" spans="1:26" customHeight="1" ht="18" hidden="true" outlineLevel="3">
      <c r="A6195" s="2" t="s">
        <v>11925</v>
      </c>
      <c r="B6195" s="3" t="s">
        <v>11926</v>
      </c>
      <c r="C6195" s="2"/>
      <c r="D6195" s="2" t="s">
        <v>16</v>
      </c>
      <c r="E6195" s="4">
        <f>140.00*(1-Z1%)</f>
        <v>140</v>
      </c>
      <c r="F6195" s="2">
        <v>1</v>
      </c>
      <c r="G6195" s="2"/>
    </row>
    <row r="6196" spans="1:26" customHeight="1" ht="18" hidden="true" outlineLevel="3">
      <c r="A6196" s="2" t="s">
        <v>11927</v>
      </c>
      <c r="B6196" s="3" t="s">
        <v>11928</v>
      </c>
      <c r="C6196" s="2"/>
      <c r="D6196" s="2" t="s">
        <v>16</v>
      </c>
      <c r="E6196" s="4">
        <f>310.00*(1-Z1%)</f>
        <v>310</v>
      </c>
      <c r="F6196" s="2">
        <v>1</v>
      </c>
      <c r="G6196" s="2"/>
    </row>
    <row r="6197" spans="1:26" customHeight="1" ht="18" hidden="true" outlineLevel="3">
      <c r="A6197" s="2" t="s">
        <v>11929</v>
      </c>
      <c r="B6197" s="3" t="s">
        <v>11930</v>
      </c>
      <c r="C6197" s="2"/>
      <c r="D6197" s="2" t="s">
        <v>16</v>
      </c>
      <c r="E6197" s="4">
        <f>95.00*(1-Z1%)</f>
        <v>95</v>
      </c>
      <c r="F6197" s="2">
        <v>1</v>
      </c>
      <c r="G6197" s="2"/>
    </row>
    <row r="6198" spans="1:26" customHeight="1" ht="18" hidden="true" outlineLevel="3">
      <c r="A6198" s="2" t="s">
        <v>11931</v>
      </c>
      <c r="B6198" s="3" t="s">
        <v>11932</v>
      </c>
      <c r="C6198" s="2"/>
      <c r="D6198" s="2" t="s">
        <v>16</v>
      </c>
      <c r="E6198" s="4">
        <f>100.00*(1-Z1%)</f>
        <v>100</v>
      </c>
      <c r="F6198" s="2">
        <v>3</v>
      </c>
      <c r="G6198" s="2"/>
    </row>
    <row r="6199" spans="1:26" customHeight="1" ht="18" hidden="true" outlineLevel="3">
      <c r="A6199" s="2" t="s">
        <v>11933</v>
      </c>
      <c r="B6199" s="3" t="s">
        <v>11934</v>
      </c>
      <c r="C6199" s="2"/>
      <c r="D6199" s="2" t="s">
        <v>16</v>
      </c>
      <c r="E6199" s="4">
        <f>100.00*(1-Z1%)</f>
        <v>100</v>
      </c>
      <c r="F6199" s="2">
        <v>1</v>
      </c>
      <c r="G6199" s="2"/>
    </row>
    <row r="6200" spans="1:26" customHeight="1" ht="18" hidden="true" outlineLevel="3">
      <c r="A6200" s="2" t="s">
        <v>11935</v>
      </c>
      <c r="B6200" s="3" t="s">
        <v>11936</v>
      </c>
      <c r="C6200" s="2"/>
      <c r="D6200" s="2" t="s">
        <v>16</v>
      </c>
      <c r="E6200" s="4">
        <f>60.00*(1-Z1%)</f>
        <v>60</v>
      </c>
      <c r="F6200" s="2">
        <v>1</v>
      </c>
      <c r="G6200" s="2"/>
    </row>
    <row r="6201" spans="1:26" customHeight="1" ht="18" hidden="true" outlineLevel="3">
      <c r="A6201" s="2" t="s">
        <v>11937</v>
      </c>
      <c r="B6201" s="3" t="s">
        <v>11938</v>
      </c>
      <c r="C6201" s="2"/>
      <c r="D6201" s="2" t="s">
        <v>16</v>
      </c>
      <c r="E6201" s="4">
        <f>60.00*(1-Z1%)</f>
        <v>60</v>
      </c>
      <c r="F6201" s="2">
        <v>1</v>
      </c>
      <c r="G6201" s="2"/>
    </row>
    <row r="6202" spans="1:26" customHeight="1" ht="18" hidden="true" outlineLevel="3">
      <c r="A6202" s="2" t="s">
        <v>11939</v>
      </c>
      <c r="B6202" s="3" t="s">
        <v>11940</v>
      </c>
      <c r="C6202" s="2"/>
      <c r="D6202" s="2" t="s">
        <v>16</v>
      </c>
      <c r="E6202" s="4">
        <f>150.00*(1-Z1%)</f>
        <v>150</v>
      </c>
      <c r="F6202" s="2">
        <v>3</v>
      </c>
      <c r="G6202" s="2"/>
    </row>
    <row r="6203" spans="1:26" customHeight="1" ht="35" hidden="true" outlineLevel="3">
      <c r="A6203" s="5" t="s">
        <v>11941</v>
      </c>
      <c r="B6203" s="5"/>
      <c r="C6203" s="5"/>
      <c r="D6203" s="5"/>
      <c r="E6203" s="5"/>
      <c r="F6203" s="5"/>
      <c r="G6203" s="5"/>
    </row>
    <row r="6204" spans="1:26" customHeight="1" ht="18" hidden="true" outlineLevel="3">
      <c r="A6204" s="2" t="s">
        <v>11942</v>
      </c>
      <c r="B6204" s="3" t="s">
        <v>11943</v>
      </c>
      <c r="C6204" s="2"/>
      <c r="D6204" s="2" t="s">
        <v>16</v>
      </c>
      <c r="E6204" s="4">
        <f>450.00*(1-Z1%)</f>
        <v>450</v>
      </c>
      <c r="F6204" s="2">
        <v>2</v>
      </c>
      <c r="G6204" s="2"/>
    </row>
    <row r="6205" spans="1:26" customHeight="1" ht="18" hidden="true" outlineLevel="3">
      <c r="A6205" s="2" t="s">
        <v>11944</v>
      </c>
      <c r="B6205" s="3" t="s">
        <v>11945</v>
      </c>
      <c r="C6205" s="2"/>
      <c r="D6205" s="2" t="s">
        <v>16</v>
      </c>
      <c r="E6205" s="4">
        <f>250.00*(1-Z1%)</f>
        <v>250</v>
      </c>
      <c r="F6205" s="2">
        <v>1</v>
      </c>
      <c r="G6205" s="2"/>
    </row>
    <row r="6206" spans="1:26" customHeight="1" ht="18" hidden="true" outlineLevel="3">
      <c r="A6206" s="2" t="s">
        <v>11946</v>
      </c>
      <c r="B6206" s="3" t="s">
        <v>11947</v>
      </c>
      <c r="C6206" s="2"/>
      <c r="D6206" s="2" t="s">
        <v>16</v>
      </c>
      <c r="E6206" s="4">
        <f>400.00*(1-Z1%)</f>
        <v>400</v>
      </c>
      <c r="F6206" s="2">
        <v>2</v>
      </c>
      <c r="G6206" s="2"/>
    </row>
    <row r="6207" spans="1:26" customHeight="1" ht="36" hidden="true" outlineLevel="3">
      <c r="A6207" s="2" t="s">
        <v>11948</v>
      </c>
      <c r="B6207" s="3" t="s">
        <v>11949</v>
      </c>
      <c r="C6207" s="2"/>
      <c r="D6207" s="2" t="s">
        <v>16</v>
      </c>
      <c r="E6207" s="4">
        <f>250.00*(1-Z1%)</f>
        <v>250</v>
      </c>
      <c r="F6207" s="2">
        <v>1</v>
      </c>
      <c r="G6207" s="2"/>
    </row>
    <row r="6208" spans="1:26" customHeight="1" ht="18" hidden="true" outlineLevel="3">
      <c r="A6208" s="2" t="s">
        <v>11950</v>
      </c>
      <c r="B6208" s="3" t="s">
        <v>11951</v>
      </c>
      <c r="C6208" s="2"/>
      <c r="D6208" s="2" t="s">
        <v>16</v>
      </c>
      <c r="E6208" s="4">
        <f>60.00*(1-Z1%)</f>
        <v>60</v>
      </c>
      <c r="F6208" s="2">
        <v>2</v>
      </c>
      <c r="G6208" s="2"/>
    </row>
    <row r="6209" spans="1:26" customHeight="1" ht="36" hidden="true" outlineLevel="3">
      <c r="A6209" s="2" t="s">
        <v>11952</v>
      </c>
      <c r="B6209" s="3" t="s">
        <v>11953</v>
      </c>
      <c r="C6209" s="2"/>
      <c r="D6209" s="2" t="s">
        <v>16</v>
      </c>
      <c r="E6209" s="4">
        <f>590.00*(1-Z1%)</f>
        <v>590</v>
      </c>
      <c r="F6209" s="2">
        <v>1</v>
      </c>
      <c r="G6209" s="2"/>
    </row>
    <row r="6210" spans="1:26" customHeight="1" ht="36" hidden="true" outlineLevel="3">
      <c r="A6210" s="2" t="s">
        <v>11954</v>
      </c>
      <c r="B6210" s="3" t="s">
        <v>11955</v>
      </c>
      <c r="C6210" s="2"/>
      <c r="D6210" s="2" t="s">
        <v>16</v>
      </c>
      <c r="E6210" s="4">
        <f>490.00*(1-Z1%)</f>
        <v>490</v>
      </c>
      <c r="F6210" s="2">
        <v>1</v>
      </c>
      <c r="G6210" s="2"/>
    </row>
    <row r="6211" spans="1:26" customHeight="1" ht="36" hidden="true" outlineLevel="3">
      <c r="A6211" s="2" t="s">
        <v>11956</v>
      </c>
      <c r="B6211" s="3" t="s">
        <v>11957</v>
      </c>
      <c r="C6211" s="2"/>
      <c r="D6211" s="2" t="s">
        <v>16</v>
      </c>
      <c r="E6211" s="4">
        <f>490.00*(1-Z1%)</f>
        <v>490</v>
      </c>
      <c r="F6211" s="2">
        <v>1</v>
      </c>
      <c r="G6211" s="2"/>
    </row>
    <row r="6212" spans="1:26" customHeight="1" ht="18" hidden="true" outlineLevel="3">
      <c r="A6212" s="2" t="s">
        <v>11958</v>
      </c>
      <c r="B6212" s="3" t="s">
        <v>11959</v>
      </c>
      <c r="C6212" s="2"/>
      <c r="D6212" s="2" t="s">
        <v>16</v>
      </c>
      <c r="E6212" s="4">
        <f>250.00*(1-Z1%)</f>
        <v>250</v>
      </c>
      <c r="F6212" s="2">
        <v>1</v>
      </c>
      <c r="G6212" s="2"/>
    </row>
    <row r="6213" spans="1:26" customHeight="1" ht="18" hidden="true" outlineLevel="3">
      <c r="A6213" s="2" t="s">
        <v>11960</v>
      </c>
      <c r="B6213" s="3" t="s">
        <v>11961</v>
      </c>
      <c r="C6213" s="2"/>
      <c r="D6213" s="2" t="s">
        <v>16</v>
      </c>
      <c r="E6213" s="4">
        <f>750.00*(1-Z1%)</f>
        <v>750</v>
      </c>
      <c r="F6213" s="2">
        <v>1</v>
      </c>
      <c r="G6213" s="2"/>
    </row>
    <row r="6214" spans="1:26" customHeight="1" ht="35" hidden="true" outlineLevel="3">
      <c r="A6214" s="5" t="s">
        <v>11962</v>
      </c>
      <c r="B6214" s="5"/>
      <c r="C6214" s="5"/>
      <c r="D6214" s="5"/>
      <c r="E6214" s="5"/>
      <c r="F6214" s="5"/>
      <c r="G6214" s="5"/>
    </row>
    <row r="6215" spans="1:26" customHeight="1" ht="18" hidden="true" outlineLevel="3">
      <c r="A6215" s="2" t="s">
        <v>11963</v>
      </c>
      <c r="B6215" s="3" t="s">
        <v>11964</v>
      </c>
      <c r="C6215" s="2"/>
      <c r="D6215" s="2" t="s">
        <v>16</v>
      </c>
      <c r="E6215" s="4">
        <f>2800.00*(1-Z1%)</f>
        <v>2800</v>
      </c>
      <c r="F6215" s="2">
        <v>1</v>
      </c>
      <c r="G6215" s="2"/>
    </row>
    <row r="6216" spans="1:26" customHeight="1" ht="18" hidden="true" outlineLevel="3">
      <c r="A6216" s="2" t="s">
        <v>11965</v>
      </c>
      <c r="B6216" s="3" t="s">
        <v>11966</v>
      </c>
      <c r="C6216" s="2"/>
      <c r="D6216" s="2" t="s">
        <v>16</v>
      </c>
      <c r="E6216" s="4">
        <f>1650.00*(1-Z1%)</f>
        <v>1650</v>
      </c>
      <c r="F6216" s="2">
        <v>1</v>
      </c>
      <c r="G6216" s="2"/>
    </row>
    <row r="6217" spans="1:26" customHeight="1" ht="18" hidden="true" outlineLevel="3">
      <c r="A6217" s="2" t="s">
        <v>11967</v>
      </c>
      <c r="B6217" s="3" t="s">
        <v>11968</v>
      </c>
      <c r="C6217" s="2"/>
      <c r="D6217" s="2" t="s">
        <v>16</v>
      </c>
      <c r="E6217" s="4">
        <f>550.00*(1-Z1%)</f>
        <v>550</v>
      </c>
      <c r="F6217" s="2">
        <v>1</v>
      </c>
      <c r="G6217" s="2"/>
    </row>
    <row r="6218" spans="1:26" customHeight="1" ht="36" hidden="true" outlineLevel="3">
      <c r="A6218" s="2" t="s">
        <v>11969</v>
      </c>
      <c r="B6218" s="3" t="s">
        <v>11970</v>
      </c>
      <c r="C6218" s="2"/>
      <c r="D6218" s="2" t="s">
        <v>16</v>
      </c>
      <c r="E6218" s="4">
        <f>1150.00*(1-Z1%)</f>
        <v>1150</v>
      </c>
      <c r="F6218" s="2">
        <v>1</v>
      </c>
      <c r="G6218" s="2"/>
    </row>
    <row r="6219" spans="1:26" customHeight="1" ht="18" hidden="true" outlineLevel="3">
      <c r="A6219" s="2" t="s">
        <v>11971</v>
      </c>
      <c r="B6219" s="3" t="s">
        <v>11972</v>
      </c>
      <c r="C6219" s="2"/>
      <c r="D6219" s="2" t="s">
        <v>16</v>
      </c>
      <c r="E6219" s="4">
        <f>1490.00*(1-Z1%)</f>
        <v>1490</v>
      </c>
      <c r="F6219" s="2">
        <v>1</v>
      </c>
      <c r="G6219" s="2"/>
    </row>
    <row r="6220" spans="1:26" customHeight="1" ht="36" hidden="true" outlineLevel="3">
      <c r="A6220" s="2" t="s">
        <v>11973</v>
      </c>
      <c r="B6220" s="3" t="s">
        <v>11974</v>
      </c>
      <c r="C6220" s="2"/>
      <c r="D6220" s="2" t="s">
        <v>16</v>
      </c>
      <c r="E6220" s="4">
        <f>1600.00*(1-Z1%)</f>
        <v>1600</v>
      </c>
      <c r="F6220" s="2">
        <v>1</v>
      </c>
      <c r="G6220" s="2"/>
    </row>
    <row r="6221" spans="1:26" customHeight="1" ht="36" hidden="true" outlineLevel="3">
      <c r="A6221" s="2" t="s">
        <v>11975</v>
      </c>
      <c r="B6221" s="3" t="s">
        <v>11976</v>
      </c>
      <c r="C6221" s="2"/>
      <c r="D6221" s="2" t="s">
        <v>16</v>
      </c>
      <c r="E6221" s="4">
        <f>1980.00*(1-Z1%)</f>
        <v>1980</v>
      </c>
      <c r="F6221" s="2">
        <v>2</v>
      </c>
      <c r="G6221" s="2"/>
    </row>
    <row r="6222" spans="1:26" customHeight="1" ht="36" hidden="true" outlineLevel="3">
      <c r="A6222" s="2" t="s">
        <v>11977</v>
      </c>
      <c r="B6222" s="3" t="s">
        <v>11978</v>
      </c>
      <c r="C6222" s="2"/>
      <c r="D6222" s="2" t="s">
        <v>16</v>
      </c>
      <c r="E6222" s="4">
        <f>1100.00*(1-Z1%)</f>
        <v>1100</v>
      </c>
      <c r="F6222" s="2">
        <v>1</v>
      </c>
      <c r="G6222" s="2"/>
    </row>
    <row r="6223" spans="1:26" customHeight="1" ht="36" hidden="true" outlineLevel="3">
      <c r="A6223" s="2" t="s">
        <v>11979</v>
      </c>
      <c r="B6223" s="3" t="s">
        <v>11980</v>
      </c>
      <c r="C6223" s="2"/>
      <c r="D6223" s="2" t="s">
        <v>16</v>
      </c>
      <c r="E6223" s="4">
        <f>1730.00*(1-Z1%)</f>
        <v>1730</v>
      </c>
      <c r="F6223" s="2">
        <v>1</v>
      </c>
      <c r="G6223" s="2"/>
    </row>
    <row r="6224" spans="1:26" customHeight="1" ht="36" hidden="true" outlineLevel="3">
      <c r="A6224" s="2" t="s">
        <v>11981</v>
      </c>
      <c r="B6224" s="3" t="s">
        <v>11982</v>
      </c>
      <c r="C6224" s="2"/>
      <c r="D6224" s="2" t="s">
        <v>16</v>
      </c>
      <c r="E6224" s="4">
        <f>1300.00*(1-Z1%)</f>
        <v>1300</v>
      </c>
      <c r="F6224" s="2">
        <v>1</v>
      </c>
      <c r="G6224" s="2"/>
    </row>
    <row r="6225" spans="1:26" customHeight="1" ht="36" hidden="true" outlineLevel="3">
      <c r="A6225" s="2" t="s">
        <v>11983</v>
      </c>
      <c r="B6225" s="3" t="s">
        <v>11984</v>
      </c>
      <c r="C6225" s="2"/>
      <c r="D6225" s="2" t="s">
        <v>16</v>
      </c>
      <c r="E6225" s="4">
        <f>1350.00*(1-Z1%)</f>
        <v>1350</v>
      </c>
      <c r="F6225" s="2">
        <v>1</v>
      </c>
      <c r="G6225" s="2"/>
    </row>
    <row r="6226" spans="1:26" customHeight="1" ht="36" hidden="true" outlineLevel="3">
      <c r="A6226" s="2" t="s">
        <v>11985</v>
      </c>
      <c r="B6226" s="3" t="s">
        <v>11986</v>
      </c>
      <c r="C6226" s="2"/>
      <c r="D6226" s="2" t="s">
        <v>16</v>
      </c>
      <c r="E6226" s="4">
        <f>800.00*(1-Z1%)</f>
        <v>800</v>
      </c>
      <c r="F6226" s="2">
        <v>1</v>
      </c>
      <c r="G6226" s="2"/>
    </row>
    <row r="6227" spans="1:26" customHeight="1" ht="18" hidden="true" outlineLevel="3">
      <c r="A6227" s="2" t="s">
        <v>11987</v>
      </c>
      <c r="B6227" s="3" t="s">
        <v>11988</v>
      </c>
      <c r="C6227" s="2"/>
      <c r="D6227" s="2" t="s">
        <v>16</v>
      </c>
      <c r="E6227" s="4">
        <f>1250.00*(1-Z1%)</f>
        <v>1250</v>
      </c>
      <c r="F6227" s="2">
        <v>1</v>
      </c>
      <c r="G6227" s="2"/>
    </row>
    <row r="6228" spans="1:26" customHeight="1" ht="36" hidden="true" outlineLevel="3">
      <c r="A6228" s="2" t="s">
        <v>11989</v>
      </c>
      <c r="B6228" s="3" t="s">
        <v>11990</v>
      </c>
      <c r="C6228" s="2"/>
      <c r="D6228" s="2" t="s">
        <v>16</v>
      </c>
      <c r="E6228" s="4">
        <f>1500.00*(1-Z1%)</f>
        <v>1500</v>
      </c>
      <c r="F6228" s="2">
        <v>1</v>
      </c>
      <c r="G6228" s="2"/>
    </row>
    <row r="6229" spans="1:26" customHeight="1" ht="36" hidden="true" outlineLevel="3">
      <c r="A6229" s="2" t="s">
        <v>11991</v>
      </c>
      <c r="B6229" s="3" t="s">
        <v>11992</v>
      </c>
      <c r="C6229" s="2"/>
      <c r="D6229" s="2" t="s">
        <v>16</v>
      </c>
      <c r="E6229" s="4">
        <f>850.00*(1-Z1%)</f>
        <v>850</v>
      </c>
      <c r="F6229" s="2">
        <v>1</v>
      </c>
      <c r="G6229" s="2"/>
    </row>
    <row r="6230" spans="1:26" customHeight="1" ht="36" hidden="true" outlineLevel="3">
      <c r="A6230" s="2" t="s">
        <v>11993</v>
      </c>
      <c r="B6230" s="3" t="s">
        <v>11994</v>
      </c>
      <c r="C6230" s="2"/>
      <c r="D6230" s="2" t="s">
        <v>16</v>
      </c>
      <c r="E6230" s="4">
        <f>770.00*(1-Z1%)</f>
        <v>770</v>
      </c>
      <c r="F6230" s="2">
        <v>1</v>
      </c>
      <c r="G6230" s="2"/>
    </row>
    <row r="6231" spans="1:26" customHeight="1" ht="36" hidden="true" outlineLevel="3">
      <c r="A6231" s="2" t="s">
        <v>11995</v>
      </c>
      <c r="B6231" s="3" t="s">
        <v>11996</v>
      </c>
      <c r="C6231" s="2"/>
      <c r="D6231" s="2" t="s">
        <v>16</v>
      </c>
      <c r="E6231" s="4">
        <f>1390.00*(1-Z1%)</f>
        <v>1390</v>
      </c>
      <c r="F6231" s="2">
        <v>2</v>
      </c>
      <c r="G6231" s="2"/>
    </row>
    <row r="6232" spans="1:26" customHeight="1" ht="36" hidden="true" outlineLevel="3">
      <c r="A6232" s="2" t="s">
        <v>11997</v>
      </c>
      <c r="B6232" s="3" t="s">
        <v>11998</v>
      </c>
      <c r="C6232" s="2"/>
      <c r="D6232" s="2" t="s">
        <v>16</v>
      </c>
      <c r="E6232" s="4">
        <f>960.00*(1-Z1%)</f>
        <v>960</v>
      </c>
      <c r="F6232" s="2">
        <v>1</v>
      </c>
      <c r="G6232" s="2"/>
    </row>
    <row r="6233" spans="1:26" customHeight="1" ht="36" hidden="true" outlineLevel="3">
      <c r="A6233" s="2" t="s">
        <v>11999</v>
      </c>
      <c r="B6233" s="3" t="s">
        <v>12000</v>
      </c>
      <c r="C6233" s="2"/>
      <c r="D6233" s="2" t="s">
        <v>16</v>
      </c>
      <c r="E6233" s="4">
        <f>950.00*(1-Z1%)</f>
        <v>950</v>
      </c>
      <c r="F6233" s="2">
        <v>1</v>
      </c>
      <c r="G6233" s="2"/>
    </row>
    <row r="6234" spans="1:26" customHeight="1" ht="36" hidden="true" outlineLevel="3">
      <c r="A6234" s="2" t="s">
        <v>12001</v>
      </c>
      <c r="B6234" s="3" t="s">
        <v>12002</v>
      </c>
      <c r="C6234" s="2"/>
      <c r="D6234" s="2" t="s">
        <v>16</v>
      </c>
      <c r="E6234" s="4">
        <f>1190.00*(1-Z1%)</f>
        <v>1190</v>
      </c>
      <c r="F6234" s="2">
        <v>1</v>
      </c>
      <c r="G6234" s="2"/>
    </row>
    <row r="6235" spans="1:26" customHeight="1" ht="36" hidden="true" outlineLevel="3">
      <c r="A6235" s="2" t="s">
        <v>12003</v>
      </c>
      <c r="B6235" s="3" t="s">
        <v>12004</v>
      </c>
      <c r="C6235" s="2"/>
      <c r="D6235" s="2" t="s">
        <v>16</v>
      </c>
      <c r="E6235" s="4">
        <f>1250.00*(1-Z1%)</f>
        <v>1250</v>
      </c>
      <c r="F6235" s="2">
        <v>1</v>
      </c>
      <c r="G6235" s="2"/>
    </row>
    <row r="6236" spans="1:26" customHeight="1" ht="36" hidden="true" outlineLevel="3">
      <c r="A6236" s="2" t="s">
        <v>12005</v>
      </c>
      <c r="B6236" s="3" t="s">
        <v>12006</v>
      </c>
      <c r="C6236" s="2"/>
      <c r="D6236" s="2" t="s">
        <v>16</v>
      </c>
      <c r="E6236" s="4">
        <f>710.00*(1-Z1%)</f>
        <v>710</v>
      </c>
      <c r="F6236" s="2">
        <v>1</v>
      </c>
      <c r="G6236" s="2"/>
    </row>
    <row r="6237" spans="1:26" customHeight="1" ht="36" hidden="true" outlineLevel="3">
      <c r="A6237" s="2" t="s">
        <v>12007</v>
      </c>
      <c r="B6237" s="3" t="s">
        <v>12008</v>
      </c>
      <c r="C6237" s="2"/>
      <c r="D6237" s="2" t="s">
        <v>16</v>
      </c>
      <c r="E6237" s="4">
        <f>1290.00*(1-Z1%)</f>
        <v>1290</v>
      </c>
      <c r="F6237" s="2">
        <v>1</v>
      </c>
      <c r="G6237" s="2"/>
    </row>
    <row r="6238" spans="1:26" customHeight="1" ht="36" hidden="true" outlineLevel="3">
      <c r="A6238" s="2" t="s">
        <v>12009</v>
      </c>
      <c r="B6238" s="3" t="s">
        <v>12010</v>
      </c>
      <c r="C6238" s="2"/>
      <c r="D6238" s="2" t="s">
        <v>16</v>
      </c>
      <c r="E6238" s="4">
        <f>860.00*(1-Z1%)</f>
        <v>860</v>
      </c>
      <c r="F6238" s="2">
        <v>1</v>
      </c>
      <c r="G6238" s="2"/>
    </row>
    <row r="6239" spans="1:26" customHeight="1" ht="36" hidden="true" outlineLevel="3">
      <c r="A6239" s="2" t="s">
        <v>12011</v>
      </c>
      <c r="B6239" s="3" t="s">
        <v>12012</v>
      </c>
      <c r="C6239" s="2"/>
      <c r="D6239" s="2" t="s">
        <v>16</v>
      </c>
      <c r="E6239" s="4">
        <f>840.00*(1-Z1%)</f>
        <v>840</v>
      </c>
      <c r="F6239" s="2">
        <v>1</v>
      </c>
      <c r="G6239" s="2"/>
    </row>
    <row r="6240" spans="1:26" customHeight="1" ht="36" hidden="true" outlineLevel="3">
      <c r="A6240" s="2" t="s">
        <v>12013</v>
      </c>
      <c r="B6240" s="3" t="s">
        <v>12014</v>
      </c>
      <c r="C6240" s="2"/>
      <c r="D6240" s="2" t="s">
        <v>16</v>
      </c>
      <c r="E6240" s="4">
        <f>1390.00*(1-Z1%)</f>
        <v>1390</v>
      </c>
      <c r="F6240" s="2">
        <v>2</v>
      </c>
      <c r="G6240" s="2"/>
    </row>
    <row r="6241" spans="1:26" customHeight="1" ht="18" hidden="true" outlineLevel="3">
      <c r="A6241" s="2" t="s">
        <v>12015</v>
      </c>
      <c r="B6241" s="3" t="s">
        <v>12016</v>
      </c>
      <c r="C6241" s="2"/>
      <c r="D6241" s="2" t="s">
        <v>16</v>
      </c>
      <c r="E6241" s="4">
        <f>1150.00*(1-Z1%)</f>
        <v>1150</v>
      </c>
      <c r="F6241" s="2">
        <v>1</v>
      </c>
      <c r="G6241" s="2"/>
    </row>
    <row r="6242" spans="1:26" customHeight="1" ht="18" hidden="true" outlineLevel="3">
      <c r="A6242" s="2" t="s">
        <v>12017</v>
      </c>
      <c r="B6242" s="3" t="s">
        <v>12018</v>
      </c>
      <c r="C6242" s="2"/>
      <c r="D6242" s="2" t="s">
        <v>16</v>
      </c>
      <c r="E6242" s="4">
        <f>1560.00*(1-Z1%)</f>
        <v>1560</v>
      </c>
      <c r="F6242" s="2">
        <v>1</v>
      </c>
      <c r="G6242" s="2"/>
    </row>
    <row r="6243" spans="1:26" customHeight="1" ht="36" hidden="true" outlineLevel="3">
      <c r="A6243" s="2" t="s">
        <v>12019</v>
      </c>
      <c r="B6243" s="3" t="s">
        <v>12020</v>
      </c>
      <c r="C6243" s="2"/>
      <c r="D6243" s="2" t="s">
        <v>16</v>
      </c>
      <c r="E6243" s="4">
        <f>1450.00*(1-Z1%)</f>
        <v>1450</v>
      </c>
      <c r="F6243" s="2">
        <v>1</v>
      </c>
      <c r="G6243" s="2"/>
    </row>
    <row r="6244" spans="1:26" customHeight="1" ht="36" hidden="true" outlineLevel="3">
      <c r="A6244" s="2" t="s">
        <v>12021</v>
      </c>
      <c r="B6244" s="3" t="s">
        <v>12022</v>
      </c>
      <c r="C6244" s="2"/>
      <c r="D6244" s="2" t="s">
        <v>16</v>
      </c>
      <c r="E6244" s="4">
        <f>1150.00*(1-Z1%)</f>
        <v>1150</v>
      </c>
      <c r="F6244" s="2">
        <v>1</v>
      </c>
      <c r="G6244" s="2"/>
    </row>
    <row r="6245" spans="1:26" customHeight="1" ht="36" hidden="true" outlineLevel="3">
      <c r="A6245" s="2" t="s">
        <v>12023</v>
      </c>
      <c r="B6245" s="3" t="s">
        <v>12024</v>
      </c>
      <c r="C6245" s="2"/>
      <c r="D6245" s="2" t="s">
        <v>16</v>
      </c>
      <c r="E6245" s="4">
        <f>1250.00*(1-Z1%)</f>
        <v>1250</v>
      </c>
      <c r="F6245" s="2">
        <v>1</v>
      </c>
      <c r="G6245" s="2"/>
    </row>
    <row r="6246" spans="1:26" customHeight="1" ht="36" hidden="true" outlineLevel="3">
      <c r="A6246" s="2" t="s">
        <v>12025</v>
      </c>
      <c r="B6246" s="3" t="s">
        <v>12026</v>
      </c>
      <c r="C6246" s="2"/>
      <c r="D6246" s="2" t="s">
        <v>16</v>
      </c>
      <c r="E6246" s="4">
        <f>1100.00*(1-Z1%)</f>
        <v>1100</v>
      </c>
      <c r="F6246" s="2">
        <v>1</v>
      </c>
      <c r="G6246" s="2"/>
    </row>
    <row r="6247" spans="1:26" customHeight="1" ht="36" hidden="true" outlineLevel="3">
      <c r="A6247" s="2" t="s">
        <v>12027</v>
      </c>
      <c r="B6247" s="3" t="s">
        <v>12028</v>
      </c>
      <c r="C6247" s="2"/>
      <c r="D6247" s="2" t="s">
        <v>16</v>
      </c>
      <c r="E6247" s="4">
        <f>1750.00*(1-Z1%)</f>
        <v>1750</v>
      </c>
      <c r="F6247" s="2">
        <v>1</v>
      </c>
      <c r="G6247" s="2"/>
    </row>
    <row r="6248" spans="1:26" customHeight="1" ht="36" hidden="true" outlineLevel="3">
      <c r="A6248" s="2" t="s">
        <v>12029</v>
      </c>
      <c r="B6248" s="3" t="s">
        <v>12030</v>
      </c>
      <c r="C6248" s="2"/>
      <c r="D6248" s="2" t="s">
        <v>16</v>
      </c>
      <c r="E6248" s="4">
        <f>1190.00*(1-Z1%)</f>
        <v>1190</v>
      </c>
      <c r="F6248" s="2">
        <v>1</v>
      </c>
      <c r="G6248" s="2"/>
    </row>
    <row r="6249" spans="1:26" customHeight="1" ht="36" hidden="true" outlineLevel="3">
      <c r="A6249" s="2" t="s">
        <v>12031</v>
      </c>
      <c r="B6249" s="3" t="s">
        <v>12032</v>
      </c>
      <c r="C6249" s="2"/>
      <c r="D6249" s="2" t="s">
        <v>16</v>
      </c>
      <c r="E6249" s="4">
        <f>1250.00*(1-Z1%)</f>
        <v>1250</v>
      </c>
      <c r="F6249" s="2">
        <v>1</v>
      </c>
      <c r="G6249" s="2"/>
    </row>
    <row r="6250" spans="1:26" customHeight="1" ht="36" hidden="true" outlineLevel="3">
      <c r="A6250" s="2" t="s">
        <v>12033</v>
      </c>
      <c r="B6250" s="3" t="s">
        <v>12034</v>
      </c>
      <c r="C6250" s="2"/>
      <c r="D6250" s="2" t="s">
        <v>16</v>
      </c>
      <c r="E6250" s="4">
        <f>1600.00*(1-Z1%)</f>
        <v>1600</v>
      </c>
      <c r="F6250" s="2">
        <v>1</v>
      </c>
      <c r="G6250" s="2"/>
    </row>
    <row r="6251" spans="1:26" customHeight="1" ht="36" hidden="true" outlineLevel="3">
      <c r="A6251" s="2" t="s">
        <v>12035</v>
      </c>
      <c r="B6251" s="3" t="s">
        <v>12036</v>
      </c>
      <c r="C6251" s="2"/>
      <c r="D6251" s="2" t="s">
        <v>16</v>
      </c>
      <c r="E6251" s="4">
        <f>1750.00*(1-Z1%)</f>
        <v>1750</v>
      </c>
      <c r="F6251" s="2">
        <v>2</v>
      </c>
      <c r="G6251" s="2"/>
    </row>
    <row r="6252" spans="1:26" customHeight="1" ht="18" hidden="true" outlineLevel="3">
      <c r="A6252" s="2" t="s">
        <v>12037</v>
      </c>
      <c r="B6252" s="3" t="s">
        <v>12038</v>
      </c>
      <c r="C6252" s="2"/>
      <c r="D6252" s="2" t="s">
        <v>16</v>
      </c>
      <c r="E6252" s="4">
        <f>1650.00*(1-Z1%)</f>
        <v>1650</v>
      </c>
      <c r="F6252" s="2">
        <v>1</v>
      </c>
      <c r="G6252" s="2"/>
    </row>
    <row r="6253" spans="1:26" customHeight="1" ht="35" hidden="true" outlineLevel="3">
      <c r="A6253" s="5" t="s">
        <v>12039</v>
      </c>
      <c r="B6253" s="5"/>
      <c r="C6253" s="5"/>
      <c r="D6253" s="5"/>
      <c r="E6253" s="5"/>
      <c r="F6253" s="5"/>
      <c r="G6253" s="5"/>
    </row>
    <row r="6254" spans="1:26" customHeight="1" ht="18" hidden="true" outlineLevel="3">
      <c r="A6254" s="2" t="s">
        <v>12040</v>
      </c>
      <c r="B6254" s="3" t="s">
        <v>12041</v>
      </c>
      <c r="C6254" s="2"/>
      <c r="D6254" s="2" t="s">
        <v>16</v>
      </c>
      <c r="E6254" s="4">
        <f>800.00*(1-Z1%)</f>
        <v>800</v>
      </c>
      <c r="F6254" s="2">
        <v>1</v>
      </c>
      <c r="G6254" s="2"/>
    </row>
    <row r="6255" spans="1:26" customHeight="1" ht="18" hidden="true" outlineLevel="3">
      <c r="A6255" s="2" t="s">
        <v>12042</v>
      </c>
      <c r="B6255" s="3" t="s">
        <v>12043</v>
      </c>
      <c r="C6255" s="2"/>
      <c r="D6255" s="2" t="s">
        <v>16</v>
      </c>
      <c r="E6255" s="4">
        <f>350.00*(1-Z1%)</f>
        <v>350</v>
      </c>
      <c r="F6255" s="2">
        <v>1</v>
      </c>
      <c r="G6255" s="2"/>
    </row>
    <row r="6256" spans="1:26" customHeight="1" ht="35" hidden="true" outlineLevel="3">
      <c r="A6256" s="5" t="s">
        <v>12044</v>
      </c>
      <c r="B6256" s="5"/>
      <c r="C6256" s="5"/>
      <c r="D6256" s="5"/>
      <c r="E6256" s="5"/>
      <c r="F6256" s="5"/>
      <c r="G6256" s="5"/>
    </row>
    <row r="6257" spans="1:26" customHeight="1" ht="18" hidden="true" outlineLevel="3">
      <c r="A6257" s="2" t="s">
        <v>12045</v>
      </c>
      <c r="B6257" s="3" t="s">
        <v>12046</v>
      </c>
      <c r="C6257" s="2"/>
      <c r="D6257" s="2" t="s">
        <v>16</v>
      </c>
      <c r="E6257" s="4">
        <f>200.00*(1-Z1%)</f>
        <v>200</v>
      </c>
      <c r="F6257" s="2">
        <v>2</v>
      </c>
      <c r="G6257" s="2"/>
    </row>
    <row r="6258" spans="1:26" customHeight="1" ht="36" hidden="true" outlineLevel="3">
      <c r="A6258" s="2" t="s">
        <v>12047</v>
      </c>
      <c r="B6258" s="3" t="s">
        <v>12048</v>
      </c>
      <c r="C6258" s="2"/>
      <c r="D6258" s="2" t="s">
        <v>16</v>
      </c>
      <c r="E6258" s="4">
        <f>150.00*(1-Z1%)</f>
        <v>150</v>
      </c>
      <c r="F6258" s="2">
        <v>2</v>
      </c>
      <c r="G6258" s="2"/>
    </row>
    <row r="6259" spans="1:26" customHeight="1" ht="36" hidden="true" outlineLevel="3">
      <c r="A6259" s="2" t="s">
        <v>12049</v>
      </c>
      <c r="B6259" s="3" t="s">
        <v>12050</v>
      </c>
      <c r="C6259" s="2"/>
      <c r="D6259" s="2" t="s">
        <v>16</v>
      </c>
      <c r="E6259" s="4">
        <f>200.00*(1-Z1%)</f>
        <v>200</v>
      </c>
      <c r="F6259" s="2">
        <v>5</v>
      </c>
      <c r="G6259" s="2"/>
    </row>
    <row r="6260" spans="1:26" customHeight="1" ht="18" hidden="true" outlineLevel="3">
      <c r="A6260" s="2" t="s">
        <v>12051</v>
      </c>
      <c r="B6260" s="3" t="s">
        <v>12052</v>
      </c>
      <c r="C6260" s="2"/>
      <c r="D6260" s="2" t="s">
        <v>16</v>
      </c>
      <c r="E6260" s="4">
        <f>1280.00*(1-Z1%)</f>
        <v>1280</v>
      </c>
      <c r="F6260" s="2">
        <v>1</v>
      </c>
      <c r="G6260" s="2"/>
    </row>
    <row r="6261" spans="1:26" customHeight="1" ht="36" hidden="true" outlineLevel="3">
      <c r="A6261" s="2" t="s">
        <v>12053</v>
      </c>
      <c r="B6261" s="3" t="s">
        <v>12054</v>
      </c>
      <c r="C6261" s="2"/>
      <c r="D6261" s="2" t="s">
        <v>16</v>
      </c>
      <c r="E6261" s="4">
        <f>600.00*(1-Z1%)</f>
        <v>600</v>
      </c>
      <c r="F6261" s="2">
        <v>1</v>
      </c>
      <c r="G6261" s="2"/>
    </row>
    <row r="6262" spans="1:26" customHeight="1" ht="36" hidden="true" outlineLevel="3">
      <c r="A6262" s="2" t="s">
        <v>12055</v>
      </c>
      <c r="B6262" s="3" t="s">
        <v>12056</v>
      </c>
      <c r="C6262" s="2"/>
      <c r="D6262" s="2" t="s">
        <v>16</v>
      </c>
      <c r="E6262" s="4">
        <f>300.00*(1-Z1%)</f>
        <v>300</v>
      </c>
      <c r="F6262" s="2">
        <v>2</v>
      </c>
      <c r="G6262" s="2"/>
    </row>
    <row r="6263" spans="1:26" customHeight="1" ht="18" hidden="true" outlineLevel="3">
      <c r="A6263" s="2" t="s">
        <v>12057</v>
      </c>
      <c r="B6263" s="3" t="s">
        <v>12058</v>
      </c>
      <c r="C6263" s="2"/>
      <c r="D6263" s="2" t="s">
        <v>16</v>
      </c>
      <c r="E6263" s="4">
        <f>200.00*(1-Z1%)</f>
        <v>200</v>
      </c>
      <c r="F6263" s="2">
        <v>4</v>
      </c>
      <c r="G6263" s="2"/>
    </row>
    <row r="6264" spans="1:26" customHeight="1" ht="18" hidden="true" outlineLevel="3">
      <c r="A6264" s="2" t="s">
        <v>12059</v>
      </c>
      <c r="B6264" s="3" t="s">
        <v>12060</v>
      </c>
      <c r="C6264" s="2"/>
      <c r="D6264" s="2" t="s">
        <v>16</v>
      </c>
      <c r="E6264" s="4">
        <f>150.00*(1-Z1%)</f>
        <v>150</v>
      </c>
      <c r="F6264" s="2">
        <v>2</v>
      </c>
      <c r="G6264" s="2"/>
    </row>
    <row r="6265" spans="1:26" customHeight="1" ht="18" hidden="true" outlineLevel="3">
      <c r="A6265" s="2" t="s">
        <v>12061</v>
      </c>
      <c r="B6265" s="3" t="s">
        <v>12062</v>
      </c>
      <c r="C6265" s="2"/>
      <c r="D6265" s="2" t="s">
        <v>16</v>
      </c>
      <c r="E6265" s="4">
        <f>580.00*(1-Z1%)</f>
        <v>580</v>
      </c>
      <c r="F6265" s="2">
        <v>1</v>
      </c>
      <c r="G6265" s="2"/>
    </row>
    <row r="6266" spans="1:26" customHeight="1" ht="35" hidden="true" outlineLevel="2">
      <c r="A6266" s="5" t="s">
        <v>12063</v>
      </c>
      <c r="B6266" s="5"/>
      <c r="C6266" s="5"/>
      <c r="D6266" s="5"/>
      <c r="E6266" s="5"/>
      <c r="F6266" s="5"/>
      <c r="G6266" s="5"/>
    </row>
    <row r="6267" spans="1:26" customHeight="1" ht="35" hidden="true" outlineLevel="3">
      <c r="A6267" s="5" t="s">
        <v>12064</v>
      </c>
      <c r="B6267" s="5"/>
      <c r="C6267" s="5"/>
      <c r="D6267" s="5"/>
      <c r="E6267" s="5"/>
      <c r="F6267" s="5"/>
      <c r="G6267" s="5"/>
    </row>
    <row r="6268" spans="1:26" customHeight="1" ht="18" hidden="true" outlineLevel="3">
      <c r="A6268" s="2" t="s">
        <v>12065</v>
      </c>
      <c r="B6268" s="3" t="s">
        <v>12066</v>
      </c>
      <c r="C6268" s="2"/>
      <c r="D6268" s="2" t="s">
        <v>16</v>
      </c>
      <c r="E6268" s="4">
        <f>500.00*(1-Z1%)</f>
        <v>500</v>
      </c>
      <c r="F6268" s="2">
        <v>1</v>
      </c>
      <c r="G6268" s="2"/>
    </row>
    <row r="6269" spans="1:26" customHeight="1" ht="18" hidden="true" outlineLevel="3">
      <c r="A6269" s="2" t="s">
        <v>12067</v>
      </c>
      <c r="B6269" s="3" t="s">
        <v>12068</v>
      </c>
      <c r="C6269" s="2"/>
      <c r="D6269" s="2" t="s">
        <v>16</v>
      </c>
      <c r="E6269" s="4">
        <f>200.00*(1-Z1%)</f>
        <v>200</v>
      </c>
      <c r="F6269" s="2">
        <v>1</v>
      </c>
      <c r="G6269" s="2"/>
    </row>
    <row r="6270" spans="1:26" customHeight="1" ht="18" hidden="true" outlineLevel="3">
      <c r="A6270" s="2" t="s">
        <v>12069</v>
      </c>
      <c r="B6270" s="3" t="s">
        <v>12070</v>
      </c>
      <c r="C6270" s="2"/>
      <c r="D6270" s="2" t="s">
        <v>16</v>
      </c>
      <c r="E6270" s="4">
        <f>130.00*(1-Z1%)</f>
        <v>130</v>
      </c>
      <c r="F6270" s="2">
        <v>1</v>
      </c>
      <c r="G6270" s="2"/>
    </row>
    <row r="6271" spans="1:26" customHeight="1" ht="18" hidden="true" outlineLevel="3">
      <c r="A6271" s="2" t="s">
        <v>12071</v>
      </c>
      <c r="B6271" s="3" t="s">
        <v>12072</v>
      </c>
      <c r="C6271" s="2"/>
      <c r="D6271" s="2" t="s">
        <v>16</v>
      </c>
      <c r="E6271" s="4">
        <f>240.00*(1-Z1%)</f>
        <v>240</v>
      </c>
      <c r="F6271" s="2">
        <v>1</v>
      </c>
      <c r="G6271" s="2"/>
    </row>
    <row r="6272" spans="1:26" customHeight="1" ht="18" hidden="true" outlineLevel="3">
      <c r="A6272" s="2" t="s">
        <v>12073</v>
      </c>
      <c r="B6272" s="3" t="s">
        <v>12074</v>
      </c>
      <c r="C6272" s="2"/>
      <c r="D6272" s="2" t="s">
        <v>16</v>
      </c>
      <c r="E6272" s="4">
        <f>150.00*(1-Z1%)</f>
        <v>150</v>
      </c>
      <c r="F6272" s="2">
        <v>1</v>
      </c>
      <c r="G6272" s="2"/>
    </row>
    <row r="6273" spans="1:26" customHeight="1" ht="18" hidden="true" outlineLevel="3">
      <c r="A6273" s="2" t="s">
        <v>12075</v>
      </c>
      <c r="B6273" s="3" t="s">
        <v>12076</v>
      </c>
      <c r="C6273" s="2"/>
      <c r="D6273" s="2" t="s">
        <v>16</v>
      </c>
      <c r="E6273" s="4">
        <f>240.00*(1-Z1%)</f>
        <v>240</v>
      </c>
      <c r="F6273" s="2">
        <v>1</v>
      </c>
      <c r="G6273" s="2"/>
    </row>
    <row r="6274" spans="1:26" customHeight="1" ht="18" hidden="true" outlineLevel="3">
      <c r="A6274" s="2" t="s">
        <v>12077</v>
      </c>
      <c r="B6274" s="3" t="s">
        <v>12078</v>
      </c>
      <c r="C6274" s="2"/>
      <c r="D6274" s="2" t="s">
        <v>16</v>
      </c>
      <c r="E6274" s="4">
        <f>170.00*(1-Z1%)</f>
        <v>170</v>
      </c>
      <c r="F6274" s="2">
        <v>1</v>
      </c>
      <c r="G6274" s="2"/>
    </row>
    <row r="6275" spans="1:26" customHeight="1" ht="18" hidden="true" outlineLevel="3">
      <c r="A6275" s="2" t="s">
        <v>12079</v>
      </c>
      <c r="B6275" s="3" t="s">
        <v>12080</v>
      </c>
      <c r="C6275" s="2"/>
      <c r="D6275" s="2" t="s">
        <v>16</v>
      </c>
      <c r="E6275" s="4">
        <f>320.00*(1-Z1%)</f>
        <v>320</v>
      </c>
      <c r="F6275" s="2">
        <v>1</v>
      </c>
      <c r="G6275" s="2"/>
    </row>
    <row r="6276" spans="1:26" customHeight="1" ht="18" hidden="true" outlineLevel="3">
      <c r="A6276" s="2" t="s">
        <v>12081</v>
      </c>
      <c r="B6276" s="3" t="s">
        <v>12082</v>
      </c>
      <c r="C6276" s="2"/>
      <c r="D6276" s="2" t="s">
        <v>16</v>
      </c>
      <c r="E6276" s="4">
        <f>500.00*(1-Z1%)</f>
        <v>500</v>
      </c>
      <c r="F6276" s="2">
        <v>2</v>
      </c>
      <c r="G6276" s="2"/>
    </row>
    <row r="6277" spans="1:26" customHeight="1" ht="18" hidden="true" outlineLevel="3">
      <c r="A6277" s="2" t="s">
        <v>12083</v>
      </c>
      <c r="B6277" s="3" t="s">
        <v>12084</v>
      </c>
      <c r="C6277" s="2"/>
      <c r="D6277" s="2" t="s">
        <v>16</v>
      </c>
      <c r="E6277" s="4">
        <f>240.00*(1-Z1%)</f>
        <v>240</v>
      </c>
      <c r="F6277" s="2">
        <v>1</v>
      </c>
      <c r="G6277" s="2"/>
    </row>
    <row r="6278" spans="1:26" customHeight="1" ht="18" hidden="true" outlineLevel="3">
      <c r="A6278" s="2" t="s">
        <v>12085</v>
      </c>
      <c r="B6278" s="3" t="s">
        <v>12086</v>
      </c>
      <c r="C6278" s="2"/>
      <c r="D6278" s="2" t="s">
        <v>16</v>
      </c>
      <c r="E6278" s="4">
        <f>240.00*(1-Z1%)</f>
        <v>240</v>
      </c>
      <c r="F6278" s="2">
        <v>1</v>
      </c>
      <c r="G6278" s="2"/>
    </row>
    <row r="6279" spans="1:26" customHeight="1" ht="18" hidden="true" outlineLevel="3">
      <c r="A6279" s="2" t="s">
        <v>12087</v>
      </c>
      <c r="B6279" s="3" t="s">
        <v>12088</v>
      </c>
      <c r="C6279" s="2"/>
      <c r="D6279" s="2" t="s">
        <v>16</v>
      </c>
      <c r="E6279" s="4">
        <f>240.00*(1-Z1%)</f>
        <v>240</v>
      </c>
      <c r="F6279" s="2">
        <v>1</v>
      </c>
      <c r="G6279" s="2"/>
    </row>
    <row r="6280" spans="1:26" customHeight="1" ht="18" hidden="true" outlineLevel="3">
      <c r="A6280" s="2" t="s">
        <v>12089</v>
      </c>
      <c r="B6280" s="3" t="s">
        <v>12090</v>
      </c>
      <c r="C6280" s="2"/>
      <c r="D6280" s="2" t="s">
        <v>16</v>
      </c>
      <c r="E6280" s="4">
        <f>170.00*(1-Z1%)</f>
        <v>170</v>
      </c>
      <c r="F6280" s="2">
        <v>1</v>
      </c>
      <c r="G6280" s="2"/>
    </row>
    <row r="6281" spans="1:26" customHeight="1" ht="18" hidden="true" outlineLevel="3">
      <c r="A6281" s="2" t="s">
        <v>12091</v>
      </c>
      <c r="B6281" s="3" t="s">
        <v>12092</v>
      </c>
      <c r="C6281" s="2"/>
      <c r="D6281" s="2" t="s">
        <v>16</v>
      </c>
      <c r="E6281" s="4">
        <f>240.00*(1-Z1%)</f>
        <v>240</v>
      </c>
      <c r="F6281" s="2">
        <v>1</v>
      </c>
      <c r="G6281" s="2"/>
    </row>
    <row r="6282" spans="1:26" customHeight="1" ht="18" hidden="true" outlineLevel="3">
      <c r="A6282" s="2" t="s">
        <v>12093</v>
      </c>
      <c r="B6282" s="3" t="s">
        <v>12094</v>
      </c>
      <c r="C6282" s="2"/>
      <c r="D6282" s="2" t="s">
        <v>16</v>
      </c>
      <c r="E6282" s="4">
        <f>270.00*(1-Z1%)</f>
        <v>270</v>
      </c>
      <c r="F6282" s="2">
        <v>1</v>
      </c>
      <c r="G6282" s="2"/>
    </row>
    <row r="6283" spans="1:26" customHeight="1" ht="18" hidden="true" outlineLevel="3">
      <c r="A6283" s="2" t="s">
        <v>12095</v>
      </c>
      <c r="B6283" s="3" t="s">
        <v>12096</v>
      </c>
      <c r="C6283" s="2"/>
      <c r="D6283" s="2" t="s">
        <v>16</v>
      </c>
      <c r="E6283" s="4">
        <f>240.00*(1-Z1%)</f>
        <v>240</v>
      </c>
      <c r="F6283" s="2">
        <v>1</v>
      </c>
      <c r="G6283" s="2"/>
    </row>
    <row r="6284" spans="1:26" customHeight="1" ht="18" hidden="true" outlineLevel="3">
      <c r="A6284" s="2" t="s">
        <v>12097</v>
      </c>
      <c r="B6284" s="3" t="s">
        <v>12098</v>
      </c>
      <c r="C6284" s="2"/>
      <c r="D6284" s="2" t="s">
        <v>16</v>
      </c>
      <c r="E6284" s="4">
        <f>400.00*(1-Z1%)</f>
        <v>400</v>
      </c>
      <c r="F6284" s="2">
        <v>2</v>
      </c>
      <c r="G6284" s="2"/>
    </row>
    <row r="6285" spans="1:26" customHeight="1" ht="18" hidden="true" outlineLevel="3">
      <c r="A6285" s="2" t="s">
        <v>12099</v>
      </c>
      <c r="B6285" s="3" t="s">
        <v>12100</v>
      </c>
      <c r="C6285" s="2"/>
      <c r="D6285" s="2" t="s">
        <v>16</v>
      </c>
      <c r="E6285" s="4">
        <f>1420.00*(1-Z1%)</f>
        <v>1420</v>
      </c>
      <c r="F6285" s="2">
        <v>1</v>
      </c>
      <c r="G6285" s="2"/>
    </row>
    <row r="6286" spans="1:26" customHeight="1" ht="36" hidden="true" outlineLevel="3">
      <c r="A6286" s="2" t="s">
        <v>12101</v>
      </c>
      <c r="B6286" s="3" t="s">
        <v>12102</v>
      </c>
      <c r="C6286" s="2"/>
      <c r="D6286" s="2" t="s">
        <v>16</v>
      </c>
      <c r="E6286" s="4">
        <f>680.00*(1-Z1%)</f>
        <v>680</v>
      </c>
      <c r="F6286" s="2">
        <v>1</v>
      </c>
      <c r="G6286" s="2"/>
    </row>
    <row r="6287" spans="1:26" customHeight="1" ht="18" hidden="true" outlineLevel="3">
      <c r="A6287" s="2" t="s">
        <v>12103</v>
      </c>
      <c r="B6287" s="3" t="s">
        <v>12104</v>
      </c>
      <c r="C6287" s="2"/>
      <c r="D6287" s="2" t="s">
        <v>16</v>
      </c>
      <c r="E6287" s="4">
        <f>150.00*(1-Z1%)</f>
        <v>150</v>
      </c>
      <c r="F6287" s="2">
        <v>2</v>
      </c>
      <c r="G6287" s="2"/>
    </row>
    <row r="6288" spans="1:26" customHeight="1" ht="18" hidden="true" outlineLevel="3">
      <c r="A6288" s="2" t="s">
        <v>12105</v>
      </c>
      <c r="B6288" s="3" t="s">
        <v>12106</v>
      </c>
      <c r="C6288" s="2"/>
      <c r="D6288" s="2" t="s">
        <v>16</v>
      </c>
      <c r="E6288" s="4">
        <f>150.00*(1-Z1%)</f>
        <v>150</v>
      </c>
      <c r="F6288" s="2">
        <v>1</v>
      </c>
      <c r="G6288" s="2"/>
    </row>
    <row r="6289" spans="1:26" customHeight="1" ht="35" hidden="true" outlineLevel="3">
      <c r="A6289" s="5" t="s">
        <v>12107</v>
      </c>
      <c r="B6289" s="5"/>
      <c r="C6289" s="5"/>
      <c r="D6289" s="5"/>
      <c r="E6289" s="5"/>
      <c r="F6289" s="5"/>
      <c r="G6289" s="5"/>
    </row>
    <row r="6290" spans="1:26" customHeight="1" ht="18" hidden="true" outlineLevel="3">
      <c r="A6290" s="2" t="s">
        <v>12108</v>
      </c>
      <c r="B6290" s="3" t="s">
        <v>12109</v>
      </c>
      <c r="C6290" s="2"/>
      <c r="D6290" s="2" t="s">
        <v>16</v>
      </c>
      <c r="E6290" s="4">
        <f>470.00*(1-Z1%)</f>
        <v>470</v>
      </c>
      <c r="F6290" s="2">
        <v>1</v>
      </c>
      <c r="G6290" s="2"/>
    </row>
    <row r="6291" spans="1:26" customHeight="1" ht="18" hidden="true" outlineLevel="3">
      <c r="A6291" s="2" t="s">
        <v>12110</v>
      </c>
      <c r="B6291" s="3" t="s">
        <v>12111</v>
      </c>
      <c r="C6291" s="2"/>
      <c r="D6291" s="2" t="s">
        <v>16</v>
      </c>
      <c r="E6291" s="4">
        <f>350.00*(1-Z1%)</f>
        <v>350</v>
      </c>
      <c r="F6291" s="2">
        <v>1</v>
      </c>
      <c r="G6291" s="2"/>
    </row>
    <row r="6292" spans="1:26" customHeight="1" ht="18" hidden="true" outlineLevel="3">
      <c r="A6292" s="2" t="s">
        <v>12112</v>
      </c>
      <c r="B6292" s="3" t="s">
        <v>12113</v>
      </c>
      <c r="C6292" s="2"/>
      <c r="D6292" s="2" t="s">
        <v>16</v>
      </c>
      <c r="E6292" s="4">
        <f>300.00*(1-Z1%)</f>
        <v>300</v>
      </c>
      <c r="F6292" s="2">
        <v>1</v>
      </c>
      <c r="G6292" s="2"/>
    </row>
    <row r="6293" spans="1:26" customHeight="1" ht="18" hidden="true" outlineLevel="3">
      <c r="A6293" s="2" t="s">
        <v>12114</v>
      </c>
      <c r="B6293" s="3" t="s">
        <v>12115</v>
      </c>
      <c r="C6293" s="2"/>
      <c r="D6293" s="2" t="s">
        <v>16</v>
      </c>
      <c r="E6293" s="4">
        <f>840.00*(1-Z1%)</f>
        <v>840</v>
      </c>
      <c r="F6293" s="2">
        <v>1</v>
      </c>
      <c r="G6293" s="2"/>
    </row>
    <row r="6294" spans="1:26" customHeight="1" ht="18" hidden="true" outlineLevel="3">
      <c r="A6294" s="2" t="s">
        <v>12116</v>
      </c>
      <c r="B6294" s="3" t="s">
        <v>12117</v>
      </c>
      <c r="C6294" s="2"/>
      <c r="D6294" s="2" t="s">
        <v>16</v>
      </c>
      <c r="E6294" s="4">
        <f>410.00*(1-Z1%)</f>
        <v>410</v>
      </c>
      <c r="F6294" s="2">
        <v>1</v>
      </c>
      <c r="G6294" s="2"/>
    </row>
    <row r="6295" spans="1:26" customHeight="1" ht="18" hidden="true" outlineLevel="3">
      <c r="A6295" s="2" t="s">
        <v>12118</v>
      </c>
      <c r="B6295" s="3" t="s">
        <v>12119</v>
      </c>
      <c r="C6295" s="2"/>
      <c r="D6295" s="2" t="s">
        <v>16</v>
      </c>
      <c r="E6295" s="4">
        <f>410.00*(1-Z1%)</f>
        <v>410</v>
      </c>
      <c r="F6295" s="2">
        <v>1</v>
      </c>
      <c r="G6295" s="2"/>
    </row>
    <row r="6296" spans="1:26" customHeight="1" ht="18" hidden="true" outlineLevel="3">
      <c r="A6296" s="2" t="s">
        <v>12120</v>
      </c>
      <c r="B6296" s="3" t="s">
        <v>12121</v>
      </c>
      <c r="C6296" s="2"/>
      <c r="D6296" s="2" t="s">
        <v>16</v>
      </c>
      <c r="E6296" s="4">
        <f>130.00*(1-Z1%)</f>
        <v>130</v>
      </c>
      <c r="F6296" s="2">
        <v>1</v>
      </c>
      <c r="G6296" s="2"/>
    </row>
    <row r="6297" spans="1:26" customHeight="1" ht="36" hidden="true" outlineLevel="3">
      <c r="A6297" s="2" t="s">
        <v>12122</v>
      </c>
      <c r="B6297" s="3" t="s">
        <v>12123</v>
      </c>
      <c r="C6297" s="2"/>
      <c r="D6297" s="2" t="s">
        <v>16</v>
      </c>
      <c r="E6297" s="4">
        <f>490.00*(1-Z1%)</f>
        <v>490</v>
      </c>
      <c r="F6297" s="2">
        <v>1</v>
      </c>
      <c r="G6297" s="2"/>
    </row>
    <row r="6298" spans="1:26" customHeight="1" ht="18" hidden="true" outlineLevel="3">
      <c r="A6298" s="2" t="s">
        <v>12124</v>
      </c>
      <c r="B6298" s="3" t="s">
        <v>12125</v>
      </c>
      <c r="C6298" s="2"/>
      <c r="D6298" s="2" t="s">
        <v>16</v>
      </c>
      <c r="E6298" s="4">
        <f>200.00*(1-Z1%)</f>
        <v>200</v>
      </c>
      <c r="F6298" s="2">
        <v>1</v>
      </c>
      <c r="G6298" s="2"/>
    </row>
    <row r="6299" spans="1:26" customHeight="1" ht="36" hidden="true" outlineLevel="3">
      <c r="A6299" s="2" t="s">
        <v>12126</v>
      </c>
      <c r="B6299" s="3" t="s">
        <v>12127</v>
      </c>
      <c r="C6299" s="2"/>
      <c r="D6299" s="2" t="s">
        <v>16</v>
      </c>
      <c r="E6299" s="4">
        <f>590.00*(1-Z1%)</f>
        <v>590</v>
      </c>
      <c r="F6299" s="2">
        <v>1</v>
      </c>
      <c r="G6299" s="2"/>
    </row>
    <row r="6300" spans="1:26" customHeight="1" ht="36" hidden="true" outlineLevel="3">
      <c r="A6300" s="2" t="s">
        <v>12128</v>
      </c>
      <c r="B6300" s="3" t="s">
        <v>12129</v>
      </c>
      <c r="C6300" s="2"/>
      <c r="D6300" s="2" t="s">
        <v>16</v>
      </c>
      <c r="E6300" s="4">
        <f>1180.00*(1-Z1%)</f>
        <v>1180</v>
      </c>
      <c r="F6300" s="2">
        <v>1</v>
      </c>
      <c r="G6300" s="2"/>
    </row>
    <row r="6301" spans="1:26" customHeight="1" ht="18" hidden="true" outlineLevel="3">
      <c r="A6301" s="2" t="s">
        <v>12130</v>
      </c>
      <c r="B6301" s="3" t="s">
        <v>12131</v>
      </c>
      <c r="C6301" s="2"/>
      <c r="D6301" s="2" t="s">
        <v>16</v>
      </c>
      <c r="E6301" s="4">
        <f>550.00*(1-Z1%)</f>
        <v>550</v>
      </c>
      <c r="F6301" s="2">
        <v>2</v>
      </c>
      <c r="G6301" s="2"/>
    </row>
    <row r="6302" spans="1:26" customHeight="1" ht="18" hidden="true" outlineLevel="3">
      <c r="A6302" s="2" t="s">
        <v>12132</v>
      </c>
      <c r="B6302" s="3" t="s">
        <v>12133</v>
      </c>
      <c r="C6302" s="2"/>
      <c r="D6302" s="2" t="s">
        <v>16</v>
      </c>
      <c r="E6302" s="4">
        <f>610.00*(1-Z1%)</f>
        <v>610</v>
      </c>
      <c r="F6302" s="2">
        <v>1</v>
      </c>
      <c r="G6302" s="2"/>
    </row>
    <row r="6303" spans="1:26" customHeight="1" ht="36" hidden="true" outlineLevel="3">
      <c r="A6303" s="2" t="s">
        <v>12134</v>
      </c>
      <c r="B6303" s="3" t="s">
        <v>12135</v>
      </c>
      <c r="C6303" s="2"/>
      <c r="D6303" s="2" t="s">
        <v>16</v>
      </c>
      <c r="E6303" s="4">
        <f>550.00*(1-Z1%)</f>
        <v>550</v>
      </c>
      <c r="F6303" s="2">
        <v>1</v>
      </c>
      <c r="G6303" s="2"/>
    </row>
    <row r="6304" spans="1:26" customHeight="1" ht="18" hidden="true" outlineLevel="3">
      <c r="A6304" s="2" t="s">
        <v>12136</v>
      </c>
      <c r="B6304" s="3" t="s">
        <v>12137</v>
      </c>
      <c r="C6304" s="2"/>
      <c r="D6304" s="2" t="s">
        <v>16</v>
      </c>
      <c r="E6304" s="4">
        <f>550.00*(1-Z1%)</f>
        <v>550</v>
      </c>
      <c r="F6304" s="2">
        <v>1</v>
      </c>
      <c r="G6304" s="2"/>
    </row>
    <row r="6305" spans="1:26" customHeight="1" ht="18" hidden="true" outlineLevel="3">
      <c r="A6305" s="2" t="s">
        <v>12138</v>
      </c>
      <c r="B6305" s="3" t="s">
        <v>12139</v>
      </c>
      <c r="C6305" s="2"/>
      <c r="D6305" s="2" t="s">
        <v>16</v>
      </c>
      <c r="E6305" s="4">
        <f>610.00*(1-Z1%)</f>
        <v>610</v>
      </c>
      <c r="F6305" s="2">
        <v>1</v>
      </c>
      <c r="G6305" s="2"/>
    </row>
    <row r="6306" spans="1:26" customHeight="1" ht="18" hidden="true" outlineLevel="3">
      <c r="A6306" s="2" t="s">
        <v>12140</v>
      </c>
      <c r="B6306" s="3" t="s">
        <v>12141</v>
      </c>
      <c r="C6306" s="2"/>
      <c r="D6306" s="2" t="s">
        <v>16</v>
      </c>
      <c r="E6306" s="4">
        <f>860.00*(1-Z1%)</f>
        <v>860</v>
      </c>
      <c r="F6306" s="2">
        <v>2</v>
      </c>
      <c r="G6306" s="2"/>
    </row>
    <row r="6307" spans="1:26" customHeight="1" ht="36" hidden="true" outlineLevel="3">
      <c r="A6307" s="2" t="s">
        <v>12142</v>
      </c>
      <c r="B6307" s="3" t="s">
        <v>12143</v>
      </c>
      <c r="C6307" s="2"/>
      <c r="D6307" s="2" t="s">
        <v>16</v>
      </c>
      <c r="E6307" s="4">
        <f>220.00*(1-Z1%)</f>
        <v>220</v>
      </c>
      <c r="F6307" s="2">
        <v>1</v>
      </c>
      <c r="G6307" s="2"/>
    </row>
    <row r="6308" spans="1:26" customHeight="1" ht="36" hidden="true" outlineLevel="3">
      <c r="A6308" s="2" t="s">
        <v>12144</v>
      </c>
      <c r="B6308" s="3" t="s">
        <v>12145</v>
      </c>
      <c r="C6308" s="2"/>
      <c r="D6308" s="2" t="s">
        <v>16</v>
      </c>
      <c r="E6308" s="4">
        <f>110.00*(1-Z1%)</f>
        <v>110</v>
      </c>
      <c r="F6308" s="2">
        <v>1</v>
      </c>
      <c r="G6308" s="2"/>
    </row>
    <row r="6309" spans="1:26" customHeight="1" ht="35" hidden="true" outlineLevel="3">
      <c r="A6309" s="5" t="s">
        <v>12146</v>
      </c>
      <c r="B6309" s="5"/>
      <c r="C6309" s="5"/>
      <c r="D6309" s="5"/>
      <c r="E6309" s="5"/>
      <c r="F6309" s="5"/>
      <c r="G6309" s="5"/>
    </row>
    <row r="6310" spans="1:26" customHeight="1" ht="36" hidden="true" outlineLevel="3">
      <c r="A6310" s="2" t="s">
        <v>12147</v>
      </c>
      <c r="B6310" s="3" t="s">
        <v>12148</v>
      </c>
      <c r="C6310" s="2"/>
      <c r="D6310" s="2" t="s">
        <v>16</v>
      </c>
      <c r="E6310" s="4">
        <f>300.00*(1-Z1%)</f>
        <v>300</v>
      </c>
      <c r="F6310" s="2">
        <v>1</v>
      </c>
      <c r="G6310" s="2"/>
    </row>
    <row r="6311" spans="1:26" customHeight="1" ht="36" hidden="true" outlineLevel="3">
      <c r="A6311" s="2" t="s">
        <v>12149</v>
      </c>
      <c r="B6311" s="3" t="s">
        <v>12150</v>
      </c>
      <c r="C6311" s="2"/>
      <c r="D6311" s="2" t="s">
        <v>16</v>
      </c>
      <c r="E6311" s="4">
        <f>130.00*(1-Z1%)</f>
        <v>130</v>
      </c>
      <c r="F6311" s="2">
        <v>1</v>
      </c>
      <c r="G6311" s="2"/>
    </row>
    <row r="6312" spans="1:26" customHeight="1" ht="36" hidden="true" outlineLevel="3">
      <c r="A6312" s="2" t="s">
        <v>12151</v>
      </c>
      <c r="B6312" s="3" t="s">
        <v>12152</v>
      </c>
      <c r="C6312" s="2"/>
      <c r="D6312" s="2" t="s">
        <v>16</v>
      </c>
      <c r="E6312" s="4">
        <f>250.00*(1-Z1%)</f>
        <v>250</v>
      </c>
      <c r="F6312" s="2">
        <v>1</v>
      </c>
      <c r="G6312" s="2"/>
    </row>
    <row r="6313" spans="1:26" customHeight="1" ht="18" hidden="true" outlineLevel="3">
      <c r="A6313" s="2" t="s">
        <v>12153</v>
      </c>
      <c r="B6313" s="3" t="s">
        <v>12154</v>
      </c>
      <c r="C6313" s="2"/>
      <c r="D6313" s="2" t="s">
        <v>16</v>
      </c>
      <c r="E6313" s="4">
        <f>230.00*(1-Z1%)</f>
        <v>230</v>
      </c>
      <c r="F6313" s="2">
        <v>1</v>
      </c>
      <c r="G6313" s="2"/>
    </row>
    <row r="6314" spans="1:26" customHeight="1" ht="36" hidden="true" outlineLevel="3">
      <c r="A6314" s="2" t="s">
        <v>12155</v>
      </c>
      <c r="B6314" s="3" t="s">
        <v>12156</v>
      </c>
      <c r="C6314" s="2"/>
      <c r="D6314" s="2" t="s">
        <v>16</v>
      </c>
      <c r="E6314" s="4">
        <f>250.00*(1-Z1%)</f>
        <v>250</v>
      </c>
      <c r="F6314" s="2">
        <v>1</v>
      </c>
      <c r="G6314" s="2"/>
    </row>
    <row r="6315" spans="1:26" customHeight="1" ht="18" hidden="true" outlineLevel="3">
      <c r="A6315" s="2" t="s">
        <v>12157</v>
      </c>
      <c r="B6315" s="3" t="s">
        <v>12158</v>
      </c>
      <c r="C6315" s="2"/>
      <c r="D6315" s="2" t="s">
        <v>16</v>
      </c>
      <c r="E6315" s="4">
        <f>800.00*(1-Z1%)</f>
        <v>800</v>
      </c>
      <c r="F6315" s="2">
        <v>1</v>
      </c>
      <c r="G6315" s="2"/>
    </row>
    <row r="6316" spans="1:26" customHeight="1" ht="18" hidden="true" outlineLevel="3">
      <c r="A6316" s="2" t="s">
        <v>12159</v>
      </c>
      <c r="B6316" s="3" t="s">
        <v>12160</v>
      </c>
      <c r="C6316" s="2"/>
      <c r="D6316" s="2" t="s">
        <v>16</v>
      </c>
      <c r="E6316" s="4">
        <f>600.00*(1-Z1%)</f>
        <v>600</v>
      </c>
      <c r="F6316" s="2">
        <v>1</v>
      </c>
      <c r="G6316" s="2"/>
    </row>
    <row r="6317" spans="1:26" customHeight="1" ht="36" hidden="true" outlineLevel="3">
      <c r="A6317" s="2" t="s">
        <v>12161</v>
      </c>
      <c r="B6317" s="3" t="s">
        <v>12162</v>
      </c>
      <c r="C6317" s="2"/>
      <c r="D6317" s="2" t="s">
        <v>16</v>
      </c>
      <c r="E6317" s="4">
        <f>750.00*(1-Z1%)</f>
        <v>750</v>
      </c>
      <c r="F6317" s="2">
        <v>2</v>
      </c>
      <c r="G6317" s="2"/>
    </row>
    <row r="6318" spans="1:26" customHeight="1" ht="36" hidden="true" outlineLevel="3">
      <c r="A6318" s="2" t="s">
        <v>12163</v>
      </c>
      <c r="B6318" s="3" t="s">
        <v>12164</v>
      </c>
      <c r="C6318" s="2"/>
      <c r="D6318" s="2" t="s">
        <v>16</v>
      </c>
      <c r="E6318" s="4">
        <f>900.00*(1-Z1%)</f>
        <v>900</v>
      </c>
      <c r="F6318" s="2">
        <v>1</v>
      </c>
      <c r="G6318" s="2"/>
    </row>
    <row r="6319" spans="1:26" customHeight="1" ht="36" hidden="true" outlineLevel="3">
      <c r="A6319" s="2" t="s">
        <v>12165</v>
      </c>
      <c r="B6319" s="3" t="s">
        <v>12166</v>
      </c>
      <c r="C6319" s="2"/>
      <c r="D6319" s="2" t="s">
        <v>16</v>
      </c>
      <c r="E6319" s="4">
        <f>1150.00*(1-Z1%)</f>
        <v>1150</v>
      </c>
      <c r="F6319" s="2">
        <v>1</v>
      </c>
      <c r="G6319" s="2"/>
    </row>
    <row r="6320" spans="1:26" customHeight="1" ht="36" hidden="true" outlineLevel="3">
      <c r="A6320" s="2" t="s">
        <v>12167</v>
      </c>
      <c r="B6320" s="3" t="s">
        <v>12168</v>
      </c>
      <c r="C6320" s="2"/>
      <c r="D6320" s="2" t="s">
        <v>16</v>
      </c>
      <c r="E6320" s="4">
        <f>950.00*(1-Z1%)</f>
        <v>950</v>
      </c>
      <c r="F6320" s="2">
        <v>1</v>
      </c>
      <c r="G6320" s="2"/>
    </row>
    <row r="6321" spans="1:26" customHeight="1" ht="36" hidden="true" outlineLevel="3">
      <c r="A6321" s="2" t="s">
        <v>12169</v>
      </c>
      <c r="B6321" s="3" t="s">
        <v>12170</v>
      </c>
      <c r="C6321" s="2"/>
      <c r="D6321" s="2" t="s">
        <v>16</v>
      </c>
      <c r="E6321" s="4">
        <f>950.00*(1-Z1%)</f>
        <v>950</v>
      </c>
      <c r="F6321" s="2">
        <v>1</v>
      </c>
      <c r="G6321" s="2"/>
    </row>
    <row r="6322" spans="1:26" customHeight="1" ht="36" hidden="true" outlineLevel="3">
      <c r="A6322" s="2" t="s">
        <v>12171</v>
      </c>
      <c r="B6322" s="3" t="s">
        <v>12172</v>
      </c>
      <c r="C6322" s="2"/>
      <c r="D6322" s="2" t="s">
        <v>16</v>
      </c>
      <c r="E6322" s="4">
        <f>960.00*(1-Z1%)</f>
        <v>960</v>
      </c>
      <c r="F6322" s="2">
        <v>1</v>
      </c>
      <c r="G6322" s="2"/>
    </row>
    <row r="6323" spans="1:26" customHeight="1" ht="18" hidden="true" outlineLevel="3">
      <c r="A6323" s="2" t="s">
        <v>12173</v>
      </c>
      <c r="B6323" s="3" t="s">
        <v>12174</v>
      </c>
      <c r="C6323" s="2"/>
      <c r="D6323" s="2" t="s">
        <v>16</v>
      </c>
      <c r="E6323" s="4">
        <f>1100.00*(1-Z1%)</f>
        <v>1100</v>
      </c>
      <c r="F6323" s="2">
        <v>1</v>
      </c>
      <c r="G6323" s="2"/>
    </row>
    <row r="6324" spans="1:26" customHeight="1" ht="18" hidden="true" outlineLevel="3">
      <c r="A6324" s="2" t="s">
        <v>12175</v>
      </c>
      <c r="B6324" s="3" t="s">
        <v>12176</v>
      </c>
      <c r="C6324" s="2"/>
      <c r="D6324" s="2" t="s">
        <v>16</v>
      </c>
      <c r="E6324" s="4">
        <f>400.00*(1-Z1%)</f>
        <v>400</v>
      </c>
      <c r="F6324" s="2">
        <v>1</v>
      </c>
      <c r="G6324" s="2"/>
    </row>
    <row r="6325" spans="1:26" customHeight="1" ht="18" hidden="true" outlineLevel="3">
      <c r="A6325" s="2" t="s">
        <v>12177</v>
      </c>
      <c r="B6325" s="3" t="s">
        <v>12178</v>
      </c>
      <c r="C6325" s="2"/>
      <c r="D6325" s="2" t="s">
        <v>16</v>
      </c>
      <c r="E6325" s="4">
        <f>780.00*(1-Z1%)</f>
        <v>780</v>
      </c>
      <c r="F6325" s="2">
        <v>1</v>
      </c>
      <c r="G6325" s="2"/>
    </row>
    <row r="6326" spans="1:26" customHeight="1" ht="18" hidden="true" outlineLevel="3">
      <c r="A6326" s="2" t="s">
        <v>12179</v>
      </c>
      <c r="B6326" s="3" t="s">
        <v>12180</v>
      </c>
      <c r="C6326" s="2"/>
      <c r="D6326" s="2" t="s">
        <v>16</v>
      </c>
      <c r="E6326" s="4">
        <f>850.00*(1-Z1%)</f>
        <v>850</v>
      </c>
      <c r="F6326" s="2">
        <v>2</v>
      </c>
      <c r="G6326" s="2"/>
    </row>
    <row r="6327" spans="1:26" customHeight="1" ht="18" hidden="true" outlineLevel="3">
      <c r="A6327" s="2" t="s">
        <v>12181</v>
      </c>
      <c r="B6327" s="3" t="s">
        <v>12182</v>
      </c>
      <c r="C6327" s="2"/>
      <c r="D6327" s="2" t="s">
        <v>16</v>
      </c>
      <c r="E6327" s="4">
        <f>540.00*(1-Z1%)</f>
        <v>540</v>
      </c>
      <c r="F6327" s="2">
        <v>1</v>
      </c>
      <c r="G6327" s="2"/>
    </row>
    <row r="6328" spans="1:26" customHeight="1" ht="18" hidden="true" outlineLevel="3">
      <c r="A6328" s="2" t="s">
        <v>12183</v>
      </c>
      <c r="B6328" s="3" t="s">
        <v>12184</v>
      </c>
      <c r="C6328" s="2"/>
      <c r="D6328" s="2" t="s">
        <v>16</v>
      </c>
      <c r="E6328" s="4">
        <f>800.00*(1-Z1%)</f>
        <v>800</v>
      </c>
      <c r="F6328" s="2">
        <v>1</v>
      </c>
      <c r="G6328" s="2"/>
    </row>
    <row r="6329" spans="1:26" customHeight="1" ht="18" hidden="true" outlineLevel="3">
      <c r="A6329" s="2" t="s">
        <v>12185</v>
      </c>
      <c r="B6329" s="3" t="s">
        <v>12186</v>
      </c>
      <c r="C6329" s="2"/>
      <c r="D6329" s="2" t="s">
        <v>16</v>
      </c>
      <c r="E6329" s="4">
        <f>1490.00*(1-Z1%)</f>
        <v>1490</v>
      </c>
      <c r="F6329" s="2">
        <v>1</v>
      </c>
      <c r="G6329" s="2"/>
    </row>
    <row r="6330" spans="1:26" customHeight="1" ht="18" hidden="true" outlineLevel="3">
      <c r="A6330" s="2" t="s">
        <v>12187</v>
      </c>
      <c r="B6330" s="3" t="s">
        <v>12188</v>
      </c>
      <c r="C6330" s="2"/>
      <c r="D6330" s="2" t="s">
        <v>16</v>
      </c>
      <c r="E6330" s="4">
        <f>950.00*(1-Z1%)</f>
        <v>950</v>
      </c>
      <c r="F6330" s="2">
        <v>1</v>
      </c>
      <c r="G6330" s="2"/>
    </row>
    <row r="6331" spans="1:26" customHeight="1" ht="18" hidden="true" outlineLevel="3">
      <c r="A6331" s="2" t="s">
        <v>12189</v>
      </c>
      <c r="B6331" s="3" t="s">
        <v>12190</v>
      </c>
      <c r="C6331" s="2"/>
      <c r="D6331" s="2" t="s">
        <v>16</v>
      </c>
      <c r="E6331" s="4">
        <f>330.00*(1-Z1%)</f>
        <v>330</v>
      </c>
      <c r="F6331" s="2">
        <v>1</v>
      </c>
      <c r="G6331" s="2"/>
    </row>
    <row r="6332" spans="1:26" customHeight="1" ht="18" hidden="true" outlineLevel="3">
      <c r="A6332" s="2" t="s">
        <v>12191</v>
      </c>
      <c r="B6332" s="3" t="s">
        <v>12192</v>
      </c>
      <c r="C6332" s="2"/>
      <c r="D6332" s="2" t="s">
        <v>16</v>
      </c>
      <c r="E6332" s="4">
        <f>260.00*(1-Z1%)</f>
        <v>260</v>
      </c>
      <c r="F6332" s="2">
        <v>1</v>
      </c>
      <c r="G6332" s="2"/>
    </row>
    <row r="6333" spans="1:26" customHeight="1" ht="18" hidden="true" outlineLevel="3">
      <c r="A6333" s="2" t="s">
        <v>12193</v>
      </c>
      <c r="B6333" s="3" t="s">
        <v>12194</v>
      </c>
      <c r="C6333" s="2"/>
      <c r="D6333" s="2" t="s">
        <v>16</v>
      </c>
      <c r="E6333" s="4">
        <f>280.00*(1-Z1%)</f>
        <v>280</v>
      </c>
      <c r="F6333" s="2">
        <v>1</v>
      </c>
      <c r="G6333" s="2"/>
    </row>
    <row r="6334" spans="1:26" customHeight="1" ht="18" hidden="true" outlineLevel="3">
      <c r="A6334" s="2" t="s">
        <v>12195</v>
      </c>
      <c r="B6334" s="3" t="s">
        <v>12196</v>
      </c>
      <c r="C6334" s="2"/>
      <c r="D6334" s="2" t="s">
        <v>16</v>
      </c>
      <c r="E6334" s="4">
        <f>260.00*(1-Z1%)</f>
        <v>260</v>
      </c>
      <c r="F6334" s="2">
        <v>1</v>
      </c>
      <c r="G6334" s="2"/>
    </row>
    <row r="6335" spans="1:26" customHeight="1" ht="35" hidden="true" outlineLevel="3">
      <c r="A6335" s="5" t="s">
        <v>12197</v>
      </c>
      <c r="B6335" s="5"/>
      <c r="C6335" s="5"/>
      <c r="D6335" s="5"/>
      <c r="E6335" s="5"/>
      <c r="F6335" s="5"/>
      <c r="G6335" s="5"/>
    </row>
    <row r="6336" spans="1:26" customHeight="1" ht="18" hidden="true" outlineLevel="3">
      <c r="A6336" s="2" t="s">
        <v>12198</v>
      </c>
      <c r="B6336" s="3" t="s">
        <v>12199</v>
      </c>
      <c r="C6336" s="2"/>
      <c r="D6336" s="2" t="s">
        <v>16</v>
      </c>
      <c r="E6336" s="4">
        <f>350.00*(1-Z1%)</f>
        <v>350</v>
      </c>
      <c r="F6336" s="2">
        <v>1</v>
      </c>
      <c r="G6336" s="2"/>
    </row>
    <row r="6337" spans="1:26" customHeight="1" ht="18" hidden="true" outlineLevel="3">
      <c r="A6337" s="2" t="s">
        <v>12200</v>
      </c>
      <c r="B6337" s="3" t="s">
        <v>12201</v>
      </c>
      <c r="C6337" s="2"/>
      <c r="D6337" s="2" t="s">
        <v>16</v>
      </c>
      <c r="E6337" s="4">
        <f>160.00*(1-Z1%)</f>
        <v>160</v>
      </c>
      <c r="F6337" s="2">
        <v>1</v>
      </c>
      <c r="G6337" s="2"/>
    </row>
    <row r="6338" spans="1:26" customHeight="1" ht="18" hidden="true" outlineLevel="3">
      <c r="A6338" s="2" t="s">
        <v>12202</v>
      </c>
      <c r="B6338" s="3" t="s">
        <v>12203</v>
      </c>
      <c r="C6338" s="2"/>
      <c r="D6338" s="2" t="s">
        <v>16</v>
      </c>
      <c r="E6338" s="4">
        <f>400.00*(1-Z1%)</f>
        <v>400</v>
      </c>
      <c r="F6338" s="2">
        <v>1</v>
      </c>
      <c r="G6338" s="2"/>
    </row>
    <row r="6339" spans="1:26" customHeight="1" ht="18" hidden="true" outlineLevel="3">
      <c r="A6339" s="2" t="s">
        <v>12204</v>
      </c>
      <c r="B6339" s="3" t="s">
        <v>12205</v>
      </c>
      <c r="C6339" s="2"/>
      <c r="D6339" s="2" t="s">
        <v>16</v>
      </c>
      <c r="E6339" s="4">
        <f>400.00*(1-Z1%)</f>
        <v>400</v>
      </c>
      <c r="F6339" s="2">
        <v>1</v>
      </c>
      <c r="G6339" s="2"/>
    </row>
    <row r="6340" spans="1:26" customHeight="1" ht="18" hidden="true" outlineLevel="3">
      <c r="A6340" s="2" t="s">
        <v>12206</v>
      </c>
      <c r="B6340" s="3" t="s">
        <v>12207</v>
      </c>
      <c r="C6340" s="2"/>
      <c r="D6340" s="2" t="s">
        <v>16</v>
      </c>
      <c r="E6340" s="4">
        <f>490.00*(1-Z1%)</f>
        <v>490</v>
      </c>
      <c r="F6340" s="2">
        <v>1</v>
      </c>
      <c r="G6340" s="2"/>
    </row>
    <row r="6341" spans="1:26" customHeight="1" ht="18" hidden="true" outlineLevel="3">
      <c r="A6341" s="2" t="s">
        <v>12208</v>
      </c>
      <c r="B6341" s="3" t="s">
        <v>12209</v>
      </c>
      <c r="C6341" s="2"/>
      <c r="D6341" s="2" t="s">
        <v>16</v>
      </c>
      <c r="E6341" s="4">
        <f>490.00*(1-Z1%)</f>
        <v>490</v>
      </c>
      <c r="F6341" s="2">
        <v>1</v>
      </c>
      <c r="G6341" s="2"/>
    </row>
    <row r="6342" spans="1:26" customHeight="1" ht="18" hidden="true" outlineLevel="3">
      <c r="A6342" s="2" t="s">
        <v>12210</v>
      </c>
      <c r="B6342" s="3" t="s">
        <v>12211</v>
      </c>
      <c r="C6342" s="2"/>
      <c r="D6342" s="2" t="s">
        <v>16</v>
      </c>
      <c r="E6342" s="4">
        <f>350.00*(1-Z1%)</f>
        <v>350</v>
      </c>
      <c r="F6342" s="2">
        <v>1</v>
      </c>
      <c r="G6342" s="2"/>
    </row>
    <row r="6343" spans="1:26" customHeight="1" ht="18" hidden="true" outlineLevel="3">
      <c r="A6343" s="2" t="s">
        <v>12212</v>
      </c>
      <c r="B6343" s="3" t="s">
        <v>12213</v>
      </c>
      <c r="C6343" s="2"/>
      <c r="D6343" s="2" t="s">
        <v>16</v>
      </c>
      <c r="E6343" s="4">
        <f>540.00*(1-Z1%)</f>
        <v>540</v>
      </c>
      <c r="F6343" s="2">
        <v>1</v>
      </c>
      <c r="G6343" s="2"/>
    </row>
    <row r="6344" spans="1:26" customHeight="1" ht="18" hidden="true" outlineLevel="3">
      <c r="A6344" s="2" t="s">
        <v>12214</v>
      </c>
      <c r="B6344" s="3" t="s">
        <v>12215</v>
      </c>
      <c r="C6344" s="2"/>
      <c r="D6344" s="2" t="s">
        <v>16</v>
      </c>
      <c r="E6344" s="4">
        <f>540.00*(1-Z1%)</f>
        <v>540</v>
      </c>
      <c r="F6344" s="2">
        <v>1</v>
      </c>
      <c r="G6344" s="2"/>
    </row>
    <row r="6345" spans="1:26" customHeight="1" ht="18" hidden="true" outlineLevel="3">
      <c r="A6345" s="2" t="s">
        <v>12216</v>
      </c>
      <c r="B6345" s="3" t="s">
        <v>12217</v>
      </c>
      <c r="C6345" s="2"/>
      <c r="D6345" s="2" t="s">
        <v>16</v>
      </c>
      <c r="E6345" s="4">
        <f>670.00*(1-Z1%)</f>
        <v>670</v>
      </c>
      <c r="F6345" s="2">
        <v>1</v>
      </c>
      <c r="G6345" s="2"/>
    </row>
    <row r="6346" spans="1:26" customHeight="1" ht="18" hidden="true" outlineLevel="3">
      <c r="A6346" s="2" t="s">
        <v>12218</v>
      </c>
      <c r="B6346" s="3" t="s">
        <v>12219</v>
      </c>
      <c r="C6346" s="2"/>
      <c r="D6346" s="2" t="s">
        <v>16</v>
      </c>
      <c r="E6346" s="4">
        <f>100.00*(1-Z1%)</f>
        <v>100</v>
      </c>
      <c r="F6346" s="2">
        <v>3</v>
      </c>
      <c r="G6346" s="2"/>
    </row>
    <row r="6347" spans="1:26" customHeight="1" ht="18" hidden="true" outlineLevel="3">
      <c r="A6347" s="2" t="s">
        <v>12220</v>
      </c>
      <c r="B6347" s="3" t="s">
        <v>12221</v>
      </c>
      <c r="C6347" s="2"/>
      <c r="D6347" s="2" t="s">
        <v>16</v>
      </c>
      <c r="E6347" s="4">
        <f>120.00*(1-Z1%)</f>
        <v>120</v>
      </c>
      <c r="F6347" s="2">
        <v>1</v>
      </c>
      <c r="G6347" s="2"/>
    </row>
    <row r="6348" spans="1:26" customHeight="1" ht="18" hidden="true" outlineLevel="3">
      <c r="A6348" s="2" t="s">
        <v>12222</v>
      </c>
      <c r="B6348" s="3" t="s">
        <v>12223</v>
      </c>
      <c r="C6348" s="2"/>
      <c r="D6348" s="2" t="s">
        <v>16</v>
      </c>
      <c r="E6348" s="4">
        <f>100.00*(1-Z1%)</f>
        <v>100</v>
      </c>
      <c r="F6348" s="2">
        <v>5</v>
      </c>
      <c r="G6348" s="2"/>
    </row>
    <row r="6349" spans="1:26" customHeight="1" ht="35" hidden="true" outlineLevel="2">
      <c r="A6349" s="5" t="s">
        <v>12224</v>
      </c>
      <c r="B6349" s="5"/>
      <c r="C6349" s="5"/>
      <c r="D6349" s="5"/>
      <c r="E6349" s="5"/>
      <c r="F6349" s="5"/>
      <c r="G6349" s="5"/>
    </row>
    <row r="6350" spans="1:26" customHeight="1" ht="35" hidden="true" outlineLevel="3">
      <c r="A6350" s="5" t="s">
        <v>12225</v>
      </c>
      <c r="B6350" s="5"/>
      <c r="C6350" s="5"/>
      <c r="D6350" s="5"/>
      <c r="E6350" s="5"/>
      <c r="F6350" s="5"/>
      <c r="G6350" s="5"/>
    </row>
    <row r="6351" spans="1:26" customHeight="1" ht="18" hidden="true" outlineLevel="3">
      <c r="A6351" s="2" t="s">
        <v>12226</v>
      </c>
      <c r="B6351" s="3" t="s">
        <v>12227</v>
      </c>
      <c r="C6351" s="2"/>
      <c r="D6351" s="2" t="s">
        <v>16</v>
      </c>
      <c r="E6351" s="4">
        <f>150.00*(1-Z1%)</f>
        <v>150</v>
      </c>
      <c r="F6351" s="2">
        <v>5</v>
      </c>
      <c r="G6351" s="2"/>
    </row>
    <row r="6352" spans="1:26" customHeight="1" ht="18" hidden="true" outlineLevel="3">
      <c r="A6352" s="2" t="s">
        <v>12228</v>
      </c>
      <c r="B6352" s="3" t="s">
        <v>12229</v>
      </c>
      <c r="C6352" s="2"/>
      <c r="D6352" s="2" t="s">
        <v>16</v>
      </c>
      <c r="E6352" s="4">
        <f>100.00*(1-Z1%)</f>
        <v>100</v>
      </c>
      <c r="F6352" s="2">
        <v>13</v>
      </c>
      <c r="G6352" s="2"/>
    </row>
    <row r="6353" spans="1:26" customHeight="1" ht="18" hidden="true" outlineLevel="3">
      <c r="A6353" s="2" t="s">
        <v>12230</v>
      </c>
      <c r="B6353" s="3" t="s">
        <v>12231</v>
      </c>
      <c r="C6353" s="2"/>
      <c r="D6353" s="2" t="s">
        <v>16</v>
      </c>
      <c r="E6353" s="4">
        <f>150.00*(1-Z1%)</f>
        <v>150</v>
      </c>
      <c r="F6353" s="2">
        <v>4</v>
      </c>
      <c r="G6353" s="2"/>
    </row>
    <row r="6354" spans="1:26" customHeight="1" ht="18" hidden="true" outlineLevel="3">
      <c r="A6354" s="2" t="s">
        <v>12232</v>
      </c>
      <c r="B6354" s="3" t="s">
        <v>12233</v>
      </c>
      <c r="C6354" s="2"/>
      <c r="D6354" s="2" t="s">
        <v>16</v>
      </c>
      <c r="E6354" s="4">
        <f>380.00*(1-Z1%)</f>
        <v>380</v>
      </c>
      <c r="F6354" s="2">
        <v>1</v>
      </c>
      <c r="G6354" s="2"/>
    </row>
    <row r="6355" spans="1:26" customHeight="1" ht="18" hidden="true" outlineLevel="3">
      <c r="A6355" s="2" t="s">
        <v>12234</v>
      </c>
      <c r="B6355" s="3" t="s">
        <v>12235</v>
      </c>
      <c r="C6355" s="2"/>
      <c r="D6355" s="2" t="s">
        <v>16</v>
      </c>
      <c r="E6355" s="4">
        <f>380.00*(1-Z1%)</f>
        <v>380</v>
      </c>
      <c r="F6355" s="2">
        <v>1</v>
      </c>
      <c r="G6355" s="2"/>
    </row>
    <row r="6356" spans="1:26" customHeight="1" ht="18" hidden="true" outlineLevel="3">
      <c r="A6356" s="2" t="s">
        <v>12236</v>
      </c>
      <c r="B6356" s="3" t="s">
        <v>12237</v>
      </c>
      <c r="C6356" s="2"/>
      <c r="D6356" s="2" t="s">
        <v>16</v>
      </c>
      <c r="E6356" s="4">
        <f>380.00*(1-Z1%)</f>
        <v>380</v>
      </c>
      <c r="F6356" s="2">
        <v>1</v>
      </c>
      <c r="G6356" s="2"/>
    </row>
    <row r="6357" spans="1:26" customHeight="1" ht="18" hidden="true" outlineLevel="3">
      <c r="A6357" s="2" t="s">
        <v>12238</v>
      </c>
      <c r="B6357" s="3" t="s">
        <v>12239</v>
      </c>
      <c r="C6357" s="2"/>
      <c r="D6357" s="2" t="s">
        <v>16</v>
      </c>
      <c r="E6357" s="4">
        <f>530.00*(1-Z1%)</f>
        <v>530</v>
      </c>
      <c r="F6357" s="2">
        <v>1</v>
      </c>
      <c r="G6357" s="2"/>
    </row>
    <row r="6358" spans="1:26" customHeight="1" ht="18" hidden="true" outlineLevel="3">
      <c r="A6358" s="2" t="s">
        <v>12240</v>
      </c>
      <c r="B6358" s="3" t="s">
        <v>12241</v>
      </c>
      <c r="C6358" s="2"/>
      <c r="D6358" s="2" t="s">
        <v>16</v>
      </c>
      <c r="E6358" s="4">
        <f>350.00*(1-Z1%)</f>
        <v>350</v>
      </c>
      <c r="F6358" s="2">
        <v>2</v>
      </c>
      <c r="G6358" s="2"/>
    </row>
    <row r="6359" spans="1:26" customHeight="1" ht="18" hidden="true" outlineLevel="3">
      <c r="A6359" s="2" t="s">
        <v>12242</v>
      </c>
      <c r="B6359" s="3" t="s">
        <v>12243</v>
      </c>
      <c r="C6359" s="2"/>
      <c r="D6359" s="2" t="s">
        <v>16</v>
      </c>
      <c r="E6359" s="4">
        <f>230.00*(1-Z1%)</f>
        <v>230</v>
      </c>
      <c r="F6359" s="2">
        <v>2</v>
      </c>
      <c r="G6359" s="2"/>
    </row>
    <row r="6360" spans="1:26" customHeight="1" ht="18" hidden="true" outlineLevel="3">
      <c r="A6360" s="2" t="s">
        <v>12244</v>
      </c>
      <c r="B6360" s="3" t="s">
        <v>12245</v>
      </c>
      <c r="C6360" s="2"/>
      <c r="D6360" s="2" t="s">
        <v>16</v>
      </c>
      <c r="E6360" s="4">
        <f>390.00*(1-Z1%)</f>
        <v>390</v>
      </c>
      <c r="F6360" s="2">
        <v>1</v>
      </c>
      <c r="G6360" s="2"/>
    </row>
    <row r="6361" spans="1:26" customHeight="1" ht="18" hidden="true" outlineLevel="3">
      <c r="A6361" s="2" t="s">
        <v>12246</v>
      </c>
      <c r="B6361" s="3" t="s">
        <v>12247</v>
      </c>
      <c r="C6361" s="2"/>
      <c r="D6361" s="2" t="s">
        <v>16</v>
      </c>
      <c r="E6361" s="4">
        <f>490.00*(1-Z1%)</f>
        <v>490</v>
      </c>
      <c r="F6361" s="2">
        <v>2</v>
      </c>
      <c r="G6361" s="2"/>
    </row>
    <row r="6362" spans="1:26" customHeight="1" ht="18" hidden="true" outlineLevel="3">
      <c r="A6362" s="2" t="s">
        <v>12248</v>
      </c>
      <c r="B6362" s="3" t="s">
        <v>12249</v>
      </c>
      <c r="C6362" s="2"/>
      <c r="D6362" s="2" t="s">
        <v>16</v>
      </c>
      <c r="E6362" s="4">
        <f>360.00*(1-Z1%)</f>
        <v>360</v>
      </c>
      <c r="F6362" s="2">
        <v>2</v>
      </c>
      <c r="G6362" s="2"/>
    </row>
    <row r="6363" spans="1:26" customHeight="1" ht="18" hidden="true" outlineLevel="3">
      <c r="A6363" s="2" t="s">
        <v>12250</v>
      </c>
      <c r="B6363" s="3" t="s">
        <v>12251</v>
      </c>
      <c r="C6363" s="2"/>
      <c r="D6363" s="2" t="s">
        <v>16</v>
      </c>
      <c r="E6363" s="4">
        <f>390.00*(1-Z1%)</f>
        <v>390</v>
      </c>
      <c r="F6363" s="2">
        <v>1</v>
      </c>
      <c r="G6363" s="2"/>
    </row>
    <row r="6364" spans="1:26" customHeight="1" ht="18" hidden="true" outlineLevel="3">
      <c r="A6364" s="2" t="s">
        <v>12252</v>
      </c>
      <c r="B6364" s="3" t="s">
        <v>12253</v>
      </c>
      <c r="C6364" s="2"/>
      <c r="D6364" s="2" t="s">
        <v>16</v>
      </c>
      <c r="E6364" s="4">
        <f>290.00*(1-Z1%)</f>
        <v>290</v>
      </c>
      <c r="F6364" s="2">
        <v>1</v>
      </c>
      <c r="G6364" s="2"/>
    </row>
    <row r="6365" spans="1:26" customHeight="1" ht="18" hidden="true" outlineLevel="3">
      <c r="A6365" s="2" t="s">
        <v>12254</v>
      </c>
      <c r="B6365" s="3" t="s">
        <v>12255</v>
      </c>
      <c r="C6365" s="2"/>
      <c r="D6365" s="2" t="s">
        <v>16</v>
      </c>
      <c r="E6365" s="4">
        <f>450.00*(1-Z1%)</f>
        <v>450</v>
      </c>
      <c r="F6365" s="2">
        <v>1</v>
      </c>
      <c r="G6365" s="2"/>
    </row>
    <row r="6366" spans="1:26" customHeight="1" ht="18" hidden="true" outlineLevel="3">
      <c r="A6366" s="2" t="s">
        <v>12256</v>
      </c>
      <c r="B6366" s="3" t="s">
        <v>12257</v>
      </c>
      <c r="C6366" s="2"/>
      <c r="D6366" s="2" t="s">
        <v>16</v>
      </c>
      <c r="E6366" s="4">
        <f>290.00*(1-Z1%)</f>
        <v>290</v>
      </c>
      <c r="F6366" s="2">
        <v>1</v>
      </c>
      <c r="G6366" s="2"/>
    </row>
    <row r="6367" spans="1:26" customHeight="1" ht="18" hidden="true" outlineLevel="3">
      <c r="A6367" s="2" t="s">
        <v>12258</v>
      </c>
      <c r="B6367" s="3" t="s">
        <v>12259</v>
      </c>
      <c r="C6367" s="2"/>
      <c r="D6367" s="2" t="s">
        <v>16</v>
      </c>
      <c r="E6367" s="4">
        <f>400.00*(1-Z1%)</f>
        <v>400</v>
      </c>
      <c r="F6367" s="2">
        <v>1</v>
      </c>
      <c r="G6367" s="2"/>
    </row>
    <row r="6368" spans="1:26" customHeight="1" ht="18" hidden="true" outlineLevel="3">
      <c r="A6368" s="2" t="s">
        <v>12260</v>
      </c>
      <c r="B6368" s="3" t="s">
        <v>12261</v>
      </c>
      <c r="C6368" s="2"/>
      <c r="D6368" s="2" t="s">
        <v>16</v>
      </c>
      <c r="E6368" s="4">
        <f>290.00*(1-Z1%)</f>
        <v>290</v>
      </c>
      <c r="F6368" s="2">
        <v>1</v>
      </c>
      <c r="G6368" s="2"/>
    </row>
    <row r="6369" spans="1:26" customHeight="1" ht="35" hidden="true" outlineLevel="3">
      <c r="A6369" s="5" t="s">
        <v>12262</v>
      </c>
      <c r="B6369" s="5"/>
      <c r="C6369" s="5"/>
      <c r="D6369" s="5"/>
      <c r="E6369" s="5"/>
      <c r="F6369" s="5"/>
      <c r="G6369" s="5"/>
    </row>
    <row r="6370" spans="1:26" customHeight="1" ht="18" hidden="true" outlineLevel="3">
      <c r="A6370" s="2" t="s">
        <v>12263</v>
      </c>
      <c r="B6370" s="3" t="s">
        <v>12264</v>
      </c>
      <c r="C6370" s="2"/>
      <c r="D6370" s="2" t="s">
        <v>16</v>
      </c>
      <c r="E6370" s="4">
        <f>600.00*(1-Z1%)</f>
        <v>600</v>
      </c>
      <c r="F6370" s="2">
        <v>1</v>
      </c>
      <c r="G6370" s="2"/>
    </row>
    <row r="6371" spans="1:26" customHeight="1" ht="18" hidden="true" outlineLevel="3">
      <c r="A6371" s="2" t="s">
        <v>12265</v>
      </c>
      <c r="B6371" s="3" t="s">
        <v>12266</v>
      </c>
      <c r="C6371" s="2"/>
      <c r="D6371" s="2" t="s">
        <v>16</v>
      </c>
      <c r="E6371" s="4">
        <f>890.00*(1-Z1%)</f>
        <v>890</v>
      </c>
      <c r="F6371" s="2">
        <v>1</v>
      </c>
      <c r="G6371" s="2"/>
    </row>
    <row r="6372" spans="1:26" customHeight="1" ht="18" hidden="true" outlineLevel="3">
      <c r="A6372" s="2" t="s">
        <v>12267</v>
      </c>
      <c r="B6372" s="3" t="s">
        <v>12268</v>
      </c>
      <c r="C6372" s="2"/>
      <c r="D6372" s="2" t="s">
        <v>16</v>
      </c>
      <c r="E6372" s="4">
        <f>890.00*(1-Z1%)</f>
        <v>890</v>
      </c>
      <c r="F6372" s="2">
        <v>1</v>
      </c>
      <c r="G6372" s="2"/>
    </row>
    <row r="6373" spans="1:26" customHeight="1" ht="18" hidden="true" outlineLevel="3">
      <c r="A6373" s="2" t="s">
        <v>12269</v>
      </c>
      <c r="B6373" s="3" t="s">
        <v>12270</v>
      </c>
      <c r="C6373" s="2"/>
      <c r="D6373" s="2" t="s">
        <v>16</v>
      </c>
      <c r="E6373" s="4">
        <f>850.00*(1-Z1%)</f>
        <v>850</v>
      </c>
      <c r="F6373" s="2">
        <v>1</v>
      </c>
      <c r="G6373" s="2"/>
    </row>
    <row r="6374" spans="1:26" customHeight="1" ht="18" hidden="true" outlineLevel="3">
      <c r="A6374" s="2" t="s">
        <v>12271</v>
      </c>
      <c r="B6374" s="3" t="s">
        <v>12272</v>
      </c>
      <c r="C6374" s="2"/>
      <c r="D6374" s="2" t="s">
        <v>16</v>
      </c>
      <c r="E6374" s="4">
        <f>850.00*(1-Z1%)</f>
        <v>850</v>
      </c>
      <c r="F6374" s="2">
        <v>1</v>
      </c>
      <c r="G6374" s="2"/>
    </row>
    <row r="6375" spans="1:26" customHeight="1" ht="18" hidden="true" outlineLevel="3">
      <c r="A6375" s="2" t="s">
        <v>12273</v>
      </c>
      <c r="B6375" s="3" t="s">
        <v>12274</v>
      </c>
      <c r="C6375" s="2"/>
      <c r="D6375" s="2" t="s">
        <v>16</v>
      </c>
      <c r="E6375" s="4">
        <f>850.00*(1-Z1%)</f>
        <v>850</v>
      </c>
      <c r="F6375" s="2">
        <v>1</v>
      </c>
      <c r="G6375" s="2"/>
    </row>
    <row r="6376" spans="1:26" customHeight="1" ht="18" hidden="true" outlineLevel="3">
      <c r="A6376" s="2" t="s">
        <v>12275</v>
      </c>
      <c r="B6376" s="3" t="s">
        <v>12276</v>
      </c>
      <c r="C6376" s="2"/>
      <c r="D6376" s="2" t="s">
        <v>16</v>
      </c>
      <c r="E6376" s="4">
        <f>850.00*(1-Z1%)</f>
        <v>850</v>
      </c>
      <c r="F6376" s="2">
        <v>1</v>
      </c>
      <c r="G6376" s="2"/>
    </row>
    <row r="6377" spans="1:26" customHeight="1" ht="18" hidden="true" outlineLevel="3">
      <c r="A6377" s="2" t="s">
        <v>12277</v>
      </c>
      <c r="B6377" s="3" t="s">
        <v>12278</v>
      </c>
      <c r="C6377" s="2"/>
      <c r="D6377" s="2" t="s">
        <v>16</v>
      </c>
      <c r="E6377" s="4">
        <f>1220.00*(1-Z1%)</f>
        <v>1220</v>
      </c>
      <c r="F6377" s="2">
        <v>1</v>
      </c>
      <c r="G6377" s="2"/>
    </row>
    <row r="6378" spans="1:26" customHeight="1" ht="18" hidden="true" outlineLevel="3">
      <c r="A6378" s="2" t="s">
        <v>12279</v>
      </c>
      <c r="B6378" s="3" t="s">
        <v>12280</v>
      </c>
      <c r="C6378" s="2"/>
      <c r="D6378" s="2" t="s">
        <v>16</v>
      </c>
      <c r="E6378" s="4">
        <f>690.00*(1-Z1%)</f>
        <v>690</v>
      </c>
      <c r="F6378" s="2">
        <v>1</v>
      </c>
      <c r="G6378" s="2"/>
    </row>
    <row r="6379" spans="1:26" customHeight="1" ht="18" hidden="true" outlineLevel="3">
      <c r="A6379" s="2" t="s">
        <v>12281</v>
      </c>
      <c r="B6379" s="3" t="s">
        <v>12282</v>
      </c>
      <c r="C6379" s="2"/>
      <c r="D6379" s="2" t="s">
        <v>16</v>
      </c>
      <c r="E6379" s="4">
        <f>590.00*(1-Z1%)</f>
        <v>590</v>
      </c>
      <c r="F6379" s="2">
        <v>1</v>
      </c>
      <c r="G6379" s="2"/>
    </row>
    <row r="6380" spans="1:26" customHeight="1" ht="18" hidden="true" outlineLevel="3">
      <c r="A6380" s="2" t="s">
        <v>12283</v>
      </c>
      <c r="B6380" s="3" t="s">
        <v>12284</v>
      </c>
      <c r="C6380" s="2"/>
      <c r="D6380" s="2" t="s">
        <v>16</v>
      </c>
      <c r="E6380" s="4">
        <f>990.00*(1-Z1%)</f>
        <v>990</v>
      </c>
      <c r="F6380" s="2">
        <v>1</v>
      </c>
      <c r="G6380" s="2"/>
    </row>
    <row r="6381" spans="1:26" customHeight="1" ht="18" hidden="true" outlineLevel="3">
      <c r="A6381" s="2" t="s">
        <v>12285</v>
      </c>
      <c r="B6381" s="3" t="s">
        <v>12286</v>
      </c>
      <c r="C6381" s="2"/>
      <c r="D6381" s="2" t="s">
        <v>16</v>
      </c>
      <c r="E6381" s="4">
        <f>570.00*(1-Z1%)</f>
        <v>570</v>
      </c>
      <c r="F6381" s="2">
        <v>1</v>
      </c>
      <c r="G6381" s="2"/>
    </row>
    <row r="6382" spans="1:26" customHeight="1" ht="18" hidden="true" outlineLevel="3">
      <c r="A6382" s="2" t="s">
        <v>12287</v>
      </c>
      <c r="B6382" s="3" t="s">
        <v>12288</v>
      </c>
      <c r="C6382" s="2"/>
      <c r="D6382" s="2" t="s">
        <v>16</v>
      </c>
      <c r="E6382" s="4">
        <f>1390.00*(1-Z1%)</f>
        <v>1390</v>
      </c>
      <c r="F6382" s="2">
        <v>1</v>
      </c>
      <c r="G6382" s="2"/>
    </row>
    <row r="6383" spans="1:26" customHeight="1" ht="18" hidden="true" outlineLevel="3">
      <c r="A6383" s="2" t="s">
        <v>12289</v>
      </c>
      <c r="B6383" s="3" t="s">
        <v>12290</v>
      </c>
      <c r="C6383" s="2"/>
      <c r="D6383" s="2" t="s">
        <v>16</v>
      </c>
      <c r="E6383" s="4">
        <f>990.00*(1-Z1%)</f>
        <v>990</v>
      </c>
      <c r="F6383" s="2">
        <v>1</v>
      </c>
      <c r="G6383" s="2"/>
    </row>
    <row r="6384" spans="1:26" customHeight="1" ht="18" hidden="true" outlineLevel="3">
      <c r="A6384" s="2" t="s">
        <v>12291</v>
      </c>
      <c r="B6384" s="3" t="s">
        <v>12292</v>
      </c>
      <c r="C6384" s="2"/>
      <c r="D6384" s="2" t="s">
        <v>16</v>
      </c>
      <c r="E6384" s="4">
        <f>1100.00*(1-Z1%)</f>
        <v>1100</v>
      </c>
      <c r="F6384" s="2">
        <v>1</v>
      </c>
      <c r="G6384" s="2"/>
    </row>
    <row r="6385" spans="1:26" customHeight="1" ht="35" hidden="true" outlineLevel="2">
      <c r="A6385" s="5" t="s">
        <v>12293</v>
      </c>
      <c r="B6385" s="5"/>
      <c r="C6385" s="5"/>
      <c r="D6385" s="5"/>
      <c r="E6385" s="5"/>
      <c r="F6385" s="5"/>
      <c r="G6385" s="5"/>
    </row>
    <row r="6386" spans="1:26" customHeight="1" ht="18" hidden="true" outlineLevel="2">
      <c r="A6386" s="2" t="s">
        <v>12294</v>
      </c>
      <c r="B6386" s="3" t="s">
        <v>12295</v>
      </c>
      <c r="C6386" s="2"/>
      <c r="D6386" s="2" t="s">
        <v>16</v>
      </c>
      <c r="E6386" s="4">
        <f>320.00*(1-Z1%)</f>
        <v>320</v>
      </c>
      <c r="F6386" s="2">
        <v>1</v>
      </c>
      <c r="G6386" s="2"/>
    </row>
    <row r="6387" spans="1:26" customHeight="1" ht="18" hidden="true" outlineLevel="2">
      <c r="A6387" s="2" t="s">
        <v>12296</v>
      </c>
      <c r="B6387" s="3" t="s">
        <v>12297</v>
      </c>
      <c r="C6387" s="2"/>
      <c r="D6387" s="2" t="s">
        <v>16</v>
      </c>
      <c r="E6387" s="4">
        <f>690.00*(1-Z1%)</f>
        <v>690</v>
      </c>
      <c r="F6387" s="2">
        <v>1</v>
      </c>
      <c r="G6387" s="2"/>
    </row>
    <row r="6388" spans="1:26" customHeight="1" ht="18" hidden="true" outlineLevel="2">
      <c r="A6388" s="2" t="s">
        <v>12298</v>
      </c>
      <c r="B6388" s="3" t="s">
        <v>12299</v>
      </c>
      <c r="C6388" s="2"/>
      <c r="D6388" s="2" t="s">
        <v>16</v>
      </c>
      <c r="E6388" s="4">
        <f>490.00*(1-Z1%)</f>
        <v>490</v>
      </c>
      <c r="F6388" s="2">
        <v>1</v>
      </c>
      <c r="G6388" s="2"/>
    </row>
    <row r="6389" spans="1:26" customHeight="1" ht="18" hidden="true" outlineLevel="2">
      <c r="A6389" s="2" t="s">
        <v>12300</v>
      </c>
      <c r="B6389" s="3" t="s">
        <v>12301</v>
      </c>
      <c r="C6389" s="2"/>
      <c r="D6389" s="2" t="s">
        <v>16</v>
      </c>
      <c r="E6389" s="4">
        <f>690.00*(1-Z1%)</f>
        <v>690</v>
      </c>
      <c r="F6389" s="2">
        <v>1</v>
      </c>
      <c r="G6389" s="2"/>
    </row>
    <row r="6390" spans="1:26" customHeight="1" ht="18" hidden="true" outlineLevel="2">
      <c r="A6390" s="2" t="s">
        <v>12302</v>
      </c>
      <c r="B6390" s="3" t="s">
        <v>12303</v>
      </c>
      <c r="C6390" s="2"/>
      <c r="D6390" s="2" t="s">
        <v>16</v>
      </c>
      <c r="E6390" s="4">
        <f>520.00*(1-Z1%)</f>
        <v>520</v>
      </c>
      <c r="F6390" s="2">
        <v>1</v>
      </c>
      <c r="G6390" s="2"/>
    </row>
    <row r="6391" spans="1:26" customHeight="1" ht="36" hidden="true" outlineLevel="2">
      <c r="A6391" s="2" t="s">
        <v>12304</v>
      </c>
      <c r="B6391" s="3" t="s">
        <v>12305</v>
      </c>
      <c r="C6391" s="2"/>
      <c r="D6391" s="2" t="s">
        <v>16</v>
      </c>
      <c r="E6391" s="4">
        <f>550.00*(1-Z1%)</f>
        <v>550</v>
      </c>
      <c r="F6391" s="2">
        <v>2</v>
      </c>
      <c r="G6391" s="2"/>
    </row>
    <row r="6392" spans="1:26" customHeight="1" ht="18" hidden="true" outlineLevel="2">
      <c r="A6392" s="2" t="s">
        <v>12306</v>
      </c>
      <c r="B6392" s="3" t="s">
        <v>12307</v>
      </c>
      <c r="C6392" s="2"/>
      <c r="D6392" s="2" t="s">
        <v>16</v>
      </c>
      <c r="E6392" s="4">
        <f>850.00*(1-Z1%)</f>
        <v>850</v>
      </c>
      <c r="F6392" s="2">
        <v>2</v>
      </c>
      <c r="G6392" s="2"/>
    </row>
    <row r="6393" spans="1:26" customHeight="1" ht="18" hidden="true" outlineLevel="2">
      <c r="A6393" s="2" t="s">
        <v>12308</v>
      </c>
      <c r="B6393" s="3" t="s">
        <v>12309</v>
      </c>
      <c r="C6393" s="2"/>
      <c r="D6393" s="2" t="s">
        <v>16</v>
      </c>
      <c r="E6393" s="4">
        <f>890.00*(1-Z1%)</f>
        <v>890</v>
      </c>
      <c r="F6393" s="2">
        <v>1</v>
      </c>
      <c r="G6393" s="2"/>
    </row>
    <row r="6394" spans="1:26" customHeight="1" ht="18" hidden="true" outlineLevel="2">
      <c r="A6394" s="2" t="s">
        <v>12310</v>
      </c>
      <c r="B6394" s="3" t="s">
        <v>12311</v>
      </c>
      <c r="C6394" s="2"/>
      <c r="D6394" s="2" t="s">
        <v>16</v>
      </c>
      <c r="E6394" s="4">
        <f>550.00*(1-Z1%)</f>
        <v>550</v>
      </c>
      <c r="F6394" s="2">
        <v>2</v>
      </c>
      <c r="G6394" s="2"/>
    </row>
    <row r="6395" spans="1:26" customHeight="1" ht="18" hidden="true" outlineLevel="2">
      <c r="A6395" s="2" t="s">
        <v>12312</v>
      </c>
      <c r="B6395" s="3" t="s">
        <v>12313</v>
      </c>
      <c r="C6395" s="2"/>
      <c r="D6395" s="2" t="s">
        <v>16</v>
      </c>
      <c r="E6395" s="4">
        <f>850.00*(1-Z1%)</f>
        <v>850</v>
      </c>
      <c r="F6395" s="2">
        <v>1</v>
      </c>
      <c r="G6395" s="2"/>
    </row>
    <row r="6396" spans="1:26" customHeight="1" ht="18" hidden="true" outlineLevel="2">
      <c r="A6396" s="2" t="s">
        <v>12314</v>
      </c>
      <c r="B6396" s="3" t="s">
        <v>12315</v>
      </c>
      <c r="C6396" s="2"/>
      <c r="D6396" s="2" t="s">
        <v>16</v>
      </c>
      <c r="E6396" s="4">
        <f>890.00*(1-Z1%)</f>
        <v>890</v>
      </c>
      <c r="F6396" s="2">
        <v>3</v>
      </c>
      <c r="G6396" s="2"/>
    </row>
    <row r="6397" spans="1:26" customHeight="1" ht="18" hidden="true" outlineLevel="2">
      <c r="A6397" s="2" t="s">
        <v>12316</v>
      </c>
      <c r="B6397" s="3" t="s">
        <v>12317</v>
      </c>
      <c r="C6397" s="2"/>
      <c r="D6397" s="2" t="s">
        <v>16</v>
      </c>
      <c r="E6397" s="4">
        <f>770.00*(1-Z1%)</f>
        <v>770</v>
      </c>
      <c r="F6397" s="2">
        <v>2</v>
      </c>
      <c r="G6397" s="2"/>
    </row>
    <row r="6398" spans="1:26" customHeight="1" ht="18" hidden="true" outlineLevel="2">
      <c r="A6398" s="2" t="s">
        <v>12318</v>
      </c>
      <c r="B6398" s="3" t="s">
        <v>12319</v>
      </c>
      <c r="C6398" s="2"/>
      <c r="D6398" s="2" t="s">
        <v>16</v>
      </c>
      <c r="E6398" s="4">
        <f>250.00*(1-Z1%)</f>
        <v>250</v>
      </c>
      <c r="F6398" s="2">
        <v>3</v>
      </c>
      <c r="G6398" s="2"/>
    </row>
    <row r="6399" spans="1:26" customHeight="1" ht="36" hidden="true" outlineLevel="2">
      <c r="A6399" s="2" t="s">
        <v>12320</v>
      </c>
      <c r="B6399" s="3" t="s">
        <v>12321</v>
      </c>
      <c r="C6399" s="2"/>
      <c r="D6399" s="2" t="s">
        <v>16</v>
      </c>
      <c r="E6399" s="4">
        <f>290.00*(1-Z1%)</f>
        <v>290</v>
      </c>
      <c r="F6399" s="2">
        <v>3</v>
      </c>
      <c r="G6399" s="2"/>
    </row>
    <row r="6400" spans="1:26" customHeight="1" ht="18" hidden="true" outlineLevel="2">
      <c r="A6400" s="2" t="s">
        <v>12322</v>
      </c>
      <c r="B6400" s="3" t="s">
        <v>12323</v>
      </c>
      <c r="C6400" s="2"/>
      <c r="D6400" s="2" t="s">
        <v>16</v>
      </c>
      <c r="E6400" s="4">
        <f>350.00*(1-Z1%)</f>
        <v>350</v>
      </c>
      <c r="F6400" s="2">
        <v>5</v>
      </c>
      <c r="G6400" s="2"/>
    </row>
    <row r="6401" spans="1:26" customHeight="1" ht="36" hidden="true" outlineLevel="2">
      <c r="A6401" s="2" t="s">
        <v>12324</v>
      </c>
      <c r="B6401" s="3" t="s">
        <v>12325</v>
      </c>
      <c r="C6401" s="2"/>
      <c r="D6401" s="2" t="s">
        <v>16</v>
      </c>
      <c r="E6401" s="4">
        <f>390.00*(1-Z1%)</f>
        <v>390</v>
      </c>
      <c r="F6401" s="2">
        <v>5</v>
      </c>
      <c r="G6401" s="2"/>
    </row>
    <row r="6402" spans="1:26" customHeight="1" ht="18" hidden="true" outlineLevel="2">
      <c r="A6402" s="2" t="s">
        <v>12326</v>
      </c>
      <c r="B6402" s="3" t="s">
        <v>12327</v>
      </c>
      <c r="C6402" s="2"/>
      <c r="D6402" s="2" t="s">
        <v>16</v>
      </c>
      <c r="E6402" s="4">
        <f>150.00*(1-Z1%)</f>
        <v>150</v>
      </c>
      <c r="F6402" s="2">
        <v>2</v>
      </c>
      <c r="G6402" s="2"/>
    </row>
    <row r="6403" spans="1:26" customHeight="1" ht="36" hidden="true" outlineLevel="2">
      <c r="A6403" s="2" t="s">
        <v>12328</v>
      </c>
      <c r="B6403" s="3" t="s">
        <v>12329</v>
      </c>
      <c r="C6403" s="2"/>
      <c r="D6403" s="2" t="s">
        <v>16</v>
      </c>
      <c r="E6403" s="4">
        <f>150.00*(1-Z1%)</f>
        <v>150</v>
      </c>
      <c r="F6403" s="2">
        <v>1</v>
      </c>
      <c r="G6403" s="2"/>
    </row>
    <row r="6404" spans="1:26" customHeight="1" ht="35" hidden="true" outlineLevel="2">
      <c r="A6404" s="5" t="s">
        <v>12330</v>
      </c>
      <c r="B6404" s="5"/>
      <c r="C6404" s="5"/>
      <c r="D6404" s="5"/>
      <c r="E6404" s="5"/>
      <c r="F6404" s="5"/>
      <c r="G6404" s="5"/>
    </row>
    <row r="6405" spans="1:26" customHeight="1" ht="18" hidden="true" outlineLevel="2">
      <c r="A6405" s="2" t="s">
        <v>12331</v>
      </c>
      <c r="B6405" s="3" t="s">
        <v>12332</v>
      </c>
      <c r="C6405" s="2"/>
      <c r="D6405" s="2" t="s">
        <v>16</v>
      </c>
      <c r="E6405" s="4">
        <f>190.00*(1-Z1%)</f>
        <v>190</v>
      </c>
      <c r="F6405" s="2">
        <v>4</v>
      </c>
      <c r="G6405" s="2"/>
    </row>
    <row r="6406" spans="1:26" customHeight="1" ht="18" hidden="true" outlineLevel="2">
      <c r="A6406" s="2" t="s">
        <v>12333</v>
      </c>
      <c r="B6406" s="3" t="s">
        <v>12334</v>
      </c>
      <c r="C6406" s="2"/>
      <c r="D6406" s="2" t="s">
        <v>16</v>
      </c>
      <c r="E6406" s="4">
        <f>40.00*(1-Z1%)</f>
        <v>40</v>
      </c>
      <c r="F6406" s="2">
        <v>1</v>
      </c>
      <c r="G6406" s="2"/>
    </row>
    <row r="6407" spans="1:26" customHeight="1" ht="18" hidden="true" outlineLevel="2">
      <c r="A6407" s="2" t="s">
        <v>12335</v>
      </c>
      <c r="B6407" s="3" t="s">
        <v>12336</v>
      </c>
      <c r="C6407" s="2"/>
      <c r="D6407" s="2" t="s">
        <v>16</v>
      </c>
      <c r="E6407" s="4">
        <f>120.00*(1-Z1%)</f>
        <v>120</v>
      </c>
      <c r="F6407" s="2">
        <v>1</v>
      </c>
      <c r="G6407" s="2"/>
    </row>
    <row r="6408" spans="1:26" customHeight="1" ht="18" hidden="true" outlineLevel="2">
      <c r="A6408" s="2" t="s">
        <v>12337</v>
      </c>
      <c r="B6408" s="3" t="s">
        <v>12338</v>
      </c>
      <c r="C6408" s="2"/>
      <c r="D6408" s="2" t="s">
        <v>16</v>
      </c>
      <c r="E6408" s="4">
        <f>80.00*(1-Z1%)</f>
        <v>80</v>
      </c>
      <c r="F6408" s="2">
        <v>10</v>
      </c>
      <c r="G6408" s="2"/>
    </row>
    <row r="6409" spans="1:26" customHeight="1" ht="18" hidden="true" outlineLevel="2">
      <c r="A6409" s="2" t="s">
        <v>12339</v>
      </c>
      <c r="B6409" s="3" t="s">
        <v>12340</v>
      </c>
      <c r="C6409" s="2"/>
      <c r="D6409" s="2" t="s">
        <v>16</v>
      </c>
      <c r="E6409" s="4">
        <f>80.00*(1-Z1%)</f>
        <v>80</v>
      </c>
      <c r="F6409" s="2">
        <v>5</v>
      </c>
      <c r="G6409" s="2"/>
    </row>
    <row r="6410" spans="1:26" customHeight="1" ht="36" hidden="true" outlineLevel="2">
      <c r="A6410" s="2" t="s">
        <v>12341</v>
      </c>
      <c r="B6410" s="3" t="s">
        <v>12342</v>
      </c>
      <c r="C6410" s="2"/>
      <c r="D6410" s="2" t="s">
        <v>16</v>
      </c>
      <c r="E6410" s="4">
        <f>250.00*(1-Z1%)</f>
        <v>250</v>
      </c>
      <c r="F6410" s="2">
        <v>2</v>
      </c>
      <c r="G6410" s="2"/>
    </row>
    <row r="6411" spans="1:26" customHeight="1" ht="18" hidden="true" outlineLevel="2">
      <c r="A6411" s="2" t="s">
        <v>12343</v>
      </c>
      <c r="B6411" s="3" t="s">
        <v>12344</v>
      </c>
      <c r="C6411" s="2"/>
      <c r="D6411" s="2" t="s">
        <v>16</v>
      </c>
      <c r="E6411" s="4">
        <f>560.00*(1-Z1%)</f>
        <v>560</v>
      </c>
      <c r="F6411" s="2">
        <v>1</v>
      </c>
      <c r="G6411" s="2"/>
    </row>
    <row r="6412" spans="1:26" customHeight="1" ht="18" hidden="true" outlineLevel="2">
      <c r="A6412" s="2" t="s">
        <v>12345</v>
      </c>
      <c r="B6412" s="3" t="s">
        <v>12346</v>
      </c>
      <c r="C6412" s="2"/>
      <c r="D6412" s="2" t="s">
        <v>16</v>
      </c>
      <c r="E6412" s="4">
        <f>790.00*(1-Z1%)</f>
        <v>790</v>
      </c>
      <c r="F6412" s="2">
        <v>1</v>
      </c>
      <c r="G6412" s="2"/>
    </row>
    <row r="6413" spans="1:26" customHeight="1" ht="18" hidden="true" outlineLevel="2">
      <c r="A6413" s="2" t="s">
        <v>12347</v>
      </c>
      <c r="B6413" s="3" t="s">
        <v>12348</v>
      </c>
      <c r="C6413" s="2"/>
      <c r="D6413" s="2" t="s">
        <v>16</v>
      </c>
      <c r="E6413" s="4">
        <f>390.00*(1-Z1%)</f>
        <v>390</v>
      </c>
      <c r="F6413" s="2">
        <v>1</v>
      </c>
      <c r="G6413" s="2"/>
    </row>
    <row r="6414" spans="1:26" customHeight="1" ht="18" hidden="true" outlineLevel="2">
      <c r="A6414" s="2" t="s">
        <v>12349</v>
      </c>
      <c r="B6414" s="3" t="s">
        <v>12350</v>
      </c>
      <c r="C6414" s="2"/>
      <c r="D6414" s="2" t="s">
        <v>16</v>
      </c>
      <c r="E6414" s="4">
        <f>1860.00*(1-Z1%)</f>
        <v>1860</v>
      </c>
      <c r="F6414" s="2">
        <v>1</v>
      </c>
      <c r="G6414" s="2"/>
    </row>
    <row r="6415" spans="1:26" customHeight="1" ht="35" hidden="true" outlineLevel="2">
      <c r="A6415" s="5" t="s">
        <v>12351</v>
      </c>
      <c r="B6415" s="5"/>
      <c r="C6415" s="5"/>
      <c r="D6415" s="5"/>
      <c r="E6415" s="5"/>
      <c r="F6415" s="5"/>
      <c r="G6415" s="5"/>
    </row>
    <row r="6416" spans="1:26" customHeight="1" ht="18" hidden="true" outlineLevel="2">
      <c r="A6416" s="2" t="s">
        <v>12352</v>
      </c>
      <c r="B6416" s="3" t="s">
        <v>12353</v>
      </c>
      <c r="C6416" s="2"/>
      <c r="D6416" s="2" t="s">
        <v>16</v>
      </c>
      <c r="E6416" s="4">
        <f>65.00*(1-Z1%)</f>
        <v>65</v>
      </c>
      <c r="F6416" s="2">
        <v>3</v>
      </c>
      <c r="G6416" s="2"/>
    </row>
    <row r="6417" spans="1:26" customHeight="1" ht="18" hidden="true" outlineLevel="2">
      <c r="A6417" s="2" t="s">
        <v>12354</v>
      </c>
      <c r="B6417" s="3" t="s">
        <v>12355</v>
      </c>
      <c r="C6417" s="2"/>
      <c r="D6417" s="2" t="s">
        <v>16</v>
      </c>
      <c r="E6417" s="4">
        <f>65.00*(1-Z1%)</f>
        <v>65</v>
      </c>
      <c r="F6417" s="2">
        <v>1</v>
      </c>
      <c r="G6417" s="2"/>
    </row>
    <row r="6418" spans="1:26" customHeight="1" ht="18" hidden="true" outlineLevel="2">
      <c r="A6418" s="2" t="s">
        <v>12356</v>
      </c>
      <c r="B6418" s="3" t="s">
        <v>12357</v>
      </c>
      <c r="C6418" s="2"/>
      <c r="D6418" s="2" t="s">
        <v>16</v>
      </c>
      <c r="E6418" s="4">
        <f>65.00*(1-Z1%)</f>
        <v>65</v>
      </c>
      <c r="F6418" s="2">
        <v>1</v>
      </c>
      <c r="G6418" s="2"/>
    </row>
    <row r="6419" spans="1:26" customHeight="1" ht="18" hidden="true" outlineLevel="2">
      <c r="A6419" s="2" t="s">
        <v>12358</v>
      </c>
      <c r="B6419" s="3" t="s">
        <v>12359</v>
      </c>
      <c r="C6419" s="2"/>
      <c r="D6419" s="2" t="s">
        <v>16</v>
      </c>
      <c r="E6419" s="4">
        <f>65.00*(1-Z1%)</f>
        <v>65</v>
      </c>
      <c r="F6419" s="2">
        <v>1</v>
      </c>
      <c r="G6419" s="2"/>
    </row>
    <row r="6420" spans="1:26" customHeight="1" ht="18" hidden="true" outlineLevel="2">
      <c r="A6420" s="2" t="s">
        <v>12360</v>
      </c>
      <c r="B6420" s="3" t="s">
        <v>12361</v>
      </c>
      <c r="C6420" s="2"/>
      <c r="D6420" s="2" t="s">
        <v>16</v>
      </c>
      <c r="E6420" s="4">
        <f>65.00*(1-Z1%)</f>
        <v>65</v>
      </c>
      <c r="F6420" s="2">
        <v>3</v>
      </c>
      <c r="G6420" s="2"/>
    </row>
    <row r="6421" spans="1:26" customHeight="1" ht="18" hidden="true" outlineLevel="2">
      <c r="A6421" s="2" t="s">
        <v>12362</v>
      </c>
      <c r="B6421" s="3" t="s">
        <v>12363</v>
      </c>
      <c r="C6421" s="2"/>
      <c r="D6421" s="2" t="s">
        <v>16</v>
      </c>
      <c r="E6421" s="4">
        <f>65.00*(1-Z1%)</f>
        <v>65</v>
      </c>
      <c r="F6421" s="2">
        <v>1</v>
      </c>
      <c r="G6421" s="2"/>
    </row>
    <row r="6422" spans="1:26" customHeight="1" ht="18" hidden="true" outlineLevel="2">
      <c r="A6422" s="2" t="s">
        <v>12364</v>
      </c>
      <c r="B6422" s="3" t="s">
        <v>12365</v>
      </c>
      <c r="C6422" s="2"/>
      <c r="D6422" s="2" t="s">
        <v>16</v>
      </c>
      <c r="E6422" s="4">
        <f>65.00*(1-Z1%)</f>
        <v>65</v>
      </c>
      <c r="F6422" s="2">
        <v>1</v>
      </c>
      <c r="G6422" s="2"/>
    </row>
    <row r="6423" spans="1:26" customHeight="1" ht="18" hidden="true" outlineLevel="2">
      <c r="A6423" s="2" t="s">
        <v>12366</v>
      </c>
      <c r="B6423" s="3" t="s">
        <v>12367</v>
      </c>
      <c r="C6423" s="2"/>
      <c r="D6423" s="2" t="s">
        <v>16</v>
      </c>
      <c r="E6423" s="4">
        <f>65.00*(1-Z1%)</f>
        <v>65</v>
      </c>
      <c r="F6423" s="2">
        <v>1</v>
      </c>
      <c r="G6423" s="2"/>
    </row>
    <row r="6424" spans="1:26" customHeight="1" ht="18" hidden="true" outlineLevel="2">
      <c r="A6424" s="2" t="s">
        <v>12368</v>
      </c>
      <c r="B6424" s="3" t="s">
        <v>12369</v>
      </c>
      <c r="C6424" s="2"/>
      <c r="D6424" s="2" t="s">
        <v>16</v>
      </c>
      <c r="E6424" s="4">
        <f>65.00*(1-Z1%)</f>
        <v>65</v>
      </c>
      <c r="F6424" s="2">
        <v>1</v>
      </c>
      <c r="G6424" s="2"/>
    </row>
    <row r="6425" spans="1:26" customHeight="1" ht="18" hidden="true" outlineLevel="2">
      <c r="A6425" s="2" t="s">
        <v>12370</v>
      </c>
      <c r="B6425" s="3" t="s">
        <v>12371</v>
      </c>
      <c r="C6425" s="2"/>
      <c r="D6425" s="2" t="s">
        <v>16</v>
      </c>
      <c r="E6425" s="4">
        <f>65.00*(1-Z1%)</f>
        <v>65</v>
      </c>
      <c r="F6425" s="2">
        <v>1</v>
      </c>
      <c r="G6425" s="2"/>
    </row>
    <row r="6426" spans="1:26" customHeight="1" ht="18" hidden="true" outlineLevel="2">
      <c r="A6426" s="2" t="s">
        <v>12372</v>
      </c>
      <c r="B6426" s="3" t="s">
        <v>12373</v>
      </c>
      <c r="C6426" s="2"/>
      <c r="D6426" s="2" t="s">
        <v>16</v>
      </c>
      <c r="E6426" s="4">
        <f>65.00*(1-Z1%)</f>
        <v>65</v>
      </c>
      <c r="F6426" s="2">
        <v>1</v>
      </c>
      <c r="G6426" s="2"/>
    </row>
    <row r="6427" spans="1:26" customHeight="1" ht="18" hidden="true" outlineLevel="2">
      <c r="A6427" s="2" t="s">
        <v>12374</v>
      </c>
      <c r="B6427" s="3" t="s">
        <v>12375</v>
      </c>
      <c r="C6427" s="2"/>
      <c r="D6427" s="2" t="s">
        <v>16</v>
      </c>
      <c r="E6427" s="4">
        <f>65.00*(1-Z1%)</f>
        <v>65</v>
      </c>
      <c r="F6427" s="2">
        <v>1</v>
      </c>
      <c r="G6427" s="2"/>
    </row>
    <row r="6428" spans="1:26" customHeight="1" ht="18" hidden="true" outlineLevel="2">
      <c r="A6428" s="2" t="s">
        <v>12376</v>
      </c>
      <c r="B6428" s="3" t="s">
        <v>12377</v>
      </c>
      <c r="C6428" s="2"/>
      <c r="D6428" s="2" t="s">
        <v>16</v>
      </c>
      <c r="E6428" s="4">
        <f>65.00*(1-Z1%)</f>
        <v>65</v>
      </c>
      <c r="F6428" s="2">
        <v>1</v>
      </c>
      <c r="G6428" s="2"/>
    </row>
    <row r="6429" spans="1:26" customHeight="1" ht="18" hidden="true" outlineLevel="2">
      <c r="A6429" s="2" t="s">
        <v>12378</v>
      </c>
      <c r="B6429" s="3" t="s">
        <v>12379</v>
      </c>
      <c r="C6429" s="2"/>
      <c r="D6429" s="2" t="s">
        <v>16</v>
      </c>
      <c r="E6429" s="4">
        <f>65.00*(1-Z1%)</f>
        <v>65</v>
      </c>
      <c r="F6429" s="2">
        <v>3</v>
      </c>
      <c r="G6429" s="2"/>
    </row>
    <row r="6430" spans="1:26" customHeight="1" ht="18" hidden="true" outlineLevel="2">
      <c r="A6430" s="2" t="s">
        <v>12380</v>
      </c>
      <c r="B6430" s="3" t="s">
        <v>12381</v>
      </c>
      <c r="C6430" s="2"/>
      <c r="D6430" s="2" t="s">
        <v>16</v>
      </c>
      <c r="E6430" s="4">
        <f>50.00*(1-Z1%)</f>
        <v>50</v>
      </c>
      <c r="F6430" s="2">
        <v>1</v>
      </c>
      <c r="G6430" s="2"/>
    </row>
    <row r="6431" spans="1:26" customHeight="1" ht="18" hidden="true" outlineLevel="2">
      <c r="A6431" s="2" t="s">
        <v>12382</v>
      </c>
      <c r="B6431" s="3" t="s">
        <v>12383</v>
      </c>
      <c r="C6431" s="2"/>
      <c r="D6431" s="2" t="s">
        <v>16</v>
      </c>
      <c r="E6431" s="4">
        <f>50.00*(1-Z1%)</f>
        <v>50</v>
      </c>
      <c r="F6431" s="2">
        <v>1</v>
      </c>
      <c r="G6431" s="2"/>
    </row>
    <row r="6432" spans="1:26" customHeight="1" ht="18" hidden="true" outlineLevel="2">
      <c r="A6432" s="2" t="s">
        <v>12384</v>
      </c>
      <c r="B6432" s="3" t="s">
        <v>12385</v>
      </c>
      <c r="C6432" s="2"/>
      <c r="D6432" s="2" t="s">
        <v>16</v>
      </c>
      <c r="E6432" s="4">
        <f>50.00*(1-Z1%)</f>
        <v>50</v>
      </c>
      <c r="F6432" s="2">
        <v>1</v>
      </c>
      <c r="G6432" s="2"/>
    </row>
    <row r="6433" spans="1:26" customHeight="1" ht="18" hidden="true" outlineLevel="2">
      <c r="A6433" s="2" t="s">
        <v>12386</v>
      </c>
      <c r="B6433" s="3" t="s">
        <v>12387</v>
      </c>
      <c r="C6433" s="2"/>
      <c r="D6433" s="2" t="s">
        <v>16</v>
      </c>
      <c r="E6433" s="4">
        <f>50.00*(1-Z1%)</f>
        <v>50</v>
      </c>
      <c r="F6433" s="2">
        <v>1</v>
      </c>
      <c r="G6433" s="2"/>
    </row>
    <row r="6434" spans="1:26" customHeight="1" ht="18" hidden="true" outlineLevel="2">
      <c r="A6434" s="2" t="s">
        <v>12388</v>
      </c>
      <c r="B6434" s="3" t="s">
        <v>12389</v>
      </c>
      <c r="C6434" s="2"/>
      <c r="D6434" s="2" t="s">
        <v>16</v>
      </c>
      <c r="E6434" s="4">
        <f>50.00*(1-Z1%)</f>
        <v>50</v>
      </c>
      <c r="F6434" s="2">
        <v>1</v>
      </c>
      <c r="G6434" s="2"/>
    </row>
    <row r="6435" spans="1:26" customHeight="1" ht="18" hidden="true" outlineLevel="2">
      <c r="A6435" s="2" t="s">
        <v>12390</v>
      </c>
      <c r="B6435" s="3" t="s">
        <v>12391</v>
      </c>
      <c r="C6435" s="2"/>
      <c r="D6435" s="2" t="s">
        <v>16</v>
      </c>
      <c r="E6435" s="4">
        <f>65.00*(1-Z1%)</f>
        <v>65</v>
      </c>
      <c r="F6435" s="2">
        <v>1</v>
      </c>
      <c r="G6435" s="2"/>
    </row>
    <row r="6436" spans="1:26" customHeight="1" ht="18" hidden="true" outlineLevel="2">
      <c r="A6436" s="2" t="s">
        <v>12392</v>
      </c>
      <c r="B6436" s="3" t="s">
        <v>12393</v>
      </c>
      <c r="C6436" s="2"/>
      <c r="D6436" s="2" t="s">
        <v>16</v>
      </c>
      <c r="E6436" s="4">
        <f>80.00*(1-Z1%)</f>
        <v>80</v>
      </c>
      <c r="F6436" s="2">
        <v>4</v>
      </c>
      <c r="G6436" s="2"/>
    </row>
    <row r="6437" spans="1:26" customHeight="1" ht="18" hidden="true" outlineLevel="2">
      <c r="A6437" s="2" t="s">
        <v>12394</v>
      </c>
      <c r="B6437" s="3" t="s">
        <v>12395</v>
      </c>
      <c r="C6437" s="2"/>
      <c r="D6437" s="2" t="s">
        <v>16</v>
      </c>
      <c r="E6437" s="4">
        <f>80.00*(1-Z1%)</f>
        <v>80</v>
      </c>
      <c r="F6437" s="2">
        <v>1</v>
      </c>
      <c r="G6437" s="2"/>
    </row>
    <row r="6438" spans="1:26" customHeight="1" ht="18" hidden="true" outlineLevel="2">
      <c r="A6438" s="2" t="s">
        <v>12396</v>
      </c>
      <c r="B6438" s="3" t="s">
        <v>12397</v>
      </c>
      <c r="C6438" s="2"/>
      <c r="D6438" s="2" t="s">
        <v>16</v>
      </c>
      <c r="E6438" s="4">
        <f>90.00*(1-Z1%)</f>
        <v>90</v>
      </c>
      <c r="F6438" s="2">
        <v>1</v>
      </c>
      <c r="G6438" s="2"/>
    </row>
    <row r="6439" spans="1:26" customHeight="1" ht="18" hidden="true" outlineLevel="2">
      <c r="A6439" s="2" t="s">
        <v>12398</v>
      </c>
      <c r="B6439" s="3" t="s">
        <v>12399</v>
      </c>
      <c r="C6439" s="2"/>
      <c r="D6439" s="2" t="s">
        <v>16</v>
      </c>
      <c r="E6439" s="4">
        <f>80.00*(1-Z1%)</f>
        <v>80</v>
      </c>
      <c r="F6439" s="2">
        <v>12</v>
      </c>
      <c r="G6439" s="2"/>
    </row>
    <row r="6440" spans="1:26" customHeight="1" ht="18" hidden="true" outlineLevel="2">
      <c r="A6440" s="2" t="s">
        <v>12400</v>
      </c>
      <c r="B6440" s="3" t="s">
        <v>12401</v>
      </c>
      <c r="C6440" s="2"/>
      <c r="D6440" s="2" t="s">
        <v>16</v>
      </c>
      <c r="E6440" s="4">
        <f>130.00*(1-Z1%)</f>
        <v>130</v>
      </c>
      <c r="F6440" s="2">
        <v>9</v>
      </c>
      <c r="G6440" s="2"/>
    </row>
    <row r="6441" spans="1:26" customHeight="1" ht="18" hidden="true" outlineLevel="2">
      <c r="A6441" s="2" t="s">
        <v>12402</v>
      </c>
      <c r="B6441" s="3" t="s">
        <v>12403</v>
      </c>
      <c r="C6441" s="2"/>
      <c r="D6441" s="2" t="s">
        <v>16</v>
      </c>
      <c r="E6441" s="4">
        <f>80.00*(1-Z1%)</f>
        <v>80</v>
      </c>
      <c r="F6441" s="2">
        <v>2</v>
      </c>
      <c r="G6441" s="2"/>
    </row>
    <row r="6442" spans="1:26" customHeight="1" ht="18" hidden="true" outlineLevel="2">
      <c r="A6442" s="2" t="s">
        <v>12404</v>
      </c>
      <c r="B6442" s="3" t="s">
        <v>12405</v>
      </c>
      <c r="C6442" s="2"/>
      <c r="D6442" s="2" t="s">
        <v>16</v>
      </c>
      <c r="E6442" s="4">
        <f>80.00*(1-Z1%)</f>
        <v>80</v>
      </c>
      <c r="F6442" s="2">
        <v>2</v>
      </c>
      <c r="G6442" s="2"/>
    </row>
    <row r="6443" spans="1:26" customHeight="1" ht="18" hidden="true" outlineLevel="2">
      <c r="A6443" s="2" t="s">
        <v>12406</v>
      </c>
      <c r="B6443" s="3" t="s">
        <v>12407</v>
      </c>
      <c r="C6443" s="2"/>
      <c r="D6443" s="2" t="s">
        <v>16</v>
      </c>
      <c r="E6443" s="4">
        <f>130.00*(1-Z1%)</f>
        <v>130</v>
      </c>
      <c r="F6443" s="2">
        <v>1</v>
      </c>
      <c r="G6443" s="2"/>
    </row>
    <row r="6444" spans="1:26" customHeight="1" ht="18" hidden="true" outlineLevel="2">
      <c r="A6444" s="2" t="s">
        <v>12408</v>
      </c>
      <c r="B6444" s="3" t="s">
        <v>12409</v>
      </c>
      <c r="C6444" s="2"/>
      <c r="D6444" s="2" t="s">
        <v>16</v>
      </c>
      <c r="E6444" s="4">
        <f>150.00*(1-Z1%)</f>
        <v>150</v>
      </c>
      <c r="F6444" s="2">
        <v>1</v>
      </c>
      <c r="G6444" s="2"/>
    </row>
    <row r="6445" spans="1:26" customHeight="1" ht="18" hidden="true" outlineLevel="2">
      <c r="A6445" s="2" t="s">
        <v>12410</v>
      </c>
      <c r="B6445" s="3" t="s">
        <v>12411</v>
      </c>
      <c r="C6445" s="2"/>
      <c r="D6445" s="2" t="s">
        <v>16</v>
      </c>
      <c r="E6445" s="4">
        <f>60.00*(1-Z1%)</f>
        <v>60</v>
      </c>
      <c r="F6445" s="2">
        <v>9</v>
      </c>
      <c r="G6445" s="2"/>
    </row>
    <row r="6446" spans="1:26" customHeight="1" ht="18" hidden="true" outlineLevel="2">
      <c r="A6446" s="2" t="s">
        <v>12412</v>
      </c>
      <c r="B6446" s="3" t="s">
        <v>12413</v>
      </c>
      <c r="C6446" s="2"/>
      <c r="D6446" s="2" t="s">
        <v>16</v>
      </c>
      <c r="E6446" s="4">
        <f>60.00*(1-Z1%)</f>
        <v>60</v>
      </c>
      <c r="F6446" s="2">
        <v>7</v>
      </c>
      <c r="G6446" s="2"/>
    </row>
    <row r="6447" spans="1:26" customHeight="1" ht="18" hidden="true" outlineLevel="2">
      <c r="A6447" s="2" t="s">
        <v>12414</v>
      </c>
      <c r="B6447" s="3" t="s">
        <v>12415</v>
      </c>
      <c r="C6447" s="2"/>
      <c r="D6447" s="2" t="s">
        <v>16</v>
      </c>
      <c r="E6447" s="4">
        <f>80.00*(1-Z1%)</f>
        <v>80</v>
      </c>
      <c r="F6447" s="2">
        <v>1</v>
      </c>
      <c r="G6447" s="2"/>
    </row>
    <row r="6448" spans="1:26" customHeight="1" ht="18" hidden="true" outlineLevel="2">
      <c r="A6448" s="2" t="s">
        <v>12416</v>
      </c>
      <c r="B6448" s="3" t="s">
        <v>12417</v>
      </c>
      <c r="C6448" s="2"/>
      <c r="D6448" s="2" t="s">
        <v>16</v>
      </c>
      <c r="E6448" s="4">
        <f>330.00*(1-Z1%)</f>
        <v>330</v>
      </c>
      <c r="F6448" s="2">
        <v>2</v>
      </c>
      <c r="G6448" s="2"/>
    </row>
    <row r="6449" spans="1:26" customHeight="1" ht="18" hidden="true" outlineLevel="2">
      <c r="A6449" s="2" t="s">
        <v>12418</v>
      </c>
      <c r="B6449" s="3" t="s">
        <v>12419</v>
      </c>
      <c r="C6449" s="2"/>
      <c r="D6449" s="2" t="s">
        <v>16</v>
      </c>
      <c r="E6449" s="4">
        <f>100.00*(1-Z1%)</f>
        <v>100</v>
      </c>
      <c r="F6449" s="2">
        <v>1</v>
      </c>
      <c r="G6449" s="2"/>
    </row>
    <row r="6450" spans="1:26" customHeight="1" ht="18" hidden="true" outlineLevel="2">
      <c r="A6450" s="2" t="s">
        <v>12420</v>
      </c>
      <c r="B6450" s="3" t="s">
        <v>12421</v>
      </c>
      <c r="C6450" s="2"/>
      <c r="D6450" s="2" t="s">
        <v>16</v>
      </c>
      <c r="E6450" s="4">
        <f>80.00*(1-Z1%)</f>
        <v>80</v>
      </c>
      <c r="F6450" s="2">
        <v>11</v>
      </c>
      <c r="G6450" s="2"/>
    </row>
    <row r="6451" spans="1:26" customHeight="1" ht="18" hidden="true" outlineLevel="2">
      <c r="A6451" s="2" t="s">
        <v>12422</v>
      </c>
      <c r="B6451" s="3" t="s">
        <v>12423</v>
      </c>
      <c r="C6451" s="2"/>
      <c r="D6451" s="2" t="s">
        <v>16</v>
      </c>
      <c r="E6451" s="4">
        <f>110.00*(1-Z1%)</f>
        <v>110</v>
      </c>
      <c r="F6451" s="2">
        <v>9</v>
      </c>
      <c r="G6451" s="2"/>
    </row>
    <row r="6452" spans="1:26" customHeight="1" ht="18" hidden="true" outlineLevel="2">
      <c r="A6452" s="2" t="s">
        <v>12424</v>
      </c>
      <c r="B6452" s="3" t="s">
        <v>12425</v>
      </c>
      <c r="C6452" s="2"/>
      <c r="D6452" s="2" t="s">
        <v>16</v>
      </c>
      <c r="E6452" s="4">
        <f>90.00*(1-Z1%)</f>
        <v>90</v>
      </c>
      <c r="F6452" s="2">
        <v>12</v>
      </c>
      <c r="G6452" s="2"/>
    </row>
    <row r="6453" spans="1:26" customHeight="1" ht="18" hidden="true" outlineLevel="2">
      <c r="A6453" s="2" t="s">
        <v>12426</v>
      </c>
      <c r="B6453" s="3" t="s">
        <v>12427</v>
      </c>
      <c r="C6453" s="2"/>
      <c r="D6453" s="2" t="s">
        <v>16</v>
      </c>
      <c r="E6453" s="4">
        <f>500.00*(1-Z1%)</f>
        <v>500</v>
      </c>
      <c r="F6453" s="2">
        <v>1</v>
      </c>
      <c r="G6453" s="2"/>
    </row>
    <row r="6454" spans="1:26" customHeight="1" ht="18" hidden="true" outlineLevel="2">
      <c r="A6454" s="2" t="s">
        <v>12428</v>
      </c>
      <c r="B6454" s="3" t="s">
        <v>12429</v>
      </c>
      <c r="C6454" s="2"/>
      <c r="D6454" s="2" t="s">
        <v>16</v>
      </c>
      <c r="E6454" s="4">
        <f>120.00*(1-Z1%)</f>
        <v>120</v>
      </c>
      <c r="F6454" s="2">
        <v>1</v>
      </c>
      <c r="G6454" s="2"/>
    </row>
    <row r="6455" spans="1:26" customHeight="1" ht="18" hidden="true" outlineLevel="2">
      <c r="A6455" s="2" t="s">
        <v>12430</v>
      </c>
      <c r="B6455" s="3" t="s">
        <v>12431</v>
      </c>
      <c r="C6455" s="2"/>
      <c r="D6455" s="2" t="s">
        <v>16</v>
      </c>
      <c r="E6455" s="4">
        <f>90.00*(1-Z1%)</f>
        <v>90</v>
      </c>
      <c r="F6455" s="2">
        <v>11</v>
      </c>
      <c r="G6455" s="2"/>
    </row>
    <row r="6456" spans="1:26" customHeight="1" ht="18" hidden="true" outlineLevel="2">
      <c r="A6456" s="2" t="s">
        <v>12432</v>
      </c>
      <c r="B6456" s="3" t="s">
        <v>12433</v>
      </c>
      <c r="C6456" s="2"/>
      <c r="D6456" s="2" t="s">
        <v>16</v>
      </c>
      <c r="E6456" s="4">
        <f>500.00*(1-Z1%)</f>
        <v>500</v>
      </c>
      <c r="F6456" s="2">
        <v>1</v>
      </c>
      <c r="G6456" s="2"/>
    </row>
    <row r="6457" spans="1:26" customHeight="1" ht="18" hidden="true" outlineLevel="2">
      <c r="A6457" s="2" t="s">
        <v>12434</v>
      </c>
      <c r="B6457" s="3" t="s">
        <v>12435</v>
      </c>
      <c r="C6457" s="2"/>
      <c r="D6457" s="2" t="s">
        <v>16</v>
      </c>
      <c r="E6457" s="4">
        <f>90.00*(1-Z1%)</f>
        <v>90</v>
      </c>
      <c r="F6457" s="2">
        <v>12</v>
      </c>
      <c r="G6457" s="2"/>
    </row>
    <row r="6458" spans="1:26" customHeight="1" ht="18" hidden="true" outlineLevel="2">
      <c r="A6458" s="2" t="s">
        <v>12436</v>
      </c>
      <c r="B6458" s="3" t="s">
        <v>12437</v>
      </c>
      <c r="C6458" s="2"/>
      <c r="D6458" s="2" t="s">
        <v>16</v>
      </c>
      <c r="E6458" s="4">
        <f>180.00*(1-Z1%)</f>
        <v>180</v>
      </c>
      <c r="F6458" s="2">
        <v>9</v>
      </c>
      <c r="G6458" s="2"/>
    </row>
    <row r="6459" spans="1:26" customHeight="1" ht="18" hidden="true" outlineLevel="2">
      <c r="A6459" s="2" t="s">
        <v>12438</v>
      </c>
      <c r="B6459" s="3" t="s">
        <v>12439</v>
      </c>
      <c r="C6459" s="2"/>
      <c r="D6459" s="2" t="s">
        <v>16</v>
      </c>
      <c r="E6459" s="4">
        <f>120.00*(1-Z1%)</f>
        <v>120</v>
      </c>
      <c r="F6459" s="2">
        <v>2</v>
      </c>
      <c r="G6459" s="2"/>
    </row>
    <row r="6460" spans="1:26" customHeight="1" ht="18" hidden="true" outlineLevel="2">
      <c r="A6460" s="2" t="s">
        <v>12440</v>
      </c>
      <c r="B6460" s="3" t="s">
        <v>12441</v>
      </c>
      <c r="C6460" s="2"/>
      <c r="D6460" s="2" t="s">
        <v>16</v>
      </c>
      <c r="E6460" s="4">
        <f>120.00*(1-Z1%)</f>
        <v>120</v>
      </c>
      <c r="F6460" s="2">
        <v>11</v>
      </c>
      <c r="G6460" s="2"/>
    </row>
    <row r="6461" spans="1:26" customHeight="1" ht="18" hidden="true" outlineLevel="2">
      <c r="A6461" s="2" t="s">
        <v>12442</v>
      </c>
      <c r="B6461" s="3" t="s">
        <v>12443</v>
      </c>
      <c r="C6461" s="2"/>
      <c r="D6461" s="2" t="s">
        <v>16</v>
      </c>
      <c r="E6461" s="4">
        <f>400.00*(1-Z1%)</f>
        <v>400</v>
      </c>
      <c r="F6461" s="2">
        <v>10</v>
      </c>
      <c r="G6461" s="2"/>
    </row>
    <row r="6462" spans="1:26" customHeight="1" ht="18" hidden="true" outlineLevel="2">
      <c r="A6462" s="2" t="s">
        <v>12444</v>
      </c>
      <c r="B6462" s="3" t="s">
        <v>12445</v>
      </c>
      <c r="C6462" s="2"/>
      <c r="D6462" s="2" t="s">
        <v>16</v>
      </c>
      <c r="E6462" s="4">
        <f>180.00*(1-Z1%)</f>
        <v>180</v>
      </c>
      <c r="F6462" s="2">
        <v>1</v>
      </c>
      <c r="G6462" s="2"/>
    </row>
    <row r="6463" spans="1:26" customHeight="1" ht="18" hidden="true" outlineLevel="2">
      <c r="A6463" s="2" t="s">
        <v>12446</v>
      </c>
      <c r="B6463" s="3" t="s">
        <v>12447</v>
      </c>
      <c r="C6463" s="2"/>
      <c r="D6463" s="2" t="s">
        <v>16</v>
      </c>
      <c r="E6463" s="4">
        <f>150.00*(1-Z1%)</f>
        <v>150</v>
      </c>
      <c r="F6463" s="2">
        <v>11</v>
      </c>
      <c r="G6463" s="2"/>
    </row>
    <row r="6464" spans="1:26" customHeight="1" ht="18" hidden="true" outlineLevel="2">
      <c r="A6464" s="2" t="s">
        <v>12448</v>
      </c>
      <c r="B6464" s="3" t="s">
        <v>12449</v>
      </c>
      <c r="C6464" s="2"/>
      <c r="D6464" s="2" t="s">
        <v>16</v>
      </c>
      <c r="E6464" s="4">
        <f>720.00*(1-Z1%)</f>
        <v>720</v>
      </c>
      <c r="F6464" s="2">
        <v>1</v>
      </c>
      <c r="G6464" s="2"/>
    </row>
    <row r="6465" spans="1:26" customHeight="1" ht="18" hidden="true" outlineLevel="2">
      <c r="A6465" s="2" t="s">
        <v>12450</v>
      </c>
      <c r="B6465" s="3" t="s">
        <v>12451</v>
      </c>
      <c r="C6465" s="2"/>
      <c r="D6465" s="2" t="s">
        <v>16</v>
      </c>
      <c r="E6465" s="4">
        <f>250.00*(1-Z1%)</f>
        <v>250</v>
      </c>
      <c r="F6465" s="2">
        <v>10</v>
      </c>
      <c r="G6465" s="2"/>
    </row>
    <row r="6466" spans="1:26" customHeight="1" ht="18" hidden="true" outlineLevel="2">
      <c r="A6466" s="2" t="s">
        <v>12452</v>
      </c>
      <c r="B6466" s="3" t="s">
        <v>12453</v>
      </c>
      <c r="C6466" s="2"/>
      <c r="D6466" s="2" t="s">
        <v>16</v>
      </c>
      <c r="E6466" s="4">
        <f>150.00*(1-Z1%)</f>
        <v>150</v>
      </c>
      <c r="F6466" s="2">
        <v>11</v>
      </c>
      <c r="G6466" s="2"/>
    </row>
    <row r="6467" spans="1:26" customHeight="1" ht="18" hidden="true" outlineLevel="2">
      <c r="A6467" s="2" t="s">
        <v>12454</v>
      </c>
      <c r="B6467" s="3" t="s">
        <v>12455</v>
      </c>
      <c r="C6467" s="2"/>
      <c r="D6467" s="2" t="s">
        <v>16</v>
      </c>
      <c r="E6467" s="4">
        <f>160.00*(1-Z1%)</f>
        <v>160</v>
      </c>
      <c r="F6467" s="2">
        <v>11</v>
      </c>
      <c r="G6467" s="2"/>
    </row>
    <row r="6468" spans="1:26" customHeight="1" ht="18" hidden="true" outlineLevel="2">
      <c r="A6468" s="2" t="s">
        <v>12456</v>
      </c>
      <c r="B6468" s="3" t="s">
        <v>12457</v>
      </c>
      <c r="C6468" s="2"/>
      <c r="D6468" s="2" t="s">
        <v>16</v>
      </c>
      <c r="E6468" s="4">
        <f>200.00*(1-Z1%)</f>
        <v>200</v>
      </c>
      <c r="F6468" s="2">
        <v>11</v>
      </c>
      <c r="G6468" s="2"/>
    </row>
    <row r="6469" spans="1:26" customHeight="1" ht="18" hidden="true" outlineLevel="2">
      <c r="A6469" s="2" t="s">
        <v>12458</v>
      </c>
      <c r="B6469" s="3" t="s">
        <v>12459</v>
      </c>
      <c r="C6469" s="2"/>
      <c r="D6469" s="2" t="s">
        <v>16</v>
      </c>
      <c r="E6469" s="4">
        <f>400.00*(1-Z1%)</f>
        <v>400</v>
      </c>
      <c r="F6469" s="2">
        <v>11</v>
      </c>
      <c r="G6469" s="2"/>
    </row>
    <row r="6470" spans="1:26" customHeight="1" ht="18" hidden="true" outlineLevel="2">
      <c r="A6470" s="2" t="s">
        <v>12460</v>
      </c>
      <c r="B6470" s="3" t="s">
        <v>12461</v>
      </c>
      <c r="C6470" s="2"/>
      <c r="D6470" s="2" t="s">
        <v>16</v>
      </c>
      <c r="E6470" s="4">
        <f>290.00*(1-Z1%)</f>
        <v>290</v>
      </c>
      <c r="F6470" s="2">
        <v>1</v>
      </c>
      <c r="G6470" s="2"/>
    </row>
    <row r="6471" spans="1:26" customHeight="1" ht="18" hidden="true" outlineLevel="2">
      <c r="A6471" s="2" t="s">
        <v>12462</v>
      </c>
      <c r="B6471" s="3" t="s">
        <v>12463</v>
      </c>
      <c r="C6471" s="2"/>
      <c r="D6471" s="2" t="s">
        <v>16</v>
      </c>
      <c r="E6471" s="4">
        <f>990.00*(1-Z1%)</f>
        <v>990</v>
      </c>
      <c r="F6471" s="2">
        <v>2</v>
      </c>
      <c r="G6471" s="2"/>
    </row>
    <row r="6472" spans="1:26" customHeight="1" ht="18" hidden="true" outlineLevel="2">
      <c r="A6472" s="2" t="s">
        <v>12464</v>
      </c>
      <c r="B6472" s="3" t="s">
        <v>12465</v>
      </c>
      <c r="C6472" s="2"/>
      <c r="D6472" s="2" t="s">
        <v>16</v>
      </c>
      <c r="E6472" s="4">
        <f>50.00*(1-Z1%)</f>
        <v>50</v>
      </c>
      <c r="F6472" s="2">
        <v>1</v>
      </c>
      <c r="G6472" s="2"/>
    </row>
    <row r="6473" spans="1:26" customHeight="1" ht="18" hidden="true" outlineLevel="2">
      <c r="A6473" s="2" t="s">
        <v>12466</v>
      </c>
      <c r="B6473" s="3" t="s">
        <v>12467</v>
      </c>
      <c r="C6473" s="2"/>
      <c r="D6473" s="2" t="s">
        <v>16</v>
      </c>
      <c r="E6473" s="4">
        <f>50.00*(1-Z1%)</f>
        <v>50</v>
      </c>
      <c r="F6473" s="2">
        <v>1</v>
      </c>
      <c r="G6473" s="2"/>
    </row>
    <row r="6474" spans="1:26" customHeight="1" ht="18" hidden="true" outlineLevel="2">
      <c r="A6474" s="2" t="s">
        <v>12468</v>
      </c>
      <c r="B6474" s="3" t="s">
        <v>12469</v>
      </c>
      <c r="C6474" s="2"/>
      <c r="D6474" s="2" t="s">
        <v>16</v>
      </c>
      <c r="E6474" s="4">
        <f>80.00*(1-Z1%)</f>
        <v>80</v>
      </c>
      <c r="F6474" s="2">
        <v>11</v>
      </c>
      <c r="G6474" s="2"/>
    </row>
    <row r="6475" spans="1:26" customHeight="1" ht="18" hidden="true" outlineLevel="2">
      <c r="A6475" s="2" t="s">
        <v>12470</v>
      </c>
      <c r="B6475" s="3" t="s">
        <v>12471</v>
      </c>
      <c r="C6475" s="2"/>
      <c r="D6475" s="2" t="s">
        <v>16</v>
      </c>
      <c r="E6475" s="4">
        <f>80.00*(1-Z1%)</f>
        <v>80</v>
      </c>
      <c r="F6475" s="2">
        <v>1</v>
      </c>
      <c r="G6475" s="2"/>
    </row>
    <row r="6476" spans="1:26" customHeight="1" ht="18" hidden="true" outlineLevel="2">
      <c r="A6476" s="2" t="s">
        <v>12472</v>
      </c>
      <c r="B6476" s="3" t="s">
        <v>12473</v>
      </c>
      <c r="C6476" s="2"/>
      <c r="D6476" s="2" t="s">
        <v>16</v>
      </c>
      <c r="E6476" s="4">
        <f>100.00*(1-Z1%)</f>
        <v>100</v>
      </c>
      <c r="F6476" s="2">
        <v>13</v>
      </c>
      <c r="G6476" s="2"/>
    </row>
    <row r="6477" spans="1:26" customHeight="1" ht="18" hidden="true" outlineLevel="2">
      <c r="A6477" s="2" t="s">
        <v>12474</v>
      </c>
      <c r="B6477" s="3" t="s">
        <v>12475</v>
      </c>
      <c r="C6477" s="2"/>
      <c r="D6477" s="2" t="s">
        <v>16</v>
      </c>
      <c r="E6477" s="4">
        <f>80.00*(1-Z1%)</f>
        <v>80</v>
      </c>
      <c r="F6477" s="2">
        <v>12</v>
      </c>
      <c r="G6477" s="2"/>
    </row>
    <row r="6478" spans="1:26" customHeight="1" ht="18" hidden="true" outlineLevel="2">
      <c r="A6478" s="2" t="s">
        <v>12476</v>
      </c>
      <c r="B6478" s="3" t="s">
        <v>12477</v>
      </c>
      <c r="C6478" s="2"/>
      <c r="D6478" s="2" t="s">
        <v>16</v>
      </c>
      <c r="E6478" s="4">
        <f>60.00*(1-Z1%)</f>
        <v>60</v>
      </c>
      <c r="F6478" s="2">
        <v>12</v>
      </c>
      <c r="G6478" s="2"/>
    </row>
    <row r="6479" spans="1:26" customHeight="1" ht="18" hidden="true" outlineLevel="2">
      <c r="A6479" s="2" t="s">
        <v>12478</v>
      </c>
      <c r="B6479" s="3" t="s">
        <v>12479</v>
      </c>
      <c r="C6479" s="2"/>
      <c r="D6479" s="2" t="s">
        <v>16</v>
      </c>
      <c r="E6479" s="4">
        <f>80.00*(1-Z1%)</f>
        <v>80</v>
      </c>
      <c r="F6479" s="2">
        <v>2</v>
      </c>
      <c r="G6479" s="2"/>
    </row>
    <row r="6480" spans="1:26" customHeight="1" ht="18" hidden="true" outlineLevel="2">
      <c r="A6480" s="2" t="s">
        <v>12480</v>
      </c>
      <c r="B6480" s="3" t="s">
        <v>12481</v>
      </c>
      <c r="C6480" s="2"/>
      <c r="D6480" s="2" t="s">
        <v>16</v>
      </c>
      <c r="E6480" s="4">
        <f>80.00*(1-Z1%)</f>
        <v>80</v>
      </c>
      <c r="F6480" s="2">
        <v>1</v>
      </c>
      <c r="G6480" s="2"/>
    </row>
    <row r="6481" spans="1:26" customHeight="1" ht="18" hidden="true" outlineLevel="2">
      <c r="A6481" s="2" t="s">
        <v>12482</v>
      </c>
      <c r="B6481" s="3" t="s">
        <v>12483</v>
      </c>
      <c r="C6481" s="2"/>
      <c r="D6481" s="2" t="s">
        <v>16</v>
      </c>
      <c r="E6481" s="4">
        <f>100.00*(1-Z1%)</f>
        <v>100</v>
      </c>
      <c r="F6481" s="2">
        <v>10</v>
      </c>
      <c r="G6481" s="2"/>
    </row>
    <row r="6482" spans="1:26" customHeight="1" ht="18" hidden="true" outlineLevel="2">
      <c r="A6482" s="2" t="s">
        <v>12484</v>
      </c>
      <c r="B6482" s="3" t="s">
        <v>12485</v>
      </c>
      <c r="C6482" s="2"/>
      <c r="D6482" s="2" t="s">
        <v>16</v>
      </c>
      <c r="E6482" s="4">
        <f>100.00*(1-Z1%)</f>
        <v>100</v>
      </c>
      <c r="F6482" s="2">
        <v>11</v>
      </c>
      <c r="G6482" s="2"/>
    </row>
    <row r="6483" spans="1:26" customHeight="1" ht="18" hidden="true" outlineLevel="2">
      <c r="A6483" s="2" t="s">
        <v>12486</v>
      </c>
      <c r="B6483" s="3" t="s">
        <v>12487</v>
      </c>
      <c r="C6483" s="2"/>
      <c r="D6483" s="2" t="s">
        <v>16</v>
      </c>
      <c r="E6483" s="4">
        <f>100.00*(1-Z1%)</f>
        <v>100</v>
      </c>
      <c r="F6483" s="2">
        <v>8</v>
      </c>
      <c r="G6483" s="2"/>
    </row>
    <row r="6484" spans="1:26" customHeight="1" ht="18" hidden="true" outlineLevel="2">
      <c r="A6484" s="2" t="s">
        <v>12488</v>
      </c>
      <c r="B6484" s="3" t="s">
        <v>12489</v>
      </c>
      <c r="C6484" s="2"/>
      <c r="D6484" s="2" t="s">
        <v>16</v>
      </c>
      <c r="E6484" s="4">
        <f>100.00*(1-Z1%)</f>
        <v>100</v>
      </c>
      <c r="F6484" s="2">
        <v>12</v>
      </c>
      <c r="G6484" s="2"/>
    </row>
    <row r="6485" spans="1:26" customHeight="1" ht="18" hidden="true" outlineLevel="2">
      <c r="A6485" s="2" t="s">
        <v>12490</v>
      </c>
      <c r="B6485" s="3" t="s">
        <v>12491</v>
      </c>
      <c r="C6485" s="2"/>
      <c r="D6485" s="2" t="s">
        <v>16</v>
      </c>
      <c r="E6485" s="4">
        <f>120.00*(1-Z1%)</f>
        <v>120</v>
      </c>
      <c r="F6485" s="2">
        <v>2</v>
      </c>
      <c r="G6485" s="2"/>
    </row>
    <row r="6486" spans="1:26" customHeight="1" ht="18" hidden="true" outlineLevel="2">
      <c r="A6486" s="2" t="s">
        <v>12492</v>
      </c>
      <c r="B6486" s="3" t="s">
        <v>12493</v>
      </c>
      <c r="C6486" s="2"/>
      <c r="D6486" s="2" t="s">
        <v>16</v>
      </c>
      <c r="E6486" s="4">
        <f>80.00*(1-Z1%)</f>
        <v>80</v>
      </c>
      <c r="F6486" s="2">
        <v>2</v>
      </c>
      <c r="G6486" s="2"/>
    </row>
    <row r="6487" spans="1:26" customHeight="1" ht="18" hidden="true" outlineLevel="2">
      <c r="A6487" s="2" t="s">
        <v>12494</v>
      </c>
      <c r="B6487" s="3" t="s">
        <v>12495</v>
      </c>
      <c r="C6487" s="2"/>
      <c r="D6487" s="2" t="s">
        <v>16</v>
      </c>
      <c r="E6487" s="4">
        <f>100.00*(1-Z1%)</f>
        <v>100</v>
      </c>
      <c r="F6487" s="2">
        <v>1</v>
      </c>
      <c r="G6487" s="2"/>
    </row>
    <row r="6488" spans="1:26" customHeight="1" ht="18" hidden="true" outlineLevel="2">
      <c r="A6488" s="2" t="s">
        <v>12496</v>
      </c>
      <c r="B6488" s="3" t="s">
        <v>12497</v>
      </c>
      <c r="C6488" s="2"/>
      <c r="D6488" s="2" t="s">
        <v>16</v>
      </c>
      <c r="E6488" s="4">
        <f>125.00*(1-Z1%)</f>
        <v>125</v>
      </c>
      <c r="F6488" s="2">
        <v>2</v>
      </c>
      <c r="G6488" s="2"/>
    </row>
    <row r="6489" spans="1:26" customHeight="1" ht="18" hidden="true" outlineLevel="2">
      <c r="A6489" s="2" t="s">
        <v>12498</v>
      </c>
      <c r="B6489" s="3" t="s">
        <v>12499</v>
      </c>
      <c r="C6489" s="2"/>
      <c r="D6489" s="2" t="s">
        <v>16</v>
      </c>
      <c r="E6489" s="4">
        <f>200.00*(1-Z1%)</f>
        <v>200</v>
      </c>
      <c r="F6489" s="2">
        <v>1</v>
      </c>
      <c r="G6489" s="2"/>
    </row>
    <row r="6490" spans="1:26" customHeight="1" ht="18" hidden="true" outlineLevel="2">
      <c r="A6490" s="2" t="s">
        <v>12500</v>
      </c>
      <c r="B6490" s="3" t="s">
        <v>12501</v>
      </c>
      <c r="C6490" s="2"/>
      <c r="D6490" s="2" t="s">
        <v>16</v>
      </c>
      <c r="E6490" s="4">
        <f>250.00*(1-Z1%)</f>
        <v>250</v>
      </c>
      <c r="F6490" s="2">
        <v>1</v>
      </c>
      <c r="G6490" s="2"/>
    </row>
    <row r="6491" spans="1:26" customHeight="1" ht="18" hidden="true" outlineLevel="2">
      <c r="A6491" s="2" t="s">
        <v>12502</v>
      </c>
      <c r="B6491" s="3" t="s">
        <v>12503</v>
      </c>
      <c r="C6491" s="2"/>
      <c r="D6491" s="2" t="s">
        <v>16</v>
      </c>
      <c r="E6491" s="4">
        <f>250.00*(1-Z1%)</f>
        <v>250</v>
      </c>
      <c r="F6491" s="2">
        <v>2</v>
      </c>
      <c r="G6491" s="2"/>
    </row>
    <row r="6492" spans="1:26" customHeight="1" ht="18" hidden="true" outlineLevel="2">
      <c r="A6492" s="2" t="s">
        <v>12504</v>
      </c>
      <c r="B6492" s="3" t="s">
        <v>12505</v>
      </c>
      <c r="C6492" s="2"/>
      <c r="D6492" s="2" t="s">
        <v>16</v>
      </c>
      <c r="E6492" s="4">
        <f>350.00*(1-Z1%)</f>
        <v>350</v>
      </c>
      <c r="F6492" s="2">
        <v>1</v>
      </c>
      <c r="G6492" s="2"/>
    </row>
    <row r="6493" spans="1:26" customHeight="1" ht="18" hidden="true" outlineLevel="2">
      <c r="A6493" s="2" t="s">
        <v>12506</v>
      </c>
      <c r="B6493" s="3" t="s">
        <v>12507</v>
      </c>
      <c r="C6493" s="2"/>
      <c r="D6493" s="2" t="s">
        <v>16</v>
      </c>
      <c r="E6493" s="4">
        <f>370.00*(1-Z1%)</f>
        <v>370</v>
      </c>
      <c r="F6493" s="2">
        <v>2</v>
      </c>
      <c r="G6493" s="2"/>
    </row>
    <row r="6494" spans="1:26" customHeight="1" ht="18" hidden="true" outlineLevel="2">
      <c r="A6494" s="2" t="s">
        <v>12508</v>
      </c>
      <c r="B6494" s="3" t="s">
        <v>12509</v>
      </c>
      <c r="C6494" s="2"/>
      <c r="D6494" s="2" t="s">
        <v>16</v>
      </c>
      <c r="E6494" s="4">
        <f>300.00*(1-Z1%)</f>
        <v>300</v>
      </c>
      <c r="F6494" s="2">
        <v>1</v>
      </c>
      <c r="G6494" s="2"/>
    </row>
    <row r="6495" spans="1:26" customHeight="1" ht="18" hidden="true" outlineLevel="2">
      <c r="A6495" s="2" t="s">
        <v>12510</v>
      </c>
      <c r="B6495" s="3" t="s">
        <v>12511</v>
      </c>
      <c r="C6495" s="2"/>
      <c r="D6495" s="2" t="s">
        <v>16</v>
      </c>
      <c r="E6495" s="4">
        <f>375.00*(1-Z1%)</f>
        <v>375</v>
      </c>
      <c r="F6495" s="2">
        <v>1</v>
      </c>
      <c r="G6495" s="2"/>
    </row>
    <row r="6496" spans="1:26" customHeight="1" ht="18" hidden="true" outlineLevel="2">
      <c r="A6496" s="2" t="s">
        <v>12512</v>
      </c>
      <c r="B6496" s="3" t="s">
        <v>12513</v>
      </c>
      <c r="C6496" s="2"/>
      <c r="D6496" s="2" t="s">
        <v>16</v>
      </c>
      <c r="E6496" s="4">
        <f>150.00*(1-Z1%)</f>
        <v>150</v>
      </c>
      <c r="F6496" s="2">
        <v>1</v>
      </c>
      <c r="G6496" s="2"/>
    </row>
    <row r="6497" spans="1:26" customHeight="1" ht="18" hidden="true" outlineLevel="2">
      <c r="A6497" s="2" t="s">
        <v>12514</v>
      </c>
      <c r="B6497" s="3" t="s">
        <v>12515</v>
      </c>
      <c r="C6497" s="2"/>
      <c r="D6497" s="2" t="s">
        <v>16</v>
      </c>
      <c r="E6497" s="4">
        <f>580.00*(1-Z1%)</f>
        <v>580</v>
      </c>
      <c r="F6497" s="2">
        <v>2</v>
      </c>
      <c r="G6497" s="2"/>
    </row>
    <row r="6498" spans="1:26" customHeight="1" ht="35" hidden="true" outlineLevel="2">
      <c r="A6498" s="5" t="s">
        <v>12516</v>
      </c>
      <c r="B6498" s="5"/>
      <c r="C6498" s="5"/>
      <c r="D6498" s="5"/>
      <c r="E6498" s="5"/>
      <c r="F6498" s="5"/>
      <c r="G6498" s="5"/>
    </row>
    <row r="6499" spans="1:26" customHeight="1" ht="18" hidden="true" outlineLevel="2">
      <c r="A6499" s="2" t="s">
        <v>12517</v>
      </c>
      <c r="B6499" s="3" t="s">
        <v>12518</v>
      </c>
      <c r="C6499" s="2"/>
      <c r="D6499" s="2" t="s">
        <v>16</v>
      </c>
      <c r="E6499" s="4">
        <f>60.00*(1-Z1%)</f>
        <v>60</v>
      </c>
      <c r="F6499" s="2">
        <v>13</v>
      </c>
      <c r="G6499" s="2"/>
    </row>
    <row r="6500" spans="1:26" customHeight="1" ht="18" hidden="true" outlineLevel="2">
      <c r="A6500" s="2" t="s">
        <v>12519</v>
      </c>
      <c r="B6500" s="3" t="s">
        <v>12520</v>
      </c>
      <c r="C6500" s="2"/>
      <c r="D6500" s="2" t="s">
        <v>16</v>
      </c>
      <c r="E6500" s="4">
        <f>30.00*(1-Z1%)</f>
        <v>30</v>
      </c>
      <c r="F6500" s="2">
        <v>10</v>
      </c>
      <c r="G6500" s="2"/>
    </row>
    <row r="6501" spans="1:26" customHeight="1" ht="18" hidden="true" outlineLevel="2">
      <c r="A6501" s="2" t="s">
        <v>12521</v>
      </c>
      <c r="B6501" s="3" t="s">
        <v>12522</v>
      </c>
      <c r="C6501" s="2"/>
      <c r="D6501" s="2" t="s">
        <v>16</v>
      </c>
      <c r="E6501" s="4">
        <f>40.00*(1-Z1%)</f>
        <v>40</v>
      </c>
      <c r="F6501" s="2">
        <v>1</v>
      </c>
      <c r="G6501" s="2"/>
    </row>
    <row r="6502" spans="1:26" customHeight="1" ht="18" hidden="true" outlineLevel="2">
      <c r="A6502" s="2" t="s">
        <v>12523</v>
      </c>
      <c r="B6502" s="3" t="s">
        <v>12524</v>
      </c>
      <c r="C6502" s="2"/>
      <c r="D6502" s="2" t="s">
        <v>16</v>
      </c>
      <c r="E6502" s="4">
        <f>120.00*(1-Z1%)</f>
        <v>120</v>
      </c>
      <c r="F6502" s="2">
        <v>3</v>
      </c>
      <c r="G6502" s="2"/>
    </row>
    <row r="6503" spans="1:26" customHeight="1" ht="18" hidden="true" outlineLevel="2">
      <c r="A6503" s="2" t="s">
        <v>12525</v>
      </c>
      <c r="B6503" s="3" t="s">
        <v>12526</v>
      </c>
      <c r="C6503" s="2"/>
      <c r="D6503" s="2" t="s">
        <v>16</v>
      </c>
      <c r="E6503" s="4">
        <f>130.00*(1-Z1%)</f>
        <v>130</v>
      </c>
      <c r="F6503" s="2">
        <v>4</v>
      </c>
      <c r="G6503" s="2"/>
    </row>
    <row r="6504" spans="1:26" customHeight="1" ht="35" hidden="true" outlineLevel="2">
      <c r="A6504" s="5" t="s">
        <v>12527</v>
      </c>
      <c r="B6504" s="5"/>
      <c r="C6504" s="5"/>
      <c r="D6504" s="5"/>
      <c r="E6504" s="5"/>
      <c r="F6504" s="5"/>
      <c r="G6504" s="5"/>
    </row>
    <row r="6505" spans="1:26" customHeight="1" ht="18" hidden="true" outlineLevel="2">
      <c r="A6505" s="2" t="s">
        <v>12528</v>
      </c>
      <c r="B6505" s="3" t="s">
        <v>12529</v>
      </c>
      <c r="C6505" s="2"/>
      <c r="D6505" s="2" t="s">
        <v>16</v>
      </c>
      <c r="E6505" s="4">
        <f>700.00*(1-Z1%)</f>
        <v>700</v>
      </c>
      <c r="F6505" s="2">
        <v>1</v>
      </c>
      <c r="G6505" s="2"/>
    </row>
    <row r="6506" spans="1:26" customHeight="1" ht="18" hidden="true" outlineLevel="2">
      <c r="A6506" s="2" t="s">
        <v>12530</v>
      </c>
      <c r="B6506" s="3" t="s">
        <v>12531</v>
      </c>
      <c r="C6506" s="2"/>
      <c r="D6506" s="2" t="s">
        <v>16</v>
      </c>
      <c r="E6506" s="4">
        <f>800.00*(1-Z1%)</f>
        <v>800</v>
      </c>
      <c r="F6506" s="2">
        <v>1</v>
      </c>
      <c r="G6506" s="2"/>
    </row>
    <row r="6507" spans="1:26" customHeight="1" ht="35">
      <c r="A6507" s="1" t="s">
        <v>12532</v>
      </c>
      <c r="B6507" s="1"/>
      <c r="C6507" s="1"/>
      <c r="D6507" s="1"/>
      <c r="E6507" s="1"/>
      <c r="F6507" s="1"/>
      <c r="G6507" s="1"/>
    </row>
    <row r="6508" spans="1:26" customHeight="1" ht="35" hidden="true" outlineLevel="2">
      <c r="A6508" s="5" t="s">
        <v>12533</v>
      </c>
      <c r="B6508" s="5"/>
      <c r="C6508" s="5"/>
      <c r="D6508" s="5"/>
      <c r="E6508" s="5"/>
      <c r="F6508" s="5"/>
      <c r="G6508" s="5"/>
    </row>
    <row r="6509" spans="1:26" customHeight="1" ht="36" hidden="true" outlineLevel="2">
      <c r="A6509" s="2" t="s">
        <v>12534</v>
      </c>
      <c r="B6509" s="3" t="s">
        <v>12535</v>
      </c>
      <c r="C6509" s="2"/>
      <c r="D6509" s="2" t="s">
        <v>16</v>
      </c>
      <c r="E6509" s="4">
        <f>2800.00*(1-Z1%)</f>
        <v>2800</v>
      </c>
      <c r="F6509" s="2">
        <v>1</v>
      </c>
      <c r="G6509" s="2"/>
    </row>
    <row r="6510" spans="1:26" customHeight="1" ht="36" hidden="true" outlineLevel="2">
      <c r="A6510" s="2" t="s">
        <v>12536</v>
      </c>
      <c r="B6510" s="3" t="s">
        <v>12537</v>
      </c>
      <c r="C6510" s="2"/>
      <c r="D6510" s="2" t="s">
        <v>16</v>
      </c>
      <c r="E6510" s="4">
        <f>3140.00*(1-Z1%)</f>
        <v>3140</v>
      </c>
      <c r="F6510" s="2">
        <v>1</v>
      </c>
      <c r="G6510" s="2"/>
    </row>
    <row r="6511" spans="1:26" customHeight="1" ht="36" hidden="true" outlineLevel="2">
      <c r="A6511" s="2" t="s">
        <v>12538</v>
      </c>
      <c r="B6511" s="3" t="s">
        <v>12539</v>
      </c>
      <c r="C6511" s="2"/>
      <c r="D6511" s="2" t="s">
        <v>16</v>
      </c>
      <c r="E6511" s="4">
        <f>1400.00*(1-Z1%)</f>
        <v>1400</v>
      </c>
      <c r="F6511" s="2">
        <v>1</v>
      </c>
      <c r="G6511" s="2"/>
    </row>
    <row r="6512" spans="1:26" customHeight="1" ht="36" hidden="true" outlineLevel="2">
      <c r="A6512" s="2" t="s">
        <v>12540</v>
      </c>
      <c r="B6512" s="3" t="s">
        <v>12541</v>
      </c>
      <c r="C6512" s="2"/>
      <c r="D6512" s="2" t="s">
        <v>16</v>
      </c>
      <c r="E6512" s="4">
        <f>1350.00*(1-Z1%)</f>
        <v>1350</v>
      </c>
      <c r="F6512" s="2">
        <v>1</v>
      </c>
      <c r="G6512" s="2"/>
    </row>
    <row r="6513" spans="1:26" customHeight="1" ht="36" hidden="true" outlineLevel="2">
      <c r="A6513" s="2" t="s">
        <v>12542</v>
      </c>
      <c r="B6513" s="3" t="s">
        <v>12543</v>
      </c>
      <c r="C6513" s="2"/>
      <c r="D6513" s="2" t="s">
        <v>16</v>
      </c>
      <c r="E6513" s="4">
        <f>1850.00*(1-Z1%)</f>
        <v>1850</v>
      </c>
      <c r="F6513" s="2">
        <v>1</v>
      </c>
      <c r="G6513" s="2"/>
    </row>
    <row r="6514" spans="1:26" customHeight="1" ht="36" hidden="true" outlineLevel="2">
      <c r="A6514" s="2" t="s">
        <v>12544</v>
      </c>
      <c r="B6514" s="3" t="s">
        <v>12545</v>
      </c>
      <c r="C6514" s="2"/>
      <c r="D6514" s="2" t="s">
        <v>16</v>
      </c>
      <c r="E6514" s="4">
        <f>1950.00*(1-Z1%)</f>
        <v>1950</v>
      </c>
      <c r="F6514" s="2">
        <v>1</v>
      </c>
      <c r="G6514" s="2"/>
    </row>
    <row r="6515" spans="1:26" customHeight="1" ht="36" hidden="true" outlineLevel="2">
      <c r="A6515" s="2" t="s">
        <v>12546</v>
      </c>
      <c r="B6515" s="3" t="s">
        <v>12547</v>
      </c>
      <c r="C6515" s="2"/>
      <c r="D6515" s="2" t="s">
        <v>16</v>
      </c>
      <c r="E6515" s="4">
        <f>1750.00*(1-Z1%)</f>
        <v>1750</v>
      </c>
      <c r="F6515" s="2">
        <v>1</v>
      </c>
      <c r="G6515" s="2"/>
    </row>
    <row r="6516" spans="1:26" customHeight="1" ht="36" hidden="true" outlineLevel="2">
      <c r="A6516" s="2" t="s">
        <v>12548</v>
      </c>
      <c r="B6516" s="3" t="s">
        <v>12549</v>
      </c>
      <c r="C6516" s="2"/>
      <c r="D6516" s="2" t="s">
        <v>16</v>
      </c>
      <c r="E6516" s="4">
        <f>1850.00*(1-Z1%)</f>
        <v>1850</v>
      </c>
      <c r="F6516" s="2">
        <v>2</v>
      </c>
      <c r="G6516" s="2"/>
    </row>
    <row r="6517" spans="1:26" customHeight="1" ht="36" hidden="true" outlineLevel="2">
      <c r="A6517" s="2" t="s">
        <v>12550</v>
      </c>
      <c r="B6517" s="3" t="s">
        <v>12551</v>
      </c>
      <c r="C6517" s="2"/>
      <c r="D6517" s="2" t="s">
        <v>16</v>
      </c>
      <c r="E6517" s="4">
        <f>1900.00*(1-Z1%)</f>
        <v>1900</v>
      </c>
      <c r="F6517" s="2">
        <v>2</v>
      </c>
      <c r="G6517" s="2"/>
    </row>
    <row r="6518" spans="1:26" customHeight="1" ht="36" hidden="true" outlineLevel="2">
      <c r="A6518" s="2" t="s">
        <v>12552</v>
      </c>
      <c r="B6518" s="3" t="s">
        <v>12553</v>
      </c>
      <c r="C6518" s="2"/>
      <c r="D6518" s="2" t="s">
        <v>16</v>
      </c>
      <c r="E6518" s="4">
        <f>1400.00*(1-Z1%)</f>
        <v>1400</v>
      </c>
      <c r="F6518" s="2">
        <v>1</v>
      </c>
      <c r="G6518" s="2"/>
    </row>
    <row r="6519" spans="1:26" customHeight="1" ht="36" hidden="true" outlineLevel="2">
      <c r="A6519" s="2" t="s">
        <v>12554</v>
      </c>
      <c r="B6519" s="3" t="s">
        <v>12555</v>
      </c>
      <c r="C6519" s="2"/>
      <c r="D6519" s="2" t="s">
        <v>16</v>
      </c>
      <c r="E6519" s="4">
        <f>1790.00*(1-Z1%)</f>
        <v>1790</v>
      </c>
      <c r="F6519" s="2">
        <v>1</v>
      </c>
      <c r="G6519" s="2"/>
    </row>
    <row r="6520" spans="1:26" customHeight="1" ht="35" hidden="true" outlineLevel="2">
      <c r="A6520" s="5" t="s">
        <v>12556</v>
      </c>
      <c r="B6520" s="5"/>
      <c r="C6520" s="5"/>
      <c r="D6520" s="5"/>
      <c r="E6520" s="5"/>
      <c r="F6520" s="5"/>
      <c r="G6520" s="5"/>
    </row>
    <row r="6521" spans="1:26" customHeight="1" ht="35" hidden="true" outlineLevel="3">
      <c r="A6521" s="5" t="s">
        <v>12557</v>
      </c>
      <c r="B6521" s="5"/>
      <c r="C6521" s="5"/>
      <c r="D6521" s="5"/>
      <c r="E6521" s="5"/>
      <c r="F6521" s="5"/>
      <c r="G6521" s="5"/>
    </row>
    <row r="6522" spans="1:26" customHeight="1" ht="36" hidden="true" outlineLevel="3">
      <c r="A6522" s="2" t="s">
        <v>12558</v>
      </c>
      <c r="B6522" s="3" t="s">
        <v>12559</v>
      </c>
      <c r="C6522" s="2"/>
      <c r="D6522" s="2" t="s">
        <v>16</v>
      </c>
      <c r="E6522" s="4">
        <f>450.00*(1-Z1%)</f>
        <v>450</v>
      </c>
      <c r="F6522" s="2">
        <v>1</v>
      </c>
      <c r="G6522" s="2"/>
    </row>
    <row r="6523" spans="1:26" customHeight="1" ht="36" hidden="true" outlineLevel="3">
      <c r="A6523" s="2" t="s">
        <v>12560</v>
      </c>
      <c r="B6523" s="3" t="s">
        <v>12561</v>
      </c>
      <c r="C6523" s="2"/>
      <c r="D6523" s="2" t="s">
        <v>16</v>
      </c>
      <c r="E6523" s="4">
        <f>350.00*(1-Z1%)</f>
        <v>350</v>
      </c>
      <c r="F6523" s="2">
        <v>1</v>
      </c>
      <c r="G6523" s="2"/>
    </row>
    <row r="6524" spans="1:26" customHeight="1" ht="36" hidden="true" outlineLevel="3">
      <c r="A6524" s="2" t="s">
        <v>12562</v>
      </c>
      <c r="B6524" s="3" t="s">
        <v>12563</v>
      </c>
      <c r="C6524" s="2"/>
      <c r="D6524" s="2" t="s">
        <v>16</v>
      </c>
      <c r="E6524" s="4">
        <f>200.00*(1-Z1%)</f>
        <v>200</v>
      </c>
      <c r="F6524" s="2">
        <v>1</v>
      </c>
      <c r="G6524" s="2"/>
    </row>
    <row r="6525" spans="1:26" customHeight="1" ht="18" hidden="true" outlineLevel="3">
      <c r="A6525" s="2" t="s">
        <v>12564</v>
      </c>
      <c r="B6525" s="3" t="s">
        <v>12565</v>
      </c>
      <c r="C6525" s="2"/>
      <c r="D6525" s="2" t="s">
        <v>16</v>
      </c>
      <c r="E6525" s="4">
        <f>1200.00*(1-Z1%)</f>
        <v>1200</v>
      </c>
      <c r="F6525" s="2">
        <v>1</v>
      </c>
      <c r="G6525" s="2"/>
    </row>
    <row r="6526" spans="1:26" customHeight="1" ht="18" hidden="true" outlineLevel="3">
      <c r="A6526" s="2" t="s">
        <v>12566</v>
      </c>
      <c r="B6526" s="3" t="s">
        <v>12567</v>
      </c>
      <c r="C6526" s="2"/>
      <c r="D6526" s="2" t="s">
        <v>16</v>
      </c>
      <c r="E6526" s="4">
        <f>1140.00*(1-Z1%)</f>
        <v>1140</v>
      </c>
      <c r="F6526" s="2">
        <v>1</v>
      </c>
      <c r="G6526" s="2"/>
    </row>
    <row r="6527" spans="1:26" customHeight="1" ht="18" hidden="true" outlineLevel="3">
      <c r="A6527" s="2" t="s">
        <v>12568</v>
      </c>
      <c r="B6527" s="3" t="s">
        <v>12569</v>
      </c>
      <c r="C6527" s="2"/>
      <c r="D6527" s="2" t="s">
        <v>16</v>
      </c>
      <c r="E6527" s="4">
        <f>1140.00*(1-Z1%)</f>
        <v>1140</v>
      </c>
      <c r="F6527" s="2">
        <v>1</v>
      </c>
      <c r="G6527" s="2"/>
    </row>
    <row r="6528" spans="1:26" customHeight="1" ht="18" hidden="true" outlineLevel="3">
      <c r="A6528" s="2" t="s">
        <v>12570</v>
      </c>
      <c r="B6528" s="3" t="s">
        <v>12571</v>
      </c>
      <c r="C6528" s="2"/>
      <c r="D6528" s="2" t="s">
        <v>16</v>
      </c>
      <c r="E6528" s="4">
        <f>1820.00*(1-Z1%)</f>
        <v>1820</v>
      </c>
      <c r="F6528" s="2">
        <v>1</v>
      </c>
      <c r="G6528" s="2"/>
    </row>
    <row r="6529" spans="1:26" customHeight="1" ht="18" hidden="true" outlineLevel="3">
      <c r="A6529" s="2" t="s">
        <v>12572</v>
      </c>
      <c r="B6529" s="3" t="s">
        <v>12573</v>
      </c>
      <c r="C6529" s="2"/>
      <c r="D6529" s="2" t="s">
        <v>16</v>
      </c>
      <c r="E6529" s="4">
        <f>70.00*(1-Z1%)</f>
        <v>70</v>
      </c>
      <c r="F6529" s="2">
        <v>1</v>
      </c>
      <c r="G6529" s="2"/>
    </row>
    <row r="6530" spans="1:26" customHeight="1" ht="35" hidden="true" outlineLevel="3">
      <c r="A6530" s="5" t="s">
        <v>12574</v>
      </c>
      <c r="B6530" s="5"/>
      <c r="C6530" s="5"/>
      <c r="D6530" s="5"/>
      <c r="E6530" s="5"/>
      <c r="F6530" s="5"/>
      <c r="G6530" s="5"/>
    </row>
    <row r="6531" spans="1:26" customHeight="1" ht="36" hidden="true" outlineLevel="3">
      <c r="A6531" s="2" t="s">
        <v>12575</v>
      </c>
      <c r="B6531" s="3" t="s">
        <v>12576</v>
      </c>
      <c r="C6531" s="2"/>
      <c r="D6531" s="2" t="s">
        <v>16</v>
      </c>
      <c r="E6531" s="4">
        <f>80.00*(1-Z1%)</f>
        <v>80</v>
      </c>
      <c r="F6531" s="2">
        <v>1</v>
      </c>
      <c r="G6531" s="2"/>
    </row>
    <row r="6532" spans="1:26" customHeight="1" ht="36" hidden="true" outlineLevel="3">
      <c r="A6532" s="2" t="s">
        <v>12577</v>
      </c>
      <c r="B6532" s="3" t="s">
        <v>12578</v>
      </c>
      <c r="C6532" s="2"/>
      <c r="D6532" s="2" t="s">
        <v>16</v>
      </c>
      <c r="E6532" s="4">
        <f>70.00*(1-Z1%)</f>
        <v>70</v>
      </c>
      <c r="F6532" s="2">
        <v>1</v>
      </c>
      <c r="G6532" s="2"/>
    </row>
    <row r="6533" spans="1:26" customHeight="1" ht="36" hidden="true" outlineLevel="3">
      <c r="A6533" s="2" t="s">
        <v>12579</v>
      </c>
      <c r="B6533" s="3" t="s">
        <v>12580</v>
      </c>
      <c r="C6533" s="2"/>
      <c r="D6533" s="2" t="s">
        <v>16</v>
      </c>
      <c r="E6533" s="4">
        <f>60.00*(1-Z1%)</f>
        <v>60</v>
      </c>
      <c r="F6533" s="2">
        <v>1</v>
      </c>
      <c r="G6533" s="2"/>
    </row>
    <row r="6534" spans="1:26" customHeight="1" ht="36" hidden="true" outlineLevel="3">
      <c r="A6534" s="2" t="s">
        <v>12581</v>
      </c>
      <c r="B6534" s="3" t="s">
        <v>12582</v>
      </c>
      <c r="C6534" s="2"/>
      <c r="D6534" s="2" t="s">
        <v>16</v>
      </c>
      <c r="E6534" s="4">
        <f>100.00*(1-Z1%)</f>
        <v>100</v>
      </c>
      <c r="F6534" s="2">
        <v>3</v>
      </c>
      <c r="G6534" s="2"/>
    </row>
    <row r="6535" spans="1:26" customHeight="1" ht="36" hidden="true" outlineLevel="3">
      <c r="A6535" s="2" t="s">
        <v>12583</v>
      </c>
      <c r="B6535" s="3" t="s">
        <v>12584</v>
      </c>
      <c r="C6535" s="2"/>
      <c r="D6535" s="2" t="s">
        <v>16</v>
      </c>
      <c r="E6535" s="4">
        <f>70.00*(1-Z1%)</f>
        <v>70</v>
      </c>
      <c r="F6535" s="2">
        <v>1</v>
      </c>
      <c r="G6535" s="2"/>
    </row>
    <row r="6536" spans="1:26" customHeight="1" ht="36" hidden="true" outlineLevel="3">
      <c r="A6536" s="2" t="s">
        <v>12585</v>
      </c>
      <c r="B6536" s="3" t="s">
        <v>12586</v>
      </c>
      <c r="C6536" s="2"/>
      <c r="D6536" s="2" t="s">
        <v>16</v>
      </c>
      <c r="E6536" s="4">
        <f>100.00*(1-Z1%)</f>
        <v>100</v>
      </c>
      <c r="F6536" s="2">
        <v>3</v>
      </c>
      <c r="G6536" s="2"/>
    </row>
    <row r="6537" spans="1:26" customHeight="1" ht="36" hidden="true" outlineLevel="3">
      <c r="A6537" s="2" t="s">
        <v>12587</v>
      </c>
      <c r="B6537" s="3" t="s">
        <v>12588</v>
      </c>
      <c r="C6537" s="2"/>
      <c r="D6537" s="2" t="s">
        <v>16</v>
      </c>
      <c r="E6537" s="4">
        <f>100.00*(1-Z1%)</f>
        <v>100</v>
      </c>
      <c r="F6537" s="2">
        <v>3</v>
      </c>
      <c r="G6537" s="2"/>
    </row>
    <row r="6538" spans="1:26" customHeight="1" ht="36" hidden="true" outlineLevel="3">
      <c r="A6538" s="2" t="s">
        <v>12589</v>
      </c>
      <c r="B6538" s="3" t="s">
        <v>12590</v>
      </c>
      <c r="C6538" s="2"/>
      <c r="D6538" s="2" t="s">
        <v>16</v>
      </c>
      <c r="E6538" s="4">
        <f>100.00*(1-Z1%)</f>
        <v>100</v>
      </c>
      <c r="F6538" s="2">
        <v>3</v>
      </c>
      <c r="G6538" s="2"/>
    </row>
    <row r="6539" spans="1:26" customHeight="1" ht="36" hidden="true" outlineLevel="3">
      <c r="A6539" s="2" t="s">
        <v>12591</v>
      </c>
      <c r="B6539" s="3" t="s">
        <v>12592</v>
      </c>
      <c r="C6539" s="2"/>
      <c r="D6539" s="2" t="s">
        <v>16</v>
      </c>
      <c r="E6539" s="4">
        <f>60.00*(1-Z1%)</f>
        <v>60</v>
      </c>
      <c r="F6539" s="2">
        <v>1</v>
      </c>
      <c r="G6539" s="2"/>
    </row>
    <row r="6540" spans="1:26" customHeight="1" ht="36" hidden="true" outlineLevel="3">
      <c r="A6540" s="2" t="s">
        <v>12593</v>
      </c>
      <c r="B6540" s="3" t="s">
        <v>12594</v>
      </c>
      <c r="C6540" s="2"/>
      <c r="D6540" s="2" t="s">
        <v>16</v>
      </c>
      <c r="E6540" s="4">
        <f>60.00*(1-Z1%)</f>
        <v>60</v>
      </c>
      <c r="F6540" s="2">
        <v>1</v>
      </c>
      <c r="G6540" s="2"/>
    </row>
    <row r="6541" spans="1:26" customHeight="1" ht="36" hidden="true" outlineLevel="3">
      <c r="A6541" s="2" t="s">
        <v>12595</v>
      </c>
      <c r="B6541" s="3" t="s">
        <v>12596</v>
      </c>
      <c r="C6541" s="2"/>
      <c r="D6541" s="2" t="s">
        <v>16</v>
      </c>
      <c r="E6541" s="4">
        <f>60.00*(1-Z1%)</f>
        <v>60</v>
      </c>
      <c r="F6541" s="2">
        <v>2</v>
      </c>
      <c r="G6541" s="2"/>
    </row>
    <row r="6542" spans="1:26" customHeight="1" ht="36" hidden="true" outlineLevel="3">
      <c r="A6542" s="2" t="s">
        <v>12597</v>
      </c>
      <c r="B6542" s="3" t="s">
        <v>12598</v>
      </c>
      <c r="C6542" s="2"/>
      <c r="D6542" s="2" t="s">
        <v>16</v>
      </c>
      <c r="E6542" s="4">
        <f>100.00*(1-Z1%)</f>
        <v>100</v>
      </c>
      <c r="F6542" s="2">
        <v>3</v>
      </c>
      <c r="G6542" s="2"/>
    </row>
    <row r="6543" spans="1:26" customHeight="1" ht="36" hidden="true" outlineLevel="3">
      <c r="A6543" s="2" t="s">
        <v>12599</v>
      </c>
      <c r="B6543" s="3" t="s">
        <v>12600</v>
      </c>
      <c r="C6543" s="2"/>
      <c r="D6543" s="2" t="s">
        <v>16</v>
      </c>
      <c r="E6543" s="4">
        <f>70.00*(1-Z1%)</f>
        <v>70</v>
      </c>
      <c r="F6543" s="2">
        <v>1</v>
      </c>
      <c r="G6543" s="2"/>
    </row>
    <row r="6544" spans="1:26" customHeight="1" ht="36" hidden="true" outlineLevel="3">
      <c r="A6544" s="2" t="s">
        <v>12601</v>
      </c>
      <c r="B6544" s="3" t="s">
        <v>12602</v>
      </c>
      <c r="C6544" s="2"/>
      <c r="D6544" s="2" t="s">
        <v>16</v>
      </c>
      <c r="E6544" s="4">
        <f>150.00*(1-Z1%)</f>
        <v>150</v>
      </c>
      <c r="F6544" s="2">
        <v>3</v>
      </c>
      <c r="G6544" s="2"/>
    </row>
    <row r="6545" spans="1:26" customHeight="1" ht="35" hidden="true" outlineLevel="3">
      <c r="A6545" s="5" t="s">
        <v>12527</v>
      </c>
      <c r="B6545" s="5"/>
      <c r="C6545" s="5"/>
      <c r="D6545" s="5"/>
      <c r="E6545" s="5"/>
      <c r="F6545" s="5"/>
      <c r="G6545" s="5"/>
    </row>
    <row r="6546" spans="1:26" customHeight="1" ht="18" hidden="true" outlineLevel="3">
      <c r="A6546" s="2" t="s">
        <v>12603</v>
      </c>
      <c r="B6546" s="3" t="s">
        <v>12604</v>
      </c>
      <c r="C6546" s="2"/>
      <c r="D6546" s="2" t="s">
        <v>16</v>
      </c>
      <c r="E6546" s="4">
        <f>850.00*(1-Z1%)</f>
        <v>850</v>
      </c>
      <c r="F6546" s="2">
        <v>1</v>
      </c>
      <c r="G6546" s="2"/>
    </row>
    <row r="6547" spans="1:26" customHeight="1" ht="36" hidden="true" outlineLevel="3">
      <c r="A6547" s="2" t="s">
        <v>12605</v>
      </c>
      <c r="B6547" s="3" t="s">
        <v>12606</v>
      </c>
      <c r="C6547" s="2"/>
      <c r="D6547" s="2" t="s">
        <v>16</v>
      </c>
      <c r="E6547" s="4">
        <f>1390.00*(1-Z1%)</f>
        <v>1390</v>
      </c>
      <c r="F6547" s="2">
        <v>2</v>
      </c>
      <c r="G6547" s="2"/>
    </row>
    <row r="6548" spans="1:26" customHeight="1" ht="18" hidden="true" outlineLevel="3">
      <c r="A6548" s="2" t="s">
        <v>12607</v>
      </c>
      <c r="B6548" s="3" t="s">
        <v>12608</v>
      </c>
      <c r="C6548" s="2"/>
      <c r="D6548" s="2" t="s">
        <v>16</v>
      </c>
      <c r="E6548" s="4">
        <f>800.00*(1-Z1%)</f>
        <v>800</v>
      </c>
      <c r="F6548" s="2">
        <v>1</v>
      </c>
      <c r="G6548" s="2"/>
    </row>
    <row r="6549" spans="1:26" customHeight="1" ht="36" hidden="true" outlineLevel="3">
      <c r="A6549" s="2" t="s">
        <v>12609</v>
      </c>
      <c r="B6549" s="3" t="s">
        <v>12610</v>
      </c>
      <c r="C6549" s="2"/>
      <c r="D6549" s="2" t="s">
        <v>16</v>
      </c>
      <c r="E6549" s="4">
        <f>1500.00*(1-Z1%)</f>
        <v>1500</v>
      </c>
      <c r="F6549" s="2">
        <v>1</v>
      </c>
      <c r="G6549" s="2"/>
    </row>
    <row r="6550" spans="1:26" customHeight="1" ht="36" hidden="true" outlineLevel="3">
      <c r="A6550" s="2" t="s">
        <v>12611</v>
      </c>
      <c r="B6550" s="3" t="s">
        <v>12612</v>
      </c>
      <c r="C6550" s="2"/>
      <c r="D6550" s="2" t="s">
        <v>16</v>
      </c>
      <c r="E6550" s="4">
        <f>1450.00*(1-Z1%)</f>
        <v>1450</v>
      </c>
      <c r="F6550" s="2">
        <v>2</v>
      </c>
      <c r="G6550" s="2"/>
    </row>
    <row r="6551" spans="1:26" customHeight="1" ht="36" hidden="true" outlineLevel="3">
      <c r="A6551" s="2" t="s">
        <v>12613</v>
      </c>
      <c r="B6551" s="3" t="s">
        <v>12614</v>
      </c>
      <c r="C6551" s="2"/>
      <c r="D6551" s="2" t="s">
        <v>16</v>
      </c>
      <c r="E6551" s="4">
        <f>1500.00*(1-Z1%)</f>
        <v>1500</v>
      </c>
      <c r="F6551" s="2">
        <v>1</v>
      </c>
      <c r="G6551" s="2"/>
    </row>
    <row r="6552" spans="1:26" customHeight="1" ht="18" hidden="true" outlineLevel="3">
      <c r="A6552" s="2" t="s">
        <v>12615</v>
      </c>
      <c r="B6552" s="3" t="s">
        <v>12616</v>
      </c>
      <c r="C6552" s="2"/>
      <c r="D6552" s="2" t="s">
        <v>16</v>
      </c>
      <c r="E6552" s="4">
        <f>1300.00*(1-Z1%)</f>
        <v>1300</v>
      </c>
      <c r="F6552" s="2">
        <v>1</v>
      </c>
      <c r="G6552" s="2"/>
    </row>
    <row r="6553" spans="1:26" customHeight="1" ht="36" hidden="true" outlineLevel="3">
      <c r="A6553" s="2" t="s">
        <v>12617</v>
      </c>
      <c r="B6553" s="3" t="s">
        <v>12618</v>
      </c>
      <c r="C6553" s="2"/>
      <c r="D6553" s="2" t="s">
        <v>16</v>
      </c>
      <c r="E6553" s="4">
        <f>850.00*(1-Z1%)</f>
        <v>850</v>
      </c>
      <c r="F6553" s="2">
        <v>2</v>
      </c>
      <c r="G6553" s="2"/>
    </row>
    <row r="6554" spans="1:26" customHeight="1" ht="36" hidden="true" outlineLevel="3">
      <c r="A6554" s="2" t="s">
        <v>12619</v>
      </c>
      <c r="B6554" s="3" t="s">
        <v>12620</v>
      </c>
      <c r="C6554" s="2"/>
      <c r="D6554" s="2" t="s">
        <v>16</v>
      </c>
      <c r="E6554" s="4">
        <f>900.00*(1-Z1%)</f>
        <v>900</v>
      </c>
      <c r="F6554" s="2">
        <v>1</v>
      </c>
      <c r="G6554" s="2"/>
    </row>
    <row r="6555" spans="1:26" customHeight="1" ht="18" hidden="true" outlineLevel="3">
      <c r="A6555" s="2" t="s">
        <v>12621</v>
      </c>
      <c r="B6555" s="3" t="s">
        <v>12622</v>
      </c>
      <c r="C6555" s="2"/>
      <c r="D6555" s="2" t="s">
        <v>16</v>
      </c>
      <c r="E6555" s="4">
        <f>2810.00*(1-Z1%)</f>
        <v>2810</v>
      </c>
      <c r="F6555" s="2">
        <v>1</v>
      </c>
      <c r="G6555" s="2"/>
    </row>
    <row r="6556" spans="1:26" customHeight="1" ht="18" hidden="true" outlineLevel="3">
      <c r="A6556" s="2" t="s">
        <v>12623</v>
      </c>
      <c r="B6556" s="3" t="s">
        <v>12624</v>
      </c>
      <c r="C6556" s="2"/>
      <c r="D6556" s="2" t="s">
        <v>16</v>
      </c>
      <c r="E6556" s="4">
        <f>2810.00*(1-Z1%)</f>
        <v>2810</v>
      </c>
      <c r="F6556" s="2">
        <v>1</v>
      </c>
      <c r="G6556" s="2"/>
    </row>
    <row r="6557" spans="1:26" customHeight="1" ht="18" hidden="true" outlineLevel="3">
      <c r="A6557" s="2" t="s">
        <v>12625</v>
      </c>
      <c r="B6557" s="3" t="s">
        <v>12626</v>
      </c>
      <c r="C6557" s="2"/>
      <c r="D6557" s="2" t="s">
        <v>16</v>
      </c>
      <c r="E6557" s="4">
        <f>2810.00*(1-Z1%)</f>
        <v>2810</v>
      </c>
      <c r="F6557" s="2">
        <v>1</v>
      </c>
      <c r="G6557" s="2"/>
    </row>
    <row r="6558" spans="1:26" customHeight="1" ht="36" hidden="true" outlineLevel="3">
      <c r="A6558" s="2" t="s">
        <v>12627</v>
      </c>
      <c r="B6558" s="3" t="s">
        <v>12628</v>
      </c>
      <c r="C6558" s="2"/>
      <c r="D6558" s="2" t="s">
        <v>16</v>
      </c>
      <c r="E6558" s="4">
        <f>850.00*(1-Z1%)</f>
        <v>850</v>
      </c>
      <c r="F6558" s="2">
        <v>2</v>
      </c>
      <c r="G6558" s="2"/>
    </row>
    <row r="6559" spans="1:26" customHeight="1" ht="36" hidden="true" outlineLevel="3">
      <c r="A6559" s="2" t="s">
        <v>12629</v>
      </c>
      <c r="B6559" s="3" t="s">
        <v>12630</v>
      </c>
      <c r="C6559" s="2"/>
      <c r="D6559" s="2" t="s">
        <v>16</v>
      </c>
      <c r="E6559" s="4">
        <f>800.00*(1-Z1%)</f>
        <v>800</v>
      </c>
      <c r="F6559" s="2">
        <v>2</v>
      </c>
      <c r="G6559" s="2"/>
    </row>
    <row r="6560" spans="1:26" customHeight="1" ht="18" hidden="true" outlineLevel="3">
      <c r="A6560" s="2" t="s">
        <v>12631</v>
      </c>
      <c r="B6560" s="3" t="s">
        <v>12632</v>
      </c>
      <c r="C6560" s="2"/>
      <c r="D6560" s="2" t="s">
        <v>16</v>
      </c>
      <c r="E6560" s="4">
        <f>800.00*(1-Z1%)</f>
        <v>800</v>
      </c>
      <c r="F6560" s="2">
        <v>1</v>
      </c>
      <c r="G6560" s="2"/>
    </row>
    <row r="6561" spans="1:26" customHeight="1" ht="36" hidden="true" outlineLevel="3">
      <c r="A6561" s="2" t="s">
        <v>12633</v>
      </c>
      <c r="B6561" s="3" t="s">
        <v>12634</v>
      </c>
      <c r="C6561" s="2"/>
      <c r="D6561" s="2" t="s">
        <v>16</v>
      </c>
      <c r="E6561" s="4">
        <f>750.00*(1-Z1%)</f>
        <v>750</v>
      </c>
      <c r="F6561" s="2">
        <v>1</v>
      </c>
      <c r="G6561" s="2"/>
    </row>
    <row r="6562" spans="1:26" customHeight="1" ht="18" hidden="true" outlineLevel="3">
      <c r="A6562" s="2" t="s">
        <v>12635</v>
      </c>
      <c r="B6562" s="3" t="s">
        <v>12636</v>
      </c>
      <c r="C6562" s="2"/>
      <c r="D6562" s="2" t="s">
        <v>16</v>
      </c>
      <c r="E6562" s="4">
        <f>780.00*(1-Z1%)</f>
        <v>780</v>
      </c>
      <c r="F6562" s="2">
        <v>2</v>
      </c>
      <c r="G6562" s="2"/>
    </row>
    <row r="6563" spans="1:26" customHeight="1" ht="36" hidden="true" outlineLevel="3">
      <c r="A6563" s="2" t="s">
        <v>12637</v>
      </c>
      <c r="B6563" s="3" t="s">
        <v>12638</v>
      </c>
      <c r="C6563" s="2"/>
      <c r="D6563" s="2" t="s">
        <v>16</v>
      </c>
      <c r="E6563" s="4">
        <f>1350.00*(1-Z1%)</f>
        <v>1350</v>
      </c>
      <c r="F6563" s="2">
        <v>2</v>
      </c>
      <c r="G6563" s="2"/>
    </row>
    <row r="6564" spans="1:26" customHeight="1" ht="36" hidden="true" outlineLevel="3">
      <c r="A6564" s="2" t="s">
        <v>12639</v>
      </c>
      <c r="B6564" s="3" t="s">
        <v>12640</v>
      </c>
      <c r="C6564" s="2"/>
      <c r="D6564" s="2" t="s">
        <v>16</v>
      </c>
      <c r="E6564" s="4">
        <f>750.00*(1-Z1%)</f>
        <v>750</v>
      </c>
      <c r="F6564" s="2">
        <v>2</v>
      </c>
      <c r="G6564" s="2"/>
    </row>
    <row r="6565" spans="1:26" customHeight="1" ht="36" hidden="true" outlineLevel="3">
      <c r="A6565" s="2" t="s">
        <v>12641</v>
      </c>
      <c r="B6565" s="3" t="s">
        <v>12642</v>
      </c>
      <c r="C6565" s="2"/>
      <c r="D6565" s="2" t="s">
        <v>16</v>
      </c>
      <c r="E6565" s="4">
        <f>760.00*(1-Z1%)</f>
        <v>760</v>
      </c>
      <c r="F6565" s="2">
        <v>2</v>
      </c>
      <c r="G6565" s="2"/>
    </row>
    <row r="6566" spans="1:26" customHeight="1" ht="18" hidden="true" outlineLevel="3">
      <c r="A6566" s="2" t="s">
        <v>12643</v>
      </c>
      <c r="B6566" s="3" t="s">
        <v>12644</v>
      </c>
      <c r="C6566" s="2"/>
      <c r="D6566" s="2" t="s">
        <v>16</v>
      </c>
      <c r="E6566" s="4">
        <f>1290.00*(1-Z1%)</f>
        <v>1290</v>
      </c>
      <c r="F6566" s="2">
        <v>1</v>
      </c>
      <c r="G6566" s="2"/>
    </row>
    <row r="6567" spans="1:26" customHeight="1" ht="35" hidden="true" outlineLevel="2">
      <c r="A6567" s="5" t="s">
        <v>12645</v>
      </c>
      <c r="B6567" s="5"/>
      <c r="C6567" s="5"/>
      <c r="D6567" s="5"/>
      <c r="E6567" s="5"/>
      <c r="F6567" s="5"/>
      <c r="G6567" s="5"/>
    </row>
    <row r="6568" spans="1:26" customHeight="1" ht="18" hidden="true" outlineLevel="2">
      <c r="A6568" s="2" t="s">
        <v>12646</v>
      </c>
      <c r="B6568" s="3" t="s">
        <v>12647</v>
      </c>
      <c r="C6568" s="2"/>
      <c r="D6568" s="2" t="s">
        <v>16</v>
      </c>
      <c r="E6568" s="4">
        <f>100.00*(1-Z1%)</f>
        <v>100</v>
      </c>
      <c r="F6568" s="2">
        <v>1</v>
      </c>
      <c r="G6568" s="2"/>
    </row>
    <row r="6569" spans="1:26" customHeight="1" ht="36" hidden="true" outlineLevel="2">
      <c r="A6569" s="2" t="s">
        <v>12648</v>
      </c>
      <c r="B6569" s="3" t="s">
        <v>12649</v>
      </c>
      <c r="C6569" s="2"/>
      <c r="D6569" s="2" t="s">
        <v>16</v>
      </c>
      <c r="E6569" s="4">
        <f>95.00*(1-Z1%)</f>
        <v>95</v>
      </c>
      <c r="F6569" s="2">
        <v>2</v>
      </c>
      <c r="G6569" s="2"/>
    </row>
    <row r="6570" spans="1:26" customHeight="1" ht="36" hidden="true" outlineLevel="2">
      <c r="A6570" s="2" t="s">
        <v>12650</v>
      </c>
      <c r="B6570" s="3" t="s">
        <v>12651</v>
      </c>
      <c r="C6570" s="2"/>
      <c r="D6570" s="2" t="s">
        <v>16</v>
      </c>
      <c r="E6570" s="4">
        <f>250.00*(1-Z1%)</f>
        <v>250</v>
      </c>
      <c r="F6570" s="2">
        <v>4</v>
      </c>
      <c r="G6570" s="2"/>
    </row>
    <row r="6571" spans="1:26" customHeight="1" ht="18" hidden="true" outlineLevel="2">
      <c r="A6571" s="2" t="s">
        <v>12652</v>
      </c>
      <c r="B6571" s="3" t="s">
        <v>12653</v>
      </c>
      <c r="C6571" s="2"/>
      <c r="D6571" s="2" t="s">
        <v>16</v>
      </c>
      <c r="E6571" s="4">
        <f>170.00*(1-Z1%)</f>
        <v>170</v>
      </c>
      <c r="F6571" s="2">
        <v>1</v>
      </c>
      <c r="G6571" s="2"/>
    </row>
    <row r="6572" spans="1:26" customHeight="1" ht="36" hidden="true" outlineLevel="2">
      <c r="A6572" s="2" t="s">
        <v>12654</v>
      </c>
      <c r="B6572" s="3" t="s">
        <v>12655</v>
      </c>
      <c r="C6572" s="2"/>
      <c r="D6572" s="2" t="s">
        <v>16</v>
      </c>
      <c r="E6572" s="4">
        <f>300.00*(1-Z1%)</f>
        <v>300</v>
      </c>
      <c r="F6572" s="2">
        <v>2</v>
      </c>
      <c r="G6572" s="2"/>
    </row>
    <row r="6573" spans="1:26" customHeight="1" ht="36" hidden="true" outlineLevel="2">
      <c r="A6573" s="2" t="s">
        <v>12656</v>
      </c>
      <c r="B6573" s="3" t="s">
        <v>12657</v>
      </c>
      <c r="C6573" s="2"/>
      <c r="D6573" s="2" t="s">
        <v>16</v>
      </c>
      <c r="E6573" s="4">
        <f>95.00*(1-Z1%)</f>
        <v>95</v>
      </c>
      <c r="F6573" s="2">
        <v>1</v>
      </c>
      <c r="G6573" s="2"/>
    </row>
    <row r="6574" spans="1:26" customHeight="1" ht="18" hidden="true" outlineLevel="2">
      <c r="A6574" s="2" t="s">
        <v>12658</v>
      </c>
      <c r="B6574" s="3" t="s">
        <v>12659</v>
      </c>
      <c r="C6574" s="2"/>
      <c r="D6574" s="2" t="s">
        <v>16</v>
      </c>
      <c r="E6574" s="4">
        <f>350.00*(1-Z1%)</f>
        <v>350</v>
      </c>
      <c r="F6574" s="2">
        <v>1</v>
      </c>
      <c r="G6574" s="2"/>
    </row>
    <row r="6575" spans="1:26" customHeight="1" ht="18" hidden="true" outlineLevel="2">
      <c r="A6575" s="2" t="s">
        <v>12660</v>
      </c>
      <c r="B6575" s="3" t="s">
        <v>12661</v>
      </c>
      <c r="C6575" s="2"/>
      <c r="D6575" s="2" t="s">
        <v>16</v>
      </c>
      <c r="E6575" s="4">
        <f>250.00*(1-Z1%)</f>
        <v>250</v>
      </c>
      <c r="F6575" s="2">
        <v>1</v>
      </c>
      <c r="G6575" s="2"/>
    </row>
    <row r="6576" spans="1:26" customHeight="1" ht="18" hidden="true" outlineLevel="2">
      <c r="A6576" s="2" t="s">
        <v>12662</v>
      </c>
      <c r="B6576" s="3" t="s">
        <v>12663</v>
      </c>
      <c r="C6576" s="2"/>
      <c r="D6576" s="2" t="s">
        <v>16</v>
      </c>
      <c r="E6576" s="4">
        <f>430.00*(1-Z1%)</f>
        <v>430</v>
      </c>
      <c r="F6576" s="2">
        <v>1</v>
      </c>
      <c r="G6576" s="2"/>
    </row>
    <row r="6577" spans="1:26" customHeight="1" ht="18" hidden="true" outlineLevel="2">
      <c r="A6577" s="2" t="s">
        <v>12664</v>
      </c>
      <c r="B6577" s="3" t="s">
        <v>12665</v>
      </c>
      <c r="C6577" s="2"/>
      <c r="D6577" s="2" t="s">
        <v>16</v>
      </c>
      <c r="E6577" s="4">
        <f>300.00*(1-Z1%)</f>
        <v>300</v>
      </c>
      <c r="F6577" s="2">
        <v>2</v>
      </c>
      <c r="G6577" s="2"/>
    </row>
    <row r="6578" spans="1:26" customHeight="1" ht="18" hidden="true" outlineLevel="2">
      <c r="A6578" s="2" t="s">
        <v>12666</v>
      </c>
      <c r="B6578" s="3" t="s">
        <v>12667</v>
      </c>
      <c r="C6578" s="2"/>
      <c r="D6578" s="2" t="s">
        <v>16</v>
      </c>
      <c r="E6578" s="4">
        <f>300.00*(1-Z1%)</f>
        <v>300</v>
      </c>
      <c r="F6578" s="2">
        <v>3</v>
      </c>
      <c r="G6578" s="2"/>
    </row>
    <row r="6579" spans="1:26" customHeight="1" ht="18" hidden="true" outlineLevel="2">
      <c r="A6579" s="2" t="s">
        <v>12668</v>
      </c>
      <c r="B6579" s="3" t="s">
        <v>12669</v>
      </c>
      <c r="C6579" s="2"/>
      <c r="D6579" s="2" t="s">
        <v>16</v>
      </c>
      <c r="E6579" s="4">
        <f>350.00*(1-Z1%)</f>
        <v>350</v>
      </c>
      <c r="F6579" s="2">
        <v>3</v>
      </c>
      <c r="G6579" s="2"/>
    </row>
    <row r="6580" spans="1:26" customHeight="1" ht="18" hidden="true" outlineLevel="2">
      <c r="A6580" s="2" t="s">
        <v>12670</v>
      </c>
      <c r="B6580" s="3" t="s">
        <v>12671</v>
      </c>
      <c r="C6580" s="2"/>
      <c r="D6580" s="2" t="s">
        <v>16</v>
      </c>
      <c r="E6580" s="4">
        <f>400.00*(1-Z1%)</f>
        <v>400</v>
      </c>
      <c r="F6580" s="2">
        <v>2</v>
      </c>
      <c r="G6580" s="2"/>
    </row>
    <row r="6581" spans="1:26" customHeight="1" ht="18" hidden="true" outlineLevel="2">
      <c r="A6581" s="2" t="s">
        <v>12672</v>
      </c>
      <c r="B6581" s="3" t="s">
        <v>12673</v>
      </c>
      <c r="C6581" s="2"/>
      <c r="D6581" s="2" t="s">
        <v>16</v>
      </c>
      <c r="E6581" s="4">
        <f>350.00*(1-Z1%)</f>
        <v>350</v>
      </c>
      <c r="F6581" s="2">
        <v>2</v>
      </c>
      <c r="G6581" s="2"/>
    </row>
    <row r="6582" spans="1:26" customHeight="1" ht="18" hidden="true" outlineLevel="2">
      <c r="A6582" s="2" t="s">
        <v>12674</v>
      </c>
      <c r="B6582" s="3" t="s">
        <v>12675</v>
      </c>
      <c r="C6582" s="2"/>
      <c r="D6582" s="2" t="s">
        <v>16</v>
      </c>
      <c r="E6582" s="4">
        <f>350.00*(1-Z1%)</f>
        <v>350</v>
      </c>
      <c r="F6582" s="2">
        <v>2</v>
      </c>
      <c r="G6582" s="2"/>
    </row>
    <row r="6583" spans="1:26" customHeight="1" ht="36" hidden="true" outlineLevel="2">
      <c r="A6583" s="2" t="s">
        <v>12676</v>
      </c>
      <c r="B6583" s="3" t="s">
        <v>12677</v>
      </c>
      <c r="C6583" s="2"/>
      <c r="D6583" s="2" t="s">
        <v>16</v>
      </c>
      <c r="E6583" s="4">
        <f>350.00*(1-Z1%)</f>
        <v>350</v>
      </c>
      <c r="F6583" s="2">
        <v>1</v>
      </c>
      <c r="G6583" s="2"/>
    </row>
    <row r="6584" spans="1:26" customHeight="1" ht="35" hidden="true" outlineLevel="2">
      <c r="A6584" s="5" t="s">
        <v>12678</v>
      </c>
      <c r="B6584" s="5"/>
      <c r="C6584" s="5"/>
      <c r="D6584" s="5"/>
      <c r="E6584" s="5"/>
      <c r="F6584" s="5"/>
      <c r="G6584" s="5"/>
    </row>
    <row r="6585" spans="1:26" customHeight="1" ht="18" hidden="true" outlineLevel="2">
      <c r="A6585" s="2" t="s">
        <v>12679</v>
      </c>
      <c r="B6585" s="3" t="s">
        <v>12680</v>
      </c>
      <c r="C6585" s="2"/>
      <c r="D6585" s="2" t="s">
        <v>16</v>
      </c>
      <c r="E6585" s="4">
        <f>450.00*(1-Z1%)</f>
        <v>450</v>
      </c>
      <c r="F6585" s="2">
        <v>1</v>
      </c>
      <c r="G6585" s="2"/>
    </row>
    <row r="6586" spans="1:26" customHeight="1" ht="18" hidden="true" outlineLevel="2">
      <c r="A6586" s="2" t="s">
        <v>12681</v>
      </c>
      <c r="B6586" s="3" t="s">
        <v>12682</v>
      </c>
      <c r="C6586" s="2"/>
      <c r="D6586" s="2" t="s">
        <v>16</v>
      </c>
      <c r="E6586" s="4">
        <f>200.00*(1-Z1%)</f>
        <v>200</v>
      </c>
      <c r="F6586" s="2">
        <v>1</v>
      </c>
      <c r="G6586" s="2"/>
    </row>
    <row r="6587" spans="1:26" customHeight="1" ht="18" hidden="true" outlineLevel="2">
      <c r="A6587" s="2" t="s">
        <v>12683</v>
      </c>
      <c r="B6587" s="3" t="s">
        <v>12684</v>
      </c>
      <c r="C6587" s="2"/>
      <c r="D6587" s="2" t="s">
        <v>16</v>
      </c>
      <c r="E6587" s="4">
        <f>350.00*(1-Z1%)</f>
        <v>350</v>
      </c>
      <c r="F6587" s="2">
        <v>1</v>
      </c>
      <c r="G6587" s="2"/>
    </row>
    <row r="6588" spans="1:26" customHeight="1" ht="18" hidden="true" outlineLevel="2">
      <c r="A6588" s="2" t="s">
        <v>12685</v>
      </c>
      <c r="B6588" s="3" t="s">
        <v>12686</v>
      </c>
      <c r="C6588" s="2"/>
      <c r="D6588" s="2" t="s">
        <v>16</v>
      </c>
      <c r="E6588" s="4">
        <f>250.00*(1-Z1%)</f>
        <v>250</v>
      </c>
      <c r="F6588" s="2">
        <v>1</v>
      </c>
      <c r="G6588" s="2"/>
    </row>
    <row r="6589" spans="1:26" customHeight="1" ht="18" hidden="true" outlineLevel="2">
      <c r="A6589" s="2" t="s">
        <v>12687</v>
      </c>
      <c r="B6589" s="3" t="s">
        <v>12688</v>
      </c>
      <c r="C6589" s="2"/>
      <c r="D6589" s="2" t="s">
        <v>16</v>
      </c>
      <c r="E6589" s="4">
        <f>190.00*(1-Z1%)</f>
        <v>190</v>
      </c>
      <c r="F6589" s="2">
        <v>1</v>
      </c>
      <c r="G6589" s="2"/>
    </row>
    <row r="6590" spans="1:26" customHeight="1" ht="18" hidden="true" outlineLevel="2">
      <c r="A6590" s="2" t="s">
        <v>12689</v>
      </c>
      <c r="B6590" s="3" t="s">
        <v>12690</v>
      </c>
      <c r="C6590" s="2"/>
      <c r="D6590" s="2" t="s">
        <v>16</v>
      </c>
      <c r="E6590" s="4">
        <f>350.00*(1-Z1%)</f>
        <v>350</v>
      </c>
      <c r="F6590" s="2">
        <v>2</v>
      </c>
      <c r="G6590" s="2"/>
    </row>
    <row r="6591" spans="1:26" customHeight="1" ht="18" hidden="true" outlineLevel="2">
      <c r="A6591" s="2" t="s">
        <v>12691</v>
      </c>
      <c r="B6591" s="3" t="s">
        <v>12692</v>
      </c>
      <c r="C6591" s="2"/>
      <c r="D6591" s="2" t="s">
        <v>16</v>
      </c>
      <c r="E6591" s="4">
        <f>350.00*(1-Z1%)</f>
        <v>350</v>
      </c>
      <c r="F6591" s="2">
        <v>1</v>
      </c>
      <c r="G6591" s="2"/>
    </row>
    <row r="6592" spans="1:26" customHeight="1" ht="18" hidden="true" outlineLevel="2">
      <c r="A6592" s="2" t="s">
        <v>12693</v>
      </c>
      <c r="B6592" s="3" t="s">
        <v>12694</v>
      </c>
      <c r="C6592" s="2"/>
      <c r="D6592" s="2" t="s">
        <v>16</v>
      </c>
      <c r="E6592" s="4">
        <f>350.00*(1-Z1%)</f>
        <v>350</v>
      </c>
      <c r="F6592" s="2">
        <v>1</v>
      </c>
      <c r="G6592" s="2"/>
    </row>
    <row r="6593" spans="1:26" customHeight="1" ht="18" hidden="true" outlineLevel="2">
      <c r="A6593" s="2" t="s">
        <v>12695</v>
      </c>
      <c r="B6593" s="3" t="s">
        <v>12696</v>
      </c>
      <c r="C6593" s="2"/>
      <c r="D6593" s="2" t="s">
        <v>16</v>
      </c>
      <c r="E6593" s="4">
        <f>350.00*(1-Z1%)</f>
        <v>350</v>
      </c>
      <c r="F6593" s="2">
        <v>1</v>
      </c>
      <c r="G6593" s="2"/>
    </row>
    <row r="6594" spans="1:26" customHeight="1" ht="18" hidden="true" outlineLevel="2">
      <c r="A6594" s="2" t="s">
        <v>12697</v>
      </c>
      <c r="B6594" s="3" t="s">
        <v>12698</v>
      </c>
      <c r="C6594" s="2"/>
      <c r="D6594" s="2" t="s">
        <v>16</v>
      </c>
      <c r="E6594" s="4">
        <f>350.00*(1-Z1%)</f>
        <v>350</v>
      </c>
      <c r="F6594" s="2">
        <v>4</v>
      </c>
      <c r="G6594" s="2"/>
    </row>
    <row r="6595" spans="1:26" customHeight="1" ht="18" hidden="true" outlineLevel="2">
      <c r="A6595" s="2" t="s">
        <v>12699</v>
      </c>
      <c r="B6595" s="3" t="s">
        <v>12700</v>
      </c>
      <c r="C6595" s="2"/>
      <c r="D6595" s="2" t="s">
        <v>16</v>
      </c>
      <c r="E6595" s="4">
        <f>350.00*(1-Z1%)</f>
        <v>350</v>
      </c>
      <c r="F6595" s="2">
        <v>2</v>
      </c>
      <c r="G6595" s="2"/>
    </row>
    <row r="6596" spans="1:26" customHeight="1" ht="36" hidden="true" outlineLevel="2">
      <c r="A6596" s="2" t="s">
        <v>12701</v>
      </c>
      <c r="B6596" s="3" t="s">
        <v>12702</v>
      </c>
      <c r="C6596" s="2"/>
      <c r="D6596" s="2" t="s">
        <v>16</v>
      </c>
      <c r="E6596" s="4">
        <f>180.00*(1-Z1%)</f>
        <v>180</v>
      </c>
      <c r="F6596" s="2">
        <v>2</v>
      </c>
      <c r="G6596" s="2"/>
    </row>
    <row r="6597" spans="1:26" customHeight="1" ht="36" hidden="true" outlineLevel="2">
      <c r="A6597" s="2" t="s">
        <v>12703</v>
      </c>
      <c r="B6597" s="3" t="s">
        <v>12704</v>
      </c>
      <c r="C6597" s="2"/>
      <c r="D6597" s="2" t="s">
        <v>16</v>
      </c>
      <c r="E6597" s="4">
        <f>180.00*(1-Z1%)</f>
        <v>180</v>
      </c>
      <c r="F6597" s="2">
        <v>6</v>
      </c>
      <c r="G6597" s="2"/>
    </row>
    <row r="6598" spans="1:26" customHeight="1" ht="18" hidden="true" outlineLevel="2">
      <c r="A6598" s="2" t="s">
        <v>12705</v>
      </c>
      <c r="B6598" s="3" t="s">
        <v>12706</v>
      </c>
      <c r="C6598" s="2"/>
      <c r="D6598" s="2" t="s">
        <v>16</v>
      </c>
      <c r="E6598" s="4">
        <f>800.00*(1-Z1%)</f>
        <v>800</v>
      </c>
      <c r="F6598" s="2">
        <v>1</v>
      </c>
      <c r="G6598" s="2"/>
    </row>
    <row r="6599" spans="1:26" customHeight="1" ht="18" hidden="true" outlineLevel="2">
      <c r="A6599" s="2" t="s">
        <v>12707</v>
      </c>
      <c r="B6599" s="3" t="s">
        <v>12708</v>
      </c>
      <c r="C6599" s="2"/>
      <c r="D6599" s="2" t="s">
        <v>16</v>
      </c>
      <c r="E6599" s="4">
        <f>450.00*(1-Z1%)</f>
        <v>450</v>
      </c>
      <c r="F6599" s="2">
        <v>3</v>
      </c>
      <c r="G6599" s="2"/>
    </row>
    <row r="6600" spans="1:26" customHeight="1" ht="18" hidden="true" outlineLevel="2">
      <c r="A6600" s="2" t="s">
        <v>12709</v>
      </c>
      <c r="B6600" s="3" t="s">
        <v>12710</v>
      </c>
      <c r="C6600" s="2"/>
      <c r="D6600" s="2" t="s">
        <v>16</v>
      </c>
      <c r="E6600" s="4">
        <f>260.00*(1-Z1%)</f>
        <v>260</v>
      </c>
      <c r="F6600" s="2">
        <v>1</v>
      </c>
      <c r="G6600" s="2"/>
    </row>
    <row r="6601" spans="1:26" customHeight="1" ht="18" hidden="true" outlineLevel="2">
      <c r="A6601" s="2" t="s">
        <v>12711</v>
      </c>
      <c r="B6601" s="3" t="s">
        <v>12712</v>
      </c>
      <c r="C6601" s="2"/>
      <c r="D6601" s="2" t="s">
        <v>16</v>
      </c>
      <c r="E6601" s="4">
        <f>600.00*(1-Z1%)</f>
        <v>600</v>
      </c>
      <c r="F6601" s="2">
        <v>1</v>
      </c>
      <c r="G6601" s="2"/>
    </row>
    <row r="6602" spans="1:26" customHeight="1" ht="18" hidden="true" outlineLevel="2">
      <c r="A6602" s="2" t="s">
        <v>12713</v>
      </c>
      <c r="B6602" s="3" t="s">
        <v>12714</v>
      </c>
      <c r="C6602" s="2"/>
      <c r="D6602" s="2" t="s">
        <v>16</v>
      </c>
      <c r="E6602" s="4">
        <f>600.00*(1-Z1%)</f>
        <v>600</v>
      </c>
      <c r="F6602" s="2">
        <v>3</v>
      </c>
      <c r="G6602" s="2"/>
    </row>
    <row r="6603" spans="1:26" customHeight="1" ht="18" hidden="true" outlineLevel="2">
      <c r="A6603" s="2" t="s">
        <v>12715</v>
      </c>
      <c r="B6603" s="3" t="s">
        <v>12716</v>
      </c>
      <c r="C6603" s="2"/>
      <c r="D6603" s="2" t="s">
        <v>16</v>
      </c>
      <c r="E6603" s="4">
        <f>700.00*(1-Z1%)</f>
        <v>700</v>
      </c>
      <c r="F6603" s="2">
        <v>1</v>
      </c>
      <c r="G6603" s="2"/>
    </row>
    <row r="6604" spans="1:26" customHeight="1" ht="18" hidden="true" outlineLevel="2">
      <c r="A6604" s="2" t="s">
        <v>12717</v>
      </c>
      <c r="B6604" s="3" t="s">
        <v>12718</v>
      </c>
      <c r="C6604" s="2"/>
      <c r="D6604" s="2" t="s">
        <v>16</v>
      </c>
      <c r="E6604" s="4">
        <f>750.00*(1-Z1%)</f>
        <v>750</v>
      </c>
      <c r="F6604" s="2">
        <v>1</v>
      </c>
      <c r="G6604" s="2"/>
    </row>
    <row r="6605" spans="1:26" customHeight="1" ht="18" hidden="true" outlineLevel="2">
      <c r="A6605" s="2" t="s">
        <v>12719</v>
      </c>
      <c r="B6605" s="3" t="s">
        <v>12720</v>
      </c>
      <c r="C6605" s="2"/>
      <c r="D6605" s="2" t="s">
        <v>16</v>
      </c>
      <c r="E6605" s="4">
        <f>600.00*(1-Z1%)</f>
        <v>600</v>
      </c>
      <c r="F6605" s="2">
        <v>3</v>
      </c>
      <c r="G6605" s="2"/>
    </row>
    <row r="6606" spans="1:26" customHeight="1" ht="18" hidden="true" outlineLevel="2">
      <c r="A6606" s="2" t="s">
        <v>12721</v>
      </c>
      <c r="B6606" s="3" t="s">
        <v>12722</v>
      </c>
      <c r="C6606" s="2"/>
      <c r="D6606" s="2" t="s">
        <v>16</v>
      </c>
      <c r="E6606" s="4">
        <f>800.00*(1-Z1%)</f>
        <v>800</v>
      </c>
      <c r="F6606" s="2">
        <v>2</v>
      </c>
      <c r="G6606" s="2"/>
    </row>
    <row r="6607" spans="1:26" customHeight="1" ht="18" hidden="true" outlineLevel="2">
      <c r="A6607" s="2" t="s">
        <v>12723</v>
      </c>
      <c r="B6607" s="3" t="s">
        <v>12724</v>
      </c>
      <c r="C6607" s="2"/>
      <c r="D6607" s="2" t="s">
        <v>16</v>
      </c>
      <c r="E6607" s="4">
        <f>300.00*(1-Z1%)</f>
        <v>300</v>
      </c>
      <c r="F6607" s="2">
        <v>2</v>
      </c>
      <c r="G6607" s="2"/>
    </row>
    <row r="6608" spans="1:26" customHeight="1" ht="18" hidden="true" outlineLevel="2">
      <c r="A6608" s="2" t="s">
        <v>12725</v>
      </c>
      <c r="B6608" s="3" t="s">
        <v>12726</v>
      </c>
      <c r="C6608" s="2"/>
      <c r="D6608" s="2" t="s">
        <v>16</v>
      </c>
      <c r="E6608" s="4">
        <f>335.00*(1-Z1%)</f>
        <v>335</v>
      </c>
      <c r="F6608" s="2">
        <v>1</v>
      </c>
      <c r="G6608" s="2"/>
    </row>
    <row r="6609" spans="1:26" customHeight="1" ht="18" hidden="true" outlineLevel="2">
      <c r="A6609" s="2" t="s">
        <v>12727</v>
      </c>
      <c r="B6609" s="3" t="s">
        <v>12728</v>
      </c>
      <c r="C6609" s="2"/>
      <c r="D6609" s="2" t="s">
        <v>16</v>
      </c>
      <c r="E6609" s="4">
        <f>865.00*(1-Z1%)</f>
        <v>865</v>
      </c>
      <c r="F6609" s="2">
        <v>1</v>
      </c>
      <c r="G6609" s="2"/>
    </row>
    <row r="6610" spans="1:26" customHeight="1" ht="18" hidden="true" outlineLevel="2">
      <c r="A6610" s="2" t="s">
        <v>12729</v>
      </c>
      <c r="B6610" s="3" t="s">
        <v>12730</v>
      </c>
      <c r="C6610" s="2"/>
      <c r="D6610" s="2" t="s">
        <v>16</v>
      </c>
      <c r="E6610" s="4">
        <f>500.00*(1-Z1%)</f>
        <v>500</v>
      </c>
      <c r="F6610" s="2">
        <v>2</v>
      </c>
      <c r="G6610" s="2"/>
    </row>
    <row r="6611" spans="1:26" customHeight="1" ht="36" hidden="true" outlineLevel="2">
      <c r="A6611" s="2" t="s">
        <v>12731</v>
      </c>
      <c r="B6611" s="3" t="s">
        <v>12732</v>
      </c>
      <c r="C6611" s="2"/>
      <c r="D6611" s="2" t="s">
        <v>16</v>
      </c>
      <c r="E6611" s="4">
        <f>500.00*(1-Z1%)</f>
        <v>500</v>
      </c>
      <c r="F6611" s="2">
        <v>1</v>
      </c>
      <c r="G6611" s="2"/>
    </row>
    <row r="6612" spans="1:26" customHeight="1" ht="18" hidden="true" outlineLevel="2">
      <c r="A6612" s="2" t="s">
        <v>12733</v>
      </c>
      <c r="B6612" s="3" t="s">
        <v>12734</v>
      </c>
      <c r="C6612" s="2"/>
      <c r="D6612" s="2" t="s">
        <v>16</v>
      </c>
      <c r="E6612" s="4">
        <f>600.00*(1-Z1%)</f>
        <v>600</v>
      </c>
      <c r="F6612" s="2">
        <v>2</v>
      </c>
      <c r="G6612" s="2"/>
    </row>
    <row r="6613" spans="1:26" customHeight="1" ht="18" hidden="true" outlineLevel="2">
      <c r="A6613" s="2" t="s">
        <v>12735</v>
      </c>
      <c r="B6613" s="3" t="s">
        <v>12736</v>
      </c>
      <c r="C6613" s="2"/>
      <c r="D6613" s="2" t="s">
        <v>16</v>
      </c>
      <c r="E6613" s="4">
        <f>600.00*(1-Z1%)</f>
        <v>600</v>
      </c>
      <c r="F6613" s="2">
        <v>1</v>
      </c>
      <c r="G6613" s="2"/>
    </row>
    <row r="6614" spans="1:26" customHeight="1" ht="18" hidden="true" outlineLevel="2">
      <c r="A6614" s="2" t="s">
        <v>12737</v>
      </c>
      <c r="B6614" s="3" t="s">
        <v>12738</v>
      </c>
      <c r="C6614" s="2"/>
      <c r="D6614" s="2" t="s">
        <v>16</v>
      </c>
      <c r="E6614" s="4">
        <f>600.00*(1-Z1%)</f>
        <v>600</v>
      </c>
      <c r="F6614" s="2">
        <v>3</v>
      </c>
      <c r="G6614" s="2"/>
    </row>
    <row r="6615" spans="1:26" customHeight="1" ht="36" hidden="true" outlineLevel="2">
      <c r="A6615" s="2" t="s">
        <v>12739</v>
      </c>
      <c r="B6615" s="3" t="s">
        <v>12740</v>
      </c>
      <c r="C6615" s="2"/>
      <c r="D6615" s="2" t="s">
        <v>16</v>
      </c>
      <c r="E6615" s="4">
        <f>650.00*(1-Z1%)</f>
        <v>650</v>
      </c>
      <c r="F6615" s="2">
        <v>1</v>
      </c>
      <c r="G6615" s="2"/>
    </row>
    <row r="6616" spans="1:26" customHeight="1" ht="18" hidden="true" outlineLevel="2">
      <c r="A6616" s="2" t="s">
        <v>12741</v>
      </c>
      <c r="B6616" s="3" t="s">
        <v>12742</v>
      </c>
      <c r="C6616" s="2"/>
      <c r="D6616" s="2" t="s">
        <v>16</v>
      </c>
      <c r="E6616" s="4">
        <f>700.00*(1-Z1%)</f>
        <v>700</v>
      </c>
      <c r="F6616" s="2">
        <v>2</v>
      </c>
      <c r="G6616" s="2"/>
    </row>
    <row r="6617" spans="1:26" customHeight="1" ht="18" hidden="true" outlineLevel="2">
      <c r="A6617" s="2" t="s">
        <v>12743</v>
      </c>
      <c r="B6617" s="3" t="s">
        <v>12744</v>
      </c>
      <c r="C6617" s="2"/>
      <c r="D6617" s="2" t="s">
        <v>16</v>
      </c>
      <c r="E6617" s="4">
        <f>400.00*(1-Z1%)</f>
        <v>400</v>
      </c>
      <c r="F6617" s="2">
        <v>2</v>
      </c>
      <c r="G6617" s="2"/>
    </row>
    <row r="6618" spans="1:26" customHeight="1" ht="18" hidden="true" outlineLevel="2">
      <c r="A6618" s="2" t="s">
        <v>12745</v>
      </c>
      <c r="B6618" s="3" t="s">
        <v>12746</v>
      </c>
      <c r="C6618" s="2"/>
      <c r="D6618" s="2" t="s">
        <v>16</v>
      </c>
      <c r="E6618" s="4">
        <f>400.00*(1-Z1%)</f>
        <v>400</v>
      </c>
      <c r="F6618" s="2">
        <v>1</v>
      </c>
      <c r="G6618" s="2"/>
    </row>
    <row r="6619" spans="1:26" customHeight="1" ht="18" hidden="true" outlineLevel="2">
      <c r="A6619" s="2" t="s">
        <v>12747</v>
      </c>
      <c r="B6619" s="3" t="s">
        <v>12748</v>
      </c>
      <c r="C6619" s="2"/>
      <c r="D6619" s="2" t="s">
        <v>16</v>
      </c>
      <c r="E6619" s="4">
        <f>350.00*(1-Z1%)</f>
        <v>350</v>
      </c>
      <c r="F6619" s="2">
        <v>1</v>
      </c>
      <c r="G6619" s="2"/>
    </row>
    <row r="6620" spans="1:26" customHeight="1" ht="18" hidden="true" outlineLevel="2">
      <c r="A6620" s="2" t="s">
        <v>12749</v>
      </c>
      <c r="B6620" s="3" t="s">
        <v>12750</v>
      </c>
      <c r="C6620" s="2"/>
      <c r="D6620" s="2" t="s">
        <v>16</v>
      </c>
      <c r="E6620" s="4">
        <f>600.00*(1-Z1%)</f>
        <v>600</v>
      </c>
      <c r="F6620" s="2">
        <v>2</v>
      </c>
      <c r="G6620" s="2"/>
    </row>
    <row r="6621" spans="1:26" customHeight="1" ht="18" hidden="true" outlineLevel="2">
      <c r="A6621" s="2" t="s">
        <v>12751</v>
      </c>
      <c r="B6621" s="3" t="s">
        <v>12752</v>
      </c>
      <c r="C6621" s="2"/>
      <c r="D6621" s="2" t="s">
        <v>16</v>
      </c>
      <c r="E6621" s="4">
        <f>100.00*(1-Z1%)</f>
        <v>100</v>
      </c>
      <c r="F6621" s="2">
        <v>3</v>
      </c>
      <c r="G6621" s="2"/>
    </row>
    <row r="6622" spans="1:26" customHeight="1" ht="18" hidden="true" outlineLevel="2">
      <c r="A6622" s="2" t="s">
        <v>12753</v>
      </c>
      <c r="B6622" s="3" t="s">
        <v>12754</v>
      </c>
      <c r="C6622" s="2"/>
      <c r="D6622" s="2" t="s">
        <v>16</v>
      </c>
      <c r="E6622" s="4">
        <f>315.00*(1-Z1%)</f>
        <v>315</v>
      </c>
      <c r="F6622" s="2">
        <v>1</v>
      </c>
      <c r="G6622" s="2"/>
    </row>
    <row r="6623" spans="1:26" customHeight="1" ht="18" hidden="true" outlineLevel="2">
      <c r="A6623" s="2" t="s">
        <v>12755</v>
      </c>
      <c r="B6623" s="3" t="s">
        <v>12756</v>
      </c>
      <c r="C6623" s="2"/>
      <c r="D6623" s="2" t="s">
        <v>16</v>
      </c>
      <c r="E6623" s="4">
        <f>300.00*(1-Z1%)</f>
        <v>300</v>
      </c>
      <c r="F6623" s="2">
        <v>1</v>
      </c>
      <c r="G6623" s="2"/>
    </row>
    <row r="6624" spans="1:26" customHeight="1" ht="18" hidden="true" outlineLevel="2">
      <c r="A6624" s="2" t="s">
        <v>12757</v>
      </c>
      <c r="B6624" s="3" t="s">
        <v>12758</v>
      </c>
      <c r="C6624" s="2"/>
      <c r="D6624" s="2" t="s">
        <v>16</v>
      </c>
      <c r="E6624" s="4">
        <f>600.00*(1-Z1%)</f>
        <v>600</v>
      </c>
      <c r="F6624" s="2">
        <v>1</v>
      </c>
      <c r="G6624" s="2"/>
    </row>
    <row r="6625" spans="1:26" customHeight="1" ht="18" hidden="true" outlineLevel="2">
      <c r="A6625" s="2" t="s">
        <v>12759</v>
      </c>
      <c r="B6625" s="3" t="s">
        <v>12760</v>
      </c>
      <c r="C6625" s="2"/>
      <c r="D6625" s="2" t="s">
        <v>16</v>
      </c>
      <c r="E6625" s="4">
        <f>400.00*(1-Z1%)</f>
        <v>400</v>
      </c>
      <c r="F6625" s="2">
        <v>2</v>
      </c>
      <c r="G6625" s="2"/>
    </row>
    <row r="6626" spans="1:26" customHeight="1" ht="18" hidden="true" outlineLevel="2">
      <c r="A6626" s="2" t="s">
        <v>12761</v>
      </c>
      <c r="B6626" s="3" t="s">
        <v>12762</v>
      </c>
      <c r="C6626" s="2"/>
      <c r="D6626" s="2" t="s">
        <v>16</v>
      </c>
      <c r="E6626" s="4">
        <f>270.00*(1-Z1%)</f>
        <v>270</v>
      </c>
      <c r="F6626" s="2">
        <v>2</v>
      </c>
      <c r="G6626" s="2"/>
    </row>
    <row r="6627" spans="1:26" customHeight="1" ht="18" hidden="true" outlineLevel="2">
      <c r="A6627" s="2" t="s">
        <v>12763</v>
      </c>
      <c r="B6627" s="3" t="s">
        <v>12764</v>
      </c>
      <c r="C6627" s="2"/>
      <c r="D6627" s="2" t="s">
        <v>16</v>
      </c>
      <c r="E6627" s="4">
        <f>140.00*(1-Z1%)</f>
        <v>140</v>
      </c>
      <c r="F6627" s="2">
        <v>1</v>
      </c>
      <c r="G6627" s="2"/>
    </row>
    <row r="6628" spans="1:26" customHeight="1" ht="36" hidden="true" outlineLevel="2">
      <c r="A6628" s="2" t="s">
        <v>12765</v>
      </c>
      <c r="B6628" s="3" t="s">
        <v>12766</v>
      </c>
      <c r="C6628" s="2"/>
      <c r="D6628" s="2" t="s">
        <v>16</v>
      </c>
      <c r="E6628" s="4">
        <f>380.00*(1-Z1%)</f>
        <v>380</v>
      </c>
      <c r="F6628" s="2">
        <v>1</v>
      </c>
      <c r="G6628" s="2"/>
    </row>
    <row r="6629" spans="1:26" customHeight="1" ht="18" hidden="true" outlineLevel="2">
      <c r="A6629" s="2" t="s">
        <v>12767</v>
      </c>
      <c r="B6629" s="3" t="s">
        <v>12768</v>
      </c>
      <c r="C6629" s="2"/>
      <c r="D6629" s="2" t="s">
        <v>16</v>
      </c>
      <c r="E6629" s="4">
        <f>230.00*(1-Z1%)</f>
        <v>230</v>
      </c>
      <c r="F6629" s="2">
        <v>2</v>
      </c>
      <c r="G6629" s="2"/>
    </row>
    <row r="6630" spans="1:26" customHeight="1" ht="18" hidden="true" outlineLevel="2">
      <c r="A6630" s="2" t="s">
        <v>12769</v>
      </c>
      <c r="B6630" s="3" t="s">
        <v>12770</v>
      </c>
      <c r="C6630" s="2"/>
      <c r="D6630" s="2" t="s">
        <v>16</v>
      </c>
      <c r="E6630" s="4">
        <f>850.00*(1-Z1%)</f>
        <v>850</v>
      </c>
      <c r="F6630" s="2">
        <v>2</v>
      </c>
      <c r="G6630" s="2"/>
    </row>
    <row r="6631" spans="1:26" customHeight="1" ht="36" hidden="true" outlineLevel="2">
      <c r="A6631" s="2" t="s">
        <v>12771</v>
      </c>
      <c r="B6631" s="3" t="s">
        <v>12772</v>
      </c>
      <c r="C6631" s="2"/>
      <c r="D6631" s="2" t="s">
        <v>16</v>
      </c>
      <c r="E6631" s="4">
        <f>650.00*(1-Z1%)</f>
        <v>650</v>
      </c>
      <c r="F6631" s="2">
        <v>2</v>
      </c>
      <c r="G6631" s="2"/>
    </row>
    <row r="6632" spans="1:26" customHeight="1" ht="18" hidden="true" outlineLevel="2">
      <c r="A6632" s="2" t="s">
        <v>12773</v>
      </c>
      <c r="B6632" s="3" t="s">
        <v>12774</v>
      </c>
      <c r="C6632" s="2"/>
      <c r="D6632" s="2" t="s">
        <v>16</v>
      </c>
      <c r="E6632" s="4">
        <f>800.00*(1-Z1%)</f>
        <v>800</v>
      </c>
      <c r="F6632" s="2">
        <v>2</v>
      </c>
      <c r="G6632" s="2"/>
    </row>
    <row r="6633" spans="1:26" customHeight="1" ht="36" hidden="true" outlineLevel="2">
      <c r="A6633" s="2" t="s">
        <v>12775</v>
      </c>
      <c r="B6633" s="3" t="s">
        <v>12776</v>
      </c>
      <c r="C6633" s="2"/>
      <c r="D6633" s="2" t="s">
        <v>16</v>
      </c>
      <c r="E6633" s="4">
        <f>315.00*(1-Z1%)</f>
        <v>315</v>
      </c>
      <c r="F6633" s="2">
        <v>1</v>
      </c>
      <c r="G6633" s="2"/>
    </row>
    <row r="6634" spans="1:26" customHeight="1" ht="18" hidden="true" outlineLevel="2">
      <c r="A6634" s="2" t="s">
        <v>12777</v>
      </c>
      <c r="B6634" s="3" t="s">
        <v>12778</v>
      </c>
      <c r="C6634" s="2"/>
      <c r="D6634" s="2" t="s">
        <v>16</v>
      </c>
      <c r="E6634" s="4">
        <f>800.00*(1-Z1%)</f>
        <v>800</v>
      </c>
      <c r="F6634" s="2">
        <v>1</v>
      </c>
      <c r="G6634" s="2"/>
    </row>
    <row r="6635" spans="1:26" customHeight="1" ht="18" hidden="true" outlineLevel="2">
      <c r="A6635" s="2" t="s">
        <v>12779</v>
      </c>
      <c r="B6635" s="3" t="s">
        <v>12780</v>
      </c>
      <c r="C6635" s="2"/>
      <c r="D6635" s="2" t="s">
        <v>16</v>
      </c>
      <c r="E6635" s="4">
        <f>350.00*(1-Z1%)</f>
        <v>350</v>
      </c>
      <c r="F6635" s="2">
        <v>1</v>
      </c>
      <c r="G6635" s="2"/>
    </row>
    <row r="6636" spans="1:26" customHeight="1" ht="18" hidden="true" outlineLevel="2">
      <c r="A6636" s="2" t="s">
        <v>12781</v>
      </c>
      <c r="B6636" s="3" t="s">
        <v>12782</v>
      </c>
      <c r="C6636" s="2"/>
      <c r="D6636" s="2" t="s">
        <v>16</v>
      </c>
      <c r="E6636" s="4">
        <f>150.00*(1-Z1%)</f>
        <v>150</v>
      </c>
      <c r="F6636" s="2">
        <v>1</v>
      </c>
      <c r="G6636" s="2"/>
    </row>
    <row r="6637" spans="1:26" customHeight="1" ht="18" hidden="true" outlineLevel="2">
      <c r="A6637" s="2" t="s">
        <v>12783</v>
      </c>
      <c r="B6637" s="3" t="s">
        <v>12784</v>
      </c>
      <c r="C6637" s="2"/>
      <c r="D6637" s="2" t="s">
        <v>16</v>
      </c>
      <c r="E6637" s="4">
        <f>645.00*(1-Z1%)</f>
        <v>645</v>
      </c>
      <c r="F6637" s="2">
        <v>1</v>
      </c>
      <c r="G6637" s="2"/>
    </row>
    <row r="6638" spans="1:26" customHeight="1" ht="18" hidden="true" outlineLevel="2">
      <c r="A6638" s="2" t="s">
        <v>12785</v>
      </c>
      <c r="B6638" s="3" t="s">
        <v>12786</v>
      </c>
      <c r="C6638" s="2"/>
      <c r="D6638" s="2" t="s">
        <v>16</v>
      </c>
      <c r="E6638" s="4">
        <f>420.00*(1-Z1%)</f>
        <v>420</v>
      </c>
      <c r="F6638" s="2">
        <v>2</v>
      </c>
      <c r="G6638" s="2"/>
    </row>
    <row r="6639" spans="1:26" customHeight="1" ht="18" hidden="true" outlineLevel="2">
      <c r="A6639" s="2" t="s">
        <v>12787</v>
      </c>
      <c r="B6639" s="3" t="s">
        <v>12788</v>
      </c>
      <c r="C6639" s="2"/>
      <c r="D6639" s="2" t="s">
        <v>16</v>
      </c>
      <c r="E6639" s="4">
        <f>510.00*(1-Z1%)</f>
        <v>510</v>
      </c>
      <c r="F6639" s="2">
        <v>2</v>
      </c>
      <c r="G6639" s="2"/>
    </row>
    <row r="6640" spans="1:26" customHeight="1" ht="18" hidden="true" outlineLevel="2">
      <c r="A6640" s="2" t="s">
        <v>12789</v>
      </c>
      <c r="B6640" s="3" t="s">
        <v>12790</v>
      </c>
      <c r="C6640" s="2"/>
      <c r="D6640" s="2" t="s">
        <v>16</v>
      </c>
      <c r="E6640" s="4">
        <f>400.00*(1-Z1%)</f>
        <v>400</v>
      </c>
      <c r="F6640" s="2">
        <v>1</v>
      </c>
      <c r="G6640" s="2"/>
    </row>
    <row r="6641" spans="1:26" customHeight="1" ht="18" hidden="true" outlineLevel="2">
      <c r="A6641" s="2" t="s">
        <v>12791</v>
      </c>
      <c r="B6641" s="3" t="s">
        <v>12792</v>
      </c>
      <c r="C6641" s="2"/>
      <c r="D6641" s="2" t="s">
        <v>16</v>
      </c>
      <c r="E6641" s="4">
        <f>375.00*(1-Z1%)</f>
        <v>375</v>
      </c>
      <c r="F6641" s="2">
        <v>1</v>
      </c>
      <c r="G6641" s="2"/>
    </row>
    <row r="6642" spans="1:26" customHeight="1" ht="18" hidden="true" outlineLevel="2">
      <c r="A6642" s="2" t="s">
        <v>12793</v>
      </c>
      <c r="B6642" s="3" t="s">
        <v>12794</v>
      </c>
      <c r="C6642" s="2"/>
      <c r="D6642" s="2" t="s">
        <v>16</v>
      </c>
      <c r="E6642" s="4">
        <f>400.00*(1-Z1%)</f>
        <v>400</v>
      </c>
      <c r="F6642" s="2">
        <v>1</v>
      </c>
      <c r="G6642" s="2"/>
    </row>
    <row r="6643" spans="1:26" customHeight="1" ht="36" hidden="true" outlineLevel="2">
      <c r="A6643" s="2" t="s">
        <v>12795</v>
      </c>
      <c r="B6643" s="3" t="s">
        <v>12796</v>
      </c>
      <c r="C6643" s="2"/>
      <c r="D6643" s="2" t="s">
        <v>16</v>
      </c>
      <c r="E6643" s="4">
        <f>350.00*(1-Z1%)</f>
        <v>350</v>
      </c>
      <c r="F6643" s="2">
        <v>1</v>
      </c>
      <c r="G6643" s="2"/>
    </row>
    <row r="6644" spans="1:26" customHeight="1" ht="36" hidden="true" outlineLevel="2">
      <c r="A6644" s="2" t="s">
        <v>12797</v>
      </c>
      <c r="B6644" s="3" t="s">
        <v>12798</v>
      </c>
      <c r="C6644" s="2"/>
      <c r="D6644" s="2" t="s">
        <v>16</v>
      </c>
      <c r="E6644" s="4">
        <f>265.00*(1-Z1%)</f>
        <v>265</v>
      </c>
      <c r="F6644" s="2">
        <v>1</v>
      </c>
      <c r="G6644" s="2"/>
    </row>
    <row r="6645" spans="1:26" customHeight="1" ht="18" hidden="true" outlineLevel="2">
      <c r="A6645" s="2" t="s">
        <v>12799</v>
      </c>
      <c r="B6645" s="3" t="s">
        <v>12800</v>
      </c>
      <c r="C6645" s="2"/>
      <c r="D6645" s="2" t="s">
        <v>16</v>
      </c>
      <c r="E6645" s="4">
        <f>300.00*(1-Z1%)</f>
        <v>300</v>
      </c>
      <c r="F6645" s="2">
        <v>1</v>
      </c>
      <c r="G6645" s="2"/>
    </row>
    <row r="6646" spans="1:26" customHeight="1" ht="18" hidden="true" outlineLevel="2">
      <c r="A6646" s="2" t="s">
        <v>12801</v>
      </c>
      <c r="B6646" s="3" t="s">
        <v>12802</v>
      </c>
      <c r="C6646" s="2"/>
      <c r="D6646" s="2" t="s">
        <v>16</v>
      </c>
      <c r="E6646" s="4">
        <f>300.00*(1-Z1%)</f>
        <v>300</v>
      </c>
      <c r="F6646" s="2">
        <v>2</v>
      </c>
      <c r="G6646" s="2"/>
    </row>
    <row r="6647" spans="1:26" customHeight="1" ht="36" hidden="true" outlineLevel="2">
      <c r="A6647" s="2" t="s">
        <v>12803</v>
      </c>
      <c r="B6647" s="3" t="s">
        <v>12804</v>
      </c>
      <c r="C6647" s="2"/>
      <c r="D6647" s="2" t="s">
        <v>16</v>
      </c>
      <c r="E6647" s="4">
        <f>1100.00*(1-Z1%)</f>
        <v>1100</v>
      </c>
      <c r="F6647" s="2">
        <v>2</v>
      </c>
      <c r="G6647" s="2"/>
    </row>
    <row r="6648" spans="1:26" customHeight="1" ht="36" hidden="true" outlineLevel="2">
      <c r="A6648" s="2" t="s">
        <v>12805</v>
      </c>
      <c r="B6648" s="3" t="s">
        <v>12806</v>
      </c>
      <c r="C6648" s="2"/>
      <c r="D6648" s="2" t="s">
        <v>16</v>
      </c>
      <c r="E6648" s="4">
        <f>300.00*(1-Z1%)</f>
        <v>300</v>
      </c>
      <c r="F6648" s="2">
        <v>2</v>
      </c>
      <c r="G6648" s="2"/>
    </row>
    <row r="6649" spans="1:26" customHeight="1" ht="18" hidden="true" outlineLevel="2">
      <c r="A6649" s="2" t="s">
        <v>12807</v>
      </c>
      <c r="B6649" s="3" t="s">
        <v>12808</v>
      </c>
      <c r="C6649" s="2"/>
      <c r="D6649" s="2" t="s">
        <v>16</v>
      </c>
      <c r="E6649" s="4">
        <f>550.00*(1-Z1%)</f>
        <v>550</v>
      </c>
      <c r="F6649" s="2">
        <v>1</v>
      </c>
      <c r="G6649" s="2"/>
    </row>
    <row r="6650" spans="1:26" customHeight="1" ht="18" hidden="true" outlineLevel="2">
      <c r="A6650" s="2" t="s">
        <v>12809</v>
      </c>
      <c r="B6650" s="3" t="s">
        <v>12810</v>
      </c>
      <c r="C6650" s="2"/>
      <c r="D6650" s="2" t="s">
        <v>16</v>
      </c>
      <c r="E6650" s="4">
        <f>350.00*(1-Z1%)</f>
        <v>350</v>
      </c>
      <c r="F6650" s="2">
        <v>1</v>
      </c>
      <c r="G6650" s="2"/>
    </row>
    <row r="6651" spans="1:26" customHeight="1" ht="18" hidden="true" outlineLevel="2">
      <c r="A6651" s="2" t="s">
        <v>12811</v>
      </c>
      <c r="B6651" s="3" t="s">
        <v>12812</v>
      </c>
      <c r="C6651" s="2"/>
      <c r="D6651" s="2" t="s">
        <v>16</v>
      </c>
      <c r="E6651" s="4">
        <f>350.00*(1-Z1%)</f>
        <v>350</v>
      </c>
      <c r="F6651" s="2">
        <v>2</v>
      </c>
      <c r="G6651" s="2"/>
    </row>
    <row r="6652" spans="1:26" customHeight="1" ht="18" hidden="true" outlineLevel="2">
      <c r="A6652" s="2" t="s">
        <v>12813</v>
      </c>
      <c r="B6652" s="3" t="s">
        <v>12814</v>
      </c>
      <c r="C6652" s="2"/>
      <c r="D6652" s="2" t="s">
        <v>16</v>
      </c>
      <c r="E6652" s="4">
        <f>945.00*(1-Z1%)</f>
        <v>945</v>
      </c>
      <c r="F6652" s="2">
        <v>1</v>
      </c>
      <c r="G6652" s="2"/>
    </row>
    <row r="6653" spans="1:26" customHeight="1" ht="18" hidden="true" outlineLevel="2">
      <c r="A6653" s="2" t="s">
        <v>12815</v>
      </c>
      <c r="B6653" s="3" t="s">
        <v>12816</v>
      </c>
      <c r="C6653" s="2"/>
      <c r="D6653" s="2" t="s">
        <v>16</v>
      </c>
      <c r="E6653" s="4">
        <f>330.00*(1-Z1%)</f>
        <v>330</v>
      </c>
      <c r="F6653" s="2">
        <v>1</v>
      </c>
      <c r="G6653" s="2"/>
    </row>
    <row r="6654" spans="1:26" customHeight="1" ht="18" hidden="true" outlineLevel="2">
      <c r="A6654" s="2" t="s">
        <v>12817</v>
      </c>
      <c r="B6654" s="3" t="s">
        <v>12818</v>
      </c>
      <c r="C6654" s="2"/>
      <c r="D6654" s="2" t="s">
        <v>16</v>
      </c>
      <c r="E6654" s="4">
        <f>450.00*(1-Z1%)</f>
        <v>450</v>
      </c>
      <c r="F6654" s="2">
        <v>2</v>
      </c>
      <c r="G6654" s="2"/>
    </row>
    <row r="6655" spans="1:26" customHeight="1" ht="18" hidden="true" outlineLevel="2">
      <c r="A6655" s="2" t="s">
        <v>12819</v>
      </c>
      <c r="B6655" s="3" t="s">
        <v>12820</v>
      </c>
      <c r="C6655" s="2"/>
      <c r="D6655" s="2" t="s">
        <v>16</v>
      </c>
      <c r="E6655" s="4">
        <f>500.00*(1-Z1%)</f>
        <v>500</v>
      </c>
      <c r="F6655" s="2">
        <v>1</v>
      </c>
      <c r="G6655" s="2"/>
    </row>
    <row r="6656" spans="1:26" customHeight="1" ht="18" hidden="true" outlineLevel="2">
      <c r="A6656" s="2" t="s">
        <v>12821</v>
      </c>
      <c r="B6656" s="3" t="s">
        <v>12822</v>
      </c>
      <c r="C6656" s="2"/>
      <c r="D6656" s="2" t="s">
        <v>16</v>
      </c>
      <c r="E6656" s="4">
        <f>300.00*(1-Z1%)</f>
        <v>300</v>
      </c>
      <c r="F6656" s="2">
        <v>2</v>
      </c>
      <c r="G6656" s="2"/>
    </row>
    <row r="6657" spans="1:26" customHeight="1" ht="18" hidden="true" outlineLevel="2">
      <c r="A6657" s="2" t="s">
        <v>12823</v>
      </c>
      <c r="B6657" s="3" t="s">
        <v>12824</v>
      </c>
      <c r="C6657" s="2"/>
      <c r="D6657" s="2" t="s">
        <v>16</v>
      </c>
      <c r="E6657" s="4">
        <f>180.00*(1-Z1%)</f>
        <v>180</v>
      </c>
      <c r="F6657" s="2">
        <v>1</v>
      </c>
      <c r="G6657" s="2"/>
    </row>
    <row r="6658" spans="1:26" customHeight="1" ht="18" hidden="true" outlineLevel="2">
      <c r="A6658" s="2" t="s">
        <v>12825</v>
      </c>
      <c r="B6658" s="3" t="s">
        <v>12826</v>
      </c>
      <c r="C6658" s="2"/>
      <c r="D6658" s="2" t="s">
        <v>16</v>
      </c>
      <c r="E6658" s="4">
        <f>200.00*(1-Z1%)</f>
        <v>200</v>
      </c>
      <c r="F6658" s="2">
        <v>1</v>
      </c>
      <c r="G6658" s="2"/>
    </row>
    <row r="6659" spans="1:26" customHeight="1" ht="18" hidden="true" outlineLevel="2">
      <c r="A6659" s="2" t="s">
        <v>12827</v>
      </c>
      <c r="B6659" s="3" t="s">
        <v>12828</v>
      </c>
      <c r="C6659" s="2"/>
      <c r="D6659" s="2" t="s">
        <v>16</v>
      </c>
      <c r="E6659" s="4">
        <f>500.00*(1-Z1%)</f>
        <v>500</v>
      </c>
      <c r="F6659" s="2">
        <v>1</v>
      </c>
      <c r="G6659" s="2"/>
    </row>
    <row r="6660" spans="1:26" customHeight="1" ht="18" hidden="true" outlineLevel="2">
      <c r="A6660" s="2" t="s">
        <v>12829</v>
      </c>
      <c r="B6660" s="3" t="s">
        <v>12830</v>
      </c>
      <c r="C6660" s="2"/>
      <c r="D6660" s="2" t="s">
        <v>16</v>
      </c>
      <c r="E6660" s="4">
        <f>450.00*(1-Z1%)</f>
        <v>450</v>
      </c>
      <c r="F6660" s="2">
        <v>1</v>
      </c>
      <c r="G6660" s="2"/>
    </row>
    <row r="6661" spans="1:26" customHeight="1" ht="18" hidden="true" outlineLevel="2">
      <c r="A6661" s="2" t="s">
        <v>12831</v>
      </c>
      <c r="B6661" s="3" t="s">
        <v>12832</v>
      </c>
      <c r="C6661" s="2"/>
      <c r="D6661" s="2" t="s">
        <v>16</v>
      </c>
      <c r="E6661" s="4">
        <f>800.00*(1-Z1%)</f>
        <v>800</v>
      </c>
      <c r="F6661" s="2">
        <v>1</v>
      </c>
      <c r="G6661" s="2"/>
    </row>
    <row r="6662" spans="1:26" customHeight="1" ht="18" hidden="true" outlineLevel="2">
      <c r="A6662" s="2" t="s">
        <v>12833</v>
      </c>
      <c r="B6662" s="3" t="s">
        <v>12834</v>
      </c>
      <c r="C6662" s="2"/>
      <c r="D6662" s="2" t="s">
        <v>16</v>
      </c>
      <c r="E6662" s="4">
        <f>550.00*(1-Z1%)</f>
        <v>550</v>
      </c>
      <c r="F6662" s="2">
        <v>1</v>
      </c>
      <c r="G6662" s="2"/>
    </row>
    <row r="6663" spans="1:26" customHeight="1" ht="18" hidden="true" outlineLevel="2">
      <c r="A6663" s="2" t="s">
        <v>12835</v>
      </c>
      <c r="B6663" s="3" t="s">
        <v>12836</v>
      </c>
      <c r="C6663" s="2"/>
      <c r="D6663" s="2" t="s">
        <v>16</v>
      </c>
      <c r="E6663" s="4">
        <f>220.00*(1-Z1%)</f>
        <v>220</v>
      </c>
      <c r="F6663" s="2">
        <v>1</v>
      </c>
      <c r="G6663" s="2"/>
    </row>
    <row r="6664" spans="1:26" customHeight="1" ht="18" hidden="true" outlineLevel="2">
      <c r="A6664" s="2" t="s">
        <v>12837</v>
      </c>
      <c r="B6664" s="3" t="s">
        <v>12838</v>
      </c>
      <c r="C6664" s="2"/>
      <c r="D6664" s="2" t="s">
        <v>16</v>
      </c>
      <c r="E6664" s="4">
        <f>800.00*(1-Z1%)</f>
        <v>800</v>
      </c>
      <c r="F6664" s="2">
        <v>1</v>
      </c>
      <c r="G6664" s="2"/>
    </row>
    <row r="6665" spans="1:26" customHeight="1" ht="18" hidden="true" outlineLevel="2">
      <c r="A6665" s="2" t="s">
        <v>12839</v>
      </c>
      <c r="B6665" s="3" t="s">
        <v>12840</v>
      </c>
      <c r="C6665" s="2"/>
      <c r="D6665" s="2" t="s">
        <v>16</v>
      </c>
      <c r="E6665" s="4">
        <f>500.00*(1-Z1%)</f>
        <v>500</v>
      </c>
      <c r="F6665" s="2">
        <v>1</v>
      </c>
      <c r="G6665" s="2"/>
    </row>
    <row r="6666" spans="1:26" customHeight="1" ht="18" hidden="true" outlineLevel="2">
      <c r="A6666" s="2" t="s">
        <v>12841</v>
      </c>
      <c r="B6666" s="3" t="s">
        <v>12842</v>
      </c>
      <c r="C6666" s="2"/>
      <c r="D6666" s="2" t="s">
        <v>16</v>
      </c>
      <c r="E6666" s="4">
        <f>850.00*(1-Z1%)</f>
        <v>850</v>
      </c>
      <c r="F6666" s="2">
        <v>1</v>
      </c>
      <c r="G6666" s="2"/>
    </row>
    <row r="6667" spans="1:26" customHeight="1" ht="36" hidden="true" outlineLevel="2">
      <c r="A6667" s="2" t="s">
        <v>12843</v>
      </c>
      <c r="B6667" s="3" t="s">
        <v>12844</v>
      </c>
      <c r="C6667" s="2"/>
      <c r="D6667" s="2" t="s">
        <v>16</v>
      </c>
      <c r="E6667" s="4">
        <f>890.00*(1-Z1%)</f>
        <v>890</v>
      </c>
      <c r="F6667" s="2">
        <v>1</v>
      </c>
      <c r="G6667" s="2"/>
    </row>
    <row r="6668" spans="1:26" customHeight="1" ht="36" hidden="true" outlineLevel="2">
      <c r="A6668" s="2" t="s">
        <v>12845</v>
      </c>
      <c r="B6668" s="3" t="s">
        <v>12846</v>
      </c>
      <c r="C6668" s="2"/>
      <c r="D6668" s="2" t="s">
        <v>16</v>
      </c>
      <c r="E6668" s="4">
        <f>890.00*(1-Z1%)</f>
        <v>890</v>
      </c>
      <c r="F6668" s="2">
        <v>1</v>
      </c>
      <c r="G6668" s="2"/>
    </row>
    <row r="6669" spans="1:26" customHeight="1" ht="18" hidden="true" outlineLevel="2">
      <c r="A6669" s="2" t="s">
        <v>12847</v>
      </c>
      <c r="B6669" s="3" t="s">
        <v>12848</v>
      </c>
      <c r="C6669" s="2"/>
      <c r="D6669" s="2" t="s">
        <v>16</v>
      </c>
      <c r="E6669" s="4">
        <f>590.00*(1-Z1%)</f>
        <v>590</v>
      </c>
      <c r="F6669" s="2">
        <v>1</v>
      </c>
      <c r="G6669" s="2"/>
    </row>
    <row r="6670" spans="1:26" customHeight="1" ht="18" hidden="true" outlineLevel="2">
      <c r="A6670" s="2" t="s">
        <v>12849</v>
      </c>
      <c r="B6670" s="3" t="s">
        <v>12850</v>
      </c>
      <c r="C6670" s="2"/>
      <c r="D6670" s="2" t="s">
        <v>16</v>
      </c>
      <c r="E6670" s="4">
        <f>365.00*(1-Z1%)</f>
        <v>365</v>
      </c>
      <c r="F6670" s="2">
        <v>1</v>
      </c>
      <c r="G6670" s="2"/>
    </row>
    <row r="6671" spans="1:26" customHeight="1" ht="18" hidden="true" outlineLevel="2">
      <c r="A6671" s="2" t="s">
        <v>12851</v>
      </c>
      <c r="B6671" s="3" t="s">
        <v>12852</v>
      </c>
      <c r="C6671" s="2"/>
      <c r="D6671" s="2" t="s">
        <v>16</v>
      </c>
      <c r="E6671" s="4">
        <f>540.00*(1-Z1%)</f>
        <v>540</v>
      </c>
      <c r="F6671" s="2">
        <v>1</v>
      </c>
      <c r="G6671" s="2"/>
    </row>
    <row r="6672" spans="1:26" customHeight="1" ht="18" hidden="true" outlineLevel="2">
      <c r="A6672" s="2" t="s">
        <v>12853</v>
      </c>
      <c r="B6672" s="3" t="s">
        <v>12854</v>
      </c>
      <c r="C6672" s="2"/>
      <c r="D6672" s="2" t="s">
        <v>16</v>
      </c>
      <c r="E6672" s="4">
        <f>700.00*(1-Z1%)</f>
        <v>700</v>
      </c>
      <c r="F6672" s="2">
        <v>2</v>
      </c>
      <c r="G6672" s="2"/>
    </row>
    <row r="6673" spans="1:26" customHeight="1" ht="18" hidden="true" outlineLevel="2">
      <c r="A6673" s="2" t="s">
        <v>12855</v>
      </c>
      <c r="B6673" s="3" t="s">
        <v>12856</v>
      </c>
      <c r="C6673" s="2"/>
      <c r="D6673" s="2" t="s">
        <v>16</v>
      </c>
      <c r="E6673" s="4">
        <f>540.00*(1-Z1%)</f>
        <v>540</v>
      </c>
      <c r="F6673" s="2">
        <v>1</v>
      </c>
      <c r="G6673" s="2"/>
    </row>
    <row r="6674" spans="1:26" customHeight="1" ht="18" hidden="true" outlineLevel="2">
      <c r="A6674" s="2" t="s">
        <v>12857</v>
      </c>
      <c r="B6674" s="3" t="s">
        <v>12858</v>
      </c>
      <c r="C6674" s="2"/>
      <c r="D6674" s="2" t="s">
        <v>16</v>
      </c>
      <c r="E6674" s="4">
        <f>280.00*(1-Z1%)</f>
        <v>280</v>
      </c>
      <c r="F6674" s="2">
        <v>1</v>
      </c>
      <c r="G6674" s="2"/>
    </row>
    <row r="6675" spans="1:26" customHeight="1" ht="18" hidden="true" outlineLevel="2">
      <c r="A6675" s="2" t="s">
        <v>12859</v>
      </c>
      <c r="B6675" s="3" t="s">
        <v>12860</v>
      </c>
      <c r="C6675" s="2"/>
      <c r="D6675" s="2" t="s">
        <v>16</v>
      </c>
      <c r="E6675" s="4">
        <f>250.00*(1-Z1%)</f>
        <v>250</v>
      </c>
      <c r="F6675" s="2">
        <v>2</v>
      </c>
      <c r="G6675" s="2"/>
    </row>
    <row r="6676" spans="1:26" customHeight="1" ht="36" hidden="true" outlineLevel="2">
      <c r="A6676" s="2" t="s">
        <v>12861</v>
      </c>
      <c r="B6676" s="3" t="s">
        <v>12862</v>
      </c>
      <c r="C6676" s="2"/>
      <c r="D6676" s="2" t="s">
        <v>16</v>
      </c>
      <c r="E6676" s="4">
        <f>165.00*(1-Z1%)</f>
        <v>165</v>
      </c>
      <c r="F6676" s="2">
        <v>1</v>
      </c>
      <c r="G6676" s="2"/>
    </row>
    <row r="6677" spans="1:26" customHeight="1" ht="18" hidden="true" outlineLevel="2">
      <c r="A6677" s="2" t="s">
        <v>12863</v>
      </c>
      <c r="B6677" s="3" t="s">
        <v>12864</v>
      </c>
      <c r="C6677" s="2"/>
      <c r="D6677" s="2" t="s">
        <v>16</v>
      </c>
      <c r="E6677" s="4">
        <f>550.00*(1-Z1%)</f>
        <v>550</v>
      </c>
      <c r="F6677" s="2">
        <v>1</v>
      </c>
      <c r="G6677" s="2"/>
    </row>
    <row r="6678" spans="1:26" customHeight="1" ht="18" hidden="true" outlineLevel="2">
      <c r="A6678" s="2" t="s">
        <v>12865</v>
      </c>
      <c r="B6678" s="3" t="s">
        <v>12866</v>
      </c>
      <c r="C6678" s="2"/>
      <c r="D6678" s="2" t="s">
        <v>16</v>
      </c>
      <c r="E6678" s="4">
        <f>350.00*(1-Z1%)</f>
        <v>350</v>
      </c>
      <c r="F6678" s="2">
        <v>2</v>
      </c>
      <c r="G6678" s="2"/>
    </row>
    <row r="6679" spans="1:26" customHeight="1" ht="18" hidden="true" outlineLevel="2">
      <c r="A6679" s="2" t="s">
        <v>12867</v>
      </c>
      <c r="B6679" s="3" t="s">
        <v>12868</v>
      </c>
      <c r="C6679" s="2"/>
      <c r="D6679" s="2" t="s">
        <v>16</v>
      </c>
      <c r="E6679" s="4">
        <f>250.00*(1-Z1%)</f>
        <v>250</v>
      </c>
      <c r="F6679" s="2">
        <v>1</v>
      </c>
      <c r="G6679" s="2"/>
    </row>
    <row r="6680" spans="1:26" customHeight="1" ht="18" hidden="true" outlineLevel="2">
      <c r="A6680" s="2" t="s">
        <v>12869</v>
      </c>
      <c r="B6680" s="3" t="s">
        <v>12870</v>
      </c>
      <c r="C6680" s="2"/>
      <c r="D6680" s="2" t="s">
        <v>16</v>
      </c>
      <c r="E6680" s="4">
        <f>100.00*(1-Z1%)</f>
        <v>100</v>
      </c>
      <c r="F6680" s="2">
        <v>5</v>
      </c>
      <c r="G6680" s="2"/>
    </row>
    <row r="6681" spans="1:26" customHeight="1" ht="18" hidden="true" outlineLevel="2">
      <c r="A6681" s="2" t="s">
        <v>12871</v>
      </c>
      <c r="B6681" s="3" t="s">
        <v>12872</v>
      </c>
      <c r="C6681" s="2"/>
      <c r="D6681" s="2" t="s">
        <v>16</v>
      </c>
      <c r="E6681" s="4">
        <f>150.00*(1-Z1%)</f>
        <v>150</v>
      </c>
      <c r="F6681" s="2">
        <v>3</v>
      </c>
      <c r="G6681" s="2"/>
    </row>
    <row r="6682" spans="1:26" customHeight="1" ht="18" hidden="true" outlineLevel="2">
      <c r="A6682" s="2" t="s">
        <v>12873</v>
      </c>
      <c r="B6682" s="3" t="s">
        <v>12874</v>
      </c>
      <c r="C6682" s="2"/>
      <c r="D6682" s="2" t="s">
        <v>16</v>
      </c>
      <c r="E6682" s="4">
        <f>250.00*(1-Z1%)</f>
        <v>250</v>
      </c>
      <c r="F6682" s="2">
        <v>4</v>
      </c>
      <c r="G6682" s="2"/>
    </row>
    <row r="6683" spans="1:26" customHeight="1" ht="18" hidden="true" outlineLevel="2">
      <c r="A6683" s="2" t="s">
        <v>12875</v>
      </c>
      <c r="B6683" s="3" t="s">
        <v>12876</v>
      </c>
      <c r="C6683" s="2"/>
      <c r="D6683" s="2" t="s">
        <v>16</v>
      </c>
      <c r="E6683" s="4">
        <f>250.00*(1-Z1%)</f>
        <v>250</v>
      </c>
      <c r="F6683" s="2">
        <v>1</v>
      </c>
      <c r="G6683" s="2"/>
    </row>
    <row r="6684" spans="1:26" customHeight="1" ht="36" hidden="true" outlineLevel="2">
      <c r="A6684" s="2" t="s">
        <v>12877</v>
      </c>
      <c r="B6684" s="3" t="s">
        <v>12878</v>
      </c>
      <c r="C6684" s="2"/>
      <c r="D6684" s="2" t="s">
        <v>16</v>
      </c>
      <c r="E6684" s="4">
        <f>360.00*(1-Z1%)</f>
        <v>360</v>
      </c>
      <c r="F6684" s="2">
        <v>2</v>
      </c>
      <c r="G6684" s="2"/>
    </row>
    <row r="6685" spans="1:26" customHeight="1" ht="36" hidden="true" outlineLevel="2">
      <c r="A6685" s="2" t="s">
        <v>12879</v>
      </c>
      <c r="B6685" s="3" t="s">
        <v>12880</v>
      </c>
      <c r="C6685" s="2"/>
      <c r="D6685" s="2" t="s">
        <v>16</v>
      </c>
      <c r="E6685" s="4">
        <f>360.00*(1-Z1%)</f>
        <v>360</v>
      </c>
      <c r="F6685" s="2">
        <v>1</v>
      </c>
      <c r="G6685" s="2"/>
    </row>
    <row r="6686" spans="1:26" customHeight="1" ht="18" hidden="true" outlineLevel="2">
      <c r="A6686" s="2" t="s">
        <v>12881</v>
      </c>
      <c r="B6686" s="3" t="s">
        <v>12882</v>
      </c>
      <c r="C6686" s="2"/>
      <c r="D6686" s="2" t="s">
        <v>16</v>
      </c>
      <c r="E6686" s="4">
        <f>360.00*(1-Z1%)</f>
        <v>360</v>
      </c>
      <c r="F6686" s="2">
        <v>1</v>
      </c>
      <c r="G6686" s="2"/>
    </row>
    <row r="6687" spans="1:26" customHeight="1" ht="18" hidden="true" outlineLevel="2">
      <c r="A6687" s="2" t="s">
        <v>12883</v>
      </c>
      <c r="B6687" s="3" t="s">
        <v>12884</v>
      </c>
      <c r="C6687" s="2"/>
      <c r="D6687" s="2" t="s">
        <v>16</v>
      </c>
      <c r="E6687" s="4">
        <f>340.00*(1-Z1%)</f>
        <v>340</v>
      </c>
      <c r="F6687" s="2">
        <v>1</v>
      </c>
      <c r="G6687" s="2"/>
    </row>
    <row r="6688" spans="1:26" customHeight="1" ht="18" hidden="true" outlineLevel="2">
      <c r="A6688" s="2" t="s">
        <v>12885</v>
      </c>
      <c r="B6688" s="3" t="s">
        <v>12886</v>
      </c>
      <c r="C6688" s="2"/>
      <c r="D6688" s="2" t="s">
        <v>16</v>
      </c>
      <c r="E6688" s="4">
        <f>360.00*(1-Z1%)</f>
        <v>360</v>
      </c>
      <c r="F6688" s="2">
        <v>1</v>
      </c>
      <c r="G6688" s="2"/>
    </row>
    <row r="6689" spans="1:26" customHeight="1" ht="18" hidden="true" outlineLevel="2">
      <c r="A6689" s="2" t="s">
        <v>12887</v>
      </c>
      <c r="B6689" s="3" t="s">
        <v>12888</v>
      </c>
      <c r="C6689" s="2"/>
      <c r="D6689" s="2" t="s">
        <v>16</v>
      </c>
      <c r="E6689" s="4">
        <f>300.00*(1-Z1%)</f>
        <v>300</v>
      </c>
      <c r="F6689" s="2">
        <v>1</v>
      </c>
      <c r="G6689" s="2"/>
    </row>
    <row r="6690" spans="1:26" customHeight="1" ht="18" hidden="true" outlineLevel="2">
      <c r="A6690" s="2" t="s">
        <v>12889</v>
      </c>
      <c r="B6690" s="3" t="s">
        <v>12890</v>
      </c>
      <c r="C6690" s="2"/>
      <c r="D6690" s="2" t="s">
        <v>16</v>
      </c>
      <c r="E6690" s="4">
        <f>340.00*(1-Z1%)</f>
        <v>340</v>
      </c>
      <c r="F6690" s="2">
        <v>1</v>
      </c>
      <c r="G6690" s="2"/>
    </row>
    <row r="6691" spans="1:26" customHeight="1" ht="35" hidden="true" outlineLevel="2">
      <c r="A6691" s="5" t="s">
        <v>12891</v>
      </c>
      <c r="B6691" s="5"/>
      <c r="C6691" s="5"/>
      <c r="D6691" s="5"/>
      <c r="E6691" s="5"/>
      <c r="F6691" s="5"/>
      <c r="G6691" s="5"/>
    </row>
    <row r="6692" spans="1:26" customHeight="1" ht="18" hidden="true" outlineLevel="2">
      <c r="A6692" s="2" t="s">
        <v>12892</v>
      </c>
      <c r="B6692" s="3" t="s">
        <v>12893</v>
      </c>
      <c r="C6692" s="2"/>
      <c r="D6692" s="2" t="s">
        <v>16</v>
      </c>
      <c r="E6692" s="4">
        <f>700.00*(1-Z1%)</f>
        <v>700</v>
      </c>
      <c r="F6692" s="2">
        <v>2</v>
      </c>
      <c r="G6692" s="2"/>
    </row>
    <row r="6693" spans="1:26" customHeight="1" ht="18" hidden="true" outlineLevel="2">
      <c r="A6693" s="2" t="s">
        <v>12894</v>
      </c>
      <c r="B6693" s="3" t="s">
        <v>12895</v>
      </c>
      <c r="C6693" s="2"/>
      <c r="D6693" s="2" t="s">
        <v>16</v>
      </c>
      <c r="E6693" s="4">
        <f>750.00*(1-Z1%)</f>
        <v>750</v>
      </c>
      <c r="F6693" s="2">
        <v>3</v>
      </c>
      <c r="G6693" s="2"/>
    </row>
    <row r="6694" spans="1:26" customHeight="1" ht="36" hidden="true" outlineLevel="2">
      <c r="A6694" s="2" t="s">
        <v>12896</v>
      </c>
      <c r="B6694" s="3" t="s">
        <v>12897</v>
      </c>
      <c r="C6694" s="2"/>
      <c r="D6694" s="2" t="s">
        <v>16</v>
      </c>
      <c r="E6694" s="4">
        <f>800.00*(1-Z1%)</f>
        <v>800</v>
      </c>
      <c r="F6694" s="2">
        <v>3</v>
      </c>
      <c r="G6694" s="2"/>
    </row>
    <row r="6695" spans="1:26" customHeight="1" ht="36" hidden="true" outlineLevel="2">
      <c r="A6695" s="2" t="s">
        <v>12898</v>
      </c>
      <c r="B6695" s="3" t="s">
        <v>12899</v>
      </c>
      <c r="C6695" s="2"/>
      <c r="D6695" s="2" t="s">
        <v>16</v>
      </c>
      <c r="E6695" s="4">
        <f>600.00*(1-Z1%)</f>
        <v>600</v>
      </c>
      <c r="F6695" s="2">
        <v>3</v>
      </c>
      <c r="G6695" s="2"/>
    </row>
    <row r="6696" spans="1:26" customHeight="1" ht="36" hidden="true" outlineLevel="2">
      <c r="A6696" s="2" t="s">
        <v>12900</v>
      </c>
      <c r="B6696" s="3" t="s">
        <v>12901</v>
      </c>
      <c r="C6696" s="2"/>
      <c r="D6696" s="2" t="s">
        <v>16</v>
      </c>
      <c r="E6696" s="4">
        <f>600.00*(1-Z1%)</f>
        <v>600</v>
      </c>
      <c r="F6696" s="2">
        <v>1</v>
      </c>
      <c r="G6696" s="2"/>
    </row>
    <row r="6697" spans="1:26" customHeight="1" ht="18" hidden="true" outlineLevel="2">
      <c r="A6697" s="2" t="s">
        <v>12902</v>
      </c>
      <c r="B6697" s="3" t="s">
        <v>12903</v>
      </c>
      <c r="C6697" s="2"/>
      <c r="D6697" s="2" t="s">
        <v>16</v>
      </c>
      <c r="E6697" s="4">
        <f>700.00*(1-Z1%)</f>
        <v>700</v>
      </c>
      <c r="F6697" s="2">
        <v>1</v>
      </c>
      <c r="G6697" s="2"/>
    </row>
    <row r="6698" spans="1:26" customHeight="1" ht="18" hidden="true" outlineLevel="2">
      <c r="A6698" s="2" t="s">
        <v>12904</v>
      </c>
      <c r="B6698" s="3" t="s">
        <v>12905</v>
      </c>
      <c r="C6698" s="2"/>
      <c r="D6698" s="2" t="s">
        <v>16</v>
      </c>
      <c r="E6698" s="4">
        <f>450.00*(1-Z1%)</f>
        <v>450</v>
      </c>
      <c r="F6698" s="2">
        <v>1</v>
      </c>
      <c r="G6698" s="2"/>
    </row>
    <row r="6699" spans="1:26" customHeight="1" ht="18" hidden="true" outlineLevel="2">
      <c r="A6699" s="2" t="s">
        <v>12906</v>
      </c>
      <c r="B6699" s="3" t="s">
        <v>12907</v>
      </c>
      <c r="C6699" s="2"/>
      <c r="D6699" s="2" t="s">
        <v>16</v>
      </c>
      <c r="E6699" s="4">
        <f>800.00*(1-Z1%)</f>
        <v>800</v>
      </c>
      <c r="F6699" s="2">
        <v>1</v>
      </c>
      <c r="G6699" s="2"/>
    </row>
    <row r="6700" spans="1:26" customHeight="1" ht="35" hidden="true" outlineLevel="2">
      <c r="A6700" s="5" t="s">
        <v>12908</v>
      </c>
      <c r="B6700" s="5"/>
      <c r="C6700" s="5"/>
      <c r="D6700" s="5"/>
      <c r="E6700" s="5"/>
      <c r="F6700" s="5"/>
      <c r="G6700" s="5"/>
    </row>
    <row r="6701" spans="1:26" customHeight="1" ht="36" hidden="true" outlineLevel="2">
      <c r="A6701" s="2" t="s">
        <v>12909</v>
      </c>
      <c r="B6701" s="3" t="s">
        <v>12910</v>
      </c>
      <c r="C6701" s="2"/>
      <c r="D6701" s="2" t="s">
        <v>16</v>
      </c>
      <c r="E6701" s="4">
        <f>150.00*(1-Z1%)</f>
        <v>150</v>
      </c>
      <c r="F6701" s="2">
        <v>1</v>
      </c>
      <c r="G6701" s="2"/>
    </row>
    <row r="6702" spans="1:26" customHeight="1" ht="36" hidden="true" outlineLevel="2">
      <c r="A6702" s="2" t="s">
        <v>12911</v>
      </c>
      <c r="B6702" s="3" t="s">
        <v>12912</v>
      </c>
      <c r="C6702" s="2"/>
      <c r="D6702" s="2" t="s">
        <v>16</v>
      </c>
      <c r="E6702" s="4">
        <f>350.00*(1-Z1%)</f>
        <v>350</v>
      </c>
      <c r="F6702" s="2">
        <v>1</v>
      </c>
      <c r="G6702" s="2"/>
    </row>
    <row r="6703" spans="1:26" customHeight="1" ht="18" hidden="true" outlineLevel="2">
      <c r="A6703" s="2" t="s">
        <v>12913</v>
      </c>
      <c r="B6703" s="3" t="s">
        <v>12914</v>
      </c>
      <c r="C6703" s="2"/>
      <c r="D6703" s="2" t="s">
        <v>16</v>
      </c>
      <c r="E6703" s="4">
        <f>350.00*(1-Z1%)</f>
        <v>350</v>
      </c>
      <c r="F6703" s="2">
        <v>1</v>
      </c>
      <c r="G6703" s="2"/>
    </row>
    <row r="6704" spans="1:26" customHeight="1" ht="36" hidden="true" outlineLevel="2">
      <c r="A6704" s="2" t="s">
        <v>12915</v>
      </c>
      <c r="B6704" s="3" t="s">
        <v>12916</v>
      </c>
      <c r="C6704" s="2"/>
      <c r="D6704" s="2" t="s">
        <v>16</v>
      </c>
      <c r="E6704" s="4">
        <f>150.00*(1-Z1%)</f>
        <v>150</v>
      </c>
      <c r="F6704" s="2">
        <v>1</v>
      </c>
      <c r="G6704" s="2"/>
    </row>
    <row r="6705" spans="1:26" customHeight="1" ht="18" hidden="true" outlineLevel="2">
      <c r="A6705" s="2" t="s">
        <v>12917</v>
      </c>
      <c r="B6705" s="3" t="s">
        <v>12918</v>
      </c>
      <c r="C6705" s="2"/>
      <c r="D6705" s="2" t="s">
        <v>16</v>
      </c>
      <c r="E6705" s="4">
        <f>200.00*(1-Z1%)</f>
        <v>200</v>
      </c>
      <c r="F6705" s="2">
        <v>1</v>
      </c>
      <c r="G6705" s="2"/>
    </row>
    <row r="6706" spans="1:26" customHeight="1" ht="36" hidden="true" outlineLevel="2">
      <c r="A6706" s="2" t="s">
        <v>12919</v>
      </c>
      <c r="B6706" s="3" t="s">
        <v>12920</v>
      </c>
      <c r="C6706" s="2"/>
      <c r="D6706" s="2" t="s">
        <v>16</v>
      </c>
      <c r="E6706" s="4">
        <f>200.00*(1-Z1%)</f>
        <v>200</v>
      </c>
      <c r="F6706" s="2">
        <v>1</v>
      </c>
      <c r="G6706" s="2"/>
    </row>
    <row r="6707" spans="1:26" customHeight="1" ht="36" hidden="true" outlineLevel="2">
      <c r="A6707" s="2" t="s">
        <v>12921</v>
      </c>
      <c r="B6707" s="3" t="s">
        <v>12922</v>
      </c>
      <c r="C6707" s="2"/>
      <c r="D6707" s="2" t="s">
        <v>16</v>
      </c>
      <c r="E6707" s="4">
        <f>250.00*(1-Z1%)</f>
        <v>250</v>
      </c>
      <c r="F6707" s="2">
        <v>1</v>
      </c>
      <c r="G6707" s="2"/>
    </row>
    <row r="6708" spans="1:26" customHeight="1" ht="36" hidden="true" outlineLevel="2">
      <c r="A6708" s="2" t="s">
        <v>12923</v>
      </c>
      <c r="B6708" s="3" t="s">
        <v>12924</v>
      </c>
      <c r="C6708" s="2"/>
      <c r="D6708" s="2" t="s">
        <v>16</v>
      </c>
      <c r="E6708" s="4">
        <f>200.00*(1-Z1%)</f>
        <v>200</v>
      </c>
      <c r="F6708" s="2">
        <v>1</v>
      </c>
      <c r="G6708" s="2"/>
    </row>
    <row r="6709" spans="1:26" customHeight="1" ht="36" hidden="true" outlineLevel="2">
      <c r="A6709" s="2" t="s">
        <v>12925</v>
      </c>
      <c r="B6709" s="3" t="s">
        <v>12926</v>
      </c>
      <c r="C6709" s="2"/>
      <c r="D6709" s="2" t="s">
        <v>16</v>
      </c>
      <c r="E6709" s="4">
        <f>150.00*(1-Z1%)</f>
        <v>150</v>
      </c>
      <c r="F6709" s="2">
        <v>1</v>
      </c>
      <c r="G6709" s="2"/>
    </row>
    <row r="6710" spans="1:26" customHeight="1" ht="18" hidden="true" outlineLevel="2">
      <c r="A6710" s="2" t="s">
        <v>12927</v>
      </c>
      <c r="B6710" s="3" t="s">
        <v>12928</v>
      </c>
      <c r="C6710" s="2"/>
      <c r="D6710" s="2" t="s">
        <v>16</v>
      </c>
      <c r="E6710" s="4">
        <f>250.00*(1-Z1%)</f>
        <v>250</v>
      </c>
      <c r="F6710" s="2">
        <v>1</v>
      </c>
      <c r="G6710" s="2"/>
    </row>
    <row r="6711" spans="1:26" customHeight="1" ht="18" hidden="true" outlineLevel="2">
      <c r="A6711" s="2" t="s">
        <v>12929</v>
      </c>
      <c r="B6711" s="3" t="s">
        <v>12930</v>
      </c>
      <c r="C6711" s="2"/>
      <c r="D6711" s="2" t="s">
        <v>16</v>
      </c>
      <c r="E6711" s="4">
        <f>150.00*(1-Z1%)</f>
        <v>150</v>
      </c>
      <c r="F6711" s="2">
        <v>1</v>
      </c>
      <c r="G6711" s="2"/>
    </row>
    <row r="6712" spans="1:26" customHeight="1" ht="36" hidden="true" outlineLevel="2">
      <c r="A6712" s="2" t="s">
        <v>12931</v>
      </c>
      <c r="B6712" s="3" t="s">
        <v>12932</v>
      </c>
      <c r="C6712" s="2"/>
      <c r="D6712" s="2" t="s">
        <v>16</v>
      </c>
      <c r="E6712" s="4">
        <f>200.00*(1-Z1%)</f>
        <v>200</v>
      </c>
      <c r="F6712" s="2">
        <v>1</v>
      </c>
      <c r="G6712" s="2"/>
    </row>
    <row r="6713" spans="1:26" customHeight="1" ht="36" hidden="true" outlineLevel="2">
      <c r="A6713" s="2" t="s">
        <v>12933</v>
      </c>
      <c r="B6713" s="3" t="s">
        <v>12934</v>
      </c>
      <c r="C6713" s="2"/>
      <c r="D6713" s="2" t="s">
        <v>16</v>
      </c>
      <c r="E6713" s="4">
        <f>150.00*(1-Z1%)</f>
        <v>150</v>
      </c>
      <c r="F6713" s="2">
        <v>1</v>
      </c>
      <c r="G6713" s="2"/>
    </row>
    <row r="6714" spans="1:26" customHeight="1" ht="18" hidden="true" outlineLevel="2">
      <c r="A6714" s="2" t="s">
        <v>12935</v>
      </c>
      <c r="B6714" s="3" t="s">
        <v>12936</v>
      </c>
      <c r="C6714" s="2"/>
      <c r="D6714" s="2" t="s">
        <v>16</v>
      </c>
      <c r="E6714" s="4">
        <f>200.00*(1-Z1%)</f>
        <v>200</v>
      </c>
      <c r="F6714" s="2">
        <v>1</v>
      </c>
      <c r="G6714" s="2"/>
    </row>
    <row r="6715" spans="1:26" customHeight="1" ht="18" hidden="true" outlineLevel="2">
      <c r="A6715" s="2" t="s">
        <v>12937</v>
      </c>
      <c r="B6715" s="3" t="s">
        <v>12938</v>
      </c>
      <c r="C6715" s="2"/>
      <c r="D6715" s="2" t="s">
        <v>16</v>
      </c>
      <c r="E6715" s="4">
        <f>150.00*(1-Z1%)</f>
        <v>150</v>
      </c>
      <c r="F6715" s="2">
        <v>1</v>
      </c>
      <c r="G6715" s="2"/>
    </row>
    <row r="6716" spans="1:26" customHeight="1" ht="18" hidden="true" outlineLevel="2">
      <c r="A6716" s="2" t="s">
        <v>12939</v>
      </c>
      <c r="B6716" s="3" t="s">
        <v>12940</v>
      </c>
      <c r="C6716" s="2"/>
      <c r="D6716" s="2" t="s">
        <v>16</v>
      </c>
      <c r="E6716" s="4">
        <f>250.00*(1-Z1%)</f>
        <v>250</v>
      </c>
      <c r="F6716" s="2">
        <v>1</v>
      </c>
      <c r="G6716" s="2"/>
    </row>
    <row r="6717" spans="1:26" customHeight="1" ht="36" hidden="true" outlineLevel="2">
      <c r="A6717" s="2" t="s">
        <v>12941</v>
      </c>
      <c r="B6717" s="3" t="s">
        <v>12942</v>
      </c>
      <c r="C6717" s="2"/>
      <c r="D6717" s="2" t="s">
        <v>16</v>
      </c>
      <c r="E6717" s="4">
        <f>150.00*(1-Z1%)</f>
        <v>150</v>
      </c>
      <c r="F6717" s="2">
        <v>1</v>
      </c>
      <c r="G6717" s="2"/>
    </row>
    <row r="6718" spans="1:26" customHeight="1" ht="36" hidden="true" outlineLevel="2">
      <c r="A6718" s="2" t="s">
        <v>12943</v>
      </c>
      <c r="B6718" s="3" t="s">
        <v>12944</v>
      </c>
      <c r="C6718" s="2"/>
      <c r="D6718" s="2" t="s">
        <v>16</v>
      </c>
      <c r="E6718" s="4">
        <f>200.00*(1-Z1%)</f>
        <v>200</v>
      </c>
      <c r="F6718" s="2">
        <v>1</v>
      </c>
      <c r="G6718" s="2"/>
    </row>
    <row r="6719" spans="1:26" customHeight="1" ht="18" hidden="true" outlineLevel="2">
      <c r="A6719" s="2" t="s">
        <v>12945</v>
      </c>
      <c r="B6719" s="3" t="s">
        <v>12946</v>
      </c>
      <c r="C6719" s="2"/>
      <c r="D6719" s="2" t="s">
        <v>16</v>
      </c>
      <c r="E6719" s="4">
        <f>420.00*(1-Z1%)</f>
        <v>420</v>
      </c>
      <c r="F6719" s="2">
        <v>1</v>
      </c>
      <c r="G6719" s="2"/>
    </row>
    <row r="6720" spans="1:26" customHeight="1" ht="36" hidden="true" outlineLevel="2">
      <c r="A6720" s="2" t="s">
        <v>12947</v>
      </c>
      <c r="B6720" s="3" t="s">
        <v>12948</v>
      </c>
      <c r="C6720" s="2"/>
      <c r="D6720" s="2" t="s">
        <v>16</v>
      </c>
      <c r="E6720" s="4">
        <f>200.00*(1-Z1%)</f>
        <v>200</v>
      </c>
      <c r="F6720" s="2">
        <v>1</v>
      </c>
      <c r="G6720" s="2"/>
    </row>
    <row r="6721" spans="1:26" customHeight="1" ht="36" hidden="true" outlineLevel="2">
      <c r="A6721" s="2" t="s">
        <v>12949</v>
      </c>
      <c r="B6721" s="3" t="s">
        <v>12950</v>
      </c>
      <c r="C6721" s="2"/>
      <c r="D6721" s="2" t="s">
        <v>16</v>
      </c>
      <c r="E6721" s="4">
        <f>350.00*(1-Z1%)</f>
        <v>350</v>
      </c>
      <c r="F6721" s="2">
        <v>1</v>
      </c>
      <c r="G6721" s="2"/>
    </row>
    <row r="6722" spans="1:26" customHeight="1" ht="36" hidden="true" outlineLevel="2">
      <c r="A6722" s="2" t="s">
        <v>12951</v>
      </c>
      <c r="B6722" s="3" t="s">
        <v>12952</v>
      </c>
      <c r="C6722" s="2"/>
      <c r="D6722" s="2" t="s">
        <v>16</v>
      </c>
      <c r="E6722" s="4">
        <f>350.00*(1-Z1%)</f>
        <v>350</v>
      </c>
      <c r="F6722" s="2">
        <v>1</v>
      </c>
      <c r="G6722" s="2"/>
    </row>
    <row r="6723" spans="1:26" customHeight="1" ht="18" hidden="true" outlineLevel="2">
      <c r="A6723" s="2" t="s">
        <v>12953</v>
      </c>
      <c r="B6723" s="3" t="s">
        <v>12954</v>
      </c>
      <c r="C6723" s="2"/>
      <c r="D6723" s="2" t="s">
        <v>16</v>
      </c>
      <c r="E6723" s="4">
        <f>400.00*(1-Z1%)</f>
        <v>400</v>
      </c>
      <c r="F6723" s="2">
        <v>1</v>
      </c>
      <c r="G6723" s="2"/>
    </row>
    <row r="6724" spans="1:26" customHeight="1" ht="18" hidden="true" outlineLevel="2">
      <c r="A6724" s="2" t="s">
        <v>12955</v>
      </c>
      <c r="B6724" s="3" t="s">
        <v>12956</v>
      </c>
      <c r="C6724" s="2"/>
      <c r="D6724" s="2" t="s">
        <v>16</v>
      </c>
      <c r="E6724" s="4">
        <f>300.00*(1-Z1%)</f>
        <v>300</v>
      </c>
      <c r="F6724" s="2">
        <v>1</v>
      </c>
      <c r="G6724" s="2"/>
    </row>
    <row r="6725" spans="1:26" customHeight="1" ht="18" hidden="true" outlineLevel="2">
      <c r="A6725" s="2" t="s">
        <v>12957</v>
      </c>
      <c r="B6725" s="3" t="s">
        <v>12958</v>
      </c>
      <c r="C6725" s="2"/>
      <c r="D6725" s="2" t="s">
        <v>16</v>
      </c>
      <c r="E6725" s="4">
        <f>550.00*(1-Z1%)</f>
        <v>550</v>
      </c>
      <c r="F6725" s="2">
        <v>1</v>
      </c>
      <c r="G6725" s="2"/>
    </row>
    <row r="6726" spans="1:26" customHeight="1" ht="35" hidden="true" outlineLevel="2">
      <c r="A6726" s="5" t="s">
        <v>12959</v>
      </c>
      <c r="B6726" s="5"/>
      <c r="C6726" s="5"/>
      <c r="D6726" s="5"/>
      <c r="E6726" s="5"/>
      <c r="F6726" s="5"/>
      <c r="G6726" s="5"/>
    </row>
    <row r="6727" spans="1:26" customHeight="1" ht="36" hidden="true" outlineLevel="2">
      <c r="A6727" s="2" t="s">
        <v>12960</v>
      </c>
      <c r="B6727" s="3" t="s">
        <v>12961</v>
      </c>
      <c r="C6727" s="2"/>
      <c r="D6727" s="2" t="s">
        <v>16</v>
      </c>
      <c r="E6727" s="4">
        <f>130.00*(1-Z1%)</f>
        <v>130</v>
      </c>
      <c r="F6727" s="2">
        <v>2</v>
      </c>
      <c r="G6727" s="2"/>
    </row>
    <row r="6728" spans="1:26" customHeight="1" ht="36" hidden="true" outlineLevel="2">
      <c r="A6728" s="2" t="s">
        <v>12962</v>
      </c>
      <c r="B6728" s="3" t="s">
        <v>12963</v>
      </c>
      <c r="C6728" s="2"/>
      <c r="D6728" s="2" t="s">
        <v>16</v>
      </c>
      <c r="E6728" s="4">
        <f>130.00*(1-Z1%)</f>
        <v>130</v>
      </c>
      <c r="F6728" s="2">
        <v>4</v>
      </c>
      <c r="G6728" s="2"/>
    </row>
    <row r="6729" spans="1:26" customHeight="1" ht="36" hidden="true" outlineLevel="2">
      <c r="A6729" s="2" t="s">
        <v>12964</v>
      </c>
      <c r="B6729" s="3" t="s">
        <v>12965</v>
      </c>
      <c r="C6729" s="2"/>
      <c r="D6729" s="2" t="s">
        <v>16</v>
      </c>
      <c r="E6729" s="4">
        <f>100.00*(1-Z1%)</f>
        <v>100</v>
      </c>
      <c r="F6729" s="2">
        <v>3</v>
      </c>
      <c r="G6729" s="2"/>
    </row>
    <row r="6730" spans="1:26" customHeight="1" ht="18" hidden="true" outlineLevel="2">
      <c r="A6730" s="2" t="s">
        <v>12966</v>
      </c>
      <c r="B6730" s="3" t="s">
        <v>12967</v>
      </c>
      <c r="C6730" s="2"/>
      <c r="D6730" s="2" t="s">
        <v>16</v>
      </c>
      <c r="E6730" s="4">
        <f>50.00*(1-Z1%)</f>
        <v>50</v>
      </c>
      <c r="F6730" s="2">
        <v>9</v>
      </c>
      <c r="G6730" s="2"/>
    </row>
    <row r="6731" spans="1:26" customHeight="1" ht="18" hidden="true" outlineLevel="2">
      <c r="A6731" s="2" t="s">
        <v>12968</v>
      </c>
      <c r="B6731" s="3" t="s">
        <v>12969</v>
      </c>
      <c r="C6731" s="2"/>
      <c r="D6731" s="2" t="s">
        <v>16</v>
      </c>
      <c r="E6731" s="4">
        <f>20.00*(1-Z1%)</f>
        <v>20</v>
      </c>
      <c r="F6731" s="2">
        <v>4</v>
      </c>
      <c r="G6731" s="2"/>
    </row>
    <row r="6732" spans="1:26" customHeight="1" ht="18" hidden="true" outlineLevel="2">
      <c r="A6732" s="2" t="s">
        <v>12970</v>
      </c>
      <c r="B6732" s="3" t="s">
        <v>12971</v>
      </c>
      <c r="C6732" s="2"/>
      <c r="D6732" s="2" t="s">
        <v>16</v>
      </c>
      <c r="E6732" s="4">
        <f>40.00*(1-Z1%)</f>
        <v>40</v>
      </c>
      <c r="F6732" s="2">
        <v>15</v>
      </c>
      <c r="G6732" s="2"/>
    </row>
    <row r="6733" spans="1:26" customHeight="1" ht="18" hidden="true" outlineLevel="2">
      <c r="A6733" s="2" t="s">
        <v>12972</v>
      </c>
      <c r="B6733" s="3" t="s">
        <v>12973</v>
      </c>
      <c r="C6733" s="2"/>
      <c r="D6733" s="2" t="s">
        <v>16</v>
      </c>
      <c r="E6733" s="4">
        <f>50.00*(1-Z1%)</f>
        <v>50</v>
      </c>
      <c r="F6733" s="2">
        <v>3</v>
      </c>
      <c r="G6733" s="2"/>
    </row>
    <row r="6734" spans="1:26" customHeight="1" ht="36" hidden="true" outlineLevel="2">
      <c r="A6734" s="2" t="s">
        <v>12974</v>
      </c>
      <c r="B6734" s="3" t="s">
        <v>12975</v>
      </c>
      <c r="C6734" s="2"/>
      <c r="D6734" s="2" t="s">
        <v>16</v>
      </c>
      <c r="E6734" s="4">
        <f>200.00*(1-Z1%)</f>
        <v>200</v>
      </c>
      <c r="F6734" s="2">
        <v>10</v>
      </c>
      <c r="G6734" s="2"/>
    </row>
    <row r="6735" spans="1:26" customHeight="1" ht="36" hidden="true" outlineLevel="2">
      <c r="A6735" s="2" t="s">
        <v>12976</v>
      </c>
      <c r="B6735" s="3" t="s">
        <v>12977</v>
      </c>
      <c r="C6735" s="2"/>
      <c r="D6735" s="2" t="s">
        <v>16</v>
      </c>
      <c r="E6735" s="4">
        <f>200.00*(1-Z1%)</f>
        <v>200</v>
      </c>
      <c r="F6735" s="2">
        <v>10</v>
      </c>
      <c r="G6735" s="2"/>
    </row>
    <row r="6736" spans="1:26" customHeight="1" ht="36" hidden="true" outlineLevel="2">
      <c r="A6736" s="2" t="s">
        <v>12978</v>
      </c>
      <c r="B6736" s="3" t="s">
        <v>12979</v>
      </c>
      <c r="C6736" s="2"/>
      <c r="D6736" s="2" t="s">
        <v>16</v>
      </c>
      <c r="E6736" s="4">
        <f>150.00*(1-Z1%)</f>
        <v>150</v>
      </c>
      <c r="F6736" s="2">
        <v>10</v>
      </c>
      <c r="G6736" s="2"/>
    </row>
    <row r="6737" spans="1:26" customHeight="1" ht="36" hidden="true" outlineLevel="2">
      <c r="A6737" s="2" t="s">
        <v>12980</v>
      </c>
      <c r="B6737" s="3" t="s">
        <v>12981</v>
      </c>
      <c r="C6737" s="2"/>
      <c r="D6737" s="2" t="s">
        <v>16</v>
      </c>
      <c r="E6737" s="4">
        <f>150.00*(1-Z1%)</f>
        <v>150</v>
      </c>
      <c r="F6737" s="2">
        <v>11</v>
      </c>
      <c r="G6737" s="2"/>
    </row>
    <row r="6738" spans="1:26" customHeight="1" ht="35" hidden="true" outlineLevel="2">
      <c r="A6738" s="5" t="s">
        <v>12982</v>
      </c>
      <c r="B6738" s="5"/>
      <c r="C6738" s="5"/>
      <c r="D6738" s="5"/>
      <c r="E6738" s="5"/>
      <c r="F6738" s="5"/>
      <c r="G6738" s="5"/>
    </row>
    <row r="6739" spans="1:26" customHeight="1" ht="18" hidden="true" outlineLevel="2">
      <c r="A6739" s="2" t="s">
        <v>12983</v>
      </c>
      <c r="B6739" s="3" t="s">
        <v>12984</v>
      </c>
      <c r="C6739" s="2"/>
      <c r="D6739" s="2" t="s">
        <v>16</v>
      </c>
      <c r="E6739" s="4">
        <f>40.00*(1-Z1%)</f>
        <v>40</v>
      </c>
      <c r="F6739" s="2">
        <v>4</v>
      </c>
      <c r="G6739" s="2"/>
    </row>
    <row r="6740" spans="1:26" customHeight="1" ht="18" hidden="true" outlineLevel="2">
      <c r="A6740" s="2" t="s">
        <v>12985</v>
      </c>
      <c r="B6740" s="3" t="s">
        <v>12986</v>
      </c>
      <c r="C6740" s="2"/>
      <c r="D6740" s="2" t="s">
        <v>16</v>
      </c>
      <c r="E6740" s="4">
        <f>20.00*(1-Z1%)</f>
        <v>20</v>
      </c>
      <c r="F6740" s="2">
        <v>6</v>
      </c>
      <c r="G6740" s="2"/>
    </row>
    <row r="6741" spans="1:26" customHeight="1" ht="18" hidden="true" outlineLevel="2">
      <c r="A6741" s="2" t="s">
        <v>12987</v>
      </c>
      <c r="B6741" s="3" t="s">
        <v>12988</v>
      </c>
      <c r="C6741" s="2"/>
      <c r="D6741" s="2" t="s">
        <v>16</v>
      </c>
      <c r="E6741" s="4">
        <f>30.00*(1-Z1%)</f>
        <v>30</v>
      </c>
      <c r="F6741" s="2">
        <v>10</v>
      </c>
      <c r="G6741" s="2"/>
    </row>
    <row r="6742" spans="1:26" customHeight="1" ht="18" hidden="true" outlineLevel="2">
      <c r="A6742" s="2" t="s">
        <v>12989</v>
      </c>
      <c r="B6742" s="3" t="s">
        <v>12990</v>
      </c>
      <c r="C6742" s="2"/>
      <c r="D6742" s="2" t="s">
        <v>16</v>
      </c>
      <c r="E6742" s="4">
        <f>30.00*(1-Z1%)</f>
        <v>30</v>
      </c>
      <c r="F6742" s="2">
        <v>6</v>
      </c>
      <c r="G6742" s="2"/>
    </row>
    <row r="6743" spans="1:26" customHeight="1" ht="18" hidden="true" outlineLevel="2">
      <c r="A6743" s="2" t="s">
        <v>12991</v>
      </c>
      <c r="B6743" s="3" t="s">
        <v>12992</v>
      </c>
      <c r="C6743" s="2"/>
      <c r="D6743" s="2" t="s">
        <v>16</v>
      </c>
      <c r="E6743" s="4">
        <f>30.00*(1-Z1%)</f>
        <v>30</v>
      </c>
      <c r="F6743" s="2">
        <v>3</v>
      </c>
      <c r="G6743" s="2"/>
    </row>
    <row r="6744" spans="1:26" customHeight="1" ht="18" hidden="true" outlineLevel="2">
      <c r="A6744" s="2" t="s">
        <v>12993</v>
      </c>
      <c r="B6744" s="3" t="s">
        <v>12994</v>
      </c>
      <c r="C6744" s="2"/>
      <c r="D6744" s="2" t="s">
        <v>16</v>
      </c>
      <c r="E6744" s="4">
        <f>40.00*(1-Z1%)</f>
        <v>40</v>
      </c>
      <c r="F6744" s="2">
        <v>7</v>
      </c>
      <c r="G6744" s="2"/>
    </row>
    <row r="6745" spans="1:26" customHeight="1" ht="18" hidden="true" outlineLevel="2">
      <c r="A6745" s="2" t="s">
        <v>12995</v>
      </c>
      <c r="B6745" s="3" t="s">
        <v>12996</v>
      </c>
      <c r="C6745" s="2"/>
      <c r="D6745" s="2" t="s">
        <v>16</v>
      </c>
      <c r="E6745" s="4">
        <f>40.00*(1-Z1%)</f>
        <v>40</v>
      </c>
      <c r="F6745" s="2">
        <v>7</v>
      </c>
      <c r="G6745" s="2"/>
    </row>
    <row r="6746" spans="1:26" customHeight="1" ht="18" hidden="true" outlineLevel="2">
      <c r="A6746" s="2" t="s">
        <v>12997</v>
      </c>
      <c r="B6746" s="3" t="s">
        <v>12998</v>
      </c>
      <c r="C6746" s="2"/>
      <c r="D6746" s="2" t="s">
        <v>16</v>
      </c>
      <c r="E6746" s="4">
        <f>120.00*(1-Z1%)</f>
        <v>120</v>
      </c>
      <c r="F6746" s="2">
        <v>3</v>
      </c>
      <c r="G6746" s="2"/>
    </row>
    <row r="6747" spans="1:26" customHeight="1" ht="18" hidden="true" outlineLevel="2">
      <c r="A6747" s="2" t="s">
        <v>12999</v>
      </c>
      <c r="B6747" s="3" t="s">
        <v>13000</v>
      </c>
      <c r="C6747" s="2"/>
      <c r="D6747" s="2" t="s">
        <v>16</v>
      </c>
      <c r="E6747" s="4">
        <f>120.00*(1-Z1%)</f>
        <v>120</v>
      </c>
      <c r="F6747" s="2">
        <v>6</v>
      </c>
      <c r="G6747" s="2"/>
    </row>
    <row r="6748" spans="1:26" customHeight="1" ht="18" hidden="true" outlineLevel="2">
      <c r="A6748" s="2" t="s">
        <v>13001</v>
      </c>
      <c r="B6748" s="3" t="s">
        <v>13002</v>
      </c>
      <c r="C6748" s="2"/>
      <c r="D6748" s="2" t="s">
        <v>16</v>
      </c>
      <c r="E6748" s="4">
        <f>120.00*(1-Z1%)</f>
        <v>120</v>
      </c>
      <c r="F6748" s="2">
        <v>5</v>
      </c>
      <c r="G6748" s="2"/>
    </row>
    <row r="6749" spans="1:26" customHeight="1" ht="18" hidden="true" outlineLevel="2">
      <c r="A6749" s="2" t="s">
        <v>13003</v>
      </c>
      <c r="B6749" s="3" t="s">
        <v>13004</v>
      </c>
      <c r="C6749" s="2"/>
      <c r="D6749" s="2" t="s">
        <v>16</v>
      </c>
      <c r="E6749" s="4">
        <f>120.00*(1-Z1%)</f>
        <v>120</v>
      </c>
      <c r="F6749" s="2">
        <v>4</v>
      </c>
      <c r="G6749" s="2"/>
    </row>
    <row r="6750" spans="1:26" customHeight="1" ht="18" hidden="true" outlineLevel="2">
      <c r="A6750" s="2" t="s">
        <v>13005</v>
      </c>
      <c r="B6750" s="3" t="s">
        <v>13006</v>
      </c>
      <c r="C6750" s="2"/>
      <c r="D6750" s="2" t="s">
        <v>16</v>
      </c>
      <c r="E6750" s="4">
        <f>120.00*(1-Z1%)</f>
        <v>120</v>
      </c>
      <c r="F6750" s="2">
        <v>4</v>
      </c>
      <c r="G6750" s="2"/>
    </row>
    <row r="6751" spans="1:26" customHeight="1" ht="18" hidden="true" outlineLevel="2">
      <c r="A6751" s="2" t="s">
        <v>13007</v>
      </c>
      <c r="B6751" s="3" t="s">
        <v>13008</v>
      </c>
      <c r="C6751" s="2"/>
      <c r="D6751" s="2" t="s">
        <v>16</v>
      </c>
      <c r="E6751" s="4">
        <f>120.00*(1-Z1%)</f>
        <v>120</v>
      </c>
      <c r="F6751" s="2">
        <v>2</v>
      </c>
      <c r="G6751" s="2"/>
    </row>
    <row r="6752" spans="1:26" customHeight="1" ht="18" hidden="true" outlineLevel="2">
      <c r="A6752" s="2" t="s">
        <v>13009</v>
      </c>
      <c r="B6752" s="3" t="s">
        <v>13010</v>
      </c>
      <c r="C6752" s="2"/>
      <c r="D6752" s="2" t="s">
        <v>16</v>
      </c>
      <c r="E6752" s="4">
        <f>120.00*(1-Z1%)</f>
        <v>120</v>
      </c>
      <c r="F6752" s="2">
        <v>7</v>
      </c>
      <c r="G6752" s="2"/>
    </row>
    <row r="6753" spans="1:26" customHeight="1" ht="18" hidden="true" outlineLevel="2">
      <c r="A6753" s="2" t="s">
        <v>13011</v>
      </c>
      <c r="B6753" s="3" t="s">
        <v>13012</v>
      </c>
      <c r="C6753" s="2"/>
      <c r="D6753" s="2" t="s">
        <v>16</v>
      </c>
      <c r="E6753" s="4">
        <f>120.00*(1-Z1%)</f>
        <v>120</v>
      </c>
      <c r="F6753" s="2">
        <v>4</v>
      </c>
      <c r="G6753" s="2"/>
    </row>
    <row r="6754" spans="1:26" customHeight="1" ht="18" hidden="true" outlineLevel="2">
      <c r="A6754" s="2" t="s">
        <v>13013</v>
      </c>
      <c r="B6754" s="3" t="s">
        <v>13014</v>
      </c>
      <c r="C6754" s="2"/>
      <c r="D6754" s="2" t="s">
        <v>16</v>
      </c>
      <c r="E6754" s="4">
        <f>120.00*(1-Z1%)</f>
        <v>120</v>
      </c>
      <c r="F6754" s="2">
        <v>8</v>
      </c>
      <c r="G6754" s="2"/>
    </row>
    <row r="6755" spans="1:26" customHeight="1" ht="18" hidden="true" outlineLevel="2">
      <c r="A6755" s="2" t="s">
        <v>13015</v>
      </c>
      <c r="B6755" s="3" t="s">
        <v>13016</v>
      </c>
      <c r="C6755" s="2"/>
      <c r="D6755" s="2" t="s">
        <v>16</v>
      </c>
      <c r="E6755" s="4">
        <f>120.00*(1-Z1%)</f>
        <v>120</v>
      </c>
      <c r="F6755" s="2">
        <v>3</v>
      </c>
      <c r="G6755" s="2"/>
    </row>
    <row r="6756" spans="1:26" customHeight="1" ht="18" hidden="true" outlineLevel="2">
      <c r="A6756" s="2" t="s">
        <v>13017</v>
      </c>
      <c r="B6756" s="3" t="s">
        <v>13018</v>
      </c>
      <c r="C6756" s="2"/>
      <c r="D6756" s="2" t="s">
        <v>16</v>
      </c>
      <c r="E6756" s="4">
        <f>120.00*(1-Z1%)</f>
        <v>120</v>
      </c>
      <c r="F6756" s="2">
        <v>4</v>
      </c>
      <c r="G6756" s="2"/>
    </row>
    <row r="6757" spans="1:26" customHeight="1" ht="18" hidden="true" outlineLevel="2">
      <c r="A6757" s="2" t="s">
        <v>13019</v>
      </c>
      <c r="B6757" s="3" t="s">
        <v>13020</v>
      </c>
      <c r="C6757" s="2"/>
      <c r="D6757" s="2" t="s">
        <v>16</v>
      </c>
      <c r="E6757" s="4">
        <f>120.00*(1-Z1%)</f>
        <v>120</v>
      </c>
      <c r="F6757" s="2">
        <v>1</v>
      </c>
      <c r="G6757" s="2"/>
    </row>
    <row r="6758" spans="1:26" customHeight="1" ht="18" hidden="true" outlineLevel="2">
      <c r="A6758" s="2" t="s">
        <v>13021</v>
      </c>
      <c r="B6758" s="3" t="s">
        <v>13022</v>
      </c>
      <c r="C6758" s="2"/>
      <c r="D6758" s="2" t="s">
        <v>16</v>
      </c>
      <c r="E6758" s="4">
        <f>120.00*(1-Z1%)</f>
        <v>120</v>
      </c>
      <c r="F6758" s="2">
        <v>5</v>
      </c>
      <c r="G6758" s="2"/>
    </row>
    <row r="6759" spans="1:26" customHeight="1" ht="18" hidden="true" outlineLevel="2">
      <c r="A6759" s="2" t="s">
        <v>13023</v>
      </c>
      <c r="B6759" s="3" t="s">
        <v>13024</v>
      </c>
      <c r="C6759" s="2"/>
      <c r="D6759" s="2" t="s">
        <v>16</v>
      </c>
      <c r="E6759" s="4">
        <f>120.00*(1-Z1%)</f>
        <v>120</v>
      </c>
      <c r="F6759" s="2">
        <v>4</v>
      </c>
      <c r="G6759" s="2"/>
    </row>
    <row r="6760" spans="1:26" customHeight="1" ht="18" hidden="true" outlineLevel="2">
      <c r="A6760" s="2" t="s">
        <v>13025</v>
      </c>
      <c r="B6760" s="3" t="s">
        <v>13026</v>
      </c>
      <c r="C6760" s="2"/>
      <c r="D6760" s="2" t="s">
        <v>16</v>
      </c>
      <c r="E6760" s="4">
        <f>120.00*(1-Z1%)</f>
        <v>120</v>
      </c>
      <c r="F6760" s="2">
        <v>2</v>
      </c>
      <c r="G6760" s="2"/>
    </row>
    <row r="6761" spans="1:26" customHeight="1" ht="18" hidden="true" outlineLevel="2">
      <c r="A6761" s="2" t="s">
        <v>13027</v>
      </c>
      <c r="B6761" s="3" t="s">
        <v>13028</v>
      </c>
      <c r="C6761" s="2"/>
      <c r="D6761" s="2" t="s">
        <v>16</v>
      </c>
      <c r="E6761" s="4">
        <f>120.00*(1-Z1%)</f>
        <v>120</v>
      </c>
      <c r="F6761" s="2">
        <v>6</v>
      </c>
      <c r="G6761" s="2"/>
    </row>
    <row r="6762" spans="1:26" customHeight="1" ht="18" hidden="true" outlineLevel="2">
      <c r="A6762" s="2" t="s">
        <v>13029</v>
      </c>
      <c r="B6762" s="3" t="s">
        <v>13030</v>
      </c>
      <c r="C6762" s="2"/>
      <c r="D6762" s="2" t="s">
        <v>16</v>
      </c>
      <c r="E6762" s="4">
        <f>120.00*(1-Z1%)</f>
        <v>120</v>
      </c>
      <c r="F6762" s="2">
        <v>3</v>
      </c>
      <c r="G6762" s="2"/>
    </row>
    <row r="6763" spans="1:26" customHeight="1" ht="18" hidden="true" outlineLevel="2">
      <c r="A6763" s="2" t="s">
        <v>13031</v>
      </c>
      <c r="B6763" s="3" t="s">
        <v>13032</v>
      </c>
      <c r="C6763" s="2"/>
      <c r="D6763" s="2" t="s">
        <v>16</v>
      </c>
      <c r="E6763" s="4">
        <f>120.00*(1-Z1%)</f>
        <v>120</v>
      </c>
      <c r="F6763" s="2">
        <v>5</v>
      </c>
      <c r="G6763" s="2"/>
    </row>
    <row r="6764" spans="1:26" customHeight="1" ht="18" hidden="true" outlineLevel="2">
      <c r="A6764" s="2" t="s">
        <v>13033</v>
      </c>
      <c r="B6764" s="3" t="s">
        <v>13034</v>
      </c>
      <c r="C6764" s="2"/>
      <c r="D6764" s="2" t="s">
        <v>16</v>
      </c>
      <c r="E6764" s="4">
        <f>120.00*(1-Z1%)</f>
        <v>120</v>
      </c>
      <c r="F6764" s="2">
        <v>2</v>
      </c>
      <c r="G6764" s="2"/>
    </row>
    <row r="6765" spans="1:26" customHeight="1" ht="18" hidden="true" outlineLevel="2">
      <c r="A6765" s="2" t="s">
        <v>13035</v>
      </c>
      <c r="B6765" s="3" t="s">
        <v>13036</v>
      </c>
      <c r="C6765" s="2"/>
      <c r="D6765" s="2" t="s">
        <v>16</v>
      </c>
      <c r="E6765" s="4">
        <f>120.00*(1-Z1%)</f>
        <v>120</v>
      </c>
      <c r="F6765" s="2">
        <v>8</v>
      </c>
      <c r="G6765" s="2"/>
    </row>
    <row r="6766" spans="1:26" customHeight="1" ht="18" hidden="true" outlineLevel="2">
      <c r="A6766" s="2" t="s">
        <v>13037</v>
      </c>
      <c r="B6766" s="3" t="s">
        <v>13038</v>
      </c>
      <c r="C6766" s="2"/>
      <c r="D6766" s="2" t="s">
        <v>16</v>
      </c>
      <c r="E6766" s="4">
        <f>120.00*(1-Z1%)</f>
        <v>120</v>
      </c>
      <c r="F6766" s="2">
        <v>4</v>
      </c>
      <c r="G6766" s="2"/>
    </row>
    <row r="6767" spans="1:26" customHeight="1" ht="36" hidden="true" outlineLevel="2">
      <c r="A6767" s="2" t="s">
        <v>13039</v>
      </c>
      <c r="B6767" s="3" t="s">
        <v>13040</v>
      </c>
      <c r="C6767" s="2"/>
      <c r="D6767" s="2" t="s">
        <v>16</v>
      </c>
      <c r="E6767" s="4">
        <f>120.00*(1-Z1%)</f>
        <v>120</v>
      </c>
      <c r="F6767" s="2">
        <v>3</v>
      </c>
      <c r="G6767" s="2"/>
    </row>
    <row r="6768" spans="1:26" customHeight="1" ht="18" hidden="true" outlineLevel="2">
      <c r="A6768" s="2" t="s">
        <v>13041</v>
      </c>
      <c r="B6768" s="3" t="s">
        <v>13042</v>
      </c>
      <c r="C6768" s="2"/>
      <c r="D6768" s="2" t="s">
        <v>16</v>
      </c>
      <c r="E6768" s="4">
        <f>120.00*(1-Z1%)</f>
        <v>120</v>
      </c>
      <c r="F6768" s="2">
        <v>2</v>
      </c>
      <c r="G6768" s="2"/>
    </row>
    <row r="6769" spans="1:26" customHeight="1" ht="36" hidden="true" outlineLevel="2">
      <c r="A6769" s="2" t="s">
        <v>13043</v>
      </c>
      <c r="B6769" s="3" t="s">
        <v>13044</v>
      </c>
      <c r="C6769" s="2"/>
      <c r="D6769" s="2" t="s">
        <v>16</v>
      </c>
      <c r="E6769" s="4">
        <f>120.00*(1-Z1%)</f>
        <v>120</v>
      </c>
      <c r="F6769" s="2">
        <v>5</v>
      </c>
      <c r="G6769" s="2"/>
    </row>
    <row r="6770" spans="1:26" customHeight="1" ht="18" hidden="true" outlineLevel="2">
      <c r="A6770" s="2" t="s">
        <v>13045</v>
      </c>
      <c r="B6770" s="3" t="s">
        <v>13046</v>
      </c>
      <c r="C6770" s="2"/>
      <c r="D6770" s="2" t="s">
        <v>16</v>
      </c>
      <c r="E6770" s="4">
        <f>120.00*(1-Z1%)</f>
        <v>120</v>
      </c>
      <c r="F6770" s="2">
        <v>2</v>
      </c>
      <c r="G6770" s="2"/>
    </row>
    <row r="6771" spans="1:26" customHeight="1" ht="18" hidden="true" outlineLevel="2">
      <c r="A6771" s="2" t="s">
        <v>13047</v>
      </c>
      <c r="B6771" s="3" t="s">
        <v>13048</v>
      </c>
      <c r="C6771" s="2"/>
      <c r="D6771" s="2" t="s">
        <v>16</v>
      </c>
      <c r="E6771" s="4">
        <f>120.00*(1-Z1%)</f>
        <v>120</v>
      </c>
      <c r="F6771" s="2">
        <v>4</v>
      </c>
      <c r="G6771" s="2"/>
    </row>
    <row r="6772" spans="1:26" customHeight="1" ht="18" hidden="true" outlineLevel="2">
      <c r="A6772" s="2" t="s">
        <v>13049</v>
      </c>
      <c r="B6772" s="3" t="s">
        <v>13050</v>
      </c>
      <c r="C6772" s="2"/>
      <c r="D6772" s="2" t="s">
        <v>16</v>
      </c>
      <c r="E6772" s="4">
        <f>120.00*(1-Z1%)</f>
        <v>120</v>
      </c>
      <c r="F6772" s="2">
        <v>2</v>
      </c>
      <c r="G6772" s="2"/>
    </row>
    <row r="6773" spans="1:26" customHeight="1" ht="18" hidden="true" outlineLevel="2">
      <c r="A6773" s="2" t="s">
        <v>13051</v>
      </c>
      <c r="B6773" s="3" t="s">
        <v>13052</v>
      </c>
      <c r="C6773" s="2"/>
      <c r="D6773" s="2" t="s">
        <v>16</v>
      </c>
      <c r="E6773" s="4">
        <f>120.00*(1-Z1%)</f>
        <v>120</v>
      </c>
      <c r="F6773" s="2">
        <v>5</v>
      </c>
      <c r="G6773" s="2"/>
    </row>
    <row r="6774" spans="1:26" customHeight="1" ht="36" hidden="true" outlineLevel="2">
      <c r="A6774" s="2" t="s">
        <v>13053</v>
      </c>
      <c r="B6774" s="3" t="s">
        <v>13054</v>
      </c>
      <c r="C6774" s="2"/>
      <c r="D6774" s="2" t="s">
        <v>16</v>
      </c>
      <c r="E6774" s="4">
        <f>120.00*(1-Z1%)</f>
        <v>120</v>
      </c>
      <c r="F6774" s="2">
        <v>10</v>
      </c>
      <c r="G6774" s="2"/>
    </row>
    <row r="6775" spans="1:26" customHeight="1" ht="18" hidden="true" outlineLevel="2">
      <c r="A6775" s="2" t="s">
        <v>13055</v>
      </c>
      <c r="B6775" s="3" t="s">
        <v>13056</v>
      </c>
      <c r="C6775" s="2"/>
      <c r="D6775" s="2" t="s">
        <v>16</v>
      </c>
      <c r="E6775" s="4">
        <f>120.00*(1-Z1%)</f>
        <v>120</v>
      </c>
      <c r="F6775" s="2">
        <v>4</v>
      </c>
      <c r="G6775" s="2"/>
    </row>
    <row r="6776" spans="1:26" customHeight="1" ht="36" hidden="true" outlineLevel="2">
      <c r="A6776" s="2" t="s">
        <v>13057</v>
      </c>
      <c r="B6776" s="3" t="s">
        <v>13058</v>
      </c>
      <c r="C6776" s="2"/>
      <c r="D6776" s="2" t="s">
        <v>16</v>
      </c>
      <c r="E6776" s="4">
        <f>120.00*(1-Z1%)</f>
        <v>120</v>
      </c>
      <c r="F6776" s="2">
        <v>9</v>
      </c>
      <c r="G6776" s="2"/>
    </row>
    <row r="6777" spans="1:26" customHeight="1" ht="18" hidden="true" outlineLevel="2">
      <c r="A6777" s="2" t="s">
        <v>13059</v>
      </c>
      <c r="B6777" s="3" t="s">
        <v>13060</v>
      </c>
      <c r="C6777" s="2"/>
      <c r="D6777" s="2" t="s">
        <v>16</v>
      </c>
      <c r="E6777" s="4">
        <f>120.00*(1-Z1%)</f>
        <v>120</v>
      </c>
      <c r="F6777" s="2">
        <v>6</v>
      </c>
      <c r="G6777" s="2"/>
    </row>
    <row r="6778" spans="1:26" customHeight="1" ht="36" hidden="true" outlineLevel="2">
      <c r="A6778" s="2" t="s">
        <v>13061</v>
      </c>
      <c r="B6778" s="3" t="s">
        <v>13062</v>
      </c>
      <c r="C6778" s="2"/>
      <c r="D6778" s="2" t="s">
        <v>16</v>
      </c>
      <c r="E6778" s="4">
        <f>120.00*(1-Z1%)</f>
        <v>120</v>
      </c>
      <c r="F6778" s="2">
        <v>2</v>
      </c>
      <c r="G6778" s="2"/>
    </row>
    <row r="6779" spans="1:26" customHeight="1" ht="18" hidden="true" outlineLevel="2">
      <c r="A6779" s="2" t="s">
        <v>13063</v>
      </c>
      <c r="B6779" s="3" t="s">
        <v>13064</v>
      </c>
      <c r="C6779" s="2"/>
      <c r="D6779" s="2" t="s">
        <v>16</v>
      </c>
      <c r="E6779" s="4">
        <f>120.00*(1-Z1%)</f>
        <v>120</v>
      </c>
      <c r="F6779" s="2">
        <v>6</v>
      </c>
      <c r="G6779" s="2"/>
    </row>
    <row r="6780" spans="1:26" customHeight="1" ht="18" hidden="true" outlineLevel="2">
      <c r="A6780" s="2" t="s">
        <v>13065</v>
      </c>
      <c r="B6780" s="3" t="s">
        <v>13066</v>
      </c>
      <c r="C6780" s="2"/>
      <c r="D6780" s="2" t="s">
        <v>16</v>
      </c>
      <c r="E6780" s="4">
        <f>120.00*(1-Z1%)</f>
        <v>120</v>
      </c>
      <c r="F6780" s="2">
        <v>3</v>
      </c>
      <c r="G6780" s="2"/>
    </row>
    <row r="6781" spans="1:26" customHeight="1" ht="18" hidden="true" outlineLevel="2">
      <c r="A6781" s="2" t="s">
        <v>13067</v>
      </c>
      <c r="B6781" s="3" t="s">
        <v>13068</v>
      </c>
      <c r="C6781" s="2"/>
      <c r="D6781" s="2" t="s">
        <v>16</v>
      </c>
      <c r="E6781" s="4">
        <f>120.00*(1-Z1%)</f>
        <v>120</v>
      </c>
      <c r="F6781" s="2">
        <v>4</v>
      </c>
      <c r="G6781" s="2"/>
    </row>
    <row r="6782" spans="1:26" customHeight="1" ht="36" hidden="true" outlineLevel="2">
      <c r="A6782" s="2" t="s">
        <v>13069</v>
      </c>
      <c r="B6782" s="3" t="s">
        <v>13070</v>
      </c>
      <c r="C6782" s="2"/>
      <c r="D6782" s="2" t="s">
        <v>16</v>
      </c>
      <c r="E6782" s="4">
        <f>120.00*(1-Z1%)</f>
        <v>120</v>
      </c>
      <c r="F6782" s="2">
        <v>8</v>
      </c>
      <c r="G6782" s="2"/>
    </row>
    <row r="6783" spans="1:26" customHeight="1" ht="18" hidden="true" outlineLevel="2">
      <c r="A6783" s="2" t="s">
        <v>13071</v>
      </c>
      <c r="B6783" s="3" t="s">
        <v>13072</v>
      </c>
      <c r="C6783" s="2"/>
      <c r="D6783" s="2" t="s">
        <v>16</v>
      </c>
      <c r="E6783" s="4">
        <f>120.00*(1-Z1%)</f>
        <v>120</v>
      </c>
      <c r="F6783" s="2">
        <v>5</v>
      </c>
      <c r="G6783" s="2"/>
    </row>
    <row r="6784" spans="1:26" customHeight="1" ht="18" hidden="true" outlineLevel="2">
      <c r="A6784" s="2" t="s">
        <v>13073</v>
      </c>
      <c r="B6784" s="3" t="s">
        <v>13074</v>
      </c>
      <c r="C6784" s="2"/>
      <c r="D6784" s="2" t="s">
        <v>16</v>
      </c>
      <c r="E6784" s="4">
        <f>120.00*(1-Z1%)</f>
        <v>120</v>
      </c>
      <c r="F6784" s="2">
        <v>4</v>
      </c>
      <c r="G6784" s="2"/>
    </row>
    <row r="6785" spans="1:26" customHeight="1" ht="18" hidden="true" outlineLevel="2">
      <c r="A6785" s="2" t="s">
        <v>13075</v>
      </c>
      <c r="B6785" s="3" t="s">
        <v>13076</v>
      </c>
      <c r="C6785" s="2"/>
      <c r="D6785" s="2" t="s">
        <v>16</v>
      </c>
      <c r="E6785" s="4">
        <f>120.00*(1-Z1%)</f>
        <v>120</v>
      </c>
      <c r="F6785" s="2">
        <v>4</v>
      </c>
      <c r="G6785" s="2"/>
    </row>
    <row r="6786" spans="1:26" customHeight="1" ht="18" hidden="true" outlineLevel="2">
      <c r="A6786" s="2" t="s">
        <v>13077</v>
      </c>
      <c r="B6786" s="3" t="s">
        <v>13078</v>
      </c>
      <c r="C6786" s="2"/>
      <c r="D6786" s="2" t="s">
        <v>16</v>
      </c>
      <c r="E6786" s="4">
        <f>120.00*(1-Z1%)</f>
        <v>120</v>
      </c>
      <c r="F6786" s="2">
        <v>7</v>
      </c>
      <c r="G6786" s="2"/>
    </row>
    <row r="6787" spans="1:26" customHeight="1" ht="18" hidden="true" outlineLevel="2">
      <c r="A6787" s="2" t="s">
        <v>13079</v>
      </c>
      <c r="B6787" s="3" t="s">
        <v>13080</v>
      </c>
      <c r="C6787" s="2"/>
      <c r="D6787" s="2" t="s">
        <v>16</v>
      </c>
      <c r="E6787" s="4">
        <f>120.00*(1-Z1%)</f>
        <v>120</v>
      </c>
      <c r="F6787" s="2">
        <v>2</v>
      </c>
      <c r="G6787" s="2"/>
    </row>
    <row r="6788" spans="1:26" customHeight="1" ht="36" hidden="true" outlineLevel="2">
      <c r="A6788" s="2" t="s">
        <v>13081</v>
      </c>
      <c r="B6788" s="3" t="s">
        <v>13082</v>
      </c>
      <c r="C6788" s="2"/>
      <c r="D6788" s="2" t="s">
        <v>16</v>
      </c>
      <c r="E6788" s="4">
        <f>120.00*(1-Z1%)</f>
        <v>120</v>
      </c>
      <c r="F6788" s="2">
        <v>7</v>
      </c>
      <c r="G6788" s="2"/>
    </row>
    <row r="6789" spans="1:26" customHeight="1" ht="18" hidden="true" outlineLevel="2">
      <c r="A6789" s="2" t="s">
        <v>13083</v>
      </c>
      <c r="B6789" s="3" t="s">
        <v>13084</v>
      </c>
      <c r="C6789" s="2"/>
      <c r="D6789" s="2" t="s">
        <v>16</v>
      </c>
      <c r="E6789" s="4">
        <f>120.00*(1-Z1%)</f>
        <v>120</v>
      </c>
      <c r="F6789" s="2">
        <v>7</v>
      </c>
      <c r="G6789" s="2"/>
    </row>
    <row r="6790" spans="1:26" customHeight="1" ht="18" hidden="true" outlineLevel="2">
      <c r="A6790" s="2" t="s">
        <v>13085</v>
      </c>
      <c r="B6790" s="3" t="s">
        <v>13086</v>
      </c>
      <c r="C6790" s="2"/>
      <c r="D6790" s="2" t="s">
        <v>16</v>
      </c>
      <c r="E6790" s="4">
        <f>120.00*(1-Z1%)</f>
        <v>120</v>
      </c>
      <c r="F6790" s="2">
        <v>7</v>
      </c>
      <c r="G6790" s="2"/>
    </row>
    <row r="6791" spans="1:26" customHeight="1" ht="18" hidden="true" outlineLevel="2">
      <c r="A6791" s="2" t="s">
        <v>13087</v>
      </c>
      <c r="B6791" s="3" t="s">
        <v>13088</v>
      </c>
      <c r="C6791" s="2"/>
      <c r="D6791" s="2" t="s">
        <v>16</v>
      </c>
      <c r="E6791" s="4">
        <f>120.00*(1-Z1%)</f>
        <v>120</v>
      </c>
      <c r="F6791" s="2">
        <v>2</v>
      </c>
      <c r="G6791" s="2"/>
    </row>
    <row r="6792" spans="1:26" customHeight="1" ht="18" hidden="true" outlineLevel="2">
      <c r="A6792" s="2" t="s">
        <v>13089</v>
      </c>
      <c r="B6792" s="3" t="s">
        <v>13090</v>
      </c>
      <c r="C6792" s="2"/>
      <c r="D6792" s="2" t="s">
        <v>16</v>
      </c>
      <c r="E6792" s="4">
        <f>120.00*(1-Z1%)</f>
        <v>120</v>
      </c>
      <c r="F6792" s="2">
        <v>1</v>
      </c>
      <c r="G6792" s="2"/>
    </row>
    <row r="6793" spans="1:26" customHeight="1" ht="18" hidden="true" outlineLevel="2">
      <c r="A6793" s="2" t="s">
        <v>13091</v>
      </c>
      <c r="B6793" s="3" t="s">
        <v>13092</v>
      </c>
      <c r="C6793" s="2"/>
      <c r="D6793" s="2" t="s">
        <v>16</v>
      </c>
      <c r="E6793" s="4">
        <f>120.00*(1-Z1%)</f>
        <v>120</v>
      </c>
      <c r="F6793" s="2">
        <v>3</v>
      </c>
      <c r="G6793" s="2"/>
    </row>
    <row r="6794" spans="1:26" customHeight="1" ht="18" hidden="true" outlineLevel="2">
      <c r="A6794" s="2" t="s">
        <v>13093</v>
      </c>
      <c r="B6794" s="3" t="s">
        <v>13094</v>
      </c>
      <c r="C6794" s="2"/>
      <c r="D6794" s="2" t="s">
        <v>16</v>
      </c>
      <c r="E6794" s="4">
        <f>120.00*(1-Z1%)</f>
        <v>120</v>
      </c>
      <c r="F6794" s="2">
        <v>4</v>
      </c>
      <c r="G6794" s="2"/>
    </row>
    <row r="6795" spans="1:26" customHeight="1" ht="18" hidden="true" outlineLevel="2">
      <c r="A6795" s="2" t="s">
        <v>13095</v>
      </c>
      <c r="B6795" s="3" t="s">
        <v>13096</v>
      </c>
      <c r="C6795" s="2"/>
      <c r="D6795" s="2" t="s">
        <v>16</v>
      </c>
      <c r="E6795" s="4">
        <f>120.00*(1-Z1%)</f>
        <v>120</v>
      </c>
      <c r="F6795" s="2">
        <v>6</v>
      </c>
      <c r="G6795" s="2"/>
    </row>
    <row r="6796" spans="1:26" customHeight="1" ht="18" hidden="true" outlineLevel="2">
      <c r="A6796" s="2" t="s">
        <v>13097</v>
      </c>
      <c r="B6796" s="3" t="s">
        <v>13098</v>
      </c>
      <c r="C6796" s="2"/>
      <c r="D6796" s="2" t="s">
        <v>16</v>
      </c>
      <c r="E6796" s="4">
        <f>120.00*(1-Z1%)</f>
        <v>120</v>
      </c>
      <c r="F6796" s="2">
        <v>5</v>
      </c>
      <c r="G6796" s="2"/>
    </row>
    <row r="6797" spans="1:26" customHeight="1" ht="18" hidden="true" outlineLevel="2">
      <c r="A6797" s="2" t="s">
        <v>13099</v>
      </c>
      <c r="B6797" s="3" t="s">
        <v>13100</v>
      </c>
      <c r="C6797" s="2"/>
      <c r="D6797" s="2" t="s">
        <v>16</v>
      </c>
      <c r="E6797" s="4">
        <f>120.00*(1-Z1%)</f>
        <v>120</v>
      </c>
      <c r="F6797" s="2">
        <v>1</v>
      </c>
      <c r="G6797" s="2"/>
    </row>
    <row r="6798" spans="1:26" customHeight="1" ht="18" hidden="true" outlineLevel="2">
      <c r="A6798" s="2" t="s">
        <v>13101</v>
      </c>
      <c r="B6798" s="3" t="s">
        <v>13102</v>
      </c>
      <c r="C6798" s="2"/>
      <c r="D6798" s="2" t="s">
        <v>16</v>
      </c>
      <c r="E6798" s="4">
        <f>120.00*(1-Z1%)</f>
        <v>120</v>
      </c>
      <c r="F6798" s="2">
        <v>4</v>
      </c>
      <c r="G6798" s="2"/>
    </row>
    <row r="6799" spans="1:26" customHeight="1" ht="18" hidden="true" outlineLevel="2">
      <c r="A6799" s="2" t="s">
        <v>13103</v>
      </c>
      <c r="B6799" s="3" t="s">
        <v>13104</v>
      </c>
      <c r="C6799" s="2"/>
      <c r="D6799" s="2" t="s">
        <v>16</v>
      </c>
      <c r="E6799" s="4">
        <f>120.00*(1-Z1%)</f>
        <v>120</v>
      </c>
      <c r="F6799" s="2">
        <v>7</v>
      </c>
      <c r="G6799" s="2"/>
    </row>
    <row r="6800" spans="1:26" customHeight="1" ht="36" hidden="true" outlineLevel="2">
      <c r="A6800" s="2" t="s">
        <v>13105</v>
      </c>
      <c r="B6800" s="3" t="s">
        <v>13106</v>
      </c>
      <c r="C6800" s="2"/>
      <c r="D6800" s="2" t="s">
        <v>16</v>
      </c>
      <c r="E6800" s="4">
        <f>120.00*(1-Z1%)</f>
        <v>120</v>
      </c>
      <c r="F6800" s="2">
        <v>8</v>
      </c>
      <c r="G6800" s="2"/>
    </row>
    <row r="6801" spans="1:26" customHeight="1" ht="18" hidden="true" outlineLevel="2">
      <c r="A6801" s="2" t="s">
        <v>13107</v>
      </c>
      <c r="B6801" s="3" t="s">
        <v>13108</v>
      </c>
      <c r="C6801" s="2"/>
      <c r="D6801" s="2" t="s">
        <v>16</v>
      </c>
      <c r="E6801" s="4">
        <f>120.00*(1-Z1%)</f>
        <v>120</v>
      </c>
      <c r="F6801" s="2">
        <v>4</v>
      </c>
      <c r="G6801" s="2"/>
    </row>
    <row r="6802" spans="1:26" customHeight="1" ht="18" hidden="true" outlineLevel="2">
      <c r="A6802" s="2" t="s">
        <v>13109</v>
      </c>
      <c r="B6802" s="3" t="s">
        <v>13110</v>
      </c>
      <c r="C6802" s="2"/>
      <c r="D6802" s="2" t="s">
        <v>16</v>
      </c>
      <c r="E6802" s="4">
        <f>120.00*(1-Z1%)</f>
        <v>120</v>
      </c>
      <c r="F6802" s="2">
        <v>10</v>
      </c>
      <c r="G6802" s="2"/>
    </row>
    <row r="6803" spans="1:26" customHeight="1" ht="18" hidden="true" outlineLevel="2">
      <c r="A6803" s="2" t="s">
        <v>13111</v>
      </c>
      <c r="B6803" s="3" t="s">
        <v>13112</v>
      </c>
      <c r="C6803" s="2"/>
      <c r="D6803" s="2" t="s">
        <v>16</v>
      </c>
      <c r="E6803" s="4">
        <f>150.00*(1-Z1%)</f>
        <v>150</v>
      </c>
      <c r="F6803" s="2">
        <v>9</v>
      </c>
      <c r="G6803" s="2"/>
    </row>
    <row r="6804" spans="1:26" customHeight="1" ht="18" hidden="true" outlineLevel="2">
      <c r="A6804" s="2" t="s">
        <v>13113</v>
      </c>
      <c r="B6804" s="3" t="s">
        <v>13114</v>
      </c>
      <c r="C6804" s="2"/>
      <c r="D6804" s="2" t="s">
        <v>16</v>
      </c>
      <c r="E6804" s="4">
        <f>120.00*(1-Z1%)</f>
        <v>120</v>
      </c>
      <c r="F6804" s="2">
        <v>4</v>
      </c>
      <c r="G6804" s="2"/>
    </row>
    <row r="6805" spans="1:26" customHeight="1" ht="18" hidden="true" outlineLevel="2">
      <c r="A6805" s="2" t="s">
        <v>13115</v>
      </c>
      <c r="B6805" s="3" t="s">
        <v>13116</v>
      </c>
      <c r="C6805" s="2"/>
      <c r="D6805" s="2" t="s">
        <v>16</v>
      </c>
      <c r="E6805" s="4">
        <f>120.00*(1-Z1%)</f>
        <v>120</v>
      </c>
      <c r="F6805" s="2">
        <v>9</v>
      </c>
      <c r="G6805" s="2"/>
    </row>
    <row r="6806" spans="1:26" customHeight="1" ht="18" hidden="true" outlineLevel="2">
      <c r="A6806" s="2" t="s">
        <v>13117</v>
      </c>
      <c r="B6806" s="3" t="s">
        <v>13118</v>
      </c>
      <c r="C6806" s="2"/>
      <c r="D6806" s="2" t="s">
        <v>16</v>
      </c>
      <c r="E6806" s="4">
        <f>120.00*(1-Z1%)</f>
        <v>120</v>
      </c>
      <c r="F6806" s="2">
        <v>4</v>
      </c>
      <c r="G6806" s="2"/>
    </row>
    <row r="6807" spans="1:26" customHeight="1" ht="18" hidden="true" outlineLevel="2">
      <c r="A6807" s="2" t="s">
        <v>13119</v>
      </c>
      <c r="B6807" s="3" t="s">
        <v>13120</v>
      </c>
      <c r="C6807" s="2"/>
      <c r="D6807" s="2" t="s">
        <v>16</v>
      </c>
      <c r="E6807" s="4">
        <f>120.00*(1-Z1%)</f>
        <v>120</v>
      </c>
      <c r="F6807" s="2">
        <v>4</v>
      </c>
      <c r="G6807" s="2"/>
    </row>
    <row r="6808" spans="1:26" customHeight="1" ht="18" hidden="true" outlineLevel="2">
      <c r="A6808" s="2" t="s">
        <v>13121</v>
      </c>
      <c r="B6808" s="3" t="s">
        <v>13122</v>
      </c>
      <c r="C6808" s="2"/>
      <c r="D6808" s="2" t="s">
        <v>16</v>
      </c>
      <c r="E6808" s="4">
        <f>120.00*(1-Z1%)</f>
        <v>120</v>
      </c>
      <c r="F6808" s="2">
        <v>5</v>
      </c>
      <c r="G6808" s="2"/>
    </row>
    <row r="6809" spans="1:26" customHeight="1" ht="18" hidden="true" outlineLevel="2">
      <c r="A6809" s="2" t="s">
        <v>13123</v>
      </c>
      <c r="B6809" s="3" t="s">
        <v>13124</v>
      </c>
      <c r="C6809" s="2"/>
      <c r="D6809" s="2" t="s">
        <v>16</v>
      </c>
      <c r="E6809" s="4">
        <f>120.00*(1-Z1%)</f>
        <v>120</v>
      </c>
      <c r="F6809" s="2">
        <v>9</v>
      </c>
      <c r="G6809" s="2"/>
    </row>
    <row r="6810" spans="1:26" customHeight="1" ht="18" hidden="true" outlineLevel="2">
      <c r="A6810" s="2" t="s">
        <v>13125</v>
      </c>
      <c r="B6810" s="3" t="s">
        <v>13126</v>
      </c>
      <c r="C6810" s="2"/>
      <c r="D6810" s="2" t="s">
        <v>16</v>
      </c>
      <c r="E6810" s="4">
        <f>120.00*(1-Z1%)</f>
        <v>120</v>
      </c>
      <c r="F6810" s="2">
        <v>7</v>
      </c>
      <c r="G6810" s="2"/>
    </row>
    <row r="6811" spans="1:26" customHeight="1" ht="18" hidden="true" outlineLevel="2">
      <c r="A6811" s="2" t="s">
        <v>13127</v>
      </c>
      <c r="B6811" s="3" t="s">
        <v>13128</v>
      </c>
      <c r="C6811" s="2"/>
      <c r="D6811" s="2" t="s">
        <v>16</v>
      </c>
      <c r="E6811" s="4">
        <f>180.00*(1-Z1%)</f>
        <v>180</v>
      </c>
      <c r="F6811" s="2">
        <v>4</v>
      </c>
      <c r="G6811" s="2"/>
    </row>
    <row r="6812" spans="1:26" customHeight="1" ht="18" hidden="true" outlineLevel="2">
      <c r="A6812" s="2" t="s">
        <v>13129</v>
      </c>
      <c r="B6812" s="3" t="s">
        <v>13130</v>
      </c>
      <c r="C6812" s="2"/>
      <c r="D6812" s="2" t="s">
        <v>16</v>
      </c>
      <c r="E6812" s="4">
        <f>120.00*(1-Z1%)</f>
        <v>120</v>
      </c>
      <c r="F6812" s="2">
        <v>1</v>
      </c>
      <c r="G6812" s="2"/>
    </row>
    <row r="6813" spans="1:26" customHeight="1" ht="36" hidden="true" outlineLevel="2">
      <c r="A6813" s="2" t="s">
        <v>13131</v>
      </c>
      <c r="B6813" s="3" t="s">
        <v>13132</v>
      </c>
      <c r="C6813" s="2"/>
      <c r="D6813" s="2" t="s">
        <v>16</v>
      </c>
      <c r="E6813" s="4">
        <f>150.00*(1-Z1%)</f>
        <v>150</v>
      </c>
      <c r="F6813" s="2">
        <v>8</v>
      </c>
      <c r="G6813" s="2"/>
    </row>
    <row r="6814" spans="1:26" customHeight="1" ht="18" hidden="true" outlineLevel="2">
      <c r="A6814" s="2" t="s">
        <v>13133</v>
      </c>
      <c r="B6814" s="3" t="s">
        <v>13134</v>
      </c>
      <c r="C6814" s="2"/>
      <c r="D6814" s="2" t="s">
        <v>16</v>
      </c>
      <c r="E6814" s="4">
        <f>120.00*(1-Z1%)</f>
        <v>120</v>
      </c>
      <c r="F6814" s="2">
        <v>9</v>
      </c>
      <c r="G6814" s="2"/>
    </row>
    <row r="6815" spans="1:26" customHeight="1" ht="18" hidden="true" outlineLevel="2">
      <c r="A6815" s="2" t="s">
        <v>13135</v>
      </c>
      <c r="B6815" s="3" t="s">
        <v>13136</v>
      </c>
      <c r="C6815" s="2"/>
      <c r="D6815" s="2" t="s">
        <v>16</v>
      </c>
      <c r="E6815" s="4">
        <f>120.00*(1-Z1%)</f>
        <v>120</v>
      </c>
      <c r="F6815" s="2">
        <v>9</v>
      </c>
      <c r="G6815" s="2"/>
    </row>
    <row r="6816" spans="1:26" customHeight="1" ht="18" hidden="true" outlineLevel="2">
      <c r="A6816" s="2" t="s">
        <v>13137</v>
      </c>
      <c r="B6816" s="3" t="s">
        <v>13138</v>
      </c>
      <c r="C6816" s="2"/>
      <c r="D6816" s="2" t="s">
        <v>16</v>
      </c>
      <c r="E6816" s="4">
        <f>120.00*(1-Z1%)</f>
        <v>120</v>
      </c>
      <c r="F6816" s="2">
        <v>4</v>
      </c>
      <c r="G6816" s="2"/>
    </row>
    <row r="6817" spans="1:26" customHeight="1" ht="18" hidden="true" outlineLevel="2">
      <c r="A6817" s="2" t="s">
        <v>13139</v>
      </c>
      <c r="B6817" s="3" t="s">
        <v>13140</v>
      </c>
      <c r="C6817" s="2"/>
      <c r="D6817" s="2" t="s">
        <v>16</v>
      </c>
      <c r="E6817" s="4">
        <f>120.00*(1-Z1%)</f>
        <v>120</v>
      </c>
      <c r="F6817" s="2">
        <v>6</v>
      </c>
      <c r="G6817" s="2"/>
    </row>
    <row r="6818" spans="1:26" customHeight="1" ht="18" hidden="true" outlineLevel="2">
      <c r="A6818" s="2" t="s">
        <v>13141</v>
      </c>
      <c r="B6818" s="3" t="s">
        <v>13142</v>
      </c>
      <c r="C6818" s="2"/>
      <c r="D6818" s="2" t="s">
        <v>16</v>
      </c>
      <c r="E6818" s="4">
        <f>120.00*(1-Z1%)</f>
        <v>120</v>
      </c>
      <c r="F6818" s="2">
        <v>6</v>
      </c>
      <c r="G6818" s="2"/>
    </row>
    <row r="6819" spans="1:26" customHeight="1" ht="36" hidden="true" outlineLevel="2">
      <c r="A6819" s="2" t="s">
        <v>13143</v>
      </c>
      <c r="B6819" s="3" t="s">
        <v>13144</v>
      </c>
      <c r="C6819" s="2"/>
      <c r="D6819" s="2" t="s">
        <v>16</v>
      </c>
      <c r="E6819" s="4">
        <f>120.00*(1-Z1%)</f>
        <v>120</v>
      </c>
      <c r="F6819" s="2">
        <v>3</v>
      </c>
      <c r="G6819" s="2"/>
    </row>
    <row r="6820" spans="1:26" customHeight="1" ht="18" hidden="true" outlineLevel="2">
      <c r="A6820" s="2" t="s">
        <v>13145</v>
      </c>
      <c r="B6820" s="3" t="s">
        <v>13146</v>
      </c>
      <c r="C6820" s="2"/>
      <c r="D6820" s="2" t="s">
        <v>16</v>
      </c>
      <c r="E6820" s="4">
        <f>120.00*(1-Z1%)</f>
        <v>120</v>
      </c>
      <c r="F6820" s="2">
        <v>7</v>
      </c>
      <c r="G6820" s="2"/>
    </row>
    <row r="6821" spans="1:26" customHeight="1" ht="18" hidden="true" outlineLevel="2">
      <c r="A6821" s="2" t="s">
        <v>13147</v>
      </c>
      <c r="B6821" s="3" t="s">
        <v>13148</v>
      </c>
      <c r="C6821" s="2"/>
      <c r="D6821" s="2" t="s">
        <v>16</v>
      </c>
      <c r="E6821" s="4">
        <f>150.00*(1-Z1%)</f>
        <v>150</v>
      </c>
      <c r="F6821" s="2">
        <v>3</v>
      </c>
      <c r="G6821" s="2"/>
    </row>
    <row r="6822" spans="1:26" customHeight="1" ht="18" hidden="true" outlineLevel="2">
      <c r="A6822" s="2" t="s">
        <v>13149</v>
      </c>
      <c r="B6822" s="3" t="s">
        <v>13150</v>
      </c>
      <c r="C6822" s="2"/>
      <c r="D6822" s="2" t="s">
        <v>16</v>
      </c>
      <c r="E6822" s="4">
        <f>150.00*(1-Z1%)</f>
        <v>150</v>
      </c>
      <c r="F6822" s="2">
        <v>6</v>
      </c>
      <c r="G6822" s="2"/>
    </row>
    <row r="6823" spans="1:26" customHeight="1" ht="18" hidden="true" outlineLevel="2">
      <c r="A6823" s="2" t="s">
        <v>13151</v>
      </c>
      <c r="B6823" s="3" t="s">
        <v>13152</v>
      </c>
      <c r="C6823" s="2"/>
      <c r="D6823" s="2" t="s">
        <v>16</v>
      </c>
      <c r="E6823" s="4">
        <f>120.00*(1-Z1%)</f>
        <v>120</v>
      </c>
      <c r="F6823" s="2">
        <v>6</v>
      </c>
      <c r="G6823" s="2"/>
    </row>
    <row r="6824" spans="1:26" customHeight="1" ht="18" hidden="true" outlineLevel="2">
      <c r="A6824" s="2" t="s">
        <v>13153</v>
      </c>
      <c r="B6824" s="3" t="s">
        <v>13154</v>
      </c>
      <c r="C6824" s="2"/>
      <c r="D6824" s="2" t="s">
        <v>16</v>
      </c>
      <c r="E6824" s="4">
        <f>120.00*(1-Z1%)</f>
        <v>120</v>
      </c>
      <c r="F6824" s="2">
        <v>6</v>
      </c>
      <c r="G6824" s="2"/>
    </row>
    <row r="6825" spans="1:26" customHeight="1" ht="18" hidden="true" outlineLevel="2">
      <c r="A6825" s="2" t="s">
        <v>13155</v>
      </c>
      <c r="B6825" s="3" t="s">
        <v>13156</v>
      </c>
      <c r="C6825" s="2"/>
      <c r="D6825" s="2" t="s">
        <v>16</v>
      </c>
      <c r="E6825" s="4">
        <f>120.00*(1-Z1%)</f>
        <v>120</v>
      </c>
      <c r="F6825" s="2">
        <v>4</v>
      </c>
      <c r="G6825" s="2"/>
    </row>
    <row r="6826" spans="1:26" customHeight="1" ht="36" hidden="true" outlineLevel="2">
      <c r="A6826" s="2" t="s">
        <v>13157</v>
      </c>
      <c r="B6826" s="3" t="s">
        <v>13158</v>
      </c>
      <c r="C6826" s="2"/>
      <c r="D6826" s="2" t="s">
        <v>16</v>
      </c>
      <c r="E6826" s="4">
        <f>170.00*(1-Z1%)</f>
        <v>170</v>
      </c>
      <c r="F6826" s="2">
        <v>3</v>
      </c>
      <c r="G6826" s="2"/>
    </row>
    <row r="6827" spans="1:26" customHeight="1" ht="18" hidden="true" outlineLevel="2">
      <c r="A6827" s="2" t="s">
        <v>13159</v>
      </c>
      <c r="B6827" s="3" t="s">
        <v>13160</v>
      </c>
      <c r="C6827" s="2"/>
      <c r="D6827" s="2" t="s">
        <v>16</v>
      </c>
      <c r="E6827" s="4">
        <f>120.00*(1-Z1%)</f>
        <v>120</v>
      </c>
      <c r="F6827" s="2">
        <v>8</v>
      </c>
      <c r="G6827" s="2"/>
    </row>
    <row r="6828" spans="1:26" customHeight="1" ht="18" hidden="true" outlineLevel="2">
      <c r="A6828" s="2" t="s">
        <v>13161</v>
      </c>
      <c r="B6828" s="3" t="s">
        <v>13162</v>
      </c>
      <c r="C6828" s="2"/>
      <c r="D6828" s="2" t="s">
        <v>16</v>
      </c>
      <c r="E6828" s="4">
        <f>150.00*(1-Z1%)</f>
        <v>150</v>
      </c>
      <c r="F6828" s="2">
        <v>4</v>
      </c>
      <c r="G6828" s="2"/>
    </row>
    <row r="6829" spans="1:26" customHeight="1" ht="36" hidden="true" outlineLevel="2">
      <c r="A6829" s="2" t="s">
        <v>13163</v>
      </c>
      <c r="B6829" s="3" t="s">
        <v>13164</v>
      </c>
      <c r="C6829" s="2"/>
      <c r="D6829" s="2" t="s">
        <v>16</v>
      </c>
      <c r="E6829" s="4">
        <f>120.00*(1-Z1%)</f>
        <v>120</v>
      </c>
      <c r="F6829" s="2">
        <v>2</v>
      </c>
      <c r="G6829" s="2"/>
    </row>
    <row r="6830" spans="1:26" customHeight="1" ht="18" hidden="true" outlineLevel="2">
      <c r="A6830" s="2" t="s">
        <v>13165</v>
      </c>
      <c r="B6830" s="3" t="s">
        <v>13166</v>
      </c>
      <c r="C6830" s="2"/>
      <c r="D6830" s="2" t="s">
        <v>16</v>
      </c>
      <c r="E6830" s="4">
        <f>150.00*(1-Z1%)</f>
        <v>150</v>
      </c>
      <c r="F6830" s="2">
        <v>6</v>
      </c>
      <c r="G6830" s="2"/>
    </row>
    <row r="6831" spans="1:26" customHeight="1" ht="18" hidden="true" outlineLevel="2">
      <c r="A6831" s="2" t="s">
        <v>13167</v>
      </c>
      <c r="B6831" s="3" t="s">
        <v>13168</v>
      </c>
      <c r="C6831" s="2"/>
      <c r="D6831" s="2" t="s">
        <v>16</v>
      </c>
      <c r="E6831" s="4">
        <f>120.00*(1-Z1%)</f>
        <v>120</v>
      </c>
      <c r="F6831" s="2">
        <v>6</v>
      </c>
      <c r="G6831" s="2"/>
    </row>
    <row r="6832" spans="1:26" customHeight="1" ht="18" hidden="true" outlineLevel="2">
      <c r="A6832" s="2" t="s">
        <v>13169</v>
      </c>
      <c r="B6832" s="3" t="s">
        <v>13170</v>
      </c>
      <c r="C6832" s="2"/>
      <c r="D6832" s="2" t="s">
        <v>16</v>
      </c>
      <c r="E6832" s="4">
        <f>120.00*(1-Z1%)</f>
        <v>120</v>
      </c>
      <c r="F6832" s="2">
        <v>6</v>
      </c>
      <c r="G6832" s="2"/>
    </row>
    <row r="6833" spans="1:26" customHeight="1" ht="18" hidden="true" outlineLevel="2">
      <c r="A6833" s="2" t="s">
        <v>13171</v>
      </c>
      <c r="B6833" s="3" t="s">
        <v>13172</v>
      </c>
      <c r="C6833" s="2"/>
      <c r="D6833" s="2" t="s">
        <v>16</v>
      </c>
      <c r="E6833" s="4">
        <f>120.00*(1-Z1%)</f>
        <v>120</v>
      </c>
      <c r="F6833" s="2">
        <v>7</v>
      </c>
      <c r="G6833" s="2"/>
    </row>
    <row r="6834" spans="1:26" customHeight="1" ht="18" hidden="true" outlineLevel="2">
      <c r="A6834" s="2" t="s">
        <v>13173</v>
      </c>
      <c r="B6834" s="3" t="s">
        <v>13174</v>
      </c>
      <c r="C6834" s="2"/>
      <c r="D6834" s="2" t="s">
        <v>16</v>
      </c>
      <c r="E6834" s="4">
        <f>120.00*(1-Z1%)</f>
        <v>120</v>
      </c>
      <c r="F6834" s="2">
        <v>2</v>
      </c>
      <c r="G6834" s="2"/>
    </row>
    <row r="6835" spans="1:26" customHeight="1" ht="18" hidden="true" outlineLevel="2">
      <c r="A6835" s="2" t="s">
        <v>13175</v>
      </c>
      <c r="B6835" s="3" t="s">
        <v>13176</v>
      </c>
      <c r="C6835" s="2"/>
      <c r="D6835" s="2" t="s">
        <v>16</v>
      </c>
      <c r="E6835" s="4">
        <f>120.00*(1-Z1%)</f>
        <v>120</v>
      </c>
      <c r="F6835" s="2">
        <v>6</v>
      </c>
      <c r="G6835" s="2"/>
    </row>
    <row r="6836" spans="1:26" customHeight="1" ht="36" hidden="true" outlineLevel="2">
      <c r="A6836" s="2" t="s">
        <v>13177</v>
      </c>
      <c r="B6836" s="3" t="s">
        <v>13178</v>
      </c>
      <c r="C6836" s="2"/>
      <c r="D6836" s="2" t="s">
        <v>16</v>
      </c>
      <c r="E6836" s="4">
        <f>120.00*(1-Z1%)</f>
        <v>120</v>
      </c>
      <c r="F6836" s="2">
        <v>3</v>
      </c>
      <c r="G6836" s="2"/>
    </row>
    <row r="6837" spans="1:26" customHeight="1" ht="36" hidden="true" outlineLevel="2">
      <c r="A6837" s="2" t="s">
        <v>13179</v>
      </c>
      <c r="B6837" s="3" t="s">
        <v>13180</v>
      </c>
      <c r="C6837" s="2"/>
      <c r="D6837" s="2" t="s">
        <v>16</v>
      </c>
      <c r="E6837" s="4">
        <f>100.00*(1-Z1%)</f>
        <v>100</v>
      </c>
      <c r="F6837" s="2">
        <v>1</v>
      </c>
      <c r="G6837" s="2"/>
    </row>
    <row r="6838" spans="1:26" customHeight="1" ht="36" hidden="true" outlineLevel="2">
      <c r="A6838" s="2" t="s">
        <v>13181</v>
      </c>
      <c r="B6838" s="3" t="s">
        <v>13182</v>
      </c>
      <c r="C6838" s="2"/>
      <c r="D6838" s="2" t="s">
        <v>16</v>
      </c>
      <c r="E6838" s="4">
        <f>210.00*(1-Z1%)</f>
        <v>210</v>
      </c>
      <c r="F6838" s="2">
        <v>1</v>
      </c>
      <c r="G6838" s="2"/>
    </row>
    <row r="6839" spans="1:26" customHeight="1" ht="36" hidden="true" outlineLevel="2">
      <c r="A6839" s="2" t="s">
        <v>13183</v>
      </c>
      <c r="B6839" s="3" t="s">
        <v>13184</v>
      </c>
      <c r="C6839" s="2"/>
      <c r="D6839" s="2" t="s">
        <v>16</v>
      </c>
      <c r="E6839" s="4">
        <f>100.00*(1-Z1%)</f>
        <v>100</v>
      </c>
      <c r="F6839" s="2">
        <v>1</v>
      </c>
      <c r="G6839" s="2"/>
    </row>
    <row r="6840" spans="1:26" customHeight="1" ht="18" hidden="true" outlineLevel="2">
      <c r="A6840" s="2" t="s">
        <v>13185</v>
      </c>
      <c r="B6840" s="3" t="s">
        <v>13186</v>
      </c>
      <c r="C6840" s="2"/>
      <c r="D6840" s="2" t="s">
        <v>16</v>
      </c>
      <c r="E6840" s="4">
        <f>250.00*(1-Z1%)</f>
        <v>250</v>
      </c>
      <c r="F6840" s="2">
        <v>2</v>
      </c>
      <c r="G6840" s="2"/>
    </row>
    <row r="6841" spans="1:26" customHeight="1" ht="18" hidden="true" outlineLevel="2">
      <c r="A6841" s="2" t="s">
        <v>13187</v>
      </c>
      <c r="B6841" s="3" t="s">
        <v>13188</v>
      </c>
      <c r="C6841" s="2"/>
      <c r="D6841" s="2" t="s">
        <v>16</v>
      </c>
      <c r="E6841" s="4">
        <f>300.00*(1-Z1%)</f>
        <v>300</v>
      </c>
      <c r="F6841" s="2">
        <v>2</v>
      </c>
      <c r="G6841" s="2"/>
    </row>
    <row r="6842" spans="1:26" customHeight="1" ht="18" hidden="true" outlineLevel="2">
      <c r="A6842" s="2" t="s">
        <v>13189</v>
      </c>
      <c r="B6842" s="3" t="s">
        <v>13190</v>
      </c>
      <c r="C6842" s="2"/>
      <c r="D6842" s="2" t="s">
        <v>16</v>
      </c>
      <c r="E6842" s="4">
        <f>100.00*(1-Z1%)</f>
        <v>100</v>
      </c>
      <c r="F6842" s="2">
        <v>1</v>
      </c>
      <c r="G6842" s="2"/>
    </row>
    <row r="6843" spans="1:26" customHeight="1" ht="18" hidden="true" outlineLevel="2">
      <c r="A6843" s="2" t="s">
        <v>13191</v>
      </c>
      <c r="B6843" s="3" t="s">
        <v>13192</v>
      </c>
      <c r="C6843" s="2"/>
      <c r="D6843" s="2" t="s">
        <v>16</v>
      </c>
      <c r="E6843" s="4">
        <f>100.00*(1-Z1%)</f>
        <v>100</v>
      </c>
      <c r="F6843" s="2">
        <v>1</v>
      </c>
      <c r="G6843" s="2"/>
    </row>
    <row r="6844" spans="1:26" customHeight="1" ht="18" hidden="true" outlineLevel="2">
      <c r="A6844" s="2" t="s">
        <v>13193</v>
      </c>
      <c r="B6844" s="3" t="s">
        <v>13194</v>
      </c>
      <c r="C6844" s="2"/>
      <c r="D6844" s="2" t="s">
        <v>16</v>
      </c>
      <c r="E6844" s="4">
        <f>150.00*(1-Z1%)</f>
        <v>150</v>
      </c>
      <c r="F6844" s="2">
        <v>1</v>
      </c>
      <c r="G6844" s="2"/>
    </row>
    <row r="6845" spans="1:26" customHeight="1" ht="18" hidden="true" outlineLevel="2">
      <c r="A6845" s="2" t="s">
        <v>13195</v>
      </c>
      <c r="B6845" s="3" t="s">
        <v>13196</v>
      </c>
      <c r="C6845" s="2"/>
      <c r="D6845" s="2" t="s">
        <v>16</v>
      </c>
      <c r="E6845" s="4">
        <f>150.00*(1-Z1%)</f>
        <v>150</v>
      </c>
      <c r="F6845" s="2">
        <v>1</v>
      </c>
      <c r="G6845" s="2"/>
    </row>
    <row r="6846" spans="1:26" customHeight="1" ht="18" hidden="true" outlineLevel="2">
      <c r="A6846" s="2" t="s">
        <v>13197</v>
      </c>
      <c r="B6846" s="3" t="s">
        <v>13198</v>
      </c>
      <c r="C6846" s="2"/>
      <c r="D6846" s="2" t="s">
        <v>16</v>
      </c>
      <c r="E6846" s="4">
        <f>250.00*(1-Z1%)</f>
        <v>250</v>
      </c>
      <c r="F6846" s="2">
        <v>1</v>
      </c>
      <c r="G6846" s="2"/>
    </row>
    <row r="6847" spans="1:26" customHeight="1" ht="18" hidden="true" outlineLevel="2">
      <c r="A6847" s="2" t="s">
        <v>13199</v>
      </c>
      <c r="B6847" s="3" t="s">
        <v>13200</v>
      </c>
      <c r="C6847" s="2"/>
      <c r="D6847" s="2" t="s">
        <v>16</v>
      </c>
      <c r="E6847" s="4">
        <f>150.00*(1-Z1%)</f>
        <v>150</v>
      </c>
      <c r="F6847" s="2">
        <v>2</v>
      </c>
      <c r="G6847" s="2"/>
    </row>
    <row r="6848" spans="1:26" customHeight="1" ht="18" hidden="true" outlineLevel="2">
      <c r="A6848" s="2" t="s">
        <v>13201</v>
      </c>
      <c r="B6848" s="3" t="s">
        <v>13202</v>
      </c>
      <c r="C6848" s="2"/>
      <c r="D6848" s="2" t="s">
        <v>16</v>
      </c>
      <c r="E6848" s="4">
        <f>150.00*(1-Z1%)</f>
        <v>150</v>
      </c>
      <c r="F6848" s="2">
        <v>1</v>
      </c>
      <c r="G6848" s="2"/>
    </row>
    <row r="6849" spans="1:26" customHeight="1" ht="18" hidden="true" outlineLevel="2">
      <c r="A6849" s="2" t="s">
        <v>13203</v>
      </c>
      <c r="B6849" s="3" t="s">
        <v>13204</v>
      </c>
      <c r="C6849" s="2"/>
      <c r="D6849" s="2" t="s">
        <v>16</v>
      </c>
      <c r="E6849" s="4">
        <f>150.00*(1-Z1%)</f>
        <v>150</v>
      </c>
      <c r="F6849" s="2">
        <v>1</v>
      </c>
      <c r="G6849" s="2"/>
    </row>
    <row r="6850" spans="1:26" customHeight="1" ht="18" hidden="true" outlineLevel="2">
      <c r="A6850" s="2" t="s">
        <v>13205</v>
      </c>
      <c r="B6850" s="3" t="s">
        <v>13206</v>
      </c>
      <c r="C6850" s="2"/>
      <c r="D6850" s="2" t="s">
        <v>16</v>
      </c>
      <c r="E6850" s="4">
        <f>100.00*(1-Z1%)</f>
        <v>100</v>
      </c>
      <c r="F6850" s="2">
        <v>1</v>
      </c>
      <c r="G6850" s="2"/>
    </row>
    <row r="6851" spans="1:26" customHeight="1" ht="18" hidden="true" outlineLevel="2">
      <c r="A6851" s="2" t="s">
        <v>13207</v>
      </c>
      <c r="B6851" s="3" t="s">
        <v>13208</v>
      </c>
      <c r="C6851" s="2"/>
      <c r="D6851" s="2" t="s">
        <v>16</v>
      </c>
      <c r="E6851" s="4">
        <f>180.00*(1-Z1%)</f>
        <v>180</v>
      </c>
      <c r="F6851" s="2">
        <v>1</v>
      </c>
      <c r="G6851" s="2"/>
    </row>
    <row r="6852" spans="1:26" customHeight="1" ht="18" hidden="true" outlineLevel="2">
      <c r="A6852" s="2" t="s">
        <v>13209</v>
      </c>
      <c r="B6852" s="3" t="s">
        <v>13210</v>
      </c>
      <c r="C6852" s="2"/>
      <c r="D6852" s="2" t="s">
        <v>16</v>
      </c>
      <c r="E6852" s="4">
        <f>200.00*(1-Z1%)</f>
        <v>200</v>
      </c>
      <c r="F6852" s="2">
        <v>1</v>
      </c>
      <c r="G6852" s="2"/>
    </row>
    <row r="6853" spans="1:26" customHeight="1" ht="35">
      <c r="A6853" s="1" t="s">
        <v>13211</v>
      </c>
      <c r="B6853" s="1"/>
      <c r="C6853" s="1"/>
      <c r="D6853" s="1"/>
      <c r="E6853" s="1"/>
      <c r="F6853" s="1"/>
      <c r="G6853" s="1"/>
    </row>
    <row r="6854" spans="1:26" customHeight="1" ht="35" hidden="true" outlineLevel="2">
      <c r="A6854" s="5" t="s">
        <v>13212</v>
      </c>
      <c r="B6854" s="5"/>
      <c r="C6854" s="5"/>
      <c r="D6854" s="5"/>
      <c r="E6854" s="5"/>
      <c r="F6854" s="5"/>
      <c r="G6854" s="5"/>
    </row>
    <row r="6855" spans="1:26" customHeight="1" ht="18" hidden="true" outlineLevel="2">
      <c r="A6855" s="2" t="s">
        <v>13213</v>
      </c>
      <c r="B6855" s="3" t="s">
        <v>13214</v>
      </c>
      <c r="C6855" s="2"/>
      <c r="D6855" s="2" t="s">
        <v>16</v>
      </c>
      <c r="E6855" s="4">
        <f>590.00*(1-Z1%)</f>
        <v>590</v>
      </c>
      <c r="F6855" s="2">
        <v>1</v>
      </c>
      <c r="G6855" s="2"/>
    </row>
    <row r="6856" spans="1:26" customHeight="1" ht="18" hidden="true" outlineLevel="2">
      <c r="A6856" s="2" t="s">
        <v>13215</v>
      </c>
      <c r="B6856" s="3" t="s">
        <v>13216</v>
      </c>
      <c r="C6856" s="2"/>
      <c r="D6856" s="2" t="s">
        <v>16</v>
      </c>
      <c r="E6856" s="4">
        <f>930.00*(1-Z1%)</f>
        <v>930</v>
      </c>
      <c r="F6856" s="2">
        <v>1</v>
      </c>
      <c r="G6856" s="2"/>
    </row>
    <row r="6857" spans="1:26" customHeight="1" ht="18" hidden="true" outlineLevel="2">
      <c r="A6857" s="2" t="s">
        <v>13217</v>
      </c>
      <c r="B6857" s="3" t="s">
        <v>13218</v>
      </c>
      <c r="C6857" s="2"/>
      <c r="D6857" s="2" t="s">
        <v>16</v>
      </c>
      <c r="E6857" s="4">
        <f>950.00*(1-Z1%)</f>
        <v>950</v>
      </c>
      <c r="F6857" s="2">
        <v>1</v>
      </c>
      <c r="G6857" s="2"/>
    </row>
    <row r="6858" spans="1:26" customHeight="1" ht="18" hidden="true" outlineLevel="2">
      <c r="A6858" s="2" t="s">
        <v>13219</v>
      </c>
      <c r="B6858" s="3" t="s">
        <v>13220</v>
      </c>
      <c r="C6858" s="2"/>
      <c r="D6858" s="2" t="s">
        <v>16</v>
      </c>
      <c r="E6858" s="4">
        <f>550.00*(1-Z1%)</f>
        <v>550</v>
      </c>
      <c r="F6858" s="2">
        <v>1</v>
      </c>
      <c r="G6858" s="2"/>
    </row>
    <row r="6859" spans="1:26" customHeight="1" ht="18" hidden="true" outlineLevel="2">
      <c r="A6859" s="2" t="s">
        <v>13221</v>
      </c>
      <c r="B6859" s="3" t="s">
        <v>13222</v>
      </c>
      <c r="C6859" s="2"/>
      <c r="D6859" s="2" t="s">
        <v>16</v>
      </c>
      <c r="E6859" s="4">
        <f>550.00*(1-Z1%)</f>
        <v>550</v>
      </c>
      <c r="F6859" s="2">
        <v>1</v>
      </c>
      <c r="G6859" s="2"/>
    </row>
    <row r="6860" spans="1:26" customHeight="1" ht="36" hidden="true" outlineLevel="2">
      <c r="A6860" s="2" t="s">
        <v>13223</v>
      </c>
      <c r="B6860" s="3" t="s">
        <v>13224</v>
      </c>
      <c r="C6860" s="2"/>
      <c r="D6860" s="2" t="s">
        <v>16</v>
      </c>
      <c r="E6860" s="4">
        <f>1250.00*(1-Z1%)</f>
        <v>1250</v>
      </c>
      <c r="F6860" s="2">
        <v>1</v>
      </c>
      <c r="G6860" s="2"/>
    </row>
    <row r="6861" spans="1:26" customHeight="1" ht="36" hidden="true" outlineLevel="2">
      <c r="A6861" s="2" t="s">
        <v>13225</v>
      </c>
      <c r="B6861" s="3" t="s">
        <v>13226</v>
      </c>
      <c r="C6861" s="2"/>
      <c r="D6861" s="2" t="s">
        <v>16</v>
      </c>
      <c r="E6861" s="4">
        <f>950.00*(1-Z1%)</f>
        <v>950</v>
      </c>
      <c r="F6861" s="2">
        <v>1</v>
      </c>
      <c r="G6861" s="2"/>
    </row>
    <row r="6862" spans="1:26" customHeight="1" ht="35" hidden="true" outlineLevel="2">
      <c r="A6862" s="5" t="s">
        <v>13227</v>
      </c>
      <c r="B6862" s="5"/>
      <c r="C6862" s="5"/>
      <c r="D6862" s="5"/>
      <c r="E6862" s="5"/>
      <c r="F6862" s="5"/>
      <c r="G6862" s="5"/>
    </row>
    <row r="6863" spans="1:26" customHeight="1" ht="36" hidden="true" outlineLevel="2">
      <c r="A6863" s="2" t="s">
        <v>13228</v>
      </c>
      <c r="B6863" s="3" t="s">
        <v>13229</v>
      </c>
      <c r="C6863" s="2"/>
      <c r="D6863" s="2" t="s">
        <v>16</v>
      </c>
      <c r="E6863" s="4">
        <f>1650.00*(1-Z1%)</f>
        <v>1650</v>
      </c>
      <c r="F6863" s="2">
        <v>2</v>
      </c>
      <c r="G6863" s="2"/>
    </row>
    <row r="6864" spans="1:26" customHeight="1" ht="36" hidden="true" outlineLevel="2">
      <c r="A6864" s="2" t="s">
        <v>13230</v>
      </c>
      <c r="B6864" s="3" t="s">
        <v>13231</v>
      </c>
      <c r="C6864" s="2"/>
      <c r="D6864" s="2" t="s">
        <v>16</v>
      </c>
      <c r="E6864" s="4">
        <f>1490.00*(1-Z1%)</f>
        <v>1490</v>
      </c>
      <c r="F6864" s="2">
        <v>1</v>
      </c>
      <c r="G6864" s="2"/>
    </row>
    <row r="6865" spans="1:26" customHeight="1" ht="36" hidden="true" outlineLevel="2">
      <c r="A6865" s="2" t="s">
        <v>13232</v>
      </c>
      <c r="B6865" s="3" t="s">
        <v>13233</v>
      </c>
      <c r="C6865" s="2"/>
      <c r="D6865" s="2" t="s">
        <v>16</v>
      </c>
      <c r="E6865" s="4">
        <f>1490.00*(1-Z1%)</f>
        <v>1490</v>
      </c>
      <c r="F6865" s="2">
        <v>2</v>
      </c>
      <c r="G6865" s="2"/>
    </row>
    <row r="6866" spans="1:26" customHeight="1" ht="36" hidden="true" outlineLevel="2">
      <c r="A6866" s="2" t="s">
        <v>13234</v>
      </c>
      <c r="B6866" s="3" t="s">
        <v>13235</v>
      </c>
      <c r="C6866" s="2"/>
      <c r="D6866" s="2" t="s">
        <v>16</v>
      </c>
      <c r="E6866" s="4">
        <f>1790.00*(1-Z1%)</f>
        <v>1790</v>
      </c>
      <c r="F6866" s="2">
        <v>2</v>
      </c>
      <c r="G6866" s="2"/>
    </row>
    <row r="6867" spans="1:26" customHeight="1" ht="35" hidden="true" outlineLevel="2">
      <c r="A6867" s="5" t="s">
        <v>13236</v>
      </c>
      <c r="B6867" s="5"/>
      <c r="C6867" s="5"/>
      <c r="D6867" s="5"/>
      <c r="E6867" s="5"/>
      <c r="F6867" s="5"/>
      <c r="G6867" s="5"/>
    </row>
    <row r="6868" spans="1:26" customHeight="1" ht="35" hidden="true" outlineLevel="3">
      <c r="A6868" s="5" t="s">
        <v>13237</v>
      </c>
      <c r="B6868" s="5"/>
      <c r="C6868" s="5"/>
      <c r="D6868" s="5"/>
      <c r="E6868" s="5"/>
      <c r="F6868" s="5"/>
      <c r="G6868" s="5"/>
    </row>
    <row r="6869" spans="1:26" customHeight="1" ht="18" hidden="true" outlineLevel="3">
      <c r="A6869" s="2" t="s">
        <v>13238</v>
      </c>
      <c r="B6869" s="3" t="s">
        <v>13239</v>
      </c>
      <c r="C6869" s="2"/>
      <c r="D6869" s="2" t="s">
        <v>16</v>
      </c>
      <c r="E6869" s="4">
        <f>290.00*(1-Z1%)</f>
        <v>290</v>
      </c>
      <c r="F6869" s="2">
        <v>1</v>
      </c>
      <c r="G6869" s="2"/>
    </row>
    <row r="6870" spans="1:26" customHeight="1" ht="35" hidden="true" outlineLevel="3">
      <c r="A6870" s="5" t="s">
        <v>13240</v>
      </c>
      <c r="B6870" s="5"/>
      <c r="C6870" s="5"/>
      <c r="D6870" s="5"/>
      <c r="E6870" s="5"/>
      <c r="F6870" s="5"/>
      <c r="G6870" s="5"/>
    </row>
    <row r="6871" spans="1:26" customHeight="1" ht="18" hidden="true" outlineLevel="3">
      <c r="A6871" s="2" t="s">
        <v>13241</v>
      </c>
      <c r="B6871" s="3" t="s">
        <v>13242</v>
      </c>
      <c r="C6871" s="2"/>
      <c r="D6871" s="2" t="s">
        <v>16</v>
      </c>
      <c r="E6871" s="4">
        <f>150.00*(1-Z1%)</f>
        <v>150</v>
      </c>
      <c r="F6871" s="2">
        <v>2</v>
      </c>
      <c r="G6871" s="2"/>
    </row>
    <row r="6872" spans="1:26" customHeight="1" ht="18" hidden="true" outlineLevel="3">
      <c r="A6872" s="2" t="s">
        <v>13243</v>
      </c>
      <c r="B6872" s="3" t="s">
        <v>13244</v>
      </c>
      <c r="C6872" s="2"/>
      <c r="D6872" s="2" t="s">
        <v>16</v>
      </c>
      <c r="E6872" s="4">
        <f>150.00*(1-Z1%)</f>
        <v>150</v>
      </c>
      <c r="F6872" s="2">
        <v>2</v>
      </c>
      <c r="G6872" s="2"/>
    </row>
    <row r="6873" spans="1:26" customHeight="1" ht="18" hidden="true" outlineLevel="3">
      <c r="A6873" s="2" t="s">
        <v>13245</v>
      </c>
      <c r="B6873" s="3" t="s">
        <v>13246</v>
      </c>
      <c r="C6873" s="2"/>
      <c r="D6873" s="2" t="s">
        <v>16</v>
      </c>
      <c r="E6873" s="4">
        <f>150.00*(1-Z1%)</f>
        <v>150</v>
      </c>
      <c r="F6873" s="2">
        <v>2</v>
      </c>
      <c r="G6873" s="2"/>
    </row>
    <row r="6874" spans="1:26" customHeight="1" ht="18" hidden="true" outlineLevel="3">
      <c r="A6874" s="2" t="s">
        <v>13247</v>
      </c>
      <c r="B6874" s="3" t="s">
        <v>13248</v>
      </c>
      <c r="C6874" s="2"/>
      <c r="D6874" s="2" t="s">
        <v>16</v>
      </c>
      <c r="E6874" s="4">
        <f>150.00*(1-Z1%)</f>
        <v>150</v>
      </c>
      <c r="F6874" s="2">
        <v>2</v>
      </c>
      <c r="G6874" s="2"/>
    </row>
    <row r="6875" spans="1:26" customHeight="1" ht="18" hidden="true" outlineLevel="3">
      <c r="A6875" s="2" t="s">
        <v>13249</v>
      </c>
      <c r="B6875" s="3" t="s">
        <v>13250</v>
      </c>
      <c r="C6875" s="2"/>
      <c r="D6875" s="2" t="s">
        <v>16</v>
      </c>
      <c r="E6875" s="4">
        <f>150.00*(1-Z1%)</f>
        <v>150</v>
      </c>
      <c r="F6875" s="2">
        <v>3</v>
      </c>
      <c r="G6875" s="2"/>
    </row>
    <row r="6876" spans="1:26" customHeight="1" ht="18" hidden="true" outlineLevel="3">
      <c r="A6876" s="2" t="s">
        <v>13251</v>
      </c>
      <c r="B6876" s="3" t="s">
        <v>13252</v>
      </c>
      <c r="C6876" s="2"/>
      <c r="D6876" s="2" t="s">
        <v>16</v>
      </c>
      <c r="E6876" s="4">
        <f>150.00*(1-Z1%)</f>
        <v>150</v>
      </c>
      <c r="F6876" s="2">
        <v>2</v>
      </c>
      <c r="G6876" s="2"/>
    </row>
    <row r="6877" spans="1:26" customHeight="1" ht="18" hidden="true" outlineLevel="3">
      <c r="A6877" s="2" t="s">
        <v>13253</v>
      </c>
      <c r="B6877" s="3" t="s">
        <v>13254</v>
      </c>
      <c r="C6877" s="2"/>
      <c r="D6877" s="2" t="s">
        <v>16</v>
      </c>
      <c r="E6877" s="4">
        <f>150.00*(1-Z1%)</f>
        <v>150</v>
      </c>
      <c r="F6877" s="2">
        <v>3</v>
      </c>
      <c r="G6877" s="2"/>
    </row>
    <row r="6878" spans="1:26" customHeight="1" ht="18" hidden="true" outlineLevel="3">
      <c r="A6878" s="2" t="s">
        <v>13255</v>
      </c>
      <c r="B6878" s="3" t="s">
        <v>13256</v>
      </c>
      <c r="C6878" s="2"/>
      <c r="D6878" s="2" t="s">
        <v>16</v>
      </c>
      <c r="E6878" s="4">
        <f>150.00*(1-Z1%)</f>
        <v>150</v>
      </c>
      <c r="F6878" s="2">
        <v>3</v>
      </c>
      <c r="G6878" s="2"/>
    </row>
    <row r="6879" spans="1:26" customHeight="1" ht="18" hidden="true" outlineLevel="3">
      <c r="A6879" s="2" t="s">
        <v>13257</v>
      </c>
      <c r="B6879" s="3" t="s">
        <v>13258</v>
      </c>
      <c r="C6879" s="2"/>
      <c r="D6879" s="2" t="s">
        <v>16</v>
      </c>
      <c r="E6879" s="4">
        <f>150.00*(1-Z1%)</f>
        <v>150</v>
      </c>
      <c r="F6879" s="2">
        <v>1</v>
      </c>
      <c r="G6879" s="2"/>
    </row>
    <row r="6880" spans="1:26" customHeight="1" ht="35" hidden="true" outlineLevel="3">
      <c r="A6880" s="5" t="s">
        <v>13259</v>
      </c>
      <c r="B6880" s="5"/>
      <c r="C6880" s="5"/>
      <c r="D6880" s="5"/>
      <c r="E6880" s="5"/>
      <c r="F6880" s="5"/>
      <c r="G6880" s="5"/>
    </row>
    <row r="6881" spans="1:26" customHeight="1" ht="18" hidden="true" outlineLevel="3">
      <c r="A6881" s="2" t="s">
        <v>13260</v>
      </c>
      <c r="B6881" s="3" t="s">
        <v>13261</v>
      </c>
      <c r="C6881" s="2"/>
      <c r="D6881" s="2" t="s">
        <v>16</v>
      </c>
      <c r="E6881" s="4">
        <f>400.00*(1-Z1%)</f>
        <v>400</v>
      </c>
      <c r="F6881" s="2">
        <v>1</v>
      </c>
      <c r="G6881" s="2"/>
    </row>
    <row r="6882" spans="1:26" customHeight="1" ht="18" hidden="true" outlineLevel="3">
      <c r="A6882" s="2" t="s">
        <v>13262</v>
      </c>
      <c r="B6882" s="3" t="s">
        <v>13263</v>
      </c>
      <c r="C6882" s="2"/>
      <c r="D6882" s="2" t="s">
        <v>16</v>
      </c>
      <c r="E6882" s="4">
        <f>380.00*(1-Z1%)</f>
        <v>380</v>
      </c>
      <c r="F6882" s="2">
        <v>2</v>
      </c>
      <c r="G6882" s="2"/>
    </row>
    <row r="6883" spans="1:26" customHeight="1" ht="18" hidden="true" outlineLevel="3">
      <c r="A6883" s="2" t="s">
        <v>13264</v>
      </c>
      <c r="B6883" s="3" t="s">
        <v>13265</v>
      </c>
      <c r="C6883" s="2"/>
      <c r="D6883" s="2" t="s">
        <v>16</v>
      </c>
      <c r="E6883" s="4">
        <f>380.00*(1-Z1%)</f>
        <v>380</v>
      </c>
      <c r="F6883" s="2">
        <v>2</v>
      </c>
      <c r="G6883" s="2"/>
    </row>
    <row r="6884" spans="1:26" customHeight="1" ht="35" hidden="true" outlineLevel="2">
      <c r="A6884" s="5" t="s">
        <v>13266</v>
      </c>
      <c r="B6884" s="5"/>
      <c r="C6884" s="5"/>
      <c r="D6884" s="5"/>
      <c r="E6884" s="5"/>
      <c r="F6884" s="5"/>
      <c r="G6884" s="5"/>
    </row>
    <row r="6885" spans="1:26" customHeight="1" ht="35" hidden="true" outlineLevel="3">
      <c r="A6885" s="5" t="s">
        <v>13267</v>
      </c>
      <c r="B6885" s="5"/>
      <c r="C6885" s="5"/>
      <c r="D6885" s="5"/>
      <c r="E6885" s="5"/>
      <c r="F6885" s="5"/>
      <c r="G6885" s="5"/>
    </row>
    <row r="6886" spans="1:26" customHeight="1" ht="18" hidden="true" outlineLevel="3">
      <c r="A6886" s="2" t="s">
        <v>13268</v>
      </c>
      <c r="B6886" s="3" t="s">
        <v>13269</v>
      </c>
      <c r="C6886" s="2"/>
      <c r="D6886" s="2" t="s">
        <v>16</v>
      </c>
      <c r="E6886" s="4">
        <f>350.00*(1-Z1%)</f>
        <v>350</v>
      </c>
      <c r="F6886" s="2">
        <v>2</v>
      </c>
      <c r="G6886" s="2"/>
    </row>
    <row r="6887" spans="1:26" customHeight="1" ht="18" hidden="true" outlineLevel="3">
      <c r="A6887" s="2" t="s">
        <v>13270</v>
      </c>
      <c r="B6887" s="3" t="s">
        <v>13271</v>
      </c>
      <c r="C6887" s="2"/>
      <c r="D6887" s="2" t="s">
        <v>16</v>
      </c>
      <c r="E6887" s="4">
        <f>350.00*(1-Z1%)</f>
        <v>350</v>
      </c>
      <c r="F6887" s="2">
        <v>1</v>
      </c>
      <c r="G6887" s="2"/>
    </row>
    <row r="6888" spans="1:26" customHeight="1" ht="36" hidden="true" outlineLevel="3">
      <c r="A6888" s="2" t="s">
        <v>13272</v>
      </c>
      <c r="B6888" s="3" t="s">
        <v>13273</v>
      </c>
      <c r="C6888" s="2"/>
      <c r="D6888" s="2" t="s">
        <v>16</v>
      </c>
      <c r="E6888" s="4">
        <f>490.00*(1-Z1%)</f>
        <v>490</v>
      </c>
      <c r="F6888" s="2">
        <v>2</v>
      </c>
      <c r="G6888" s="2"/>
    </row>
    <row r="6889" spans="1:26" customHeight="1" ht="36" hidden="true" outlineLevel="3">
      <c r="A6889" s="2" t="s">
        <v>13274</v>
      </c>
      <c r="B6889" s="3" t="s">
        <v>13273</v>
      </c>
      <c r="C6889" s="2"/>
      <c r="D6889" s="2" t="s">
        <v>16</v>
      </c>
      <c r="E6889" s="4">
        <f>490.00*(1-Z1%)</f>
        <v>490</v>
      </c>
      <c r="F6889" s="2">
        <v>1</v>
      </c>
      <c r="G6889" s="2"/>
    </row>
    <row r="6890" spans="1:26" customHeight="1" ht="36" hidden="true" outlineLevel="3">
      <c r="A6890" s="2" t="s">
        <v>13275</v>
      </c>
      <c r="B6890" s="3" t="s">
        <v>13276</v>
      </c>
      <c r="C6890" s="2"/>
      <c r="D6890" s="2" t="s">
        <v>16</v>
      </c>
      <c r="E6890" s="4">
        <f>490.00*(1-Z1%)</f>
        <v>490</v>
      </c>
      <c r="F6890" s="2">
        <v>2</v>
      </c>
      <c r="G6890" s="2"/>
    </row>
    <row r="6891" spans="1:26" customHeight="1" ht="36" hidden="true" outlineLevel="3">
      <c r="A6891" s="2" t="s">
        <v>13277</v>
      </c>
      <c r="B6891" s="3" t="s">
        <v>13278</v>
      </c>
      <c r="C6891" s="2"/>
      <c r="D6891" s="2" t="s">
        <v>16</v>
      </c>
      <c r="E6891" s="4">
        <f>250.00*(1-Z1%)</f>
        <v>250</v>
      </c>
      <c r="F6891" s="2">
        <v>1</v>
      </c>
      <c r="G6891" s="2"/>
    </row>
    <row r="6892" spans="1:26" customHeight="1" ht="36" hidden="true" outlineLevel="3">
      <c r="A6892" s="2" t="s">
        <v>13279</v>
      </c>
      <c r="B6892" s="3" t="s">
        <v>13280</v>
      </c>
      <c r="C6892" s="2"/>
      <c r="D6892" s="2" t="s">
        <v>16</v>
      </c>
      <c r="E6892" s="4">
        <f>250.00*(1-Z1%)</f>
        <v>250</v>
      </c>
      <c r="F6892" s="2">
        <v>2</v>
      </c>
      <c r="G6892" s="2"/>
    </row>
    <row r="6893" spans="1:26" customHeight="1" ht="36" hidden="true" outlineLevel="3">
      <c r="A6893" s="2" t="s">
        <v>13281</v>
      </c>
      <c r="B6893" s="3" t="s">
        <v>13282</v>
      </c>
      <c r="C6893" s="2"/>
      <c r="D6893" s="2" t="s">
        <v>16</v>
      </c>
      <c r="E6893" s="4">
        <f>250.00*(1-Z1%)</f>
        <v>250</v>
      </c>
      <c r="F6893" s="2">
        <v>2</v>
      </c>
      <c r="G6893" s="2"/>
    </row>
    <row r="6894" spans="1:26" customHeight="1" ht="36" hidden="true" outlineLevel="3">
      <c r="A6894" s="2" t="s">
        <v>13283</v>
      </c>
      <c r="B6894" s="3" t="s">
        <v>13284</v>
      </c>
      <c r="C6894" s="2"/>
      <c r="D6894" s="2" t="s">
        <v>16</v>
      </c>
      <c r="E6894" s="4">
        <f>250.00*(1-Z1%)</f>
        <v>250</v>
      </c>
      <c r="F6894" s="2">
        <v>1</v>
      </c>
      <c r="G6894" s="2"/>
    </row>
    <row r="6895" spans="1:26" customHeight="1" ht="36" hidden="true" outlineLevel="3">
      <c r="A6895" s="2" t="s">
        <v>13285</v>
      </c>
      <c r="B6895" s="3" t="s">
        <v>13286</v>
      </c>
      <c r="C6895" s="2"/>
      <c r="D6895" s="2" t="s">
        <v>16</v>
      </c>
      <c r="E6895" s="4">
        <f>490.00*(1-Z1%)</f>
        <v>490</v>
      </c>
      <c r="F6895" s="2">
        <v>1</v>
      </c>
      <c r="G6895" s="2"/>
    </row>
    <row r="6896" spans="1:26" customHeight="1" ht="36" hidden="true" outlineLevel="3">
      <c r="A6896" s="2" t="s">
        <v>13287</v>
      </c>
      <c r="B6896" s="3" t="s">
        <v>13288</v>
      </c>
      <c r="C6896" s="2"/>
      <c r="D6896" s="2" t="s">
        <v>16</v>
      </c>
      <c r="E6896" s="4">
        <f>250.00*(1-Z1%)</f>
        <v>250</v>
      </c>
      <c r="F6896" s="2">
        <v>1</v>
      </c>
      <c r="G6896" s="2"/>
    </row>
    <row r="6897" spans="1:26" customHeight="1" ht="36" hidden="true" outlineLevel="3">
      <c r="A6897" s="2" t="s">
        <v>13289</v>
      </c>
      <c r="B6897" s="3" t="s">
        <v>13290</v>
      </c>
      <c r="C6897" s="2"/>
      <c r="D6897" s="2" t="s">
        <v>16</v>
      </c>
      <c r="E6897" s="4">
        <f>250.00*(1-Z1%)</f>
        <v>250</v>
      </c>
      <c r="F6897" s="2">
        <v>2</v>
      </c>
      <c r="G6897" s="2"/>
    </row>
    <row r="6898" spans="1:26" customHeight="1" ht="36" hidden="true" outlineLevel="3">
      <c r="A6898" s="2" t="s">
        <v>13291</v>
      </c>
      <c r="B6898" s="3" t="s">
        <v>13292</v>
      </c>
      <c r="C6898" s="2"/>
      <c r="D6898" s="2" t="s">
        <v>16</v>
      </c>
      <c r="E6898" s="4">
        <f>190.00*(1-Z1%)</f>
        <v>190</v>
      </c>
      <c r="F6898" s="2">
        <v>3</v>
      </c>
      <c r="G6898" s="2"/>
    </row>
    <row r="6899" spans="1:26" customHeight="1" ht="36" hidden="true" outlineLevel="3">
      <c r="A6899" s="2" t="s">
        <v>13293</v>
      </c>
      <c r="B6899" s="3" t="s">
        <v>13294</v>
      </c>
      <c r="C6899" s="2"/>
      <c r="D6899" s="2" t="s">
        <v>16</v>
      </c>
      <c r="E6899" s="4">
        <f>250.00*(1-Z1%)</f>
        <v>250</v>
      </c>
      <c r="F6899" s="2">
        <v>1</v>
      </c>
      <c r="G6899" s="2"/>
    </row>
    <row r="6900" spans="1:26" customHeight="1" ht="36" hidden="true" outlineLevel="3">
      <c r="A6900" s="2" t="s">
        <v>13295</v>
      </c>
      <c r="B6900" s="3" t="s">
        <v>13296</v>
      </c>
      <c r="C6900" s="2"/>
      <c r="D6900" s="2" t="s">
        <v>16</v>
      </c>
      <c r="E6900" s="4">
        <f>250.00*(1-Z1%)</f>
        <v>250</v>
      </c>
      <c r="F6900" s="2">
        <v>3</v>
      </c>
      <c r="G6900" s="2"/>
    </row>
    <row r="6901" spans="1:26" customHeight="1" ht="36" hidden="true" outlineLevel="3">
      <c r="A6901" s="2" t="s">
        <v>13297</v>
      </c>
      <c r="B6901" s="3" t="s">
        <v>13298</v>
      </c>
      <c r="C6901" s="2"/>
      <c r="D6901" s="2" t="s">
        <v>16</v>
      </c>
      <c r="E6901" s="4">
        <f>250.00*(1-Z1%)</f>
        <v>250</v>
      </c>
      <c r="F6901" s="2">
        <v>2</v>
      </c>
      <c r="G6901" s="2"/>
    </row>
    <row r="6902" spans="1:26" customHeight="1" ht="36" hidden="true" outlineLevel="3">
      <c r="A6902" s="2" t="s">
        <v>13299</v>
      </c>
      <c r="B6902" s="3" t="s">
        <v>13300</v>
      </c>
      <c r="C6902" s="2"/>
      <c r="D6902" s="2" t="s">
        <v>16</v>
      </c>
      <c r="E6902" s="4">
        <f>250.00*(1-Z1%)</f>
        <v>250</v>
      </c>
      <c r="F6902" s="2">
        <v>3</v>
      </c>
      <c r="G6902" s="2"/>
    </row>
    <row r="6903" spans="1:26" customHeight="1" ht="36" hidden="true" outlineLevel="3">
      <c r="A6903" s="2" t="s">
        <v>13301</v>
      </c>
      <c r="B6903" s="3" t="s">
        <v>13302</v>
      </c>
      <c r="C6903" s="2"/>
      <c r="D6903" s="2" t="s">
        <v>16</v>
      </c>
      <c r="E6903" s="4">
        <f>250.00*(1-Z1%)</f>
        <v>250</v>
      </c>
      <c r="F6903" s="2">
        <v>3</v>
      </c>
      <c r="G6903" s="2"/>
    </row>
    <row r="6904" spans="1:26" customHeight="1" ht="36" hidden="true" outlineLevel="3">
      <c r="A6904" s="2" t="s">
        <v>13303</v>
      </c>
      <c r="B6904" s="3" t="s">
        <v>13304</v>
      </c>
      <c r="C6904" s="2"/>
      <c r="D6904" s="2" t="s">
        <v>16</v>
      </c>
      <c r="E6904" s="4">
        <f>250.00*(1-Z1%)</f>
        <v>250</v>
      </c>
      <c r="F6904" s="2">
        <v>2</v>
      </c>
      <c r="G6904" s="2"/>
    </row>
    <row r="6905" spans="1:26" customHeight="1" ht="36" hidden="true" outlineLevel="3">
      <c r="A6905" s="2" t="s">
        <v>13305</v>
      </c>
      <c r="B6905" s="3" t="s">
        <v>13306</v>
      </c>
      <c r="C6905" s="2"/>
      <c r="D6905" s="2" t="s">
        <v>16</v>
      </c>
      <c r="E6905" s="4">
        <f>390.00*(1-Z1%)</f>
        <v>390</v>
      </c>
      <c r="F6905" s="2">
        <v>2</v>
      </c>
      <c r="G6905" s="2"/>
    </row>
    <row r="6906" spans="1:26" customHeight="1" ht="36" hidden="true" outlineLevel="3">
      <c r="A6906" s="2" t="s">
        <v>13307</v>
      </c>
      <c r="B6906" s="3" t="s">
        <v>13308</v>
      </c>
      <c r="C6906" s="2"/>
      <c r="D6906" s="2" t="s">
        <v>16</v>
      </c>
      <c r="E6906" s="4">
        <f>390.00*(1-Z1%)</f>
        <v>390</v>
      </c>
      <c r="F6906" s="2">
        <v>1</v>
      </c>
      <c r="G6906" s="2"/>
    </row>
    <row r="6907" spans="1:26" customHeight="1" ht="35" hidden="true" outlineLevel="3">
      <c r="A6907" s="5" t="s">
        <v>13309</v>
      </c>
      <c r="B6907" s="5"/>
      <c r="C6907" s="5"/>
      <c r="D6907" s="5"/>
      <c r="E6907" s="5"/>
      <c r="F6907" s="5"/>
      <c r="G6907" s="5"/>
    </row>
    <row r="6908" spans="1:26" customHeight="1" ht="36" hidden="true" outlineLevel="3">
      <c r="A6908" s="2" t="s">
        <v>13310</v>
      </c>
      <c r="B6908" s="3" t="s">
        <v>13311</v>
      </c>
      <c r="C6908" s="2"/>
      <c r="D6908" s="2" t="s">
        <v>16</v>
      </c>
      <c r="E6908" s="4">
        <f>150.00*(1-Z1%)</f>
        <v>150</v>
      </c>
      <c r="F6908" s="2">
        <v>2</v>
      </c>
      <c r="G6908" s="2"/>
    </row>
    <row r="6909" spans="1:26" customHeight="1" ht="36" hidden="true" outlineLevel="3">
      <c r="A6909" s="2" t="s">
        <v>13312</v>
      </c>
      <c r="B6909" s="3" t="s">
        <v>13313</v>
      </c>
      <c r="C6909" s="2"/>
      <c r="D6909" s="2" t="s">
        <v>16</v>
      </c>
      <c r="E6909" s="4">
        <f>150.00*(1-Z1%)</f>
        <v>150</v>
      </c>
      <c r="F6909" s="2">
        <v>1</v>
      </c>
      <c r="G6909" s="2"/>
    </row>
    <row r="6910" spans="1:26" customHeight="1" ht="36" hidden="true" outlineLevel="3">
      <c r="A6910" s="2" t="s">
        <v>13314</v>
      </c>
      <c r="B6910" s="3" t="s">
        <v>13315</v>
      </c>
      <c r="C6910" s="2"/>
      <c r="D6910" s="2" t="s">
        <v>16</v>
      </c>
      <c r="E6910" s="4">
        <f>150.00*(1-Z1%)</f>
        <v>150</v>
      </c>
      <c r="F6910" s="2">
        <v>2</v>
      </c>
      <c r="G6910" s="2"/>
    </row>
    <row r="6911" spans="1:26" customHeight="1" ht="36" hidden="true" outlineLevel="3">
      <c r="A6911" s="2" t="s">
        <v>13316</v>
      </c>
      <c r="B6911" s="3" t="s">
        <v>13317</v>
      </c>
      <c r="C6911" s="2"/>
      <c r="D6911" s="2" t="s">
        <v>16</v>
      </c>
      <c r="E6911" s="4">
        <f>150.00*(1-Z1%)</f>
        <v>150</v>
      </c>
      <c r="F6911" s="2">
        <v>2</v>
      </c>
      <c r="G6911" s="2"/>
    </row>
    <row r="6912" spans="1:26" customHeight="1" ht="36" hidden="true" outlineLevel="3">
      <c r="A6912" s="2" t="s">
        <v>13318</v>
      </c>
      <c r="B6912" s="3" t="s">
        <v>13319</v>
      </c>
      <c r="C6912" s="2"/>
      <c r="D6912" s="2" t="s">
        <v>16</v>
      </c>
      <c r="E6912" s="4">
        <f>150.00*(1-Z1%)</f>
        <v>150</v>
      </c>
      <c r="F6912" s="2">
        <v>1</v>
      </c>
      <c r="G6912" s="2"/>
    </row>
    <row r="6913" spans="1:26" customHeight="1" ht="36" hidden="true" outlineLevel="3">
      <c r="A6913" s="2" t="s">
        <v>13320</v>
      </c>
      <c r="B6913" s="3" t="s">
        <v>13321</v>
      </c>
      <c r="C6913" s="2"/>
      <c r="D6913" s="2" t="s">
        <v>16</v>
      </c>
      <c r="E6913" s="4">
        <f>150.00*(1-Z1%)</f>
        <v>150</v>
      </c>
      <c r="F6913" s="2">
        <v>3</v>
      </c>
      <c r="G6913" s="2"/>
    </row>
    <row r="6914" spans="1:26" customHeight="1" ht="36" hidden="true" outlineLevel="3">
      <c r="A6914" s="2" t="s">
        <v>13322</v>
      </c>
      <c r="B6914" s="3" t="s">
        <v>13323</v>
      </c>
      <c r="C6914" s="2"/>
      <c r="D6914" s="2" t="s">
        <v>16</v>
      </c>
      <c r="E6914" s="4">
        <f>150.00*(1-Z1%)</f>
        <v>150</v>
      </c>
      <c r="F6914" s="2">
        <v>1</v>
      </c>
      <c r="G6914" s="2"/>
    </row>
    <row r="6915" spans="1:26" customHeight="1" ht="36" hidden="true" outlineLevel="3">
      <c r="A6915" s="2" t="s">
        <v>13324</v>
      </c>
      <c r="B6915" s="3" t="s">
        <v>13325</v>
      </c>
      <c r="C6915" s="2"/>
      <c r="D6915" s="2" t="s">
        <v>16</v>
      </c>
      <c r="E6915" s="4">
        <f>150.00*(1-Z1%)</f>
        <v>150</v>
      </c>
      <c r="F6915" s="2">
        <v>1</v>
      </c>
      <c r="G6915" s="2"/>
    </row>
    <row r="6916" spans="1:26" customHeight="1" ht="36" hidden="true" outlineLevel="3">
      <c r="A6916" s="2" t="s">
        <v>13326</v>
      </c>
      <c r="B6916" s="3" t="s">
        <v>13327</v>
      </c>
      <c r="C6916" s="2"/>
      <c r="D6916" s="2" t="s">
        <v>16</v>
      </c>
      <c r="E6916" s="4">
        <f>150.00*(1-Z1%)</f>
        <v>150</v>
      </c>
      <c r="F6916" s="2">
        <v>2</v>
      </c>
      <c r="G6916" s="2"/>
    </row>
    <row r="6917" spans="1:26" customHeight="1" ht="36" hidden="true" outlineLevel="3">
      <c r="A6917" s="2" t="s">
        <v>13328</v>
      </c>
      <c r="B6917" s="3" t="s">
        <v>13329</v>
      </c>
      <c r="C6917" s="2"/>
      <c r="D6917" s="2" t="s">
        <v>16</v>
      </c>
      <c r="E6917" s="4">
        <f>250.00*(1-Z1%)</f>
        <v>250</v>
      </c>
      <c r="F6917" s="2">
        <v>1</v>
      </c>
      <c r="G6917" s="2"/>
    </row>
    <row r="6918" spans="1:26" customHeight="1" ht="36" hidden="true" outlineLevel="3">
      <c r="A6918" s="2" t="s">
        <v>13330</v>
      </c>
      <c r="B6918" s="3" t="s">
        <v>13331</v>
      </c>
      <c r="C6918" s="2"/>
      <c r="D6918" s="2" t="s">
        <v>16</v>
      </c>
      <c r="E6918" s="4">
        <f>250.00*(1-Z1%)</f>
        <v>250</v>
      </c>
      <c r="F6918" s="2">
        <v>1</v>
      </c>
      <c r="G6918" s="2"/>
    </row>
    <row r="6919" spans="1:26" customHeight="1" ht="36" hidden="true" outlineLevel="3">
      <c r="A6919" s="2" t="s">
        <v>13332</v>
      </c>
      <c r="B6919" s="3" t="s">
        <v>13333</v>
      </c>
      <c r="C6919" s="2"/>
      <c r="D6919" s="2" t="s">
        <v>16</v>
      </c>
      <c r="E6919" s="4">
        <f>250.00*(1-Z1%)</f>
        <v>250</v>
      </c>
      <c r="F6919" s="2">
        <v>1</v>
      </c>
      <c r="G6919" s="2"/>
    </row>
    <row r="6920" spans="1:26" customHeight="1" ht="36" hidden="true" outlineLevel="3">
      <c r="A6920" s="2" t="s">
        <v>13334</v>
      </c>
      <c r="B6920" s="3" t="s">
        <v>13335</v>
      </c>
      <c r="C6920" s="2"/>
      <c r="D6920" s="2" t="s">
        <v>16</v>
      </c>
      <c r="E6920" s="4">
        <f>200.00*(1-Z1%)</f>
        <v>200</v>
      </c>
      <c r="F6920" s="2">
        <v>1</v>
      </c>
      <c r="G6920" s="2"/>
    </row>
    <row r="6921" spans="1:26" customHeight="1" ht="36" hidden="true" outlineLevel="3">
      <c r="A6921" s="2" t="s">
        <v>13336</v>
      </c>
      <c r="B6921" s="3" t="s">
        <v>13337</v>
      </c>
      <c r="C6921" s="2"/>
      <c r="D6921" s="2" t="s">
        <v>16</v>
      </c>
      <c r="E6921" s="4">
        <f>200.00*(1-Z1%)</f>
        <v>200</v>
      </c>
      <c r="F6921" s="2">
        <v>2</v>
      </c>
      <c r="G6921" s="2"/>
    </row>
    <row r="6922" spans="1:26" customHeight="1" ht="36" hidden="true" outlineLevel="3">
      <c r="A6922" s="2" t="s">
        <v>13338</v>
      </c>
      <c r="B6922" s="3" t="s">
        <v>13339</v>
      </c>
      <c r="C6922" s="2"/>
      <c r="D6922" s="2" t="s">
        <v>16</v>
      </c>
      <c r="E6922" s="4">
        <f>200.00*(1-Z1%)</f>
        <v>200</v>
      </c>
      <c r="F6922" s="2">
        <v>2</v>
      </c>
      <c r="G6922" s="2"/>
    </row>
    <row r="6923" spans="1:26" customHeight="1" ht="36" hidden="true" outlineLevel="3">
      <c r="A6923" s="2" t="s">
        <v>13340</v>
      </c>
      <c r="B6923" s="3" t="s">
        <v>13341</v>
      </c>
      <c r="C6923" s="2"/>
      <c r="D6923" s="2" t="s">
        <v>16</v>
      </c>
      <c r="E6923" s="4">
        <f>390.00*(1-Z1%)</f>
        <v>390</v>
      </c>
      <c r="F6923" s="2">
        <v>1</v>
      </c>
      <c r="G6923" s="2"/>
    </row>
    <row r="6924" spans="1:26" customHeight="1" ht="36" hidden="true" outlineLevel="3">
      <c r="A6924" s="2" t="s">
        <v>13342</v>
      </c>
      <c r="B6924" s="3" t="s">
        <v>13343</v>
      </c>
      <c r="C6924" s="2"/>
      <c r="D6924" s="2" t="s">
        <v>16</v>
      </c>
      <c r="E6924" s="4">
        <f>390.00*(1-Z1%)</f>
        <v>390</v>
      </c>
      <c r="F6924" s="2">
        <v>2</v>
      </c>
      <c r="G6924" s="2"/>
    </row>
    <row r="6925" spans="1:26" customHeight="1" ht="18" hidden="true" outlineLevel="3">
      <c r="A6925" s="2" t="s">
        <v>13344</v>
      </c>
      <c r="B6925" s="3" t="s">
        <v>13345</v>
      </c>
      <c r="C6925" s="2"/>
      <c r="D6925" s="2" t="s">
        <v>16</v>
      </c>
      <c r="E6925" s="4">
        <f>350.00*(1-Z1%)</f>
        <v>350</v>
      </c>
      <c r="F6925" s="2">
        <v>1</v>
      </c>
      <c r="G6925" s="2"/>
    </row>
    <row r="6926" spans="1:26" customHeight="1" ht="18" hidden="true" outlineLevel="3">
      <c r="A6926" s="2" t="s">
        <v>13346</v>
      </c>
      <c r="B6926" s="3" t="s">
        <v>13347</v>
      </c>
      <c r="C6926" s="2"/>
      <c r="D6926" s="2" t="s">
        <v>16</v>
      </c>
      <c r="E6926" s="4">
        <f>1390.00*(1-Z1%)</f>
        <v>1390</v>
      </c>
      <c r="F6926" s="2">
        <v>3</v>
      </c>
      <c r="G6926" s="2"/>
    </row>
    <row r="6927" spans="1:26" customHeight="1" ht="35" hidden="true" outlineLevel="2">
      <c r="A6927" s="5" t="s">
        <v>13348</v>
      </c>
      <c r="B6927" s="5"/>
      <c r="C6927" s="5"/>
      <c r="D6927" s="5"/>
      <c r="E6927" s="5"/>
      <c r="F6927" s="5"/>
      <c r="G6927" s="5"/>
    </row>
    <row r="6928" spans="1:26" customHeight="1" ht="18" hidden="true" outlineLevel="2">
      <c r="A6928" s="2" t="s">
        <v>13349</v>
      </c>
      <c r="B6928" s="3" t="s">
        <v>13350</v>
      </c>
      <c r="C6928" s="2"/>
      <c r="D6928" s="2" t="s">
        <v>16</v>
      </c>
      <c r="E6928" s="4">
        <f>1100.00*(1-Z1%)</f>
        <v>1100</v>
      </c>
      <c r="F6928" s="2">
        <v>2</v>
      </c>
      <c r="G6928" s="2"/>
    </row>
    <row r="6929" spans="1:26" customHeight="1" ht="35" hidden="true" outlineLevel="2">
      <c r="A6929" s="5" t="s">
        <v>13351</v>
      </c>
      <c r="B6929" s="5"/>
      <c r="C6929" s="5"/>
      <c r="D6929" s="5"/>
      <c r="E6929" s="5"/>
      <c r="F6929" s="5"/>
      <c r="G6929" s="5"/>
    </row>
    <row r="6930" spans="1:26" customHeight="1" ht="35" hidden="true" outlineLevel="3">
      <c r="A6930" s="5" t="s">
        <v>13352</v>
      </c>
      <c r="B6930" s="5"/>
      <c r="C6930" s="5"/>
      <c r="D6930" s="5"/>
      <c r="E6930" s="5"/>
      <c r="F6930" s="5"/>
      <c r="G6930" s="5"/>
    </row>
    <row r="6931" spans="1:26" customHeight="1" ht="18" hidden="true" outlineLevel="3">
      <c r="A6931" s="2" t="s">
        <v>13353</v>
      </c>
      <c r="B6931" s="3" t="s">
        <v>13354</v>
      </c>
      <c r="C6931" s="2"/>
      <c r="D6931" s="2" t="s">
        <v>16</v>
      </c>
      <c r="E6931" s="4">
        <f>890.00*(1-Z1%)</f>
        <v>890</v>
      </c>
      <c r="F6931" s="2">
        <v>1</v>
      </c>
      <c r="G6931" s="2"/>
    </row>
    <row r="6932" spans="1:26" customHeight="1" ht="18" hidden="true" outlineLevel="3">
      <c r="A6932" s="2" t="s">
        <v>13355</v>
      </c>
      <c r="B6932" s="3" t="s">
        <v>13356</v>
      </c>
      <c r="C6932" s="2"/>
      <c r="D6932" s="2" t="s">
        <v>16</v>
      </c>
      <c r="E6932" s="4">
        <f>650.00*(1-Z1%)</f>
        <v>650</v>
      </c>
      <c r="F6932" s="2">
        <v>2</v>
      </c>
      <c r="G6932" s="2"/>
    </row>
    <row r="6933" spans="1:26" customHeight="1" ht="18" hidden="true" outlineLevel="3">
      <c r="A6933" s="2" t="s">
        <v>13357</v>
      </c>
      <c r="B6933" s="3" t="s">
        <v>13358</v>
      </c>
      <c r="C6933" s="2"/>
      <c r="D6933" s="2" t="s">
        <v>16</v>
      </c>
      <c r="E6933" s="4">
        <f>450.00*(1-Z1%)</f>
        <v>450</v>
      </c>
      <c r="F6933" s="2">
        <v>1</v>
      </c>
      <c r="G6933" s="2"/>
    </row>
    <row r="6934" spans="1:26" customHeight="1" ht="18" hidden="true" outlineLevel="3">
      <c r="A6934" s="2" t="s">
        <v>13359</v>
      </c>
      <c r="B6934" s="3" t="s">
        <v>13360</v>
      </c>
      <c r="C6934" s="2"/>
      <c r="D6934" s="2" t="s">
        <v>16</v>
      </c>
      <c r="E6934" s="4">
        <f>1350.00*(1-Z1%)</f>
        <v>1350</v>
      </c>
      <c r="F6934" s="2">
        <v>1</v>
      </c>
      <c r="G6934" s="2"/>
    </row>
    <row r="6935" spans="1:26" customHeight="1" ht="18" hidden="true" outlineLevel="3">
      <c r="A6935" s="2" t="s">
        <v>13361</v>
      </c>
      <c r="B6935" s="3" t="s">
        <v>13360</v>
      </c>
      <c r="C6935" s="2"/>
      <c r="D6935" s="2" t="s">
        <v>16</v>
      </c>
      <c r="E6935" s="4">
        <f>1560.00*(1-Z1%)</f>
        <v>1560</v>
      </c>
      <c r="F6935" s="2">
        <v>2</v>
      </c>
      <c r="G6935" s="2"/>
    </row>
    <row r="6936" spans="1:26" customHeight="1" ht="18" hidden="true" outlineLevel="3">
      <c r="A6936" s="2" t="s">
        <v>13362</v>
      </c>
      <c r="B6936" s="3" t="s">
        <v>13360</v>
      </c>
      <c r="C6936" s="2"/>
      <c r="D6936" s="2" t="s">
        <v>16</v>
      </c>
      <c r="E6936" s="4">
        <f>1190.00*(1-Z1%)</f>
        <v>1190</v>
      </c>
      <c r="F6936" s="2">
        <v>1</v>
      </c>
      <c r="G6936" s="2"/>
    </row>
    <row r="6937" spans="1:26" customHeight="1" ht="18" hidden="true" outlineLevel="3">
      <c r="A6937" s="2" t="s">
        <v>13363</v>
      </c>
      <c r="B6937" s="3" t="s">
        <v>13364</v>
      </c>
      <c r="C6937" s="2"/>
      <c r="D6937" s="2" t="s">
        <v>16</v>
      </c>
      <c r="E6937" s="4">
        <f>1350.00*(1-Z1%)</f>
        <v>1350</v>
      </c>
      <c r="F6937" s="2">
        <v>2</v>
      </c>
      <c r="G6937" s="2"/>
    </row>
    <row r="6938" spans="1:26" customHeight="1" ht="18" hidden="true" outlineLevel="3">
      <c r="A6938" s="2" t="s">
        <v>13365</v>
      </c>
      <c r="B6938" s="3" t="s">
        <v>13366</v>
      </c>
      <c r="C6938" s="2"/>
      <c r="D6938" s="2" t="s">
        <v>16</v>
      </c>
      <c r="E6938" s="4">
        <f>850.00*(1-Z1%)</f>
        <v>850</v>
      </c>
      <c r="F6938" s="2">
        <v>1</v>
      </c>
      <c r="G6938" s="2"/>
    </row>
    <row r="6939" spans="1:26" customHeight="1" ht="18" hidden="true" outlineLevel="3">
      <c r="A6939" s="2" t="s">
        <v>13367</v>
      </c>
      <c r="B6939" s="3" t="s">
        <v>13368</v>
      </c>
      <c r="C6939" s="2"/>
      <c r="D6939" s="2" t="s">
        <v>16</v>
      </c>
      <c r="E6939" s="4">
        <f>650.00*(1-Z1%)</f>
        <v>650</v>
      </c>
      <c r="F6939" s="2">
        <v>1</v>
      </c>
      <c r="G6939" s="2"/>
    </row>
    <row r="6940" spans="1:26" customHeight="1" ht="18" hidden="true" outlineLevel="3">
      <c r="A6940" s="2" t="s">
        <v>13369</v>
      </c>
      <c r="B6940" s="3" t="s">
        <v>13370</v>
      </c>
      <c r="C6940" s="2"/>
      <c r="D6940" s="2" t="s">
        <v>16</v>
      </c>
      <c r="E6940" s="4">
        <f>950.00*(1-Z1%)</f>
        <v>950</v>
      </c>
      <c r="F6940" s="2">
        <v>1</v>
      </c>
      <c r="G6940" s="2"/>
    </row>
    <row r="6941" spans="1:26" customHeight="1" ht="18" hidden="true" outlineLevel="3">
      <c r="A6941" s="2" t="s">
        <v>13371</v>
      </c>
      <c r="B6941" s="3" t="s">
        <v>13372</v>
      </c>
      <c r="C6941" s="2"/>
      <c r="D6941" s="2" t="s">
        <v>16</v>
      </c>
      <c r="E6941" s="4">
        <f>1250.00*(1-Z1%)</f>
        <v>1250</v>
      </c>
      <c r="F6941" s="2">
        <v>1</v>
      </c>
      <c r="G6941" s="2"/>
    </row>
    <row r="6942" spans="1:26" customHeight="1" ht="18" hidden="true" outlineLevel="3">
      <c r="A6942" s="2" t="s">
        <v>13373</v>
      </c>
      <c r="B6942" s="3" t="s">
        <v>13374</v>
      </c>
      <c r="C6942" s="2"/>
      <c r="D6942" s="2" t="s">
        <v>16</v>
      </c>
      <c r="E6942" s="4">
        <f>600.00*(1-Z1%)</f>
        <v>600</v>
      </c>
      <c r="F6942" s="2">
        <v>1</v>
      </c>
      <c r="G6942" s="2"/>
    </row>
    <row r="6943" spans="1:26" customHeight="1" ht="18" hidden="true" outlineLevel="3">
      <c r="A6943" s="2" t="s">
        <v>13375</v>
      </c>
      <c r="B6943" s="3" t="s">
        <v>13376</v>
      </c>
      <c r="C6943" s="2"/>
      <c r="D6943" s="2" t="s">
        <v>16</v>
      </c>
      <c r="E6943" s="4">
        <f>650.00*(1-Z1%)</f>
        <v>650</v>
      </c>
      <c r="F6943" s="2">
        <v>1</v>
      </c>
      <c r="G6943" s="2"/>
    </row>
    <row r="6944" spans="1:26" customHeight="1" ht="18" hidden="true" outlineLevel="3">
      <c r="A6944" s="2" t="s">
        <v>13377</v>
      </c>
      <c r="B6944" s="3" t="s">
        <v>13376</v>
      </c>
      <c r="C6944" s="2"/>
      <c r="D6944" s="2" t="s">
        <v>16</v>
      </c>
      <c r="E6944" s="4">
        <f>1450.00*(1-Z1%)</f>
        <v>1450</v>
      </c>
      <c r="F6944" s="2">
        <v>2</v>
      </c>
      <c r="G6944" s="2"/>
    </row>
    <row r="6945" spans="1:26" customHeight="1" ht="18" hidden="true" outlineLevel="3">
      <c r="A6945" s="2" t="s">
        <v>13378</v>
      </c>
      <c r="B6945" s="3" t="s">
        <v>13379</v>
      </c>
      <c r="C6945" s="2"/>
      <c r="D6945" s="2" t="s">
        <v>16</v>
      </c>
      <c r="E6945" s="4">
        <f>1550.00*(1-Z1%)</f>
        <v>1550</v>
      </c>
      <c r="F6945" s="2">
        <v>1</v>
      </c>
      <c r="G6945" s="2"/>
    </row>
    <row r="6946" spans="1:26" customHeight="1" ht="18" hidden="true" outlineLevel="3">
      <c r="A6946" s="2" t="s">
        <v>13380</v>
      </c>
      <c r="B6946" s="3" t="s">
        <v>13381</v>
      </c>
      <c r="C6946" s="2"/>
      <c r="D6946" s="2" t="s">
        <v>16</v>
      </c>
      <c r="E6946" s="4">
        <f>1460.00*(1-Z1%)</f>
        <v>1460</v>
      </c>
      <c r="F6946" s="2">
        <v>2</v>
      </c>
      <c r="G6946" s="2"/>
    </row>
    <row r="6947" spans="1:26" customHeight="1" ht="18" hidden="true" outlineLevel="3">
      <c r="A6947" s="2" t="s">
        <v>13382</v>
      </c>
      <c r="B6947" s="3" t="s">
        <v>13383</v>
      </c>
      <c r="C6947" s="2"/>
      <c r="D6947" s="2" t="s">
        <v>16</v>
      </c>
      <c r="E6947" s="4">
        <f>1250.00*(1-Z1%)</f>
        <v>1250</v>
      </c>
      <c r="F6947" s="2">
        <v>1</v>
      </c>
      <c r="G6947" s="2"/>
    </row>
    <row r="6948" spans="1:26" customHeight="1" ht="18" hidden="true" outlineLevel="3">
      <c r="A6948" s="2" t="s">
        <v>13384</v>
      </c>
      <c r="B6948" s="3" t="s">
        <v>13385</v>
      </c>
      <c r="C6948" s="2"/>
      <c r="D6948" s="2" t="s">
        <v>16</v>
      </c>
      <c r="E6948" s="4">
        <f>1700.00*(1-Z1%)</f>
        <v>1700</v>
      </c>
      <c r="F6948" s="2">
        <v>2</v>
      </c>
      <c r="G6948" s="2"/>
    </row>
    <row r="6949" spans="1:26" customHeight="1" ht="18" hidden="true" outlineLevel="3">
      <c r="A6949" s="2" t="s">
        <v>13386</v>
      </c>
      <c r="B6949" s="3" t="s">
        <v>13387</v>
      </c>
      <c r="C6949" s="2"/>
      <c r="D6949" s="2" t="s">
        <v>16</v>
      </c>
      <c r="E6949" s="4">
        <f>950.00*(1-Z1%)</f>
        <v>950</v>
      </c>
      <c r="F6949" s="2">
        <v>1</v>
      </c>
      <c r="G6949" s="2"/>
    </row>
    <row r="6950" spans="1:26" customHeight="1" ht="18" hidden="true" outlineLevel="3">
      <c r="A6950" s="2" t="s">
        <v>13388</v>
      </c>
      <c r="B6950" s="3" t="s">
        <v>13389</v>
      </c>
      <c r="C6950" s="2"/>
      <c r="D6950" s="2" t="s">
        <v>16</v>
      </c>
      <c r="E6950" s="4">
        <f>650.00*(1-Z1%)</f>
        <v>650</v>
      </c>
      <c r="F6950" s="2">
        <v>1</v>
      </c>
      <c r="G6950" s="2"/>
    </row>
    <row r="6951" spans="1:26" customHeight="1" ht="18" hidden="true" outlineLevel="3">
      <c r="A6951" s="2" t="s">
        <v>13390</v>
      </c>
      <c r="B6951" s="3" t="s">
        <v>13391</v>
      </c>
      <c r="C6951" s="2"/>
      <c r="D6951" s="2" t="s">
        <v>16</v>
      </c>
      <c r="E6951" s="4">
        <f>690.00*(1-Z1%)</f>
        <v>690</v>
      </c>
      <c r="F6951" s="2">
        <v>1</v>
      </c>
      <c r="G6951" s="2"/>
    </row>
    <row r="6952" spans="1:26" customHeight="1" ht="18" hidden="true" outlineLevel="3">
      <c r="A6952" s="2" t="s">
        <v>13392</v>
      </c>
      <c r="B6952" s="3" t="s">
        <v>13393</v>
      </c>
      <c r="C6952" s="2"/>
      <c r="D6952" s="2" t="s">
        <v>16</v>
      </c>
      <c r="E6952" s="4">
        <f>960.00*(1-Z1%)</f>
        <v>960</v>
      </c>
      <c r="F6952" s="2">
        <v>1</v>
      </c>
      <c r="G6952" s="2"/>
    </row>
    <row r="6953" spans="1:26" customHeight="1" ht="18" hidden="true" outlineLevel="3">
      <c r="A6953" s="2" t="s">
        <v>13394</v>
      </c>
      <c r="B6953" s="3" t="s">
        <v>13395</v>
      </c>
      <c r="C6953" s="2"/>
      <c r="D6953" s="2" t="s">
        <v>16</v>
      </c>
      <c r="E6953" s="4">
        <f>650.00*(1-Z1%)</f>
        <v>650</v>
      </c>
      <c r="F6953" s="2">
        <v>1</v>
      </c>
      <c r="G6953" s="2"/>
    </row>
    <row r="6954" spans="1:26" customHeight="1" ht="18" hidden="true" outlineLevel="3">
      <c r="A6954" s="2" t="s">
        <v>13396</v>
      </c>
      <c r="B6954" s="3" t="s">
        <v>13397</v>
      </c>
      <c r="C6954" s="2"/>
      <c r="D6954" s="2" t="s">
        <v>16</v>
      </c>
      <c r="E6954" s="4">
        <f>670.00*(1-Z1%)</f>
        <v>670</v>
      </c>
      <c r="F6954" s="2">
        <v>2</v>
      </c>
      <c r="G6954" s="2"/>
    </row>
    <row r="6955" spans="1:26" customHeight="1" ht="18" hidden="true" outlineLevel="3">
      <c r="A6955" s="2" t="s">
        <v>13398</v>
      </c>
      <c r="B6955" s="3" t="s">
        <v>13399</v>
      </c>
      <c r="C6955" s="2"/>
      <c r="D6955" s="2" t="s">
        <v>16</v>
      </c>
      <c r="E6955" s="4">
        <f>1200.00*(1-Z1%)</f>
        <v>1200</v>
      </c>
      <c r="F6955" s="2">
        <v>1</v>
      </c>
      <c r="G6955" s="2"/>
    </row>
    <row r="6956" spans="1:26" customHeight="1" ht="18" hidden="true" outlineLevel="3">
      <c r="A6956" s="2" t="s">
        <v>13400</v>
      </c>
      <c r="B6956" s="3" t="s">
        <v>13401</v>
      </c>
      <c r="C6956" s="2"/>
      <c r="D6956" s="2" t="s">
        <v>16</v>
      </c>
      <c r="E6956" s="4">
        <f>1470.00*(1-Z1%)</f>
        <v>1470</v>
      </c>
      <c r="F6956" s="2">
        <v>1</v>
      </c>
      <c r="G6956" s="2"/>
    </row>
    <row r="6957" spans="1:26" customHeight="1" ht="18" hidden="true" outlineLevel="3">
      <c r="A6957" s="2" t="s">
        <v>13402</v>
      </c>
      <c r="B6957" s="3" t="s">
        <v>13403</v>
      </c>
      <c r="C6957" s="2"/>
      <c r="D6957" s="2" t="s">
        <v>16</v>
      </c>
      <c r="E6957" s="4">
        <f>750.00*(1-Z1%)</f>
        <v>750</v>
      </c>
      <c r="F6957" s="2">
        <v>2</v>
      </c>
      <c r="G6957" s="2"/>
    </row>
    <row r="6958" spans="1:26" customHeight="1" ht="18" hidden="true" outlineLevel="3">
      <c r="A6958" s="2" t="s">
        <v>13404</v>
      </c>
      <c r="B6958" s="3" t="s">
        <v>13405</v>
      </c>
      <c r="C6958" s="2"/>
      <c r="D6958" s="2" t="s">
        <v>16</v>
      </c>
      <c r="E6958" s="4">
        <f>590.00*(1-Z1%)</f>
        <v>590</v>
      </c>
      <c r="F6958" s="2">
        <v>2</v>
      </c>
      <c r="G6958" s="2"/>
    </row>
    <row r="6959" spans="1:26" customHeight="1" ht="18" hidden="true" outlineLevel="3">
      <c r="A6959" s="2" t="s">
        <v>13406</v>
      </c>
      <c r="B6959" s="3" t="s">
        <v>13407</v>
      </c>
      <c r="C6959" s="2"/>
      <c r="D6959" s="2" t="s">
        <v>16</v>
      </c>
      <c r="E6959" s="4">
        <f>2990.00*(1-Z1%)</f>
        <v>2990</v>
      </c>
      <c r="F6959" s="2">
        <v>2</v>
      </c>
      <c r="G6959" s="2"/>
    </row>
    <row r="6960" spans="1:26" customHeight="1" ht="36" hidden="true" outlineLevel="3">
      <c r="A6960" s="2" t="s">
        <v>13408</v>
      </c>
      <c r="B6960" s="3" t="s">
        <v>13409</v>
      </c>
      <c r="C6960" s="2"/>
      <c r="D6960" s="2" t="s">
        <v>16</v>
      </c>
      <c r="E6960" s="4">
        <f>650.00*(1-Z1%)</f>
        <v>650</v>
      </c>
      <c r="F6960" s="2">
        <v>2</v>
      </c>
      <c r="G6960" s="2"/>
    </row>
    <row r="6961" spans="1:26" customHeight="1" ht="36" hidden="true" outlineLevel="3">
      <c r="A6961" s="2" t="s">
        <v>13410</v>
      </c>
      <c r="B6961" s="3" t="s">
        <v>13411</v>
      </c>
      <c r="C6961" s="2"/>
      <c r="D6961" s="2" t="s">
        <v>16</v>
      </c>
      <c r="E6961" s="4">
        <f>890.00*(1-Z1%)</f>
        <v>890</v>
      </c>
      <c r="F6961" s="2">
        <v>1</v>
      </c>
      <c r="G6961" s="2"/>
    </row>
    <row r="6962" spans="1:26" customHeight="1" ht="18" hidden="true" outlineLevel="3">
      <c r="A6962" s="2" t="s">
        <v>13412</v>
      </c>
      <c r="B6962" s="3" t="s">
        <v>13413</v>
      </c>
      <c r="C6962" s="2"/>
      <c r="D6962" s="2" t="s">
        <v>16</v>
      </c>
      <c r="E6962" s="4">
        <f>1190.00*(1-Z1%)</f>
        <v>1190</v>
      </c>
      <c r="F6962" s="2">
        <v>1</v>
      </c>
      <c r="G6962" s="2"/>
    </row>
    <row r="6963" spans="1:26" customHeight="1" ht="18" hidden="true" outlineLevel="3">
      <c r="A6963" s="2" t="s">
        <v>13414</v>
      </c>
      <c r="B6963" s="3" t="s">
        <v>13415</v>
      </c>
      <c r="C6963" s="2"/>
      <c r="D6963" s="2" t="s">
        <v>16</v>
      </c>
      <c r="E6963" s="4">
        <f>1150.00*(1-Z1%)</f>
        <v>1150</v>
      </c>
      <c r="F6963" s="2">
        <v>1</v>
      </c>
      <c r="G6963" s="2"/>
    </row>
    <row r="6964" spans="1:26" customHeight="1" ht="18" hidden="true" outlineLevel="3">
      <c r="A6964" s="2" t="s">
        <v>13416</v>
      </c>
      <c r="B6964" s="3" t="s">
        <v>13417</v>
      </c>
      <c r="C6964" s="2"/>
      <c r="D6964" s="2" t="s">
        <v>16</v>
      </c>
      <c r="E6964" s="4">
        <f>2550.00*(1-Z1%)</f>
        <v>2550</v>
      </c>
      <c r="F6964" s="2">
        <v>1</v>
      </c>
      <c r="G6964" s="2"/>
    </row>
    <row r="6965" spans="1:26" customHeight="1" ht="18" hidden="true" outlineLevel="3">
      <c r="A6965" s="2" t="s">
        <v>13418</v>
      </c>
      <c r="B6965" s="3" t="s">
        <v>13419</v>
      </c>
      <c r="C6965" s="2"/>
      <c r="D6965" s="2" t="s">
        <v>16</v>
      </c>
      <c r="E6965" s="4">
        <f>1990.00*(1-Z1%)</f>
        <v>1990</v>
      </c>
      <c r="F6965" s="2">
        <v>1</v>
      </c>
      <c r="G6965" s="2"/>
    </row>
    <row r="6966" spans="1:26" customHeight="1" ht="18" hidden="true" outlineLevel="3">
      <c r="A6966" s="2" t="s">
        <v>13420</v>
      </c>
      <c r="B6966" s="3" t="s">
        <v>13421</v>
      </c>
      <c r="C6966" s="2"/>
      <c r="D6966" s="2" t="s">
        <v>16</v>
      </c>
      <c r="E6966" s="4">
        <f>4300.00*(1-Z1%)</f>
        <v>4300</v>
      </c>
      <c r="F6966" s="2">
        <v>1</v>
      </c>
      <c r="G6966" s="2"/>
    </row>
    <row r="6967" spans="1:26" customHeight="1" ht="18" hidden="true" outlineLevel="3">
      <c r="A6967" s="2" t="s">
        <v>13422</v>
      </c>
      <c r="B6967" s="3" t="s">
        <v>13423</v>
      </c>
      <c r="C6967" s="2"/>
      <c r="D6967" s="2" t="s">
        <v>16</v>
      </c>
      <c r="E6967" s="4">
        <f>1790.00*(1-Z1%)</f>
        <v>1790</v>
      </c>
      <c r="F6967" s="2">
        <v>1</v>
      </c>
      <c r="G6967" s="2"/>
    </row>
    <row r="6968" spans="1:26" customHeight="1" ht="18" hidden="true" outlineLevel="3">
      <c r="A6968" s="2" t="s">
        <v>13424</v>
      </c>
      <c r="B6968" s="3" t="s">
        <v>13425</v>
      </c>
      <c r="C6968" s="2"/>
      <c r="D6968" s="2" t="s">
        <v>16</v>
      </c>
      <c r="E6968" s="4">
        <f>650.00*(1-Z1%)</f>
        <v>650</v>
      </c>
      <c r="F6968" s="2">
        <v>1</v>
      </c>
      <c r="G6968" s="2"/>
    </row>
    <row r="6969" spans="1:26" customHeight="1" ht="18" hidden="true" outlineLevel="3">
      <c r="A6969" s="2" t="s">
        <v>13426</v>
      </c>
      <c r="B6969" s="3" t="s">
        <v>13427</v>
      </c>
      <c r="C6969" s="2"/>
      <c r="D6969" s="2" t="s">
        <v>16</v>
      </c>
      <c r="E6969" s="4">
        <f>1950.00*(1-Z1%)</f>
        <v>1950</v>
      </c>
      <c r="F6969" s="2">
        <v>1</v>
      </c>
      <c r="G6969" s="2"/>
    </row>
    <row r="6970" spans="1:26" customHeight="1" ht="18" hidden="true" outlineLevel="3">
      <c r="A6970" s="2" t="s">
        <v>13428</v>
      </c>
      <c r="B6970" s="3" t="s">
        <v>13429</v>
      </c>
      <c r="C6970" s="2"/>
      <c r="D6970" s="2" t="s">
        <v>16</v>
      </c>
      <c r="E6970" s="4">
        <f>1790.00*(1-Z1%)</f>
        <v>1790</v>
      </c>
      <c r="F6970" s="2">
        <v>2</v>
      </c>
      <c r="G6970" s="2"/>
    </row>
    <row r="6971" spans="1:26" customHeight="1" ht="36" hidden="true" outlineLevel="3">
      <c r="A6971" s="2" t="s">
        <v>13430</v>
      </c>
      <c r="B6971" s="3" t="s">
        <v>13431</v>
      </c>
      <c r="C6971" s="2"/>
      <c r="D6971" s="2" t="s">
        <v>16</v>
      </c>
      <c r="E6971" s="4">
        <f>2190.00*(1-Z1%)</f>
        <v>2190</v>
      </c>
      <c r="F6971" s="2">
        <v>1</v>
      </c>
      <c r="G6971" s="2"/>
    </row>
    <row r="6972" spans="1:26" customHeight="1" ht="18" hidden="true" outlineLevel="3">
      <c r="A6972" s="2" t="s">
        <v>13432</v>
      </c>
      <c r="B6972" s="3" t="s">
        <v>13433</v>
      </c>
      <c r="C6972" s="2"/>
      <c r="D6972" s="2" t="s">
        <v>16</v>
      </c>
      <c r="E6972" s="4">
        <f>2150.00*(1-Z1%)</f>
        <v>2150</v>
      </c>
      <c r="F6972" s="2">
        <v>1</v>
      </c>
      <c r="G6972" s="2"/>
    </row>
    <row r="6973" spans="1:26" customHeight="1" ht="35" hidden="true" outlineLevel="3">
      <c r="A6973" s="5" t="s">
        <v>13434</v>
      </c>
      <c r="B6973" s="5"/>
      <c r="C6973" s="5"/>
      <c r="D6973" s="5"/>
      <c r="E6973" s="5"/>
      <c r="F6973" s="5"/>
      <c r="G6973" s="5"/>
    </row>
    <row r="6974" spans="1:26" customHeight="1" ht="18" hidden="true" outlineLevel="3">
      <c r="A6974" s="2" t="s">
        <v>13435</v>
      </c>
      <c r="B6974" s="3" t="s">
        <v>13436</v>
      </c>
      <c r="C6974" s="2"/>
      <c r="D6974" s="2" t="s">
        <v>16</v>
      </c>
      <c r="E6974" s="4">
        <f>1590.00*(1-Z1%)</f>
        <v>1590</v>
      </c>
      <c r="F6974" s="2">
        <v>1</v>
      </c>
      <c r="G6974" s="2"/>
    </row>
    <row r="6975" spans="1:26" customHeight="1" ht="36" hidden="true" outlineLevel="3">
      <c r="A6975" s="2" t="s">
        <v>13437</v>
      </c>
      <c r="B6975" s="3" t="s">
        <v>13438</v>
      </c>
      <c r="C6975" s="2"/>
      <c r="D6975" s="2" t="s">
        <v>16</v>
      </c>
      <c r="E6975" s="4">
        <f>2100.00*(1-Z1%)</f>
        <v>2100</v>
      </c>
      <c r="F6975" s="2">
        <v>1</v>
      </c>
      <c r="G6975" s="2"/>
    </row>
    <row r="6976" spans="1:26" customHeight="1" ht="36" hidden="true" outlineLevel="3">
      <c r="A6976" s="2" t="s">
        <v>13439</v>
      </c>
      <c r="B6976" s="3" t="s">
        <v>13440</v>
      </c>
      <c r="C6976" s="2"/>
      <c r="D6976" s="2" t="s">
        <v>16</v>
      </c>
      <c r="E6976" s="4">
        <f>1990.00*(1-Z1%)</f>
        <v>1990</v>
      </c>
      <c r="F6976" s="2">
        <v>2</v>
      </c>
      <c r="G6976" s="2"/>
    </row>
    <row r="6977" spans="1:26" customHeight="1" ht="18" hidden="true" outlineLevel="3">
      <c r="A6977" s="2" t="s">
        <v>13441</v>
      </c>
      <c r="B6977" s="3" t="s">
        <v>13442</v>
      </c>
      <c r="C6977" s="2"/>
      <c r="D6977" s="2" t="s">
        <v>16</v>
      </c>
      <c r="E6977" s="4">
        <f>1690.00*(1-Z1%)</f>
        <v>1690</v>
      </c>
      <c r="F6977" s="2">
        <v>2</v>
      </c>
      <c r="G6977" s="2"/>
    </row>
    <row r="6978" spans="1:26" customHeight="1" ht="36" hidden="true" outlineLevel="3">
      <c r="A6978" s="2" t="s">
        <v>13443</v>
      </c>
      <c r="B6978" s="3" t="s">
        <v>13444</v>
      </c>
      <c r="C6978" s="2"/>
      <c r="D6978" s="2" t="s">
        <v>16</v>
      </c>
      <c r="E6978" s="4">
        <f>3650.00*(1-Z1%)</f>
        <v>3650</v>
      </c>
      <c r="F6978" s="2">
        <v>2</v>
      </c>
      <c r="G6978" s="2"/>
    </row>
    <row r="6979" spans="1:26" customHeight="1" ht="18" hidden="true" outlineLevel="3">
      <c r="A6979" s="2" t="s">
        <v>13445</v>
      </c>
      <c r="B6979" s="3" t="s">
        <v>13446</v>
      </c>
      <c r="C6979" s="2"/>
      <c r="D6979" s="2" t="s">
        <v>16</v>
      </c>
      <c r="E6979" s="4">
        <f>5590.00*(1-Z1%)</f>
        <v>5590</v>
      </c>
      <c r="F6979" s="2">
        <v>2</v>
      </c>
      <c r="G6979" s="2"/>
    </row>
    <row r="6980" spans="1:26" customHeight="1" ht="18" hidden="true" outlineLevel="3">
      <c r="A6980" s="2" t="s">
        <v>13447</v>
      </c>
      <c r="B6980" s="3" t="s">
        <v>13448</v>
      </c>
      <c r="C6980" s="2"/>
      <c r="D6980" s="2" t="s">
        <v>16</v>
      </c>
      <c r="E6980" s="4">
        <f>3450.00*(1-Z1%)</f>
        <v>3450</v>
      </c>
      <c r="F6980" s="2">
        <v>2</v>
      </c>
      <c r="G6980" s="2"/>
    </row>
    <row r="6981" spans="1:26" customHeight="1" ht="36" hidden="true" outlineLevel="3">
      <c r="A6981" s="2" t="s">
        <v>13449</v>
      </c>
      <c r="B6981" s="3" t="s">
        <v>13450</v>
      </c>
      <c r="C6981" s="2"/>
      <c r="D6981" s="2" t="s">
        <v>16</v>
      </c>
      <c r="E6981" s="4">
        <f>1790.00*(1-Z1%)</f>
        <v>1790</v>
      </c>
      <c r="F6981" s="2">
        <v>2</v>
      </c>
      <c r="G6981" s="2"/>
    </row>
    <row r="6982" spans="1:26" customHeight="1" ht="18" hidden="true" outlineLevel="3">
      <c r="A6982" s="2" t="s">
        <v>13451</v>
      </c>
      <c r="B6982" s="3" t="s">
        <v>13452</v>
      </c>
      <c r="C6982" s="2"/>
      <c r="D6982" s="2" t="s">
        <v>16</v>
      </c>
      <c r="E6982" s="4">
        <f>770.00*(1-Z1%)</f>
        <v>770</v>
      </c>
      <c r="F6982" s="2">
        <v>1</v>
      </c>
      <c r="G6982" s="2"/>
    </row>
    <row r="6983" spans="1:26" customHeight="1" ht="35" hidden="true" outlineLevel="3">
      <c r="A6983" s="5" t="s">
        <v>13453</v>
      </c>
      <c r="B6983" s="5"/>
      <c r="C6983" s="5"/>
      <c r="D6983" s="5"/>
      <c r="E6983" s="5"/>
      <c r="F6983" s="5"/>
      <c r="G6983" s="5"/>
    </row>
    <row r="6984" spans="1:26" customHeight="1" ht="18" hidden="true" outlineLevel="3">
      <c r="A6984" s="2" t="s">
        <v>13454</v>
      </c>
      <c r="B6984" s="3" t="s">
        <v>13455</v>
      </c>
      <c r="C6984" s="2"/>
      <c r="D6984" s="2" t="s">
        <v>16</v>
      </c>
      <c r="E6984" s="4">
        <f>450.00*(1-Z1%)</f>
        <v>450</v>
      </c>
      <c r="F6984" s="2">
        <v>2</v>
      </c>
      <c r="G6984" s="2"/>
    </row>
    <row r="6985" spans="1:26" customHeight="1" ht="18" hidden="true" outlineLevel="3">
      <c r="A6985" s="2" t="s">
        <v>13456</v>
      </c>
      <c r="B6985" s="3" t="s">
        <v>13457</v>
      </c>
      <c r="C6985" s="2"/>
      <c r="D6985" s="2" t="s">
        <v>16</v>
      </c>
      <c r="E6985" s="4">
        <f>1100.00*(1-Z1%)</f>
        <v>1100</v>
      </c>
      <c r="F6985" s="2">
        <v>1</v>
      </c>
      <c r="G6985" s="2"/>
    </row>
    <row r="6986" spans="1:26" customHeight="1" ht="18" hidden="true" outlineLevel="3">
      <c r="A6986" s="2" t="s">
        <v>13458</v>
      </c>
      <c r="B6986" s="3" t="s">
        <v>13459</v>
      </c>
      <c r="C6986" s="2"/>
      <c r="D6986" s="2" t="s">
        <v>16</v>
      </c>
      <c r="E6986" s="4">
        <f>500.00*(1-Z1%)</f>
        <v>500</v>
      </c>
      <c r="F6986" s="2">
        <v>3</v>
      </c>
      <c r="G6986" s="2"/>
    </row>
    <row r="6987" spans="1:26" customHeight="1" ht="18" hidden="true" outlineLevel="3">
      <c r="A6987" s="2" t="s">
        <v>13460</v>
      </c>
      <c r="B6987" s="3" t="s">
        <v>13461</v>
      </c>
      <c r="C6987" s="2"/>
      <c r="D6987" s="2" t="s">
        <v>16</v>
      </c>
      <c r="E6987" s="4">
        <f>790.00*(1-Z1%)</f>
        <v>790</v>
      </c>
      <c r="F6987" s="2">
        <v>1</v>
      </c>
      <c r="G6987" s="2"/>
    </row>
    <row r="6988" spans="1:26" customHeight="1" ht="18" hidden="true" outlineLevel="3">
      <c r="A6988" s="2" t="s">
        <v>13462</v>
      </c>
      <c r="B6988" s="3" t="s">
        <v>13463</v>
      </c>
      <c r="C6988" s="2"/>
      <c r="D6988" s="2" t="s">
        <v>16</v>
      </c>
      <c r="E6988" s="4">
        <f>1850.00*(1-Z1%)</f>
        <v>1850</v>
      </c>
      <c r="F6988" s="2">
        <v>1</v>
      </c>
      <c r="G6988" s="2"/>
    </row>
    <row r="6989" spans="1:26" customHeight="1" ht="35" hidden="true" outlineLevel="3">
      <c r="A6989" s="5" t="s">
        <v>13464</v>
      </c>
      <c r="B6989" s="5"/>
      <c r="C6989" s="5"/>
      <c r="D6989" s="5"/>
      <c r="E6989" s="5"/>
      <c r="F6989" s="5"/>
      <c r="G6989" s="5"/>
    </row>
    <row r="6990" spans="1:26" customHeight="1" ht="18" hidden="true" outlineLevel="3">
      <c r="A6990" s="2" t="s">
        <v>13465</v>
      </c>
      <c r="B6990" s="3" t="s">
        <v>13466</v>
      </c>
      <c r="C6990" s="2"/>
      <c r="D6990" s="2" t="s">
        <v>16</v>
      </c>
      <c r="E6990" s="4">
        <f>150.00*(1-Z1%)</f>
        <v>150</v>
      </c>
      <c r="F6990" s="2">
        <v>2</v>
      </c>
      <c r="G6990" s="2"/>
    </row>
    <row r="6991" spans="1:26" customHeight="1" ht="18" hidden="true" outlineLevel="3">
      <c r="A6991" s="2" t="s">
        <v>13467</v>
      </c>
      <c r="B6991" s="3" t="s">
        <v>13468</v>
      </c>
      <c r="C6991" s="2"/>
      <c r="D6991" s="2" t="s">
        <v>16</v>
      </c>
      <c r="E6991" s="4">
        <f>100.00*(1-Z1%)</f>
        <v>100</v>
      </c>
      <c r="F6991" s="2">
        <v>2</v>
      </c>
      <c r="G6991" s="2"/>
    </row>
    <row r="6992" spans="1:26" customHeight="1" ht="18" hidden="true" outlineLevel="3">
      <c r="A6992" s="2" t="s">
        <v>13469</v>
      </c>
      <c r="B6992" s="3" t="s">
        <v>13470</v>
      </c>
      <c r="C6992" s="2"/>
      <c r="D6992" s="2" t="s">
        <v>16</v>
      </c>
      <c r="E6992" s="4">
        <f>100.00*(1-Z1%)</f>
        <v>100</v>
      </c>
      <c r="F6992" s="2">
        <v>2</v>
      </c>
      <c r="G6992" s="2"/>
    </row>
    <row r="6993" spans="1:26" customHeight="1" ht="18" hidden="true" outlineLevel="3">
      <c r="A6993" s="2" t="s">
        <v>13471</v>
      </c>
      <c r="B6993" s="3" t="s">
        <v>13472</v>
      </c>
      <c r="C6993" s="2"/>
      <c r="D6993" s="2" t="s">
        <v>16</v>
      </c>
      <c r="E6993" s="4">
        <f>20.00*(1-Z1%)</f>
        <v>20</v>
      </c>
      <c r="F6993" s="2">
        <v>18</v>
      </c>
      <c r="G6993" s="2"/>
    </row>
    <row r="6994" spans="1:26" customHeight="1" ht="18" hidden="true" outlineLevel="3">
      <c r="A6994" s="2" t="s">
        <v>13473</v>
      </c>
      <c r="B6994" s="3" t="s">
        <v>13474</v>
      </c>
      <c r="C6994" s="2"/>
      <c r="D6994" s="2" t="s">
        <v>16</v>
      </c>
      <c r="E6994" s="4">
        <f>20.00*(1-Z1%)</f>
        <v>20</v>
      </c>
      <c r="F6994" s="2">
        <v>18</v>
      </c>
      <c r="G6994" s="2"/>
    </row>
    <row r="6995" spans="1:26" customHeight="1" ht="36" hidden="true" outlineLevel="3">
      <c r="A6995" s="2" t="s">
        <v>13475</v>
      </c>
      <c r="B6995" s="3" t="s">
        <v>13476</v>
      </c>
      <c r="C6995" s="2"/>
      <c r="D6995" s="2" t="s">
        <v>16</v>
      </c>
      <c r="E6995" s="4">
        <f>190.00*(1-Z1%)</f>
        <v>190</v>
      </c>
      <c r="F6995" s="2">
        <v>1</v>
      </c>
      <c r="G6995" s="2"/>
    </row>
    <row r="6996" spans="1:26" customHeight="1" ht="36" hidden="true" outlineLevel="3">
      <c r="A6996" s="2" t="s">
        <v>13477</v>
      </c>
      <c r="B6996" s="3" t="s">
        <v>13478</v>
      </c>
      <c r="C6996" s="2"/>
      <c r="D6996" s="2" t="s">
        <v>16</v>
      </c>
      <c r="E6996" s="4">
        <f>190.00*(1-Z1%)</f>
        <v>190</v>
      </c>
      <c r="F6996" s="2">
        <v>2</v>
      </c>
      <c r="G6996" s="2"/>
    </row>
    <row r="6997" spans="1:26" customHeight="1" ht="18" hidden="true" outlineLevel="3">
      <c r="A6997" s="2" t="s">
        <v>13479</v>
      </c>
      <c r="B6997" s="3" t="s">
        <v>13480</v>
      </c>
      <c r="C6997" s="2"/>
      <c r="D6997" s="2" t="s">
        <v>16</v>
      </c>
      <c r="E6997" s="4">
        <f>40.00*(1-Z1%)</f>
        <v>40</v>
      </c>
      <c r="F6997" s="2">
        <v>6</v>
      </c>
      <c r="G6997" s="2"/>
    </row>
    <row r="6998" spans="1:26" customHeight="1" ht="18" hidden="true" outlineLevel="3">
      <c r="A6998" s="2" t="s">
        <v>13481</v>
      </c>
      <c r="B6998" s="3" t="s">
        <v>13482</v>
      </c>
      <c r="C6998" s="2"/>
      <c r="D6998" s="2" t="s">
        <v>16</v>
      </c>
      <c r="E6998" s="4">
        <f>60.00*(1-Z1%)</f>
        <v>60</v>
      </c>
      <c r="F6998" s="2">
        <v>7</v>
      </c>
      <c r="G6998" s="2"/>
    </row>
    <row r="6999" spans="1:26" customHeight="1" ht="18" hidden="true" outlineLevel="3">
      <c r="A6999" s="2" t="s">
        <v>13483</v>
      </c>
      <c r="B6999" s="3" t="s">
        <v>13484</v>
      </c>
      <c r="C6999" s="2"/>
      <c r="D6999" s="2" t="s">
        <v>16</v>
      </c>
      <c r="E6999" s="4">
        <f>150.00*(1-Z1%)</f>
        <v>150</v>
      </c>
      <c r="F6999" s="2">
        <v>2</v>
      </c>
      <c r="G6999" s="2"/>
    </row>
    <row r="7000" spans="1:26" customHeight="1" ht="18" hidden="true" outlineLevel="3">
      <c r="A7000" s="2" t="s">
        <v>13485</v>
      </c>
      <c r="B7000" s="3" t="s">
        <v>13486</v>
      </c>
      <c r="C7000" s="2"/>
      <c r="D7000" s="2" t="s">
        <v>16</v>
      </c>
      <c r="E7000" s="4">
        <f>150.00*(1-Z1%)</f>
        <v>150</v>
      </c>
      <c r="F7000" s="2">
        <v>1</v>
      </c>
      <c r="G7000" s="2"/>
    </row>
    <row r="7001" spans="1:26" customHeight="1" ht="18" hidden="true" outlineLevel="3">
      <c r="A7001" s="2" t="s">
        <v>13487</v>
      </c>
      <c r="B7001" s="3" t="s">
        <v>13488</v>
      </c>
      <c r="C7001" s="2"/>
      <c r="D7001" s="2" t="s">
        <v>16</v>
      </c>
      <c r="E7001" s="4">
        <f>90.00*(1-Z1%)</f>
        <v>90</v>
      </c>
      <c r="F7001" s="2">
        <v>2</v>
      </c>
      <c r="G7001" s="2"/>
    </row>
    <row r="7002" spans="1:26" customHeight="1" ht="18" hidden="true" outlineLevel="3">
      <c r="A7002" s="2" t="s">
        <v>13489</v>
      </c>
      <c r="B7002" s="3" t="s">
        <v>13490</v>
      </c>
      <c r="C7002" s="2"/>
      <c r="D7002" s="2" t="s">
        <v>16</v>
      </c>
      <c r="E7002" s="4">
        <f>180.00*(1-Z1%)</f>
        <v>180</v>
      </c>
      <c r="F7002" s="2">
        <v>3</v>
      </c>
      <c r="G7002" s="2"/>
    </row>
    <row r="7003" spans="1:26" customHeight="1" ht="36" hidden="true" outlineLevel="3">
      <c r="A7003" s="2" t="s">
        <v>13491</v>
      </c>
      <c r="B7003" s="3" t="s">
        <v>13492</v>
      </c>
      <c r="C7003" s="2"/>
      <c r="D7003" s="2" t="s">
        <v>16</v>
      </c>
      <c r="E7003" s="4">
        <f>350.00*(1-Z1%)</f>
        <v>350</v>
      </c>
      <c r="F7003" s="2">
        <v>3</v>
      </c>
      <c r="G7003" s="2"/>
    </row>
    <row r="7004" spans="1:26" customHeight="1" ht="18" hidden="true" outlineLevel="3">
      <c r="A7004" s="2" t="s">
        <v>13493</v>
      </c>
      <c r="B7004" s="3" t="s">
        <v>13494</v>
      </c>
      <c r="C7004" s="2"/>
      <c r="D7004" s="2" t="s">
        <v>16</v>
      </c>
      <c r="E7004" s="4">
        <f>100.00*(1-Z1%)</f>
        <v>100</v>
      </c>
      <c r="F7004" s="2">
        <v>1</v>
      </c>
      <c r="G7004" s="2"/>
    </row>
    <row r="7005" spans="1:26" customHeight="1" ht="36" hidden="true" outlineLevel="3">
      <c r="A7005" s="2" t="s">
        <v>13495</v>
      </c>
      <c r="B7005" s="3" t="s">
        <v>13496</v>
      </c>
      <c r="C7005" s="2"/>
      <c r="D7005" s="2" t="s">
        <v>16</v>
      </c>
      <c r="E7005" s="4">
        <f>390.00*(1-Z1%)</f>
        <v>390</v>
      </c>
      <c r="F7005" s="2">
        <v>3</v>
      </c>
      <c r="G7005" s="2"/>
    </row>
    <row r="7006" spans="1:26" customHeight="1" ht="18" hidden="true" outlineLevel="3">
      <c r="A7006" s="2" t="s">
        <v>13497</v>
      </c>
      <c r="B7006" s="3" t="s">
        <v>13498</v>
      </c>
      <c r="C7006" s="2"/>
      <c r="D7006" s="2" t="s">
        <v>16</v>
      </c>
      <c r="E7006" s="4">
        <f>450.00*(1-Z1%)</f>
        <v>450</v>
      </c>
      <c r="F7006" s="2">
        <v>1</v>
      </c>
      <c r="G7006" s="2"/>
    </row>
    <row r="7007" spans="1:26" customHeight="1" ht="36" hidden="true" outlineLevel="3">
      <c r="A7007" s="2" t="s">
        <v>13499</v>
      </c>
      <c r="B7007" s="3" t="s">
        <v>13500</v>
      </c>
      <c r="C7007" s="2"/>
      <c r="D7007" s="2" t="s">
        <v>16</v>
      </c>
      <c r="E7007" s="4">
        <f>150.00*(1-Z1%)</f>
        <v>150</v>
      </c>
      <c r="F7007" s="2">
        <v>2</v>
      </c>
      <c r="G7007" s="2"/>
    </row>
    <row r="7008" spans="1:26" customHeight="1" ht="18" hidden="true" outlineLevel="3">
      <c r="A7008" s="2" t="s">
        <v>13501</v>
      </c>
      <c r="B7008" s="3" t="s">
        <v>13502</v>
      </c>
      <c r="C7008" s="2"/>
      <c r="D7008" s="2" t="s">
        <v>16</v>
      </c>
      <c r="E7008" s="4">
        <f>290.00*(1-Z1%)</f>
        <v>290</v>
      </c>
      <c r="F7008" s="2">
        <v>4</v>
      </c>
      <c r="G7008" s="2"/>
    </row>
    <row r="7009" spans="1:26" customHeight="1" ht="36" hidden="true" outlineLevel="3">
      <c r="A7009" s="2" t="s">
        <v>13503</v>
      </c>
      <c r="B7009" s="3" t="s">
        <v>13504</v>
      </c>
      <c r="C7009" s="2"/>
      <c r="D7009" s="2" t="s">
        <v>16</v>
      </c>
      <c r="E7009" s="4">
        <f>250.00*(1-Z1%)</f>
        <v>250</v>
      </c>
      <c r="F7009" s="2">
        <v>4</v>
      </c>
      <c r="G7009" s="2"/>
    </row>
    <row r="7010" spans="1:26" customHeight="1" ht="36" hidden="true" outlineLevel="3">
      <c r="A7010" s="2" t="s">
        <v>13505</v>
      </c>
      <c r="B7010" s="3" t="s">
        <v>13506</v>
      </c>
      <c r="C7010" s="2"/>
      <c r="D7010" s="2" t="s">
        <v>16</v>
      </c>
      <c r="E7010" s="4">
        <f>250.00*(1-Z1%)</f>
        <v>250</v>
      </c>
      <c r="F7010" s="2">
        <v>1</v>
      </c>
      <c r="G7010" s="2"/>
    </row>
    <row r="7011" spans="1:26" customHeight="1" ht="36" hidden="true" outlineLevel="3">
      <c r="A7011" s="2" t="s">
        <v>13507</v>
      </c>
      <c r="B7011" s="3" t="s">
        <v>13508</v>
      </c>
      <c r="C7011" s="2"/>
      <c r="D7011" s="2" t="s">
        <v>16</v>
      </c>
      <c r="E7011" s="4">
        <f>370.00*(1-Z1%)</f>
        <v>370</v>
      </c>
      <c r="F7011" s="2">
        <v>2</v>
      </c>
      <c r="G7011" s="2"/>
    </row>
    <row r="7012" spans="1:26" customHeight="1" ht="36" hidden="true" outlineLevel="3">
      <c r="A7012" s="2" t="s">
        <v>13509</v>
      </c>
      <c r="B7012" s="3" t="s">
        <v>13510</v>
      </c>
      <c r="C7012" s="2"/>
      <c r="D7012" s="2" t="s">
        <v>16</v>
      </c>
      <c r="E7012" s="4">
        <f>200.00*(1-Z1%)</f>
        <v>200</v>
      </c>
      <c r="F7012" s="2">
        <v>2</v>
      </c>
      <c r="G7012" s="2"/>
    </row>
    <row r="7013" spans="1:26" customHeight="1" ht="36" hidden="true" outlineLevel="3">
      <c r="A7013" s="2" t="s">
        <v>13511</v>
      </c>
      <c r="B7013" s="3" t="s">
        <v>13512</v>
      </c>
      <c r="C7013" s="2"/>
      <c r="D7013" s="2" t="s">
        <v>16</v>
      </c>
      <c r="E7013" s="4">
        <f>110.00*(1-Z1%)</f>
        <v>110</v>
      </c>
      <c r="F7013" s="2">
        <v>1</v>
      </c>
      <c r="G7013" s="2"/>
    </row>
    <row r="7014" spans="1:26" customHeight="1" ht="36" hidden="true" outlineLevel="3">
      <c r="A7014" s="2" t="s">
        <v>13513</v>
      </c>
      <c r="B7014" s="3" t="s">
        <v>13514</v>
      </c>
      <c r="C7014" s="2"/>
      <c r="D7014" s="2" t="s">
        <v>16</v>
      </c>
      <c r="E7014" s="4">
        <f>200.00*(1-Z1%)</f>
        <v>200</v>
      </c>
      <c r="F7014" s="2">
        <v>6</v>
      </c>
      <c r="G7014" s="2"/>
    </row>
    <row r="7015" spans="1:26" customHeight="1" ht="36" hidden="true" outlineLevel="3">
      <c r="A7015" s="2" t="s">
        <v>13515</v>
      </c>
      <c r="B7015" s="3" t="s">
        <v>13516</v>
      </c>
      <c r="C7015" s="2"/>
      <c r="D7015" s="2" t="s">
        <v>16</v>
      </c>
      <c r="E7015" s="4">
        <f>100.00*(1-Z1%)</f>
        <v>100</v>
      </c>
      <c r="F7015" s="2">
        <v>4</v>
      </c>
      <c r="G7015" s="2"/>
    </row>
    <row r="7016" spans="1:26" customHeight="1" ht="36" hidden="true" outlineLevel="3">
      <c r="A7016" s="2" t="s">
        <v>13517</v>
      </c>
      <c r="B7016" s="3" t="s">
        <v>13518</v>
      </c>
      <c r="C7016" s="2"/>
      <c r="D7016" s="2" t="s">
        <v>16</v>
      </c>
      <c r="E7016" s="4">
        <f>150.00*(1-Z1%)</f>
        <v>150</v>
      </c>
      <c r="F7016" s="2">
        <v>1</v>
      </c>
      <c r="G7016" s="2"/>
    </row>
    <row r="7017" spans="1:26" customHeight="1" ht="36" hidden="true" outlineLevel="3">
      <c r="A7017" s="2" t="s">
        <v>13519</v>
      </c>
      <c r="B7017" s="3" t="s">
        <v>13520</v>
      </c>
      <c r="C7017" s="2"/>
      <c r="D7017" s="2" t="s">
        <v>16</v>
      </c>
      <c r="E7017" s="4">
        <f>200.00*(1-Z1%)</f>
        <v>200</v>
      </c>
      <c r="F7017" s="2">
        <v>4</v>
      </c>
      <c r="G7017" s="2"/>
    </row>
    <row r="7018" spans="1:26" customHeight="1" ht="36" hidden="true" outlineLevel="3">
      <c r="A7018" s="2" t="s">
        <v>13521</v>
      </c>
      <c r="B7018" s="3" t="s">
        <v>13522</v>
      </c>
      <c r="C7018" s="2"/>
      <c r="D7018" s="2" t="s">
        <v>16</v>
      </c>
      <c r="E7018" s="4">
        <f>150.00*(1-Z1%)</f>
        <v>150</v>
      </c>
      <c r="F7018" s="2">
        <v>1</v>
      </c>
      <c r="G7018" s="2"/>
    </row>
    <row r="7019" spans="1:26" customHeight="1" ht="36" hidden="true" outlineLevel="3">
      <c r="A7019" s="2" t="s">
        <v>13523</v>
      </c>
      <c r="B7019" s="3" t="s">
        <v>13524</v>
      </c>
      <c r="C7019" s="2"/>
      <c r="D7019" s="2" t="s">
        <v>16</v>
      </c>
      <c r="E7019" s="4">
        <f>160.00*(1-Z1%)</f>
        <v>160</v>
      </c>
      <c r="F7019" s="2">
        <v>2</v>
      </c>
      <c r="G7019" s="2"/>
    </row>
    <row r="7020" spans="1:26" customHeight="1" ht="18" hidden="true" outlineLevel="3">
      <c r="A7020" s="2" t="s">
        <v>13525</v>
      </c>
      <c r="B7020" s="3" t="s">
        <v>13526</v>
      </c>
      <c r="C7020" s="2"/>
      <c r="D7020" s="2" t="s">
        <v>16</v>
      </c>
      <c r="E7020" s="4">
        <f>100.00*(1-Z1%)</f>
        <v>100</v>
      </c>
      <c r="F7020" s="2">
        <v>3</v>
      </c>
      <c r="G7020" s="2"/>
    </row>
    <row r="7021" spans="1:26" customHeight="1" ht="18" hidden="true" outlineLevel="3">
      <c r="A7021" s="2" t="s">
        <v>13527</v>
      </c>
      <c r="B7021" s="3" t="s">
        <v>13528</v>
      </c>
      <c r="C7021" s="2"/>
      <c r="D7021" s="2" t="s">
        <v>16</v>
      </c>
      <c r="E7021" s="4">
        <f>190.00*(1-Z1%)</f>
        <v>190</v>
      </c>
      <c r="F7021" s="2">
        <v>3</v>
      </c>
      <c r="G7021" s="2"/>
    </row>
    <row r="7022" spans="1:26" customHeight="1" ht="18" hidden="true" outlineLevel="3">
      <c r="A7022" s="2" t="s">
        <v>13529</v>
      </c>
      <c r="B7022" s="3" t="s">
        <v>13530</v>
      </c>
      <c r="C7022" s="2"/>
      <c r="D7022" s="2" t="s">
        <v>16</v>
      </c>
      <c r="E7022" s="4">
        <f>250.00*(1-Z1%)</f>
        <v>250</v>
      </c>
      <c r="F7022" s="2">
        <v>3</v>
      </c>
      <c r="G7022" s="2"/>
    </row>
    <row r="7023" spans="1:26" customHeight="1" ht="18" hidden="true" outlineLevel="3">
      <c r="A7023" s="2" t="s">
        <v>13531</v>
      </c>
      <c r="B7023" s="3" t="s">
        <v>13532</v>
      </c>
      <c r="C7023" s="2"/>
      <c r="D7023" s="2" t="s">
        <v>16</v>
      </c>
      <c r="E7023" s="4">
        <f>1150.00*(1-Z1%)</f>
        <v>1150</v>
      </c>
      <c r="F7023" s="2">
        <v>2</v>
      </c>
      <c r="G7023" s="2"/>
    </row>
    <row r="7024" spans="1:26" customHeight="1" ht="36" hidden="true" outlineLevel="3">
      <c r="A7024" s="2" t="s">
        <v>13533</v>
      </c>
      <c r="B7024" s="3" t="s">
        <v>13534</v>
      </c>
      <c r="C7024" s="2"/>
      <c r="D7024" s="2" t="s">
        <v>16</v>
      </c>
      <c r="E7024" s="4">
        <f>100.00*(1-Z1%)</f>
        <v>100</v>
      </c>
      <c r="F7024" s="2">
        <v>3</v>
      </c>
      <c r="G7024" s="2"/>
    </row>
    <row r="7025" spans="1:26" customHeight="1" ht="35" hidden="true" outlineLevel="3">
      <c r="A7025" s="5" t="s">
        <v>13535</v>
      </c>
      <c r="B7025" s="5"/>
      <c r="C7025" s="5"/>
      <c r="D7025" s="5"/>
      <c r="E7025" s="5"/>
      <c r="F7025" s="5"/>
      <c r="G7025" s="5"/>
    </row>
    <row r="7026" spans="1:26" customHeight="1" ht="36" hidden="true" outlineLevel="3">
      <c r="A7026" s="2" t="s">
        <v>13536</v>
      </c>
      <c r="B7026" s="3" t="s">
        <v>13537</v>
      </c>
      <c r="C7026" s="2"/>
      <c r="D7026" s="2" t="s">
        <v>16</v>
      </c>
      <c r="E7026" s="4">
        <f>690.00*(1-Z1%)</f>
        <v>690</v>
      </c>
      <c r="F7026" s="2">
        <v>3</v>
      </c>
      <c r="G7026" s="2"/>
    </row>
    <row r="7027" spans="1:26" customHeight="1" ht="36" hidden="true" outlineLevel="3">
      <c r="A7027" s="2" t="s">
        <v>13538</v>
      </c>
      <c r="B7027" s="3" t="s">
        <v>13539</v>
      </c>
      <c r="C7027" s="2"/>
      <c r="D7027" s="2" t="s">
        <v>16</v>
      </c>
      <c r="E7027" s="4">
        <f>950.00*(1-Z1%)</f>
        <v>950</v>
      </c>
      <c r="F7027" s="2">
        <v>3</v>
      </c>
      <c r="G7027" s="2"/>
    </row>
    <row r="7028" spans="1:26" customHeight="1" ht="18" hidden="true" outlineLevel="3">
      <c r="A7028" s="2" t="s">
        <v>13540</v>
      </c>
      <c r="B7028" s="3" t="s">
        <v>13541</v>
      </c>
      <c r="C7028" s="2"/>
      <c r="D7028" s="2" t="s">
        <v>16</v>
      </c>
      <c r="E7028" s="4">
        <f>200.00*(1-Z1%)</f>
        <v>200</v>
      </c>
      <c r="F7028" s="2">
        <v>4</v>
      </c>
      <c r="G7028" s="2"/>
    </row>
    <row r="7029" spans="1:26" customHeight="1" ht="35" hidden="true" outlineLevel="2">
      <c r="A7029" s="5" t="s">
        <v>13542</v>
      </c>
      <c r="B7029" s="5"/>
      <c r="C7029" s="5"/>
      <c r="D7029" s="5"/>
      <c r="E7029" s="5"/>
      <c r="F7029" s="5"/>
      <c r="G7029" s="5"/>
    </row>
    <row r="7030" spans="1:26" customHeight="1" ht="18" hidden="true" outlineLevel="2">
      <c r="A7030" s="2" t="s">
        <v>13543</v>
      </c>
      <c r="B7030" s="3" t="s">
        <v>13544</v>
      </c>
      <c r="C7030" s="2"/>
      <c r="D7030" s="2" t="s">
        <v>16</v>
      </c>
      <c r="E7030" s="4">
        <f>980.00*(1-Z1%)</f>
        <v>980</v>
      </c>
      <c r="F7030" s="2">
        <v>3</v>
      </c>
      <c r="G7030" s="2"/>
    </row>
    <row r="7031" spans="1:26" customHeight="1" ht="18" hidden="true" outlineLevel="2">
      <c r="A7031" s="2" t="s">
        <v>13545</v>
      </c>
      <c r="B7031" s="3" t="s">
        <v>13546</v>
      </c>
      <c r="C7031" s="2"/>
      <c r="D7031" s="2" t="s">
        <v>16</v>
      </c>
      <c r="E7031" s="4">
        <f>990.00*(1-Z1%)</f>
        <v>990</v>
      </c>
      <c r="F7031" s="2">
        <v>2</v>
      </c>
      <c r="G7031" s="2"/>
    </row>
    <row r="7032" spans="1:26" customHeight="1" ht="18" hidden="true" outlineLevel="2">
      <c r="A7032" s="2" t="s">
        <v>13547</v>
      </c>
      <c r="B7032" s="3" t="s">
        <v>13548</v>
      </c>
      <c r="C7032" s="2"/>
      <c r="D7032" s="2" t="s">
        <v>16</v>
      </c>
      <c r="E7032" s="4">
        <f>1190.00*(1-Z1%)</f>
        <v>1190</v>
      </c>
      <c r="F7032" s="2">
        <v>3</v>
      </c>
      <c r="G7032" s="2"/>
    </row>
    <row r="7033" spans="1:26" customHeight="1" ht="36" hidden="true" outlineLevel="2">
      <c r="A7033" s="2" t="s">
        <v>13549</v>
      </c>
      <c r="B7033" s="3" t="s">
        <v>13550</v>
      </c>
      <c r="C7033" s="2"/>
      <c r="D7033" s="2" t="s">
        <v>16</v>
      </c>
      <c r="E7033" s="4">
        <f>130.00*(1-Z1%)</f>
        <v>130</v>
      </c>
      <c r="F7033" s="2">
        <v>3</v>
      </c>
      <c r="G7033" s="2"/>
    </row>
    <row r="7034" spans="1:26" customHeight="1" ht="18" hidden="true" outlineLevel="2">
      <c r="A7034" s="2" t="s">
        <v>13551</v>
      </c>
      <c r="B7034" s="3" t="s">
        <v>13552</v>
      </c>
      <c r="C7034" s="2"/>
      <c r="D7034" s="2" t="s">
        <v>16</v>
      </c>
      <c r="E7034" s="4">
        <f>130.00*(1-Z1%)</f>
        <v>130</v>
      </c>
      <c r="F7034" s="2">
        <v>1</v>
      </c>
      <c r="G7034" s="2"/>
    </row>
    <row r="7035" spans="1:26" customHeight="1" ht="36" hidden="true" outlineLevel="2">
      <c r="A7035" s="2" t="s">
        <v>13553</v>
      </c>
      <c r="B7035" s="3" t="s">
        <v>13554</v>
      </c>
      <c r="C7035" s="2"/>
      <c r="D7035" s="2" t="s">
        <v>16</v>
      </c>
      <c r="E7035" s="4">
        <f>250.00*(1-Z1%)</f>
        <v>250</v>
      </c>
      <c r="F7035" s="2">
        <v>1</v>
      </c>
      <c r="G7035" s="2"/>
    </row>
    <row r="7036" spans="1:26" customHeight="1" ht="36" hidden="true" outlineLevel="2">
      <c r="A7036" s="2" t="s">
        <v>13555</v>
      </c>
      <c r="B7036" s="3" t="s">
        <v>13556</v>
      </c>
      <c r="C7036" s="2"/>
      <c r="D7036" s="2" t="s">
        <v>16</v>
      </c>
      <c r="E7036" s="4">
        <f>50.00*(1-Z1%)</f>
        <v>50</v>
      </c>
      <c r="F7036" s="2">
        <v>9</v>
      </c>
      <c r="G7036" s="2"/>
    </row>
    <row r="7037" spans="1:26" customHeight="1" ht="36" hidden="true" outlineLevel="2">
      <c r="A7037" s="2" t="s">
        <v>13557</v>
      </c>
      <c r="B7037" s="3" t="s">
        <v>13558</v>
      </c>
      <c r="C7037" s="2"/>
      <c r="D7037" s="2" t="s">
        <v>16</v>
      </c>
      <c r="E7037" s="4">
        <f>190.00*(1-Z1%)</f>
        <v>190</v>
      </c>
      <c r="F7037" s="2">
        <v>3</v>
      </c>
      <c r="G7037" s="2"/>
    </row>
    <row r="7038" spans="1:26" customHeight="1" ht="36" hidden="true" outlineLevel="2">
      <c r="A7038" s="2" t="s">
        <v>13559</v>
      </c>
      <c r="B7038" s="3" t="s">
        <v>13560</v>
      </c>
      <c r="C7038" s="2"/>
      <c r="D7038" s="2" t="s">
        <v>16</v>
      </c>
      <c r="E7038" s="4">
        <f>50.00*(1-Z1%)</f>
        <v>50</v>
      </c>
      <c r="F7038" s="2">
        <v>10</v>
      </c>
      <c r="G7038" s="2"/>
    </row>
    <row r="7039" spans="1:26" customHeight="1" ht="18" hidden="true" outlineLevel="2">
      <c r="A7039" s="2" t="s">
        <v>13561</v>
      </c>
      <c r="B7039" s="3" t="s">
        <v>13562</v>
      </c>
      <c r="C7039" s="2"/>
      <c r="D7039" s="2" t="s">
        <v>16</v>
      </c>
      <c r="E7039" s="4">
        <f>50.00*(1-Z1%)</f>
        <v>50</v>
      </c>
      <c r="F7039" s="2">
        <v>8</v>
      </c>
      <c r="G7039" s="2"/>
    </row>
    <row r="7040" spans="1:26" customHeight="1" ht="36" hidden="true" outlineLevel="2">
      <c r="A7040" s="2" t="s">
        <v>13563</v>
      </c>
      <c r="B7040" s="3" t="s">
        <v>13564</v>
      </c>
      <c r="C7040" s="2"/>
      <c r="D7040" s="2" t="s">
        <v>16</v>
      </c>
      <c r="E7040" s="4">
        <f>290.00*(1-Z1%)</f>
        <v>290</v>
      </c>
      <c r="F7040" s="2">
        <v>1</v>
      </c>
      <c r="G7040" s="2"/>
    </row>
    <row r="7041" spans="1:26" customHeight="1" ht="36" hidden="true" outlineLevel="2">
      <c r="A7041" s="2" t="s">
        <v>13565</v>
      </c>
      <c r="B7041" s="3" t="s">
        <v>13566</v>
      </c>
      <c r="C7041" s="2"/>
      <c r="D7041" s="2" t="s">
        <v>16</v>
      </c>
      <c r="E7041" s="4">
        <f>150.00*(1-Z1%)</f>
        <v>150</v>
      </c>
      <c r="F7041" s="2">
        <v>1</v>
      </c>
      <c r="G7041" s="2"/>
    </row>
    <row r="7042" spans="1:26" customHeight="1" ht="36" hidden="true" outlineLevel="2">
      <c r="A7042" s="2" t="s">
        <v>13567</v>
      </c>
      <c r="B7042" s="3" t="s">
        <v>13568</v>
      </c>
      <c r="C7042" s="2"/>
      <c r="D7042" s="2" t="s">
        <v>16</v>
      </c>
      <c r="E7042" s="4">
        <f>50.00*(1-Z1%)</f>
        <v>50</v>
      </c>
      <c r="F7042" s="2">
        <v>5</v>
      </c>
      <c r="G7042" s="2"/>
    </row>
    <row r="7043" spans="1:26" customHeight="1" ht="18" hidden="true" outlineLevel="2">
      <c r="A7043" s="2" t="s">
        <v>13569</v>
      </c>
      <c r="B7043" s="3" t="s">
        <v>13570</v>
      </c>
      <c r="C7043" s="2"/>
      <c r="D7043" s="2" t="s">
        <v>16</v>
      </c>
      <c r="E7043" s="4">
        <f>50.00*(1-Z1%)</f>
        <v>50</v>
      </c>
      <c r="F7043" s="2">
        <v>4</v>
      </c>
      <c r="G7043" s="2"/>
    </row>
    <row r="7044" spans="1:26" customHeight="1" ht="36" hidden="true" outlineLevel="2">
      <c r="A7044" s="2" t="s">
        <v>13571</v>
      </c>
      <c r="B7044" s="3" t="s">
        <v>13572</v>
      </c>
      <c r="C7044" s="2"/>
      <c r="D7044" s="2" t="s">
        <v>16</v>
      </c>
      <c r="E7044" s="4">
        <f>70.00*(1-Z1%)</f>
        <v>70</v>
      </c>
      <c r="F7044" s="2">
        <v>7</v>
      </c>
      <c r="G7044" s="2"/>
    </row>
    <row r="7045" spans="1:26" customHeight="1" ht="36" hidden="true" outlineLevel="2">
      <c r="A7045" s="2" t="s">
        <v>13573</v>
      </c>
      <c r="B7045" s="3" t="s">
        <v>13574</v>
      </c>
      <c r="C7045" s="2"/>
      <c r="D7045" s="2" t="s">
        <v>16</v>
      </c>
      <c r="E7045" s="4">
        <f>290.00*(1-Z1%)</f>
        <v>290</v>
      </c>
      <c r="F7045" s="2">
        <v>1</v>
      </c>
      <c r="G7045" s="2"/>
    </row>
    <row r="7046" spans="1:26" customHeight="1" ht="18" hidden="true" outlineLevel="2">
      <c r="A7046" s="2" t="s">
        <v>13575</v>
      </c>
      <c r="B7046" s="3" t="s">
        <v>13576</v>
      </c>
      <c r="C7046" s="2"/>
      <c r="D7046" s="2" t="s">
        <v>16</v>
      </c>
      <c r="E7046" s="4">
        <f>50.00*(1-Z1%)</f>
        <v>50</v>
      </c>
      <c r="F7046" s="2">
        <v>12</v>
      </c>
      <c r="G7046" s="2"/>
    </row>
    <row r="7047" spans="1:26" customHeight="1" ht="18" hidden="true" outlineLevel="2">
      <c r="A7047" s="2" t="s">
        <v>13577</v>
      </c>
      <c r="B7047" s="3" t="s">
        <v>13578</v>
      </c>
      <c r="C7047" s="2"/>
      <c r="D7047" s="2" t="s">
        <v>16</v>
      </c>
      <c r="E7047" s="4">
        <f>370.00*(1-Z1%)</f>
        <v>370</v>
      </c>
      <c r="F7047" s="2">
        <v>2</v>
      </c>
      <c r="G7047" s="2"/>
    </row>
    <row r="7048" spans="1:26" customHeight="1" ht="36" hidden="true" outlineLevel="2">
      <c r="A7048" s="2" t="s">
        <v>13579</v>
      </c>
      <c r="B7048" s="3" t="s">
        <v>13580</v>
      </c>
      <c r="C7048" s="2"/>
      <c r="D7048" s="2" t="s">
        <v>16</v>
      </c>
      <c r="E7048" s="4">
        <f>100.00*(1-Z1%)</f>
        <v>100</v>
      </c>
      <c r="F7048" s="2">
        <v>1</v>
      </c>
      <c r="G7048" s="2"/>
    </row>
    <row r="7049" spans="1:26" customHeight="1" ht="36" hidden="true" outlineLevel="2">
      <c r="A7049" s="2" t="s">
        <v>13581</v>
      </c>
      <c r="B7049" s="3" t="s">
        <v>13582</v>
      </c>
      <c r="C7049" s="2"/>
      <c r="D7049" s="2" t="s">
        <v>16</v>
      </c>
      <c r="E7049" s="4">
        <f>100.00*(1-Z1%)</f>
        <v>100</v>
      </c>
      <c r="F7049" s="2">
        <v>6</v>
      </c>
      <c r="G7049" s="2"/>
    </row>
    <row r="7050" spans="1:26" customHeight="1" ht="36" hidden="true" outlineLevel="2">
      <c r="A7050" s="2" t="s">
        <v>13583</v>
      </c>
      <c r="B7050" s="3" t="s">
        <v>13584</v>
      </c>
      <c r="C7050" s="2"/>
      <c r="D7050" s="2" t="s">
        <v>16</v>
      </c>
      <c r="E7050" s="4">
        <f>380.00*(1-Z1%)</f>
        <v>380</v>
      </c>
      <c r="F7050" s="2">
        <v>9</v>
      </c>
      <c r="G7050" s="2"/>
    </row>
    <row r="7051" spans="1:26" customHeight="1" ht="18" hidden="true" outlineLevel="2">
      <c r="A7051" s="2" t="s">
        <v>13585</v>
      </c>
      <c r="B7051" s="3" t="s">
        <v>13586</v>
      </c>
      <c r="C7051" s="2"/>
      <c r="D7051" s="2" t="s">
        <v>16</v>
      </c>
      <c r="E7051" s="4">
        <f>1190.00*(1-Z1%)</f>
        <v>1190</v>
      </c>
      <c r="F7051" s="2">
        <v>1</v>
      </c>
      <c r="G7051" s="2"/>
    </row>
    <row r="7052" spans="1:26" customHeight="1" ht="18" hidden="true" outlineLevel="2">
      <c r="A7052" s="2" t="s">
        <v>13587</v>
      </c>
      <c r="B7052" s="3" t="s">
        <v>13588</v>
      </c>
      <c r="C7052" s="2"/>
      <c r="D7052" s="2" t="s">
        <v>16</v>
      </c>
      <c r="E7052" s="4">
        <f>850.00*(1-Z1%)</f>
        <v>850</v>
      </c>
      <c r="F7052" s="2">
        <v>2</v>
      </c>
      <c r="G7052" s="2"/>
    </row>
    <row r="7053" spans="1:26" customHeight="1" ht="18" hidden="true" outlineLevel="2">
      <c r="A7053" s="2" t="s">
        <v>13589</v>
      </c>
      <c r="B7053" s="3" t="s">
        <v>13590</v>
      </c>
      <c r="C7053" s="2"/>
      <c r="D7053" s="2" t="s">
        <v>16</v>
      </c>
      <c r="E7053" s="4">
        <f>990.00*(1-Z1%)</f>
        <v>990</v>
      </c>
      <c r="F7053" s="2">
        <v>1</v>
      </c>
      <c r="G7053" s="2"/>
    </row>
    <row r="7054" spans="1:26" customHeight="1" ht="35" hidden="true" outlineLevel="2">
      <c r="A7054" s="5" t="s">
        <v>13591</v>
      </c>
      <c r="B7054" s="5"/>
      <c r="C7054" s="5"/>
      <c r="D7054" s="5"/>
      <c r="E7054" s="5"/>
      <c r="F7054" s="5"/>
      <c r="G7054" s="5"/>
    </row>
    <row r="7055" spans="1:26" customHeight="1" ht="54" hidden="true" outlineLevel="2">
      <c r="A7055" s="2" t="s">
        <v>13592</v>
      </c>
      <c r="B7055" s="3" t="s">
        <v>13593</v>
      </c>
      <c r="C7055" s="2"/>
      <c r="D7055" s="2" t="s">
        <v>16</v>
      </c>
      <c r="E7055" s="4">
        <f>1390.00*(1-Z1%)</f>
        <v>1390</v>
      </c>
      <c r="F7055" s="2">
        <v>3</v>
      </c>
      <c r="G7055" s="2"/>
    </row>
    <row r="7056" spans="1:26" customHeight="1" ht="18" hidden="true" outlineLevel="2">
      <c r="A7056" s="2" t="s">
        <v>13594</v>
      </c>
      <c r="B7056" s="3" t="s">
        <v>13595</v>
      </c>
      <c r="C7056" s="2"/>
      <c r="D7056" s="2" t="s">
        <v>16</v>
      </c>
      <c r="E7056" s="4">
        <f>1350.00*(1-Z1%)</f>
        <v>1350</v>
      </c>
      <c r="F7056" s="2">
        <v>2</v>
      </c>
      <c r="G7056" s="2"/>
    </row>
    <row r="7057" spans="1:26" customHeight="1" ht="18" hidden="true" outlineLevel="2">
      <c r="A7057" s="2" t="s">
        <v>13596</v>
      </c>
      <c r="B7057" s="3" t="s">
        <v>13360</v>
      </c>
      <c r="C7057" s="2"/>
      <c r="D7057" s="2" t="s">
        <v>16</v>
      </c>
      <c r="E7057" s="4">
        <f>950.00*(1-Z1%)</f>
        <v>950</v>
      </c>
      <c r="F7057" s="2">
        <v>1</v>
      </c>
      <c r="G7057" s="2"/>
    </row>
    <row r="7058" spans="1:26" customHeight="1" ht="18" hidden="true" outlineLevel="2">
      <c r="A7058" s="2" t="s">
        <v>13597</v>
      </c>
      <c r="B7058" s="3" t="s">
        <v>13598</v>
      </c>
      <c r="C7058" s="2"/>
      <c r="D7058" s="2" t="s">
        <v>16</v>
      </c>
      <c r="E7058" s="4">
        <f>1250.00*(1-Z1%)</f>
        <v>1250</v>
      </c>
      <c r="F7058" s="2">
        <v>2</v>
      </c>
      <c r="G7058" s="2"/>
    </row>
    <row r="7059" spans="1:26" customHeight="1" ht="18" hidden="true" outlineLevel="2">
      <c r="A7059" s="2" t="s">
        <v>13599</v>
      </c>
      <c r="B7059" s="3" t="s">
        <v>13600</v>
      </c>
      <c r="C7059" s="2"/>
      <c r="D7059" s="2" t="s">
        <v>16</v>
      </c>
      <c r="E7059" s="4">
        <f>650.00*(1-Z1%)</f>
        <v>650</v>
      </c>
      <c r="F7059" s="2">
        <v>3</v>
      </c>
      <c r="G7059" s="2"/>
    </row>
    <row r="7060" spans="1:26" customHeight="1" ht="18" hidden="true" outlineLevel="2">
      <c r="A7060" s="2" t="s">
        <v>13601</v>
      </c>
      <c r="B7060" s="3" t="s">
        <v>13602</v>
      </c>
      <c r="C7060" s="2"/>
      <c r="D7060" s="2" t="s">
        <v>16</v>
      </c>
      <c r="E7060" s="4">
        <f>850.00*(1-Z1%)</f>
        <v>850</v>
      </c>
      <c r="F7060" s="2">
        <v>1</v>
      </c>
      <c r="G7060" s="2"/>
    </row>
    <row r="7061" spans="1:26" customHeight="1" ht="18" hidden="true" outlineLevel="2">
      <c r="A7061" s="2" t="s">
        <v>13603</v>
      </c>
      <c r="B7061" s="3" t="s">
        <v>13604</v>
      </c>
      <c r="C7061" s="2"/>
      <c r="D7061" s="2" t="s">
        <v>16</v>
      </c>
      <c r="E7061" s="4">
        <f>1390.00*(1-Z1%)</f>
        <v>1390</v>
      </c>
      <c r="F7061" s="2">
        <v>2</v>
      </c>
      <c r="G7061" s="2"/>
    </row>
    <row r="7062" spans="1:26" customHeight="1" ht="35" hidden="true" outlineLevel="2">
      <c r="A7062" s="5" t="s">
        <v>13605</v>
      </c>
      <c r="B7062" s="5"/>
      <c r="C7062" s="5"/>
      <c r="D7062" s="5"/>
      <c r="E7062" s="5"/>
      <c r="F7062" s="5"/>
      <c r="G7062" s="5"/>
    </row>
    <row r="7063" spans="1:26" customHeight="1" ht="36" hidden="true" outlineLevel="2">
      <c r="A7063" s="2" t="s">
        <v>13606</v>
      </c>
      <c r="B7063" s="3" t="s">
        <v>13607</v>
      </c>
      <c r="C7063" s="2"/>
      <c r="D7063" s="2" t="s">
        <v>16</v>
      </c>
      <c r="E7063" s="4">
        <f>1990.00*(1-Z1%)</f>
        <v>1990</v>
      </c>
      <c r="F7063" s="2">
        <v>1</v>
      </c>
      <c r="G7063" s="2"/>
    </row>
    <row r="7064" spans="1:26" customHeight="1" ht="18" hidden="true" outlineLevel="2">
      <c r="A7064" s="2" t="s">
        <v>13608</v>
      </c>
      <c r="B7064" s="3" t="s">
        <v>13609</v>
      </c>
      <c r="C7064" s="2"/>
      <c r="D7064" s="2" t="s">
        <v>16</v>
      </c>
      <c r="E7064" s="4">
        <f>1490.00*(1-Z1%)</f>
        <v>1490</v>
      </c>
      <c r="F7064" s="2">
        <v>1</v>
      </c>
      <c r="G7064" s="2"/>
    </row>
    <row r="7065" spans="1:26" customHeight="1" ht="18" hidden="true" outlineLevel="2">
      <c r="A7065" s="2" t="s">
        <v>13610</v>
      </c>
      <c r="B7065" s="3" t="s">
        <v>13611</v>
      </c>
      <c r="C7065" s="2"/>
      <c r="D7065" s="2" t="s">
        <v>16</v>
      </c>
      <c r="E7065" s="4">
        <f>1250.00*(1-Z1%)</f>
        <v>1250</v>
      </c>
      <c r="F7065" s="2">
        <v>1</v>
      </c>
      <c r="G7065" s="2"/>
    </row>
    <row r="7066" spans="1:26" customHeight="1" ht="18" hidden="true" outlineLevel="2">
      <c r="A7066" s="2" t="s">
        <v>13612</v>
      </c>
      <c r="B7066" s="3" t="s">
        <v>13613</v>
      </c>
      <c r="C7066" s="2"/>
      <c r="D7066" s="2" t="s">
        <v>16</v>
      </c>
      <c r="E7066" s="4">
        <f>2590.00*(1-Z1%)</f>
        <v>2590</v>
      </c>
      <c r="F7066" s="2">
        <v>1</v>
      </c>
      <c r="G7066" s="2"/>
    </row>
    <row r="7067" spans="1:26" customHeight="1" ht="36" hidden="true" outlineLevel="2">
      <c r="A7067" s="2" t="s">
        <v>13614</v>
      </c>
      <c r="B7067" s="3" t="s">
        <v>13615</v>
      </c>
      <c r="C7067" s="2"/>
      <c r="D7067" s="2" t="s">
        <v>16</v>
      </c>
      <c r="E7067" s="4">
        <f>3880.00*(1-Z1%)</f>
        <v>3880</v>
      </c>
      <c r="F7067" s="2">
        <v>1</v>
      </c>
      <c r="G7067" s="2"/>
    </row>
    <row r="7068" spans="1:26" customHeight="1" ht="18" hidden="true" outlineLevel="2">
      <c r="A7068" s="2" t="s">
        <v>13616</v>
      </c>
      <c r="B7068" s="3" t="s">
        <v>13617</v>
      </c>
      <c r="C7068" s="2"/>
      <c r="D7068" s="2" t="s">
        <v>16</v>
      </c>
      <c r="E7068" s="4">
        <f>2050.00*(1-Z1%)</f>
        <v>2050</v>
      </c>
      <c r="F7068" s="2">
        <v>1</v>
      </c>
      <c r="G7068" s="2"/>
    </row>
    <row r="7069" spans="1:26" customHeight="1" ht="36" hidden="true" outlineLevel="2">
      <c r="A7069" s="2" t="s">
        <v>13618</v>
      </c>
      <c r="B7069" s="3" t="s">
        <v>13619</v>
      </c>
      <c r="C7069" s="2"/>
      <c r="D7069" s="2" t="s">
        <v>16</v>
      </c>
      <c r="E7069" s="4">
        <f>2850.00*(1-Z1%)</f>
        <v>2850</v>
      </c>
      <c r="F7069" s="2">
        <v>1</v>
      </c>
      <c r="G7069" s="2"/>
    </row>
    <row r="7070" spans="1:26" customHeight="1" ht="36" hidden="true" outlineLevel="2">
      <c r="A7070" s="2" t="s">
        <v>13620</v>
      </c>
      <c r="B7070" s="3" t="s">
        <v>13621</v>
      </c>
      <c r="C7070" s="2"/>
      <c r="D7070" s="2" t="s">
        <v>16</v>
      </c>
      <c r="E7070" s="4">
        <f>1590.00*(1-Z1%)</f>
        <v>1590</v>
      </c>
      <c r="F7070" s="2">
        <v>1</v>
      </c>
      <c r="G7070" s="2"/>
    </row>
    <row r="7071" spans="1:26" customHeight="1" ht="36" hidden="true" outlineLevel="2">
      <c r="A7071" s="2" t="s">
        <v>13622</v>
      </c>
      <c r="B7071" s="3" t="s">
        <v>13623</v>
      </c>
      <c r="C7071" s="2"/>
      <c r="D7071" s="2" t="s">
        <v>16</v>
      </c>
      <c r="E7071" s="4">
        <f>1900.00*(1-Z1%)</f>
        <v>1900</v>
      </c>
      <c r="F7071" s="2">
        <v>1</v>
      </c>
      <c r="G7071" s="2"/>
    </row>
    <row r="7072" spans="1:26" customHeight="1" ht="36" hidden="true" outlineLevel="2">
      <c r="A7072" s="2" t="s">
        <v>13624</v>
      </c>
      <c r="B7072" s="3" t="s">
        <v>13625</v>
      </c>
      <c r="C7072" s="2"/>
      <c r="D7072" s="2" t="s">
        <v>16</v>
      </c>
      <c r="E7072" s="4">
        <f>2100.00*(1-Z1%)</f>
        <v>2100</v>
      </c>
      <c r="F7072" s="2">
        <v>1</v>
      </c>
      <c r="G7072" s="2"/>
    </row>
    <row r="7073" spans="1:26" customHeight="1" ht="18" hidden="true" outlineLevel="2">
      <c r="A7073" s="2" t="s">
        <v>13626</v>
      </c>
      <c r="B7073" s="3" t="s">
        <v>13627</v>
      </c>
      <c r="C7073" s="2"/>
      <c r="D7073" s="2" t="s">
        <v>16</v>
      </c>
      <c r="E7073" s="4">
        <f>3390.00*(1-Z1%)</f>
        <v>3390</v>
      </c>
      <c r="F7073" s="2">
        <v>1</v>
      </c>
      <c r="G7073" s="2"/>
    </row>
    <row r="7074" spans="1:26" customHeight="1" ht="18" hidden="true" outlineLevel="2">
      <c r="A7074" s="2" t="s">
        <v>13628</v>
      </c>
      <c r="B7074" s="3" t="s">
        <v>13629</v>
      </c>
      <c r="C7074" s="2"/>
      <c r="D7074" s="2" t="s">
        <v>16</v>
      </c>
      <c r="E7074" s="4">
        <f>1750.00*(1-Z1%)</f>
        <v>1750</v>
      </c>
      <c r="F7074" s="2">
        <v>1</v>
      </c>
      <c r="G7074" s="2"/>
    </row>
    <row r="7075" spans="1:26" customHeight="1" ht="18" hidden="true" outlineLevel="2">
      <c r="A7075" s="2" t="s">
        <v>13630</v>
      </c>
      <c r="B7075" s="3" t="s">
        <v>13631</v>
      </c>
      <c r="C7075" s="2"/>
      <c r="D7075" s="2" t="s">
        <v>16</v>
      </c>
      <c r="E7075" s="4">
        <f>3390.00*(1-Z1%)</f>
        <v>3390</v>
      </c>
      <c r="F7075" s="2">
        <v>1</v>
      </c>
      <c r="G7075" s="2"/>
    </row>
    <row r="7076" spans="1:26" customHeight="1" ht="35">
      <c r="A7076" s="1" t="s">
        <v>13632</v>
      </c>
      <c r="B7076" s="1"/>
      <c r="C7076" s="1"/>
      <c r="D7076" s="1"/>
      <c r="E7076" s="1"/>
      <c r="F7076" s="1"/>
      <c r="G7076" s="1"/>
    </row>
    <row r="7077" spans="1:26" customHeight="1" ht="35" hidden="true" outlineLevel="2">
      <c r="A7077" s="5" t="s">
        <v>13633</v>
      </c>
      <c r="B7077" s="5"/>
      <c r="C7077" s="5"/>
      <c r="D7077" s="5"/>
      <c r="E7077" s="5"/>
      <c r="F7077" s="5"/>
      <c r="G7077" s="5"/>
    </row>
    <row r="7078" spans="1:26" customHeight="1" ht="36" hidden="true" outlineLevel="2">
      <c r="A7078" s="2" t="s">
        <v>13634</v>
      </c>
      <c r="B7078" s="3" t="s">
        <v>13635</v>
      </c>
      <c r="C7078" s="2"/>
      <c r="D7078" s="2" t="s">
        <v>16</v>
      </c>
      <c r="E7078" s="4">
        <f>3950.00*(1-Z1%)</f>
        <v>3950</v>
      </c>
      <c r="F7078" s="2">
        <v>1</v>
      </c>
      <c r="G7078" s="2"/>
    </row>
    <row r="7079" spans="1:26" customHeight="1" ht="18" hidden="true" outlineLevel="2">
      <c r="A7079" s="2" t="s">
        <v>13636</v>
      </c>
      <c r="B7079" s="3" t="s">
        <v>13637</v>
      </c>
      <c r="C7079" s="2"/>
      <c r="D7079" s="2" t="s">
        <v>16</v>
      </c>
      <c r="E7079" s="4">
        <f>5790.00*(1-Z1%)</f>
        <v>5790</v>
      </c>
      <c r="F7079" s="2">
        <v>1</v>
      </c>
      <c r="G7079" s="2"/>
    </row>
    <row r="7080" spans="1:26" customHeight="1" ht="36" hidden="true" outlineLevel="2">
      <c r="A7080" s="2" t="s">
        <v>13638</v>
      </c>
      <c r="B7080" s="3" t="s">
        <v>13639</v>
      </c>
      <c r="C7080" s="2"/>
      <c r="D7080" s="2" t="s">
        <v>16</v>
      </c>
      <c r="E7080" s="4">
        <f>3790.00*(1-Z1%)</f>
        <v>3790</v>
      </c>
      <c r="F7080" s="2">
        <v>1</v>
      </c>
      <c r="G7080" s="2"/>
    </row>
    <row r="7081" spans="1:26" customHeight="1" ht="36" hidden="true" outlineLevel="2">
      <c r="A7081" s="2" t="s">
        <v>13640</v>
      </c>
      <c r="B7081" s="3" t="s">
        <v>13641</v>
      </c>
      <c r="C7081" s="2"/>
      <c r="D7081" s="2" t="s">
        <v>16</v>
      </c>
      <c r="E7081" s="4">
        <f>3590.00*(1-Z1%)</f>
        <v>3590</v>
      </c>
      <c r="F7081" s="2">
        <v>1</v>
      </c>
      <c r="G7081" s="2"/>
    </row>
    <row r="7082" spans="1:26" customHeight="1" ht="36" hidden="true" outlineLevel="2">
      <c r="A7082" s="2" t="s">
        <v>13642</v>
      </c>
      <c r="B7082" s="3" t="s">
        <v>13643</v>
      </c>
      <c r="C7082" s="2"/>
      <c r="D7082" s="2" t="s">
        <v>16</v>
      </c>
      <c r="E7082" s="4">
        <f>4100.00*(1-Z1%)</f>
        <v>4100</v>
      </c>
      <c r="F7082" s="2">
        <v>1</v>
      </c>
      <c r="G7082" s="2"/>
    </row>
    <row r="7083" spans="1:26" customHeight="1" ht="36" hidden="true" outlineLevel="2">
      <c r="A7083" s="2" t="s">
        <v>13644</v>
      </c>
      <c r="B7083" s="3" t="s">
        <v>13645</v>
      </c>
      <c r="C7083" s="2"/>
      <c r="D7083" s="2" t="s">
        <v>16</v>
      </c>
      <c r="E7083" s="4">
        <f>2990.00*(1-Z1%)</f>
        <v>2990</v>
      </c>
      <c r="F7083" s="2">
        <v>1</v>
      </c>
      <c r="G7083" s="2"/>
    </row>
    <row r="7084" spans="1:26" customHeight="1" ht="36" hidden="true" outlineLevel="2">
      <c r="A7084" s="2" t="s">
        <v>13646</v>
      </c>
      <c r="B7084" s="3" t="s">
        <v>13647</v>
      </c>
      <c r="C7084" s="2"/>
      <c r="D7084" s="2" t="s">
        <v>16</v>
      </c>
      <c r="E7084" s="4">
        <f>2450.00*(1-Z1%)</f>
        <v>2450</v>
      </c>
      <c r="F7084" s="2">
        <v>1</v>
      </c>
      <c r="G7084" s="2"/>
    </row>
    <row r="7085" spans="1:26" customHeight="1" ht="18" hidden="true" outlineLevel="2">
      <c r="A7085" s="2" t="s">
        <v>13648</v>
      </c>
      <c r="B7085" s="3" t="s">
        <v>13649</v>
      </c>
      <c r="C7085" s="2"/>
      <c r="D7085" s="2" t="s">
        <v>16</v>
      </c>
      <c r="E7085" s="4">
        <f>2990.00*(1-Z1%)</f>
        <v>2990</v>
      </c>
      <c r="F7085" s="2">
        <v>1</v>
      </c>
      <c r="G7085" s="2"/>
    </row>
    <row r="7086" spans="1:26" customHeight="1" ht="36" hidden="true" outlineLevel="2">
      <c r="A7086" s="2" t="s">
        <v>13650</v>
      </c>
      <c r="B7086" s="3" t="s">
        <v>13651</v>
      </c>
      <c r="C7086" s="2"/>
      <c r="D7086" s="2" t="s">
        <v>16</v>
      </c>
      <c r="E7086" s="4">
        <f>3350.00*(1-Z1%)</f>
        <v>3350</v>
      </c>
      <c r="F7086" s="2">
        <v>1</v>
      </c>
      <c r="G7086" s="2"/>
    </row>
    <row r="7087" spans="1:26" customHeight="1" ht="18" hidden="true" outlineLevel="2">
      <c r="A7087" s="2" t="s">
        <v>13652</v>
      </c>
      <c r="B7087" s="3" t="s">
        <v>13653</v>
      </c>
      <c r="C7087" s="2"/>
      <c r="D7087" s="2" t="s">
        <v>16</v>
      </c>
      <c r="E7087" s="4">
        <f>550.00*(1-Z1%)</f>
        <v>550</v>
      </c>
      <c r="F7087" s="2">
        <v>2</v>
      </c>
      <c r="G7087" s="2"/>
    </row>
    <row r="7088" spans="1:26" customHeight="1" ht="35" hidden="true" outlineLevel="2">
      <c r="A7088" s="5" t="s">
        <v>13654</v>
      </c>
      <c r="B7088" s="5"/>
      <c r="C7088" s="5"/>
      <c r="D7088" s="5"/>
      <c r="E7088" s="5"/>
      <c r="F7088" s="5"/>
      <c r="G7088" s="5"/>
    </row>
    <row r="7089" spans="1:26" customHeight="1" ht="36" hidden="true" outlineLevel="2">
      <c r="A7089" s="2" t="s">
        <v>13655</v>
      </c>
      <c r="B7089" s="3" t="s">
        <v>13656</v>
      </c>
      <c r="C7089" s="2"/>
      <c r="D7089" s="2" t="s">
        <v>16</v>
      </c>
      <c r="E7089" s="4">
        <f>990.00*(1-Z1%)</f>
        <v>990</v>
      </c>
      <c r="F7089" s="2">
        <v>1</v>
      </c>
      <c r="G7089" s="2"/>
    </row>
    <row r="7090" spans="1:26" customHeight="1" ht="36" hidden="true" outlineLevel="2">
      <c r="A7090" s="2" t="s">
        <v>13657</v>
      </c>
      <c r="B7090" s="3" t="s">
        <v>13658</v>
      </c>
      <c r="C7090" s="2"/>
      <c r="D7090" s="2" t="s">
        <v>16</v>
      </c>
      <c r="E7090" s="4">
        <f>1290.00*(1-Z1%)</f>
        <v>1290</v>
      </c>
      <c r="F7090" s="2">
        <v>1</v>
      </c>
      <c r="G7090" s="2"/>
    </row>
    <row r="7091" spans="1:26" customHeight="1" ht="36" hidden="true" outlineLevel="2">
      <c r="A7091" s="2" t="s">
        <v>13659</v>
      </c>
      <c r="B7091" s="3" t="s">
        <v>13660</v>
      </c>
      <c r="C7091" s="2"/>
      <c r="D7091" s="2" t="s">
        <v>16</v>
      </c>
      <c r="E7091" s="4">
        <f>1290.00*(1-Z1%)</f>
        <v>1290</v>
      </c>
      <c r="F7091" s="2">
        <v>1</v>
      </c>
      <c r="G7091" s="2"/>
    </row>
    <row r="7092" spans="1:26" customHeight="1" ht="35" hidden="true" outlineLevel="3">
      <c r="A7092" s="5" t="s">
        <v>13654</v>
      </c>
      <c r="B7092" s="5"/>
      <c r="C7092" s="5"/>
      <c r="D7092" s="5"/>
      <c r="E7092" s="5"/>
      <c r="F7092" s="5"/>
      <c r="G7092" s="5"/>
    </row>
    <row r="7093" spans="1:26" customHeight="1" ht="35" hidden="true" outlineLevel="4">
      <c r="A7093" s="5" t="s">
        <v>13661</v>
      </c>
      <c r="B7093" s="5"/>
      <c r="C7093" s="5"/>
      <c r="D7093" s="5"/>
      <c r="E7093" s="5"/>
      <c r="F7093" s="5"/>
      <c r="G7093" s="5"/>
    </row>
    <row r="7094" spans="1:26" customHeight="1" ht="18" hidden="true" outlineLevel="4">
      <c r="A7094" s="2" t="s">
        <v>13662</v>
      </c>
      <c r="B7094" s="3" t="s">
        <v>13663</v>
      </c>
      <c r="C7094" s="2"/>
      <c r="D7094" s="2" t="s">
        <v>16</v>
      </c>
      <c r="E7094" s="4">
        <f>760.00*(1-Z1%)</f>
        <v>760</v>
      </c>
      <c r="F7094" s="2">
        <v>1</v>
      </c>
      <c r="G7094" s="2"/>
    </row>
    <row r="7095" spans="1:26" customHeight="1" ht="18" hidden="true" outlineLevel="4">
      <c r="A7095" s="2" t="s">
        <v>13664</v>
      </c>
      <c r="B7095" s="3" t="s">
        <v>13665</v>
      </c>
      <c r="C7095" s="2"/>
      <c r="D7095" s="2" t="s">
        <v>16</v>
      </c>
      <c r="E7095" s="4">
        <f>350.00*(1-Z1%)</f>
        <v>350</v>
      </c>
      <c r="F7095" s="2">
        <v>1</v>
      </c>
      <c r="G7095" s="2"/>
    </row>
    <row r="7096" spans="1:26" customHeight="1" ht="18" hidden="true" outlineLevel="4">
      <c r="A7096" s="2" t="s">
        <v>13666</v>
      </c>
      <c r="B7096" s="3" t="s">
        <v>13667</v>
      </c>
      <c r="C7096" s="2"/>
      <c r="D7096" s="2" t="s">
        <v>16</v>
      </c>
      <c r="E7096" s="4">
        <f>250.00*(1-Z1%)</f>
        <v>250</v>
      </c>
      <c r="F7096" s="2">
        <v>1</v>
      </c>
      <c r="G7096" s="2"/>
    </row>
    <row r="7097" spans="1:26" customHeight="1" ht="18" hidden="true" outlineLevel="4">
      <c r="A7097" s="2" t="s">
        <v>13668</v>
      </c>
      <c r="B7097" s="3" t="s">
        <v>13669</v>
      </c>
      <c r="C7097" s="2"/>
      <c r="D7097" s="2" t="s">
        <v>16</v>
      </c>
      <c r="E7097" s="4">
        <f>390.00*(1-Z1%)</f>
        <v>390</v>
      </c>
      <c r="F7097" s="2">
        <v>1</v>
      </c>
      <c r="G7097" s="2"/>
    </row>
    <row r="7098" spans="1:26" customHeight="1" ht="18" hidden="true" outlineLevel="4">
      <c r="A7098" s="2" t="s">
        <v>13670</v>
      </c>
      <c r="B7098" s="3" t="s">
        <v>13671</v>
      </c>
      <c r="C7098" s="2"/>
      <c r="D7098" s="2" t="s">
        <v>16</v>
      </c>
      <c r="E7098" s="4">
        <f>620.00*(1-Z1%)</f>
        <v>620</v>
      </c>
      <c r="F7098" s="2">
        <v>1</v>
      </c>
      <c r="G7098" s="2"/>
    </row>
    <row r="7099" spans="1:26" customHeight="1" ht="36" hidden="true" outlineLevel="4">
      <c r="A7099" s="2" t="s">
        <v>13672</v>
      </c>
      <c r="B7099" s="3" t="s">
        <v>13673</v>
      </c>
      <c r="C7099" s="2"/>
      <c r="D7099" s="2" t="s">
        <v>16</v>
      </c>
      <c r="E7099" s="4">
        <f>750.00*(1-Z1%)</f>
        <v>750</v>
      </c>
      <c r="F7099" s="2">
        <v>1</v>
      </c>
      <c r="G7099" s="2"/>
    </row>
    <row r="7100" spans="1:26" customHeight="1" ht="36" hidden="true" outlineLevel="4">
      <c r="A7100" s="2" t="s">
        <v>13674</v>
      </c>
      <c r="B7100" s="3" t="s">
        <v>13675</v>
      </c>
      <c r="C7100" s="2"/>
      <c r="D7100" s="2" t="s">
        <v>16</v>
      </c>
      <c r="E7100" s="4">
        <f>1250.00*(1-Z1%)</f>
        <v>1250</v>
      </c>
      <c r="F7100" s="2">
        <v>2</v>
      </c>
      <c r="G7100" s="2"/>
    </row>
    <row r="7101" spans="1:26" customHeight="1" ht="36" hidden="true" outlineLevel="4">
      <c r="A7101" s="2" t="s">
        <v>13676</v>
      </c>
      <c r="B7101" s="3" t="s">
        <v>13677</v>
      </c>
      <c r="C7101" s="2"/>
      <c r="D7101" s="2" t="s">
        <v>16</v>
      </c>
      <c r="E7101" s="4">
        <f>890.00*(1-Z1%)</f>
        <v>890</v>
      </c>
      <c r="F7101" s="2">
        <v>1</v>
      </c>
      <c r="G7101" s="2"/>
    </row>
    <row r="7102" spans="1:26" customHeight="1" ht="36" hidden="true" outlineLevel="4">
      <c r="A7102" s="2" t="s">
        <v>13678</v>
      </c>
      <c r="B7102" s="3" t="s">
        <v>13679</v>
      </c>
      <c r="C7102" s="2"/>
      <c r="D7102" s="2" t="s">
        <v>16</v>
      </c>
      <c r="E7102" s="4">
        <f>550.00*(1-Z1%)</f>
        <v>550</v>
      </c>
      <c r="F7102" s="2">
        <v>1</v>
      </c>
      <c r="G7102" s="2"/>
    </row>
    <row r="7103" spans="1:26" customHeight="1" ht="36" hidden="true" outlineLevel="4">
      <c r="A7103" s="2" t="s">
        <v>13680</v>
      </c>
      <c r="B7103" s="3" t="s">
        <v>13681</v>
      </c>
      <c r="C7103" s="2"/>
      <c r="D7103" s="2" t="s">
        <v>16</v>
      </c>
      <c r="E7103" s="4">
        <f>490.00*(1-Z1%)</f>
        <v>490</v>
      </c>
      <c r="F7103" s="2">
        <v>1</v>
      </c>
      <c r="G7103" s="2"/>
    </row>
    <row r="7104" spans="1:26" customHeight="1" ht="18" hidden="true" outlineLevel="4">
      <c r="A7104" s="2" t="s">
        <v>13682</v>
      </c>
      <c r="B7104" s="3" t="s">
        <v>13683</v>
      </c>
      <c r="C7104" s="2"/>
      <c r="D7104" s="2" t="s">
        <v>16</v>
      </c>
      <c r="E7104" s="4">
        <f>350.00*(1-Z1%)</f>
        <v>350</v>
      </c>
      <c r="F7104" s="2">
        <v>2</v>
      </c>
      <c r="G7104" s="2"/>
    </row>
    <row r="7105" spans="1:26" customHeight="1" ht="18" hidden="true" outlineLevel="4">
      <c r="A7105" s="2" t="s">
        <v>13684</v>
      </c>
      <c r="B7105" s="3" t="s">
        <v>13685</v>
      </c>
      <c r="C7105" s="2"/>
      <c r="D7105" s="2" t="s">
        <v>16</v>
      </c>
      <c r="E7105" s="4">
        <f>390.00*(1-Z1%)</f>
        <v>390</v>
      </c>
      <c r="F7105" s="2">
        <v>1</v>
      </c>
      <c r="G7105" s="2"/>
    </row>
    <row r="7106" spans="1:26" customHeight="1" ht="18" hidden="true" outlineLevel="4">
      <c r="A7106" s="2" t="s">
        <v>13686</v>
      </c>
      <c r="B7106" s="3" t="s">
        <v>13687</v>
      </c>
      <c r="C7106" s="2"/>
      <c r="D7106" s="2" t="s">
        <v>16</v>
      </c>
      <c r="E7106" s="4">
        <f>390.00*(1-Z1%)</f>
        <v>390</v>
      </c>
      <c r="F7106" s="2">
        <v>1</v>
      </c>
      <c r="G7106" s="2"/>
    </row>
    <row r="7107" spans="1:26" customHeight="1" ht="18" hidden="true" outlineLevel="4">
      <c r="A7107" s="2" t="s">
        <v>13688</v>
      </c>
      <c r="B7107" s="3" t="s">
        <v>13689</v>
      </c>
      <c r="C7107" s="2"/>
      <c r="D7107" s="2" t="s">
        <v>16</v>
      </c>
      <c r="E7107" s="4">
        <f>290.00*(1-Z1%)</f>
        <v>290</v>
      </c>
      <c r="F7107" s="2">
        <v>2</v>
      </c>
      <c r="G7107" s="2"/>
    </row>
    <row r="7108" spans="1:26" customHeight="1" ht="18" hidden="true" outlineLevel="4">
      <c r="A7108" s="2" t="s">
        <v>13690</v>
      </c>
      <c r="B7108" s="3" t="s">
        <v>112</v>
      </c>
      <c r="C7108" s="2"/>
      <c r="D7108" s="2" t="s">
        <v>16</v>
      </c>
      <c r="E7108" s="4">
        <f>150.00*(1-Z1%)</f>
        <v>150</v>
      </c>
      <c r="F7108" s="2">
        <v>1</v>
      </c>
      <c r="G7108" s="2"/>
    </row>
    <row r="7109" spans="1:26" customHeight="1" ht="35" hidden="true" outlineLevel="4">
      <c r="A7109" s="5" t="s">
        <v>13691</v>
      </c>
      <c r="B7109" s="5"/>
      <c r="C7109" s="5"/>
      <c r="D7109" s="5"/>
      <c r="E7109" s="5"/>
      <c r="F7109" s="5"/>
      <c r="G7109" s="5"/>
    </row>
    <row r="7110" spans="1:26" customHeight="1" ht="18" hidden="true" outlineLevel="4">
      <c r="A7110" s="2" t="s">
        <v>13692</v>
      </c>
      <c r="B7110" s="3" t="s">
        <v>13693</v>
      </c>
      <c r="C7110" s="2"/>
      <c r="D7110" s="2" t="s">
        <v>16</v>
      </c>
      <c r="E7110" s="4">
        <f>250.00*(1-Z1%)</f>
        <v>250</v>
      </c>
      <c r="F7110" s="2">
        <v>1</v>
      </c>
      <c r="G7110" s="2"/>
    </row>
    <row r="7111" spans="1:26" customHeight="1" ht="18" hidden="true" outlineLevel="4">
      <c r="A7111" s="2" t="s">
        <v>13694</v>
      </c>
      <c r="B7111" s="3" t="s">
        <v>13695</v>
      </c>
      <c r="C7111" s="2"/>
      <c r="D7111" s="2" t="s">
        <v>16</v>
      </c>
      <c r="E7111" s="4">
        <f>450.00*(1-Z1%)</f>
        <v>450</v>
      </c>
      <c r="F7111" s="2">
        <v>1</v>
      </c>
      <c r="G7111" s="2"/>
    </row>
    <row r="7112" spans="1:26" customHeight="1" ht="36" hidden="true" outlineLevel="4">
      <c r="A7112" s="2" t="s">
        <v>13696</v>
      </c>
      <c r="B7112" s="3" t="s">
        <v>13697</v>
      </c>
      <c r="C7112" s="2"/>
      <c r="D7112" s="2" t="s">
        <v>16</v>
      </c>
      <c r="E7112" s="4">
        <f>290.00*(1-Z1%)</f>
        <v>290</v>
      </c>
      <c r="F7112" s="2">
        <v>1</v>
      </c>
      <c r="G7112" s="2"/>
    </row>
    <row r="7113" spans="1:26" customHeight="1" ht="36" hidden="true" outlineLevel="4">
      <c r="A7113" s="2" t="s">
        <v>13698</v>
      </c>
      <c r="B7113" s="3" t="s">
        <v>13699</v>
      </c>
      <c r="C7113" s="2"/>
      <c r="D7113" s="2" t="s">
        <v>16</v>
      </c>
      <c r="E7113" s="4">
        <f>320.00*(1-Z1%)</f>
        <v>320</v>
      </c>
      <c r="F7113" s="2">
        <v>1</v>
      </c>
      <c r="G7113" s="2"/>
    </row>
    <row r="7114" spans="1:26" customHeight="1" ht="36" hidden="true" outlineLevel="4">
      <c r="A7114" s="2" t="s">
        <v>13700</v>
      </c>
      <c r="B7114" s="3" t="s">
        <v>13701</v>
      </c>
      <c r="C7114" s="2"/>
      <c r="D7114" s="2" t="s">
        <v>16</v>
      </c>
      <c r="E7114" s="4">
        <f>250.00*(1-Z1%)</f>
        <v>250</v>
      </c>
      <c r="F7114" s="2">
        <v>1</v>
      </c>
      <c r="G7114" s="2"/>
    </row>
    <row r="7115" spans="1:26" customHeight="1" ht="35" hidden="true" outlineLevel="3">
      <c r="A7115" s="5" t="s">
        <v>13702</v>
      </c>
      <c r="B7115" s="5"/>
      <c r="C7115" s="5"/>
      <c r="D7115" s="5"/>
      <c r="E7115" s="5"/>
      <c r="F7115" s="5"/>
      <c r="G7115" s="5"/>
    </row>
    <row r="7116" spans="1:26" customHeight="1" ht="18" hidden="true" outlineLevel="3">
      <c r="A7116" s="2" t="s">
        <v>13703</v>
      </c>
      <c r="B7116" s="3" t="s">
        <v>13704</v>
      </c>
      <c r="C7116" s="2"/>
      <c r="D7116" s="2" t="s">
        <v>16</v>
      </c>
      <c r="E7116" s="4">
        <f>120.00*(1-Z1%)</f>
        <v>120</v>
      </c>
      <c r="F7116" s="2">
        <v>1</v>
      </c>
      <c r="G7116" s="2"/>
    </row>
    <row r="7117" spans="1:26" customHeight="1" ht="36" hidden="true" outlineLevel="3">
      <c r="A7117" s="2" t="s">
        <v>13705</v>
      </c>
      <c r="B7117" s="3" t="s">
        <v>13706</v>
      </c>
      <c r="C7117" s="2"/>
      <c r="D7117" s="2" t="s">
        <v>16</v>
      </c>
      <c r="E7117" s="4">
        <f>300.00*(1-Z1%)</f>
        <v>300</v>
      </c>
      <c r="F7117" s="2">
        <v>4</v>
      </c>
      <c r="G7117" s="2"/>
    </row>
    <row r="7118" spans="1:26" customHeight="1" ht="18" hidden="true" outlineLevel="3">
      <c r="A7118" s="2" t="s">
        <v>13707</v>
      </c>
      <c r="B7118" s="3" t="s">
        <v>13708</v>
      </c>
      <c r="C7118" s="2"/>
      <c r="D7118" s="2" t="s">
        <v>16</v>
      </c>
      <c r="E7118" s="4">
        <f>100.00*(1-Z1%)</f>
        <v>100</v>
      </c>
      <c r="F7118" s="2">
        <v>3</v>
      </c>
      <c r="G7118" s="2"/>
    </row>
    <row r="7119" spans="1:26" customHeight="1" ht="18" hidden="true" outlineLevel="3">
      <c r="A7119" s="2" t="s">
        <v>13709</v>
      </c>
      <c r="B7119" s="3" t="s">
        <v>13710</v>
      </c>
      <c r="C7119" s="2"/>
      <c r="D7119" s="2" t="s">
        <v>16</v>
      </c>
      <c r="E7119" s="4">
        <f>190.00*(1-Z1%)</f>
        <v>190</v>
      </c>
      <c r="F7119" s="2">
        <v>3</v>
      </c>
      <c r="G7119" s="2"/>
    </row>
    <row r="7120" spans="1:26" customHeight="1" ht="18" hidden="true" outlineLevel="3">
      <c r="A7120" s="2" t="s">
        <v>13711</v>
      </c>
      <c r="B7120" s="3" t="s">
        <v>13712</v>
      </c>
      <c r="C7120" s="2"/>
      <c r="D7120" s="2" t="s">
        <v>16</v>
      </c>
      <c r="E7120" s="4">
        <f>120.00*(1-Z1%)</f>
        <v>120</v>
      </c>
      <c r="F7120" s="2">
        <v>5</v>
      </c>
      <c r="G7120" s="2"/>
    </row>
    <row r="7121" spans="1:26" customHeight="1" ht="18" hidden="true" outlineLevel="3">
      <c r="A7121" s="2" t="s">
        <v>13713</v>
      </c>
      <c r="B7121" s="3" t="s">
        <v>13714</v>
      </c>
      <c r="C7121" s="2"/>
      <c r="D7121" s="2" t="s">
        <v>16</v>
      </c>
      <c r="E7121" s="4">
        <f>140.00*(1-Z1%)</f>
        <v>140</v>
      </c>
      <c r="F7121" s="2">
        <v>2</v>
      </c>
      <c r="G7121" s="2"/>
    </row>
    <row r="7122" spans="1:26" customHeight="1" ht="36" hidden="true" outlineLevel="3">
      <c r="A7122" s="2" t="s">
        <v>13715</v>
      </c>
      <c r="B7122" s="3" t="s">
        <v>13716</v>
      </c>
      <c r="C7122" s="2"/>
      <c r="D7122" s="2" t="s">
        <v>16</v>
      </c>
      <c r="E7122" s="4">
        <f>110.00*(1-Z1%)</f>
        <v>110</v>
      </c>
      <c r="F7122" s="2">
        <v>1</v>
      </c>
      <c r="G7122" s="2"/>
    </row>
    <row r="7123" spans="1:26" customHeight="1" ht="18" hidden="true" outlineLevel="3">
      <c r="A7123" s="2" t="s">
        <v>13717</v>
      </c>
      <c r="B7123" s="3" t="s">
        <v>13718</v>
      </c>
      <c r="C7123" s="2"/>
      <c r="D7123" s="2" t="s">
        <v>16</v>
      </c>
      <c r="E7123" s="4">
        <f>120.00*(1-Z1%)</f>
        <v>120</v>
      </c>
      <c r="F7123" s="2">
        <v>1</v>
      </c>
      <c r="G7123" s="2"/>
    </row>
    <row r="7124" spans="1:26" customHeight="1" ht="18" hidden="true" outlineLevel="3">
      <c r="A7124" s="2" t="s">
        <v>13719</v>
      </c>
      <c r="B7124" s="3" t="s">
        <v>13720</v>
      </c>
      <c r="C7124" s="2"/>
      <c r="D7124" s="2" t="s">
        <v>16</v>
      </c>
      <c r="E7124" s="4">
        <f>180.00*(1-Z1%)</f>
        <v>180</v>
      </c>
      <c r="F7124" s="2">
        <v>1</v>
      </c>
      <c r="G7124" s="2"/>
    </row>
    <row r="7125" spans="1:26" customHeight="1" ht="18" hidden="true" outlineLevel="3">
      <c r="A7125" s="2" t="s">
        <v>13721</v>
      </c>
      <c r="B7125" s="3" t="s">
        <v>13722</v>
      </c>
      <c r="C7125" s="2"/>
      <c r="D7125" s="2" t="s">
        <v>16</v>
      </c>
      <c r="E7125" s="4">
        <f>410.00*(1-Z1%)</f>
        <v>410</v>
      </c>
      <c r="F7125" s="2">
        <v>1</v>
      </c>
      <c r="G7125" s="2"/>
    </row>
    <row r="7126" spans="1:26" customHeight="1" ht="18" hidden="true" outlineLevel="3">
      <c r="A7126" s="2" t="s">
        <v>13723</v>
      </c>
      <c r="B7126" s="3" t="s">
        <v>13724</v>
      </c>
      <c r="C7126" s="2"/>
      <c r="D7126" s="2" t="s">
        <v>16</v>
      </c>
      <c r="E7126" s="4">
        <f>690.00*(1-Z1%)</f>
        <v>690</v>
      </c>
      <c r="F7126" s="2">
        <v>1</v>
      </c>
      <c r="G7126" s="2"/>
    </row>
    <row r="7127" spans="1:26" customHeight="1" ht="35" hidden="true" outlineLevel="2">
      <c r="A7127" s="5" t="s">
        <v>13725</v>
      </c>
      <c r="B7127" s="5"/>
      <c r="C7127" s="5"/>
      <c r="D7127" s="5"/>
      <c r="E7127" s="5"/>
      <c r="F7127" s="5"/>
      <c r="G7127" s="5"/>
    </row>
    <row r="7128" spans="1:26" customHeight="1" ht="35" hidden="true" outlineLevel="3">
      <c r="A7128" s="5" t="s">
        <v>13726</v>
      </c>
      <c r="B7128" s="5"/>
      <c r="C7128" s="5"/>
      <c r="D7128" s="5"/>
      <c r="E7128" s="5"/>
      <c r="F7128" s="5"/>
      <c r="G7128" s="5"/>
    </row>
    <row r="7129" spans="1:26" customHeight="1" ht="18" hidden="true" outlineLevel="3">
      <c r="A7129" s="2" t="s">
        <v>13727</v>
      </c>
      <c r="B7129" s="3" t="s">
        <v>13728</v>
      </c>
      <c r="C7129" s="2"/>
      <c r="D7129" s="2" t="s">
        <v>16</v>
      </c>
      <c r="E7129" s="4">
        <f>150.00*(1-Z1%)</f>
        <v>150</v>
      </c>
      <c r="F7129" s="2">
        <v>4</v>
      </c>
      <c r="G7129" s="2"/>
    </row>
    <row r="7130" spans="1:26" customHeight="1" ht="36" hidden="true" outlineLevel="3">
      <c r="A7130" s="2" t="s">
        <v>13729</v>
      </c>
      <c r="B7130" s="3" t="s">
        <v>13730</v>
      </c>
      <c r="C7130" s="2"/>
      <c r="D7130" s="2" t="s">
        <v>16</v>
      </c>
      <c r="E7130" s="4">
        <f>300.00*(1-Z1%)</f>
        <v>300</v>
      </c>
      <c r="F7130" s="2">
        <v>2</v>
      </c>
      <c r="G7130" s="2"/>
    </row>
    <row r="7131" spans="1:26" customHeight="1" ht="36" hidden="true" outlineLevel="3">
      <c r="A7131" s="2" t="s">
        <v>13731</v>
      </c>
      <c r="B7131" s="3" t="s">
        <v>13732</v>
      </c>
      <c r="C7131" s="2"/>
      <c r="D7131" s="2" t="s">
        <v>16</v>
      </c>
      <c r="E7131" s="4">
        <f>250.00*(1-Z1%)</f>
        <v>250</v>
      </c>
      <c r="F7131" s="2">
        <v>2</v>
      </c>
      <c r="G7131" s="2"/>
    </row>
    <row r="7132" spans="1:26" customHeight="1" ht="18" hidden="true" outlineLevel="3">
      <c r="A7132" s="2" t="s">
        <v>13733</v>
      </c>
      <c r="B7132" s="3" t="s">
        <v>13734</v>
      </c>
      <c r="C7132" s="2"/>
      <c r="D7132" s="2" t="s">
        <v>16</v>
      </c>
      <c r="E7132" s="4">
        <f>30.00*(1-Z1%)</f>
        <v>30</v>
      </c>
      <c r="F7132" s="2">
        <v>10</v>
      </c>
      <c r="G7132" s="2"/>
    </row>
    <row r="7133" spans="1:26" customHeight="1" ht="35" hidden="true" outlineLevel="3">
      <c r="A7133" s="5" t="s">
        <v>13735</v>
      </c>
      <c r="B7133" s="5"/>
      <c r="C7133" s="5"/>
      <c r="D7133" s="5"/>
      <c r="E7133" s="5"/>
      <c r="F7133" s="5"/>
      <c r="G7133" s="5"/>
    </row>
    <row r="7134" spans="1:26" customHeight="1" ht="18" hidden="true" outlineLevel="3">
      <c r="A7134" s="2" t="s">
        <v>13736</v>
      </c>
      <c r="B7134" s="3" t="s">
        <v>13737</v>
      </c>
      <c r="C7134" s="2"/>
      <c r="D7134" s="2" t="s">
        <v>16</v>
      </c>
      <c r="E7134" s="4">
        <f>90.00*(1-Z1%)</f>
        <v>90</v>
      </c>
      <c r="F7134" s="2">
        <v>1</v>
      </c>
      <c r="G7134" s="2"/>
    </row>
    <row r="7135" spans="1:26" customHeight="1" ht="36" hidden="true" outlineLevel="3">
      <c r="A7135" s="2" t="s">
        <v>13738</v>
      </c>
      <c r="B7135" s="3" t="s">
        <v>13739</v>
      </c>
      <c r="C7135" s="2"/>
      <c r="D7135" s="2" t="s">
        <v>16</v>
      </c>
      <c r="E7135" s="4">
        <f>60.00*(1-Z1%)</f>
        <v>60</v>
      </c>
      <c r="F7135" s="2">
        <v>1</v>
      </c>
      <c r="G7135" s="2"/>
    </row>
    <row r="7136" spans="1:26" customHeight="1" ht="36" hidden="true" outlineLevel="3">
      <c r="A7136" s="2" t="s">
        <v>13740</v>
      </c>
      <c r="B7136" s="3" t="s">
        <v>13741</v>
      </c>
      <c r="C7136" s="2"/>
      <c r="D7136" s="2" t="s">
        <v>16</v>
      </c>
      <c r="E7136" s="4">
        <f>80.00*(1-Z1%)</f>
        <v>80</v>
      </c>
      <c r="F7136" s="2">
        <v>1</v>
      </c>
      <c r="G7136" s="2"/>
    </row>
    <row r="7137" spans="1:26" customHeight="1" ht="36" hidden="true" outlineLevel="3">
      <c r="A7137" s="2" t="s">
        <v>13742</v>
      </c>
      <c r="B7137" s="3" t="s">
        <v>13743</v>
      </c>
      <c r="C7137" s="2"/>
      <c r="D7137" s="2" t="s">
        <v>16</v>
      </c>
      <c r="E7137" s="4">
        <f>170.00*(1-Z1%)</f>
        <v>170</v>
      </c>
      <c r="F7137" s="2">
        <v>3</v>
      </c>
      <c r="G7137" s="2"/>
    </row>
    <row r="7138" spans="1:26" customHeight="1" ht="18" hidden="true" outlineLevel="3">
      <c r="A7138" s="2" t="s">
        <v>13744</v>
      </c>
      <c r="B7138" s="3" t="s">
        <v>13745</v>
      </c>
      <c r="C7138" s="2"/>
      <c r="D7138" s="2" t="s">
        <v>16</v>
      </c>
      <c r="E7138" s="4">
        <f>80.00*(1-Z1%)</f>
        <v>80</v>
      </c>
      <c r="F7138" s="2">
        <v>1</v>
      </c>
      <c r="G7138" s="2"/>
    </row>
    <row r="7139" spans="1:26" customHeight="1" ht="18" hidden="true" outlineLevel="3">
      <c r="A7139" s="2" t="s">
        <v>13746</v>
      </c>
      <c r="B7139" s="3" t="s">
        <v>13747</v>
      </c>
      <c r="C7139" s="2"/>
      <c r="D7139" s="2" t="s">
        <v>16</v>
      </c>
      <c r="E7139" s="4">
        <f>50.00*(1-Z1%)</f>
        <v>50</v>
      </c>
      <c r="F7139" s="2">
        <v>1</v>
      </c>
      <c r="G7139" s="2"/>
    </row>
    <row r="7140" spans="1:26" customHeight="1" ht="18" hidden="true" outlineLevel="3">
      <c r="A7140" s="2" t="s">
        <v>13748</v>
      </c>
      <c r="B7140" s="3" t="s">
        <v>13749</v>
      </c>
      <c r="C7140" s="2"/>
      <c r="D7140" s="2" t="s">
        <v>16</v>
      </c>
      <c r="E7140" s="4">
        <f>170.00*(1-Z1%)</f>
        <v>170</v>
      </c>
      <c r="F7140" s="2">
        <v>3</v>
      </c>
      <c r="G7140" s="2"/>
    </row>
    <row r="7141" spans="1:26" customHeight="1" ht="18" hidden="true" outlineLevel="3">
      <c r="A7141" s="2" t="s">
        <v>13750</v>
      </c>
      <c r="B7141" s="3" t="s">
        <v>13751</v>
      </c>
      <c r="C7141" s="2"/>
      <c r="D7141" s="2" t="s">
        <v>16</v>
      </c>
      <c r="E7141" s="4">
        <f>150.00*(1-Z1%)</f>
        <v>150</v>
      </c>
      <c r="F7141" s="2">
        <v>3</v>
      </c>
      <c r="G7141" s="2"/>
    </row>
    <row r="7142" spans="1:26" customHeight="1" ht="18" hidden="true" outlineLevel="3">
      <c r="A7142" s="2" t="s">
        <v>13752</v>
      </c>
      <c r="B7142" s="3" t="s">
        <v>13753</v>
      </c>
      <c r="C7142" s="2"/>
      <c r="D7142" s="2" t="s">
        <v>16</v>
      </c>
      <c r="E7142" s="4">
        <f>180.00*(1-Z1%)</f>
        <v>180</v>
      </c>
      <c r="F7142" s="2">
        <v>4</v>
      </c>
      <c r="G7142" s="2"/>
    </row>
    <row r="7143" spans="1:26" customHeight="1" ht="18" hidden="true" outlineLevel="3">
      <c r="A7143" s="2" t="s">
        <v>13754</v>
      </c>
      <c r="B7143" s="3" t="s">
        <v>13755</v>
      </c>
      <c r="C7143" s="2"/>
      <c r="D7143" s="2" t="s">
        <v>16</v>
      </c>
      <c r="E7143" s="4">
        <f>190.00*(1-Z1%)</f>
        <v>190</v>
      </c>
      <c r="F7143" s="2">
        <v>3</v>
      </c>
      <c r="G7143" s="2"/>
    </row>
    <row r="7144" spans="1:26" customHeight="1" ht="18" hidden="true" outlineLevel="3">
      <c r="A7144" s="2" t="s">
        <v>13756</v>
      </c>
      <c r="B7144" s="3" t="s">
        <v>13757</v>
      </c>
      <c r="C7144" s="2"/>
      <c r="D7144" s="2" t="s">
        <v>16</v>
      </c>
      <c r="E7144" s="4">
        <f>200.00*(1-Z1%)</f>
        <v>200</v>
      </c>
      <c r="F7144" s="2">
        <v>6</v>
      </c>
      <c r="G7144" s="2"/>
    </row>
    <row r="7145" spans="1:26" customHeight="1" ht="36" hidden="true" outlineLevel="3">
      <c r="A7145" s="2" t="s">
        <v>13758</v>
      </c>
      <c r="B7145" s="3" t="s">
        <v>13759</v>
      </c>
      <c r="C7145" s="2"/>
      <c r="D7145" s="2" t="s">
        <v>16</v>
      </c>
      <c r="E7145" s="4">
        <f>220.00*(1-Z1%)</f>
        <v>220</v>
      </c>
      <c r="F7145" s="2">
        <v>1</v>
      </c>
      <c r="G7145" s="2"/>
    </row>
    <row r="7146" spans="1:26" customHeight="1" ht="18" hidden="true" outlineLevel="3">
      <c r="A7146" s="2" t="s">
        <v>13760</v>
      </c>
      <c r="B7146" s="3" t="s">
        <v>13761</v>
      </c>
      <c r="C7146" s="2"/>
      <c r="D7146" s="2" t="s">
        <v>16</v>
      </c>
      <c r="E7146" s="4">
        <f>210.00*(1-Z1%)</f>
        <v>210</v>
      </c>
      <c r="F7146" s="2">
        <v>2</v>
      </c>
      <c r="G7146" s="2"/>
    </row>
    <row r="7147" spans="1:26" customHeight="1" ht="18" hidden="true" outlineLevel="3">
      <c r="A7147" s="2" t="s">
        <v>13762</v>
      </c>
      <c r="B7147" s="3" t="s">
        <v>13763</v>
      </c>
      <c r="C7147" s="2"/>
      <c r="D7147" s="2" t="s">
        <v>16</v>
      </c>
      <c r="E7147" s="4">
        <f>110.00*(1-Z1%)</f>
        <v>110</v>
      </c>
      <c r="F7147" s="2">
        <v>1</v>
      </c>
      <c r="G7147" s="2"/>
    </row>
    <row r="7148" spans="1:26" customHeight="1" ht="18" hidden="true" outlineLevel="3">
      <c r="A7148" s="2" t="s">
        <v>13764</v>
      </c>
      <c r="B7148" s="3" t="s">
        <v>13765</v>
      </c>
      <c r="C7148" s="2"/>
      <c r="D7148" s="2" t="s">
        <v>16</v>
      </c>
      <c r="E7148" s="4">
        <f>150.00*(1-Z1%)</f>
        <v>150</v>
      </c>
      <c r="F7148" s="2">
        <v>1</v>
      </c>
      <c r="G7148" s="2"/>
    </row>
    <row r="7149" spans="1:26" customHeight="1" ht="18" hidden="true" outlineLevel="3">
      <c r="A7149" s="2" t="s">
        <v>13766</v>
      </c>
      <c r="B7149" s="3" t="s">
        <v>13767</v>
      </c>
      <c r="C7149" s="2"/>
      <c r="D7149" s="2" t="s">
        <v>16</v>
      </c>
      <c r="E7149" s="4">
        <f>490.00*(1-Z1%)</f>
        <v>490</v>
      </c>
      <c r="F7149" s="2">
        <v>1</v>
      </c>
      <c r="G7149" s="2"/>
    </row>
    <row r="7150" spans="1:26" customHeight="1" ht="18" hidden="true" outlineLevel="3">
      <c r="A7150" s="2" t="s">
        <v>13768</v>
      </c>
      <c r="B7150" s="3" t="s">
        <v>13769</v>
      </c>
      <c r="C7150" s="2"/>
      <c r="D7150" s="2" t="s">
        <v>16</v>
      </c>
      <c r="E7150" s="4">
        <f>400.00*(1-Z1%)</f>
        <v>400</v>
      </c>
      <c r="F7150" s="2">
        <v>1</v>
      </c>
      <c r="G7150" s="2"/>
    </row>
    <row r="7151" spans="1:26" customHeight="1" ht="18" hidden="true" outlineLevel="3">
      <c r="A7151" s="2" t="s">
        <v>13770</v>
      </c>
      <c r="B7151" s="3" t="s">
        <v>13771</v>
      </c>
      <c r="C7151" s="2"/>
      <c r="D7151" s="2" t="s">
        <v>16</v>
      </c>
      <c r="E7151" s="4">
        <f>250.00*(1-Z1%)</f>
        <v>250</v>
      </c>
      <c r="F7151" s="2">
        <v>2</v>
      </c>
      <c r="G7151" s="2"/>
    </row>
    <row r="7152" spans="1:26" customHeight="1" ht="35" hidden="true" outlineLevel="3">
      <c r="A7152" s="5" t="s">
        <v>13772</v>
      </c>
      <c r="B7152" s="5"/>
      <c r="C7152" s="5"/>
      <c r="D7152" s="5"/>
      <c r="E7152" s="5"/>
      <c r="F7152" s="5"/>
      <c r="G7152" s="5"/>
    </row>
    <row r="7153" spans="1:26" customHeight="1" ht="18" hidden="true" outlineLevel="3">
      <c r="A7153" s="2" t="s">
        <v>13773</v>
      </c>
      <c r="B7153" s="3" t="s">
        <v>13774</v>
      </c>
      <c r="C7153" s="2"/>
      <c r="D7153" s="2" t="s">
        <v>16</v>
      </c>
      <c r="E7153" s="4">
        <f>350.00*(1-Z1%)</f>
        <v>350</v>
      </c>
      <c r="F7153" s="2">
        <v>2</v>
      </c>
      <c r="G7153" s="2"/>
    </row>
    <row r="7154" spans="1:26" customHeight="1" ht="18" hidden="true" outlineLevel="3">
      <c r="A7154" s="2" t="s">
        <v>13775</v>
      </c>
      <c r="B7154" s="3" t="s">
        <v>13776</v>
      </c>
      <c r="C7154" s="2"/>
      <c r="D7154" s="2" t="s">
        <v>16</v>
      </c>
      <c r="E7154" s="4">
        <f>350.00*(1-Z1%)</f>
        <v>350</v>
      </c>
      <c r="F7154" s="2">
        <v>2</v>
      </c>
      <c r="G7154" s="2"/>
    </row>
    <row r="7155" spans="1:26" customHeight="1" ht="36" hidden="true" outlineLevel="3">
      <c r="A7155" s="2" t="s">
        <v>13777</v>
      </c>
      <c r="B7155" s="3" t="s">
        <v>13778</v>
      </c>
      <c r="C7155" s="2"/>
      <c r="D7155" s="2" t="s">
        <v>16</v>
      </c>
      <c r="E7155" s="4">
        <f>130.00*(1-Z1%)</f>
        <v>130</v>
      </c>
      <c r="F7155" s="2">
        <v>2</v>
      </c>
      <c r="G7155" s="2"/>
    </row>
    <row r="7156" spans="1:26" customHeight="1" ht="18" hidden="true" outlineLevel="3">
      <c r="A7156" s="2" t="s">
        <v>13779</v>
      </c>
      <c r="B7156" s="3" t="s">
        <v>13780</v>
      </c>
      <c r="C7156" s="2"/>
      <c r="D7156" s="2" t="s">
        <v>16</v>
      </c>
      <c r="E7156" s="4">
        <f>35.00*(1-Z1%)</f>
        <v>35</v>
      </c>
      <c r="F7156" s="2">
        <v>2</v>
      </c>
      <c r="G7156" s="2"/>
    </row>
    <row r="7157" spans="1:26" customHeight="1" ht="36" hidden="true" outlineLevel="3">
      <c r="A7157" s="2" t="s">
        <v>13781</v>
      </c>
      <c r="B7157" s="3" t="s">
        <v>13782</v>
      </c>
      <c r="C7157" s="2"/>
      <c r="D7157" s="2" t="s">
        <v>16</v>
      </c>
      <c r="E7157" s="4">
        <f>60.00*(1-Z1%)</f>
        <v>60</v>
      </c>
      <c r="F7157" s="2">
        <v>4</v>
      </c>
      <c r="G7157" s="2"/>
    </row>
    <row r="7158" spans="1:26" customHeight="1" ht="36" hidden="true" outlineLevel="3">
      <c r="A7158" s="2" t="s">
        <v>13783</v>
      </c>
      <c r="B7158" s="3" t="s">
        <v>13784</v>
      </c>
      <c r="C7158" s="2"/>
      <c r="D7158" s="2" t="s">
        <v>16</v>
      </c>
      <c r="E7158" s="4">
        <f>70.00*(1-Z1%)</f>
        <v>70</v>
      </c>
      <c r="F7158" s="2">
        <v>10</v>
      </c>
      <c r="G7158" s="2"/>
    </row>
    <row r="7159" spans="1:26" customHeight="1" ht="36" hidden="true" outlineLevel="3">
      <c r="A7159" s="2" t="s">
        <v>13785</v>
      </c>
      <c r="B7159" s="3" t="s">
        <v>13786</v>
      </c>
      <c r="C7159" s="2"/>
      <c r="D7159" s="2" t="s">
        <v>16</v>
      </c>
      <c r="E7159" s="4">
        <f>130.00*(1-Z1%)</f>
        <v>130</v>
      </c>
      <c r="F7159" s="2">
        <v>2</v>
      </c>
      <c r="G7159" s="2"/>
    </row>
    <row r="7160" spans="1:26" customHeight="1" ht="36" hidden="true" outlineLevel="3">
      <c r="A7160" s="2" t="s">
        <v>13787</v>
      </c>
      <c r="B7160" s="3" t="s">
        <v>13788</v>
      </c>
      <c r="C7160" s="2"/>
      <c r="D7160" s="2" t="s">
        <v>16</v>
      </c>
      <c r="E7160" s="4">
        <f>125.00*(1-Z1%)</f>
        <v>125</v>
      </c>
      <c r="F7160" s="2">
        <v>1</v>
      </c>
      <c r="G7160" s="2"/>
    </row>
    <row r="7161" spans="1:26" customHeight="1" ht="18" hidden="true" outlineLevel="3">
      <c r="A7161" s="2" t="s">
        <v>13789</v>
      </c>
      <c r="B7161" s="3" t="s">
        <v>13790</v>
      </c>
      <c r="C7161" s="2"/>
      <c r="D7161" s="2" t="s">
        <v>16</v>
      </c>
      <c r="E7161" s="4">
        <f>80.00*(1-Z1%)</f>
        <v>80</v>
      </c>
      <c r="F7161" s="2">
        <v>3</v>
      </c>
      <c r="G7161" s="2"/>
    </row>
    <row r="7162" spans="1:26" customHeight="1" ht="18" hidden="true" outlineLevel="3">
      <c r="A7162" s="2" t="s">
        <v>13791</v>
      </c>
      <c r="B7162" s="3" t="s">
        <v>13792</v>
      </c>
      <c r="C7162" s="2"/>
      <c r="D7162" s="2" t="s">
        <v>16</v>
      </c>
      <c r="E7162" s="4">
        <f>80.00*(1-Z1%)</f>
        <v>80</v>
      </c>
      <c r="F7162" s="2">
        <v>2</v>
      </c>
      <c r="G7162" s="2"/>
    </row>
    <row r="7163" spans="1:26" customHeight="1" ht="18" hidden="true" outlineLevel="3">
      <c r="A7163" s="2" t="s">
        <v>13793</v>
      </c>
      <c r="B7163" s="3" t="s">
        <v>13794</v>
      </c>
      <c r="C7163" s="2"/>
      <c r="D7163" s="2" t="s">
        <v>16</v>
      </c>
      <c r="E7163" s="4">
        <f>90.00*(1-Z1%)</f>
        <v>90</v>
      </c>
      <c r="F7163" s="2">
        <v>5</v>
      </c>
      <c r="G7163" s="2"/>
    </row>
    <row r="7164" spans="1:26" customHeight="1" ht="18" hidden="true" outlineLevel="3">
      <c r="A7164" s="2" t="s">
        <v>13795</v>
      </c>
      <c r="B7164" s="3" t="s">
        <v>13796</v>
      </c>
      <c r="C7164" s="2"/>
      <c r="D7164" s="2" t="s">
        <v>16</v>
      </c>
      <c r="E7164" s="4">
        <f>85.00*(1-Z1%)</f>
        <v>85</v>
      </c>
      <c r="F7164" s="2">
        <v>2</v>
      </c>
      <c r="G7164" s="2"/>
    </row>
    <row r="7165" spans="1:26" customHeight="1" ht="36" hidden="true" outlineLevel="3">
      <c r="A7165" s="2" t="s">
        <v>13797</v>
      </c>
      <c r="B7165" s="3" t="s">
        <v>13798</v>
      </c>
      <c r="C7165" s="2"/>
      <c r="D7165" s="2" t="s">
        <v>16</v>
      </c>
      <c r="E7165" s="4">
        <f>25.00*(1-Z1%)</f>
        <v>25</v>
      </c>
      <c r="F7165" s="2">
        <v>11</v>
      </c>
      <c r="G7165" s="2"/>
    </row>
    <row r="7166" spans="1:26" customHeight="1" ht="18" hidden="true" outlineLevel="3">
      <c r="A7166" s="2" t="s">
        <v>13799</v>
      </c>
      <c r="B7166" s="3" t="s">
        <v>13800</v>
      </c>
      <c r="C7166" s="2"/>
      <c r="D7166" s="2" t="s">
        <v>16</v>
      </c>
      <c r="E7166" s="4">
        <f>140.00*(1-Z1%)</f>
        <v>140</v>
      </c>
      <c r="F7166" s="2">
        <v>1</v>
      </c>
      <c r="G7166" s="2"/>
    </row>
    <row r="7167" spans="1:26" customHeight="1" ht="18" hidden="true" outlineLevel="3">
      <c r="A7167" s="2" t="s">
        <v>13801</v>
      </c>
      <c r="B7167" s="3" t="s">
        <v>13800</v>
      </c>
      <c r="C7167" s="2"/>
      <c r="D7167" s="2" t="s">
        <v>16</v>
      </c>
      <c r="E7167" s="4">
        <f>115.00*(1-Z1%)</f>
        <v>115</v>
      </c>
      <c r="F7167" s="2">
        <v>1</v>
      </c>
      <c r="G7167" s="2"/>
    </row>
    <row r="7168" spans="1:26" customHeight="1" ht="18" hidden="true" outlineLevel="3">
      <c r="A7168" s="2" t="s">
        <v>13802</v>
      </c>
      <c r="B7168" s="3" t="s">
        <v>13803</v>
      </c>
      <c r="C7168" s="2"/>
      <c r="D7168" s="2" t="s">
        <v>16</v>
      </c>
      <c r="E7168" s="4">
        <f>115.00*(1-Z1%)</f>
        <v>115</v>
      </c>
      <c r="F7168" s="2">
        <v>1</v>
      </c>
      <c r="G7168" s="2"/>
    </row>
    <row r="7169" spans="1:26" customHeight="1" ht="18" hidden="true" outlineLevel="3">
      <c r="A7169" s="2" t="s">
        <v>13804</v>
      </c>
      <c r="B7169" s="3" t="s">
        <v>13805</v>
      </c>
      <c r="C7169" s="2"/>
      <c r="D7169" s="2" t="s">
        <v>16</v>
      </c>
      <c r="E7169" s="4">
        <f>120.00*(1-Z1%)</f>
        <v>120</v>
      </c>
      <c r="F7169" s="2">
        <v>1</v>
      </c>
      <c r="G7169" s="2"/>
    </row>
    <row r="7170" spans="1:26" customHeight="1" ht="18" hidden="true" outlineLevel="3">
      <c r="A7170" s="2" t="s">
        <v>13806</v>
      </c>
      <c r="B7170" s="3" t="s">
        <v>13807</v>
      </c>
      <c r="C7170" s="2"/>
      <c r="D7170" s="2" t="s">
        <v>16</v>
      </c>
      <c r="E7170" s="4">
        <f>115.00*(1-Z1%)</f>
        <v>115</v>
      </c>
      <c r="F7170" s="2">
        <v>2</v>
      </c>
      <c r="G7170" s="2"/>
    </row>
    <row r="7171" spans="1:26" customHeight="1" ht="36" hidden="true" outlineLevel="3">
      <c r="A7171" s="2" t="s">
        <v>13808</v>
      </c>
      <c r="B7171" s="3" t="s">
        <v>13809</v>
      </c>
      <c r="C7171" s="2"/>
      <c r="D7171" s="2" t="s">
        <v>16</v>
      </c>
      <c r="E7171" s="4">
        <f>25.00*(1-Z1%)</f>
        <v>25</v>
      </c>
      <c r="F7171" s="2">
        <v>41</v>
      </c>
      <c r="G7171" s="2"/>
    </row>
    <row r="7172" spans="1:26" customHeight="1" ht="18" hidden="true" outlineLevel="3">
      <c r="A7172" s="2" t="s">
        <v>13810</v>
      </c>
      <c r="B7172" s="3" t="s">
        <v>13811</v>
      </c>
      <c r="C7172" s="2"/>
      <c r="D7172" s="2" t="s">
        <v>16</v>
      </c>
      <c r="E7172" s="4">
        <f>30.00*(1-Z1%)</f>
        <v>30</v>
      </c>
      <c r="F7172" s="2">
        <v>5</v>
      </c>
      <c r="G7172" s="2"/>
    </row>
    <row r="7173" spans="1:26" customHeight="1" ht="18" hidden="true" outlineLevel="3">
      <c r="A7173" s="2" t="s">
        <v>13812</v>
      </c>
      <c r="B7173" s="3" t="s">
        <v>13813</v>
      </c>
      <c r="C7173" s="2"/>
      <c r="D7173" s="2" t="s">
        <v>16</v>
      </c>
      <c r="E7173" s="4">
        <f>35.00*(1-Z1%)</f>
        <v>35</v>
      </c>
      <c r="F7173" s="2">
        <v>1</v>
      </c>
      <c r="G7173" s="2"/>
    </row>
    <row r="7174" spans="1:26" customHeight="1" ht="36" hidden="true" outlineLevel="3">
      <c r="A7174" s="2" t="s">
        <v>13814</v>
      </c>
      <c r="B7174" s="3" t="s">
        <v>13815</v>
      </c>
      <c r="C7174" s="2"/>
      <c r="D7174" s="2" t="s">
        <v>16</v>
      </c>
      <c r="E7174" s="4">
        <f>30.00*(1-Z1%)</f>
        <v>30</v>
      </c>
      <c r="F7174" s="2">
        <v>12</v>
      </c>
      <c r="G7174" s="2"/>
    </row>
    <row r="7175" spans="1:26" customHeight="1" ht="36" hidden="true" outlineLevel="3">
      <c r="A7175" s="2" t="s">
        <v>13816</v>
      </c>
      <c r="B7175" s="3" t="s">
        <v>13817</v>
      </c>
      <c r="C7175" s="2"/>
      <c r="D7175" s="2" t="s">
        <v>16</v>
      </c>
      <c r="E7175" s="4">
        <f>35.00*(1-Z1%)</f>
        <v>35</v>
      </c>
      <c r="F7175" s="2">
        <v>1</v>
      </c>
      <c r="G7175" s="2"/>
    </row>
    <row r="7176" spans="1:26" customHeight="1" ht="36" hidden="true" outlineLevel="3">
      <c r="A7176" s="2" t="s">
        <v>13818</v>
      </c>
      <c r="B7176" s="3" t="s">
        <v>13819</v>
      </c>
      <c r="C7176" s="2"/>
      <c r="D7176" s="2" t="s">
        <v>16</v>
      </c>
      <c r="E7176" s="4">
        <f>30.00*(1-Z1%)</f>
        <v>30</v>
      </c>
      <c r="F7176" s="2">
        <v>1</v>
      </c>
      <c r="G7176" s="2"/>
    </row>
    <row r="7177" spans="1:26" customHeight="1" ht="36" hidden="true" outlineLevel="3">
      <c r="A7177" s="2" t="s">
        <v>13820</v>
      </c>
      <c r="B7177" s="3" t="s">
        <v>13821</v>
      </c>
      <c r="C7177" s="2"/>
      <c r="D7177" s="2" t="s">
        <v>16</v>
      </c>
      <c r="E7177" s="4">
        <f>30.00*(1-Z1%)</f>
        <v>30</v>
      </c>
      <c r="F7177" s="2">
        <v>2</v>
      </c>
      <c r="G7177" s="2"/>
    </row>
    <row r="7178" spans="1:26" customHeight="1" ht="36" hidden="true" outlineLevel="3">
      <c r="A7178" s="2" t="s">
        <v>13822</v>
      </c>
      <c r="B7178" s="3" t="s">
        <v>13823</v>
      </c>
      <c r="C7178" s="2"/>
      <c r="D7178" s="2" t="s">
        <v>16</v>
      </c>
      <c r="E7178" s="4">
        <f>25.00*(1-Z1%)</f>
        <v>25</v>
      </c>
      <c r="F7178" s="2">
        <v>1</v>
      </c>
      <c r="G7178" s="2"/>
    </row>
    <row r="7179" spans="1:26" customHeight="1" ht="36" hidden="true" outlineLevel="3">
      <c r="A7179" s="2" t="s">
        <v>13824</v>
      </c>
      <c r="B7179" s="3" t="s">
        <v>13825</v>
      </c>
      <c r="C7179" s="2"/>
      <c r="D7179" s="2" t="s">
        <v>16</v>
      </c>
      <c r="E7179" s="4">
        <f>105.00*(1-Z1%)</f>
        <v>105</v>
      </c>
      <c r="F7179" s="2">
        <v>5</v>
      </c>
      <c r="G7179" s="2"/>
    </row>
    <row r="7180" spans="1:26" customHeight="1" ht="36" hidden="true" outlineLevel="3">
      <c r="A7180" s="2" t="s">
        <v>13826</v>
      </c>
      <c r="B7180" s="3" t="s">
        <v>13827</v>
      </c>
      <c r="C7180" s="2"/>
      <c r="D7180" s="2" t="s">
        <v>16</v>
      </c>
      <c r="E7180" s="4">
        <f>100.00*(1-Z1%)</f>
        <v>100</v>
      </c>
      <c r="F7180" s="2">
        <v>5</v>
      </c>
      <c r="G7180" s="2"/>
    </row>
    <row r="7181" spans="1:26" customHeight="1" ht="18" hidden="true" outlineLevel="3">
      <c r="A7181" s="2" t="s">
        <v>13828</v>
      </c>
      <c r="B7181" s="3" t="s">
        <v>13829</v>
      </c>
      <c r="C7181" s="2"/>
      <c r="D7181" s="2" t="s">
        <v>16</v>
      </c>
      <c r="E7181" s="4">
        <f>30.00*(1-Z1%)</f>
        <v>30</v>
      </c>
      <c r="F7181" s="2">
        <v>2</v>
      </c>
      <c r="G7181" s="2"/>
    </row>
    <row r="7182" spans="1:26" customHeight="1" ht="36" hidden="true" outlineLevel="3">
      <c r="A7182" s="2" t="s">
        <v>13830</v>
      </c>
      <c r="B7182" s="3" t="s">
        <v>13831</v>
      </c>
      <c r="C7182" s="2"/>
      <c r="D7182" s="2" t="s">
        <v>16</v>
      </c>
      <c r="E7182" s="4">
        <f>40.00*(1-Z1%)</f>
        <v>40</v>
      </c>
      <c r="F7182" s="2">
        <v>2</v>
      </c>
      <c r="G7182" s="2"/>
    </row>
    <row r="7183" spans="1:26" customHeight="1" ht="36" hidden="true" outlineLevel="3">
      <c r="A7183" s="2" t="s">
        <v>13832</v>
      </c>
      <c r="B7183" s="3" t="s">
        <v>13833</v>
      </c>
      <c r="C7183" s="2"/>
      <c r="D7183" s="2" t="s">
        <v>16</v>
      </c>
      <c r="E7183" s="4">
        <f>75.00*(1-Z1%)</f>
        <v>75</v>
      </c>
      <c r="F7183" s="2">
        <v>5</v>
      </c>
      <c r="G7183" s="2"/>
    </row>
    <row r="7184" spans="1:26" customHeight="1" ht="36" hidden="true" outlineLevel="3">
      <c r="A7184" s="2" t="s">
        <v>13834</v>
      </c>
      <c r="B7184" s="3" t="s">
        <v>13835</v>
      </c>
      <c r="C7184" s="2"/>
      <c r="D7184" s="2" t="s">
        <v>16</v>
      </c>
      <c r="E7184" s="4">
        <f>400.00*(1-Z1%)</f>
        <v>400</v>
      </c>
      <c r="F7184" s="2">
        <v>1</v>
      </c>
      <c r="G7184" s="2"/>
    </row>
    <row r="7185" spans="1:26" customHeight="1" ht="36" hidden="true" outlineLevel="3">
      <c r="A7185" s="2" t="s">
        <v>13836</v>
      </c>
      <c r="B7185" s="3" t="s">
        <v>13837</v>
      </c>
      <c r="C7185" s="2"/>
      <c r="D7185" s="2" t="s">
        <v>16</v>
      </c>
      <c r="E7185" s="4">
        <f>420.00*(1-Z1%)</f>
        <v>420</v>
      </c>
      <c r="F7185" s="2">
        <v>3</v>
      </c>
      <c r="G7185" s="2"/>
    </row>
    <row r="7186" spans="1:26" customHeight="1" ht="18" hidden="true" outlineLevel="3">
      <c r="A7186" s="2" t="s">
        <v>13838</v>
      </c>
      <c r="B7186" s="3" t="s">
        <v>13839</v>
      </c>
      <c r="C7186" s="2"/>
      <c r="D7186" s="2" t="s">
        <v>16</v>
      </c>
      <c r="E7186" s="4">
        <f>300.00*(1-Z1%)</f>
        <v>300</v>
      </c>
      <c r="F7186" s="2">
        <v>2</v>
      </c>
      <c r="G7186" s="2"/>
    </row>
    <row r="7187" spans="1:26" customHeight="1" ht="35" hidden="true" outlineLevel="2">
      <c r="A7187" s="5" t="s">
        <v>13840</v>
      </c>
      <c r="B7187" s="5"/>
      <c r="C7187" s="5"/>
      <c r="D7187" s="5"/>
      <c r="E7187" s="5"/>
      <c r="F7187" s="5"/>
      <c r="G7187" s="5"/>
    </row>
    <row r="7188" spans="1:26" customHeight="1" ht="35" hidden="true" outlineLevel="3">
      <c r="A7188" s="5" t="s">
        <v>13841</v>
      </c>
      <c r="B7188" s="5"/>
      <c r="C7188" s="5"/>
      <c r="D7188" s="5"/>
      <c r="E7188" s="5"/>
      <c r="F7188" s="5"/>
      <c r="G7188" s="5"/>
    </row>
    <row r="7189" spans="1:26" customHeight="1" ht="18" hidden="true" outlineLevel="3">
      <c r="A7189" s="2" t="s">
        <v>13842</v>
      </c>
      <c r="B7189" s="3" t="s">
        <v>13843</v>
      </c>
      <c r="C7189" s="2"/>
      <c r="D7189" s="2" t="s">
        <v>16</v>
      </c>
      <c r="E7189" s="4">
        <f>700.00*(1-Z1%)</f>
        <v>700</v>
      </c>
      <c r="F7189" s="2">
        <v>1</v>
      </c>
      <c r="G7189" s="2"/>
    </row>
    <row r="7190" spans="1:26" customHeight="1" ht="18" hidden="true" outlineLevel="3">
      <c r="A7190" s="2" t="s">
        <v>13844</v>
      </c>
      <c r="B7190" s="3" t="s">
        <v>13845</v>
      </c>
      <c r="C7190" s="2"/>
      <c r="D7190" s="2" t="s">
        <v>16</v>
      </c>
      <c r="E7190" s="4">
        <f>90.00*(1-Z1%)</f>
        <v>90</v>
      </c>
      <c r="F7190" s="2">
        <v>5</v>
      </c>
      <c r="G7190" s="2"/>
    </row>
    <row r="7191" spans="1:26" customHeight="1" ht="18" hidden="true" outlineLevel="3">
      <c r="A7191" s="2" t="s">
        <v>13846</v>
      </c>
      <c r="B7191" s="3" t="s">
        <v>13847</v>
      </c>
      <c r="C7191" s="2"/>
      <c r="D7191" s="2" t="s">
        <v>16</v>
      </c>
      <c r="E7191" s="4">
        <f>150.00*(1-Z1%)</f>
        <v>150</v>
      </c>
      <c r="F7191" s="2">
        <v>3</v>
      </c>
      <c r="G7191" s="2"/>
    </row>
    <row r="7192" spans="1:26" customHeight="1" ht="18" hidden="true" outlineLevel="3">
      <c r="A7192" s="2" t="s">
        <v>13848</v>
      </c>
      <c r="B7192" s="3" t="s">
        <v>13849</v>
      </c>
      <c r="C7192" s="2"/>
      <c r="D7192" s="2" t="s">
        <v>16</v>
      </c>
      <c r="E7192" s="4">
        <f>50.00*(1-Z1%)</f>
        <v>50</v>
      </c>
      <c r="F7192" s="2">
        <v>1</v>
      </c>
      <c r="G7192" s="2"/>
    </row>
    <row r="7193" spans="1:26" customHeight="1" ht="18" hidden="true" outlineLevel="3">
      <c r="A7193" s="2" t="s">
        <v>13850</v>
      </c>
      <c r="B7193" s="3" t="s">
        <v>13851</v>
      </c>
      <c r="C7193" s="2"/>
      <c r="D7193" s="2" t="s">
        <v>16</v>
      </c>
      <c r="E7193" s="4">
        <f>80.00*(1-Z1%)</f>
        <v>80</v>
      </c>
      <c r="F7193" s="2">
        <v>3</v>
      </c>
      <c r="G7193" s="2"/>
    </row>
    <row r="7194" spans="1:26" customHeight="1" ht="18" hidden="true" outlineLevel="3">
      <c r="A7194" s="2" t="s">
        <v>13852</v>
      </c>
      <c r="B7194" s="3" t="s">
        <v>13853</v>
      </c>
      <c r="C7194" s="2"/>
      <c r="D7194" s="2" t="s">
        <v>16</v>
      </c>
      <c r="E7194" s="4">
        <f>160.00*(1-Z1%)</f>
        <v>160</v>
      </c>
      <c r="F7194" s="2">
        <v>1</v>
      </c>
      <c r="G7194" s="2"/>
    </row>
    <row r="7195" spans="1:26" customHeight="1" ht="18" hidden="true" outlineLevel="3">
      <c r="A7195" s="2" t="s">
        <v>13854</v>
      </c>
      <c r="B7195" s="3" t="s">
        <v>13855</v>
      </c>
      <c r="C7195" s="2"/>
      <c r="D7195" s="2" t="s">
        <v>16</v>
      </c>
      <c r="E7195" s="4">
        <f>210.00*(1-Z1%)</f>
        <v>210</v>
      </c>
      <c r="F7195" s="2">
        <v>2</v>
      </c>
      <c r="G7195" s="2"/>
    </row>
    <row r="7196" spans="1:26" customHeight="1" ht="18" hidden="true" outlineLevel="3">
      <c r="A7196" s="2" t="s">
        <v>13856</v>
      </c>
      <c r="B7196" s="3" t="s">
        <v>13857</v>
      </c>
      <c r="C7196" s="2"/>
      <c r="D7196" s="2" t="s">
        <v>16</v>
      </c>
      <c r="E7196" s="4">
        <f>250.00*(1-Z1%)</f>
        <v>250</v>
      </c>
      <c r="F7196" s="2">
        <v>1</v>
      </c>
      <c r="G7196" s="2"/>
    </row>
    <row r="7197" spans="1:26" customHeight="1" ht="36" hidden="true" outlineLevel="3">
      <c r="A7197" s="2" t="s">
        <v>13858</v>
      </c>
      <c r="B7197" s="3" t="s">
        <v>13859</v>
      </c>
      <c r="C7197" s="2"/>
      <c r="D7197" s="2" t="s">
        <v>16</v>
      </c>
      <c r="E7197" s="4">
        <f>180.00*(1-Z1%)</f>
        <v>180</v>
      </c>
      <c r="F7197" s="2">
        <v>1</v>
      </c>
      <c r="G7197" s="2"/>
    </row>
    <row r="7198" spans="1:26" customHeight="1" ht="36" hidden="true" outlineLevel="3">
      <c r="A7198" s="2" t="s">
        <v>13860</v>
      </c>
      <c r="B7198" s="3" t="s">
        <v>13861</v>
      </c>
      <c r="C7198" s="2"/>
      <c r="D7198" s="2" t="s">
        <v>16</v>
      </c>
      <c r="E7198" s="4">
        <f>620.00*(1-Z1%)</f>
        <v>620</v>
      </c>
      <c r="F7198" s="2">
        <v>1</v>
      </c>
      <c r="G7198" s="2"/>
    </row>
    <row r="7199" spans="1:26" customHeight="1" ht="36" hidden="true" outlineLevel="3">
      <c r="A7199" s="2" t="s">
        <v>13862</v>
      </c>
      <c r="B7199" s="3" t="s">
        <v>13863</v>
      </c>
      <c r="C7199" s="2"/>
      <c r="D7199" s="2" t="s">
        <v>16</v>
      </c>
      <c r="E7199" s="4">
        <f>1050.00*(1-Z1%)</f>
        <v>1050</v>
      </c>
      <c r="F7199" s="2">
        <v>1</v>
      </c>
      <c r="G7199" s="2"/>
    </row>
    <row r="7200" spans="1:26" customHeight="1" ht="18" hidden="true" outlineLevel="3">
      <c r="A7200" s="2" t="s">
        <v>13864</v>
      </c>
      <c r="B7200" s="3" t="s">
        <v>13865</v>
      </c>
      <c r="C7200" s="2"/>
      <c r="D7200" s="2" t="s">
        <v>16</v>
      </c>
      <c r="E7200" s="4">
        <f>650.00*(1-Z1%)</f>
        <v>650</v>
      </c>
      <c r="F7200" s="2">
        <v>2</v>
      </c>
      <c r="G7200" s="2"/>
    </row>
    <row r="7201" spans="1:26" customHeight="1" ht="18" hidden="true" outlineLevel="3">
      <c r="A7201" s="2" t="s">
        <v>13866</v>
      </c>
      <c r="B7201" s="3" t="s">
        <v>13867</v>
      </c>
      <c r="C7201" s="2"/>
      <c r="D7201" s="2" t="s">
        <v>16</v>
      </c>
      <c r="E7201" s="4">
        <f>720.00*(1-Z1%)</f>
        <v>720</v>
      </c>
      <c r="F7201" s="2">
        <v>1</v>
      </c>
      <c r="G7201" s="2"/>
    </row>
    <row r="7202" spans="1:26" customHeight="1" ht="36" hidden="true" outlineLevel="3">
      <c r="A7202" s="2" t="s">
        <v>13868</v>
      </c>
      <c r="B7202" s="3" t="s">
        <v>13869</v>
      </c>
      <c r="C7202" s="2"/>
      <c r="D7202" s="2" t="s">
        <v>16</v>
      </c>
      <c r="E7202" s="4">
        <f>1100.00*(1-Z1%)</f>
        <v>1100</v>
      </c>
      <c r="F7202" s="2">
        <v>2</v>
      </c>
      <c r="G7202" s="2"/>
    </row>
    <row r="7203" spans="1:26" customHeight="1" ht="36" hidden="true" outlineLevel="3">
      <c r="A7203" s="2" t="s">
        <v>13870</v>
      </c>
      <c r="B7203" s="3" t="s">
        <v>13871</v>
      </c>
      <c r="C7203" s="2"/>
      <c r="D7203" s="2" t="s">
        <v>16</v>
      </c>
      <c r="E7203" s="4">
        <f>930.00*(1-Z1%)</f>
        <v>930</v>
      </c>
      <c r="F7203" s="2">
        <v>2</v>
      </c>
      <c r="G7203" s="2"/>
    </row>
    <row r="7204" spans="1:26" customHeight="1" ht="36" hidden="true" outlineLevel="3">
      <c r="A7204" s="2" t="s">
        <v>13872</v>
      </c>
      <c r="B7204" s="3" t="s">
        <v>13873</v>
      </c>
      <c r="C7204" s="2"/>
      <c r="D7204" s="2" t="s">
        <v>16</v>
      </c>
      <c r="E7204" s="4">
        <f>1300.00*(1-Z1%)</f>
        <v>1300</v>
      </c>
      <c r="F7204" s="2">
        <v>1</v>
      </c>
      <c r="G7204" s="2"/>
    </row>
    <row r="7205" spans="1:26" customHeight="1" ht="36" hidden="true" outlineLevel="3">
      <c r="A7205" s="2" t="s">
        <v>13874</v>
      </c>
      <c r="B7205" s="3" t="s">
        <v>13875</v>
      </c>
      <c r="C7205" s="2"/>
      <c r="D7205" s="2" t="s">
        <v>16</v>
      </c>
      <c r="E7205" s="4">
        <f>4950.00*(1-Z1%)</f>
        <v>4950</v>
      </c>
      <c r="F7205" s="2">
        <v>1</v>
      </c>
      <c r="G7205" s="2"/>
    </row>
    <row r="7206" spans="1:26" customHeight="1" ht="18" hidden="true" outlineLevel="3">
      <c r="A7206" s="2" t="s">
        <v>13876</v>
      </c>
      <c r="B7206" s="3" t="s">
        <v>13877</v>
      </c>
      <c r="C7206" s="2"/>
      <c r="D7206" s="2" t="s">
        <v>16</v>
      </c>
      <c r="E7206" s="4">
        <f>550.00*(1-Z1%)</f>
        <v>550</v>
      </c>
      <c r="F7206" s="2">
        <v>1</v>
      </c>
      <c r="G7206" s="2"/>
    </row>
    <row r="7207" spans="1:26" customHeight="1" ht="18" hidden="true" outlineLevel="3">
      <c r="A7207" s="2" t="s">
        <v>13878</v>
      </c>
      <c r="B7207" s="3" t="s">
        <v>13879</v>
      </c>
      <c r="C7207" s="2"/>
      <c r="D7207" s="2" t="s">
        <v>16</v>
      </c>
      <c r="E7207" s="4">
        <f>550.00*(1-Z1%)</f>
        <v>550</v>
      </c>
      <c r="F7207" s="2">
        <v>1</v>
      </c>
      <c r="G7207" s="2"/>
    </row>
    <row r="7208" spans="1:26" customHeight="1" ht="35" hidden="true" outlineLevel="3">
      <c r="A7208" s="5" t="s">
        <v>13880</v>
      </c>
      <c r="B7208" s="5"/>
      <c r="C7208" s="5"/>
      <c r="D7208" s="5"/>
      <c r="E7208" s="5"/>
      <c r="F7208" s="5"/>
      <c r="G7208" s="5"/>
    </row>
    <row r="7209" spans="1:26" customHeight="1" ht="18" hidden="true" outlineLevel="3">
      <c r="A7209" s="2" t="s">
        <v>13881</v>
      </c>
      <c r="B7209" s="3" t="s">
        <v>13882</v>
      </c>
      <c r="C7209" s="2"/>
      <c r="D7209" s="2" t="s">
        <v>16</v>
      </c>
      <c r="E7209" s="4">
        <f>10.00*(1-Z1%)</f>
        <v>10</v>
      </c>
      <c r="F7209" s="2">
        <v>2</v>
      </c>
      <c r="G7209" s="2"/>
    </row>
    <row r="7210" spans="1:26" customHeight="1" ht="18" hidden="true" outlineLevel="3">
      <c r="A7210" s="2" t="s">
        <v>13883</v>
      </c>
      <c r="B7210" s="3" t="s">
        <v>13884</v>
      </c>
      <c r="C7210" s="2"/>
      <c r="D7210" s="2" t="s">
        <v>16</v>
      </c>
      <c r="E7210" s="4">
        <f>10.00*(1-Z1%)</f>
        <v>10</v>
      </c>
      <c r="F7210" s="2">
        <v>8</v>
      </c>
      <c r="G7210" s="2"/>
    </row>
    <row r="7211" spans="1:26" customHeight="1" ht="18" hidden="true" outlineLevel="3">
      <c r="A7211" s="2" t="s">
        <v>13885</v>
      </c>
      <c r="B7211" s="3" t="s">
        <v>13886</v>
      </c>
      <c r="C7211" s="2"/>
      <c r="D7211" s="2" t="s">
        <v>16</v>
      </c>
      <c r="E7211" s="4">
        <f>350.00*(1-Z1%)</f>
        <v>350</v>
      </c>
      <c r="F7211" s="2">
        <v>2</v>
      </c>
      <c r="G7211" s="2"/>
    </row>
    <row r="7212" spans="1:26" customHeight="1" ht="18" hidden="true" outlineLevel="3">
      <c r="A7212" s="2" t="s">
        <v>13887</v>
      </c>
      <c r="B7212" s="3" t="s">
        <v>13888</v>
      </c>
      <c r="C7212" s="2"/>
      <c r="D7212" s="2" t="s">
        <v>16</v>
      </c>
      <c r="E7212" s="4">
        <f>190.00*(1-Z1%)</f>
        <v>190</v>
      </c>
      <c r="F7212" s="2">
        <v>2</v>
      </c>
      <c r="G7212" s="2"/>
    </row>
    <row r="7213" spans="1:26" customHeight="1" ht="35" hidden="true" outlineLevel="3">
      <c r="A7213" s="5" t="s">
        <v>13889</v>
      </c>
      <c r="B7213" s="5"/>
      <c r="C7213" s="5"/>
      <c r="D7213" s="5"/>
      <c r="E7213" s="5"/>
      <c r="F7213" s="5"/>
      <c r="G7213" s="5"/>
    </row>
    <row r="7214" spans="1:26" customHeight="1" ht="36" hidden="true" outlineLevel="3">
      <c r="A7214" s="2" t="s">
        <v>13890</v>
      </c>
      <c r="B7214" s="3" t="s">
        <v>13891</v>
      </c>
      <c r="C7214" s="2"/>
      <c r="D7214" s="2" t="s">
        <v>16</v>
      </c>
      <c r="E7214" s="4">
        <f>280.00*(1-Z1%)</f>
        <v>280</v>
      </c>
      <c r="F7214" s="2">
        <v>1</v>
      </c>
      <c r="G7214" s="2"/>
    </row>
    <row r="7215" spans="1:26" customHeight="1" ht="36" hidden="true" outlineLevel="3">
      <c r="A7215" s="2" t="s">
        <v>13892</v>
      </c>
      <c r="B7215" s="3" t="s">
        <v>13893</v>
      </c>
      <c r="C7215" s="2"/>
      <c r="D7215" s="2" t="s">
        <v>16</v>
      </c>
      <c r="E7215" s="4">
        <f>350.00*(1-Z1%)</f>
        <v>350</v>
      </c>
      <c r="F7215" s="2">
        <v>1</v>
      </c>
      <c r="G7215" s="2"/>
    </row>
    <row r="7216" spans="1:26" customHeight="1" ht="18" hidden="true" outlineLevel="3">
      <c r="A7216" s="2" t="s">
        <v>13894</v>
      </c>
      <c r="B7216" s="3" t="s">
        <v>13895</v>
      </c>
      <c r="C7216" s="2"/>
      <c r="D7216" s="2" t="s">
        <v>16</v>
      </c>
      <c r="E7216" s="4">
        <f>100.00*(1-Z1%)</f>
        <v>100</v>
      </c>
      <c r="F7216" s="2">
        <v>1</v>
      </c>
      <c r="G7216" s="2"/>
    </row>
    <row r="7217" spans="1:26" customHeight="1" ht="18" hidden="true" outlineLevel="3">
      <c r="A7217" s="2" t="s">
        <v>13896</v>
      </c>
      <c r="B7217" s="3" t="s">
        <v>13897</v>
      </c>
      <c r="C7217" s="2"/>
      <c r="D7217" s="2" t="s">
        <v>16</v>
      </c>
      <c r="E7217" s="4">
        <f>90.00*(1-Z1%)</f>
        <v>90</v>
      </c>
      <c r="F7217" s="2">
        <v>1</v>
      </c>
      <c r="G7217" s="2"/>
    </row>
    <row r="7218" spans="1:26" customHeight="1" ht="36" hidden="true" outlineLevel="3">
      <c r="A7218" s="2" t="s">
        <v>13898</v>
      </c>
      <c r="B7218" s="3" t="s">
        <v>13899</v>
      </c>
      <c r="C7218" s="2"/>
      <c r="D7218" s="2" t="s">
        <v>16</v>
      </c>
      <c r="E7218" s="4">
        <f>290.00*(1-Z1%)</f>
        <v>290</v>
      </c>
      <c r="F7218" s="2">
        <v>1</v>
      </c>
      <c r="G7218" s="2"/>
    </row>
    <row r="7219" spans="1:26" customHeight="1" ht="36" hidden="true" outlineLevel="3">
      <c r="A7219" s="2" t="s">
        <v>13900</v>
      </c>
      <c r="B7219" s="3" t="s">
        <v>13901</v>
      </c>
      <c r="C7219" s="2"/>
      <c r="D7219" s="2" t="s">
        <v>16</v>
      </c>
      <c r="E7219" s="4">
        <f>390.00*(1-Z1%)</f>
        <v>390</v>
      </c>
      <c r="F7219" s="2">
        <v>1</v>
      </c>
      <c r="G7219" s="2"/>
    </row>
    <row r="7220" spans="1:26" customHeight="1" ht="36" hidden="true" outlineLevel="3">
      <c r="A7220" s="2" t="s">
        <v>13902</v>
      </c>
      <c r="B7220" s="3" t="s">
        <v>13903</v>
      </c>
      <c r="C7220" s="2"/>
      <c r="D7220" s="2" t="s">
        <v>16</v>
      </c>
      <c r="E7220" s="4">
        <f>460.00*(1-Z1%)</f>
        <v>460</v>
      </c>
      <c r="F7220" s="2">
        <v>2</v>
      </c>
      <c r="G7220" s="2"/>
    </row>
    <row r="7221" spans="1:26" customHeight="1" ht="36" hidden="true" outlineLevel="3">
      <c r="A7221" s="2" t="s">
        <v>13904</v>
      </c>
      <c r="B7221" s="3" t="s">
        <v>13905</v>
      </c>
      <c r="C7221" s="2"/>
      <c r="D7221" s="2" t="s">
        <v>16</v>
      </c>
      <c r="E7221" s="4">
        <f>300.00*(1-Z1%)</f>
        <v>300</v>
      </c>
      <c r="F7221" s="2">
        <v>1</v>
      </c>
      <c r="G7221" s="2"/>
    </row>
    <row r="7222" spans="1:26" customHeight="1" ht="36" hidden="true" outlineLevel="3">
      <c r="A7222" s="2" t="s">
        <v>13906</v>
      </c>
      <c r="B7222" s="3" t="s">
        <v>13907</v>
      </c>
      <c r="C7222" s="2"/>
      <c r="D7222" s="2" t="s">
        <v>16</v>
      </c>
      <c r="E7222" s="4">
        <f>660.00*(1-Z1%)</f>
        <v>660</v>
      </c>
      <c r="F7222" s="2">
        <v>2</v>
      </c>
      <c r="G7222" s="2"/>
    </row>
    <row r="7223" spans="1:26" customHeight="1" ht="18" hidden="true" outlineLevel="3">
      <c r="A7223" s="2" t="s">
        <v>13908</v>
      </c>
      <c r="B7223" s="3" t="s">
        <v>13909</v>
      </c>
      <c r="C7223" s="2"/>
      <c r="D7223" s="2" t="s">
        <v>16</v>
      </c>
      <c r="E7223" s="4">
        <f>940.00*(1-Z1%)</f>
        <v>940</v>
      </c>
      <c r="F7223" s="2">
        <v>1</v>
      </c>
      <c r="G7223" s="2"/>
    </row>
    <row r="7224" spans="1:26" customHeight="1" ht="18" hidden="true" outlineLevel="3">
      <c r="A7224" s="2" t="s">
        <v>13910</v>
      </c>
      <c r="B7224" s="3" t="s">
        <v>13911</v>
      </c>
      <c r="C7224" s="2"/>
      <c r="D7224" s="2" t="s">
        <v>16</v>
      </c>
      <c r="E7224" s="4">
        <f>620.00*(1-Z1%)</f>
        <v>620</v>
      </c>
      <c r="F7224" s="2">
        <v>1</v>
      </c>
      <c r="G7224" s="2"/>
    </row>
    <row r="7225" spans="1:26" customHeight="1" ht="36" hidden="true" outlineLevel="3">
      <c r="A7225" s="2" t="s">
        <v>13912</v>
      </c>
      <c r="B7225" s="3" t="s">
        <v>13913</v>
      </c>
      <c r="C7225" s="2"/>
      <c r="D7225" s="2" t="s">
        <v>16</v>
      </c>
      <c r="E7225" s="4">
        <f>150.00*(1-Z1%)</f>
        <v>150</v>
      </c>
      <c r="F7225" s="2">
        <v>1</v>
      </c>
      <c r="G7225" s="2"/>
    </row>
    <row r="7226" spans="1:26" customHeight="1" ht="36" hidden="true" outlineLevel="3">
      <c r="A7226" s="2" t="s">
        <v>13914</v>
      </c>
      <c r="B7226" s="3" t="s">
        <v>13915</v>
      </c>
      <c r="C7226" s="2"/>
      <c r="D7226" s="2" t="s">
        <v>16</v>
      </c>
      <c r="E7226" s="4">
        <f>250.00*(1-Z1%)</f>
        <v>250</v>
      </c>
      <c r="F7226" s="2">
        <v>1</v>
      </c>
      <c r="G7226" s="2"/>
    </row>
    <row r="7227" spans="1:26" customHeight="1" ht="36" hidden="true" outlineLevel="3">
      <c r="A7227" s="2" t="s">
        <v>13916</v>
      </c>
      <c r="B7227" s="3" t="s">
        <v>13917</v>
      </c>
      <c r="C7227" s="2"/>
      <c r="D7227" s="2" t="s">
        <v>16</v>
      </c>
      <c r="E7227" s="4">
        <f>250.00*(1-Z1%)</f>
        <v>250</v>
      </c>
      <c r="F7227" s="2">
        <v>1</v>
      </c>
      <c r="G7227" s="2"/>
    </row>
    <row r="7228" spans="1:26" customHeight="1" ht="36" hidden="true" outlineLevel="3">
      <c r="A7228" s="2" t="s">
        <v>13918</v>
      </c>
      <c r="B7228" s="3" t="s">
        <v>13919</v>
      </c>
      <c r="C7228" s="2"/>
      <c r="D7228" s="2" t="s">
        <v>16</v>
      </c>
      <c r="E7228" s="4">
        <f>450.00*(1-Z1%)</f>
        <v>450</v>
      </c>
      <c r="F7228" s="2">
        <v>1</v>
      </c>
      <c r="G7228" s="2"/>
    </row>
    <row r="7229" spans="1:26" customHeight="1" ht="36" hidden="true" outlineLevel="3">
      <c r="A7229" s="2" t="s">
        <v>13920</v>
      </c>
      <c r="B7229" s="3" t="s">
        <v>13921</v>
      </c>
      <c r="C7229" s="2"/>
      <c r="D7229" s="2" t="s">
        <v>16</v>
      </c>
      <c r="E7229" s="4">
        <f>4690.00*(1-Z1%)</f>
        <v>4690</v>
      </c>
      <c r="F7229" s="2">
        <v>1</v>
      </c>
      <c r="G7229" s="2"/>
    </row>
    <row r="7230" spans="1:26" customHeight="1" ht="18" hidden="true" outlineLevel="3">
      <c r="A7230" s="2" t="s">
        <v>13922</v>
      </c>
      <c r="B7230" s="3" t="s">
        <v>13923</v>
      </c>
      <c r="C7230" s="2"/>
      <c r="D7230" s="2" t="s">
        <v>16</v>
      </c>
      <c r="E7230" s="4">
        <f>280.00*(1-Z1%)</f>
        <v>280</v>
      </c>
      <c r="F7230" s="2">
        <v>1</v>
      </c>
      <c r="G7230" s="2"/>
    </row>
    <row r="7231" spans="1:26" customHeight="1" ht="18" hidden="true" outlineLevel="3">
      <c r="A7231" s="2" t="s">
        <v>13924</v>
      </c>
      <c r="B7231" s="3" t="s">
        <v>13925</v>
      </c>
      <c r="C7231" s="2"/>
      <c r="D7231" s="2" t="s">
        <v>16</v>
      </c>
      <c r="E7231" s="4">
        <f>350.00*(1-Z1%)</f>
        <v>350</v>
      </c>
      <c r="F7231" s="2">
        <v>1</v>
      </c>
      <c r="G7231" s="2"/>
    </row>
    <row r="7232" spans="1:26" customHeight="1" ht="18" hidden="true" outlineLevel="3">
      <c r="A7232" s="2" t="s">
        <v>13926</v>
      </c>
      <c r="B7232" s="3" t="s">
        <v>13927</v>
      </c>
      <c r="C7232" s="2"/>
      <c r="D7232" s="2" t="s">
        <v>16</v>
      </c>
      <c r="E7232" s="4">
        <f>450.00*(1-Z1%)</f>
        <v>450</v>
      </c>
      <c r="F7232" s="2">
        <v>1</v>
      </c>
      <c r="G7232" s="2"/>
    </row>
    <row r="7233" spans="1:26" customHeight="1" ht="18" hidden="true" outlineLevel="3">
      <c r="A7233" s="2" t="s">
        <v>13928</v>
      </c>
      <c r="B7233" s="3" t="s">
        <v>13929</v>
      </c>
      <c r="C7233" s="2"/>
      <c r="D7233" s="2" t="s">
        <v>16</v>
      </c>
      <c r="E7233" s="4">
        <f>560.00*(1-Z1%)</f>
        <v>560</v>
      </c>
      <c r="F7233" s="2">
        <v>1</v>
      </c>
      <c r="G7233" s="2"/>
    </row>
    <row r="7234" spans="1:26" customHeight="1" ht="18" hidden="true" outlineLevel="3">
      <c r="A7234" s="2" t="s">
        <v>13930</v>
      </c>
      <c r="B7234" s="3" t="s">
        <v>13931</v>
      </c>
      <c r="C7234" s="2"/>
      <c r="D7234" s="2" t="s">
        <v>16</v>
      </c>
      <c r="E7234" s="4">
        <f>190.00*(1-Z1%)</f>
        <v>190</v>
      </c>
      <c r="F7234" s="2">
        <v>1</v>
      </c>
      <c r="G7234" s="2"/>
    </row>
    <row r="7235" spans="1:26" customHeight="1" ht="18" hidden="true" outlineLevel="3">
      <c r="A7235" s="2" t="s">
        <v>13932</v>
      </c>
      <c r="B7235" s="3" t="s">
        <v>13933</v>
      </c>
      <c r="C7235" s="2"/>
      <c r="D7235" s="2" t="s">
        <v>16</v>
      </c>
      <c r="E7235" s="4">
        <f>200.00*(1-Z1%)</f>
        <v>200</v>
      </c>
      <c r="F7235" s="2">
        <v>1</v>
      </c>
      <c r="G7235" s="2"/>
    </row>
    <row r="7236" spans="1:26" customHeight="1" ht="18" hidden="true" outlineLevel="3">
      <c r="A7236" s="2" t="s">
        <v>13934</v>
      </c>
      <c r="B7236" s="3" t="s">
        <v>13935</v>
      </c>
      <c r="C7236" s="2"/>
      <c r="D7236" s="2" t="s">
        <v>16</v>
      </c>
      <c r="E7236" s="4">
        <f>250.00*(1-Z1%)</f>
        <v>250</v>
      </c>
      <c r="F7236" s="2">
        <v>1</v>
      </c>
      <c r="G7236" s="2"/>
    </row>
    <row r="7237" spans="1:26" customHeight="1" ht="18" hidden="true" outlineLevel="3">
      <c r="A7237" s="2" t="s">
        <v>13936</v>
      </c>
      <c r="B7237" s="3" t="s">
        <v>13937</v>
      </c>
      <c r="C7237" s="2"/>
      <c r="D7237" s="2" t="s">
        <v>16</v>
      </c>
      <c r="E7237" s="4">
        <f>250.00*(1-Z1%)</f>
        <v>250</v>
      </c>
      <c r="F7237" s="2">
        <v>1</v>
      </c>
      <c r="G7237" s="2"/>
    </row>
    <row r="7238" spans="1:26" customHeight="1" ht="18" hidden="true" outlineLevel="3">
      <c r="A7238" s="2" t="s">
        <v>13938</v>
      </c>
      <c r="B7238" s="3" t="s">
        <v>13939</v>
      </c>
      <c r="C7238" s="2"/>
      <c r="D7238" s="2" t="s">
        <v>16</v>
      </c>
      <c r="E7238" s="4">
        <f>450.00*(1-Z1%)</f>
        <v>450</v>
      </c>
      <c r="F7238" s="2">
        <v>2</v>
      </c>
      <c r="G7238" s="2"/>
    </row>
    <row r="7239" spans="1:26" customHeight="1" ht="18" hidden="true" outlineLevel="3">
      <c r="A7239" s="2" t="s">
        <v>13940</v>
      </c>
      <c r="B7239" s="3" t="s">
        <v>13941</v>
      </c>
      <c r="C7239" s="2"/>
      <c r="D7239" s="2" t="s">
        <v>16</v>
      </c>
      <c r="E7239" s="4">
        <f>70.00*(1-Z1%)</f>
        <v>70</v>
      </c>
      <c r="F7239" s="2">
        <v>37</v>
      </c>
      <c r="G7239" s="2"/>
    </row>
    <row r="7240" spans="1:26" customHeight="1" ht="18" hidden="true" outlineLevel="3">
      <c r="A7240" s="2" t="s">
        <v>13942</v>
      </c>
      <c r="B7240" s="3" t="s">
        <v>13943</v>
      </c>
      <c r="C7240" s="2"/>
      <c r="D7240" s="2" t="s">
        <v>16</v>
      </c>
      <c r="E7240" s="4">
        <f>150.00*(1-Z1%)</f>
        <v>150</v>
      </c>
      <c r="F7240" s="2">
        <v>1</v>
      </c>
      <c r="G7240" s="2"/>
    </row>
    <row r="7241" spans="1:26" customHeight="1" ht="18" hidden="true" outlineLevel="3">
      <c r="A7241" s="2" t="s">
        <v>13944</v>
      </c>
      <c r="B7241" s="3" t="s">
        <v>13945</v>
      </c>
      <c r="C7241" s="2"/>
      <c r="D7241" s="2" t="s">
        <v>16</v>
      </c>
      <c r="E7241" s="4">
        <f>180.00*(1-Z1%)</f>
        <v>180</v>
      </c>
      <c r="F7241" s="2">
        <v>1</v>
      </c>
      <c r="G7241" s="2"/>
    </row>
    <row r="7242" spans="1:26" customHeight="1" ht="35" hidden="true" outlineLevel="3">
      <c r="A7242" s="5" t="s">
        <v>13946</v>
      </c>
      <c r="B7242" s="5"/>
      <c r="C7242" s="5"/>
      <c r="D7242" s="5"/>
      <c r="E7242" s="5"/>
      <c r="F7242" s="5"/>
      <c r="G7242" s="5"/>
    </row>
    <row r="7243" spans="1:26" customHeight="1" ht="18" hidden="true" outlineLevel="3">
      <c r="A7243" s="2" t="s">
        <v>13947</v>
      </c>
      <c r="B7243" s="3" t="s">
        <v>13948</v>
      </c>
      <c r="C7243" s="2"/>
      <c r="D7243" s="2" t="s">
        <v>16</v>
      </c>
      <c r="E7243" s="4">
        <f>250.00*(1-Z1%)</f>
        <v>250</v>
      </c>
      <c r="F7243" s="2">
        <v>1</v>
      </c>
      <c r="G7243" s="2"/>
    </row>
    <row r="7244" spans="1:26" customHeight="1" ht="18" hidden="true" outlineLevel="3">
      <c r="A7244" s="2" t="s">
        <v>13949</v>
      </c>
      <c r="B7244" s="3" t="s">
        <v>13950</v>
      </c>
      <c r="C7244" s="2"/>
      <c r="D7244" s="2" t="s">
        <v>16</v>
      </c>
      <c r="E7244" s="4">
        <f>100.00*(1-Z1%)</f>
        <v>100</v>
      </c>
      <c r="F7244" s="2">
        <v>1</v>
      </c>
      <c r="G7244" s="2"/>
    </row>
    <row r="7245" spans="1:26" customHeight="1" ht="18" hidden="true" outlineLevel="3">
      <c r="A7245" s="2" t="s">
        <v>13951</v>
      </c>
      <c r="B7245" s="3" t="s">
        <v>13952</v>
      </c>
      <c r="C7245" s="2"/>
      <c r="D7245" s="2" t="s">
        <v>16</v>
      </c>
      <c r="E7245" s="4">
        <f>120.00*(1-Z1%)</f>
        <v>120</v>
      </c>
      <c r="F7245" s="2">
        <v>2</v>
      </c>
      <c r="G7245" s="2"/>
    </row>
    <row r="7246" spans="1:26" customHeight="1" ht="18" hidden="true" outlineLevel="3">
      <c r="A7246" s="2" t="s">
        <v>13953</v>
      </c>
      <c r="B7246" s="3" t="s">
        <v>13954</v>
      </c>
      <c r="C7246" s="2"/>
      <c r="D7246" s="2" t="s">
        <v>16</v>
      </c>
      <c r="E7246" s="4">
        <f>140.00*(1-Z1%)</f>
        <v>140</v>
      </c>
      <c r="F7246" s="2">
        <v>2</v>
      </c>
      <c r="G7246" s="2"/>
    </row>
    <row r="7247" spans="1:26" customHeight="1" ht="18" hidden="true" outlineLevel="3">
      <c r="A7247" s="2" t="s">
        <v>13955</v>
      </c>
      <c r="B7247" s="3" t="s">
        <v>13956</v>
      </c>
      <c r="C7247" s="2"/>
      <c r="D7247" s="2" t="s">
        <v>16</v>
      </c>
      <c r="E7247" s="4">
        <f>150.00*(1-Z1%)</f>
        <v>150</v>
      </c>
      <c r="F7247" s="2">
        <v>2</v>
      </c>
      <c r="G7247" s="2"/>
    </row>
    <row r="7248" spans="1:26" customHeight="1" ht="18" hidden="true" outlineLevel="3">
      <c r="A7248" s="2" t="s">
        <v>13957</v>
      </c>
      <c r="B7248" s="3" t="s">
        <v>13958</v>
      </c>
      <c r="C7248" s="2"/>
      <c r="D7248" s="2" t="s">
        <v>16</v>
      </c>
      <c r="E7248" s="4">
        <f>150.00*(1-Z1%)</f>
        <v>150</v>
      </c>
      <c r="F7248" s="2">
        <v>1</v>
      </c>
      <c r="G7248" s="2"/>
    </row>
    <row r="7249" spans="1:26" customHeight="1" ht="18" hidden="true" outlineLevel="3">
      <c r="A7249" s="2" t="s">
        <v>13959</v>
      </c>
      <c r="B7249" s="3" t="s">
        <v>13960</v>
      </c>
      <c r="C7249" s="2"/>
      <c r="D7249" s="2" t="s">
        <v>16</v>
      </c>
      <c r="E7249" s="4">
        <f>170.00*(1-Z1%)</f>
        <v>170</v>
      </c>
      <c r="F7249" s="2">
        <v>1</v>
      </c>
      <c r="G7249" s="2"/>
    </row>
    <row r="7250" spans="1:26" customHeight="1" ht="18" hidden="true" outlineLevel="3">
      <c r="A7250" s="2" t="s">
        <v>13961</v>
      </c>
      <c r="B7250" s="3" t="s">
        <v>13962</v>
      </c>
      <c r="C7250" s="2"/>
      <c r="D7250" s="2" t="s">
        <v>16</v>
      </c>
      <c r="E7250" s="4">
        <f>270.00*(1-Z1%)</f>
        <v>270</v>
      </c>
      <c r="F7250" s="2">
        <v>1</v>
      </c>
      <c r="G7250" s="2"/>
    </row>
    <row r="7251" spans="1:26" customHeight="1" ht="18" hidden="true" outlineLevel="3">
      <c r="A7251" s="2" t="s">
        <v>13963</v>
      </c>
      <c r="B7251" s="3" t="s">
        <v>13964</v>
      </c>
      <c r="C7251" s="2"/>
      <c r="D7251" s="2" t="s">
        <v>16</v>
      </c>
      <c r="E7251" s="4">
        <f>300.00*(1-Z1%)</f>
        <v>300</v>
      </c>
      <c r="F7251" s="2">
        <v>2</v>
      </c>
      <c r="G7251" s="2"/>
    </row>
    <row r="7252" spans="1:26" customHeight="1" ht="18" hidden="true" outlineLevel="3">
      <c r="A7252" s="2" t="s">
        <v>13965</v>
      </c>
      <c r="B7252" s="3" t="s">
        <v>13966</v>
      </c>
      <c r="C7252" s="2"/>
      <c r="D7252" s="2" t="s">
        <v>16</v>
      </c>
      <c r="E7252" s="4">
        <f>320.00*(1-Z1%)</f>
        <v>320</v>
      </c>
      <c r="F7252" s="2">
        <v>1</v>
      </c>
      <c r="G7252" s="2"/>
    </row>
    <row r="7253" spans="1:26" customHeight="1" ht="18" hidden="true" outlineLevel="3">
      <c r="A7253" s="2" t="s">
        <v>13967</v>
      </c>
      <c r="B7253" s="3" t="s">
        <v>13968</v>
      </c>
      <c r="C7253" s="2"/>
      <c r="D7253" s="2" t="s">
        <v>16</v>
      </c>
      <c r="E7253" s="4">
        <f>200.00*(1-Z1%)</f>
        <v>200</v>
      </c>
      <c r="F7253" s="2">
        <v>2</v>
      </c>
      <c r="G7253" s="2"/>
    </row>
    <row r="7254" spans="1:26" customHeight="1" ht="36" hidden="true" outlineLevel="3">
      <c r="A7254" s="2" t="s">
        <v>13969</v>
      </c>
      <c r="B7254" s="3" t="s">
        <v>13970</v>
      </c>
      <c r="C7254" s="2"/>
      <c r="D7254" s="2" t="s">
        <v>16</v>
      </c>
      <c r="E7254" s="4">
        <f>500.00*(1-Z1%)</f>
        <v>500</v>
      </c>
      <c r="F7254" s="2">
        <v>1</v>
      </c>
      <c r="G7254" s="2"/>
    </row>
    <row r="7255" spans="1:26" customHeight="1" ht="18" hidden="true" outlineLevel="3">
      <c r="A7255" s="2" t="s">
        <v>13971</v>
      </c>
      <c r="B7255" s="3" t="s">
        <v>13972</v>
      </c>
      <c r="C7255" s="2"/>
      <c r="D7255" s="2" t="s">
        <v>16</v>
      </c>
      <c r="E7255" s="4">
        <f>350.00*(1-Z1%)</f>
        <v>350</v>
      </c>
      <c r="F7255" s="2">
        <v>1</v>
      </c>
      <c r="G7255" s="2"/>
    </row>
    <row r="7256" spans="1:26" customHeight="1" ht="18" hidden="true" outlineLevel="3">
      <c r="A7256" s="2" t="s">
        <v>13973</v>
      </c>
      <c r="B7256" s="3" t="s">
        <v>13974</v>
      </c>
      <c r="C7256" s="2"/>
      <c r="D7256" s="2" t="s">
        <v>16</v>
      </c>
      <c r="E7256" s="4">
        <f>950.00*(1-Z1%)</f>
        <v>950</v>
      </c>
      <c r="F7256" s="2">
        <v>2</v>
      </c>
      <c r="G7256" s="2"/>
    </row>
    <row r="7257" spans="1:26" customHeight="1" ht="18" hidden="true" outlineLevel="3">
      <c r="A7257" s="2" t="s">
        <v>13975</v>
      </c>
      <c r="B7257" s="3" t="s">
        <v>13976</v>
      </c>
      <c r="C7257" s="2"/>
      <c r="D7257" s="2" t="s">
        <v>16</v>
      </c>
      <c r="E7257" s="4">
        <f>1100.00*(1-Z1%)</f>
        <v>1100</v>
      </c>
      <c r="F7257" s="2">
        <v>2</v>
      </c>
      <c r="G7257" s="2"/>
    </row>
    <row r="7258" spans="1:26" customHeight="1" ht="18" hidden="true" outlineLevel="3">
      <c r="A7258" s="2" t="s">
        <v>13977</v>
      </c>
      <c r="B7258" s="3" t="s">
        <v>13978</v>
      </c>
      <c r="C7258" s="2"/>
      <c r="D7258" s="2" t="s">
        <v>16</v>
      </c>
      <c r="E7258" s="4">
        <f>1100.00*(1-Z1%)</f>
        <v>1100</v>
      </c>
      <c r="F7258" s="2">
        <v>1</v>
      </c>
      <c r="G7258" s="2"/>
    </row>
    <row r="7259" spans="1:26" customHeight="1" ht="18" hidden="true" outlineLevel="3">
      <c r="A7259" s="2" t="s">
        <v>13979</v>
      </c>
      <c r="B7259" s="3" t="s">
        <v>13980</v>
      </c>
      <c r="C7259" s="2"/>
      <c r="D7259" s="2" t="s">
        <v>16</v>
      </c>
      <c r="E7259" s="4">
        <f>690.00*(1-Z1%)</f>
        <v>690</v>
      </c>
      <c r="F7259" s="2">
        <v>1</v>
      </c>
      <c r="G7259" s="2"/>
    </row>
    <row r="7260" spans="1:26" customHeight="1" ht="35" hidden="true" outlineLevel="2">
      <c r="A7260" s="5" t="s">
        <v>13981</v>
      </c>
      <c r="B7260" s="5"/>
      <c r="C7260" s="5"/>
      <c r="D7260" s="5"/>
      <c r="E7260" s="5"/>
      <c r="F7260" s="5"/>
      <c r="G7260" s="5"/>
    </row>
    <row r="7261" spans="1:26" customHeight="1" ht="35" hidden="true" outlineLevel="3">
      <c r="A7261" s="5" t="s">
        <v>13982</v>
      </c>
      <c r="B7261" s="5"/>
      <c r="C7261" s="5"/>
      <c r="D7261" s="5"/>
      <c r="E7261" s="5"/>
      <c r="F7261" s="5"/>
      <c r="G7261" s="5"/>
    </row>
    <row r="7262" spans="1:26" customHeight="1" ht="36" hidden="true" outlineLevel="3">
      <c r="A7262" s="2" t="s">
        <v>13983</v>
      </c>
      <c r="B7262" s="3" t="s">
        <v>13984</v>
      </c>
      <c r="C7262" s="2"/>
      <c r="D7262" s="2" t="s">
        <v>16</v>
      </c>
      <c r="E7262" s="4">
        <f>20.00*(1-Z1%)</f>
        <v>20</v>
      </c>
      <c r="F7262" s="2">
        <v>3</v>
      </c>
      <c r="G7262" s="2"/>
    </row>
    <row r="7263" spans="1:26" customHeight="1" ht="36" hidden="true" outlineLevel="3">
      <c r="A7263" s="2" t="s">
        <v>13985</v>
      </c>
      <c r="B7263" s="3" t="s">
        <v>13986</v>
      </c>
      <c r="C7263" s="2"/>
      <c r="D7263" s="2" t="s">
        <v>16</v>
      </c>
      <c r="E7263" s="4">
        <f>30.00*(1-Z1%)</f>
        <v>30</v>
      </c>
      <c r="F7263" s="2">
        <v>2</v>
      </c>
      <c r="G7263" s="2"/>
    </row>
    <row r="7264" spans="1:26" customHeight="1" ht="36" hidden="true" outlineLevel="3">
      <c r="A7264" s="2" t="s">
        <v>13987</v>
      </c>
      <c r="B7264" s="3" t="s">
        <v>13988</v>
      </c>
      <c r="C7264" s="2"/>
      <c r="D7264" s="2" t="s">
        <v>16</v>
      </c>
      <c r="E7264" s="4">
        <f>35.00*(1-Z1%)</f>
        <v>35</v>
      </c>
      <c r="F7264" s="2">
        <v>2</v>
      </c>
      <c r="G7264" s="2"/>
    </row>
    <row r="7265" spans="1:26" customHeight="1" ht="36" hidden="true" outlineLevel="3">
      <c r="A7265" s="2" t="s">
        <v>13989</v>
      </c>
      <c r="B7265" s="3" t="s">
        <v>13990</v>
      </c>
      <c r="C7265" s="2"/>
      <c r="D7265" s="2" t="s">
        <v>16</v>
      </c>
      <c r="E7265" s="4">
        <f>35.00*(1-Z1%)</f>
        <v>35</v>
      </c>
      <c r="F7265" s="2">
        <v>2</v>
      </c>
      <c r="G7265" s="2"/>
    </row>
    <row r="7266" spans="1:26" customHeight="1" ht="36" hidden="true" outlineLevel="3">
      <c r="A7266" s="2" t="s">
        <v>13991</v>
      </c>
      <c r="B7266" s="3" t="s">
        <v>13992</v>
      </c>
      <c r="C7266" s="2"/>
      <c r="D7266" s="2" t="s">
        <v>16</v>
      </c>
      <c r="E7266" s="4">
        <f>20.00*(1-Z1%)</f>
        <v>20</v>
      </c>
      <c r="F7266" s="2">
        <v>8</v>
      </c>
      <c r="G7266" s="2"/>
    </row>
    <row r="7267" spans="1:26" customHeight="1" ht="36" hidden="true" outlineLevel="3">
      <c r="A7267" s="2" t="s">
        <v>13993</v>
      </c>
      <c r="B7267" s="3" t="s">
        <v>13994</v>
      </c>
      <c r="C7267" s="2"/>
      <c r="D7267" s="2" t="s">
        <v>16</v>
      </c>
      <c r="E7267" s="4">
        <f>25.00*(1-Z1%)</f>
        <v>25</v>
      </c>
      <c r="F7267" s="2">
        <v>2</v>
      </c>
      <c r="G7267" s="2"/>
    </row>
    <row r="7268" spans="1:26" customHeight="1" ht="18" hidden="true" outlineLevel="3">
      <c r="A7268" s="2" t="s">
        <v>13995</v>
      </c>
      <c r="B7268" s="3" t="s">
        <v>13996</v>
      </c>
      <c r="C7268" s="2"/>
      <c r="D7268" s="2" t="s">
        <v>16</v>
      </c>
      <c r="E7268" s="4">
        <f>35.00*(1-Z1%)</f>
        <v>35</v>
      </c>
      <c r="F7268" s="2">
        <v>2</v>
      </c>
      <c r="G7268" s="2"/>
    </row>
    <row r="7269" spans="1:26" customHeight="1" ht="18" hidden="true" outlineLevel="3">
      <c r="A7269" s="2" t="s">
        <v>13997</v>
      </c>
      <c r="B7269" s="3" t="s">
        <v>13998</v>
      </c>
      <c r="C7269" s="2"/>
      <c r="D7269" s="2" t="s">
        <v>16</v>
      </c>
      <c r="E7269" s="4">
        <f>50.00*(1-Z1%)</f>
        <v>50</v>
      </c>
      <c r="F7269" s="2">
        <v>2</v>
      </c>
      <c r="G7269" s="2"/>
    </row>
    <row r="7270" spans="1:26" customHeight="1" ht="18" hidden="true" outlineLevel="3">
      <c r="A7270" s="2" t="s">
        <v>13999</v>
      </c>
      <c r="B7270" s="3" t="s">
        <v>14000</v>
      </c>
      <c r="C7270" s="2"/>
      <c r="D7270" s="2" t="s">
        <v>16</v>
      </c>
      <c r="E7270" s="4">
        <f>75.00*(1-Z1%)</f>
        <v>75</v>
      </c>
      <c r="F7270" s="2">
        <v>6</v>
      </c>
      <c r="G7270" s="2"/>
    </row>
    <row r="7271" spans="1:26" customHeight="1" ht="18" hidden="true" outlineLevel="3">
      <c r="A7271" s="2" t="s">
        <v>14001</v>
      </c>
      <c r="B7271" s="3" t="s">
        <v>14002</v>
      </c>
      <c r="C7271" s="2"/>
      <c r="D7271" s="2" t="s">
        <v>16</v>
      </c>
      <c r="E7271" s="4">
        <f>90.00*(1-Z1%)</f>
        <v>90</v>
      </c>
      <c r="F7271" s="2">
        <v>6</v>
      </c>
      <c r="G7271" s="2"/>
    </row>
    <row r="7272" spans="1:26" customHeight="1" ht="18" hidden="true" outlineLevel="3">
      <c r="A7272" s="2" t="s">
        <v>14003</v>
      </c>
      <c r="B7272" s="3" t="s">
        <v>14004</v>
      </c>
      <c r="C7272" s="2"/>
      <c r="D7272" s="2" t="s">
        <v>16</v>
      </c>
      <c r="E7272" s="4">
        <f>50.00*(1-Z1%)</f>
        <v>50</v>
      </c>
      <c r="F7272" s="2">
        <v>8</v>
      </c>
      <c r="G7272" s="2"/>
    </row>
    <row r="7273" spans="1:26" customHeight="1" ht="18" hidden="true" outlineLevel="3">
      <c r="A7273" s="2" t="s">
        <v>14005</v>
      </c>
      <c r="B7273" s="3" t="s">
        <v>14006</v>
      </c>
      <c r="C7273" s="2"/>
      <c r="D7273" s="2" t="s">
        <v>16</v>
      </c>
      <c r="E7273" s="4">
        <f>95.00*(1-Z1%)</f>
        <v>95</v>
      </c>
      <c r="F7273" s="2">
        <v>6</v>
      </c>
      <c r="G7273" s="2"/>
    </row>
    <row r="7274" spans="1:26" customHeight="1" ht="18" hidden="true" outlineLevel="3">
      <c r="A7274" s="2" t="s">
        <v>14007</v>
      </c>
      <c r="B7274" s="3" t="s">
        <v>14008</v>
      </c>
      <c r="C7274" s="2"/>
      <c r="D7274" s="2" t="s">
        <v>16</v>
      </c>
      <c r="E7274" s="4">
        <f>120.00*(1-Z1%)</f>
        <v>120</v>
      </c>
      <c r="F7274" s="2">
        <v>4</v>
      </c>
      <c r="G7274" s="2"/>
    </row>
    <row r="7275" spans="1:26" customHeight="1" ht="18" hidden="true" outlineLevel="3">
      <c r="A7275" s="2" t="s">
        <v>14009</v>
      </c>
      <c r="B7275" s="3" t="s">
        <v>14010</v>
      </c>
      <c r="C7275" s="2"/>
      <c r="D7275" s="2" t="s">
        <v>16</v>
      </c>
      <c r="E7275" s="4">
        <f>15.00*(1-Z1%)</f>
        <v>15</v>
      </c>
      <c r="F7275" s="2">
        <v>6</v>
      </c>
      <c r="G7275" s="2"/>
    </row>
    <row r="7276" spans="1:26" customHeight="1" ht="18" hidden="true" outlineLevel="3">
      <c r="A7276" s="2" t="s">
        <v>14011</v>
      </c>
      <c r="B7276" s="3" t="s">
        <v>14012</v>
      </c>
      <c r="C7276" s="2"/>
      <c r="D7276" s="2" t="s">
        <v>16</v>
      </c>
      <c r="E7276" s="4">
        <f>15.00*(1-Z1%)</f>
        <v>15</v>
      </c>
      <c r="F7276" s="2">
        <v>4</v>
      </c>
      <c r="G7276" s="2"/>
    </row>
    <row r="7277" spans="1:26" customHeight="1" ht="18" hidden="true" outlineLevel="3">
      <c r="A7277" s="2" t="s">
        <v>14013</v>
      </c>
      <c r="B7277" s="3" t="s">
        <v>14014</v>
      </c>
      <c r="C7277" s="2"/>
      <c r="D7277" s="2" t="s">
        <v>16</v>
      </c>
      <c r="E7277" s="4">
        <f>80.00*(1-Z1%)</f>
        <v>80</v>
      </c>
      <c r="F7277" s="2">
        <v>3</v>
      </c>
      <c r="G7277" s="2"/>
    </row>
    <row r="7278" spans="1:26" customHeight="1" ht="18" hidden="true" outlineLevel="3">
      <c r="A7278" s="2" t="s">
        <v>14015</v>
      </c>
      <c r="B7278" s="3" t="s">
        <v>14016</v>
      </c>
      <c r="C7278" s="2"/>
      <c r="D7278" s="2" t="s">
        <v>16</v>
      </c>
      <c r="E7278" s="4">
        <f>70.00*(1-Z1%)</f>
        <v>70</v>
      </c>
      <c r="F7278" s="2">
        <v>3</v>
      </c>
      <c r="G7278" s="2"/>
    </row>
    <row r="7279" spans="1:26" customHeight="1" ht="18" hidden="true" outlineLevel="3">
      <c r="A7279" s="2" t="s">
        <v>14017</v>
      </c>
      <c r="B7279" s="3" t="s">
        <v>14018</v>
      </c>
      <c r="C7279" s="2"/>
      <c r="D7279" s="2" t="s">
        <v>16</v>
      </c>
      <c r="E7279" s="4">
        <f>15.00*(1-Z1%)</f>
        <v>15</v>
      </c>
      <c r="F7279" s="2">
        <v>12</v>
      </c>
      <c r="G7279" s="2"/>
    </row>
    <row r="7280" spans="1:26" customHeight="1" ht="18" hidden="true" outlineLevel="3">
      <c r="A7280" s="2" t="s">
        <v>14019</v>
      </c>
      <c r="B7280" s="3" t="s">
        <v>14020</v>
      </c>
      <c r="C7280" s="2"/>
      <c r="D7280" s="2" t="s">
        <v>16</v>
      </c>
      <c r="E7280" s="4">
        <f>20.00*(1-Z1%)</f>
        <v>20</v>
      </c>
      <c r="F7280" s="2">
        <v>10</v>
      </c>
      <c r="G7280" s="2"/>
    </row>
    <row r="7281" spans="1:26" customHeight="1" ht="18" hidden="true" outlineLevel="3">
      <c r="A7281" s="2" t="s">
        <v>14021</v>
      </c>
      <c r="B7281" s="3" t="s">
        <v>14022</v>
      </c>
      <c r="C7281" s="2"/>
      <c r="D7281" s="2" t="s">
        <v>16</v>
      </c>
      <c r="E7281" s="4">
        <f>30.00*(1-Z1%)</f>
        <v>30</v>
      </c>
      <c r="F7281" s="2">
        <v>4</v>
      </c>
      <c r="G7281" s="2"/>
    </row>
    <row r="7282" spans="1:26" customHeight="1" ht="18" hidden="true" outlineLevel="3">
      <c r="A7282" s="2" t="s">
        <v>14023</v>
      </c>
      <c r="B7282" s="3" t="s">
        <v>14024</v>
      </c>
      <c r="C7282" s="2"/>
      <c r="D7282" s="2" t="s">
        <v>16</v>
      </c>
      <c r="E7282" s="4">
        <f>40.00*(1-Z1%)</f>
        <v>40</v>
      </c>
      <c r="F7282" s="2">
        <v>2</v>
      </c>
      <c r="G7282" s="2"/>
    </row>
    <row r="7283" spans="1:26" customHeight="1" ht="18" hidden="true" outlineLevel="3">
      <c r="A7283" s="2" t="s">
        <v>14025</v>
      </c>
      <c r="B7283" s="3" t="s">
        <v>14026</v>
      </c>
      <c r="C7283" s="2"/>
      <c r="D7283" s="2" t="s">
        <v>16</v>
      </c>
      <c r="E7283" s="4">
        <f>45.00*(1-Z1%)</f>
        <v>45</v>
      </c>
      <c r="F7283" s="2">
        <v>2</v>
      </c>
      <c r="G7283" s="2"/>
    </row>
    <row r="7284" spans="1:26" customHeight="1" ht="18" hidden="true" outlineLevel="3">
      <c r="A7284" s="2" t="s">
        <v>14027</v>
      </c>
      <c r="B7284" s="3" t="s">
        <v>14028</v>
      </c>
      <c r="C7284" s="2"/>
      <c r="D7284" s="2" t="s">
        <v>16</v>
      </c>
      <c r="E7284" s="4">
        <f>60.00*(1-Z1%)</f>
        <v>60</v>
      </c>
      <c r="F7284" s="2">
        <v>2</v>
      </c>
      <c r="G7284" s="2"/>
    </row>
    <row r="7285" spans="1:26" customHeight="1" ht="18" hidden="true" outlineLevel="3">
      <c r="A7285" s="2" t="s">
        <v>14029</v>
      </c>
      <c r="B7285" s="3" t="s">
        <v>14030</v>
      </c>
      <c r="C7285" s="2"/>
      <c r="D7285" s="2" t="s">
        <v>16</v>
      </c>
      <c r="E7285" s="4">
        <f>35.00*(1-Z1%)</f>
        <v>35</v>
      </c>
      <c r="F7285" s="2">
        <v>6</v>
      </c>
      <c r="G7285" s="2"/>
    </row>
    <row r="7286" spans="1:26" customHeight="1" ht="18" hidden="true" outlineLevel="3">
      <c r="A7286" s="2" t="s">
        <v>14031</v>
      </c>
      <c r="B7286" s="3" t="s">
        <v>14032</v>
      </c>
      <c r="C7286" s="2"/>
      <c r="D7286" s="2" t="s">
        <v>16</v>
      </c>
      <c r="E7286" s="4">
        <f>45.00*(1-Z1%)</f>
        <v>45</v>
      </c>
      <c r="F7286" s="2">
        <v>2</v>
      </c>
      <c r="G7286" s="2"/>
    </row>
    <row r="7287" spans="1:26" customHeight="1" ht="18" hidden="true" outlineLevel="3">
      <c r="A7287" s="2" t="s">
        <v>14033</v>
      </c>
      <c r="B7287" s="3" t="s">
        <v>14034</v>
      </c>
      <c r="C7287" s="2"/>
      <c r="D7287" s="2" t="s">
        <v>16</v>
      </c>
      <c r="E7287" s="4">
        <f>80.00*(1-Z1%)</f>
        <v>80</v>
      </c>
      <c r="F7287" s="2">
        <v>2</v>
      </c>
      <c r="G7287" s="2"/>
    </row>
    <row r="7288" spans="1:26" customHeight="1" ht="18" hidden="true" outlineLevel="3">
      <c r="A7288" s="2" t="s">
        <v>14035</v>
      </c>
      <c r="B7288" s="3" t="s">
        <v>14036</v>
      </c>
      <c r="C7288" s="2"/>
      <c r="D7288" s="2" t="s">
        <v>16</v>
      </c>
      <c r="E7288" s="4">
        <f>105.00*(1-Z1%)</f>
        <v>105</v>
      </c>
      <c r="F7288" s="2">
        <v>2</v>
      </c>
      <c r="G7288" s="2"/>
    </row>
    <row r="7289" spans="1:26" customHeight="1" ht="18" hidden="true" outlineLevel="3">
      <c r="A7289" s="2" t="s">
        <v>14037</v>
      </c>
      <c r="B7289" s="3" t="s">
        <v>14038</v>
      </c>
      <c r="C7289" s="2"/>
      <c r="D7289" s="2" t="s">
        <v>16</v>
      </c>
      <c r="E7289" s="4">
        <f>60.00*(1-Z1%)</f>
        <v>60</v>
      </c>
      <c r="F7289" s="2">
        <v>11</v>
      </c>
      <c r="G7289" s="2"/>
    </row>
    <row r="7290" spans="1:26" customHeight="1" ht="35" hidden="true" outlineLevel="3">
      <c r="A7290" s="5" t="s">
        <v>14039</v>
      </c>
      <c r="B7290" s="5"/>
      <c r="C7290" s="5"/>
      <c r="D7290" s="5"/>
      <c r="E7290" s="5"/>
      <c r="F7290" s="5"/>
      <c r="G7290" s="5"/>
    </row>
    <row r="7291" spans="1:26" customHeight="1" ht="18" hidden="true" outlineLevel="3">
      <c r="A7291" s="2" t="s">
        <v>14040</v>
      </c>
      <c r="B7291" s="3" t="s">
        <v>14041</v>
      </c>
      <c r="C7291" s="2"/>
      <c r="D7291" s="2" t="s">
        <v>16</v>
      </c>
      <c r="E7291" s="4">
        <f>3.00*(1-Z1%)</f>
        <v>3</v>
      </c>
      <c r="F7291" s="2">
        <v>7</v>
      </c>
      <c r="G7291" s="2"/>
    </row>
    <row r="7292" spans="1:26" customHeight="1" ht="18" hidden="true" outlineLevel="3">
      <c r="A7292" s="2" t="s">
        <v>14042</v>
      </c>
      <c r="B7292" s="3" t="s">
        <v>14043</v>
      </c>
      <c r="C7292" s="2"/>
      <c r="D7292" s="2" t="s">
        <v>16</v>
      </c>
      <c r="E7292" s="4">
        <f>3.00*(1-Z1%)</f>
        <v>3</v>
      </c>
      <c r="F7292" s="2">
        <v>16</v>
      </c>
      <c r="G7292" s="2"/>
    </row>
    <row r="7293" spans="1:26" customHeight="1" ht="18" hidden="true" outlineLevel="3">
      <c r="A7293" s="2" t="s">
        <v>14044</v>
      </c>
      <c r="B7293" s="3" t="s">
        <v>14045</v>
      </c>
      <c r="C7293" s="2"/>
      <c r="D7293" s="2" t="s">
        <v>16</v>
      </c>
      <c r="E7293" s="4">
        <f>3.00*(1-Z1%)</f>
        <v>3</v>
      </c>
      <c r="F7293" s="2">
        <v>1</v>
      </c>
      <c r="G7293" s="2"/>
    </row>
    <row r="7294" spans="1:26" customHeight="1" ht="18" hidden="true" outlineLevel="3">
      <c r="A7294" s="2" t="s">
        <v>14046</v>
      </c>
      <c r="B7294" s="3" t="s">
        <v>14047</v>
      </c>
      <c r="C7294" s="2"/>
      <c r="D7294" s="2" t="s">
        <v>16</v>
      </c>
      <c r="E7294" s="4">
        <f>2.00*(1-Z1%)</f>
        <v>2</v>
      </c>
      <c r="F7294" s="2">
        <v>100</v>
      </c>
      <c r="G7294" s="2"/>
    </row>
    <row r="7295" spans="1:26" customHeight="1" ht="18" hidden="true" outlineLevel="3">
      <c r="A7295" s="2" t="s">
        <v>14048</v>
      </c>
      <c r="B7295" s="3" t="s">
        <v>14049</v>
      </c>
      <c r="C7295" s="2"/>
      <c r="D7295" s="2" t="s">
        <v>16</v>
      </c>
      <c r="E7295" s="4">
        <f>2.00*(1-Z1%)</f>
        <v>2</v>
      </c>
      <c r="F7295" s="2">
        <v>100</v>
      </c>
      <c r="G7295" s="2"/>
    </row>
    <row r="7296" spans="1:26" customHeight="1" ht="18" hidden="true" outlineLevel="3">
      <c r="A7296" s="2" t="s">
        <v>14050</v>
      </c>
      <c r="B7296" s="3" t="s">
        <v>14051</v>
      </c>
      <c r="C7296" s="2"/>
      <c r="D7296" s="2" t="s">
        <v>16</v>
      </c>
      <c r="E7296" s="4">
        <f>2.00*(1-Z1%)</f>
        <v>2</v>
      </c>
      <c r="F7296" s="2">
        <v>96</v>
      </c>
      <c r="G7296" s="2"/>
    </row>
    <row r="7297" spans="1:26" customHeight="1" ht="18" hidden="true" outlineLevel="3">
      <c r="A7297" s="2" t="s">
        <v>14052</v>
      </c>
      <c r="B7297" s="3" t="s">
        <v>14053</v>
      </c>
      <c r="C7297" s="2"/>
      <c r="D7297" s="2" t="s">
        <v>16</v>
      </c>
      <c r="E7297" s="4">
        <f>2.00*(1-Z1%)</f>
        <v>2</v>
      </c>
      <c r="F7297" s="2">
        <v>98</v>
      </c>
      <c r="G7297" s="2"/>
    </row>
    <row r="7298" spans="1:26" customHeight="1" ht="18" hidden="true" outlineLevel="3">
      <c r="A7298" s="2" t="s">
        <v>14054</v>
      </c>
      <c r="B7298" s="3" t="s">
        <v>14055</v>
      </c>
      <c r="C7298" s="2"/>
      <c r="D7298" s="2" t="s">
        <v>16</v>
      </c>
      <c r="E7298" s="4">
        <f>2.00*(1-Z1%)</f>
        <v>2</v>
      </c>
      <c r="F7298" s="2">
        <v>100</v>
      </c>
      <c r="G7298" s="2"/>
    </row>
    <row r="7299" spans="1:26" customHeight="1" ht="18" hidden="true" outlineLevel="3">
      <c r="A7299" s="2" t="s">
        <v>14056</v>
      </c>
      <c r="B7299" s="3" t="s">
        <v>14057</v>
      </c>
      <c r="C7299" s="2"/>
      <c r="D7299" s="2" t="s">
        <v>16</v>
      </c>
      <c r="E7299" s="4">
        <f>2.00*(1-Z1%)</f>
        <v>2</v>
      </c>
      <c r="F7299" s="2">
        <v>1</v>
      </c>
      <c r="G7299" s="2"/>
    </row>
    <row r="7300" spans="1:26" customHeight="1" ht="18" hidden="true" outlineLevel="3">
      <c r="A7300" s="2" t="s">
        <v>14058</v>
      </c>
      <c r="B7300" s="3" t="s">
        <v>14059</v>
      </c>
      <c r="C7300" s="2"/>
      <c r="D7300" s="2" t="s">
        <v>16</v>
      </c>
      <c r="E7300" s="4">
        <f>2.00*(1-Z1%)</f>
        <v>2</v>
      </c>
      <c r="F7300" s="2">
        <v>96</v>
      </c>
      <c r="G7300" s="2"/>
    </row>
    <row r="7301" spans="1:26" customHeight="1" ht="18" hidden="true" outlineLevel="3">
      <c r="A7301" s="2" t="s">
        <v>14060</v>
      </c>
      <c r="B7301" s="3" t="s">
        <v>14061</v>
      </c>
      <c r="C7301" s="2"/>
      <c r="D7301" s="2" t="s">
        <v>16</v>
      </c>
      <c r="E7301" s="4">
        <f>2.00*(1-Z1%)</f>
        <v>2</v>
      </c>
      <c r="F7301" s="2">
        <v>96</v>
      </c>
      <c r="G7301" s="2"/>
    </row>
    <row r="7302" spans="1:26" customHeight="1" ht="18" hidden="true" outlineLevel="3">
      <c r="A7302" s="2" t="s">
        <v>14062</v>
      </c>
      <c r="B7302" s="3" t="s">
        <v>14063</v>
      </c>
      <c r="C7302" s="2"/>
      <c r="D7302" s="2" t="s">
        <v>16</v>
      </c>
      <c r="E7302" s="4">
        <f>2.00*(1-Z1%)</f>
        <v>2</v>
      </c>
      <c r="F7302" s="2">
        <v>56</v>
      </c>
      <c r="G7302" s="2"/>
    </row>
    <row r="7303" spans="1:26" customHeight="1" ht="18" hidden="true" outlineLevel="3">
      <c r="A7303" s="2" t="s">
        <v>14064</v>
      </c>
      <c r="B7303" s="3" t="s">
        <v>14065</v>
      </c>
      <c r="C7303" s="2"/>
      <c r="D7303" s="2" t="s">
        <v>16</v>
      </c>
      <c r="E7303" s="4">
        <f>2.00*(1-Z1%)</f>
        <v>2</v>
      </c>
      <c r="F7303" s="2">
        <v>74</v>
      </c>
      <c r="G7303" s="2"/>
    </row>
    <row r="7304" spans="1:26" customHeight="1" ht="18" hidden="true" outlineLevel="3">
      <c r="A7304" s="2" t="s">
        <v>14066</v>
      </c>
      <c r="B7304" s="3" t="s">
        <v>14067</v>
      </c>
      <c r="C7304" s="2"/>
      <c r="D7304" s="2" t="s">
        <v>16</v>
      </c>
      <c r="E7304" s="4">
        <f>2.00*(1-Z1%)</f>
        <v>2</v>
      </c>
      <c r="F7304" s="2">
        <v>38</v>
      </c>
      <c r="G7304" s="2"/>
    </row>
    <row r="7305" spans="1:26" customHeight="1" ht="18" hidden="true" outlineLevel="3">
      <c r="A7305" s="2" t="s">
        <v>14068</v>
      </c>
      <c r="B7305" s="3" t="s">
        <v>14069</v>
      </c>
      <c r="C7305" s="2"/>
      <c r="D7305" s="2" t="s">
        <v>16</v>
      </c>
      <c r="E7305" s="4">
        <f>2.00*(1-Z1%)</f>
        <v>2</v>
      </c>
      <c r="F7305" s="2">
        <v>21</v>
      </c>
      <c r="G7305" s="2"/>
    </row>
    <row r="7306" spans="1:26" customHeight="1" ht="18" hidden="true" outlineLevel="3">
      <c r="A7306" s="2" t="s">
        <v>14070</v>
      </c>
      <c r="B7306" s="3" t="s">
        <v>14071</v>
      </c>
      <c r="C7306" s="2"/>
      <c r="D7306" s="2" t="s">
        <v>16</v>
      </c>
      <c r="E7306" s="4">
        <f>2.00*(1-Z1%)</f>
        <v>2</v>
      </c>
      <c r="F7306" s="2">
        <v>32</v>
      </c>
      <c r="G7306" s="2"/>
    </row>
    <row r="7307" spans="1:26" customHeight="1" ht="18" hidden="true" outlineLevel="3">
      <c r="A7307" s="2" t="s">
        <v>14072</v>
      </c>
      <c r="B7307" s="3" t="s">
        <v>14073</v>
      </c>
      <c r="C7307" s="2"/>
      <c r="D7307" s="2" t="s">
        <v>16</v>
      </c>
      <c r="E7307" s="4">
        <f>2.00*(1-Z1%)</f>
        <v>2</v>
      </c>
      <c r="F7307" s="2">
        <v>1</v>
      </c>
      <c r="G7307" s="2"/>
    </row>
    <row r="7308" spans="1:26" customHeight="1" ht="18" hidden="true" outlineLevel="3">
      <c r="A7308" s="2" t="s">
        <v>14074</v>
      </c>
      <c r="B7308" s="3" t="s">
        <v>14075</v>
      </c>
      <c r="C7308" s="2"/>
      <c r="D7308" s="2" t="s">
        <v>16</v>
      </c>
      <c r="E7308" s="4">
        <f>3.00*(1-Z1%)</f>
        <v>3</v>
      </c>
      <c r="F7308" s="2">
        <v>1</v>
      </c>
      <c r="G7308" s="2"/>
    </row>
    <row r="7309" spans="1:26" customHeight="1" ht="18" hidden="true" outlineLevel="3">
      <c r="A7309" s="2" t="s">
        <v>14076</v>
      </c>
      <c r="B7309" s="3" t="s">
        <v>14077</v>
      </c>
      <c r="C7309" s="2"/>
      <c r="D7309" s="2" t="s">
        <v>16</v>
      </c>
      <c r="E7309" s="4">
        <f>2.00*(1-Z1%)</f>
        <v>2</v>
      </c>
      <c r="F7309" s="2">
        <v>1</v>
      </c>
      <c r="G7309" s="2"/>
    </row>
    <row r="7310" spans="1:26" customHeight="1" ht="18" hidden="true" outlineLevel="3">
      <c r="A7310" s="2" t="s">
        <v>14078</v>
      </c>
      <c r="B7310" s="3" t="s">
        <v>14079</v>
      </c>
      <c r="C7310" s="2"/>
      <c r="D7310" s="2" t="s">
        <v>16</v>
      </c>
      <c r="E7310" s="4">
        <f>2.00*(1-Z1%)</f>
        <v>2</v>
      </c>
      <c r="F7310" s="2">
        <v>45</v>
      </c>
      <c r="G7310" s="2"/>
    </row>
    <row r="7311" spans="1:26" customHeight="1" ht="18" hidden="true" outlineLevel="3">
      <c r="A7311" s="2" t="s">
        <v>14080</v>
      </c>
      <c r="B7311" s="3" t="s">
        <v>14081</v>
      </c>
      <c r="C7311" s="2"/>
      <c r="D7311" s="2" t="s">
        <v>16</v>
      </c>
      <c r="E7311" s="4">
        <f>2.00*(1-Z1%)</f>
        <v>2</v>
      </c>
      <c r="F7311" s="2">
        <v>4</v>
      </c>
      <c r="G7311" s="2"/>
    </row>
    <row r="7312" spans="1:26" customHeight="1" ht="18" hidden="true" outlineLevel="3">
      <c r="A7312" s="2" t="s">
        <v>14082</v>
      </c>
      <c r="B7312" s="3" t="s">
        <v>14083</v>
      </c>
      <c r="C7312" s="2"/>
      <c r="D7312" s="2" t="s">
        <v>16</v>
      </c>
      <c r="E7312" s="4">
        <f>3.00*(1-Z1%)</f>
        <v>3</v>
      </c>
      <c r="F7312" s="2">
        <v>25</v>
      </c>
      <c r="G7312" s="2"/>
    </row>
    <row r="7313" spans="1:26" customHeight="1" ht="18" hidden="true" outlineLevel="3">
      <c r="A7313" s="2" t="s">
        <v>14084</v>
      </c>
      <c r="B7313" s="3" t="s">
        <v>14085</v>
      </c>
      <c r="C7313" s="2"/>
      <c r="D7313" s="2" t="s">
        <v>16</v>
      </c>
      <c r="E7313" s="4">
        <f>2.00*(1-Z1%)</f>
        <v>2</v>
      </c>
      <c r="F7313" s="2">
        <v>28</v>
      </c>
      <c r="G7313" s="2"/>
    </row>
    <row r="7314" spans="1:26" customHeight="1" ht="18" hidden="true" outlineLevel="3">
      <c r="A7314" s="2" t="s">
        <v>14086</v>
      </c>
      <c r="B7314" s="3" t="s">
        <v>14087</v>
      </c>
      <c r="C7314" s="2"/>
      <c r="D7314" s="2" t="s">
        <v>16</v>
      </c>
      <c r="E7314" s="4">
        <f>2.00*(1-Z1%)</f>
        <v>2</v>
      </c>
      <c r="F7314" s="2">
        <v>1</v>
      </c>
      <c r="G7314" s="2"/>
    </row>
    <row r="7315" spans="1:26" customHeight="1" ht="18" hidden="true" outlineLevel="3">
      <c r="A7315" s="2" t="s">
        <v>14088</v>
      </c>
      <c r="B7315" s="3" t="s">
        <v>14089</v>
      </c>
      <c r="C7315" s="2"/>
      <c r="D7315" s="2" t="s">
        <v>16</v>
      </c>
      <c r="E7315" s="4">
        <f>2.00*(1-Z1%)</f>
        <v>2</v>
      </c>
      <c r="F7315" s="2">
        <v>1</v>
      </c>
      <c r="G7315" s="2"/>
    </row>
    <row r="7316" spans="1:26" customHeight="1" ht="18" hidden="true" outlineLevel="3">
      <c r="A7316" s="2" t="s">
        <v>14090</v>
      </c>
      <c r="B7316" s="3" t="s">
        <v>14091</v>
      </c>
      <c r="C7316" s="2"/>
      <c r="D7316" s="2" t="s">
        <v>16</v>
      </c>
      <c r="E7316" s="4">
        <f>2.00*(1-Z1%)</f>
        <v>2</v>
      </c>
      <c r="F7316" s="2">
        <v>1</v>
      </c>
      <c r="G7316" s="2"/>
    </row>
    <row r="7317" spans="1:26" customHeight="1" ht="18" hidden="true" outlineLevel="3">
      <c r="A7317" s="2" t="s">
        <v>14092</v>
      </c>
      <c r="B7317" s="3" t="s">
        <v>14093</v>
      </c>
      <c r="C7317" s="2"/>
      <c r="D7317" s="2" t="s">
        <v>16</v>
      </c>
      <c r="E7317" s="4">
        <f>2.00*(1-Z1%)</f>
        <v>2</v>
      </c>
      <c r="F7317" s="2">
        <v>1</v>
      </c>
      <c r="G7317" s="2"/>
    </row>
    <row r="7318" spans="1:26" customHeight="1" ht="18" hidden="true" outlineLevel="3">
      <c r="A7318" s="2" t="s">
        <v>14094</v>
      </c>
      <c r="B7318" s="3" t="s">
        <v>14095</v>
      </c>
      <c r="C7318" s="2"/>
      <c r="D7318" s="2" t="s">
        <v>16</v>
      </c>
      <c r="E7318" s="4">
        <f>2.00*(1-Z1%)</f>
        <v>2</v>
      </c>
      <c r="F7318" s="2">
        <v>1</v>
      </c>
      <c r="G7318" s="2"/>
    </row>
    <row r="7319" spans="1:26" customHeight="1" ht="18" hidden="true" outlineLevel="3">
      <c r="A7319" s="2" t="s">
        <v>14096</v>
      </c>
      <c r="B7319" s="3" t="s">
        <v>14097</v>
      </c>
      <c r="C7319" s="2"/>
      <c r="D7319" s="2" t="s">
        <v>16</v>
      </c>
      <c r="E7319" s="4">
        <f>4.00*(1-Z1%)</f>
        <v>4</v>
      </c>
      <c r="F7319" s="2">
        <v>50</v>
      </c>
      <c r="G7319" s="2"/>
    </row>
    <row r="7320" spans="1:26" customHeight="1" ht="36" hidden="true" outlineLevel="3">
      <c r="A7320" s="2" t="s">
        <v>14098</v>
      </c>
      <c r="B7320" s="3" t="s">
        <v>14099</v>
      </c>
      <c r="C7320" s="2"/>
      <c r="D7320" s="2" t="s">
        <v>16</v>
      </c>
      <c r="E7320" s="4">
        <f>1200.00*(1-Z1%)</f>
        <v>1200</v>
      </c>
      <c r="F7320" s="2">
        <v>1</v>
      </c>
      <c r="G7320" s="2"/>
    </row>
    <row r="7321" spans="1:26" customHeight="1" ht="18" hidden="true" outlineLevel="3">
      <c r="A7321" s="2" t="s">
        <v>14100</v>
      </c>
      <c r="B7321" s="3" t="s">
        <v>14101</v>
      </c>
      <c r="C7321" s="2"/>
      <c r="D7321" s="2" t="s">
        <v>16</v>
      </c>
      <c r="E7321" s="4">
        <f>700.00*(1-Z1%)</f>
        <v>700</v>
      </c>
      <c r="F7321" s="2">
        <v>1</v>
      </c>
      <c r="G7321" s="2"/>
    </row>
    <row r="7322" spans="1:26" customHeight="1" ht="35" hidden="true" outlineLevel="3">
      <c r="A7322" s="5" t="s">
        <v>10806</v>
      </c>
      <c r="B7322" s="5"/>
      <c r="C7322" s="5"/>
      <c r="D7322" s="5"/>
      <c r="E7322" s="5"/>
      <c r="F7322" s="5"/>
      <c r="G7322" s="5"/>
    </row>
    <row r="7323" spans="1:26" customHeight="1" ht="18" hidden="true" outlineLevel="3">
      <c r="A7323" s="2" t="s">
        <v>14102</v>
      </c>
      <c r="B7323" s="3" t="s">
        <v>14103</v>
      </c>
      <c r="C7323" s="2"/>
      <c r="D7323" s="2" t="s">
        <v>16</v>
      </c>
      <c r="E7323" s="4">
        <f>2.00*(1-Z1%)</f>
        <v>2</v>
      </c>
      <c r="F7323" s="2">
        <v>1</v>
      </c>
      <c r="G7323" s="2"/>
    </row>
    <row r="7324" spans="1:26" customHeight="1" ht="18" hidden="true" outlineLevel="3">
      <c r="A7324" s="2" t="s">
        <v>14104</v>
      </c>
      <c r="B7324" s="3" t="s">
        <v>14105</v>
      </c>
      <c r="C7324" s="2"/>
      <c r="D7324" s="2" t="s">
        <v>16</v>
      </c>
      <c r="E7324" s="4">
        <f>3.00*(1-Z1%)</f>
        <v>3</v>
      </c>
      <c r="F7324" s="2">
        <v>1</v>
      </c>
      <c r="G7324" s="2"/>
    </row>
    <row r="7325" spans="1:26" customHeight="1" ht="18" hidden="true" outlineLevel="3">
      <c r="A7325" s="2" t="s">
        <v>14106</v>
      </c>
      <c r="B7325" s="3" t="s">
        <v>14107</v>
      </c>
      <c r="C7325" s="2"/>
      <c r="D7325" s="2" t="s">
        <v>16</v>
      </c>
      <c r="E7325" s="4">
        <f>2.00*(1-Z1%)</f>
        <v>2</v>
      </c>
      <c r="F7325" s="2">
        <v>30</v>
      </c>
      <c r="G7325" s="2"/>
    </row>
    <row r="7326" spans="1:26" customHeight="1" ht="18" hidden="true" outlineLevel="3">
      <c r="A7326" s="2" t="s">
        <v>14108</v>
      </c>
      <c r="B7326" s="3" t="s">
        <v>14109</v>
      </c>
      <c r="C7326" s="2"/>
      <c r="D7326" s="2" t="s">
        <v>16</v>
      </c>
      <c r="E7326" s="4">
        <f>4.00*(1-Z1%)</f>
        <v>4</v>
      </c>
      <c r="F7326" s="2">
        <v>15</v>
      </c>
      <c r="G7326" s="2"/>
    </row>
    <row r="7327" spans="1:26" customHeight="1" ht="18" hidden="true" outlineLevel="3">
      <c r="A7327" s="2" t="s">
        <v>14110</v>
      </c>
      <c r="B7327" s="3" t="s">
        <v>14111</v>
      </c>
      <c r="C7327" s="2"/>
      <c r="D7327" s="2" t="s">
        <v>16</v>
      </c>
      <c r="E7327" s="4">
        <f>1.00*(1-Z1%)</f>
        <v>1</v>
      </c>
      <c r="F7327" s="2">
        <v>80</v>
      </c>
      <c r="G7327" s="2"/>
    </row>
    <row r="7328" spans="1:26" customHeight="1" ht="18" hidden="true" outlineLevel="3">
      <c r="A7328" s="2" t="s">
        <v>14112</v>
      </c>
      <c r="B7328" s="3" t="s">
        <v>14113</v>
      </c>
      <c r="C7328" s="2"/>
      <c r="D7328" s="2" t="s">
        <v>16</v>
      </c>
      <c r="E7328" s="4">
        <f>2.00*(1-Z1%)</f>
        <v>2</v>
      </c>
      <c r="F7328" s="2">
        <v>100</v>
      </c>
      <c r="G7328" s="2"/>
    </row>
    <row r="7329" spans="1:26" customHeight="1" ht="35" hidden="true" outlineLevel="3">
      <c r="A7329" s="5" t="s">
        <v>14114</v>
      </c>
      <c r="B7329" s="5"/>
      <c r="C7329" s="5"/>
      <c r="D7329" s="5"/>
      <c r="E7329" s="5"/>
      <c r="F7329" s="5"/>
      <c r="G7329" s="5"/>
    </row>
    <row r="7330" spans="1:26" customHeight="1" ht="18" hidden="true" outlineLevel="3">
      <c r="A7330" s="2" t="s">
        <v>14115</v>
      </c>
      <c r="B7330" s="3" t="s">
        <v>14116</v>
      </c>
      <c r="C7330" s="2"/>
      <c r="D7330" s="2" t="s">
        <v>16</v>
      </c>
      <c r="E7330" s="4">
        <f>40.00*(1-Z1%)</f>
        <v>40</v>
      </c>
      <c r="F7330" s="2">
        <v>6</v>
      </c>
      <c r="G7330" s="2"/>
    </row>
    <row r="7331" spans="1:26" customHeight="1" ht="18" hidden="true" outlineLevel="3">
      <c r="A7331" s="2" t="s">
        <v>14117</v>
      </c>
      <c r="B7331" s="3" t="s">
        <v>14118</v>
      </c>
      <c r="C7331" s="2"/>
      <c r="D7331" s="2" t="s">
        <v>16</v>
      </c>
      <c r="E7331" s="4">
        <f>50.00*(1-Z1%)</f>
        <v>50</v>
      </c>
      <c r="F7331" s="2">
        <v>1</v>
      </c>
      <c r="G7331" s="2"/>
    </row>
    <row r="7332" spans="1:26" customHeight="1" ht="18" hidden="true" outlineLevel="3">
      <c r="A7332" s="2" t="s">
        <v>14119</v>
      </c>
      <c r="B7332" s="3" t="s">
        <v>14120</v>
      </c>
      <c r="C7332" s="2"/>
      <c r="D7332" s="2" t="s">
        <v>16</v>
      </c>
      <c r="E7332" s="4">
        <f>50.00*(1-Z1%)</f>
        <v>50</v>
      </c>
      <c r="F7332" s="2">
        <v>4</v>
      </c>
      <c r="G7332" s="2"/>
    </row>
    <row r="7333" spans="1:26" customHeight="1" ht="35" hidden="true" outlineLevel="3">
      <c r="A7333" s="5" t="s">
        <v>14121</v>
      </c>
      <c r="B7333" s="5"/>
      <c r="C7333" s="5"/>
      <c r="D7333" s="5"/>
      <c r="E7333" s="5"/>
      <c r="F7333" s="5"/>
      <c r="G7333" s="5"/>
    </row>
    <row r="7334" spans="1:26" customHeight="1" ht="18" hidden="true" outlineLevel="3">
      <c r="A7334" s="2" t="s">
        <v>14122</v>
      </c>
      <c r="B7334" s="3" t="s">
        <v>14123</v>
      </c>
      <c r="C7334" s="2"/>
      <c r="D7334" s="2" t="s">
        <v>16</v>
      </c>
      <c r="E7334" s="4">
        <f>10.00*(1-Z1%)</f>
        <v>10</v>
      </c>
      <c r="F7334" s="2">
        <v>1</v>
      </c>
      <c r="G7334" s="2"/>
    </row>
    <row r="7335" spans="1:26" customHeight="1" ht="18" hidden="true" outlineLevel="3">
      <c r="A7335" s="2" t="s">
        <v>14124</v>
      </c>
      <c r="B7335" s="3" t="s">
        <v>14125</v>
      </c>
      <c r="C7335" s="2"/>
      <c r="D7335" s="2" t="s">
        <v>16</v>
      </c>
      <c r="E7335" s="4">
        <f>10.00*(1-Z1%)</f>
        <v>10</v>
      </c>
      <c r="F7335" s="2">
        <v>1</v>
      </c>
      <c r="G7335" s="2"/>
    </row>
    <row r="7336" spans="1:26" customHeight="1" ht="18" hidden="true" outlineLevel="3">
      <c r="A7336" s="2" t="s">
        <v>14126</v>
      </c>
      <c r="B7336" s="3" t="s">
        <v>14127</v>
      </c>
      <c r="C7336" s="2"/>
      <c r="D7336" s="2" t="s">
        <v>16</v>
      </c>
      <c r="E7336" s="4">
        <f>10.00*(1-Z1%)</f>
        <v>10</v>
      </c>
      <c r="F7336" s="2">
        <v>15</v>
      </c>
      <c r="G7336" s="2"/>
    </row>
    <row r="7337" spans="1:26" customHeight="1" ht="18" hidden="true" outlineLevel="3">
      <c r="A7337" s="2" t="s">
        <v>14128</v>
      </c>
      <c r="B7337" s="3" t="s">
        <v>14129</v>
      </c>
      <c r="C7337" s="2"/>
      <c r="D7337" s="2" t="s">
        <v>16</v>
      </c>
      <c r="E7337" s="4">
        <f>10.00*(1-Z1%)</f>
        <v>10</v>
      </c>
      <c r="F7337" s="2">
        <v>24</v>
      </c>
      <c r="G7337" s="2"/>
    </row>
    <row r="7338" spans="1:26" customHeight="1" ht="18" hidden="true" outlineLevel="3">
      <c r="A7338" s="2" t="s">
        <v>14130</v>
      </c>
      <c r="B7338" s="3" t="s">
        <v>14131</v>
      </c>
      <c r="C7338" s="2"/>
      <c r="D7338" s="2" t="s">
        <v>16</v>
      </c>
      <c r="E7338" s="4">
        <f>10.00*(1-Z1%)</f>
        <v>10</v>
      </c>
      <c r="F7338" s="2">
        <v>17</v>
      </c>
      <c r="G7338" s="2"/>
    </row>
    <row r="7339" spans="1:26" customHeight="1" ht="18" hidden="true" outlineLevel="3">
      <c r="A7339" s="2" t="s">
        <v>14132</v>
      </c>
      <c r="B7339" s="3" t="s">
        <v>14133</v>
      </c>
      <c r="C7339" s="2"/>
      <c r="D7339" s="2" t="s">
        <v>16</v>
      </c>
      <c r="E7339" s="4">
        <f>10.00*(1-Z1%)</f>
        <v>10</v>
      </c>
      <c r="F7339" s="2">
        <v>16</v>
      </c>
      <c r="G7339" s="2"/>
    </row>
    <row r="7340" spans="1:26" customHeight="1" ht="18" hidden="true" outlineLevel="3">
      <c r="A7340" s="2" t="s">
        <v>14134</v>
      </c>
      <c r="B7340" s="3" t="s">
        <v>14135</v>
      </c>
      <c r="C7340" s="2"/>
      <c r="D7340" s="2" t="s">
        <v>16</v>
      </c>
      <c r="E7340" s="4">
        <f>6.00*(1-Z1%)</f>
        <v>6</v>
      </c>
      <c r="F7340" s="2">
        <v>16</v>
      </c>
      <c r="G7340" s="2"/>
    </row>
    <row r="7341" spans="1:26" customHeight="1" ht="18" hidden="true" outlineLevel="3">
      <c r="A7341" s="2" t="s">
        <v>14136</v>
      </c>
      <c r="B7341" s="3" t="s">
        <v>14137</v>
      </c>
      <c r="C7341" s="2"/>
      <c r="D7341" s="2" t="s">
        <v>16</v>
      </c>
      <c r="E7341" s="4">
        <f>6.00*(1-Z1%)</f>
        <v>6</v>
      </c>
      <c r="F7341" s="2">
        <v>14</v>
      </c>
      <c r="G7341" s="2"/>
    </row>
    <row r="7342" spans="1:26" customHeight="1" ht="18" hidden="true" outlineLevel="3">
      <c r="A7342" s="2" t="s">
        <v>14138</v>
      </c>
      <c r="B7342" s="3" t="s">
        <v>14139</v>
      </c>
      <c r="C7342" s="2"/>
      <c r="D7342" s="2" t="s">
        <v>16</v>
      </c>
      <c r="E7342" s="4">
        <f>6.00*(1-Z1%)</f>
        <v>6</v>
      </c>
      <c r="F7342" s="2">
        <v>5</v>
      </c>
      <c r="G7342" s="2"/>
    </row>
    <row r="7343" spans="1:26" customHeight="1" ht="18" hidden="true" outlineLevel="3">
      <c r="A7343" s="2" t="s">
        <v>14140</v>
      </c>
      <c r="B7343" s="3" t="s">
        <v>14141</v>
      </c>
      <c r="C7343" s="2"/>
      <c r="D7343" s="2" t="s">
        <v>16</v>
      </c>
      <c r="E7343" s="4">
        <f>6.00*(1-Z1%)</f>
        <v>6</v>
      </c>
      <c r="F7343" s="2">
        <v>2</v>
      </c>
      <c r="G7343" s="2"/>
    </row>
    <row r="7344" spans="1:26" customHeight="1" ht="18" hidden="true" outlineLevel="3">
      <c r="A7344" s="2" t="s">
        <v>14142</v>
      </c>
      <c r="B7344" s="3" t="s">
        <v>14143</v>
      </c>
      <c r="C7344" s="2"/>
      <c r="D7344" s="2" t="s">
        <v>16</v>
      </c>
      <c r="E7344" s="4">
        <f>10.00*(1-Z1%)</f>
        <v>10</v>
      </c>
      <c r="F7344" s="2">
        <v>6</v>
      </c>
      <c r="G7344" s="2"/>
    </row>
    <row r="7345" spans="1:26" customHeight="1" ht="18" hidden="true" outlineLevel="3">
      <c r="A7345" s="2" t="s">
        <v>14144</v>
      </c>
      <c r="B7345" s="3" t="s">
        <v>14145</v>
      </c>
      <c r="C7345" s="2"/>
      <c r="D7345" s="2" t="s">
        <v>16</v>
      </c>
      <c r="E7345" s="4">
        <f>10.00*(1-Z1%)</f>
        <v>10</v>
      </c>
      <c r="F7345" s="2">
        <v>11</v>
      </c>
      <c r="G7345" s="2"/>
    </row>
    <row r="7346" spans="1:26" customHeight="1" ht="18" hidden="true" outlineLevel="3">
      <c r="A7346" s="2" t="s">
        <v>14146</v>
      </c>
      <c r="B7346" s="3" t="s">
        <v>14147</v>
      </c>
      <c r="C7346" s="2"/>
      <c r="D7346" s="2" t="s">
        <v>16</v>
      </c>
      <c r="E7346" s="4">
        <f>10.00*(1-Z1%)</f>
        <v>10</v>
      </c>
      <c r="F7346" s="2">
        <v>10</v>
      </c>
      <c r="G7346" s="2"/>
    </row>
    <row r="7347" spans="1:26" customHeight="1" ht="18" hidden="true" outlineLevel="3">
      <c r="A7347" s="2" t="s">
        <v>14148</v>
      </c>
      <c r="B7347" s="3" t="s">
        <v>14149</v>
      </c>
      <c r="C7347" s="2"/>
      <c r="D7347" s="2" t="s">
        <v>16</v>
      </c>
      <c r="E7347" s="4">
        <f>10.00*(1-Z1%)</f>
        <v>10</v>
      </c>
      <c r="F7347" s="2">
        <v>23</v>
      </c>
      <c r="G7347" s="2"/>
    </row>
    <row r="7348" spans="1:26" customHeight="1" ht="18" hidden="true" outlineLevel="3">
      <c r="A7348" s="2" t="s">
        <v>14150</v>
      </c>
      <c r="B7348" s="3" t="s">
        <v>14151</v>
      </c>
      <c r="C7348" s="2"/>
      <c r="D7348" s="2" t="s">
        <v>16</v>
      </c>
      <c r="E7348" s="4">
        <f>10.00*(1-Z1%)</f>
        <v>10</v>
      </c>
      <c r="F7348" s="2">
        <v>17</v>
      </c>
      <c r="G7348" s="2"/>
    </row>
    <row r="7349" spans="1:26" customHeight="1" ht="18" hidden="true" outlineLevel="3">
      <c r="A7349" s="2" t="s">
        <v>14152</v>
      </c>
      <c r="B7349" s="3" t="s">
        <v>14153</v>
      </c>
      <c r="C7349" s="2"/>
      <c r="D7349" s="2" t="s">
        <v>16</v>
      </c>
      <c r="E7349" s="4">
        <f>10.00*(1-Z1%)</f>
        <v>10</v>
      </c>
      <c r="F7349" s="2">
        <v>13</v>
      </c>
      <c r="G7349" s="2"/>
    </row>
    <row r="7350" spans="1:26" customHeight="1" ht="18" hidden="true" outlineLevel="3">
      <c r="A7350" s="2" t="s">
        <v>14154</v>
      </c>
      <c r="B7350" s="3" t="s">
        <v>14155</v>
      </c>
      <c r="C7350" s="2"/>
      <c r="D7350" s="2" t="s">
        <v>16</v>
      </c>
      <c r="E7350" s="4">
        <f>10.00*(1-Z1%)</f>
        <v>10</v>
      </c>
      <c r="F7350" s="2">
        <v>15</v>
      </c>
      <c r="G7350" s="2"/>
    </row>
    <row r="7351" spans="1:26" customHeight="1" ht="18" hidden="true" outlineLevel="3">
      <c r="A7351" s="2" t="s">
        <v>14156</v>
      </c>
      <c r="B7351" s="3" t="s">
        <v>14157</v>
      </c>
      <c r="C7351" s="2"/>
      <c r="D7351" s="2" t="s">
        <v>16</v>
      </c>
      <c r="E7351" s="4">
        <f>10.00*(1-Z1%)</f>
        <v>10</v>
      </c>
      <c r="F7351" s="2">
        <v>3</v>
      </c>
      <c r="G7351" s="2"/>
    </row>
    <row r="7352" spans="1:26" customHeight="1" ht="35" hidden="true" outlineLevel="3">
      <c r="A7352" s="5" t="s">
        <v>14158</v>
      </c>
      <c r="B7352" s="5"/>
      <c r="C7352" s="5"/>
      <c r="D7352" s="5"/>
      <c r="E7352" s="5"/>
      <c r="F7352" s="5"/>
      <c r="G7352" s="5"/>
    </row>
    <row r="7353" spans="1:26" customHeight="1" ht="18" hidden="true" outlineLevel="3">
      <c r="A7353" s="2" t="s">
        <v>14159</v>
      </c>
      <c r="B7353" s="3" t="s">
        <v>14160</v>
      </c>
      <c r="C7353" s="2"/>
      <c r="D7353" s="2" t="s">
        <v>16</v>
      </c>
      <c r="E7353" s="4">
        <f>10.00*(1-Z1%)</f>
        <v>10</v>
      </c>
      <c r="F7353" s="2">
        <v>5</v>
      </c>
      <c r="G7353" s="2"/>
    </row>
    <row r="7354" spans="1:26" customHeight="1" ht="18" hidden="true" outlineLevel="3">
      <c r="A7354" s="2" t="s">
        <v>14161</v>
      </c>
      <c r="B7354" s="3" t="s">
        <v>14162</v>
      </c>
      <c r="C7354" s="2"/>
      <c r="D7354" s="2" t="s">
        <v>16</v>
      </c>
      <c r="E7354" s="4">
        <f>10.00*(1-Z1%)</f>
        <v>10</v>
      </c>
      <c r="F7354" s="2">
        <v>6</v>
      </c>
      <c r="G7354" s="2"/>
    </row>
    <row r="7355" spans="1:26" customHeight="1" ht="18" hidden="true" outlineLevel="3">
      <c r="A7355" s="2" t="s">
        <v>14163</v>
      </c>
      <c r="B7355" s="3" t="s">
        <v>14164</v>
      </c>
      <c r="C7355" s="2"/>
      <c r="D7355" s="2" t="s">
        <v>16</v>
      </c>
      <c r="E7355" s="4">
        <f>10.00*(1-Z1%)</f>
        <v>10</v>
      </c>
      <c r="F7355" s="2">
        <v>1</v>
      </c>
      <c r="G7355" s="2"/>
    </row>
    <row r="7356" spans="1:26" customHeight="1" ht="18" hidden="true" outlineLevel="3">
      <c r="A7356" s="2" t="s">
        <v>14165</v>
      </c>
      <c r="B7356" s="3" t="s">
        <v>14166</v>
      </c>
      <c r="C7356" s="2"/>
      <c r="D7356" s="2" t="s">
        <v>16</v>
      </c>
      <c r="E7356" s="4">
        <f>10.00*(1-Z1%)</f>
        <v>10</v>
      </c>
      <c r="F7356" s="2">
        <v>1</v>
      </c>
      <c r="G7356" s="2"/>
    </row>
    <row r="7357" spans="1:26" customHeight="1" ht="18" hidden="true" outlineLevel="3">
      <c r="A7357" s="2" t="s">
        <v>14167</v>
      </c>
      <c r="B7357" s="3" t="s">
        <v>14168</v>
      </c>
      <c r="C7357" s="2"/>
      <c r="D7357" s="2" t="s">
        <v>16</v>
      </c>
      <c r="E7357" s="4">
        <f>10.00*(1-Z1%)</f>
        <v>10</v>
      </c>
      <c r="F7357" s="2">
        <v>18</v>
      </c>
      <c r="G7357" s="2"/>
    </row>
    <row r="7358" spans="1:26" customHeight="1" ht="18" hidden="true" outlineLevel="3">
      <c r="A7358" s="2" t="s">
        <v>14169</v>
      </c>
      <c r="B7358" s="3" t="s">
        <v>14170</v>
      </c>
      <c r="C7358" s="2"/>
      <c r="D7358" s="2" t="s">
        <v>16</v>
      </c>
      <c r="E7358" s="4">
        <f>10.00*(1-Z1%)</f>
        <v>10</v>
      </c>
      <c r="F7358" s="2">
        <v>10</v>
      </c>
      <c r="G7358" s="2"/>
    </row>
    <row r="7359" spans="1:26" customHeight="1" ht="18" hidden="true" outlineLevel="3">
      <c r="A7359" s="2" t="s">
        <v>14171</v>
      </c>
      <c r="B7359" s="3" t="s">
        <v>14172</v>
      </c>
      <c r="C7359" s="2"/>
      <c r="D7359" s="2" t="s">
        <v>16</v>
      </c>
      <c r="E7359" s="4">
        <f>10.00*(1-Z1%)</f>
        <v>10</v>
      </c>
      <c r="F7359" s="2">
        <v>17</v>
      </c>
      <c r="G7359" s="2"/>
    </row>
    <row r="7360" spans="1:26" customHeight="1" ht="18" hidden="true" outlineLevel="3">
      <c r="A7360" s="2" t="s">
        <v>14173</v>
      </c>
      <c r="B7360" s="3" t="s">
        <v>14174</v>
      </c>
      <c r="C7360" s="2"/>
      <c r="D7360" s="2" t="s">
        <v>16</v>
      </c>
      <c r="E7360" s="4">
        <f>10.00*(1-Z1%)</f>
        <v>10</v>
      </c>
      <c r="F7360" s="2">
        <v>17</v>
      </c>
      <c r="G7360" s="2"/>
    </row>
    <row r="7361" spans="1:26" customHeight="1" ht="18" hidden="true" outlineLevel="3">
      <c r="A7361" s="2" t="s">
        <v>14175</v>
      </c>
      <c r="B7361" s="3" t="s">
        <v>14176</v>
      </c>
      <c r="C7361" s="2"/>
      <c r="D7361" s="2" t="s">
        <v>16</v>
      </c>
      <c r="E7361" s="4">
        <f>10.00*(1-Z1%)</f>
        <v>10</v>
      </c>
      <c r="F7361" s="2">
        <v>11</v>
      </c>
      <c r="G7361" s="2"/>
    </row>
    <row r="7362" spans="1:26" customHeight="1" ht="18" hidden="true" outlineLevel="3">
      <c r="A7362" s="2" t="s">
        <v>14177</v>
      </c>
      <c r="B7362" s="3" t="s">
        <v>14178</v>
      </c>
      <c r="C7362" s="2"/>
      <c r="D7362" s="2" t="s">
        <v>16</v>
      </c>
      <c r="E7362" s="4">
        <f>10.00*(1-Z1%)</f>
        <v>10</v>
      </c>
      <c r="F7362" s="2">
        <v>14</v>
      </c>
      <c r="G7362" s="2"/>
    </row>
    <row r="7363" spans="1:26" customHeight="1" ht="18" hidden="true" outlineLevel="3">
      <c r="A7363" s="2" t="s">
        <v>14179</v>
      </c>
      <c r="B7363" s="3" t="s">
        <v>14180</v>
      </c>
      <c r="C7363" s="2"/>
      <c r="D7363" s="2" t="s">
        <v>16</v>
      </c>
      <c r="E7363" s="4">
        <f>10.00*(1-Z1%)</f>
        <v>10</v>
      </c>
      <c r="F7363" s="2">
        <v>15</v>
      </c>
      <c r="G7363" s="2"/>
    </row>
    <row r="7364" spans="1:26" customHeight="1" ht="18" hidden="true" outlineLevel="3">
      <c r="A7364" s="2" t="s">
        <v>14181</v>
      </c>
      <c r="B7364" s="3" t="s">
        <v>14182</v>
      </c>
      <c r="C7364" s="2"/>
      <c r="D7364" s="2" t="s">
        <v>16</v>
      </c>
      <c r="E7364" s="4">
        <f>10.00*(1-Z1%)</f>
        <v>10</v>
      </c>
      <c r="F7364" s="2">
        <v>18</v>
      </c>
      <c r="G7364" s="2"/>
    </row>
    <row r="7365" spans="1:26" customHeight="1" ht="18" hidden="true" outlineLevel="3">
      <c r="A7365" s="2" t="s">
        <v>14183</v>
      </c>
      <c r="B7365" s="3" t="s">
        <v>14184</v>
      </c>
      <c r="C7365" s="2"/>
      <c r="D7365" s="2" t="s">
        <v>16</v>
      </c>
      <c r="E7365" s="4">
        <f>10.00*(1-Z1%)</f>
        <v>10</v>
      </c>
      <c r="F7365" s="2">
        <v>16</v>
      </c>
      <c r="G7365" s="2"/>
    </row>
    <row r="7366" spans="1:26" customHeight="1" ht="18" hidden="true" outlineLevel="3">
      <c r="A7366" s="2" t="s">
        <v>14185</v>
      </c>
      <c r="B7366" s="3" t="s">
        <v>14186</v>
      </c>
      <c r="C7366" s="2"/>
      <c r="D7366" s="2" t="s">
        <v>16</v>
      </c>
      <c r="E7366" s="4">
        <f>3.00*(1-Z1%)</f>
        <v>3</v>
      </c>
      <c r="F7366" s="2">
        <v>5</v>
      </c>
      <c r="G7366" s="2"/>
    </row>
    <row r="7367" spans="1:26" customHeight="1" ht="18" hidden="true" outlineLevel="3">
      <c r="A7367" s="2" t="s">
        <v>14187</v>
      </c>
      <c r="B7367" s="3" t="s">
        <v>14188</v>
      </c>
      <c r="C7367" s="2"/>
      <c r="D7367" s="2" t="s">
        <v>16</v>
      </c>
      <c r="E7367" s="4">
        <f>5.00*(1-Z1%)</f>
        <v>5</v>
      </c>
      <c r="F7367" s="2">
        <v>4</v>
      </c>
      <c r="G7367" s="2"/>
    </row>
    <row r="7368" spans="1:26" customHeight="1" ht="18" hidden="true" outlineLevel="3">
      <c r="A7368" s="2" t="s">
        <v>14189</v>
      </c>
      <c r="B7368" s="3" t="s">
        <v>14190</v>
      </c>
      <c r="C7368" s="2"/>
      <c r="D7368" s="2" t="s">
        <v>16</v>
      </c>
      <c r="E7368" s="4">
        <f>5.00*(1-Z1%)</f>
        <v>5</v>
      </c>
      <c r="F7368" s="2">
        <v>1</v>
      </c>
      <c r="G7368" s="2"/>
    </row>
    <row r="7369" spans="1:26" customHeight="1" ht="18" hidden="true" outlineLevel="3">
      <c r="A7369" s="2" t="s">
        <v>14191</v>
      </c>
      <c r="B7369" s="3" t="s">
        <v>14192</v>
      </c>
      <c r="C7369" s="2"/>
      <c r="D7369" s="2" t="s">
        <v>16</v>
      </c>
      <c r="E7369" s="4">
        <f>5.00*(1-Z1%)</f>
        <v>5</v>
      </c>
      <c r="F7369" s="2">
        <v>6</v>
      </c>
      <c r="G7369" s="2"/>
    </row>
    <row r="7370" spans="1:26" customHeight="1" ht="18" hidden="true" outlineLevel="3">
      <c r="A7370" s="2" t="s">
        <v>14193</v>
      </c>
      <c r="B7370" s="3" t="s">
        <v>14194</v>
      </c>
      <c r="C7370" s="2"/>
      <c r="D7370" s="2" t="s">
        <v>16</v>
      </c>
      <c r="E7370" s="4">
        <f>5.00*(1-Z1%)</f>
        <v>5</v>
      </c>
      <c r="F7370" s="2">
        <v>5</v>
      </c>
      <c r="G7370" s="2"/>
    </row>
    <row r="7371" spans="1:26" customHeight="1" ht="18" hidden="true" outlineLevel="3">
      <c r="A7371" s="2" t="s">
        <v>14195</v>
      </c>
      <c r="B7371" s="3" t="s">
        <v>14196</v>
      </c>
      <c r="C7371" s="2"/>
      <c r="D7371" s="2" t="s">
        <v>16</v>
      </c>
      <c r="E7371" s="4">
        <f>5.00*(1-Z1%)</f>
        <v>5</v>
      </c>
      <c r="F7371" s="2">
        <v>7</v>
      </c>
      <c r="G7371" s="2"/>
    </row>
    <row r="7372" spans="1:26" customHeight="1" ht="18" hidden="true" outlineLevel="3">
      <c r="A7372" s="2" t="s">
        <v>14197</v>
      </c>
      <c r="B7372" s="3" t="s">
        <v>14198</v>
      </c>
      <c r="C7372" s="2"/>
      <c r="D7372" s="2" t="s">
        <v>16</v>
      </c>
      <c r="E7372" s="4">
        <f>5.00*(1-Z1%)</f>
        <v>5</v>
      </c>
      <c r="F7372" s="2">
        <v>2</v>
      </c>
      <c r="G7372" s="2"/>
    </row>
    <row r="7373" spans="1:26" customHeight="1" ht="18" hidden="true" outlineLevel="3">
      <c r="A7373" s="2" t="s">
        <v>14199</v>
      </c>
      <c r="B7373" s="3" t="s">
        <v>14200</v>
      </c>
      <c r="C7373" s="2"/>
      <c r="D7373" s="2" t="s">
        <v>16</v>
      </c>
      <c r="E7373" s="4">
        <f>3.00*(1-Z1%)</f>
        <v>3</v>
      </c>
      <c r="F7373" s="2">
        <v>4</v>
      </c>
      <c r="G7373" s="2"/>
    </row>
    <row r="7374" spans="1:26" customHeight="1" ht="18" hidden="true" outlineLevel="3">
      <c r="A7374" s="2" t="s">
        <v>14201</v>
      </c>
      <c r="B7374" s="3" t="s">
        <v>14202</v>
      </c>
      <c r="C7374" s="2"/>
      <c r="D7374" s="2" t="s">
        <v>16</v>
      </c>
      <c r="E7374" s="4">
        <f>5.00*(1-Z1%)</f>
        <v>5</v>
      </c>
      <c r="F7374" s="2">
        <v>17</v>
      </c>
      <c r="G7374" s="2"/>
    </row>
    <row r="7375" spans="1:26" customHeight="1" ht="18" hidden="true" outlineLevel="3">
      <c r="A7375" s="2" t="s">
        <v>14203</v>
      </c>
      <c r="B7375" s="3" t="s">
        <v>14204</v>
      </c>
      <c r="C7375" s="2"/>
      <c r="D7375" s="2" t="s">
        <v>16</v>
      </c>
      <c r="E7375" s="4">
        <f>10.00*(1-Z1%)</f>
        <v>10</v>
      </c>
      <c r="F7375" s="2">
        <v>12</v>
      </c>
      <c r="G7375" s="2"/>
    </row>
    <row r="7376" spans="1:26" customHeight="1" ht="18" hidden="true" outlineLevel="3">
      <c r="A7376" s="2" t="s">
        <v>14205</v>
      </c>
      <c r="B7376" s="3" t="s">
        <v>14206</v>
      </c>
      <c r="C7376" s="2"/>
      <c r="D7376" s="2" t="s">
        <v>16</v>
      </c>
      <c r="E7376" s="4">
        <f>10.00*(1-Z1%)</f>
        <v>10</v>
      </c>
      <c r="F7376" s="2">
        <v>5</v>
      </c>
      <c r="G7376" s="2"/>
    </row>
    <row r="7377" spans="1:26" customHeight="1" ht="18" hidden="true" outlineLevel="3">
      <c r="A7377" s="2" t="s">
        <v>14207</v>
      </c>
      <c r="B7377" s="3" t="s">
        <v>14208</v>
      </c>
      <c r="C7377" s="2"/>
      <c r="D7377" s="2" t="s">
        <v>16</v>
      </c>
      <c r="E7377" s="4">
        <f>10.00*(1-Z1%)</f>
        <v>10</v>
      </c>
      <c r="F7377" s="2">
        <v>3</v>
      </c>
      <c r="G7377" s="2"/>
    </row>
    <row r="7378" spans="1:26" customHeight="1" ht="18" hidden="true" outlineLevel="3">
      <c r="A7378" s="2" t="s">
        <v>14209</v>
      </c>
      <c r="B7378" s="3" t="s">
        <v>14210</v>
      </c>
      <c r="C7378" s="2"/>
      <c r="D7378" s="2" t="s">
        <v>16</v>
      </c>
      <c r="E7378" s="4">
        <f>10.00*(1-Z1%)</f>
        <v>10</v>
      </c>
      <c r="F7378" s="2">
        <v>1</v>
      </c>
      <c r="G7378" s="2"/>
    </row>
    <row r="7379" spans="1:26" customHeight="1" ht="18" hidden="true" outlineLevel="3">
      <c r="A7379" s="2" t="s">
        <v>14211</v>
      </c>
      <c r="B7379" s="3" t="s">
        <v>14212</v>
      </c>
      <c r="C7379" s="2"/>
      <c r="D7379" s="2" t="s">
        <v>16</v>
      </c>
      <c r="E7379" s="4">
        <f>10.00*(1-Z1%)</f>
        <v>10</v>
      </c>
      <c r="F7379" s="2">
        <v>13</v>
      </c>
      <c r="G7379" s="2"/>
    </row>
    <row r="7380" spans="1:26" customHeight="1" ht="18" hidden="true" outlineLevel="3">
      <c r="A7380" s="2" t="s">
        <v>14213</v>
      </c>
      <c r="B7380" s="3" t="s">
        <v>14214</v>
      </c>
      <c r="C7380" s="2"/>
      <c r="D7380" s="2" t="s">
        <v>16</v>
      </c>
      <c r="E7380" s="4">
        <f>10.00*(1-Z1%)</f>
        <v>10</v>
      </c>
      <c r="F7380" s="2">
        <v>2</v>
      </c>
      <c r="G7380" s="2"/>
    </row>
    <row r="7381" spans="1:26" customHeight="1" ht="18" hidden="true" outlineLevel="3">
      <c r="A7381" s="2" t="s">
        <v>14215</v>
      </c>
      <c r="B7381" s="3" t="s">
        <v>14216</v>
      </c>
      <c r="C7381" s="2"/>
      <c r="D7381" s="2" t="s">
        <v>16</v>
      </c>
      <c r="E7381" s="4">
        <f>10.00*(1-Z1%)</f>
        <v>10</v>
      </c>
      <c r="F7381" s="2">
        <v>24</v>
      </c>
      <c r="G7381" s="2"/>
    </row>
    <row r="7382" spans="1:26" customHeight="1" ht="18" hidden="true" outlineLevel="3">
      <c r="A7382" s="2" t="s">
        <v>14217</v>
      </c>
      <c r="B7382" s="3" t="s">
        <v>14218</v>
      </c>
      <c r="C7382" s="2"/>
      <c r="D7382" s="2" t="s">
        <v>16</v>
      </c>
      <c r="E7382" s="4">
        <f>10.00*(1-Z1%)</f>
        <v>10</v>
      </c>
      <c r="F7382" s="2">
        <v>37</v>
      </c>
      <c r="G7382" s="2"/>
    </row>
    <row r="7383" spans="1:26" customHeight="1" ht="18" hidden="true" outlineLevel="3">
      <c r="A7383" s="2" t="s">
        <v>14219</v>
      </c>
      <c r="B7383" s="3" t="s">
        <v>14220</v>
      </c>
      <c r="C7383" s="2"/>
      <c r="D7383" s="2" t="s">
        <v>16</v>
      </c>
      <c r="E7383" s="4">
        <f>10.00*(1-Z1%)</f>
        <v>10</v>
      </c>
      <c r="F7383" s="2">
        <v>3</v>
      </c>
      <c r="G7383" s="2"/>
    </row>
    <row r="7384" spans="1:26" customHeight="1" ht="18" hidden="true" outlineLevel="3">
      <c r="A7384" s="2" t="s">
        <v>14221</v>
      </c>
      <c r="B7384" s="3" t="s">
        <v>14222</v>
      </c>
      <c r="C7384" s="2"/>
      <c r="D7384" s="2" t="s">
        <v>16</v>
      </c>
      <c r="E7384" s="4">
        <f>10.00*(1-Z1%)</f>
        <v>10</v>
      </c>
      <c r="F7384" s="2">
        <v>1</v>
      </c>
      <c r="G7384" s="2"/>
    </row>
    <row r="7385" spans="1:26" customHeight="1" ht="35" hidden="true" outlineLevel="3">
      <c r="A7385" s="5" t="s">
        <v>14223</v>
      </c>
      <c r="B7385" s="5"/>
      <c r="C7385" s="5"/>
      <c r="D7385" s="5"/>
      <c r="E7385" s="5"/>
      <c r="F7385" s="5"/>
      <c r="G7385" s="5"/>
    </row>
    <row r="7386" spans="1:26" customHeight="1" ht="35" hidden="true" outlineLevel="4">
      <c r="A7386" s="5" t="s">
        <v>14224</v>
      </c>
      <c r="B7386" s="5"/>
      <c r="C7386" s="5"/>
      <c r="D7386" s="5"/>
      <c r="E7386" s="5"/>
      <c r="F7386" s="5"/>
      <c r="G7386" s="5"/>
    </row>
    <row r="7387" spans="1:26" customHeight="1" ht="36" hidden="true" outlineLevel="4">
      <c r="A7387" s="2" t="s">
        <v>14225</v>
      </c>
      <c r="B7387" s="3" t="s">
        <v>14226</v>
      </c>
      <c r="C7387" s="2"/>
      <c r="D7387" s="2" t="s">
        <v>16</v>
      </c>
      <c r="E7387" s="4">
        <f>105.00*(1-Z1%)</f>
        <v>105</v>
      </c>
      <c r="F7387" s="2">
        <v>6</v>
      </c>
      <c r="G7387" s="2"/>
    </row>
    <row r="7388" spans="1:26" customHeight="1" ht="36" hidden="true" outlineLevel="4">
      <c r="A7388" s="2" t="s">
        <v>14227</v>
      </c>
      <c r="B7388" s="3" t="s">
        <v>14228</v>
      </c>
      <c r="C7388" s="2"/>
      <c r="D7388" s="2" t="s">
        <v>16</v>
      </c>
      <c r="E7388" s="4">
        <f>105.00*(1-Z1%)</f>
        <v>105</v>
      </c>
      <c r="F7388" s="2">
        <v>5</v>
      </c>
      <c r="G7388" s="2"/>
    </row>
    <row r="7389" spans="1:26" customHeight="1" ht="36" hidden="true" outlineLevel="4">
      <c r="A7389" s="2" t="s">
        <v>14229</v>
      </c>
      <c r="B7389" s="3" t="s">
        <v>14230</v>
      </c>
      <c r="C7389" s="2"/>
      <c r="D7389" s="2" t="s">
        <v>16</v>
      </c>
      <c r="E7389" s="4">
        <f>100.00*(1-Z1%)</f>
        <v>100</v>
      </c>
      <c r="F7389" s="2">
        <v>4</v>
      </c>
      <c r="G7389" s="2"/>
    </row>
    <row r="7390" spans="1:26" customHeight="1" ht="36" hidden="true" outlineLevel="4">
      <c r="A7390" s="2" t="s">
        <v>14231</v>
      </c>
      <c r="B7390" s="3" t="s">
        <v>14232</v>
      </c>
      <c r="C7390" s="2"/>
      <c r="D7390" s="2" t="s">
        <v>16</v>
      </c>
      <c r="E7390" s="4">
        <f>100.00*(1-Z1%)</f>
        <v>100</v>
      </c>
      <c r="F7390" s="2">
        <v>8</v>
      </c>
      <c r="G7390" s="2"/>
    </row>
    <row r="7391" spans="1:26" customHeight="1" ht="36" hidden="true" outlineLevel="4">
      <c r="A7391" s="2" t="s">
        <v>14233</v>
      </c>
      <c r="B7391" s="3" t="s">
        <v>14234</v>
      </c>
      <c r="C7391" s="2"/>
      <c r="D7391" s="2" t="s">
        <v>16</v>
      </c>
      <c r="E7391" s="4">
        <f>100.00*(1-Z1%)</f>
        <v>100</v>
      </c>
      <c r="F7391" s="2">
        <v>7</v>
      </c>
      <c r="G7391" s="2"/>
    </row>
    <row r="7392" spans="1:26" customHeight="1" ht="36" hidden="true" outlineLevel="4">
      <c r="A7392" s="2" t="s">
        <v>14235</v>
      </c>
      <c r="B7392" s="3" t="s">
        <v>14236</v>
      </c>
      <c r="C7392" s="2"/>
      <c r="D7392" s="2" t="s">
        <v>16</v>
      </c>
      <c r="E7392" s="4">
        <f>105.00*(1-Z1%)</f>
        <v>105</v>
      </c>
      <c r="F7392" s="2">
        <v>9</v>
      </c>
      <c r="G7392" s="2"/>
    </row>
    <row r="7393" spans="1:26" customHeight="1" ht="36" hidden="true" outlineLevel="4">
      <c r="A7393" s="2" t="s">
        <v>14237</v>
      </c>
      <c r="B7393" s="3" t="s">
        <v>14238</v>
      </c>
      <c r="C7393" s="2"/>
      <c r="D7393" s="2" t="s">
        <v>16</v>
      </c>
      <c r="E7393" s="4">
        <f>85.00*(1-Z1%)</f>
        <v>85</v>
      </c>
      <c r="F7393" s="2">
        <v>8</v>
      </c>
      <c r="G7393" s="2"/>
    </row>
    <row r="7394" spans="1:26" customHeight="1" ht="36" hidden="true" outlineLevel="4">
      <c r="A7394" s="2" t="s">
        <v>14239</v>
      </c>
      <c r="B7394" s="3" t="s">
        <v>14240</v>
      </c>
      <c r="C7394" s="2"/>
      <c r="D7394" s="2" t="s">
        <v>16</v>
      </c>
      <c r="E7394" s="4">
        <f>110.00*(1-Z1%)</f>
        <v>110</v>
      </c>
      <c r="F7394" s="2">
        <v>5</v>
      </c>
      <c r="G7394" s="2"/>
    </row>
    <row r="7395" spans="1:26" customHeight="1" ht="36" hidden="true" outlineLevel="4">
      <c r="A7395" s="2" t="s">
        <v>14241</v>
      </c>
      <c r="B7395" s="3" t="s">
        <v>14242</v>
      </c>
      <c r="C7395" s="2"/>
      <c r="D7395" s="2" t="s">
        <v>16</v>
      </c>
      <c r="E7395" s="4">
        <f>100.00*(1-Z1%)</f>
        <v>100</v>
      </c>
      <c r="F7395" s="2">
        <v>6</v>
      </c>
      <c r="G7395" s="2"/>
    </row>
    <row r="7396" spans="1:26" customHeight="1" ht="36" hidden="true" outlineLevel="4">
      <c r="A7396" s="2" t="s">
        <v>14243</v>
      </c>
      <c r="B7396" s="3" t="s">
        <v>14244</v>
      </c>
      <c r="C7396" s="2"/>
      <c r="D7396" s="2" t="s">
        <v>16</v>
      </c>
      <c r="E7396" s="4">
        <f>100.00*(1-Z1%)</f>
        <v>100</v>
      </c>
      <c r="F7396" s="2">
        <v>3</v>
      </c>
      <c r="G7396" s="2"/>
    </row>
    <row r="7397" spans="1:26" customHeight="1" ht="35" hidden="true" outlineLevel="4">
      <c r="A7397" s="5" t="s">
        <v>14245</v>
      </c>
      <c r="B7397" s="5"/>
      <c r="C7397" s="5"/>
      <c r="D7397" s="5"/>
      <c r="E7397" s="5"/>
      <c r="F7397" s="5"/>
      <c r="G7397" s="5"/>
    </row>
    <row r="7398" spans="1:26" customHeight="1" ht="18" hidden="true" outlineLevel="4">
      <c r="A7398" s="2" t="s">
        <v>14246</v>
      </c>
      <c r="B7398" s="3" t="s">
        <v>14247</v>
      </c>
      <c r="C7398" s="2"/>
      <c r="D7398" s="2" t="s">
        <v>16</v>
      </c>
      <c r="E7398" s="4">
        <f>6.00*(1-Z1%)</f>
        <v>6</v>
      </c>
      <c r="F7398" s="2">
        <v>55</v>
      </c>
      <c r="G7398" s="2"/>
    </row>
    <row r="7399" spans="1:26" customHeight="1" ht="18" hidden="true" outlineLevel="4">
      <c r="A7399" s="2" t="s">
        <v>14248</v>
      </c>
      <c r="B7399" s="3" t="s">
        <v>14249</v>
      </c>
      <c r="C7399" s="2"/>
      <c r="D7399" s="2" t="s">
        <v>16</v>
      </c>
      <c r="E7399" s="4">
        <f>40.00*(1-Z1%)</f>
        <v>40</v>
      </c>
      <c r="F7399" s="2">
        <v>4</v>
      </c>
      <c r="G7399" s="2"/>
    </row>
    <row r="7400" spans="1:26" customHeight="1" ht="18" hidden="true" outlineLevel="4">
      <c r="A7400" s="2" t="s">
        <v>14250</v>
      </c>
      <c r="B7400" s="3" t="s">
        <v>14251</v>
      </c>
      <c r="C7400" s="2"/>
      <c r="D7400" s="2" t="s">
        <v>16</v>
      </c>
      <c r="E7400" s="4">
        <f>55.00*(1-Z1%)</f>
        <v>55</v>
      </c>
      <c r="F7400" s="2">
        <v>8</v>
      </c>
      <c r="G7400" s="2"/>
    </row>
    <row r="7401" spans="1:26" customHeight="1" ht="18" hidden="true" outlineLevel="4">
      <c r="A7401" s="2" t="s">
        <v>14252</v>
      </c>
      <c r="B7401" s="3" t="s">
        <v>14253</v>
      </c>
      <c r="C7401" s="2"/>
      <c r="D7401" s="2" t="s">
        <v>16</v>
      </c>
      <c r="E7401" s="4">
        <f>50.00*(1-Z1%)</f>
        <v>50</v>
      </c>
      <c r="F7401" s="2">
        <v>1</v>
      </c>
      <c r="G7401" s="2"/>
    </row>
    <row r="7402" spans="1:26" customHeight="1" ht="18" hidden="true" outlineLevel="4">
      <c r="A7402" s="2" t="s">
        <v>14254</v>
      </c>
      <c r="B7402" s="3" t="s">
        <v>14255</v>
      </c>
      <c r="C7402" s="2"/>
      <c r="D7402" s="2" t="s">
        <v>16</v>
      </c>
      <c r="E7402" s="4">
        <f>55.00*(1-Z1%)</f>
        <v>55</v>
      </c>
      <c r="F7402" s="2">
        <v>10</v>
      </c>
      <c r="G7402" s="2"/>
    </row>
    <row r="7403" spans="1:26" customHeight="1" ht="18" hidden="true" outlineLevel="4">
      <c r="A7403" s="2" t="s">
        <v>14256</v>
      </c>
      <c r="B7403" s="3" t="s">
        <v>14257</v>
      </c>
      <c r="C7403" s="2"/>
      <c r="D7403" s="2" t="s">
        <v>16</v>
      </c>
      <c r="E7403" s="4">
        <f>50.00*(1-Z1%)</f>
        <v>50</v>
      </c>
      <c r="F7403" s="2">
        <v>7</v>
      </c>
      <c r="G7403" s="2"/>
    </row>
    <row r="7404" spans="1:26" customHeight="1" ht="18" hidden="true" outlineLevel="4">
      <c r="A7404" s="2" t="s">
        <v>14258</v>
      </c>
      <c r="B7404" s="3" t="s">
        <v>14259</v>
      </c>
      <c r="C7404" s="2"/>
      <c r="D7404" s="2" t="s">
        <v>16</v>
      </c>
      <c r="E7404" s="4">
        <f>5.00*(1-Z1%)</f>
        <v>5</v>
      </c>
      <c r="F7404" s="2">
        <v>23</v>
      </c>
      <c r="G7404" s="2"/>
    </row>
    <row r="7405" spans="1:26" customHeight="1" ht="18" hidden="true" outlineLevel="4">
      <c r="A7405" s="2" t="s">
        <v>14260</v>
      </c>
      <c r="B7405" s="3" t="s">
        <v>14261</v>
      </c>
      <c r="C7405" s="2"/>
      <c r="D7405" s="2" t="s">
        <v>16</v>
      </c>
      <c r="E7405" s="4">
        <f>50.00*(1-Z1%)</f>
        <v>50</v>
      </c>
      <c r="F7405" s="2">
        <v>14</v>
      </c>
      <c r="G7405" s="2"/>
    </row>
    <row r="7406" spans="1:26" customHeight="1" ht="18" hidden="true" outlineLevel="4">
      <c r="A7406" s="2" t="s">
        <v>14262</v>
      </c>
      <c r="B7406" s="3" t="s">
        <v>14263</v>
      </c>
      <c r="C7406" s="2"/>
      <c r="D7406" s="2" t="s">
        <v>16</v>
      </c>
      <c r="E7406" s="4">
        <f>50.00*(1-Z1%)</f>
        <v>50</v>
      </c>
      <c r="F7406" s="2">
        <v>8</v>
      </c>
      <c r="G7406" s="2"/>
    </row>
    <row r="7407" spans="1:26" customHeight="1" ht="18" hidden="true" outlineLevel="4">
      <c r="A7407" s="2" t="s">
        <v>14264</v>
      </c>
      <c r="B7407" s="3" t="s">
        <v>14265</v>
      </c>
      <c r="C7407" s="2"/>
      <c r="D7407" s="2" t="s">
        <v>16</v>
      </c>
      <c r="E7407" s="4">
        <f>50.00*(1-Z1%)</f>
        <v>50</v>
      </c>
      <c r="F7407" s="2">
        <v>2</v>
      </c>
      <c r="G7407" s="2"/>
    </row>
    <row r="7408" spans="1:26" customHeight="1" ht="18" hidden="true" outlineLevel="4">
      <c r="A7408" s="2" t="s">
        <v>14266</v>
      </c>
      <c r="B7408" s="3" t="s">
        <v>14267</v>
      </c>
      <c r="C7408" s="2"/>
      <c r="D7408" s="2" t="s">
        <v>16</v>
      </c>
      <c r="E7408" s="4">
        <f>50.00*(1-Z1%)</f>
        <v>50</v>
      </c>
      <c r="F7408" s="2">
        <v>9</v>
      </c>
      <c r="G7408" s="2"/>
    </row>
    <row r="7409" spans="1:26" customHeight="1" ht="35" hidden="true" outlineLevel="4">
      <c r="A7409" s="5" t="s">
        <v>14268</v>
      </c>
      <c r="B7409" s="5"/>
      <c r="C7409" s="5"/>
      <c r="D7409" s="5"/>
      <c r="E7409" s="5"/>
      <c r="F7409" s="5"/>
      <c r="G7409" s="5"/>
    </row>
    <row r="7410" spans="1:26" customHeight="1" ht="18" hidden="true" outlineLevel="4">
      <c r="A7410" s="2" t="s">
        <v>14269</v>
      </c>
      <c r="B7410" s="3" t="s">
        <v>14270</v>
      </c>
      <c r="C7410" s="2"/>
      <c r="D7410" s="2" t="s">
        <v>16</v>
      </c>
      <c r="E7410" s="4">
        <f>50.00*(1-Z1%)</f>
        <v>50</v>
      </c>
      <c r="F7410" s="2">
        <v>1</v>
      </c>
      <c r="G7410" s="2"/>
    </row>
    <row r="7411" spans="1:26" customHeight="1" ht="18" hidden="true" outlineLevel="4">
      <c r="A7411" s="2" t="s">
        <v>14271</v>
      </c>
      <c r="B7411" s="3" t="s">
        <v>14272</v>
      </c>
      <c r="C7411" s="2"/>
      <c r="D7411" s="2" t="s">
        <v>16</v>
      </c>
      <c r="E7411" s="4">
        <f>60.00*(1-Z1%)</f>
        <v>60</v>
      </c>
      <c r="F7411" s="2">
        <v>1</v>
      </c>
      <c r="G7411" s="2"/>
    </row>
    <row r="7412" spans="1:26" customHeight="1" ht="18" hidden="true" outlineLevel="4">
      <c r="A7412" s="2" t="s">
        <v>14273</v>
      </c>
      <c r="B7412" s="3" t="s">
        <v>14274</v>
      </c>
      <c r="C7412" s="2"/>
      <c r="D7412" s="2" t="s">
        <v>16</v>
      </c>
      <c r="E7412" s="4">
        <f>50.00*(1-Z1%)</f>
        <v>50</v>
      </c>
      <c r="F7412" s="2">
        <v>1</v>
      </c>
      <c r="G7412" s="2"/>
    </row>
    <row r="7413" spans="1:26" customHeight="1" ht="35" hidden="true" outlineLevel="3">
      <c r="A7413" s="5" t="s">
        <v>14275</v>
      </c>
      <c r="B7413" s="5"/>
      <c r="C7413" s="5"/>
      <c r="D7413" s="5"/>
      <c r="E7413" s="5"/>
      <c r="F7413" s="5"/>
      <c r="G7413" s="5"/>
    </row>
    <row r="7414" spans="1:26" customHeight="1" ht="18" hidden="true" outlineLevel="3">
      <c r="A7414" s="2" t="s">
        <v>14276</v>
      </c>
      <c r="B7414" s="3" t="s">
        <v>14277</v>
      </c>
      <c r="C7414" s="2"/>
      <c r="D7414" s="2" t="s">
        <v>16</v>
      </c>
      <c r="E7414" s="4">
        <f>10.00*(1-Z1%)</f>
        <v>10</v>
      </c>
      <c r="F7414" s="2">
        <v>21</v>
      </c>
      <c r="G7414" s="2"/>
    </row>
    <row r="7415" spans="1:26" customHeight="1" ht="18" hidden="true" outlineLevel="3">
      <c r="A7415" s="2" t="s">
        <v>14278</v>
      </c>
      <c r="B7415" s="3" t="s">
        <v>14279</v>
      </c>
      <c r="C7415" s="2"/>
      <c r="D7415" s="2" t="s">
        <v>16</v>
      </c>
      <c r="E7415" s="4">
        <f>15.00*(1-Z1%)</f>
        <v>15</v>
      </c>
      <c r="F7415" s="2">
        <v>15</v>
      </c>
      <c r="G7415" s="2"/>
    </row>
    <row r="7416" spans="1:26" customHeight="1" ht="18" hidden="true" outlineLevel="3">
      <c r="A7416" s="2" t="s">
        <v>14280</v>
      </c>
      <c r="B7416" s="3" t="s">
        <v>14281</v>
      </c>
      <c r="C7416" s="2"/>
      <c r="D7416" s="2" t="s">
        <v>16</v>
      </c>
      <c r="E7416" s="4">
        <f>30.00*(1-Z1%)</f>
        <v>30</v>
      </c>
      <c r="F7416" s="2">
        <v>3</v>
      </c>
      <c r="G7416" s="2"/>
    </row>
    <row r="7417" spans="1:26" customHeight="1" ht="18" hidden="true" outlineLevel="3">
      <c r="A7417" s="2" t="s">
        <v>14282</v>
      </c>
      <c r="B7417" s="3" t="s">
        <v>14283</v>
      </c>
      <c r="C7417" s="2"/>
      <c r="D7417" s="2" t="s">
        <v>16</v>
      </c>
      <c r="E7417" s="4">
        <f>65.00*(1-Z1%)</f>
        <v>65</v>
      </c>
      <c r="F7417" s="2">
        <v>20</v>
      </c>
      <c r="G7417" s="2"/>
    </row>
    <row r="7418" spans="1:26" customHeight="1" ht="18" hidden="true" outlineLevel="3">
      <c r="A7418" s="2" t="s">
        <v>14284</v>
      </c>
      <c r="B7418" s="3" t="s">
        <v>14285</v>
      </c>
      <c r="C7418" s="2"/>
      <c r="D7418" s="2" t="s">
        <v>16</v>
      </c>
      <c r="E7418" s="4">
        <f>45.00*(1-Z1%)</f>
        <v>45</v>
      </c>
      <c r="F7418" s="2">
        <v>4</v>
      </c>
      <c r="G7418" s="2"/>
    </row>
    <row r="7419" spans="1:26" customHeight="1" ht="18" hidden="true" outlineLevel="3">
      <c r="A7419" s="2" t="s">
        <v>14286</v>
      </c>
      <c r="B7419" s="3" t="s">
        <v>14287</v>
      </c>
      <c r="C7419" s="2"/>
      <c r="D7419" s="2" t="s">
        <v>16</v>
      </c>
      <c r="E7419" s="4">
        <f>30.00*(1-Z1%)</f>
        <v>30</v>
      </c>
      <c r="F7419" s="2">
        <v>15</v>
      </c>
      <c r="G7419" s="2"/>
    </row>
    <row r="7420" spans="1:26" customHeight="1" ht="18" hidden="true" outlineLevel="3">
      <c r="A7420" s="2" t="s">
        <v>14288</v>
      </c>
      <c r="B7420" s="3" t="s">
        <v>14289</v>
      </c>
      <c r="C7420" s="2"/>
      <c r="D7420" s="2" t="s">
        <v>16</v>
      </c>
      <c r="E7420" s="4">
        <f>65.00*(1-Z1%)</f>
        <v>65</v>
      </c>
      <c r="F7420" s="2">
        <v>15</v>
      </c>
      <c r="G7420" s="2"/>
    </row>
    <row r="7421" spans="1:26" customHeight="1" ht="18" hidden="true" outlineLevel="3">
      <c r="A7421" s="2" t="s">
        <v>14290</v>
      </c>
      <c r="B7421" s="3" t="s">
        <v>14291</v>
      </c>
      <c r="C7421" s="2"/>
      <c r="D7421" s="2" t="s">
        <v>16</v>
      </c>
      <c r="E7421" s="4">
        <f>15.00*(1-Z1%)</f>
        <v>15</v>
      </c>
      <c r="F7421" s="2">
        <v>13</v>
      </c>
      <c r="G7421" s="2"/>
    </row>
    <row r="7422" spans="1:26" customHeight="1" ht="18" hidden="true" outlineLevel="3">
      <c r="A7422" s="2" t="s">
        <v>14292</v>
      </c>
      <c r="B7422" s="3" t="s">
        <v>14293</v>
      </c>
      <c r="C7422" s="2"/>
      <c r="D7422" s="2" t="s">
        <v>16</v>
      </c>
      <c r="E7422" s="4">
        <f>15.00*(1-Z1%)</f>
        <v>15</v>
      </c>
      <c r="F7422" s="2">
        <v>2</v>
      </c>
      <c r="G7422" s="2"/>
    </row>
    <row r="7423" spans="1:26" customHeight="1" ht="18" hidden="true" outlineLevel="3">
      <c r="A7423" s="2" t="s">
        <v>14294</v>
      </c>
      <c r="B7423" s="3" t="s">
        <v>14295</v>
      </c>
      <c r="C7423" s="2"/>
      <c r="D7423" s="2" t="s">
        <v>16</v>
      </c>
      <c r="E7423" s="4">
        <f>15.00*(1-Z1%)</f>
        <v>15</v>
      </c>
      <c r="F7423" s="2">
        <v>8</v>
      </c>
      <c r="G7423" s="2"/>
    </row>
    <row r="7424" spans="1:26" customHeight="1" ht="18" hidden="true" outlineLevel="3">
      <c r="A7424" s="2" t="s">
        <v>14296</v>
      </c>
      <c r="B7424" s="3" t="s">
        <v>14297</v>
      </c>
      <c r="C7424" s="2"/>
      <c r="D7424" s="2" t="s">
        <v>16</v>
      </c>
      <c r="E7424" s="4">
        <f>20.00*(1-Z1%)</f>
        <v>20</v>
      </c>
      <c r="F7424" s="2">
        <v>1</v>
      </c>
      <c r="G7424" s="2"/>
    </row>
    <row r="7425" spans="1:26" customHeight="1" ht="35" hidden="true" outlineLevel="3">
      <c r="A7425" s="5" t="s">
        <v>14298</v>
      </c>
      <c r="B7425" s="5"/>
      <c r="C7425" s="5"/>
      <c r="D7425" s="5"/>
      <c r="E7425" s="5"/>
      <c r="F7425" s="5"/>
      <c r="G7425" s="5"/>
    </row>
    <row r="7426" spans="1:26" customHeight="1" ht="18" hidden="true" outlineLevel="3">
      <c r="A7426" s="2" t="s">
        <v>14299</v>
      </c>
      <c r="B7426" s="3" t="s">
        <v>14259</v>
      </c>
      <c r="C7426" s="2"/>
      <c r="D7426" s="2" t="s">
        <v>16</v>
      </c>
      <c r="E7426" s="4">
        <f>5.00*(1-Z1%)</f>
        <v>5</v>
      </c>
      <c r="F7426" s="2">
        <v>2</v>
      </c>
      <c r="G7426" s="2"/>
    </row>
    <row r="7427" spans="1:26" customHeight="1" ht="18" hidden="true" outlineLevel="3">
      <c r="A7427" s="2" t="s">
        <v>14300</v>
      </c>
      <c r="B7427" s="3" t="s">
        <v>14301</v>
      </c>
      <c r="C7427" s="2"/>
      <c r="D7427" s="2" t="s">
        <v>16</v>
      </c>
      <c r="E7427" s="4">
        <f>5.00*(1-Z1%)</f>
        <v>5</v>
      </c>
      <c r="F7427" s="2">
        <v>87</v>
      </c>
      <c r="G7427" s="2"/>
    </row>
    <row r="7428" spans="1:26" customHeight="1" ht="18" hidden="true" outlineLevel="3">
      <c r="A7428" s="2" t="s">
        <v>14302</v>
      </c>
      <c r="B7428" s="3" t="s">
        <v>14303</v>
      </c>
      <c r="C7428" s="2"/>
      <c r="D7428" s="2" t="s">
        <v>16</v>
      </c>
      <c r="E7428" s="4">
        <f>2.00*(1-Z1%)</f>
        <v>2</v>
      </c>
      <c r="F7428" s="2">
        <v>90</v>
      </c>
      <c r="G7428" s="2"/>
    </row>
    <row r="7429" spans="1:26" customHeight="1" ht="18" hidden="true" outlineLevel="3">
      <c r="A7429" s="2" t="s">
        <v>14304</v>
      </c>
      <c r="B7429" s="3" t="s">
        <v>14305</v>
      </c>
      <c r="C7429" s="2"/>
      <c r="D7429" s="2" t="s">
        <v>16</v>
      </c>
      <c r="E7429" s="4">
        <f>2.00*(1-Z1%)</f>
        <v>2</v>
      </c>
      <c r="F7429" s="2">
        <v>107</v>
      </c>
      <c r="G7429" s="2"/>
    </row>
    <row r="7430" spans="1:26" customHeight="1" ht="18" hidden="true" outlineLevel="3">
      <c r="A7430" s="2" t="s">
        <v>14306</v>
      </c>
      <c r="B7430" s="3" t="s">
        <v>14307</v>
      </c>
      <c r="C7430" s="2"/>
      <c r="D7430" s="2" t="s">
        <v>16</v>
      </c>
      <c r="E7430" s="4">
        <f>2.00*(1-Z1%)</f>
        <v>2</v>
      </c>
      <c r="F7430" s="2">
        <v>140</v>
      </c>
      <c r="G7430" s="2"/>
    </row>
    <row r="7431" spans="1:26" customHeight="1" ht="18" hidden="true" outlineLevel="3">
      <c r="A7431" s="2" t="s">
        <v>14308</v>
      </c>
      <c r="B7431" s="3" t="s">
        <v>14309</v>
      </c>
      <c r="C7431" s="2"/>
      <c r="D7431" s="2" t="s">
        <v>16</v>
      </c>
      <c r="E7431" s="4">
        <f>3.00*(1-Z1%)</f>
        <v>3</v>
      </c>
      <c r="F7431" s="2">
        <v>186</v>
      </c>
      <c r="G7431" s="2"/>
    </row>
    <row r="7432" spans="1:26" customHeight="1" ht="18" hidden="true" outlineLevel="3">
      <c r="A7432" s="2" t="s">
        <v>14310</v>
      </c>
      <c r="B7432" s="3" t="s">
        <v>14311</v>
      </c>
      <c r="C7432" s="2"/>
      <c r="D7432" s="2" t="s">
        <v>16</v>
      </c>
      <c r="E7432" s="4">
        <f>3.00*(1-Z1%)</f>
        <v>3</v>
      </c>
      <c r="F7432" s="2">
        <v>250</v>
      </c>
      <c r="G7432" s="2"/>
    </row>
    <row r="7433" spans="1:26" customHeight="1" ht="18" hidden="true" outlineLevel="3">
      <c r="A7433" s="2" t="s">
        <v>14312</v>
      </c>
      <c r="B7433" s="3" t="s">
        <v>14313</v>
      </c>
      <c r="C7433" s="2"/>
      <c r="D7433" s="2" t="s">
        <v>16</v>
      </c>
      <c r="E7433" s="4">
        <f>3.00*(1-Z1%)</f>
        <v>3</v>
      </c>
      <c r="F7433" s="2">
        <v>240</v>
      </c>
      <c r="G7433" s="2"/>
    </row>
    <row r="7434" spans="1:26" customHeight="1" ht="18" hidden="true" outlineLevel="3">
      <c r="A7434" s="2" t="s">
        <v>14314</v>
      </c>
      <c r="B7434" s="3" t="s">
        <v>14315</v>
      </c>
      <c r="C7434" s="2"/>
      <c r="D7434" s="2" t="s">
        <v>16</v>
      </c>
      <c r="E7434" s="4">
        <f>4.00*(1-Z1%)</f>
        <v>4</v>
      </c>
      <c r="F7434" s="2">
        <v>240</v>
      </c>
      <c r="G7434" s="2"/>
    </row>
    <row r="7435" spans="1:26" customHeight="1" ht="18" hidden="true" outlineLevel="3">
      <c r="A7435" s="2" t="s">
        <v>14316</v>
      </c>
      <c r="B7435" s="3" t="s">
        <v>14317</v>
      </c>
      <c r="C7435" s="2"/>
      <c r="D7435" s="2" t="s">
        <v>16</v>
      </c>
      <c r="E7435" s="4">
        <f>2.00*(1-Z1%)</f>
        <v>2</v>
      </c>
      <c r="F7435" s="2">
        <v>166</v>
      </c>
      <c r="G7435" s="2"/>
    </row>
    <row r="7436" spans="1:26" customHeight="1" ht="18" hidden="true" outlineLevel="3">
      <c r="A7436" s="2" t="s">
        <v>14318</v>
      </c>
      <c r="B7436" s="3" t="s">
        <v>14319</v>
      </c>
      <c r="C7436" s="2"/>
      <c r="D7436" s="2" t="s">
        <v>16</v>
      </c>
      <c r="E7436" s="4">
        <f>2.00*(1-Z1%)</f>
        <v>2</v>
      </c>
      <c r="F7436" s="2">
        <v>135</v>
      </c>
      <c r="G7436" s="2"/>
    </row>
    <row r="7437" spans="1:26" customHeight="1" ht="18" hidden="true" outlineLevel="3">
      <c r="A7437" s="2" t="s">
        <v>14320</v>
      </c>
      <c r="B7437" s="3" t="s">
        <v>14321</v>
      </c>
      <c r="C7437" s="2"/>
      <c r="D7437" s="2" t="s">
        <v>16</v>
      </c>
      <c r="E7437" s="4">
        <f>2.00*(1-Z1%)</f>
        <v>2</v>
      </c>
      <c r="F7437" s="2">
        <v>186</v>
      </c>
      <c r="G7437" s="2"/>
    </row>
    <row r="7438" spans="1:26" customHeight="1" ht="18" hidden="true" outlineLevel="3">
      <c r="A7438" s="2" t="s">
        <v>14322</v>
      </c>
      <c r="B7438" s="3" t="s">
        <v>14323</v>
      </c>
      <c r="C7438" s="2"/>
      <c r="D7438" s="2" t="s">
        <v>16</v>
      </c>
      <c r="E7438" s="4">
        <f>2.00*(1-Z1%)</f>
        <v>2</v>
      </c>
      <c r="F7438" s="2">
        <v>198</v>
      </c>
      <c r="G7438" s="2"/>
    </row>
    <row r="7439" spans="1:26" customHeight="1" ht="18" hidden="true" outlineLevel="3">
      <c r="A7439" s="2" t="s">
        <v>14324</v>
      </c>
      <c r="B7439" s="3" t="s">
        <v>14325</v>
      </c>
      <c r="C7439" s="2"/>
      <c r="D7439" s="2" t="s">
        <v>16</v>
      </c>
      <c r="E7439" s="4">
        <f>3.00*(1-Z1%)</f>
        <v>3</v>
      </c>
      <c r="F7439" s="2">
        <v>235</v>
      </c>
      <c r="G7439" s="2"/>
    </row>
    <row r="7440" spans="1:26" customHeight="1" ht="18" hidden="true" outlineLevel="3">
      <c r="A7440" s="2" t="s">
        <v>14326</v>
      </c>
      <c r="B7440" s="3" t="s">
        <v>14327</v>
      </c>
      <c r="C7440" s="2"/>
      <c r="D7440" s="2" t="s">
        <v>16</v>
      </c>
      <c r="E7440" s="4">
        <f>3.00*(1-Z1%)</f>
        <v>3</v>
      </c>
      <c r="F7440" s="2">
        <v>240</v>
      </c>
      <c r="G7440" s="2"/>
    </row>
    <row r="7441" spans="1:26" customHeight="1" ht="36" hidden="true" outlineLevel="3">
      <c r="A7441" s="2" t="s">
        <v>14328</v>
      </c>
      <c r="B7441" s="3" t="s">
        <v>14329</v>
      </c>
      <c r="C7441" s="2"/>
      <c r="D7441" s="2" t="s">
        <v>16</v>
      </c>
      <c r="E7441" s="4">
        <f>45.00*(1-Z1%)</f>
        <v>45</v>
      </c>
      <c r="F7441" s="2">
        <v>8</v>
      </c>
      <c r="G7441" s="2"/>
    </row>
    <row r="7442" spans="1:26" customHeight="1" ht="36" hidden="true" outlineLevel="3">
      <c r="A7442" s="2" t="s">
        <v>14330</v>
      </c>
      <c r="B7442" s="3" t="s">
        <v>14331</v>
      </c>
      <c r="C7442" s="2"/>
      <c r="D7442" s="2" t="s">
        <v>16</v>
      </c>
      <c r="E7442" s="4">
        <f>50.00*(1-Z1%)</f>
        <v>50</v>
      </c>
      <c r="F7442" s="2">
        <v>9</v>
      </c>
      <c r="G7442" s="2"/>
    </row>
    <row r="7443" spans="1:26" customHeight="1" ht="36" hidden="true" outlineLevel="3">
      <c r="A7443" s="2" t="s">
        <v>14332</v>
      </c>
      <c r="B7443" s="3" t="s">
        <v>14333</v>
      </c>
      <c r="C7443" s="2"/>
      <c r="D7443" s="2" t="s">
        <v>16</v>
      </c>
      <c r="E7443" s="4">
        <f>40.00*(1-Z1%)</f>
        <v>40</v>
      </c>
      <c r="F7443" s="2">
        <v>1</v>
      </c>
      <c r="G7443" s="2"/>
    </row>
    <row r="7444" spans="1:26" customHeight="1" ht="18" hidden="true" outlineLevel="3">
      <c r="A7444" s="2" t="s">
        <v>14334</v>
      </c>
      <c r="B7444" s="3" t="s">
        <v>14335</v>
      </c>
      <c r="C7444" s="2"/>
      <c r="D7444" s="2" t="s">
        <v>16</v>
      </c>
      <c r="E7444" s="4">
        <f>50.00*(1-Z1%)</f>
        <v>50</v>
      </c>
      <c r="F7444" s="2">
        <v>6</v>
      </c>
      <c r="G7444" s="2"/>
    </row>
    <row r="7445" spans="1:26" customHeight="1" ht="18" hidden="true" outlineLevel="3">
      <c r="A7445" s="2" t="s">
        <v>14336</v>
      </c>
      <c r="B7445" s="3" t="s">
        <v>14337</v>
      </c>
      <c r="C7445" s="2"/>
      <c r="D7445" s="2" t="s">
        <v>16</v>
      </c>
      <c r="E7445" s="4">
        <f>50.00*(1-Z1%)</f>
        <v>50</v>
      </c>
      <c r="F7445" s="2">
        <v>7</v>
      </c>
      <c r="G7445" s="2"/>
    </row>
    <row r="7446" spans="1:26" customHeight="1" ht="18" hidden="true" outlineLevel="3">
      <c r="A7446" s="2" t="s">
        <v>14338</v>
      </c>
      <c r="B7446" s="3" t="s">
        <v>14339</v>
      </c>
      <c r="C7446" s="2"/>
      <c r="D7446" s="2" t="s">
        <v>16</v>
      </c>
      <c r="E7446" s="4">
        <f>50.00*(1-Z1%)</f>
        <v>50</v>
      </c>
      <c r="F7446" s="2">
        <v>2</v>
      </c>
      <c r="G7446" s="2"/>
    </row>
    <row r="7447" spans="1:26" customHeight="1" ht="18" hidden="true" outlineLevel="3">
      <c r="A7447" s="2" t="s">
        <v>14340</v>
      </c>
      <c r="B7447" s="3" t="s">
        <v>14341</v>
      </c>
      <c r="C7447" s="2"/>
      <c r="D7447" s="2" t="s">
        <v>16</v>
      </c>
      <c r="E7447" s="4">
        <f>50.00*(1-Z1%)</f>
        <v>50</v>
      </c>
      <c r="F7447" s="2">
        <v>8</v>
      </c>
      <c r="G7447" s="2"/>
    </row>
    <row r="7448" spans="1:26" customHeight="1" ht="18" hidden="true" outlineLevel="3">
      <c r="A7448" s="2" t="s">
        <v>14342</v>
      </c>
      <c r="B7448" s="3" t="s">
        <v>14343</v>
      </c>
      <c r="C7448" s="2"/>
      <c r="D7448" s="2" t="s">
        <v>16</v>
      </c>
      <c r="E7448" s="4">
        <f>50.00*(1-Z1%)</f>
        <v>50</v>
      </c>
      <c r="F7448" s="2">
        <v>7</v>
      </c>
      <c r="G7448" s="2"/>
    </row>
    <row r="7449" spans="1:26" customHeight="1" ht="18" hidden="true" outlineLevel="3">
      <c r="A7449" s="2" t="s">
        <v>14344</v>
      </c>
      <c r="B7449" s="3" t="s">
        <v>14345</v>
      </c>
      <c r="C7449" s="2"/>
      <c r="D7449" s="2" t="s">
        <v>16</v>
      </c>
      <c r="E7449" s="4">
        <f>50.00*(1-Z1%)</f>
        <v>50</v>
      </c>
      <c r="F7449" s="2">
        <v>3</v>
      </c>
      <c r="G7449" s="2"/>
    </row>
    <row r="7450" spans="1:26" customHeight="1" ht="18" hidden="true" outlineLevel="3">
      <c r="A7450" s="2" t="s">
        <v>14346</v>
      </c>
      <c r="B7450" s="3" t="s">
        <v>14347</v>
      </c>
      <c r="C7450" s="2"/>
      <c r="D7450" s="2" t="s">
        <v>16</v>
      </c>
      <c r="E7450" s="4">
        <f>50.00*(1-Z1%)</f>
        <v>50</v>
      </c>
      <c r="F7450" s="2">
        <v>8</v>
      </c>
      <c r="G7450" s="2"/>
    </row>
    <row r="7451" spans="1:26" customHeight="1" ht="18" hidden="true" outlineLevel="3">
      <c r="A7451" s="2" t="s">
        <v>14348</v>
      </c>
      <c r="B7451" s="3" t="s">
        <v>14349</v>
      </c>
      <c r="C7451" s="2"/>
      <c r="D7451" s="2" t="s">
        <v>16</v>
      </c>
      <c r="E7451" s="4">
        <f>50.00*(1-Z1%)</f>
        <v>50</v>
      </c>
      <c r="F7451" s="2">
        <v>7</v>
      </c>
      <c r="G7451" s="2"/>
    </row>
    <row r="7452" spans="1:26" customHeight="1" ht="18" hidden="true" outlineLevel="3">
      <c r="A7452" s="2" t="s">
        <v>14350</v>
      </c>
      <c r="B7452" s="3" t="s">
        <v>14351</v>
      </c>
      <c r="C7452" s="2"/>
      <c r="D7452" s="2" t="s">
        <v>16</v>
      </c>
      <c r="E7452" s="4">
        <f>50.00*(1-Z1%)</f>
        <v>50</v>
      </c>
      <c r="F7452" s="2">
        <v>10</v>
      </c>
      <c r="G7452" s="2"/>
    </row>
    <row r="7453" spans="1:26" customHeight="1" ht="18" hidden="true" outlineLevel="3">
      <c r="A7453" s="2" t="s">
        <v>14352</v>
      </c>
      <c r="B7453" s="3" t="s">
        <v>14353</v>
      </c>
      <c r="C7453" s="2"/>
      <c r="D7453" s="2" t="s">
        <v>16</v>
      </c>
      <c r="E7453" s="4">
        <f>50.00*(1-Z1%)</f>
        <v>50</v>
      </c>
      <c r="F7453" s="2">
        <v>6</v>
      </c>
      <c r="G7453" s="2"/>
    </row>
    <row r="7454" spans="1:26" customHeight="1" ht="18" hidden="true" outlineLevel="3">
      <c r="A7454" s="2" t="s">
        <v>14354</v>
      </c>
      <c r="B7454" s="3" t="s">
        <v>14355</v>
      </c>
      <c r="C7454" s="2"/>
      <c r="D7454" s="2" t="s">
        <v>16</v>
      </c>
      <c r="E7454" s="4">
        <f>45.00*(1-Z1%)</f>
        <v>45</v>
      </c>
      <c r="F7454" s="2">
        <v>3</v>
      </c>
      <c r="G7454" s="2"/>
    </row>
    <row r="7455" spans="1:26" customHeight="1" ht="18" hidden="true" outlineLevel="3">
      <c r="A7455" s="2" t="s">
        <v>14356</v>
      </c>
      <c r="B7455" s="3" t="s">
        <v>14357</v>
      </c>
      <c r="C7455" s="2"/>
      <c r="D7455" s="2" t="s">
        <v>16</v>
      </c>
      <c r="E7455" s="4">
        <f>50.00*(1-Z1%)</f>
        <v>50</v>
      </c>
      <c r="F7455" s="2">
        <v>2</v>
      </c>
      <c r="G7455" s="2"/>
    </row>
    <row r="7456" spans="1:26" customHeight="1" ht="18" hidden="true" outlineLevel="3">
      <c r="A7456" s="2" t="s">
        <v>14358</v>
      </c>
      <c r="B7456" s="3" t="s">
        <v>14359</v>
      </c>
      <c r="C7456" s="2"/>
      <c r="D7456" s="2" t="s">
        <v>16</v>
      </c>
      <c r="E7456" s="4">
        <f>50.00*(1-Z1%)</f>
        <v>50</v>
      </c>
      <c r="F7456" s="2">
        <v>8</v>
      </c>
      <c r="G7456" s="2"/>
    </row>
    <row r="7457" spans="1:26" customHeight="1" ht="18" hidden="true" outlineLevel="3">
      <c r="A7457" s="2" t="s">
        <v>14360</v>
      </c>
      <c r="B7457" s="3" t="s">
        <v>14361</v>
      </c>
      <c r="C7457" s="2"/>
      <c r="D7457" s="2" t="s">
        <v>16</v>
      </c>
      <c r="E7457" s="4">
        <f>40.00*(1-Z1%)</f>
        <v>40</v>
      </c>
      <c r="F7457" s="2">
        <v>8</v>
      </c>
      <c r="G7457" s="2"/>
    </row>
    <row r="7458" spans="1:26" customHeight="1" ht="18" hidden="true" outlineLevel="3">
      <c r="A7458" s="2" t="s">
        <v>14362</v>
      </c>
      <c r="B7458" s="3" t="s">
        <v>14363</v>
      </c>
      <c r="C7458" s="2"/>
      <c r="D7458" s="2" t="s">
        <v>16</v>
      </c>
      <c r="E7458" s="4">
        <f>50.00*(1-Z1%)</f>
        <v>50</v>
      </c>
      <c r="F7458" s="2">
        <v>13</v>
      </c>
      <c r="G7458" s="2"/>
    </row>
    <row r="7459" spans="1:26" customHeight="1" ht="18" hidden="true" outlineLevel="3">
      <c r="A7459" s="2" t="s">
        <v>14364</v>
      </c>
      <c r="B7459" s="3" t="s">
        <v>14365</v>
      </c>
      <c r="C7459" s="2"/>
      <c r="D7459" s="2" t="s">
        <v>16</v>
      </c>
      <c r="E7459" s="4">
        <f>50.00*(1-Z1%)</f>
        <v>50</v>
      </c>
      <c r="F7459" s="2">
        <v>4</v>
      </c>
      <c r="G7459" s="2"/>
    </row>
    <row r="7460" spans="1:26" customHeight="1" ht="18" hidden="true" outlineLevel="3">
      <c r="A7460" s="2" t="s">
        <v>14366</v>
      </c>
      <c r="B7460" s="3" t="s">
        <v>14367</v>
      </c>
      <c r="C7460" s="2"/>
      <c r="D7460" s="2" t="s">
        <v>16</v>
      </c>
      <c r="E7460" s="4">
        <f>1.00*(1-Z1%)</f>
        <v>1</v>
      </c>
      <c r="F7460" s="2">
        <v>17</v>
      </c>
      <c r="G7460" s="2"/>
    </row>
    <row r="7461" spans="1:26" customHeight="1" ht="18" hidden="true" outlineLevel="3">
      <c r="A7461" s="2" t="s">
        <v>14368</v>
      </c>
      <c r="B7461" s="3" t="s">
        <v>14369</v>
      </c>
      <c r="C7461" s="2"/>
      <c r="D7461" s="2" t="s">
        <v>16</v>
      </c>
      <c r="E7461" s="4">
        <f>1.00*(1-Z1%)</f>
        <v>1</v>
      </c>
      <c r="F7461" s="2">
        <v>6</v>
      </c>
      <c r="G7461" s="2"/>
    </row>
    <row r="7462" spans="1:26" customHeight="1" ht="18" hidden="true" outlineLevel="3">
      <c r="A7462" s="2" t="s">
        <v>14370</v>
      </c>
      <c r="B7462" s="3" t="s">
        <v>14371</v>
      </c>
      <c r="C7462" s="2"/>
      <c r="D7462" s="2" t="s">
        <v>16</v>
      </c>
      <c r="E7462" s="4">
        <f>1.00*(1-Z1%)</f>
        <v>1</v>
      </c>
      <c r="F7462" s="2">
        <v>373</v>
      </c>
      <c r="G7462" s="2"/>
    </row>
    <row r="7463" spans="1:26" customHeight="1" ht="18" hidden="true" outlineLevel="3">
      <c r="A7463" s="2" t="s">
        <v>14372</v>
      </c>
      <c r="B7463" s="3" t="s">
        <v>14373</v>
      </c>
      <c r="C7463" s="2"/>
      <c r="D7463" s="2" t="s">
        <v>16</v>
      </c>
      <c r="E7463" s="4">
        <f>2.00*(1-Z1%)</f>
        <v>2</v>
      </c>
      <c r="F7463" s="2">
        <v>298</v>
      </c>
      <c r="G7463" s="2"/>
    </row>
    <row r="7464" spans="1:26" customHeight="1" ht="18" hidden="true" outlineLevel="3">
      <c r="A7464" s="2" t="s">
        <v>14374</v>
      </c>
      <c r="B7464" s="3" t="s">
        <v>14375</v>
      </c>
      <c r="C7464" s="2"/>
      <c r="D7464" s="2" t="s">
        <v>16</v>
      </c>
      <c r="E7464" s="4">
        <f>2.00*(1-Z1%)</f>
        <v>2</v>
      </c>
      <c r="F7464" s="2">
        <v>356</v>
      </c>
      <c r="G7464" s="2"/>
    </row>
    <row r="7465" spans="1:26" customHeight="1" ht="18" hidden="true" outlineLevel="3">
      <c r="A7465" s="2" t="s">
        <v>14376</v>
      </c>
      <c r="B7465" s="3" t="s">
        <v>14377</v>
      </c>
      <c r="C7465" s="2"/>
      <c r="D7465" s="2" t="s">
        <v>16</v>
      </c>
      <c r="E7465" s="4">
        <f>2.00*(1-Z1%)</f>
        <v>2</v>
      </c>
      <c r="F7465" s="2">
        <v>333</v>
      </c>
      <c r="G7465" s="2"/>
    </row>
    <row r="7466" spans="1:26" customHeight="1" ht="18" hidden="true" outlineLevel="3">
      <c r="A7466" s="2" t="s">
        <v>14378</v>
      </c>
      <c r="B7466" s="3" t="s">
        <v>14379</v>
      </c>
      <c r="C7466" s="2"/>
      <c r="D7466" s="2" t="s">
        <v>16</v>
      </c>
      <c r="E7466" s="4">
        <f>2.00*(1-Z1%)</f>
        <v>2</v>
      </c>
      <c r="F7466" s="2">
        <v>398</v>
      </c>
      <c r="G7466" s="2"/>
    </row>
    <row r="7467" spans="1:26" customHeight="1" ht="18" hidden="true" outlineLevel="3">
      <c r="A7467" s="2" t="s">
        <v>14380</v>
      </c>
      <c r="B7467" s="3" t="s">
        <v>14381</v>
      </c>
      <c r="C7467" s="2"/>
      <c r="D7467" s="2" t="s">
        <v>16</v>
      </c>
      <c r="E7467" s="4">
        <f>2.00*(1-Z1%)</f>
        <v>2</v>
      </c>
      <c r="F7467" s="2">
        <v>235</v>
      </c>
      <c r="G7467" s="2"/>
    </row>
    <row r="7468" spans="1:26" customHeight="1" ht="18" hidden="true" outlineLevel="3">
      <c r="A7468" s="2" t="s">
        <v>14382</v>
      </c>
      <c r="B7468" s="3" t="s">
        <v>14383</v>
      </c>
      <c r="C7468" s="2"/>
      <c r="D7468" s="2" t="s">
        <v>16</v>
      </c>
      <c r="E7468" s="4">
        <f>2.00*(1-Z1%)</f>
        <v>2</v>
      </c>
      <c r="F7468" s="2">
        <v>340</v>
      </c>
      <c r="G7468" s="2"/>
    </row>
    <row r="7469" spans="1:26" customHeight="1" ht="18" hidden="true" outlineLevel="3">
      <c r="A7469" s="2" t="s">
        <v>14384</v>
      </c>
      <c r="B7469" s="3" t="s">
        <v>14385</v>
      </c>
      <c r="C7469" s="2"/>
      <c r="D7469" s="2" t="s">
        <v>16</v>
      </c>
      <c r="E7469" s="4">
        <f>3.00*(1-Z1%)</f>
        <v>3</v>
      </c>
      <c r="F7469" s="2">
        <v>430</v>
      </c>
      <c r="G7469" s="2"/>
    </row>
    <row r="7470" spans="1:26" customHeight="1" ht="18" hidden="true" outlineLevel="3">
      <c r="A7470" s="2" t="s">
        <v>14386</v>
      </c>
      <c r="B7470" s="3" t="s">
        <v>14387</v>
      </c>
      <c r="C7470" s="2"/>
      <c r="D7470" s="2" t="s">
        <v>16</v>
      </c>
      <c r="E7470" s="4">
        <f>3.00*(1-Z1%)</f>
        <v>3</v>
      </c>
      <c r="F7470" s="2">
        <v>485</v>
      </c>
      <c r="G7470" s="2"/>
    </row>
    <row r="7471" spans="1:26" customHeight="1" ht="18" hidden="true" outlineLevel="3">
      <c r="A7471" s="2" t="s">
        <v>14388</v>
      </c>
      <c r="B7471" s="3" t="s">
        <v>14389</v>
      </c>
      <c r="C7471" s="2"/>
      <c r="D7471" s="2" t="s">
        <v>16</v>
      </c>
      <c r="E7471" s="4">
        <f>4.00*(1-Z1%)</f>
        <v>4</v>
      </c>
      <c r="F7471" s="2">
        <v>470</v>
      </c>
      <c r="G7471" s="2"/>
    </row>
    <row r="7472" spans="1:26" customHeight="1" ht="18" hidden="true" outlineLevel="3">
      <c r="A7472" s="2" t="s">
        <v>14390</v>
      </c>
      <c r="B7472" s="3" t="s">
        <v>14391</v>
      </c>
      <c r="C7472" s="2"/>
      <c r="D7472" s="2" t="s">
        <v>16</v>
      </c>
      <c r="E7472" s="4">
        <f>1.00*(1-Z1%)</f>
        <v>1</v>
      </c>
      <c r="F7472" s="2">
        <v>252</v>
      </c>
      <c r="G7472" s="2"/>
    </row>
    <row r="7473" spans="1:26" customHeight="1" ht="18" hidden="true" outlineLevel="3">
      <c r="A7473" s="2" t="s">
        <v>14392</v>
      </c>
      <c r="B7473" s="3" t="s">
        <v>14393</v>
      </c>
      <c r="C7473" s="2"/>
      <c r="D7473" s="2" t="s">
        <v>16</v>
      </c>
      <c r="E7473" s="4">
        <f>1.00*(1-Z1%)</f>
        <v>1</v>
      </c>
      <c r="F7473" s="2">
        <v>360</v>
      </c>
      <c r="G7473" s="2"/>
    </row>
    <row r="7474" spans="1:26" customHeight="1" ht="18" hidden="true" outlineLevel="3">
      <c r="A7474" s="2" t="s">
        <v>14394</v>
      </c>
      <c r="B7474" s="3" t="s">
        <v>14395</v>
      </c>
      <c r="C7474" s="2"/>
      <c r="D7474" s="2" t="s">
        <v>16</v>
      </c>
      <c r="E7474" s="4">
        <f>1.00*(1-Z1%)</f>
        <v>1</v>
      </c>
      <c r="F7474" s="2">
        <v>390</v>
      </c>
      <c r="G7474" s="2"/>
    </row>
    <row r="7475" spans="1:26" customHeight="1" ht="18" hidden="true" outlineLevel="3">
      <c r="A7475" s="2" t="s">
        <v>14396</v>
      </c>
      <c r="B7475" s="3" t="s">
        <v>14397</v>
      </c>
      <c r="C7475" s="2"/>
      <c r="D7475" s="2" t="s">
        <v>16</v>
      </c>
      <c r="E7475" s="4">
        <f>2.00*(1-Z1%)</f>
        <v>2</v>
      </c>
      <c r="F7475" s="2">
        <v>500</v>
      </c>
      <c r="G7475" s="2"/>
    </row>
    <row r="7476" spans="1:26" customHeight="1" ht="18" hidden="true" outlineLevel="3">
      <c r="A7476" s="2" t="s">
        <v>14398</v>
      </c>
      <c r="B7476" s="3" t="s">
        <v>14399</v>
      </c>
      <c r="C7476" s="2"/>
      <c r="D7476" s="2" t="s">
        <v>16</v>
      </c>
      <c r="E7476" s="4">
        <f>2.00*(1-Z1%)</f>
        <v>2</v>
      </c>
      <c r="F7476" s="2">
        <v>500</v>
      </c>
      <c r="G7476" s="2"/>
    </row>
    <row r="7477" spans="1:26" customHeight="1" ht="18" hidden="true" outlineLevel="3">
      <c r="A7477" s="2" t="s">
        <v>14400</v>
      </c>
      <c r="B7477" s="3" t="s">
        <v>14401</v>
      </c>
      <c r="C7477" s="2"/>
      <c r="D7477" s="2" t="s">
        <v>16</v>
      </c>
      <c r="E7477" s="4">
        <f>2.00*(1-Z1%)</f>
        <v>2</v>
      </c>
      <c r="F7477" s="2">
        <v>476</v>
      </c>
      <c r="G7477" s="2"/>
    </row>
    <row r="7478" spans="1:26" customHeight="1" ht="18" hidden="true" outlineLevel="3">
      <c r="A7478" s="2" t="s">
        <v>14402</v>
      </c>
      <c r="B7478" s="3" t="s">
        <v>14403</v>
      </c>
      <c r="C7478" s="2"/>
      <c r="D7478" s="2" t="s">
        <v>16</v>
      </c>
      <c r="E7478" s="4">
        <f>2.00*(1-Z1%)</f>
        <v>2</v>
      </c>
      <c r="F7478" s="2">
        <v>500</v>
      </c>
      <c r="G7478" s="2"/>
    </row>
    <row r="7479" spans="1:26" customHeight="1" ht="18" hidden="true" outlineLevel="3">
      <c r="A7479" s="2" t="s">
        <v>14404</v>
      </c>
      <c r="B7479" s="3" t="s">
        <v>14405</v>
      </c>
      <c r="C7479" s="2"/>
      <c r="D7479" s="2" t="s">
        <v>16</v>
      </c>
      <c r="E7479" s="4">
        <f>2.00*(1-Z1%)</f>
        <v>2</v>
      </c>
      <c r="F7479" s="2">
        <v>500</v>
      </c>
      <c r="G7479" s="2"/>
    </row>
    <row r="7480" spans="1:26" customHeight="1" ht="18" hidden="true" outlineLevel="3">
      <c r="A7480" s="2" t="s">
        <v>14406</v>
      </c>
      <c r="B7480" s="3" t="s">
        <v>14407</v>
      </c>
      <c r="C7480" s="2"/>
      <c r="D7480" s="2" t="s">
        <v>16</v>
      </c>
      <c r="E7480" s="4">
        <f>2.00*(1-Z1%)</f>
        <v>2</v>
      </c>
      <c r="F7480" s="2">
        <v>500</v>
      </c>
      <c r="G7480" s="2"/>
    </row>
    <row r="7481" spans="1:26" customHeight="1" ht="18" hidden="true" outlineLevel="3">
      <c r="A7481" s="2" t="s">
        <v>14408</v>
      </c>
      <c r="B7481" s="3" t="s">
        <v>14409</v>
      </c>
      <c r="C7481" s="2"/>
      <c r="D7481" s="2" t="s">
        <v>16</v>
      </c>
      <c r="E7481" s="4">
        <f>2.00*(1-Z1%)</f>
        <v>2</v>
      </c>
      <c r="F7481" s="2">
        <v>500</v>
      </c>
      <c r="G7481" s="2"/>
    </row>
    <row r="7482" spans="1:26" customHeight="1" ht="35" hidden="true" outlineLevel="3">
      <c r="A7482" s="5" t="s">
        <v>14410</v>
      </c>
      <c r="B7482" s="5"/>
      <c r="C7482" s="5"/>
      <c r="D7482" s="5"/>
      <c r="E7482" s="5"/>
      <c r="F7482" s="5"/>
      <c r="G7482" s="5"/>
    </row>
    <row r="7483" spans="1:26" customHeight="1" ht="36" hidden="true" outlineLevel="3">
      <c r="A7483" s="2" t="s">
        <v>14411</v>
      </c>
      <c r="B7483" s="3" t="s">
        <v>14412</v>
      </c>
      <c r="C7483" s="2"/>
      <c r="D7483" s="2" t="s">
        <v>16</v>
      </c>
      <c r="E7483" s="4">
        <f>290.00*(1-Z1%)</f>
        <v>290</v>
      </c>
      <c r="F7483" s="2">
        <v>2</v>
      </c>
      <c r="G7483" s="2"/>
    </row>
    <row r="7484" spans="1:26" customHeight="1" ht="18" hidden="true" outlineLevel="3">
      <c r="A7484" s="2" t="s">
        <v>14413</v>
      </c>
      <c r="B7484" s="3" t="s">
        <v>14414</v>
      </c>
      <c r="C7484" s="2"/>
      <c r="D7484" s="2" t="s">
        <v>16</v>
      </c>
      <c r="E7484" s="4">
        <f>160.00*(1-Z1%)</f>
        <v>160</v>
      </c>
      <c r="F7484" s="2">
        <v>2</v>
      </c>
      <c r="G7484" s="2"/>
    </row>
    <row r="7485" spans="1:26" customHeight="1" ht="18" hidden="true" outlineLevel="3">
      <c r="A7485" s="2" t="s">
        <v>14415</v>
      </c>
      <c r="B7485" s="3" t="s">
        <v>14416</v>
      </c>
      <c r="C7485" s="2"/>
      <c r="D7485" s="2" t="s">
        <v>16</v>
      </c>
      <c r="E7485" s="4">
        <f>160.00*(1-Z1%)</f>
        <v>160</v>
      </c>
      <c r="F7485" s="2">
        <v>2</v>
      </c>
      <c r="G7485" s="2"/>
    </row>
    <row r="7486" spans="1:26" customHeight="1" ht="35" hidden="true" outlineLevel="3">
      <c r="A7486" s="5" t="s">
        <v>14417</v>
      </c>
      <c r="B7486" s="5"/>
      <c r="C7486" s="5"/>
      <c r="D7486" s="5"/>
      <c r="E7486" s="5"/>
      <c r="F7486" s="5"/>
      <c r="G7486" s="5"/>
    </row>
    <row r="7487" spans="1:26" customHeight="1" ht="18" hidden="true" outlineLevel="3">
      <c r="A7487" s="2" t="s">
        <v>14418</v>
      </c>
      <c r="B7487" s="3" t="s">
        <v>14419</v>
      </c>
      <c r="C7487" s="2"/>
      <c r="D7487" s="2" t="s">
        <v>16</v>
      </c>
      <c r="E7487" s="4">
        <f>1200.00*(1-Z1%)</f>
        <v>1200</v>
      </c>
      <c r="F7487" s="2">
        <v>1</v>
      </c>
      <c r="G7487" s="2"/>
    </row>
    <row r="7488" spans="1:26" customHeight="1" ht="18" hidden="true" outlineLevel="3">
      <c r="A7488" s="2" t="s">
        <v>14420</v>
      </c>
      <c r="B7488" s="3" t="s">
        <v>14421</v>
      </c>
      <c r="C7488" s="2"/>
      <c r="D7488" s="2" t="s">
        <v>16</v>
      </c>
      <c r="E7488" s="4">
        <f>2.00*(1-Z1%)</f>
        <v>2</v>
      </c>
      <c r="F7488" s="2">
        <v>70</v>
      </c>
      <c r="G7488" s="2"/>
    </row>
    <row r="7489" spans="1:26" customHeight="1" ht="18" hidden="true" outlineLevel="3">
      <c r="A7489" s="2" t="s">
        <v>14422</v>
      </c>
      <c r="B7489" s="3" t="s">
        <v>14423</v>
      </c>
      <c r="C7489" s="2"/>
      <c r="D7489" s="2" t="s">
        <v>16</v>
      </c>
      <c r="E7489" s="4">
        <f>2.00*(1-Z1%)</f>
        <v>2</v>
      </c>
      <c r="F7489" s="2">
        <v>1</v>
      </c>
      <c r="G7489" s="2"/>
    </row>
    <row r="7490" spans="1:26" customHeight="1" ht="18" hidden="true" outlineLevel="3">
      <c r="A7490" s="2" t="s">
        <v>14424</v>
      </c>
      <c r="B7490" s="3" t="s">
        <v>14425</v>
      </c>
      <c r="C7490" s="2"/>
      <c r="D7490" s="2" t="s">
        <v>16</v>
      </c>
      <c r="E7490" s="4">
        <f>3.00*(1-Z1%)</f>
        <v>3</v>
      </c>
      <c r="F7490" s="2">
        <v>45</v>
      </c>
      <c r="G7490" s="2"/>
    </row>
    <row r="7491" spans="1:26" customHeight="1" ht="18" hidden="true" outlineLevel="3">
      <c r="A7491" s="2" t="s">
        <v>14426</v>
      </c>
      <c r="B7491" s="3" t="s">
        <v>14427</v>
      </c>
      <c r="C7491" s="2"/>
      <c r="D7491" s="2" t="s">
        <v>16</v>
      </c>
      <c r="E7491" s="4">
        <f>3.00*(1-Z1%)</f>
        <v>3</v>
      </c>
      <c r="F7491" s="2">
        <v>3</v>
      </c>
      <c r="G7491" s="2"/>
    </row>
    <row r="7492" spans="1:26" customHeight="1" ht="18" hidden="true" outlineLevel="3">
      <c r="A7492" s="2" t="s">
        <v>14428</v>
      </c>
      <c r="B7492" s="3" t="s">
        <v>14429</v>
      </c>
      <c r="C7492" s="2"/>
      <c r="D7492" s="2" t="s">
        <v>16</v>
      </c>
      <c r="E7492" s="4">
        <f>50.00*(1-Z1%)</f>
        <v>50</v>
      </c>
      <c r="F7492" s="2">
        <v>2</v>
      </c>
      <c r="G7492" s="2"/>
    </row>
    <row r="7493" spans="1:26" customHeight="1" ht="18" hidden="true" outlineLevel="3">
      <c r="A7493" s="2" t="s">
        <v>14430</v>
      </c>
      <c r="B7493" s="3" t="s">
        <v>14431</v>
      </c>
      <c r="C7493" s="2"/>
      <c r="D7493" s="2" t="s">
        <v>16</v>
      </c>
      <c r="E7493" s="4">
        <f>8.00*(1-Z1%)</f>
        <v>8</v>
      </c>
      <c r="F7493" s="2">
        <v>2</v>
      </c>
      <c r="G7493" s="2"/>
    </row>
    <row r="7494" spans="1:26" customHeight="1" ht="18" hidden="true" outlineLevel="3">
      <c r="A7494" s="2" t="s">
        <v>14432</v>
      </c>
      <c r="B7494" s="3" t="s">
        <v>14433</v>
      </c>
      <c r="C7494" s="2"/>
      <c r="D7494" s="2" t="s">
        <v>16</v>
      </c>
      <c r="E7494" s="4">
        <f>8.00*(1-Z1%)</f>
        <v>8</v>
      </c>
      <c r="F7494" s="2">
        <v>1</v>
      </c>
      <c r="G7494" s="2"/>
    </row>
    <row r="7495" spans="1:26" customHeight="1" ht="18" hidden="true" outlineLevel="3">
      <c r="A7495" s="2" t="s">
        <v>14434</v>
      </c>
      <c r="B7495" s="3" t="s">
        <v>14435</v>
      </c>
      <c r="C7495" s="2"/>
      <c r="D7495" s="2" t="s">
        <v>16</v>
      </c>
      <c r="E7495" s="4">
        <f>8.00*(1-Z1%)</f>
        <v>8</v>
      </c>
      <c r="F7495" s="2">
        <v>6</v>
      </c>
      <c r="G7495" s="2"/>
    </row>
    <row r="7496" spans="1:26" customHeight="1" ht="18" hidden="true" outlineLevel="3">
      <c r="A7496" s="2" t="s">
        <v>14436</v>
      </c>
      <c r="B7496" s="3" t="s">
        <v>14437</v>
      </c>
      <c r="C7496" s="2"/>
      <c r="D7496" s="2" t="s">
        <v>16</v>
      </c>
      <c r="E7496" s="4">
        <f>8.00*(1-Z1%)</f>
        <v>8</v>
      </c>
      <c r="F7496" s="2">
        <v>11</v>
      </c>
      <c r="G7496" s="2"/>
    </row>
    <row r="7497" spans="1:26" customHeight="1" ht="18" hidden="true" outlineLevel="3">
      <c r="A7497" s="2" t="s">
        <v>14438</v>
      </c>
      <c r="B7497" s="3" t="s">
        <v>14439</v>
      </c>
      <c r="C7497" s="2"/>
      <c r="D7497" s="2" t="s">
        <v>16</v>
      </c>
      <c r="E7497" s="4">
        <f>10.00*(1-Z1%)</f>
        <v>10</v>
      </c>
      <c r="F7497" s="2">
        <v>4</v>
      </c>
      <c r="G7497" s="2"/>
    </row>
    <row r="7498" spans="1:26" customHeight="1" ht="18" hidden="true" outlineLevel="3">
      <c r="A7498" s="2" t="s">
        <v>14440</v>
      </c>
      <c r="B7498" s="3" t="s">
        <v>14441</v>
      </c>
      <c r="C7498" s="2"/>
      <c r="D7498" s="2" t="s">
        <v>16</v>
      </c>
      <c r="E7498" s="4">
        <f>5.00*(1-Z1%)</f>
        <v>5</v>
      </c>
      <c r="F7498" s="2">
        <v>88</v>
      </c>
      <c r="G7498" s="2"/>
    </row>
    <row r="7499" spans="1:26" customHeight="1" ht="18" hidden="true" outlineLevel="3">
      <c r="A7499" s="2" t="s">
        <v>14442</v>
      </c>
      <c r="B7499" s="3" t="s">
        <v>14443</v>
      </c>
      <c r="C7499" s="2"/>
      <c r="D7499" s="2" t="s">
        <v>16</v>
      </c>
      <c r="E7499" s="4">
        <f>5.00*(1-Z1%)</f>
        <v>5</v>
      </c>
      <c r="F7499" s="2">
        <v>100</v>
      </c>
      <c r="G7499" s="2"/>
    </row>
    <row r="7500" spans="1:26" customHeight="1" ht="18" hidden="true" outlineLevel="3">
      <c r="A7500" s="2" t="s">
        <v>14444</v>
      </c>
      <c r="B7500" s="3" t="s">
        <v>14445</v>
      </c>
      <c r="C7500" s="2"/>
      <c r="D7500" s="2" t="s">
        <v>16</v>
      </c>
      <c r="E7500" s="4">
        <f>5.00*(1-Z1%)</f>
        <v>5</v>
      </c>
      <c r="F7500" s="2">
        <v>100</v>
      </c>
      <c r="G7500" s="2"/>
    </row>
    <row r="7501" spans="1:26" customHeight="1" ht="18" hidden="true" outlineLevel="3">
      <c r="A7501" s="2" t="s">
        <v>14446</v>
      </c>
      <c r="B7501" s="3" t="s">
        <v>14447</v>
      </c>
      <c r="C7501" s="2"/>
      <c r="D7501" s="2" t="s">
        <v>16</v>
      </c>
      <c r="E7501" s="4">
        <f>5.00*(1-Z1%)</f>
        <v>5</v>
      </c>
      <c r="F7501" s="2">
        <v>71</v>
      </c>
      <c r="G7501" s="2"/>
    </row>
    <row r="7502" spans="1:26" customHeight="1" ht="18" hidden="true" outlineLevel="3">
      <c r="A7502" s="2" t="s">
        <v>14448</v>
      </c>
      <c r="B7502" s="3" t="s">
        <v>14449</v>
      </c>
      <c r="C7502" s="2"/>
      <c r="D7502" s="2" t="s">
        <v>16</v>
      </c>
      <c r="E7502" s="4">
        <f>5.00*(1-Z1%)</f>
        <v>5</v>
      </c>
      <c r="F7502" s="2">
        <v>99</v>
      </c>
      <c r="G7502" s="2"/>
    </row>
    <row r="7503" spans="1:26" customHeight="1" ht="35" hidden="true" outlineLevel="2">
      <c r="A7503" s="5" t="s">
        <v>14450</v>
      </c>
      <c r="B7503" s="5"/>
      <c r="C7503" s="5"/>
      <c r="D7503" s="5"/>
      <c r="E7503" s="5"/>
      <c r="F7503" s="5"/>
      <c r="G7503" s="5"/>
    </row>
    <row r="7504" spans="1:26" customHeight="1" ht="35" hidden="true" outlineLevel="3">
      <c r="A7504" s="5" t="s">
        <v>14451</v>
      </c>
      <c r="B7504" s="5"/>
      <c r="C7504" s="5"/>
      <c r="D7504" s="5"/>
      <c r="E7504" s="5"/>
      <c r="F7504" s="5"/>
      <c r="G7504" s="5"/>
    </row>
    <row r="7505" spans="1:26" customHeight="1" ht="18" hidden="true" outlineLevel="3">
      <c r="A7505" s="2" t="s">
        <v>14452</v>
      </c>
      <c r="B7505" s="3" t="s">
        <v>14453</v>
      </c>
      <c r="C7505" s="2"/>
      <c r="D7505" s="2" t="s">
        <v>16</v>
      </c>
      <c r="E7505" s="4">
        <f>460.00*(1-Z1%)</f>
        <v>460</v>
      </c>
      <c r="F7505" s="2">
        <v>2</v>
      </c>
      <c r="G7505" s="2"/>
    </row>
    <row r="7506" spans="1:26" customHeight="1" ht="18" hidden="true" outlineLevel="3">
      <c r="A7506" s="2" t="s">
        <v>14454</v>
      </c>
      <c r="B7506" s="3" t="s">
        <v>14455</v>
      </c>
      <c r="C7506" s="2"/>
      <c r="D7506" s="2" t="s">
        <v>16</v>
      </c>
      <c r="E7506" s="4">
        <f>90.00*(1-Z1%)</f>
        <v>90</v>
      </c>
      <c r="F7506" s="2">
        <v>2</v>
      </c>
      <c r="G7506" s="2"/>
    </row>
    <row r="7507" spans="1:26" customHeight="1" ht="18" hidden="true" outlineLevel="3">
      <c r="A7507" s="2" t="s">
        <v>14456</v>
      </c>
      <c r="B7507" s="3" t="s">
        <v>14457</v>
      </c>
      <c r="C7507" s="2"/>
      <c r="D7507" s="2" t="s">
        <v>16</v>
      </c>
      <c r="E7507" s="4">
        <f>100.00*(1-Z1%)</f>
        <v>100</v>
      </c>
      <c r="F7507" s="2">
        <v>2</v>
      </c>
      <c r="G7507" s="2"/>
    </row>
    <row r="7508" spans="1:26" customHeight="1" ht="18" hidden="true" outlineLevel="3">
      <c r="A7508" s="2" t="s">
        <v>14458</v>
      </c>
      <c r="B7508" s="3" t="s">
        <v>14459</v>
      </c>
      <c r="C7508" s="2"/>
      <c r="D7508" s="2" t="s">
        <v>16</v>
      </c>
      <c r="E7508" s="4">
        <f>215.00*(1-Z1%)</f>
        <v>215</v>
      </c>
      <c r="F7508" s="2">
        <v>3</v>
      </c>
      <c r="G7508" s="2"/>
    </row>
    <row r="7509" spans="1:26" customHeight="1" ht="18" hidden="true" outlineLevel="3">
      <c r="A7509" s="2" t="s">
        <v>14460</v>
      </c>
      <c r="B7509" s="3" t="s">
        <v>14461</v>
      </c>
      <c r="C7509" s="2"/>
      <c r="D7509" s="2" t="s">
        <v>16</v>
      </c>
      <c r="E7509" s="4">
        <f>150.00*(1-Z1%)</f>
        <v>150</v>
      </c>
      <c r="F7509" s="2">
        <v>2</v>
      </c>
      <c r="G7509" s="2"/>
    </row>
    <row r="7510" spans="1:26" customHeight="1" ht="18" hidden="true" outlineLevel="3">
      <c r="A7510" s="2" t="s">
        <v>14462</v>
      </c>
      <c r="B7510" s="3" t="s">
        <v>14463</v>
      </c>
      <c r="C7510" s="2"/>
      <c r="D7510" s="2" t="s">
        <v>16</v>
      </c>
      <c r="E7510" s="4">
        <f>250.00*(1-Z1%)</f>
        <v>250</v>
      </c>
      <c r="F7510" s="2">
        <v>7</v>
      </c>
      <c r="G7510" s="2"/>
    </row>
    <row r="7511" spans="1:26" customHeight="1" ht="18" hidden="true" outlineLevel="3">
      <c r="A7511" s="2" t="s">
        <v>14464</v>
      </c>
      <c r="B7511" s="3" t="s">
        <v>14465</v>
      </c>
      <c r="C7511" s="2"/>
      <c r="D7511" s="2" t="s">
        <v>16</v>
      </c>
      <c r="E7511" s="4">
        <f>250.00*(1-Z1%)</f>
        <v>250</v>
      </c>
      <c r="F7511" s="2">
        <v>2</v>
      </c>
      <c r="G7511" s="2"/>
    </row>
    <row r="7512" spans="1:26" customHeight="1" ht="18" hidden="true" outlineLevel="3">
      <c r="A7512" s="2" t="s">
        <v>14466</v>
      </c>
      <c r="B7512" s="3" t="s">
        <v>14467</v>
      </c>
      <c r="C7512" s="2"/>
      <c r="D7512" s="2" t="s">
        <v>16</v>
      </c>
      <c r="E7512" s="4">
        <f>390.00*(1-Z1%)</f>
        <v>390</v>
      </c>
      <c r="F7512" s="2">
        <v>1</v>
      </c>
      <c r="G7512" s="2"/>
    </row>
    <row r="7513" spans="1:26" customHeight="1" ht="18" hidden="true" outlineLevel="3">
      <c r="A7513" s="2" t="s">
        <v>14468</v>
      </c>
      <c r="B7513" s="3" t="s">
        <v>14469</v>
      </c>
      <c r="C7513" s="2"/>
      <c r="D7513" s="2" t="s">
        <v>16</v>
      </c>
      <c r="E7513" s="4">
        <f>350.00*(1-Z1%)</f>
        <v>350</v>
      </c>
      <c r="F7513" s="2">
        <v>7</v>
      </c>
      <c r="G7513" s="2"/>
    </row>
    <row r="7514" spans="1:26" customHeight="1" ht="18" hidden="true" outlineLevel="3">
      <c r="A7514" s="2" t="s">
        <v>14470</v>
      </c>
      <c r="B7514" s="3" t="s">
        <v>14471</v>
      </c>
      <c r="C7514" s="2"/>
      <c r="D7514" s="2" t="s">
        <v>16</v>
      </c>
      <c r="E7514" s="4">
        <f>650.00*(1-Z1%)</f>
        <v>650</v>
      </c>
      <c r="F7514" s="2">
        <v>3</v>
      </c>
      <c r="G7514" s="2"/>
    </row>
    <row r="7515" spans="1:26" customHeight="1" ht="18" hidden="true" outlineLevel="3">
      <c r="A7515" s="2" t="s">
        <v>14472</v>
      </c>
      <c r="B7515" s="3" t="s">
        <v>14473</v>
      </c>
      <c r="C7515" s="2"/>
      <c r="D7515" s="2" t="s">
        <v>16</v>
      </c>
      <c r="E7515" s="4">
        <f>460.00*(1-Z1%)</f>
        <v>460</v>
      </c>
      <c r="F7515" s="2">
        <v>5</v>
      </c>
      <c r="G7515" s="2"/>
    </row>
    <row r="7516" spans="1:26" customHeight="1" ht="18" hidden="true" outlineLevel="3">
      <c r="A7516" s="2" t="s">
        <v>14474</v>
      </c>
      <c r="B7516" s="3" t="s">
        <v>14475</v>
      </c>
      <c r="C7516" s="2"/>
      <c r="D7516" s="2" t="s">
        <v>16</v>
      </c>
      <c r="E7516" s="4">
        <f>380.00*(1-Z1%)</f>
        <v>380</v>
      </c>
      <c r="F7516" s="2">
        <v>1</v>
      </c>
      <c r="G7516" s="2"/>
    </row>
    <row r="7517" spans="1:26" customHeight="1" ht="18" hidden="true" outlineLevel="3">
      <c r="A7517" s="2" t="s">
        <v>14476</v>
      </c>
      <c r="B7517" s="3" t="s">
        <v>14477</v>
      </c>
      <c r="C7517" s="2"/>
      <c r="D7517" s="2" t="s">
        <v>16</v>
      </c>
      <c r="E7517" s="4">
        <f>70.00*(1-Z1%)</f>
        <v>70</v>
      </c>
      <c r="F7517" s="2">
        <v>2</v>
      </c>
      <c r="G7517" s="2"/>
    </row>
    <row r="7518" spans="1:26" customHeight="1" ht="18" hidden="true" outlineLevel="3">
      <c r="A7518" s="2" t="s">
        <v>14478</v>
      </c>
      <c r="B7518" s="3" t="s">
        <v>14479</v>
      </c>
      <c r="C7518" s="2"/>
      <c r="D7518" s="2" t="s">
        <v>16</v>
      </c>
      <c r="E7518" s="4">
        <f>100.00*(1-Z1%)</f>
        <v>100</v>
      </c>
      <c r="F7518" s="2">
        <v>2</v>
      </c>
      <c r="G7518" s="2"/>
    </row>
    <row r="7519" spans="1:26" customHeight="1" ht="18" hidden="true" outlineLevel="3">
      <c r="A7519" s="2" t="s">
        <v>14480</v>
      </c>
      <c r="B7519" s="3" t="s">
        <v>14481</v>
      </c>
      <c r="C7519" s="2"/>
      <c r="D7519" s="2" t="s">
        <v>16</v>
      </c>
      <c r="E7519" s="4">
        <f>250.00*(1-Z1%)</f>
        <v>250</v>
      </c>
      <c r="F7519" s="2">
        <v>2</v>
      </c>
      <c r="G7519" s="2"/>
    </row>
    <row r="7520" spans="1:26" customHeight="1" ht="18" hidden="true" outlineLevel="3">
      <c r="A7520" s="2" t="s">
        <v>14482</v>
      </c>
      <c r="B7520" s="3" t="s">
        <v>14483</v>
      </c>
      <c r="C7520" s="2"/>
      <c r="D7520" s="2" t="s">
        <v>16</v>
      </c>
      <c r="E7520" s="4">
        <f>150.00*(1-Z1%)</f>
        <v>150</v>
      </c>
      <c r="F7520" s="2">
        <v>2</v>
      </c>
      <c r="G7520" s="2"/>
    </row>
    <row r="7521" spans="1:26" customHeight="1" ht="18" hidden="true" outlineLevel="3">
      <c r="A7521" s="2" t="s">
        <v>14484</v>
      </c>
      <c r="B7521" s="3" t="s">
        <v>14485</v>
      </c>
      <c r="C7521" s="2"/>
      <c r="D7521" s="2" t="s">
        <v>16</v>
      </c>
      <c r="E7521" s="4">
        <f>300.00*(1-Z1%)</f>
        <v>300</v>
      </c>
      <c r="F7521" s="2">
        <v>2</v>
      </c>
      <c r="G7521" s="2"/>
    </row>
    <row r="7522" spans="1:26" customHeight="1" ht="18" hidden="true" outlineLevel="3">
      <c r="A7522" s="2" t="s">
        <v>14486</v>
      </c>
      <c r="B7522" s="3" t="s">
        <v>14487</v>
      </c>
      <c r="C7522" s="2"/>
      <c r="D7522" s="2" t="s">
        <v>16</v>
      </c>
      <c r="E7522" s="4">
        <f>390.00*(1-Z1%)</f>
        <v>390</v>
      </c>
      <c r="F7522" s="2">
        <v>1</v>
      </c>
      <c r="G7522" s="2"/>
    </row>
    <row r="7523" spans="1:26" customHeight="1" ht="18" hidden="true" outlineLevel="3">
      <c r="A7523" s="2" t="s">
        <v>14488</v>
      </c>
      <c r="B7523" s="3" t="s">
        <v>14489</v>
      </c>
      <c r="C7523" s="2"/>
      <c r="D7523" s="2" t="s">
        <v>16</v>
      </c>
      <c r="E7523" s="4">
        <f>90.00*(1-Z1%)</f>
        <v>90</v>
      </c>
      <c r="F7523" s="2">
        <v>1</v>
      </c>
      <c r="G7523" s="2"/>
    </row>
    <row r="7524" spans="1:26" customHeight="1" ht="18" hidden="true" outlineLevel="3">
      <c r="A7524" s="2" t="s">
        <v>14490</v>
      </c>
      <c r="B7524" s="3" t="s">
        <v>14491</v>
      </c>
      <c r="C7524" s="2"/>
      <c r="D7524" s="2" t="s">
        <v>16</v>
      </c>
      <c r="E7524" s="4">
        <f>500.00*(1-Z1%)</f>
        <v>500</v>
      </c>
      <c r="F7524" s="2">
        <v>1</v>
      </c>
      <c r="G7524" s="2"/>
    </row>
    <row r="7525" spans="1:26" customHeight="1" ht="18" hidden="true" outlineLevel="3">
      <c r="A7525" s="2" t="s">
        <v>14492</v>
      </c>
      <c r="B7525" s="3" t="s">
        <v>14493</v>
      </c>
      <c r="C7525" s="2"/>
      <c r="D7525" s="2" t="s">
        <v>16</v>
      </c>
      <c r="E7525" s="4">
        <f>550.00*(1-Z1%)</f>
        <v>550</v>
      </c>
      <c r="F7525" s="2">
        <v>4</v>
      </c>
      <c r="G7525" s="2"/>
    </row>
    <row r="7526" spans="1:26" customHeight="1" ht="18" hidden="true" outlineLevel="3">
      <c r="A7526" s="2" t="s">
        <v>14494</v>
      </c>
      <c r="B7526" s="3" t="s">
        <v>14495</v>
      </c>
      <c r="C7526" s="2"/>
      <c r="D7526" s="2" t="s">
        <v>16</v>
      </c>
      <c r="E7526" s="4">
        <f>400.00*(1-Z1%)</f>
        <v>400</v>
      </c>
      <c r="F7526" s="2">
        <v>1</v>
      </c>
      <c r="G7526" s="2"/>
    </row>
    <row r="7527" spans="1:26" customHeight="1" ht="18" hidden="true" outlineLevel="3">
      <c r="A7527" s="2" t="s">
        <v>14496</v>
      </c>
      <c r="B7527" s="3" t="s">
        <v>14497</v>
      </c>
      <c r="C7527" s="2"/>
      <c r="D7527" s="2" t="s">
        <v>16</v>
      </c>
      <c r="E7527" s="4">
        <f>400.00*(1-Z1%)</f>
        <v>400</v>
      </c>
      <c r="F7527" s="2">
        <v>1</v>
      </c>
      <c r="G7527" s="2"/>
    </row>
    <row r="7528" spans="1:26" customHeight="1" ht="18" hidden="true" outlineLevel="3">
      <c r="A7528" s="2" t="s">
        <v>14498</v>
      </c>
      <c r="B7528" s="3" t="s">
        <v>14499</v>
      </c>
      <c r="C7528" s="2"/>
      <c r="D7528" s="2" t="s">
        <v>16</v>
      </c>
      <c r="E7528" s="4">
        <f>100.00*(1-Z1%)</f>
        <v>100</v>
      </c>
      <c r="F7528" s="2">
        <v>5</v>
      </c>
      <c r="G7528" s="2"/>
    </row>
    <row r="7529" spans="1:26" customHeight="1" ht="18" hidden="true" outlineLevel="3">
      <c r="A7529" s="2" t="s">
        <v>14500</v>
      </c>
      <c r="B7529" s="3" t="s">
        <v>14501</v>
      </c>
      <c r="C7529" s="2"/>
      <c r="D7529" s="2" t="s">
        <v>16</v>
      </c>
      <c r="E7529" s="4">
        <f>110.00*(1-Z1%)</f>
        <v>110</v>
      </c>
      <c r="F7529" s="2">
        <v>1</v>
      </c>
      <c r="G7529" s="2"/>
    </row>
    <row r="7530" spans="1:26" customHeight="1" ht="18" hidden="true" outlineLevel="3">
      <c r="A7530" s="2" t="s">
        <v>14502</v>
      </c>
      <c r="B7530" s="3" t="s">
        <v>14503</v>
      </c>
      <c r="C7530" s="2"/>
      <c r="D7530" s="2" t="s">
        <v>16</v>
      </c>
      <c r="E7530" s="4">
        <f>280.00*(1-Z1%)</f>
        <v>280</v>
      </c>
      <c r="F7530" s="2">
        <v>4</v>
      </c>
      <c r="G7530" s="2"/>
    </row>
    <row r="7531" spans="1:26" customHeight="1" ht="18" hidden="true" outlineLevel="3">
      <c r="A7531" s="2" t="s">
        <v>14504</v>
      </c>
      <c r="B7531" s="3" t="s">
        <v>14505</v>
      </c>
      <c r="C7531" s="2"/>
      <c r="D7531" s="2" t="s">
        <v>16</v>
      </c>
      <c r="E7531" s="4">
        <f>250.00*(1-Z1%)</f>
        <v>250</v>
      </c>
      <c r="F7531" s="2">
        <v>2</v>
      </c>
      <c r="G7531" s="2"/>
    </row>
    <row r="7532" spans="1:26" customHeight="1" ht="18" hidden="true" outlineLevel="3">
      <c r="A7532" s="2" t="s">
        <v>14506</v>
      </c>
      <c r="B7532" s="3" t="s">
        <v>14507</v>
      </c>
      <c r="C7532" s="2"/>
      <c r="D7532" s="2" t="s">
        <v>16</v>
      </c>
      <c r="E7532" s="4">
        <f>220.00*(1-Z1%)</f>
        <v>220</v>
      </c>
      <c r="F7532" s="2">
        <v>5</v>
      </c>
      <c r="G7532" s="2"/>
    </row>
    <row r="7533" spans="1:26" customHeight="1" ht="18" hidden="true" outlineLevel="3">
      <c r="A7533" s="2" t="s">
        <v>14508</v>
      </c>
      <c r="B7533" s="3" t="s">
        <v>14509</v>
      </c>
      <c r="C7533" s="2"/>
      <c r="D7533" s="2" t="s">
        <v>16</v>
      </c>
      <c r="E7533" s="4">
        <f>450.00*(1-Z1%)</f>
        <v>450</v>
      </c>
      <c r="F7533" s="2">
        <v>2</v>
      </c>
      <c r="G7533" s="2"/>
    </row>
    <row r="7534" spans="1:26" customHeight="1" ht="18" hidden="true" outlineLevel="3">
      <c r="A7534" s="2" t="s">
        <v>14510</v>
      </c>
      <c r="B7534" s="3" t="s">
        <v>14511</v>
      </c>
      <c r="C7534" s="2"/>
      <c r="D7534" s="2" t="s">
        <v>16</v>
      </c>
      <c r="E7534" s="4">
        <f>100.00*(1-Z1%)</f>
        <v>100</v>
      </c>
      <c r="F7534" s="2">
        <v>5</v>
      </c>
      <c r="G7534" s="2"/>
    </row>
    <row r="7535" spans="1:26" customHeight="1" ht="18" hidden="true" outlineLevel="3">
      <c r="A7535" s="2" t="s">
        <v>14512</v>
      </c>
      <c r="B7535" s="3" t="s">
        <v>14513</v>
      </c>
      <c r="C7535" s="2"/>
      <c r="D7535" s="2" t="s">
        <v>16</v>
      </c>
      <c r="E7535" s="4">
        <f>400.00*(1-Z1%)</f>
        <v>400</v>
      </c>
      <c r="F7535" s="2">
        <v>5</v>
      </c>
      <c r="G7535" s="2"/>
    </row>
    <row r="7536" spans="1:26" customHeight="1" ht="18" hidden="true" outlineLevel="3">
      <c r="A7536" s="2" t="s">
        <v>14514</v>
      </c>
      <c r="B7536" s="3" t="s">
        <v>14515</v>
      </c>
      <c r="C7536" s="2"/>
      <c r="D7536" s="2" t="s">
        <v>16</v>
      </c>
      <c r="E7536" s="4">
        <f>70.00*(1-Z1%)</f>
        <v>70</v>
      </c>
      <c r="F7536" s="2">
        <v>6</v>
      </c>
      <c r="G7536" s="2"/>
    </row>
    <row r="7537" spans="1:26" customHeight="1" ht="36" hidden="true" outlineLevel="3">
      <c r="A7537" s="2" t="s">
        <v>14516</v>
      </c>
      <c r="B7537" s="3" t="s">
        <v>14517</v>
      </c>
      <c r="C7537" s="2"/>
      <c r="D7537" s="2" t="s">
        <v>16</v>
      </c>
      <c r="E7537" s="4">
        <f>290.00*(1-Z1%)</f>
        <v>290</v>
      </c>
      <c r="F7537" s="2">
        <v>2</v>
      </c>
      <c r="G7537" s="2"/>
    </row>
    <row r="7538" spans="1:26" customHeight="1" ht="36" hidden="true" outlineLevel="3">
      <c r="A7538" s="2" t="s">
        <v>14518</v>
      </c>
      <c r="B7538" s="3" t="s">
        <v>14519</v>
      </c>
      <c r="C7538" s="2"/>
      <c r="D7538" s="2" t="s">
        <v>16</v>
      </c>
      <c r="E7538" s="4">
        <f>430.00*(1-Z1%)</f>
        <v>430</v>
      </c>
      <c r="F7538" s="2">
        <v>1</v>
      </c>
      <c r="G7538" s="2"/>
    </row>
    <row r="7539" spans="1:26" customHeight="1" ht="36" hidden="true" outlineLevel="3">
      <c r="A7539" s="2" t="s">
        <v>14520</v>
      </c>
      <c r="B7539" s="3" t="s">
        <v>14521</v>
      </c>
      <c r="C7539" s="2"/>
      <c r="D7539" s="2" t="s">
        <v>16</v>
      </c>
      <c r="E7539" s="4">
        <f>750.00*(1-Z1%)</f>
        <v>750</v>
      </c>
      <c r="F7539" s="2">
        <v>1</v>
      </c>
      <c r="G7539" s="2"/>
    </row>
    <row r="7540" spans="1:26" customHeight="1" ht="35" hidden="true" outlineLevel="3">
      <c r="A7540" s="5" t="s">
        <v>14522</v>
      </c>
      <c r="B7540" s="5"/>
      <c r="C7540" s="5"/>
      <c r="D7540" s="5"/>
      <c r="E7540" s="5"/>
      <c r="F7540" s="5"/>
      <c r="G7540" s="5"/>
    </row>
    <row r="7541" spans="1:26" customHeight="1" ht="18" hidden="true" outlineLevel="3">
      <c r="A7541" s="2" t="s">
        <v>14523</v>
      </c>
      <c r="B7541" s="3" t="s">
        <v>14524</v>
      </c>
      <c r="C7541" s="2"/>
      <c r="D7541" s="2" t="s">
        <v>16</v>
      </c>
      <c r="E7541" s="4">
        <f>10.00*(1-Z1%)</f>
        <v>10</v>
      </c>
      <c r="F7541" s="2">
        <v>10</v>
      </c>
      <c r="G7541" s="2"/>
    </row>
    <row r="7542" spans="1:26" customHeight="1" ht="18" hidden="true" outlineLevel="3">
      <c r="A7542" s="2" t="s">
        <v>14525</v>
      </c>
      <c r="B7542" s="3" t="s">
        <v>14526</v>
      </c>
      <c r="C7542" s="2"/>
      <c r="D7542" s="2" t="s">
        <v>16</v>
      </c>
      <c r="E7542" s="4">
        <f>30.00*(1-Z1%)</f>
        <v>30</v>
      </c>
      <c r="F7542" s="2">
        <v>8</v>
      </c>
      <c r="G7542" s="2"/>
    </row>
    <row r="7543" spans="1:26" customHeight="1" ht="36" hidden="true" outlineLevel="3">
      <c r="A7543" s="2" t="s">
        <v>14527</v>
      </c>
      <c r="B7543" s="3" t="s">
        <v>14528</v>
      </c>
      <c r="C7543" s="2"/>
      <c r="D7543" s="2" t="s">
        <v>16</v>
      </c>
      <c r="E7543" s="4">
        <f>30.00*(1-Z1%)</f>
        <v>30</v>
      </c>
      <c r="F7543" s="2">
        <v>4</v>
      </c>
      <c r="G7543" s="2"/>
    </row>
    <row r="7544" spans="1:26" customHeight="1" ht="18" hidden="true" outlineLevel="3">
      <c r="A7544" s="2" t="s">
        <v>14529</v>
      </c>
      <c r="B7544" s="3" t="s">
        <v>14530</v>
      </c>
      <c r="C7544" s="2"/>
      <c r="D7544" s="2" t="s">
        <v>16</v>
      </c>
      <c r="E7544" s="4">
        <f>70.00*(1-Z1%)</f>
        <v>70</v>
      </c>
      <c r="F7544" s="2">
        <v>29</v>
      </c>
      <c r="G7544" s="2"/>
    </row>
    <row r="7545" spans="1:26" customHeight="1" ht="18" hidden="true" outlineLevel="3">
      <c r="A7545" s="2" t="s">
        <v>14531</v>
      </c>
      <c r="B7545" s="3" t="s">
        <v>14532</v>
      </c>
      <c r="C7545" s="2"/>
      <c r="D7545" s="2" t="s">
        <v>16</v>
      </c>
      <c r="E7545" s="4">
        <f>140.00*(1-Z1%)</f>
        <v>140</v>
      </c>
      <c r="F7545" s="2">
        <v>12</v>
      </c>
      <c r="G7545" s="2"/>
    </row>
    <row r="7546" spans="1:26" customHeight="1" ht="36" hidden="true" outlineLevel="3">
      <c r="A7546" s="2" t="s">
        <v>14533</v>
      </c>
      <c r="B7546" s="3" t="s">
        <v>14534</v>
      </c>
      <c r="C7546" s="2"/>
      <c r="D7546" s="2" t="s">
        <v>16</v>
      </c>
      <c r="E7546" s="4">
        <f>95.00*(1-Z1%)</f>
        <v>95</v>
      </c>
      <c r="F7546" s="2">
        <v>2</v>
      </c>
      <c r="G7546" s="2"/>
    </row>
    <row r="7547" spans="1:26" customHeight="1" ht="36" hidden="true" outlineLevel="3">
      <c r="A7547" s="2" t="s">
        <v>14535</v>
      </c>
      <c r="B7547" s="3" t="s">
        <v>14536</v>
      </c>
      <c r="C7547" s="2"/>
      <c r="D7547" s="2" t="s">
        <v>16</v>
      </c>
      <c r="E7547" s="4">
        <f>190.00*(1-Z1%)</f>
        <v>190</v>
      </c>
      <c r="F7547" s="2">
        <v>6</v>
      </c>
      <c r="G7547" s="2"/>
    </row>
    <row r="7548" spans="1:26" customHeight="1" ht="36" hidden="true" outlineLevel="3">
      <c r="A7548" s="2" t="s">
        <v>14537</v>
      </c>
      <c r="B7548" s="3" t="s">
        <v>14538</v>
      </c>
      <c r="C7548" s="2"/>
      <c r="D7548" s="2" t="s">
        <v>16</v>
      </c>
      <c r="E7548" s="4">
        <f>260.00*(1-Z1%)</f>
        <v>260</v>
      </c>
      <c r="F7548" s="2">
        <v>5</v>
      </c>
      <c r="G7548" s="2"/>
    </row>
    <row r="7549" spans="1:26" customHeight="1" ht="35" hidden="true" outlineLevel="3">
      <c r="A7549" s="5" t="s">
        <v>14539</v>
      </c>
      <c r="B7549" s="5"/>
      <c r="C7549" s="5"/>
      <c r="D7549" s="5"/>
      <c r="E7549" s="5"/>
      <c r="F7549" s="5"/>
      <c r="G7549" s="5"/>
    </row>
    <row r="7550" spans="1:26" customHeight="1" ht="18" hidden="true" outlineLevel="3">
      <c r="A7550" s="2" t="s">
        <v>14540</v>
      </c>
      <c r="B7550" s="3" t="s">
        <v>14541</v>
      </c>
      <c r="C7550" s="2"/>
      <c r="D7550" s="2" t="s">
        <v>16</v>
      </c>
      <c r="E7550" s="4">
        <f>20.00*(1-Z1%)</f>
        <v>20</v>
      </c>
      <c r="F7550" s="2">
        <v>6</v>
      </c>
      <c r="G7550" s="2"/>
    </row>
    <row r="7551" spans="1:26" customHeight="1" ht="18" hidden="true" outlineLevel="3">
      <c r="A7551" s="2" t="s">
        <v>14542</v>
      </c>
      <c r="B7551" s="3" t="s">
        <v>14543</v>
      </c>
      <c r="C7551" s="2"/>
      <c r="D7551" s="2" t="s">
        <v>16</v>
      </c>
      <c r="E7551" s="4">
        <f>30.00*(1-Z1%)</f>
        <v>30</v>
      </c>
      <c r="F7551" s="2">
        <v>1</v>
      </c>
      <c r="G7551" s="2"/>
    </row>
    <row r="7552" spans="1:26" customHeight="1" ht="18" hidden="true" outlineLevel="3">
      <c r="A7552" s="2" t="s">
        <v>14544</v>
      </c>
      <c r="B7552" s="3" t="s">
        <v>14545</v>
      </c>
      <c r="C7552" s="2"/>
      <c r="D7552" s="2" t="s">
        <v>16</v>
      </c>
      <c r="E7552" s="4">
        <f>65.00*(1-Z1%)</f>
        <v>65</v>
      </c>
      <c r="F7552" s="2">
        <v>1</v>
      </c>
      <c r="G7552" s="2"/>
    </row>
    <row r="7553" spans="1:26" customHeight="1" ht="35" hidden="true" outlineLevel="3">
      <c r="A7553" s="5" t="s">
        <v>14546</v>
      </c>
      <c r="B7553" s="5"/>
      <c r="C7553" s="5"/>
      <c r="D7553" s="5"/>
      <c r="E7553" s="5"/>
      <c r="F7553" s="5"/>
      <c r="G7553" s="5"/>
    </row>
    <row r="7554" spans="1:26" customHeight="1" ht="36" hidden="true" outlineLevel="3">
      <c r="A7554" s="2" t="s">
        <v>14547</v>
      </c>
      <c r="B7554" s="3" t="s">
        <v>14548</v>
      </c>
      <c r="C7554" s="2"/>
      <c r="D7554" s="2" t="s">
        <v>16</v>
      </c>
      <c r="E7554" s="4">
        <f>10.00*(1-Z1%)</f>
        <v>10</v>
      </c>
      <c r="F7554" s="2">
        <v>16</v>
      </c>
      <c r="G7554" s="2"/>
    </row>
    <row r="7555" spans="1:26" customHeight="1" ht="35" hidden="true" outlineLevel="3">
      <c r="A7555" s="5" t="s">
        <v>14549</v>
      </c>
      <c r="B7555" s="5"/>
      <c r="C7555" s="5"/>
      <c r="D7555" s="5"/>
      <c r="E7555" s="5"/>
      <c r="F7555" s="5"/>
      <c r="G7555" s="5"/>
    </row>
    <row r="7556" spans="1:26" customHeight="1" ht="18" hidden="true" outlineLevel="3">
      <c r="A7556" s="2" t="s">
        <v>14550</v>
      </c>
      <c r="B7556" s="3" t="s">
        <v>14551</v>
      </c>
      <c r="C7556" s="2"/>
      <c r="D7556" s="2" t="s">
        <v>16</v>
      </c>
      <c r="E7556" s="4">
        <f>2390.00*(1-Z1%)</f>
        <v>2390</v>
      </c>
      <c r="F7556" s="2">
        <v>2</v>
      </c>
      <c r="G7556" s="2"/>
    </row>
    <row r="7557" spans="1:26" customHeight="1" ht="18" hidden="true" outlineLevel="3">
      <c r="A7557" s="2" t="s">
        <v>14552</v>
      </c>
      <c r="B7557" s="3" t="s">
        <v>14553</v>
      </c>
      <c r="C7557" s="2"/>
      <c r="D7557" s="2" t="s">
        <v>16</v>
      </c>
      <c r="E7557" s="4">
        <f>2800.00*(1-Z1%)</f>
        <v>2800</v>
      </c>
      <c r="F7557" s="2">
        <v>2</v>
      </c>
      <c r="G7557" s="2"/>
    </row>
    <row r="7558" spans="1:26" customHeight="1" ht="18" hidden="true" outlineLevel="3">
      <c r="A7558" s="2" t="s">
        <v>14554</v>
      </c>
      <c r="B7558" s="3" t="s">
        <v>14555</v>
      </c>
      <c r="C7558" s="2"/>
      <c r="D7558" s="2" t="s">
        <v>16</v>
      </c>
      <c r="E7558" s="4">
        <f>4750.00*(1-Z1%)</f>
        <v>4750</v>
      </c>
      <c r="F7558" s="2">
        <v>2</v>
      </c>
      <c r="G7558" s="2"/>
    </row>
    <row r="7559" spans="1:26" customHeight="1" ht="35" hidden="true" outlineLevel="2">
      <c r="A7559" s="5" t="s">
        <v>14556</v>
      </c>
      <c r="B7559" s="5"/>
      <c r="C7559" s="5"/>
      <c r="D7559" s="5"/>
      <c r="E7559" s="5"/>
      <c r="F7559" s="5"/>
      <c r="G7559" s="5"/>
    </row>
    <row r="7560" spans="1:26" customHeight="1" ht="35" hidden="true" outlineLevel="3">
      <c r="A7560" s="5" t="s">
        <v>14557</v>
      </c>
      <c r="B7560" s="5"/>
      <c r="C7560" s="5"/>
      <c r="D7560" s="5"/>
      <c r="E7560" s="5"/>
      <c r="F7560" s="5"/>
      <c r="G7560" s="5"/>
    </row>
    <row r="7561" spans="1:26" customHeight="1" ht="18" hidden="true" outlineLevel="3">
      <c r="A7561" s="2" t="s">
        <v>14558</v>
      </c>
      <c r="B7561" s="3" t="s">
        <v>14559</v>
      </c>
      <c r="C7561" s="2"/>
      <c r="D7561" s="2" t="s">
        <v>16</v>
      </c>
      <c r="E7561" s="4">
        <f>3100.00*(1-Z1%)</f>
        <v>3100</v>
      </c>
      <c r="F7561" s="2">
        <v>1</v>
      </c>
      <c r="G7561" s="2"/>
    </row>
    <row r="7562" spans="1:26" customHeight="1" ht="18" hidden="true" outlineLevel="3">
      <c r="A7562" s="2" t="s">
        <v>14560</v>
      </c>
      <c r="B7562" s="3" t="s">
        <v>14561</v>
      </c>
      <c r="C7562" s="2"/>
      <c r="D7562" s="2" t="s">
        <v>16</v>
      </c>
      <c r="E7562" s="4">
        <f>1480.00*(1-Z1%)</f>
        <v>1480</v>
      </c>
      <c r="F7562" s="2">
        <v>1</v>
      </c>
      <c r="G7562" s="2"/>
    </row>
    <row r="7563" spans="1:26" customHeight="1" ht="18" hidden="true" outlineLevel="3">
      <c r="A7563" s="2" t="s">
        <v>14562</v>
      </c>
      <c r="B7563" s="3" t="s">
        <v>14563</v>
      </c>
      <c r="C7563" s="2"/>
      <c r="D7563" s="2" t="s">
        <v>16</v>
      </c>
      <c r="E7563" s="4">
        <f>3450.00*(1-Z1%)</f>
        <v>3450</v>
      </c>
      <c r="F7563" s="2">
        <v>2</v>
      </c>
      <c r="G7563" s="2"/>
    </row>
    <row r="7564" spans="1:26" customHeight="1" ht="18" hidden="true" outlineLevel="3">
      <c r="A7564" s="2" t="s">
        <v>14564</v>
      </c>
      <c r="B7564" s="3" t="s">
        <v>14565</v>
      </c>
      <c r="C7564" s="2"/>
      <c r="D7564" s="2" t="s">
        <v>16</v>
      </c>
      <c r="E7564" s="4">
        <f>950.00*(1-Z1%)</f>
        <v>950</v>
      </c>
      <c r="F7564" s="2">
        <v>1</v>
      </c>
      <c r="G7564" s="2"/>
    </row>
    <row r="7565" spans="1:26" customHeight="1" ht="18" hidden="true" outlineLevel="3">
      <c r="A7565" s="2" t="s">
        <v>14566</v>
      </c>
      <c r="B7565" s="3" t="s">
        <v>14567</v>
      </c>
      <c r="C7565" s="2"/>
      <c r="D7565" s="2" t="s">
        <v>16</v>
      </c>
      <c r="E7565" s="4">
        <f>2490.00*(1-Z1%)</f>
        <v>2490</v>
      </c>
      <c r="F7565" s="2">
        <v>1</v>
      </c>
      <c r="G7565" s="2"/>
    </row>
    <row r="7566" spans="1:26" customHeight="1" ht="18" hidden="true" outlineLevel="3">
      <c r="A7566" s="2" t="s">
        <v>14568</v>
      </c>
      <c r="B7566" s="3" t="s">
        <v>14569</v>
      </c>
      <c r="C7566" s="2"/>
      <c r="D7566" s="2" t="s">
        <v>16</v>
      </c>
      <c r="E7566" s="4">
        <f>1990.00*(1-Z1%)</f>
        <v>1990</v>
      </c>
      <c r="F7566" s="2">
        <v>1</v>
      </c>
      <c r="G7566" s="2"/>
    </row>
    <row r="7567" spans="1:26" customHeight="1" ht="18" hidden="true" outlineLevel="3">
      <c r="A7567" s="2" t="s">
        <v>14570</v>
      </c>
      <c r="B7567" s="3" t="s">
        <v>14571</v>
      </c>
      <c r="C7567" s="2"/>
      <c r="D7567" s="2" t="s">
        <v>16</v>
      </c>
      <c r="E7567" s="4">
        <f>3150.00*(1-Z1%)</f>
        <v>3150</v>
      </c>
      <c r="F7567" s="2">
        <v>2</v>
      </c>
      <c r="G7567" s="2"/>
    </row>
    <row r="7568" spans="1:26" customHeight="1" ht="18" hidden="true" outlineLevel="3">
      <c r="A7568" s="2" t="s">
        <v>14572</v>
      </c>
      <c r="B7568" s="3" t="s">
        <v>14573</v>
      </c>
      <c r="C7568" s="2"/>
      <c r="D7568" s="2" t="s">
        <v>16</v>
      </c>
      <c r="E7568" s="4">
        <f>5350.00*(1-Z1%)</f>
        <v>5350</v>
      </c>
      <c r="F7568" s="2">
        <v>1</v>
      </c>
      <c r="G7568" s="2"/>
    </row>
    <row r="7569" spans="1:26" customHeight="1" ht="18" hidden="true" outlineLevel="3">
      <c r="A7569" s="2" t="s">
        <v>14574</v>
      </c>
      <c r="B7569" s="3" t="s">
        <v>14575</v>
      </c>
      <c r="C7569" s="2"/>
      <c r="D7569" s="2" t="s">
        <v>16</v>
      </c>
      <c r="E7569" s="4">
        <f>6590.00*(1-Z1%)</f>
        <v>6590</v>
      </c>
      <c r="F7569" s="2">
        <v>1</v>
      </c>
      <c r="G7569" s="2"/>
    </row>
    <row r="7570" spans="1:26" customHeight="1" ht="18" hidden="true" outlineLevel="3">
      <c r="A7570" s="2" t="s">
        <v>14576</v>
      </c>
      <c r="B7570" s="3" t="s">
        <v>14577</v>
      </c>
      <c r="C7570" s="2"/>
      <c r="D7570" s="2" t="s">
        <v>16</v>
      </c>
      <c r="E7570" s="4">
        <f>2200.00*(1-Z1%)</f>
        <v>2200</v>
      </c>
      <c r="F7570" s="2">
        <v>1</v>
      </c>
      <c r="G7570" s="2"/>
    </row>
    <row r="7571" spans="1:26" customHeight="1" ht="18" hidden="true" outlineLevel="3">
      <c r="A7571" s="2" t="s">
        <v>14578</v>
      </c>
      <c r="B7571" s="3" t="s">
        <v>14579</v>
      </c>
      <c r="C7571" s="2"/>
      <c r="D7571" s="2" t="s">
        <v>16</v>
      </c>
      <c r="E7571" s="4">
        <f>1600.00*(1-Z1%)</f>
        <v>1600</v>
      </c>
      <c r="F7571" s="2">
        <v>1</v>
      </c>
      <c r="G7571" s="2"/>
    </row>
    <row r="7572" spans="1:26" customHeight="1" ht="18" hidden="true" outlineLevel="3">
      <c r="A7572" s="2" t="s">
        <v>14580</v>
      </c>
      <c r="B7572" s="3" t="s">
        <v>14581</v>
      </c>
      <c r="C7572" s="2"/>
      <c r="D7572" s="2" t="s">
        <v>16</v>
      </c>
      <c r="E7572" s="4">
        <f>2750.00*(1-Z1%)</f>
        <v>2750</v>
      </c>
      <c r="F7572" s="2">
        <v>1</v>
      </c>
      <c r="G7572" s="2"/>
    </row>
    <row r="7573" spans="1:26" customHeight="1" ht="18" hidden="true" outlineLevel="3">
      <c r="A7573" s="2" t="s">
        <v>14582</v>
      </c>
      <c r="B7573" s="3" t="s">
        <v>14583</v>
      </c>
      <c r="C7573" s="2"/>
      <c r="D7573" s="2" t="s">
        <v>16</v>
      </c>
      <c r="E7573" s="4">
        <f>2850.00*(1-Z1%)</f>
        <v>2850</v>
      </c>
      <c r="F7573" s="2">
        <v>1</v>
      </c>
      <c r="G7573" s="2"/>
    </row>
    <row r="7574" spans="1:26" customHeight="1" ht="18" hidden="true" outlineLevel="3">
      <c r="A7574" s="2" t="s">
        <v>14584</v>
      </c>
      <c r="B7574" s="3" t="s">
        <v>14585</v>
      </c>
      <c r="C7574" s="2"/>
      <c r="D7574" s="2" t="s">
        <v>16</v>
      </c>
      <c r="E7574" s="4">
        <f>2580.00*(1-Z1%)</f>
        <v>2580</v>
      </c>
      <c r="F7574" s="2">
        <v>1</v>
      </c>
      <c r="G7574" s="2"/>
    </row>
    <row r="7575" spans="1:26" customHeight="1" ht="18" hidden="true" outlineLevel="3">
      <c r="A7575" s="2" t="s">
        <v>14586</v>
      </c>
      <c r="B7575" s="3" t="s">
        <v>14587</v>
      </c>
      <c r="C7575" s="2"/>
      <c r="D7575" s="2" t="s">
        <v>16</v>
      </c>
      <c r="E7575" s="4">
        <f>2990.00*(1-Z1%)</f>
        <v>2990</v>
      </c>
      <c r="F7575" s="2">
        <v>2</v>
      </c>
      <c r="G7575" s="2"/>
    </row>
    <row r="7576" spans="1:26" customHeight="1" ht="18" hidden="true" outlineLevel="3">
      <c r="A7576" s="2" t="s">
        <v>14588</v>
      </c>
      <c r="B7576" s="3" t="s">
        <v>14589</v>
      </c>
      <c r="C7576" s="2"/>
      <c r="D7576" s="2" t="s">
        <v>16</v>
      </c>
      <c r="E7576" s="4">
        <f>2990.00*(1-Z1%)</f>
        <v>2990</v>
      </c>
      <c r="F7576" s="2">
        <v>2</v>
      </c>
      <c r="G7576" s="2"/>
    </row>
    <row r="7577" spans="1:26" customHeight="1" ht="18" hidden="true" outlineLevel="3">
      <c r="A7577" s="2" t="s">
        <v>14590</v>
      </c>
      <c r="B7577" s="3" t="s">
        <v>14591</v>
      </c>
      <c r="C7577" s="2"/>
      <c r="D7577" s="2" t="s">
        <v>16</v>
      </c>
      <c r="E7577" s="4">
        <f>990.00*(1-Z1%)</f>
        <v>990</v>
      </c>
      <c r="F7577" s="2">
        <v>1</v>
      </c>
      <c r="G7577" s="2"/>
    </row>
    <row r="7578" spans="1:26" customHeight="1" ht="18" hidden="true" outlineLevel="3">
      <c r="A7578" s="2" t="s">
        <v>14592</v>
      </c>
      <c r="B7578" s="3" t="s">
        <v>14593</v>
      </c>
      <c r="C7578" s="2"/>
      <c r="D7578" s="2" t="s">
        <v>16</v>
      </c>
      <c r="E7578" s="4">
        <f>1500.00*(1-Z1%)</f>
        <v>1500</v>
      </c>
      <c r="F7578" s="2">
        <v>1</v>
      </c>
      <c r="G7578" s="2"/>
    </row>
    <row r="7579" spans="1:26" customHeight="1" ht="18" hidden="true" outlineLevel="3">
      <c r="A7579" s="2" t="s">
        <v>14594</v>
      </c>
      <c r="B7579" s="3" t="s">
        <v>14595</v>
      </c>
      <c r="C7579" s="2"/>
      <c r="D7579" s="2" t="s">
        <v>16</v>
      </c>
      <c r="E7579" s="4">
        <f>4900.00*(1-Z1%)</f>
        <v>4900</v>
      </c>
      <c r="F7579" s="2">
        <v>2</v>
      </c>
      <c r="G7579" s="2"/>
    </row>
    <row r="7580" spans="1:26" customHeight="1" ht="18" hidden="true" outlineLevel="3">
      <c r="A7580" s="2" t="s">
        <v>14596</v>
      </c>
      <c r="B7580" s="3" t="s">
        <v>14595</v>
      </c>
      <c r="C7580" s="2"/>
      <c r="D7580" s="2" t="s">
        <v>16</v>
      </c>
      <c r="E7580" s="4">
        <f>4990.00*(1-Z1%)</f>
        <v>4990</v>
      </c>
      <c r="F7580" s="2">
        <v>1</v>
      </c>
      <c r="G7580" s="2"/>
    </row>
    <row r="7581" spans="1:26" customHeight="1" ht="18" hidden="true" outlineLevel="3">
      <c r="A7581" s="2" t="s">
        <v>14597</v>
      </c>
      <c r="B7581" s="3" t="s">
        <v>14598</v>
      </c>
      <c r="C7581" s="2"/>
      <c r="D7581" s="2" t="s">
        <v>16</v>
      </c>
      <c r="E7581" s="4">
        <f>2690.00*(1-Z1%)</f>
        <v>2690</v>
      </c>
      <c r="F7581" s="2">
        <v>1</v>
      </c>
      <c r="G7581" s="2"/>
    </row>
    <row r="7582" spans="1:26" customHeight="1" ht="18" hidden="true" outlineLevel="3">
      <c r="A7582" s="2" t="s">
        <v>14599</v>
      </c>
      <c r="B7582" s="3" t="s">
        <v>14600</v>
      </c>
      <c r="C7582" s="2"/>
      <c r="D7582" s="2" t="s">
        <v>16</v>
      </c>
      <c r="E7582" s="4">
        <f>2700.00*(1-Z1%)</f>
        <v>2700</v>
      </c>
      <c r="F7582" s="2">
        <v>2</v>
      </c>
      <c r="G7582" s="2"/>
    </row>
    <row r="7583" spans="1:26" customHeight="1" ht="18" hidden="true" outlineLevel="3">
      <c r="A7583" s="2" t="s">
        <v>14601</v>
      </c>
      <c r="B7583" s="3" t="s">
        <v>14602</v>
      </c>
      <c r="C7583" s="2"/>
      <c r="D7583" s="2" t="s">
        <v>16</v>
      </c>
      <c r="E7583" s="4">
        <f>850.00*(1-Z1%)</f>
        <v>850</v>
      </c>
      <c r="F7583" s="2">
        <v>1</v>
      </c>
      <c r="G7583" s="2"/>
    </row>
    <row r="7584" spans="1:26" customHeight="1" ht="18" hidden="true" outlineLevel="3">
      <c r="A7584" s="2" t="s">
        <v>14603</v>
      </c>
      <c r="B7584" s="3" t="s">
        <v>14604</v>
      </c>
      <c r="C7584" s="2"/>
      <c r="D7584" s="2" t="s">
        <v>16</v>
      </c>
      <c r="E7584" s="4">
        <f>950.00*(1-Z1%)</f>
        <v>950</v>
      </c>
      <c r="F7584" s="2">
        <v>1</v>
      </c>
      <c r="G7584" s="2"/>
    </row>
    <row r="7585" spans="1:26" customHeight="1" ht="18" hidden="true" outlineLevel="3">
      <c r="A7585" s="2" t="s">
        <v>14605</v>
      </c>
      <c r="B7585" s="3" t="s">
        <v>14606</v>
      </c>
      <c r="C7585" s="2"/>
      <c r="D7585" s="2" t="s">
        <v>16</v>
      </c>
      <c r="E7585" s="4">
        <f>2250.00*(1-Z1%)</f>
        <v>2250</v>
      </c>
      <c r="F7585" s="2">
        <v>1</v>
      </c>
      <c r="G7585" s="2"/>
    </row>
    <row r="7586" spans="1:26" customHeight="1" ht="18" hidden="true" outlineLevel="3">
      <c r="A7586" s="2" t="s">
        <v>14607</v>
      </c>
      <c r="B7586" s="3" t="s">
        <v>14608</v>
      </c>
      <c r="C7586" s="2"/>
      <c r="D7586" s="2" t="s">
        <v>16</v>
      </c>
      <c r="E7586" s="4">
        <f>2890.00*(1-Z1%)</f>
        <v>2890</v>
      </c>
      <c r="F7586" s="2">
        <v>1</v>
      </c>
      <c r="G7586" s="2"/>
    </row>
    <row r="7587" spans="1:26" customHeight="1" ht="35" hidden="true" outlineLevel="3">
      <c r="A7587" s="5" t="s">
        <v>14609</v>
      </c>
      <c r="B7587" s="5"/>
      <c r="C7587" s="5"/>
      <c r="D7587" s="5"/>
      <c r="E7587" s="5"/>
      <c r="F7587" s="5"/>
      <c r="G7587" s="5"/>
    </row>
    <row r="7588" spans="1:26" customHeight="1" ht="36" hidden="true" outlineLevel="3">
      <c r="A7588" s="2" t="s">
        <v>14610</v>
      </c>
      <c r="B7588" s="3" t="s">
        <v>14611</v>
      </c>
      <c r="C7588" s="2"/>
      <c r="D7588" s="2" t="s">
        <v>16</v>
      </c>
      <c r="E7588" s="4">
        <f>1730.00*(1-Z1%)</f>
        <v>1730</v>
      </c>
      <c r="F7588" s="2">
        <v>1</v>
      </c>
      <c r="G7588" s="2"/>
    </row>
    <row r="7589" spans="1:26" customHeight="1" ht="18" hidden="true" outlineLevel="3">
      <c r="A7589" s="2" t="s">
        <v>14612</v>
      </c>
      <c r="B7589" s="3" t="s">
        <v>14613</v>
      </c>
      <c r="C7589" s="2"/>
      <c r="D7589" s="2" t="s">
        <v>16</v>
      </c>
      <c r="E7589" s="4">
        <f>1850.00*(1-Z1%)</f>
        <v>1850</v>
      </c>
      <c r="F7589" s="2">
        <v>4</v>
      </c>
      <c r="G7589" s="2"/>
    </row>
    <row r="7590" spans="1:26" customHeight="1" ht="18" hidden="true" outlineLevel="3">
      <c r="A7590" s="2" t="s">
        <v>14614</v>
      </c>
      <c r="B7590" s="3" t="s">
        <v>14615</v>
      </c>
      <c r="C7590" s="2"/>
      <c r="D7590" s="2" t="s">
        <v>16</v>
      </c>
      <c r="E7590" s="4">
        <f>1990.00*(1-Z1%)</f>
        <v>1990</v>
      </c>
      <c r="F7590" s="2">
        <v>1</v>
      </c>
      <c r="G7590" s="2"/>
    </row>
    <row r="7591" spans="1:26" customHeight="1" ht="36" hidden="true" outlineLevel="3">
      <c r="A7591" s="2" t="s">
        <v>14616</v>
      </c>
      <c r="B7591" s="3" t="s">
        <v>14617</v>
      </c>
      <c r="C7591" s="2"/>
      <c r="D7591" s="2" t="s">
        <v>16</v>
      </c>
      <c r="E7591" s="4">
        <f>1290.00*(1-Z1%)</f>
        <v>1290</v>
      </c>
      <c r="F7591" s="2">
        <v>2</v>
      </c>
      <c r="G7591" s="2"/>
    </row>
    <row r="7592" spans="1:26" customHeight="1" ht="36" hidden="true" outlineLevel="3">
      <c r="A7592" s="2" t="s">
        <v>14618</v>
      </c>
      <c r="B7592" s="3" t="s">
        <v>14619</v>
      </c>
      <c r="C7592" s="2"/>
      <c r="D7592" s="2" t="s">
        <v>16</v>
      </c>
      <c r="E7592" s="4">
        <f>1150.00*(1-Z1%)</f>
        <v>1150</v>
      </c>
      <c r="F7592" s="2">
        <v>1</v>
      </c>
      <c r="G7592" s="2"/>
    </row>
    <row r="7593" spans="1:26" customHeight="1" ht="36" hidden="true" outlineLevel="3">
      <c r="A7593" s="2" t="s">
        <v>14620</v>
      </c>
      <c r="B7593" s="3" t="s">
        <v>14621</v>
      </c>
      <c r="C7593" s="2"/>
      <c r="D7593" s="2" t="s">
        <v>16</v>
      </c>
      <c r="E7593" s="4">
        <f>1260.00*(1-Z1%)</f>
        <v>1260</v>
      </c>
      <c r="F7593" s="2">
        <v>2</v>
      </c>
      <c r="G7593" s="2"/>
    </row>
    <row r="7594" spans="1:26" customHeight="1" ht="18" hidden="true" outlineLevel="3">
      <c r="A7594" s="2" t="s">
        <v>14622</v>
      </c>
      <c r="B7594" s="3" t="s">
        <v>14623</v>
      </c>
      <c r="C7594" s="2"/>
      <c r="D7594" s="2" t="s">
        <v>16</v>
      </c>
      <c r="E7594" s="4">
        <f>950.00*(1-Z1%)</f>
        <v>950</v>
      </c>
      <c r="F7594" s="2">
        <v>2</v>
      </c>
      <c r="G7594" s="2"/>
    </row>
    <row r="7595" spans="1:26" customHeight="1" ht="18" hidden="true" outlineLevel="3">
      <c r="A7595" s="2" t="s">
        <v>14624</v>
      </c>
      <c r="B7595" s="3" t="s">
        <v>14625</v>
      </c>
      <c r="C7595" s="2"/>
      <c r="D7595" s="2" t="s">
        <v>16</v>
      </c>
      <c r="E7595" s="4">
        <f>2100.00*(1-Z1%)</f>
        <v>2100</v>
      </c>
      <c r="F7595" s="2">
        <v>2</v>
      </c>
      <c r="G7595" s="2"/>
    </row>
    <row r="7596" spans="1:26" customHeight="1" ht="18" hidden="true" outlineLevel="3">
      <c r="A7596" s="2" t="s">
        <v>14626</v>
      </c>
      <c r="B7596" s="3" t="s">
        <v>14627</v>
      </c>
      <c r="C7596" s="2"/>
      <c r="D7596" s="2" t="s">
        <v>16</v>
      </c>
      <c r="E7596" s="4">
        <f>1100.00*(1-Z1%)</f>
        <v>1100</v>
      </c>
      <c r="F7596" s="2">
        <v>2</v>
      </c>
      <c r="G7596" s="2"/>
    </row>
    <row r="7597" spans="1:26" customHeight="1" ht="18" hidden="true" outlineLevel="3">
      <c r="A7597" s="2" t="s">
        <v>14628</v>
      </c>
      <c r="B7597" s="3" t="s">
        <v>14629</v>
      </c>
      <c r="C7597" s="2"/>
      <c r="D7597" s="2" t="s">
        <v>16</v>
      </c>
      <c r="E7597" s="4">
        <f>700.00*(1-Z1%)</f>
        <v>700</v>
      </c>
      <c r="F7597" s="2">
        <v>1</v>
      </c>
      <c r="G7597" s="2"/>
    </row>
    <row r="7598" spans="1:26" customHeight="1" ht="35" hidden="true" outlineLevel="3">
      <c r="A7598" s="5" t="s">
        <v>14630</v>
      </c>
      <c r="B7598" s="5"/>
      <c r="C7598" s="5"/>
      <c r="D7598" s="5"/>
      <c r="E7598" s="5"/>
      <c r="F7598" s="5"/>
      <c r="G7598" s="5"/>
    </row>
    <row r="7599" spans="1:26" customHeight="1" ht="36" hidden="true" outlineLevel="3">
      <c r="A7599" s="2" t="s">
        <v>14631</v>
      </c>
      <c r="B7599" s="3" t="s">
        <v>14632</v>
      </c>
      <c r="C7599" s="2"/>
      <c r="D7599" s="2" t="s">
        <v>16</v>
      </c>
      <c r="E7599" s="4">
        <f>2410.00*(1-Z1%)</f>
        <v>2410</v>
      </c>
      <c r="F7599" s="2">
        <v>1</v>
      </c>
      <c r="G7599" s="2"/>
    </row>
    <row r="7600" spans="1:26" customHeight="1" ht="54" hidden="true" outlineLevel="3">
      <c r="A7600" s="2" t="s">
        <v>14633</v>
      </c>
      <c r="B7600" s="3" t="s">
        <v>14634</v>
      </c>
      <c r="C7600" s="2"/>
      <c r="D7600" s="2" t="s">
        <v>16</v>
      </c>
      <c r="E7600" s="4">
        <f>2990.00*(1-Z1%)</f>
        <v>2990</v>
      </c>
      <c r="F7600" s="2">
        <v>1</v>
      </c>
      <c r="G7600" s="2"/>
    </row>
    <row r="7601" spans="1:26" customHeight="1" ht="18" hidden="true" outlineLevel="3">
      <c r="A7601" s="2" t="s">
        <v>14635</v>
      </c>
      <c r="B7601" s="3" t="s">
        <v>14636</v>
      </c>
      <c r="C7601" s="2"/>
      <c r="D7601" s="2" t="s">
        <v>16</v>
      </c>
      <c r="E7601" s="4">
        <f>5390.00*(1-Z1%)</f>
        <v>5390</v>
      </c>
      <c r="F7601" s="2">
        <v>1</v>
      </c>
      <c r="G7601" s="2"/>
    </row>
    <row r="7602" spans="1:26" customHeight="1" ht="36" hidden="true" outlineLevel="3">
      <c r="A7602" s="2" t="s">
        <v>14637</v>
      </c>
      <c r="B7602" s="3" t="s">
        <v>14638</v>
      </c>
      <c r="C7602" s="2"/>
      <c r="D7602" s="2" t="s">
        <v>16</v>
      </c>
      <c r="E7602" s="4">
        <f>4990.00*(1-Z1%)</f>
        <v>4990</v>
      </c>
      <c r="F7602" s="2">
        <v>2</v>
      </c>
      <c r="G7602" s="2"/>
    </row>
    <row r="7603" spans="1:26" customHeight="1" ht="18" hidden="true" outlineLevel="3">
      <c r="A7603" s="2" t="s">
        <v>14639</v>
      </c>
      <c r="B7603" s="3" t="s">
        <v>14640</v>
      </c>
      <c r="C7603" s="2"/>
      <c r="D7603" s="2" t="s">
        <v>16</v>
      </c>
      <c r="E7603" s="4">
        <f>2200.00*(1-Z1%)</f>
        <v>2200</v>
      </c>
      <c r="F7603" s="2">
        <v>1</v>
      </c>
      <c r="G7603" s="2"/>
    </row>
    <row r="7604" spans="1:26" customHeight="1" ht="18" hidden="true" outlineLevel="3">
      <c r="A7604" s="2" t="s">
        <v>14641</v>
      </c>
      <c r="B7604" s="3" t="s">
        <v>14642</v>
      </c>
      <c r="C7604" s="2"/>
      <c r="D7604" s="2" t="s">
        <v>16</v>
      </c>
      <c r="E7604" s="4">
        <f>2250.00*(1-Z1%)</f>
        <v>2250</v>
      </c>
      <c r="F7604" s="2">
        <v>1</v>
      </c>
      <c r="G7604" s="2"/>
    </row>
    <row r="7605" spans="1:26" customHeight="1" ht="18" hidden="true" outlineLevel="3">
      <c r="A7605" s="2" t="s">
        <v>14643</v>
      </c>
      <c r="B7605" s="3" t="s">
        <v>14644</v>
      </c>
      <c r="C7605" s="2"/>
      <c r="D7605" s="2" t="s">
        <v>16</v>
      </c>
      <c r="E7605" s="4">
        <f>1950.00*(1-Z1%)</f>
        <v>1950</v>
      </c>
      <c r="F7605" s="2">
        <v>1</v>
      </c>
      <c r="G7605" s="2"/>
    </row>
    <row r="7606" spans="1:26" customHeight="1" ht="18" hidden="true" outlineLevel="3">
      <c r="A7606" s="2" t="s">
        <v>14645</v>
      </c>
      <c r="B7606" s="3" t="s">
        <v>14646</v>
      </c>
      <c r="C7606" s="2"/>
      <c r="D7606" s="2" t="s">
        <v>16</v>
      </c>
      <c r="E7606" s="4">
        <f>1790.00*(1-Z1%)</f>
        <v>1790</v>
      </c>
      <c r="F7606" s="2">
        <v>2</v>
      </c>
      <c r="G7606" s="2"/>
    </row>
    <row r="7607" spans="1:26" customHeight="1" ht="18" hidden="true" outlineLevel="3">
      <c r="A7607" s="2" t="s">
        <v>14647</v>
      </c>
      <c r="B7607" s="3" t="s">
        <v>14648</v>
      </c>
      <c r="C7607" s="2"/>
      <c r="D7607" s="2" t="s">
        <v>16</v>
      </c>
      <c r="E7607" s="4">
        <f>2450.00*(1-Z1%)</f>
        <v>2450</v>
      </c>
      <c r="F7607" s="2">
        <v>1</v>
      </c>
      <c r="G7607" s="2"/>
    </row>
    <row r="7608" spans="1:26" customHeight="1" ht="18" hidden="true" outlineLevel="3">
      <c r="A7608" s="2" t="s">
        <v>14649</v>
      </c>
      <c r="B7608" s="3" t="s">
        <v>14650</v>
      </c>
      <c r="C7608" s="2"/>
      <c r="D7608" s="2" t="s">
        <v>16</v>
      </c>
      <c r="E7608" s="4">
        <f>2900.00*(1-Z1%)</f>
        <v>2900</v>
      </c>
      <c r="F7608" s="2">
        <v>1</v>
      </c>
      <c r="G7608" s="2"/>
    </row>
    <row r="7609" spans="1:26" customHeight="1" ht="18" hidden="true" outlineLevel="3">
      <c r="A7609" s="2" t="s">
        <v>14651</v>
      </c>
      <c r="B7609" s="3" t="s">
        <v>14652</v>
      </c>
      <c r="C7609" s="2"/>
      <c r="D7609" s="2" t="s">
        <v>16</v>
      </c>
      <c r="E7609" s="4">
        <f>840.00*(1-Z1%)</f>
        <v>840</v>
      </c>
      <c r="F7609" s="2">
        <v>1</v>
      </c>
      <c r="G7609" s="2"/>
    </row>
    <row r="7610" spans="1:26" customHeight="1" ht="18" hidden="true" outlineLevel="3">
      <c r="A7610" s="2" t="s">
        <v>14653</v>
      </c>
      <c r="B7610" s="3" t="s">
        <v>14654</v>
      </c>
      <c r="C7610" s="2"/>
      <c r="D7610" s="2" t="s">
        <v>16</v>
      </c>
      <c r="E7610" s="4">
        <f>2290.00*(1-Z1%)</f>
        <v>2290</v>
      </c>
      <c r="F7610" s="2">
        <v>1</v>
      </c>
      <c r="G7610" s="2"/>
    </row>
    <row r="7611" spans="1:26" customHeight="1" ht="35" hidden="true" outlineLevel="3">
      <c r="A7611" s="5" t="s">
        <v>14655</v>
      </c>
      <c r="B7611" s="5"/>
      <c r="C7611" s="5"/>
      <c r="D7611" s="5"/>
      <c r="E7611" s="5"/>
      <c r="F7611" s="5"/>
      <c r="G7611" s="5"/>
    </row>
    <row r="7612" spans="1:26" customHeight="1" ht="36" hidden="true" outlineLevel="3">
      <c r="A7612" s="2" t="s">
        <v>14656</v>
      </c>
      <c r="B7612" s="3" t="s">
        <v>14657</v>
      </c>
      <c r="C7612" s="2"/>
      <c r="D7612" s="2" t="s">
        <v>16</v>
      </c>
      <c r="E7612" s="4">
        <f>190.00*(1-Z1%)</f>
        <v>190</v>
      </c>
      <c r="F7612" s="2">
        <v>4</v>
      </c>
      <c r="G7612" s="2"/>
    </row>
    <row r="7613" spans="1:26" customHeight="1" ht="18" hidden="true" outlineLevel="3">
      <c r="A7613" s="2" t="s">
        <v>14658</v>
      </c>
      <c r="B7613" s="3" t="s">
        <v>14659</v>
      </c>
      <c r="C7613" s="2"/>
      <c r="D7613" s="2" t="s">
        <v>16</v>
      </c>
      <c r="E7613" s="4">
        <f>100.00*(1-Z1%)</f>
        <v>100</v>
      </c>
      <c r="F7613" s="2">
        <v>4</v>
      </c>
      <c r="G7613" s="2"/>
    </row>
    <row r="7614" spans="1:26" customHeight="1" ht="18" hidden="true" outlineLevel="3">
      <c r="A7614" s="2" t="s">
        <v>14660</v>
      </c>
      <c r="B7614" s="3" t="s">
        <v>14661</v>
      </c>
      <c r="C7614" s="2"/>
      <c r="D7614" s="2" t="s">
        <v>16</v>
      </c>
      <c r="E7614" s="4">
        <f>280.00*(1-Z1%)</f>
        <v>280</v>
      </c>
      <c r="F7614" s="2">
        <v>2</v>
      </c>
      <c r="G7614" s="2"/>
    </row>
    <row r="7615" spans="1:26" customHeight="1" ht="36" hidden="true" outlineLevel="3">
      <c r="A7615" s="2" t="s">
        <v>14662</v>
      </c>
      <c r="B7615" s="3" t="s">
        <v>14663</v>
      </c>
      <c r="C7615" s="2"/>
      <c r="D7615" s="2" t="s">
        <v>16</v>
      </c>
      <c r="E7615" s="4">
        <f>80.00*(1-Z1%)</f>
        <v>80</v>
      </c>
      <c r="F7615" s="2">
        <v>3</v>
      </c>
      <c r="G7615" s="2"/>
    </row>
    <row r="7616" spans="1:26" customHeight="1" ht="18" hidden="true" outlineLevel="3">
      <c r="A7616" s="2" t="s">
        <v>14664</v>
      </c>
      <c r="B7616" s="3" t="s">
        <v>14665</v>
      </c>
      <c r="C7616" s="2"/>
      <c r="D7616" s="2" t="s">
        <v>16</v>
      </c>
      <c r="E7616" s="4">
        <f>360.00*(1-Z1%)</f>
        <v>360</v>
      </c>
      <c r="F7616" s="2">
        <v>2</v>
      </c>
      <c r="G7616" s="2"/>
    </row>
    <row r="7617" spans="1:26" customHeight="1" ht="18" hidden="true" outlineLevel="3">
      <c r="A7617" s="2" t="s">
        <v>14666</v>
      </c>
      <c r="B7617" s="3" t="s">
        <v>14667</v>
      </c>
      <c r="C7617" s="2"/>
      <c r="D7617" s="2" t="s">
        <v>16</v>
      </c>
      <c r="E7617" s="4">
        <f>200.00*(1-Z1%)</f>
        <v>200</v>
      </c>
      <c r="F7617" s="2">
        <v>2</v>
      </c>
      <c r="G7617" s="2"/>
    </row>
    <row r="7618" spans="1:26" customHeight="1" ht="18" hidden="true" outlineLevel="3">
      <c r="A7618" s="2" t="s">
        <v>14668</v>
      </c>
      <c r="B7618" s="3" t="s">
        <v>14669</v>
      </c>
      <c r="C7618" s="2"/>
      <c r="D7618" s="2" t="s">
        <v>16</v>
      </c>
      <c r="E7618" s="4">
        <f>150.00*(1-Z1%)</f>
        <v>150</v>
      </c>
      <c r="F7618" s="2">
        <v>2</v>
      </c>
      <c r="G7618" s="2"/>
    </row>
    <row r="7619" spans="1:26" customHeight="1" ht="18" hidden="true" outlineLevel="3">
      <c r="A7619" s="2" t="s">
        <v>14670</v>
      </c>
      <c r="B7619" s="3" t="s">
        <v>14671</v>
      </c>
      <c r="C7619" s="2"/>
      <c r="D7619" s="2" t="s">
        <v>16</v>
      </c>
      <c r="E7619" s="4">
        <f>180.00*(1-Z1%)</f>
        <v>180</v>
      </c>
      <c r="F7619" s="2">
        <v>1</v>
      </c>
      <c r="G7619" s="2"/>
    </row>
    <row r="7620" spans="1:26" customHeight="1" ht="18" hidden="true" outlineLevel="3">
      <c r="A7620" s="2" t="s">
        <v>14672</v>
      </c>
      <c r="B7620" s="3" t="s">
        <v>14673</v>
      </c>
      <c r="C7620" s="2"/>
      <c r="D7620" s="2" t="s">
        <v>16</v>
      </c>
      <c r="E7620" s="4">
        <f>250.00*(1-Z1%)</f>
        <v>250</v>
      </c>
      <c r="F7620" s="2">
        <v>3</v>
      </c>
      <c r="G7620" s="2"/>
    </row>
    <row r="7621" spans="1:26" customHeight="1" ht="36" hidden="true" outlineLevel="3">
      <c r="A7621" s="2" t="s">
        <v>14674</v>
      </c>
      <c r="B7621" s="3" t="s">
        <v>14675</v>
      </c>
      <c r="C7621" s="2"/>
      <c r="D7621" s="2" t="s">
        <v>16</v>
      </c>
      <c r="E7621" s="4">
        <f>50.00*(1-Z1%)</f>
        <v>50</v>
      </c>
      <c r="F7621" s="2">
        <v>1</v>
      </c>
      <c r="G7621" s="2"/>
    </row>
    <row r="7622" spans="1:26" customHeight="1" ht="18" hidden="true" outlineLevel="3">
      <c r="A7622" s="2" t="s">
        <v>14676</v>
      </c>
      <c r="B7622" s="3" t="s">
        <v>14677</v>
      </c>
      <c r="C7622" s="2"/>
      <c r="D7622" s="2" t="s">
        <v>16</v>
      </c>
      <c r="E7622" s="4">
        <f>90.00*(1-Z1%)</f>
        <v>90</v>
      </c>
      <c r="F7622" s="2">
        <v>2</v>
      </c>
      <c r="G7622" s="2"/>
    </row>
    <row r="7623" spans="1:26" customHeight="1" ht="18" hidden="true" outlineLevel="3">
      <c r="A7623" s="2" t="s">
        <v>14678</v>
      </c>
      <c r="B7623" s="3" t="s">
        <v>14679</v>
      </c>
      <c r="C7623" s="2"/>
      <c r="D7623" s="2" t="s">
        <v>16</v>
      </c>
      <c r="E7623" s="4">
        <f>50.00*(1-Z1%)</f>
        <v>50</v>
      </c>
      <c r="F7623" s="2">
        <v>2</v>
      </c>
      <c r="G7623" s="2"/>
    </row>
    <row r="7624" spans="1:26" customHeight="1" ht="18" hidden="true" outlineLevel="3">
      <c r="A7624" s="2" t="s">
        <v>14680</v>
      </c>
      <c r="B7624" s="3" t="s">
        <v>14681</v>
      </c>
      <c r="C7624" s="2"/>
      <c r="D7624" s="2" t="s">
        <v>16</v>
      </c>
      <c r="E7624" s="4">
        <f>50.00*(1-Z1%)</f>
        <v>50</v>
      </c>
      <c r="F7624" s="2">
        <v>4</v>
      </c>
      <c r="G7624" s="2"/>
    </row>
    <row r="7625" spans="1:26" customHeight="1" ht="18" hidden="true" outlineLevel="3">
      <c r="A7625" s="2" t="s">
        <v>14682</v>
      </c>
      <c r="B7625" s="3" t="s">
        <v>14683</v>
      </c>
      <c r="C7625" s="2"/>
      <c r="D7625" s="2" t="s">
        <v>16</v>
      </c>
      <c r="E7625" s="4">
        <f>60.00*(1-Z1%)</f>
        <v>60</v>
      </c>
      <c r="F7625" s="2">
        <v>1</v>
      </c>
      <c r="G7625" s="2"/>
    </row>
    <row r="7626" spans="1:26" customHeight="1" ht="18" hidden="true" outlineLevel="3">
      <c r="A7626" s="2" t="s">
        <v>14684</v>
      </c>
      <c r="B7626" s="3" t="s">
        <v>14685</v>
      </c>
      <c r="C7626" s="2"/>
      <c r="D7626" s="2" t="s">
        <v>16</v>
      </c>
      <c r="E7626" s="4">
        <f>50.00*(1-Z1%)</f>
        <v>50</v>
      </c>
      <c r="F7626" s="2">
        <v>1</v>
      </c>
      <c r="G7626" s="2"/>
    </row>
    <row r="7627" spans="1:26" customHeight="1" ht="36" hidden="true" outlineLevel="3">
      <c r="A7627" s="2" t="s">
        <v>14686</v>
      </c>
      <c r="B7627" s="3" t="s">
        <v>14687</v>
      </c>
      <c r="C7627" s="2"/>
      <c r="D7627" s="2" t="s">
        <v>16</v>
      </c>
      <c r="E7627" s="4">
        <f>420.00*(1-Z1%)</f>
        <v>420</v>
      </c>
      <c r="F7627" s="2">
        <v>1</v>
      </c>
      <c r="G7627" s="2"/>
    </row>
    <row r="7628" spans="1:26" customHeight="1" ht="36" hidden="true" outlineLevel="3">
      <c r="A7628" s="2" t="s">
        <v>14688</v>
      </c>
      <c r="B7628" s="3" t="s">
        <v>14689</v>
      </c>
      <c r="C7628" s="2"/>
      <c r="D7628" s="2" t="s">
        <v>16</v>
      </c>
      <c r="E7628" s="4">
        <f>590.00*(1-Z1%)</f>
        <v>590</v>
      </c>
      <c r="F7628" s="2">
        <v>1</v>
      </c>
      <c r="G7628" s="2"/>
    </row>
    <row r="7629" spans="1:26" customHeight="1" ht="36" hidden="true" outlineLevel="3">
      <c r="A7629" s="2" t="s">
        <v>14690</v>
      </c>
      <c r="B7629" s="3" t="s">
        <v>14691</v>
      </c>
      <c r="C7629" s="2"/>
      <c r="D7629" s="2" t="s">
        <v>16</v>
      </c>
      <c r="E7629" s="4">
        <f>270.00*(1-Z1%)</f>
        <v>270</v>
      </c>
      <c r="F7629" s="2">
        <v>3</v>
      </c>
      <c r="G7629" s="2"/>
    </row>
    <row r="7630" spans="1:26" customHeight="1" ht="36" hidden="true" outlineLevel="3">
      <c r="A7630" s="2" t="s">
        <v>14692</v>
      </c>
      <c r="B7630" s="3" t="s">
        <v>14693</v>
      </c>
      <c r="C7630" s="2"/>
      <c r="D7630" s="2" t="s">
        <v>16</v>
      </c>
      <c r="E7630" s="4">
        <f>450.00*(1-Z1%)</f>
        <v>450</v>
      </c>
      <c r="F7630" s="2">
        <v>1</v>
      </c>
      <c r="G7630" s="2"/>
    </row>
    <row r="7631" spans="1:26" customHeight="1" ht="18" hidden="true" outlineLevel="3">
      <c r="A7631" s="2" t="s">
        <v>14694</v>
      </c>
      <c r="B7631" s="3" t="s">
        <v>14695</v>
      </c>
      <c r="C7631" s="2"/>
      <c r="D7631" s="2" t="s">
        <v>16</v>
      </c>
      <c r="E7631" s="4">
        <f>100.00*(1-Z1%)</f>
        <v>100</v>
      </c>
      <c r="F7631" s="2">
        <v>1</v>
      </c>
      <c r="G7631" s="2"/>
    </row>
    <row r="7632" spans="1:26" customHeight="1" ht="35" hidden="true" outlineLevel="3">
      <c r="A7632" s="5" t="s">
        <v>14696</v>
      </c>
      <c r="B7632" s="5"/>
      <c r="C7632" s="5"/>
      <c r="D7632" s="5"/>
      <c r="E7632" s="5"/>
      <c r="F7632" s="5"/>
      <c r="G7632" s="5"/>
    </row>
    <row r="7633" spans="1:26" customHeight="1" ht="18" hidden="true" outlineLevel="3">
      <c r="A7633" s="2" t="s">
        <v>14697</v>
      </c>
      <c r="B7633" s="3" t="s">
        <v>14698</v>
      </c>
      <c r="C7633" s="2"/>
      <c r="D7633" s="2" t="s">
        <v>16</v>
      </c>
      <c r="E7633" s="4">
        <f>150.00*(1-Z1%)</f>
        <v>150</v>
      </c>
      <c r="F7633" s="2">
        <v>1</v>
      </c>
      <c r="G7633" s="2"/>
    </row>
    <row r="7634" spans="1:26" customHeight="1" ht="18" hidden="true" outlineLevel="3">
      <c r="A7634" s="2" t="s">
        <v>14699</v>
      </c>
      <c r="B7634" s="3" t="s">
        <v>14700</v>
      </c>
      <c r="C7634" s="2"/>
      <c r="D7634" s="2" t="s">
        <v>16</v>
      </c>
      <c r="E7634" s="4">
        <f>390.00*(1-Z1%)</f>
        <v>390</v>
      </c>
      <c r="F7634" s="2">
        <v>1</v>
      </c>
      <c r="G7634" s="2"/>
    </row>
    <row r="7635" spans="1:26" customHeight="1" ht="36" hidden="true" outlineLevel="3">
      <c r="A7635" s="2" t="s">
        <v>14701</v>
      </c>
      <c r="B7635" s="3" t="s">
        <v>14702</v>
      </c>
      <c r="C7635" s="2"/>
      <c r="D7635" s="2" t="s">
        <v>16</v>
      </c>
      <c r="E7635" s="4">
        <f>80.00*(1-Z1%)</f>
        <v>80</v>
      </c>
      <c r="F7635" s="2">
        <v>1</v>
      </c>
      <c r="G7635" s="2"/>
    </row>
    <row r="7636" spans="1:26" customHeight="1" ht="36" hidden="true" outlineLevel="3">
      <c r="A7636" s="2" t="s">
        <v>14703</v>
      </c>
      <c r="B7636" s="3" t="s">
        <v>14704</v>
      </c>
      <c r="C7636" s="2"/>
      <c r="D7636" s="2" t="s">
        <v>16</v>
      </c>
      <c r="E7636" s="4">
        <f>80.00*(1-Z1%)</f>
        <v>80</v>
      </c>
      <c r="F7636" s="2">
        <v>1</v>
      </c>
      <c r="G7636" s="2"/>
    </row>
    <row r="7637" spans="1:26" customHeight="1" ht="18" hidden="true" outlineLevel="3">
      <c r="A7637" s="2" t="s">
        <v>14705</v>
      </c>
      <c r="B7637" s="3" t="s">
        <v>14706</v>
      </c>
      <c r="C7637" s="2"/>
      <c r="D7637" s="2" t="s">
        <v>16</v>
      </c>
      <c r="E7637" s="4">
        <f>290.00*(1-Z1%)</f>
        <v>290</v>
      </c>
      <c r="F7637" s="2">
        <v>2</v>
      </c>
      <c r="G7637" s="2"/>
    </row>
    <row r="7638" spans="1:26" customHeight="1" ht="18" hidden="true" outlineLevel="3">
      <c r="A7638" s="2" t="s">
        <v>14707</v>
      </c>
      <c r="B7638" s="3" t="s">
        <v>14708</v>
      </c>
      <c r="C7638" s="2"/>
      <c r="D7638" s="2" t="s">
        <v>16</v>
      </c>
      <c r="E7638" s="4">
        <f>150.00*(1-Z1%)</f>
        <v>150</v>
      </c>
      <c r="F7638" s="2">
        <v>2</v>
      </c>
      <c r="G7638" s="2"/>
    </row>
    <row r="7639" spans="1:26" customHeight="1" ht="18" hidden="true" outlineLevel="3">
      <c r="A7639" s="2" t="s">
        <v>14709</v>
      </c>
      <c r="B7639" s="3" t="s">
        <v>14710</v>
      </c>
      <c r="C7639" s="2"/>
      <c r="D7639" s="2" t="s">
        <v>16</v>
      </c>
      <c r="E7639" s="4">
        <f>300.00*(1-Z1%)</f>
        <v>300</v>
      </c>
      <c r="F7639" s="2">
        <v>1</v>
      </c>
      <c r="G7639" s="2"/>
    </row>
    <row r="7640" spans="1:26" customHeight="1" ht="35" hidden="true" outlineLevel="3">
      <c r="A7640" s="5" t="s">
        <v>14711</v>
      </c>
      <c r="B7640" s="5"/>
      <c r="C7640" s="5"/>
      <c r="D7640" s="5"/>
      <c r="E7640" s="5"/>
      <c r="F7640" s="5"/>
      <c r="G7640" s="5"/>
    </row>
    <row r="7641" spans="1:26" customHeight="1" ht="18" hidden="true" outlineLevel="3">
      <c r="A7641" s="2" t="s">
        <v>14712</v>
      </c>
      <c r="B7641" s="3" t="s">
        <v>14713</v>
      </c>
      <c r="C7641" s="2"/>
      <c r="D7641" s="2" t="s">
        <v>16</v>
      </c>
      <c r="E7641" s="4">
        <f>220.00*(1-Z1%)</f>
        <v>220</v>
      </c>
      <c r="F7641" s="2">
        <v>3</v>
      </c>
      <c r="G7641" s="2"/>
    </row>
    <row r="7642" spans="1:26" customHeight="1" ht="36" hidden="true" outlineLevel="3">
      <c r="A7642" s="2" t="s">
        <v>14714</v>
      </c>
      <c r="B7642" s="3" t="s">
        <v>14715</v>
      </c>
      <c r="C7642" s="2"/>
      <c r="D7642" s="2" t="s">
        <v>16</v>
      </c>
      <c r="E7642" s="4">
        <f>350.00*(1-Z1%)</f>
        <v>350</v>
      </c>
      <c r="F7642" s="2">
        <v>2</v>
      </c>
      <c r="G7642" s="2"/>
    </row>
    <row r="7643" spans="1:26" customHeight="1" ht="18" hidden="true" outlineLevel="3">
      <c r="A7643" s="2" t="s">
        <v>14716</v>
      </c>
      <c r="B7643" s="3" t="s">
        <v>14717</v>
      </c>
      <c r="C7643" s="2"/>
      <c r="D7643" s="2" t="s">
        <v>16</v>
      </c>
      <c r="E7643" s="4">
        <f>190.00*(1-Z1%)</f>
        <v>190</v>
      </c>
      <c r="F7643" s="2">
        <v>2</v>
      </c>
      <c r="G7643" s="2"/>
    </row>
    <row r="7644" spans="1:26" customHeight="1" ht="18" hidden="true" outlineLevel="3">
      <c r="A7644" s="2" t="s">
        <v>14718</v>
      </c>
      <c r="B7644" s="3" t="s">
        <v>14719</v>
      </c>
      <c r="C7644" s="2"/>
      <c r="D7644" s="2" t="s">
        <v>16</v>
      </c>
      <c r="E7644" s="4">
        <f>100.00*(1-Z1%)</f>
        <v>100</v>
      </c>
      <c r="F7644" s="2">
        <v>2</v>
      </c>
      <c r="G7644" s="2"/>
    </row>
    <row r="7645" spans="1:26" customHeight="1" ht="18" hidden="true" outlineLevel="3">
      <c r="A7645" s="2" t="s">
        <v>14720</v>
      </c>
      <c r="B7645" s="3" t="s">
        <v>14721</v>
      </c>
      <c r="C7645" s="2"/>
      <c r="D7645" s="2" t="s">
        <v>16</v>
      </c>
      <c r="E7645" s="4">
        <f>160.00*(1-Z1%)</f>
        <v>160</v>
      </c>
      <c r="F7645" s="2">
        <v>1</v>
      </c>
      <c r="G7645" s="2"/>
    </row>
    <row r="7646" spans="1:26" customHeight="1" ht="35" hidden="true" outlineLevel="3">
      <c r="A7646" s="5" t="s">
        <v>14722</v>
      </c>
      <c r="B7646" s="5"/>
      <c r="C7646" s="5"/>
      <c r="D7646" s="5"/>
      <c r="E7646" s="5"/>
      <c r="F7646" s="5"/>
      <c r="G7646" s="5"/>
    </row>
    <row r="7647" spans="1:26" customHeight="1" ht="36" hidden="true" outlineLevel="3">
      <c r="A7647" s="2" t="s">
        <v>14723</v>
      </c>
      <c r="B7647" s="3" t="s">
        <v>14724</v>
      </c>
      <c r="C7647" s="2"/>
      <c r="D7647" s="2" t="s">
        <v>16</v>
      </c>
      <c r="E7647" s="4">
        <f>3600.00*(1-Z1%)</f>
        <v>3600</v>
      </c>
      <c r="F7647" s="2">
        <v>2</v>
      </c>
      <c r="G7647" s="2"/>
    </row>
    <row r="7648" spans="1:26" customHeight="1" ht="18" hidden="true" outlineLevel="3">
      <c r="A7648" s="2" t="s">
        <v>14725</v>
      </c>
      <c r="B7648" s="3" t="s">
        <v>14726</v>
      </c>
      <c r="C7648" s="2"/>
      <c r="D7648" s="2" t="s">
        <v>16</v>
      </c>
      <c r="E7648" s="4">
        <f>590.00*(1-Z1%)</f>
        <v>590</v>
      </c>
      <c r="F7648" s="2">
        <v>2</v>
      </c>
      <c r="G7648" s="2"/>
    </row>
    <row r="7649" spans="1:26" customHeight="1" ht="36" hidden="true" outlineLevel="3">
      <c r="A7649" s="2" t="s">
        <v>14727</v>
      </c>
      <c r="B7649" s="3" t="s">
        <v>14728</v>
      </c>
      <c r="C7649" s="2"/>
      <c r="D7649" s="2" t="s">
        <v>16</v>
      </c>
      <c r="E7649" s="4">
        <f>450.00*(1-Z1%)</f>
        <v>450</v>
      </c>
      <c r="F7649" s="2">
        <v>2</v>
      </c>
      <c r="G7649" s="2"/>
    </row>
    <row r="7650" spans="1:26" customHeight="1" ht="36" hidden="true" outlineLevel="3">
      <c r="A7650" s="2" t="s">
        <v>14729</v>
      </c>
      <c r="B7650" s="3" t="s">
        <v>14730</v>
      </c>
      <c r="C7650" s="2"/>
      <c r="D7650" s="2" t="s">
        <v>16</v>
      </c>
      <c r="E7650" s="4">
        <f>1890.00*(1-Z1%)</f>
        <v>1890</v>
      </c>
      <c r="F7650" s="2">
        <v>2</v>
      </c>
      <c r="G7650" s="2"/>
    </row>
    <row r="7651" spans="1:26" customHeight="1" ht="36" hidden="true" outlineLevel="3">
      <c r="A7651" s="2" t="s">
        <v>14731</v>
      </c>
      <c r="B7651" s="3" t="s">
        <v>14732</v>
      </c>
      <c r="C7651" s="2"/>
      <c r="D7651" s="2" t="s">
        <v>16</v>
      </c>
      <c r="E7651" s="4">
        <f>4450.00*(1-Z1%)</f>
        <v>4450</v>
      </c>
      <c r="F7651" s="2">
        <v>1</v>
      </c>
      <c r="G7651" s="2"/>
    </row>
    <row r="7652" spans="1:26" customHeight="1" ht="36" hidden="true" outlineLevel="3">
      <c r="A7652" s="2" t="s">
        <v>14733</v>
      </c>
      <c r="B7652" s="3" t="s">
        <v>14734</v>
      </c>
      <c r="C7652" s="2"/>
      <c r="D7652" s="2" t="s">
        <v>16</v>
      </c>
      <c r="E7652" s="4">
        <f>1690.00*(1-Z1%)</f>
        <v>1690</v>
      </c>
      <c r="F7652" s="2">
        <v>2</v>
      </c>
      <c r="G7652" s="2"/>
    </row>
    <row r="7653" spans="1:26" customHeight="1" ht="18" hidden="true" outlineLevel="3">
      <c r="A7653" s="2" t="s">
        <v>14735</v>
      </c>
      <c r="B7653" s="3" t="s">
        <v>14736</v>
      </c>
      <c r="C7653" s="2"/>
      <c r="D7653" s="2" t="s">
        <v>16</v>
      </c>
      <c r="E7653" s="4">
        <f>2250.00*(1-Z1%)</f>
        <v>2250</v>
      </c>
      <c r="F7653" s="2">
        <v>2</v>
      </c>
      <c r="G7653" s="2"/>
    </row>
    <row r="7654" spans="1:26" customHeight="1" ht="18" hidden="true" outlineLevel="3">
      <c r="A7654" s="2" t="s">
        <v>14737</v>
      </c>
      <c r="B7654" s="3" t="s">
        <v>14738</v>
      </c>
      <c r="C7654" s="2"/>
      <c r="D7654" s="2" t="s">
        <v>16</v>
      </c>
      <c r="E7654" s="4">
        <f>3590.00*(1-Z1%)</f>
        <v>3590</v>
      </c>
      <c r="F7654" s="2">
        <v>2</v>
      </c>
      <c r="G7654" s="2"/>
    </row>
    <row r="7655" spans="1:26" customHeight="1" ht="18" hidden="true" outlineLevel="3">
      <c r="A7655" s="2" t="s">
        <v>14739</v>
      </c>
      <c r="B7655" s="3" t="s">
        <v>14740</v>
      </c>
      <c r="C7655" s="2"/>
      <c r="D7655" s="2" t="s">
        <v>16</v>
      </c>
      <c r="E7655" s="4">
        <f>850.00*(1-Z1%)</f>
        <v>850</v>
      </c>
      <c r="F7655" s="2">
        <v>1</v>
      </c>
      <c r="G7655" s="2"/>
    </row>
    <row r="7656" spans="1:26" customHeight="1" ht="18" hidden="true" outlineLevel="3">
      <c r="A7656" s="2" t="s">
        <v>14741</v>
      </c>
      <c r="B7656" s="3" t="s">
        <v>14742</v>
      </c>
      <c r="C7656" s="2"/>
      <c r="D7656" s="2" t="s">
        <v>16</v>
      </c>
      <c r="E7656" s="4">
        <f>950.00*(1-Z1%)</f>
        <v>950</v>
      </c>
      <c r="F7656" s="2">
        <v>2</v>
      </c>
      <c r="G7656" s="2"/>
    </row>
    <row r="7657" spans="1:26" customHeight="1" ht="18" hidden="true" outlineLevel="3">
      <c r="A7657" s="2" t="s">
        <v>14743</v>
      </c>
      <c r="B7657" s="3" t="s">
        <v>14744</v>
      </c>
      <c r="C7657" s="2"/>
      <c r="D7657" s="2" t="s">
        <v>16</v>
      </c>
      <c r="E7657" s="4">
        <f>1100.00*(1-Z1%)</f>
        <v>1100</v>
      </c>
      <c r="F7657" s="2">
        <v>3</v>
      </c>
      <c r="G7657" s="2"/>
    </row>
    <row r="7658" spans="1:26" customHeight="1" ht="18" hidden="true" outlineLevel="3">
      <c r="A7658" s="2" t="s">
        <v>14745</v>
      </c>
      <c r="B7658" s="3" t="s">
        <v>14746</v>
      </c>
      <c r="C7658" s="2"/>
      <c r="D7658" s="2" t="s">
        <v>16</v>
      </c>
      <c r="E7658" s="4">
        <f>1350.00*(1-Z1%)</f>
        <v>1350</v>
      </c>
      <c r="F7658" s="2">
        <v>2</v>
      </c>
      <c r="G7658" s="2"/>
    </row>
    <row r="7659" spans="1:26" customHeight="1" ht="18" hidden="true" outlineLevel="3">
      <c r="A7659" s="2" t="s">
        <v>14747</v>
      </c>
      <c r="B7659" s="3" t="s">
        <v>14748</v>
      </c>
      <c r="C7659" s="2"/>
      <c r="D7659" s="2" t="s">
        <v>16</v>
      </c>
      <c r="E7659" s="4">
        <f>1500.00*(1-Z1%)</f>
        <v>1500</v>
      </c>
      <c r="F7659" s="2">
        <v>2</v>
      </c>
      <c r="G7659" s="2"/>
    </row>
    <row r="7660" spans="1:26" customHeight="1" ht="18" hidden="true" outlineLevel="3">
      <c r="A7660" s="2" t="s">
        <v>14749</v>
      </c>
      <c r="B7660" s="3" t="s">
        <v>14750</v>
      </c>
      <c r="C7660" s="2"/>
      <c r="D7660" s="2" t="s">
        <v>16</v>
      </c>
      <c r="E7660" s="4">
        <f>1100.00*(1-Z1%)</f>
        <v>1100</v>
      </c>
      <c r="F7660" s="2">
        <v>1</v>
      </c>
      <c r="G7660" s="2"/>
    </row>
    <row r="7661" spans="1:26" customHeight="1" ht="18" hidden="true" outlineLevel="3">
      <c r="A7661" s="2" t="s">
        <v>14751</v>
      </c>
      <c r="B7661" s="3" t="s">
        <v>14752</v>
      </c>
      <c r="C7661" s="2"/>
      <c r="D7661" s="2" t="s">
        <v>16</v>
      </c>
      <c r="E7661" s="4">
        <f>1290.00*(1-Z1%)</f>
        <v>1290</v>
      </c>
      <c r="F7661" s="2">
        <v>1</v>
      </c>
      <c r="G7661" s="2"/>
    </row>
    <row r="7662" spans="1:26" customHeight="1" ht="18" hidden="true" outlineLevel="3">
      <c r="A7662" s="2" t="s">
        <v>14753</v>
      </c>
      <c r="B7662" s="3" t="s">
        <v>14754</v>
      </c>
      <c r="C7662" s="2"/>
      <c r="D7662" s="2" t="s">
        <v>16</v>
      </c>
      <c r="E7662" s="4">
        <f>1820.00*(1-Z1%)</f>
        <v>1820</v>
      </c>
      <c r="F7662" s="2">
        <v>1</v>
      </c>
      <c r="G7662" s="2"/>
    </row>
    <row r="7663" spans="1:26" customHeight="1" ht="18" hidden="true" outlineLevel="3">
      <c r="A7663" s="2" t="s">
        <v>14755</v>
      </c>
      <c r="B7663" s="3" t="s">
        <v>14756</v>
      </c>
      <c r="C7663" s="2"/>
      <c r="D7663" s="2" t="s">
        <v>16</v>
      </c>
      <c r="E7663" s="4">
        <f>1580.00*(1-Z1%)</f>
        <v>1580</v>
      </c>
      <c r="F7663" s="2">
        <v>2</v>
      </c>
      <c r="G7663" s="2"/>
    </row>
    <row r="7664" spans="1:26" customHeight="1" ht="36" hidden="true" outlineLevel="3">
      <c r="A7664" s="2" t="s">
        <v>14757</v>
      </c>
      <c r="B7664" s="3" t="s">
        <v>14758</v>
      </c>
      <c r="C7664" s="2"/>
      <c r="D7664" s="2" t="s">
        <v>16</v>
      </c>
      <c r="E7664" s="4">
        <f>3490.00*(1-Z1%)</f>
        <v>3490</v>
      </c>
      <c r="F7664" s="2">
        <v>1</v>
      </c>
      <c r="G7664" s="2"/>
    </row>
    <row r="7665" spans="1:26" customHeight="1" ht="36" hidden="true" outlineLevel="3">
      <c r="A7665" s="2" t="s">
        <v>14759</v>
      </c>
      <c r="B7665" s="3" t="s">
        <v>14760</v>
      </c>
      <c r="C7665" s="2"/>
      <c r="D7665" s="2" t="s">
        <v>16</v>
      </c>
      <c r="E7665" s="4">
        <f>2200.00*(1-Z1%)</f>
        <v>2200</v>
      </c>
      <c r="F7665" s="2">
        <v>3</v>
      </c>
      <c r="G7665" s="2"/>
    </row>
    <row r="7666" spans="1:26" customHeight="1" ht="35" hidden="true" outlineLevel="2">
      <c r="A7666" s="5" t="s">
        <v>14761</v>
      </c>
      <c r="B7666" s="5"/>
      <c r="C7666" s="5"/>
      <c r="D7666" s="5"/>
      <c r="E7666" s="5"/>
      <c r="F7666" s="5"/>
      <c r="G7666" s="5"/>
    </row>
    <row r="7667" spans="1:26" customHeight="1" ht="35" hidden="true" outlineLevel="3">
      <c r="A7667" s="5" t="s">
        <v>14762</v>
      </c>
      <c r="B7667" s="5"/>
      <c r="C7667" s="5"/>
      <c r="D7667" s="5"/>
      <c r="E7667" s="5"/>
      <c r="F7667" s="5"/>
      <c r="G7667" s="5"/>
    </row>
    <row r="7668" spans="1:26" customHeight="1" ht="35" hidden="true" outlineLevel="4">
      <c r="A7668" s="5" t="s">
        <v>14763</v>
      </c>
      <c r="B7668" s="5"/>
      <c r="C7668" s="5"/>
      <c r="D7668" s="5"/>
      <c r="E7668" s="5"/>
      <c r="F7668" s="5"/>
      <c r="G7668" s="5"/>
    </row>
    <row r="7669" spans="1:26" customHeight="1" ht="36" hidden="true" outlineLevel="4">
      <c r="A7669" s="2" t="s">
        <v>14764</v>
      </c>
      <c r="B7669" s="3" t="s">
        <v>14765</v>
      </c>
      <c r="C7669" s="2"/>
      <c r="D7669" s="2" t="s">
        <v>16</v>
      </c>
      <c r="E7669" s="4">
        <f>200.00*(1-Z1%)</f>
        <v>200</v>
      </c>
      <c r="F7669" s="2">
        <v>2</v>
      </c>
      <c r="G7669" s="2"/>
    </row>
    <row r="7670" spans="1:26" customHeight="1" ht="36" hidden="true" outlineLevel="4">
      <c r="A7670" s="2" t="s">
        <v>14766</v>
      </c>
      <c r="B7670" s="3" t="s">
        <v>14767</v>
      </c>
      <c r="C7670" s="2"/>
      <c r="D7670" s="2" t="s">
        <v>16</v>
      </c>
      <c r="E7670" s="4">
        <f>190.00*(1-Z1%)</f>
        <v>190</v>
      </c>
      <c r="F7670" s="2">
        <v>3</v>
      </c>
      <c r="G7670" s="2"/>
    </row>
    <row r="7671" spans="1:26" customHeight="1" ht="36" hidden="true" outlineLevel="4">
      <c r="A7671" s="2" t="s">
        <v>14768</v>
      </c>
      <c r="B7671" s="3" t="s">
        <v>14769</v>
      </c>
      <c r="C7671" s="2"/>
      <c r="D7671" s="2" t="s">
        <v>16</v>
      </c>
      <c r="E7671" s="4">
        <f>180.00*(1-Z1%)</f>
        <v>180</v>
      </c>
      <c r="F7671" s="2">
        <v>4</v>
      </c>
      <c r="G7671" s="2"/>
    </row>
    <row r="7672" spans="1:26" customHeight="1" ht="36" hidden="true" outlineLevel="4">
      <c r="A7672" s="2" t="s">
        <v>14770</v>
      </c>
      <c r="B7672" s="3" t="s">
        <v>14771</v>
      </c>
      <c r="C7672" s="2"/>
      <c r="D7672" s="2" t="s">
        <v>16</v>
      </c>
      <c r="E7672" s="4">
        <f>180.00*(1-Z1%)</f>
        <v>180</v>
      </c>
      <c r="F7672" s="2">
        <v>4</v>
      </c>
      <c r="G7672" s="2"/>
    </row>
    <row r="7673" spans="1:26" customHeight="1" ht="36" hidden="true" outlineLevel="4">
      <c r="A7673" s="2" t="s">
        <v>14772</v>
      </c>
      <c r="B7673" s="3" t="s">
        <v>14773</v>
      </c>
      <c r="C7673" s="2"/>
      <c r="D7673" s="2" t="s">
        <v>16</v>
      </c>
      <c r="E7673" s="4">
        <f>150.00*(1-Z1%)</f>
        <v>150</v>
      </c>
      <c r="F7673" s="2">
        <v>3</v>
      </c>
      <c r="G7673" s="2"/>
    </row>
    <row r="7674" spans="1:26" customHeight="1" ht="36" hidden="true" outlineLevel="4">
      <c r="A7674" s="2" t="s">
        <v>14774</v>
      </c>
      <c r="B7674" s="3" t="s">
        <v>14775</v>
      </c>
      <c r="C7674" s="2"/>
      <c r="D7674" s="2" t="s">
        <v>16</v>
      </c>
      <c r="E7674" s="4">
        <f>170.00*(1-Z1%)</f>
        <v>170</v>
      </c>
      <c r="F7674" s="2">
        <v>3</v>
      </c>
      <c r="G7674" s="2"/>
    </row>
    <row r="7675" spans="1:26" customHeight="1" ht="36" hidden="true" outlineLevel="4">
      <c r="A7675" s="2" t="s">
        <v>14776</v>
      </c>
      <c r="B7675" s="3" t="s">
        <v>14777</v>
      </c>
      <c r="C7675" s="2"/>
      <c r="D7675" s="2" t="s">
        <v>16</v>
      </c>
      <c r="E7675" s="4">
        <f>170.00*(1-Z1%)</f>
        <v>170</v>
      </c>
      <c r="F7675" s="2">
        <v>3</v>
      </c>
      <c r="G7675" s="2"/>
    </row>
    <row r="7676" spans="1:26" customHeight="1" ht="36" hidden="true" outlineLevel="4">
      <c r="A7676" s="2" t="s">
        <v>14778</v>
      </c>
      <c r="B7676" s="3" t="s">
        <v>14779</v>
      </c>
      <c r="C7676" s="2"/>
      <c r="D7676" s="2" t="s">
        <v>16</v>
      </c>
      <c r="E7676" s="4">
        <f>160.00*(1-Z1%)</f>
        <v>160</v>
      </c>
      <c r="F7676" s="2">
        <v>10</v>
      </c>
      <c r="G7676" s="2"/>
    </row>
    <row r="7677" spans="1:26" customHeight="1" ht="36" hidden="true" outlineLevel="4">
      <c r="A7677" s="2" t="s">
        <v>14780</v>
      </c>
      <c r="B7677" s="3" t="s">
        <v>14781</v>
      </c>
      <c r="C7677" s="2"/>
      <c r="D7677" s="2" t="s">
        <v>16</v>
      </c>
      <c r="E7677" s="4">
        <f>200.00*(1-Z1%)</f>
        <v>200</v>
      </c>
      <c r="F7677" s="2">
        <v>2</v>
      </c>
      <c r="G7677" s="2"/>
    </row>
    <row r="7678" spans="1:26" customHeight="1" ht="36" hidden="true" outlineLevel="4">
      <c r="A7678" s="2" t="s">
        <v>14782</v>
      </c>
      <c r="B7678" s="3" t="s">
        <v>14783</v>
      </c>
      <c r="C7678" s="2"/>
      <c r="D7678" s="2" t="s">
        <v>16</v>
      </c>
      <c r="E7678" s="4">
        <f>190.00*(1-Z1%)</f>
        <v>190</v>
      </c>
      <c r="F7678" s="2">
        <v>2</v>
      </c>
      <c r="G7678" s="2"/>
    </row>
    <row r="7679" spans="1:26" customHeight="1" ht="36" hidden="true" outlineLevel="4">
      <c r="A7679" s="2" t="s">
        <v>14784</v>
      </c>
      <c r="B7679" s="3" t="s">
        <v>14785</v>
      </c>
      <c r="C7679" s="2"/>
      <c r="D7679" s="2" t="s">
        <v>16</v>
      </c>
      <c r="E7679" s="4">
        <f>180.00*(1-Z1%)</f>
        <v>180</v>
      </c>
      <c r="F7679" s="2">
        <v>4</v>
      </c>
      <c r="G7679" s="2"/>
    </row>
    <row r="7680" spans="1:26" customHeight="1" ht="36" hidden="true" outlineLevel="4">
      <c r="A7680" s="2" t="s">
        <v>14786</v>
      </c>
      <c r="B7680" s="3" t="s">
        <v>14787</v>
      </c>
      <c r="C7680" s="2"/>
      <c r="D7680" s="2" t="s">
        <v>16</v>
      </c>
      <c r="E7680" s="4">
        <f>200.00*(1-Z1%)</f>
        <v>200</v>
      </c>
      <c r="F7680" s="2">
        <v>1</v>
      </c>
      <c r="G7680" s="2"/>
    </row>
    <row r="7681" spans="1:26" customHeight="1" ht="18" hidden="true" outlineLevel="4">
      <c r="A7681" s="2" t="s">
        <v>14788</v>
      </c>
      <c r="B7681" s="3" t="s">
        <v>14789</v>
      </c>
      <c r="C7681" s="2"/>
      <c r="D7681" s="2" t="s">
        <v>16</v>
      </c>
      <c r="E7681" s="4">
        <f>100.00*(1-Z1%)</f>
        <v>100</v>
      </c>
      <c r="F7681" s="2">
        <v>3</v>
      </c>
      <c r="G7681" s="2"/>
    </row>
    <row r="7682" spans="1:26" customHeight="1" ht="18" hidden="true" outlineLevel="4">
      <c r="A7682" s="2" t="s">
        <v>14790</v>
      </c>
      <c r="B7682" s="3" t="s">
        <v>14791</v>
      </c>
      <c r="C7682" s="2"/>
      <c r="D7682" s="2" t="s">
        <v>16</v>
      </c>
      <c r="E7682" s="4">
        <f>235.00*(1-Z1%)</f>
        <v>235</v>
      </c>
      <c r="F7682" s="2">
        <v>3</v>
      </c>
      <c r="G7682" s="2"/>
    </row>
    <row r="7683" spans="1:26" customHeight="1" ht="36" hidden="true" outlineLevel="4">
      <c r="A7683" s="2" t="s">
        <v>14792</v>
      </c>
      <c r="B7683" s="3" t="s">
        <v>14793</v>
      </c>
      <c r="C7683" s="2"/>
      <c r="D7683" s="2" t="s">
        <v>16</v>
      </c>
      <c r="E7683" s="4">
        <f>80.00*(1-Z1%)</f>
        <v>80</v>
      </c>
      <c r="F7683" s="2">
        <v>1</v>
      </c>
      <c r="G7683" s="2"/>
    </row>
    <row r="7684" spans="1:26" customHeight="1" ht="36" hidden="true" outlineLevel="4">
      <c r="A7684" s="2" t="s">
        <v>14794</v>
      </c>
      <c r="B7684" s="3" t="s">
        <v>14795</v>
      </c>
      <c r="C7684" s="2"/>
      <c r="D7684" s="2" t="s">
        <v>16</v>
      </c>
      <c r="E7684" s="4">
        <f>80.00*(1-Z1%)</f>
        <v>80</v>
      </c>
      <c r="F7684" s="2">
        <v>1</v>
      </c>
      <c r="G7684" s="2"/>
    </row>
    <row r="7685" spans="1:26" customHeight="1" ht="36" hidden="true" outlineLevel="4">
      <c r="A7685" s="2" t="s">
        <v>14796</v>
      </c>
      <c r="B7685" s="3" t="s">
        <v>14797</v>
      </c>
      <c r="C7685" s="2"/>
      <c r="D7685" s="2" t="s">
        <v>16</v>
      </c>
      <c r="E7685" s="4">
        <f>80.00*(1-Z1%)</f>
        <v>80</v>
      </c>
      <c r="F7685" s="2">
        <v>1</v>
      </c>
      <c r="G7685" s="2"/>
    </row>
    <row r="7686" spans="1:26" customHeight="1" ht="36" hidden="true" outlineLevel="4">
      <c r="A7686" s="2" t="s">
        <v>14798</v>
      </c>
      <c r="B7686" s="3" t="s">
        <v>14799</v>
      </c>
      <c r="C7686" s="2"/>
      <c r="D7686" s="2" t="s">
        <v>16</v>
      </c>
      <c r="E7686" s="4">
        <f>160.00*(1-Z1%)</f>
        <v>160</v>
      </c>
      <c r="F7686" s="2">
        <v>6</v>
      </c>
      <c r="G7686" s="2"/>
    </row>
    <row r="7687" spans="1:26" customHeight="1" ht="36" hidden="true" outlineLevel="4">
      <c r="A7687" s="2" t="s">
        <v>14800</v>
      </c>
      <c r="B7687" s="3" t="s">
        <v>14801</v>
      </c>
      <c r="C7687" s="2"/>
      <c r="D7687" s="2" t="s">
        <v>16</v>
      </c>
      <c r="E7687" s="4">
        <f>190.00*(1-Z1%)</f>
        <v>190</v>
      </c>
      <c r="F7687" s="2">
        <v>3</v>
      </c>
      <c r="G7687" s="2"/>
    </row>
    <row r="7688" spans="1:26" customHeight="1" ht="36" hidden="true" outlineLevel="4">
      <c r="A7688" s="2" t="s">
        <v>14802</v>
      </c>
      <c r="B7688" s="3" t="s">
        <v>14803</v>
      </c>
      <c r="C7688" s="2"/>
      <c r="D7688" s="2" t="s">
        <v>16</v>
      </c>
      <c r="E7688" s="4">
        <f>160.00*(1-Z1%)</f>
        <v>160</v>
      </c>
      <c r="F7688" s="2">
        <v>7</v>
      </c>
      <c r="G7688" s="2"/>
    </row>
    <row r="7689" spans="1:26" customHeight="1" ht="36" hidden="true" outlineLevel="4">
      <c r="A7689" s="2" t="s">
        <v>14804</v>
      </c>
      <c r="B7689" s="3" t="s">
        <v>14805</v>
      </c>
      <c r="C7689" s="2"/>
      <c r="D7689" s="2" t="s">
        <v>16</v>
      </c>
      <c r="E7689" s="4">
        <f>190.00*(1-Z1%)</f>
        <v>190</v>
      </c>
      <c r="F7689" s="2">
        <v>3</v>
      </c>
      <c r="G7689" s="2"/>
    </row>
    <row r="7690" spans="1:26" customHeight="1" ht="18" hidden="true" outlineLevel="4">
      <c r="A7690" s="2" t="s">
        <v>14806</v>
      </c>
      <c r="B7690" s="3" t="s">
        <v>14807</v>
      </c>
      <c r="C7690" s="2"/>
      <c r="D7690" s="2" t="s">
        <v>16</v>
      </c>
      <c r="E7690" s="4">
        <f>270.00*(1-Z1%)</f>
        <v>270</v>
      </c>
      <c r="F7690" s="2">
        <v>1</v>
      </c>
      <c r="G7690" s="2"/>
    </row>
    <row r="7691" spans="1:26" customHeight="1" ht="36" hidden="true" outlineLevel="4">
      <c r="A7691" s="2" t="s">
        <v>14808</v>
      </c>
      <c r="B7691" s="3" t="s">
        <v>14809</v>
      </c>
      <c r="C7691" s="2"/>
      <c r="D7691" s="2" t="s">
        <v>16</v>
      </c>
      <c r="E7691" s="4">
        <f>50.00*(1-Z1%)</f>
        <v>50</v>
      </c>
      <c r="F7691" s="2">
        <v>15</v>
      </c>
      <c r="G7691" s="2"/>
    </row>
    <row r="7692" spans="1:26" customHeight="1" ht="36" hidden="true" outlineLevel="4">
      <c r="A7692" s="2" t="s">
        <v>14810</v>
      </c>
      <c r="B7692" s="3" t="s">
        <v>14811</v>
      </c>
      <c r="C7692" s="2"/>
      <c r="D7692" s="2" t="s">
        <v>16</v>
      </c>
      <c r="E7692" s="4">
        <f>50.00*(1-Z1%)</f>
        <v>50</v>
      </c>
      <c r="F7692" s="2">
        <v>10</v>
      </c>
      <c r="G7692" s="2"/>
    </row>
    <row r="7693" spans="1:26" customHeight="1" ht="36" hidden="true" outlineLevel="4">
      <c r="A7693" s="2" t="s">
        <v>14812</v>
      </c>
      <c r="B7693" s="3" t="s">
        <v>14813</v>
      </c>
      <c r="C7693" s="2"/>
      <c r="D7693" s="2" t="s">
        <v>16</v>
      </c>
      <c r="E7693" s="4">
        <f>50.00*(1-Z1%)</f>
        <v>50</v>
      </c>
      <c r="F7693" s="2">
        <v>15</v>
      </c>
      <c r="G7693" s="2"/>
    </row>
    <row r="7694" spans="1:26" customHeight="1" ht="36" hidden="true" outlineLevel="4">
      <c r="A7694" s="2" t="s">
        <v>14814</v>
      </c>
      <c r="B7694" s="3" t="s">
        <v>14815</v>
      </c>
      <c r="C7694" s="2"/>
      <c r="D7694" s="2" t="s">
        <v>16</v>
      </c>
      <c r="E7694" s="4">
        <f>50.00*(1-Z1%)</f>
        <v>50</v>
      </c>
      <c r="F7694" s="2">
        <v>8</v>
      </c>
      <c r="G7694" s="2"/>
    </row>
    <row r="7695" spans="1:26" customHeight="1" ht="36" hidden="true" outlineLevel="4">
      <c r="A7695" s="2" t="s">
        <v>14816</v>
      </c>
      <c r="B7695" s="3" t="s">
        <v>14817</v>
      </c>
      <c r="C7695" s="2"/>
      <c r="D7695" s="2" t="s">
        <v>16</v>
      </c>
      <c r="E7695" s="4">
        <f>50.00*(1-Z1%)</f>
        <v>50</v>
      </c>
      <c r="F7695" s="2">
        <v>20</v>
      </c>
      <c r="G7695" s="2"/>
    </row>
    <row r="7696" spans="1:26" customHeight="1" ht="36" hidden="true" outlineLevel="4">
      <c r="A7696" s="2" t="s">
        <v>14818</v>
      </c>
      <c r="B7696" s="3" t="s">
        <v>14819</v>
      </c>
      <c r="C7696" s="2"/>
      <c r="D7696" s="2" t="s">
        <v>16</v>
      </c>
      <c r="E7696" s="4">
        <f>180.00*(1-Z1%)</f>
        <v>180</v>
      </c>
      <c r="F7696" s="2">
        <v>3</v>
      </c>
      <c r="G7696" s="2"/>
    </row>
    <row r="7697" spans="1:26" customHeight="1" ht="35" hidden="true" outlineLevel="4">
      <c r="A7697" s="5" t="s">
        <v>14820</v>
      </c>
      <c r="B7697" s="5"/>
      <c r="C7697" s="5"/>
      <c r="D7697" s="5"/>
      <c r="E7697" s="5"/>
      <c r="F7697" s="5"/>
      <c r="G7697" s="5"/>
    </row>
    <row r="7698" spans="1:26" customHeight="1" ht="18" hidden="true" outlineLevel="4">
      <c r="A7698" s="2" t="s">
        <v>14821</v>
      </c>
      <c r="B7698" s="3" t="s">
        <v>14822</v>
      </c>
      <c r="C7698" s="2"/>
      <c r="D7698" s="2" t="s">
        <v>16</v>
      </c>
      <c r="E7698" s="4">
        <f>100.00*(1-Z1%)</f>
        <v>100</v>
      </c>
      <c r="F7698" s="2">
        <v>1</v>
      </c>
      <c r="G7698" s="2"/>
    </row>
    <row r="7699" spans="1:26" customHeight="1" ht="18" hidden="true" outlineLevel="4">
      <c r="A7699" s="2" t="s">
        <v>14823</v>
      </c>
      <c r="B7699" s="3" t="s">
        <v>14824</v>
      </c>
      <c r="C7699" s="2"/>
      <c r="D7699" s="2" t="s">
        <v>16</v>
      </c>
      <c r="E7699" s="4">
        <f>100.00*(1-Z1%)</f>
        <v>100</v>
      </c>
      <c r="F7699" s="2">
        <v>4</v>
      </c>
      <c r="G7699" s="2"/>
    </row>
    <row r="7700" spans="1:26" customHeight="1" ht="18" hidden="true" outlineLevel="4">
      <c r="A7700" s="2" t="s">
        <v>14825</v>
      </c>
      <c r="B7700" s="3" t="s">
        <v>14826</v>
      </c>
      <c r="C7700" s="2"/>
      <c r="D7700" s="2" t="s">
        <v>16</v>
      </c>
      <c r="E7700" s="4">
        <f>200.00*(1-Z1%)</f>
        <v>200</v>
      </c>
      <c r="F7700" s="2">
        <v>2</v>
      </c>
      <c r="G7700" s="2"/>
    </row>
    <row r="7701" spans="1:26" customHeight="1" ht="18" hidden="true" outlineLevel="4">
      <c r="A7701" s="2" t="s">
        <v>14827</v>
      </c>
      <c r="B7701" s="3" t="s">
        <v>14828</v>
      </c>
      <c r="C7701" s="2"/>
      <c r="D7701" s="2" t="s">
        <v>16</v>
      </c>
      <c r="E7701" s="4">
        <f>80.00*(1-Z1%)</f>
        <v>80</v>
      </c>
      <c r="F7701" s="2">
        <v>1</v>
      </c>
      <c r="G7701" s="2"/>
    </row>
    <row r="7702" spans="1:26" customHeight="1" ht="18" hidden="true" outlineLevel="4">
      <c r="A7702" s="2" t="s">
        <v>14829</v>
      </c>
      <c r="B7702" s="3" t="s">
        <v>14830</v>
      </c>
      <c r="C7702" s="2"/>
      <c r="D7702" s="2" t="s">
        <v>16</v>
      </c>
      <c r="E7702" s="4">
        <f>80.00*(1-Z1%)</f>
        <v>80</v>
      </c>
      <c r="F7702" s="2">
        <v>1</v>
      </c>
      <c r="G7702" s="2"/>
    </row>
    <row r="7703" spans="1:26" customHeight="1" ht="18" hidden="true" outlineLevel="4">
      <c r="A7703" s="2" t="s">
        <v>14831</v>
      </c>
      <c r="B7703" s="3" t="s">
        <v>14832</v>
      </c>
      <c r="C7703" s="2"/>
      <c r="D7703" s="2" t="s">
        <v>16</v>
      </c>
      <c r="E7703" s="4">
        <f>200.00*(1-Z1%)</f>
        <v>200</v>
      </c>
      <c r="F7703" s="2">
        <v>1</v>
      </c>
      <c r="G7703" s="2"/>
    </row>
    <row r="7704" spans="1:26" customHeight="1" ht="18" hidden="true" outlineLevel="4">
      <c r="A7704" s="2" t="s">
        <v>14833</v>
      </c>
      <c r="B7704" s="3" t="s">
        <v>14834</v>
      </c>
      <c r="C7704" s="2"/>
      <c r="D7704" s="2" t="s">
        <v>16</v>
      </c>
      <c r="E7704" s="4">
        <f>150.00*(1-Z1%)</f>
        <v>150</v>
      </c>
      <c r="F7704" s="2">
        <v>4</v>
      </c>
      <c r="G7704" s="2"/>
    </row>
    <row r="7705" spans="1:26" customHeight="1" ht="18" hidden="true" outlineLevel="4">
      <c r="A7705" s="2" t="s">
        <v>14835</v>
      </c>
      <c r="B7705" s="3" t="s">
        <v>14836</v>
      </c>
      <c r="C7705" s="2"/>
      <c r="D7705" s="2" t="s">
        <v>16</v>
      </c>
      <c r="E7705" s="4">
        <f>150.00*(1-Z1%)</f>
        <v>150</v>
      </c>
      <c r="F7705" s="2">
        <v>6</v>
      </c>
      <c r="G7705" s="2"/>
    </row>
    <row r="7706" spans="1:26" customHeight="1" ht="18" hidden="true" outlineLevel="4">
      <c r="A7706" s="2" t="s">
        <v>14837</v>
      </c>
      <c r="B7706" s="3" t="s">
        <v>14838</v>
      </c>
      <c r="C7706" s="2"/>
      <c r="D7706" s="2" t="s">
        <v>16</v>
      </c>
      <c r="E7706" s="4">
        <f>150.00*(1-Z1%)</f>
        <v>150</v>
      </c>
      <c r="F7706" s="2">
        <v>1</v>
      </c>
      <c r="G7706" s="2"/>
    </row>
    <row r="7707" spans="1:26" customHeight="1" ht="18" hidden="true" outlineLevel="4">
      <c r="A7707" s="2" t="s">
        <v>14839</v>
      </c>
      <c r="B7707" s="3" t="s">
        <v>14840</v>
      </c>
      <c r="C7707" s="2"/>
      <c r="D7707" s="2" t="s">
        <v>16</v>
      </c>
      <c r="E7707" s="4">
        <f>150.00*(1-Z1%)</f>
        <v>150</v>
      </c>
      <c r="F7707" s="2">
        <v>4</v>
      </c>
      <c r="G7707" s="2"/>
    </row>
    <row r="7708" spans="1:26" customHeight="1" ht="18" hidden="true" outlineLevel="4">
      <c r="A7708" s="2" t="s">
        <v>14841</v>
      </c>
      <c r="B7708" s="3" t="s">
        <v>14842</v>
      </c>
      <c r="C7708" s="2"/>
      <c r="D7708" s="2" t="s">
        <v>16</v>
      </c>
      <c r="E7708" s="4">
        <f>100.00*(1-Z1%)</f>
        <v>100</v>
      </c>
      <c r="F7708" s="2">
        <v>8</v>
      </c>
      <c r="G7708" s="2"/>
    </row>
    <row r="7709" spans="1:26" customHeight="1" ht="18" hidden="true" outlineLevel="4">
      <c r="A7709" s="2" t="s">
        <v>14843</v>
      </c>
      <c r="B7709" s="3" t="s">
        <v>14844</v>
      </c>
      <c r="C7709" s="2"/>
      <c r="D7709" s="2" t="s">
        <v>16</v>
      </c>
      <c r="E7709" s="4">
        <f>100.00*(1-Z1%)</f>
        <v>100</v>
      </c>
      <c r="F7709" s="2">
        <v>1</v>
      </c>
      <c r="G7709" s="2"/>
    </row>
    <row r="7710" spans="1:26" customHeight="1" ht="18" hidden="true" outlineLevel="4">
      <c r="A7710" s="2" t="s">
        <v>14845</v>
      </c>
      <c r="B7710" s="3" t="s">
        <v>14846</v>
      </c>
      <c r="C7710" s="2"/>
      <c r="D7710" s="2" t="s">
        <v>16</v>
      </c>
      <c r="E7710" s="4">
        <f>100.00*(1-Z1%)</f>
        <v>100</v>
      </c>
      <c r="F7710" s="2">
        <v>3</v>
      </c>
      <c r="G7710" s="2"/>
    </row>
    <row r="7711" spans="1:26" customHeight="1" ht="18" hidden="true" outlineLevel="4">
      <c r="A7711" s="2" t="s">
        <v>14847</v>
      </c>
      <c r="B7711" s="3" t="s">
        <v>14848</v>
      </c>
      <c r="C7711" s="2"/>
      <c r="D7711" s="2" t="s">
        <v>16</v>
      </c>
      <c r="E7711" s="4">
        <f>100.00*(1-Z1%)</f>
        <v>100</v>
      </c>
      <c r="F7711" s="2">
        <v>7</v>
      </c>
      <c r="G7711" s="2"/>
    </row>
    <row r="7712" spans="1:26" customHeight="1" ht="18" hidden="true" outlineLevel="4">
      <c r="A7712" s="2" t="s">
        <v>14849</v>
      </c>
      <c r="B7712" s="3" t="s">
        <v>14850</v>
      </c>
      <c r="C7712" s="2"/>
      <c r="D7712" s="2" t="s">
        <v>16</v>
      </c>
      <c r="E7712" s="4">
        <f>80.00*(1-Z1%)</f>
        <v>80</v>
      </c>
      <c r="F7712" s="2">
        <v>3</v>
      </c>
      <c r="G7712" s="2"/>
    </row>
    <row r="7713" spans="1:26" customHeight="1" ht="18" hidden="true" outlineLevel="4">
      <c r="A7713" s="2" t="s">
        <v>14851</v>
      </c>
      <c r="B7713" s="3" t="s">
        <v>14852</v>
      </c>
      <c r="C7713" s="2"/>
      <c r="D7713" s="2" t="s">
        <v>16</v>
      </c>
      <c r="E7713" s="4">
        <f>80.00*(1-Z1%)</f>
        <v>80</v>
      </c>
      <c r="F7713" s="2">
        <v>3</v>
      </c>
      <c r="G7713" s="2"/>
    </row>
    <row r="7714" spans="1:26" customHeight="1" ht="18" hidden="true" outlineLevel="4">
      <c r="A7714" s="2" t="s">
        <v>14853</v>
      </c>
      <c r="B7714" s="3" t="s">
        <v>14854</v>
      </c>
      <c r="C7714" s="2"/>
      <c r="D7714" s="2" t="s">
        <v>16</v>
      </c>
      <c r="E7714" s="4">
        <f>80.00*(1-Z1%)</f>
        <v>80</v>
      </c>
      <c r="F7714" s="2">
        <v>1</v>
      </c>
      <c r="G7714" s="2"/>
    </row>
    <row r="7715" spans="1:26" customHeight="1" ht="18" hidden="true" outlineLevel="4">
      <c r="A7715" s="2" t="s">
        <v>14855</v>
      </c>
      <c r="B7715" s="3" t="s">
        <v>14856</v>
      </c>
      <c r="C7715" s="2"/>
      <c r="D7715" s="2" t="s">
        <v>16</v>
      </c>
      <c r="E7715" s="4">
        <f>80.00*(1-Z1%)</f>
        <v>80</v>
      </c>
      <c r="F7715" s="2">
        <v>4</v>
      </c>
      <c r="G7715" s="2"/>
    </row>
    <row r="7716" spans="1:26" customHeight="1" ht="18" hidden="true" outlineLevel="4">
      <c r="A7716" s="2" t="s">
        <v>14857</v>
      </c>
      <c r="B7716" s="3" t="s">
        <v>14858</v>
      </c>
      <c r="C7716" s="2"/>
      <c r="D7716" s="2" t="s">
        <v>16</v>
      </c>
      <c r="E7716" s="4">
        <f>80.00*(1-Z1%)</f>
        <v>80</v>
      </c>
      <c r="F7716" s="2">
        <v>3</v>
      </c>
      <c r="G7716" s="2"/>
    </row>
    <row r="7717" spans="1:26" customHeight="1" ht="18" hidden="true" outlineLevel="4">
      <c r="A7717" s="2" t="s">
        <v>14859</v>
      </c>
      <c r="B7717" s="3" t="s">
        <v>14860</v>
      </c>
      <c r="C7717" s="2"/>
      <c r="D7717" s="2" t="s">
        <v>16</v>
      </c>
      <c r="E7717" s="4">
        <f>100.00*(1-Z1%)</f>
        <v>100</v>
      </c>
      <c r="F7717" s="2">
        <v>1</v>
      </c>
      <c r="G7717" s="2"/>
    </row>
    <row r="7718" spans="1:26" customHeight="1" ht="18" hidden="true" outlineLevel="4">
      <c r="A7718" s="2" t="s">
        <v>14861</v>
      </c>
      <c r="B7718" s="3" t="s">
        <v>14862</v>
      </c>
      <c r="C7718" s="2"/>
      <c r="D7718" s="2" t="s">
        <v>16</v>
      </c>
      <c r="E7718" s="4">
        <f>100.00*(1-Z1%)</f>
        <v>100</v>
      </c>
      <c r="F7718" s="2">
        <v>3</v>
      </c>
      <c r="G7718" s="2"/>
    </row>
    <row r="7719" spans="1:26" customHeight="1" ht="18" hidden="true" outlineLevel="4">
      <c r="A7719" s="2" t="s">
        <v>14863</v>
      </c>
      <c r="B7719" s="3" t="s">
        <v>14864</v>
      </c>
      <c r="C7719" s="2"/>
      <c r="D7719" s="2" t="s">
        <v>16</v>
      </c>
      <c r="E7719" s="4">
        <f>100.00*(1-Z1%)</f>
        <v>100</v>
      </c>
      <c r="F7719" s="2">
        <v>3</v>
      </c>
      <c r="G7719" s="2"/>
    </row>
    <row r="7720" spans="1:26" customHeight="1" ht="36" hidden="true" outlineLevel="4">
      <c r="A7720" s="2" t="s">
        <v>14865</v>
      </c>
      <c r="B7720" s="3" t="s">
        <v>14866</v>
      </c>
      <c r="C7720" s="2"/>
      <c r="D7720" s="2" t="s">
        <v>16</v>
      </c>
      <c r="E7720" s="4">
        <f>50.00*(1-Z1%)</f>
        <v>50</v>
      </c>
      <c r="F7720" s="2">
        <v>1</v>
      </c>
      <c r="G7720" s="2"/>
    </row>
    <row r="7721" spans="1:26" customHeight="1" ht="18" hidden="true" outlineLevel="4">
      <c r="A7721" s="2" t="s">
        <v>14867</v>
      </c>
      <c r="B7721" s="3" t="s">
        <v>14868</v>
      </c>
      <c r="C7721" s="2"/>
      <c r="D7721" s="2" t="s">
        <v>16</v>
      </c>
      <c r="E7721" s="4">
        <f>350.00*(1-Z1%)</f>
        <v>350</v>
      </c>
      <c r="F7721" s="2">
        <v>4</v>
      </c>
      <c r="G7721" s="2"/>
    </row>
    <row r="7722" spans="1:26" customHeight="1" ht="18" hidden="true" outlineLevel="4">
      <c r="A7722" s="2" t="s">
        <v>14869</v>
      </c>
      <c r="B7722" s="3" t="s">
        <v>14870</v>
      </c>
      <c r="C7722" s="2"/>
      <c r="D7722" s="2" t="s">
        <v>16</v>
      </c>
      <c r="E7722" s="4">
        <f>80.00*(1-Z1%)</f>
        <v>80</v>
      </c>
      <c r="F7722" s="2">
        <v>1</v>
      </c>
      <c r="G7722" s="2"/>
    </row>
    <row r="7723" spans="1:26" customHeight="1" ht="18" hidden="true" outlineLevel="4">
      <c r="A7723" s="2" t="s">
        <v>14871</v>
      </c>
      <c r="B7723" s="3" t="s">
        <v>14872</v>
      </c>
      <c r="C7723" s="2"/>
      <c r="D7723" s="2" t="s">
        <v>16</v>
      </c>
      <c r="E7723" s="4">
        <f>80.00*(1-Z1%)</f>
        <v>80</v>
      </c>
      <c r="F7723" s="2">
        <v>4</v>
      </c>
      <c r="G7723" s="2"/>
    </row>
    <row r="7724" spans="1:26" customHeight="1" ht="36" hidden="true" outlineLevel="4">
      <c r="A7724" s="2" t="s">
        <v>14873</v>
      </c>
      <c r="B7724" s="3" t="s">
        <v>14874</v>
      </c>
      <c r="C7724" s="2"/>
      <c r="D7724" s="2" t="s">
        <v>16</v>
      </c>
      <c r="E7724" s="4">
        <f>35.00*(1-Z1%)</f>
        <v>35</v>
      </c>
      <c r="F7724" s="2">
        <v>1</v>
      </c>
      <c r="G7724" s="2"/>
    </row>
    <row r="7725" spans="1:26" customHeight="1" ht="36" hidden="true" outlineLevel="4">
      <c r="A7725" s="2" t="s">
        <v>14875</v>
      </c>
      <c r="B7725" s="3" t="s">
        <v>14876</v>
      </c>
      <c r="C7725" s="2"/>
      <c r="D7725" s="2" t="s">
        <v>16</v>
      </c>
      <c r="E7725" s="4">
        <f>35.00*(1-Z1%)</f>
        <v>35</v>
      </c>
      <c r="F7725" s="2">
        <v>1</v>
      </c>
      <c r="G7725" s="2"/>
    </row>
    <row r="7726" spans="1:26" customHeight="1" ht="36" hidden="true" outlineLevel="4">
      <c r="A7726" s="2" t="s">
        <v>14877</v>
      </c>
      <c r="B7726" s="3" t="s">
        <v>14878</v>
      </c>
      <c r="C7726" s="2"/>
      <c r="D7726" s="2" t="s">
        <v>16</v>
      </c>
      <c r="E7726" s="4">
        <f>35.00*(1-Z1%)</f>
        <v>35</v>
      </c>
      <c r="F7726" s="2">
        <v>3</v>
      </c>
      <c r="G7726" s="2"/>
    </row>
    <row r="7727" spans="1:26" customHeight="1" ht="35" hidden="true" outlineLevel="4">
      <c r="A7727" s="5" t="s">
        <v>14879</v>
      </c>
      <c r="B7727" s="5"/>
      <c r="C7727" s="5"/>
      <c r="D7727" s="5"/>
      <c r="E7727" s="5"/>
      <c r="F7727" s="5"/>
      <c r="G7727" s="5"/>
    </row>
    <row r="7728" spans="1:26" customHeight="1" ht="18" hidden="true" outlineLevel="4">
      <c r="A7728" s="2" t="s">
        <v>14880</v>
      </c>
      <c r="B7728" s="3" t="s">
        <v>14881</v>
      </c>
      <c r="C7728" s="2"/>
      <c r="D7728" s="2" t="s">
        <v>16</v>
      </c>
      <c r="E7728" s="4">
        <f>250.00*(1-Z1%)</f>
        <v>250</v>
      </c>
      <c r="F7728" s="2">
        <v>4</v>
      </c>
      <c r="G7728" s="2"/>
    </row>
    <row r="7729" spans="1:26" customHeight="1" ht="18" hidden="true" outlineLevel="4">
      <c r="A7729" s="2" t="s">
        <v>14882</v>
      </c>
      <c r="B7729" s="3" t="s">
        <v>14883</v>
      </c>
      <c r="C7729" s="2"/>
      <c r="D7729" s="2" t="s">
        <v>16</v>
      </c>
      <c r="E7729" s="4">
        <f>250.00*(1-Z1%)</f>
        <v>250</v>
      </c>
      <c r="F7729" s="2">
        <v>3</v>
      </c>
      <c r="G7729" s="2"/>
    </row>
    <row r="7730" spans="1:26" customHeight="1" ht="18" hidden="true" outlineLevel="4">
      <c r="A7730" s="2" t="s">
        <v>14884</v>
      </c>
      <c r="B7730" s="3" t="s">
        <v>14885</v>
      </c>
      <c r="C7730" s="2"/>
      <c r="D7730" s="2" t="s">
        <v>16</v>
      </c>
      <c r="E7730" s="4">
        <f>250.00*(1-Z1%)</f>
        <v>250</v>
      </c>
      <c r="F7730" s="2">
        <v>3</v>
      </c>
      <c r="G7730" s="2"/>
    </row>
    <row r="7731" spans="1:26" customHeight="1" ht="35" hidden="true" outlineLevel="4">
      <c r="A7731" s="5" t="s">
        <v>14886</v>
      </c>
      <c r="B7731" s="5"/>
      <c r="C7731" s="5"/>
      <c r="D7731" s="5"/>
      <c r="E7731" s="5"/>
      <c r="F7731" s="5"/>
      <c r="G7731" s="5"/>
    </row>
    <row r="7732" spans="1:26" customHeight="1" ht="18" hidden="true" outlineLevel="4">
      <c r="A7732" s="2" t="s">
        <v>14887</v>
      </c>
      <c r="B7732" s="3" t="s">
        <v>14888</v>
      </c>
      <c r="C7732" s="2"/>
      <c r="D7732" s="2" t="s">
        <v>16</v>
      </c>
      <c r="E7732" s="4">
        <f>100.00*(1-Z1%)</f>
        <v>100</v>
      </c>
      <c r="F7732" s="2">
        <v>1</v>
      </c>
      <c r="G7732" s="2"/>
    </row>
    <row r="7733" spans="1:26" customHeight="1" ht="18" hidden="true" outlineLevel="4">
      <c r="A7733" s="2" t="s">
        <v>14889</v>
      </c>
      <c r="B7733" s="3" t="s">
        <v>14890</v>
      </c>
      <c r="C7733" s="2"/>
      <c r="D7733" s="2" t="s">
        <v>16</v>
      </c>
      <c r="E7733" s="4">
        <f>120.00*(1-Z1%)</f>
        <v>120</v>
      </c>
      <c r="F7733" s="2">
        <v>3</v>
      </c>
      <c r="G7733" s="2"/>
    </row>
    <row r="7734" spans="1:26" customHeight="1" ht="18" hidden="true" outlineLevel="4">
      <c r="A7734" s="2" t="s">
        <v>14891</v>
      </c>
      <c r="B7734" s="3" t="s">
        <v>14892</v>
      </c>
      <c r="C7734" s="2"/>
      <c r="D7734" s="2" t="s">
        <v>16</v>
      </c>
      <c r="E7734" s="4">
        <f>120.00*(1-Z1%)</f>
        <v>120</v>
      </c>
      <c r="F7734" s="2">
        <v>3</v>
      </c>
      <c r="G7734" s="2"/>
    </row>
    <row r="7735" spans="1:26" customHeight="1" ht="18" hidden="true" outlineLevel="4">
      <c r="A7735" s="2" t="s">
        <v>14893</v>
      </c>
      <c r="B7735" s="3" t="s">
        <v>14894</v>
      </c>
      <c r="C7735" s="2"/>
      <c r="D7735" s="2" t="s">
        <v>16</v>
      </c>
      <c r="E7735" s="4">
        <f>170.00*(1-Z1%)</f>
        <v>170</v>
      </c>
      <c r="F7735" s="2">
        <v>5</v>
      </c>
      <c r="G7735" s="2"/>
    </row>
    <row r="7736" spans="1:26" customHeight="1" ht="18" hidden="true" outlineLevel="4">
      <c r="A7736" s="2" t="s">
        <v>14895</v>
      </c>
      <c r="B7736" s="3" t="s">
        <v>14896</v>
      </c>
      <c r="C7736" s="2"/>
      <c r="D7736" s="2" t="s">
        <v>16</v>
      </c>
      <c r="E7736" s="4">
        <f>200.00*(1-Z1%)</f>
        <v>200</v>
      </c>
      <c r="F7736" s="2">
        <v>2</v>
      </c>
      <c r="G7736" s="2"/>
    </row>
    <row r="7737" spans="1:26" customHeight="1" ht="36" hidden="true" outlineLevel="4">
      <c r="A7737" s="2" t="s">
        <v>14897</v>
      </c>
      <c r="B7737" s="3" t="s">
        <v>14898</v>
      </c>
      <c r="C7737" s="2"/>
      <c r="D7737" s="2" t="s">
        <v>16</v>
      </c>
      <c r="E7737" s="4">
        <f>150.00*(1-Z1%)</f>
        <v>150</v>
      </c>
      <c r="F7737" s="2">
        <v>3</v>
      </c>
      <c r="G7737" s="2"/>
    </row>
    <row r="7738" spans="1:26" customHeight="1" ht="18" hidden="true" outlineLevel="4">
      <c r="A7738" s="2" t="s">
        <v>14899</v>
      </c>
      <c r="B7738" s="3" t="s">
        <v>14900</v>
      </c>
      <c r="C7738" s="2"/>
      <c r="D7738" s="2" t="s">
        <v>16</v>
      </c>
      <c r="E7738" s="4">
        <f>30.00*(1-Z1%)</f>
        <v>30</v>
      </c>
      <c r="F7738" s="2">
        <v>1</v>
      </c>
      <c r="G7738" s="2"/>
    </row>
    <row r="7739" spans="1:26" customHeight="1" ht="18" hidden="true" outlineLevel="4">
      <c r="A7739" s="2" t="s">
        <v>14901</v>
      </c>
      <c r="B7739" s="3" t="s">
        <v>14902</v>
      </c>
      <c r="C7739" s="2"/>
      <c r="D7739" s="2" t="s">
        <v>16</v>
      </c>
      <c r="E7739" s="4">
        <f>40.00*(1-Z1%)</f>
        <v>40</v>
      </c>
      <c r="F7739" s="2">
        <v>1</v>
      </c>
      <c r="G7739" s="2"/>
    </row>
    <row r="7740" spans="1:26" customHeight="1" ht="18" hidden="true" outlineLevel="4">
      <c r="A7740" s="2" t="s">
        <v>14903</v>
      </c>
      <c r="B7740" s="3" t="s">
        <v>14904</v>
      </c>
      <c r="C7740" s="2"/>
      <c r="D7740" s="2" t="s">
        <v>16</v>
      </c>
      <c r="E7740" s="4">
        <f>110.00*(1-Z1%)</f>
        <v>110</v>
      </c>
      <c r="F7740" s="2">
        <v>7</v>
      </c>
      <c r="G7740" s="2"/>
    </row>
    <row r="7741" spans="1:26" customHeight="1" ht="18" hidden="true" outlineLevel="4">
      <c r="A7741" s="2" t="s">
        <v>14905</v>
      </c>
      <c r="B7741" s="3" t="s">
        <v>14906</v>
      </c>
      <c r="C7741" s="2"/>
      <c r="D7741" s="2" t="s">
        <v>16</v>
      </c>
      <c r="E7741" s="4">
        <f>150.00*(1-Z1%)</f>
        <v>150</v>
      </c>
      <c r="F7741" s="2">
        <v>2</v>
      </c>
      <c r="G7741" s="2"/>
    </row>
    <row r="7742" spans="1:26" customHeight="1" ht="18" hidden="true" outlineLevel="4">
      <c r="A7742" s="2" t="s">
        <v>14907</v>
      </c>
      <c r="B7742" s="3" t="s">
        <v>14908</v>
      </c>
      <c r="C7742" s="2"/>
      <c r="D7742" s="2" t="s">
        <v>16</v>
      </c>
      <c r="E7742" s="4">
        <f>100.00*(1-Z1%)</f>
        <v>100</v>
      </c>
      <c r="F7742" s="2">
        <v>4</v>
      </c>
      <c r="G7742" s="2"/>
    </row>
    <row r="7743" spans="1:26" customHeight="1" ht="18" hidden="true" outlineLevel="4">
      <c r="A7743" s="2" t="s">
        <v>14909</v>
      </c>
      <c r="B7743" s="3" t="s">
        <v>14910</v>
      </c>
      <c r="C7743" s="2"/>
      <c r="D7743" s="2" t="s">
        <v>16</v>
      </c>
      <c r="E7743" s="4">
        <f>100.00*(1-Z1%)</f>
        <v>100</v>
      </c>
      <c r="F7743" s="2">
        <v>9</v>
      </c>
      <c r="G7743" s="2"/>
    </row>
    <row r="7744" spans="1:26" customHeight="1" ht="18" hidden="true" outlineLevel="4">
      <c r="A7744" s="2" t="s">
        <v>14911</v>
      </c>
      <c r="B7744" s="3" t="s">
        <v>14912</v>
      </c>
      <c r="C7744" s="2"/>
      <c r="D7744" s="2" t="s">
        <v>16</v>
      </c>
      <c r="E7744" s="4">
        <f>100.00*(1-Z1%)</f>
        <v>100</v>
      </c>
      <c r="F7744" s="2">
        <v>11</v>
      </c>
      <c r="G7744" s="2"/>
    </row>
    <row r="7745" spans="1:26" customHeight="1" ht="36" hidden="true" outlineLevel="4">
      <c r="A7745" s="2" t="s">
        <v>14913</v>
      </c>
      <c r="B7745" s="3" t="s">
        <v>14914</v>
      </c>
      <c r="C7745" s="2"/>
      <c r="D7745" s="2" t="s">
        <v>16</v>
      </c>
      <c r="E7745" s="4">
        <f>250.00*(1-Z1%)</f>
        <v>250</v>
      </c>
      <c r="F7745" s="2">
        <v>2</v>
      </c>
      <c r="G7745" s="2"/>
    </row>
    <row r="7746" spans="1:26" customHeight="1" ht="36" hidden="true" outlineLevel="4">
      <c r="A7746" s="2" t="s">
        <v>14915</v>
      </c>
      <c r="B7746" s="3" t="s">
        <v>14916</v>
      </c>
      <c r="C7746" s="2"/>
      <c r="D7746" s="2" t="s">
        <v>16</v>
      </c>
      <c r="E7746" s="4">
        <f>290.00*(1-Z1%)</f>
        <v>290</v>
      </c>
      <c r="F7746" s="2">
        <v>2</v>
      </c>
      <c r="G7746" s="2"/>
    </row>
    <row r="7747" spans="1:26" customHeight="1" ht="35" hidden="true" outlineLevel="4">
      <c r="A7747" s="5" t="s">
        <v>14917</v>
      </c>
      <c r="B7747" s="5"/>
      <c r="C7747" s="5"/>
      <c r="D7747" s="5"/>
      <c r="E7747" s="5"/>
      <c r="F7747" s="5"/>
      <c r="G7747" s="5"/>
    </row>
    <row r="7748" spans="1:26" customHeight="1" ht="18" hidden="true" outlineLevel="4">
      <c r="A7748" s="2" t="s">
        <v>14918</v>
      </c>
      <c r="B7748" s="3" t="s">
        <v>14919</v>
      </c>
      <c r="C7748" s="2"/>
      <c r="D7748" s="2" t="s">
        <v>16</v>
      </c>
      <c r="E7748" s="4">
        <f>80.00*(1-Z1%)</f>
        <v>80</v>
      </c>
      <c r="F7748" s="2">
        <v>2</v>
      </c>
      <c r="G7748" s="2"/>
    </row>
    <row r="7749" spans="1:26" customHeight="1" ht="18" hidden="true" outlineLevel="4">
      <c r="A7749" s="2" t="s">
        <v>14920</v>
      </c>
      <c r="B7749" s="3" t="s">
        <v>14921</v>
      </c>
      <c r="C7749" s="2"/>
      <c r="D7749" s="2" t="s">
        <v>16</v>
      </c>
      <c r="E7749" s="4">
        <f>80.00*(1-Z1%)</f>
        <v>80</v>
      </c>
      <c r="F7749" s="2">
        <v>1</v>
      </c>
      <c r="G7749" s="2"/>
    </row>
    <row r="7750" spans="1:26" customHeight="1" ht="18" hidden="true" outlineLevel="4">
      <c r="A7750" s="2" t="s">
        <v>14922</v>
      </c>
      <c r="B7750" s="3" t="s">
        <v>14923</v>
      </c>
      <c r="C7750" s="2"/>
      <c r="D7750" s="2" t="s">
        <v>16</v>
      </c>
      <c r="E7750" s="4">
        <f>100.00*(1-Z1%)</f>
        <v>100</v>
      </c>
      <c r="F7750" s="2">
        <v>1</v>
      </c>
      <c r="G7750" s="2"/>
    </row>
    <row r="7751" spans="1:26" customHeight="1" ht="36" hidden="true" outlineLevel="4">
      <c r="A7751" s="2" t="s">
        <v>14924</v>
      </c>
      <c r="B7751" s="3" t="s">
        <v>14925</v>
      </c>
      <c r="C7751" s="2"/>
      <c r="D7751" s="2" t="s">
        <v>16</v>
      </c>
      <c r="E7751" s="4">
        <f>210.00*(1-Z1%)</f>
        <v>210</v>
      </c>
      <c r="F7751" s="2">
        <v>1</v>
      </c>
      <c r="G7751" s="2"/>
    </row>
    <row r="7752" spans="1:26" customHeight="1" ht="36" hidden="true" outlineLevel="4">
      <c r="A7752" s="2" t="s">
        <v>14926</v>
      </c>
      <c r="B7752" s="3" t="s">
        <v>14927</v>
      </c>
      <c r="C7752" s="2"/>
      <c r="D7752" s="2" t="s">
        <v>16</v>
      </c>
      <c r="E7752" s="4">
        <f>210.00*(1-Z1%)</f>
        <v>210</v>
      </c>
      <c r="F7752" s="2">
        <v>1</v>
      </c>
      <c r="G7752" s="2"/>
    </row>
    <row r="7753" spans="1:26" customHeight="1" ht="35" hidden="true" outlineLevel="4">
      <c r="A7753" s="5" t="s">
        <v>10220</v>
      </c>
      <c r="B7753" s="5"/>
      <c r="C7753" s="5"/>
      <c r="D7753" s="5"/>
      <c r="E7753" s="5"/>
      <c r="F7753" s="5"/>
      <c r="G7753" s="5"/>
    </row>
    <row r="7754" spans="1:26" customHeight="1" ht="36" hidden="true" outlineLevel="4">
      <c r="A7754" s="2" t="s">
        <v>14928</v>
      </c>
      <c r="B7754" s="3" t="s">
        <v>14929</v>
      </c>
      <c r="C7754" s="2"/>
      <c r="D7754" s="2" t="s">
        <v>16</v>
      </c>
      <c r="E7754" s="4">
        <f>520.00*(1-Z1%)</f>
        <v>520</v>
      </c>
      <c r="F7754" s="2">
        <v>1</v>
      </c>
      <c r="G7754" s="2"/>
    </row>
    <row r="7755" spans="1:26" customHeight="1" ht="36" hidden="true" outlineLevel="4">
      <c r="A7755" s="2" t="s">
        <v>14930</v>
      </c>
      <c r="B7755" s="3" t="s">
        <v>14931</v>
      </c>
      <c r="C7755" s="2"/>
      <c r="D7755" s="2" t="s">
        <v>16</v>
      </c>
      <c r="E7755" s="4">
        <f>635.00*(1-Z1%)</f>
        <v>635</v>
      </c>
      <c r="F7755" s="2">
        <v>1</v>
      </c>
      <c r="G7755" s="2"/>
    </row>
    <row r="7756" spans="1:26" customHeight="1" ht="35" hidden="true" outlineLevel="3">
      <c r="A7756" s="5" t="s">
        <v>14932</v>
      </c>
      <c r="B7756" s="5"/>
      <c r="C7756" s="5"/>
      <c r="D7756" s="5"/>
      <c r="E7756" s="5"/>
      <c r="F7756" s="5"/>
      <c r="G7756" s="5"/>
    </row>
    <row r="7757" spans="1:26" customHeight="1" ht="36" hidden="true" outlineLevel="3">
      <c r="A7757" s="2" t="s">
        <v>14933</v>
      </c>
      <c r="B7757" s="3" t="s">
        <v>14934</v>
      </c>
      <c r="C7757" s="2"/>
      <c r="D7757" s="2" t="s">
        <v>16</v>
      </c>
      <c r="E7757" s="4">
        <f>50.00*(1-Z1%)</f>
        <v>50</v>
      </c>
      <c r="F7757" s="2">
        <v>3</v>
      </c>
      <c r="G7757" s="2"/>
    </row>
    <row r="7758" spans="1:26" customHeight="1" ht="18" hidden="true" outlineLevel="3">
      <c r="A7758" s="2" t="s">
        <v>14935</v>
      </c>
      <c r="B7758" s="3" t="s">
        <v>14936</v>
      </c>
      <c r="C7758" s="2"/>
      <c r="D7758" s="2" t="s">
        <v>16</v>
      </c>
      <c r="E7758" s="4">
        <f>95.00*(1-Z1%)</f>
        <v>95</v>
      </c>
      <c r="F7758" s="2">
        <v>3</v>
      </c>
      <c r="G7758" s="2"/>
    </row>
    <row r="7759" spans="1:26" customHeight="1" ht="18" hidden="true" outlineLevel="3">
      <c r="A7759" s="2" t="s">
        <v>14937</v>
      </c>
      <c r="B7759" s="3" t="s">
        <v>14938</v>
      </c>
      <c r="C7759" s="2"/>
      <c r="D7759" s="2" t="s">
        <v>16</v>
      </c>
      <c r="E7759" s="4">
        <f>100.00*(1-Z1%)</f>
        <v>100</v>
      </c>
      <c r="F7759" s="2">
        <v>1</v>
      </c>
      <c r="G7759" s="2"/>
    </row>
    <row r="7760" spans="1:26" customHeight="1" ht="18" hidden="true" outlineLevel="3">
      <c r="A7760" s="2" t="s">
        <v>14939</v>
      </c>
      <c r="B7760" s="3" t="s">
        <v>14940</v>
      </c>
      <c r="C7760" s="2"/>
      <c r="D7760" s="2" t="s">
        <v>16</v>
      </c>
      <c r="E7760" s="4">
        <f>20.00*(1-Z1%)</f>
        <v>20</v>
      </c>
      <c r="F7760" s="2">
        <v>1</v>
      </c>
      <c r="G7760" s="2"/>
    </row>
    <row r="7761" spans="1:26" customHeight="1" ht="18" hidden="true" outlineLevel="3">
      <c r="A7761" s="2" t="s">
        <v>14941</v>
      </c>
      <c r="B7761" s="3" t="s">
        <v>14942</v>
      </c>
      <c r="C7761" s="2"/>
      <c r="D7761" s="2" t="s">
        <v>16</v>
      </c>
      <c r="E7761" s="4">
        <f>100.00*(1-Z1%)</f>
        <v>100</v>
      </c>
      <c r="F7761" s="2">
        <v>1</v>
      </c>
      <c r="G7761" s="2"/>
    </row>
    <row r="7762" spans="1:26" customHeight="1" ht="18" hidden="true" outlineLevel="3">
      <c r="A7762" s="2" t="s">
        <v>14943</v>
      </c>
      <c r="B7762" s="3" t="s">
        <v>14944</v>
      </c>
      <c r="C7762" s="2"/>
      <c r="D7762" s="2" t="s">
        <v>16</v>
      </c>
      <c r="E7762" s="4">
        <f>20.00*(1-Z1%)</f>
        <v>20</v>
      </c>
      <c r="F7762" s="2">
        <v>47</v>
      </c>
      <c r="G7762" s="2"/>
    </row>
    <row r="7763" spans="1:26" customHeight="1" ht="18" hidden="true" outlineLevel="3">
      <c r="A7763" s="2" t="s">
        <v>14945</v>
      </c>
      <c r="B7763" s="3" t="s">
        <v>14946</v>
      </c>
      <c r="C7763" s="2"/>
      <c r="D7763" s="2" t="s">
        <v>16</v>
      </c>
      <c r="E7763" s="4">
        <f>320.00*(1-Z1%)</f>
        <v>320</v>
      </c>
      <c r="F7763" s="2">
        <v>2</v>
      </c>
      <c r="G7763" s="2"/>
    </row>
    <row r="7764" spans="1:26" customHeight="1" ht="18" hidden="true" outlineLevel="3">
      <c r="A7764" s="2" t="s">
        <v>14947</v>
      </c>
      <c r="B7764" s="3" t="s">
        <v>14948</v>
      </c>
      <c r="C7764" s="2"/>
      <c r="D7764" s="2" t="s">
        <v>16</v>
      </c>
      <c r="E7764" s="4">
        <f>50.00*(1-Z1%)</f>
        <v>50</v>
      </c>
      <c r="F7764" s="2">
        <v>8</v>
      </c>
      <c r="G7764" s="2"/>
    </row>
    <row r="7765" spans="1:26" customHeight="1" ht="18" hidden="true" outlineLevel="3">
      <c r="A7765" s="2" t="s">
        <v>14949</v>
      </c>
      <c r="B7765" s="3" t="s">
        <v>14950</v>
      </c>
      <c r="C7765" s="2"/>
      <c r="D7765" s="2" t="s">
        <v>16</v>
      </c>
      <c r="E7765" s="4">
        <f>70.00*(1-Z1%)</f>
        <v>70</v>
      </c>
      <c r="F7765" s="2">
        <v>2</v>
      </c>
      <c r="G7765" s="2"/>
    </row>
    <row r="7766" spans="1:26" customHeight="1" ht="18" hidden="true" outlineLevel="3">
      <c r="A7766" s="2" t="s">
        <v>14951</v>
      </c>
      <c r="B7766" s="3" t="s">
        <v>14952</v>
      </c>
      <c r="C7766" s="2"/>
      <c r="D7766" s="2" t="s">
        <v>16</v>
      </c>
      <c r="E7766" s="4">
        <f>80.00*(1-Z1%)</f>
        <v>80</v>
      </c>
      <c r="F7766" s="2">
        <v>9</v>
      </c>
      <c r="G7766" s="2"/>
    </row>
    <row r="7767" spans="1:26" customHeight="1" ht="18" hidden="true" outlineLevel="3">
      <c r="A7767" s="2" t="s">
        <v>14953</v>
      </c>
      <c r="B7767" s="3" t="s">
        <v>14954</v>
      </c>
      <c r="C7767" s="2"/>
      <c r="D7767" s="2" t="s">
        <v>16</v>
      </c>
      <c r="E7767" s="4">
        <f>100.00*(1-Z1%)</f>
        <v>100</v>
      </c>
      <c r="F7767" s="2">
        <v>6</v>
      </c>
      <c r="G7767" s="2"/>
    </row>
    <row r="7768" spans="1:26" customHeight="1" ht="18" hidden="true" outlineLevel="3">
      <c r="A7768" s="2" t="s">
        <v>14955</v>
      </c>
      <c r="B7768" s="3" t="s">
        <v>14956</v>
      </c>
      <c r="C7768" s="2"/>
      <c r="D7768" s="2" t="s">
        <v>16</v>
      </c>
      <c r="E7768" s="4">
        <f>130.00*(1-Z1%)</f>
        <v>130</v>
      </c>
      <c r="F7768" s="2">
        <v>1</v>
      </c>
      <c r="G7768" s="2"/>
    </row>
    <row r="7769" spans="1:26" customHeight="1" ht="18" hidden="true" outlineLevel="3">
      <c r="A7769" s="2" t="s">
        <v>14957</v>
      </c>
      <c r="B7769" s="3" t="s">
        <v>14958</v>
      </c>
      <c r="C7769" s="2"/>
      <c r="D7769" s="2" t="s">
        <v>16</v>
      </c>
      <c r="E7769" s="4">
        <f>280.00*(1-Z1%)</f>
        <v>280</v>
      </c>
      <c r="F7769" s="2">
        <v>1</v>
      </c>
      <c r="G7769" s="2"/>
    </row>
    <row r="7770" spans="1:26" customHeight="1" ht="36" hidden="true" outlineLevel="3">
      <c r="A7770" s="2" t="s">
        <v>14959</v>
      </c>
      <c r="B7770" s="3" t="s">
        <v>14960</v>
      </c>
      <c r="C7770" s="2"/>
      <c r="D7770" s="2" t="s">
        <v>16</v>
      </c>
      <c r="E7770" s="4">
        <f>150.00*(1-Z1%)</f>
        <v>150</v>
      </c>
      <c r="F7770" s="2">
        <v>1</v>
      </c>
      <c r="G7770" s="2"/>
    </row>
    <row r="7771" spans="1:26" customHeight="1" ht="36" hidden="true" outlineLevel="3">
      <c r="A7771" s="2" t="s">
        <v>14961</v>
      </c>
      <c r="B7771" s="3" t="s">
        <v>14962</v>
      </c>
      <c r="C7771" s="2"/>
      <c r="D7771" s="2" t="s">
        <v>16</v>
      </c>
      <c r="E7771" s="4">
        <f>120.00*(1-Z1%)</f>
        <v>120</v>
      </c>
      <c r="F7771" s="2">
        <v>2</v>
      </c>
      <c r="G7771" s="2"/>
    </row>
    <row r="7772" spans="1:26" customHeight="1" ht="18" hidden="true" outlineLevel="3">
      <c r="A7772" s="2" t="s">
        <v>14963</v>
      </c>
      <c r="B7772" s="3" t="s">
        <v>14964</v>
      </c>
      <c r="C7772" s="2"/>
      <c r="D7772" s="2" t="s">
        <v>16</v>
      </c>
      <c r="E7772" s="4">
        <f>190.00*(1-Z1%)</f>
        <v>190</v>
      </c>
      <c r="F7772" s="2">
        <v>3</v>
      </c>
      <c r="G7772" s="2"/>
    </row>
    <row r="7773" spans="1:26" customHeight="1" ht="18" hidden="true" outlineLevel="3">
      <c r="A7773" s="2" t="s">
        <v>14965</v>
      </c>
      <c r="B7773" s="3" t="s">
        <v>14966</v>
      </c>
      <c r="C7773" s="2"/>
      <c r="D7773" s="2" t="s">
        <v>16</v>
      </c>
      <c r="E7773" s="4">
        <f>490.00*(1-Z1%)</f>
        <v>490</v>
      </c>
      <c r="F7773" s="2">
        <v>3</v>
      </c>
      <c r="G7773" s="2"/>
    </row>
    <row r="7774" spans="1:26" customHeight="1" ht="18" hidden="true" outlineLevel="3">
      <c r="A7774" s="2" t="s">
        <v>14967</v>
      </c>
      <c r="B7774" s="3" t="s">
        <v>14968</v>
      </c>
      <c r="C7774" s="2"/>
      <c r="D7774" s="2" t="s">
        <v>16</v>
      </c>
      <c r="E7774" s="4">
        <f>100.00*(1-Z1%)</f>
        <v>100</v>
      </c>
      <c r="F7774" s="2">
        <v>2</v>
      </c>
      <c r="G7774" s="2"/>
    </row>
    <row r="7775" spans="1:26" customHeight="1" ht="18" hidden="true" outlineLevel="3">
      <c r="A7775" s="2" t="s">
        <v>14969</v>
      </c>
      <c r="B7775" s="3" t="s">
        <v>14970</v>
      </c>
      <c r="C7775" s="2"/>
      <c r="D7775" s="2" t="s">
        <v>16</v>
      </c>
      <c r="E7775" s="4">
        <f>50.00*(1-Z1%)</f>
        <v>50</v>
      </c>
      <c r="F7775" s="2">
        <v>6</v>
      </c>
      <c r="G7775" s="2"/>
    </row>
    <row r="7776" spans="1:26" customHeight="1" ht="18" hidden="true" outlineLevel="3">
      <c r="A7776" s="2" t="s">
        <v>14971</v>
      </c>
      <c r="B7776" s="3" t="s">
        <v>14972</v>
      </c>
      <c r="C7776" s="2"/>
      <c r="D7776" s="2" t="s">
        <v>16</v>
      </c>
      <c r="E7776" s="4">
        <f>60.00*(1-Z1%)</f>
        <v>60</v>
      </c>
      <c r="F7776" s="2">
        <v>3</v>
      </c>
      <c r="G7776" s="2"/>
    </row>
    <row r="7777" spans="1:26" customHeight="1" ht="18" hidden="true" outlineLevel="3">
      <c r="A7777" s="2" t="s">
        <v>14973</v>
      </c>
      <c r="B7777" s="3" t="s">
        <v>14974</v>
      </c>
      <c r="C7777" s="2"/>
      <c r="D7777" s="2" t="s">
        <v>16</v>
      </c>
      <c r="E7777" s="4">
        <f>90.00*(1-Z1%)</f>
        <v>90</v>
      </c>
      <c r="F7777" s="2">
        <v>6</v>
      </c>
      <c r="G7777" s="2"/>
    </row>
    <row r="7778" spans="1:26" customHeight="1" ht="18" hidden="true" outlineLevel="3">
      <c r="A7778" s="2" t="s">
        <v>14975</v>
      </c>
      <c r="B7778" s="3" t="s">
        <v>14976</v>
      </c>
      <c r="C7778" s="2"/>
      <c r="D7778" s="2" t="s">
        <v>16</v>
      </c>
      <c r="E7778" s="4">
        <f>140.00*(1-Z1%)</f>
        <v>140</v>
      </c>
      <c r="F7778" s="2">
        <v>3</v>
      </c>
      <c r="G7778" s="2"/>
    </row>
    <row r="7779" spans="1:26" customHeight="1" ht="18" hidden="true" outlineLevel="3">
      <c r="A7779" s="2" t="s">
        <v>14977</v>
      </c>
      <c r="B7779" s="3" t="s">
        <v>14978</v>
      </c>
      <c r="C7779" s="2"/>
      <c r="D7779" s="2" t="s">
        <v>16</v>
      </c>
      <c r="E7779" s="4">
        <f>50.00*(1-Z1%)</f>
        <v>50</v>
      </c>
      <c r="F7779" s="2">
        <v>7</v>
      </c>
      <c r="G7779" s="2"/>
    </row>
    <row r="7780" spans="1:26" customHeight="1" ht="35" hidden="true" outlineLevel="3">
      <c r="A7780" s="5" t="s">
        <v>14979</v>
      </c>
      <c r="B7780" s="5"/>
      <c r="C7780" s="5"/>
      <c r="D7780" s="5"/>
      <c r="E7780" s="5"/>
      <c r="F7780" s="5"/>
      <c r="G7780" s="5"/>
    </row>
    <row r="7781" spans="1:26" customHeight="1" ht="35" hidden="true" outlineLevel="4">
      <c r="A7781" s="5" t="s">
        <v>14980</v>
      </c>
      <c r="B7781" s="5"/>
      <c r="C7781" s="5"/>
      <c r="D7781" s="5"/>
      <c r="E7781" s="5"/>
      <c r="F7781" s="5"/>
      <c r="G7781" s="5"/>
    </row>
    <row r="7782" spans="1:26" customHeight="1" ht="36" hidden="true" outlineLevel="4">
      <c r="A7782" s="2" t="s">
        <v>14981</v>
      </c>
      <c r="B7782" s="3" t="s">
        <v>14982</v>
      </c>
      <c r="C7782" s="2"/>
      <c r="D7782" s="2" t="s">
        <v>16</v>
      </c>
      <c r="E7782" s="4">
        <f>250.00*(1-Z1%)</f>
        <v>250</v>
      </c>
      <c r="F7782" s="2">
        <v>2</v>
      </c>
      <c r="G7782" s="2"/>
    </row>
    <row r="7783" spans="1:26" customHeight="1" ht="36" hidden="true" outlineLevel="4">
      <c r="A7783" s="2" t="s">
        <v>14983</v>
      </c>
      <c r="B7783" s="3" t="s">
        <v>14984</v>
      </c>
      <c r="C7783" s="2"/>
      <c r="D7783" s="2" t="s">
        <v>16</v>
      </c>
      <c r="E7783" s="4">
        <f>490.00*(1-Z1%)</f>
        <v>490</v>
      </c>
      <c r="F7783" s="2">
        <v>2</v>
      </c>
      <c r="G7783" s="2"/>
    </row>
    <row r="7784" spans="1:26" customHeight="1" ht="18" hidden="true" outlineLevel="4">
      <c r="A7784" s="2" t="s">
        <v>14985</v>
      </c>
      <c r="B7784" s="3" t="s">
        <v>14986</v>
      </c>
      <c r="C7784" s="2"/>
      <c r="D7784" s="2" t="s">
        <v>16</v>
      </c>
      <c r="E7784" s="4">
        <f>150.00*(1-Z1%)</f>
        <v>150</v>
      </c>
      <c r="F7784" s="2">
        <v>4</v>
      </c>
      <c r="G7784" s="2"/>
    </row>
    <row r="7785" spans="1:26" customHeight="1" ht="18" hidden="true" outlineLevel="4">
      <c r="A7785" s="2" t="s">
        <v>14987</v>
      </c>
      <c r="B7785" s="3" t="s">
        <v>14988</v>
      </c>
      <c r="C7785" s="2"/>
      <c r="D7785" s="2" t="s">
        <v>16</v>
      </c>
      <c r="E7785" s="4">
        <f>150.00*(1-Z1%)</f>
        <v>150</v>
      </c>
      <c r="F7785" s="2">
        <v>5</v>
      </c>
      <c r="G7785" s="2"/>
    </row>
    <row r="7786" spans="1:26" customHeight="1" ht="18" hidden="true" outlineLevel="4">
      <c r="A7786" s="2" t="s">
        <v>14989</v>
      </c>
      <c r="B7786" s="3" t="s">
        <v>14990</v>
      </c>
      <c r="C7786" s="2"/>
      <c r="D7786" s="2" t="s">
        <v>16</v>
      </c>
      <c r="E7786" s="4">
        <f>150.00*(1-Z1%)</f>
        <v>150</v>
      </c>
      <c r="F7786" s="2">
        <v>4</v>
      </c>
      <c r="G7786" s="2"/>
    </row>
    <row r="7787" spans="1:26" customHeight="1" ht="18" hidden="true" outlineLevel="4">
      <c r="A7787" s="2" t="s">
        <v>14991</v>
      </c>
      <c r="B7787" s="3" t="s">
        <v>14992</v>
      </c>
      <c r="C7787" s="2"/>
      <c r="D7787" s="2" t="s">
        <v>16</v>
      </c>
      <c r="E7787" s="4">
        <f>150.00*(1-Z1%)</f>
        <v>150</v>
      </c>
      <c r="F7787" s="2">
        <v>4</v>
      </c>
      <c r="G7787" s="2"/>
    </row>
    <row r="7788" spans="1:26" customHeight="1" ht="18" hidden="true" outlineLevel="4">
      <c r="A7788" s="2" t="s">
        <v>14993</v>
      </c>
      <c r="B7788" s="3" t="s">
        <v>14994</v>
      </c>
      <c r="C7788" s="2"/>
      <c r="D7788" s="2" t="s">
        <v>16</v>
      </c>
      <c r="E7788" s="4">
        <f>100.00*(1-Z1%)</f>
        <v>100</v>
      </c>
      <c r="F7788" s="2">
        <v>1</v>
      </c>
      <c r="G7788" s="2"/>
    </row>
    <row r="7789" spans="1:26" customHeight="1" ht="18" hidden="true" outlineLevel="4">
      <c r="A7789" s="2" t="s">
        <v>14995</v>
      </c>
      <c r="B7789" s="3" t="s">
        <v>14996</v>
      </c>
      <c r="C7789" s="2"/>
      <c r="D7789" s="2" t="s">
        <v>16</v>
      </c>
      <c r="E7789" s="4">
        <f>150.00*(1-Z1%)</f>
        <v>150</v>
      </c>
      <c r="F7789" s="2">
        <v>2</v>
      </c>
      <c r="G7789" s="2"/>
    </row>
    <row r="7790" spans="1:26" customHeight="1" ht="35" hidden="true" outlineLevel="4">
      <c r="A7790" s="5" t="s">
        <v>14997</v>
      </c>
      <c r="B7790" s="5"/>
      <c r="C7790" s="5"/>
      <c r="D7790" s="5"/>
      <c r="E7790" s="5"/>
      <c r="F7790" s="5"/>
      <c r="G7790" s="5"/>
    </row>
    <row r="7791" spans="1:26" customHeight="1" ht="18" hidden="true" outlineLevel="4">
      <c r="A7791" s="2" t="s">
        <v>14998</v>
      </c>
      <c r="B7791" s="3" t="s">
        <v>14999</v>
      </c>
      <c r="C7791" s="2"/>
      <c r="D7791" s="2" t="s">
        <v>16</v>
      </c>
      <c r="E7791" s="4">
        <f>350.00*(1-Z1%)</f>
        <v>350</v>
      </c>
      <c r="F7791" s="2">
        <v>2</v>
      </c>
      <c r="G7791" s="2"/>
    </row>
    <row r="7792" spans="1:26" customHeight="1" ht="18" hidden="true" outlineLevel="4">
      <c r="A7792" s="2" t="s">
        <v>15000</v>
      </c>
      <c r="B7792" s="3" t="s">
        <v>15001</v>
      </c>
      <c r="C7792" s="2"/>
      <c r="D7792" s="2" t="s">
        <v>16</v>
      </c>
      <c r="E7792" s="4">
        <f>350.00*(1-Z1%)</f>
        <v>350</v>
      </c>
      <c r="F7792" s="2">
        <v>1</v>
      </c>
      <c r="G7792" s="2"/>
    </row>
    <row r="7793" spans="1:26" customHeight="1" ht="18" hidden="true" outlineLevel="4">
      <c r="A7793" s="2" t="s">
        <v>15002</v>
      </c>
      <c r="B7793" s="3" t="s">
        <v>15003</v>
      </c>
      <c r="C7793" s="2"/>
      <c r="D7793" s="2" t="s">
        <v>16</v>
      </c>
      <c r="E7793" s="4">
        <f>50.00*(1-Z1%)</f>
        <v>50</v>
      </c>
      <c r="F7793" s="2">
        <v>9</v>
      </c>
      <c r="G7793" s="2"/>
    </row>
    <row r="7794" spans="1:26" customHeight="1" ht="18" hidden="true" outlineLevel="4">
      <c r="A7794" s="2" t="s">
        <v>15004</v>
      </c>
      <c r="B7794" s="3" t="s">
        <v>15005</v>
      </c>
      <c r="C7794" s="2"/>
      <c r="D7794" s="2" t="s">
        <v>16</v>
      </c>
      <c r="E7794" s="4">
        <f>50.00*(1-Z1%)</f>
        <v>50</v>
      </c>
      <c r="F7794" s="2">
        <v>1</v>
      </c>
      <c r="G7794" s="2"/>
    </row>
    <row r="7795" spans="1:26" customHeight="1" ht="18" hidden="true" outlineLevel="4">
      <c r="A7795" s="2" t="s">
        <v>15006</v>
      </c>
      <c r="B7795" s="3" t="s">
        <v>15007</v>
      </c>
      <c r="C7795" s="2"/>
      <c r="D7795" s="2" t="s">
        <v>16</v>
      </c>
      <c r="E7795" s="4">
        <f>70.00*(1-Z1%)</f>
        <v>70</v>
      </c>
      <c r="F7795" s="2">
        <v>2</v>
      </c>
      <c r="G7795" s="2"/>
    </row>
    <row r="7796" spans="1:26" customHeight="1" ht="18" hidden="true" outlineLevel="4">
      <c r="A7796" s="2" t="s">
        <v>15008</v>
      </c>
      <c r="B7796" s="3" t="s">
        <v>15009</v>
      </c>
      <c r="C7796" s="2"/>
      <c r="D7796" s="2" t="s">
        <v>16</v>
      </c>
      <c r="E7796" s="4">
        <f>70.00*(1-Z1%)</f>
        <v>70</v>
      </c>
      <c r="F7796" s="2">
        <v>4</v>
      </c>
      <c r="G7796" s="2"/>
    </row>
    <row r="7797" spans="1:26" customHeight="1" ht="18" hidden="true" outlineLevel="4">
      <c r="A7797" s="2" t="s">
        <v>15010</v>
      </c>
      <c r="B7797" s="3" t="s">
        <v>15011</v>
      </c>
      <c r="C7797" s="2"/>
      <c r="D7797" s="2" t="s">
        <v>16</v>
      </c>
      <c r="E7797" s="4">
        <f>140.00*(1-Z1%)</f>
        <v>140</v>
      </c>
      <c r="F7797" s="2">
        <v>1</v>
      </c>
      <c r="G7797" s="2"/>
    </row>
    <row r="7798" spans="1:26" customHeight="1" ht="36" hidden="true" outlineLevel="4">
      <c r="A7798" s="2" t="s">
        <v>15012</v>
      </c>
      <c r="B7798" s="3" t="s">
        <v>15013</v>
      </c>
      <c r="C7798" s="2"/>
      <c r="D7798" s="2" t="s">
        <v>16</v>
      </c>
      <c r="E7798" s="4">
        <f>220.00*(1-Z1%)</f>
        <v>220</v>
      </c>
      <c r="F7798" s="2">
        <v>2</v>
      </c>
      <c r="G7798" s="2"/>
    </row>
    <row r="7799" spans="1:26" customHeight="1" ht="18" hidden="true" outlineLevel="4">
      <c r="A7799" s="2" t="s">
        <v>15014</v>
      </c>
      <c r="B7799" s="3" t="s">
        <v>15015</v>
      </c>
      <c r="C7799" s="2"/>
      <c r="D7799" s="2" t="s">
        <v>16</v>
      </c>
      <c r="E7799" s="4">
        <f>40.00*(1-Z1%)</f>
        <v>40</v>
      </c>
      <c r="F7799" s="2">
        <v>8</v>
      </c>
      <c r="G7799" s="2"/>
    </row>
    <row r="7800" spans="1:26" customHeight="1" ht="18" hidden="true" outlineLevel="4">
      <c r="A7800" s="2" t="s">
        <v>15016</v>
      </c>
      <c r="B7800" s="3" t="s">
        <v>15017</v>
      </c>
      <c r="C7800" s="2"/>
      <c r="D7800" s="2" t="s">
        <v>16</v>
      </c>
      <c r="E7800" s="4">
        <f>90.00*(1-Z1%)</f>
        <v>90</v>
      </c>
      <c r="F7800" s="2">
        <v>1</v>
      </c>
      <c r="G7800" s="2"/>
    </row>
    <row r="7801" spans="1:26" customHeight="1" ht="18" hidden="true" outlineLevel="4">
      <c r="A7801" s="2" t="s">
        <v>15018</v>
      </c>
      <c r="B7801" s="3" t="s">
        <v>15019</v>
      </c>
      <c r="C7801" s="2"/>
      <c r="D7801" s="2" t="s">
        <v>16</v>
      </c>
      <c r="E7801" s="4">
        <f>70.00*(1-Z1%)</f>
        <v>70</v>
      </c>
      <c r="F7801" s="2">
        <v>7</v>
      </c>
      <c r="G7801" s="2"/>
    </row>
    <row r="7802" spans="1:26" customHeight="1" ht="18" hidden="true" outlineLevel="4">
      <c r="A7802" s="2" t="s">
        <v>15020</v>
      </c>
      <c r="B7802" s="3" t="s">
        <v>15021</v>
      </c>
      <c r="C7802" s="2"/>
      <c r="D7802" s="2" t="s">
        <v>16</v>
      </c>
      <c r="E7802" s="4">
        <f>110.00*(1-Z1%)</f>
        <v>110</v>
      </c>
      <c r="F7802" s="2">
        <v>8</v>
      </c>
      <c r="G7802" s="2"/>
    </row>
    <row r="7803" spans="1:26" customHeight="1" ht="36" hidden="true" outlineLevel="4">
      <c r="A7803" s="2" t="s">
        <v>15022</v>
      </c>
      <c r="B7803" s="3" t="s">
        <v>15023</v>
      </c>
      <c r="C7803" s="2"/>
      <c r="D7803" s="2" t="s">
        <v>16</v>
      </c>
      <c r="E7803" s="4">
        <f>190.00*(1-Z1%)</f>
        <v>190</v>
      </c>
      <c r="F7803" s="2">
        <v>1</v>
      </c>
      <c r="G7803" s="2"/>
    </row>
    <row r="7804" spans="1:26" customHeight="1" ht="18" hidden="true" outlineLevel="4">
      <c r="A7804" s="2" t="s">
        <v>15024</v>
      </c>
      <c r="B7804" s="3" t="s">
        <v>15025</v>
      </c>
      <c r="C7804" s="2"/>
      <c r="D7804" s="2" t="s">
        <v>16</v>
      </c>
      <c r="E7804" s="4">
        <f>80.00*(1-Z1%)</f>
        <v>80</v>
      </c>
      <c r="F7804" s="2">
        <v>4</v>
      </c>
      <c r="G7804" s="2"/>
    </row>
    <row r="7805" spans="1:26" customHeight="1" ht="18" hidden="true" outlineLevel="4">
      <c r="A7805" s="2" t="s">
        <v>15026</v>
      </c>
      <c r="B7805" s="3" t="s">
        <v>15027</v>
      </c>
      <c r="C7805" s="2"/>
      <c r="D7805" s="2" t="s">
        <v>16</v>
      </c>
      <c r="E7805" s="4">
        <f>100.00*(1-Z1%)</f>
        <v>100</v>
      </c>
      <c r="F7805" s="2">
        <v>2</v>
      </c>
      <c r="G7805" s="2"/>
    </row>
    <row r="7806" spans="1:26" customHeight="1" ht="18" hidden="true" outlineLevel="4">
      <c r="A7806" s="2" t="s">
        <v>15028</v>
      </c>
      <c r="B7806" s="3" t="s">
        <v>15029</v>
      </c>
      <c r="C7806" s="2"/>
      <c r="D7806" s="2" t="s">
        <v>16</v>
      </c>
      <c r="E7806" s="4">
        <f>130.00*(1-Z1%)</f>
        <v>130</v>
      </c>
      <c r="F7806" s="2">
        <v>1</v>
      </c>
      <c r="G7806" s="2"/>
    </row>
    <row r="7807" spans="1:26" customHeight="1" ht="18" hidden="true" outlineLevel="4">
      <c r="A7807" s="2" t="s">
        <v>15030</v>
      </c>
      <c r="B7807" s="3" t="s">
        <v>15031</v>
      </c>
      <c r="C7807" s="2"/>
      <c r="D7807" s="2" t="s">
        <v>16</v>
      </c>
      <c r="E7807" s="4">
        <f>250.00*(1-Z1%)</f>
        <v>250</v>
      </c>
      <c r="F7807" s="2">
        <v>1</v>
      </c>
      <c r="G7807" s="2"/>
    </row>
    <row r="7808" spans="1:26" customHeight="1" ht="18" hidden="true" outlineLevel="4">
      <c r="A7808" s="2" t="s">
        <v>15032</v>
      </c>
      <c r="B7808" s="3" t="s">
        <v>15033</v>
      </c>
      <c r="C7808" s="2"/>
      <c r="D7808" s="2" t="s">
        <v>16</v>
      </c>
      <c r="E7808" s="4">
        <f>120.00*(1-Z1%)</f>
        <v>120</v>
      </c>
      <c r="F7808" s="2">
        <v>2</v>
      </c>
      <c r="G7808" s="2"/>
    </row>
    <row r="7809" spans="1:26" customHeight="1" ht="36" hidden="true" outlineLevel="4">
      <c r="A7809" s="2" t="s">
        <v>15034</v>
      </c>
      <c r="B7809" s="3" t="s">
        <v>15035</v>
      </c>
      <c r="C7809" s="2"/>
      <c r="D7809" s="2" t="s">
        <v>16</v>
      </c>
      <c r="E7809" s="4">
        <f>260.00*(1-Z1%)</f>
        <v>260</v>
      </c>
      <c r="F7809" s="2">
        <v>2</v>
      </c>
      <c r="G7809" s="2"/>
    </row>
    <row r="7810" spans="1:26" customHeight="1" ht="18" hidden="true" outlineLevel="4">
      <c r="A7810" s="2" t="s">
        <v>15036</v>
      </c>
      <c r="B7810" s="3" t="s">
        <v>15037</v>
      </c>
      <c r="C7810" s="2"/>
      <c r="D7810" s="2" t="s">
        <v>16</v>
      </c>
      <c r="E7810" s="4">
        <f>110.00*(1-Z1%)</f>
        <v>110</v>
      </c>
      <c r="F7810" s="2">
        <v>3</v>
      </c>
      <c r="G7810" s="2"/>
    </row>
    <row r="7811" spans="1:26" customHeight="1" ht="18" hidden="true" outlineLevel="4">
      <c r="A7811" s="2" t="s">
        <v>15038</v>
      </c>
      <c r="B7811" s="3" t="s">
        <v>15039</v>
      </c>
      <c r="C7811" s="2"/>
      <c r="D7811" s="2" t="s">
        <v>16</v>
      </c>
      <c r="E7811" s="4">
        <f>150.00*(1-Z1%)</f>
        <v>150</v>
      </c>
      <c r="F7811" s="2">
        <v>2</v>
      </c>
      <c r="G7811" s="2"/>
    </row>
    <row r="7812" spans="1:26" customHeight="1" ht="18" hidden="true" outlineLevel="4">
      <c r="A7812" s="2" t="s">
        <v>15040</v>
      </c>
      <c r="B7812" s="3" t="s">
        <v>15041</v>
      </c>
      <c r="C7812" s="2"/>
      <c r="D7812" s="2" t="s">
        <v>16</v>
      </c>
      <c r="E7812" s="4">
        <f>120.00*(1-Z1%)</f>
        <v>120</v>
      </c>
      <c r="F7812" s="2">
        <v>1</v>
      </c>
      <c r="G7812" s="2"/>
    </row>
    <row r="7813" spans="1:26" customHeight="1" ht="18" hidden="true" outlineLevel="4">
      <c r="A7813" s="2" t="s">
        <v>15042</v>
      </c>
      <c r="B7813" s="3" t="s">
        <v>15043</v>
      </c>
      <c r="C7813" s="2"/>
      <c r="D7813" s="2" t="s">
        <v>16</v>
      </c>
      <c r="E7813" s="4">
        <f>160.00*(1-Z1%)</f>
        <v>160</v>
      </c>
      <c r="F7813" s="2">
        <v>1</v>
      </c>
      <c r="G7813" s="2"/>
    </row>
    <row r="7814" spans="1:26" customHeight="1" ht="18" hidden="true" outlineLevel="4">
      <c r="A7814" s="2" t="s">
        <v>15044</v>
      </c>
      <c r="B7814" s="3" t="s">
        <v>15045</v>
      </c>
      <c r="C7814" s="2"/>
      <c r="D7814" s="2" t="s">
        <v>16</v>
      </c>
      <c r="E7814" s="4">
        <f>290.00*(1-Z1%)</f>
        <v>290</v>
      </c>
      <c r="F7814" s="2">
        <v>1</v>
      </c>
      <c r="G7814" s="2"/>
    </row>
    <row r="7815" spans="1:26" customHeight="1" ht="18" hidden="true" outlineLevel="4">
      <c r="A7815" s="2" t="s">
        <v>15046</v>
      </c>
      <c r="B7815" s="3" t="s">
        <v>15047</v>
      </c>
      <c r="C7815" s="2"/>
      <c r="D7815" s="2" t="s">
        <v>16</v>
      </c>
      <c r="E7815" s="4">
        <f>250.00*(1-Z1%)</f>
        <v>250</v>
      </c>
      <c r="F7815" s="2">
        <v>1</v>
      </c>
      <c r="G7815" s="2"/>
    </row>
    <row r="7816" spans="1:26" customHeight="1" ht="18" hidden="true" outlineLevel="4">
      <c r="A7816" s="2" t="s">
        <v>15048</v>
      </c>
      <c r="B7816" s="3" t="s">
        <v>15049</v>
      </c>
      <c r="C7816" s="2"/>
      <c r="D7816" s="2" t="s">
        <v>16</v>
      </c>
      <c r="E7816" s="4">
        <f>200.00*(1-Z1%)</f>
        <v>200</v>
      </c>
      <c r="F7816" s="2">
        <v>6</v>
      </c>
      <c r="G7816" s="2"/>
    </row>
    <row r="7817" spans="1:26" customHeight="1" ht="18" hidden="true" outlineLevel="4">
      <c r="A7817" s="2" t="s">
        <v>15050</v>
      </c>
      <c r="B7817" s="3" t="s">
        <v>15051</v>
      </c>
      <c r="C7817" s="2"/>
      <c r="D7817" s="2" t="s">
        <v>16</v>
      </c>
      <c r="E7817" s="4">
        <f>130.00*(1-Z1%)</f>
        <v>130</v>
      </c>
      <c r="F7817" s="2">
        <v>6</v>
      </c>
      <c r="G7817" s="2"/>
    </row>
    <row r="7818" spans="1:26" customHeight="1" ht="18" hidden="true" outlineLevel="4">
      <c r="A7818" s="2" t="s">
        <v>15052</v>
      </c>
      <c r="B7818" s="3" t="s">
        <v>15053</v>
      </c>
      <c r="C7818" s="2"/>
      <c r="D7818" s="2" t="s">
        <v>16</v>
      </c>
      <c r="E7818" s="4">
        <f>150.00*(1-Z1%)</f>
        <v>150</v>
      </c>
      <c r="F7818" s="2">
        <v>2</v>
      </c>
      <c r="G7818" s="2"/>
    </row>
    <row r="7819" spans="1:26" customHeight="1" ht="18" hidden="true" outlineLevel="4">
      <c r="A7819" s="2" t="s">
        <v>15054</v>
      </c>
      <c r="B7819" s="3" t="s">
        <v>15055</v>
      </c>
      <c r="C7819" s="2"/>
      <c r="D7819" s="2" t="s">
        <v>16</v>
      </c>
      <c r="E7819" s="4">
        <f>160.00*(1-Z1%)</f>
        <v>160</v>
      </c>
      <c r="F7819" s="2">
        <v>4</v>
      </c>
      <c r="G7819" s="2"/>
    </row>
    <row r="7820" spans="1:26" customHeight="1" ht="18" hidden="true" outlineLevel="4">
      <c r="A7820" s="2" t="s">
        <v>15056</v>
      </c>
      <c r="B7820" s="3" t="s">
        <v>15057</v>
      </c>
      <c r="C7820" s="2"/>
      <c r="D7820" s="2" t="s">
        <v>16</v>
      </c>
      <c r="E7820" s="4">
        <f>180.00*(1-Z1%)</f>
        <v>180</v>
      </c>
      <c r="F7820" s="2">
        <v>1</v>
      </c>
      <c r="G7820" s="2"/>
    </row>
    <row r="7821" spans="1:26" customHeight="1" ht="18" hidden="true" outlineLevel="4">
      <c r="A7821" s="2" t="s">
        <v>15058</v>
      </c>
      <c r="B7821" s="3" t="s">
        <v>15059</v>
      </c>
      <c r="C7821" s="2"/>
      <c r="D7821" s="2" t="s">
        <v>16</v>
      </c>
      <c r="E7821" s="4">
        <f>750.00*(1-Z1%)</f>
        <v>750</v>
      </c>
      <c r="F7821" s="2">
        <v>3</v>
      </c>
      <c r="G7821" s="2"/>
    </row>
    <row r="7822" spans="1:26" customHeight="1" ht="36" hidden="true" outlineLevel="4">
      <c r="A7822" s="2" t="s">
        <v>15060</v>
      </c>
      <c r="B7822" s="3" t="s">
        <v>15061</v>
      </c>
      <c r="C7822" s="2"/>
      <c r="D7822" s="2" t="s">
        <v>16</v>
      </c>
      <c r="E7822" s="4">
        <f>550.00*(1-Z1%)</f>
        <v>550</v>
      </c>
      <c r="F7822" s="2">
        <v>1</v>
      </c>
      <c r="G7822" s="2"/>
    </row>
    <row r="7823" spans="1:26" customHeight="1" ht="36" hidden="true" outlineLevel="4">
      <c r="A7823" s="2" t="s">
        <v>15062</v>
      </c>
      <c r="B7823" s="3" t="s">
        <v>15063</v>
      </c>
      <c r="C7823" s="2"/>
      <c r="D7823" s="2" t="s">
        <v>16</v>
      </c>
      <c r="E7823" s="4">
        <f>150.00*(1-Z1%)</f>
        <v>150</v>
      </c>
      <c r="F7823" s="2">
        <v>1</v>
      </c>
      <c r="G7823" s="2"/>
    </row>
    <row r="7824" spans="1:26" customHeight="1" ht="36" hidden="true" outlineLevel="4">
      <c r="A7824" s="2" t="s">
        <v>15064</v>
      </c>
      <c r="B7824" s="3" t="s">
        <v>15065</v>
      </c>
      <c r="C7824" s="2"/>
      <c r="D7824" s="2" t="s">
        <v>16</v>
      </c>
      <c r="E7824" s="4">
        <f>550.00*(1-Z1%)</f>
        <v>550</v>
      </c>
      <c r="F7824" s="2">
        <v>1</v>
      </c>
      <c r="G7824" s="2"/>
    </row>
    <row r="7825" spans="1:26" customHeight="1" ht="36" hidden="true" outlineLevel="4">
      <c r="A7825" s="2" t="s">
        <v>15066</v>
      </c>
      <c r="B7825" s="3" t="s">
        <v>15067</v>
      </c>
      <c r="C7825" s="2"/>
      <c r="D7825" s="2" t="s">
        <v>16</v>
      </c>
      <c r="E7825" s="4">
        <f>340.00*(1-Z1%)</f>
        <v>340</v>
      </c>
      <c r="F7825" s="2">
        <v>1</v>
      </c>
      <c r="G7825" s="2"/>
    </row>
    <row r="7826" spans="1:26" customHeight="1" ht="18" hidden="true" outlineLevel="4">
      <c r="A7826" s="2" t="s">
        <v>15068</v>
      </c>
      <c r="B7826" s="3" t="s">
        <v>15069</v>
      </c>
      <c r="C7826" s="2"/>
      <c r="D7826" s="2" t="s">
        <v>16</v>
      </c>
      <c r="E7826" s="4">
        <f>120.00*(1-Z1%)</f>
        <v>120</v>
      </c>
      <c r="F7826" s="2">
        <v>1</v>
      </c>
      <c r="G7826" s="2"/>
    </row>
    <row r="7827" spans="1:26" customHeight="1" ht="18" hidden="true" outlineLevel="4">
      <c r="A7827" s="2" t="s">
        <v>15070</v>
      </c>
      <c r="B7827" s="3" t="s">
        <v>15071</v>
      </c>
      <c r="C7827" s="2"/>
      <c r="D7827" s="2" t="s">
        <v>16</v>
      </c>
      <c r="E7827" s="4">
        <f>430.00*(1-Z1%)</f>
        <v>430</v>
      </c>
      <c r="F7827" s="2">
        <v>2</v>
      </c>
      <c r="G7827" s="2"/>
    </row>
    <row r="7828" spans="1:26" customHeight="1" ht="18" hidden="true" outlineLevel="4">
      <c r="A7828" s="2" t="s">
        <v>15072</v>
      </c>
      <c r="B7828" s="3" t="s">
        <v>15073</v>
      </c>
      <c r="C7828" s="2"/>
      <c r="D7828" s="2" t="s">
        <v>16</v>
      </c>
      <c r="E7828" s="4">
        <f>80.00*(1-Z1%)</f>
        <v>80</v>
      </c>
      <c r="F7828" s="2">
        <v>4</v>
      </c>
      <c r="G7828" s="2"/>
    </row>
    <row r="7829" spans="1:26" customHeight="1" ht="36" hidden="true" outlineLevel="4">
      <c r="A7829" s="2" t="s">
        <v>15074</v>
      </c>
      <c r="B7829" s="3" t="s">
        <v>15075</v>
      </c>
      <c r="C7829" s="2"/>
      <c r="D7829" s="2" t="s">
        <v>16</v>
      </c>
      <c r="E7829" s="4">
        <f>150.00*(1-Z1%)</f>
        <v>150</v>
      </c>
      <c r="F7829" s="2">
        <v>1</v>
      </c>
      <c r="G7829" s="2"/>
    </row>
    <row r="7830" spans="1:26" customHeight="1" ht="35" hidden="true" outlineLevel="4">
      <c r="A7830" s="5" t="s">
        <v>15076</v>
      </c>
      <c r="B7830" s="5"/>
      <c r="C7830" s="5"/>
      <c r="D7830" s="5"/>
      <c r="E7830" s="5"/>
      <c r="F7830" s="5"/>
      <c r="G7830" s="5"/>
    </row>
    <row r="7831" spans="1:26" customHeight="1" ht="18" hidden="true" outlineLevel="4">
      <c r="A7831" s="2" t="s">
        <v>15077</v>
      </c>
      <c r="B7831" s="3" t="s">
        <v>15078</v>
      </c>
      <c r="C7831" s="2"/>
      <c r="D7831" s="2" t="s">
        <v>16</v>
      </c>
      <c r="E7831" s="4">
        <f>420.00*(1-Z1%)</f>
        <v>420</v>
      </c>
      <c r="F7831" s="2">
        <v>1</v>
      </c>
      <c r="G7831" s="2"/>
    </row>
    <row r="7832" spans="1:26" customHeight="1" ht="18" hidden="true" outlineLevel="4">
      <c r="A7832" s="2" t="s">
        <v>15079</v>
      </c>
      <c r="B7832" s="3" t="s">
        <v>15080</v>
      </c>
      <c r="C7832" s="2"/>
      <c r="D7832" s="2" t="s">
        <v>16</v>
      </c>
      <c r="E7832" s="4">
        <f>1050.00*(1-Z1%)</f>
        <v>1050</v>
      </c>
      <c r="F7832" s="2">
        <v>1</v>
      </c>
      <c r="G7832" s="2"/>
    </row>
    <row r="7833" spans="1:26" customHeight="1" ht="18" hidden="true" outlineLevel="4">
      <c r="A7833" s="2" t="s">
        <v>15081</v>
      </c>
      <c r="B7833" s="3" t="s">
        <v>15082</v>
      </c>
      <c r="C7833" s="2"/>
      <c r="D7833" s="2" t="s">
        <v>16</v>
      </c>
      <c r="E7833" s="4">
        <f>1100.00*(1-Z1%)</f>
        <v>1100</v>
      </c>
      <c r="F7833" s="2">
        <v>4</v>
      </c>
      <c r="G7833" s="2"/>
    </row>
    <row r="7834" spans="1:26" customHeight="1" ht="18" hidden="true" outlineLevel="4">
      <c r="A7834" s="2" t="s">
        <v>15083</v>
      </c>
      <c r="B7834" s="3" t="s">
        <v>15084</v>
      </c>
      <c r="C7834" s="2"/>
      <c r="D7834" s="2" t="s">
        <v>16</v>
      </c>
      <c r="E7834" s="4">
        <f>790.00*(1-Z1%)</f>
        <v>790</v>
      </c>
      <c r="F7834" s="2">
        <v>3</v>
      </c>
      <c r="G7834" s="2"/>
    </row>
    <row r="7835" spans="1:26" customHeight="1" ht="36" hidden="true" outlineLevel="4">
      <c r="A7835" s="2" t="s">
        <v>15085</v>
      </c>
      <c r="B7835" s="3" t="s">
        <v>15086</v>
      </c>
      <c r="C7835" s="2"/>
      <c r="D7835" s="2" t="s">
        <v>16</v>
      </c>
      <c r="E7835" s="4">
        <f>190.00*(1-Z1%)</f>
        <v>190</v>
      </c>
      <c r="F7835" s="2">
        <v>1</v>
      </c>
      <c r="G7835" s="2"/>
    </row>
    <row r="7836" spans="1:26" customHeight="1" ht="18" hidden="true" outlineLevel="4">
      <c r="A7836" s="2" t="s">
        <v>15087</v>
      </c>
      <c r="B7836" s="3" t="s">
        <v>15088</v>
      </c>
      <c r="C7836" s="2"/>
      <c r="D7836" s="2" t="s">
        <v>16</v>
      </c>
      <c r="E7836" s="4">
        <f>190.00*(1-Z1%)</f>
        <v>190</v>
      </c>
      <c r="F7836" s="2">
        <v>28</v>
      </c>
      <c r="G7836" s="2"/>
    </row>
    <row r="7837" spans="1:26" customHeight="1" ht="18" hidden="true" outlineLevel="4">
      <c r="A7837" s="2" t="s">
        <v>15089</v>
      </c>
      <c r="B7837" s="3" t="s">
        <v>15090</v>
      </c>
      <c r="C7837" s="2"/>
      <c r="D7837" s="2" t="s">
        <v>16</v>
      </c>
      <c r="E7837" s="4">
        <f>230.00*(1-Z1%)</f>
        <v>230</v>
      </c>
      <c r="F7837" s="2">
        <v>1</v>
      </c>
      <c r="G7837" s="2"/>
    </row>
    <row r="7838" spans="1:26" customHeight="1" ht="18" hidden="true" outlineLevel="4">
      <c r="A7838" s="2" t="s">
        <v>15091</v>
      </c>
      <c r="B7838" s="3" t="s">
        <v>15092</v>
      </c>
      <c r="C7838" s="2"/>
      <c r="D7838" s="2" t="s">
        <v>16</v>
      </c>
      <c r="E7838" s="4">
        <f>360.00*(1-Z1%)</f>
        <v>360</v>
      </c>
      <c r="F7838" s="2">
        <v>3</v>
      </c>
      <c r="G7838" s="2"/>
    </row>
    <row r="7839" spans="1:26" customHeight="1" ht="18" hidden="true" outlineLevel="4">
      <c r="A7839" s="2" t="s">
        <v>15093</v>
      </c>
      <c r="B7839" s="3" t="s">
        <v>15094</v>
      </c>
      <c r="C7839" s="2"/>
      <c r="D7839" s="2" t="s">
        <v>16</v>
      </c>
      <c r="E7839" s="4">
        <f>260.00*(1-Z1%)</f>
        <v>260</v>
      </c>
      <c r="F7839" s="2">
        <v>2</v>
      </c>
      <c r="G7839" s="2"/>
    </row>
    <row r="7840" spans="1:26" customHeight="1" ht="18" hidden="true" outlineLevel="4">
      <c r="A7840" s="2" t="s">
        <v>15095</v>
      </c>
      <c r="B7840" s="3" t="s">
        <v>15096</v>
      </c>
      <c r="C7840" s="2"/>
      <c r="D7840" s="2" t="s">
        <v>16</v>
      </c>
      <c r="E7840" s="4">
        <f>150.00*(1-Z1%)</f>
        <v>150</v>
      </c>
      <c r="F7840" s="2">
        <v>3</v>
      </c>
      <c r="G7840" s="2"/>
    </row>
    <row r="7841" spans="1:26" customHeight="1" ht="18" hidden="true" outlineLevel="4">
      <c r="A7841" s="2" t="s">
        <v>15097</v>
      </c>
      <c r="B7841" s="3" t="s">
        <v>15098</v>
      </c>
      <c r="C7841" s="2"/>
      <c r="D7841" s="2" t="s">
        <v>16</v>
      </c>
      <c r="E7841" s="4">
        <f>250.00*(1-Z1%)</f>
        <v>250</v>
      </c>
      <c r="F7841" s="2">
        <v>3</v>
      </c>
      <c r="G7841" s="2"/>
    </row>
    <row r="7842" spans="1:26" customHeight="1" ht="18" hidden="true" outlineLevel="4">
      <c r="A7842" s="2" t="s">
        <v>15099</v>
      </c>
      <c r="B7842" s="3" t="s">
        <v>15100</v>
      </c>
      <c r="C7842" s="2"/>
      <c r="D7842" s="2" t="s">
        <v>16</v>
      </c>
      <c r="E7842" s="4">
        <f>150.00*(1-Z1%)</f>
        <v>150</v>
      </c>
      <c r="F7842" s="2">
        <v>1</v>
      </c>
      <c r="G7842" s="2"/>
    </row>
    <row r="7843" spans="1:26" customHeight="1" ht="18" hidden="true" outlineLevel="4">
      <c r="A7843" s="2" t="s">
        <v>15101</v>
      </c>
      <c r="B7843" s="3" t="s">
        <v>15102</v>
      </c>
      <c r="C7843" s="2"/>
      <c r="D7843" s="2" t="s">
        <v>16</v>
      </c>
      <c r="E7843" s="4">
        <f>250.00*(1-Z1%)</f>
        <v>250</v>
      </c>
      <c r="F7843" s="2">
        <v>5</v>
      </c>
      <c r="G7843" s="2"/>
    </row>
    <row r="7844" spans="1:26" customHeight="1" ht="18" hidden="true" outlineLevel="4">
      <c r="A7844" s="2" t="s">
        <v>15103</v>
      </c>
      <c r="B7844" s="3" t="s">
        <v>15104</v>
      </c>
      <c r="C7844" s="2"/>
      <c r="D7844" s="2" t="s">
        <v>16</v>
      </c>
      <c r="E7844" s="4">
        <f>160.00*(1-Z1%)</f>
        <v>160</v>
      </c>
      <c r="F7844" s="2">
        <v>2</v>
      </c>
      <c r="G7844" s="2"/>
    </row>
    <row r="7845" spans="1:26" customHeight="1" ht="18" hidden="true" outlineLevel="4">
      <c r="A7845" s="2" t="s">
        <v>15105</v>
      </c>
      <c r="B7845" s="3" t="s">
        <v>15106</v>
      </c>
      <c r="C7845" s="2"/>
      <c r="D7845" s="2" t="s">
        <v>16</v>
      </c>
      <c r="E7845" s="4">
        <f>320.00*(1-Z1%)</f>
        <v>320</v>
      </c>
      <c r="F7845" s="2">
        <v>5</v>
      </c>
      <c r="G7845" s="2"/>
    </row>
    <row r="7846" spans="1:26" customHeight="1" ht="35" hidden="true" outlineLevel="4">
      <c r="A7846" s="5" t="s">
        <v>15107</v>
      </c>
      <c r="B7846" s="5"/>
      <c r="C7846" s="5"/>
      <c r="D7846" s="5"/>
      <c r="E7846" s="5"/>
      <c r="F7846" s="5"/>
      <c r="G7846" s="5"/>
    </row>
    <row r="7847" spans="1:26" customHeight="1" ht="36" hidden="true" outlineLevel="4">
      <c r="A7847" s="2" t="s">
        <v>15108</v>
      </c>
      <c r="B7847" s="3" t="s">
        <v>15109</v>
      </c>
      <c r="C7847" s="2"/>
      <c r="D7847" s="2" t="s">
        <v>16</v>
      </c>
      <c r="E7847" s="4">
        <f>490.00*(1-Z1%)</f>
        <v>490</v>
      </c>
      <c r="F7847" s="2">
        <v>2</v>
      </c>
      <c r="G7847" s="2"/>
    </row>
    <row r="7848" spans="1:26" customHeight="1" ht="36" hidden="true" outlineLevel="4">
      <c r="A7848" s="2" t="s">
        <v>15110</v>
      </c>
      <c r="B7848" s="3" t="s">
        <v>15111</v>
      </c>
      <c r="C7848" s="2"/>
      <c r="D7848" s="2" t="s">
        <v>16</v>
      </c>
      <c r="E7848" s="4">
        <f>490.00*(1-Z1%)</f>
        <v>490</v>
      </c>
      <c r="F7848" s="2">
        <v>4</v>
      </c>
      <c r="G7848" s="2"/>
    </row>
    <row r="7849" spans="1:26" customHeight="1" ht="36" hidden="true" outlineLevel="4">
      <c r="A7849" s="2" t="s">
        <v>15112</v>
      </c>
      <c r="B7849" s="3" t="s">
        <v>15113</v>
      </c>
      <c r="C7849" s="2"/>
      <c r="D7849" s="2" t="s">
        <v>16</v>
      </c>
      <c r="E7849" s="4">
        <f>490.00*(1-Z1%)</f>
        <v>490</v>
      </c>
      <c r="F7849" s="2">
        <v>3</v>
      </c>
      <c r="G7849" s="2"/>
    </row>
    <row r="7850" spans="1:26" customHeight="1" ht="36" hidden="true" outlineLevel="4">
      <c r="A7850" s="2" t="s">
        <v>15114</v>
      </c>
      <c r="B7850" s="3" t="s">
        <v>15115</v>
      </c>
      <c r="C7850" s="2"/>
      <c r="D7850" s="2" t="s">
        <v>16</v>
      </c>
      <c r="E7850" s="4">
        <f>700.00*(1-Z1%)</f>
        <v>700</v>
      </c>
      <c r="F7850" s="2">
        <v>4</v>
      </c>
      <c r="G7850" s="2"/>
    </row>
    <row r="7851" spans="1:26" customHeight="1" ht="18" hidden="true" outlineLevel="4">
      <c r="A7851" s="2" t="s">
        <v>15116</v>
      </c>
      <c r="B7851" s="3" t="s">
        <v>15117</v>
      </c>
      <c r="C7851" s="2"/>
      <c r="D7851" s="2" t="s">
        <v>16</v>
      </c>
      <c r="E7851" s="4">
        <f>190.00*(1-Z1%)</f>
        <v>190</v>
      </c>
      <c r="F7851" s="2">
        <v>14</v>
      </c>
      <c r="G7851" s="2"/>
    </row>
    <row r="7852" spans="1:26" customHeight="1" ht="36" hidden="true" outlineLevel="4">
      <c r="A7852" s="2" t="s">
        <v>15118</v>
      </c>
      <c r="B7852" s="3" t="s">
        <v>15119</v>
      </c>
      <c r="C7852" s="2"/>
      <c r="D7852" s="2" t="s">
        <v>16</v>
      </c>
      <c r="E7852" s="4">
        <f>190.00*(1-Z1%)</f>
        <v>190</v>
      </c>
      <c r="F7852" s="2">
        <v>9</v>
      </c>
      <c r="G7852" s="2"/>
    </row>
    <row r="7853" spans="1:26" customHeight="1" ht="36" hidden="true" outlineLevel="4">
      <c r="A7853" s="2" t="s">
        <v>15120</v>
      </c>
      <c r="B7853" s="3" t="s">
        <v>15121</v>
      </c>
      <c r="C7853" s="2"/>
      <c r="D7853" s="2" t="s">
        <v>16</v>
      </c>
      <c r="E7853" s="4">
        <f>220.00*(1-Z1%)</f>
        <v>220</v>
      </c>
      <c r="F7853" s="2">
        <v>4</v>
      </c>
      <c r="G7853" s="2"/>
    </row>
    <row r="7854" spans="1:26" customHeight="1" ht="36" hidden="true" outlineLevel="4">
      <c r="A7854" s="2" t="s">
        <v>15122</v>
      </c>
      <c r="B7854" s="3" t="s">
        <v>15123</v>
      </c>
      <c r="C7854" s="2"/>
      <c r="D7854" s="2" t="s">
        <v>16</v>
      </c>
      <c r="E7854" s="4">
        <f>280.00*(1-Z1%)</f>
        <v>280</v>
      </c>
      <c r="F7854" s="2">
        <v>1</v>
      </c>
      <c r="G7854" s="2"/>
    </row>
    <row r="7855" spans="1:26" customHeight="1" ht="36" hidden="true" outlineLevel="4">
      <c r="A7855" s="2" t="s">
        <v>15124</v>
      </c>
      <c r="B7855" s="3" t="s">
        <v>15125</v>
      </c>
      <c r="C7855" s="2"/>
      <c r="D7855" s="2" t="s">
        <v>16</v>
      </c>
      <c r="E7855" s="4">
        <f>320.00*(1-Z1%)</f>
        <v>320</v>
      </c>
      <c r="F7855" s="2">
        <v>4</v>
      </c>
      <c r="G7855" s="2"/>
    </row>
    <row r="7856" spans="1:26" customHeight="1" ht="18" hidden="true" outlineLevel="4">
      <c r="A7856" s="2" t="s">
        <v>15126</v>
      </c>
      <c r="B7856" s="3" t="s">
        <v>15127</v>
      </c>
      <c r="C7856" s="2"/>
      <c r="D7856" s="2" t="s">
        <v>16</v>
      </c>
      <c r="E7856" s="4">
        <f>190.00*(1-Z1%)</f>
        <v>190</v>
      </c>
      <c r="F7856" s="2">
        <v>4</v>
      </c>
      <c r="G7856" s="2"/>
    </row>
    <row r="7857" spans="1:26" customHeight="1" ht="18" hidden="true" outlineLevel="4">
      <c r="A7857" s="2" t="s">
        <v>15128</v>
      </c>
      <c r="B7857" s="3" t="s">
        <v>15129</v>
      </c>
      <c r="C7857" s="2"/>
      <c r="D7857" s="2" t="s">
        <v>16</v>
      </c>
      <c r="E7857" s="4">
        <f>290.00*(1-Z1%)</f>
        <v>290</v>
      </c>
      <c r="F7857" s="2">
        <v>4</v>
      </c>
      <c r="G7857" s="2"/>
    </row>
    <row r="7858" spans="1:26" customHeight="1" ht="18" hidden="true" outlineLevel="4">
      <c r="A7858" s="2" t="s">
        <v>15130</v>
      </c>
      <c r="B7858" s="3" t="s">
        <v>15131</v>
      </c>
      <c r="C7858" s="2"/>
      <c r="D7858" s="2" t="s">
        <v>16</v>
      </c>
      <c r="E7858" s="4">
        <f>160.00*(1-Z1%)</f>
        <v>160</v>
      </c>
      <c r="F7858" s="2">
        <v>5</v>
      </c>
      <c r="G7858" s="2"/>
    </row>
    <row r="7859" spans="1:26" customHeight="1" ht="18" hidden="true" outlineLevel="4">
      <c r="A7859" s="2" t="s">
        <v>15132</v>
      </c>
      <c r="B7859" s="3" t="s">
        <v>15133</v>
      </c>
      <c r="C7859" s="2"/>
      <c r="D7859" s="2" t="s">
        <v>16</v>
      </c>
      <c r="E7859" s="4">
        <f>200.00*(1-Z1%)</f>
        <v>200</v>
      </c>
      <c r="F7859" s="2">
        <v>1</v>
      </c>
      <c r="G7859" s="2"/>
    </row>
    <row r="7860" spans="1:26" customHeight="1" ht="18" hidden="true" outlineLevel="4">
      <c r="A7860" s="2" t="s">
        <v>15134</v>
      </c>
      <c r="B7860" s="3" t="s">
        <v>15135</v>
      </c>
      <c r="C7860" s="2"/>
      <c r="D7860" s="2" t="s">
        <v>16</v>
      </c>
      <c r="E7860" s="4">
        <f>270.00*(1-Z1%)</f>
        <v>270</v>
      </c>
      <c r="F7860" s="2">
        <v>4</v>
      </c>
      <c r="G7860" s="2"/>
    </row>
    <row r="7861" spans="1:26" customHeight="1" ht="18" hidden="true" outlineLevel="4">
      <c r="A7861" s="2" t="s">
        <v>15136</v>
      </c>
      <c r="B7861" s="3" t="s">
        <v>15137</v>
      </c>
      <c r="C7861" s="2"/>
      <c r="D7861" s="2" t="s">
        <v>16</v>
      </c>
      <c r="E7861" s="4">
        <f>320.00*(1-Z1%)</f>
        <v>320</v>
      </c>
      <c r="F7861" s="2">
        <v>3</v>
      </c>
      <c r="G7861" s="2"/>
    </row>
    <row r="7862" spans="1:26" customHeight="1" ht="18" hidden="true" outlineLevel="4">
      <c r="A7862" s="2" t="s">
        <v>15138</v>
      </c>
      <c r="B7862" s="3" t="s">
        <v>15139</v>
      </c>
      <c r="C7862" s="2"/>
      <c r="D7862" s="2" t="s">
        <v>16</v>
      </c>
      <c r="E7862" s="4">
        <f>230.00*(1-Z1%)</f>
        <v>230</v>
      </c>
      <c r="F7862" s="2">
        <v>8</v>
      </c>
      <c r="G7862" s="2"/>
    </row>
    <row r="7863" spans="1:26" customHeight="1" ht="18" hidden="true" outlineLevel="4">
      <c r="A7863" s="2" t="s">
        <v>15140</v>
      </c>
      <c r="B7863" s="3" t="s">
        <v>15141</v>
      </c>
      <c r="C7863" s="2"/>
      <c r="D7863" s="2" t="s">
        <v>16</v>
      </c>
      <c r="E7863" s="4">
        <f>120.00*(1-Z1%)</f>
        <v>120</v>
      </c>
      <c r="F7863" s="2">
        <v>7</v>
      </c>
      <c r="G7863" s="2"/>
    </row>
    <row r="7864" spans="1:26" customHeight="1" ht="18" hidden="true" outlineLevel="4">
      <c r="A7864" s="2" t="s">
        <v>15142</v>
      </c>
      <c r="B7864" s="3" t="s">
        <v>15143</v>
      </c>
      <c r="C7864" s="2"/>
      <c r="D7864" s="2" t="s">
        <v>16</v>
      </c>
      <c r="E7864" s="4">
        <f>150.00*(1-Z1%)</f>
        <v>150</v>
      </c>
      <c r="F7864" s="2">
        <v>4</v>
      </c>
      <c r="G7864" s="2"/>
    </row>
    <row r="7865" spans="1:26" customHeight="1" ht="18" hidden="true" outlineLevel="4">
      <c r="A7865" s="2" t="s">
        <v>15144</v>
      </c>
      <c r="B7865" s="3" t="s">
        <v>15145</v>
      </c>
      <c r="C7865" s="2"/>
      <c r="D7865" s="2" t="s">
        <v>16</v>
      </c>
      <c r="E7865" s="4">
        <f>230.00*(1-Z1%)</f>
        <v>230</v>
      </c>
      <c r="F7865" s="2">
        <v>4</v>
      </c>
      <c r="G7865" s="2"/>
    </row>
    <row r="7866" spans="1:26" customHeight="1" ht="18" hidden="true" outlineLevel="4">
      <c r="A7866" s="2" t="s">
        <v>15146</v>
      </c>
      <c r="B7866" s="3" t="s">
        <v>15147</v>
      </c>
      <c r="C7866" s="2"/>
      <c r="D7866" s="2" t="s">
        <v>16</v>
      </c>
      <c r="E7866" s="4">
        <f>270.00*(1-Z1%)</f>
        <v>270</v>
      </c>
      <c r="F7866" s="2">
        <v>6</v>
      </c>
      <c r="G7866" s="2"/>
    </row>
    <row r="7867" spans="1:26" customHeight="1" ht="18" hidden="true" outlineLevel="4">
      <c r="A7867" s="2" t="s">
        <v>15148</v>
      </c>
      <c r="B7867" s="3" t="s">
        <v>15149</v>
      </c>
      <c r="C7867" s="2"/>
      <c r="D7867" s="2" t="s">
        <v>16</v>
      </c>
      <c r="E7867" s="4">
        <f>330.00*(1-Z1%)</f>
        <v>330</v>
      </c>
      <c r="F7867" s="2">
        <v>4</v>
      </c>
      <c r="G7867" s="2"/>
    </row>
    <row r="7868" spans="1:26" customHeight="1" ht="18" hidden="true" outlineLevel="4">
      <c r="A7868" s="2" t="s">
        <v>15150</v>
      </c>
      <c r="B7868" s="3" t="s">
        <v>15151</v>
      </c>
      <c r="C7868" s="2"/>
      <c r="D7868" s="2" t="s">
        <v>16</v>
      </c>
      <c r="E7868" s="4">
        <f>230.00*(1-Z1%)</f>
        <v>230</v>
      </c>
      <c r="F7868" s="2">
        <v>3</v>
      </c>
      <c r="G7868" s="2"/>
    </row>
    <row r="7869" spans="1:26" customHeight="1" ht="18" hidden="true" outlineLevel="4">
      <c r="A7869" s="2" t="s">
        <v>15152</v>
      </c>
      <c r="B7869" s="3" t="s">
        <v>15153</v>
      </c>
      <c r="C7869" s="2"/>
      <c r="D7869" s="2" t="s">
        <v>16</v>
      </c>
      <c r="E7869" s="4">
        <f>350.00*(1-Z1%)</f>
        <v>350</v>
      </c>
      <c r="F7869" s="2">
        <v>8</v>
      </c>
      <c r="G7869" s="2"/>
    </row>
    <row r="7870" spans="1:26" customHeight="1" ht="18" hidden="true" outlineLevel="4">
      <c r="A7870" s="2" t="s">
        <v>15154</v>
      </c>
      <c r="B7870" s="3" t="s">
        <v>15155</v>
      </c>
      <c r="C7870" s="2"/>
      <c r="D7870" s="2" t="s">
        <v>16</v>
      </c>
      <c r="E7870" s="4">
        <f>200.00*(1-Z1%)</f>
        <v>200</v>
      </c>
      <c r="F7870" s="2">
        <v>2</v>
      </c>
      <c r="G7870" s="2"/>
    </row>
    <row r="7871" spans="1:26" customHeight="1" ht="18" hidden="true" outlineLevel="4">
      <c r="A7871" s="2" t="s">
        <v>15156</v>
      </c>
      <c r="B7871" s="3" t="s">
        <v>15157</v>
      </c>
      <c r="C7871" s="2"/>
      <c r="D7871" s="2" t="s">
        <v>16</v>
      </c>
      <c r="E7871" s="4">
        <f>320.00*(1-Z1%)</f>
        <v>320</v>
      </c>
      <c r="F7871" s="2">
        <v>7</v>
      </c>
      <c r="G7871" s="2"/>
    </row>
    <row r="7872" spans="1:26" customHeight="1" ht="18" hidden="true" outlineLevel="4">
      <c r="A7872" s="2" t="s">
        <v>15158</v>
      </c>
      <c r="B7872" s="3" t="s">
        <v>15159</v>
      </c>
      <c r="C7872" s="2"/>
      <c r="D7872" s="2" t="s">
        <v>16</v>
      </c>
      <c r="E7872" s="4">
        <f>570.00*(1-Z1%)</f>
        <v>570</v>
      </c>
      <c r="F7872" s="2">
        <v>5</v>
      </c>
      <c r="G7872" s="2"/>
    </row>
    <row r="7873" spans="1:26" customHeight="1" ht="18" hidden="true" outlineLevel="4">
      <c r="A7873" s="2" t="s">
        <v>15160</v>
      </c>
      <c r="B7873" s="3" t="s">
        <v>15161</v>
      </c>
      <c r="C7873" s="2"/>
      <c r="D7873" s="2" t="s">
        <v>16</v>
      </c>
      <c r="E7873" s="4">
        <f>650.00*(1-Z1%)</f>
        <v>650</v>
      </c>
      <c r="F7873" s="2">
        <v>5</v>
      </c>
      <c r="G7873" s="2"/>
    </row>
    <row r="7874" spans="1:26" customHeight="1" ht="35" hidden="true" outlineLevel="4">
      <c r="A7874" s="5" t="s">
        <v>15162</v>
      </c>
      <c r="B7874" s="5"/>
      <c r="C7874" s="5"/>
      <c r="D7874" s="5"/>
      <c r="E7874" s="5"/>
      <c r="F7874" s="5"/>
      <c r="G7874" s="5"/>
    </row>
    <row r="7875" spans="1:26" customHeight="1" ht="18" hidden="true" outlineLevel="4">
      <c r="A7875" s="2" t="s">
        <v>15163</v>
      </c>
      <c r="B7875" s="3" t="s">
        <v>15164</v>
      </c>
      <c r="C7875" s="2"/>
      <c r="D7875" s="2" t="s">
        <v>16</v>
      </c>
      <c r="E7875" s="4">
        <f>60.00*(1-Z1%)</f>
        <v>60</v>
      </c>
      <c r="F7875" s="2">
        <v>12</v>
      </c>
      <c r="G7875" s="2"/>
    </row>
    <row r="7876" spans="1:26" customHeight="1" ht="18" hidden="true" outlineLevel="4">
      <c r="A7876" s="2" t="s">
        <v>15165</v>
      </c>
      <c r="B7876" s="3" t="s">
        <v>15166</v>
      </c>
      <c r="C7876" s="2"/>
      <c r="D7876" s="2" t="s">
        <v>16</v>
      </c>
      <c r="E7876" s="4">
        <f>70.00*(1-Z1%)</f>
        <v>70</v>
      </c>
      <c r="F7876" s="2">
        <v>12</v>
      </c>
      <c r="G7876" s="2"/>
    </row>
    <row r="7877" spans="1:26" customHeight="1" ht="18" hidden="true" outlineLevel="4">
      <c r="A7877" s="2" t="s">
        <v>15167</v>
      </c>
      <c r="B7877" s="3" t="s">
        <v>15168</v>
      </c>
      <c r="C7877" s="2"/>
      <c r="D7877" s="2" t="s">
        <v>16</v>
      </c>
      <c r="E7877" s="4">
        <f>120.00*(1-Z1%)</f>
        <v>120</v>
      </c>
      <c r="F7877" s="2">
        <v>4</v>
      </c>
      <c r="G7877" s="2"/>
    </row>
    <row r="7878" spans="1:26" customHeight="1" ht="18" hidden="true" outlineLevel="4">
      <c r="A7878" s="2" t="s">
        <v>15169</v>
      </c>
      <c r="B7878" s="3" t="s">
        <v>15170</v>
      </c>
      <c r="C7878" s="2"/>
      <c r="D7878" s="2" t="s">
        <v>16</v>
      </c>
      <c r="E7878" s="4">
        <f>100.00*(1-Z1%)</f>
        <v>100</v>
      </c>
      <c r="F7878" s="2">
        <v>4</v>
      </c>
      <c r="G7878" s="2"/>
    </row>
    <row r="7879" spans="1:26" customHeight="1" ht="18" hidden="true" outlineLevel="4">
      <c r="A7879" s="2" t="s">
        <v>15171</v>
      </c>
      <c r="B7879" s="3" t="s">
        <v>15172</v>
      </c>
      <c r="C7879" s="2"/>
      <c r="D7879" s="2" t="s">
        <v>16</v>
      </c>
      <c r="E7879" s="4">
        <f>60.00*(1-Z1%)</f>
        <v>60</v>
      </c>
      <c r="F7879" s="2">
        <v>7</v>
      </c>
      <c r="G7879" s="2"/>
    </row>
    <row r="7880" spans="1:26" customHeight="1" ht="18" hidden="true" outlineLevel="4">
      <c r="A7880" s="2" t="s">
        <v>15173</v>
      </c>
      <c r="B7880" s="3" t="s">
        <v>15174</v>
      </c>
      <c r="C7880" s="2"/>
      <c r="D7880" s="2" t="s">
        <v>16</v>
      </c>
      <c r="E7880" s="4">
        <f>70.00*(1-Z1%)</f>
        <v>70</v>
      </c>
      <c r="F7880" s="2">
        <v>7</v>
      </c>
      <c r="G7880" s="2"/>
    </row>
    <row r="7881" spans="1:26" customHeight="1" ht="18" hidden="true" outlineLevel="4">
      <c r="A7881" s="2" t="s">
        <v>15175</v>
      </c>
      <c r="B7881" s="3" t="s">
        <v>15176</v>
      </c>
      <c r="C7881" s="2"/>
      <c r="D7881" s="2" t="s">
        <v>16</v>
      </c>
      <c r="E7881" s="4">
        <f>90.00*(1-Z1%)</f>
        <v>90</v>
      </c>
      <c r="F7881" s="2">
        <v>2</v>
      </c>
      <c r="G7881" s="2"/>
    </row>
    <row r="7882" spans="1:26" customHeight="1" ht="35" hidden="true" outlineLevel="4">
      <c r="A7882" s="5" t="s">
        <v>15177</v>
      </c>
      <c r="B7882" s="5"/>
      <c r="C7882" s="5"/>
      <c r="D7882" s="5"/>
      <c r="E7882" s="5"/>
      <c r="F7882" s="5"/>
      <c r="G7882" s="5"/>
    </row>
    <row r="7883" spans="1:26" customHeight="1" ht="18" hidden="true" outlineLevel="4">
      <c r="A7883" s="2" t="s">
        <v>15178</v>
      </c>
      <c r="B7883" s="3" t="s">
        <v>15179</v>
      </c>
      <c r="C7883" s="2"/>
      <c r="D7883" s="2" t="s">
        <v>16</v>
      </c>
      <c r="E7883" s="4">
        <f>170.00*(1-Z1%)</f>
        <v>170</v>
      </c>
      <c r="F7883" s="2">
        <v>3</v>
      </c>
      <c r="G7883" s="2"/>
    </row>
    <row r="7884" spans="1:26" customHeight="1" ht="18" hidden="true" outlineLevel="4">
      <c r="A7884" s="2" t="s">
        <v>15180</v>
      </c>
      <c r="B7884" s="3" t="s">
        <v>15181</v>
      </c>
      <c r="C7884" s="2"/>
      <c r="D7884" s="2" t="s">
        <v>16</v>
      </c>
      <c r="E7884" s="4">
        <f>350.00*(1-Z1%)</f>
        <v>350</v>
      </c>
      <c r="F7884" s="2">
        <v>3</v>
      </c>
      <c r="G7884" s="2"/>
    </row>
    <row r="7885" spans="1:26" customHeight="1" ht="18" hidden="true" outlineLevel="4">
      <c r="A7885" s="2" t="s">
        <v>15182</v>
      </c>
      <c r="B7885" s="3" t="s">
        <v>15183</v>
      </c>
      <c r="C7885" s="2"/>
      <c r="D7885" s="2" t="s">
        <v>16</v>
      </c>
      <c r="E7885" s="4">
        <f>70.00*(1-Z1%)</f>
        <v>70</v>
      </c>
      <c r="F7885" s="2">
        <v>3</v>
      </c>
      <c r="G7885" s="2"/>
    </row>
    <row r="7886" spans="1:26" customHeight="1" ht="35" hidden="true" outlineLevel="4">
      <c r="A7886" s="5" t="s">
        <v>15184</v>
      </c>
      <c r="B7886" s="5"/>
      <c r="C7886" s="5"/>
      <c r="D7886" s="5"/>
      <c r="E7886" s="5"/>
      <c r="F7886" s="5"/>
      <c r="G7886" s="5"/>
    </row>
    <row r="7887" spans="1:26" customHeight="1" ht="18" hidden="true" outlineLevel="4">
      <c r="A7887" s="2" t="s">
        <v>15185</v>
      </c>
      <c r="B7887" s="3" t="s">
        <v>15186</v>
      </c>
      <c r="C7887" s="2"/>
      <c r="D7887" s="2" t="s">
        <v>16</v>
      </c>
      <c r="E7887" s="4">
        <f>60.00*(1-Z1%)</f>
        <v>60</v>
      </c>
      <c r="F7887" s="2">
        <v>12</v>
      </c>
      <c r="G7887" s="2"/>
    </row>
    <row r="7888" spans="1:26" customHeight="1" ht="18" hidden="true" outlineLevel="4">
      <c r="A7888" s="2" t="s">
        <v>15187</v>
      </c>
      <c r="B7888" s="3" t="s">
        <v>15188</v>
      </c>
      <c r="C7888" s="2"/>
      <c r="D7888" s="2" t="s">
        <v>16</v>
      </c>
      <c r="E7888" s="4">
        <f>290.00*(1-Z1%)</f>
        <v>290</v>
      </c>
      <c r="F7888" s="2">
        <v>3</v>
      </c>
      <c r="G7888" s="2"/>
    </row>
    <row r="7889" spans="1:26" customHeight="1" ht="18" hidden="true" outlineLevel="4">
      <c r="A7889" s="2" t="s">
        <v>15189</v>
      </c>
      <c r="B7889" s="3" t="s">
        <v>15190</v>
      </c>
      <c r="C7889" s="2"/>
      <c r="D7889" s="2" t="s">
        <v>16</v>
      </c>
      <c r="E7889" s="4">
        <f>300.00*(1-Z1%)</f>
        <v>300</v>
      </c>
      <c r="F7889" s="2">
        <v>3</v>
      </c>
      <c r="G7889" s="2"/>
    </row>
    <row r="7890" spans="1:26" customHeight="1" ht="18" hidden="true" outlineLevel="4">
      <c r="A7890" s="2" t="s">
        <v>15191</v>
      </c>
      <c r="B7890" s="3" t="s">
        <v>15192</v>
      </c>
      <c r="C7890" s="2"/>
      <c r="D7890" s="2" t="s">
        <v>16</v>
      </c>
      <c r="E7890" s="4">
        <f>550.00*(1-Z1%)</f>
        <v>550</v>
      </c>
      <c r="F7890" s="2">
        <v>3</v>
      </c>
      <c r="G7890" s="2"/>
    </row>
    <row r="7891" spans="1:26" customHeight="1" ht="18" hidden="true" outlineLevel="4">
      <c r="A7891" s="2" t="s">
        <v>15193</v>
      </c>
      <c r="B7891" s="3" t="s">
        <v>15194</v>
      </c>
      <c r="C7891" s="2"/>
      <c r="D7891" s="2" t="s">
        <v>16</v>
      </c>
      <c r="E7891" s="4">
        <f>250.00*(1-Z1%)</f>
        <v>250</v>
      </c>
      <c r="F7891" s="2">
        <v>7</v>
      </c>
      <c r="G7891" s="2"/>
    </row>
    <row r="7892" spans="1:26" customHeight="1" ht="36" hidden="true" outlineLevel="4">
      <c r="A7892" s="2" t="s">
        <v>15195</v>
      </c>
      <c r="B7892" s="3" t="s">
        <v>15196</v>
      </c>
      <c r="C7892" s="2"/>
      <c r="D7892" s="2" t="s">
        <v>16</v>
      </c>
      <c r="E7892" s="4">
        <f>200.00*(1-Z1%)</f>
        <v>200</v>
      </c>
      <c r="F7892" s="2">
        <v>1</v>
      </c>
      <c r="G7892" s="2"/>
    </row>
    <row r="7893" spans="1:26" customHeight="1" ht="36" hidden="true" outlineLevel="4">
      <c r="A7893" s="2" t="s">
        <v>15197</v>
      </c>
      <c r="B7893" s="3" t="s">
        <v>15198</v>
      </c>
      <c r="C7893" s="2"/>
      <c r="D7893" s="2" t="s">
        <v>16</v>
      </c>
      <c r="E7893" s="4">
        <f>300.00*(1-Z1%)</f>
        <v>300</v>
      </c>
      <c r="F7893" s="2">
        <v>2</v>
      </c>
      <c r="G7893" s="2"/>
    </row>
    <row r="7894" spans="1:26" customHeight="1" ht="36" hidden="true" outlineLevel="4">
      <c r="A7894" s="2" t="s">
        <v>15199</v>
      </c>
      <c r="B7894" s="3" t="s">
        <v>15200</v>
      </c>
      <c r="C7894" s="2"/>
      <c r="D7894" s="2" t="s">
        <v>16</v>
      </c>
      <c r="E7894" s="4">
        <f>230.00*(1-Z1%)</f>
        <v>230</v>
      </c>
      <c r="F7894" s="2">
        <v>3</v>
      </c>
      <c r="G7894" s="2"/>
    </row>
    <row r="7895" spans="1:26" customHeight="1" ht="36" hidden="true" outlineLevel="4">
      <c r="A7895" s="2" t="s">
        <v>15201</v>
      </c>
      <c r="B7895" s="3" t="s">
        <v>15202</v>
      </c>
      <c r="C7895" s="2"/>
      <c r="D7895" s="2" t="s">
        <v>16</v>
      </c>
      <c r="E7895" s="4">
        <f>290.00*(1-Z1%)</f>
        <v>290</v>
      </c>
      <c r="F7895" s="2">
        <v>5</v>
      </c>
      <c r="G7895" s="2"/>
    </row>
    <row r="7896" spans="1:26" customHeight="1" ht="36" hidden="true" outlineLevel="4">
      <c r="A7896" s="2" t="s">
        <v>15203</v>
      </c>
      <c r="B7896" s="3" t="s">
        <v>15204</v>
      </c>
      <c r="C7896" s="2"/>
      <c r="D7896" s="2" t="s">
        <v>16</v>
      </c>
      <c r="E7896" s="4">
        <f>190.00*(1-Z1%)</f>
        <v>190</v>
      </c>
      <c r="F7896" s="2">
        <v>1</v>
      </c>
      <c r="G7896" s="2"/>
    </row>
    <row r="7897" spans="1:26" customHeight="1" ht="36" hidden="true" outlineLevel="4">
      <c r="A7897" s="2" t="s">
        <v>15205</v>
      </c>
      <c r="B7897" s="3" t="s">
        <v>15206</v>
      </c>
      <c r="C7897" s="2"/>
      <c r="D7897" s="2" t="s">
        <v>16</v>
      </c>
      <c r="E7897" s="4">
        <f>100.00*(1-Z1%)</f>
        <v>100</v>
      </c>
      <c r="F7897" s="2">
        <v>3</v>
      </c>
      <c r="G7897" s="2"/>
    </row>
    <row r="7898" spans="1:26" customHeight="1" ht="18" hidden="true" outlineLevel="4">
      <c r="A7898" s="2" t="s">
        <v>15207</v>
      </c>
      <c r="B7898" s="3" t="s">
        <v>15208</v>
      </c>
      <c r="C7898" s="2"/>
      <c r="D7898" s="2" t="s">
        <v>16</v>
      </c>
      <c r="E7898" s="4">
        <f>220.00*(1-Z1%)</f>
        <v>220</v>
      </c>
      <c r="F7898" s="2">
        <v>6</v>
      </c>
      <c r="G7898" s="2"/>
    </row>
    <row r="7899" spans="1:26" customHeight="1" ht="36" hidden="true" outlineLevel="4">
      <c r="A7899" s="2" t="s">
        <v>15209</v>
      </c>
      <c r="B7899" s="3" t="s">
        <v>15210</v>
      </c>
      <c r="C7899" s="2"/>
      <c r="D7899" s="2" t="s">
        <v>16</v>
      </c>
      <c r="E7899" s="4">
        <f>290.00*(1-Z1%)</f>
        <v>290</v>
      </c>
      <c r="F7899" s="2">
        <v>1</v>
      </c>
      <c r="G7899" s="2"/>
    </row>
    <row r="7900" spans="1:26" customHeight="1" ht="36" hidden="true" outlineLevel="4">
      <c r="A7900" s="2" t="s">
        <v>15211</v>
      </c>
      <c r="B7900" s="3" t="s">
        <v>15212</v>
      </c>
      <c r="C7900" s="2"/>
      <c r="D7900" s="2" t="s">
        <v>16</v>
      </c>
      <c r="E7900" s="4">
        <f>100.00*(1-Z1%)</f>
        <v>100</v>
      </c>
      <c r="F7900" s="2">
        <v>9</v>
      </c>
      <c r="G7900" s="2"/>
    </row>
    <row r="7901" spans="1:26" customHeight="1" ht="18" hidden="true" outlineLevel="4">
      <c r="A7901" s="2" t="s">
        <v>15213</v>
      </c>
      <c r="B7901" s="3" t="s">
        <v>15214</v>
      </c>
      <c r="C7901" s="2"/>
      <c r="D7901" s="2" t="s">
        <v>16</v>
      </c>
      <c r="E7901" s="4">
        <f>100.00*(1-Z1%)</f>
        <v>100</v>
      </c>
      <c r="F7901" s="2">
        <v>5</v>
      </c>
      <c r="G7901" s="2"/>
    </row>
    <row r="7902" spans="1:26" customHeight="1" ht="18" hidden="true" outlineLevel="4">
      <c r="A7902" s="2" t="s">
        <v>15215</v>
      </c>
      <c r="B7902" s="3" t="s">
        <v>15216</v>
      </c>
      <c r="C7902" s="2"/>
      <c r="D7902" s="2" t="s">
        <v>16</v>
      </c>
      <c r="E7902" s="4">
        <f>190.00*(1-Z1%)</f>
        <v>190</v>
      </c>
      <c r="F7902" s="2">
        <v>1</v>
      </c>
      <c r="G7902" s="2"/>
    </row>
    <row r="7903" spans="1:26" customHeight="1" ht="35" hidden="true" outlineLevel="4">
      <c r="A7903" s="5" t="s">
        <v>15217</v>
      </c>
      <c r="B7903" s="5"/>
      <c r="C7903" s="5"/>
      <c r="D7903" s="5"/>
      <c r="E7903" s="5"/>
      <c r="F7903" s="5"/>
      <c r="G7903" s="5"/>
    </row>
    <row r="7904" spans="1:26" customHeight="1" ht="18" hidden="true" outlineLevel="4">
      <c r="A7904" s="2" t="s">
        <v>15218</v>
      </c>
      <c r="B7904" s="3" t="s">
        <v>15219</v>
      </c>
      <c r="C7904" s="2"/>
      <c r="D7904" s="2" t="s">
        <v>16</v>
      </c>
      <c r="E7904" s="4">
        <f>130.00*(1-Z1%)</f>
        <v>130</v>
      </c>
      <c r="F7904" s="2">
        <v>2</v>
      </c>
      <c r="G7904" s="2"/>
    </row>
    <row r="7905" spans="1:26" customHeight="1" ht="18" hidden="true" outlineLevel="4">
      <c r="A7905" s="2" t="s">
        <v>15220</v>
      </c>
      <c r="B7905" s="3" t="s">
        <v>15221</v>
      </c>
      <c r="C7905" s="2"/>
      <c r="D7905" s="2" t="s">
        <v>16</v>
      </c>
      <c r="E7905" s="4">
        <f>50.00*(1-Z1%)</f>
        <v>50</v>
      </c>
      <c r="F7905" s="2">
        <v>7</v>
      </c>
      <c r="G7905" s="2"/>
    </row>
    <row r="7906" spans="1:26" customHeight="1" ht="18" hidden="true" outlineLevel="4">
      <c r="A7906" s="2" t="s">
        <v>15222</v>
      </c>
      <c r="B7906" s="3" t="s">
        <v>15223</v>
      </c>
      <c r="C7906" s="2"/>
      <c r="D7906" s="2" t="s">
        <v>16</v>
      </c>
      <c r="E7906" s="4">
        <f>50.00*(1-Z1%)</f>
        <v>50</v>
      </c>
      <c r="F7906" s="2">
        <v>7</v>
      </c>
      <c r="G7906" s="2"/>
    </row>
    <row r="7907" spans="1:26" customHeight="1" ht="18" hidden="true" outlineLevel="4">
      <c r="A7907" s="2" t="s">
        <v>15224</v>
      </c>
      <c r="B7907" s="3" t="s">
        <v>15225</v>
      </c>
      <c r="C7907" s="2"/>
      <c r="D7907" s="2" t="s">
        <v>16</v>
      </c>
      <c r="E7907" s="4">
        <f>80.00*(1-Z1%)</f>
        <v>80</v>
      </c>
      <c r="F7907" s="2">
        <v>5</v>
      </c>
      <c r="G7907" s="2"/>
    </row>
    <row r="7908" spans="1:26" customHeight="1" ht="18" hidden="true" outlineLevel="4">
      <c r="A7908" s="2" t="s">
        <v>15226</v>
      </c>
      <c r="B7908" s="3" t="s">
        <v>15227</v>
      </c>
      <c r="C7908" s="2"/>
      <c r="D7908" s="2" t="s">
        <v>16</v>
      </c>
      <c r="E7908" s="4">
        <f>110.00*(1-Z1%)</f>
        <v>110</v>
      </c>
      <c r="F7908" s="2">
        <v>6</v>
      </c>
      <c r="G7908" s="2"/>
    </row>
    <row r="7909" spans="1:26" customHeight="1" ht="18" hidden="true" outlineLevel="4">
      <c r="A7909" s="2" t="s">
        <v>15228</v>
      </c>
      <c r="B7909" s="3" t="s">
        <v>15229</v>
      </c>
      <c r="C7909" s="2"/>
      <c r="D7909" s="2" t="s">
        <v>16</v>
      </c>
      <c r="E7909" s="4">
        <f>35.00*(1-Z1%)</f>
        <v>35</v>
      </c>
      <c r="F7909" s="2">
        <v>3</v>
      </c>
      <c r="G7909" s="2"/>
    </row>
    <row r="7910" spans="1:26" customHeight="1" ht="35" hidden="true" outlineLevel="4">
      <c r="A7910" s="5" t="s">
        <v>15230</v>
      </c>
      <c r="B7910" s="5"/>
      <c r="C7910" s="5"/>
      <c r="D7910" s="5"/>
      <c r="E7910" s="5"/>
      <c r="F7910" s="5"/>
      <c r="G7910" s="5"/>
    </row>
    <row r="7911" spans="1:26" customHeight="1" ht="18" hidden="true" outlineLevel="4">
      <c r="A7911" s="2" t="s">
        <v>15231</v>
      </c>
      <c r="B7911" s="3" t="s">
        <v>15232</v>
      </c>
      <c r="C7911" s="2"/>
      <c r="D7911" s="2" t="s">
        <v>16</v>
      </c>
      <c r="E7911" s="4">
        <f>50.00*(1-Z1%)</f>
        <v>50</v>
      </c>
      <c r="F7911" s="2">
        <v>8</v>
      </c>
      <c r="G7911" s="2"/>
    </row>
    <row r="7912" spans="1:26" customHeight="1" ht="18" hidden="true" outlineLevel="4">
      <c r="A7912" s="2" t="s">
        <v>15233</v>
      </c>
      <c r="B7912" s="3" t="s">
        <v>15234</v>
      </c>
      <c r="C7912" s="2"/>
      <c r="D7912" s="2" t="s">
        <v>16</v>
      </c>
      <c r="E7912" s="4">
        <f>60.00*(1-Z1%)</f>
        <v>60</v>
      </c>
      <c r="F7912" s="2">
        <v>12</v>
      </c>
      <c r="G7912" s="2"/>
    </row>
    <row r="7913" spans="1:26" customHeight="1" ht="18" hidden="true" outlineLevel="4">
      <c r="A7913" s="2" t="s">
        <v>15235</v>
      </c>
      <c r="B7913" s="3" t="s">
        <v>15236</v>
      </c>
      <c r="C7913" s="2"/>
      <c r="D7913" s="2" t="s">
        <v>16</v>
      </c>
      <c r="E7913" s="4">
        <f>130.00*(1-Z1%)</f>
        <v>130</v>
      </c>
      <c r="F7913" s="2">
        <v>2</v>
      </c>
      <c r="G7913" s="2"/>
    </row>
    <row r="7914" spans="1:26" customHeight="1" ht="18" hidden="true" outlineLevel="4">
      <c r="A7914" s="2" t="s">
        <v>15237</v>
      </c>
      <c r="B7914" s="3" t="s">
        <v>15238</v>
      </c>
      <c r="C7914" s="2"/>
      <c r="D7914" s="2" t="s">
        <v>16</v>
      </c>
      <c r="E7914" s="4">
        <f>100.00*(1-Z1%)</f>
        <v>100</v>
      </c>
      <c r="F7914" s="2">
        <v>7</v>
      </c>
      <c r="G7914" s="2"/>
    </row>
    <row r="7915" spans="1:26" customHeight="1" ht="18" hidden="true" outlineLevel="4">
      <c r="A7915" s="2" t="s">
        <v>15239</v>
      </c>
      <c r="B7915" s="3" t="s">
        <v>15240</v>
      </c>
      <c r="C7915" s="2"/>
      <c r="D7915" s="2" t="s">
        <v>16</v>
      </c>
      <c r="E7915" s="4">
        <f>70.00*(1-Z1%)</f>
        <v>70</v>
      </c>
      <c r="F7915" s="2">
        <v>6</v>
      </c>
      <c r="G7915" s="2"/>
    </row>
    <row r="7916" spans="1:26" customHeight="1" ht="18" hidden="true" outlineLevel="4">
      <c r="A7916" s="2" t="s">
        <v>15241</v>
      </c>
      <c r="B7916" s="3" t="s">
        <v>15242</v>
      </c>
      <c r="C7916" s="2"/>
      <c r="D7916" s="2" t="s">
        <v>16</v>
      </c>
      <c r="E7916" s="4">
        <f>100.00*(1-Z1%)</f>
        <v>100</v>
      </c>
      <c r="F7916" s="2">
        <v>5</v>
      </c>
      <c r="G7916" s="2"/>
    </row>
    <row r="7917" spans="1:26" customHeight="1" ht="18" hidden="true" outlineLevel="4">
      <c r="A7917" s="2" t="s">
        <v>15243</v>
      </c>
      <c r="B7917" s="3" t="s">
        <v>15242</v>
      </c>
      <c r="C7917" s="2"/>
      <c r="D7917" s="2" t="s">
        <v>16</v>
      </c>
      <c r="E7917" s="4">
        <f>120.00*(1-Z1%)</f>
        <v>120</v>
      </c>
      <c r="F7917" s="2">
        <v>1</v>
      </c>
      <c r="G7917" s="2"/>
    </row>
    <row r="7918" spans="1:26" customHeight="1" ht="18" hidden="true" outlineLevel="4">
      <c r="A7918" s="2" t="s">
        <v>15244</v>
      </c>
      <c r="B7918" s="3" t="s">
        <v>15245</v>
      </c>
      <c r="C7918" s="2"/>
      <c r="D7918" s="2" t="s">
        <v>16</v>
      </c>
      <c r="E7918" s="4">
        <f>200.00*(1-Z1%)</f>
        <v>200</v>
      </c>
      <c r="F7918" s="2">
        <v>3</v>
      </c>
      <c r="G7918" s="2"/>
    </row>
    <row r="7919" spans="1:26" customHeight="1" ht="18" hidden="true" outlineLevel="4">
      <c r="A7919" s="2" t="s">
        <v>15246</v>
      </c>
      <c r="B7919" s="3" t="s">
        <v>15247</v>
      </c>
      <c r="C7919" s="2"/>
      <c r="D7919" s="2" t="s">
        <v>16</v>
      </c>
      <c r="E7919" s="4">
        <f>40.00*(1-Z1%)</f>
        <v>40</v>
      </c>
      <c r="F7919" s="2">
        <v>5</v>
      </c>
      <c r="G7919" s="2"/>
    </row>
    <row r="7920" spans="1:26" customHeight="1" ht="18" hidden="true" outlineLevel="4">
      <c r="A7920" s="2" t="s">
        <v>15248</v>
      </c>
      <c r="B7920" s="3" t="s">
        <v>15249</v>
      </c>
      <c r="C7920" s="2"/>
      <c r="D7920" s="2" t="s">
        <v>16</v>
      </c>
      <c r="E7920" s="4">
        <f>60.00*(1-Z1%)</f>
        <v>60</v>
      </c>
      <c r="F7920" s="2">
        <v>3</v>
      </c>
      <c r="G7920" s="2"/>
    </row>
    <row r="7921" spans="1:26" customHeight="1" ht="18" hidden="true" outlineLevel="4">
      <c r="A7921" s="2" t="s">
        <v>15250</v>
      </c>
      <c r="B7921" s="3" t="s">
        <v>15251</v>
      </c>
      <c r="C7921" s="2"/>
      <c r="D7921" s="2" t="s">
        <v>16</v>
      </c>
      <c r="E7921" s="4">
        <f>50.00*(1-Z1%)</f>
        <v>50</v>
      </c>
      <c r="F7921" s="2">
        <v>5</v>
      </c>
      <c r="G7921" s="2"/>
    </row>
    <row r="7922" spans="1:26" customHeight="1" ht="18" hidden="true" outlineLevel="4">
      <c r="A7922" s="2" t="s">
        <v>15252</v>
      </c>
      <c r="B7922" s="3" t="s">
        <v>15253</v>
      </c>
      <c r="C7922" s="2"/>
      <c r="D7922" s="2" t="s">
        <v>16</v>
      </c>
      <c r="E7922" s="4">
        <f>90.00*(1-Z1%)</f>
        <v>90</v>
      </c>
      <c r="F7922" s="2">
        <v>2</v>
      </c>
      <c r="G7922" s="2"/>
    </row>
    <row r="7923" spans="1:26" customHeight="1" ht="18" hidden="true" outlineLevel="4">
      <c r="A7923" s="2" t="s">
        <v>15254</v>
      </c>
      <c r="B7923" s="3" t="s">
        <v>15255</v>
      </c>
      <c r="C7923" s="2"/>
      <c r="D7923" s="2" t="s">
        <v>16</v>
      </c>
      <c r="E7923" s="4">
        <f>100.00*(1-Z1%)</f>
        <v>100</v>
      </c>
      <c r="F7923" s="2">
        <v>7</v>
      </c>
      <c r="G7923" s="2"/>
    </row>
    <row r="7924" spans="1:26" customHeight="1" ht="36" hidden="true" outlineLevel="4">
      <c r="A7924" s="2" t="s">
        <v>15256</v>
      </c>
      <c r="B7924" s="3" t="s">
        <v>15257</v>
      </c>
      <c r="C7924" s="2"/>
      <c r="D7924" s="2" t="s">
        <v>16</v>
      </c>
      <c r="E7924" s="4">
        <f>120.00*(1-Z1%)</f>
        <v>120</v>
      </c>
      <c r="F7924" s="2">
        <v>3</v>
      </c>
      <c r="G7924" s="2"/>
    </row>
    <row r="7925" spans="1:26" customHeight="1" ht="18" hidden="true" outlineLevel="4">
      <c r="A7925" s="2" t="s">
        <v>15258</v>
      </c>
      <c r="B7925" s="3" t="s">
        <v>15259</v>
      </c>
      <c r="C7925" s="2"/>
      <c r="D7925" s="2" t="s">
        <v>16</v>
      </c>
      <c r="E7925" s="4">
        <f>50.00*(1-Z1%)</f>
        <v>50</v>
      </c>
      <c r="F7925" s="2">
        <v>6</v>
      </c>
      <c r="G7925" s="2"/>
    </row>
    <row r="7926" spans="1:26" customHeight="1" ht="18" hidden="true" outlineLevel="4">
      <c r="A7926" s="2" t="s">
        <v>15260</v>
      </c>
      <c r="B7926" s="3" t="s">
        <v>15261</v>
      </c>
      <c r="C7926" s="2"/>
      <c r="D7926" s="2" t="s">
        <v>16</v>
      </c>
      <c r="E7926" s="4">
        <f>70.00*(1-Z1%)</f>
        <v>70</v>
      </c>
      <c r="F7926" s="2">
        <v>9</v>
      </c>
      <c r="G7926" s="2"/>
    </row>
    <row r="7927" spans="1:26" customHeight="1" ht="18" hidden="true" outlineLevel="4">
      <c r="A7927" s="2" t="s">
        <v>15262</v>
      </c>
      <c r="B7927" s="3" t="s">
        <v>15263</v>
      </c>
      <c r="C7927" s="2"/>
      <c r="D7927" s="2" t="s">
        <v>16</v>
      </c>
      <c r="E7927" s="4">
        <f>80.00*(1-Z1%)</f>
        <v>80</v>
      </c>
      <c r="F7927" s="2">
        <v>4</v>
      </c>
      <c r="G7927" s="2"/>
    </row>
    <row r="7928" spans="1:26" customHeight="1" ht="18" hidden="true" outlineLevel="4">
      <c r="A7928" s="2" t="s">
        <v>15264</v>
      </c>
      <c r="B7928" s="3" t="s">
        <v>15265</v>
      </c>
      <c r="C7928" s="2"/>
      <c r="D7928" s="2" t="s">
        <v>16</v>
      </c>
      <c r="E7928" s="4">
        <f>110.00*(1-Z1%)</f>
        <v>110</v>
      </c>
      <c r="F7928" s="2">
        <v>7</v>
      </c>
      <c r="G7928" s="2"/>
    </row>
    <row r="7929" spans="1:26" customHeight="1" ht="35" hidden="true" outlineLevel="4">
      <c r="A7929" s="5" t="s">
        <v>15266</v>
      </c>
      <c r="B7929" s="5"/>
      <c r="C7929" s="5"/>
      <c r="D7929" s="5"/>
      <c r="E7929" s="5"/>
      <c r="F7929" s="5"/>
      <c r="G7929" s="5"/>
    </row>
    <row r="7930" spans="1:26" customHeight="1" ht="36" hidden="true" outlineLevel="4">
      <c r="A7930" s="2" t="s">
        <v>15267</v>
      </c>
      <c r="B7930" s="3" t="s">
        <v>15268</v>
      </c>
      <c r="C7930" s="2"/>
      <c r="D7930" s="2" t="s">
        <v>16</v>
      </c>
      <c r="E7930" s="4">
        <f>170.00*(1-Z1%)</f>
        <v>170</v>
      </c>
      <c r="F7930" s="2">
        <v>2</v>
      </c>
      <c r="G7930" s="2"/>
    </row>
    <row r="7931" spans="1:26" customHeight="1" ht="36" hidden="true" outlineLevel="4">
      <c r="A7931" s="2" t="s">
        <v>15269</v>
      </c>
      <c r="B7931" s="3" t="s">
        <v>15270</v>
      </c>
      <c r="C7931" s="2"/>
      <c r="D7931" s="2" t="s">
        <v>16</v>
      </c>
      <c r="E7931" s="4">
        <f>50.00*(1-Z1%)</f>
        <v>50</v>
      </c>
      <c r="F7931" s="2">
        <v>11</v>
      </c>
      <c r="G7931" s="2"/>
    </row>
    <row r="7932" spans="1:26" customHeight="1" ht="36" hidden="true" outlineLevel="4">
      <c r="A7932" s="2" t="s">
        <v>15271</v>
      </c>
      <c r="B7932" s="3" t="s">
        <v>15272</v>
      </c>
      <c r="C7932" s="2"/>
      <c r="D7932" s="2" t="s">
        <v>16</v>
      </c>
      <c r="E7932" s="4">
        <f>60.00*(1-Z1%)</f>
        <v>60</v>
      </c>
      <c r="F7932" s="2">
        <v>11</v>
      </c>
      <c r="G7932" s="2"/>
    </row>
    <row r="7933" spans="1:26" customHeight="1" ht="18" hidden="true" outlineLevel="4">
      <c r="A7933" s="2" t="s">
        <v>15273</v>
      </c>
      <c r="B7933" s="3" t="s">
        <v>15274</v>
      </c>
      <c r="C7933" s="2"/>
      <c r="D7933" s="2" t="s">
        <v>16</v>
      </c>
      <c r="E7933" s="4">
        <f>100.00*(1-Z1%)</f>
        <v>100</v>
      </c>
      <c r="F7933" s="2">
        <v>6</v>
      </c>
      <c r="G7933" s="2"/>
    </row>
    <row r="7934" spans="1:26" customHeight="1" ht="36" hidden="true" outlineLevel="4">
      <c r="A7934" s="2" t="s">
        <v>15275</v>
      </c>
      <c r="B7934" s="3" t="s">
        <v>15276</v>
      </c>
      <c r="C7934" s="2"/>
      <c r="D7934" s="2" t="s">
        <v>16</v>
      </c>
      <c r="E7934" s="4">
        <f>70.00*(1-Z1%)</f>
        <v>70</v>
      </c>
      <c r="F7934" s="2">
        <v>11</v>
      </c>
      <c r="G7934" s="2"/>
    </row>
    <row r="7935" spans="1:26" customHeight="1" ht="18" hidden="true" outlineLevel="4">
      <c r="A7935" s="2" t="s">
        <v>15277</v>
      </c>
      <c r="B7935" s="3" t="s">
        <v>15278</v>
      </c>
      <c r="C7935" s="2"/>
      <c r="D7935" s="2" t="s">
        <v>16</v>
      </c>
      <c r="E7935" s="4">
        <f>120.00*(1-Z1%)</f>
        <v>120</v>
      </c>
      <c r="F7935" s="2">
        <v>12</v>
      </c>
      <c r="G7935" s="2"/>
    </row>
    <row r="7936" spans="1:26" customHeight="1" ht="36" hidden="true" outlineLevel="4">
      <c r="A7936" s="2" t="s">
        <v>15279</v>
      </c>
      <c r="B7936" s="3" t="s">
        <v>15280</v>
      </c>
      <c r="C7936" s="2"/>
      <c r="D7936" s="2" t="s">
        <v>16</v>
      </c>
      <c r="E7936" s="4">
        <f>590.00*(1-Z1%)</f>
        <v>590</v>
      </c>
      <c r="F7936" s="2">
        <v>2</v>
      </c>
      <c r="G7936" s="2"/>
    </row>
    <row r="7937" spans="1:26" customHeight="1" ht="18" hidden="true" outlineLevel="4">
      <c r="A7937" s="2" t="s">
        <v>15281</v>
      </c>
      <c r="B7937" s="3" t="s">
        <v>15282</v>
      </c>
      <c r="C7937" s="2"/>
      <c r="D7937" s="2" t="s">
        <v>16</v>
      </c>
      <c r="E7937" s="4">
        <f>100.00*(1-Z1%)</f>
        <v>100</v>
      </c>
      <c r="F7937" s="2">
        <v>1</v>
      </c>
      <c r="G7937" s="2"/>
    </row>
    <row r="7938" spans="1:26" customHeight="1" ht="36" hidden="true" outlineLevel="4">
      <c r="A7938" s="2" t="s">
        <v>15283</v>
      </c>
      <c r="B7938" s="3" t="s">
        <v>15284</v>
      </c>
      <c r="C7938" s="2"/>
      <c r="D7938" s="2" t="s">
        <v>16</v>
      </c>
      <c r="E7938" s="4">
        <f>40.00*(1-Z1%)</f>
        <v>40</v>
      </c>
      <c r="F7938" s="2">
        <v>18</v>
      </c>
      <c r="G7938" s="2"/>
    </row>
    <row r="7939" spans="1:26" customHeight="1" ht="36" hidden="true" outlineLevel="4">
      <c r="A7939" s="2" t="s">
        <v>15285</v>
      </c>
      <c r="B7939" s="3" t="s">
        <v>15286</v>
      </c>
      <c r="C7939" s="2"/>
      <c r="D7939" s="2" t="s">
        <v>16</v>
      </c>
      <c r="E7939" s="4">
        <f>70.00*(1-Z1%)</f>
        <v>70</v>
      </c>
      <c r="F7939" s="2">
        <v>13</v>
      </c>
      <c r="G7939" s="2"/>
    </row>
    <row r="7940" spans="1:26" customHeight="1" ht="18" hidden="true" outlineLevel="4">
      <c r="A7940" s="2" t="s">
        <v>15287</v>
      </c>
      <c r="B7940" s="3" t="s">
        <v>15288</v>
      </c>
      <c r="C7940" s="2"/>
      <c r="D7940" s="2" t="s">
        <v>16</v>
      </c>
      <c r="E7940" s="4">
        <f>50.00*(1-Z1%)</f>
        <v>50</v>
      </c>
      <c r="F7940" s="2">
        <v>1</v>
      </c>
      <c r="G7940" s="2"/>
    </row>
    <row r="7941" spans="1:26" customHeight="1" ht="36" hidden="true" outlineLevel="4">
      <c r="A7941" s="2" t="s">
        <v>15289</v>
      </c>
      <c r="B7941" s="3" t="s">
        <v>15290</v>
      </c>
      <c r="C7941" s="2"/>
      <c r="D7941" s="2" t="s">
        <v>16</v>
      </c>
      <c r="E7941" s="4">
        <f>70.00*(1-Z1%)</f>
        <v>70</v>
      </c>
      <c r="F7941" s="2">
        <v>5</v>
      </c>
      <c r="G7941" s="2"/>
    </row>
    <row r="7942" spans="1:26" customHeight="1" ht="36" hidden="true" outlineLevel="4">
      <c r="A7942" s="2" t="s">
        <v>15291</v>
      </c>
      <c r="B7942" s="3" t="s">
        <v>15292</v>
      </c>
      <c r="C7942" s="2"/>
      <c r="D7942" s="2" t="s">
        <v>16</v>
      </c>
      <c r="E7942" s="4">
        <f>100.00*(1-Z1%)</f>
        <v>100</v>
      </c>
      <c r="F7942" s="2">
        <v>8</v>
      </c>
      <c r="G7942" s="2"/>
    </row>
    <row r="7943" spans="1:26" customHeight="1" ht="36" hidden="true" outlineLevel="4">
      <c r="A7943" s="2" t="s">
        <v>15293</v>
      </c>
      <c r="B7943" s="3" t="s">
        <v>15294</v>
      </c>
      <c r="C7943" s="2"/>
      <c r="D7943" s="2" t="s">
        <v>16</v>
      </c>
      <c r="E7943" s="4">
        <f>95.00*(1-Z1%)</f>
        <v>95</v>
      </c>
      <c r="F7943" s="2">
        <v>5</v>
      </c>
      <c r="G7943" s="2"/>
    </row>
    <row r="7944" spans="1:26" customHeight="1" ht="18" hidden="true" outlineLevel="4">
      <c r="A7944" s="2" t="s">
        <v>15295</v>
      </c>
      <c r="B7944" s="3" t="s">
        <v>15296</v>
      </c>
      <c r="C7944" s="2"/>
      <c r="D7944" s="2" t="s">
        <v>16</v>
      </c>
      <c r="E7944" s="4">
        <f>130.00*(1-Z1%)</f>
        <v>130</v>
      </c>
      <c r="F7944" s="2">
        <v>2</v>
      </c>
      <c r="G7944" s="2"/>
    </row>
    <row r="7945" spans="1:26" customHeight="1" ht="18" hidden="true" outlineLevel="4">
      <c r="A7945" s="2" t="s">
        <v>15297</v>
      </c>
      <c r="B7945" s="3" t="s">
        <v>15298</v>
      </c>
      <c r="C7945" s="2"/>
      <c r="D7945" s="2" t="s">
        <v>16</v>
      </c>
      <c r="E7945" s="4">
        <f>50.00*(1-Z1%)</f>
        <v>50</v>
      </c>
      <c r="F7945" s="2">
        <v>7</v>
      </c>
      <c r="G7945" s="2"/>
    </row>
    <row r="7946" spans="1:26" customHeight="1" ht="36" hidden="true" outlineLevel="4">
      <c r="A7946" s="2" t="s">
        <v>15299</v>
      </c>
      <c r="B7946" s="3" t="s">
        <v>15300</v>
      </c>
      <c r="C7946" s="2"/>
      <c r="D7946" s="2" t="s">
        <v>16</v>
      </c>
      <c r="E7946" s="4">
        <f>115.00*(1-Z1%)</f>
        <v>115</v>
      </c>
      <c r="F7946" s="2">
        <v>10</v>
      </c>
      <c r="G7946" s="2"/>
    </row>
    <row r="7947" spans="1:26" customHeight="1" ht="36" hidden="true" outlineLevel="4">
      <c r="A7947" s="2" t="s">
        <v>15301</v>
      </c>
      <c r="B7947" s="3" t="s">
        <v>15302</v>
      </c>
      <c r="C7947" s="2"/>
      <c r="D7947" s="2" t="s">
        <v>16</v>
      </c>
      <c r="E7947" s="4">
        <f>150.00*(1-Z1%)</f>
        <v>150</v>
      </c>
      <c r="F7947" s="2">
        <v>3</v>
      </c>
      <c r="G7947" s="2"/>
    </row>
    <row r="7948" spans="1:26" customHeight="1" ht="18" hidden="true" outlineLevel="4">
      <c r="A7948" s="2" t="s">
        <v>15303</v>
      </c>
      <c r="B7948" s="3" t="s">
        <v>15304</v>
      </c>
      <c r="C7948" s="2"/>
      <c r="D7948" s="2" t="s">
        <v>16</v>
      </c>
      <c r="E7948" s="4">
        <f>150.00*(1-Z1%)</f>
        <v>150</v>
      </c>
      <c r="F7948" s="2">
        <v>2</v>
      </c>
      <c r="G7948" s="2"/>
    </row>
    <row r="7949" spans="1:26" customHeight="1" ht="18" hidden="true" outlineLevel="4">
      <c r="A7949" s="2" t="s">
        <v>15305</v>
      </c>
      <c r="B7949" s="3" t="s">
        <v>15306</v>
      </c>
      <c r="C7949" s="2"/>
      <c r="D7949" s="2" t="s">
        <v>16</v>
      </c>
      <c r="E7949" s="4">
        <f>70.00*(1-Z1%)</f>
        <v>70</v>
      </c>
      <c r="F7949" s="2">
        <v>3</v>
      </c>
      <c r="G7949" s="2"/>
    </row>
    <row r="7950" spans="1:26" customHeight="1" ht="18" hidden="true" outlineLevel="4">
      <c r="A7950" s="2" t="s">
        <v>15307</v>
      </c>
      <c r="B7950" s="3" t="s">
        <v>15308</v>
      </c>
      <c r="C7950" s="2"/>
      <c r="D7950" s="2" t="s">
        <v>16</v>
      </c>
      <c r="E7950" s="4">
        <f>60.00*(1-Z1%)</f>
        <v>60</v>
      </c>
      <c r="F7950" s="2">
        <v>1</v>
      </c>
      <c r="G7950" s="2"/>
    </row>
    <row r="7951" spans="1:26" customHeight="1" ht="18" hidden="true" outlineLevel="4">
      <c r="A7951" s="2" t="s">
        <v>15309</v>
      </c>
      <c r="B7951" s="3" t="s">
        <v>15310</v>
      </c>
      <c r="C7951" s="2"/>
      <c r="D7951" s="2" t="s">
        <v>16</v>
      </c>
      <c r="E7951" s="4">
        <f>90.00*(1-Z1%)</f>
        <v>90</v>
      </c>
      <c r="F7951" s="2">
        <v>3</v>
      </c>
      <c r="G7951" s="2"/>
    </row>
    <row r="7952" spans="1:26" customHeight="1" ht="18" hidden="true" outlineLevel="4">
      <c r="A7952" s="2" t="s">
        <v>15311</v>
      </c>
      <c r="B7952" s="3" t="s">
        <v>15312</v>
      </c>
      <c r="C7952" s="2"/>
      <c r="D7952" s="2" t="s">
        <v>16</v>
      </c>
      <c r="E7952" s="4">
        <f>60.00*(1-Z1%)</f>
        <v>60</v>
      </c>
      <c r="F7952" s="2">
        <v>3</v>
      </c>
      <c r="G7952" s="2"/>
    </row>
    <row r="7953" spans="1:26" customHeight="1" ht="35" hidden="true" outlineLevel="3">
      <c r="A7953" s="5" t="s">
        <v>15313</v>
      </c>
      <c r="B7953" s="5"/>
      <c r="C7953" s="5"/>
      <c r="D7953" s="5"/>
      <c r="E7953" s="5"/>
      <c r="F7953" s="5"/>
      <c r="G7953" s="5"/>
    </row>
    <row r="7954" spans="1:26" customHeight="1" ht="36" hidden="true" outlineLevel="3">
      <c r="A7954" s="2" t="s">
        <v>15314</v>
      </c>
      <c r="B7954" s="3" t="s">
        <v>15315</v>
      </c>
      <c r="C7954" s="2"/>
      <c r="D7954" s="2" t="s">
        <v>16</v>
      </c>
      <c r="E7954" s="4">
        <f>230.00*(1-Z1%)</f>
        <v>230</v>
      </c>
      <c r="F7954" s="2">
        <v>3</v>
      </c>
      <c r="G7954" s="2"/>
    </row>
    <row r="7955" spans="1:26" customHeight="1" ht="36" hidden="true" outlineLevel="3">
      <c r="A7955" s="2" t="s">
        <v>15316</v>
      </c>
      <c r="B7955" s="3" t="s">
        <v>15317</v>
      </c>
      <c r="C7955" s="2"/>
      <c r="D7955" s="2" t="s">
        <v>16</v>
      </c>
      <c r="E7955" s="4">
        <f>250.00*(1-Z1%)</f>
        <v>250</v>
      </c>
      <c r="F7955" s="2">
        <v>1</v>
      </c>
      <c r="G7955" s="2"/>
    </row>
    <row r="7956" spans="1:26" customHeight="1" ht="36" hidden="true" outlineLevel="3">
      <c r="A7956" s="2" t="s">
        <v>15318</v>
      </c>
      <c r="B7956" s="3" t="s">
        <v>15319</v>
      </c>
      <c r="C7956" s="2"/>
      <c r="D7956" s="2" t="s">
        <v>16</v>
      </c>
      <c r="E7956" s="4">
        <f>250.00*(1-Z1%)</f>
        <v>250</v>
      </c>
      <c r="F7956" s="2">
        <v>2</v>
      </c>
      <c r="G7956" s="2"/>
    </row>
    <row r="7957" spans="1:26" customHeight="1" ht="36" hidden="true" outlineLevel="3">
      <c r="A7957" s="2" t="s">
        <v>15320</v>
      </c>
      <c r="B7957" s="3" t="s">
        <v>15321</v>
      </c>
      <c r="C7957" s="2"/>
      <c r="D7957" s="2" t="s">
        <v>16</v>
      </c>
      <c r="E7957" s="4">
        <f>390.00*(1-Z1%)</f>
        <v>390</v>
      </c>
      <c r="F7957" s="2">
        <v>2</v>
      </c>
      <c r="G7957" s="2"/>
    </row>
    <row r="7958" spans="1:26" customHeight="1" ht="36" hidden="true" outlineLevel="3">
      <c r="A7958" s="2" t="s">
        <v>15322</v>
      </c>
      <c r="B7958" s="3" t="s">
        <v>15323</v>
      </c>
      <c r="C7958" s="2"/>
      <c r="D7958" s="2" t="s">
        <v>16</v>
      </c>
      <c r="E7958" s="4">
        <f>40.00*(1-Z1%)</f>
        <v>40</v>
      </c>
      <c r="F7958" s="2">
        <v>9</v>
      </c>
      <c r="G7958" s="2"/>
    </row>
    <row r="7959" spans="1:26" customHeight="1" ht="36" hidden="true" outlineLevel="3">
      <c r="A7959" s="2" t="s">
        <v>15324</v>
      </c>
      <c r="B7959" s="3" t="s">
        <v>15325</v>
      </c>
      <c r="C7959" s="2"/>
      <c r="D7959" s="2" t="s">
        <v>16</v>
      </c>
      <c r="E7959" s="4">
        <f>50.00*(1-Z1%)</f>
        <v>50</v>
      </c>
      <c r="F7959" s="2">
        <v>8</v>
      </c>
      <c r="G7959" s="2"/>
    </row>
    <row r="7960" spans="1:26" customHeight="1" ht="36" hidden="true" outlineLevel="3">
      <c r="A7960" s="2" t="s">
        <v>15326</v>
      </c>
      <c r="B7960" s="3" t="s">
        <v>15327</v>
      </c>
      <c r="C7960" s="2"/>
      <c r="D7960" s="2" t="s">
        <v>16</v>
      </c>
      <c r="E7960" s="4">
        <f>50.00*(1-Z1%)</f>
        <v>50</v>
      </c>
      <c r="F7960" s="2">
        <v>11</v>
      </c>
      <c r="G7960" s="2"/>
    </row>
    <row r="7961" spans="1:26" customHeight="1" ht="36" hidden="true" outlineLevel="3">
      <c r="A7961" s="2" t="s">
        <v>15328</v>
      </c>
      <c r="B7961" s="3" t="s">
        <v>15329</v>
      </c>
      <c r="C7961" s="2"/>
      <c r="D7961" s="2" t="s">
        <v>16</v>
      </c>
      <c r="E7961" s="4">
        <f>50.00*(1-Z1%)</f>
        <v>50</v>
      </c>
      <c r="F7961" s="2">
        <v>12</v>
      </c>
      <c r="G7961" s="2"/>
    </row>
    <row r="7962" spans="1:26" customHeight="1" ht="36" hidden="true" outlineLevel="3">
      <c r="A7962" s="2" t="s">
        <v>15330</v>
      </c>
      <c r="B7962" s="3" t="s">
        <v>15331</v>
      </c>
      <c r="C7962" s="2"/>
      <c r="D7962" s="2" t="s">
        <v>16</v>
      </c>
      <c r="E7962" s="4">
        <f>50.00*(1-Z1%)</f>
        <v>50</v>
      </c>
      <c r="F7962" s="2">
        <v>12</v>
      </c>
      <c r="G7962" s="2"/>
    </row>
    <row r="7963" spans="1:26" customHeight="1" ht="36" hidden="true" outlineLevel="3">
      <c r="A7963" s="2" t="s">
        <v>15332</v>
      </c>
      <c r="B7963" s="3" t="s">
        <v>15333</v>
      </c>
      <c r="C7963" s="2"/>
      <c r="D7963" s="2" t="s">
        <v>16</v>
      </c>
      <c r="E7963" s="4">
        <f>80.00*(1-Z1%)</f>
        <v>80</v>
      </c>
      <c r="F7963" s="2">
        <v>9</v>
      </c>
      <c r="G7963" s="2"/>
    </row>
    <row r="7964" spans="1:26" customHeight="1" ht="36" hidden="true" outlineLevel="3">
      <c r="A7964" s="2" t="s">
        <v>15334</v>
      </c>
      <c r="B7964" s="3" t="s">
        <v>15335</v>
      </c>
      <c r="C7964" s="2"/>
      <c r="D7964" s="2" t="s">
        <v>16</v>
      </c>
      <c r="E7964" s="4">
        <f>80.00*(1-Z1%)</f>
        <v>80</v>
      </c>
      <c r="F7964" s="2">
        <v>11</v>
      </c>
      <c r="G7964" s="2"/>
    </row>
    <row r="7965" spans="1:26" customHeight="1" ht="36" hidden="true" outlineLevel="3">
      <c r="A7965" s="2" t="s">
        <v>15336</v>
      </c>
      <c r="B7965" s="3" t="s">
        <v>15337</v>
      </c>
      <c r="C7965" s="2"/>
      <c r="D7965" s="2" t="s">
        <v>16</v>
      </c>
      <c r="E7965" s="4">
        <f>100.00*(1-Z1%)</f>
        <v>100</v>
      </c>
      <c r="F7965" s="2">
        <v>11</v>
      </c>
      <c r="G7965" s="2"/>
    </row>
    <row r="7966" spans="1:26" customHeight="1" ht="18" hidden="true" outlineLevel="3">
      <c r="A7966" s="2" t="s">
        <v>15338</v>
      </c>
      <c r="B7966" s="3" t="s">
        <v>15339</v>
      </c>
      <c r="C7966" s="2"/>
      <c r="D7966" s="2" t="s">
        <v>16</v>
      </c>
      <c r="E7966" s="4">
        <f>200.00*(1-Z1%)</f>
        <v>200</v>
      </c>
      <c r="F7966" s="2">
        <v>3</v>
      </c>
      <c r="G7966" s="2"/>
    </row>
    <row r="7967" spans="1:26" customHeight="1" ht="18" hidden="true" outlineLevel="3">
      <c r="A7967" s="2" t="s">
        <v>15340</v>
      </c>
      <c r="B7967" s="3" t="s">
        <v>15341</v>
      </c>
      <c r="C7967" s="2"/>
      <c r="D7967" s="2" t="s">
        <v>16</v>
      </c>
      <c r="E7967" s="4">
        <f>400.00*(1-Z1%)</f>
        <v>400</v>
      </c>
      <c r="F7967" s="2">
        <v>3</v>
      </c>
      <c r="G7967" s="2"/>
    </row>
    <row r="7968" spans="1:26" customHeight="1" ht="35" hidden="true" outlineLevel="3">
      <c r="A7968" s="5" t="s">
        <v>15342</v>
      </c>
      <c r="B7968" s="5"/>
      <c r="C7968" s="5"/>
      <c r="D7968" s="5"/>
      <c r="E7968" s="5"/>
      <c r="F7968" s="5"/>
      <c r="G7968" s="5"/>
    </row>
    <row r="7969" spans="1:26" customHeight="1" ht="36" hidden="true" outlineLevel="3">
      <c r="A7969" s="2" t="s">
        <v>15343</v>
      </c>
      <c r="B7969" s="3" t="s">
        <v>15344</v>
      </c>
      <c r="C7969" s="2"/>
      <c r="D7969" s="2" t="s">
        <v>16</v>
      </c>
      <c r="E7969" s="4">
        <f>150.00*(1-Z1%)</f>
        <v>150</v>
      </c>
      <c r="F7969" s="2">
        <v>3</v>
      </c>
      <c r="G7969" s="2"/>
    </row>
    <row r="7970" spans="1:26" customHeight="1" ht="36" hidden="true" outlineLevel="3">
      <c r="A7970" s="2" t="s">
        <v>15345</v>
      </c>
      <c r="B7970" s="3" t="s">
        <v>15346</v>
      </c>
      <c r="C7970" s="2"/>
      <c r="D7970" s="2" t="s">
        <v>16</v>
      </c>
      <c r="E7970" s="4">
        <f>170.00*(1-Z1%)</f>
        <v>170</v>
      </c>
      <c r="F7970" s="2">
        <v>5</v>
      </c>
      <c r="G7970" s="2"/>
    </row>
    <row r="7971" spans="1:26" customHeight="1" ht="36" hidden="true" outlineLevel="3">
      <c r="A7971" s="2" t="s">
        <v>15347</v>
      </c>
      <c r="B7971" s="3" t="s">
        <v>15348</v>
      </c>
      <c r="C7971" s="2"/>
      <c r="D7971" s="2" t="s">
        <v>16</v>
      </c>
      <c r="E7971" s="4">
        <f>290.00*(1-Z1%)</f>
        <v>290</v>
      </c>
      <c r="F7971" s="2">
        <v>6</v>
      </c>
      <c r="G7971" s="2"/>
    </row>
    <row r="7972" spans="1:26" customHeight="1" ht="36" hidden="true" outlineLevel="3">
      <c r="A7972" s="2" t="s">
        <v>15349</v>
      </c>
      <c r="B7972" s="3" t="s">
        <v>15350</v>
      </c>
      <c r="C7972" s="2"/>
      <c r="D7972" s="2" t="s">
        <v>16</v>
      </c>
      <c r="E7972" s="4">
        <f>120.00*(1-Z1%)</f>
        <v>120</v>
      </c>
      <c r="F7972" s="2">
        <v>5</v>
      </c>
      <c r="G7972" s="2"/>
    </row>
    <row r="7973" spans="1:26" customHeight="1" ht="18" hidden="true" outlineLevel="3">
      <c r="A7973" s="2" t="s">
        <v>15351</v>
      </c>
      <c r="B7973" s="3" t="s">
        <v>15352</v>
      </c>
      <c r="C7973" s="2"/>
      <c r="D7973" s="2" t="s">
        <v>16</v>
      </c>
      <c r="E7973" s="4">
        <f>30.00*(1-Z1%)</f>
        <v>30</v>
      </c>
      <c r="F7973" s="2">
        <v>17</v>
      </c>
      <c r="G7973" s="2"/>
    </row>
    <row r="7974" spans="1:26" customHeight="1" ht="18" hidden="true" outlineLevel="3">
      <c r="A7974" s="2" t="s">
        <v>15353</v>
      </c>
      <c r="B7974" s="3" t="s">
        <v>15354</v>
      </c>
      <c r="C7974" s="2"/>
      <c r="D7974" s="2" t="s">
        <v>16</v>
      </c>
      <c r="E7974" s="4">
        <f>70.00*(1-Z1%)</f>
        <v>70</v>
      </c>
      <c r="F7974" s="2">
        <v>5</v>
      </c>
      <c r="G7974" s="2"/>
    </row>
    <row r="7975" spans="1:26" customHeight="1" ht="18" hidden="true" outlineLevel="3">
      <c r="A7975" s="2" t="s">
        <v>15355</v>
      </c>
      <c r="B7975" s="3" t="s">
        <v>15356</v>
      </c>
      <c r="C7975" s="2"/>
      <c r="D7975" s="2" t="s">
        <v>16</v>
      </c>
      <c r="E7975" s="4">
        <f>100.00*(1-Z1%)</f>
        <v>100</v>
      </c>
      <c r="F7975" s="2">
        <v>1</v>
      </c>
      <c r="G7975" s="2"/>
    </row>
    <row r="7976" spans="1:26" customHeight="1" ht="18" hidden="true" outlineLevel="3">
      <c r="A7976" s="2" t="s">
        <v>15357</v>
      </c>
      <c r="B7976" s="3" t="s">
        <v>15358</v>
      </c>
      <c r="C7976" s="2"/>
      <c r="D7976" s="2" t="s">
        <v>16</v>
      </c>
      <c r="E7976" s="4">
        <f>120.00*(1-Z1%)</f>
        <v>120</v>
      </c>
      <c r="F7976" s="2">
        <v>5</v>
      </c>
      <c r="G7976" s="2"/>
    </row>
    <row r="7977" spans="1:26" customHeight="1" ht="18" hidden="true" outlineLevel="3">
      <c r="A7977" s="2" t="s">
        <v>15359</v>
      </c>
      <c r="B7977" s="3" t="s">
        <v>15360</v>
      </c>
      <c r="C7977" s="2"/>
      <c r="D7977" s="2" t="s">
        <v>16</v>
      </c>
      <c r="E7977" s="4">
        <f>150.00*(1-Z1%)</f>
        <v>150</v>
      </c>
      <c r="F7977" s="2">
        <v>5</v>
      </c>
      <c r="G7977" s="2"/>
    </row>
    <row r="7978" spans="1:26" customHeight="1" ht="18" hidden="true" outlineLevel="3">
      <c r="A7978" s="2" t="s">
        <v>15361</v>
      </c>
      <c r="B7978" s="3" t="s">
        <v>15362</v>
      </c>
      <c r="C7978" s="2"/>
      <c r="D7978" s="2" t="s">
        <v>16</v>
      </c>
      <c r="E7978" s="4">
        <f>230.00*(1-Z1%)</f>
        <v>230</v>
      </c>
      <c r="F7978" s="2">
        <v>1</v>
      </c>
      <c r="G7978" s="2"/>
    </row>
    <row r="7979" spans="1:26" customHeight="1" ht="18" hidden="true" outlineLevel="3">
      <c r="A7979" s="2" t="s">
        <v>15363</v>
      </c>
      <c r="B7979" s="3" t="s">
        <v>15364</v>
      </c>
      <c r="C7979" s="2"/>
      <c r="D7979" s="2" t="s">
        <v>16</v>
      </c>
      <c r="E7979" s="4">
        <f>100.00*(1-Z1%)</f>
        <v>100</v>
      </c>
      <c r="F7979" s="2">
        <v>1</v>
      </c>
      <c r="G7979" s="2"/>
    </row>
    <row r="7980" spans="1:26" customHeight="1" ht="18" hidden="true" outlineLevel="3">
      <c r="A7980" s="2" t="s">
        <v>15365</v>
      </c>
      <c r="B7980" s="3" t="s">
        <v>15366</v>
      </c>
      <c r="C7980" s="2"/>
      <c r="D7980" s="2" t="s">
        <v>16</v>
      </c>
      <c r="E7980" s="4">
        <f>200.00*(1-Z1%)</f>
        <v>200</v>
      </c>
      <c r="F7980" s="2">
        <v>1</v>
      </c>
      <c r="G7980" s="2"/>
    </row>
    <row r="7981" spans="1:26" customHeight="1" ht="18" hidden="true" outlineLevel="3">
      <c r="A7981" s="2" t="s">
        <v>15367</v>
      </c>
      <c r="B7981" s="3" t="s">
        <v>15368</v>
      </c>
      <c r="C7981" s="2"/>
      <c r="D7981" s="2" t="s">
        <v>16</v>
      </c>
      <c r="E7981" s="4">
        <f>150.00*(1-Z1%)</f>
        <v>150</v>
      </c>
      <c r="F7981" s="2">
        <v>1</v>
      </c>
      <c r="G7981" s="2"/>
    </row>
    <row r="7982" spans="1:26" customHeight="1" ht="18" hidden="true" outlineLevel="3">
      <c r="A7982" s="2" t="s">
        <v>15369</v>
      </c>
      <c r="B7982" s="3" t="s">
        <v>15370</v>
      </c>
      <c r="C7982" s="2"/>
      <c r="D7982" s="2" t="s">
        <v>16</v>
      </c>
      <c r="E7982" s="4">
        <f>300.00*(1-Z1%)</f>
        <v>300</v>
      </c>
      <c r="F7982" s="2">
        <v>3</v>
      </c>
      <c r="G7982" s="2"/>
    </row>
    <row r="7983" spans="1:26" customHeight="1" ht="35" hidden="true" outlineLevel="3">
      <c r="A7983" s="5" t="s">
        <v>15371</v>
      </c>
      <c r="B7983" s="5"/>
      <c r="C7983" s="5"/>
      <c r="D7983" s="5"/>
      <c r="E7983" s="5"/>
      <c r="F7983" s="5"/>
      <c r="G7983" s="5"/>
    </row>
    <row r="7984" spans="1:26" customHeight="1" ht="18" hidden="true" outlineLevel="3">
      <c r="A7984" s="2" t="s">
        <v>15372</v>
      </c>
      <c r="B7984" s="3" t="s">
        <v>15373</v>
      </c>
      <c r="C7984" s="2"/>
      <c r="D7984" s="2" t="s">
        <v>16</v>
      </c>
      <c r="E7984" s="4">
        <f>230.00*(1-Z1%)</f>
        <v>230</v>
      </c>
      <c r="F7984" s="2">
        <v>1</v>
      </c>
      <c r="G7984" s="2"/>
    </row>
    <row r="7985" spans="1:26" customHeight="1" ht="36" hidden="true" outlineLevel="3">
      <c r="A7985" s="2" t="s">
        <v>15374</v>
      </c>
      <c r="B7985" s="3" t="s">
        <v>15375</v>
      </c>
      <c r="C7985" s="2"/>
      <c r="D7985" s="2" t="s">
        <v>16</v>
      </c>
      <c r="E7985" s="4">
        <f>350.00*(1-Z1%)</f>
        <v>350</v>
      </c>
      <c r="F7985" s="2">
        <v>1</v>
      </c>
      <c r="G7985" s="2"/>
    </row>
    <row r="7986" spans="1:26" customHeight="1" ht="36" hidden="true" outlineLevel="3">
      <c r="A7986" s="2" t="s">
        <v>15376</v>
      </c>
      <c r="B7986" s="3" t="s">
        <v>15377</v>
      </c>
      <c r="C7986" s="2"/>
      <c r="D7986" s="2" t="s">
        <v>16</v>
      </c>
      <c r="E7986" s="4">
        <f>250.00*(1-Z1%)</f>
        <v>250</v>
      </c>
      <c r="F7986" s="2">
        <v>1</v>
      </c>
      <c r="G7986" s="2"/>
    </row>
    <row r="7987" spans="1:26" customHeight="1" ht="36" hidden="true" outlineLevel="3">
      <c r="A7987" s="2" t="s">
        <v>15378</v>
      </c>
      <c r="B7987" s="3" t="s">
        <v>15379</v>
      </c>
      <c r="C7987" s="2"/>
      <c r="D7987" s="2" t="s">
        <v>16</v>
      </c>
      <c r="E7987" s="4">
        <f>290.00*(1-Z1%)</f>
        <v>290</v>
      </c>
      <c r="F7987" s="2">
        <v>1</v>
      </c>
      <c r="G7987" s="2"/>
    </row>
    <row r="7988" spans="1:26" customHeight="1" ht="18" hidden="true" outlineLevel="3">
      <c r="A7988" s="2" t="s">
        <v>15380</v>
      </c>
      <c r="B7988" s="3" t="s">
        <v>15381</v>
      </c>
      <c r="C7988" s="2"/>
      <c r="D7988" s="2" t="s">
        <v>16</v>
      </c>
      <c r="E7988" s="4">
        <f>190.00*(1-Z1%)</f>
        <v>190</v>
      </c>
      <c r="F7988" s="2">
        <v>10</v>
      </c>
      <c r="G7988" s="2"/>
    </row>
    <row r="7989" spans="1:26" customHeight="1" ht="18" hidden="true" outlineLevel="3">
      <c r="A7989" s="2" t="s">
        <v>15382</v>
      </c>
      <c r="B7989" s="3" t="s">
        <v>15383</v>
      </c>
      <c r="C7989" s="2"/>
      <c r="D7989" s="2" t="s">
        <v>16</v>
      </c>
      <c r="E7989" s="4">
        <f>290.00*(1-Z1%)</f>
        <v>290</v>
      </c>
      <c r="F7989" s="2">
        <v>1</v>
      </c>
      <c r="G7989" s="2"/>
    </row>
    <row r="7990" spans="1:26" customHeight="1" ht="35" hidden="true" outlineLevel="3">
      <c r="A7990" s="5" t="s">
        <v>15384</v>
      </c>
      <c r="B7990" s="5"/>
      <c r="C7990" s="5"/>
      <c r="D7990" s="5"/>
      <c r="E7990" s="5"/>
      <c r="F7990" s="5"/>
      <c r="G7990" s="5"/>
    </row>
    <row r="7991" spans="1:26" customHeight="1" ht="18" hidden="true" outlineLevel="3">
      <c r="A7991" s="2" t="s">
        <v>15385</v>
      </c>
      <c r="B7991" s="3" t="s">
        <v>15386</v>
      </c>
      <c r="C7991" s="2"/>
      <c r="D7991" s="2" t="s">
        <v>16</v>
      </c>
      <c r="E7991" s="4">
        <f>200.00*(1-Z1%)</f>
        <v>200</v>
      </c>
      <c r="F7991" s="2">
        <v>1</v>
      </c>
      <c r="G7991" s="2"/>
    </row>
    <row r="7992" spans="1:26" customHeight="1" ht="18" hidden="true" outlineLevel="3">
      <c r="A7992" s="2" t="s">
        <v>15387</v>
      </c>
      <c r="B7992" s="3" t="s">
        <v>15388</v>
      </c>
      <c r="C7992" s="2"/>
      <c r="D7992" s="2" t="s">
        <v>16</v>
      </c>
      <c r="E7992" s="4">
        <f>350.00*(1-Z1%)</f>
        <v>350</v>
      </c>
      <c r="F7992" s="2">
        <v>1</v>
      </c>
      <c r="G7992" s="2"/>
    </row>
    <row r="7993" spans="1:26" customHeight="1" ht="36" hidden="true" outlineLevel="3">
      <c r="A7993" s="2" t="s">
        <v>15389</v>
      </c>
      <c r="B7993" s="3" t="s">
        <v>15390</v>
      </c>
      <c r="C7993" s="2"/>
      <c r="D7993" s="2" t="s">
        <v>16</v>
      </c>
      <c r="E7993" s="4">
        <f>550.00*(1-Z1%)</f>
        <v>550</v>
      </c>
      <c r="F7993" s="2">
        <v>1</v>
      </c>
      <c r="G7993" s="2"/>
    </row>
    <row r="7994" spans="1:26" customHeight="1" ht="36" hidden="true" outlineLevel="3">
      <c r="A7994" s="2" t="s">
        <v>15391</v>
      </c>
      <c r="B7994" s="3" t="s">
        <v>15392</v>
      </c>
      <c r="C7994" s="2"/>
      <c r="D7994" s="2" t="s">
        <v>16</v>
      </c>
      <c r="E7994" s="4">
        <f>450.00*(1-Z1%)</f>
        <v>450</v>
      </c>
      <c r="F7994" s="2">
        <v>1</v>
      </c>
      <c r="G7994" s="2"/>
    </row>
    <row r="7995" spans="1:26" customHeight="1" ht="36" hidden="true" outlineLevel="3">
      <c r="A7995" s="2" t="s">
        <v>15393</v>
      </c>
      <c r="B7995" s="3" t="s">
        <v>15394</v>
      </c>
      <c r="C7995" s="2"/>
      <c r="D7995" s="2" t="s">
        <v>16</v>
      </c>
      <c r="E7995" s="4">
        <f>340.00*(1-Z1%)</f>
        <v>340</v>
      </c>
      <c r="F7995" s="2">
        <v>3</v>
      </c>
      <c r="G7995" s="2"/>
    </row>
    <row r="7996" spans="1:26" customHeight="1" ht="36" hidden="true" outlineLevel="3">
      <c r="A7996" s="2" t="s">
        <v>15395</v>
      </c>
      <c r="B7996" s="3" t="s">
        <v>15396</v>
      </c>
      <c r="C7996" s="2"/>
      <c r="D7996" s="2" t="s">
        <v>16</v>
      </c>
      <c r="E7996" s="4">
        <f>550.00*(1-Z1%)</f>
        <v>550</v>
      </c>
      <c r="F7996" s="2">
        <v>3</v>
      </c>
      <c r="G7996" s="2"/>
    </row>
    <row r="7997" spans="1:26" customHeight="1" ht="36" hidden="true" outlineLevel="3">
      <c r="A7997" s="2" t="s">
        <v>15397</v>
      </c>
      <c r="B7997" s="3" t="s">
        <v>15398</v>
      </c>
      <c r="C7997" s="2"/>
      <c r="D7997" s="2" t="s">
        <v>16</v>
      </c>
      <c r="E7997" s="4">
        <f>560.00*(1-Z1%)</f>
        <v>560</v>
      </c>
      <c r="F7997" s="2">
        <v>1</v>
      </c>
      <c r="G7997" s="2"/>
    </row>
    <row r="7998" spans="1:26" customHeight="1" ht="36" hidden="true" outlineLevel="3">
      <c r="A7998" s="2" t="s">
        <v>15399</v>
      </c>
      <c r="B7998" s="3" t="s">
        <v>15400</v>
      </c>
      <c r="C7998" s="2"/>
      <c r="D7998" s="2" t="s">
        <v>16</v>
      </c>
      <c r="E7998" s="4">
        <f>250.00*(1-Z1%)</f>
        <v>250</v>
      </c>
      <c r="F7998" s="2">
        <v>2</v>
      </c>
      <c r="G7998" s="2"/>
    </row>
    <row r="7999" spans="1:26" customHeight="1" ht="36" hidden="true" outlineLevel="3">
      <c r="A7999" s="2" t="s">
        <v>15401</v>
      </c>
      <c r="B7999" s="3" t="s">
        <v>15402</v>
      </c>
      <c r="C7999" s="2"/>
      <c r="D7999" s="2" t="s">
        <v>16</v>
      </c>
      <c r="E7999" s="4">
        <f>390.00*(1-Z1%)</f>
        <v>390</v>
      </c>
      <c r="F7999" s="2">
        <v>1</v>
      </c>
      <c r="G7999" s="2"/>
    </row>
    <row r="8000" spans="1:26" customHeight="1" ht="18" hidden="true" outlineLevel="3">
      <c r="A8000" s="2" t="s">
        <v>15403</v>
      </c>
      <c r="B8000" s="3" t="s">
        <v>15404</v>
      </c>
      <c r="C8000" s="2"/>
      <c r="D8000" s="2" t="s">
        <v>16</v>
      </c>
      <c r="E8000" s="4">
        <f>80.00*(1-Z1%)</f>
        <v>80</v>
      </c>
      <c r="F8000" s="2">
        <v>3</v>
      </c>
      <c r="G8000" s="2"/>
    </row>
    <row r="8001" spans="1:26" customHeight="1" ht="18" hidden="true" outlineLevel="3">
      <c r="A8001" s="2" t="s">
        <v>15405</v>
      </c>
      <c r="B8001" s="3" t="s">
        <v>15406</v>
      </c>
      <c r="C8001" s="2"/>
      <c r="D8001" s="2" t="s">
        <v>16</v>
      </c>
      <c r="E8001" s="4">
        <f>50.00*(1-Z1%)</f>
        <v>50</v>
      </c>
      <c r="F8001" s="2">
        <v>5</v>
      </c>
      <c r="G8001" s="2"/>
    </row>
    <row r="8002" spans="1:26" customHeight="1" ht="18" hidden="true" outlineLevel="3">
      <c r="A8002" s="2" t="s">
        <v>15407</v>
      </c>
      <c r="B8002" s="3" t="s">
        <v>15408</v>
      </c>
      <c r="C8002" s="2"/>
      <c r="D8002" s="2" t="s">
        <v>16</v>
      </c>
      <c r="E8002" s="4">
        <f>50.00*(1-Z1%)</f>
        <v>50</v>
      </c>
      <c r="F8002" s="2">
        <v>1</v>
      </c>
      <c r="G8002" s="2"/>
    </row>
    <row r="8003" spans="1:26" customHeight="1" ht="35" hidden="true" outlineLevel="3">
      <c r="A8003" s="5" t="s">
        <v>15409</v>
      </c>
      <c r="B8003" s="5"/>
      <c r="C8003" s="5"/>
      <c r="D8003" s="5"/>
      <c r="E8003" s="5"/>
      <c r="F8003" s="5"/>
      <c r="G8003" s="5"/>
    </row>
    <row r="8004" spans="1:26" customHeight="1" ht="18" hidden="true" outlineLevel="3">
      <c r="A8004" s="2" t="s">
        <v>15410</v>
      </c>
      <c r="B8004" s="3" t="s">
        <v>15411</v>
      </c>
      <c r="C8004" s="2"/>
      <c r="D8004" s="2" t="s">
        <v>16</v>
      </c>
      <c r="E8004" s="4">
        <f>1250.00*(1-Z1%)</f>
        <v>1250</v>
      </c>
      <c r="F8004" s="2">
        <v>2</v>
      </c>
      <c r="G8004" s="2"/>
    </row>
    <row r="8005" spans="1:26" customHeight="1" ht="18" hidden="true" outlineLevel="3">
      <c r="A8005" s="2" t="s">
        <v>15412</v>
      </c>
      <c r="B8005" s="3" t="s">
        <v>15413</v>
      </c>
      <c r="C8005" s="2"/>
      <c r="D8005" s="2" t="s">
        <v>16</v>
      </c>
      <c r="E8005" s="4">
        <f>1260.00*(1-Z1%)</f>
        <v>1260</v>
      </c>
      <c r="F8005" s="2">
        <v>2</v>
      </c>
      <c r="G8005" s="2"/>
    </row>
    <row r="8006" spans="1:26" customHeight="1" ht="18" hidden="true" outlineLevel="3">
      <c r="A8006" s="2" t="s">
        <v>15414</v>
      </c>
      <c r="B8006" s="3" t="s">
        <v>15415</v>
      </c>
      <c r="C8006" s="2"/>
      <c r="D8006" s="2" t="s">
        <v>16</v>
      </c>
      <c r="E8006" s="4">
        <f>1550.00*(1-Z1%)</f>
        <v>1550</v>
      </c>
      <c r="F8006" s="2">
        <v>2</v>
      </c>
      <c r="G8006" s="2"/>
    </row>
    <row r="8007" spans="1:26" customHeight="1" ht="18" hidden="true" outlineLevel="3">
      <c r="A8007" s="2" t="s">
        <v>15416</v>
      </c>
      <c r="B8007" s="3" t="s">
        <v>15417</v>
      </c>
      <c r="C8007" s="2"/>
      <c r="D8007" s="2" t="s">
        <v>16</v>
      </c>
      <c r="E8007" s="4">
        <f>1400.00*(1-Z1%)</f>
        <v>1400</v>
      </c>
      <c r="F8007" s="2">
        <v>1</v>
      </c>
      <c r="G8007" s="2"/>
    </row>
    <row r="8008" spans="1:26" customHeight="1" ht="18" hidden="true" outlineLevel="3">
      <c r="A8008" s="2" t="s">
        <v>15418</v>
      </c>
      <c r="B8008" s="3" t="s">
        <v>15419</v>
      </c>
      <c r="C8008" s="2"/>
      <c r="D8008" s="2" t="s">
        <v>16</v>
      </c>
      <c r="E8008" s="4">
        <f>990.00*(1-Z1%)</f>
        <v>990</v>
      </c>
      <c r="F8008" s="2">
        <v>2</v>
      </c>
      <c r="G8008" s="2"/>
    </row>
    <row r="8009" spans="1:26" customHeight="1" ht="35" hidden="true" outlineLevel="3">
      <c r="A8009" s="5" t="s">
        <v>15420</v>
      </c>
      <c r="B8009" s="5"/>
      <c r="C8009" s="5"/>
      <c r="D8009" s="5"/>
      <c r="E8009" s="5"/>
      <c r="F8009" s="5"/>
      <c r="G8009" s="5"/>
    </row>
    <row r="8010" spans="1:26" customHeight="1" ht="36" hidden="true" outlineLevel="3">
      <c r="A8010" s="2" t="s">
        <v>15421</v>
      </c>
      <c r="B8010" s="3" t="s">
        <v>15422</v>
      </c>
      <c r="C8010" s="2"/>
      <c r="D8010" s="2" t="s">
        <v>16</v>
      </c>
      <c r="E8010" s="4">
        <f>670.00*(1-Z1%)</f>
        <v>670</v>
      </c>
      <c r="F8010" s="2">
        <v>2</v>
      </c>
      <c r="G8010" s="2"/>
    </row>
    <row r="8011" spans="1:26" customHeight="1" ht="36" hidden="true" outlineLevel="3">
      <c r="A8011" s="2" t="s">
        <v>15423</v>
      </c>
      <c r="B8011" s="3" t="s">
        <v>15424</v>
      </c>
      <c r="C8011" s="2"/>
      <c r="D8011" s="2" t="s">
        <v>16</v>
      </c>
      <c r="E8011" s="4">
        <f>760.00*(1-Z1%)</f>
        <v>760</v>
      </c>
      <c r="F8011" s="2">
        <v>2</v>
      </c>
      <c r="G8011" s="2"/>
    </row>
    <row r="8012" spans="1:26" customHeight="1" ht="36" hidden="true" outlineLevel="3">
      <c r="A8012" s="2" t="s">
        <v>15425</v>
      </c>
      <c r="B8012" s="3" t="s">
        <v>15426</v>
      </c>
      <c r="C8012" s="2"/>
      <c r="D8012" s="2" t="s">
        <v>16</v>
      </c>
      <c r="E8012" s="4">
        <f>750.00*(1-Z1%)</f>
        <v>750</v>
      </c>
      <c r="F8012" s="2">
        <v>2</v>
      </c>
      <c r="G8012" s="2"/>
    </row>
    <row r="8013" spans="1:26" customHeight="1" ht="18" hidden="true" outlineLevel="3">
      <c r="A8013" s="2" t="s">
        <v>15427</v>
      </c>
      <c r="B8013" s="3" t="s">
        <v>15428</v>
      </c>
      <c r="C8013" s="2"/>
      <c r="D8013" s="2" t="s">
        <v>16</v>
      </c>
      <c r="E8013" s="4">
        <f>1100.00*(1-Z1%)</f>
        <v>1100</v>
      </c>
      <c r="F8013" s="2">
        <v>3</v>
      </c>
      <c r="G8013" s="2"/>
    </row>
    <row r="8014" spans="1:26" customHeight="1" ht="35" hidden="true" outlineLevel="3">
      <c r="A8014" s="5" t="s">
        <v>15429</v>
      </c>
      <c r="B8014" s="5"/>
      <c r="C8014" s="5"/>
      <c r="D8014" s="5"/>
      <c r="E8014" s="5"/>
      <c r="F8014" s="5"/>
      <c r="G8014" s="5"/>
    </row>
    <row r="8015" spans="1:26" customHeight="1" ht="36" hidden="true" outlineLevel="3">
      <c r="A8015" s="2" t="s">
        <v>15430</v>
      </c>
      <c r="B8015" s="3" t="s">
        <v>15431</v>
      </c>
      <c r="C8015" s="2"/>
      <c r="D8015" s="2" t="s">
        <v>16</v>
      </c>
      <c r="E8015" s="4">
        <f>1990.00*(1-Z1%)</f>
        <v>1990</v>
      </c>
      <c r="F8015" s="2">
        <v>2</v>
      </c>
      <c r="G8015" s="2"/>
    </row>
    <row r="8016" spans="1:26" customHeight="1" ht="36" hidden="true" outlineLevel="3">
      <c r="A8016" s="2" t="s">
        <v>15432</v>
      </c>
      <c r="B8016" s="3" t="s">
        <v>15433</v>
      </c>
      <c r="C8016" s="2"/>
      <c r="D8016" s="2" t="s">
        <v>16</v>
      </c>
      <c r="E8016" s="4">
        <f>1050.00*(1-Z1%)</f>
        <v>1050</v>
      </c>
      <c r="F8016" s="2">
        <v>1</v>
      </c>
      <c r="G8016" s="2"/>
    </row>
    <row r="8017" spans="1:26" customHeight="1" ht="36" hidden="true" outlineLevel="3">
      <c r="A8017" s="2" t="s">
        <v>15434</v>
      </c>
      <c r="B8017" s="3" t="s">
        <v>15435</v>
      </c>
      <c r="C8017" s="2"/>
      <c r="D8017" s="2" t="s">
        <v>16</v>
      </c>
      <c r="E8017" s="4">
        <f>650.00*(1-Z1%)</f>
        <v>650</v>
      </c>
      <c r="F8017" s="2">
        <v>3</v>
      </c>
      <c r="G8017" s="2"/>
    </row>
    <row r="8018" spans="1:26" customHeight="1" ht="36" hidden="true" outlineLevel="3">
      <c r="A8018" s="2" t="s">
        <v>15436</v>
      </c>
      <c r="B8018" s="3" t="s">
        <v>15437</v>
      </c>
      <c r="C8018" s="2"/>
      <c r="D8018" s="2" t="s">
        <v>16</v>
      </c>
      <c r="E8018" s="4">
        <f>300.00*(1-Z1%)</f>
        <v>300</v>
      </c>
      <c r="F8018" s="2">
        <v>1</v>
      </c>
      <c r="G8018" s="2"/>
    </row>
    <row r="8019" spans="1:26" customHeight="1" ht="36" hidden="true" outlineLevel="3">
      <c r="A8019" s="2" t="s">
        <v>15438</v>
      </c>
      <c r="B8019" s="3" t="s">
        <v>15439</v>
      </c>
      <c r="C8019" s="2"/>
      <c r="D8019" s="2" t="s">
        <v>16</v>
      </c>
      <c r="E8019" s="4">
        <f>820.00*(1-Z1%)</f>
        <v>820</v>
      </c>
      <c r="F8019" s="2">
        <v>2</v>
      </c>
      <c r="G8019" s="2"/>
    </row>
    <row r="8020" spans="1:26" customHeight="1" ht="18" hidden="true" outlineLevel="3">
      <c r="A8020" s="2" t="s">
        <v>15440</v>
      </c>
      <c r="B8020" s="3" t="s">
        <v>15441</v>
      </c>
      <c r="C8020" s="2"/>
      <c r="D8020" s="2" t="s">
        <v>16</v>
      </c>
      <c r="E8020" s="4">
        <f>990.00*(1-Z1%)</f>
        <v>990</v>
      </c>
      <c r="F8020" s="2">
        <v>1</v>
      </c>
      <c r="G8020" s="2"/>
    </row>
    <row r="8021" spans="1:26" customHeight="1" ht="18" hidden="true" outlineLevel="3">
      <c r="A8021" s="2" t="s">
        <v>15442</v>
      </c>
      <c r="B8021" s="3" t="s">
        <v>15443</v>
      </c>
      <c r="C8021" s="2"/>
      <c r="D8021" s="2" t="s">
        <v>16</v>
      </c>
      <c r="E8021" s="4">
        <f>720.00*(1-Z1%)</f>
        <v>720</v>
      </c>
      <c r="F8021" s="2">
        <v>4</v>
      </c>
      <c r="G8021" s="2"/>
    </row>
    <row r="8022" spans="1:26" customHeight="1" ht="35" hidden="true" outlineLevel="3">
      <c r="A8022" s="5" t="s">
        <v>15444</v>
      </c>
      <c r="B8022" s="5"/>
      <c r="C8022" s="5"/>
      <c r="D8022" s="5"/>
      <c r="E8022" s="5"/>
      <c r="F8022" s="5"/>
      <c r="G8022" s="5"/>
    </row>
    <row r="8023" spans="1:26" customHeight="1" ht="36" hidden="true" outlineLevel="3">
      <c r="A8023" s="2" t="s">
        <v>15445</v>
      </c>
      <c r="B8023" s="3" t="s">
        <v>15446</v>
      </c>
      <c r="C8023" s="2"/>
      <c r="D8023" s="2" t="s">
        <v>16</v>
      </c>
      <c r="E8023" s="4">
        <f>450.00*(1-Z1%)</f>
        <v>450</v>
      </c>
      <c r="F8023" s="2">
        <v>2</v>
      </c>
      <c r="G8023" s="2"/>
    </row>
    <row r="8024" spans="1:26" customHeight="1" ht="36" hidden="true" outlineLevel="3">
      <c r="A8024" s="2" t="s">
        <v>15447</v>
      </c>
      <c r="B8024" s="3" t="s">
        <v>15448</v>
      </c>
      <c r="C8024" s="2"/>
      <c r="D8024" s="2" t="s">
        <v>16</v>
      </c>
      <c r="E8024" s="4">
        <f>620.00*(1-Z1%)</f>
        <v>620</v>
      </c>
      <c r="F8024" s="2">
        <v>3</v>
      </c>
      <c r="G8024" s="2"/>
    </row>
    <row r="8025" spans="1:26" customHeight="1" ht="36" hidden="true" outlineLevel="3">
      <c r="A8025" s="2" t="s">
        <v>15449</v>
      </c>
      <c r="B8025" s="3" t="s">
        <v>15450</v>
      </c>
      <c r="C8025" s="2"/>
      <c r="D8025" s="2" t="s">
        <v>16</v>
      </c>
      <c r="E8025" s="4">
        <f>220.00*(1-Z1%)</f>
        <v>220</v>
      </c>
      <c r="F8025" s="2">
        <v>2</v>
      </c>
      <c r="G8025" s="2"/>
    </row>
    <row r="8026" spans="1:26" customHeight="1" ht="36" hidden="true" outlineLevel="3">
      <c r="A8026" s="2" t="s">
        <v>15451</v>
      </c>
      <c r="B8026" s="3" t="s">
        <v>15452</v>
      </c>
      <c r="C8026" s="2"/>
      <c r="D8026" s="2" t="s">
        <v>16</v>
      </c>
      <c r="E8026" s="4">
        <f>200.00*(1-Z1%)</f>
        <v>200</v>
      </c>
      <c r="F8026" s="2">
        <v>1</v>
      </c>
      <c r="G8026" s="2"/>
    </row>
    <row r="8027" spans="1:26" customHeight="1" ht="36" hidden="true" outlineLevel="3">
      <c r="A8027" s="2" t="s">
        <v>15453</v>
      </c>
      <c r="B8027" s="3" t="s">
        <v>15454</v>
      </c>
      <c r="C8027" s="2"/>
      <c r="D8027" s="2" t="s">
        <v>16</v>
      </c>
      <c r="E8027" s="4">
        <f>250.00*(1-Z1%)</f>
        <v>250</v>
      </c>
      <c r="F8027" s="2">
        <v>1</v>
      </c>
      <c r="G8027" s="2"/>
    </row>
    <row r="8028" spans="1:26" customHeight="1" ht="36" hidden="true" outlineLevel="3">
      <c r="A8028" s="2" t="s">
        <v>15455</v>
      </c>
      <c r="B8028" s="3" t="s">
        <v>15456</v>
      </c>
      <c r="C8028" s="2"/>
      <c r="D8028" s="2" t="s">
        <v>16</v>
      </c>
      <c r="E8028" s="4">
        <f>290.00*(1-Z1%)</f>
        <v>290</v>
      </c>
      <c r="F8028" s="2">
        <v>1</v>
      </c>
      <c r="G8028" s="2"/>
    </row>
    <row r="8029" spans="1:26" customHeight="1" ht="18" hidden="true" outlineLevel="3">
      <c r="A8029" s="2" t="s">
        <v>15457</v>
      </c>
      <c r="B8029" s="3" t="s">
        <v>15458</v>
      </c>
      <c r="C8029" s="2"/>
      <c r="D8029" s="2" t="s">
        <v>16</v>
      </c>
      <c r="E8029" s="4">
        <f>460.00*(1-Z1%)</f>
        <v>460</v>
      </c>
      <c r="F8029" s="2">
        <v>1</v>
      </c>
      <c r="G8029" s="2"/>
    </row>
    <row r="8030" spans="1:26" customHeight="1" ht="18" hidden="true" outlineLevel="3">
      <c r="A8030" s="2" t="s">
        <v>15459</v>
      </c>
      <c r="B8030" s="3" t="s">
        <v>15460</v>
      </c>
      <c r="C8030" s="2"/>
      <c r="D8030" s="2" t="s">
        <v>16</v>
      </c>
      <c r="E8030" s="4">
        <f>450.00*(1-Z1%)</f>
        <v>450</v>
      </c>
      <c r="F8030" s="2">
        <v>2</v>
      </c>
      <c r="G8030" s="2"/>
    </row>
    <row r="8031" spans="1:26" customHeight="1" ht="18" hidden="true" outlineLevel="3">
      <c r="A8031" s="2" t="s">
        <v>15461</v>
      </c>
      <c r="B8031" s="3" t="s">
        <v>15462</v>
      </c>
      <c r="C8031" s="2"/>
      <c r="D8031" s="2" t="s">
        <v>16</v>
      </c>
      <c r="E8031" s="4">
        <f>930.00*(1-Z1%)</f>
        <v>930</v>
      </c>
      <c r="F8031" s="2">
        <v>2</v>
      </c>
      <c r="G8031" s="2"/>
    </row>
    <row r="8032" spans="1:26" customHeight="1" ht="18" hidden="true" outlineLevel="3">
      <c r="A8032" s="2" t="s">
        <v>15463</v>
      </c>
      <c r="B8032" s="3" t="s">
        <v>15464</v>
      </c>
      <c r="C8032" s="2"/>
      <c r="D8032" s="2" t="s">
        <v>16</v>
      </c>
      <c r="E8032" s="4">
        <f>680.00*(1-Z1%)</f>
        <v>680</v>
      </c>
      <c r="F8032" s="2">
        <v>2</v>
      </c>
      <c r="G8032" s="2"/>
    </row>
    <row r="8033" spans="1:26" customHeight="1" ht="36" hidden="true" outlineLevel="3">
      <c r="A8033" s="2" t="s">
        <v>15465</v>
      </c>
      <c r="B8033" s="3" t="s">
        <v>15466</v>
      </c>
      <c r="C8033" s="2"/>
      <c r="D8033" s="2" t="s">
        <v>16</v>
      </c>
      <c r="E8033" s="4">
        <f>450.00*(1-Z1%)</f>
        <v>450</v>
      </c>
      <c r="F8033" s="2">
        <v>1</v>
      </c>
      <c r="G8033" s="2"/>
    </row>
    <row r="8034" spans="1:26" customHeight="1" ht="36" hidden="true" outlineLevel="3">
      <c r="A8034" s="2" t="s">
        <v>15467</v>
      </c>
      <c r="B8034" s="3" t="s">
        <v>15468</v>
      </c>
      <c r="C8034" s="2"/>
      <c r="D8034" s="2" t="s">
        <v>16</v>
      </c>
      <c r="E8034" s="4">
        <f>390.00*(1-Z1%)</f>
        <v>390</v>
      </c>
      <c r="F8034" s="2">
        <v>1</v>
      </c>
      <c r="G8034" s="2"/>
    </row>
    <row r="8035" spans="1:26" customHeight="1" ht="36" hidden="true" outlineLevel="3">
      <c r="A8035" s="2" t="s">
        <v>15469</v>
      </c>
      <c r="B8035" s="3" t="s">
        <v>15470</v>
      </c>
      <c r="C8035" s="2"/>
      <c r="D8035" s="2" t="s">
        <v>16</v>
      </c>
      <c r="E8035" s="4">
        <f>370.00*(1-Z1%)</f>
        <v>370</v>
      </c>
      <c r="F8035" s="2">
        <v>1</v>
      </c>
      <c r="G8035" s="2"/>
    </row>
    <row r="8036" spans="1:26" customHeight="1" ht="36" hidden="true" outlineLevel="3">
      <c r="A8036" s="2" t="s">
        <v>15471</v>
      </c>
      <c r="B8036" s="3" t="s">
        <v>15472</v>
      </c>
      <c r="C8036" s="2"/>
      <c r="D8036" s="2" t="s">
        <v>16</v>
      </c>
      <c r="E8036" s="4">
        <f>450.00*(1-Z1%)</f>
        <v>450</v>
      </c>
      <c r="F8036" s="2">
        <v>1</v>
      </c>
      <c r="G8036" s="2"/>
    </row>
    <row r="8037" spans="1:26" customHeight="1" ht="36" hidden="true" outlineLevel="3">
      <c r="A8037" s="2" t="s">
        <v>15473</v>
      </c>
      <c r="B8037" s="3" t="s">
        <v>15474</v>
      </c>
      <c r="C8037" s="2"/>
      <c r="D8037" s="2" t="s">
        <v>16</v>
      </c>
      <c r="E8037" s="4">
        <f>550.00*(1-Z1%)</f>
        <v>550</v>
      </c>
      <c r="F8037" s="2">
        <v>1</v>
      </c>
      <c r="G8037" s="2"/>
    </row>
    <row r="8038" spans="1:26" customHeight="1" ht="18" hidden="true" outlineLevel="3">
      <c r="A8038" s="2" t="s">
        <v>15475</v>
      </c>
      <c r="B8038" s="3" t="s">
        <v>15476</v>
      </c>
      <c r="C8038" s="2"/>
      <c r="D8038" s="2" t="s">
        <v>16</v>
      </c>
      <c r="E8038" s="4">
        <f>400.00*(1-Z1%)</f>
        <v>400</v>
      </c>
      <c r="F8038" s="2">
        <v>3</v>
      </c>
      <c r="G8038" s="2"/>
    </row>
    <row r="8039" spans="1:26" customHeight="1" ht="36" hidden="true" outlineLevel="3">
      <c r="A8039" s="2" t="s">
        <v>15477</v>
      </c>
      <c r="B8039" s="3" t="s">
        <v>15478</v>
      </c>
      <c r="C8039" s="2"/>
      <c r="D8039" s="2" t="s">
        <v>16</v>
      </c>
      <c r="E8039" s="4">
        <f>650.00*(1-Z1%)</f>
        <v>650</v>
      </c>
      <c r="F8039" s="2">
        <v>2</v>
      </c>
      <c r="G8039" s="2"/>
    </row>
    <row r="8040" spans="1:26" customHeight="1" ht="36" hidden="true" outlineLevel="3">
      <c r="A8040" s="2" t="s">
        <v>15479</v>
      </c>
      <c r="B8040" s="3" t="s">
        <v>15480</v>
      </c>
      <c r="C8040" s="2"/>
      <c r="D8040" s="2" t="s">
        <v>16</v>
      </c>
      <c r="E8040" s="4">
        <f>790.00*(1-Z1%)</f>
        <v>790</v>
      </c>
      <c r="F8040" s="2">
        <v>2</v>
      </c>
      <c r="G8040" s="2"/>
    </row>
    <row r="8041" spans="1:26" customHeight="1" ht="36" hidden="true" outlineLevel="3">
      <c r="A8041" s="2" t="s">
        <v>15481</v>
      </c>
      <c r="B8041" s="3" t="s">
        <v>15482</v>
      </c>
      <c r="C8041" s="2"/>
      <c r="D8041" s="2" t="s">
        <v>16</v>
      </c>
      <c r="E8041" s="4">
        <f>510.00*(1-Z1%)</f>
        <v>510</v>
      </c>
      <c r="F8041" s="2">
        <v>1</v>
      </c>
      <c r="G8041" s="2"/>
    </row>
    <row r="8042" spans="1:26" customHeight="1" ht="36" hidden="true" outlineLevel="3">
      <c r="A8042" s="2" t="s">
        <v>15483</v>
      </c>
      <c r="B8042" s="3" t="s">
        <v>15484</v>
      </c>
      <c r="C8042" s="2"/>
      <c r="D8042" s="2" t="s">
        <v>16</v>
      </c>
      <c r="E8042" s="4">
        <f>790.00*(1-Z1%)</f>
        <v>790</v>
      </c>
      <c r="F8042" s="2">
        <v>2</v>
      </c>
      <c r="G8042" s="2"/>
    </row>
    <row r="8043" spans="1:26" customHeight="1" ht="36" hidden="true" outlineLevel="3">
      <c r="A8043" s="2" t="s">
        <v>15485</v>
      </c>
      <c r="B8043" s="3" t="s">
        <v>15486</v>
      </c>
      <c r="C8043" s="2"/>
      <c r="D8043" s="2" t="s">
        <v>16</v>
      </c>
      <c r="E8043" s="4">
        <f>350.00*(1-Z1%)</f>
        <v>350</v>
      </c>
      <c r="F8043" s="2">
        <v>2</v>
      </c>
      <c r="G8043" s="2"/>
    </row>
    <row r="8044" spans="1:26" customHeight="1" ht="18" hidden="true" outlineLevel="3">
      <c r="A8044" s="2" t="s">
        <v>15487</v>
      </c>
      <c r="B8044" s="3" t="s">
        <v>15488</v>
      </c>
      <c r="C8044" s="2"/>
      <c r="D8044" s="2" t="s">
        <v>16</v>
      </c>
      <c r="E8044" s="4">
        <f>650.00*(1-Z1%)</f>
        <v>650</v>
      </c>
      <c r="F8044" s="2">
        <v>2</v>
      </c>
      <c r="G8044" s="2"/>
    </row>
    <row r="8045" spans="1:26" customHeight="1" ht="36" hidden="true" outlineLevel="3">
      <c r="A8045" s="2" t="s">
        <v>15489</v>
      </c>
      <c r="B8045" s="3" t="s">
        <v>15490</v>
      </c>
      <c r="C8045" s="2"/>
      <c r="D8045" s="2" t="s">
        <v>16</v>
      </c>
      <c r="E8045" s="4">
        <f>450.00*(1-Z1%)</f>
        <v>450</v>
      </c>
      <c r="F8045" s="2">
        <v>1</v>
      </c>
      <c r="G8045" s="2"/>
    </row>
    <row r="8046" spans="1:26" customHeight="1" ht="35" hidden="true" outlineLevel="3">
      <c r="A8046" s="5" t="s">
        <v>15491</v>
      </c>
      <c r="B8046" s="5"/>
      <c r="C8046" s="5"/>
      <c r="D8046" s="5"/>
      <c r="E8046" s="5"/>
      <c r="F8046" s="5"/>
      <c r="G8046" s="5"/>
    </row>
    <row r="8047" spans="1:26" customHeight="1" ht="18" hidden="true" outlineLevel="3">
      <c r="A8047" s="2" t="s">
        <v>15492</v>
      </c>
      <c r="B8047" s="3" t="s">
        <v>15493</v>
      </c>
      <c r="C8047" s="2"/>
      <c r="D8047" s="2" t="s">
        <v>16</v>
      </c>
      <c r="E8047" s="4">
        <f>790.00*(1-Z1%)</f>
        <v>790</v>
      </c>
      <c r="F8047" s="2">
        <v>1</v>
      </c>
      <c r="G8047" s="2"/>
    </row>
    <row r="8048" spans="1:26" customHeight="1" ht="18" hidden="true" outlineLevel="3">
      <c r="A8048" s="2" t="s">
        <v>15494</v>
      </c>
      <c r="B8048" s="3" t="s">
        <v>15495</v>
      </c>
      <c r="C8048" s="2"/>
      <c r="D8048" s="2" t="s">
        <v>16</v>
      </c>
      <c r="E8048" s="4">
        <f>990.00*(1-Z1%)</f>
        <v>990</v>
      </c>
      <c r="F8048" s="2">
        <v>1</v>
      </c>
      <c r="G8048" s="2"/>
    </row>
    <row r="8049" spans="1:26" customHeight="1" ht="18" hidden="true" outlineLevel="3">
      <c r="A8049" s="2" t="s">
        <v>15496</v>
      </c>
      <c r="B8049" s="3" t="s">
        <v>15497</v>
      </c>
      <c r="C8049" s="2"/>
      <c r="D8049" s="2" t="s">
        <v>16</v>
      </c>
      <c r="E8049" s="4">
        <f>1100.00*(1-Z1%)</f>
        <v>1100</v>
      </c>
      <c r="F8049" s="2">
        <v>1</v>
      </c>
      <c r="G8049" s="2"/>
    </row>
    <row r="8050" spans="1:26" customHeight="1" ht="18" hidden="true" outlineLevel="3">
      <c r="A8050" s="2" t="s">
        <v>15498</v>
      </c>
      <c r="B8050" s="3" t="s">
        <v>15499</v>
      </c>
      <c r="C8050" s="2"/>
      <c r="D8050" s="2" t="s">
        <v>16</v>
      </c>
      <c r="E8050" s="4">
        <f>690.00*(1-Z1%)</f>
        <v>690</v>
      </c>
      <c r="F8050" s="2">
        <v>2</v>
      </c>
      <c r="G8050" s="2"/>
    </row>
    <row r="8051" spans="1:26" customHeight="1" ht="18" hidden="true" outlineLevel="3">
      <c r="A8051" s="2" t="s">
        <v>15500</v>
      </c>
      <c r="B8051" s="3" t="s">
        <v>15501</v>
      </c>
      <c r="C8051" s="2"/>
      <c r="D8051" s="2" t="s">
        <v>16</v>
      </c>
      <c r="E8051" s="4">
        <f>1890.00*(1-Z1%)</f>
        <v>1890</v>
      </c>
      <c r="F8051" s="2">
        <v>1</v>
      </c>
      <c r="G8051" s="2"/>
    </row>
    <row r="8052" spans="1:26" customHeight="1" ht="18" hidden="true" outlineLevel="3">
      <c r="A8052" s="2" t="s">
        <v>15502</v>
      </c>
      <c r="B8052" s="3" t="s">
        <v>15503</v>
      </c>
      <c r="C8052" s="2"/>
      <c r="D8052" s="2" t="s">
        <v>16</v>
      </c>
      <c r="E8052" s="4">
        <f>650.00*(1-Z1%)</f>
        <v>650</v>
      </c>
      <c r="F8052" s="2">
        <v>1</v>
      </c>
      <c r="G8052" s="2"/>
    </row>
    <row r="8053" spans="1:26" customHeight="1" ht="18" hidden="true" outlineLevel="3">
      <c r="A8053" s="2" t="s">
        <v>15504</v>
      </c>
      <c r="B8053" s="3" t="s">
        <v>15505</v>
      </c>
      <c r="C8053" s="2"/>
      <c r="D8053" s="2" t="s">
        <v>16</v>
      </c>
      <c r="E8053" s="4">
        <f>550.00*(1-Z1%)</f>
        <v>550</v>
      </c>
      <c r="F8053" s="2">
        <v>1</v>
      </c>
      <c r="G8053" s="2"/>
    </row>
    <row r="8054" spans="1:26" customHeight="1" ht="36" hidden="true" outlineLevel="3">
      <c r="A8054" s="2" t="s">
        <v>15506</v>
      </c>
      <c r="B8054" s="3" t="s">
        <v>15507</v>
      </c>
      <c r="C8054" s="2"/>
      <c r="D8054" s="2" t="s">
        <v>16</v>
      </c>
      <c r="E8054" s="4">
        <f>450.00*(1-Z1%)</f>
        <v>450</v>
      </c>
      <c r="F8054" s="2">
        <v>1</v>
      </c>
      <c r="G8054" s="2"/>
    </row>
    <row r="8055" spans="1:26" customHeight="1" ht="18" hidden="true" outlineLevel="3">
      <c r="A8055" s="2" t="s">
        <v>15508</v>
      </c>
      <c r="B8055" s="3" t="s">
        <v>15509</v>
      </c>
      <c r="C8055" s="2"/>
      <c r="D8055" s="2" t="s">
        <v>16</v>
      </c>
      <c r="E8055" s="4">
        <f>520.00*(1-Z1%)</f>
        <v>520</v>
      </c>
      <c r="F8055" s="2">
        <v>1</v>
      </c>
      <c r="G8055" s="2"/>
    </row>
    <row r="8056" spans="1:26" customHeight="1" ht="36" hidden="true" outlineLevel="3">
      <c r="A8056" s="2" t="s">
        <v>15510</v>
      </c>
      <c r="B8056" s="3" t="s">
        <v>15511</v>
      </c>
      <c r="C8056" s="2"/>
      <c r="D8056" s="2" t="s">
        <v>16</v>
      </c>
      <c r="E8056" s="4">
        <f>850.00*(1-Z1%)</f>
        <v>850</v>
      </c>
      <c r="F8056" s="2">
        <v>2</v>
      </c>
      <c r="G8056" s="2"/>
    </row>
    <row r="8057" spans="1:26" customHeight="1" ht="36" hidden="true" outlineLevel="3">
      <c r="A8057" s="2" t="s">
        <v>15512</v>
      </c>
      <c r="B8057" s="3" t="s">
        <v>15513</v>
      </c>
      <c r="C8057" s="2"/>
      <c r="D8057" s="2" t="s">
        <v>16</v>
      </c>
      <c r="E8057" s="4">
        <f>350.00*(1-Z1%)</f>
        <v>350</v>
      </c>
      <c r="F8057" s="2">
        <v>1</v>
      </c>
      <c r="G8057" s="2"/>
    </row>
    <row r="8058" spans="1:26" customHeight="1" ht="36" hidden="true" outlineLevel="3">
      <c r="A8058" s="2" t="s">
        <v>15514</v>
      </c>
      <c r="B8058" s="3" t="s">
        <v>15515</v>
      </c>
      <c r="C8058" s="2"/>
      <c r="D8058" s="2" t="s">
        <v>16</v>
      </c>
      <c r="E8058" s="4">
        <f>310.00*(1-Z1%)</f>
        <v>310</v>
      </c>
      <c r="F8058" s="2">
        <v>1</v>
      </c>
      <c r="G8058" s="2"/>
    </row>
    <row r="8059" spans="1:26" customHeight="1" ht="36" hidden="true" outlineLevel="3">
      <c r="A8059" s="2" t="s">
        <v>15516</v>
      </c>
      <c r="B8059" s="3" t="s">
        <v>15517</v>
      </c>
      <c r="C8059" s="2"/>
      <c r="D8059" s="2" t="s">
        <v>16</v>
      </c>
      <c r="E8059" s="4">
        <f>590.00*(1-Z1%)</f>
        <v>590</v>
      </c>
      <c r="F8059" s="2">
        <v>2</v>
      </c>
      <c r="G8059" s="2"/>
    </row>
    <row r="8060" spans="1:26" customHeight="1" ht="18" hidden="true" outlineLevel="3">
      <c r="A8060" s="2" t="s">
        <v>15518</v>
      </c>
      <c r="B8060" s="3" t="s">
        <v>15519</v>
      </c>
      <c r="C8060" s="2"/>
      <c r="D8060" s="2" t="s">
        <v>16</v>
      </c>
      <c r="E8060" s="4">
        <f>500.00*(1-Z1%)</f>
        <v>500</v>
      </c>
      <c r="F8060" s="2">
        <v>1</v>
      </c>
      <c r="G8060" s="2"/>
    </row>
    <row r="8061" spans="1:26" customHeight="1" ht="18" hidden="true" outlineLevel="3">
      <c r="A8061" s="2" t="s">
        <v>15520</v>
      </c>
      <c r="B8061" s="3" t="s">
        <v>15521</v>
      </c>
      <c r="C8061" s="2"/>
      <c r="D8061" s="2" t="s">
        <v>16</v>
      </c>
      <c r="E8061" s="4">
        <f>650.00*(1-Z1%)</f>
        <v>650</v>
      </c>
      <c r="F8061" s="2">
        <v>1</v>
      </c>
      <c r="G8061" s="2"/>
    </row>
    <row r="8062" spans="1:26" customHeight="1" ht="18" hidden="true" outlineLevel="3">
      <c r="A8062" s="2" t="s">
        <v>15522</v>
      </c>
      <c r="B8062" s="3" t="s">
        <v>15523</v>
      </c>
      <c r="C8062" s="2"/>
      <c r="D8062" s="2" t="s">
        <v>16</v>
      </c>
      <c r="E8062" s="4">
        <f>550.00*(1-Z1%)</f>
        <v>550</v>
      </c>
      <c r="F8062" s="2">
        <v>1</v>
      </c>
      <c r="G8062" s="2"/>
    </row>
    <row r="8063" spans="1:26" customHeight="1" ht="18" hidden="true" outlineLevel="3">
      <c r="A8063" s="2" t="s">
        <v>15524</v>
      </c>
      <c r="B8063" s="3" t="s">
        <v>15525</v>
      </c>
      <c r="C8063" s="2"/>
      <c r="D8063" s="2" t="s">
        <v>16</v>
      </c>
      <c r="E8063" s="4">
        <f>590.00*(1-Z1%)</f>
        <v>590</v>
      </c>
      <c r="F8063" s="2">
        <v>2</v>
      </c>
      <c r="G8063" s="2"/>
    </row>
    <row r="8064" spans="1:26" customHeight="1" ht="35" hidden="true" outlineLevel="3">
      <c r="A8064" s="5" t="s">
        <v>15526</v>
      </c>
      <c r="B8064" s="5"/>
      <c r="C8064" s="5"/>
      <c r="D8064" s="5"/>
      <c r="E8064" s="5"/>
      <c r="F8064" s="5"/>
      <c r="G8064" s="5"/>
    </row>
    <row r="8065" spans="1:26" customHeight="1" ht="36" hidden="true" outlineLevel="3">
      <c r="A8065" s="2" t="s">
        <v>15527</v>
      </c>
      <c r="B8065" s="3" t="s">
        <v>15528</v>
      </c>
      <c r="C8065" s="2"/>
      <c r="D8065" s="2" t="s">
        <v>16</v>
      </c>
      <c r="E8065" s="4">
        <f>250.00*(1-Z1%)</f>
        <v>250</v>
      </c>
      <c r="F8065" s="2">
        <v>1</v>
      </c>
      <c r="G8065" s="2"/>
    </row>
    <row r="8066" spans="1:26" customHeight="1" ht="36" hidden="true" outlineLevel="3">
      <c r="A8066" s="2" t="s">
        <v>15529</v>
      </c>
      <c r="B8066" s="3" t="s">
        <v>15530</v>
      </c>
      <c r="C8066" s="2"/>
      <c r="D8066" s="2" t="s">
        <v>16</v>
      </c>
      <c r="E8066" s="4">
        <f>690.00*(1-Z1%)</f>
        <v>690</v>
      </c>
      <c r="F8066" s="2">
        <v>1</v>
      </c>
      <c r="G8066" s="2"/>
    </row>
    <row r="8067" spans="1:26" customHeight="1" ht="36" hidden="true" outlineLevel="3">
      <c r="A8067" s="2" t="s">
        <v>15531</v>
      </c>
      <c r="B8067" s="3" t="s">
        <v>15532</v>
      </c>
      <c r="C8067" s="2"/>
      <c r="D8067" s="2" t="s">
        <v>16</v>
      </c>
      <c r="E8067" s="4">
        <f>690.00*(1-Z1%)</f>
        <v>690</v>
      </c>
      <c r="F8067" s="2">
        <v>2</v>
      </c>
      <c r="G8067" s="2"/>
    </row>
    <row r="8068" spans="1:26" customHeight="1" ht="36" hidden="true" outlineLevel="3">
      <c r="A8068" s="2" t="s">
        <v>15533</v>
      </c>
      <c r="B8068" s="3" t="s">
        <v>15534</v>
      </c>
      <c r="C8068" s="2"/>
      <c r="D8068" s="2" t="s">
        <v>16</v>
      </c>
      <c r="E8068" s="4">
        <f>450.00*(1-Z1%)</f>
        <v>450</v>
      </c>
      <c r="F8068" s="2">
        <v>1</v>
      </c>
      <c r="G8068" s="2"/>
    </row>
    <row r="8069" spans="1:26" customHeight="1" ht="36" hidden="true" outlineLevel="3">
      <c r="A8069" s="2" t="s">
        <v>15535</v>
      </c>
      <c r="B8069" s="3" t="s">
        <v>15536</v>
      </c>
      <c r="C8069" s="2"/>
      <c r="D8069" s="2" t="s">
        <v>16</v>
      </c>
      <c r="E8069" s="4">
        <f>1350.00*(1-Z1%)</f>
        <v>1350</v>
      </c>
      <c r="F8069" s="2">
        <v>1</v>
      </c>
      <c r="G8069" s="2"/>
    </row>
    <row r="8070" spans="1:26" customHeight="1" ht="18" hidden="true" outlineLevel="3">
      <c r="A8070" s="2" t="s">
        <v>15537</v>
      </c>
      <c r="B8070" s="3" t="s">
        <v>15538</v>
      </c>
      <c r="C8070" s="2"/>
      <c r="D8070" s="2" t="s">
        <v>16</v>
      </c>
      <c r="E8070" s="4">
        <f>1620.00*(1-Z1%)</f>
        <v>1620</v>
      </c>
      <c r="F8070" s="2">
        <v>2</v>
      </c>
      <c r="G8070" s="2"/>
    </row>
    <row r="8071" spans="1:26" customHeight="1" ht="18" hidden="true" outlineLevel="3">
      <c r="A8071" s="2" t="s">
        <v>15539</v>
      </c>
      <c r="B8071" s="3" t="s">
        <v>15540</v>
      </c>
      <c r="C8071" s="2"/>
      <c r="D8071" s="2" t="s">
        <v>16</v>
      </c>
      <c r="E8071" s="4">
        <f>1250.00*(1-Z1%)</f>
        <v>1250</v>
      </c>
      <c r="F8071" s="2">
        <v>1</v>
      </c>
      <c r="G8071" s="2"/>
    </row>
    <row r="8072" spans="1:26" customHeight="1" ht="18" hidden="true" outlineLevel="3">
      <c r="A8072" s="2" t="s">
        <v>15541</v>
      </c>
      <c r="B8072" s="3" t="s">
        <v>15542</v>
      </c>
      <c r="C8072" s="2"/>
      <c r="D8072" s="2" t="s">
        <v>16</v>
      </c>
      <c r="E8072" s="4">
        <f>1150.00*(1-Z1%)</f>
        <v>1150</v>
      </c>
      <c r="F8072" s="2">
        <v>1</v>
      </c>
      <c r="G8072" s="2"/>
    </row>
    <row r="8073" spans="1:26" customHeight="1" ht="18" hidden="true" outlineLevel="3">
      <c r="A8073" s="2" t="s">
        <v>15543</v>
      </c>
      <c r="B8073" s="3" t="s">
        <v>15544</v>
      </c>
      <c r="C8073" s="2"/>
      <c r="D8073" s="2" t="s">
        <v>16</v>
      </c>
      <c r="E8073" s="4">
        <f>1100.00*(1-Z1%)</f>
        <v>1100</v>
      </c>
      <c r="F8073" s="2">
        <v>2</v>
      </c>
      <c r="G8073" s="2"/>
    </row>
    <row r="8074" spans="1:26" customHeight="1" ht="35" hidden="true" outlineLevel="3">
      <c r="A8074" s="5" t="s">
        <v>15545</v>
      </c>
      <c r="B8074" s="5"/>
      <c r="C8074" s="5"/>
      <c r="D8074" s="5"/>
      <c r="E8074" s="5"/>
      <c r="F8074" s="5"/>
      <c r="G8074" s="5"/>
    </row>
    <row r="8075" spans="1:26" customHeight="1" ht="18" hidden="true" outlineLevel="3">
      <c r="A8075" s="2" t="s">
        <v>15546</v>
      </c>
      <c r="B8075" s="3" t="s">
        <v>15547</v>
      </c>
      <c r="C8075" s="2"/>
      <c r="D8075" s="2" t="s">
        <v>16</v>
      </c>
      <c r="E8075" s="4">
        <f>250.00*(1-Z1%)</f>
        <v>250</v>
      </c>
      <c r="F8075" s="2">
        <v>2</v>
      </c>
      <c r="G8075" s="2"/>
    </row>
    <row r="8076" spans="1:26" customHeight="1" ht="18" hidden="true" outlineLevel="3">
      <c r="A8076" s="2" t="s">
        <v>15548</v>
      </c>
      <c r="B8076" s="3" t="s">
        <v>15549</v>
      </c>
      <c r="C8076" s="2"/>
      <c r="D8076" s="2" t="s">
        <v>16</v>
      </c>
      <c r="E8076" s="4">
        <f>130.00*(1-Z1%)</f>
        <v>130</v>
      </c>
      <c r="F8076" s="2">
        <v>2</v>
      </c>
      <c r="G8076" s="2"/>
    </row>
    <row r="8077" spans="1:26" customHeight="1" ht="18" hidden="true" outlineLevel="3">
      <c r="A8077" s="2" t="s">
        <v>15550</v>
      </c>
      <c r="B8077" s="3" t="s">
        <v>15551</v>
      </c>
      <c r="C8077" s="2"/>
      <c r="D8077" s="2" t="s">
        <v>16</v>
      </c>
      <c r="E8077" s="4">
        <f>150.00*(1-Z1%)</f>
        <v>150</v>
      </c>
      <c r="F8077" s="2">
        <v>2</v>
      </c>
      <c r="G8077" s="2"/>
    </row>
    <row r="8078" spans="1:26" customHeight="1" ht="18" hidden="true" outlineLevel="3">
      <c r="A8078" s="2" t="s">
        <v>15552</v>
      </c>
      <c r="B8078" s="3" t="s">
        <v>15553</v>
      </c>
      <c r="C8078" s="2"/>
      <c r="D8078" s="2" t="s">
        <v>16</v>
      </c>
      <c r="E8078" s="4">
        <f>150.00*(1-Z1%)</f>
        <v>150</v>
      </c>
      <c r="F8078" s="2">
        <v>2</v>
      </c>
      <c r="G8078" s="2"/>
    </row>
    <row r="8079" spans="1:26" customHeight="1" ht="18" hidden="true" outlineLevel="3">
      <c r="A8079" s="2" t="s">
        <v>15554</v>
      </c>
      <c r="B8079" s="3" t="s">
        <v>15555</v>
      </c>
      <c r="C8079" s="2"/>
      <c r="D8079" s="2" t="s">
        <v>16</v>
      </c>
      <c r="E8079" s="4">
        <f>110.00*(1-Z1%)</f>
        <v>110</v>
      </c>
      <c r="F8079" s="2">
        <v>2</v>
      </c>
      <c r="G8079" s="2"/>
    </row>
    <row r="8080" spans="1:26" customHeight="1" ht="18" hidden="true" outlineLevel="3">
      <c r="A8080" s="2" t="s">
        <v>15556</v>
      </c>
      <c r="B8080" s="3" t="s">
        <v>15557</v>
      </c>
      <c r="C8080" s="2"/>
      <c r="D8080" s="2" t="s">
        <v>16</v>
      </c>
      <c r="E8080" s="4">
        <f>200.00*(1-Z1%)</f>
        <v>200</v>
      </c>
      <c r="F8080" s="2">
        <v>3</v>
      </c>
      <c r="G8080" s="2"/>
    </row>
    <row r="8081" spans="1:26" customHeight="1" ht="18" hidden="true" outlineLevel="3">
      <c r="A8081" s="2" t="s">
        <v>15558</v>
      </c>
      <c r="B8081" s="3" t="s">
        <v>15559</v>
      </c>
      <c r="C8081" s="2"/>
      <c r="D8081" s="2" t="s">
        <v>16</v>
      </c>
      <c r="E8081" s="4">
        <f>250.00*(1-Z1%)</f>
        <v>250</v>
      </c>
      <c r="F8081" s="2">
        <v>2</v>
      </c>
      <c r="G8081" s="2"/>
    </row>
    <row r="8082" spans="1:26" customHeight="1" ht="18" hidden="true" outlineLevel="3">
      <c r="A8082" s="2" t="s">
        <v>15560</v>
      </c>
      <c r="B8082" s="3" t="s">
        <v>15561</v>
      </c>
      <c r="C8082" s="2"/>
      <c r="D8082" s="2" t="s">
        <v>16</v>
      </c>
      <c r="E8082" s="4">
        <f>250.00*(1-Z1%)</f>
        <v>250</v>
      </c>
      <c r="F8082" s="2">
        <v>2</v>
      </c>
      <c r="G8082" s="2"/>
    </row>
    <row r="8083" spans="1:26" customHeight="1" ht="36" hidden="true" outlineLevel="3">
      <c r="A8083" s="2" t="s">
        <v>15562</v>
      </c>
      <c r="B8083" s="3" t="s">
        <v>15563</v>
      </c>
      <c r="C8083" s="2"/>
      <c r="D8083" s="2" t="s">
        <v>16</v>
      </c>
      <c r="E8083" s="4">
        <f>1400.00*(1-Z1%)</f>
        <v>1400</v>
      </c>
      <c r="F8083" s="2">
        <v>1</v>
      </c>
      <c r="G8083" s="2"/>
    </row>
    <row r="8084" spans="1:26" customHeight="1" ht="18" hidden="true" outlineLevel="3">
      <c r="A8084" s="2" t="s">
        <v>15564</v>
      </c>
      <c r="B8084" s="3" t="s">
        <v>15565</v>
      </c>
      <c r="C8084" s="2"/>
      <c r="D8084" s="2" t="s">
        <v>16</v>
      </c>
      <c r="E8084" s="4">
        <f>4100.00*(1-Z1%)</f>
        <v>4100</v>
      </c>
      <c r="F8084" s="2">
        <v>2</v>
      </c>
      <c r="G8084" s="2"/>
    </row>
    <row r="8085" spans="1:26" customHeight="1" ht="18" hidden="true" outlineLevel="3">
      <c r="A8085" s="2" t="s">
        <v>15566</v>
      </c>
      <c r="B8085" s="3" t="s">
        <v>15567</v>
      </c>
      <c r="C8085" s="2"/>
      <c r="D8085" s="2" t="s">
        <v>16</v>
      </c>
      <c r="E8085" s="4">
        <f>2190.00*(1-Z1%)</f>
        <v>2190</v>
      </c>
      <c r="F8085" s="2">
        <v>1</v>
      </c>
      <c r="G8085" s="2"/>
    </row>
    <row r="8086" spans="1:26" customHeight="1" ht="18" hidden="true" outlineLevel="3">
      <c r="A8086" s="2" t="s">
        <v>15568</v>
      </c>
      <c r="B8086" s="3" t="s">
        <v>15569</v>
      </c>
      <c r="C8086" s="2"/>
      <c r="D8086" s="2" t="s">
        <v>16</v>
      </c>
      <c r="E8086" s="4">
        <f>2490.00*(1-Z1%)</f>
        <v>2490</v>
      </c>
      <c r="F8086" s="2">
        <v>1</v>
      </c>
      <c r="G8086" s="2"/>
    </row>
    <row r="8087" spans="1:26" customHeight="1" ht="18" hidden="true" outlineLevel="3">
      <c r="A8087" s="2" t="s">
        <v>15570</v>
      </c>
      <c r="B8087" s="3" t="s">
        <v>15571</v>
      </c>
      <c r="C8087" s="2"/>
      <c r="D8087" s="2" t="s">
        <v>16</v>
      </c>
      <c r="E8087" s="4">
        <f>690.00*(1-Z1%)</f>
        <v>690</v>
      </c>
      <c r="F8087" s="2">
        <v>2</v>
      </c>
      <c r="G8087" s="2"/>
    </row>
    <row r="8088" spans="1:26" customHeight="1" ht="35" hidden="true" outlineLevel="3">
      <c r="A8088" s="5" t="s">
        <v>15572</v>
      </c>
      <c r="B8088" s="5"/>
      <c r="C8088" s="5"/>
      <c r="D8088" s="5"/>
      <c r="E8088" s="5"/>
      <c r="F8088" s="5"/>
      <c r="G8088" s="5"/>
    </row>
    <row r="8089" spans="1:26" customHeight="1" ht="18" hidden="true" outlineLevel="3">
      <c r="A8089" s="2" t="s">
        <v>15573</v>
      </c>
      <c r="B8089" s="3" t="s">
        <v>15574</v>
      </c>
      <c r="C8089" s="2"/>
      <c r="D8089" s="2" t="s">
        <v>16</v>
      </c>
      <c r="E8089" s="4">
        <f>620.00*(1-Z1%)</f>
        <v>620</v>
      </c>
      <c r="F8089" s="2">
        <v>3</v>
      </c>
      <c r="G8089" s="2"/>
    </row>
    <row r="8090" spans="1:26" customHeight="1" ht="18" hidden="true" outlineLevel="3">
      <c r="A8090" s="2" t="s">
        <v>15575</v>
      </c>
      <c r="B8090" s="3" t="s">
        <v>15576</v>
      </c>
      <c r="C8090" s="2"/>
      <c r="D8090" s="2" t="s">
        <v>16</v>
      </c>
      <c r="E8090" s="4">
        <f>590.00*(1-Z1%)</f>
        <v>590</v>
      </c>
      <c r="F8090" s="2">
        <v>2</v>
      </c>
      <c r="G8090" s="2"/>
    </row>
    <row r="8091" spans="1:26" customHeight="1" ht="36" hidden="true" outlineLevel="3">
      <c r="A8091" s="2" t="s">
        <v>15577</v>
      </c>
      <c r="B8091" s="3" t="s">
        <v>15578</v>
      </c>
      <c r="C8091" s="2"/>
      <c r="D8091" s="2" t="s">
        <v>16</v>
      </c>
      <c r="E8091" s="4">
        <f>250.00*(1-Z1%)</f>
        <v>250</v>
      </c>
      <c r="F8091" s="2">
        <v>1</v>
      </c>
      <c r="G8091" s="2"/>
    </row>
    <row r="8092" spans="1:26" customHeight="1" ht="36" hidden="true" outlineLevel="3">
      <c r="A8092" s="2" t="s">
        <v>15579</v>
      </c>
      <c r="B8092" s="3" t="s">
        <v>15580</v>
      </c>
      <c r="C8092" s="2"/>
      <c r="D8092" s="2" t="s">
        <v>16</v>
      </c>
      <c r="E8092" s="4">
        <f>230.00*(1-Z1%)</f>
        <v>230</v>
      </c>
      <c r="F8092" s="2">
        <v>2</v>
      </c>
      <c r="G8092" s="2"/>
    </row>
    <row r="8093" spans="1:26" customHeight="1" ht="18" hidden="true" outlineLevel="3">
      <c r="A8093" s="2" t="s">
        <v>15581</v>
      </c>
      <c r="B8093" s="3" t="s">
        <v>15582</v>
      </c>
      <c r="C8093" s="2"/>
      <c r="D8093" s="2" t="s">
        <v>16</v>
      </c>
      <c r="E8093" s="4">
        <f>325.00*(1-Z1%)</f>
        <v>325</v>
      </c>
      <c r="F8093" s="2">
        <v>1</v>
      </c>
      <c r="G8093" s="2"/>
    </row>
    <row r="8094" spans="1:26" customHeight="1" ht="36" hidden="true" outlineLevel="3">
      <c r="A8094" s="2" t="s">
        <v>15583</v>
      </c>
      <c r="B8094" s="3" t="s">
        <v>15584</v>
      </c>
      <c r="C8094" s="2"/>
      <c r="D8094" s="2" t="s">
        <v>16</v>
      </c>
      <c r="E8094" s="4">
        <f>190.00*(1-Z1%)</f>
        <v>190</v>
      </c>
      <c r="F8094" s="2">
        <v>2</v>
      </c>
      <c r="G8094" s="2"/>
    </row>
    <row r="8095" spans="1:26" customHeight="1" ht="35" hidden="true" outlineLevel="2">
      <c r="A8095" s="5" t="s">
        <v>15585</v>
      </c>
      <c r="B8095" s="5"/>
      <c r="C8095" s="5"/>
      <c r="D8095" s="5"/>
      <c r="E8095" s="5"/>
      <c r="F8095" s="5"/>
      <c r="G8095" s="5"/>
    </row>
    <row r="8096" spans="1:26" customHeight="1" ht="35" hidden="true" outlineLevel="3">
      <c r="A8096" s="5" t="s">
        <v>15586</v>
      </c>
      <c r="B8096" s="5"/>
      <c r="C8096" s="5"/>
      <c r="D8096" s="5"/>
      <c r="E8096" s="5"/>
      <c r="F8096" s="5"/>
      <c r="G8096" s="5"/>
    </row>
    <row r="8097" spans="1:26" customHeight="1" ht="36" hidden="true" outlineLevel="3">
      <c r="A8097" s="2" t="s">
        <v>15587</v>
      </c>
      <c r="B8097" s="3" t="s">
        <v>15588</v>
      </c>
      <c r="C8097" s="2"/>
      <c r="D8097" s="2" t="s">
        <v>16</v>
      </c>
      <c r="E8097" s="4">
        <f>120.00*(1-Z1%)</f>
        <v>120</v>
      </c>
      <c r="F8097" s="2">
        <v>1</v>
      </c>
      <c r="G8097" s="2"/>
    </row>
    <row r="8098" spans="1:26" customHeight="1" ht="18" hidden="true" outlineLevel="3">
      <c r="A8098" s="2" t="s">
        <v>15589</v>
      </c>
      <c r="B8098" s="3" t="s">
        <v>15590</v>
      </c>
      <c r="C8098" s="2"/>
      <c r="D8098" s="2" t="s">
        <v>16</v>
      </c>
      <c r="E8098" s="4">
        <f>140.00*(1-Z1%)</f>
        <v>140</v>
      </c>
      <c r="F8098" s="2">
        <v>1</v>
      </c>
      <c r="G8098" s="2"/>
    </row>
    <row r="8099" spans="1:26" customHeight="1" ht="18" hidden="true" outlineLevel="3">
      <c r="A8099" s="2" t="s">
        <v>15591</v>
      </c>
      <c r="B8099" s="3" t="s">
        <v>15592</v>
      </c>
      <c r="C8099" s="2"/>
      <c r="D8099" s="2" t="s">
        <v>16</v>
      </c>
      <c r="E8099" s="4">
        <f>165.00*(1-Z1%)</f>
        <v>165</v>
      </c>
      <c r="F8099" s="2">
        <v>1</v>
      </c>
      <c r="G8099" s="2"/>
    </row>
    <row r="8100" spans="1:26" customHeight="1" ht="18" hidden="true" outlineLevel="3">
      <c r="A8100" s="2" t="s">
        <v>15593</v>
      </c>
      <c r="B8100" s="3" t="s">
        <v>15594</v>
      </c>
      <c r="C8100" s="2"/>
      <c r="D8100" s="2" t="s">
        <v>16</v>
      </c>
      <c r="E8100" s="4">
        <f>180.00*(1-Z1%)</f>
        <v>180</v>
      </c>
      <c r="F8100" s="2">
        <v>2</v>
      </c>
      <c r="G8100" s="2"/>
    </row>
    <row r="8101" spans="1:26" customHeight="1" ht="18" hidden="true" outlineLevel="3">
      <c r="A8101" s="2" t="s">
        <v>15595</v>
      </c>
      <c r="B8101" s="3" t="s">
        <v>15596</v>
      </c>
      <c r="C8101" s="2"/>
      <c r="D8101" s="2" t="s">
        <v>16</v>
      </c>
      <c r="E8101" s="4">
        <f>150.00*(1-Z1%)</f>
        <v>150</v>
      </c>
      <c r="F8101" s="2">
        <v>2</v>
      </c>
      <c r="G8101" s="2"/>
    </row>
    <row r="8102" spans="1:26" customHeight="1" ht="35" hidden="true" outlineLevel="3">
      <c r="A8102" s="5" t="s">
        <v>15597</v>
      </c>
      <c r="B8102" s="5"/>
      <c r="C8102" s="5"/>
      <c r="D8102" s="5"/>
      <c r="E8102" s="5"/>
      <c r="F8102" s="5"/>
      <c r="G8102" s="5"/>
    </row>
    <row r="8103" spans="1:26" customHeight="1" ht="18" hidden="true" outlineLevel="3">
      <c r="A8103" s="2" t="s">
        <v>15598</v>
      </c>
      <c r="B8103" s="3" t="s">
        <v>15599</v>
      </c>
      <c r="C8103" s="2"/>
      <c r="D8103" s="2" t="s">
        <v>16</v>
      </c>
      <c r="E8103" s="4">
        <f>150.00*(1-Z1%)</f>
        <v>150</v>
      </c>
      <c r="F8103" s="2">
        <v>2</v>
      </c>
      <c r="G8103" s="2"/>
    </row>
    <row r="8104" spans="1:26" customHeight="1" ht="18" hidden="true" outlineLevel="3">
      <c r="A8104" s="2" t="s">
        <v>15600</v>
      </c>
      <c r="B8104" s="3" t="s">
        <v>15601</v>
      </c>
      <c r="C8104" s="2"/>
      <c r="D8104" s="2" t="s">
        <v>16</v>
      </c>
      <c r="E8104" s="4">
        <f>100.00*(1-Z1%)</f>
        <v>100</v>
      </c>
      <c r="F8104" s="2">
        <v>1</v>
      </c>
      <c r="G8104" s="2"/>
    </row>
    <row r="8105" spans="1:26" customHeight="1" ht="18" hidden="true" outlineLevel="3">
      <c r="A8105" s="2" t="s">
        <v>15602</v>
      </c>
      <c r="B8105" s="3" t="s">
        <v>15603</v>
      </c>
      <c r="C8105" s="2"/>
      <c r="D8105" s="2" t="s">
        <v>16</v>
      </c>
      <c r="E8105" s="4">
        <f>150.00*(1-Z1%)</f>
        <v>150</v>
      </c>
      <c r="F8105" s="2">
        <v>1</v>
      </c>
      <c r="G8105" s="2"/>
    </row>
    <row r="8106" spans="1:26" customHeight="1" ht="18" hidden="true" outlineLevel="3">
      <c r="A8106" s="2" t="s">
        <v>15604</v>
      </c>
      <c r="B8106" s="3" t="s">
        <v>15605</v>
      </c>
      <c r="C8106" s="2"/>
      <c r="D8106" s="2" t="s">
        <v>16</v>
      </c>
      <c r="E8106" s="4">
        <f>200.00*(1-Z1%)</f>
        <v>200</v>
      </c>
      <c r="F8106" s="2">
        <v>2</v>
      </c>
      <c r="G8106" s="2"/>
    </row>
    <row r="8107" spans="1:26" customHeight="1" ht="18" hidden="true" outlineLevel="3">
      <c r="A8107" s="2" t="s">
        <v>15606</v>
      </c>
      <c r="B8107" s="3" t="s">
        <v>15607</v>
      </c>
      <c r="C8107" s="2"/>
      <c r="D8107" s="2" t="s">
        <v>16</v>
      </c>
      <c r="E8107" s="4">
        <f>100.00*(1-Z1%)</f>
        <v>100</v>
      </c>
      <c r="F8107" s="2">
        <v>1</v>
      </c>
      <c r="G8107" s="2"/>
    </row>
    <row r="8108" spans="1:26" customHeight="1" ht="36" hidden="true" outlineLevel="3">
      <c r="A8108" s="2" t="s">
        <v>15608</v>
      </c>
      <c r="B8108" s="3" t="s">
        <v>15609</v>
      </c>
      <c r="C8108" s="2"/>
      <c r="D8108" s="2" t="s">
        <v>16</v>
      </c>
      <c r="E8108" s="4">
        <f>80.00*(1-Z1%)</f>
        <v>80</v>
      </c>
      <c r="F8108" s="2">
        <v>2</v>
      </c>
      <c r="G8108" s="2"/>
    </row>
    <row r="8109" spans="1:26" customHeight="1" ht="36" hidden="true" outlineLevel="3">
      <c r="A8109" s="2" t="s">
        <v>15610</v>
      </c>
      <c r="B8109" s="3" t="s">
        <v>15611</v>
      </c>
      <c r="C8109" s="2"/>
      <c r="D8109" s="2" t="s">
        <v>16</v>
      </c>
      <c r="E8109" s="4">
        <f>110.00*(1-Z1%)</f>
        <v>110</v>
      </c>
      <c r="F8109" s="2">
        <v>3</v>
      </c>
      <c r="G8109" s="2"/>
    </row>
    <row r="8110" spans="1:26" customHeight="1" ht="36" hidden="true" outlineLevel="3">
      <c r="A8110" s="2" t="s">
        <v>15612</v>
      </c>
      <c r="B8110" s="3" t="s">
        <v>15613</v>
      </c>
      <c r="C8110" s="2"/>
      <c r="D8110" s="2" t="s">
        <v>16</v>
      </c>
      <c r="E8110" s="4">
        <f>765.00*(1-Z1%)</f>
        <v>765</v>
      </c>
      <c r="F8110" s="2">
        <v>1</v>
      </c>
      <c r="G8110" s="2"/>
    </row>
    <row r="8111" spans="1:26" customHeight="1" ht="18" hidden="true" outlineLevel="3">
      <c r="A8111" s="2" t="s">
        <v>15614</v>
      </c>
      <c r="B8111" s="3" t="s">
        <v>15615</v>
      </c>
      <c r="C8111" s="2"/>
      <c r="D8111" s="2" t="s">
        <v>16</v>
      </c>
      <c r="E8111" s="4">
        <f>390.00*(1-Z1%)</f>
        <v>390</v>
      </c>
      <c r="F8111" s="2">
        <v>1</v>
      </c>
      <c r="G8111" s="2"/>
    </row>
    <row r="8112" spans="1:26" customHeight="1" ht="36" hidden="true" outlineLevel="3">
      <c r="A8112" s="2" t="s">
        <v>15616</v>
      </c>
      <c r="B8112" s="3" t="s">
        <v>15617</v>
      </c>
      <c r="C8112" s="2"/>
      <c r="D8112" s="2" t="s">
        <v>16</v>
      </c>
      <c r="E8112" s="4">
        <f>1100.00*(1-Z1%)</f>
        <v>1100</v>
      </c>
      <c r="F8112" s="2">
        <v>1</v>
      </c>
      <c r="G8112" s="2"/>
    </row>
    <row r="8113" spans="1:26" customHeight="1" ht="36" hidden="true" outlineLevel="3">
      <c r="A8113" s="2" t="s">
        <v>15618</v>
      </c>
      <c r="B8113" s="3" t="s">
        <v>15619</v>
      </c>
      <c r="C8113" s="2"/>
      <c r="D8113" s="2" t="s">
        <v>16</v>
      </c>
      <c r="E8113" s="4">
        <f>1200.00*(1-Z1%)</f>
        <v>1200</v>
      </c>
      <c r="F8113" s="2">
        <v>1</v>
      </c>
      <c r="G8113" s="2"/>
    </row>
    <row r="8114" spans="1:26" customHeight="1" ht="18" hidden="true" outlineLevel="3">
      <c r="A8114" s="2" t="s">
        <v>15620</v>
      </c>
      <c r="B8114" s="3" t="s">
        <v>15621</v>
      </c>
      <c r="C8114" s="2"/>
      <c r="D8114" s="2" t="s">
        <v>16</v>
      </c>
      <c r="E8114" s="4">
        <f>390.00*(1-Z1%)</f>
        <v>390</v>
      </c>
      <c r="F8114" s="2">
        <v>3</v>
      </c>
      <c r="G8114" s="2"/>
    </row>
    <row r="8115" spans="1:26" customHeight="1" ht="36" hidden="true" outlineLevel="3">
      <c r="A8115" s="2" t="s">
        <v>15622</v>
      </c>
      <c r="B8115" s="3" t="s">
        <v>15623</v>
      </c>
      <c r="C8115" s="2"/>
      <c r="D8115" s="2" t="s">
        <v>16</v>
      </c>
      <c r="E8115" s="4">
        <f>590.00*(1-Z1%)</f>
        <v>590</v>
      </c>
      <c r="F8115" s="2">
        <v>2</v>
      </c>
      <c r="G8115" s="2"/>
    </row>
    <row r="8116" spans="1:26" customHeight="1" ht="36" hidden="true" outlineLevel="3">
      <c r="A8116" s="2" t="s">
        <v>15624</v>
      </c>
      <c r="B8116" s="3" t="s">
        <v>15625</v>
      </c>
      <c r="C8116" s="2"/>
      <c r="D8116" s="2" t="s">
        <v>16</v>
      </c>
      <c r="E8116" s="4">
        <f>590.00*(1-Z1%)</f>
        <v>590</v>
      </c>
      <c r="F8116" s="2">
        <v>2</v>
      </c>
      <c r="G8116" s="2"/>
    </row>
    <row r="8117" spans="1:26" customHeight="1" ht="36" hidden="true" outlineLevel="3">
      <c r="A8117" s="2" t="s">
        <v>15626</v>
      </c>
      <c r="B8117" s="3" t="s">
        <v>15627</v>
      </c>
      <c r="C8117" s="2"/>
      <c r="D8117" s="2" t="s">
        <v>16</v>
      </c>
      <c r="E8117" s="4">
        <f>290.00*(1-Z1%)</f>
        <v>290</v>
      </c>
      <c r="F8117" s="2">
        <v>1</v>
      </c>
      <c r="G8117" s="2"/>
    </row>
    <row r="8118" spans="1:26" customHeight="1" ht="36" hidden="true" outlineLevel="3">
      <c r="A8118" s="2" t="s">
        <v>15628</v>
      </c>
      <c r="B8118" s="3" t="s">
        <v>15629</v>
      </c>
      <c r="C8118" s="2"/>
      <c r="D8118" s="2" t="s">
        <v>16</v>
      </c>
      <c r="E8118" s="4">
        <f>450.00*(1-Z1%)</f>
        <v>450</v>
      </c>
      <c r="F8118" s="2">
        <v>1</v>
      </c>
      <c r="G8118" s="2"/>
    </row>
    <row r="8119" spans="1:26" customHeight="1" ht="18" hidden="true" outlineLevel="3">
      <c r="A8119" s="2" t="s">
        <v>15630</v>
      </c>
      <c r="B8119" s="3" t="s">
        <v>15631</v>
      </c>
      <c r="C8119" s="2"/>
      <c r="D8119" s="2" t="s">
        <v>16</v>
      </c>
      <c r="E8119" s="4">
        <f>650.00*(1-Z1%)</f>
        <v>650</v>
      </c>
      <c r="F8119" s="2">
        <v>1</v>
      </c>
      <c r="G8119" s="2"/>
    </row>
    <row r="8120" spans="1:26" customHeight="1" ht="18" hidden="true" outlineLevel="3">
      <c r="A8120" s="2" t="s">
        <v>15632</v>
      </c>
      <c r="B8120" s="3" t="s">
        <v>15633</v>
      </c>
      <c r="C8120" s="2"/>
      <c r="D8120" s="2" t="s">
        <v>16</v>
      </c>
      <c r="E8120" s="4">
        <f>1350.00*(1-Z1%)</f>
        <v>1350</v>
      </c>
      <c r="F8120" s="2">
        <v>1</v>
      </c>
      <c r="G8120" s="2"/>
    </row>
    <row r="8121" spans="1:26" customHeight="1" ht="18" hidden="true" outlineLevel="3">
      <c r="A8121" s="2" t="s">
        <v>15634</v>
      </c>
      <c r="B8121" s="3" t="s">
        <v>15635</v>
      </c>
      <c r="C8121" s="2"/>
      <c r="D8121" s="2" t="s">
        <v>16</v>
      </c>
      <c r="E8121" s="4">
        <f>490.00*(1-Z1%)</f>
        <v>490</v>
      </c>
      <c r="F8121" s="2">
        <v>2</v>
      </c>
      <c r="G8121" s="2"/>
    </row>
    <row r="8122" spans="1:26" customHeight="1" ht="36" hidden="true" outlineLevel="3">
      <c r="A8122" s="2" t="s">
        <v>15636</v>
      </c>
      <c r="B8122" s="3" t="s">
        <v>15637</v>
      </c>
      <c r="C8122" s="2"/>
      <c r="D8122" s="2" t="s">
        <v>16</v>
      </c>
      <c r="E8122" s="4">
        <f>250.00*(1-Z1%)</f>
        <v>250</v>
      </c>
      <c r="F8122" s="2">
        <v>4</v>
      </c>
      <c r="G8122" s="2"/>
    </row>
    <row r="8123" spans="1:26" customHeight="1" ht="36" hidden="true" outlineLevel="3">
      <c r="A8123" s="2" t="s">
        <v>15638</v>
      </c>
      <c r="B8123" s="3" t="s">
        <v>15639</v>
      </c>
      <c r="C8123" s="2"/>
      <c r="D8123" s="2" t="s">
        <v>16</v>
      </c>
      <c r="E8123" s="4">
        <f>250.00*(1-Z1%)</f>
        <v>250</v>
      </c>
      <c r="F8123" s="2">
        <v>3</v>
      </c>
      <c r="G8123" s="2"/>
    </row>
    <row r="8124" spans="1:26" customHeight="1" ht="18" hidden="true" outlineLevel="3">
      <c r="A8124" s="2" t="s">
        <v>15640</v>
      </c>
      <c r="B8124" s="3" t="s">
        <v>15641</v>
      </c>
      <c r="C8124" s="2"/>
      <c r="D8124" s="2" t="s">
        <v>16</v>
      </c>
      <c r="E8124" s="4">
        <f>390.00*(1-Z1%)</f>
        <v>390</v>
      </c>
      <c r="F8124" s="2">
        <v>1</v>
      </c>
      <c r="G8124" s="2"/>
    </row>
    <row r="8125" spans="1:26" customHeight="1" ht="36" hidden="true" outlineLevel="3">
      <c r="A8125" s="2" t="s">
        <v>15642</v>
      </c>
      <c r="B8125" s="3" t="s">
        <v>15643</v>
      </c>
      <c r="C8125" s="2"/>
      <c r="D8125" s="2" t="s">
        <v>16</v>
      </c>
      <c r="E8125" s="4">
        <f>350.00*(1-Z1%)</f>
        <v>350</v>
      </c>
      <c r="F8125" s="2">
        <v>2</v>
      </c>
      <c r="G8125" s="2"/>
    </row>
    <row r="8126" spans="1:26" customHeight="1" ht="36" hidden="true" outlineLevel="3">
      <c r="A8126" s="2" t="s">
        <v>15644</v>
      </c>
      <c r="B8126" s="3" t="s">
        <v>15645</v>
      </c>
      <c r="C8126" s="2"/>
      <c r="D8126" s="2" t="s">
        <v>16</v>
      </c>
      <c r="E8126" s="4">
        <f>290.00*(1-Z1%)</f>
        <v>290</v>
      </c>
      <c r="F8126" s="2">
        <v>2</v>
      </c>
      <c r="G8126" s="2"/>
    </row>
    <row r="8127" spans="1:26" customHeight="1" ht="36" hidden="true" outlineLevel="3">
      <c r="A8127" s="2" t="s">
        <v>15646</v>
      </c>
      <c r="B8127" s="3" t="s">
        <v>15647</v>
      </c>
      <c r="C8127" s="2"/>
      <c r="D8127" s="2" t="s">
        <v>16</v>
      </c>
      <c r="E8127" s="4">
        <f>450.00*(1-Z1%)</f>
        <v>450</v>
      </c>
      <c r="F8127" s="2">
        <v>2</v>
      </c>
      <c r="G8127" s="2"/>
    </row>
    <row r="8128" spans="1:26" customHeight="1" ht="36" hidden="true" outlineLevel="3">
      <c r="A8128" s="2" t="s">
        <v>15648</v>
      </c>
      <c r="B8128" s="3" t="s">
        <v>15649</v>
      </c>
      <c r="C8128" s="2"/>
      <c r="D8128" s="2" t="s">
        <v>16</v>
      </c>
      <c r="E8128" s="4">
        <f>250.00*(1-Z1%)</f>
        <v>250</v>
      </c>
      <c r="F8128" s="2">
        <v>2</v>
      </c>
      <c r="G8128" s="2"/>
    </row>
    <row r="8129" spans="1:26" customHeight="1" ht="18" hidden="true" outlineLevel="3">
      <c r="A8129" s="2" t="s">
        <v>15650</v>
      </c>
      <c r="B8129" s="3" t="s">
        <v>15651</v>
      </c>
      <c r="C8129" s="2"/>
      <c r="D8129" s="2" t="s">
        <v>16</v>
      </c>
      <c r="E8129" s="4">
        <f>140.00*(1-Z1%)</f>
        <v>140</v>
      </c>
      <c r="F8129" s="2">
        <v>2</v>
      </c>
      <c r="G8129" s="2"/>
    </row>
    <row r="8130" spans="1:26" customHeight="1" ht="36" hidden="true" outlineLevel="3">
      <c r="A8130" s="2" t="s">
        <v>15652</v>
      </c>
      <c r="B8130" s="3" t="s">
        <v>15653</v>
      </c>
      <c r="C8130" s="2"/>
      <c r="D8130" s="2" t="s">
        <v>16</v>
      </c>
      <c r="E8130" s="4">
        <f>490.00*(1-Z1%)</f>
        <v>490</v>
      </c>
      <c r="F8130" s="2">
        <v>3</v>
      </c>
      <c r="G8130" s="2"/>
    </row>
    <row r="8131" spans="1:26" customHeight="1" ht="36" hidden="true" outlineLevel="3">
      <c r="A8131" s="2" t="s">
        <v>15654</v>
      </c>
      <c r="B8131" s="3" t="s">
        <v>15655</v>
      </c>
      <c r="C8131" s="2"/>
      <c r="D8131" s="2" t="s">
        <v>16</v>
      </c>
      <c r="E8131" s="4">
        <f>590.00*(1-Z1%)</f>
        <v>590</v>
      </c>
      <c r="F8131" s="2">
        <v>1</v>
      </c>
      <c r="G8131" s="2"/>
    </row>
    <row r="8132" spans="1:26" customHeight="1" ht="36" hidden="true" outlineLevel="3">
      <c r="A8132" s="2" t="s">
        <v>15656</v>
      </c>
      <c r="B8132" s="3" t="s">
        <v>15657</v>
      </c>
      <c r="C8132" s="2"/>
      <c r="D8132" s="2" t="s">
        <v>16</v>
      </c>
      <c r="E8132" s="4">
        <f>750.00*(1-Z1%)</f>
        <v>750</v>
      </c>
      <c r="F8132" s="2">
        <v>1</v>
      </c>
      <c r="G8132" s="2"/>
    </row>
    <row r="8133" spans="1:26" customHeight="1" ht="18" hidden="true" outlineLevel="3">
      <c r="A8133" s="2" t="s">
        <v>15658</v>
      </c>
      <c r="B8133" s="3" t="s">
        <v>15659</v>
      </c>
      <c r="C8133" s="2"/>
      <c r="D8133" s="2" t="s">
        <v>16</v>
      </c>
      <c r="E8133" s="4">
        <f>200.00*(1-Z1%)</f>
        <v>200</v>
      </c>
      <c r="F8133" s="2">
        <v>2</v>
      </c>
      <c r="G8133" s="2"/>
    </row>
    <row r="8134" spans="1:26" customHeight="1" ht="18" hidden="true" outlineLevel="3">
      <c r="A8134" s="2" t="s">
        <v>15660</v>
      </c>
      <c r="B8134" s="3" t="s">
        <v>15661</v>
      </c>
      <c r="C8134" s="2"/>
      <c r="D8134" s="2" t="s">
        <v>16</v>
      </c>
      <c r="E8134" s="4">
        <f>150.00*(1-Z1%)</f>
        <v>150</v>
      </c>
      <c r="F8134" s="2">
        <v>2</v>
      </c>
      <c r="G8134" s="2"/>
    </row>
    <row r="8135" spans="1:26" customHeight="1" ht="18" hidden="true" outlineLevel="3">
      <c r="A8135" s="2" t="s">
        <v>15662</v>
      </c>
      <c r="B8135" s="3" t="s">
        <v>15663</v>
      </c>
      <c r="C8135" s="2"/>
      <c r="D8135" s="2" t="s">
        <v>16</v>
      </c>
      <c r="E8135" s="4">
        <f>250.00*(1-Z1%)</f>
        <v>250</v>
      </c>
      <c r="F8135" s="2">
        <v>2</v>
      </c>
      <c r="G8135" s="2"/>
    </row>
    <row r="8136" spans="1:26" customHeight="1" ht="18" hidden="true" outlineLevel="3">
      <c r="A8136" s="2" t="s">
        <v>15664</v>
      </c>
      <c r="B8136" s="3" t="s">
        <v>15665</v>
      </c>
      <c r="C8136" s="2"/>
      <c r="D8136" s="2" t="s">
        <v>16</v>
      </c>
      <c r="E8136" s="4">
        <f>150.00*(1-Z1%)</f>
        <v>150</v>
      </c>
      <c r="F8136" s="2">
        <v>2</v>
      </c>
      <c r="G8136" s="2"/>
    </row>
    <row r="8137" spans="1:26" customHeight="1" ht="18" hidden="true" outlineLevel="3">
      <c r="A8137" s="2" t="s">
        <v>15666</v>
      </c>
      <c r="B8137" s="3" t="s">
        <v>15667</v>
      </c>
      <c r="C8137" s="2"/>
      <c r="D8137" s="2" t="s">
        <v>16</v>
      </c>
      <c r="E8137" s="4">
        <f>250.00*(1-Z1%)</f>
        <v>250</v>
      </c>
      <c r="F8137" s="2">
        <v>1</v>
      </c>
      <c r="G8137" s="2"/>
    </row>
    <row r="8138" spans="1:26" customHeight="1" ht="18" hidden="true" outlineLevel="3">
      <c r="A8138" s="2" t="s">
        <v>15668</v>
      </c>
      <c r="B8138" s="3" t="s">
        <v>15669</v>
      </c>
      <c r="C8138" s="2"/>
      <c r="D8138" s="2" t="s">
        <v>16</v>
      </c>
      <c r="E8138" s="4">
        <f>190.00*(1-Z1%)</f>
        <v>190</v>
      </c>
      <c r="F8138" s="2">
        <v>4</v>
      </c>
      <c r="G8138" s="2"/>
    </row>
    <row r="8139" spans="1:26" customHeight="1" ht="18" hidden="true" outlineLevel="3">
      <c r="A8139" s="2" t="s">
        <v>15670</v>
      </c>
      <c r="B8139" s="3" t="s">
        <v>15671</v>
      </c>
      <c r="C8139" s="2"/>
      <c r="D8139" s="2" t="s">
        <v>16</v>
      </c>
      <c r="E8139" s="4">
        <f>180.00*(1-Z1%)</f>
        <v>180</v>
      </c>
      <c r="F8139" s="2">
        <v>2</v>
      </c>
      <c r="G8139" s="2"/>
    </row>
    <row r="8140" spans="1:26" customHeight="1" ht="18" hidden="true" outlineLevel="3">
      <c r="A8140" s="2" t="s">
        <v>15672</v>
      </c>
      <c r="B8140" s="3" t="s">
        <v>15673</v>
      </c>
      <c r="C8140" s="2"/>
      <c r="D8140" s="2" t="s">
        <v>16</v>
      </c>
      <c r="E8140" s="4">
        <f>150.00*(1-Z1%)</f>
        <v>150</v>
      </c>
      <c r="F8140" s="2">
        <v>1</v>
      </c>
      <c r="G8140" s="2"/>
    </row>
    <row r="8141" spans="1:26" customHeight="1" ht="35" hidden="true" outlineLevel="3">
      <c r="A8141" s="5" t="s">
        <v>15674</v>
      </c>
      <c r="B8141" s="5"/>
      <c r="C8141" s="5"/>
      <c r="D8141" s="5"/>
      <c r="E8141" s="5"/>
      <c r="F8141" s="5"/>
      <c r="G8141" s="5"/>
    </row>
    <row r="8142" spans="1:26" customHeight="1" ht="35" hidden="true" outlineLevel="4">
      <c r="A8142" s="5" t="s">
        <v>15675</v>
      </c>
      <c r="B8142" s="5"/>
      <c r="C8142" s="5"/>
      <c r="D8142" s="5"/>
      <c r="E8142" s="5"/>
      <c r="F8142" s="5"/>
      <c r="G8142" s="5"/>
    </row>
    <row r="8143" spans="1:26" customHeight="1" ht="36" hidden="true" outlineLevel="4">
      <c r="A8143" s="2" t="s">
        <v>15676</v>
      </c>
      <c r="B8143" s="3" t="s">
        <v>15677</v>
      </c>
      <c r="C8143" s="2"/>
      <c r="D8143" s="2" t="s">
        <v>16</v>
      </c>
      <c r="E8143" s="4">
        <f>470.00*(1-Z1%)</f>
        <v>470</v>
      </c>
      <c r="F8143" s="2">
        <v>2</v>
      </c>
      <c r="G8143" s="2"/>
    </row>
    <row r="8144" spans="1:26" customHeight="1" ht="18" hidden="true" outlineLevel="4">
      <c r="A8144" s="2" t="s">
        <v>15678</v>
      </c>
      <c r="B8144" s="3" t="s">
        <v>15679</v>
      </c>
      <c r="C8144" s="2"/>
      <c r="D8144" s="2" t="s">
        <v>16</v>
      </c>
      <c r="E8144" s="4">
        <f>180.00*(1-Z1%)</f>
        <v>180</v>
      </c>
      <c r="F8144" s="2">
        <v>3</v>
      </c>
      <c r="G8144" s="2"/>
    </row>
    <row r="8145" spans="1:26" customHeight="1" ht="18" hidden="true" outlineLevel="4">
      <c r="A8145" s="2" t="s">
        <v>15680</v>
      </c>
      <c r="B8145" s="3" t="s">
        <v>15681</v>
      </c>
      <c r="C8145" s="2"/>
      <c r="D8145" s="2" t="s">
        <v>16</v>
      </c>
      <c r="E8145" s="4">
        <f>170.00*(1-Z1%)</f>
        <v>170</v>
      </c>
      <c r="F8145" s="2">
        <v>1</v>
      </c>
      <c r="G8145" s="2"/>
    </row>
    <row r="8146" spans="1:26" customHeight="1" ht="35" hidden="true" outlineLevel="4">
      <c r="A8146" s="5" t="s">
        <v>15682</v>
      </c>
      <c r="B8146" s="5"/>
      <c r="C8146" s="5"/>
      <c r="D8146" s="5"/>
      <c r="E8146" s="5"/>
      <c r="F8146" s="5"/>
      <c r="G8146" s="5"/>
    </row>
    <row r="8147" spans="1:26" customHeight="1" ht="36" hidden="true" outlineLevel="4">
      <c r="A8147" s="2" t="s">
        <v>15683</v>
      </c>
      <c r="B8147" s="3" t="s">
        <v>15684</v>
      </c>
      <c r="C8147" s="2"/>
      <c r="D8147" s="2" t="s">
        <v>16</v>
      </c>
      <c r="E8147" s="4">
        <f>920.00*(1-Z1%)</f>
        <v>920</v>
      </c>
      <c r="F8147" s="2">
        <v>2</v>
      </c>
      <c r="G8147" s="2"/>
    </row>
    <row r="8148" spans="1:26" customHeight="1" ht="18" hidden="true" outlineLevel="4">
      <c r="A8148" s="2" t="s">
        <v>15685</v>
      </c>
      <c r="B8148" s="3" t="s">
        <v>15686</v>
      </c>
      <c r="C8148" s="2"/>
      <c r="D8148" s="2" t="s">
        <v>16</v>
      </c>
      <c r="E8148" s="4">
        <f>560.00*(1-Z1%)</f>
        <v>560</v>
      </c>
      <c r="F8148" s="2">
        <v>2</v>
      </c>
      <c r="G8148" s="2"/>
    </row>
    <row r="8149" spans="1:26" customHeight="1" ht="36" hidden="true" outlineLevel="4">
      <c r="A8149" s="2" t="s">
        <v>15687</v>
      </c>
      <c r="B8149" s="3" t="s">
        <v>15688</v>
      </c>
      <c r="C8149" s="2"/>
      <c r="D8149" s="2" t="s">
        <v>16</v>
      </c>
      <c r="E8149" s="4">
        <f>360.00*(1-Z1%)</f>
        <v>360</v>
      </c>
      <c r="F8149" s="2">
        <v>2</v>
      </c>
      <c r="G8149" s="2"/>
    </row>
    <row r="8150" spans="1:26" customHeight="1" ht="36" hidden="true" outlineLevel="4">
      <c r="A8150" s="2" t="s">
        <v>15689</v>
      </c>
      <c r="B8150" s="3" t="s">
        <v>15690</v>
      </c>
      <c r="C8150" s="2"/>
      <c r="D8150" s="2" t="s">
        <v>16</v>
      </c>
      <c r="E8150" s="4">
        <f>635.00*(1-Z1%)</f>
        <v>635</v>
      </c>
      <c r="F8150" s="2">
        <v>3</v>
      </c>
      <c r="G8150" s="2"/>
    </row>
    <row r="8151" spans="1:26" customHeight="1" ht="36" hidden="true" outlineLevel="4">
      <c r="A8151" s="2" t="s">
        <v>15691</v>
      </c>
      <c r="B8151" s="3" t="s">
        <v>15692</v>
      </c>
      <c r="C8151" s="2"/>
      <c r="D8151" s="2" t="s">
        <v>16</v>
      </c>
      <c r="E8151" s="4">
        <f>900.00*(1-Z1%)</f>
        <v>900</v>
      </c>
      <c r="F8151" s="2">
        <v>2</v>
      </c>
      <c r="G8151" s="2"/>
    </row>
    <row r="8152" spans="1:26" customHeight="1" ht="35" hidden="true" outlineLevel="4">
      <c r="A8152" s="5" t="s">
        <v>15693</v>
      </c>
      <c r="B8152" s="5"/>
      <c r="C8152" s="5"/>
      <c r="D8152" s="5"/>
      <c r="E8152" s="5"/>
      <c r="F8152" s="5"/>
      <c r="G8152" s="5"/>
    </row>
    <row r="8153" spans="1:26" customHeight="1" ht="36" hidden="true" outlineLevel="4">
      <c r="A8153" s="2" t="s">
        <v>15694</v>
      </c>
      <c r="B8153" s="3" t="s">
        <v>15695</v>
      </c>
      <c r="C8153" s="2"/>
      <c r="D8153" s="2" t="s">
        <v>16</v>
      </c>
      <c r="E8153" s="4">
        <f>220.00*(1-Z1%)</f>
        <v>220</v>
      </c>
      <c r="F8153" s="2">
        <v>2</v>
      </c>
      <c r="G8153" s="2"/>
    </row>
    <row r="8154" spans="1:26" customHeight="1" ht="18" hidden="true" outlineLevel="4">
      <c r="A8154" s="2" t="s">
        <v>15696</v>
      </c>
      <c r="B8154" s="3" t="s">
        <v>15697</v>
      </c>
      <c r="C8154" s="2"/>
      <c r="D8154" s="2" t="s">
        <v>16</v>
      </c>
      <c r="E8154" s="4">
        <f>200.00*(1-Z1%)</f>
        <v>200</v>
      </c>
      <c r="F8154" s="2">
        <v>1</v>
      </c>
      <c r="G8154" s="2"/>
    </row>
    <row r="8155" spans="1:26" customHeight="1" ht="18" hidden="true" outlineLevel="4">
      <c r="A8155" s="2" t="s">
        <v>15698</v>
      </c>
      <c r="B8155" s="3" t="s">
        <v>15699</v>
      </c>
      <c r="C8155" s="2"/>
      <c r="D8155" s="2" t="s">
        <v>16</v>
      </c>
      <c r="E8155" s="4">
        <f>240.00*(1-Z1%)</f>
        <v>240</v>
      </c>
      <c r="F8155" s="2">
        <v>1</v>
      </c>
      <c r="G8155" s="2"/>
    </row>
    <row r="8156" spans="1:26" customHeight="1" ht="35" hidden="true" outlineLevel="4">
      <c r="A8156" s="5" t="s">
        <v>15700</v>
      </c>
      <c r="B8156" s="5"/>
      <c r="C8156" s="5"/>
      <c r="D8156" s="5"/>
      <c r="E8156" s="5"/>
      <c r="F8156" s="5"/>
      <c r="G8156" s="5"/>
    </row>
    <row r="8157" spans="1:26" customHeight="1" ht="36" hidden="true" outlineLevel="4">
      <c r="A8157" s="2" t="s">
        <v>15701</v>
      </c>
      <c r="B8157" s="3" t="s">
        <v>15702</v>
      </c>
      <c r="C8157" s="2"/>
      <c r="D8157" s="2" t="s">
        <v>16</v>
      </c>
      <c r="E8157" s="4">
        <f>120.00*(1-Z1%)</f>
        <v>120</v>
      </c>
      <c r="F8157" s="2">
        <v>2</v>
      </c>
      <c r="G8157" s="2"/>
    </row>
    <row r="8158" spans="1:26" customHeight="1" ht="36" hidden="true" outlineLevel="4">
      <c r="A8158" s="2" t="s">
        <v>15703</v>
      </c>
      <c r="B8158" s="3" t="s">
        <v>15704</v>
      </c>
      <c r="C8158" s="2"/>
      <c r="D8158" s="2" t="s">
        <v>16</v>
      </c>
      <c r="E8158" s="4">
        <f>110.00*(1-Z1%)</f>
        <v>110</v>
      </c>
      <c r="F8158" s="2">
        <v>2</v>
      </c>
      <c r="G8158" s="2"/>
    </row>
    <row r="8159" spans="1:26" customHeight="1" ht="36" hidden="true" outlineLevel="4">
      <c r="A8159" s="2" t="s">
        <v>15705</v>
      </c>
      <c r="B8159" s="3" t="s">
        <v>15706</v>
      </c>
      <c r="C8159" s="2"/>
      <c r="D8159" s="2" t="s">
        <v>16</v>
      </c>
      <c r="E8159" s="4">
        <f>270.00*(1-Z1%)</f>
        <v>270</v>
      </c>
      <c r="F8159" s="2">
        <v>1</v>
      </c>
      <c r="G8159" s="2"/>
    </row>
    <row r="8160" spans="1:26" customHeight="1" ht="36" hidden="true" outlineLevel="4">
      <c r="A8160" s="2" t="s">
        <v>15707</v>
      </c>
      <c r="B8160" s="3" t="s">
        <v>15708</v>
      </c>
      <c r="C8160" s="2"/>
      <c r="D8160" s="2" t="s">
        <v>16</v>
      </c>
      <c r="E8160" s="4">
        <f>260.00*(1-Z1%)</f>
        <v>260</v>
      </c>
      <c r="F8160" s="2">
        <v>1</v>
      </c>
      <c r="G8160" s="2"/>
    </row>
    <row r="8161" spans="1:26" customHeight="1" ht="36" hidden="true" outlineLevel="4">
      <c r="A8161" s="2" t="s">
        <v>15709</v>
      </c>
      <c r="B8161" s="3" t="s">
        <v>15710</v>
      </c>
      <c r="C8161" s="2"/>
      <c r="D8161" s="2" t="s">
        <v>16</v>
      </c>
      <c r="E8161" s="4">
        <f>270.00*(1-Z1%)</f>
        <v>270</v>
      </c>
      <c r="F8161" s="2">
        <v>1</v>
      </c>
      <c r="G8161" s="2"/>
    </row>
    <row r="8162" spans="1:26" customHeight="1" ht="36" hidden="true" outlineLevel="4">
      <c r="A8162" s="2" t="s">
        <v>15711</v>
      </c>
      <c r="B8162" s="3" t="s">
        <v>15712</v>
      </c>
      <c r="C8162" s="2"/>
      <c r="D8162" s="2" t="s">
        <v>16</v>
      </c>
      <c r="E8162" s="4">
        <f>265.00*(1-Z1%)</f>
        <v>265</v>
      </c>
      <c r="F8162" s="2">
        <v>1</v>
      </c>
      <c r="G8162" s="2"/>
    </row>
    <row r="8163" spans="1:26" customHeight="1" ht="36" hidden="true" outlineLevel="4">
      <c r="A8163" s="2" t="s">
        <v>15713</v>
      </c>
      <c r="B8163" s="3" t="s">
        <v>15714</v>
      </c>
      <c r="C8163" s="2"/>
      <c r="D8163" s="2" t="s">
        <v>16</v>
      </c>
      <c r="E8163" s="4">
        <f>350.00*(1-Z1%)</f>
        <v>350</v>
      </c>
      <c r="F8163" s="2">
        <v>1</v>
      </c>
      <c r="G8163" s="2"/>
    </row>
    <row r="8164" spans="1:26" customHeight="1" ht="35" hidden="true" outlineLevel="4">
      <c r="A8164" s="5" t="s">
        <v>15715</v>
      </c>
      <c r="B8164" s="5"/>
      <c r="C8164" s="5"/>
      <c r="D8164" s="5"/>
      <c r="E8164" s="5"/>
      <c r="F8164" s="5"/>
      <c r="G8164" s="5"/>
    </row>
    <row r="8165" spans="1:26" customHeight="1" ht="18" hidden="true" outlineLevel="4">
      <c r="A8165" s="2" t="s">
        <v>15716</v>
      </c>
      <c r="B8165" s="3" t="s">
        <v>15717</v>
      </c>
      <c r="C8165" s="2"/>
      <c r="D8165" s="2" t="s">
        <v>16</v>
      </c>
      <c r="E8165" s="4">
        <f>90.00*(1-Z1%)</f>
        <v>90</v>
      </c>
      <c r="F8165" s="2">
        <v>4</v>
      </c>
      <c r="G8165" s="2"/>
    </row>
    <row r="8166" spans="1:26" customHeight="1" ht="36" hidden="true" outlineLevel="4">
      <c r="A8166" s="2" t="s">
        <v>15718</v>
      </c>
      <c r="B8166" s="3" t="s">
        <v>15719</v>
      </c>
      <c r="C8166" s="2"/>
      <c r="D8166" s="2" t="s">
        <v>16</v>
      </c>
      <c r="E8166" s="4">
        <f>50.00*(1-Z1%)</f>
        <v>50</v>
      </c>
      <c r="F8166" s="2">
        <v>7</v>
      </c>
      <c r="G8166" s="2"/>
    </row>
    <row r="8167" spans="1:26" customHeight="1" ht="36" hidden="true" outlineLevel="4">
      <c r="A8167" s="2" t="s">
        <v>15720</v>
      </c>
      <c r="B8167" s="3" t="s">
        <v>15721</v>
      </c>
      <c r="C8167" s="2"/>
      <c r="D8167" s="2" t="s">
        <v>16</v>
      </c>
      <c r="E8167" s="4">
        <f>50.00*(1-Z1%)</f>
        <v>50</v>
      </c>
      <c r="F8167" s="2">
        <v>4</v>
      </c>
      <c r="G8167" s="2"/>
    </row>
    <row r="8168" spans="1:26" customHeight="1" ht="36" hidden="true" outlineLevel="4">
      <c r="A8168" s="2" t="s">
        <v>15722</v>
      </c>
      <c r="B8168" s="3" t="s">
        <v>15723</v>
      </c>
      <c r="C8168" s="2"/>
      <c r="D8168" s="2" t="s">
        <v>16</v>
      </c>
      <c r="E8168" s="4">
        <f>50.00*(1-Z1%)</f>
        <v>50</v>
      </c>
      <c r="F8168" s="2">
        <v>7</v>
      </c>
      <c r="G8168" s="2"/>
    </row>
    <row r="8169" spans="1:26" customHeight="1" ht="36" hidden="true" outlineLevel="4">
      <c r="A8169" s="2" t="s">
        <v>15724</v>
      </c>
      <c r="B8169" s="3" t="s">
        <v>15725</v>
      </c>
      <c r="C8169" s="2"/>
      <c r="D8169" s="2" t="s">
        <v>16</v>
      </c>
      <c r="E8169" s="4">
        <f>50.00*(1-Z1%)</f>
        <v>50</v>
      </c>
      <c r="F8169" s="2">
        <v>8</v>
      </c>
      <c r="G8169" s="2"/>
    </row>
    <row r="8170" spans="1:26" customHeight="1" ht="36" hidden="true" outlineLevel="4">
      <c r="A8170" s="2" t="s">
        <v>15726</v>
      </c>
      <c r="B8170" s="3" t="s">
        <v>15727</v>
      </c>
      <c r="C8170" s="2"/>
      <c r="D8170" s="2" t="s">
        <v>16</v>
      </c>
      <c r="E8170" s="4">
        <f>50.00*(1-Z1%)</f>
        <v>50</v>
      </c>
      <c r="F8170" s="2">
        <v>4</v>
      </c>
      <c r="G8170" s="2"/>
    </row>
    <row r="8171" spans="1:26" customHeight="1" ht="36" hidden="true" outlineLevel="4">
      <c r="A8171" s="2" t="s">
        <v>15728</v>
      </c>
      <c r="B8171" s="3" t="s">
        <v>15729</v>
      </c>
      <c r="C8171" s="2"/>
      <c r="D8171" s="2" t="s">
        <v>16</v>
      </c>
      <c r="E8171" s="4">
        <f>50.00*(1-Z1%)</f>
        <v>50</v>
      </c>
      <c r="F8171" s="2">
        <v>2</v>
      </c>
      <c r="G8171" s="2"/>
    </row>
    <row r="8172" spans="1:26" customHeight="1" ht="18" hidden="true" outlineLevel="4">
      <c r="A8172" s="2" t="s">
        <v>15730</v>
      </c>
      <c r="B8172" s="3" t="s">
        <v>15731</v>
      </c>
      <c r="C8172" s="2"/>
      <c r="D8172" s="2" t="s">
        <v>16</v>
      </c>
      <c r="E8172" s="4">
        <f>110.00*(1-Z1%)</f>
        <v>110</v>
      </c>
      <c r="F8172" s="2">
        <v>1</v>
      </c>
      <c r="G8172" s="2"/>
    </row>
    <row r="8173" spans="1:26" customHeight="1" ht="18" hidden="true" outlineLevel="4">
      <c r="A8173" s="2" t="s">
        <v>15732</v>
      </c>
      <c r="B8173" s="3" t="s">
        <v>15733</v>
      </c>
      <c r="C8173" s="2"/>
      <c r="D8173" s="2" t="s">
        <v>16</v>
      </c>
      <c r="E8173" s="4">
        <f>170.00*(1-Z1%)</f>
        <v>170</v>
      </c>
      <c r="F8173" s="2">
        <v>3</v>
      </c>
      <c r="G8173" s="2"/>
    </row>
    <row r="8174" spans="1:26" customHeight="1" ht="18" hidden="true" outlineLevel="4">
      <c r="A8174" s="2" t="s">
        <v>15734</v>
      </c>
      <c r="B8174" s="3" t="s">
        <v>15735</v>
      </c>
      <c r="C8174" s="2"/>
      <c r="D8174" s="2" t="s">
        <v>16</v>
      </c>
      <c r="E8174" s="4">
        <f>80.00*(1-Z1%)</f>
        <v>80</v>
      </c>
      <c r="F8174" s="2">
        <v>3</v>
      </c>
      <c r="G8174" s="2"/>
    </row>
    <row r="8175" spans="1:26" customHeight="1" ht="18" hidden="true" outlineLevel="4">
      <c r="A8175" s="2" t="s">
        <v>15736</v>
      </c>
      <c r="B8175" s="3" t="s">
        <v>15737</v>
      </c>
      <c r="C8175" s="2"/>
      <c r="D8175" s="2" t="s">
        <v>16</v>
      </c>
      <c r="E8175" s="4">
        <f>110.00*(1-Z1%)</f>
        <v>110</v>
      </c>
      <c r="F8175" s="2">
        <v>2</v>
      </c>
      <c r="G8175" s="2"/>
    </row>
    <row r="8176" spans="1:26" customHeight="1" ht="36" hidden="true" outlineLevel="4">
      <c r="A8176" s="2" t="s">
        <v>15738</v>
      </c>
      <c r="B8176" s="3" t="s">
        <v>15739</v>
      </c>
      <c r="C8176" s="2"/>
      <c r="D8176" s="2" t="s">
        <v>16</v>
      </c>
      <c r="E8176" s="4">
        <f>140.00*(1-Z1%)</f>
        <v>140</v>
      </c>
      <c r="F8176" s="2">
        <v>5</v>
      </c>
      <c r="G8176" s="2"/>
    </row>
    <row r="8177" spans="1:26" customHeight="1" ht="18" hidden="true" outlineLevel="4">
      <c r="A8177" s="2" t="s">
        <v>15740</v>
      </c>
      <c r="B8177" s="3" t="s">
        <v>15741</v>
      </c>
      <c r="C8177" s="2"/>
      <c r="D8177" s="2" t="s">
        <v>16</v>
      </c>
      <c r="E8177" s="4">
        <f>320.00*(1-Z1%)</f>
        <v>320</v>
      </c>
      <c r="F8177" s="2">
        <v>4</v>
      </c>
      <c r="G8177" s="2"/>
    </row>
    <row r="8178" spans="1:26" customHeight="1" ht="18" hidden="true" outlineLevel="4">
      <c r="A8178" s="2" t="s">
        <v>15742</v>
      </c>
      <c r="B8178" s="3" t="s">
        <v>15743</v>
      </c>
      <c r="C8178" s="2"/>
      <c r="D8178" s="2" t="s">
        <v>16</v>
      </c>
      <c r="E8178" s="4">
        <f>170.00*(1-Z1%)</f>
        <v>170</v>
      </c>
      <c r="F8178" s="2">
        <v>2</v>
      </c>
      <c r="G8178" s="2"/>
    </row>
    <row r="8179" spans="1:26" customHeight="1" ht="18" hidden="true" outlineLevel="4">
      <c r="A8179" s="2" t="s">
        <v>15744</v>
      </c>
      <c r="B8179" s="3" t="s">
        <v>15745</v>
      </c>
      <c r="C8179" s="2"/>
      <c r="D8179" s="2" t="s">
        <v>16</v>
      </c>
      <c r="E8179" s="4">
        <f>1200.00*(1-Z1%)</f>
        <v>1200</v>
      </c>
      <c r="F8179" s="2">
        <v>1</v>
      </c>
      <c r="G8179" s="2"/>
    </row>
    <row r="8180" spans="1:26" customHeight="1" ht="18" hidden="true" outlineLevel="4">
      <c r="A8180" s="2" t="s">
        <v>15746</v>
      </c>
      <c r="B8180" s="3" t="s">
        <v>15747</v>
      </c>
      <c r="C8180" s="2"/>
      <c r="D8180" s="2" t="s">
        <v>16</v>
      </c>
      <c r="E8180" s="4">
        <f>200.00*(1-Z1%)</f>
        <v>200</v>
      </c>
      <c r="F8180" s="2">
        <v>4</v>
      </c>
      <c r="G8180" s="2"/>
    </row>
    <row r="8181" spans="1:26" customHeight="1" ht="36" hidden="true" outlineLevel="4">
      <c r="A8181" s="2" t="s">
        <v>15748</v>
      </c>
      <c r="B8181" s="3" t="s">
        <v>15749</v>
      </c>
      <c r="C8181" s="2"/>
      <c r="D8181" s="2" t="s">
        <v>16</v>
      </c>
      <c r="E8181" s="4">
        <f>420.00*(1-Z1%)</f>
        <v>420</v>
      </c>
      <c r="F8181" s="2">
        <v>1</v>
      </c>
      <c r="G8181" s="2"/>
    </row>
    <row r="8182" spans="1:26" customHeight="1" ht="36" hidden="true" outlineLevel="4">
      <c r="A8182" s="2" t="s">
        <v>15750</v>
      </c>
      <c r="B8182" s="3" t="s">
        <v>15751</v>
      </c>
      <c r="C8182" s="2"/>
      <c r="D8182" s="2" t="s">
        <v>16</v>
      </c>
      <c r="E8182" s="4">
        <f>480.00*(1-Z1%)</f>
        <v>480</v>
      </c>
      <c r="F8182" s="2">
        <v>1</v>
      </c>
      <c r="G8182" s="2"/>
    </row>
    <row r="8183" spans="1:26" customHeight="1" ht="18" hidden="true" outlineLevel="4">
      <c r="A8183" s="2" t="s">
        <v>15752</v>
      </c>
      <c r="B8183" s="3" t="s">
        <v>15753</v>
      </c>
      <c r="C8183" s="2"/>
      <c r="D8183" s="2" t="s">
        <v>16</v>
      </c>
      <c r="E8183" s="4">
        <f>250.00*(1-Z1%)</f>
        <v>250</v>
      </c>
      <c r="F8183" s="2">
        <v>1</v>
      </c>
      <c r="G8183" s="2"/>
    </row>
    <row r="8184" spans="1:26" customHeight="1" ht="18" hidden="true" outlineLevel="4">
      <c r="A8184" s="2" t="s">
        <v>15754</v>
      </c>
      <c r="B8184" s="3" t="s">
        <v>15755</v>
      </c>
      <c r="C8184" s="2"/>
      <c r="D8184" s="2" t="s">
        <v>16</v>
      </c>
      <c r="E8184" s="4">
        <f>290.00*(1-Z1%)</f>
        <v>290</v>
      </c>
      <c r="F8184" s="2">
        <v>2</v>
      </c>
      <c r="G8184" s="2"/>
    </row>
    <row r="8185" spans="1:26" customHeight="1" ht="36" hidden="true" outlineLevel="4">
      <c r="A8185" s="2" t="s">
        <v>15756</v>
      </c>
      <c r="B8185" s="3" t="s">
        <v>15757</v>
      </c>
      <c r="C8185" s="2"/>
      <c r="D8185" s="2" t="s">
        <v>16</v>
      </c>
      <c r="E8185" s="4">
        <f>150.00*(1-Z1%)</f>
        <v>150</v>
      </c>
      <c r="F8185" s="2">
        <v>3</v>
      </c>
      <c r="G8185" s="2"/>
    </row>
    <row r="8186" spans="1:26" customHeight="1" ht="35" hidden="true" outlineLevel="4">
      <c r="A8186" s="5" t="s">
        <v>15758</v>
      </c>
      <c r="B8186" s="5"/>
      <c r="C8186" s="5"/>
      <c r="D8186" s="5"/>
      <c r="E8186" s="5"/>
      <c r="F8186" s="5"/>
      <c r="G8186" s="5"/>
    </row>
    <row r="8187" spans="1:26" customHeight="1" ht="18" hidden="true" outlineLevel="4">
      <c r="A8187" s="2" t="s">
        <v>15759</v>
      </c>
      <c r="B8187" s="3" t="s">
        <v>15760</v>
      </c>
      <c r="C8187" s="2"/>
      <c r="D8187" s="2" t="s">
        <v>16</v>
      </c>
      <c r="E8187" s="4">
        <f>45.00*(1-Z1%)</f>
        <v>45</v>
      </c>
      <c r="F8187" s="2">
        <v>2</v>
      </c>
      <c r="G8187" s="2"/>
    </row>
    <row r="8188" spans="1:26" customHeight="1" ht="18" hidden="true" outlineLevel="4">
      <c r="A8188" s="2" t="s">
        <v>15761</v>
      </c>
      <c r="B8188" s="3" t="s">
        <v>15762</v>
      </c>
      <c r="C8188" s="2"/>
      <c r="D8188" s="2" t="s">
        <v>16</v>
      </c>
      <c r="E8188" s="4">
        <f>45.00*(1-Z1%)</f>
        <v>45</v>
      </c>
      <c r="F8188" s="2">
        <v>2</v>
      </c>
      <c r="G8188" s="2"/>
    </row>
    <row r="8189" spans="1:26" customHeight="1" ht="36" hidden="true" outlineLevel="4">
      <c r="A8189" s="2" t="s">
        <v>15763</v>
      </c>
      <c r="B8189" s="3" t="s">
        <v>15764</v>
      </c>
      <c r="C8189" s="2"/>
      <c r="D8189" s="2" t="s">
        <v>16</v>
      </c>
      <c r="E8189" s="4">
        <f>170.00*(1-Z1%)</f>
        <v>170</v>
      </c>
      <c r="F8189" s="2">
        <v>2</v>
      </c>
      <c r="G8189" s="2"/>
    </row>
    <row r="8190" spans="1:26" customHeight="1" ht="36" hidden="true" outlineLevel="4">
      <c r="A8190" s="2" t="s">
        <v>15765</v>
      </c>
      <c r="B8190" s="3" t="s">
        <v>15766</v>
      </c>
      <c r="C8190" s="2"/>
      <c r="D8190" s="2" t="s">
        <v>16</v>
      </c>
      <c r="E8190" s="4">
        <f>200.00*(1-Z1%)</f>
        <v>200</v>
      </c>
      <c r="F8190" s="2">
        <v>2</v>
      </c>
      <c r="G8190" s="2"/>
    </row>
    <row r="8191" spans="1:26" customHeight="1" ht="36" hidden="true" outlineLevel="4">
      <c r="A8191" s="2" t="s">
        <v>15767</v>
      </c>
      <c r="B8191" s="3" t="s">
        <v>15768</v>
      </c>
      <c r="C8191" s="2"/>
      <c r="D8191" s="2" t="s">
        <v>16</v>
      </c>
      <c r="E8191" s="4">
        <f>270.00*(1-Z1%)</f>
        <v>270</v>
      </c>
      <c r="F8191" s="2">
        <v>2</v>
      </c>
      <c r="G8191" s="2"/>
    </row>
    <row r="8192" spans="1:26" customHeight="1" ht="18" hidden="true" outlineLevel="4">
      <c r="A8192" s="2" t="s">
        <v>15769</v>
      </c>
      <c r="B8192" s="3" t="s">
        <v>15770</v>
      </c>
      <c r="C8192" s="2"/>
      <c r="D8192" s="2" t="s">
        <v>16</v>
      </c>
      <c r="E8192" s="4">
        <f>120.00*(1-Z1%)</f>
        <v>120</v>
      </c>
      <c r="F8192" s="2">
        <v>2</v>
      </c>
      <c r="G8192" s="2"/>
    </row>
    <row r="8193" spans="1:26" customHeight="1" ht="18" hidden="true" outlineLevel="4">
      <c r="A8193" s="2" t="s">
        <v>15771</v>
      </c>
      <c r="B8193" s="3" t="s">
        <v>15772</v>
      </c>
      <c r="C8193" s="2"/>
      <c r="D8193" s="2" t="s">
        <v>16</v>
      </c>
      <c r="E8193" s="4">
        <f>115.00*(1-Z1%)</f>
        <v>115</v>
      </c>
      <c r="F8193" s="2">
        <v>2</v>
      </c>
      <c r="G8193" s="2"/>
    </row>
    <row r="8194" spans="1:26" customHeight="1" ht="18" hidden="true" outlineLevel="4">
      <c r="A8194" s="2" t="s">
        <v>15773</v>
      </c>
      <c r="B8194" s="3" t="s">
        <v>15774</v>
      </c>
      <c r="C8194" s="2"/>
      <c r="D8194" s="2" t="s">
        <v>16</v>
      </c>
      <c r="E8194" s="4">
        <f>420.00*(1-Z1%)</f>
        <v>420</v>
      </c>
      <c r="F8194" s="2">
        <v>2</v>
      </c>
      <c r="G8194" s="2"/>
    </row>
    <row r="8195" spans="1:26" customHeight="1" ht="36" hidden="true" outlineLevel="4">
      <c r="A8195" s="2" t="s">
        <v>15775</v>
      </c>
      <c r="B8195" s="3" t="s">
        <v>15776</v>
      </c>
      <c r="C8195" s="2"/>
      <c r="D8195" s="2" t="s">
        <v>16</v>
      </c>
      <c r="E8195" s="4">
        <f>400.00*(1-Z1%)</f>
        <v>400</v>
      </c>
      <c r="F8195" s="2">
        <v>2</v>
      </c>
      <c r="G8195" s="2"/>
    </row>
    <row r="8196" spans="1:26" customHeight="1" ht="36" hidden="true" outlineLevel="4">
      <c r="A8196" s="2" t="s">
        <v>15777</v>
      </c>
      <c r="B8196" s="3" t="s">
        <v>15778</v>
      </c>
      <c r="C8196" s="2"/>
      <c r="D8196" s="2" t="s">
        <v>16</v>
      </c>
      <c r="E8196" s="4">
        <f>390.00*(1-Z1%)</f>
        <v>390</v>
      </c>
      <c r="F8196" s="2">
        <v>2</v>
      </c>
      <c r="G8196" s="2"/>
    </row>
    <row r="8197" spans="1:26" customHeight="1" ht="35" hidden="true" outlineLevel="4">
      <c r="A8197" s="5" t="s">
        <v>15779</v>
      </c>
      <c r="B8197" s="5"/>
      <c r="C8197" s="5"/>
      <c r="D8197" s="5"/>
      <c r="E8197" s="5"/>
      <c r="F8197" s="5"/>
      <c r="G8197" s="5"/>
    </row>
    <row r="8198" spans="1:26" customHeight="1" ht="18" hidden="true" outlineLevel="4">
      <c r="A8198" s="2" t="s">
        <v>15780</v>
      </c>
      <c r="B8198" s="3" t="s">
        <v>15781</v>
      </c>
      <c r="C8198" s="2"/>
      <c r="D8198" s="2" t="s">
        <v>16</v>
      </c>
      <c r="E8198" s="4">
        <f>350.00*(1-Z1%)</f>
        <v>350</v>
      </c>
      <c r="F8198" s="2">
        <v>3</v>
      </c>
      <c r="G8198" s="2"/>
    </row>
    <row r="8199" spans="1:26" customHeight="1" ht="18" hidden="true" outlineLevel="4">
      <c r="A8199" s="2" t="s">
        <v>15782</v>
      </c>
      <c r="B8199" s="3" t="s">
        <v>15783</v>
      </c>
      <c r="C8199" s="2"/>
      <c r="D8199" s="2" t="s">
        <v>16</v>
      </c>
      <c r="E8199" s="4">
        <f>350.00*(1-Z1%)</f>
        <v>350</v>
      </c>
      <c r="F8199" s="2">
        <v>3</v>
      </c>
      <c r="G8199" s="2"/>
    </row>
    <row r="8200" spans="1:26" customHeight="1" ht="18" hidden="true" outlineLevel="4">
      <c r="A8200" s="2" t="s">
        <v>15784</v>
      </c>
      <c r="B8200" s="3" t="s">
        <v>15785</v>
      </c>
      <c r="C8200" s="2"/>
      <c r="D8200" s="2" t="s">
        <v>16</v>
      </c>
      <c r="E8200" s="4">
        <f>290.00*(1-Z1%)</f>
        <v>290</v>
      </c>
      <c r="F8200" s="2">
        <v>2</v>
      </c>
      <c r="G8200" s="2"/>
    </row>
    <row r="8201" spans="1:26" customHeight="1" ht="36" hidden="true" outlineLevel="4">
      <c r="A8201" s="2" t="s">
        <v>15786</v>
      </c>
      <c r="B8201" s="3" t="s">
        <v>15787</v>
      </c>
      <c r="C8201" s="2"/>
      <c r="D8201" s="2" t="s">
        <v>16</v>
      </c>
      <c r="E8201" s="4">
        <f>1100.00*(1-Z1%)</f>
        <v>1100</v>
      </c>
      <c r="F8201" s="2">
        <v>1</v>
      </c>
      <c r="G8201" s="2"/>
    </row>
    <row r="8202" spans="1:26" customHeight="1" ht="35" hidden="true" outlineLevel="4">
      <c r="A8202" s="5" t="s">
        <v>15788</v>
      </c>
      <c r="B8202" s="5"/>
      <c r="C8202" s="5"/>
      <c r="D8202" s="5"/>
      <c r="E8202" s="5"/>
      <c r="F8202" s="5"/>
      <c r="G8202" s="5"/>
    </row>
    <row r="8203" spans="1:26" customHeight="1" ht="36" hidden="true" outlineLevel="4">
      <c r="A8203" s="2" t="s">
        <v>15789</v>
      </c>
      <c r="B8203" s="3" t="s">
        <v>15790</v>
      </c>
      <c r="C8203" s="2"/>
      <c r="D8203" s="2" t="s">
        <v>16</v>
      </c>
      <c r="E8203" s="4">
        <f>120.00*(1-Z1%)</f>
        <v>120</v>
      </c>
      <c r="F8203" s="2">
        <v>2</v>
      </c>
      <c r="G8203" s="2"/>
    </row>
    <row r="8204" spans="1:26" customHeight="1" ht="36" hidden="true" outlineLevel="4">
      <c r="A8204" s="2" t="s">
        <v>15791</v>
      </c>
      <c r="B8204" s="3" t="s">
        <v>15792</v>
      </c>
      <c r="C8204" s="2"/>
      <c r="D8204" s="2" t="s">
        <v>16</v>
      </c>
      <c r="E8204" s="4">
        <f>160.00*(1-Z1%)</f>
        <v>160</v>
      </c>
      <c r="F8204" s="2">
        <v>2</v>
      </c>
      <c r="G8204" s="2"/>
    </row>
    <row r="8205" spans="1:26" customHeight="1" ht="36" hidden="true" outlineLevel="4">
      <c r="A8205" s="2" t="s">
        <v>15793</v>
      </c>
      <c r="B8205" s="3" t="s">
        <v>15794</v>
      </c>
      <c r="C8205" s="2"/>
      <c r="D8205" s="2" t="s">
        <v>16</v>
      </c>
      <c r="E8205" s="4">
        <f>130.00*(1-Z1%)</f>
        <v>130</v>
      </c>
      <c r="F8205" s="2">
        <v>2</v>
      </c>
      <c r="G8205" s="2"/>
    </row>
    <row r="8206" spans="1:26" customHeight="1" ht="36" hidden="true" outlineLevel="4">
      <c r="A8206" s="2" t="s">
        <v>15795</v>
      </c>
      <c r="B8206" s="3" t="s">
        <v>15796</v>
      </c>
      <c r="C8206" s="2"/>
      <c r="D8206" s="2" t="s">
        <v>16</v>
      </c>
      <c r="E8206" s="4">
        <f>110.00*(1-Z1%)</f>
        <v>110</v>
      </c>
      <c r="F8206" s="2">
        <v>1</v>
      </c>
      <c r="G8206" s="2"/>
    </row>
    <row r="8207" spans="1:26" customHeight="1" ht="36" hidden="true" outlineLevel="4">
      <c r="A8207" s="2" t="s">
        <v>15797</v>
      </c>
      <c r="B8207" s="3" t="s">
        <v>15798</v>
      </c>
      <c r="C8207" s="2"/>
      <c r="D8207" s="2" t="s">
        <v>16</v>
      </c>
      <c r="E8207" s="4">
        <f>100.00*(1-Z1%)</f>
        <v>100</v>
      </c>
      <c r="F8207" s="2">
        <v>2</v>
      </c>
      <c r="G8207" s="2"/>
    </row>
    <row r="8208" spans="1:26" customHeight="1" ht="36" hidden="true" outlineLevel="4">
      <c r="A8208" s="2" t="s">
        <v>15799</v>
      </c>
      <c r="B8208" s="3" t="s">
        <v>15800</v>
      </c>
      <c r="C8208" s="2"/>
      <c r="D8208" s="2" t="s">
        <v>16</v>
      </c>
      <c r="E8208" s="4">
        <f>120.00*(1-Z1%)</f>
        <v>120</v>
      </c>
      <c r="F8208" s="2">
        <v>1</v>
      </c>
      <c r="G8208" s="2"/>
    </row>
    <row r="8209" spans="1:26" customHeight="1" ht="36" hidden="true" outlineLevel="4">
      <c r="A8209" s="2" t="s">
        <v>15801</v>
      </c>
      <c r="B8209" s="3" t="s">
        <v>15802</v>
      </c>
      <c r="C8209" s="2"/>
      <c r="D8209" s="2" t="s">
        <v>16</v>
      </c>
      <c r="E8209" s="4">
        <f>100.00*(1-Z1%)</f>
        <v>100</v>
      </c>
      <c r="F8209" s="2">
        <v>2</v>
      </c>
      <c r="G8209" s="2"/>
    </row>
    <row r="8210" spans="1:26" customHeight="1" ht="36" hidden="true" outlineLevel="4">
      <c r="A8210" s="2" t="s">
        <v>15803</v>
      </c>
      <c r="B8210" s="3" t="s">
        <v>15804</v>
      </c>
      <c r="C8210" s="2"/>
      <c r="D8210" s="2" t="s">
        <v>16</v>
      </c>
      <c r="E8210" s="4">
        <f>150.00*(1-Z1%)</f>
        <v>150</v>
      </c>
      <c r="F8210" s="2">
        <v>1</v>
      </c>
      <c r="G8210" s="2"/>
    </row>
    <row r="8211" spans="1:26" customHeight="1" ht="36" hidden="true" outlineLevel="4">
      <c r="A8211" s="2" t="s">
        <v>15805</v>
      </c>
      <c r="B8211" s="3" t="s">
        <v>15806</v>
      </c>
      <c r="C8211" s="2"/>
      <c r="D8211" s="2" t="s">
        <v>16</v>
      </c>
      <c r="E8211" s="4">
        <f>100.00*(1-Z1%)</f>
        <v>100</v>
      </c>
      <c r="F8211" s="2">
        <v>3</v>
      </c>
      <c r="G8211" s="2"/>
    </row>
    <row r="8212" spans="1:26" customHeight="1" ht="36" hidden="true" outlineLevel="4">
      <c r="A8212" s="2" t="s">
        <v>15807</v>
      </c>
      <c r="B8212" s="3" t="s">
        <v>15808</v>
      </c>
      <c r="C8212" s="2"/>
      <c r="D8212" s="2" t="s">
        <v>16</v>
      </c>
      <c r="E8212" s="4">
        <f>150.00*(1-Z1%)</f>
        <v>150</v>
      </c>
      <c r="F8212" s="2">
        <v>2</v>
      </c>
      <c r="G8212" s="2"/>
    </row>
    <row r="8213" spans="1:26" customHeight="1" ht="36" hidden="true" outlineLevel="4">
      <c r="A8213" s="2" t="s">
        <v>15809</v>
      </c>
      <c r="B8213" s="3" t="s">
        <v>15810</v>
      </c>
      <c r="C8213" s="2"/>
      <c r="D8213" s="2" t="s">
        <v>16</v>
      </c>
      <c r="E8213" s="4">
        <f>160.00*(1-Z1%)</f>
        <v>160</v>
      </c>
      <c r="F8213" s="2">
        <v>1</v>
      </c>
      <c r="G8213" s="2"/>
    </row>
    <row r="8214" spans="1:26" customHeight="1" ht="36" hidden="true" outlineLevel="4">
      <c r="A8214" s="2" t="s">
        <v>15811</v>
      </c>
      <c r="B8214" s="3" t="s">
        <v>15812</v>
      </c>
      <c r="C8214" s="2"/>
      <c r="D8214" s="2" t="s">
        <v>16</v>
      </c>
      <c r="E8214" s="4">
        <f>120.00*(1-Z1%)</f>
        <v>120</v>
      </c>
      <c r="F8214" s="2">
        <v>2</v>
      </c>
      <c r="G8214" s="2"/>
    </row>
    <row r="8215" spans="1:26" customHeight="1" ht="36" hidden="true" outlineLevel="4">
      <c r="A8215" s="2" t="s">
        <v>15813</v>
      </c>
      <c r="B8215" s="3" t="s">
        <v>15814</v>
      </c>
      <c r="C8215" s="2"/>
      <c r="D8215" s="2" t="s">
        <v>16</v>
      </c>
      <c r="E8215" s="4">
        <f>130.00*(1-Z1%)</f>
        <v>130</v>
      </c>
      <c r="F8215" s="2">
        <v>3</v>
      </c>
      <c r="G8215" s="2"/>
    </row>
    <row r="8216" spans="1:26" customHeight="1" ht="36" hidden="true" outlineLevel="4">
      <c r="A8216" s="2" t="s">
        <v>15815</v>
      </c>
      <c r="B8216" s="3" t="s">
        <v>15816</v>
      </c>
      <c r="C8216" s="2"/>
      <c r="D8216" s="2" t="s">
        <v>16</v>
      </c>
      <c r="E8216" s="4">
        <f>110.00*(1-Z1%)</f>
        <v>110</v>
      </c>
      <c r="F8216" s="2">
        <v>1</v>
      </c>
      <c r="G8216" s="2"/>
    </row>
    <row r="8217" spans="1:26" customHeight="1" ht="36" hidden="true" outlineLevel="4">
      <c r="A8217" s="2" t="s">
        <v>15817</v>
      </c>
      <c r="B8217" s="3" t="s">
        <v>15818</v>
      </c>
      <c r="C8217" s="2"/>
      <c r="D8217" s="2" t="s">
        <v>16</v>
      </c>
      <c r="E8217" s="4">
        <f>130.00*(1-Z1%)</f>
        <v>130</v>
      </c>
      <c r="F8217" s="2">
        <v>1</v>
      </c>
      <c r="G8217" s="2"/>
    </row>
    <row r="8218" spans="1:26" customHeight="1" ht="18" hidden="true" outlineLevel="4">
      <c r="A8218" s="2" t="s">
        <v>15819</v>
      </c>
      <c r="B8218" s="3" t="s">
        <v>15820</v>
      </c>
      <c r="C8218" s="2"/>
      <c r="D8218" s="2" t="s">
        <v>16</v>
      </c>
      <c r="E8218" s="4">
        <f>110.00*(1-Z1%)</f>
        <v>110</v>
      </c>
      <c r="F8218" s="2">
        <v>3</v>
      </c>
      <c r="G8218" s="2"/>
    </row>
    <row r="8219" spans="1:26" customHeight="1" ht="18" hidden="true" outlineLevel="4">
      <c r="A8219" s="2" t="s">
        <v>15821</v>
      </c>
      <c r="B8219" s="3" t="s">
        <v>15822</v>
      </c>
      <c r="C8219" s="2"/>
      <c r="D8219" s="2" t="s">
        <v>16</v>
      </c>
      <c r="E8219" s="4">
        <f>100.00*(1-Z1%)</f>
        <v>100</v>
      </c>
      <c r="F8219" s="2">
        <v>1</v>
      </c>
      <c r="G8219" s="2"/>
    </row>
    <row r="8220" spans="1:26" customHeight="1" ht="36" hidden="true" outlineLevel="4">
      <c r="A8220" s="2" t="s">
        <v>15823</v>
      </c>
      <c r="B8220" s="3" t="s">
        <v>15824</v>
      </c>
      <c r="C8220" s="2"/>
      <c r="D8220" s="2" t="s">
        <v>16</v>
      </c>
      <c r="E8220" s="4">
        <f>330.00*(1-Z1%)</f>
        <v>330</v>
      </c>
      <c r="F8220" s="2">
        <v>2</v>
      </c>
      <c r="G8220" s="2"/>
    </row>
    <row r="8221" spans="1:26" customHeight="1" ht="36" hidden="true" outlineLevel="4">
      <c r="A8221" s="2" t="s">
        <v>15825</v>
      </c>
      <c r="B8221" s="3" t="s">
        <v>15826</v>
      </c>
      <c r="C8221" s="2"/>
      <c r="D8221" s="2" t="s">
        <v>16</v>
      </c>
      <c r="E8221" s="4">
        <f>370.00*(1-Z1%)</f>
        <v>370</v>
      </c>
      <c r="F8221" s="2">
        <v>2</v>
      </c>
      <c r="G8221" s="2"/>
    </row>
    <row r="8222" spans="1:26" customHeight="1" ht="36" hidden="true" outlineLevel="4">
      <c r="A8222" s="2" t="s">
        <v>15827</v>
      </c>
      <c r="B8222" s="3" t="s">
        <v>15828</v>
      </c>
      <c r="C8222" s="2"/>
      <c r="D8222" s="2" t="s">
        <v>16</v>
      </c>
      <c r="E8222" s="4">
        <f>200.00*(1-Z1%)</f>
        <v>200</v>
      </c>
      <c r="F8222" s="2">
        <v>1</v>
      </c>
      <c r="G8222" s="2"/>
    </row>
    <row r="8223" spans="1:26" customHeight="1" ht="36" hidden="true" outlineLevel="4">
      <c r="A8223" s="2" t="s">
        <v>15829</v>
      </c>
      <c r="B8223" s="3" t="s">
        <v>15830</v>
      </c>
      <c r="C8223" s="2"/>
      <c r="D8223" s="2" t="s">
        <v>16</v>
      </c>
      <c r="E8223" s="4">
        <f>200.00*(1-Z1%)</f>
        <v>200</v>
      </c>
      <c r="F8223" s="2">
        <v>2</v>
      </c>
      <c r="G8223" s="2"/>
    </row>
    <row r="8224" spans="1:26" customHeight="1" ht="36" hidden="true" outlineLevel="4">
      <c r="A8224" s="2" t="s">
        <v>15831</v>
      </c>
      <c r="B8224" s="3" t="s">
        <v>15832</v>
      </c>
      <c r="C8224" s="2"/>
      <c r="D8224" s="2" t="s">
        <v>16</v>
      </c>
      <c r="E8224" s="4">
        <f>230.00*(1-Z1%)</f>
        <v>230</v>
      </c>
      <c r="F8224" s="2">
        <v>2</v>
      </c>
      <c r="G8224" s="2"/>
    </row>
    <row r="8225" spans="1:26" customHeight="1" ht="36" hidden="true" outlineLevel="4">
      <c r="A8225" s="2" t="s">
        <v>15833</v>
      </c>
      <c r="B8225" s="3" t="s">
        <v>15834</v>
      </c>
      <c r="C8225" s="2"/>
      <c r="D8225" s="2" t="s">
        <v>16</v>
      </c>
      <c r="E8225" s="4">
        <f>470.00*(1-Z1%)</f>
        <v>470</v>
      </c>
      <c r="F8225" s="2">
        <v>2</v>
      </c>
      <c r="G8225" s="2"/>
    </row>
    <row r="8226" spans="1:26" customHeight="1" ht="35" hidden="true" outlineLevel="3">
      <c r="A8226" s="5" t="s">
        <v>15835</v>
      </c>
      <c r="B8226" s="5"/>
      <c r="C8226" s="5"/>
      <c r="D8226" s="5"/>
      <c r="E8226" s="5"/>
      <c r="F8226" s="5"/>
      <c r="G8226" s="5"/>
    </row>
    <row r="8227" spans="1:26" customHeight="1" ht="35" hidden="true" outlineLevel="4">
      <c r="A8227" s="5" t="s">
        <v>15836</v>
      </c>
      <c r="B8227" s="5"/>
      <c r="C8227" s="5"/>
      <c r="D8227" s="5"/>
      <c r="E8227" s="5"/>
      <c r="F8227" s="5"/>
      <c r="G8227" s="5"/>
    </row>
    <row r="8228" spans="1:26" customHeight="1" ht="54" hidden="true" outlineLevel="4">
      <c r="A8228" s="2" t="s">
        <v>15837</v>
      </c>
      <c r="B8228" s="3" t="s">
        <v>15838</v>
      </c>
      <c r="C8228" s="2"/>
      <c r="D8228" s="2" t="s">
        <v>16</v>
      </c>
      <c r="E8228" s="4">
        <f>350.00*(1-Z1%)</f>
        <v>350</v>
      </c>
      <c r="F8228" s="2">
        <v>1</v>
      </c>
      <c r="G8228" s="2"/>
    </row>
    <row r="8229" spans="1:26" customHeight="1" ht="54" hidden="true" outlineLevel="4">
      <c r="A8229" s="2" t="s">
        <v>15839</v>
      </c>
      <c r="B8229" s="3" t="s">
        <v>15840</v>
      </c>
      <c r="C8229" s="2"/>
      <c r="D8229" s="2" t="s">
        <v>16</v>
      </c>
      <c r="E8229" s="4">
        <f>450.00*(1-Z1%)</f>
        <v>450</v>
      </c>
      <c r="F8229" s="2">
        <v>1</v>
      </c>
      <c r="G8229" s="2"/>
    </row>
    <row r="8230" spans="1:26" customHeight="1" ht="54" hidden="true" outlineLevel="4">
      <c r="A8230" s="2" t="s">
        <v>15841</v>
      </c>
      <c r="B8230" s="3" t="s">
        <v>15842</v>
      </c>
      <c r="C8230" s="2"/>
      <c r="D8230" s="2" t="s">
        <v>16</v>
      </c>
      <c r="E8230" s="4">
        <f>410.00*(1-Z1%)</f>
        <v>410</v>
      </c>
      <c r="F8230" s="2">
        <v>1</v>
      </c>
      <c r="G8230" s="2"/>
    </row>
    <row r="8231" spans="1:26" customHeight="1" ht="54" hidden="true" outlineLevel="4">
      <c r="A8231" s="2" t="s">
        <v>15843</v>
      </c>
      <c r="B8231" s="3" t="s">
        <v>15844</v>
      </c>
      <c r="C8231" s="2"/>
      <c r="D8231" s="2" t="s">
        <v>16</v>
      </c>
      <c r="E8231" s="4">
        <f>630.00*(1-Z1%)</f>
        <v>630</v>
      </c>
      <c r="F8231" s="2">
        <v>1</v>
      </c>
      <c r="G8231" s="2"/>
    </row>
    <row r="8232" spans="1:26" customHeight="1" ht="36" hidden="true" outlineLevel="4">
      <c r="A8232" s="2" t="s">
        <v>15845</v>
      </c>
      <c r="B8232" s="3" t="s">
        <v>15846</v>
      </c>
      <c r="C8232" s="2"/>
      <c r="D8232" s="2" t="s">
        <v>16</v>
      </c>
      <c r="E8232" s="4">
        <f>250.00*(1-Z1%)</f>
        <v>250</v>
      </c>
      <c r="F8232" s="2">
        <v>2</v>
      </c>
      <c r="G8232" s="2"/>
    </row>
    <row r="8233" spans="1:26" customHeight="1" ht="36" hidden="true" outlineLevel="4">
      <c r="A8233" s="2" t="s">
        <v>15847</v>
      </c>
      <c r="B8233" s="3" t="s">
        <v>15848</v>
      </c>
      <c r="C8233" s="2"/>
      <c r="D8233" s="2" t="s">
        <v>16</v>
      </c>
      <c r="E8233" s="4">
        <f>420.00*(1-Z1%)</f>
        <v>420</v>
      </c>
      <c r="F8233" s="2">
        <v>1</v>
      </c>
      <c r="G8233" s="2"/>
    </row>
    <row r="8234" spans="1:26" customHeight="1" ht="35" hidden="true" outlineLevel="4">
      <c r="A8234" s="5" t="s">
        <v>15849</v>
      </c>
      <c r="B8234" s="5"/>
      <c r="C8234" s="5"/>
      <c r="D8234" s="5"/>
      <c r="E8234" s="5"/>
      <c r="F8234" s="5"/>
      <c r="G8234" s="5"/>
    </row>
    <row r="8235" spans="1:26" customHeight="1" ht="18" hidden="true" outlineLevel="4">
      <c r="A8235" s="2" t="s">
        <v>15850</v>
      </c>
      <c r="B8235" s="3" t="s">
        <v>15851</v>
      </c>
      <c r="C8235" s="2"/>
      <c r="D8235" s="2" t="s">
        <v>16</v>
      </c>
      <c r="E8235" s="4">
        <f>35.00*(1-Z1%)</f>
        <v>35</v>
      </c>
      <c r="F8235" s="2">
        <v>6</v>
      </c>
      <c r="G8235" s="2"/>
    </row>
    <row r="8236" spans="1:26" customHeight="1" ht="18" hidden="true" outlineLevel="4">
      <c r="A8236" s="2" t="s">
        <v>15852</v>
      </c>
      <c r="B8236" s="3" t="s">
        <v>15853</v>
      </c>
      <c r="C8236" s="2"/>
      <c r="D8236" s="2" t="s">
        <v>16</v>
      </c>
      <c r="E8236" s="4">
        <f>50.00*(1-Z1%)</f>
        <v>50</v>
      </c>
      <c r="F8236" s="2">
        <v>8</v>
      </c>
      <c r="G8236" s="2"/>
    </row>
    <row r="8237" spans="1:26" customHeight="1" ht="18" hidden="true" outlineLevel="4">
      <c r="A8237" s="2" t="s">
        <v>15854</v>
      </c>
      <c r="B8237" s="3" t="s">
        <v>15855</v>
      </c>
      <c r="C8237" s="2"/>
      <c r="D8237" s="2" t="s">
        <v>16</v>
      </c>
      <c r="E8237" s="4">
        <f>40.00*(1-Z1%)</f>
        <v>40</v>
      </c>
      <c r="F8237" s="2">
        <v>5</v>
      </c>
      <c r="G8237" s="2"/>
    </row>
    <row r="8238" spans="1:26" customHeight="1" ht="18" hidden="true" outlineLevel="4">
      <c r="A8238" s="2" t="s">
        <v>15856</v>
      </c>
      <c r="B8238" s="3" t="s">
        <v>15857</v>
      </c>
      <c r="C8238" s="2"/>
      <c r="D8238" s="2" t="s">
        <v>16</v>
      </c>
      <c r="E8238" s="4">
        <f>45.00*(1-Z1%)</f>
        <v>45</v>
      </c>
      <c r="F8238" s="2">
        <v>5</v>
      </c>
      <c r="G8238" s="2"/>
    </row>
    <row r="8239" spans="1:26" customHeight="1" ht="18" hidden="true" outlineLevel="4">
      <c r="A8239" s="2" t="s">
        <v>15858</v>
      </c>
      <c r="B8239" s="3" t="s">
        <v>15859</v>
      </c>
      <c r="C8239" s="2"/>
      <c r="D8239" s="2" t="s">
        <v>16</v>
      </c>
      <c r="E8239" s="4">
        <f>45.00*(1-Z1%)</f>
        <v>45</v>
      </c>
      <c r="F8239" s="2">
        <v>3</v>
      </c>
      <c r="G8239" s="2"/>
    </row>
    <row r="8240" spans="1:26" customHeight="1" ht="18" hidden="true" outlineLevel="4">
      <c r="A8240" s="2" t="s">
        <v>15860</v>
      </c>
      <c r="B8240" s="3" t="s">
        <v>15861</v>
      </c>
      <c r="C8240" s="2"/>
      <c r="D8240" s="2" t="s">
        <v>16</v>
      </c>
      <c r="E8240" s="4">
        <f>50.00*(1-Z1%)</f>
        <v>50</v>
      </c>
      <c r="F8240" s="2">
        <v>3</v>
      </c>
      <c r="G8240" s="2"/>
    </row>
    <row r="8241" spans="1:26" customHeight="1" ht="18" hidden="true" outlineLevel="4">
      <c r="A8241" s="2" t="s">
        <v>15862</v>
      </c>
      <c r="B8241" s="3" t="s">
        <v>15863</v>
      </c>
      <c r="C8241" s="2"/>
      <c r="D8241" s="2" t="s">
        <v>16</v>
      </c>
      <c r="E8241" s="4">
        <f>65.00*(1-Z1%)</f>
        <v>65</v>
      </c>
      <c r="F8241" s="2">
        <v>4</v>
      </c>
      <c r="G8241" s="2"/>
    </row>
    <row r="8242" spans="1:26" customHeight="1" ht="18" hidden="true" outlineLevel="4">
      <c r="A8242" s="2" t="s">
        <v>15864</v>
      </c>
      <c r="B8242" s="3" t="s">
        <v>15865</v>
      </c>
      <c r="C8242" s="2"/>
      <c r="D8242" s="2" t="s">
        <v>16</v>
      </c>
      <c r="E8242" s="4">
        <f>60.00*(1-Z1%)</f>
        <v>60</v>
      </c>
      <c r="F8242" s="2">
        <v>2</v>
      </c>
      <c r="G8242" s="2"/>
    </row>
    <row r="8243" spans="1:26" customHeight="1" ht="18" hidden="true" outlineLevel="4">
      <c r="A8243" s="2" t="s">
        <v>15866</v>
      </c>
      <c r="B8243" s="3" t="s">
        <v>15867</v>
      </c>
      <c r="C8243" s="2"/>
      <c r="D8243" s="2" t="s">
        <v>16</v>
      </c>
      <c r="E8243" s="4">
        <f>150.00*(1-Z1%)</f>
        <v>150</v>
      </c>
      <c r="F8243" s="2">
        <v>1</v>
      </c>
      <c r="G8243" s="2"/>
    </row>
    <row r="8244" spans="1:26" customHeight="1" ht="18" hidden="true" outlineLevel="4">
      <c r="A8244" s="2" t="s">
        <v>15868</v>
      </c>
      <c r="B8244" s="3" t="s">
        <v>15869</v>
      </c>
      <c r="C8244" s="2"/>
      <c r="D8244" s="2" t="s">
        <v>16</v>
      </c>
      <c r="E8244" s="4">
        <f>80.00*(1-Z1%)</f>
        <v>80</v>
      </c>
      <c r="F8244" s="2">
        <v>4</v>
      </c>
      <c r="G8244" s="2"/>
    </row>
    <row r="8245" spans="1:26" customHeight="1" ht="18" hidden="true" outlineLevel="4">
      <c r="A8245" s="2" t="s">
        <v>15870</v>
      </c>
      <c r="B8245" s="3" t="s">
        <v>15871</v>
      </c>
      <c r="C8245" s="2"/>
      <c r="D8245" s="2" t="s">
        <v>16</v>
      </c>
      <c r="E8245" s="4">
        <f>65.00*(1-Z1%)</f>
        <v>65</v>
      </c>
      <c r="F8245" s="2">
        <v>1</v>
      </c>
      <c r="G8245" s="2"/>
    </row>
    <row r="8246" spans="1:26" customHeight="1" ht="18" hidden="true" outlineLevel="4">
      <c r="A8246" s="2" t="s">
        <v>15872</v>
      </c>
      <c r="B8246" s="3" t="s">
        <v>15873</v>
      </c>
      <c r="C8246" s="2"/>
      <c r="D8246" s="2" t="s">
        <v>16</v>
      </c>
      <c r="E8246" s="4">
        <f>65.00*(1-Z1%)</f>
        <v>65</v>
      </c>
      <c r="F8246" s="2">
        <v>8</v>
      </c>
      <c r="G8246" s="2"/>
    </row>
    <row r="8247" spans="1:26" customHeight="1" ht="18" hidden="true" outlineLevel="4">
      <c r="A8247" s="2" t="s">
        <v>15874</v>
      </c>
      <c r="B8247" s="3" t="s">
        <v>15875</v>
      </c>
      <c r="C8247" s="2"/>
      <c r="D8247" s="2" t="s">
        <v>16</v>
      </c>
      <c r="E8247" s="4">
        <f>120.00*(1-Z1%)</f>
        <v>120</v>
      </c>
      <c r="F8247" s="2">
        <v>4</v>
      </c>
      <c r="G8247" s="2"/>
    </row>
    <row r="8248" spans="1:26" customHeight="1" ht="36" hidden="true" outlineLevel="4">
      <c r="A8248" s="2" t="s">
        <v>15876</v>
      </c>
      <c r="B8248" s="3" t="s">
        <v>15877</v>
      </c>
      <c r="C8248" s="2"/>
      <c r="D8248" s="2" t="s">
        <v>16</v>
      </c>
      <c r="E8248" s="4">
        <f>150.00*(1-Z1%)</f>
        <v>150</v>
      </c>
      <c r="F8248" s="2">
        <v>1</v>
      </c>
      <c r="G8248" s="2"/>
    </row>
    <row r="8249" spans="1:26" customHeight="1" ht="35" hidden="true" outlineLevel="4">
      <c r="A8249" s="5" t="s">
        <v>15878</v>
      </c>
      <c r="B8249" s="5"/>
      <c r="C8249" s="5"/>
      <c r="D8249" s="5"/>
      <c r="E8249" s="5"/>
      <c r="F8249" s="5"/>
      <c r="G8249" s="5"/>
    </row>
    <row r="8250" spans="1:26" customHeight="1" ht="36" hidden="true" outlineLevel="4">
      <c r="A8250" s="2" t="s">
        <v>15879</v>
      </c>
      <c r="B8250" s="3" t="s">
        <v>15880</v>
      </c>
      <c r="C8250" s="2"/>
      <c r="D8250" s="2" t="s">
        <v>16</v>
      </c>
      <c r="E8250" s="4">
        <f>1350.00*(1-Z1%)</f>
        <v>1350</v>
      </c>
      <c r="F8250" s="2">
        <v>1</v>
      </c>
      <c r="G8250" s="2"/>
    </row>
    <row r="8251" spans="1:26" customHeight="1" ht="35" hidden="true" outlineLevel="4">
      <c r="A8251" s="5" t="s">
        <v>15881</v>
      </c>
      <c r="B8251" s="5"/>
      <c r="C8251" s="5"/>
      <c r="D8251" s="5"/>
      <c r="E8251" s="5"/>
      <c r="F8251" s="5"/>
      <c r="G8251" s="5"/>
    </row>
    <row r="8252" spans="1:26" customHeight="1" ht="36" hidden="true" outlineLevel="4">
      <c r="A8252" s="2" t="s">
        <v>15882</v>
      </c>
      <c r="B8252" s="3" t="s">
        <v>15883</v>
      </c>
      <c r="C8252" s="2"/>
      <c r="D8252" s="2" t="s">
        <v>16</v>
      </c>
      <c r="E8252" s="4">
        <f>420.00*(1-Z1%)</f>
        <v>420</v>
      </c>
      <c r="F8252" s="2">
        <v>1</v>
      </c>
      <c r="G8252" s="2"/>
    </row>
    <row r="8253" spans="1:26" customHeight="1" ht="36" hidden="true" outlineLevel="4">
      <c r="A8253" s="2" t="s">
        <v>15884</v>
      </c>
      <c r="B8253" s="3" t="s">
        <v>15885</v>
      </c>
      <c r="C8253" s="2"/>
      <c r="D8253" s="2" t="s">
        <v>16</v>
      </c>
      <c r="E8253" s="4">
        <f>450.00*(1-Z1%)</f>
        <v>450</v>
      </c>
      <c r="F8253" s="2">
        <v>1</v>
      </c>
      <c r="G8253" s="2"/>
    </row>
    <row r="8254" spans="1:26" customHeight="1" ht="36" hidden="true" outlineLevel="4">
      <c r="A8254" s="2" t="s">
        <v>15886</v>
      </c>
      <c r="B8254" s="3" t="s">
        <v>15887</v>
      </c>
      <c r="C8254" s="2"/>
      <c r="D8254" s="2" t="s">
        <v>16</v>
      </c>
      <c r="E8254" s="4">
        <f>500.00*(1-Z1%)</f>
        <v>500</v>
      </c>
      <c r="F8254" s="2">
        <v>1</v>
      </c>
      <c r="G8254" s="2"/>
    </row>
    <row r="8255" spans="1:26" customHeight="1" ht="36" hidden="true" outlineLevel="4">
      <c r="A8255" s="2" t="s">
        <v>15888</v>
      </c>
      <c r="B8255" s="3" t="s">
        <v>15889</v>
      </c>
      <c r="C8255" s="2"/>
      <c r="D8255" s="2" t="s">
        <v>16</v>
      </c>
      <c r="E8255" s="4">
        <f>670.00*(1-Z1%)</f>
        <v>670</v>
      </c>
      <c r="F8255" s="2">
        <v>1</v>
      </c>
      <c r="G8255" s="2"/>
    </row>
    <row r="8256" spans="1:26" customHeight="1" ht="18" hidden="true" outlineLevel="4">
      <c r="A8256" s="2" t="s">
        <v>15890</v>
      </c>
      <c r="B8256" s="3" t="s">
        <v>15891</v>
      </c>
      <c r="C8256" s="2"/>
      <c r="D8256" s="2" t="s">
        <v>16</v>
      </c>
      <c r="E8256" s="4">
        <f>150.00*(1-Z1%)</f>
        <v>150</v>
      </c>
      <c r="F8256" s="2">
        <v>1</v>
      </c>
      <c r="G8256" s="2"/>
    </row>
    <row r="8257" spans="1:26" customHeight="1" ht="18" hidden="true" outlineLevel="4">
      <c r="A8257" s="2" t="s">
        <v>15892</v>
      </c>
      <c r="B8257" s="3" t="s">
        <v>15893</v>
      </c>
      <c r="C8257" s="2"/>
      <c r="D8257" s="2" t="s">
        <v>16</v>
      </c>
      <c r="E8257" s="4">
        <f>150.00*(1-Z1%)</f>
        <v>150</v>
      </c>
      <c r="F8257" s="2">
        <v>2</v>
      </c>
      <c r="G8257" s="2"/>
    </row>
    <row r="8258" spans="1:26" customHeight="1" ht="18" hidden="true" outlineLevel="4">
      <c r="A8258" s="2" t="s">
        <v>15894</v>
      </c>
      <c r="B8258" s="3" t="s">
        <v>15895</v>
      </c>
      <c r="C8258" s="2"/>
      <c r="D8258" s="2" t="s">
        <v>16</v>
      </c>
      <c r="E8258" s="4">
        <f>150.00*(1-Z1%)</f>
        <v>150</v>
      </c>
      <c r="F8258" s="2">
        <v>1</v>
      </c>
      <c r="G8258" s="2"/>
    </row>
    <row r="8259" spans="1:26" customHeight="1" ht="18" hidden="true" outlineLevel="4">
      <c r="A8259" s="2" t="s">
        <v>15896</v>
      </c>
      <c r="B8259" s="3" t="s">
        <v>15897</v>
      </c>
      <c r="C8259" s="2"/>
      <c r="D8259" s="2" t="s">
        <v>16</v>
      </c>
      <c r="E8259" s="4">
        <f>150.00*(1-Z1%)</f>
        <v>150</v>
      </c>
      <c r="F8259" s="2">
        <v>1</v>
      </c>
      <c r="G8259" s="2"/>
    </row>
    <row r="8260" spans="1:26" customHeight="1" ht="18" hidden="true" outlineLevel="4">
      <c r="A8260" s="2" t="s">
        <v>15898</v>
      </c>
      <c r="B8260" s="3" t="s">
        <v>15899</v>
      </c>
      <c r="C8260" s="2"/>
      <c r="D8260" s="2" t="s">
        <v>16</v>
      </c>
      <c r="E8260" s="4">
        <f>250.00*(1-Z1%)</f>
        <v>250</v>
      </c>
      <c r="F8260" s="2">
        <v>1</v>
      </c>
      <c r="G8260" s="2"/>
    </row>
    <row r="8261" spans="1:26" customHeight="1" ht="18" hidden="true" outlineLevel="4">
      <c r="A8261" s="2" t="s">
        <v>15900</v>
      </c>
      <c r="B8261" s="3" t="s">
        <v>15901</v>
      </c>
      <c r="C8261" s="2"/>
      <c r="D8261" s="2" t="s">
        <v>16</v>
      </c>
      <c r="E8261" s="4">
        <f>250.00*(1-Z1%)</f>
        <v>250</v>
      </c>
      <c r="F8261" s="2">
        <v>3</v>
      </c>
      <c r="G8261" s="2"/>
    </row>
    <row r="8262" spans="1:26" customHeight="1" ht="35" hidden="true" outlineLevel="4">
      <c r="A8262" s="5" t="s">
        <v>15902</v>
      </c>
      <c r="B8262" s="5"/>
      <c r="C8262" s="5"/>
      <c r="D8262" s="5"/>
      <c r="E8262" s="5"/>
      <c r="F8262" s="5"/>
      <c r="G8262" s="5"/>
    </row>
    <row r="8263" spans="1:26" customHeight="1" ht="36" hidden="true" outlineLevel="4">
      <c r="A8263" s="2" t="s">
        <v>15903</v>
      </c>
      <c r="B8263" s="3" t="s">
        <v>15904</v>
      </c>
      <c r="C8263" s="2"/>
      <c r="D8263" s="2" t="s">
        <v>16</v>
      </c>
      <c r="E8263" s="4">
        <f>200.00*(1-Z1%)</f>
        <v>200</v>
      </c>
      <c r="F8263" s="2">
        <v>3</v>
      </c>
      <c r="G8263" s="2"/>
    </row>
    <row r="8264" spans="1:26" customHeight="1" ht="36" hidden="true" outlineLevel="4">
      <c r="A8264" s="2" t="s">
        <v>15905</v>
      </c>
      <c r="B8264" s="3" t="s">
        <v>15906</v>
      </c>
      <c r="C8264" s="2"/>
      <c r="D8264" s="2" t="s">
        <v>16</v>
      </c>
      <c r="E8264" s="4">
        <f>200.00*(1-Z1%)</f>
        <v>200</v>
      </c>
      <c r="F8264" s="2">
        <v>1</v>
      </c>
      <c r="G8264" s="2"/>
    </row>
    <row r="8265" spans="1:26" customHeight="1" ht="36" hidden="true" outlineLevel="4">
      <c r="A8265" s="2" t="s">
        <v>15907</v>
      </c>
      <c r="B8265" s="3" t="s">
        <v>15908</v>
      </c>
      <c r="C8265" s="2"/>
      <c r="D8265" s="2" t="s">
        <v>16</v>
      </c>
      <c r="E8265" s="4">
        <f>200.00*(1-Z1%)</f>
        <v>200</v>
      </c>
      <c r="F8265" s="2">
        <v>1</v>
      </c>
      <c r="G8265" s="2"/>
    </row>
    <row r="8266" spans="1:26" customHeight="1" ht="36" hidden="true" outlineLevel="4">
      <c r="A8266" s="2" t="s">
        <v>15909</v>
      </c>
      <c r="B8266" s="3" t="s">
        <v>15910</v>
      </c>
      <c r="C8266" s="2"/>
      <c r="D8266" s="2" t="s">
        <v>16</v>
      </c>
      <c r="E8266" s="4">
        <f>200.00*(1-Z1%)</f>
        <v>200</v>
      </c>
      <c r="F8266" s="2">
        <v>2</v>
      </c>
      <c r="G8266" s="2"/>
    </row>
    <row r="8267" spans="1:26" customHeight="1" ht="35" hidden="true" outlineLevel="4">
      <c r="A8267" s="5" t="s">
        <v>15911</v>
      </c>
      <c r="B8267" s="5"/>
      <c r="C8267" s="5"/>
      <c r="D8267" s="5"/>
      <c r="E8267" s="5"/>
      <c r="F8267" s="5"/>
      <c r="G8267" s="5"/>
    </row>
    <row r="8268" spans="1:26" customHeight="1" ht="18" hidden="true" outlineLevel="4">
      <c r="A8268" s="2" t="s">
        <v>15912</v>
      </c>
      <c r="B8268" s="3" t="s">
        <v>15913</v>
      </c>
      <c r="C8268" s="2"/>
      <c r="D8268" s="2" t="s">
        <v>16</v>
      </c>
      <c r="E8268" s="4">
        <f>10.00*(1-Z1%)</f>
        <v>10</v>
      </c>
      <c r="F8268" s="2">
        <v>4</v>
      </c>
      <c r="G8268" s="2"/>
    </row>
    <row r="8269" spans="1:26" customHeight="1" ht="18" hidden="true" outlineLevel="4">
      <c r="A8269" s="2" t="s">
        <v>15914</v>
      </c>
      <c r="B8269" s="3" t="s">
        <v>15915</v>
      </c>
      <c r="C8269" s="2"/>
      <c r="D8269" s="2" t="s">
        <v>16</v>
      </c>
      <c r="E8269" s="4">
        <f>10.00*(1-Z1%)</f>
        <v>10</v>
      </c>
      <c r="F8269" s="2">
        <v>70</v>
      </c>
      <c r="G8269" s="2"/>
    </row>
    <row r="8270" spans="1:26" customHeight="1" ht="18" hidden="true" outlineLevel="4">
      <c r="A8270" s="2" t="s">
        <v>15916</v>
      </c>
      <c r="B8270" s="3" t="s">
        <v>15917</v>
      </c>
      <c r="C8270" s="2"/>
      <c r="D8270" s="2" t="s">
        <v>16</v>
      </c>
      <c r="E8270" s="4">
        <f>10.00*(1-Z1%)</f>
        <v>10</v>
      </c>
      <c r="F8270" s="2">
        <v>29</v>
      </c>
      <c r="G8270" s="2"/>
    </row>
    <row r="8271" spans="1:26" customHeight="1" ht="18" hidden="true" outlineLevel="4">
      <c r="A8271" s="2" t="s">
        <v>15918</v>
      </c>
      <c r="B8271" s="3" t="s">
        <v>15919</v>
      </c>
      <c r="C8271" s="2"/>
      <c r="D8271" s="2" t="s">
        <v>16</v>
      </c>
      <c r="E8271" s="4">
        <f>10.00*(1-Z1%)</f>
        <v>10</v>
      </c>
      <c r="F8271" s="2">
        <v>11</v>
      </c>
      <c r="G8271" s="2"/>
    </row>
    <row r="8272" spans="1:26" customHeight="1" ht="18" hidden="true" outlineLevel="4">
      <c r="A8272" s="2" t="s">
        <v>15920</v>
      </c>
      <c r="B8272" s="3" t="s">
        <v>15921</v>
      </c>
      <c r="C8272" s="2"/>
      <c r="D8272" s="2" t="s">
        <v>16</v>
      </c>
      <c r="E8272" s="4">
        <f>10.00*(1-Z1%)</f>
        <v>10</v>
      </c>
      <c r="F8272" s="2">
        <v>6</v>
      </c>
      <c r="G8272" s="2"/>
    </row>
    <row r="8273" spans="1:26" customHeight="1" ht="18" hidden="true" outlineLevel="4">
      <c r="A8273" s="2" t="s">
        <v>15922</v>
      </c>
      <c r="B8273" s="3" t="s">
        <v>15923</v>
      </c>
      <c r="C8273" s="2"/>
      <c r="D8273" s="2" t="s">
        <v>16</v>
      </c>
      <c r="E8273" s="4">
        <f>15.00*(1-Z1%)</f>
        <v>15</v>
      </c>
      <c r="F8273" s="2">
        <v>12</v>
      </c>
      <c r="G8273" s="2"/>
    </row>
    <row r="8274" spans="1:26" customHeight="1" ht="18" hidden="true" outlineLevel="4">
      <c r="A8274" s="2" t="s">
        <v>15924</v>
      </c>
      <c r="B8274" s="3" t="s">
        <v>15925</v>
      </c>
      <c r="C8274" s="2"/>
      <c r="D8274" s="2" t="s">
        <v>16</v>
      </c>
      <c r="E8274" s="4">
        <f>15.00*(1-Z1%)</f>
        <v>15</v>
      </c>
      <c r="F8274" s="2">
        <v>21</v>
      </c>
      <c r="G8274" s="2"/>
    </row>
    <row r="8275" spans="1:26" customHeight="1" ht="18" hidden="true" outlineLevel="4">
      <c r="A8275" s="2" t="s">
        <v>15926</v>
      </c>
      <c r="B8275" s="3" t="s">
        <v>15927</v>
      </c>
      <c r="C8275" s="2"/>
      <c r="D8275" s="2" t="s">
        <v>16</v>
      </c>
      <c r="E8275" s="4">
        <f>15.00*(1-Z1%)</f>
        <v>15</v>
      </c>
      <c r="F8275" s="2">
        <v>10</v>
      </c>
      <c r="G8275" s="2"/>
    </row>
    <row r="8276" spans="1:26" customHeight="1" ht="18" hidden="true" outlineLevel="4">
      <c r="A8276" s="2" t="s">
        <v>15928</v>
      </c>
      <c r="B8276" s="3" t="s">
        <v>15929</v>
      </c>
      <c r="C8276" s="2"/>
      <c r="D8276" s="2" t="s">
        <v>16</v>
      </c>
      <c r="E8276" s="4">
        <f>15.00*(1-Z1%)</f>
        <v>15</v>
      </c>
      <c r="F8276" s="2">
        <v>4</v>
      </c>
      <c r="G8276" s="2"/>
    </row>
    <row r="8277" spans="1:26" customHeight="1" ht="18" hidden="true" outlineLevel="4">
      <c r="A8277" s="2" t="s">
        <v>15930</v>
      </c>
      <c r="B8277" s="3" t="s">
        <v>15931</v>
      </c>
      <c r="C8277" s="2"/>
      <c r="D8277" s="2" t="s">
        <v>16</v>
      </c>
      <c r="E8277" s="4">
        <f>15.00*(1-Z1%)</f>
        <v>15</v>
      </c>
      <c r="F8277" s="2">
        <v>13</v>
      </c>
      <c r="G8277" s="2"/>
    </row>
    <row r="8278" spans="1:26" customHeight="1" ht="18" hidden="true" outlineLevel="4">
      <c r="A8278" s="2" t="s">
        <v>15932</v>
      </c>
      <c r="B8278" s="3" t="s">
        <v>15933</v>
      </c>
      <c r="C8278" s="2"/>
      <c r="D8278" s="2" t="s">
        <v>16</v>
      </c>
      <c r="E8278" s="4">
        <f>15.00*(1-Z1%)</f>
        <v>15</v>
      </c>
      <c r="F8278" s="2">
        <v>4</v>
      </c>
      <c r="G8278" s="2"/>
    </row>
    <row r="8279" spans="1:26" customHeight="1" ht="18" hidden="true" outlineLevel="4">
      <c r="A8279" s="2" t="s">
        <v>15934</v>
      </c>
      <c r="B8279" s="3" t="s">
        <v>15935</v>
      </c>
      <c r="C8279" s="2"/>
      <c r="D8279" s="2" t="s">
        <v>16</v>
      </c>
      <c r="E8279" s="4">
        <f>15.00*(1-Z1%)</f>
        <v>15</v>
      </c>
      <c r="F8279" s="2">
        <v>21</v>
      </c>
      <c r="G8279" s="2"/>
    </row>
    <row r="8280" spans="1:26" customHeight="1" ht="18" hidden="true" outlineLevel="4">
      <c r="A8280" s="2" t="s">
        <v>15936</v>
      </c>
      <c r="B8280" s="3" t="s">
        <v>15937</v>
      </c>
      <c r="C8280" s="2"/>
      <c r="D8280" s="2" t="s">
        <v>16</v>
      </c>
      <c r="E8280" s="4">
        <f>15.00*(1-Z1%)</f>
        <v>15</v>
      </c>
      <c r="F8280" s="2">
        <v>8</v>
      </c>
      <c r="G8280" s="2"/>
    </row>
    <row r="8281" spans="1:26" customHeight="1" ht="18" hidden="true" outlineLevel="4">
      <c r="A8281" s="2" t="s">
        <v>15938</v>
      </c>
      <c r="B8281" s="3" t="s">
        <v>15939</v>
      </c>
      <c r="C8281" s="2"/>
      <c r="D8281" s="2" t="s">
        <v>16</v>
      </c>
      <c r="E8281" s="4">
        <f>15.00*(1-Z1%)</f>
        <v>15</v>
      </c>
      <c r="F8281" s="2">
        <v>16</v>
      </c>
      <c r="G8281" s="2"/>
    </row>
    <row r="8282" spans="1:26" customHeight="1" ht="36" hidden="true" outlineLevel="4">
      <c r="A8282" s="2" t="s">
        <v>15940</v>
      </c>
      <c r="B8282" s="3" t="s">
        <v>15941</v>
      </c>
      <c r="C8282" s="2"/>
      <c r="D8282" s="2" t="s">
        <v>16</v>
      </c>
      <c r="E8282" s="4">
        <f>10.00*(1-Z1%)</f>
        <v>10</v>
      </c>
      <c r="F8282" s="2">
        <v>249</v>
      </c>
      <c r="G8282" s="2"/>
    </row>
    <row r="8283" spans="1:26" customHeight="1" ht="36" hidden="true" outlineLevel="4">
      <c r="A8283" s="2" t="s">
        <v>15942</v>
      </c>
      <c r="B8283" s="3" t="s">
        <v>15943</v>
      </c>
      <c r="C8283" s="2"/>
      <c r="D8283" s="2" t="s">
        <v>16</v>
      </c>
      <c r="E8283" s="4">
        <f>10.00*(1-Z1%)</f>
        <v>10</v>
      </c>
      <c r="F8283" s="2">
        <v>223</v>
      </c>
      <c r="G8283" s="2"/>
    </row>
    <row r="8284" spans="1:26" customHeight="1" ht="36" hidden="true" outlineLevel="4">
      <c r="A8284" s="2" t="s">
        <v>15944</v>
      </c>
      <c r="B8284" s="3" t="s">
        <v>15945</v>
      </c>
      <c r="C8284" s="2"/>
      <c r="D8284" s="2" t="s">
        <v>16</v>
      </c>
      <c r="E8284" s="4">
        <f>10.00*(1-Z1%)</f>
        <v>10</v>
      </c>
      <c r="F8284" s="2">
        <v>198</v>
      </c>
      <c r="G8284" s="2"/>
    </row>
    <row r="8285" spans="1:26" customHeight="1" ht="36" hidden="true" outlineLevel="4">
      <c r="A8285" s="2" t="s">
        <v>15946</v>
      </c>
      <c r="B8285" s="3" t="s">
        <v>15947</v>
      </c>
      <c r="C8285" s="2"/>
      <c r="D8285" s="2" t="s">
        <v>16</v>
      </c>
      <c r="E8285" s="4">
        <f>10.00*(1-Z1%)</f>
        <v>10</v>
      </c>
      <c r="F8285" s="2">
        <v>217</v>
      </c>
      <c r="G8285" s="2"/>
    </row>
    <row r="8286" spans="1:26" customHeight="1" ht="36" hidden="true" outlineLevel="4">
      <c r="A8286" s="2" t="s">
        <v>15948</v>
      </c>
      <c r="B8286" s="3" t="s">
        <v>15949</v>
      </c>
      <c r="C8286" s="2"/>
      <c r="D8286" s="2" t="s">
        <v>16</v>
      </c>
      <c r="E8286" s="4">
        <f>10.00*(1-Z1%)</f>
        <v>10</v>
      </c>
      <c r="F8286" s="2">
        <v>144</v>
      </c>
      <c r="G8286" s="2"/>
    </row>
    <row r="8287" spans="1:26" customHeight="1" ht="35" hidden="true" outlineLevel="4">
      <c r="A8287" s="5" t="s">
        <v>15950</v>
      </c>
      <c r="B8287" s="5"/>
      <c r="C8287" s="5"/>
      <c r="D8287" s="5"/>
      <c r="E8287" s="5"/>
      <c r="F8287" s="5"/>
      <c r="G8287" s="5"/>
    </row>
    <row r="8288" spans="1:26" customHeight="1" ht="18" hidden="true" outlineLevel="4">
      <c r="A8288" s="2" t="s">
        <v>15951</v>
      </c>
      <c r="B8288" s="3" t="s">
        <v>15952</v>
      </c>
      <c r="C8288" s="2"/>
      <c r="D8288" s="2" t="s">
        <v>16</v>
      </c>
      <c r="E8288" s="4">
        <f>100.00*(1-Z1%)</f>
        <v>100</v>
      </c>
      <c r="F8288" s="2">
        <v>5</v>
      </c>
      <c r="G8288" s="2"/>
    </row>
    <row r="8289" spans="1:26" customHeight="1" ht="18" hidden="true" outlineLevel="4">
      <c r="A8289" s="2" t="s">
        <v>15953</v>
      </c>
      <c r="B8289" s="3" t="s">
        <v>15954</v>
      </c>
      <c r="C8289" s="2"/>
      <c r="D8289" s="2" t="s">
        <v>16</v>
      </c>
      <c r="E8289" s="4">
        <f>90.00*(1-Z1%)</f>
        <v>90</v>
      </c>
      <c r="F8289" s="2">
        <v>3</v>
      </c>
      <c r="G8289" s="2"/>
    </row>
    <row r="8290" spans="1:26" customHeight="1" ht="18" hidden="true" outlineLevel="4">
      <c r="A8290" s="2" t="s">
        <v>15955</v>
      </c>
      <c r="B8290" s="3" t="s">
        <v>15956</v>
      </c>
      <c r="C8290" s="2"/>
      <c r="D8290" s="2" t="s">
        <v>16</v>
      </c>
      <c r="E8290" s="4">
        <f>75.00*(1-Z1%)</f>
        <v>75</v>
      </c>
      <c r="F8290" s="2">
        <v>1</v>
      </c>
      <c r="G8290" s="2"/>
    </row>
    <row r="8291" spans="1:26" customHeight="1" ht="36" hidden="true" outlineLevel="4">
      <c r="A8291" s="2" t="s">
        <v>15957</v>
      </c>
      <c r="B8291" s="3" t="s">
        <v>15958</v>
      </c>
      <c r="C8291" s="2"/>
      <c r="D8291" s="2" t="s">
        <v>16</v>
      </c>
      <c r="E8291" s="4">
        <f>150.00*(1-Z1%)</f>
        <v>150</v>
      </c>
      <c r="F8291" s="2">
        <v>2</v>
      </c>
      <c r="G8291" s="2"/>
    </row>
    <row r="8292" spans="1:26" customHeight="1" ht="18" hidden="true" outlineLevel="4">
      <c r="A8292" s="2" t="s">
        <v>15959</v>
      </c>
      <c r="B8292" s="3" t="s">
        <v>15960</v>
      </c>
      <c r="C8292" s="2"/>
      <c r="D8292" s="2" t="s">
        <v>16</v>
      </c>
      <c r="E8292" s="4">
        <f>100.00*(1-Z1%)</f>
        <v>100</v>
      </c>
      <c r="F8292" s="2">
        <v>1</v>
      </c>
      <c r="G8292" s="2"/>
    </row>
    <row r="8293" spans="1:26" customHeight="1" ht="18" hidden="true" outlineLevel="4">
      <c r="A8293" s="2" t="s">
        <v>15961</v>
      </c>
      <c r="B8293" s="3" t="s">
        <v>15962</v>
      </c>
      <c r="C8293" s="2"/>
      <c r="D8293" s="2" t="s">
        <v>16</v>
      </c>
      <c r="E8293" s="4">
        <f>200.00*(1-Z1%)</f>
        <v>200</v>
      </c>
      <c r="F8293" s="2">
        <v>5</v>
      </c>
      <c r="G8293" s="2"/>
    </row>
    <row r="8294" spans="1:26" customHeight="1" ht="36" hidden="true" outlineLevel="4">
      <c r="A8294" s="2" t="s">
        <v>15963</v>
      </c>
      <c r="B8294" s="3" t="s">
        <v>15964</v>
      </c>
      <c r="C8294" s="2"/>
      <c r="D8294" s="2" t="s">
        <v>16</v>
      </c>
      <c r="E8294" s="4">
        <f>150.00*(1-Z1%)</f>
        <v>150</v>
      </c>
      <c r="F8294" s="2">
        <v>3</v>
      </c>
      <c r="G8294" s="2"/>
    </row>
    <row r="8295" spans="1:26" customHeight="1" ht="18" hidden="true" outlineLevel="4">
      <c r="A8295" s="2" t="s">
        <v>15965</v>
      </c>
      <c r="B8295" s="3" t="s">
        <v>15966</v>
      </c>
      <c r="C8295" s="2"/>
      <c r="D8295" s="2" t="s">
        <v>16</v>
      </c>
      <c r="E8295" s="4">
        <f>150.00*(1-Z1%)</f>
        <v>150</v>
      </c>
      <c r="F8295" s="2">
        <v>2</v>
      </c>
      <c r="G8295" s="2"/>
    </row>
    <row r="8296" spans="1:26" customHeight="1" ht="36" hidden="true" outlineLevel="4">
      <c r="A8296" s="2" t="s">
        <v>15967</v>
      </c>
      <c r="B8296" s="3" t="s">
        <v>15968</v>
      </c>
      <c r="C8296" s="2"/>
      <c r="D8296" s="2" t="s">
        <v>16</v>
      </c>
      <c r="E8296" s="4">
        <f>150.00*(1-Z1%)</f>
        <v>150</v>
      </c>
      <c r="F8296" s="2">
        <v>1</v>
      </c>
      <c r="G8296" s="2"/>
    </row>
    <row r="8297" spans="1:26" customHeight="1" ht="36" hidden="true" outlineLevel="4">
      <c r="A8297" s="2" t="s">
        <v>15969</v>
      </c>
      <c r="B8297" s="3" t="s">
        <v>15970</v>
      </c>
      <c r="C8297" s="2"/>
      <c r="D8297" s="2" t="s">
        <v>16</v>
      </c>
      <c r="E8297" s="4">
        <f>180.00*(1-Z1%)</f>
        <v>180</v>
      </c>
      <c r="F8297" s="2">
        <v>1</v>
      </c>
      <c r="G8297" s="2"/>
    </row>
    <row r="8298" spans="1:26" customHeight="1" ht="35" hidden="true" outlineLevel="4">
      <c r="A8298" s="5" t="s">
        <v>15971</v>
      </c>
      <c r="B8298" s="5"/>
      <c r="C8298" s="5"/>
      <c r="D8298" s="5"/>
      <c r="E8298" s="5"/>
      <c r="F8298" s="5"/>
      <c r="G8298" s="5"/>
    </row>
    <row r="8299" spans="1:26" customHeight="1" ht="36" hidden="true" outlineLevel="4">
      <c r="A8299" s="2" t="s">
        <v>15972</v>
      </c>
      <c r="B8299" s="3" t="s">
        <v>15973</v>
      </c>
      <c r="C8299" s="2"/>
      <c r="D8299" s="2" t="s">
        <v>16</v>
      </c>
      <c r="E8299" s="4">
        <f>250.00*(1-Z1%)</f>
        <v>250</v>
      </c>
      <c r="F8299" s="2">
        <v>3</v>
      </c>
      <c r="G8299" s="2"/>
    </row>
    <row r="8300" spans="1:26" customHeight="1" ht="18" hidden="true" outlineLevel="4">
      <c r="A8300" s="2" t="s">
        <v>15974</v>
      </c>
      <c r="B8300" s="3" t="s">
        <v>15975</v>
      </c>
      <c r="C8300" s="2"/>
      <c r="D8300" s="2" t="s">
        <v>16</v>
      </c>
      <c r="E8300" s="4">
        <f>150.00*(1-Z1%)</f>
        <v>150</v>
      </c>
      <c r="F8300" s="2">
        <v>3</v>
      </c>
      <c r="G8300" s="2"/>
    </row>
    <row r="8301" spans="1:26" customHeight="1" ht="18" hidden="true" outlineLevel="4">
      <c r="A8301" s="2" t="s">
        <v>15976</v>
      </c>
      <c r="B8301" s="3" t="s">
        <v>15977</v>
      </c>
      <c r="C8301" s="2"/>
      <c r="D8301" s="2" t="s">
        <v>16</v>
      </c>
      <c r="E8301" s="4">
        <f>100.00*(1-Z1%)</f>
        <v>100</v>
      </c>
      <c r="F8301" s="2">
        <v>5</v>
      </c>
      <c r="G8301" s="2"/>
    </row>
    <row r="8302" spans="1:26" customHeight="1" ht="18" hidden="true" outlineLevel="4">
      <c r="A8302" s="2" t="s">
        <v>15978</v>
      </c>
      <c r="B8302" s="3" t="s">
        <v>15979</v>
      </c>
      <c r="C8302" s="2"/>
      <c r="D8302" s="2" t="s">
        <v>16</v>
      </c>
      <c r="E8302" s="4">
        <f>150.00*(1-Z1%)</f>
        <v>150</v>
      </c>
      <c r="F8302" s="2">
        <v>3</v>
      </c>
      <c r="G8302" s="2"/>
    </row>
    <row r="8303" spans="1:26" customHeight="1" ht="35" hidden="true" outlineLevel="3">
      <c r="A8303" s="5" t="s">
        <v>15980</v>
      </c>
      <c r="B8303" s="5"/>
      <c r="C8303" s="5"/>
      <c r="D8303" s="5"/>
      <c r="E8303" s="5"/>
      <c r="F8303" s="5"/>
      <c r="G8303" s="5"/>
    </row>
    <row r="8304" spans="1:26" customHeight="1" ht="36" hidden="true" outlineLevel="3">
      <c r="A8304" s="2" t="s">
        <v>15981</v>
      </c>
      <c r="B8304" s="3" t="s">
        <v>15982</v>
      </c>
      <c r="C8304" s="2"/>
      <c r="D8304" s="2" t="s">
        <v>16</v>
      </c>
      <c r="E8304" s="4">
        <f>110.00*(1-Z1%)</f>
        <v>110</v>
      </c>
      <c r="F8304" s="2">
        <v>1</v>
      </c>
      <c r="G8304" s="2"/>
    </row>
    <row r="8305" spans="1:26" customHeight="1" ht="36" hidden="true" outlineLevel="3">
      <c r="A8305" s="2" t="s">
        <v>15983</v>
      </c>
      <c r="B8305" s="3" t="s">
        <v>15984</v>
      </c>
      <c r="C8305" s="2"/>
      <c r="D8305" s="2" t="s">
        <v>16</v>
      </c>
      <c r="E8305" s="4">
        <f>150.00*(1-Z1%)</f>
        <v>150</v>
      </c>
      <c r="F8305" s="2">
        <v>2</v>
      </c>
      <c r="G8305" s="2"/>
    </row>
    <row r="8306" spans="1:26" customHeight="1" ht="36" hidden="true" outlineLevel="3">
      <c r="A8306" s="2" t="s">
        <v>15985</v>
      </c>
      <c r="B8306" s="3" t="s">
        <v>15986</v>
      </c>
      <c r="C8306" s="2"/>
      <c r="D8306" s="2" t="s">
        <v>16</v>
      </c>
      <c r="E8306" s="4">
        <f>200.00*(1-Z1%)</f>
        <v>200</v>
      </c>
      <c r="F8306" s="2">
        <v>1</v>
      </c>
      <c r="G8306" s="2"/>
    </row>
    <row r="8307" spans="1:26" customHeight="1" ht="36" hidden="true" outlineLevel="3">
      <c r="A8307" s="2" t="s">
        <v>15987</v>
      </c>
      <c r="B8307" s="3" t="s">
        <v>15988</v>
      </c>
      <c r="C8307" s="2"/>
      <c r="D8307" s="2" t="s">
        <v>16</v>
      </c>
      <c r="E8307" s="4">
        <f>150.00*(1-Z1%)</f>
        <v>150</v>
      </c>
      <c r="F8307" s="2">
        <v>1</v>
      </c>
      <c r="G8307" s="2"/>
    </row>
    <row r="8308" spans="1:26" customHeight="1" ht="36" hidden="true" outlineLevel="3">
      <c r="A8308" s="2" t="s">
        <v>15989</v>
      </c>
      <c r="B8308" s="3" t="s">
        <v>15990</v>
      </c>
      <c r="C8308" s="2"/>
      <c r="D8308" s="2" t="s">
        <v>16</v>
      </c>
      <c r="E8308" s="4">
        <f>150.00*(1-Z1%)</f>
        <v>150</v>
      </c>
      <c r="F8308" s="2">
        <v>1</v>
      </c>
      <c r="G8308" s="2"/>
    </row>
    <row r="8309" spans="1:26" customHeight="1" ht="36" hidden="true" outlineLevel="3">
      <c r="A8309" s="2" t="s">
        <v>15991</v>
      </c>
      <c r="B8309" s="3" t="s">
        <v>15992</v>
      </c>
      <c r="C8309" s="2"/>
      <c r="D8309" s="2" t="s">
        <v>16</v>
      </c>
      <c r="E8309" s="4">
        <f>150.00*(1-Z1%)</f>
        <v>150</v>
      </c>
      <c r="F8309" s="2">
        <v>1</v>
      </c>
      <c r="G8309" s="2"/>
    </row>
    <row r="8310" spans="1:26" customHeight="1" ht="36" hidden="true" outlineLevel="3">
      <c r="A8310" s="2" t="s">
        <v>15993</v>
      </c>
      <c r="B8310" s="3" t="s">
        <v>15994</v>
      </c>
      <c r="C8310" s="2"/>
      <c r="D8310" s="2" t="s">
        <v>16</v>
      </c>
      <c r="E8310" s="4">
        <f>120.00*(1-Z1%)</f>
        <v>120</v>
      </c>
      <c r="F8310" s="2">
        <v>1</v>
      </c>
      <c r="G8310" s="2"/>
    </row>
    <row r="8311" spans="1:26" customHeight="1" ht="36" hidden="true" outlineLevel="3">
      <c r="A8311" s="2" t="s">
        <v>15995</v>
      </c>
      <c r="B8311" s="3" t="s">
        <v>15996</v>
      </c>
      <c r="C8311" s="2"/>
      <c r="D8311" s="2" t="s">
        <v>16</v>
      </c>
      <c r="E8311" s="4">
        <f>150.00*(1-Z1%)</f>
        <v>150</v>
      </c>
      <c r="F8311" s="2">
        <v>1</v>
      </c>
      <c r="G8311" s="2"/>
    </row>
    <row r="8312" spans="1:26" customHeight="1" ht="36" hidden="true" outlineLevel="3">
      <c r="A8312" s="2" t="s">
        <v>15997</v>
      </c>
      <c r="B8312" s="3" t="s">
        <v>15998</v>
      </c>
      <c r="C8312" s="2"/>
      <c r="D8312" s="2" t="s">
        <v>16</v>
      </c>
      <c r="E8312" s="4">
        <f>160.00*(1-Z1%)</f>
        <v>160</v>
      </c>
      <c r="F8312" s="2">
        <v>2</v>
      </c>
      <c r="G8312" s="2"/>
    </row>
    <row r="8313" spans="1:26" customHeight="1" ht="36" hidden="true" outlineLevel="3">
      <c r="A8313" s="2" t="s">
        <v>15999</v>
      </c>
      <c r="B8313" s="3" t="s">
        <v>16000</v>
      </c>
      <c r="C8313" s="2"/>
      <c r="D8313" s="2" t="s">
        <v>16</v>
      </c>
      <c r="E8313" s="4">
        <f>100.00*(1-Z1%)</f>
        <v>100</v>
      </c>
      <c r="F8313" s="2">
        <v>1</v>
      </c>
      <c r="G8313" s="2"/>
    </row>
    <row r="8314" spans="1:26" customHeight="1" ht="36" hidden="true" outlineLevel="3">
      <c r="A8314" s="2" t="s">
        <v>16001</v>
      </c>
      <c r="B8314" s="3" t="s">
        <v>16002</v>
      </c>
      <c r="C8314" s="2"/>
      <c r="D8314" s="2" t="s">
        <v>16</v>
      </c>
      <c r="E8314" s="4">
        <f>125.00*(1-Z1%)</f>
        <v>125</v>
      </c>
      <c r="F8314" s="2">
        <v>1</v>
      </c>
      <c r="G8314" s="2"/>
    </row>
    <row r="8315" spans="1:26" customHeight="1" ht="36" hidden="true" outlineLevel="3">
      <c r="A8315" s="2" t="s">
        <v>16003</v>
      </c>
      <c r="B8315" s="3" t="s">
        <v>16004</v>
      </c>
      <c r="C8315" s="2"/>
      <c r="D8315" s="2" t="s">
        <v>16</v>
      </c>
      <c r="E8315" s="4">
        <f>100.00*(1-Z1%)</f>
        <v>100</v>
      </c>
      <c r="F8315" s="2">
        <v>1</v>
      </c>
      <c r="G8315" s="2"/>
    </row>
    <row r="8316" spans="1:26" customHeight="1" ht="36" hidden="true" outlineLevel="3">
      <c r="A8316" s="2" t="s">
        <v>16005</v>
      </c>
      <c r="B8316" s="3" t="s">
        <v>16006</v>
      </c>
      <c r="C8316" s="2"/>
      <c r="D8316" s="2" t="s">
        <v>16</v>
      </c>
      <c r="E8316" s="4">
        <f>170.00*(1-Z1%)</f>
        <v>170</v>
      </c>
      <c r="F8316" s="2">
        <v>1</v>
      </c>
      <c r="G8316" s="2"/>
    </row>
    <row r="8317" spans="1:26" customHeight="1" ht="35" hidden="true" outlineLevel="3">
      <c r="A8317" s="5" t="s">
        <v>16007</v>
      </c>
      <c r="B8317" s="5"/>
      <c r="C8317" s="5"/>
      <c r="D8317" s="5"/>
      <c r="E8317" s="5"/>
      <c r="F8317" s="5"/>
      <c r="G8317" s="5"/>
    </row>
    <row r="8318" spans="1:26" customHeight="1" ht="18" hidden="true" outlineLevel="3">
      <c r="A8318" s="2" t="s">
        <v>16008</v>
      </c>
      <c r="B8318" s="3" t="s">
        <v>16009</v>
      </c>
      <c r="C8318" s="2"/>
      <c r="D8318" s="2" t="s">
        <v>16</v>
      </c>
      <c r="E8318" s="4">
        <f>230.00*(1-Z1%)</f>
        <v>230</v>
      </c>
      <c r="F8318" s="2">
        <v>2</v>
      </c>
      <c r="G8318" s="2"/>
    </row>
    <row r="8319" spans="1:26" customHeight="1" ht="18" hidden="true" outlineLevel="3">
      <c r="A8319" s="2" t="s">
        <v>16010</v>
      </c>
      <c r="B8319" s="3" t="s">
        <v>16011</v>
      </c>
      <c r="C8319" s="2"/>
      <c r="D8319" s="2" t="s">
        <v>16</v>
      </c>
      <c r="E8319" s="4">
        <f>220.00*(1-Z1%)</f>
        <v>220</v>
      </c>
      <c r="F8319" s="2">
        <v>1</v>
      </c>
      <c r="G8319" s="2"/>
    </row>
    <row r="8320" spans="1:26" customHeight="1" ht="18" hidden="true" outlineLevel="3">
      <c r="A8320" s="2" t="s">
        <v>16012</v>
      </c>
      <c r="B8320" s="3" t="s">
        <v>16013</v>
      </c>
      <c r="C8320" s="2"/>
      <c r="D8320" s="2" t="s">
        <v>16</v>
      </c>
      <c r="E8320" s="4">
        <f>170.00*(1-Z1%)</f>
        <v>170</v>
      </c>
      <c r="F8320" s="2">
        <v>1</v>
      </c>
      <c r="G8320" s="2"/>
    </row>
    <row r="8321" spans="1:26" customHeight="1" ht="18" hidden="true" outlineLevel="3">
      <c r="A8321" s="2" t="s">
        <v>16014</v>
      </c>
      <c r="B8321" s="3" t="s">
        <v>16015</v>
      </c>
      <c r="C8321" s="2"/>
      <c r="D8321" s="2" t="s">
        <v>16</v>
      </c>
      <c r="E8321" s="4">
        <f>220.00*(1-Z1%)</f>
        <v>220</v>
      </c>
      <c r="F8321" s="2">
        <v>1</v>
      </c>
      <c r="G8321" s="2"/>
    </row>
    <row r="8322" spans="1:26" customHeight="1" ht="18" hidden="true" outlineLevel="3">
      <c r="A8322" s="2" t="s">
        <v>16016</v>
      </c>
      <c r="B8322" s="3" t="s">
        <v>16017</v>
      </c>
      <c r="C8322" s="2"/>
      <c r="D8322" s="2" t="s">
        <v>16</v>
      </c>
      <c r="E8322" s="4">
        <f>190.00*(1-Z1%)</f>
        <v>190</v>
      </c>
      <c r="F8322" s="2">
        <v>1</v>
      </c>
      <c r="G8322" s="2"/>
    </row>
    <row r="8323" spans="1:26" customHeight="1" ht="18" hidden="true" outlineLevel="3">
      <c r="A8323" s="2" t="s">
        <v>16018</v>
      </c>
      <c r="B8323" s="3" t="s">
        <v>16019</v>
      </c>
      <c r="C8323" s="2"/>
      <c r="D8323" s="2" t="s">
        <v>16</v>
      </c>
      <c r="E8323" s="4">
        <f>260.00*(1-Z1%)</f>
        <v>260</v>
      </c>
      <c r="F8323" s="2">
        <v>1</v>
      </c>
      <c r="G8323" s="2"/>
    </row>
    <row r="8324" spans="1:26" customHeight="1" ht="18" hidden="true" outlineLevel="3">
      <c r="A8324" s="2" t="s">
        <v>16020</v>
      </c>
      <c r="B8324" s="3" t="s">
        <v>16021</v>
      </c>
      <c r="C8324" s="2"/>
      <c r="D8324" s="2" t="s">
        <v>16</v>
      </c>
      <c r="E8324" s="4">
        <f>350.00*(1-Z1%)</f>
        <v>350</v>
      </c>
      <c r="F8324" s="2">
        <v>1</v>
      </c>
      <c r="G8324" s="2"/>
    </row>
    <row r="8325" spans="1:26" customHeight="1" ht="18" hidden="true" outlineLevel="3">
      <c r="A8325" s="2" t="s">
        <v>16022</v>
      </c>
      <c r="B8325" s="3" t="s">
        <v>16023</v>
      </c>
      <c r="C8325" s="2"/>
      <c r="D8325" s="2" t="s">
        <v>16</v>
      </c>
      <c r="E8325" s="4">
        <f>350.00*(1-Z1%)</f>
        <v>350</v>
      </c>
      <c r="F8325" s="2">
        <v>1</v>
      </c>
      <c r="G8325" s="2"/>
    </row>
    <row r="8326" spans="1:26" customHeight="1" ht="18" hidden="true" outlineLevel="3">
      <c r="A8326" s="2" t="s">
        <v>16024</v>
      </c>
      <c r="B8326" s="3" t="s">
        <v>16025</v>
      </c>
      <c r="C8326" s="2"/>
      <c r="D8326" s="2" t="s">
        <v>16</v>
      </c>
      <c r="E8326" s="4">
        <f>460.00*(1-Z1%)</f>
        <v>460</v>
      </c>
      <c r="F8326" s="2">
        <v>1</v>
      </c>
      <c r="G8326" s="2"/>
    </row>
    <row r="8327" spans="1:26" customHeight="1" ht="18" hidden="true" outlineLevel="3">
      <c r="A8327" s="2" t="s">
        <v>16026</v>
      </c>
      <c r="B8327" s="3" t="s">
        <v>16027</v>
      </c>
      <c r="C8327" s="2"/>
      <c r="D8327" s="2" t="s">
        <v>16</v>
      </c>
      <c r="E8327" s="4">
        <f>345.00*(1-Z1%)</f>
        <v>345</v>
      </c>
      <c r="F8327" s="2">
        <v>1</v>
      </c>
      <c r="G8327" s="2"/>
    </row>
    <row r="8328" spans="1:26" customHeight="1" ht="18" hidden="true" outlineLevel="3">
      <c r="A8328" s="2" t="s">
        <v>16028</v>
      </c>
      <c r="B8328" s="3" t="s">
        <v>16029</v>
      </c>
      <c r="C8328" s="2"/>
      <c r="D8328" s="2" t="s">
        <v>16</v>
      </c>
      <c r="E8328" s="4">
        <f>450.00*(1-Z1%)</f>
        <v>450</v>
      </c>
      <c r="F8328" s="2">
        <v>1</v>
      </c>
      <c r="G8328" s="2"/>
    </row>
    <row r="8329" spans="1:26" customHeight="1" ht="18" hidden="true" outlineLevel="3">
      <c r="A8329" s="2" t="s">
        <v>16030</v>
      </c>
      <c r="B8329" s="3" t="s">
        <v>16031</v>
      </c>
      <c r="C8329" s="2"/>
      <c r="D8329" s="2" t="s">
        <v>16</v>
      </c>
      <c r="E8329" s="4">
        <f>450.00*(1-Z1%)</f>
        <v>450</v>
      </c>
      <c r="F8329" s="2">
        <v>1</v>
      </c>
      <c r="G8329" s="2"/>
    </row>
    <row r="8330" spans="1:26" customHeight="1" ht="18" hidden="true" outlineLevel="3">
      <c r="A8330" s="2" t="s">
        <v>16032</v>
      </c>
      <c r="B8330" s="3" t="s">
        <v>16033</v>
      </c>
      <c r="C8330" s="2"/>
      <c r="D8330" s="2" t="s">
        <v>16</v>
      </c>
      <c r="E8330" s="4">
        <f>440.00*(1-Z1%)</f>
        <v>440</v>
      </c>
      <c r="F8330" s="2">
        <v>1</v>
      </c>
      <c r="G8330" s="2"/>
    </row>
    <row r="8331" spans="1:26" customHeight="1" ht="18" hidden="true" outlineLevel="3">
      <c r="A8331" s="2" t="s">
        <v>16034</v>
      </c>
      <c r="B8331" s="3" t="s">
        <v>16035</v>
      </c>
      <c r="C8331" s="2"/>
      <c r="D8331" s="2" t="s">
        <v>16</v>
      </c>
      <c r="E8331" s="4">
        <f>480.00*(1-Z1%)</f>
        <v>480</v>
      </c>
      <c r="F8331" s="2">
        <v>1</v>
      </c>
      <c r="G8331" s="2"/>
    </row>
    <row r="8332" spans="1:26" customHeight="1" ht="18" hidden="true" outlineLevel="3">
      <c r="A8332" s="2" t="s">
        <v>16036</v>
      </c>
      <c r="B8332" s="3" t="s">
        <v>16037</v>
      </c>
      <c r="C8332" s="2"/>
      <c r="D8332" s="2" t="s">
        <v>16</v>
      </c>
      <c r="E8332" s="4">
        <f>550.00*(1-Z1%)</f>
        <v>550</v>
      </c>
      <c r="F8332" s="2">
        <v>1</v>
      </c>
      <c r="G8332" s="2"/>
    </row>
    <row r="8333" spans="1:26" customHeight="1" ht="18" hidden="true" outlineLevel="3">
      <c r="A8333" s="2" t="s">
        <v>16038</v>
      </c>
      <c r="B8333" s="3" t="s">
        <v>16039</v>
      </c>
      <c r="C8333" s="2"/>
      <c r="D8333" s="2" t="s">
        <v>16</v>
      </c>
      <c r="E8333" s="4">
        <f>590.00*(1-Z1%)</f>
        <v>590</v>
      </c>
      <c r="F8333" s="2">
        <v>2</v>
      </c>
      <c r="G8333" s="2"/>
    </row>
    <row r="8334" spans="1:26" customHeight="1" ht="18" hidden="true" outlineLevel="3">
      <c r="A8334" s="2" t="s">
        <v>16040</v>
      </c>
      <c r="B8334" s="3" t="s">
        <v>16041</v>
      </c>
      <c r="C8334" s="2"/>
      <c r="D8334" s="2" t="s">
        <v>16</v>
      </c>
      <c r="E8334" s="4">
        <f>690.00*(1-Z1%)</f>
        <v>690</v>
      </c>
      <c r="F8334" s="2">
        <v>1</v>
      </c>
      <c r="G8334" s="2"/>
    </row>
    <row r="8335" spans="1:26" customHeight="1" ht="18" hidden="true" outlineLevel="3">
      <c r="A8335" s="2" t="s">
        <v>16042</v>
      </c>
      <c r="B8335" s="3" t="s">
        <v>16043</v>
      </c>
      <c r="C8335" s="2"/>
      <c r="D8335" s="2" t="s">
        <v>16</v>
      </c>
      <c r="E8335" s="4">
        <f>450.00*(1-Z1%)</f>
        <v>450</v>
      </c>
      <c r="F8335" s="2">
        <v>2</v>
      </c>
      <c r="G8335" s="2"/>
    </row>
    <row r="8336" spans="1:26" customHeight="1" ht="36" hidden="true" outlineLevel="3">
      <c r="A8336" s="2" t="s">
        <v>16044</v>
      </c>
      <c r="B8336" s="3" t="s">
        <v>16045</v>
      </c>
      <c r="C8336" s="2"/>
      <c r="D8336" s="2" t="s">
        <v>16</v>
      </c>
      <c r="E8336" s="4">
        <f>900.00*(1-Z1%)</f>
        <v>900</v>
      </c>
      <c r="F8336" s="2">
        <v>2</v>
      </c>
      <c r="G8336" s="2"/>
    </row>
    <row r="8337" spans="1:26" customHeight="1" ht="18" hidden="true" outlineLevel="3">
      <c r="A8337" s="2" t="s">
        <v>16046</v>
      </c>
      <c r="B8337" s="3" t="s">
        <v>16047</v>
      </c>
      <c r="C8337" s="2"/>
      <c r="D8337" s="2" t="s">
        <v>16</v>
      </c>
      <c r="E8337" s="4">
        <f>650.00*(1-Z1%)</f>
        <v>650</v>
      </c>
      <c r="F8337" s="2">
        <v>2</v>
      </c>
      <c r="G8337" s="2"/>
    </row>
    <row r="8338" spans="1:26" customHeight="1" ht="18" hidden="true" outlineLevel="3">
      <c r="A8338" s="2" t="s">
        <v>16048</v>
      </c>
      <c r="B8338" s="3" t="s">
        <v>16049</v>
      </c>
      <c r="C8338" s="2"/>
      <c r="D8338" s="2" t="s">
        <v>16</v>
      </c>
      <c r="E8338" s="4">
        <f>950.00*(1-Z1%)</f>
        <v>950</v>
      </c>
      <c r="F8338" s="2">
        <v>2</v>
      </c>
      <c r="G8338" s="2"/>
    </row>
    <row r="8339" spans="1:26" customHeight="1" ht="36" hidden="true" outlineLevel="3">
      <c r="A8339" s="2" t="s">
        <v>16050</v>
      </c>
      <c r="B8339" s="3" t="s">
        <v>16051</v>
      </c>
      <c r="C8339" s="2"/>
      <c r="D8339" s="2" t="s">
        <v>16</v>
      </c>
      <c r="E8339" s="4">
        <f>590.00*(1-Z1%)</f>
        <v>590</v>
      </c>
      <c r="F8339" s="2">
        <v>2</v>
      </c>
      <c r="G8339" s="2"/>
    </row>
    <row r="8340" spans="1:26" customHeight="1" ht="18" hidden="true" outlineLevel="3">
      <c r="A8340" s="2" t="s">
        <v>16052</v>
      </c>
      <c r="B8340" s="3" t="s">
        <v>16053</v>
      </c>
      <c r="C8340" s="2"/>
      <c r="D8340" s="2" t="s">
        <v>16</v>
      </c>
      <c r="E8340" s="4">
        <f>250.00*(1-Z1%)</f>
        <v>250</v>
      </c>
      <c r="F8340" s="2">
        <v>1</v>
      </c>
      <c r="G8340" s="2"/>
    </row>
    <row r="8341" spans="1:26" customHeight="1" ht="18" hidden="true" outlineLevel="3">
      <c r="A8341" s="2" t="s">
        <v>16054</v>
      </c>
      <c r="B8341" s="3" t="s">
        <v>16055</v>
      </c>
      <c r="C8341" s="2"/>
      <c r="D8341" s="2" t="s">
        <v>16</v>
      </c>
      <c r="E8341" s="4">
        <f>300.00*(1-Z1%)</f>
        <v>300</v>
      </c>
      <c r="F8341" s="2">
        <v>1</v>
      </c>
      <c r="G8341" s="2"/>
    </row>
    <row r="8342" spans="1:26" customHeight="1" ht="18" hidden="true" outlineLevel="3">
      <c r="A8342" s="2" t="s">
        <v>16056</v>
      </c>
      <c r="B8342" s="3" t="s">
        <v>16057</v>
      </c>
      <c r="C8342" s="2"/>
      <c r="D8342" s="2" t="s">
        <v>16</v>
      </c>
      <c r="E8342" s="4">
        <f>280.00*(1-Z1%)</f>
        <v>280</v>
      </c>
      <c r="F8342" s="2">
        <v>1</v>
      </c>
      <c r="G8342" s="2"/>
    </row>
    <row r="8343" spans="1:26" customHeight="1" ht="18" hidden="true" outlineLevel="3">
      <c r="A8343" s="2" t="s">
        <v>16058</v>
      </c>
      <c r="B8343" s="3" t="s">
        <v>16059</v>
      </c>
      <c r="C8343" s="2"/>
      <c r="D8343" s="2" t="s">
        <v>16</v>
      </c>
      <c r="E8343" s="4">
        <f>315.00*(1-Z1%)</f>
        <v>315</v>
      </c>
      <c r="F8343" s="2">
        <v>1</v>
      </c>
      <c r="G8343" s="2"/>
    </row>
    <row r="8344" spans="1:26" customHeight="1" ht="18" hidden="true" outlineLevel="3">
      <c r="A8344" s="2" t="s">
        <v>16060</v>
      </c>
      <c r="B8344" s="3" t="s">
        <v>16061</v>
      </c>
      <c r="C8344" s="2"/>
      <c r="D8344" s="2" t="s">
        <v>16</v>
      </c>
      <c r="E8344" s="4">
        <f>315.00*(1-Z1%)</f>
        <v>315</v>
      </c>
      <c r="F8344" s="2">
        <v>1</v>
      </c>
      <c r="G8344" s="2"/>
    </row>
    <row r="8345" spans="1:26" customHeight="1" ht="18" hidden="true" outlineLevel="3">
      <c r="A8345" s="2" t="s">
        <v>16062</v>
      </c>
      <c r="B8345" s="3" t="s">
        <v>16063</v>
      </c>
      <c r="C8345" s="2"/>
      <c r="D8345" s="2" t="s">
        <v>16</v>
      </c>
      <c r="E8345" s="4">
        <f>315.00*(1-Z1%)</f>
        <v>315</v>
      </c>
      <c r="F8345" s="2">
        <v>1</v>
      </c>
      <c r="G8345" s="2"/>
    </row>
    <row r="8346" spans="1:26" customHeight="1" ht="18" hidden="true" outlineLevel="3">
      <c r="A8346" s="2" t="s">
        <v>16064</v>
      </c>
      <c r="B8346" s="3" t="s">
        <v>16065</v>
      </c>
      <c r="C8346" s="2"/>
      <c r="D8346" s="2" t="s">
        <v>16</v>
      </c>
      <c r="E8346" s="4">
        <f>550.00*(1-Z1%)</f>
        <v>550</v>
      </c>
      <c r="F8346" s="2">
        <v>1</v>
      </c>
      <c r="G8346" s="2"/>
    </row>
    <row r="8347" spans="1:26" customHeight="1" ht="18" hidden="true" outlineLevel="3">
      <c r="A8347" s="2" t="s">
        <v>16066</v>
      </c>
      <c r="B8347" s="3" t="s">
        <v>16067</v>
      </c>
      <c r="C8347" s="2"/>
      <c r="D8347" s="2" t="s">
        <v>16</v>
      </c>
      <c r="E8347" s="4">
        <f>120.00*(1-Z1%)</f>
        <v>120</v>
      </c>
      <c r="F8347" s="2">
        <v>1</v>
      </c>
      <c r="G8347" s="2"/>
    </row>
    <row r="8348" spans="1:26" customHeight="1" ht="18" hidden="true" outlineLevel="3">
      <c r="A8348" s="2" t="s">
        <v>16068</v>
      </c>
      <c r="B8348" s="3" t="s">
        <v>16069</v>
      </c>
      <c r="C8348" s="2"/>
      <c r="D8348" s="2" t="s">
        <v>16</v>
      </c>
      <c r="E8348" s="4">
        <f>200.00*(1-Z1%)</f>
        <v>200</v>
      </c>
      <c r="F8348" s="2">
        <v>1</v>
      </c>
      <c r="G8348" s="2"/>
    </row>
    <row r="8349" spans="1:26" customHeight="1" ht="18" hidden="true" outlineLevel="3">
      <c r="A8349" s="2" t="s">
        <v>16070</v>
      </c>
      <c r="B8349" s="3" t="s">
        <v>16071</v>
      </c>
      <c r="C8349" s="2"/>
      <c r="D8349" s="2" t="s">
        <v>16</v>
      </c>
      <c r="E8349" s="4">
        <f>450.00*(1-Z1%)</f>
        <v>450</v>
      </c>
      <c r="F8349" s="2">
        <v>1</v>
      </c>
      <c r="G8349" s="2"/>
    </row>
    <row r="8350" spans="1:26" customHeight="1" ht="35" hidden="true" outlineLevel="3">
      <c r="A8350" s="5" t="s">
        <v>16072</v>
      </c>
      <c r="B8350" s="5"/>
      <c r="C8350" s="5"/>
      <c r="D8350" s="5"/>
      <c r="E8350" s="5"/>
      <c r="F8350" s="5"/>
      <c r="G8350" s="5"/>
    </row>
    <row r="8351" spans="1:26" customHeight="1" ht="36" hidden="true" outlineLevel="3">
      <c r="A8351" s="2" t="s">
        <v>16073</v>
      </c>
      <c r="B8351" s="3" t="s">
        <v>16074</v>
      </c>
      <c r="C8351" s="2"/>
      <c r="D8351" s="2" t="s">
        <v>16</v>
      </c>
      <c r="E8351" s="4">
        <f>150.00*(1-Z1%)</f>
        <v>150</v>
      </c>
      <c r="F8351" s="2">
        <v>2</v>
      </c>
      <c r="G8351" s="2"/>
    </row>
    <row r="8352" spans="1:26" customHeight="1" ht="36" hidden="true" outlineLevel="3">
      <c r="A8352" s="2" t="s">
        <v>16075</v>
      </c>
      <c r="B8352" s="3" t="s">
        <v>16076</v>
      </c>
      <c r="C8352" s="2"/>
      <c r="D8352" s="2" t="s">
        <v>16</v>
      </c>
      <c r="E8352" s="4">
        <f>180.00*(1-Z1%)</f>
        <v>180</v>
      </c>
      <c r="F8352" s="2">
        <v>1</v>
      </c>
      <c r="G8352" s="2"/>
    </row>
    <row r="8353" spans="1:26" customHeight="1" ht="36" hidden="true" outlineLevel="3">
      <c r="A8353" s="2" t="s">
        <v>16077</v>
      </c>
      <c r="B8353" s="3" t="s">
        <v>16078</v>
      </c>
      <c r="C8353" s="2"/>
      <c r="D8353" s="2" t="s">
        <v>16</v>
      </c>
      <c r="E8353" s="4">
        <f>300.00*(1-Z1%)</f>
        <v>300</v>
      </c>
      <c r="F8353" s="2">
        <v>2</v>
      </c>
      <c r="G8353" s="2"/>
    </row>
    <row r="8354" spans="1:26" customHeight="1" ht="36" hidden="true" outlineLevel="3">
      <c r="A8354" s="2" t="s">
        <v>16079</v>
      </c>
      <c r="B8354" s="3" t="s">
        <v>16080</v>
      </c>
      <c r="C8354" s="2"/>
      <c r="D8354" s="2" t="s">
        <v>16</v>
      </c>
      <c r="E8354" s="4">
        <f>290.00*(1-Z1%)</f>
        <v>290</v>
      </c>
      <c r="F8354" s="2">
        <v>1</v>
      </c>
      <c r="G8354" s="2"/>
    </row>
    <row r="8355" spans="1:26" customHeight="1" ht="36" hidden="true" outlineLevel="3">
      <c r="A8355" s="2" t="s">
        <v>16081</v>
      </c>
      <c r="B8355" s="3" t="s">
        <v>16082</v>
      </c>
      <c r="C8355" s="2"/>
      <c r="D8355" s="2" t="s">
        <v>16</v>
      </c>
      <c r="E8355" s="4">
        <f>550.00*(1-Z1%)</f>
        <v>550</v>
      </c>
      <c r="F8355" s="2">
        <v>1</v>
      </c>
      <c r="G8355" s="2"/>
    </row>
    <row r="8356" spans="1:26" customHeight="1" ht="36" hidden="true" outlineLevel="3">
      <c r="A8356" s="2" t="s">
        <v>16083</v>
      </c>
      <c r="B8356" s="3" t="s">
        <v>16084</v>
      </c>
      <c r="C8356" s="2"/>
      <c r="D8356" s="2" t="s">
        <v>16</v>
      </c>
      <c r="E8356" s="4">
        <f>1380.00*(1-Z1%)</f>
        <v>1380</v>
      </c>
      <c r="F8356" s="2">
        <v>2</v>
      </c>
      <c r="G8356" s="2"/>
    </row>
    <row r="8357" spans="1:26" customHeight="1" ht="18" hidden="true" outlineLevel="3">
      <c r="A8357" s="2" t="s">
        <v>16085</v>
      </c>
      <c r="B8357" s="3" t="s">
        <v>16086</v>
      </c>
      <c r="C8357" s="2"/>
      <c r="D8357" s="2" t="s">
        <v>16</v>
      </c>
      <c r="E8357" s="4">
        <f>450.00*(1-Z1%)</f>
        <v>450</v>
      </c>
      <c r="F8357" s="2">
        <v>3</v>
      </c>
      <c r="G8357" s="2"/>
    </row>
    <row r="8358" spans="1:26" customHeight="1" ht="18" hidden="true" outlineLevel="3">
      <c r="A8358" s="2" t="s">
        <v>16087</v>
      </c>
      <c r="B8358" s="3" t="s">
        <v>16088</v>
      </c>
      <c r="C8358" s="2"/>
      <c r="D8358" s="2" t="s">
        <v>16</v>
      </c>
      <c r="E8358" s="4">
        <f>250.00*(1-Z1%)</f>
        <v>250</v>
      </c>
      <c r="F8358" s="2">
        <v>1</v>
      </c>
      <c r="G8358" s="2"/>
    </row>
    <row r="8359" spans="1:26" customHeight="1" ht="36" hidden="true" outlineLevel="3">
      <c r="A8359" s="2" t="s">
        <v>16089</v>
      </c>
      <c r="B8359" s="3" t="s">
        <v>16090</v>
      </c>
      <c r="C8359" s="2"/>
      <c r="D8359" s="2" t="s">
        <v>16</v>
      </c>
      <c r="E8359" s="4">
        <f>350.00*(1-Z1%)</f>
        <v>350</v>
      </c>
      <c r="F8359" s="2">
        <v>2</v>
      </c>
      <c r="G8359" s="2"/>
    </row>
    <row r="8360" spans="1:26" customHeight="1" ht="36" hidden="true" outlineLevel="3">
      <c r="A8360" s="2" t="s">
        <v>16091</v>
      </c>
      <c r="B8360" s="3" t="s">
        <v>16092</v>
      </c>
      <c r="C8360" s="2"/>
      <c r="D8360" s="2" t="s">
        <v>16</v>
      </c>
      <c r="E8360" s="4">
        <f>320.00*(1-Z1%)</f>
        <v>320</v>
      </c>
      <c r="F8360" s="2">
        <v>2</v>
      </c>
      <c r="G8360" s="2"/>
    </row>
    <row r="8361" spans="1:26" customHeight="1" ht="36" hidden="true" outlineLevel="3">
      <c r="A8361" s="2" t="s">
        <v>16093</v>
      </c>
      <c r="B8361" s="3" t="s">
        <v>16094</v>
      </c>
      <c r="C8361" s="2"/>
      <c r="D8361" s="2" t="s">
        <v>16</v>
      </c>
      <c r="E8361" s="4">
        <f>450.00*(1-Z1%)</f>
        <v>450</v>
      </c>
      <c r="F8361" s="2">
        <v>2</v>
      </c>
      <c r="G8361" s="2"/>
    </row>
    <row r="8362" spans="1:26" customHeight="1" ht="18" hidden="true" outlineLevel="3">
      <c r="A8362" s="2" t="s">
        <v>16095</v>
      </c>
      <c r="B8362" s="3" t="s">
        <v>16096</v>
      </c>
      <c r="C8362" s="2"/>
      <c r="D8362" s="2" t="s">
        <v>16</v>
      </c>
      <c r="E8362" s="4">
        <f>850.00*(1-Z1%)</f>
        <v>850</v>
      </c>
      <c r="F8362" s="2">
        <v>2</v>
      </c>
      <c r="G8362" s="2"/>
    </row>
    <row r="8363" spans="1:26" customHeight="1" ht="36" hidden="true" outlineLevel="3">
      <c r="A8363" s="2" t="s">
        <v>16097</v>
      </c>
      <c r="B8363" s="3" t="s">
        <v>16098</v>
      </c>
      <c r="C8363" s="2"/>
      <c r="D8363" s="2" t="s">
        <v>16</v>
      </c>
      <c r="E8363" s="4">
        <f>790.00*(1-Z1%)</f>
        <v>790</v>
      </c>
      <c r="F8363" s="2">
        <v>3</v>
      </c>
      <c r="G8363" s="2"/>
    </row>
    <row r="8364" spans="1:26" customHeight="1" ht="36" hidden="true" outlineLevel="3">
      <c r="A8364" s="2" t="s">
        <v>16099</v>
      </c>
      <c r="B8364" s="3" t="s">
        <v>16100</v>
      </c>
      <c r="C8364" s="2"/>
      <c r="D8364" s="2" t="s">
        <v>16</v>
      </c>
      <c r="E8364" s="4">
        <f>750.00*(1-Z1%)</f>
        <v>750</v>
      </c>
      <c r="F8364" s="2">
        <v>1</v>
      </c>
      <c r="G8364" s="2"/>
    </row>
    <row r="8365" spans="1:26" customHeight="1" ht="18" hidden="true" outlineLevel="3">
      <c r="A8365" s="2" t="s">
        <v>16101</v>
      </c>
      <c r="B8365" s="3" t="s">
        <v>16102</v>
      </c>
      <c r="C8365" s="2"/>
      <c r="D8365" s="2" t="s">
        <v>16</v>
      </c>
      <c r="E8365" s="4">
        <f>550.00*(1-Z1%)</f>
        <v>550</v>
      </c>
      <c r="F8365" s="2">
        <v>1</v>
      </c>
      <c r="G8365" s="2"/>
    </row>
    <row r="8366" spans="1:26" customHeight="1" ht="18" hidden="true" outlineLevel="3">
      <c r="A8366" s="2" t="s">
        <v>16103</v>
      </c>
      <c r="B8366" s="3" t="s">
        <v>16104</v>
      </c>
      <c r="C8366" s="2"/>
      <c r="D8366" s="2" t="s">
        <v>16</v>
      </c>
      <c r="E8366" s="4">
        <f>430.00*(1-Z1%)</f>
        <v>430</v>
      </c>
      <c r="F8366" s="2">
        <v>1</v>
      </c>
      <c r="G8366" s="2"/>
    </row>
    <row r="8367" spans="1:26" customHeight="1" ht="18" hidden="true" outlineLevel="3">
      <c r="A8367" s="2" t="s">
        <v>16105</v>
      </c>
      <c r="B8367" s="3" t="s">
        <v>16106</v>
      </c>
      <c r="C8367" s="2"/>
      <c r="D8367" s="2" t="s">
        <v>16</v>
      </c>
      <c r="E8367" s="4">
        <f>430.00*(1-Z1%)</f>
        <v>430</v>
      </c>
      <c r="F8367" s="2">
        <v>1</v>
      </c>
      <c r="G8367" s="2"/>
    </row>
    <row r="8368" spans="1:26" customHeight="1" ht="18" hidden="true" outlineLevel="3">
      <c r="A8368" s="2" t="s">
        <v>16107</v>
      </c>
      <c r="B8368" s="3" t="s">
        <v>16108</v>
      </c>
      <c r="C8368" s="2"/>
      <c r="D8368" s="2" t="s">
        <v>16</v>
      </c>
      <c r="E8368" s="4">
        <f>580.00*(1-Z1%)</f>
        <v>580</v>
      </c>
      <c r="F8368" s="2">
        <v>1</v>
      </c>
      <c r="G8368" s="2"/>
    </row>
    <row r="8369" spans="1:26" customHeight="1" ht="18" hidden="true" outlineLevel="3">
      <c r="A8369" s="2" t="s">
        <v>16109</v>
      </c>
      <c r="B8369" s="3" t="s">
        <v>16110</v>
      </c>
      <c r="C8369" s="2"/>
      <c r="D8369" s="2" t="s">
        <v>16</v>
      </c>
      <c r="E8369" s="4">
        <f>80.00*(1-Z1%)</f>
        <v>80</v>
      </c>
      <c r="F8369" s="2">
        <v>4</v>
      </c>
      <c r="G8369" s="2"/>
    </row>
    <row r="8370" spans="1:26" customHeight="1" ht="18" hidden="true" outlineLevel="3">
      <c r="A8370" s="2" t="s">
        <v>16111</v>
      </c>
      <c r="B8370" s="3" t="s">
        <v>16112</v>
      </c>
      <c r="C8370" s="2"/>
      <c r="D8370" s="2" t="s">
        <v>16</v>
      </c>
      <c r="E8370" s="4">
        <f>70.00*(1-Z1%)</f>
        <v>70</v>
      </c>
      <c r="F8370" s="2">
        <v>1</v>
      </c>
      <c r="G8370" s="2"/>
    </row>
    <row r="8371" spans="1:26" customHeight="1" ht="18" hidden="true" outlineLevel="3">
      <c r="A8371" s="2" t="s">
        <v>16113</v>
      </c>
      <c r="B8371" s="3" t="s">
        <v>16114</v>
      </c>
      <c r="C8371" s="2"/>
      <c r="D8371" s="2" t="s">
        <v>16</v>
      </c>
      <c r="E8371" s="4">
        <f>90.00*(1-Z1%)</f>
        <v>90</v>
      </c>
      <c r="F8371" s="2">
        <v>1</v>
      </c>
      <c r="G8371" s="2"/>
    </row>
    <row r="8372" spans="1:26" customHeight="1" ht="18" hidden="true" outlineLevel="3">
      <c r="A8372" s="2" t="s">
        <v>16115</v>
      </c>
      <c r="B8372" s="3" t="s">
        <v>16116</v>
      </c>
      <c r="C8372" s="2"/>
      <c r="D8372" s="2" t="s">
        <v>16</v>
      </c>
      <c r="E8372" s="4">
        <f>30.00*(1-Z1%)</f>
        <v>30</v>
      </c>
      <c r="F8372" s="2">
        <v>11</v>
      </c>
      <c r="G8372" s="2"/>
    </row>
    <row r="8373" spans="1:26" customHeight="1" ht="18" hidden="true" outlineLevel="3">
      <c r="A8373" s="2" t="s">
        <v>16117</v>
      </c>
      <c r="B8373" s="3" t="s">
        <v>16118</v>
      </c>
      <c r="C8373" s="2"/>
      <c r="D8373" s="2" t="s">
        <v>16</v>
      </c>
      <c r="E8373" s="4">
        <f>30.00*(1-Z1%)</f>
        <v>30</v>
      </c>
      <c r="F8373" s="2">
        <v>7</v>
      </c>
      <c r="G8373" s="2"/>
    </row>
    <row r="8374" spans="1:26" customHeight="1" ht="18" hidden="true" outlineLevel="3">
      <c r="A8374" s="2" t="s">
        <v>16119</v>
      </c>
      <c r="B8374" s="3" t="s">
        <v>16120</v>
      </c>
      <c r="C8374" s="2"/>
      <c r="D8374" s="2" t="s">
        <v>16</v>
      </c>
      <c r="E8374" s="4">
        <f>40.00*(1-Z1%)</f>
        <v>40</v>
      </c>
      <c r="F8374" s="2">
        <v>11</v>
      </c>
      <c r="G8374" s="2"/>
    </row>
    <row r="8375" spans="1:26" customHeight="1" ht="18" hidden="true" outlineLevel="3">
      <c r="A8375" s="2" t="s">
        <v>16121</v>
      </c>
      <c r="B8375" s="3" t="s">
        <v>16122</v>
      </c>
      <c r="C8375" s="2"/>
      <c r="D8375" s="2" t="s">
        <v>16</v>
      </c>
      <c r="E8375" s="4">
        <f>105.00*(1-Z1%)</f>
        <v>105</v>
      </c>
      <c r="F8375" s="2">
        <v>2</v>
      </c>
      <c r="G8375" s="2"/>
    </row>
    <row r="8376" spans="1:26" customHeight="1" ht="18" hidden="true" outlineLevel="3">
      <c r="A8376" s="2" t="s">
        <v>16123</v>
      </c>
      <c r="B8376" s="3" t="s">
        <v>16124</v>
      </c>
      <c r="C8376" s="2"/>
      <c r="D8376" s="2" t="s">
        <v>16</v>
      </c>
      <c r="E8376" s="4">
        <f>60.00*(1-Z1%)</f>
        <v>60</v>
      </c>
      <c r="F8376" s="2">
        <v>8</v>
      </c>
      <c r="G8376" s="2"/>
    </row>
    <row r="8377" spans="1:26" customHeight="1" ht="18" hidden="true" outlineLevel="3">
      <c r="A8377" s="2" t="s">
        <v>16125</v>
      </c>
      <c r="B8377" s="3" t="s">
        <v>16126</v>
      </c>
      <c r="C8377" s="2"/>
      <c r="D8377" s="2" t="s">
        <v>16</v>
      </c>
      <c r="E8377" s="4">
        <f>130.00*(1-Z1%)</f>
        <v>130</v>
      </c>
      <c r="F8377" s="2">
        <v>2</v>
      </c>
      <c r="G8377" s="2"/>
    </row>
    <row r="8378" spans="1:26" customHeight="1" ht="18" hidden="true" outlineLevel="3">
      <c r="A8378" s="2" t="s">
        <v>16127</v>
      </c>
      <c r="B8378" s="3" t="s">
        <v>16128</v>
      </c>
      <c r="C8378" s="2"/>
      <c r="D8378" s="2" t="s">
        <v>16</v>
      </c>
      <c r="E8378" s="4">
        <f>70.00*(1-Z1%)</f>
        <v>70</v>
      </c>
      <c r="F8378" s="2">
        <v>1</v>
      </c>
      <c r="G8378" s="2"/>
    </row>
    <row r="8379" spans="1:26" customHeight="1" ht="18" hidden="true" outlineLevel="3">
      <c r="A8379" s="2" t="s">
        <v>16129</v>
      </c>
      <c r="B8379" s="3" t="s">
        <v>16130</v>
      </c>
      <c r="C8379" s="2"/>
      <c r="D8379" s="2" t="s">
        <v>16</v>
      </c>
      <c r="E8379" s="4">
        <f>70.00*(1-Z1%)</f>
        <v>70</v>
      </c>
      <c r="F8379" s="2">
        <v>1</v>
      </c>
      <c r="G8379" s="2"/>
    </row>
    <row r="8380" spans="1:26" customHeight="1" ht="18" hidden="true" outlineLevel="3">
      <c r="A8380" s="2" t="s">
        <v>16131</v>
      </c>
      <c r="B8380" s="3" t="s">
        <v>16132</v>
      </c>
      <c r="C8380" s="2"/>
      <c r="D8380" s="2" t="s">
        <v>16</v>
      </c>
      <c r="E8380" s="4">
        <f>90.00*(1-Z1%)</f>
        <v>90</v>
      </c>
      <c r="F8380" s="2">
        <v>2</v>
      </c>
      <c r="G8380" s="2"/>
    </row>
    <row r="8381" spans="1:26" customHeight="1" ht="18" hidden="true" outlineLevel="3">
      <c r="A8381" s="2" t="s">
        <v>16133</v>
      </c>
      <c r="B8381" s="3" t="s">
        <v>16134</v>
      </c>
      <c r="C8381" s="2"/>
      <c r="D8381" s="2" t="s">
        <v>16</v>
      </c>
      <c r="E8381" s="4">
        <f>100.00*(1-Z1%)</f>
        <v>100</v>
      </c>
      <c r="F8381" s="2">
        <v>2</v>
      </c>
      <c r="G8381" s="2"/>
    </row>
    <row r="8382" spans="1:26" customHeight="1" ht="18" hidden="true" outlineLevel="3">
      <c r="A8382" s="2" t="s">
        <v>16135</v>
      </c>
      <c r="B8382" s="3" t="s">
        <v>16136</v>
      </c>
      <c r="C8382" s="2"/>
      <c r="D8382" s="2" t="s">
        <v>16</v>
      </c>
      <c r="E8382" s="4">
        <f>130.00*(1-Z1%)</f>
        <v>130</v>
      </c>
      <c r="F8382" s="2">
        <v>1</v>
      </c>
      <c r="G8382" s="2"/>
    </row>
    <row r="8383" spans="1:26" customHeight="1" ht="18" hidden="true" outlineLevel="3">
      <c r="A8383" s="2" t="s">
        <v>16137</v>
      </c>
      <c r="B8383" s="3" t="s">
        <v>16138</v>
      </c>
      <c r="C8383" s="2"/>
      <c r="D8383" s="2" t="s">
        <v>16</v>
      </c>
      <c r="E8383" s="4">
        <f>130.00*(1-Z1%)</f>
        <v>130</v>
      </c>
      <c r="F8383" s="2">
        <v>1</v>
      </c>
      <c r="G8383" s="2"/>
    </row>
    <row r="8384" spans="1:26" customHeight="1" ht="18" hidden="true" outlineLevel="3">
      <c r="A8384" s="2" t="s">
        <v>16139</v>
      </c>
      <c r="B8384" s="3" t="s">
        <v>16140</v>
      </c>
      <c r="C8384" s="2"/>
      <c r="D8384" s="2" t="s">
        <v>16</v>
      </c>
      <c r="E8384" s="4">
        <f>150.00*(1-Z1%)</f>
        <v>150</v>
      </c>
      <c r="F8384" s="2">
        <v>1</v>
      </c>
      <c r="G8384" s="2"/>
    </row>
    <row r="8385" spans="1:26" customHeight="1" ht="18" hidden="true" outlineLevel="3">
      <c r="A8385" s="2" t="s">
        <v>16141</v>
      </c>
      <c r="B8385" s="3" t="s">
        <v>16142</v>
      </c>
      <c r="C8385" s="2"/>
      <c r="D8385" s="2" t="s">
        <v>16</v>
      </c>
      <c r="E8385" s="4">
        <f>140.00*(1-Z1%)</f>
        <v>140</v>
      </c>
      <c r="F8385" s="2">
        <v>2</v>
      </c>
      <c r="G8385" s="2"/>
    </row>
    <row r="8386" spans="1:26" customHeight="1" ht="18" hidden="true" outlineLevel="3">
      <c r="A8386" s="2" t="s">
        <v>16143</v>
      </c>
      <c r="B8386" s="3" t="s">
        <v>16144</v>
      </c>
      <c r="C8386" s="2"/>
      <c r="D8386" s="2" t="s">
        <v>16</v>
      </c>
      <c r="E8386" s="4">
        <f>170.00*(1-Z1%)</f>
        <v>170</v>
      </c>
      <c r="F8386" s="2">
        <v>2</v>
      </c>
      <c r="G8386" s="2"/>
    </row>
    <row r="8387" spans="1:26" customHeight="1" ht="18" hidden="true" outlineLevel="3">
      <c r="A8387" s="2" t="s">
        <v>16145</v>
      </c>
      <c r="B8387" s="3" t="s">
        <v>16146</v>
      </c>
      <c r="C8387" s="2"/>
      <c r="D8387" s="2" t="s">
        <v>16</v>
      </c>
      <c r="E8387" s="4">
        <f>190.00*(1-Z1%)</f>
        <v>190</v>
      </c>
      <c r="F8387" s="2">
        <v>3</v>
      </c>
      <c r="G8387" s="2"/>
    </row>
    <row r="8388" spans="1:26" customHeight="1" ht="18" hidden="true" outlineLevel="3">
      <c r="A8388" s="2" t="s">
        <v>16147</v>
      </c>
      <c r="B8388" s="3" t="s">
        <v>16148</v>
      </c>
      <c r="C8388" s="2"/>
      <c r="D8388" s="2" t="s">
        <v>16</v>
      </c>
      <c r="E8388" s="4">
        <f>220.00*(1-Z1%)</f>
        <v>220</v>
      </c>
      <c r="F8388" s="2">
        <v>1</v>
      </c>
      <c r="G8388" s="2"/>
    </row>
    <row r="8389" spans="1:26" customHeight="1" ht="18" hidden="true" outlineLevel="3">
      <c r="A8389" s="2" t="s">
        <v>16149</v>
      </c>
      <c r="B8389" s="3" t="s">
        <v>16150</v>
      </c>
      <c r="C8389" s="2"/>
      <c r="D8389" s="2" t="s">
        <v>16</v>
      </c>
      <c r="E8389" s="4">
        <f>200.00*(1-Z1%)</f>
        <v>200</v>
      </c>
      <c r="F8389" s="2">
        <v>3</v>
      </c>
      <c r="G8389" s="2"/>
    </row>
    <row r="8390" spans="1:26" customHeight="1" ht="18" hidden="true" outlineLevel="3">
      <c r="A8390" s="2" t="s">
        <v>16151</v>
      </c>
      <c r="B8390" s="3" t="s">
        <v>16152</v>
      </c>
      <c r="C8390" s="2"/>
      <c r="D8390" s="2" t="s">
        <v>16</v>
      </c>
      <c r="E8390" s="4">
        <f>150.00*(1-Z1%)</f>
        <v>150</v>
      </c>
      <c r="F8390" s="2">
        <v>2</v>
      </c>
      <c r="G8390" s="2"/>
    </row>
    <row r="8391" spans="1:26" customHeight="1" ht="18" hidden="true" outlineLevel="3">
      <c r="A8391" s="2" t="s">
        <v>16153</v>
      </c>
      <c r="B8391" s="3" t="s">
        <v>16154</v>
      </c>
      <c r="C8391" s="2"/>
      <c r="D8391" s="2" t="s">
        <v>16</v>
      </c>
      <c r="E8391" s="4">
        <f>200.00*(1-Z1%)</f>
        <v>200</v>
      </c>
      <c r="F8391" s="2">
        <v>1</v>
      </c>
      <c r="G8391" s="2"/>
    </row>
    <row r="8392" spans="1:26" customHeight="1" ht="18" hidden="true" outlineLevel="3">
      <c r="A8392" s="2" t="s">
        <v>16155</v>
      </c>
      <c r="B8392" s="3" t="s">
        <v>16156</v>
      </c>
      <c r="C8392" s="2"/>
      <c r="D8392" s="2" t="s">
        <v>16</v>
      </c>
      <c r="E8392" s="4">
        <f>210.00*(1-Z1%)</f>
        <v>210</v>
      </c>
      <c r="F8392" s="2">
        <v>3</v>
      </c>
      <c r="G8392" s="2"/>
    </row>
    <row r="8393" spans="1:26" customHeight="1" ht="18" hidden="true" outlineLevel="3">
      <c r="A8393" s="2" t="s">
        <v>16157</v>
      </c>
      <c r="B8393" s="3" t="s">
        <v>16158</v>
      </c>
      <c r="C8393" s="2"/>
      <c r="D8393" s="2" t="s">
        <v>16</v>
      </c>
      <c r="E8393" s="4">
        <f>240.00*(1-Z1%)</f>
        <v>240</v>
      </c>
      <c r="F8393" s="2">
        <v>2</v>
      </c>
      <c r="G8393" s="2"/>
    </row>
    <row r="8394" spans="1:26" customHeight="1" ht="18" hidden="true" outlineLevel="3">
      <c r="A8394" s="2" t="s">
        <v>16159</v>
      </c>
      <c r="B8394" s="3" t="s">
        <v>16160</v>
      </c>
      <c r="C8394" s="2"/>
      <c r="D8394" s="2" t="s">
        <v>16</v>
      </c>
      <c r="E8394" s="4">
        <f>250.00*(1-Z1%)</f>
        <v>250</v>
      </c>
      <c r="F8394" s="2">
        <v>2</v>
      </c>
      <c r="G8394" s="2"/>
    </row>
    <row r="8395" spans="1:26" customHeight="1" ht="36" hidden="true" outlineLevel="3">
      <c r="A8395" s="2" t="s">
        <v>16161</v>
      </c>
      <c r="B8395" s="3" t="s">
        <v>16162</v>
      </c>
      <c r="C8395" s="2"/>
      <c r="D8395" s="2" t="s">
        <v>16</v>
      </c>
      <c r="E8395" s="4">
        <f>390.00*(1-Z1%)</f>
        <v>390</v>
      </c>
      <c r="F8395" s="2">
        <v>1</v>
      </c>
      <c r="G8395" s="2"/>
    </row>
    <row r="8396" spans="1:26" customHeight="1" ht="36" hidden="true" outlineLevel="3">
      <c r="A8396" s="2" t="s">
        <v>16163</v>
      </c>
      <c r="B8396" s="3" t="s">
        <v>16164</v>
      </c>
      <c r="C8396" s="2"/>
      <c r="D8396" s="2" t="s">
        <v>16</v>
      </c>
      <c r="E8396" s="4">
        <f>650.00*(1-Z1%)</f>
        <v>650</v>
      </c>
      <c r="F8396" s="2">
        <v>1</v>
      </c>
      <c r="G8396" s="2"/>
    </row>
    <row r="8397" spans="1:26" customHeight="1" ht="36" hidden="true" outlineLevel="3">
      <c r="A8397" s="2" t="s">
        <v>16165</v>
      </c>
      <c r="B8397" s="3" t="s">
        <v>16166</v>
      </c>
      <c r="C8397" s="2"/>
      <c r="D8397" s="2" t="s">
        <v>16</v>
      </c>
      <c r="E8397" s="4">
        <f>250.00*(1-Z1%)</f>
        <v>250</v>
      </c>
      <c r="F8397" s="2">
        <v>1</v>
      </c>
      <c r="G8397" s="2"/>
    </row>
    <row r="8398" spans="1:26" customHeight="1" ht="36" hidden="true" outlineLevel="3">
      <c r="A8398" s="2" t="s">
        <v>16167</v>
      </c>
      <c r="B8398" s="3" t="s">
        <v>16168</v>
      </c>
      <c r="C8398" s="2"/>
      <c r="D8398" s="2" t="s">
        <v>16</v>
      </c>
      <c r="E8398" s="4">
        <f>310.00*(1-Z1%)</f>
        <v>310</v>
      </c>
      <c r="F8398" s="2">
        <v>2</v>
      </c>
      <c r="G8398" s="2"/>
    </row>
    <row r="8399" spans="1:26" customHeight="1" ht="36" hidden="true" outlineLevel="3">
      <c r="A8399" s="2" t="s">
        <v>16169</v>
      </c>
      <c r="B8399" s="3" t="s">
        <v>16170</v>
      </c>
      <c r="C8399" s="2"/>
      <c r="D8399" s="2" t="s">
        <v>16</v>
      </c>
      <c r="E8399" s="4">
        <f>310.00*(1-Z1%)</f>
        <v>310</v>
      </c>
      <c r="F8399" s="2">
        <v>2</v>
      </c>
      <c r="G8399" s="2"/>
    </row>
    <row r="8400" spans="1:26" customHeight="1" ht="36" hidden="true" outlineLevel="3">
      <c r="A8400" s="2" t="s">
        <v>16171</v>
      </c>
      <c r="B8400" s="3" t="s">
        <v>16172</v>
      </c>
      <c r="C8400" s="2"/>
      <c r="D8400" s="2" t="s">
        <v>16</v>
      </c>
      <c r="E8400" s="4">
        <f>100.00*(1-Z1%)</f>
        <v>100</v>
      </c>
      <c r="F8400" s="2">
        <v>1</v>
      </c>
      <c r="G8400" s="2"/>
    </row>
    <row r="8401" spans="1:26" customHeight="1" ht="36" hidden="true" outlineLevel="3">
      <c r="A8401" s="2" t="s">
        <v>16173</v>
      </c>
      <c r="B8401" s="3" t="s">
        <v>16174</v>
      </c>
      <c r="C8401" s="2"/>
      <c r="D8401" s="2" t="s">
        <v>16</v>
      </c>
      <c r="E8401" s="4">
        <f>230.00*(1-Z1%)</f>
        <v>230</v>
      </c>
      <c r="F8401" s="2">
        <v>1</v>
      </c>
      <c r="G8401" s="2"/>
    </row>
    <row r="8402" spans="1:26" customHeight="1" ht="36" hidden="true" outlineLevel="3">
      <c r="A8402" s="2" t="s">
        <v>16175</v>
      </c>
      <c r="B8402" s="3" t="s">
        <v>16176</v>
      </c>
      <c r="C8402" s="2"/>
      <c r="D8402" s="2" t="s">
        <v>16</v>
      </c>
      <c r="E8402" s="4">
        <f>290.00*(1-Z1%)</f>
        <v>290</v>
      </c>
      <c r="F8402" s="2">
        <v>2</v>
      </c>
      <c r="G8402" s="2"/>
    </row>
    <row r="8403" spans="1:26" customHeight="1" ht="36" hidden="true" outlineLevel="3">
      <c r="A8403" s="2" t="s">
        <v>16177</v>
      </c>
      <c r="B8403" s="3" t="s">
        <v>16178</v>
      </c>
      <c r="C8403" s="2"/>
      <c r="D8403" s="2" t="s">
        <v>16</v>
      </c>
      <c r="E8403" s="4">
        <f>300.00*(1-Z1%)</f>
        <v>300</v>
      </c>
      <c r="F8403" s="2">
        <v>2</v>
      </c>
      <c r="G8403" s="2"/>
    </row>
    <row r="8404" spans="1:26" customHeight="1" ht="36" hidden="true" outlineLevel="3">
      <c r="A8404" s="2" t="s">
        <v>16179</v>
      </c>
      <c r="B8404" s="3" t="s">
        <v>16180</v>
      </c>
      <c r="C8404" s="2"/>
      <c r="D8404" s="2" t="s">
        <v>16</v>
      </c>
      <c r="E8404" s="4">
        <f>340.00*(1-Z1%)</f>
        <v>340</v>
      </c>
      <c r="F8404" s="2">
        <v>2</v>
      </c>
      <c r="G8404" s="2"/>
    </row>
    <row r="8405" spans="1:26" customHeight="1" ht="18" hidden="true" outlineLevel="3">
      <c r="A8405" s="2" t="s">
        <v>16181</v>
      </c>
      <c r="B8405" s="3" t="s">
        <v>16182</v>
      </c>
      <c r="C8405" s="2"/>
      <c r="D8405" s="2" t="s">
        <v>16</v>
      </c>
      <c r="E8405" s="4">
        <f>370.00*(1-Z1%)</f>
        <v>370</v>
      </c>
      <c r="F8405" s="2">
        <v>2</v>
      </c>
      <c r="G8405" s="2"/>
    </row>
    <row r="8406" spans="1:26" customHeight="1" ht="36" hidden="true" outlineLevel="3">
      <c r="A8406" s="2" t="s">
        <v>16183</v>
      </c>
      <c r="B8406" s="3" t="s">
        <v>16184</v>
      </c>
      <c r="C8406" s="2"/>
      <c r="D8406" s="2" t="s">
        <v>16</v>
      </c>
      <c r="E8406" s="4">
        <f>390.00*(1-Z1%)</f>
        <v>390</v>
      </c>
      <c r="F8406" s="2">
        <v>2</v>
      </c>
      <c r="G8406" s="2"/>
    </row>
    <row r="8407" spans="1:26" customHeight="1" ht="36" hidden="true" outlineLevel="3">
      <c r="A8407" s="2" t="s">
        <v>16185</v>
      </c>
      <c r="B8407" s="3" t="s">
        <v>16186</v>
      </c>
      <c r="C8407" s="2"/>
      <c r="D8407" s="2" t="s">
        <v>16</v>
      </c>
      <c r="E8407" s="4">
        <f>430.00*(1-Z1%)</f>
        <v>430</v>
      </c>
      <c r="F8407" s="2">
        <v>2</v>
      </c>
      <c r="G8407" s="2"/>
    </row>
    <row r="8408" spans="1:26" customHeight="1" ht="36" hidden="true" outlineLevel="3">
      <c r="A8408" s="2" t="s">
        <v>16187</v>
      </c>
      <c r="B8408" s="3" t="s">
        <v>16188</v>
      </c>
      <c r="C8408" s="2"/>
      <c r="D8408" s="2" t="s">
        <v>16</v>
      </c>
      <c r="E8408" s="4">
        <f>450.00*(1-Z1%)</f>
        <v>450</v>
      </c>
      <c r="F8408" s="2">
        <v>1</v>
      </c>
      <c r="G8408" s="2"/>
    </row>
    <row r="8409" spans="1:26" customHeight="1" ht="36" hidden="true" outlineLevel="3">
      <c r="A8409" s="2" t="s">
        <v>16189</v>
      </c>
      <c r="B8409" s="3" t="s">
        <v>16190</v>
      </c>
      <c r="C8409" s="2"/>
      <c r="D8409" s="2" t="s">
        <v>16</v>
      </c>
      <c r="E8409" s="4">
        <f>500.00*(1-Z1%)</f>
        <v>500</v>
      </c>
      <c r="F8409" s="2">
        <v>2</v>
      </c>
      <c r="G8409" s="2"/>
    </row>
    <row r="8410" spans="1:26" customHeight="1" ht="36" hidden="true" outlineLevel="3">
      <c r="A8410" s="2" t="s">
        <v>16191</v>
      </c>
      <c r="B8410" s="3" t="s">
        <v>16192</v>
      </c>
      <c r="C8410" s="2"/>
      <c r="D8410" s="2" t="s">
        <v>16</v>
      </c>
      <c r="E8410" s="4">
        <f>650.00*(1-Z1%)</f>
        <v>650</v>
      </c>
      <c r="F8410" s="2">
        <v>2</v>
      </c>
      <c r="G8410" s="2"/>
    </row>
    <row r="8411" spans="1:26" customHeight="1" ht="36" hidden="true" outlineLevel="3">
      <c r="A8411" s="2" t="s">
        <v>16193</v>
      </c>
      <c r="B8411" s="3" t="s">
        <v>16194</v>
      </c>
      <c r="C8411" s="2"/>
      <c r="D8411" s="2" t="s">
        <v>16</v>
      </c>
      <c r="E8411" s="4">
        <f>780.00*(1-Z1%)</f>
        <v>780</v>
      </c>
      <c r="F8411" s="2">
        <v>2</v>
      </c>
      <c r="G8411" s="2"/>
    </row>
    <row r="8412" spans="1:26" customHeight="1" ht="36" hidden="true" outlineLevel="3">
      <c r="A8412" s="2" t="s">
        <v>16195</v>
      </c>
      <c r="B8412" s="3" t="s">
        <v>16196</v>
      </c>
      <c r="C8412" s="2"/>
      <c r="D8412" s="2" t="s">
        <v>16</v>
      </c>
      <c r="E8412" s="4">
        <f>720.00*(1-Z1%)</f>
        <v>720</v>
      </c>
      <c r="F8412" s="2">
        <v>2</v>
      </c>
      <c r="G8412" s="2"/>
    </row>
    <row r="8413" spans="1:26" customHeight="1" ht="35" hidden="true" outlineLevel="3">
      <c r="A8413" s="5" t="s">
        <v>16197</v>
      </c>
      <c r="B8413" s="5"/>
      <c r="C8413" s="5"/>
      <c r="D8413" s="5"/>
      <c r="E8413" s="5"/>
      <c r="F8413" s="5"/>
      <c r="G8413" s="5"/>
    </row>
    <row r="8414" spans="1:26" customHeight="1" ht="18" hidden="true" outlineLevel="3">
      <c r="A8414" s="2" t="s">
        <v>16198</v>
      </c>
      <c r="B8414" s="3" t="s">
        <v>16199</v>
      </c>
      <c r="C8414" s="2"/>
      <c r="D8414" s="2" t="s">
        <v>16</v>
      </c>
      <c r="E8414" s="4">
        <f>50.00*(1-Z1%)</f>
        <v>50</v>
      </c>
      <c r="F8414" s="2">
        <v>7</v>
      </c>
      <c r="G8414" s="2"/>
    </row>
    <row r="8415" spans="1:26" customHeight="1" ht="18" hidden="true" outlineLevel="3">
      <c r="A8415" s="2" t="s">
        <v>16200</v>
      </c>
      <c r="B8415" s="3" t="s">
        <v>16201</v>
      </c>
      <c r="C8415" s="2"/>
      <c r="D8415" s="2" t="s">
        <v>16</v>
      </c>
      <c r="E8415" s="4">
        <f>50.00*(1-Z1%)</f>
        <v>50</v>
      </c>
      <c r="F8415" s="2">
        <v>4</v>
      </c>
      <c r="G8415" s="2"/>
    </row>
    <row r="8416" spans="1:26" customHeight="1" ht="18" hidden="true" outlineLevel="3">
      <c r="A8416" s="2" t="s">
        <v>16202</v>
      </c>
      <c r="B8416" s="3" t="s">
        <v>16203</v>
      </c>
      <c r="C8416" s="2"/>
      <c r="D8416" s="2" t="s">
        <v>16</v>
      </c>
      <c r="E8416" s="4">
        <f>50.00*(1-Z1%)</f>
        <v>50</v>
      </c>
      <c r="F8416" s="2">
        <v>7</v>
      </c>
      <c r="G8416" s="2"/>
    </row>
    <row r="8417" spans="1:26" customHeight="1" ht="18" hidden="true" outlineLevel="3">
      <c r="A8417" s="2" t="s">
        <v>16204</v>
      </c>
      <c r="B8417" s="3" t="s">
        <v>16205</v>
      </c>
      <c r="C8417" s="2"/>
      <c r="D8417" s="2" t="s">
        <v>16</v>
      </c>
      <c r="E8417" s="4">
        <f>50.00*(1-Z1%)</f>
        <v>50</v>
      </c>
      <c r="F8417" s="2">
        <v>2</v>
      </c>
      <c r="G8417" s="2"/>
    </row>
    <row r="8418" spans="1:26" customHeight="1" ht="18" hidden="true" outlineLevel="3">
      <c r="A8418" s="2" t="s">
        <v>16206</v>
      </c>
      <c r="B8418" s="3" t="s">
        <v>16207</v>
      </c>
      <c r="C8418" s="2"/>
      <c r="D8418" s="2" t="s">
        <v>16</v>
      </c>
      <c r="E8418" s="4">
        <f>150.00*(1-Z1%)</f>
        <v>150</v>
      </c>
      <c r="F8418" s="2">
        <v>3</v>
      </c>
      <c r="G8418" s="2"/>
    </row>
    <row r="8419" spans="1:26" customHeight="1" ht="18" hidden="true" outlineLevel="3">
      <c r="A8419" s="2" t="s">
        <v>16208</v>
      </c>
      <c r="B8419" s="3" t="s">
        <v>16209</v>
      </c>
      <c r="C8419" s="2"/>
      <c r="D8419" s="2" t="s">
        <v>16</v>
      </c>
      <c r="E8419" s="4">
        <f>190.00*(1-Z1%)</f>
        <v>190</v>
      </c>
      <c r="F8419" s="2">
        <v>2</v>
      </c>
      <c r="G8419" s="2"/>
    </row>
    <row r="8420" spans="1:26" customHeight="1" ht="18" hidden="true" outlineLevel="3">
      <c r="A8420" s="2" t="s">
        <v>16210</v>
      </c>
      <c r="B8420" s="3" t="s">
        <v>16211</v>
      </c>
      <c r="C8420" s="2"/>
      <c r="D8420" s="2" t="s">
        <v>16</v>
      </c>
      <c r="E8420" s="4">
        <f>250.00*(1-Z1%)</f>
        <v>250</v>
      </c>
      <c r="F8420" s="2">
        <v>2</v>
      </c>
      <c r="G8420" s="2"/>
    </row>
    <row r="8421" spans="1:26" customHeight="1" ht="18" hidden="true" outlineLevel="3">
      <c r="A8421" s="2" t="s">
        <v>16212</v>
      </c>
      <c r="B8421" s="3" t="s">
        <v>16213</v>
      </c>
      <c r="C8421" s="2"/>
      <c r="D8421" s="2" t="s">
        <v>16</v>
      </c>
      <c r="E8421" s="4">
        <f>150.00*(1-Z1%)</f>
        <v>150</v>
      </c>
      <c r="F8421" s="2">
        <v>3</v>
      </c>
      <c r="G8421" s="2"/>
    </row>
    <row r="8422" spans="1:26" customHeight="1" ht="18" hidden="true" outlineLevel="3">
      <c r="A8422" s="2" t="s">
        <v>16214</v>
      </c>
      <c r="B8422" s="3" t="s">
        <v>16215</v>
      </c>
      <c r="C8422" s="2"/>
      <c r="D8422" s="2" t="s">
        <v>16</v>
      </c>
      <c r="E8422" s="4">
        <f>270.00*(1-Z1%)</f>
        <v>270</v>
      </c>
      <c r="F8422" s="2">
        <v>4</v>
      </c>
      <c r="G8422" s="2"/>
    </row>
    <row r="8423" spans="1:26" customHeight="1" ht="18" hidden="true" outlineLevel="3">
      <c r="A8423" s="2" t="s">
        <v>16216</v>
      </c>
      <c r="B8423" s="3" t="s">
        <v>16217</v>
      </c>
      <c r="C8423" s="2"/>
      <c r="D8423" s="2" t="s">
        <v>16</v>
      </c>
      <c r="E8423" s="4">
        <f>430.00*(1-Z1%)</f>
        <v>430</v>
      </c>
      <c r="F8423" s="2">
        <v>3</v>
      </c>
      <c r="G8423" s="2"/>
    </row>
    <row r="8424" spans="1:26" customHeight="1" ht="36" hidden="true" outlineLevel="3">
      <c r="A8424" s="2" t="s">
        <v>16218</v>
      </c>
      <c r="B8424" s="3" t="s">
        <v>16219</v>
      </c>
      <c r="C8424" s="2"/>
      <c r="D8424" s="2" t="s">
        <v>16</v>
      </c>
      <c r="E8424" s="4">
        <f>130.00*(1-Z1%)</f>
        <v>130</v>
      </c>
      <c r="F8424" s="2">
        <v>3</v>
      </c>
      <c r="G8424" s="2"/>
    </row>
    <row r="8425" spans="1:26" customHeight="1" ht="36" hidden="true" outlineLevel="3">
      <c r="A8425" s="2" t="s">
        <v>16220</v>
      </c>
      <c r="B8425" s="3" t="s">
        <v>16221</v>
      </c>
      <c r="C8425" s="2"/>
      <c r="D8425" s="2" t="s">
        <v>16</v>
      </c>
      <c r="E8425" s="4">
        <f>160.00*(1-Z1%)</f>
        <v>160</v>
      </c>
      <c r="F8425" s="2">
        <v>4</v>
      </c>
      <c r="G8425" s="2"/>
    </row>
    <row r="8426" spans="1:26" customHeight="1" ht="36" hidden="true" outlineLevel="3">
      <c r="A8426" s="2" t="s">
        <v>16222</v>
      </c>
      <c r="B8426" s="3" t="s">
        <v>16223</v>
      </c>
      <c r="C8426" s="2"/>
      <c r="D8426" s="2" t="s">
        <v>16</v>
      </c>
      <c r="E8426" s="4">
        <f>180.00*(1-Z1%)</f>
        <v>180</v>
      </c>
      <c r="F8426" s="2">
        <v>3</v>
      </c>
      <c r="G8426" s="2"/>
    </row>
    <row r="8427" spans="1:26" customHeight="1" ht="36" hidden="true" outlineLevel="3">
      <c r="A8427" s="2" t="s">
        <v>16224</v>
      </c>
      <c r="B8427" s="3" t="s">
        <v>16225</v>
      </c>
      <c r="C8427" s="2"/>
      <c r="D8427" s="2" t="s">
        <v>16</v>
      </c>
      <c r="E8427" s="4">
        <f>120.00*(1-Z1%)</f>
        <v>120</v>
      </c>
      <c r="F8427" s="2">
        <v>3</v>
      </c>
      <c r="G8427" s="2"/>
    </row>
    <row r="8428" spans="1:26" customHeight="1" ht="18" hidden="true" outlineLevel="3">
      <c r="A8428" s="2" t="s">
        <v>16226</v>
      </c>
      <c r="B8428" s="3" t="s">
        <v>16227</v>
      </c>
      <c r="C8428" s="2"/>
      <c r="D8428" s="2" t="s">
        <v>16</v>
      </c>
      <c r="E8428" s="4">
        <f>160.00*(1-Z1%)</f>
        <v>160</v>
      </c>
      <c r="F8428" s="2">
        <v>2</v>
      </c>
      <c r="G8428" s="2"/>
    </row>
    <row r="8429" spans="1:26" customHeight="1" ht="18" hidden="true" outlineLevel="3">
      <c r="A8429" s="2" t="s">
        <v>16228</v>
      </c>
      <c r="B8429" s="3" t="s">
        <v>16229</v>
      </c>
      <c r="C8429" s="2"/>
      <c r="D8429" s="2" t="s">
        <v>16</v>
      </c>
      <c r="E8429" s="4">
        <f>180.00*(1-Z1%)</f>
        <v>180</v>
      </c>
      <c r="F8429" s="2">
        <v>2</v>
      </c>
      <c r="G8429" s="2"/>
    </row>
    <row r="8430" spans="1:26" customHeight="1" ht="18" hidden="true" outlineLevel="3">
      <c r="A8430" s="2" t="s">
        <v>16230</v>
      </c>
      <c r="B8430" s="3" t="s">
        <v>16231</v>
      </c>
      <c r="C8430" s="2"/>
      <c r="D8430" s="2" t="s">
        <v>16</v>
      </c>
      <c r="E8430" s="4">
        <f>250.00*(1-Z1%)</f>
        <v>250</v>
      </c>
      <c r="F8430" s="2">
        <v>1</v>
      </c>
      <c r="G8430" s="2"/>
    </row>
    <row r="8431" spans="1:26" customHeight="1" ht="18" hidden="true" outlineLevel="3">
      <c r="A8431" s="2" t="s">
        <v>16232</v>
      </c>
      <c r="B8431" s="3" t="s">
        <v>16233</v>
      </c>
      <c r="C8431" s="2"/>
      <c r="D8431" s="2" t="s">
        <v>16</v>
      </c>
      <c r="E8431" s="4">
        <f>250.00*(1-Z1%)</f>
        <v>250</v>
      </c>
      <c r="F8431" s="2">
        <v>3</v>
      </c>
      <c r="G8431" s="2"/>
    </row>
    <row r="8432" spans="1:26" customHeight="1" ht="18" hidden="true" outlineLevel="3">
      <c r="A8432" s="2" t="s">
        <v>16234</v>
      </c>
      <c r="B8432" s="3" t="s">
        <v>16235</v>
      </c>
      <c r="C8432" s="2"/>
      <c r="D8432" s="2" t="s">
        <v>16</v>
      </c>
      <c r="E8432" s="4">
        <f>300.00*(1-Z1%)</f>
        <v>300</v>
      </c>
      <c r="F8432" s="2">
        <v>2</v>
      </c>
      <c r="G8432" s="2"/>
    </row>
    <row r="8433" spans="1:26" customHeight="1" ht="18" hidden="true" outlineLevel="3">
      <c r="A8433" s="2" t="s">
        <v>16236</v>
      </c>
      <c r="B8433" s="3" t="s">
        <v>16237</v>
      </c>
      <c r="C8433" s="2"/>
      <c r="D8433" s="2" t="s">
        <v>16</v>
      </c>
      <c r="E8433" s="4">
        <f>150.00*(1-Z1%)</f>
        <v>150</v>
      </c>
      <c r="F8433" s="2">
        <v>2</v>
      </c>
      <c r="G8433" s="2"/>
    </row>
    <row r="8434" spans="1:26" customHeight="1" ht="18" hidden="true" outlineLevel="3">
      <c r="A8434" s="2" t="s">
        <v>16238</v>
      </c>
      <c r="B8434" s="3" t="s">
        <v>16239</v>
      </c>
      <c r="C8434" s="2"/>
      <c r="D8434" s="2" t="s">
        <v>16</v>
      </c>
      <c r="E8434" s="4">
        <f>150.00*(1-Z1%)</f>
        <v>150</v>
      </c>
      <c r="F8434" s="2">
        <v>1</v>
      </c>
      <c r="G8434" s="2"/>
    </row>
    <row r="8435" spans="1:26" customHeight="1" ht="18" hidden="true" outlineLevel="3">
      <c r="A8435" s="2" t="s">
        <v>16240</v>
      </c>
      <c r="B8435" s="3" t="s">
        <v>16241</v>
      </c>
      <c r="C8435" s="2"/>
      <c r="D8435" s="2" t="s">
        <v>16</v>
      </c>
      <c r="E8435" s="4">
        <f>190.00*(1-Z1%)</f>
        <v>190</v>
      </c>
      <c r="F8435" s="2">
        <v>1</v>
      </c>
      <c r="G8435" s="2"/>
    </row>
    <row r="8436" spans="1:26" customHeight="1" ht="18" hidden="true" outlineLevel="3">
      <c r="A8436" s="2" t="s">
        <v>16242</v>
      </c>
      <c r="B8436" s="3" t="s">
        <v>16243</v>
      </c>
      <c r="C8436" s="2"/>
      <c r="D8436" s="2" t="s">
        <v>16</v>
      </c>
      <c r="E8436" s="4">
        <f>150.00*(1-Z1%)</f>
        <v>150</v>
      </c>
      <c r="F8436" s="2">
        <v>1</v>
      </c>
      <c r="G8436" s="2"/>
    </row>
    <row r="8437" spans="1:26" customHeight="1" ht="18" hidden="true" outlineLevel="3">
      <c r="A8437" s="2" t="s">
        <v>16244</v>
      </c>
      <c r="B8437" s="3" t="s">
        <v>16245</v>
      </c>
      <c r="C8437" s="2"/>
      <c r="D8437" s="2" t="s">
        <v>16</v>
      </c>
      <c r="E8437" s="4">
        <f>50.00*(1-Z1%)</f>
        <v>50</v>
      </c>
      <c r="F8437" s="2">
        <v>4</v>
      </c>
      <c r="G8437" s="2"/>
    </row>
    <row r="8438" spans="1:26" customHeight="1" ht="18" hidden="true" outlineLevel="3">
      <c r="A8438" s="2" t="s">
        <v>16246</v>
      </c>
      <c r="B8438" s="3" t="s">
        <v>16247</v>
      </c>
      <c r="C8438" s="2"/>
      <c r="D8438" s="2" t="s">
        <v>16</v>
      </c>
      <c r="E8438" s="4">
        <f>80.00*(1-Z1%)</f>
        <v>80</v>
      </c>
      <c r="F8438" s="2">
        <v>1</v>
      </c>
      <c r="G8438" s="2"/>
    </row>
    <row r="8439" spans="1:26" customHeight="1" ht="18" hidden="true" outlineLevel="3">
      <c r="A8439" s="2" t="s">
        <v>16248</v>
      </c>
      <c r="B8439" s="3" t="s">
        <v>16249</v>
      </c>
      <c r="C8439" s="2"/>
      <c r="D8439" s="2" t="s">
        <v>16</v>
      </c>
      <c r="E8439" s="4">
        <f>120.00*(1-Z1%)</f>
        <v>120</v>
      </c>
      <c r="F8439" s="2">
        <v>1</v>
      </c>
      <c r="G8439" s="2"/>
    </row>
    <row r="8440" spans="1:26" customHeight="1" ht="18" hidden="true" outlineLevel="3">
      <c r="A8440" s="2" t="s">
        <v>16250</v>
      </c>
      <c r="B8440" s="3" t="s">
        <v>16251</v>
      </c>
      <c r="C8440" s="2"/>
      <c r="D8440" s="2" t="s">
        <v>16</v>
      </c>
      <c r="E8440" s="4">
        <f>190.00*(1-Z1%)</f>
        <v>190</v>
      </c>
      <c r="F8440" s="2">
        <v>1</v>
      </c>
      <c r="G8440" s="2"/>
    </row>
    <row r="8441" spans="1:26" customHeight="1" ht="35" hidden="true" outlineLevel="3">
      <c r="A8441" s="5" t="s">
        <v>16252</v>
      </c>
      <c r="B8441" s="5"/>
      <c r="C8441" s="5"/>
      <c r="D8441" s="5"/>
      <c r="E8441" s="5"/>
      <c r="F8441" s="5"/>
      <c r="G8441" s="5"/>
    </row>
    <row r="8442" spans="1:26" customHeight="1" ht="36" hidden="true" outlineLevel="3">
      <c r="A8442" s="2" t="s">
        <v>16253</v>
      </c>
      <c r="B8442" s="3" t="s">
        <v>16254</v>
      </c>
      <c r="C8442" s="2"/>
      <c r="D8442" s="2" t="s">
        <v>16</v>
      </c>
      <c r="E8442" s="4">
        <f>550.00*(1-Z1%)</f>
        <v>550</v>
      </c>
      <c r="F8442" s="2">
        <v>2</v>
      </c>
      <c r="G8442" s="2"/>
    </row>
    <row r="8443" spans="1:26" customHeight="1" ht="36" hidden="true" outlineLevel="3">
      <c r="A8443" s="2" t="s">
        <v>16255</v>
      </c>
      <c r="B8443" s="3" t="s">
        <v>16256</v>
      </c>
      <c r="C8443" s="2"/>
      <c r="D8443" s="2" t="s">
        <v>16</v>
      </c>
      <c r="E8443" s="4">
        <f>250.00*(1-Z1%)</f>
        <v>250</v>
      </c>
      <c r="F8443" s="2">
        <v>2</v>
      </c>
      <c r="G8443" s="2"/>
    </row>
    <row r="8444" spans="1:26" customHeight="1" ht="36" hidden="true" outlineLevel="3">
      <c r="A8444" s="2" t="s">
        <v>16257</v>
      </c>
      <c r="B8444" s="3" t="s">
        <v>16258</v>
      </c>
      <c r="C8444" s="2"/>
      <c r="D8444" s="2" t="s">
        <v>16</v>
      </c>
      <c r="E8444" s="4">
        <f>200.00*(1-Z1%)</f>
        <v>200</v>
      </c>
      <c r="F8444" s="2">
        <v>1</v>
      </c>
      <c r="G8444" s="2"/>
    </row>
    <row r="8445" spans="1:26" customHeight="1" ht="36" hidden="true" outlineLevel="3">
      <c r="A8445" s="2" t="s">
        <v>16259</v>
      </c>
      <c r="B8445" s="3" t="s">
        <v>16260</v>
      </c>
      <c r="C8445" s="2"/>
      <c r="D8445" s="2" t="s">
        <v>16</v>
      </c>
      <c r="E8445" s="4">
        <f>390.00*(1-Z1%)</f>
        <v>390</v>
      </c>
      <c r="F8445" s="2">
        <v>2</v>
      </c>
      <c r="G8445" s="2"/>
    </row>
    <row r="8446" spans="1:26" customHeight="1" ht="36" hidden="true" outlineLevel="3">
      <c r="A8446" s="2" t="s">
        <v>16261</v>
      </c>
      <c r="B8446" s="3" t="s">
        <v>16262</v>
      </c>
      <c r="C8446" s="2"/>
      <c r="D8446" s="2" t="s">
        <v>16</v>
      </c>
      <c r="E8446" s="4">
        <f>250.00*(1-Z1%)</f>
        <v>250</v>
      </c>
      <c r="F8446" s="2">
        <v>2</v>
      </c>
      <c r="G8446" s="2"/>
    </row>
    <row r="8447" spans="1:26" customHeight="1" ht="36" hidden="true" outlineLevel="3">
      <c r="A8447" s="2" t="s">
        <v>16263</v>
      </c>
      <c r="B8447" s="3" t="s">
        <v>16264</v>
      </c>
      <c r="C8447" s="2"/>
      <c r="D8447" s="2" t="s">
        <v>16</v>
      </c>
      <c r="E8447" s="4">
        <f>765.00*(1-Z1%)</f>
        <v>765</v>
      </c>
      <c r="F8447" s="2">
        <v>2</v>
      </c>
      <c r="G8447" s="2"/>
    </row>
    <row r="8448" spans="1:26" customHeight="1" ht="36" hidden="true" outlineLevel="3">
      <c r="A8448" s="2" t="s">
        <v>16265</v>
      </c>
      <c r="B8448" s="3" t="s">
        <v>16266</v>
      </c>
      <c r="C8448" s="2"/>
      <c r="D8448" s="2" t="s">
        <v>16</v>
      </c>
      <c r="E8448" s="4">
        <f>390.00*(1-Z1%)</f>
        <v>390</v>
      </c>
      <c r="F8448" s="2">
        <v>1</v>
      </c>
      <c r="G8448" s="2"/>
    </row>
    <row r="8449" spans="1:26" customHeight="1" ht="36" hidden="true" outlineLevel="3">
      <c r="A8449" s="2" t="s">
        <v>16267</v>
      </c>
      <c r="B8449" s="3" t="s">
        <v>16268</v>
      </c>
      <c r="C8449" s="2"/>
      <c r="D8449" s="2" t="s">
        <v>16</v>
      </c>
      <c r="E8449" s="4">
        <f>350.00*(1-Z1%)</f>
        <v>350</v>
      </c>
      <c r="F8449" s="2">
        <v>1</v>
      </c>
      <c r="G8449" s="2"/>
    </row>
    <row r="8450" spans="1:26" customHeight="1" ht="36" hidden="true" outlineLevel="3">
      <c r="A8450" s="2" t="s">
        <v>16269</v>
      </c>
      <c r="B8450" s="3" t="s">
        <v>16270</v>
      </c>
      <c r="C8450" s="2"/>
      <c r="D8450" s="2" t="s">
        <v>16</v>
      </c>
      <c r="E8450" s="4">
        <f>520.00*(1-Z1%)</f>
        <v>520</v>
      </c>
      <c r="F8450" s="2">
        <v>1</v>
      </c>
      <c r="G8450" s="2"/>
    </row>
    <row r="8451" spans="1:26" customHeight="1" ht="36" hidden="true" outlineLevel="3">
      <c r="A8451" s="2" t="s">
        <v>16271</v>
      </c>
      <c r="B8451" s="3" t="s">
        <v>16272</v>
      </c>
      <c r="C8451" s="2"/>
      <c r="D8451" s="2" t="s">
        <v>16</v>
      </c>
      <c r="E8451" s="4">
        <f>1100.00*(1-Z1%)</f>
        <v>1100</v>
      </c>
      <c r="F8451" s="2">
        <v>1</v>
      </c>
      <c r="G8451" s="2"/>
    </row>
    <row r="8452" spans="1:26" customHeight="1" ht="36" hidden="true" outlineLevel="3">
      <c r="A8452" s="2" t="s">
        <v>16273</v>
      </c>
      <c r="B8452" s="3" t="s">
        <v>16274</v>
      </c>
      <c r="C8452" s="2"/>
      <c r="D8452" s="2" t="s">
        <v>16</v>
      </c>
      <c r="E8452" s="4">
        <f>550.00*(1-Z1%)</f>
        <v>550</v>
      </c>
      <c r="F8452" s="2">
        <v>1</v>
      </c>
      <c r="G8452" s="2"/>
    </row>
    <row r="8453" spans="1:26" customHeight="1" ht="18" hidden="true" outlineLevel="3">
      <c r="A8453" s="2" t="s">
        <v>16275</v>
      </c>
      <c r="B8453" s="3" t="s">
        <v>16276</v>
      </c>
      <c r="C8453" s="2"/>
      <c r="D8453" s="2" t="s">
        <v>16</v>
      </c>
      <c r="E8453" s="4">
        <f>10.00*(1-Z1%)</f>
        <v>10</v>
      </c>
      <c r="F8453" s="2">
        <v>2</v>
      </c>
      <c r="G8453" s="2"/>
    </row>
    <row r="8454" spans="1:26" customHeight="1" ht="18" hidden="true" outlineLevel="3">
      <c r="A8454" s="2" t="s">
        <v>16277</v>
      </c>
      <c r="B8454" s="3" t="s">
        <v>16278</v>
      </c>
      <c r="C8454" s="2"/>
      <c r="D8454" s="2" t="s">
        <v>16</v>
      </c>
      <c r="E8454" s="4">
        <f>10.00*(1-Z1%)</f>
        <v>10</v>
      </c>
      <c r="F8454" s="2">
        <v>1</v>
      </c>
      <c r="G8454" s="2"/>
    </row>
    <row r="8455" spans="1:26" customHeight="1" ht="18" hidden="true" outlineLevel="3">
      <c r="A8455" s="2" t="s">
        <v>16279</v>
      </c>
      <c r="B8455" s="3" t="s">
        <v>16280</v>
      </c>
      <c r="C8455" s="2"/>
      <c r="D8455" s="2" t="s">
        <v>16</v>
      </c>
      <c r="E8455" s="4">
        <f>10.00*(1-Z1%)</f>
        <v>10</v>
      </c>
      <c r="F8455" s="2">
        <v>2</v>
      </c>
      <c r="G8455" s="2"/>
    </row>
    <row r="8456" spans="1:26" customHeight="1" ht="18" hidden="true" outlineLevel="3">
      <c r="A8456" s="2" t="s">
        <v>16281</v>
      </c>
      <c r="B8456" s="3" t="s">
        <v>16282</v>
      </c>
      <c r="C8456" s="2"/>
      <c r="D8456" s="2" t="s">
        <v>16</v>
      </c>
      <c r="E8456" s="4">
        <f>10.00*(1-Z1%)</f>
        <v>10</v>
      </c>
      <c r="F8456" s="2">
        <v>7</v>
      </c>
      <c r="G8456" s="2"/>
    </row>
    <row r="8457" spans="1:26" customHeight="1" ht="18" hidden="true" outlineLevel="3">
      <c r="A8457" s="2" t="s">
        <v>16283</v>
      </c>
      <c r="B8457" s="3" t="s">
        <v>16284</v>
      </c>
      <c r="C8457" s="2"/>
      <c r="D8457" s="2" t="s">
        <v>16</v>
      </c>
      <c r="E8457" s="4">
        <f>10.00*(1-Z1%)</f>
        <v>10</v>
      </c>
      <c r="F8457" s="2">
        <v>1</v>
      </c>
      <c r="G8457" s="2"/>
    </row>
    <row r="8458" spans="1:26" customHeight="1" ht="18" hidden="true" outlineLevel="3">
      <c r="A8458" s="2" t="s">
        <v>16285</v>
      </c>
      <c r="B8458" s="3" t="s">
        <v>16286</v>
      </c>
      <c r="C8458" s="2"/>
      <c r="D8458" s="2" t="s">
        <v>16</v>
      </c>
      <c r="E8458" s="4">
        <f>10.00*(1-Z1%)</f>
        <v>10</v>
      </c>
      <c r="F8458" s="2">
        <v>10</v>
      </c>
      <c r="G8458" s="2"/>
    </row>
    <row r="8459" spans="1:26" customHeight="1" ht="18" hidden="true" outlineLevel="3">
      <c r="A8459" s="2" t="s">
        <v>16287</v>
      </c>
      <c r="B8459" s="3" t="s">
        <v>16288</v>
      </c>
      <c r="C8459" s="2"/>
      <c r="D8459" s="2" t="s">
        <v>16</v>
      </c>
      <c r="E8459" s="4">
        <f>90.00*(1-Z1%)</f>
        <v>90</v>
      </c>
      <c r="F8459" s="2">
        <v>1</v>
      </c>
      <c r="G8459" s="2"/>
    </row>
    <row r="8460" spans="1:26" customHeight="1" ht="18" hidden="true" outlineLevel="3">
      <c r="A8460" s="2" t="s">
        <v>16289</v>
      </c>
      <c r="B8460" s="3" t="s">
        <v>16290</v>
      </c>
      <c r="C8460" s="2"/>
      <c r="D8460" s="2" t="s">
        <v>16</v>
      </c>
      <c r="E8460" s="4">
        <f>110.00*(1-Z1%)</f>
        <v>110</v>
      </c>
      <c r="F8460" s="2">
        <v>4</v>
      </c>
      <c r="G8460" s="2"/>
    </row>
    <row r="8461" spans="1:26" customHeight="1" ht="18" hidden="true" outlineLevel="3">
      <c r="A8461" s="2" t="s">
        <v>16291</v>
      </c>
      <c r="B8461" s="3" t="s">
        <v>16292</v>
      </c>
      <c r="C8461" s="2"/>
      <c r="D8461" s="2" t="s">
        <v>16</v>
      </c>
      <c r="E8461" s="4">
        <f>160.00*(1-Z1%)</f>
        <v>160</v>
      </c>
      <c r="F8461" s="2">
        <v>5</v>
      </c>
      <c r="G8461" s="2"/>
    </row>
    <row r="8462" spans="1:26" customHeight="1" ht="18" hidden="true" outlineLevel="3">
      <c r="A8462" s="2" t="s">
        <v>16293</v>
      </c>
      <c r="B8462" s="3" t="s">
        <v>16294</v>
      </c>
      <c r="C8462" s="2"/>
      <c r="D8462" s="2" t="s">
        <v>16</v>
      </c>
      <c r="E8462" s="4">
        <f>110.00*(1-Z1%)</f>
        <v>110</v>
      </c>
      <c r="F8462" s="2">
        <v>6</v>
      </c>
      <c r="G8462" s="2"/>
    </row>
    <row r="8463" spans="1:26" customHeight="1" ht="18" hidden="true" outlineLevel="3">
      <c r="A8463" s="2" t="s">
        <v>16295</v>
      </c>
      <c r="B8463" s="3" t="s">
        <v>16296</v>
      </c>
      <c r="C8463" s="2"/>
      <c r="D8463" s="2" t="s">
        <v>16</v>
      </c>
      <c r="E8463" s="4">
        <f>420.00*(1-Z1%)</f>
        <v>420</v>
      </c>
      <c r="F8463" s="2">
        <v>4</v>
      </c>
      <c r="G8463" s="2"/>
    </row>
    <row r="8464" spans="1:26" customHeight="1" ht="18" hidden="true" outlineLevel="3">
      <c r="A8464" s="2" t="s">
        <v>16297</v>
      </c>
      <c r="B8464" s="3" t="s">
        <v>16298</v>
      </c>
      <c r="C8464" s="2"/>
      <c r="D8464" s="2" t="s">
        <v>16</v>
      </c>
      <c r="E8464" s="4">
        <f>130.00*(1-Z1%)</f>
        <v>130</v>
      </c>
      <c r="F8464" s="2">
        <v>4</v>
      </c>
      <c r="G8464" s="2"/>
    </row>
    <row r="8465" spans="1:26" customHeight="1" ht="18" hidden="true" outlineLevel="3">
      <c r="A8465" s="2" t="s">
        <v>16299</v>
      </c>
      <c r="B8465" s="3" t="s">
        <v>16300</v>
      </c>
      <c r="C8465" s="2"/>
      <c r="D8465" s="2" t="s">
        <v>16</v>
      </c>
      <c r="E8465" s="4">
        <f>190.00*(1-Z1%)</f>
        <v>190</v>
      </c>
      <c r="F8465" s="2">
        <v>1</v>
      </c>
      <c r="G8465" s="2"/>
    </row>
    <row r="8466" spans="1:26" customHeight="1" ht="18" hidden="true" outlineLevel="3">
      <c r="A8466" s="2" t="s">
        <v>16301</v>
      </c>
      <c r="B8466" s="3" t="s">
        <v>16302</v>
      </c>
      <c r="C8466" s="2"/>
      <c r="D8466" s="2" t="s">
        <v>16</v>
      </c>
      <c r="E8466" s="4">
        <f>150.00*(1-Z1%)</f>
        <v>150</v>
      </c>
      <c r="F8466" s="2">
        <v>5</v>
      </c>
      <c r="G8466" s="2"/>
    </row>
    <row r="8467" spans="1:26" customHeight="1" ht="18" hidden="true" outlineLevel="3">
      <c r="A8467" s="2" t="s">
        <v>16303</v>
      </c>
      <c r="B8467" s="3" t="s">
        <v>16304</v>
      </c>
      <c r="C8467" s="2"/>
      <c r="D8467" s="2" t="s">
        <v>16</v>
      </c>
      <c r="E8467" s="4">
        <f>190.00*(1-Z1%)</f>
        <v>190</v>
      </c>
      <c r="F8467" s="2">
        <v>2</v>
      </c>
      <c r="G8467" s="2"/>
    </row>
    <row r="8468" spans="1:26" customHeight="1" ht="18" hidden="true" outlineLevel="3">
      <c r="A8468" s="2" t="s">
        <v>16305</v>
      </c>
      <c r="B8468" s="3" t="s">
        <v>16306</v>
      </c>
      <c r="C8468" s="2"/>
      <c r="D8468" s="2" t="s">
        <v>16</v>
      </c>
      <c r="E8468" s="4">
        <f>300.00*(1-Z1%)</f>
        <v>300</v>
      </c>
      <c r="F8468" s="2">
        <v>1</v>
      </c>
      <c r="G8468" s="2"/>
    </row>
    <row r="8469" spans="1:26" customHeight="1" ht="18" hidden="true" outlineLevel="3">
      <c r="A8469" s="2" t="s">
        <v>16307</v>
      </c>
      <c r="B8469" s="3" t="s">
        <v>16308</v>
      </c>
      <c r="C8469" s="2"/>
      <c r="D8469" s="2" t="s">
        <v>16</v>
      </c>
      <c r="E8469" s="4">
        <f>340.00*(1-Z1%)</f>
        <v>340</v>
      </c>
      <c r="F8469" s="2">
        <v>1</v>
      </c>
      <c r="G8469" s="2"/>
    </row>
    <row r="8470" spans="1:26" customHeight="1" ht="18" hidden="true" outlineLevel="3">
      <c r="A8470" s="2" t="s">
        <v>16309</v>
      </c>
      <c r="B8470" s="3" t="s">
        <v>16310</v>
      </c>
      <c r="C8470" s="2"/>
      <c r="D8470" s="2" t="s">
        <v>16</v>
      </c>
      <c r="E8470" s="4">
        <f>380.00*(1-Z1%)</f>
        <v>380</v>
      </c>
      <c r="F8470" s="2">
        <v>1</v>
      </c>
      <c r="G8470" s="2"/>
    </row>
    <row r="8471" spans="1:26" customHeight="1" ht="18" hidden="true" outlineLevel="3">
      <c r="A8471" s="2" t="s">
        <v>16311</v>
      </c>
      <c r="B8471" s="3" t="s">
        <v>16312</v>
      </c>
      <c r="C8471" s="2"/>
      <c r="D8471" s="2" t="s">
        <v>16</v>
      </c>
      <c r="E8471" s="4">
        <f>220.00*(1-Z1%)</f>
        <v>220</v>
      </c>
      <c r="F8471" s="2">
        <v>2</v>
      </c>
      <c r="G8471" s="2"/>
    </row>
    <row r="8472" spans="1:26" customHeight="1" ht="18" hidden="true" outlineLevel="3">
      <c r="A8472" s="2" t="s">
        <v>16313</v>
      </c>
      <c r="B8472" s="3" t="s">
        <v>16314</v>
      </c>
      <c r="C8472" s="2"/>
      <c r="D8472" s="2" t="s">
        <v>16</v>
      </c>
      <c r="E8472" s="4">
        <f>10.00*(1-Z1%)</f>
        <v>10</v>
      </c>
      <c r="F8472" s="2">
        <v>1</v>
      </c>
      <c r="G8472" s="2"/>
    </row>
    <row r="8473" spans="1:26" customHeight="1" ht="18" hidden="true" outlineLevel="3">
      <c r="A8473" s="2" t="s">
        <v>16315</v>
      </c>
      <c r="B8473" s="3" t="s">
        <v>16316</v>
      </c>
      <c r="C8473" s="2"/>
      <c r="D8473" s="2" t="s">
        <v>16</v>
      </c>
      <c r="E8473" s="4">
        <f>10.00*(1-Z1%)</f>
        <v>10</v>
      </c>
      <c r="F8473" s="2">
        <v>1</v>
      </c>
      <c r="G8473" s="2"/>
    </row>
    <row r="8474" spans="1:26" customHeight="1" ht="18" hidden="true" outlineLevel="3">
      <c r="A8474" s="2" t="s">
        <v>16317</v>
      </c>
      <c r="B8474" s="3" t="s">
        <v>16318</v>
      </c>
      <c r="C8474" s="2"/>
      <c r="D8474" s="2" t="s">
        <v>16</v>
      </c>
      <c r="E8474" s="4">
        <f>35.00*(1-Z1%)</f>
        <v>35</v>
      </c>
      <c r="F8474" s="2">
        <v>1</v>
      </c>
      <c r="G8474" s="2"/>
    </row>
    <row r="8475" spans="1:26" customHeight="1" ht="18" hidden="true" outlineLevel="3">
      <c r="A8475" s="2" t="s">
        <v>16319</v>
      </c>
      <c r="B8475" s="3" t="s">
        <v>16320</v>
      </c>
      <c r="C8475" s="2"/>
      <c r="D8475" s="2" t="s">
        <v>16</v>
      </c>
      <c r="E8475" s="4">
        <f>15.00*(1-Z1%)</f>
        <v>15</v>
      </c>
      <c r="F8475" s="2">
        <v>1</v>
      </c>
      <c r="G8475" s="2"/>
    </row>
    <row r="8476" spans="1:26" customHeight="1" ht="18" hidden="true" outlineLevel="3">
      <c r="A8476" s="2" t="s">
        <v>16321</v>
      </c>
      <c r="B8476" s="3" t="s">
        <v>16322</v>
      </c>
      <c r="C8476" s="2"/>
      <c r="D8476" s="2" t="s">
        <v>16</v>
      </c>
      <c r="E8476" s="4">
        <f>15.00*(1-Z1%)</f>
        <v>15</v>
      </c>
      <c r="F8476" s="2">
        <v>10</v>
      </c>
      <c r="G8476" s="2"/>
    </row>
    <row r="8477" spans="1:26" customHeight="1" ht="18" hidden="true" outlineLevel="3">
      <c r="A8477" s="2" t="s">
        <v>16323</v>
      </c>
      <c r="B8477" s="3" t="s">
        <v>16324</v>
      </c>
      <c r="C8477" s="2"/>
      <c r="D8477" s="2" t="s">
        <v>16</v>
      </c>
      <c r="E8477" s="4">
        <f>15.00*(1-Z1%)</f>
        <v>15</v>
      </c>
      <c r="F8477" s="2">
        <v>3</v>
      </c>
      <c r="G8477" s="2"/>
    </row>
    <row r="8478" spans="1:26" customHeight="1" ht="18" hidden="true" outlineLevel="3">
      <c r="A8478" s="2" t="s">
        <v>16325</v>
      </c>
      <c r="B8478" s="3" t="s">
        <v>16326</v>
      </c>
      <c r="C8478" s="2"/>
      <c r="D8478" s="2" t="s">
        <v>16</v>
      </c>
      <c r="E8478" s="4">
        <f>15.00*(1-Z1%)</f>
        <v>15</v>
      </c>
      <c r="F8478" s="2">
        <v>7</v>
      </c>
      <c r="G8478" s="2"/>
    </row>
    <row r="8479" spans="1:26" customHeight="1" ht="18" hidden="true" outlineLevel="3">
      <c r="A8479" s="2" t="s">
        <v>16327</v>
      </c>
      <c r="B8479" s="3" t="s">
        <v>16328</v>
      </c>
      <c r="C8479" s="2"/>
      <c r="D8479" s="2" t="s">
        <v>16</v>
      </c>
      <c r="E8479" s="4">
        <f>15.00*(1-Z1%)</f>
        <v>15</v>
      </c>
      <c r="F8479" s="2">
        <v>2</v>
      </c>
      <c r="G8479" s="2"/>
    </row>
    <row r="8480" spans="1:26" customHeight="1" ht="18" hidden="true" outlineLevel="3">
      <c r="A8480" s="2" t="s">
        <v>16329</v>
      </c>
      <c r="B8480" s="3" t="s">
        <v>16330</v>
      </c>
      <c r="C8480" s="2"/>
      <c r="D8480" s="2" t="s">
        <v>16</v>
      </c>
      <c r="E8480" s="4">
        <f>15.00*(1-Z1%)</f>
        <v>15</v>
      </c>
      <c r="F8480" s="2">
        <v>10</v>
      </c>
      <c r="G8480" s="2"/>
    </row>
    <row r="8481" spans="1:26" customHeight="1" ht="18" hidden="true" outlineLevel="3">
      <c r="A8481" s="2" t="s">
        <v>16331</v>
      </c>
      <c r="B8481" s="3" t="s">
        <v>16332</v>
      </c>
      <c r="C8481" s="2"/>
      <c r="D8481" s="2" t="s">
        <v>16</v>
      </c>
      <c r="E8481" s="4">
        <f>15.00*(1-Z1%)</f>
        <v>15</v>
      </c>
      <c r="F8481" s="2">
        <v>10</v>
      </c>
      <c r="G8481" s="2"/>
    </row>
    <row r="8482" spans="1:26" customHeight="1" ht="18" hidden="true" outlineLevel="3">
      <c r="A8482" s="2" t="s">
        <v>16333</v>
      </c>
      <c r="B8482" s="3" t="s">
        <v>16334</v>
      </c>
      <c r="C8482" s="2"/>
      <c r="D8482" s="2" t="s">
        <v>16</v>
      </c>
      <c r="E8482" s="4">
        <f>40.00*(1-Z1%)</f>
        <v>40</v>
      </c>
      <c r="F8482" s="2">
        <v>4</v>
      </c>
      <c r="G8482" s="2"/>
    </row>
    <row r="8483" spans="1:26" customHeight="1" ht="18" hidden="true" outlineLevel="3">
      <c r="A8483" s="2" t="s">
        <v>16335</v>
      </c>
      <c r="B8483" s="3" t="s">
        <v>16336</v>
      </c>
      <c r="C8483" s="2"/>
      <c r="D8483" s="2" t="s">
        <v>16</v>
      </c>
      <c r="E8483" s="4">
        <f>25.00*(1-Z1%)</f>
        <v>25</v>
      </c>
      <c r="F8483" s="2">
        <v>11</v>
      </c>
      <c r="G8483" s="2"/>
    </row>
    <row r="8484" spans="1:26" customHeight="1" ht="18" hidden="true" outlineLevel="3">
      <c r="A8484" s="2" t="s">
        <v>16337</v>
      </c>
      <c r="B8484" s="3" t="s">
        <v>16338</v>
      </c>
      <c r="C8484" s="2"/>
      <c r="D8484" s="2" t="s">
        <v>16</v>
      </c>
      <c r="E8484" s="4">
        <f>20.00*(1-Z1%)</f>
        <v>20</v>
      </c>
      <c r="F8484" s="2">
        <v>6</v>
      </c>
      <c r="G8484" s="2"/>
    </row>
    <row r="8485" spans="1:26" customHeight="1" ht="18" hidden="true" outlineLevel="3">
      <c r="A8485" s="2" t="s">
        <v>16339</v>
      </c>
      <c r="B8485" s="3" t="s">
        <v>16340</v>
      </c>
      <c r="C8485" s="2"/>
      <c r="D8485" s="2" t="s">
        <v>16</v>
      </c>
      <c r="E8485" s="4">
        <f>20.00*(1-Z1%)</f>
        <v>20</v>
      </c>
      <c r="F8485" s="2">
        <v>8</v>
      </c>
      <c r="G8485" s="2"/>
    </row>
    <row r="8486" spans="1:26" customHeight="1" ht="18" hidden="true" outlineLevel="3">
      <c r="A8486" s="2" t="s">
        <v>16341</v>
      </c>
      <c r="B8486" s="3" t="s">
        <v>16342</v>
      </c>
      <c r="C8486" s="2"/>
      <c r="D8486" s="2" t="s">
        <v>16</v>
      </c>
      <c r="E8486" s="4">
        <f>20.00*(1-Z1%)</f>
        <v>20</v>
      </c>
      <c r="F8486" s="2">
        <v>4</v>
      </c>
      <c r="G8486" s="2"/>
    </row>
    <row r="8487" spans="1:26" customHeight="1" ht="18" hidden="true" outlineLevel="3">
      <c r="A8487" s="2" t="s">
        <v>16343</v>
      </c>
      <c r="B8487" s="3" t="s">
        <v>16344</v>
      </c>
      <c r="C8487" s="2"/>
      <c r="D8487" s="2" t="s">
        <v>16</v>
      </c>
      <c r="E8487" s="4">
        <f>20.00*(1-Z1%)</f>
        <v>20</v>
      </c>
      <c r="F8487" s="2">
        <v>10</v>
      </c>
      <c r="G8487" s="2"/>
    </row>
    <row r="8488" spans="1:26" customHeight="1" ht="18" hidden="true" outlineLevel="3">
      <c r="A8488" s="2" t="s">
        <v>16345</v>
      </c>
      <c r="B8488" s="3" t="s">
        <v>16346</v>
      </c>
      <c r="C8488" s="2"/>
      <c r="D8488" s="2" t="s">
        <v>16</v>
      </c>
      <c r="E8488" s="4">
        <f>20.00*(1-Z1%)</f>
        <v>20</v>
      </c>
      <c r="F8488" s="2">
        <v>10</v>
      </c>
      <c r="G8488" s="2"/>
    </row>
    <row r="8489" spans="1:26" customHeight="1" ht="18" hidden="true" outlineLevel="3">
      <c r="A8489" s="2" t="s">
        <v>16347</v>
      </c>
      <c r="B8489" s="3" t="s">
        <v>16348</v>
      </c>
      <c r="C8489" s="2"/>
      <c r="D8489" s="2" t="s">
        <v>16</v>
      </c>
      <c r="E8489" s="4">
        <f>20.00*(1-Z1%)</f>
        <v>20</v>
      </c>
      <c r="F8489" s="2">
        <v>5</v>
      </c>
      <c r="G8489" s="2"/>
    </row>
    <row r="8490" spans="1:26" customHeight="1" ht="18" hidden="true" outlineLevel="3">
      <c r="A8490" s="2" t="s">
        <v>16349</v>
      </c>
      <c r="B8490" s="3" t="s">
        <v>16350</v>
      </c>
      <c r="C8490" s="2"/>
      <c r="D8490" s="2" t="s">
        <v>16</v>
      </c>
      <c r="E8490" s="4">
        <f>30.00*(1-Z1%)</f>
        <v>30</v>
      </c>
      <c r="F8490" s="2">
        <v>6</v>
      </c>
      <c r="G8490" s="2"/>
    </row>
    <row r="8491" spans="1:26" customHeight="1" ht="18" hidden="true" outlineLevel="3">
      <c r="A8491" s="2" t="s">
        <v>16351</v>
      </c>
      <c r="B8491" s="3" t="s">
        <v>16352</v>
      </c>
      <c r="C8491" s="2"/>
      <c r="D8491" s="2" t="s">
        <v>16</v>
      </c>
      <c r="E8491" s="4">
        <f>20.00*(1-Z1%)</f>
        <v>20</v>
      </c>
      <c r="F8491" s="2">
        <v>4</v>
      </c>
      <c r="G8491" s="2"/>
    </row>
    <row r="8492" spans="1:26" customHeight="1" ht="18" hidden="true" outlineLevel="3">
      <c r="A8492" s="2" t="s">
        <v>16353</v>
      </c>
      <c r="B8492" s="3" t="s">
        <v>16354</v>
      </c>
      <c r="C8492" s="2"/>
      <c r="D8492" s="2" t="s">
        <v>16</v>
      </c>
      <c r="E8492" s="4">
        <f>20.00*(1-Z1%)</f>
        <v>20</v>
      </c>
      <c r="F8492" s="2">
        <v>1</v>
      </c>
      <c r="G8492" s="2"/>
    </row>
    <row r="8493" spans="1:26" customHeight="1" ht="18" hidden="true" outlineLevel="3">
      <c r="A8493" s="2" t="s">
        <v>16355</v>
      </c>
      <c r="B8493" s="3" t="s">
        <v>16356</v>
      </c>
      <c r="C8493" s="2"/>
      <c r="D8493" s="2" t="s">
        <v>16</v>
      </c>
      <c r="E8493" s="4">
        <f>35.00*(1-Z1%)</f>
        <v>35</v>
      </c>
      <c r="F8493" s="2">
        <v>5</v>
      </c>
      <c r="G8493" s="2"/>
    </row>
    <row r="8494" spans="1:26" customHeight="1" ht="18" hidden="true" outlineLevel="3">
      <c r="A8494" s="2" t="s">
        <v>16357</v>
      </c>
      <c r="B8494" s="3" t="s">
        <v>16358</v>
      </c>
      <c r="C8494" s="2"/>
      <c r="D8494" s="2" t="s">
        <v>16</v>
      </c>
      <c r="E8494" s="4">
        <f>35.00*(1-Z1%)</f>
        <v>35</v>
      </c>
      <c r="F8494" s="2">
        <v>2</v>
      </c>
      <c r="G8494" s="2"/>
    </row>
    <row r="8495" spans="1:26" customHeight="1" ht="18" hidden="true" outlineLevel="3">
      <c r="A8495" s="2" t="s">
        <v>16359</v>
      </c>
      <c r="B8495" s="3" t="s">
        <v>16360</v>
      </c>
      <c r="C8495" s="2"/>
      <c r="D8495" s="2" t="s">
        <v>16</v>
      </c>
      <c r="E8495" s="4">
        <f>35.00*(1-Z1%)</f>
        <v>35</v>
      </c>
      <c r="F8495" s="2">
        <v>7</v>
      </c>
      <c r="G8495" s="2"/>
    </row>
    <row r="8496" spans="1:26" customHeight="1" ht="18" hidden="true" outlineLevel="3">
      <c r="A8496" s="2" t="s">
        <v>16361</v>
      </c>
      <c r="B8496" s="3" t="s">
        <v>16362</v>
      </c>
      <c r="C8496" s="2"/>
      <c r="D8496" s="2" t="s">
        <v>16</v>
      </c>
      <c r="E8496" s="4">
        <f>35.00*(1-Z1%)</f>
        <v>35</v>
      </c>
      <c r="F8496" s="2">
        <v>1</v>
      </c>
      <c r="G8496" s="2"/>
    </row>
    <row r="8497" spans="1:26" customHeight="1" ht="18" hidden="true" outlineLevel="3">
      <c r="A8497" s="2" t="s">
        <v>16363</v>
      </c>
      <c r="B8497" s="3" t="s">
        <v>16364</v>
      </c>
      <c r="C8497" s="2"/>
      <c r="D8497" s="2" t="s">
        <v>16</v>
      </c>
      <c r="E8497" s="4">
        <f>40.00*(1-Z1%)</f>
        <v>40</v>
      </c>
      <c r="F8497" s="2">
        <v>7</v>
      </c>
      <c r="G8497" s="2"/>
    </row>
    <row r="8498" spans="1:26" customHeight="1" ht="18" hidden="true" outlineLevel="3">
      <c r="A8498" s="2" t="s">
        <v>16365</v>
      </c>
      <c r="B8498" s="3" t="s">
        <v>16366</v>
      </c>
      <c r="C8498" s="2"/>
      <c r="D8498" s="2" t="s">
        <v>16</v>
      </c>
      <c r="E8498" s="4">
        <f>40.00*(1-Z1%)</f>
        <v>40</v>
      </c>
      <c r="F8498" s="2">
        <v>3</v>
      </c>
      <c r="G8498" s="2"/>
    </row>
    <row r="8499" spans="1:26" customHeight="1" ht="18" hidden="true" outlineLevel="3">
      <c r="A8499" s="2" t="s">
        <v>16367</v>
      </c>
      <c r="B8499" s="3" t="s">
        <v>16368</v>
      </c>
      <c r="C8499" s="2"/>
      <c r="D8499" s="2" t="s">
        <v>16</v>
      </c>
      <c r="E8499" s="4">
        <f>85.00*(1-Z1%)</f>
        <v>85</v>
      </c>
      <c r="F8499" s="2">
        <v>1</v>
      </c>
      <c r="G8499" s="2"/>
    </row>
    <row r="8500" spans="1:26" customHeight="1" ht="18" hidden="true" outlineLevel="3">
      <c r="A8500" s="2" t="s">
        <v>16369</v>
      </c>
      <c r="B8500" s="3" t="s">
        <v>16370</v>
      </c>
      <c r="C8500" s="2"/>
      <c r="D8500" s="2" t="s">
        <v>16</v>
      </c>
      <c r="E8500" s="4">
        <f>55.00*(1-Z1%)</f>
        <v>55</v>
      </c>
      <c r="F8500" s="2">
        <v>1</v>
      </c>
      <c r="G8500" s="2"/>
    </row>
    <row r="8501" spans="1:26" customHeight="1" ht="18" hidden="true" outlineLevel="3">
      <c r="A8501" s="2" t="s">
        <v>16371</v>
      </c>
      <c r="B8501" s="3" t="s">
        <v>16372</v>
      </c>
      <c r="C8501" s="2"/>
      <c r="D8501" s="2" t="s">
        <v>16</v>
      </c>
      <c r="E8501" s="4">
        <f>55.00*(1-Z1%)</f>
        <v>55</v>
      </c>
      <c r="F8501" s="2">
        <v>15</v>
      </c>
      <c r="G8501" s="2"/>
    </row>
    <row r="8502" spans="1:26" customHeight="1" ht="18" hidden="true" outlineLevel="3">
      <c r="A8502" s="2" t="s">
        <v>16373</v>
      </c>
      <c r="B8502" s="3" t="s">
        <v>16374</v>
      </c>
      <c r="C8502" s="2"/>
      <c r="D8502" s="2" t="s">
        <v>16</v>
      </c>
      <c r="E8502" s="4">
        <f>80.00*(1-Z1%)</f>
        <v>80</v>
      </c>
      <c r="F8502" s="2">
        <v>1</v>
      </c>
      <c r="G8502" s="2"/>
    </row>
    <row r="8503" spans="1:26" customHeight="1" ht="18" hidden="true" outlineLevel="3">
      <c r="A8503" s="2" t="s">
        <v>16375</v>
      </c>
      <c r="B8503" s="3" t="s">
        <v>16376</v>
      </c>
      <c r="C8503" s="2"/>
      <c r="D8503" s="2" t="s">
        <v>16</v>
      </c>
      <c r="E8503" s="4">
        <f>70.00*(1-Z1%)</f>
        <v>70</v>
      </c>
      <c r="F8503" s="2">
        <v>12</v>
      </c>
      <c r="G8503" s="2"/>
    </row>
    <row r="8504" spans="1:26" customHeight="1" ht="18" hidden="true" outlineLevel="3">
      <c r="A8504" s="2" t="s">
        <v>16377</v>
      </c>
      <c r="B8504" s="3" t="s">
        <v>16378</v>
      </c>
      <c r="C8504" s="2"/>
      <c r="D8504" s="2" t="s">
        <v>16</v>
      </c>
      <c r="E8504" s="4">
        <f>70.00*(1-Z1%)</f>
        <v>70</v>
      </c>
      <c r="F8504" s="2">
        <v>5</v>
      </c>
      <c r="G8504" s="2"/>
    </row>
    <row r="8505" spans="1:26" customHeight="1" ht="36" hidden="true" outlineLevel="3">
      <c r="A8505" s="2" t="s">
        <v>16379</v>
      </c>
      <c r="B8505" s="3" t="s">
        <v>16380</v>
      </c>
      <c r="C8505" s="2"/>
      <c r="D8505" s="2" t="s">
        <v>16</v>
      </c>
      <c r="E8505" s="4">
        <f>780.00*(1-Z1%)</f>
        <v>780</v>
      </c>
      <c r="F8505" s="2">
        <v>1</v>
      </c>
      <c r="G8505" s="2"/>
    </row>
    <row r="8506" spans="1:26" customHeight="1" ht="36" hidden="true" outlineLevel="3">
      <c r="A8506" s="2" t="s">
        <v>16381</v>
      </c>
      <c r="B8506" s="3" t="s">
        <v>16382</v>
      </c>
      <c r="C8506" s="2"/>
      <c r="D8506" s="2" t="s">
        <v>16</v>
      </c>
      <c r="E8506" s="4">
        <f>100.00*(1-Z1%)</f>
        <v>100</v>
      </c>
      <c r="F8506" s="2">
        <v>3</v>
      </c>
      <c r="G8506" s="2"/>
    </row>
    <row r="8507" spans="1:26" customHeight="1" ht="36" hidden="true" outlineLevel="3">
      <c r="A8507" s="2" t="s">
        <v>16383</v>
      </c>
      <c r="B8507" s="3" t="s">
        <v>16384</v>
      </c>
      <c r="C8507" s="2"/>
      <c r="D8507" s="2" t="s">
        <v>16</v>
      </c>
      <c r="E8507" s="4">
        <f>120.00*(1-Z1%)</f>
        <v>120</v>
      </c>
      <c r="F8507" s="2">
        <v>3</v>
      </c>
      <c r="G8507" s="2"/>
    </row>
    <row r="8508" spans="1:26" customHeight="1" ht="36" hidden="true" outlineLevel="3">
      <c r="A8508" s="2" t="s">
        <v>16385</v>
      </c>
      <c r="B8508" s="3" t="s">
        <v>16386</v>
      </c>
      <c r="C8508" s="2"/>
      <c r="D8508" s="2" t="s">
        <v>16</v>
      </c>
      <c r="E8508" s="4">
        <f>140.00*(1-Z1%)</f>
        <v>140</v>
      </c>
      <c r="F8508" s="2">
        <v>3</v>
      </c>
      <c r="G8508" s="2"/>
    </row>
    <row r="8509" spans="1:26" customHeight="1" ht="36" hidden="true" outlineLevel="3">
      <c r="A8509" s="2" t="s">
        <v>16387</v>
      </c>
      <c r="B8509" s="3" t="s">
        <v>16388</v>
      </c>
      <c r="C8509" s="2"/>
      <c r="D8509" s="2" t="s">
        <v>16</v>
      </c>
      <c r="E8509" s="4">
        <f>140.00*(1-Z1%)</f>
        <v>140</v>
      </c>
      <c r="F8509" s="2">
        <v>4</v>
      </c>
      <c r="G8509" s="2"/>
    </row>
    <row r="8510" spans="1:26" customHeight="1" ht="36" hidden="true" outlineLevel="3">
      <c r="A8510" s="2" t="s">
        <v>16389</v>
      </c>
      <c r="B8510" s="3" t="s">
        <v>16390</v>
      </c>
      <c r="C8510" s="2"/>
      <c r="D8510" s="2" t="s">
        <v>16</v>
      </c>
      <c r="E8510" s="4">
        <f>150.00*(1-Z1%)</f>
        <v>150</v>
      </c>
      <c r="F8510" s="2">
        <v>3</v>
      </c>
      <c r="G8510" s="2"/>
    </row>
    <row r="8511" spans="1:26" customHeight="1" ht="36" hidden="true" outlineLevel="3">
      <c r="A8511" s="2" t="s">
        <v>16391</v>
      </c>
      <c r="B8511" s="3" t="s">
        <v>16392</v>
      </c>
      <c r="C8511" s="2"/>
      <c r="D8511" s="2" t="s">
        <v>16</v>
      </c>
      <c r="E8511" s="4">
        <f>180.00*(1-Z1%)</f>
        <v>180</v>
      </c>
      <c r="F8511" s="2">
        <v>4</v>
      </c>
      <c r="G8511" s="2"/>
    </row>
    <row r="8512" spans="1:26" customHeight="1" ht="36" hidden="true" outlineLevel="3">
      <c r="A8512" s="2" t="s">
        <v>16393</v>
      </c>
      <c r="B8512" s="3" t="s">
        <v>16394</v>
      </c>
      <c r="C8512" s="2"/>
      <c r="D8512" s="2" t="s">
        <v>16</v>
      </c>
      <c r="E8512" s="4">
        <f>250.00*(1-Z1%)</f>
        <v>250</v>
      </c>
      <c r="F8512" s="2">
        <v>2</v>
      </c>
      <c r="G8512" s="2"/>
    </row>
    <row r="8513" spans="1:26" customHeight="1" ht="36" hidden="true" outlineLevel="3">
      <c r="A8513" s="2" t="s">
        <v>16395</v>
      </c>
      <c r="B8513" s="3" t="s">
        <v>16396</v>
      </c>
      <c r="C8513" s="2"/>
      <c r="D8513" s="2" t="s">
        <v>16</v>
      </c>
      <c r="E8513" s="4">
        <f>270.00*(1-Z1%)</f>
        <v>270</v>
      </c>
      <c r="F8513" s="2">
        <v>3</v>
      </c>
      <c r="G8513" s="2"/>
    </row>
    <row r="8514" spans="1:26" customHeight="1" ht="36" hidden="true" outlineLevel="3">
      <c r="A8514" s="2" t="s">
        <v>16397</v>
      </c>
      <c r="B8514" s="3" t="s">
        <v>16398</v>
      </c>
      <c r="C8514" s="2"/>
      <c r="D8514" s="2" t="s">
        <v>16</v>
      </c>
      <c r="E8514" s="4">
        <f>510.00*(1-Z1%)</f>
        <v>510</v>
      </c>
      <c r="F8514" s="2">
        <v>1</v>
      </c>
      <c r="G8514" s="2"/>
    </row>
    <row r="8515" spans="1:26" customHeight="1" ht="18" hidden="true" outlineLevel="3">
      <c r="A8515" s="2" t="s">
        <v>16399</v>
      </c>
      <c r="B8515" s="3" t="s">
        <v>16400</v>
      </c>
      <c r="C8515" s="2"/>
      <c r="D8515" s="2" t="s">
        <v>16</v>
      </c>
      <c r="E8515" s="4">
        <f>25.00*(1-Z1%)</f>
        <v>25</v>
      </c>
      <c r="F8515" s="2">
        <v>8</v>
      </c>
      <c r="G8515" s="2"/>
    </row>
    <row r="8516" spans="1:26" customHeight="1" ht="18" hidden="true" outlineLevel="3">
      <c r="A8516" s="2" t="s">
        <v>16401</v>
      </c>
      <c r="B8516" s="3" t="s">
        <v>16402</v>
      </c>
      <c r="C8516" s="2"/>
      <c r="D8516" s="2" t="s">
        <v>16</v>
      </c>
      <c r="E8516" s="4">
        <f>25.00*(1-Z1%)</f>
        <v>25</v>
      </c>
      <c r="F8516" s="2">
        <v>3</v>
      </c>
      <c r="G8516" s="2"/>
    </row>
    <row r="8517" spans="1:26" customHeight="1" ht="18" hidden="true" outlineLevel="3">
      <c r="A8517" s="2" t="s">
        <v>16403</v>
      </c>
      <c r="B8517" s="3" t="s">
        <v>16404</v>
      </c>
      <c r="C8517" s="2"/>
      <c r="D8517" s="2" t="s">
        <v>16</v>
      </c>
      <c r="E8517" s="4">
        <f>150.00*(1-Z1%)</f>
        <v>150</v>
      </c>
      <c r="F8517" s="2">
        <v>1</v>
      </c>
      <c r="G8517" s="2"/>
    </row>
    <row r="8518" spans="1:26" customHeight="1" ht="18" hidden="true" outlineLevel="3">
      <c r="A8518" s="2" t="s">
        <v>16405</v>
      </c>
      <c r="B8518" s="3" t="s">
        <v>16406</v>
      </c>
      <c r="C8518" s="2"/>
      <c r="D8518" s="2" t="s">
        <v>16</v>
      </c>
      <c r="E8518" s="4">
        <f>20.00*(1-Z1%)</f>
        <v>20</v>
      </c>
      <c r="F8518" s="2">
        <v>10</v>
      </c>
      <c r="G8518" s="2"/>
    </row>
    <row r="8519" spans="1:26" customHeight="1" ht="18" hidden="true" outlineLevel="3">
      <c r="A8519" s="2" t="s">
        <v>16407</v>
      </c>
      <c r="B8519" s="3" t="s">
        <v>16408</v>
      </c>
      <c r="C8519" s="2"/>
      <c r="D8519" s="2" t="s">
        <v>16</v>
      </c>
      <c r="E8519" s="4">
        <f>17.00*(1-Z1%)</f>
        <v>17</v>
      </c>
      <c r="F8519" s="2">
        <v>17</v>
      </c>
      <c r="G8519" s="2"/>
    </row>
    <row r="8520" spans="1:26" customHeight="1" ht="18" hidden="true" outlineLevel="3">
      <c r="A8520" s="2" t="s">
        <v>16409</v>
      </c>
      <c r="B8520" s="3" t="s">
        <v>16410</v>
      </c>
      <c r="C8520" s="2"/>
      <c r="D8520" s="2" t="s">
        <v>16</v>
      </c>
      <c r="E8520" s="4">
        <f>20.00*(1-Z1%)</f>
        <v>20</v>
      </c>
      <c r="F8520" s="2">
        <v>11</v>
      </c>
      <c r="G8520" s="2"/>
    </row>
    <row r="8521" spans="1:26" customHeight="1" ht="18" hidden="true" outlineLevel="3">
      <c r="A8521" s="2" t="s">
        <v>16411</v>
      </c>
      <c r="B8521" s="3" t="s">
        <v>16412</v>
      </c>
      <c r="C8521" s="2"/>
      <c r="D8521" s="2" t="s">
        <v>16</v>
      </c>
      <c r="E8521" s="4">
        <f>20.00*(1-Z1%)</f>
        <v>20</v>
      </c>
      <c r="F8521" s="2">
        <v>8</v>
      </c>
      <c r="G8521" s="2"/>
    </row>
    <row r="8522" spans="1:26" customHeight="1" ht="18" hidden="true" outlineLevel="3">
      <c r="A8522" s="2" t="s">
        <v>16413</v>
      </c>
      <c r="B8522" s="3" t="s">
        <v>16414</v>
      </c>
      <c r="C8522" s="2"/>
      <c r="D8522" s="2" t="s">
        <v>16</v>
      </c>
      <c r="E8522" s="4">
        <f>20.00*(1-Z1%)</f>
        <v>20</v>
      </c>
      <c r="F8522" s="2">
        <v>8</v>
      </c>
      <c r="G8522" s="2"/>
    </row>
    <row r="8523" spans="1:26" customHeight="1" ht="18" hidden="true" outlineLevel="3">
      <c r="A8523" s="2" t="s">
        <v>16415</v>
      </c>
      <c r="B8523" s="3" t="s">
        <v>16416</v>
      </c>
      <c r="C8523" s="2"/>
      <c r="D8523" s="2" t="s">
        <v>16</v>
      </c>
      <c r="E8523" s="4">
        <f>25.00*(1-Z1%)</f>
        <v>25</v>
      </c>
      <c r="F8523" s="2">
        <v>9</v>
      </c>
      <c r="G8523" s="2"/>
    </row>
    <row r="8524" spans="1:26" customHeight="1" ht="18" hidden="true" outlineLevel="3">
      <c r="A8524" s="2" t="s">
        <v>16417</v>
      </c>
      <c r="B8524" s="3" t="s">
        <v>16418</v>
      </c>
      <c r="C8524" s="2"/>
      <c r="D8524" s="2" t="s">
        <v>16</v>
      </c>
      <c r="E8524" s="4">
        <f>30.00*(1-Z1%)</f>
        <v>30</v>
      </c>
      <c r="F8524" s="2">
        <v>5</v>
      </c>
      <c r="G8524" s="2"/>
    </row>
    <row r="8525" spans="1:26" customHeight="1" ht="18" hidden="true" outlineLevel="3">
      <c r="A8525" s="2" t="s">
        <v>16419</v>
      </c>
      <c r="B8525" s="3" t="s">
        <v>16420</v>
      </c>
      <c r="C8525" s="2"/>
      <c r="D8525" s="2" t="s">
        <v>16</v>
      </c>
      <c r="E8525" s="4">
        <f>30.00*(1-Z1%)</f>
        <v>30</v>
      </c>
      <c r="F8525" s="2">
        <v>8</v>
      </c>
      <c r="G8525" s="2"/>
    </row>
    <row r="8526" spans="1:26" customHeight="1" ht="18" hidden="true" outlineLevel="3">
      <c r="A8526" s="2" t="s">
        <v>16421</v>
      </c>
      <c r="B8526" s="3" t="s">
        <v>16422</v>
      </c>
      <c r="C8526" s="2"/>
      <c r="D8526" s="2" t="s">
        <v>16</v>
      </c>
      <c r="E8526" s="4">
        <f>35.00*(1-Z1%)</f>
        <v>35</v>
      </c>
      <c r="F8526" s="2">
        <v>8</v>
      </c>
      <c r="G8526" s="2"/>
    </row>
    <row r="8527" spans="1:26" customHeight="1" ht="18" hidden="true" outlineLevel="3">
      <c r="A8527" s="2" t="s">
        <v>16423</v>
      </c>
      <c r="B8527" s="3" t="s">
        <v>16424</v>
      </c>
      <c r="C8527" s="2"/>
      <c r="D8527" s="2" t="s">
        <v>16</v>
      </c>
      <c r="E8527" s="4">
        <f>50.00*(1-Z1%)</f>
        <v>50</v>
      </c>
      <c r="F8527" s="2">
        <v>4</v>
      </c>
      <c r="G8527" s="2"/>
    </row>
    <row r="8528" spans="1:26" customHeight="1" ht="18" hidden="true" outlineLevel="3">
      <c r="A8528" s="2" t="s">
        <v>16425</v>
      </c>
      <c r="B8528" s="3" t="s">
        <v>16426</v>
      </c>
      <c r="C8528" s="2"/>
      <c r="D8528" s="2" t="s">
        <v>16</v>
      </c>
      <c r="E8528" s="4">
        <f>70.00*(1-Z1%)</f>
        <v>70</v>
      </c>
      <c r="F8528" s="2">
        <v>10</v>
      </c>
      <c r="G8528" s="2"/>
    </row>
    <row r="8529" spans="1:26" customHeight="1" ht="18" hidden="true" outlineLevel="3">
      <c r="A8529" s="2" t="s">
        <v>16427</v>
      </c>
      <c r="B8529" s="3" t="s">
        <v>16428</v>
      </c>
      <c r="C8529" s="2"/>
      <c r="D8529" s="2" t="s">
        <v>16</v>
      </c>
      <c r="E8529" s="4">
        <f>95.00*(1-Z1%)</f>
        <v>95</v>
      </c>
      <c r="F8529" s="2">
        <v>6</v>
      </c>
      <c r="G8529" s="2"/>
    </row>
    <row r="8530" spans="1:26" customHeight="1" ht="18" hidden="true" outlineLevel="3">
      <c r="A8530" s="2" t="s">
        <v>16429</v>
      </c>
      <c r="B8530" s="3" t="s">
        <v>16430</v>
      </c>
      <c r="C8530" s="2"/>
      <c r="D8530" s="2" t="s">
        <v>16</v>
      </c>
      <c r="E8530" s="4">
        <f>210.00*(1-Z1%)</f>
        <v>210</v>
      </c>
      <c r="F8530" s="2">
        <v>2</v>
      </c>
      <c r="G8530" s="2"/>
    </row>
    <row r="8531" spans="1:26" customHeight="1" ht="18" hidden="true" outlineLevel="3">
      <c r="A8531" s="2" t="s">
        <v>16431</v>
      </c>
      <c r="B8531" s="3" t="s">
        <v>16432</v>
      </c>
      <c r="C8531" s="2"/>
      <c r="D8531" s="2" t="s">
        <v>16</v>
      </c>
      <c r="E8531" s="4">
        <f>290.00*(1-Z1%)</f>
        <v>290</v>
      </c>
      <c r="F8531" s="2">
        <v>2</v>
      </c>
      <c r="G8531" s="2"/>
    </row>
    <row r="8532" spans="1:26" customHeight="1" ht="35" hidden="true" outlineLevel="3">
      <c r="A8532" s="5" t="s">
        <v>16433</v>
      </c>
      <c r="B8532" s="5"/>
      <c r="C8532" s="5"/>
      <c r="D8532" s="5"/>
      <c r="E8532" s="5"/>
      <c r="F8532" s="5"/>
      <c r="G8532" s="5"/>
    </row>
    <row r="8533" spans="1:26" customHeight="1" ht="36" hidden="true" outlineLevel="3">
      <c r="A8533" s="2" t="s">
        <v>16434</v>
      </c>
      <c r="B8533" s="3" t="s">
        <v>16435</v>
      </c>
      <c r="C8533" s="2"/>
      <c r="D8533" s="2" t="s">
        <v>16</v>
      </c>
      <c r="E8533" s="4">
        <f>990.00*(1-Z1%)</f>
        <v>990</v>
      </c>
      <c r="F8533" s="2">
        <v>1</v>
      </c>
      <c r="G8533" s="2"/>
    </row>
    <row r="8534" spans="1:26" customHeight="1" ht="18" hidden="true" outlineLevel="3">
      <c r="A8534" s="2" t="s">
        <v>16436</v>
      </c>
      <c r="B8534" s="3" t="s">
        <v>16437</v>
      </c>
      <c r="C8534" s="2"/>
      <c r="D8534" s="2" t="s">
        <v>16</v>
      </c>
      <c r="E8534" s="4">
        <f>950.00*(1-Z1%)</f>
        <v>950</v>
      </c>
      <c r="F8534" s="2">
        <v>1</v>
      </c>
      <c r="G8534" s="2"/>
    </row>
    <row r="8535" spans="1:26" customHeight="1" ht="36" hidden="true" outlineLevel="3">
      <c r="A8535" s="2" t="s">
        <v>16438</v>
      </c>
      <c r="B8535" s="3" t="s">
        <v>16439</v>
      </c>
      <c r="C8535" s="2"/>
      <c r="D8535" s="2" t="s">
        <v>16</v>
      </c>
      <c r="E8535" s="4">
        <f>990.00*(1-Z1%)</f>
        <v>990</v>
      </c>
      <c r="F8535" s="2">
        <v>1</v>
      </c>
      <c r="G8535" s="2"/>
    </row>
    <row r="8536" spans="1:26" customHeight="1" ht="36" hidden="true" outlineLevel="3">
      <c r="A8536" s="2" t="s">
        <v>16440</v>
      </c>
      <c r="B8536" s="3" t="s">
        <v>16441</v>
      </c>
      <c r="C8536" s="2"/>
      <c r="D8536" s="2" t="s">
        <v>16</v>
      </c>
      <c r="E8536" s="4">
        <f>870.00*(1-Z1%)</f>
        <v>870</v>
      </c>
      <c r="F8536" s="2">
        <v>2</v>
      </c>
      <c r="G8536" s="2"/>
    </row>
    <row r="8537" spans="1:26" customHeight="1" ht="54" hidden="true" outlineLevel="3">
      <c r="A8537" s="2" t="s">
        <v>16442</v>
      </c>
      <c r="B8537" s="3" t="s">
        <v>16443</v>
      </c>
      <c r="C8537" s="2"/>
      <c r="D8537" s="2" t="s">
        <v>16</v>
      </c>
      <c r="E8537" s="4">
        <f>950.00*(1-Z1%)</f>
        <v>950</v>
      </c>
      <c r="F8537" s="2">
        <v>3</v>
      </c>
      <c r="G8537" s="2"/>
    </row>
    <row r="8538" spans="1:26" customHeight="1" ht="36" hidden="true" outlineLevel="3">
      <c r="A8538" s="2" t="s">
        <v>16444</v>
      </c>
      <c r="B8538" s="3" t="s">
        <v>16445</v>
      </c>
      <c r="C8538" s="2"/>
      <c r="D8538" s="2" t="s">
        <v>16</v>
      </c>
      <c r="E8538" s="4">
        <f>650.00*(1-Z1%)</f>
        <v>650</v>
      </c>
      <c r="F8538" s="2">
        <v>1</v>
      </c>
      <c r="G8538" s="2"/>
    </row>
    <row r="8539" spans="1:26" customHeight="1" ht="36" hidden="true" outlineLevel="3">
      <c r="A8539" s="2" t="s">
        <v>16446</v>
      </c>
      <c r="B8539" s="3" t="s">
        <v>16447</v>
      </c>
      <c r="C8539" s="2"/>
      <c r="D8539" s="2" t="s">
        <v>16</v>
      </c>
      <c r="E8539" s="4">
        <f>110.00*(1-Z1%)</f>
        <v>110</v>
      </c>
      <c r="F8539" s="2">
        <v>1</v>
      </c>
      <c r="G8539" s="2"/>
    </row>
    <row r="8540" spans="1:26" customHeight="1" ht="18" hidden="true" outlineLevel="3">
      <c r="A8540" s="2" t="s">
        <v>16448</v>
      </c>
      <c r="B8540" s="3" t="s">
        <v>16449</v>
      </c>
      <c r="C8540" s="2"/>
      <c r="D8540" s="2" t="s">
        <v>16</v>
      </c>
      <c r="E8540" s="4">
        <f>190.00*(1-Z1%)</f>
        <v>190</v>
      </c>
      <c r="F8540" s="2">
        <v>2</v>
      </c>
      <c r="G8540" s="2"/>
    </row>
    <row r="8541" spans="1:26" customHeight="1" ht="18" hidden="true" outlineLevel="3">
      <c r="A8541" s="2" t="s">
        <v>16450</v>
      </c>
      <c r="B8541" s="3" t="s">
        <v>16451</v>
      </c>
      <c r="C8541" s="2"/>
      <c r="D8541" s="2" t="s">
        <v>16</v>
      </c>
      <c r="E8541" s="4">
        <f>200.00*(1-Z1%)</f>
        <v>200</v>
      </c>
      <c r="F8541" s="2">
        <v>2</v>
      </c>
      <c r="G8541" s="2"/>
    </row>
    <row r="8542" spans="1:26" customHeight="1" ht="36" hidden="true" outlineLevel="3">
      <c r="A8542" s="2" t="s">
        <v>16452</v>
      </c>
      <c r="B8542" s="3" t="s">
        <v>16453</v>
      </c>
      <c r="C8542" s="2"/>
      <c r="D8542" s="2" t="s">
        <v>16</v>
      </c>
      <c r="E8542" s="4">
        <f>1300.00*(1-Z1%)</f>
        <v>1300</v>
      </c>
      <c r="F8542" s="2">
        <v>2</v>
      </c>
      <c r="G8542" s="2"/>
    </row>
    <row r="8543" spans="1:26" customHeight="1" ht="36" hidden="true" outlineLevel="3">
      <c r="A8543" s="2" t="s">
        <v>16454</v>
      </c>
      <c r="B8543" s="3" t="s">
        <v>16455</v>
      </c>
      <c r="C8543" s="2"/>
      <c r="D8543" s="2" t="s">
        <v>16</v>
      </c>
      <c r="E8543" s="4">
        <f>950.00*(1-Z1%)</f>
        <v>950</v>
      </c>
      <c r="F8543" s="2">
        <v>2</v>
      </c>
      <c r="G8543" s="2"/>
    </row>
    <row r="8544" spans="1:26" customHeight="1" ht="18" hidden="true" outlineLevel="3">
      <c r="A8544" s="2" t="s">
        <v>16456</v>
      </c>
      <c r="B8544" s="3" t="s">
        <v>16457</v>
      </c>
      <c r="C8544" s="2"/>
      <c r="D8544" s="2" t="s">
        <v>16</v>
      </c>
      <c r="E8544" s="4">
        <f>220.00*(1-Z1%)</f>
        <v>220</v>
      </c>
      <c r="F8544" s="2">
        <v>2</v>
      </c>
      <c r="G8544" s="2"/>
    </row>
    <row r="8545" spans="1:26" customHeight="1" ht="18" hidden="true" outlineLevel="3">
      <c r="A8545" s="2" t="s">
        <v>16458</v>
      </c>
      <c r="B8545" s="3" t="s">
        <v>16459</v>
      </c>
      <c r="C8545" s="2"/>
      <c r="D8545" s="2" t="s">
        <v>16</v>
      </c>
      <c r="E8545" s="4">
        <f>120.00*(1-Z1%)</f>
        <v>120</v>
      </c>
      <c r="F8545" s="2">
        <v>2</v>
      </c>
      <c r="G8545" s="2"/>
    </row>
    <row r="8546" spans="1:26" customHeight="1" ht="36" hidden="true" outlineLevel="3">
      <c r="A8546" s="2" t="s">
        <v>16460</v>
      </c>
      <c r="B8546" s="3" t="s">
        <v>16461</v>
      </c>
      <c r="C8546" s="2"/>
      <c r="D8546" s="2" t="s">
        <v>16</v>
      </c>
      <c r="E8546" s="4">
        <f>260.00*(1-Z1%)</f>
        <v>260</v>
      </c>
      <c r="F8546" s="2">
        <v>2</v>
      </c>
      <c r="G8546" s="2"/>
    </row>
    <row r="8547" spans="1:26" customHeight="1" ht="36" hidden="true" outlineLevel="3">
      <c r="A8547" s="2" t="s">
        <v>16462</v>
      </c>
      <c r="B8547" s="3" t="s">
        <v>16463</v>
      </c>
      <c r="C8547" s="2"/>
      <c r="D8547" s="2" t="s">
        <v>16</v>
      </c>
      <c r="E8547" s="4">
        <f>290.00*(1-Z1%)</f>
        <v>290</v>
      </c>
      <c r="F8547" s="2">
        <v>1</v>
      </c>
      <c r="G8547" s="2"/>
    </row>
    <row r="8548" spans="1:26" customHeight="1" ht="18" hidden="true" outlineLevel="3">
      <c r="A8548" s="2" t="s">
        <v>16464</v>
      </c>
      <c r="B8548" s="3" t="s">
        <v>16465</v>
      </c>
      <c r="C8548" s="2"/>
      <c r="D8548" s="2" t="s">
        <v>16</v>
      </c>
      <c r="E8548" s="4">
        <f>450.00*(1-Z1%)</f>
        <v>450</v>
      </c>
      <c r="F8548" s="2">
        <v>2</v>
      </c>
      <c r="G8548" s="2"/>
    </row>
    <row r="8549" spans="1:26" customHeight="1" ht="36" hidden="true" outlineLevel="3">
      <c r="A8549" s="2" t="s">
        <v>16466</v>
      </c>
      <c r="B8549" s="3" t="s">
        <v>16467</v>
      </c>
      <c r="C8549" s="2"/>
      <c r="D8549" s="2" t="s">
        <v>16</v>
      </c>
      <c r="E8549" s="4">
        <f>850.00*(1-Z1%)</f>
        <v>850</v>
      </c>
      <c r="F8549" s="2">
        <v>1</v>
      </c>
      <c r="G8549" s="2"/>
    </row>
    <row r="8550" spans="1:26" customHeight="1" ht="36" hidden="true" outlineLevel="3">
      <c r="A8550" s="2" t="s">
        <v>16468</v>
      </c>
      <c r="B8550" s="3" t="s">
        <v>16469</v>
      </c>
      <c r="C8550" s="2"/>
      <c r="D8550" s="2" t="s">
        <v>16</v>
      </c>
      <c r="E8550" s="4">
        <f>180.00*(1-Z1%)</f>
        <v>180</v>
      </c>
      <c r="F8550" s="2">
        <v>2</v>
      </c>
      <c r="G8550" s="2"/>
    </row>
    <row r="8551" spans="1:26" customHeight="1" ht="18" hidden="true" outlineLevel="3">
      <c r="A8551" s="2" t="s">
        <v>16470</v>
      </c>
      <c r="B8551" s="3" t="s">
        <v>16471</v>
      </c>
      <c r="C8551" s="2"/>
      <c r="D8551" s="2" t="s">
        <v>16</v>
      </c>
      <c r="E8551" s="4">
        <f>850.00*(1-Z1%)</f>
        <v>850</v>
      </c>
      <c r="F8551" s="2">
        <v>2</v>
      </c>
      <c r="G8551" s="2"/>
    </row>
    <row r="8552" spans="1:26" customHeight="1" ht="35" hidden="true" outlineLevel="3">
      <c r="A8552" s="5" t="s">
        <v>16472</v>
      </c>
      <c r="B8552" s="5"/>
      <c r="C8552" s="5"/>
      <c r="D8552" s="5"/>
      <c r="E8552" s="5"/>
      <c r="F8552" s="5"/>
      <c r="G8552" s="5"/>
    </row>
    <row r="8553" spans="1:26" customHeight="1" ht="18" hidden="true" outlineLevel="3">
      <c r="A8553" s="2" t="s">
        <v>16473</v>
      </c>
      <c r="B8553" s="3" t="s">
        <v>16474</v>
      </c>
      <c r="C8553" s="2"/>
      <c r="D8553" s="2" t="s">
        <v>16</v>
      </c>
      <c r="E8553" s="4">
        <f>95.00*(1-Z1%)</f>
        <v>95</v>
      </c>
      <c r="F8553" s="2">
        <v>2</v>
      </c>
      <c r="G8553" s="2"/>
    </row>
    <row r="8554" spans="1:26" customHeight="1" ht="36" hidden="true" outlineLevel="3">
      <c r="A8554" s="2" t="s">
        <v>16475</v>
      </c>
      <c r="B8554" s="3" t="s">
        <v>16476</v>
      </c>
      <c r="C8554" s="2"/>
      <c r="D8554" s="2" t="s">
        <v>16</v>
      </c>
      <c r="E8554" s="4">
        <f>140.00*(1-Z1%)</f>
        <v>140</v>
      </c>
      <c r="F8554" s="2">
        <v>2</v>
      </c>
      <c r="G8554" s="2"/>
    </row>
    <row r="8555" spans="1:26" customHeight="1" ht="36" hidden="true" outlineLevel="3">
      <c r="A8555" s="2" t="s">
        <v>16477</v>
      </c>
      <c r="B8555" s="3" t="s">
        <v>16478</v>
      </c>
      <c r="C8555" s="2"/>
      <c r="D8555" s="2" t="s">
        <v>16</v>
      </c>
      <c r="E8555" s="4">
        <f>120.00*(1-Z1%)</f>
        <v>120</v>
      </c>
      <c r="F8555" s="2">
        <v>1</v>
      </c>
      <c r="G8555" s="2"/>
    </row>
    <row r="8556" spans="1:26" customHeight="1" ht="36" hidden="true" outlineLevel="3">
      <c r="A8556" s="2" t="s">
        <v>16479</v>
      </c>
      <c r="B8556" s="3" t="s">
        <v>16480</v>
      </c>
      <c r="C8556" s="2"/>
      <c r="D8556" s="2" t="s">
        <v>16</v>
      </c>
      <c r="E8556" s="4">
        <f>275.00*(1-Z1%)</f>
        <v>275</v>
      </c>
      <c r="F8556" s="2">
        <v>2</v>
      </c>
      <c r="G8556" s="2"/>
    </row>
    <row r="8557" spans="1:26" customHeight="1" ht="36" hidden="true" outlineLevel="3">
      <c r="A8557" s="2" t="s">
        <v>16481</v>
      </c>
      <c r="B8557" s="3" t="s">
        <v>16482</v>
      </c>
      <c r="C8557" s="2"/>
      <c r="D8557" s="2" t="s">
        <v>16</v>
      </c>
      <c r="E8557" s="4">
        <f>290.00*(1-Z1%)</f>
        <v>290</v>
      </c>
      <c r="F8557" s="2">
        <v>1</v>
      </c>
      <c r="G8557" s="2"/>
    </row>
    <row r="8558" spans="1:26" customHeight="1" ht="18" hidden="true" outlineLevel="3">
      <c r="A8558" s="2" t="s">
        <v>16483</v>
      </c>
      <c r="B8558" s="3" t="s">
        <v>16484</v>
      </c>
      <c r="C8558" s="2"/>
      <c r="D8558" s="2" t="s">
        <v>16</v>
      </c>
      <c r="E8558" s="4">
        <f>150.00*(1-Z1%)</f>
        <v>150</v>
      </c>
      <c r="F8558" s="2">
        <v>1</v>
      </c>
      <c r="G8558" s="2"/>
    </row>
    <row r="8559" spans="1:26" customHeight="1" ht="18" hidden="true" outlineLevel="3">
      <c r="A8559" s="2" t="s">
        <v>16485</v>
      </c>
      <c r="B8559" s="3" t="s">
        <v>16486</v>
      </c>
      <c r="C8559" s="2"/>
      <c r="D8559" s="2" t="s">
        <v>16</v>
      </c>
      <c r="E8559" s="4">
        <f>170.00*(1-Z1%)</f>
        <v>170</v>
      </c>
      <c r="F8559" s="2">
        <v>1</v>
      </c>
      <c r="G8559" s="2"/>
    </row>
    <row r="8560" spans="1:26" customHeight="1" ht="18" hidden="true" outlineLevel="3">
      <c r="A8560" s="2" t="s">
        <v>16487</v>
      </c>
      <c r="B8560" s="3" t="s">
        <v>16488</v>
      </c>
      <c r="C8560" s="2"/>
      <c r="D8560" s="2" t="s">
        <v>16</v>
      </c>
      <c r="E8560" s="4">
        <f>150.00*(1-Z1%)</f>
        <v>150</v>
      </c>
      <c r="F8560" s="2">
        <v>2</v>
      </c>
      <c r="G8560" s="2"/>
    </row>
    <row r="8561" spans="1:26" customHeight="1" ht="18" hidden="true" outlineLevel="3">
      <c r="A8561" s="2" t="s">
        <v>16489</v>
      </c>
      <c r="B8561" s="3" t="s">
        <v>16490</v>
      </c>
      <c r="C8561" s="2"/>
      <c r="D8561" s="2" t="s">
        <v>16</v>
      </c>
      <c r="E8561" s="4">
        <f>180.00*(1-Z1%)</f>
        <v>180</v>
      </c>
      <c r="F8561" s="2">
        <v>2</v>
      </c>
      <c r="G8561" s="2"/>
    </row>
    <row r="8562" spans="1:26" customHeight="1" ht="18" hidden="true" outlineLevel="3">
      <c r="A8562" s="2" t="s">
        <v>16491</v>
      </c>
      <c r="B8562" s="3" t="s">
        <v>16492</v>
      </c>
      <c r="C8562" s="2"/>
      <c r="D8562" s="2" t="s">
        <v>16</v>
      </c>
      <c r="E8562" s="4">
        <f>150.00*(1-Z1%)</f>
        <v>150</v>
      </c>
      <c r="F8562" s="2">
        <v>1</v>
      </c>
      <c r="G8562" s="2"/>
    </row>
    <row r="8563" spans="1:26" customHeight="1" ht="18" hidden="true" outlineLevel="3">
      <c r="A8563" s="2" t="s">
        <v>16493</v>
      </c>
      <c r="B8563" s="3" t="s">
        <v>16494</v>
      </c>
      <c r="C8563" s="2"/>
      <c r="D8563" s="2" t="s">
        <v>16</v>
      </c>
      <c r="E8563" s="4">
        <f>150.00*(1-Z1%)</f>
        <v>150</v>
      </c>
      <c r="F8563" s="2">
        <v>1</v>
      </c>
      <c r="G8563" s="2"/>
    </row>
    <row r="8564" spans="1:26" customHeight="1" ht="18" hidden="true" outlineLevel="3">
      <c r="A8564" s="2" t="s">
        <v>16495</v>
      </c>
      <c r="B8564" s="3" t="s">
        <v>16496</v>
      </c>
      <c r="C8564" s="2"/>
      <c r="D8564" s="2" t="s">
        <v>16</v>
      </c>
      <c r="E8564" s="4">
        <f>130.00*(1-Z1%)</f>
        <v>130</v>
      </c>
      <c r="F8564" s="2">
        <v>1</v>
      </c>
      <c r="G8564" s="2"/>
    </row>
    <row r="8565" spans="1:26" customHeight="1" ht="18" hidden="true" outlineLevel="3">
      <c r="A8565" s="2" t="s">
        <v>16497</v>
      </c>
      <c r="B8565" s="3" t="s">
        <v>16498</v>
      </c>
      <c r="C8565" s="2"/>
      <c r="D8565" s="2" t="s">
        <v>16</v>
      </c>
      <c r="E8565" s="4">
        <f>90.00*(1-Z1%)</f>
        <v>90</v>
      </c>
      <c r="F8565" s="2">
        <v>2</v>
      </c>
      <c r="G8565" s="2"/>
    </row>
    <row r="8566" spans="1:26" customHeight="1" ht="18" hidden="true" outlineLevel="3">
      <c r="A8566" s="2" t="s">
        <v>16499</v>
      </c>
      <c r="B8566" s="3" t="s">
        <v>16500</v>
      </c>
      <c r="C8566" s="2"/>
      <c r="D8566" s="2" t="s">
        <v>16</v>
      </c>
      <c r="E8566" s="4">
        <f>130.00*(1-Z1%)</f>
        <v>130</v>
      </c>
      <c r="F8566" s="2">
        <v>2</v>
      </c>
      <c r="G8566" s="2"/>
    </row>
    <row r="8567" spans="1:26" customHeight="1" ht="18" hidden="true" outlineLevel="3">
      <c r="A8567" s="2" t="s">
        <v>16501</v>
      </c>
      <c r="B8567" s="3" t="s">
        <v>16502</v>
      </c>
      <c r="C8567" s="2"/>
      <c r="D8567" s="2" t="s">
        <v>16</v>
      </c>
      <c r="E8567" s="4">
        <f>120.00*(1-Z1%)</f>
        <v>120</v>
      </c>
      <c r="F8567" s="2">
        <v>2</v>
      </c>
      <c r="G8567" s="2"/>
    </row>
    <row r="8568" spans="1:26" customHeight="1" ht="18" hidden="true" outlineLevel="3">
      <c r="A8568" s="2" t="s">
        <v>16503</v>
      </c>
      <c r="B8568" s="3" t="s">
        <v>16504</v>
      </c>
      <c r="C8568" s="2"/>
      <c r="D8568" s="2" t="s">
        <v>16</v>
      </c>
      <c r="E8568" s="4">
        <f>130.00*(1-Z1%)</f>
        <v>130</v>
      </c>
      <c r="F8568" s="2">
        <v>2</v>
      </c>
      <c r="G8568" s="2"/>
    </row>
    <row r="8569" spans="1:26" customHeight="1" ht="18" hidden="true" outlineLevel="3">
      <c r="A8569" s="2" t="s">
        <v>16505</v>
      </c>
      <c r="B8569" s="3" t="s">
        <v>16506</v>
      </c>
      <c r="C8569" s="2"/>
      <c r="D8569" s="2" t="s">
        <v>16</v>
      </c>
      <c r="E8569" s="4">
        <f>250.00*(1-Z1%)</f>
        <v>250</v>
      </c>
      <c r="F8569" s="2">
        <v>1</v>
      </c>
      <c r="G8569" s="2"/>
    </row>
    <row r="8570" spans="1:26" customHeight="1" ht="18" hidden="true" outlineLevel="3">
      <c r="A8570" s="2" t="s">
        <v>16507</v>
      </c>
      <c r="B8570" s="3" t="s">
        <v>16508</v>
      </c>
      <c r="C8570" s="2"/>
      <c r="D8570" s="2" t="s">
        <v>16</v>
      </c>
      <c r="E8570" s="4">
        <f>130.00*(1-Z1%)</f>
        <v>130</v>
      </c>
      <c r="F8570" s="2">
        <v>2</v>
      </c>
      <c r="G8570" s="2"/>
    </row>
    <row r="8571" spans="1:26" customHeight="1" ht="18" hidden="true" outlineLevel="3">
      <c r="A8571" s="2" t="s">
        <v>16509</v>
      </c>
      <c r="B8571" s="3" t="s">
        <v>16510</v>
      </c>
      <c r="C8571" s="2"/>
      <c r="D8571" s="2" t="s">
        <v>16</v>
      </c>
      <c r="E8571" s="4">
        <f>170.00*(1-Z1%)</f>
        <v>170</v>
      </c>
      <c r="F8571" s="2">
        <v>1</v>
      </c>
      <c r="G8571" s="2"/>
    </row>
    <row r="8572" spans="1:26" customHeight="1" ht="18" hidden="true" outlineLevel="3">
      <c r="A8572" s="2" t="s">
        <v>16511</v>
      </c>
      <c r="B8572" s="3" t="s">
        <v>16512</v>
      </c>
      <c r="C8572" s="2"/>
      <c r="D8572" s="2" t="s">
        <v>16</v>
      </c>
      <c r="E8572" s="4">
        <f>170.00*(1-Z1%)</f>
        <v>170</v>
      </c>
      <c r="F8572" s="2">
        <v>2</v>
      </c>
      <c r="G8572" s="2"/>
    </row>
    <row r="8573" spans="1:26" customHeight="1" ht="18" hidden="true" outlineLevel="3">
      <c r="A8573" s="2" t="s">
        <v>16513</v>
      </c>
      <c r="B8573" s="3" t="s">
        <v>16514</v>
      </c>
      <c r="C8573" s="2"/>
      <c r="D8573" s="2" t="s">
        <v>16</v>
      </c>
      <c r="E8573" s="4">
        <f>250.00*(1-Z1%)</f>
        <v>250</v>
      </c>
      <c r="F8573" s="2">
        <v>1</v>
      </c>
      <c r="G8573" s="2"/>
    </row>
    <row r="8574" spans="1:26" customHeight="1" ht="18" hidden="true" outlineLevel="3">
      <c r="A8574" s="2" t="s">
        <v>16515</v>
      </c>
      <c r="B8574" s="3" t="s">
        <v>16516</v>
      </c>
      <c r="C8574" s="2"/>
      <c r="D8574" s="2" t="s">
        <v>16</v>
      </c>
      <c r="E8574" s="4">
        <f>250.00*(1-Z1%)</f>
        <v>250</v>
      </c>
      <c r="F8574" s="2">
        <v>1</v>
      </c>
      <c r="G8574" s="2"/>
    </row>
    <row r="8575" spans="1:26" customHeight="1" ht="36" hidden="true" outlineLevel="3">
      <c r="A8575" s="2" t="s">
        <v>16517</v>
      </c>
      <c r="B8575" s="3" t="s">
        <v>16518</v>
      </c>
      <c r="C8575" s="2"/>
      <c r="D8575" s="2" t="s">
        <v>16</v>
      </c>
      <c r="E8575" s="4">
        <f>100.00*(1-Z1%)</f>
        <v>100</v>
      </c>
      <c r="F8575" s="2">
        <v>1</v>
      </c>
      <c r="G8575" s="2"/>
    </row>
    <row r="8576" spans="1:26" customHeight="1" ht="36" hidden="true" outlineLevel="3">
      <c r="A8576" s="2" t="s">
        <v>16519</v>
      </c>
      <c r="B8576" s="3" t="s">
        <v>16520</v>
      </c>
      <c r="C8576" s="2"/>
      <c r="D8576" s="2" t="s">
        <v>16</v>
      </c>
      <c r="E8576" s="4">
        <f>130.00*(1-Z1%)</f>
        <v>130</v>
      </c>
      <c r="F8576" s="2">
        <v>2</v>
      </c>
      <c r="G8576" s="2"/>
    </row>
    <row r="8577" spans="1:26" customHeight="1" ht="36" hidden="true" outlineLevel="3">
      <c r="A8577" s="2" t="s">
        <v>16521</v>
      </c>
      <c r="B8577" s="3" t="s">
        <v>16522</v>
      </c>
      <c r="C8577" s="2"/>
      <c r="D8577" s="2" t="s">
        <v>16</v>
      </c>
      <c r="E8577" s="4">
        <f>90.00*(1-Z1%)</f>
        <v>90</v>
      </c>
      <c r="F8577" s="2">
        <v>1</v>
      </c>
      <c r="G8577" s="2"/>
    </row>
    <row r="8578" spans="1:26" customHeight="1" ht="36" hidden="true" outlineLevel="3">
      <c r="A8578" s="2" t="s">
        <v>16523</v>
      </c>
      <c r="B8578" s="3" t="s">
        <v>16524</v>
      </c>
      <c r="C8578" s="2"/>
      <c r="D8578" s="2" t="s">
        <v>16</v>
      </c>
      <c r="E8578" s="4">
        <f>110.00*(1-Z1%)</f>
        <v>110</v>
      </c>
      <c r="F8578" s="2">
        <v>1</v>
      </c>
      <c r="G8578" s="2"/>
    </row>
    <row r="8579" spans="1:26" customHeight="1" ht="36" hidden="true" outlineLevel="3">
      <c r="A8579" s="2" t="s">
        <v>16525</v>
      </c>
      <c r="B8579" s="3" t="s">
        <v>16526</v>
      </c>
      <c r="C8579" s="2"/>
      <c r="D8579" s="2" t="s">
        <v>16</v>
      </c>
      <c r="E8579" s="4">
        <f>140.00*(1-Z1%)</f>
        <v>140</v>
      </c>
      <c r="F8579" s="2">
        <v>1</v>
      </c>
      <c r="G8579" s="2"/>
    </row>
    <row r="8580" spans="1:26" customHeight="1" ht="36" hidden="true" outlineLevel="3">
      <c r="A8580" s="2" t="s">
        <v>16527</v>
      </c>
      <c r="B8580" s="3" t="s">
        <v>16528</v>
      </c>
      <c r="C8580" s="2"/>
      <c r="D8580" s="2" t="s">
        <v>16</v>
      </c>
      <c r="E8580" s="4">
        <f>240.00*(1-Z1%)</f>
        <v>240</v>
      </c>
      <c r="F8580" s="2">
        <v>1</v>
      </c>
      <c r="G8580" s="2"/>
    </row>
    <row r="8581" spans="1:26" customHeight="1" ht="36" hidden="true" outlineLevel="3">
      <c r="A8581" s="2" t="s">
        <v>16529</v>
      </c>
      <c r="B8581" s="3" t="s">
        <v>16530</v>
      </c>
      <c r="C8581" s="2"/>
      <c r="D8581" s="2" t="s">
        <v>16</v>
      </c>
      <c r="E8581" s="4">
        <f>90.00*(1-Z1%)</f>
        <v>90</v>
      </c>
      <c r="F8581" s="2">
        <v>1</v>
      </c>
      <c r="G8581" s="2"/>
    </row>
    <row r="8582" spans="1:26" customHeight="1" ht="36" hidden="true" outlineLevel="3">
      <c r="A8582" s="2" t="s">
        <v>16531</v>
      </c>
      <c r="B8582" s="3" t="s">
        <v>16532</v>
      </c>
      <c r="C8582" s="2"/>
      <c r="D8582" s="2" t="s">
        <v>16</v>
      </c>
      <c r="E8582" s="4">
        <f>100.00*(1-Z1%)</f>
        <v>100</v>
      </c>
      <c r="F8582" s="2">
        <v>1</v>
      </c>
      <c r="G8582" s="2"/>
    </row>
    <row r="8583" spans="1:26" customHeight="1" ht="36" hidden="true" outlineLevel="3">
      <c r="A8583" s="2" t="s">
        <v>16533</v>
      </c>
      <c r="B8583" s="3" t="s">
        <v>16534</v>
      </c>
      <c r="C8583" s="2"/>
      <c r="D8583" s="2" t="s">
        <v>16</v>
      </c>
      <c r="E8583" s="4">
        <f>120.00*(1-Z1%)</f>
        <v>120</v>
      </c>
      <c r="F8583" s="2">
        <v>1</v>
      </c>
      <c r="G8583" s="2"/>
    </row>
    <row r="8584" spans="1:26" customHeight="1" ht="36" hidden="true" outlineLevel="3">
      <c r="A8584" s="2" t="s">
        <v>16535</v>
      </c>
      <c r="B8584" s="3" t="s">
        <v>16536</v>
      </c>
      <c r="C8584" s="2"/>
      <c r="D8584" s="2" t="s">
        <v>16</v>
      </c>
      <c r="E8584" s="4">
        <f>190.00*(1-Z1%)</f>
        <v>190</v>
      </c>
      <c r="F8584" s="2">
        <v>2</v>
      </c>
      <c r="G8584" s="2"/>
    </row>
    <row r="8585" spans="1:26" customHeight="1" ht="36" hidden="true" outlineLevel="3">
      <c r="A8585" s="2" t="s">
        <v>16537</v>
      </c>
      <c r="B8585" s="3" t="s">
        <v>16538</v>
      </c>
      <c r="C8585" s="2"/>
      <c r="D8585" s="2" t="s">
        <v>16</v>
      </c>
      <c r="E8585" s="4">
        <f>160.00*(1-Z1%)</f>
        <v>160</v>
      </c>
      <c r="F8585" s="2">
        <v>1</v>
      </c>
      <c r="G8585" s="2"/>
    </row>
    <row r="8586" spans="1:26" customHeight="1" ht="18" hidden="true" outlineLevel="3">
      <c r="A8586" s="2" t="s">
        <v>16539</v>
      </c>
      <c r="B8586" s="3" t="s">
        <v>16540</v>
      </c>
      <c r="C8586" s="2"/>
      <c r="D8586" s="2" t="s">
        <v>16</v>
      </c>
      <c r="E8586" s="4">
        <f>230.00*(1-Z1%)</f>
        <v>230</v>
      </c>
      <c r="F8586" s="2">
        <v>3</v>
      </c>
      <c r="G8586" s="2"/>
    </row>
    <row r="8587" spans="1:26" customHeight="1" ht="18" hidden="true" outlineLevel="3">
      <c r="A8587" s="2" t="s">
        <v>16541</v>
      </c>
      <c r="B8587" s="3" t="s">
        <v>16542</v>
      </c>
      <c r="C8587" s="2"/>
      <c r="D8587" s="2" t="s">
        <v>16</v>
      </c>
      <c r="E8587" s="4">
        <f>280.00*(1-Z1%)</f>
        <v>280</v>
      </c>
      <c r="F8587" s="2">
        <v>1</v>
      </c>
      <c r="G8587" s="2"/>
    </row>
    <row r="8588" spans="1:26" customHeight="1" ht="36" hidden="true" outlineLevel="3">
      <c r="A8588" s="2" t="s">
        <v>16543</v>
      </c>
      <c r="B8588" s="3" t="s">
        <v>16544</v>
      </c>
      <c r="C8588" s="2"/>
      <c r="D8588" s="2" t="s">
        <v>16</v>
      </c>
      <c r="E8588" s="4">
        <f>250.00*(1-Z1%)</f>
        <v>250</v>
      </c>
      <c r="F8588" s="2">
        <v>1</v>
      </c>
      <c r="G8588" s="2"/>
    </row>
    <row r="8589" spans="1:26" customHeight="1" ht="36" hidden="true" outlineLevel="3">
      <c r="A8589" s="2" t="s">
        <v>16545</v>
      </c>
      <c r="B8589" s="3" t="s">
        <v>16546</v>
      </c>
      <c r="C8589" s="2"/>
      <c r="D8589" s="2" t="s">
        <v>16</v>
      </c>
      <c r="E8589" s="4">
        <f>90.00*(1-Z1%)</f>
        <v>90</v>
      </c>
      <c r="F8589" s="2">
        <v>1</v>
      </c>
      <c r="G8589" s="2"/>
    </row>
    <row r="8590" spans="1:26" customHeight="1" ht="36" hidden="true" outlineLevel="3">
      <c r="A8590" s="2" t="s">
        <v>16547</v>
      </c>
      <c r="B8590" s="3" t="s">
        <v>16548</v>
      </c>
      <c r="C8590" s="2"/>
      <c r="D8590" s="2" t="s">
        <v>16</v>
      </c>
      <c r="E8590" s="4">
        <f>350.00*(1-Z1%)</f>
        <v>350</v>
      </c>
      <c r="F8590" s="2">
        <v>1</v>
      </c>
      <c r="G8590" s="2"/>
    </row>
    <row r="8591" spans="1:26" customHeight="1" ht="36" hidden="true" outlineLevel="3">
      <c r="A8591" s="2" t="s">
        <v>16549</v>
      </c>
      <c r="B8591" s="3" t="s">
        <v>16550</v>
      </c>
      <c r="C8591" s="2"/>
      <c r="D8591" s="2" t="s">
        <v>16</v>
      </c>
      <c r="E8591" s="4">
        <f>100.00*(1-Z1%)</f>
        <v>100</v>
      </c>
      <c r="F8591" s="2">
        <v>2</v>
      </c>
      <c r="G8591" s="2"/>
    </row>
    <row r="8592" spans="1:26" customHeight="1" ht="18" hidden="true" outlineLevel="3">
      <c r="A8592" s="2" t="s">
        <v>16551</v>
      </c>
      <c r="B8592" s="3" t="s">
        <v>16552</v>
      </c>
      <c r="C8592" s="2"/>
      <c r="D8592" s="2" t="s">
        <v>16</v>
      </c>
      <c r="E8592" s="4">
        <f>200.00*(1-Z1%)</f>
        <v>200</v>
      </c>
      <c r="F8592" s="2">
        <v>1</v>
      </c>
      <c r="G8592" s="2"/>
    </row>
    <row r="8593" spans="1:26" customHeight="1" ht="36" hidden="true" outlineLevel="3">
      <c r="A8593" s="2" t="s">
        <v>16553</v>
      </c>
      <c r="B8593" s="3" t="s">
        <v>16554</v>
      </c>
      <c r="C8593" s="2"/>
      <c r="D8593" s="2" t="s">
        <v>16</v>
      </c>
      <c r="E8593" s="4">
        <f>170.00*(1-Z1%)</f>
        <v>170</v>
      </c>
      <c r="F8593" s="2">
        <v>3</v>
      </c>
      <c r="G8593" s="2"/>
    </row>
    <row r="8594" spans="1:26" customHeight="1" ht="36" hidden="true" outlineLevel="3">
      <c r="A8594" s="2" t="s">
        <v>16555</v>
      </c>
      <c r="B8594" s="3" t="s">
        <v>16556</v>
      </c>
      <c r="C8594" s="2"/>
      <c r="D8594" s="2" t="s">
        <v>16</v>
      </c>
      <c r="E8594" s="4">
        <f>250.00*(1-Z1%)</f>
        <v>250</v>
      </c>
      <c r="F8594" s="2">
        <v>1</v>
      </c>
      <c r="G8594" s="2"/>
    </row>
    <row r="8595" spans="1:26" customHeight="1" ht="18" hidden="true" outlineLevel="3">
      <c r="A8595" s="2" t="s">
        <v>16557</v>
      </c>
      <c r="B8595" s="3" t="s">
        <v>16558</v>
      </c>
      <c r="C8595" s="2"/>
      <c r="D8595" s="2" t="s">
        <v>16</v>
      </c>
      <c r="E8595" s="4">
        <f>250.00*(1-Z1%)</f>
        <v>250</v>
      </c>
      <c r="F8595" s="2">
        <v>2</v>
      </c>
      <c r="G8595" s="2"/>
    </row>
    <row r="8596" spans="1:26" customHeight="1" ht="36" hidden="true" outlineLevel="3">
      <c r="A8596" s="2" t="s">
        <v>16559</v>
      </c>
      <c r="B8596" s="3" t="s">
        <v>16560</v>
      </c>
      <c r="C8596" s="2"/>
      <c r="D8596" s="2" t="s">
        <v>16</v>
      </c>
      <c r="E8596" s="4">
        <f>250.00*(1-Z1%)</f>
        <v>250</v>
      </c>
      <c r="F8596" s="2">
        <v>1</v>
      </c>
      <c r="G8596" s="2"/>
    </row>
    <row r="8597" spans="1:26" customHeight="1" ht="36" hidden="true" outlineLevel="3">
      <c r="A8597" s="2" t="s">
        <v>16561</v>
      </c>
      <c r="B8597" s="3" t="s">
        <v>16562</v>
      </c>
      <c r="C8597" s="2"/>
      <c r="D8597" s="2" t="s">
        <v>16</v>
      </c>
      <c r="E8597" s="4">
        <f>90.00*(1-Z1%)</f>
        <v>90</v>
      </c>
      <c r="F8597" s="2">
        <v>1</v>
      </c>
      <c r="G8597" s="2"/>
    </row>
    <row r="8598" spans="1:26" customHeight="1" ht="36" hidden="true" outlineLevel="3">
      <c r="A8598" s="2" t="s">
        <v>16563</v>
      </c>
      <c r="B8598" s="3" t="s">
        <v>16564</v>
      </c>
      <c r="C8598" s="2"/>
      <c r="D8598" s="2" t="s">
        <v>16</v>
      </c>
      <c r="E8598" s="4">
        <f>110.00*(1-Z1%)</f>
        <v>110</v>
      </c>
      <c r="F8598" s="2">
        <v>1</v>
      </c>
      <c r="G8598" s="2"/>
    </row>
    <row r="8599" spans="1:26" customHeight="1" ht="18" hidden="true" outlineLevel="3">
      <c r="A8599" s="2" t="s">
        <v>16565</v>
      </c>
      <c r="B8599" s="3" t="s">
        <v>16566</v>
      </c>
      <c r="C8599" s="2"/>
      <c r="D8599" s="2" t="s">
        <v>16</v>
      </c>
      <c r="E8599" s="4">
        <f>340.00*(1-Z1%)</f>
        <v>340</v>
      </c>
      <c r="F8599" s="2">
        <v>1</v>
      </c>
      <c r="G8599" s="2"/>
    </row>
    <row r="8600" spans="1:26" customHeight="1" ht="36" hidden="true" outlineLevel="3">
      <c r="A8600" s="2" t="s">
        <v>16567</v>
      </c>
      <c r="B8600" s="3" t="s">
        <v>16568</v>
      </c>
      <c r="C8600" s="2"/>
      <c r="D8600" s="2" t="s">
        <v>16</v>
      </c>
      <c r="E8600" s="4">
        <f>280.00*(1-Z1%)</f>
        <v>280</v>
      </c>
      <c r="F8600" s="2">
        <v>1</v>
      </c>
      <c r="G8600" s="2"/>
    </row>
    <row r="8601" spans="1:26" customHeight="1" ht="36" hidden="true" outlineLevel="3">
      <c r="A8601" s="2" t="s">
        <v>16569</v>
      </c>
      <c r="B8601" s="3" t="s">
        <v>16570</v>
      </c>
      <c r="C8601" s="2"/>
      <c r="D8601" s="2" t="s">
        <v>16</v>
      </c>
      <c r="E8601" s="4">
        <f>480.00*(1-Z1%)</f>
        <v>480</v>
      </c>
      <c r="F8601" s="2">
        <v>1</v>
      </c>
      <c r="G8601" s="2"/>
    </row>
    <row r="8602" spans="1:26" customHeight="1" ht="36" hidden="true" outlineLevel="3">
      <c r="A8602" s="2" t="s">
        <v>16571</v>
      </c>
      <c r="B8602" s="3" t="s">
        <v>16572</v>
      </c>
      <c r="C8602" s="2"/>
      <c r="D8602" s="2" t="s">
        <v>16</v>
      </c>
      <c r="E8602" s="4">
        <f>530.00*(1-Z1%)</f>
        <v>530</v>
      </c>
      <c r="F8602" s="2">
        <v>1</v>
      </c>
      <c r="G8602" s="2"/>
    </row>
    <row r="8603" spans="1:26" customHeight="1" ht="36" hidden="true" outlineLevel="3">
      <c r="A8603" s="2" t="s">
        <v>16573</v>
      </c>
      <c r="B8603" s="3" t="s">
        <v>16574</v>
      </c>
      <c r="C8603" s="2"/>
      <c r="D8603" s="2" t="s">
        <v>16</v>
      </c>
      <c r="E8603" s="4">
        <f>415.00*(1-Z1%)</f>
        <v>415</v>
      </c>
      <c r="F8603" s="2">
        <v>1</v>
      </c>
      <c r="G8603" s="2"/>
    </row>
    <row r="8604" spans="1:26" customHeight="1" ht="36" hidden="true" outlineLevel="3">
      <c r="A8604" s="2" t="s">
        <v>16575</v>
      </c>
      <c r="B8604" s="3" t="s">
        <v>16576</v>
      </c>
      <c r="C8604" s="2"/>
      <c r="D8604" s="2" t="s">
        <v>16</v>
      </c>
      <c r="E8604" s="4">
        <f>780.00*(1-Z1%)</f>
        <v>780</v>
      </c>
      <c r="F8604" s="2">
        <v>1</v>
      </c>
      <c r="G8604" s="2"/>
    </row>
    <row r="8605" spans="1:26" customHeight="1" ht="36" hidden="true" outlineLevel="3">
      <c r="A8605" s="2" t="s">
        <v>16577</v>
      </c>
      <c r="B8605" s="3" t="s">
        <v>16578</v>
      </c>
      <c r="C8605" s="2"/>
      <c r="D8605" s="2" t="s">
        <v>16</v>
      </c>
      <c r="E8605" s="4">
        <f>150.00*(1-Z1%)</f>
        <v>150</v>
      </c>
      <c r="F8605" s="2">
        <v>5</v>
      </c>
      <c r="G8605" s="2"/>
    </row>
    <row r="8606" spans="1:26" customHeight="1" ht="36" hidden="true" outlineLevel="3">
      <c r="A8606" s="2" t="s">
        <v>16579</v>
      </c>
      <c r="B8606" s="3" t="s">
        <v>16580</v>
      </c>
      <c r="C8606" s="2"/>
      <c r="D8606" s="2" t="s">
        <v>16</v>
      </c>
      <c r="E8606" s="4">
        <f>130.00*(1-Z1%)</f>
        <v>130</v>
      </c>
      <c r="F8606" s="2">
        <v>1</v>
      </c>
      <c r="G8606" s="2"/>
    </row>
    <row r="8607" spans="1:26" customHeight="1" ht="36" hidden="true" outlineLevel="3">
      <c r="A8607" s="2" t="s">
        <v>16581</v>
      </c>
      <c r="B8607" s="3" t="s">
        <v>16582</v>
      </c>
      <c r="C8607" s="2"/>
      <c r="D8607" s="2" t="s">
        <v>16</v>
      </c>
      <c r="E8607" s="4">
        <f>160.00*(1-Z1%)</f>
        <v>160</v>
      </c>
      <c r="F8607" s="2">
        <v>3</v>
      </c>
      <c r="G8607" s="2"/>
    </row>
    <row r="8608" spans="1:26" customHeight="1" ht="18" hidden="true" outlineLevel="3">
      <c r="A8608" s="2" t="s">
        <v>16583</v>
      </c>
      <c r="B8608" s="3" t="s">
        <v>16584</v>
      </c>
      <c r="C8608" s="2"/>
      <c r="D8608" s="2" t="s">
        <v>16</v>
      </c>
      <c r="E8608" s="4">
        <f>150.00*(1-Z1%)</f>
        <v>150</v>
      </c>
      <c r="F8608" s="2">
        <v>6</v>
      </c>
      <c r="G8608" s="2"/>
    </row>
    <row r="8609" spans="1:26" customHeight="1" ht="36" hidden="true" outlineLevel="3">
      <c r="A8609" s="2" t="s">
        <v>16585</v>
      </c>
      <c r="B8609" s="3" t="s">
        <v>16586</v>
      </c>
      <c r="C8609" s="2"/>
      <c r="D8609" s="2" t="s">
        <v>16</v>
      </c>
      <c r="E8609" s="4">
        <f>140.00*(1-Z1%)</f>
        <v>140</v>
      </c>
      <c r="F8609" s="2">
        <v>4</v>
      </c>
      <c r="G8609" s="2"/>
    </row>
    <row r="8610" spans="1:26" customHeight="1" ht="18" hidden="true" outlineLevel="3">
      <c r="A8610" s="2" t="s">
        <v>16587</v>
      </c>
      <c r="B8610" s="3" t="s">
        <v>16588</v>
      </c>
      <c r="C8610" s="2"/>
      <c r="D8610" s="2" t="s">
        <v>16</v>
      </c>
      <c r="E8610" s="4">
        <f>170.00*(1-Z1%)</f>
        <v>170</v>
      </c>
      <c r="F8610" s="2">
        <v>2</v>
      </c>
      <c r="G8610" s="2"/>
    </row>
    <row r="8611" spans="1:26" customHeight="1" ht="18" hidden="true" outlineLevel="3">
      <c r="A8611" s="2" t="s">
        <v>16589</v>
      </c>
      <c r="B8611" s="3" t="s">
        <v>16590</v>
      </c>
      <c r="C8611" s="2"/>
      <c r="D8611" s="2" t="s">
        <v>16</v>
      </c>
      <c r="E8611" s="4">
        <f>190.00*(1-Z1%)</f>
        <v>190</v>
      </c>
      <c r="F8611" s="2">
        <v>2</v>
      </c>
      <c r="G8611" s="2"/>
    </row>
    <row r="8612" spans="1:26" customHeight="1" ht="36" hidden="true" outlineLevel="3">
      <c r="A8612" s="2" t="s">
        <v>16591</v>
      </c>
      <c r="B8612" s="3" t="s">
        <v>16592</v>
      </c>
      <c r="C8612" s="2"/>
      <c r="D8612" s="2" t="s">
        <v>16</v>
      </c>
      <c r="E8612" s="4">
        <f>190.00*(1-Z1%)</f>
        <v>190</v>
      </c>
      <c r="F8612" s="2">
        <v>3</v>
      </c>
      <c r="G8612" s="2"/>
    </row>
    <row r="8613" spans="1:26" customHeight="1" ht="18" hidden="true" outlineLevel="3">
      <c r="A8613" s="2" t="s">
        <v>16593</v>
      </c>
      <c r="B8613" s="3" t="s">
        <v>16594</v>
      </c>
      <c r="C8613" s="2"/>
      <c r="D8613" s="2" t="s">
        <v>16</v>
      </c>
      <c r="E8613" s="4">
        <f>180.00*(1-Z1%)</f>
        <v>180</v>
      </c>
      <c r="F8613" s="2">
        <v>2</v>
      </c>
      <c r="G8613" s="2"/>
    </row>
    <row r="8614" spans="1:26" customHeight="1" ht="18" hidden="true" outlineLevel="3">
      <c r="A8614" s="2" t="s">
        <v>16595</v>
      </c>
      <c r="B8614" s="3" t="s">
        <v>16596</v>
      </c>
      <c r="C8614" s="2"/>
      <c r="D8614" s="2" t="s">
        <v>16</v>
      </c>
      <c r="E8614" s="4">
        <f>180.00*(1-Z1%)</f>
        <v>180</v>
      </c>
      <c r="F8614" s="2">
        <v>2</v>
      </c>
      <c r="G8614" s="2"/>
    </row>
    <row r="8615" spans="1:26" customHeight="1" ht="18" hidden="true" outlineLevel="3">
      <c r="A8615" s="2" t="s">
        <v>16597</v>
      </c>
      <c r="B8615" s="3" t="s">
        <v>16598</v>
      </c>
      <c r="C8615" s="2"/>
      <c r="D8615" s="2" t="s">
        <v>16</v>
      </c>
      <c r="E8615" s="4">
        <f>190.00*(1-Z1%)</f>
        <v>190</v>
      </c>
      <c r="F8615" s="2">
        <v>1</v>
      </c>
      <c r="G8615" s="2"/>
    </row>
    <row r="8616" spans="1:26" customHeight="1" ht="18" hidden="true" outlineLevel="3">
      <c r="A8616" s="2" t="s">
        <v>16599</v>
      </c>
      <c r="B8616" s="3" t="s">
        <v>16600</v>
      </c>
      <c r="C8616" s="2"/>
      <c r="D8616" s="2" t="s">
        <v>16</v>
      </c>
      <c r="E8616" s="4">
        <f>100.00*(1-Z1%)</f>
        <v>100</v>
      </c>
      <c r="F8616" s="2">
        <v>2</v>
      </c>
      <c r="G8616" s="2"/>
    </row>
    <row r="8617" spans="1:26" customHeight="1" ht="18" hidden="true" outlineLevel="3">
      <c r="A8617" s="2" t="s">
        <v>16601</v>
      </c>
      <c r="B8617" s="3" t="s">
        <v>16602</v>
      </c>
      <c r="C8617" s="2"/>
      <c r="D8617" s="2" t="s">
        <v>16</v>
      </c>
      <c r="E8617" s="4">
        <f>170.00*(1-Z1%)</f>
        <v>170</v>
      </c>
      <c r="F8617" s="2">
        <v>2</v>
      </c>
      <c r="G8617" s="2"/>
    </row>
    <row r="8618" spans="1:26" customHeight="1" ht="18" hidden="true" outlineLevel="3">
      <c r="A8618" s="2" t="s">
        <v>16603</v>
      </c>
      <c r="B8618" s="3" t="s">
        <v>16604</v>
      </c>
      <c r="C8618" s="2"/>
      <c r="D8618" s="2" t="s">
        <v>16</v>
      </c>
      <c r="E8618" s="4">
        <f>100.00*(1-Z1%)</f>
        <v>100</v>
      </c>
      <c r="F8618" s="2">
        <v>2</v>
      </c>
      <c r="G8618" s="2"/>
    </row>
    <row r="8619" spans="1:26" customHeight="1" ht="18" hidden="true" outlineLevel="3">
      <c r="A8619" s="2" t="s">
        <v>16605</v>
      </c>
      <c r="B8619" s="3" t="s">
        <v>16606</v>
      </c>
      <c r="C8619" s="2"/>
      <c r="D8619" s="2" t="s">
        <v>16</v>
      </c>
      <c r="E8619" s="4">
        <f>170.00*(1-Z1%)</f>
        <v>170</v>
      </c>
      <c r="F8619" s="2">
        <v>2</v>
      </c>
      <c r="G8619" s="2"/>
    </row>
    <row r="8620" spans="1:26" customHeight="1" ht="18" hidden="true" outlineLevel="3">
      <c r="A8620" s="2" t="s">
        <v>16607</v>
      </c>
      <c r="B8620" s="3" t="s">
        <v>16608</v>
      </c>
      <c r="C8620" s="2"/>
      <c r="D8620" s="2" t="s">
        <v>16</v>
      </c>
      <c r="E8620" s="4">
        <f>130.00*(1-Z1%)</f>
        <v>130</v>
      </c>
      <c r="F8620" s="2">
        <v>1</v>
      </c>
      <c r="G8620" s="2"/>
    </row>
    <row r="8621" spans="1:26" customHeight="1" ht="36" hidden="true" outlineLevel="3">
      <c r="A8621" s="2" t="s">
        <v>16609</v>
      </c>
      <c r="B8621" s="3" t="s">
        <v>16610</v>
      </c>
      <c r="C8621" s="2"/>
      <c r="D8621" s="2" t="s">
        <v>16</v>
      </c>
      <c r="E8621" s="4">
        <f>850.00*(1-Z1%)</f>
        <v>850</v>
      </c>
      <c r="F8621" s="2">
        <v>1</v>
      </c>
      <c r="G8621" s="2"/>
    </row>
    <row r="8622" spans="1:26" customHeight="1" ht="36" hidden="true" outlineLevel="3">
      <c r="A8622" s="2" t="s">
        <v>16611</v>
      </c>
      <c r="B8622" s="3" t="s">
        <v>16612</v>
      </c>
      <c r="C8622" s="2"/>
      <c r="D8622" s="2" t="s">
        <v>16</v>
      </c>
      <c r="E8622" s="4">
        <f>1100.00*(1-Z1%)</f>
        <v>1100</v>
      </c>
      <c r="F8622" s="2">
        <v>1</v>
      </c>
      <c r="G8622" s="2"/>
    </row>
    <row r="8623" spans="1:26" customHeight="1" ht="36" hidden="true" outlineLevel="3">
      <c r="A8623" s="2" t="s">
        <v>16613</v>
      </c>
      <c r="B8623" s="3" t="s">
        <v>16614</v>
      </c>
      <c r="C8623" s="2"/>
      <c r="D8623" s="2" t="s">
        <v>16</v>
      </c>
      <c r="E8623" s="4">
        <f>300.00*(1-Z1%)</f>
        <v>300</v>
      </c>
      <c r="F8623" s="2">
        <v>2</v>
      </c>
      <c r="G8623" s="2"/>
    </row>
    <row r="8624" spans="1:26" customHeight="1" ht="36" hidden="true" outlineLevel="3">
      <c r="A8624" s="2" t="s">
        <v>16615</v>
      </c>
      <c r="B8624" s="3" t="s">
        <v>16616</v>
      </c>
      <c r="C8624" s="2"/>
      <c r="D8624" s="2" t="s">
        <v>16</v>
      </c>
      <c r="E8624" s="4">
        <f>260.00*(1-Z1%)</f>
        <v>260</v>
      </c>
      <c r="F8624" s="2">
        <v>2</v>
      </c>
      <c r="G8624" s="2"/>
    </row>
    <row r="8625" spans="1:26" customHeight="1" ht="36" hidden="true" outlineLevel="3">
      <c r="A8625" s="2" t="s">
        <v>16617</v>
      </c>
      <c r="B8625" s="3" t="s">
        <v>16618</v>
      </c>
      <c r="C8625" s="2"/>
      <c r="D8625" s="2" t="s">
        <v>16</v>
      </c>
      <c r="E8625" s="4">
        <f>350.00*(1-Z1%)</f>
        <v>350</v>
      </c>
      <c r="F8625" s="2">
        <v>3</v>
      </c>
      <c r="G8625" s="2"/>
    </row>
    <row r="8626" spans="1:26" customHeight="1" ht="36" hidden="true" outlineLevel="3">
      <c r="A8626" s="2" t="s">
        <v>16619</v>
      </c>
      <c r="B8626" s="3" t="s">
        <v>16620</v>
      </c>
      <c r="C8626" s="2"/>
      <c r="D8626" s="2" t="s">
        <v>16</v>
      </c>
      <c r="E8626" s="4">
        <f>310.00*(1-Z1%)</f>
        <v>310</v>
      </c>
      <c r="F8626" s="2">
        <v>2</v>
      </c>
      <c r="G8626" s="2"/>
    </row>
    <row r="8627" spans="1:26" customHeight="1" ht="36" hidden="true" outlineLevel="3">
      <c r="A8627" s="2" t="s">
        <v>16621</v>
      </c>
      <c r="B8627" s="3" t="s">
        <v>16622</v>
      </c>
      <c r="C8627" s="2"/>
      <c r="D8627" s="2" t="s">
        <v>16</v>
      </c>
      <c r="E8627" s="4">
        <f>400.00*(1-Z1%)</f>
        <v>400</v>
      </c>
      <c r="F8627" s="2">
        <v>2</v>
      </c>
      <c r="G8627" s="2"/>
    </row>
    <row r="8628" spans="1:26" customHeight="1" ht="36" hidden="true" outlineLevel="3">
      <c r="A8628" s="2" t="s">
        <v>16623</v>
      </c>
      <c r="B8628" s="3" t="s">
        <v>16624</v>
      </c>
      <c r="C8628" s="2"/>
      <c r="D8628" s="2" t="s">
        <v>16</v>
      </c>
      <c r="E8628" s="4">
        <f>450.00*(1-Z1%)</f>
        <v>450</v>
      </c>
      <c r="F8628" s="2">
        <v>2</v>
      </c>
      <c r="G8628" s="2"/>
    </row>
    <row r="8629" spans="1:26" customHeight="1" ht="36" hidden="true" outlineLevel="3">
      <c r="A8629" s="2" t="s">
        <v>16625</v>
      </c>
      <c r="B8629" s="3" t="s">
        <v>16626</v>
      </c>
      <c r="C8629" s="2"/>
      <c r="D8629" s="2" t="s">
        <v>16</v>
      </c>
      <c r="E8629" s="4">
        <f>490.00*(1-Z1%)</f>
        <v>490</v>
      </c>
      <c r="F8629" s="2">
        <v>1</v>
      </c>
      <c r="G8629" s="2"/>
    </row>
    <row r="8630" spans="1:26" customHeight="1" ht="36" hidden="true" outlineLevel="3">
      <c r="A8630" s="2" t="s">
        <v>16627</v>
      </c>
      <c r="B8630" s="3" t="s">
        <v>16628</v>
      </c>
      <c r="C8630" s="2"/>
      <c r="D8630" s="2" t="s">
        <v>16</v>
      </c>
      <c r="E8630" s="4">
        <f>450.00*(1-Z1%)</f>
        <v>450</v>
      </c>
      <c r="F8630" s="2">
        <v>3</v>
      </c>
      <c r="G8630" s="2"/>
    </row>
    <row r="8631" spans="1:26" customHeight="1" ht="36" hidden="true" outlineLevel="3">
      <c r="A8631" s="2" t="s">
        <v>16629</v>
      </c>
      <c r="B8631" s="3" t="s">
        <v>16630</v>
      </c>
      <c r="C8631" s="2"/>
      <c r="D8631" s="2" t="s">
        <v>16</v>
      </c>
      <c r="E8631" s="4">
        <f>490.00*(1-Z1%)</f>
        <v>490</v>
      </c>
      <c r="F8631" s="2">
        <v>2</v>
      </c>
      <c r="G8631" s="2"/>
    </row>
    <row r="8632" spans="1:26" customHeight="1" ht="36" hidden="true" outlineLevel="3">
      <c r="A8632" s="2" t="s">
        <v>16631</v>
      </c>
      <c r="B8632" s="3" t="s">
        <v>16632</v>
      </c>
      <c r="C8632" s="2"/>
      <c r="D8632" s="2" t="s">
        <v>16</v>
      </c>
      <c r="E8632" s="4">
        <f>720.00*(1-Z1%)</f>
        <v>720</v>
      </c>
      <c r="F8632" s="2">
        <v>2</v>
      </c>
      <c r="G8632" s="2"/>
    </row>
    <row r="8633" spans="1:26" customHeight="1" ht="18" hidden="true" outlineLevel="3">
      <c r="A8633" s="2" t="s">
        <v>16633</v>
      </c>
      <c r="B8633" s="3" t="s">
        <v>16634</v>
      </c>
      <c r="C8633" s="2"/>
      <c r="D8633" s="2" t="s">
        <v>16</v>
      </c>
      <c r="E8633" s="4">
        <f>720.00*(1-Z1%)</f>
        <v>720</v>
      </c>
      <c r="F8633" s="2">
        <v>3</v>
      </c>
      <c r="G8633" s="2"/>
    </row>
    <row r="8634" spans="1:26" customHeight="1" ht="18" hidden="true" outlineLevel="3">
      <c r="A8634" s="2" t="s">
        <v>16635</v>
      </c>
      <c r="B8634" s="3" t="s">
        <v>16636</v>
      </c>
      <c r="C8634" s="2"/>
      <c r="D8634" s="2" t="s">
        <v>16</v>
      </c>
      <c r="E8634" s="4">
        <f>1100.00*(1-Z1%)</f>
        <v>1100</v>
      </c>
      <c r="F8634" s="2">
        <v>1</v>
      </c>
      <c r="G8634" s="2"/>
    </row>
    <row r="8635" spans="1:26" customHeight="1" ht="36" hidden="true" outlineLevel="3">
      <c r="A8635" s="2" t="s">
        <v>16637</v>
      </c>
      <c r="B8635" s="3" t="s">
        <v>16638</v>
      </c>
      <c r="C8635" s="2"/>
      <c r="D8635" s="2" t="s">
        <v>16</v>
      </c>
      <c r="E8635" s="4">
        <f>690.00*(1-Z1%)</f>
        <v>690</v>
      </c>
      <c r="F8635" s="2">
        <v>2</v>
      </c>
      <c r="G8635" s="2"/>
    </row>
    <row r="8636" spans="1:26" customHeight="1" ht="36" hidden="true" outlineLevel="3">
      <c r="A8636" s="2" t="s">
        <v>16639</v>
      </c>
      <c r="B8636" s="3" t="s">
        <v>16640</v>
      </c>
      <c r="C8636" s="2"/>
      <c r="D8636" s="2" t="s">
        <v>16</v>
      </c>
      <c r="E8636" s="4">
        <f>590.00*(1-Z1%)</f>
        <v>590</v>
      </c>
      <c r="F8636" s="2">
        <v>3</v>
      </c>
      <c r="G8636" s="2"/>
    </row>
    <row r="8637" spans="1:26" customHeight="1" ht="36" hidden="true" outlineLevel="3">
      <c r="A8637" s="2" t="s">
        <v>16641</v>
      </c>
      <c r="B8637" s="3" t="s">
        <v>16642</v>
      </c>
      <c r="C8637" s="2"/>
      <c r="D8637" s="2" t="s">
        <v>16</v>
      </c>
      <c r="E8637" s="4">
        <f>290.00*(1-Z1%)</f>
        <v>290</v>
      </c>
      <c r="F8637" s="2">
        <v>2</v>
      </c>
      <c r="G8637" s="2"/>
    </row>
    <row r="8638" spans="1:26" customHeight="1" ht="36" hidden="true" outlineLevel="3">
      <c r="A8638" s="2" t="s">
        <v>16643</v>
      </c>
      <c r="B8638" s="3" t="s">
        <v>16644</v>
      </c>
      <c r="C8638" s="2"/>
      <c r="D8638" s="2" t="s">
        <v>16</v>
      </c>
      <c r="E8638" s="4">
        <f>450.00*(1-Z1%)</f>
        <v>450</v>
      </c>
      <c r="F8638" s="2">
        <v>1</v>
      </c>
      <c r="G8638" s="2"/>
    </row>
    <row r="8639" spans="1:26" customHeight="1" ht="18" hidden="true" outlineLevel="3">
      <c r="A8639" s="2" t="s">
        <v>16645</v>
      </c>
      <c r="B8639" s="3" t="s">
        <v>16646</v>
      </c>
      <c r="C8639" s="2"/>
      <c r="D8639" s="2" t="s">
        <v>16</v>
      </c>
      <c r="E8639" s="4">
        <f>110.00*(1-Z1%)</f>
        <v>110</v>
      </c>
      <c r="F8639" s="2">
        <v>2</v>
      </c>
      <c r="G8639" s="2"/>
    </row>
    <row r="8640" spans="1:26" customHeight="1" ht="18" hidden="true" outlineLevel="3">
      <c r="A8640" s="2" t="s">
        <v>16647</v>
      </c>
      <c r="B8640" s="3" t="s">
        <v>16648</v>
      </c>
      <c r="C8640" s="2"/>
      <c r="D8640" s="2" t="s">
        <v>16</v>
      </c>
      <c r="E8640" s="4">
        <f>90.00*(1-Z1%)</f>
        <v>90</v>
      </c>
      <c r="F8640" s="2">
        <v>3</v>
      </c>
      <c r="G8640" s="2"/>
    </row>
    <row r="8641" spans="1:26" customHeight="1" ht="18" hidden="true" outlineLevel="3">
      <c r="A8641" s="2" t="s">
        <v>16649</v>
      </c>
      <c r="B8641" s="3" t="s">
        <v>16650</v>
      </c>
      <c r="C8641" s="2"/>
      <c r="D8641" s="2" t="s">
        <v>16</v>
      </c>
      <c r="E8641" s="4">
        <f>110.00*(1-Z1%)</f>
        <v>110</v>
      </c>
      <c r="F8641" s="2">
        <v>4</v>
      </c>
      <c r="G8641" s="2"/>
    </row>
    <row r="8642" spans="1:26" customHeight="1" ht="18" hidden="true" outlineLevel="3">
      <c r="A8642" s="2" t="s">
        <v>16651</v>
      </c>
      <c r="B8642" s="3" t="s">
        <v>16652</v>
      </c>
      <c r="C8642" s="2"/>
      <c r="D8642" s="2" t="s">
        <v>16</v>
      </c>
      <c r="E8642" s="4">
        <f>90.00*(1-Z1%)</f>
        <v>90</v>
      </c>
      <c r="F8642" s="2">
        <v>5</v>
      </c>
      <c r="G8642" s="2"/>
    </row>
    <row r="8643" spans="1:26" customHeight="1" ht="18" hidden="true" outlineLevel="3">
      <c r="A8643" s="2" t="s">
        <v>16653</v>
      </c>
      <c r="B8643" s="3" t="s">
        <v>16654</v>
      </c>
      <c r="C8643" s="2"/>
      <c r="D8643" s="2" t="s">
        <v>16</v>
      </c>
      <c r="E8643" s="4">
        <f>90.00*(1-Z1%)</f>
        <v>90</v>
      </c>
      <c r="F8643" s="2">
        <v>4</v>
      </c>
      <c r="G8643" s="2"/>
    </row>
    <row r="8644" spans="1:26" customHeight="1" ht="18" hidden="true" outlineLevel="3">
      <c r="A8644" s="2" t="s">
        <v>16655</v>
      </c>
      <c r="B8644" s="3" t="s">
        <v>16656</v>
      </c>
      <c r="C8644" s="2"/>
      <c r="D8644" s="2" t="s">
        <v>16</v>
      </c>
      <c r="E8644" s="4">
        <f>110.00*(1-Z1%)</f>
        <v>110</v>
      </c>
      <c r="F8644" s="2">
        <v>4</v>
      </c>
      <c r="G8644" s="2"/>
    </row>
    <row r="8645" spans="1:26" customHeight="1" ht="18" hidden="true" outlineLevel="3">
      <c r="A8645" s="2" t="s">
        <v>16657</v>
      </c>
      <c r="B8645" s="3" t="s">
        <v>16658</v>
      </c>
      <c r="C8645" s="2"/>
      <c r="D8645" s="2" t="s">
        <v>16</v>
      </c>
      <c r="E8645" s="4">
        <f>120.00*(1-Z1%)</f>
        <v>120</v>
      </c>
      <c r="F8645" s="2">
        <v>4</v>
      </c>
      <c r="G8645" s="2"/>
    </row>
    <row r="8646" spans="1:26" customHeight="1" ht="18" hidden="true" outlineLevel="3">
      <c r="A8646" s="2" t="s">
        <v>16659</v>
      </c>
      <c r="B8646" s="3" t="s">
        <v>16660</v>
      </c>
      <c r="C8646" s="2"/>
      <c r="D8646" s="2" t="s">
        <v>16</v>
      </c>
      <c r="E8646" s="4">
        <f>190.00*(1-Z1%)</f>
        <v>190</v>
      </c>
      <c r="F8646" s="2">
        <v>5</v>
      </c>
      <c r="G8646" s="2"/>
    </row>
    <row r="8647" spans="1:26" customHeight="1" ht="36" hidden="true" outlineLevel="3">
      <c r="A8647" s="2" t="s">
        <v>16661</v>
      </c>
      <c r="B8647" s="3" t="s">
        <v>16662</v>
      </c>
      <c r="C8647" s="2"/>
      <c r="D8647" s="2" t="s">
        <v>16</v>
      </c>
      <c r="E8647" s="4">
        <f>45.00*(1-Z1%)</f>
        <v>45</v>
      </c>
      <c r="F8647" s="2">
        <v>1</v>
      </c>
      <c r="G8647" s="2"/>
    </row>
    <row r="8648" spans="1:26" customHeight="1" ht="36" hidden="true" outlineLevel="3">
      <c r="A8648" s="2" t="s">
        <v>16663</v>
      </c>
      <c r="B8648" s="3" t="s">
        <v>16664</v>
      </c>
      <c r="C8648" s="2"/>
      <c r="D8648" s="2" t="s">
        <v>16</v>
      </c>
      <c r="E8648" s="4">
        <f>430.00*(1-Z1%)</f>
        <v>430</v>
      </c>
      <c r="F8648" s="2">
        <v>3</v>
      </c>
      <c r="G8648" s="2"/>
    </row>
    <row r="8649" spans="1:26" customHeight="1" ht="36" hidden="true" outlineLevel="3">
      <c r="A8649" s="2" t="s">
        <v>16665</v>
      </c>
      <c r="B8649" s="3" t="s">
        <v>16666</v>
      </c>
      <c r="C8649" s="2"/>
      <c r="D8649" s="2" t="s">
        <v>16</v>
      </c>
      <c r="E8649" s="4">
        <f>515.00*(1-Z1%)</f>
        <v>515</v>
      </c>
      <c r="F8649" s="2">
        <v>1</v>
      </c>
      <c r="G8649" s="2"/>
    </row>
    <row r="8650" spans="1:26" customHeight="1" ht="35" hidden="true" outlineLevel="3">
      <c r="A8650" s="5" t="s">
        <v>16667</v>
      </c>
      <c r="B8650" s="5"/>
      <c r="C8650" s="5"/>
      <c r="D8650" s="5"/>
      <c r="E8650" s="5"/>
      <c r="F8650" s="5"/>
      <c r="G8650" s="5"/>
    </row>
    <row r="8651" spans="1:26" customHeight="1" ht="18" hidden="true" outlineLevel="3">
      <c r="A8651" s="2" t="s">
        <v>16668</v>
      </c>
      <c r="B8651" s="3" t="s">
        <v>16669</v>
      </c>
      <c r="C8651" s="2"/>
      <c r="D8651" s="2" t="s">
        <v>16</v>
      </c>
      <c r="E8651" s="4">
        <f>330.00*(1-Z1%)</f>
        <v>330</v>
      </c>
      <c r="F8651" s="2">
        <v>2</v>
      </c>
      <c r="G8651" s="2"/>
    </row>
    <row r="8652" spans="1:26" customHeight="1" ht="36" hidden="true" outlineLevel="3">
      <c r="A8652" s="2" t="s">
        <v>16670</v>
      </c>
      <c r="B8652" s="3" t="s">
        <v>16671</v>
      </c>
      <c r="C8652" s="2"/>
      <c r="D8652" s="2" t="s">
        <v>16</v>
      </c>
      <c r="E8652" s="4">
        <f>600.00*(1-Z1%)</f>
        <v>600</v>
      </c>
      <c r="F8652" s="2">
        <v>1</v>
      </c>
      <c r="G8652" s="2"/>
    </row>
    <row r="8653" spans="1:26" customHeight="1" ht="35" hidden="true" outlineLevel="2">
      <c r="A8653" s="5" t="s">
        <v>16672</v>
      </c>
      <c r="B8653" s="5"/>
      <c r="C8653" s="5"/>
      <c r="D8653" s="5"/>
      <c r="E8653" s="5"/>
      <c r="F8653" s="5"/>
      <c r="G8653" s="5"/>
    </row>
    <row r="8654" spans="1:26" customHeight="1" ht="35" hidden="true" outlineLevel="3">
      <c r="A8654" s="5" t="s">
        <v>16673</v>
      </c>
      <c r="B8654" s="5"/>
      <c r="C8654" s="5"/>
      <c r="D8654" s="5"/>
      <c r="E8654" s="5"/>
      <c r="F8654" s="5"/>
      <c r="G8654" s="5"/>
    </row>
    <row r="8655" spans="1:26" customHeight="1" ht="18" hidden="true" outlineLevel="3">
      <c r="A8655" s="2" t="s">
        <v>16674</v>
      </c>
      <c r="B8655" s="3" t="s">
        <v>16675</v>
      </c>
      <c r="C8655" s="2"/>
      <c r="D8655" s="2" t="s">
        <v>16</v>
      </c>
      <c r="E8655" s="4">
        <f>490.00*(1-Z1%)</f>
        <v>490</v>
      </c>
      <c r="F8655" s="2">
        <v>1</v>
      </c>
      <c r="G8655" s="2"/>
    </row>
    <row r="8656" spans="1:26" customHeight="1" ht="18" hidden="true" outlineLevel="3">
      <c r="A8656" s="2" t="s">
        <v>16676</v>
      </c>
      <c r="B8656" s="3" t="s">
        <v>16677</v>
      </c>
      <c r="C8656" s="2"/>
      <c r="D8656" s="2" t="s">
        <v>16</v>
      </c>
      <c r="E8656" s="4">
        <f>890.00*(1-Z1%)</f>
        <v>890</v>
      </c>
      <c r="F8656" s="2">
        <v>1</v>
      </c>
      <c r="G8656" s="2"/>
    </row>
    <row r="8657" spans="1:26" customHeight="1" ht="18" hidden="true" outlineLevel="3">
      <c r="A8657" s="2" t="s">
        <v>16678</v>
      </c>
      <c r="B8657" s="3" t="s">
        <v>16679</v>
      </c>
      <c r="C8657" s="2"/>
      <c r="D8657" s="2" t="s">
        <v>16</v>
      </c>
      <c r="E8657" s="4">
        <f>690.00*(1-Z1%)</f>
        <v>690</v>
      </c>
      <c r="F8657" s="2">
        <v>1</v>
      </c>
      <c r="G8657" s="2"/>
    </row>
    <row r="8658" spans="1:26" customHeight="1" ht="18" hidden="true" outlineLevel="3">
      <c r="A8658" s="2" t="s">
        <v>16680</v>
      </c>
      <c r="B8658" s="3" t="s">
        <v>16681</v>
      </c>
      <c r="C8658" s="2"/>
      <c r="D8658" s="2" t="s">
        <v>16</v>
      </c>
      <c r="E8658" s="4">
        <f>790.00*(1-Z1%)</f>
        <v>790</v>
      </c>
      <c r="F8658" s="2">
        <v>1</v>
      </c>
      <c r="G8658" s="2"/>
    </row>
    <row r="8659" spans="1:26" customHeight="1" ht="35" hidden="true" outlineLevel="3">
      <c r="A8659" s="5" t="s">
        <v>10846</v>
      </c>
      <c r="B8659" s="5"/>
      <c r="C8659" s="5"/>
      <c r="D8659" s="5"/>
      <c r="E8659" s="5"/>
      <c r="F8659" s="5"/>
      <c r="G8659" s="5"/>
    </row>
    <row r="8660" spans="1:26" customHeight="1" ht="35" hidden="true" outlineLevel="4">
      <c r="A8660" s="5" t="s">
        <v>16682</v>
      </c>
      <c r="B8660" s="5"/>
      <c r="C8660" s="5"/>
      <c r="D8660" s="5"/>
      <c r="E8660" s="5"/>
      <c r="F8660" s="5"/>
      <c r="G8660" s="5"/>
    </row>
    <row r="8661" spans="1:26" customHeight="1" ht="18" hidden="true" outlineLevel="4">
      <c r="A8661" s="2" t="s">
        <v>16683</v>
      </c>
      <c r="B8661" s="3" t="s">
        <v>16684</v>
      </c>
      <c r="C8661" s="2"/>
      <c r="D8661" s="2" t="s">
        <v>16</v>
      </c>
      <c r="E8661" s="4">
        <f>60.00*(1-Z1%)</f>
        <v>60</v>
      </c>
      <c r="F8661" s="2">
        <v>6</v>
      </c>
      <c r="G8661" s="2"/>
    </row>
    <row r="8662" spans="1:26" customHeight="1" ht="18" hidden="true" outlineLevel="4">
      <c r="A8662" s="2" t="s">
        <v>16685</v>
      </c>
      <c r="B8662" s="3" t="s">
        <v>16686</v>
      </c>
      <c r="C8662" s="2"/>
      <c r="D8662" s="2" t="s">
        <v>16</v>
      </c>
      <c r="E8662" s="4">
        <f>400.00*(1-Z1%)</f>
        <v>400</v>
      </c>
      <c r="F8662" s="2">
        <v>1</v>
      </c>
      <c r="G8662" s="2"/>
    </row>
    <row r="8663" spans="1:26" customHeight="1" ht="18" hidden="true" outlineLevel="4">
      <c r="A8663" s="2" t="s">
        <v>16687</v>
      </c>
      <c r="B8663" s="3" t="s">
        <v>16686</v>
      </c>
      <c r="C8663" s="2"/>
      <c r="D8663" s="2" t="s">
        <v>16</v>
      </c>
      <c r="E8663" s="4">
        <f>400.00*(1-Z1%)</f>
        <v>400</v>
      </c>
      <c r="F8663" s="2">
        <v>1</v>
      </c>
      <c r="G8663" s="2"/>
    </row>
    <row r="8664" spans="1:26" customHeight="1" ht="18" hidden="true" outlineLevel="4">
      <c r="A8664" s="2" t="s">
        <v>16688</v>
      </c>
      <c r="B8664" s="3" t="s">
        <v>16686</v>
      </c>
      <c r="C8664" s="2"/>
      <c r="D8664" s="2" t="s">
        <v>16</v>
      </c>
      <c r="E8664" s="4">
        <f>400.00*(1-Z1%)</f>
        <v>400</v>
      </c>
      <c r="F8664" s="2">
        <v>1</v>
      </c>
      <c r="G8664" s="2"/>
    </row>
    <row r="8665" spans="1:26" customHeight="1" ht="18" hidden="true" outlineLevel="4">
      <c r="A8665" s="2" t="s">
        <v>16689</v>
      </c>
      <c r="B8665" s="3" t="s">
        <v>16686</v>
      </c>
      <c r="C8665" s="2"/>
      <c r="D8665" s="2" t="s">
        <v>16</v>
      </c>
      <c r="E8665" s="4">
        <f>400.00*(1-Z1%)</f>
        <v>400</v>
      </c>
      <c r="F8665" s="2">
        <v>1</v>
      </c>
      <c r="G8665" s="2"/>
    </row>
    <row r="8666" spans="1:26" customHeight="1" ht="18" hidden="true" outlineLevel="4">
      <c r="A8666" s="2" t="s">
        <v>16690</v>
      </c>
      <c r="B8666" s="3" t="s">
        <v>16686</v>
      </c>
      <c r="C8666" s="2"/>
      <c r="D8666" s="2" t="s">
        <v>16</v>
      </c>
      <c r="E8666" s="4">
        <f>480.00*(1-Z1%)</f>
        <v>480</v>
      </c>
      <c r="F8666" s="2">
        <v>1</v>
      </c>
      <c r="G8666" s="2"/>
    </row>
    <row r="8667" spans="1:26" customHeight="1" ht="18" hidden="true" outlineLevel="4">
      <c r="A8667" s="2" t="s">
        <v>16691</v>
      </c>
      <c r="B8667" s="3" t="s">
        <v>16692</v>
      </c>
      <c r="C8667" s="2"/>
      <c r="D8667" s="2" t="s">
        <v>16</v>
      </c>
      <c r="E8667" s="4">
        <f>690.00*(1-Z1%)</f>
        <v>690</v>
      </c>
      <c r="F8667" s="2">
        <v>1</v>
      </c>
      <c r="G8667" s="2"/>
    </row>
    <row r="8668" spans="1:26" customHeight="1" ht="18" hidden="true" outlineLevel="4">
      <c r="A8668" s="2" t="s">
        <v>16693</v>
      </c>
      <c r="B8668" s="3" t="s">
        <v>16694</v>
      </c>
      <c r="C8668" s="2"/>
      <c r="D8668" s="2" t="s">
        <v>16</v>
      </c>
      <c r="E8668" s="4">
        <f>250.00*(1-Z1%)</f>
        <v>250</v>
      </c>
      <c r="F8668" s="2">
        <v>1</v>
      </c>
      <c r="G8668" s="2"/>
    </row>
    <row r="8669" spans="1:26" customHeight="1" ht="18" hidden="true" outlineLevel="4">
      <c r="A8669" s="2" t="s">
        <v>16695</v>
      </c>
      <c r="B8669" s="3" t="s">
        <v>16696</v>
      </c>
      <c r="C8669" s="2"/>
      <c r="D8669" s="2" t="s">
        <v>16</v>
      </c>
      <c r="E8669" s="4">
        <f>250.00*(1-Z1%)</f>
        <v>250</v>
      </c>
      <c r="F8669" s="2">
        <v>4</v>
      </c>
      <c r="G8669" s="2"/>
    </row>
    <row r="8670" spans="1:26" customHeight="1" ht="18" hidden="true" outlineLevel="4">
      <c r="A8670" s="2" t="s">
        <v>16697</v>
      </c>
      <c r="B8670" s="3" t="s">
        <v>16698</v>
      </c>
      <c r="C8670" s="2"/>
      <c r="D8670" s="2" t="s">
        <v>16</v>
      </c>
      <c r="E8670" s="4">
        <f>250.00*(1-Z1%)</f>
        <v>250</v>
      </c>
      <c r="F8670" s="2">
        <v>2</v>
      </c>
      <c r="G8670" s="2"/>
    </row>
    <row r="8671" spans="1:26" customHeight="1" ht="18" hidden="true" outlineLevel="4">
      <c r="A8671" s="2" t="s">
        <v>16699</v>
      </c>
      <c r="B8671" s="3" t="s">
        <v>16700</v>
      </c>
      <c r="C8671" s="2"/>
      <c r="D8671" s="2" t="s">
        <v>16</v>
      </c>
      <c r="E8671" s="4">
        <f>300.00*(1-Z1%)</f>
        <v>300</v>
      </c>
      <c r="F8671" s="2">
        <v>2</v>
      </c>
      <c r="G8671" s="2"/>
    </row>
    <row r="8672" spans="1:26" customHeight="1" ht="18" hidden="true" outlineLevel="4">
      <c r="A8672" s="2" t="s">
        <v>16701</v>
      </c>
      <c r="B8672" s="3" t="s">
        <v>16702</v>
      </c>
      <c r="C8672" s="2"/>
      <c r="D8672" s="2" t="s">
        <v>16</v>
      </c>
      <c r="E8672" s="4">
        <f>400.00*(1-Z1%)</f>
        <v>400</v>
      </c>
      <c r="F8672" s="2">
        <v>4</v>
      </c>
      <c r="G8672" s="2"/>
    </row>
    <row r="8673" spans="1:26" customHeight="1" ht="18" hidden="true" outlineLevel="4">
      <c r="A8673" s="2" t="s">
        <v>16703</v>
      </c>
      <c r="B8673" s="3" t="s">
        <v>16704</v>
      </c>
      <c r="C8673" s="2"/>
      <c r="D8673" s="2" t="s">
        <v>16</v>
      </c>
      <c r="E8673" s="4">
        <f>280.00*(1-Z1%)</f>
        <v>280</v>
      </c>
      <c r="F8673" s="2">
        <v>2</v>
      </c>
      <c r="G8673" s="2"/>
    </row>
    <row r="8674" spans="1:26" customHeight="1" ht="18" hidden="true" outlineLevel="4">
      <c r="A8674" s="2" t="s">
        <v>16705</v>
      </c>
      <c r="B8674" s="3" t="s">
        <v>16706</v>
      </c>
      <c r="C8674" s="2"/>
      <c r="D8674" s="2" t="s">
        <v>16</v>
      </c>
      <c r="E8674" s="4">
        <f>350.00*(1-Z1%)</f>
        <v>350</v>
      </c>
      <c r="F8674" s="2">
        <v>1</v>
      </c>
      <c r="G8674" s="2"/>
    </row>
    <row r="8675" spans="1:26" customHeight="1" ht="18" hidden="true" outlineLevel="4">
      <c r="A8675" s="2" t="s">
        <v>16707</v>
      </c>
      <c r="B8675" s="3" t="s">
        <v>16708</v>
      </c>
      <c r="C8675" s="2"/>
      <c r="D8675" s="2" t="s">
        <v>16</v>
      </c>
      <c r="E8675" s="4">
        <f>515.00*(1-Z1%)</f>
        <v>515</v>
      </c>
      <c r="F8675" s="2">
        <v>1</v>
      </c>
      <c r="G8675" s="2"/>
    </row>
    <row r="8676" spans="1:26" customHeight="1" ht="18" hidden="true" outlineLevel="4">
      <c r="A8676" s="2" t="s">
        <v>16709</v>
      </c>
      <c r="B8676" s="3" t="s">
        <v>16710</v>
      </c>
      <c r="C8676" s="2"/>
      <c r="D8676" s="2" t="s">
        <v>16</v>
      </c>
      <c r="E8676" s="4">
        <f>150.00*(1-Z1%)</f>
        <v>150</v>
      </c>
      <c r="F8676" s="2">
        <v>2</v>
      </c>
      <c r="G8676" s="2"/>
    </row>
    <row r="8677" spans="1:26" customHeight="1" ht="18" hidden="true" outlineLevel="4">
      <c r="A8677" s="2" t="s">
        <v>16711</v>
      </c>
      <c r="B8677" s="3" t="s">
        <v>16712</v>
      </c>
      <c r="C8677" s="2"/>
      <c r="D8677" s="2" t="s">
        <v>16</v>
      </c>
      <c r="E8677" s="4">
        <f>190.00*(1-Z1%)</f>
        <v>190</v>
      </c>
      <c r="F8677" s="2">
        <v>1</v>
      </c>
      <c r="G8677" s="2"/>
    </row>
    <row r="8678" spans="1:26" customHeight="1" ht="18" hidden="true" outlineLevel="4">
      <c r="A8678" s="2" t="s">
        <v>16713</v>
      </c>
      <c r="B8678" s="3" t="s">
        <v>16714</v>
      </c>
      <c r="C8678" s="2"/>
      <c r="D8678" s="2" t="s">
        <v>16</v>
      </c>
      <c r="E8678" s="4">
        <f>190.00*(1-Z1%)</f>
        <v>190</v>
      </c>
      <c r="F8678" s="2">
        <v>3</v>
      </c>
      <c r="G8678" s="2"/>
    </row>
    <row r="8679" spans="1:26" customHeight="1" ht="18" hidden="true" outlineLevel="4">
      <c r="A8679" s="2" t="s">
        <v>16715</v>
      </c>
      <c r="B8679" s="3" t="s">
        <v>16716</v>
      </c>
      <c r="C8679" s="2"/>
      <c r="D8679" s="2" t="s">
        <v>16</v>
      </c>
      <c r="E8679" s="4">
        <f>190.00*(1-Z1%)</f>
        <v>190</v>
      </c>
      <c r="F8679" s="2">
        <v>1</v>
      </c>
      <c r="G8679" s="2"/>
    </row>
    <row r="8680" spans="1:26" customHeight="1" ht="18" hidden="true" outlineLevel="4">
      <c r="A8680" s="2" t="s">
        <v>16717</v>
      </c>
      <c r="B8680" s="3" t="s">
        <v>16718</v>
      </c>
      <c r="C8680" s="2"/>
      <c r="D8680" s="2" t="s">
        <v>16</v>
      </c>
      <c r="E8680" s="4">
        <f>190.00*(1-Z1%)</f>
        <v>190</v>
      </c>
      <c r="F8680" s="2">
        <v>2</v>
      </c>
      <c r="G8680" s="2"/>
    </row>
    <row r="8681" spans="1:26" customHeight="1" ht="18" hidden="true" outlineLevel="4">
      <c r="A8681" s="2" t="s">
        <v>16719</v>
      </c>
      <c r="B8681" s="3" t="s">
        <v>16720</v>
      </c>
      <c r="C8681" s="2"/>
      <c r="D8681" s="2" t="s">
        <v>16</v>
      </c>
      <c r="E8681" s="4">
        <f>190.00*(1-Z1%)</f>
        <v>190</v>
      </c>
      <c r="F8681" s="2">
        <v>1</v>
      </c>
      <c r="G8681" s="2"/>
    </row>
    <row r="8682" spans="1:26" customHeight="1" ht="18" hidden="true" outlineLevel="4">
      <c r="A8682" s="2" t="s">
        <v>16721</v>
      </c>
      <c r="B8682" s="3" t="s">
        <v>16722</v>
      </c>
      <c r="C8682" s="2"/>
      <c r="D8682" s="2" t="s">
        <v>16</v>
      </c>
      <c r="E8682" s="4">
        <f>180.00*(1-Z1%)</f>
        <v>180</v>
      </c>
      <c r="F8682" s="2">
        <v>2</v>
      </c>
      <c r="G8682" s="2"/>
    </row>
    <row r="8683" spans="1:26" customHeight="1" ht="18" hidden="true" outlineLevel="4">
      <c r="A8683" s="2" t="s">
        <v>16723</v>
      </c>
      <c r="B8683" s="3" t="s">
        <v>16724</v>
      </c>
      <c r="C8683" s="2"/>
      <c r="D8683" s="2" t="s">
        <v>16</v>
      </c>
      <c r="E8683" s="4">
        <f>150.00*(1-Z1%)</f>
        <v>150</v>
      </c>
      <c r="F8683" s="2">
        <v>2</v>
      </c>
      <c r="G8683" s="2"/>
    </row>
    <row r="8684" spans="1:26" customHeight="1" ht="18" hidden="true" outlineLevel="4">
      <c r="A8684" s="2" t="s">
        <v>16725</v>
      </c>
      <c r="B8684" s="3" t="s">
        <v>16726</v>
      </c>
      <c r="C8684" s="2"/>
      <c r="D8684" s="2" t="s">
        <v>16</v>
      </c>
      <c r="E8684" s="4">
        <f>190.00*(1-Z1%)</f>
        <v>190</v>
      </c>
      <c r="F8684" s="2">
        <v>2</v>
      </c>
      <c r="G8684" s="2"/>
    </row>
    <row r="8685" spans="1:26" customHeight="1" ht="18" hidden="true" outlineLevel="4">
      <c r="A8685" s="2" t="s">
        <v>16727</v>
      </c>
      <c r="B8685" s="3" t="s">
        <v>16728</v>
      </c>
      <c r="C8685" s="2"/>
      <c r="D8685" s="2" t="s">
        <v>16</v>
      </c>
      <c r="E8685" s="4">
        <f>170.00*(1-Z1%)</f>
        <v>170</v>
      </c>
      <c r="F8685" s="2">
        <v>1</v>
      </c>
      <c r="G8685" s="2"/>
    </row>
    <row r="8686" spans="1:26" customHeight="1" ht="18" hidden="true" outlineLevel="4">
      <c r="A8686" s="2" t="s">
        <v>16729</v>
      </c>
      <c r="B8686" s="3" t="s">
        <v>16730</v>
      </c>
      <c r="C8686" s="2"/>
      <c r="D8686" s="2" t="s">
        <v>16</v>
      </c>
      <c r="E8686" s="4">
        <f>190.00*(1-Z1%)</f>
        <v>190</v>
      </c>
      <c r="F8686" s="2">
        <v>1</v>
      </c>
      <c r="G8686" s="2"/>
    </row>
    <row r="8687" spans="1:26" customHeight="1" ht="18" hidden="true" outlineLevel="4">
      <c r="A8687" s="2" t="s">
        <v>16731</v>
      </c>
      <c r="B8687" s="3" t="s">
        <v>16732</v>
      </c>
      <c r="C8687" s="2"/>
      <c r="D8687" s="2" t="s">
        <v>16</v>
      </c>
      <c r="E8687" s="4">
        <f>200.00*(1-Z1%)</f>
        <v>200</v>
      </c>
      <c r="F8687" s="2">
        <v>2</v>
      </c>
      <c r="G8687" s="2"/>
    </row>
    <row r="8688" spans="1:26" customHeight="1" ht="18" hidden="true" outlineLevel="4">
      <c r="A8688" s="2" t="s">
        <v>16733</v>
      </c>
      <c r="B8688" s="3" t="s">
        <v>16734</v>
      </c>
      <c r="C8688" s="2"/>
      <c r="D8688" s="2" t="s">
        <v>16</v>
      </c>
      <c r="E8688" s="4">
        <f>170.00*(1-Z1%)</f>
        <v>170</v>
      </c>
      <c r="F8688" s="2">
        <v>2</v>
      </c>
      <c r="G8688" s="2"/>
    </row>
    <row r="8689" spans="1:26" customHeight="1" ht="18" hidden="true" outlineLevel="4">
      <c r="A8689" s="2" t="s">
        <v>16735</v>
      </c>
      <c r="B8689" s="3" t="s">
        <v>16736</v>
      </c>
      <c r="C8689" s="2"/>
      <c r="D8689" s="2" t="s">
        <v>16</v>
      </c>
      <c r="E8689" s="4">
        <f>150.00*(1-Z1%)</f>
        <v>150</v>
      </c>
      <c r="F8689" s="2">
        <v>1</v>
      </c>
      <c r="G8689" s="2"/>
    </row>
    <row r="8690" spans="1:26" customHeight="1" ht="18" hidden="true" outlineLevel="4">
      <c r="A8690" s="2" t="s">
        <v>16737</v>
      </c>
      <c r="B8690" s="3" t="s">
        <v>16738</v>
      </c>
      <c r="C8690" s="2"/>
      <c r="D8690" s="2" t="s">
        <v>16</v>
      </c>
      <c r="E8690" s="4">
        <f>150.00*(1-Z1%)</f>
        <v>150</v>
      </c>
      <c r="F8690" s="2">
        <v>1</v>
      </c>
      <c r="G8690" s="2"/>
    </row>
    <row r="8691" spans="1:26" customHeight="1" ht="18" hidden="true" outlineLevel="4">
      <c r="A8691" s="2" t="s">
        <v>16739</v>
      </c>
      <c r="B8691" s="3" t="s">
        <v>16740</v>
      </c>
      <c r="C8691" s="2"/>
      <c r="D8691" s="2" t="s">
        <v>16</v>
      </c>
      <c r="E8691" s="4">
        <f>590.00*(1-Z1%)</f>
        <v>590</v>
      </c>
      <c r="F8691" s="2">
        <v>1</v>
      </c>
      <c r="G8691" s="2"/>
    </row>
    <row r="8692" spans="1:26" customHeight="1" ht="18" hidden="true" outlineLevel="4">
      <c r="A8692" s="2" t="s">
        <v>16741</v>
      </c>
      <c r="B8692" s="3" t="s">
        <v>16742</v>
      </c>
      <c r="C8692" s="2"/>
      <c r="D8692" s="2" t="s">
        <v>16</v>
      </c>
      <c r="E8692" s="4">
        <f>600.00*(1-Z1%)</f>
        <v>600</v>
      </c>
      <c r="F8692" s="2">
        <v>1</v>
      </c>
      <c r="G8692" s="2"/>
    </row>
    <row r="8693" spans="1:26" customHeight="1" ht="18" hidden="true" outlineLevel="4">
      <c r="A8693" s="2" t="s">
        <v>16743</v>
      </c>
      <c r="B8693" s="3" t="s">
        <v>16744</v>
      </c>
      <c r="C8693" s="2"/>
      <c r="D8693" s="2" t="s">
        <v>16</v>
      </c>
      <c r="E8693" s="4">
        <f>950.00*(1-Z1%)</f>
        <v>950</v>
      </c>
      <c r="F8693" s="2">
        <v>1</v>
      </c>
      <c r="G8693" s="2"/>
    </row>
    <row r="8694" spans="1:26" customHeight="1" ht="18" hidden="true" outlineLevel="4">
      <c r="A8694" s="2" t="s">
        <v>16745</v>
      </c>
      <c r="B8694" s="3" t="s">
        <v>16746</v>
      </c>
      <c r="C8694" s="2"/>
      <c r="D8694" s="2" t="s">
        <v>16</v>
      </c>
      <c r="E8694" s="4">
        <f>150.00*(1-Z1%)</f>
        <v>150</v>
      </c>
      <c r="F8694" s="2">
        <v>1</v>
      </c>
      <c r="G8694" s="2"/>
    </row>
    <row r="8695" spans="1:26" customHeight="1" ht="36" hidden="true" outlineLevel="4">
      <c r="A8695" s="2" t="s">
        <v>16747</v>
      </c>
      <c r="B8695" s="3" t="s">
        <v>16748</v>
      </c>
      <c r="C8695" s="2"/>
      <c r="D8695" s="2" t="s">
        <v>16</v>
      </c>
      <c r="E8695" s="4">
        <f>190.00*(1-Z1%)</f>
        <v>190</v>
      </c>
      <c r="F8695" s="2">
        <v>1</v>
      </c>
      <c r="G8695" s="2"/>
    </row>
    <row r="8696" spans="1:26" customHeight="1" ht="18" hidden="true" outlineLevel="4">
      <c r="A8696" s="2" t="s">
        <v>16749</v>
      </c>
      <c r="B8696" s="3" t="s">
        <v>16750</v>
      </c>
      <c r="C8696" s="2"/>
      <c r="D8696" s="2" t="s">
        <v>16</v>
      </c>
      <c r="E8696" s="4">
        <f>150.00*(1-Z1%)</f>
        <v>150</v>
      </c>
      <c r="F8696" s="2">
        <v>1</v>
      </c>
      <c r="G8696" s="2"/>
    </row>
    <row r="8697" spans="1:26" customHeight="1" ht="36" hidden="true" outlineLevel="4">
      <c r="A8697" s="2" t="s">
        <v>16751</v>
      </c>
      <c r="B8697" s="3" t="s">
        <v>16752</v>
      </c>
      <c r="C8697" s="2"/>
      <c r="D8697" s="2" t="s">
        <v>16</v>
      </c>
      <c r="E8697" s="4">
        <f>890.00*(1-Z1%)</f>
        <v>890</v>
      </c>
      <c r="F8697" s="2">
        <v>1</v>
      </c>
      <c r="G8697" s="2"/>
    </row>
    <row r="8698" spans="1:26" customHeight="1" ht="35" hidden="true" outlineLevel="4">
      <c r="A8698" s="5" t="s">
        <v>16753</v>
      </c>
      <c r="B8698" s="5"/>
      <c r="C8698" s="5"/>
      <c r="D8698" s="5"/>
      <c r="E8698" s="5"/>
      <c r="F8698" s="5"/>
      <c r="G8698" s="5"/>
    </row>
    <row r="8699" spans="1:26" customHeight="1" ht="18" hidden="true" outlineLevel="4">
      <c r="A8699" s="2" t="s">
        <v>16754</v>
      </c>
      <c r="B8699" s="3" t="s">
        <v>16755</v>
      </c>
      <c r="C8699" s="2"/>
      <c r="D8699" s="2" t="s">
        <v>16</v>
      </c>
      <c r="E8699" s="4">
        <f>100.00*(1-Z1%)</f>
        <v>100</v>
      </c>
      <c r="F8699" s="2">
        <v>3</v>
      </c>
      <c r="G8699" s="2"/>
    </row>
    <row r="8700" spans="1:26" customHeight="1" ht="36" hidden="true" outlineLevel="4">
      <c r="A8700" s="2" t="s">
        <v>16756</v>
      </c>
      <c r="B8700" s="3" t="s">
        <v>16757</v>
      </c>
      <c r="C8700" s="2"/>
      <c r="D8700" s="2" t="s">
        <v>16</v>
      </c>
      <c r="E8700" s="4">
        <f>100.00*(1-Z1%)</f>
        <v>100</v>
      </c>
      <c r="F8700" s="2">
        <v>1</v>
      </c>
      <c r="G8700" s="2"/>
    </row>
    <row r="8701" spans="1:26" customHeight="1" ht="36" hidden="true" outlineLevel="4">
      <c r="A8701" s="2" t="s">
        <v>16758</v>
      </c>
      <c r="B8701" s="3" t="s">
        <v>16759</v>
      </c>
      <c r="C8701" s="2"/>
      <c r="D8701" s="2" t="s">
        <v>16</v>
      </c>
      <c r="E8701" s="4">
        <f>30.00*(1-Z1%)</f>
        <v>30</v>
      </c>
      <c r="F8701" s="2">
        <v>2</v>
      </c>
      <c r="G8701" s="2"/>
    </row>
    <row r="8702" spans="1:26" customHeight="1" ht="36" hidden="true" outlineLevel="4">
      <c r="A8702" s="2" t="s">
        <v>16760</v>
      </c>
      <c r="B8702" s="3" t="s">
        <v>16761</v>
      </c>
      <c r="C8702" s="2"/>
      <c r="D8702" s="2" t="s">
        <v>16</v>
      </c>
      <c r="E8702" s="4">
        <f>150.00*(1-Z1%)</f>
        <v>150</v>
      </c>
      <c r="F8702" s="2">
        <v>4</v>
      </c>
      <c r="G8702" s="2"/>
    </row>
    <row r="8703" spans="1:26" customHeight="1" ht="36" hidden="true" outlineLevel="4">
      <c r="A8703" s="2" t="s">
        <v>16762</v>
      </c>
      <c r="B8703" s="3" t="s">
        <v>16763</v>
      </c>
      <c r="C8703" s="2"/>
      <c r="D8703" s="2" t="s">
        <v>16</v>
      </c>
      <c r="E8703" s="4">
        <f>120.00*(1-Z1%)</f>
        <v>120</v>
      </c>
      <c r="F8703" s="2">
        <v>1</v>
      </c>
      <c r="G8703" s="2"/>
    </row>
    <row r="8704" spans="1:26" customHeight="1" ht="18" hidden="true" outlineLevel="4">
      <c r="A8704" s="2" t="s">
        <v>16764</v>
      </c>
      <c r="B8704" s="3" t="s">
        <v>16765</v>
      </c>
      <c r="C8704" s="2"/>
      <c r="D8704" s="2" t="s">
        <v>16</v>
      </c>
      <c r="E8704" s="4">
        <f>50.00*(1-Z1%)</f>
        <v>50</v>
      </c>
      <c r="F8704" s="2">
        <v>3</v>
      </c>
      <c r="G8704" s="2"/>
    </row>
    <row r="8705" spans="1:26" customHeight="1" ht="36" hidden="true" outlineLevel="4">
      <c r="A8705" s="2" t="s">
        <v>16766</v>
      </c>
      <c r="B8705" s="3" t="s">
        <v>16767</v>
      </c>
      <c r="C8705" s="2"/>
      <c r="D8705" s="2" t="s">
        <v>16</v>
      </c>
      <c r="E8705" s="4">
        <f>100.00*(1-Z1%)</f>
        <v>100</v>
      </c>
      <c r="F8705" s="2">
        <v>2</v>
      </c>
      <c r="G8705" s="2"/>
    </row>
    <row r="8706" spans="1:26" customHeight="1" ht="36" hidden="true" outlineLevel="4">
      <c r="A8706" s="2" t="s">
        <v>16768</v>
      </c>
      <c r="B8706" s="3" t="s">
        <v>16769</v>
      </c>
      <c r="C8706" s="2"/>
      <c r="D8706" s="2" t="s">
        <v>16</v>
      </c>
      <c r="E8706" s="4">
        <f>390.00*(1-Z1%)</f>
        <v>390</v>
      </c>
      <c r="F8706" s="2">
        <v>2</v>
      </c>
      <c r="G8706" s="2"/>
    </row>
    <row r="8707" spans="1:26" customHeight="1" ht="18" hidden="true" outlineLevel="4">
      <c r="A8707" s="2" t="s">
        <v>16770</v>
      </c>
      <c r="B8707" s="3" t="s">
        <v>16771</v>
      </c>
      <c r="C8707" s="2"/>
      <c r="D8707" s="2" t="s">
        <v>16</v>
      </c>
      <c r="E8707" s="4">
        <f>60.00*(1-Z1%)</f>
        <v>60</v>
      </c>
      <c r="F8707" s="2">
        <v>4</v>
      </c>
      <c r="G8707" s="2"/>
    </row>
    <row r="8708" spans="1:26" customHeight="1" ht="18" hidden="true" outlineLevel="4">
      <c r="A8708" s="2" t="s">
        <v>16772</v>
      </c>
      <c r="B8708" s="3" t="s">
        <v>16773</v>
      </c>
      <c r="C8708" s="2"/>
      <c r="D8708" s="2" t="s">
        <v>16</v>
      </c>
      <c r="E8708" s="4">
        <f>50.00*(1-Z1%)</f>
        <v>50</v>
      </c>
      <c r="F8708" s="2">
        <v>6</v>
      </c>
      <c r="G8708" s="2"/>
    </row>
    <row r="8709" spans="1:26" customHeight="1" ht="36" hidden="true" outlineLevel="4">
      <c r="A8709" s="2" t="s">
        <v>16774</v>
      </c>
      <c r="B8709" s="3" t="s">
        <v>16775</v>
      </c>
      <c r="C8709" s="2"/>
      <c r="D8709" s="2" t="s">
        <v>16</v>
      </c>
      <c r="E8709" s="4">
        <f>170.00*(1-Z1%)</f>
        <v>170</v>
      </c>
      <c r="F8709" s="2">
        <v>2</v>
      </c>
      <c r="G8709" s="2"/>
    </row>
    <row r="8710" spans="1:26" customHeight="1" ht="36" hidden="true" outlineLevel="4">
      <c r="A8710" s="2" t="s">
        <v>16776</v>
      </c>
      <c r="B8710" s="3" t="s">
        <v>16777</v>
      </c>
      <c r="C8710" s="2"/>
      <c r="D8710" s="2" t="s">
        <v>16</v>
      </c>
      <c r="E8710" s="4">
        <f>100.00*(1-Z1%)</f>
        <v>100</v>
      </c>
      <c r="F8710" s="2">
        <v>1</v>
      </c>
      <c r="G8710" s="2"/>
    </row>
    <row r="8711" spans="1:26" customHeight="1" ht="36" hidden="true" outlineLevel="4">
      <c r="A8711" s="2" t="s">
        <v>16778</v>
      </c>
      <c r="B8711" s="3" t="s">
        <v>16779</v>
      </c>
      <c r="C8711" s="2"/>
      <c r="D8711" s="2" t="s">
        <v>16</v>
      </c>
      <c r="E8711" s="4">
        <f>60.00*(1-Z1%)</f>
        <v>60</v>
      </c>
      <c r="F8711" s="2">
        <v>1</v>
      </c>
      <c r="G8711" s="2"/>
    </row>
    <row r="8712" spans="1:26" customHeight="1" ht="36" hidden="true" outlineLevel="4">
      <c r="A8712" s="2" t="s">
        <v>16780</v>
      </c>
      <c r="B8712" s="3" t="s">
        <v>16781</v>
      </c>
      <c r="C8712" s="2"/>
      <c r="D8712" s="2" t="s">
        <v>16</v>
      </c>
      <c r="E8712" s="4">
        <f>130.00*(1-Z1%)</f>
        <v>130</v>
      </c>
      <c r="F8712" s="2">
        <v>6</v>
      </c>
      <c r="G8712" s="2"/>
    </row>
    <row r="8713" spans="1:26" customHeight="1" ht="36" hidden="true" outlineLevel="4">
      <c r="A8713" s="2" t="s">
        <v>16782</v>
      </c>
      <c r="B8713" s="3" t="s">
        <v>16783</v>
      </c>
      <c r="C8713" s="2"/>
      <c r="D8713" s="2" t="s">
        <v>16</v>
      </c>
      <c r="E8713" s="4">
        <f>100.00*(1-Z1%)</f>
        <v>100</v>
      </c>
      <c r="F8713" s="2">
        <v>1</v>
      </c>
      <c r="G8713" s="2"/>
    </row>
    <row r="8714" spans="1:26" customHeight="1" ht="36" hidden="true" outlineLevel="4">
      <c r="A8714" s="2" t="s">
        <v>16784</v>
      </c>
      <c r="B8714" s="3" t="s">
        <v>16785</v>
      </c>
      <c r="C8714" s="2"/>
      <c r="D8714" s="2" t="s">
        <v>16</v>
      </c>
      <c r="E8714" s="4">
        <f>130.00*(1-Z1%)</f>
        <v>130</v>
      </c>
      <c r="F8714" s="2">
        <v>1</v>
      </c>
      <c r="G8714" s="2"/>
    </row>
    <row r="8715" spans="1:26" customHeight="1" ht="36" hidden="true" outlineLevel="4">
      <c r="A8715" s="2" t="s">
        <v>16786</v>
      </c>
      <c r="B8715" s="3" t="s">
        <v>16787</v>
      </c>
      <c r="C8715" s="2"/>
      <c r="D8715" s="2" t="s">
        <v>16</v>
      </c>
      <c r="E8715" s="4">
        <f>130.00*(1-Z1%)</f>
        <v>130</v>
      </c>
      <c r="F8715" s="2">
        <v>2</v>
      </c>
      <c r="G8715" s="2"/>
    </row>
    <row r="8716" spans="1:26" customHeight="1" ht="18" hidden="true" outlineLevel="4">
      <c r="A8716" s="2" t="s">
        <v>16788</v>
      </c>
      <c r="B8716" s="3" t="s">
        <v>16789</v>
      </c>
      <c r="C8716" s="2"/>
      <c r="D8716" s="2" t="s">
        <v>16</v>
      </c>
      <c r="E8716" s="4">
        <f>120.00*(1-Z1%)</f>
        <v>120</v>
      </c>
      <c r="F8716" s="2">
        <v>2</v>
      </c>
      <c r="G8716" s="2"/>
    </row>
    <row r="8717" spans="1:26" customHeight="1" ht="18" hidden="true" outlineLevel="4">
      <c r="A8717" s="2" t="s">
        <v>16790</v>
      </c>
      <c r="B8717" s="3" t="s">
        <v>16791</v>
      </c>
      <c r="C8717" s="2"/>
      <c r="D8717" s="2" t="s">
        <v>16</v>
      </c>
      <c r="E8717" s="4">
        <f>600.00*(1-Z1%)</f>
        <v>600</v>
      </c>
      <c r="F8717" s="2">
        <v>1</v>
      </c>
      <c r="G8717" s="2"/>
    </row>
    <row r="8718" spans="1:26" customHeight="1" ht="18" hidden="true" outlineLevel="4">
      <c r="A8718" s="2" t="s">
        <v>16792</v>
      </c>
      <c r="B8718" s="3" t="s">
        <v>16793</v>
      </c>
      <c r="C8718" s="2"/>
      <c r="D8718" s="2" t="s">
        <v>16</v>
      </c>
      <c r="E8718" s="4">
        <f>190.00*(1-Z1%)</f>
        <v>190</v>
      </c>
      <c r="F8718" s="2">
        <v>4</v>
      </c>
      <c r="G8718" s="2"/>
    </row>
    <row r="8719" spans="1:26" customHeight="1" ht="36" hidden="true" outlineLevel="4">
      <c r="A8719" s="2" t="s">
        <v>16794</v>
      </c>
      <c r="B8719" s="3" t="s">
        <v>16795</v>
      </c>
      <c r="C8719" s="2"/>
      <c r="D8719" s="2" t="s">
        <v>16</v>
      </c>
      <c r="E8719" s="4">
        <f>190.00*(1-Z1%)</f>
        <v>190</v>
      </c>
      <c r="F8719" s="2">
        <v>2</v>
      </c>
      <c r="G8719" s="2"/>
    </row>
    <row r="8720" spans="1:26" customHeight="1" ht="18" hidden="true" outlineLevel="4">
      <c r="A8720" s="2" t="s">
        <v>16796</v>
      </c>
      <c r="B8720" s="3" t="s">
        <v>16797</v>
      </c>
      <c r="C8720" s="2"/>
      <c r="D8720" s="2" t="s">
        <v>16</v>
      </c>
      <c r="E8720" s="4">
        <f>70.00*(1-Z1%)</f>
        <v>70</v>
      </c>
      <c r="F8720" s="2">
        <v>5</v>
      </c>
      <c r="G8720" s="2"/>
    </row>
    <row r="8721" spans="1:26" customHeight="1" ht="36" hidden="true" outlineLevel="4">
      <c r="A8721" s="2" t="s">
        <v>16798</v>
      </c>
      <c r="B8721" s="3" t="s">
        <v>16799</v>
      </c>
      <c r="C8721" s="2"/>
      <c r="D8721" s="2" t="s">
        <v>16</v>
      </c>
      <c r="E8721" s="4">
        <f>250.00*(1-Z1%)</f>
        <v>250</v>
      </c>
      <c r="F8721" s="2">
        <v>6</v>
      </c>
      <c r="G8721" s="2"/>
    </row>
    <row r="8722" spans="1:26" customHeight="1" ht="36" hidden="true" outlineLevel="4">
      <c r="A8722" s="2" t="s">
        <v>16800</v>
      </c>
      <c r="B8722" s="3" t="s">
        <v>16801</v>
      </c>
      <c r="C8722" s="2"/>
      <c r="D8722" s="2" t="s">
        <v>16</v>
      </c>
      <c r="E8722" s="4">
        <f>220.00*(1-Z1%)</f>
        <v>220</v>
      </c>
      <c r="F8722" s="2">
        <v>1</v>
      </c>
      <c r="G8722" s="2"/>
    </row>
    <row r="8723" spans="1:26" customHeight="1" ht="36" hidden="true" outlineLevel="4">
      <c r="A8723" s="2" t="s">
        <v>16802</v>
      </c>
      <c r="B8723" s="3" t="s">
        <v>16803</v>
      </c>
      <c r="C8723" s="2"/>
      <c r="D8723" s="2" t="s">
        <v>16</v>
      </c>
      <c r="E8723" s="4">
        <f>625.00*(1-Z1%)</f>
        <v>625</v>
      </c>
      <c r="F8723" s="2">
        <v>1</v>
      </c>
      <c r="G8723" s="2"/>
    </row>
    <row r="8724" spans="1:26" customHeight="1" ht="36" hidden="true" outlineLevel="4">
      <c r="A8724" s="2" t="s">
        <v>16804</v>
      </c>
      <c r="B8724" s="3" t="s">
        <v>16805</v>
      </c>
      <c r="C8724" s="2"/>
      <c r="D8724" s="2" t="s">
        <v>16</v>
      </c>
      <c r="E8724" s="4">
        <f>90.00*(1-Z1%)</f>
        <v>90</v>
      </c>
      <c r="F8724" s="2">
        <v>3</v>
      </c>
      <c r="G8724" s="2"/>
    </row>
    <row r="8725" spans="1:26" customHeight="1" ht="36" hidden="true" outlineLevel="4">
      <c r="A8725" s="2" t="s">
        <v>16806</v>
      </c>
      <c r="B8725" s="3" t="s">
        <v>16807</v>
      </c>
      <c r="C8725" s="2"/>
      <c r="D8725" s="2" t="s">
        <v>16</v>
      </c>
      <c r="E8725" s="4">
        <f>100.00*(1-Z1%)</f>
        <v>100</v>
      </c>
      <c r="F8725" s="2">
        <v>1</v>
      </c>
      <c r="G8725" s="2"/>
    </row>
    <row r="8726" spans="1:26" customHeight="1" ht="36" hidden="true" outlineLevel="4">
      <c r="A8726" s="2" t="s">
        <v>16808</v>
      </c>
      <c r="B8726" s="3" t="s">
        <v>16809</v>
      </c>
      <c r="C8726" s="2"/>
      <c r="D8726" s="2" t="s">
        <v>16</v>
      </c>
      <c r="E8726" s="4">
        <f>260.00*(1-Z1%)</f>
        <v>260</v>
      </c>
      <c r="F8726" s="2">
        <v>1</v>
      </c>
      <c r="G8726" s="2"/>
    </row>
    <row r="8727" spans="1:26" customHeight="1" ht="36" hidden="true" outlineLevel="4">
      <c r="A8727" s="2" t="s">
        <v>16810</v>
      </c>
      <c r="B8727" s="3" t="s">
        <v>16811</v>
      </c>
      <c r="C8727" s="2"/>
      <c r="D8727" s="2" t="s">
        <v>16</v>
      </c>
      <c r="E8727" s="4">
        <f>100.00*(1-Z1%)</f>
        <v>100</v>
      </c>
      <c r="F8727" s="2">
        <v>2</v>
      </c>
      <c r="G8727" s="2"/>
    </row>
    <row r="8728" spans="1:26" customHeight="1" ht="36" hidden="true" outlineLevel="4">
      <c r="A8728" s="2" t="s">
        <v>16812</v>
      </c>
      <c r="B8728" s="3" t="s">
        <v>16813</v>
      </c>
      <c r="C8728" s="2"/>
      <c r="D8728" s="2" t="s">
        <v>16</v>
      </c>
      <c r="E8728" s="4">
        <f>180.00*(1-Z1%)</f>
        <v>180</v>
      </c>
      <c r="F8728" s="2">
        <v>3</v>
      </c>
      <c r="G8728" s="2"/>
    </row>
    <row r="8729" spans="1:26" customHeight="1" ht="36" hidden="true" outlineLevel="4">
      <c r="A8729" s="2" t="s">
        <v>16814</v>
      </c>
      <c r="B8729" s="3" t="s">
        <v>16815</v>
      </c>
      <c r="C8729" s="2"/>
      <c r="D8729" s="2" t="s">
        <v>16</v>
      </c>
      <c r="E8729" s="4">
        <f>190.00*(1-Z1%)</f>
        <v>190</v>
      </c>
      <c r="F8729" s="2">
        <v>2</v>
      </c>
      <c r="G8729" s="2"/>
    </row>
    <row r="8730" spans="1:26" customHeight="1" ht="36" hidden="true" outlineLevel="4">
      <c r="A8730" s="2" t="s">
        <v>16816</v>
      </c>
      <c r="B8730" s="3" t="s">
        <v>16817</v>
      </c>
      <c r="C8730" s="2"/>
      <c r="D8730" s="2" t="s">
        <v>16</v>
      </c>
      <c r="E8730" s="4">
        <f>490.00*(1-Z1%)</f>
        <v>490</v>
      </c>
      <c r="F8730" s="2">
        <v>1</v>
      </c>
      <c r="G8730" s="2"/>
    </row>
    <row r="8731" spans="1:26" customHeight="1" ht="18" hidden="true" outlineLevel="4">
      <c r="A8731" s="2" t="s">
        <v>16818</v>
      </c>
      <c r="B8731" s="3" t="s">
        <v>16819</v>
      </c>
      <c r="C8731" s="2"/>
      <c r="D8731" s="2" t="s">
        <v>16</v>
      </c>
      <c r="E8731" s="4">
        <f>50.00*(1-Z1%)</f>
        <v>50</v>
      </c>
      <c r="F8731" s="2">
        <v>2</v>
      </c>
      <c r="G8731" s="2"/>
    </row>
    <row r="8732" spans="1:26" customHeight="1" ht="36" hidden="true" outlineLevel="4">
      <c r="A8732" s="2" t="s">
        <v>16820</v>
      </c>
      <c r="B8732" s="3" t="s">
        <v>16821</v>
      </c>
      <c r="C8732" s="2"/>
      <c r="D8732" s="2" t="s">
        <v>16</v>
      </c>
      <c r="E8732" s="4">
        <f>85.00*(1-Z1%)</f>
        <v>85</v>
      </c>
      <c r="F8732" s="2">
        <v>2</v>
      </c>
      <c r="G8732" s="2"/>
    </row>
    <row r="8733" spans="1:26" customHeight="1" ht="35" hidden="true" outlineLevel="4">
      <c r="A8733" s="5" t="s">
        <v>16822</v>
      </c>
      <c r="B8733" s="5"/>
      <c r="C8733" s="5"/>
      <c r="D8733" s="5"/>
      <c r="E8733" s="5"/>
      <c r="F8733" s="5"/>
      <c r="G8733" s="5"/>
    </row>
    <row r="8734" spans="1:26" customHeight="1" ht="18" hidden="true" outlineLevel="4">
      <c r="A8734" s="2" t="s">
        <v>16823</v>
      </c>
      <c r="B8734" s="3" t="s">
        <v>16824</v>
      </c>
      <c r="C8734" s="2"/>
      <c r="D8734" s="2" t="s">
        <v>16</v>
      </c>
      <c r="E8734" s="4">
        <f>80.00*(1-Z1%)</f>
        <v>80</v>
      </c>
      <c r="F8734" s="2">
        <v>1</v>
      </c>
      <c r="G8734" s="2"/>
    </row>
    <row r="8735" spans="1:26" customHeight="1" ht="36" hidden="true" outlineLevel="4">
      <c r="A8735" s="2" t="s">
        <v>16825</v>
      </c>
      <c r="B8735" s="3" t="s">
        <v>16826</v>
      </c>
      <c r="C8735" s="2"/>
      <c r="D8735" s="2" t="s">
        <v>16</v>
      </c>
      <c r="E8735" s="4">
        <f>75.00*(1-Z1%)</f>
        <v>75</v>
      </c>
      <c r="F8735" s="2">
        <v>3</v>
      </c>
      <c r="G8735" s="2"/>
    </row>
    <row r="8736" spans="1:26" customHeight="1" ht="36" hidden="true" outlineLevel="4">
      <c r="A8736" s="2" t="s">
        <v>16827</v>
      </c>
      <c r="B8736" s="3" t="s">
        <v>16828</v>
      </c>
      <c r="C8736" s="2"/>
      <c r="D8736" s="2" t="s">
        <v>16</v>
      </c>
      <c r="E8736" s="4">
        <f>60.00*(1-Z1%)</f>
        <v>60</v>
      </c>
      <c r="F8736" s="2">
        <v>2</v>
      </c>
      <c r="G8736" s="2"/>
    </row>
    <row r="8737" spans="1:26" customHeight="1" ht="36" hidden="true" outlineLevel="4">
      <c r="A8737" s="2" t="s">
        <v>16829</v>
      </c>
      <c r="B8737" s="3" t="s">
        <v>16830</v>
      </c>
      <c r="C8737" s="2"/>
      <c r="D8737" s="2" t="s">
        <v>16</v>
      </c>
      <c r="E8737" s="4">
        <f>200.00*(1-Z1%)</f>
        <v>200</v>
      </c>
      <c r="F8737" s="2">
        <v>2</v>
      </c>
      <c r="G8737" s="2"/>
    </row>
    <row r="8738" spans="1:26" customHeight="1" ht="18" hidden="true" outlineLevel="4">
      <c r="A8738" s="2" t="s">
        <v>16831</v>
      </c>
      <c r="B8738" s="3" t="s">
        <v>16832</v>
      </c>
      <c r="C8738" s="2"/>
      <c r="D8738" s="2" t="s">
        <v>16</v>
      </c>
      <c r="E8738" s="4">
        <f>120.00*(1-Z1%)</f>
        <v>120</v>
      </c>
      <c r="F8738" s="2">
        <v>4</v>
      </c>
      <c r="G8738" s="2"/>
    </row>
    <row r="8739" spans="1:26" customHeight="1" ht="36" hidden="true" outlineLevel="4">
      <c r="A8739" s="2" t="s">
        <v>16833</v>
      </c>
      <c r="B8739" s="3" t="s">
        <v>16834</v>
      </c>
      <c r="C8739" s="2"/>
      <c r="D8739" s="2" t="s">
        <v>16</v>
      </c>
      <c r="E8739" s="4">
        <f>300.00*(1-Z1%)</f>
        <v>300</v>
      </c>
      <c r="F8739" s="2">
        <v>1</v>
      </c>
      <c r="G8739" s="2"/>
    </row>
    <row r="8740" spans="1:26" customHeight="1" ht="18" hidden="true" outlineLevel="4">
      <c r="A8740" s="2" t="s">
        <v>16835</v>
      </c>
      <c r="B8740" s="3" t="s">
        <v>16836</v>
      </c>
      <c r="C8740" s="2"/>
      <c r="D8740" s="2" t="s">
        <v>16</v>
      </c>
      <c r="E8740" s="4">
        <f>260.00*(1-Z1%)</f>
        <v>260</v>
      </c>
      <c r="F8740" s="2">
        <v>1</v>
      </c>
      <c r="G8740" s="2"/>
    </row>
    <row r="8741" spans="1:26" customHeight="1" ht="35" hidden="true" outlineLevel="3">
      <c r="A8741" s="5" t="s">
        <v>16837</v>
      </c>
      <c r="B8741" s="5"/>
      <c r="C8741" s="5"/>
      <c r="D8741" s="5"/>
      <c r="E8741" s="5"/>
      <c r="F8741" s="5"/>
      <c r="G8741" s="5"/>
    </row>
    <row r="8742" spans="1:26" customHeight="1" ht="18" hidden="true" outlineLevel="3">
      <c r="A8742" s="2" t="s">
        <v>16838</v>
      </c>
      <c r="B8742" s="3" t="s">
        <v>16839</v>
      </c>
      <c r="C8742" s="2"/>
      <c r="D8742" s="2" t="s">
        <v>16</v>
      </c>
      <c r="E8742" s="4">
        <f>390.00*(1-Z1%)</f>
        <v>390</v>
      </c>
      <c r="F8742" s="2">
        <v>1</v>
      </c>
      <c r="G8742" s="2"/>
    </row>
    <row r="8743" spans="1:26" customHeight="1" ht="18" hidden="true" outlineLevel="3">
      <c r="A8743" s="2" t="s">
        <v>16840</v>
      </c>
      <c r="B8743" s="3" t="s">
        <v>16841</v>
      </c>
      <c r="C8743" s="2"/>
      <c r="D8743" s="2" t="s">
        <v>16</v>
      </c>
      <c r="E8743" s="4">
        <f>290.00*(1-Z1%)</f>
        <v>290</v>
      </c>
      <c r="F8743" s="2">
        <v>1</v>
      </c>
      <c r="G8743" s="2"/>
    </row>
    <row r="8744" spans="1:26" customHeight="1" ht="36" hidden="true" outlineLevel="3">
      <c r="A8744" s="2" t="s">
        <v>16842</v>
      </c>
      <c r="B8744" s="3" t="s">
        <v>16843</v>
      </c>
      <c r="C8744" s="2"/>
      <c r="D8744" s="2" t="s">
        <v>16</v>
      </c>
      <c r="E8744" s="4">
        <f>250.00*(1-Z1%)</f>
        <v>250</v>
      </c>
      <c r="F8744" s="2">
        <v>1</v>
      </c>
      <c r="G8744" s="2"/>
    </row>
    <row r="8745" spans="1:26" customHeight="1" ht="36" hidden="true" outlineLevel="3">
      <c r="A8745" s="2" t="s">
        <v>16844</v>
      </c>
      <c r="B8745" s="3" t="s">
        <v>16845</v>
      </c>
      <c r="C8745" s="2"/>
      <c r="D8745" s="2" t="s">
        <v>16</v>
      </c>
      <c r="E8745" s="4">
        <f>300.00*(1-Z1%)</f>
        <v>300</v>
      </c>
      <c r="F8745" s="2">
        <v>1</v>
      </c>
      <c r="G8745" s="2"/>
    </row>
    <row r="8746" spans="1:26" customHeight="1" ht="36" hidden="true" outlineLevel="3">
      <c r="A8746" s="2" t="s">
        <v>16846</v>
      </c>
      <c r="B8746" s="3" t="s">
        <v>16847</v>
      </c>
      <c r="C8746" s="2"/>
      <c r="D8746" s="2" t="s">
        <v>16</v>
      </c>
      <c r="E8746" s="4">
        <f>350.00*(1-Z1%)</f>
        <v>350</v>
      </c>
      <c r="F8746" s="2">
        <v>1</v>
      </c>
      <c r="G8746" s="2"/>
    </row>
    <row r="8747" spans="1:26" customHeight="1" ht="36" hidden="true" outlineLevel="3">
      <c r="A8747" s="2" t="s">
        <v>16848</v>
      </c>
      <c r="B8747" s="3" t="s">
        <v>16849</v>
      </c>
      <c r="C8747" s="2"/>
      <c r="D8747" s="2" t="s">
        <v>16</v>
      </c>
      <c r="E8747" s="4">
        <f>450.00*(1-Z1%)</f>
        <v>450</v>
      </c>
      <c r="F8747" s="2">
        <v>1</v>
      </c>
      <c r="G8747" s="2"/>
    </row>
    <row r="8748" spans="1:26" customHeight="1" ht="18" hidden="true" outlineLevel="3">
      <c r="A8748" s="2" t="s">
        <v>16850</v>
      </c>
      <c r="B8748" s="3" t="s">
        <v>16851</v>
      </c>
      <c r="C8748" s="2"/>
      <c r="D8748" s="2" t="s">
        <v>16</v>
      </c>
      <c r="E8748" s="4">
        <f>950.00*(1-Z1%)</f>
        <v>950</v>
      </c>
      <c r="F8748" s="2">
        <v>1</v>
      </c>
      <c r="G8748" s="2"/>
    </row>
    <row r="8749" spans="1:26" customHeight="1" ht="36" hidden="true" outlineLevel="3">
      <c r="A8749" s="2" t="s">
        <v>16852</v>
      </c>
      <c r="B8749" s="3" t="s">
        <v>16853</v>
      </c>
      <c r="C8749" s="2"/>
      <c r="D8749" s="2" t="s">
        <v>16</v>
      </c>
      <c r="E8749" s="4">
        <f>50.00*(1-Z1%)</f>
        <v>50</v>
      </c>
      <c r="F8749" s="2">
        <v>12</v>
      </c>
      <c r="G8749" s="2"/>
    </row>
    <row r="8750" spans="1:26" customHeight="1" ht="36" hidden="true" outlineLevel="3">
      <c r="A8750" s="2" t="s">
        <v>16854</v>
      </c>
      <c r="B8750" s="3" t="s">
        <v>16855</v>
      </c>
      <c r="C8750" s="2"/>
      <c r="D8750" s="2" t="s">
        <v>16</v>
      </c>
      <c r="E8750" s="4">
        <f>50.00*(1-Z1%)</f>
        <v>50</v>
      </c>
      <c r="F8750" s="2">
        <v>5</v>
      </c>
      <c r="G8750" s="2"/>
    </row>
    <row r="8751" spans="1:26" customHeight="1" ht="18" hidden="true" outlineLevel="3">
      <c r="A8751" s="2" t="s">
        <v>16856</v>
      </c>
      <c r="B8751" s="3" t="s">
        <v>16857</v>
      </c>
      <c r="C8751" s="2"/>
      <c r="D8751" s="2" t="s">
        <v>16</v>
      </c>
      <c r="E8751" s="4">
        <f>490.00*(1-Z1%)</f>
        <v>490</v>
      </c>
      <c r="F8751" s="2">
        <v>2</v>
      </c>
      <c r="G8751" s="2"/>
    </row>
    <row r="8752" spans="1:26" customHeight="1" ht="18" hidden="true" outlineLevel="3">
      <c r="A8752" s="2" t="s">
        <v>16858</v>
      </c>
      <c r="B8752" s="3" t="s">
        <v>16859</v>
      </c>
      <c r="C8752" s="2"/>
      <c r="D8752" s="2" t="s">
        <v>16</v>
      </c>
      <c r="E8752" s="4">
        <f>490.00*(1-Z1%)</f>
        <v>490</v>
      </c>
      <c r="F8752" s="2">
        <v>1</v>
      </c>
      <c r="G8752" s="2"/>
    </row>
    <row r="8753" spans="1:26" customHeight="1" ht="18" hidden="true" outlineLevel="3">
      <c r="A8753" s="2" t="s">
        <v>16860</v>
      </c>
      <c r="B8753" s="3" t="s">
        <v>16861</v>
      </c>
      <c r="C8753" s="2"/>
      <c r="D8753" s="2" t="s">
        <v>16</v>
      </c>
      <c r="E8753" s="4">
        <f>530.00*(1-Z1%)</f>
        <v>530</v>
      </c>
      <c r="F8753" s="2">
        <v>1</v>
      </c>
      <c r="G8753" s="2"/>
    </row>
    <row r="8754" spans="1:26" customHeight="1" ht="36" hidden="true" outlineLevel="3">
      <c r="A8754" s="2" t="s">
        <v>16862</v>
      </c>
      <c r="B8754" s="3" t="s">
        <v>16863</v>
      </c>
      <c r="C8754" s="2"/>
      <c r="D8754" s="2" t="s">
        <v>16</v>
      </c>
      <c r="E8754" s="4">
        <f>1120.00*(1-Z1%)</f>
        <v>1120</v>
      </c>
      <c r="F8754" s="2">
        <v>1</v>
      </c>
      <c r="G8754" s="2"/>
    </row>
    <row r="8755" spans="1:26" customHeight="1" ht="18" hidden="true" outlineLevel="3">
      <c r="A8755" s="2" t="s">
        <v>16864</v>
      </c>
      <c r="B8755" s="3" t="s">
        <v>16865</v>
      </c>
      <c r="C8755" s="2"/>
      <c r="D8755" s="2" t="s">
        <v>16</v>
      </c>
      <c r="E8755" s="4">
        <f>350.00*(1-Z1%)</f>
        <v>350</v>
      </c>
      <c r="F8755" s="2">
        <v>2</v>
      </c>
      <c r="G8755" s="2"/>
    </row>
    <row r="8756" spans="1:26" customHeight="1" ht="36" hidden="true" outlineLevel="3">
      <c r="A8756" s="2" t="s">
        <v>16866</v>
      </c>
      <c r="B8756" s="3" t="s">
        <v>16867</v>
      </c>
      <c r="C8756" s="2"/>
      <c r="D8756" s="2" t="s">
        <v>16</v>
      </c>
      <c r="E8756" s="4">
        <f>390.00*(1-Z1%)</f>
        <v>390</v>
      </c>
      <c r="F8756" s="2">
        <v>1</v>
      </c>
      <c r="G8756" s="2"/>
    </row>
    <row r="8757" spans="1:26" customHeight="1" ht="36" hidden="true" outlineLevel="3">
      <c r="A8757" s="2" t="s">
        <v>16868</v>
      </c>
      <c r="B8757" s="3" t="s">
        <v>16869</v>
      </c>
      <c r="C8757" s="2"/>
      <c r="D8757" s="2" t="s">
        <v>16</v>
      </c>
      <c r="E8757" s="4">
        <f>690.00*(1-Z1%)</f>
        <v>690</v>
      </c>
      <c r="F8757" s="2">
        <v>1</v>
      </c>
      <c r="G8757" s="2"/>
    </row>
    <row r="8758" spans="1:26" customHeight="1" ht="36" hidden="true" outlineLevel="3">
      <c r="A8758" s="2" t="s">
        <v>16870</v>
      </c>
      <c r="B8758" s="3" t="s">
        <v>16871</v>
      </c>
      <c r="C8758" s="2"/>
      <c r="D8758" s="2" t="s">
        <v>16</v>
      </c>
      <c r="E8758" s="4">
        <f>550.00*(1-Z1%)</f>
        <v>550</v>
      </c>
      <c r="F8758" s="2">
        <v>1</v>
      </c>
      <c r="G8758" s="2"/>
    </row>
    <row r="8759" spans="1:26" customHeight="1" ht="18" hidden="true" outlineLevel="3">
      <c r="A8759" s="2" t="s">
        <v>16872</v>
      </c>
      <c r="B8759" s="3" t="s">
        <v>16873</v>
      </c>
      <c r="C8759" s="2"/>
      <c r="D8759" s="2" t="s">
        <v>16</v>
      </c>
      <c r="E8759" s="4">
        <f>280.00*(1-Z1%)</f>
        <v>280</v>
      </c>
      <c r="F8759" s="2">
        <v>1</v>
      </c>
      <c r="G8759" s="2"/>
    </row>
    <row r="8760" spans="1:26" customHeight="1" ht="35" hidden="true" outlineLevel="3">
      <c r="A8760" s="5" t="s">
        <v>16874</v>
      </c>
      <c r="B8760" s="5"/>
      <c r="C8760" s="5"/>
      <c r="D8760" s="5"/>
      <c r="E8760" s="5"/>
      <c r="F8760" s="5"/>
      <c r="G8760" s="5"/>
    </row>
    <row r="8761" spans="1:26" customHeight="1" ht="36" hidden="true" outlineLevel="3">
      <c r="A8761" s="2" t="s">
        <v>16875</v>
      </c>
      <c r="B8761" s="3" t="s">
        <v>16876</v>
      </c>
      <c r="C8761" s="2"/>
      <c r="D8761" s="2" t="s">
        <v>16</v>
      </c>
      <c r="E8761" s="4">
        <f>200.00*(1-Z1%)</f>
        <v>200</v>
      </c>
      <c r="F8761" s="2">
        <v>1</v>
      </c>
      <c r="G8761" s="2"/>
    </row>
    <row r="8762" spans="1:26" customHeight="1" ht="36" hidden="true" outlineLevel="3">
      <c r="A8762" s="2" t="s">
        <v>16877</v>
      </c>
      <c r="B8762" s="3" t="s">
        <v>16878</v>
      </c>
      <c r="C8762" s="2"/>
      <c r="D8762" s="2" t="s">
        <v>16</v>
      </c>
      <c r="E8762" s="4">
        <f>450.00*(1-Z1%)</f>
        <v>450</v>
      </c>
      <c r="F8762" s="2">
        <v>1</v>
      </c>
      <c r="G8762" s="2"/>
    </row>
    <row r="8763" spans="1:26" customHeight="1" ht="18" hidden="true" outlineLevel="3">
      <c r="A8763" s="2" t="s">
        <v>16879</v>
      </c>
      <c r="B8763" s="3" t="s">
        <v>16880</v>
      </c>
      <c r="C8763" s="2"/>
      <c r="D8763" s="2" t="s">
        <v>16</v>
      </c>
      <c r="E8763" s="4">
        <f>890.00*(1-Z1%)</f>
        <v>890</v>
      </c>
      <c r="F8763" s="2">
        <v>2</v>
      </c>
      <c r="G8763" s="2"/>
    </row>
    <row r="8764" spans="1:26" customHeight="1" ht="18" hidden="true" outlineLevel="3">
      <c r="A8764" s="2" t="s">
        <v>16881</v>
      </c>
      <c r="B8764" s="3" t="s">
        <v>16882</v>
      </c>
      <c r="C8764" s="2"/>
      <c r="D8764" s="2" t="s">
        <v>16</v>
      </c>
      <c r="E8764" s="4">
        <f>220.00*(1-Z1%)</f>
        <v>220</v>
      </c>
      <c r="F8764" s="2">
        <v>2</v>
      </c>
      <c r="G8764" s="2"/>
    </row>
    <row r="8765" spans="1:26" customHeight="1" ht="18" hidden="true" outlineLevel="3">
      <c r="A8765" s="2" t="s">
        <v>16883</v>
      </c>
      <c r="B8765" s="3" t="s">
        <v>16884</v>
      </c>
      <c r="C8765" s="2"/>
      <c r="D8765" s="2" t="s">
        <v>16</v>
      </c>
      <c r="E8765" s="4">
        <f>230.00*(1-Z1%)</f>
        <v>230</v>
      </c>
      <c r="F8765" s="2">
        <v>1</v>
      </c>
      <c r="G8765" s="2"/>
    </row>
    <row r="8766" spans="1:26" customHeight="1" ht="18" hidden="true" outlineLevel="3">
      <c r="A8766" s="2" t="s">
        <v>16885</v>
      </c>
      <c r="B8766" s="3" t="s">
        <v>16886</v>
      </c>
      <c r="C8766" s="2"/>
      <c r="D8766" s="2" t="s">
        <v>16</v>
      </c>
      <c r="E8766" s="4">
        <f>260.00*(1-Z1%)</f>
        <v>260</v>
      </c>
      <c r="F8766" s="2">
        <v>2</v>
      </c>
      <c r="G8766" s="2"/>
    </row>
    <row r="8767" spans="1:26" customHeight="1" ht="18" hidden="true" outlineLevel="3">
      <c r="A8767" s="2" t="s">
        <v>16887</v>
      </c>
      <c r="B8767" s="3" t="s">
        <v>16888</v>
      </c>
      <c r="C8767" s="2"/>
      <c r="D8767" s="2" t="s">
        <v>16</v>
      </c>
      <c r="E8767" s="4">
        <f>320.00*(1-Z1%)</f>
        <v>320</v>
      </c>
      <c r="F8767" s="2">
        <v>1</v>
      </c>
      <c r="G8767" s="2"/>
    </row>
    <row r="8768" spans="1:26" customHeight="1" ht="18" hidden="true" outlineLevel="3">
      <c r="A8768" s="2" t="s">
        <v>16889</v>
      </c>
      <c r="B8768" s="3" t="s">
        <v>16890</v>
      </c>
      <c r="C8768" s="2"/>
      <c r="D8768" s="2" t="s">
        <v>16</v>
      </c>
      <c r="E8768" s="4">
        <f>320.00*(1-Z1%)</f>
        <v>320</v>
      </c>
      <c r="F8768" s="2">
        <v>2</v>
      </c>
      <c r="G8768" s="2"/>
    </row>
    <row r="8769" spans="1:26" customHeight="1" ht="36" hidden="true" outlineLevel="3">
      <c r="A8769" s="2" t="s">
        <v>16891</v>
      </c>
      <c r="B8769" s="3" t="s">
        <v>16892</v>
      </c>
      <c r="C8769" s="2"/>
      <c r="D8769" s="2" t="s">
        <v>16</v>
      </c>
      <c r="E8769" s="4">
        <f>630.00*(1-Z1%)</f>
        <v>630</v>
      </c>
      <c r="F8769" s="2">
        <v>3</v>
      </c>
      <c r="G8769" s="2"/>
    </row>
    <row r="8770" spans="1:26" customHeight="1" ht="18" hidden="true" outlineLevel="3">
      <c r="A8770" s="2" t="s">
        <v>16893</v>
      </c>
      <c r="B8770" s="3" t="s">
        <v>16894</v>
      </c>
      <c r="C8770" s="2"/>
      <c r="D8770" s="2" t="s">
        <v>16</v>
      </c>
      <c r="E8770" s="4">
        <f>150.00*(1-Z1%)</f>
        <v>150</v>
      </c>
      <c r="F8770" s="2">
        <v>1</v>
      </c>
      <c r="G8770" s="2"/>
    </row>
    <row r="8771" spans="1:26" customHeight="1" ht="18" hidden="true" outlineLevel="3">
      <c r="A8771" s="2" t="s">
        <v>16895</v>
      </c>
      <c r="B8771" s="3" t="s">
        <v>16896</v>
      </c>
      <c r="C8771" s="2"/>
      <c r="D8771" s="2" t="s">
        <v>16</v>
      </c>
      <c r="E8771" s="4">
        <f>130.00*(1-Z1%)</f>
        <v>130</v>
      </c>
      <c r="F8771" s="2">
        <v>1</v>
      </c>
      <c r="G8771" s="2"/>
    </row>
    <row r="8772" spans="1:26" customHeight="1" ht="36" hidden="true" outlineLevel="3">
      <c r="A8772" s="2" t="s">
        <v>16897</v>
      </c>
      <c r="B8772" s="3" t="s">
        <v>16898</v>
      </c>
      <c r="C8772" s="2"/>
      <c r="D8772" s="2" t="s">
        <v>16</v>
      </c>
      <c r="E8772" s="4">
        <f>30.00*(1-Z1%)</f>
        <v>30</v>
      </c>
      <c r="F8772" s="2">
        <v>8</v>
      </c>
      <c r="G8772" s="2"/>
    </row>
    <row r="8773" spans="1:26" customHeight="1" ht="36" hidden="true" outlineLevel="3">
      <c r="A8773" s="2" t="s">
        <v>16899</v>
      </c>
      <c r="B8773" s="3" t="s">
        <v>16900</v>
      </c>
      <c r="C8773" s="2"/>
      <c r="D8773" s="2" t="s">
        <v>16</v>
      </c>
      <c r="E8773" s="4">
        <f>30.00*(1-Z1%)</f>
        <v>30</v>
      </c>
      <c r="F8773" s="2">
        <v>1</v>
      </c>
      <c r="G8773" s="2"/>
    </row>
    <row r="8774" spans="1:26" customHeight="1" ht="36" hidden="true" outlineLevel="3">
      <c r="A8774" s="2" t="s">
        <v>16901</v>
      </c>
      <c r="B8774" s="3" t="s">
        <v>16902</v>
      </c>
      <c r="C8774" s="2"/>
      <c r="D8774" s="2" t="s">
        <v>16</v>
      </c>
      <c r="E8774" s="4">
        <f>65.00*(1-Z1%)</f>
        <v>65</v>
      </c>
      <c r="F8774" s="2">
        <v>3</v>
      </c>
      <c r="G8774" s="2"/>
    </row>
    <row r="8775" spans="1:26" customHeight="1" ht="35" hidden="true" outlineLevel="3">
      <c r="A8775" s="5" t="s">
        <v>16903</v>
      </c>
      <c r="B8775" s="5"/>
      <c r="C8775" s="5"/>
      <c r="D8775" s="5"/>
      <c r="E8775" s="5"/>
      <c r="F8775" s="5"/>
      <c r="G8775" s="5"/>
    </row>
    <row r="8776" spans="1:26" customHeight="1" ht="18" hidden="true" outlineLevel="3">
      <c r="A8776" s="2" t="s">
        <v>16904</v>
      </c>
      <c r="B8776" s="3" t="s">
        <v>16905</v>
      </c>
      <c r="C8776" s="2"/>
      <c r="D8776" s="2" t="s">
        <v>16</v>
      </c>
      <c r="E8776" s="4">
        <f>85.00*(1-Z1%)</f>
        <v>85</v>
      </c>
      <c r="F8776" s="2">
        <v>1</v>
      </c>
      <c r="G8776" s="2"/>
    </row>
    <row r="8777" spans="1:26" customHeight="1" ht="35" hidden="true" outlineLevel="3">
      <c r="A8777" s="5" t="s">
        <v>16906</v>
      </c>
      <c r="B8777" s="5"/>
      <c r="C8777" s="5"/>
      <c r="D8777" s="5"/>
      <c r="E8777" s="5"/>
      <c r="F8777" s="5"/>
      <c r="G8777" s="5"/>
    </row>
    <row r="8778" spans="1:26" customHeight="1" ht="18" hidden="true" outlineLevel="3">
      <c r="A8778" s="2" t="s">
        <v>16907</v>
      </c>
      <c r="B8778" s="3" t="s">
        <v>16908</v>
      </c>
      <c r="C8778" s="2"/>
      <c r="D8778" s="2" t="s">
        <v>16</v>
      </c>
      <c r="E8778" s="4">
        <f>250.00*(1-Z1%)</f>
        <v>250</v>
      </c>
      <c r="F8778" s="2">
        <v>1</v>
      </c>
      <c r="G8778" s="2"/>
    </row>
    <row r="8779" spans="1:26" customHeight="1" ht="18" hidden="true" outlineLevel="3">
      <c r="A8779" s="2" t="s">
        <v>16909</v>
      </c>
      <c r="B8779" s="3" t="s">
        <v>16910</v>
      </c>
      <c r="C8779" s="2"/>
      <c r="D8779" s="2" t="s">
        <v>16</v>
      </c>
      <c r="E8779" s="4">
        <f>340.00*(1-Z1%)</f>
        <v>340</v>
      </c>
      <c r="F8779" s="2">
        <v>1</v>
      </c>
      <c r="G8779" s="2"/>
    </row>
    <row r="8780" spans="1:26" customHeight="1" ht="18" hidden="true" outlineLevel="3">
      <c r="A8780" s="2" t="s">
        <v>16911</v>
      </c>
      <c r="B8780" s="3" t="s">
        <v>16912</v>
      </c>
      <c r="C8780" s="2"/>
      <c r="D8780" s="2" t="s">
        <v>16</v>
      </c>
      <c r="E8780" s="4">
        <f>250.00*(1-Z1%)</f>
        <v>250</v>
      </c>
      <c r="F8780" s="2">
        <v>1</v>
      </c>
      <c r="G8780" s="2"/>
    </row>
    <row r="8781" spans="1:26" customHeight="1" ht="18" hidden="true" outlineLevel="3">
      <c r="A8781" s="2" t="s">
        <v>16913</v>
      </c>
      <c r="B8781" s="3" t="s">
        <v>16914</v>
      </c>
      <c r="C8781" s="2"/>
      <c r="D8781" s="2" t="s">
        <v>16</v>
      </c>
      <c r="E8781" s="4">
        <f>650.00*(1-Z1%)</f>
        <v>650</v>
      </c>
      <c r="F8781" s="2">
        <v>1</v>
      </c>
      <c r="G8781" s="2"/>
    </row>
    <row r="8782" spans="1:26" customHeight="1" ht="18" hidden="true" outlineLevel="3">
      <c r="A8782" s="2" t="s">
        <v>16915</v>
      </c>
      <c r="B8782" s="3" t="s">
        <v>16916</v>
      </c>
      <c r="C8782" s="2"/>
      <c r="D8782" s="2" t="s">
        <v>16</v>
      </c>
      <c r="E8782" s="4">
        <f>120.00*(1-Z1%)</f>
        <v>120</v>
      </c>
      <c r="F8782" s="2">
        <v>3</v>
      </c>
      <c r="G8782" s="2"/>
    </row>
    <row r="8783" spans="1:26" customHeight="1" ht="36" hidden="true" outlineLevel="3">
      <c r="A8783" s="2" t="s">
        <v>16917</v>
      </c>
      <c r="B8783" s="3" t="s">
        <v>16918</v>
      </c>
      <c r="C8783" s="2"/>
      <c r="D8783" s="2" t="s">
        <v>16</v>
      </c>
      <c r="E8783" s="4">
        <f>150.00*(1-Z1%)</f>
        <v>150</v>
      </c>
      <c r="F8783" s="2">
        <v>1</v>
      </c>
      <c r="G8783" s="2"/>
    </row>
    <row r="8784" spans="1:26" customHeight="1" ht="18" hidden="true" outlineLevel="3">
      <c r="A8784" s="2" t="s">
        <v>16919</v>
      </c>
      <c r="B8784" s="3" t="s">
        <v>16920</v>
      </c>
      <c r="C8784" s="2"/>
      <c r="D8784" s="2" t="s">
        <v>16</v>
      </c>
      <c r="E8784" s="4">
        <f>50.00*(1-Z1%)</f>
        <v>50</v>
      </c>
      <c r="F8784" s="2">
        <v>2</v>
      </c>
      <c r="G8784" s="2"/>
    </row>
    <row r="8785" spans="1:26" customHeight="1" ht="35" hidden="true" outlineLevel="3">
      <c r="A8785" s="5" t="s">
        <v>16921</v>
      </c>
      <c r="B8785" s="5"/>
      <c r="C8785" s="5"/>
      <c r="D8785" s="5"/>
      <c r="E8785" s="5"/>
      <c r="F8785" s="5"/>
      <c r="G8785" s="5"/>
    </row>
    <row r="8786" spans="1:26" customHeight="1" ht="18" hidden="true" outlineLevel="3">
      <c r="A8786" s="2" t="s">
        <v>16922</v>
      </c>
      <c r="B8786" s="3" t="s">
        <v>16923</v>
      </c>
      <c r="C8786" s="2"/>
      <c r="D8786" s="2" t="s">
        <v>16</v>
      </c>
      <c r="E8786" s="4">
        <f>1350.00*(1-Z1%)</f>
        <v>1350</v>
      </c>
      <c r="F8786" s="2">
        <v>1</v>
      </c>
      <c r="G8786" s="2"/>
    </row>
    <row r="8787" spans="1:26" customHeight="1" ht="18" hidden="true" outlineLevel="3">
      <c r="A8787" s="2" t="s">
        <v>16924</v>
      </c>
      <c r="B8787" s="3" t="s">
        <v>16925</v>
      </c>
      <c r="C8787" s="2"/>
      <c r="D8787" s="2" t="s">
        <v>16</v>
      </c>
      <c r="E8787" s="4">
        <f>600.00*(1-Z1%)</f>
        <v>600</v>
      </c>
      <c r="F8787" s="2">
        <v>1</v>
      </c>
      <c r="G8787" s="2"/>
    </row>
    <row r="8788" spans="1:26" customHeight="1" ht="18" hidden="true" outlineLevel="3">
      <c r="A8788" s="2" t="s">
        <v>16926</v>
      </c>
      <c r="B8788" s="3" t="s">
        <v>16927</v>
      </c>
      <c r="C8788" s="2"/>
      <c r="D8788" s="2" t="s">
        <v>16</v>
      </c>
      <c r="E8788" s="4">
        <f>80.00*(1-Z1%)</f>
        <v>80</v>
      </c>
      <c r="F8788" s="2">
        <v>2</v>
      </c>
      <c r="G8788" s="2"/>
    </row>
    <row r="8789" spans="1:26" customHeight="1" ht="18" hidden="true" outlineLevel="3">
      <c r="A8789" s="2" t="s">
        <v>16928</v>
      </c>
      <c r="B8789" s="3" t="s">
        <v>16929</v>
      </c>
      <c r="C8789" s="2"/>
      <c r="D8789" s="2" t="s">
        <v>16</v>
      </c>
      <c r="E8789" s="4">
        <f>100.00*(1-Z1%)</f>
        <v>100</v>
      </c>
      <c r="F8789" s="2">
        <v>5</v>
      </c>
      <c r="G8789" s="2"/>
    </row>
    <row r="8790" spans="1:26" customHeight="1" ht="18" hidden="true" outlineLevel="3">
      <c r="A8790" s="2" t="s">
        <v>16930</v>
      </c>
      <c r="B8790" s="3" t="s">
        <v>16931</v>
      </c>
      <c r="C8790" s="2"/>
      <c r="D8790" s="2" t="s">
        <v>16</v>
      </c>
      <c r="E8790" s="4">
        <f>100.00*(1-Z1%)</f>
        <v>100</v>
      </c>
      <c r="F8790" s="2">
        <v>3</v>
      </c>
      <c r="G8790" s="2"/>
    </row>
    <row r="8791" spans="1:26" customHeight="1" ht="18" hidden="true" outlineLevel="3">
      <c r="A8791" s="2" t="s">
        <v>16932</v>
      </c>
      <c r="B8791" s="3" t="s">
        <v>16933</v>
      </c>
      <c r="C8791" s="2"/>
      <c r="D8791" s="2" t="s">
        <v>16</v>
      </c>
      <c r="E8791" s="4">
        <f>95.00*(1-Z1%)</f>
        <v>95</v>
      </c>
      <c r="F8791" s="2">
        <v>4</v>
      </c>
      <c r="G8791" s="2"/>
    </row>
    <row r="8792" spans="1:26" customHeight="1" ht="18" hidden="true" outlineLevel="3">
      <c r="A8792" s="2" t="s">
        <v>16934</v>
      </c>
      <c r="B8792" s="3" t="s">
        <v>16935</v>
      </c>
      <c r="C8792" s="2"/>
      <c r="D8792" s="2" t="s">
        <v>16</v>
      </c>
      <c r="E8792" s="4">
        <f>80.00*(1-Z1%)</f>
        <v>80</v>
      </c>
      <c r="F8792" s="2">
        <v>3</v>
      </c>
      <c r="G8792" s="2"/>
    </row>
    <row r="8793" spans="1:26" customHeight="1" ht="35" hidden="true" outlineLevel="2">
      <c r="A8793" s="5" t="s">
        <v>16936</v>
      </c>
      <c r="B8793" s="5"/>
      <c r="C8793" s="5"/>
      <c r="D8793" s="5"/>
      <c r="E8793" s="5"/>
      <c r="F8793" s="5"/>
      <c r="G8793" s="5"/>
    </row>
    <row r="8794" spans="1:26" customHeight="1" ht="36" hidden="true" outlineLevel="2">
      <c r="A8794" s="2" t="s">
        <v>16937</v>
      </c>
      <c r="B8794" s="3" t="s">
        <v>16938</v>
      </c>
      <c r="C8794" s="2"/>
      <c r="D8794" s="2" t="s">
        <v>16</v>
      </c>
      <c r="E8794" s="4">
        <f>390.00*(1-Z1%)</f>
        <v>390</v>
      </c>
      <c r="F8794" s="2">
        <v>1</v>
      </c>
      <c r="G8794" s="2"/>
    </row>
    <row r="8795" spans="1:26" customHeight="1" ht="36" hidden="true" outlineLevel="2">
      <c r="A8795" s="2" t="s">
        <v>16939</v>
      </c>
      <c r="B8795" s="3" t="s">
        <v>16940</v>
      </c>
      <c r="C8795" s="2"/>
      <c r="D8795" s="2" t="s">
        <v>16</v>
      </c>
      <c r="E8795" s="4">
        <f>290.00*(1-Z1%)</f>
        <v>290</v>
      </c>
      <c r="F8795" s="2">
        <v>1</v>
      </c>
      <c r="G8795" s="2"/>
    </row>
    <row r="8796" spans="1:26" customHeight="1" ht="18" hidden="true" outlineLevel="2">
      <c r="A8796" s="2" t="s">
        <v>16941</v>
      </c>
      <c r="B8796" s="3" t="s">
        <v>16942</v>
      </c>
      <c r="C8796" s="2"/>
      <c r="D8796" s="2" t="s">
        <v>16</v>
      </c>
      <c r="E8796" s="4">
        <f>250.00*(1-Z1%)</f>
        <v>250</v>
      </c>
      <c r="F8796" s="2">
        <v>1</v>
      </c>
      <c r="G8796" s="2"/>
    </row>
    <row r="8797" spans="1:26" customHeight="1" ht="18" hidden="true" outlineLevel="2">
      <c r="A8797" s="2" t="s">
        <v>16943</v>
      </c>
      <c r="B8797" s="3" t="s">
        <v>16944</v>
      </c>
      <c r="C8797" s="2"/>
      <c r="D8797" s="2" t="s">
        <v>16</v>
      </c>
      <c r="E8797" s="4">
        <f>200.00*(1-Z1%)</f>
        <v>200</v>
      </c>
      <c r="F8797" s="2">
        <v>1</v>
      </c>
      <c r="G8797" s="2"/>
    </row>
    <row r="8798" spans="1:26" customHeight="1" ht="18" hidden="true" outlineLevel="2">
      <c r="A8798" s="2" t="s">
        <v>16945</v>
      </c>
      <c r="B8798" s="3" t="s">
        <v>16946</v>
      </c>
      <c r="C8798" s="2"/>
      <c r="D8798" s="2" t="s">
        <v>16</v>
      </c>
      <c r="E8798" s="4">
        <f>300.00*(1-Z1%)</f>
        <v>300</v>
      </c>
      <c r="F8798" s="2">
        <v>2</v>
      </c>
      <c r="G8798" s="2"/>
    </row>
    <row r="8799" spans="1:26" customHeight="1" ht="35" hidden="true" outlineLevel="2">
      <c r="A8799" s="5" t="s">
        <v>16947</v>
      </c>
      <c r="B8799" s="5"/>
      <c r="C8799" s="5"/>
      <c r="D8799" s="5"/>
      <c r="E8799" s="5"/>
      <c r="F8799" s="5"/>
      <c r="G8799" s="5"/>
    </row>
    <row r="8800" spans="1:26" customHeight="1" ht="35" hidden="true" outlineLevel="3">
      <c r="A8800" s="5" t="s">
        <v>16948</v>
      </c>
      <c r="B8800" s="5"/>
      <c r="C8800" s="5"/>
      <c r="D8800" s="5"/>
      <c r="E8800" s="5"/>
      <c r="F8800" s="5"/>
      <c r="G8800" s="5"/>
    </row>
    <row r="8801" spans="1:26" customHeight="1" ht="35" hidden="true" outlineLevel="4">
      <c r="A8801" s="5" t="s">
        <v>16949</v>
      </c>
      <c r="B8801" s="5"/>
      <c r="C8801" s="5"/>
      <c r="D8801" s="5"/>
      <c r="E8801" s="5"/>
      <c r="F8801" s="5"/>
      <c r="G8801" s="5"/>
    </row>
    <row r="8802" spans="1:26" customHeight="1" ht="18" hidden="true" outlineLevel="4">
      <c r="A8802" s="2" t="s">
        <v>16950</v>
      </c>
      <c r="B8802" s="3" t="s">
        <v>16951</v>
      </c>
      <c r="C8802" s="2"/>
      <c r="D8802" s="2" t="s">
        <v>16</v>
      </c>
      <c r="E8802" s="4">
        <f>60.00*(1-Z1%)</f>
        <v>60</v>
      </c>
      <c r="F8802" s="2">
        <v>2</v>
      </c>
      <c r="G8802" s="2"/>
    </row>
    <row r="8803" spans="1:26" customHeight="1" ht="18" hidden="true" outlineLevel="4">
      <c r="A8803" s="2" t="s">
        <v>16952</v>
      </c>
      <c r="B8803" s="3" t="s">
        <v>16953</v>
      </c>
      <c r="C8803" s="2"/>
      <c r="D8803" s="2" t="s">
        <v>16</v>
      </c>
      <c r="E8803" s="4">
        <f>110.00*(1-Z1%)</f>
        <v>110</v>
      </c>
      <c r="F8803" s="2">
        <v>1</v>
      </c>
      <c r="G8803" s="2"/>
    </row>
    <row r="8804" spans="1:26" customHeight="1" ht="18" hidden="true" outlineLevel="4">
      <c r="A8804" s="2" t="s">
        <v>16954</v>
      </c>
      <c r="B8804" s="3" t="s">
        <v>16955</v>
      </c>
      <c r="C8804" s="2"/>
      <c r="D8804" s="2" t="s">
        <v>16</v>
      </c>
      <c r="E8804" s="4">
        <f>100.00*(1-Z1%)</f>
        <v>100</v>
      </c>
      <c r="F8804" s="2">
        <v>1</v>
      </c>
      <c r="G8804" s="2"/>
    </row>
    <row r="8805" spans="1:26" customHeight="1" ht="18" hidden="true" outlineLevel="4">
      <c r="A8805" s="2" t="s">
        <v>16956</v>
      </c>
      <c r="B8805" s="3" t="s">
        <v>16957</v>
      </c>
      <c r="C8805" s="2"/>
      <c r="D8805" s="2" t="s">
        <v>16</v>
      </c>
      <c r="E8805" s="4">
        <f>160.00*(1-Z1%)</f>
        <v>160</v>
      </c>
      <c r="F8805" s="2">
        <v>2</v>
      </c>
      <c r="G8805" s="2"/>
    </row>
    <row r="8806" spans="1:26" customHeight="1" ht="18" hidden="true" outlineLevel="4">
      <c r="A8806" s="2" t="s">
        <v>16958</v>
      </c>
      <c r="B8806" s="3" t="s">
        <v>16959</v>
      </c>
      <c r="C8806" s="2"/>
      <c r="D8806" s="2" t="s">
        <v>16</v>
      </c>
      <c r="E8806" s="4">
        <f>350.00*(1-Z1%)</f>
        <v>350</v>
      </c>
      <c r="F8806" s="2">
        <v>2</v>
      </c>
      <c r="G8806" s="2"/>
    </row>
    <row r="8807" spans="1:26" customHeight="1" ht="35" hidden="true" outlineLevel="4">
      <c r="A8807" s="5" t="s">
        <v>16960</v>
      </c>
      <c r="B8807" s="5"/>
      <c r="C8807" s="5"/>
      <c r="D8807" s="5"/>
      <c r="E8807" s="5"/>
      <c r="F8807" s="5"/>
      <c r="G8807" s="5"/>
    </row>
    <row r="8808" spans="1:26" customHeight="1" ht="18" hidden="true" outlineLevel="4">
      <c r="A8808" s="2" t="s">
        <v>16961</v>
      </c>
      <c r="B8808" s="3" t="s">
        <v>16962</v>
      </c>
      <c r="C8808" s="2"/>
      <c r="D8808" s="2" t="s">
        <v>16</v>
      </c>
      <c r="E8808" s="4">
        <f>530.00*(1-Z1%)</f>
        <v>530</v>
      </c>
      <c r="F8808" s="2">
        <v>1</v>
      </c>
      <c r="G8808" s="2"/>
    </row>
    <row r="8809" spans="1:26" customHeight="1" ht="18" hidden="true" outlineLevel="4">
      <c r="A8809" s="2" t="s">
        <v>16963</v>
      </c>
      <c r="B8809" s="3" t="s">
        <v>16964</v>
      </c>
      <c r="C8809" s="2"/>
      <c r="D8809" s="2" t="s">
        <v>16</v>
      </c>
      <c r="E8809" s="4">
        <f>500.00*(1-Z1%)</f>
        <v>500</v>
      </c>
      <c r="F8809" s="2">
        <v>1</v>
      </c>
      <c r="G8809" s="2"/>
    </row>
    <row r="8810" spans="1:26" customHeight="1" ht="18" hidden="true" outlineLevel="4">
      <c r="A8810" s="2" t="s">
        <v>16965</v>
      </c>
      <c r="B8810" s="3" t="s">
        <v>16966</v>
      </c>
      <c r="C8810" s="2"/>
      <c r="D8810" s="2" t="s">
        <v>16</v>
      </c>
      <c r="E8810" s="4">
        <f>530.00*(1-Z1%)</f>
        <v>530</v>
      </c>
      <c r="F8810" s="2">
        <v>1</v>
      </c>
      <c r="G8810" s="2"/>
    </row>
    <row r="8811" spans="1:26" customHeight="1" ht="36" hidden="true" outlineLevel="4">
      <c r="A8811" s="2" t="s">
        <v>16967</v>
      </c>
      <c r="B8811" s="3" t="s">
        <v>16968</v>
      </c>
      <c r="C8811" s="2"/>
      <c r="D8811" s="2" t="s">
        <v>16</v>
      </c>
      <c r="E8811" s="4">
        <f>550.00*(1-Z1%)</f>
        <v>550</v>
      </c>
      <c r="F8811" s="2">
        <v>1</v>
      </c>
      <c r="G8811" s="2"/>
    </row>
    <row r="8812" spans="1:26" customHeight="1" ht="18" hidden="true" outlineLevel="4">
      <c r="A8812" s="2" t="s">
        <v>16969</v>
      </c>
      <c r="B8812" s="3" t="s">
        <v>16970</v>
      </c>
      <c r="C8812" s="2"/>
      <c r="D8812" s="2" t="s">
        <v>16</v>
      </c>
      <c r="E8812" s="4">
        <f>300.00*(1-Z1%)</f>
        <v>300</v>
      </c>
      <c r="F8812" s="2">
        <v>1</v>
      </c>
      <c r="G8812" s="2"/>
    </row>
    <row r="8813" spans="1:26" customHeight="1" ht="18" hidden="true" outlineLevel="4">
      <c r="A8813" s="2" t="s">
        <v>16971</v>
      </c>
      <c r="B8813" s="3" t="s">
        <v>16972</v>
      </c>
      <c r="C8813" s="2"/>
      <c r="D8813" s="2" t="s">
        <v>16</v>
      </c>
      <c r="E8813" s="4">
        <f>320.00*(1-Z1%)</f>
        <v>320</v>
      </c>
      <c r="F8813" s="2">
        <v>1</v>
      </c>
      <c r="G8813" s="2"/>
    </row>
    <row r="8814" spans="1:26" customHeight="1" ht="35" hidden="true" outlineLevel="4">
      <c r="A8814" s="5" t="s">
        <v>16973</v>
      </c>
      <c r="B8814" s="5"/>
      <c r="C8814" s="5"/>
      <c r="D8814" s="5"/>
      <c r="E8814" s="5"/>
      <c r="F8814" s="5"/>
      <c r="G8814" s="5"/>
    </row>
    <row r="8815" spans="1:26" customHeight="1" ht="36" hidden="true" outlineLevel="4">
      <c r="A8815" s="2" t="s">
        <v>16974</v>
      </c>
      <c r="B8815" s="3" t="s">
        <v>16975</v>
      </c>
      <c r="C8815" s="2"/>
      <c r="D8815" s="2" t="s">
        <v>16</v>
      </c>
      <c r="E8815" s="4">
        <f>490.00*(1-Z1%)</f>
        <v>490</v>
      </c>
      <c r="F8815" s="2">
        <v>1</v>
      </c>
      <c r="G8815" s="2"/>
    </row>
    <row r="8816" spans="1:26" customHeight="1" ht="18" hidden="true" outlineLevel="4">
      <c r="A8816" s="2" t="s">
        <v>16976</v>
      </c>
      <c r="B8816" s="3" t="s">
        <v>16977</v>
      </c>
      <c r="C8816" s="2"/>
      <c r="D8816" s="2" t="s">
        <v>16</v>
      </c>
      <c r="E8816" s="4">
        <f>690.00*(1-Z1%)</f>
        <v>690</v>
      </c>
      <c r="F8816" s="2">
        <v>2</v>
      </c>
      <c r="G8816" s="2"/>
    </row>
    <row r="8817" spans="1:26" customHeight="1" ht="18" hidden="true" outlineLevel="4">
      <c r="A8817" s="2" t="s">
        <v>16978</v>
      </c>
      <c r="B8817" s="3" t="s">
        <v>16979</v>
      </c>
      <c r="C8817" s="2"/>
      <c r="D8817" s="2" t="s">
        <v>16</v>
      </c>
      <c r="E8817" s="4">
        <f>250.00*(1-Z1%)</f>
        <v>250</v>
      </c>
      <c r="F8817" s="2">
        <v>1</v>
      </c>
      <c r="G8817" s="2"/>
    </row>
    <row r="8818" spans="1:26" customHeight="1" ht="18" hidden="true" outlineLevel="4">
      <c r="A8818" s="2" t="s">
        <v>16980</v>
      </c>
      <c r="B8818" s="3" t="s">
        <v>16981</v>
      </c>
      <c r="C8818" s="2"/>
      <c r="D8818" s="2" t="s">
        <v>16</v>
      </c>
      <c r="E8818" s="4">
        <f>230.00*(1-Z1%)</f>
        <v>230</v>
      </c>
      <c r="F8818" s="2">
        <v>1</v>
      </c>
      <c r="G8818" s="2"/>
    </row>
    <row r="8819" spans="1:26" customHeight="1" ht="36" hidden="true" outlineLevel="4">
      <c r="A8819" s="2" t="s">
        <v>16982</v>
      </c>
      <c r="B8819" s="3" t="s">
        <v>16983</v>
      </c>
      <c r="C8819" s="2"/>
      <c r="D8819" s="2" t="s">
        <v>16</v>
      </c>
      <c r="E8819" s="4">
        <f>250.00*(1-Z1%)</f>
        <v>250</v>
      </c>
      <c r="F8819" s="2">
        <v>1</v>
      </c>
      <c r="G8819" s="2"/>
    </row>
    <row r="8820" spans="1:26" customHeight="1" ht="35" hidden="true" outlineLevel="4">
      <c r="A8820" s="5" t="s">
        <v>16984</v>
      </c>
      <c r="B8820" s="5"/>
      <c r="C8820" s="5"/>
      <c r="D8820" s="5"/>
      <c r="E8820" s="5"/>
      <c r="F8820" s="5"/>
      <c r="G8820" s="5"/>
    </row>
    <row r="8821" spans="1:26" customHeight="1" ht="18" hidden="true" outlineLevel="4">
      <c r="A8821" s="2" t="s">
        <v>16985</v>
      </c>
      <c r="B8821" s="3" t="s">
        <v>16986</v>
      </c>
      <c r="C8821" s="2"/>
      <c r="D8821" s="2" t="s">
        <v>16</v>
      </c>
      <c r="E8821" s="4">
        <f>170.00*(1-Z1%)</f>
        <v>170</v>
      </c>
      <c r="F8821" s="2">
        <v>1</v>
      </c>
      <c r="G8821" s="2"/>
    </row>
    <row r="8822" spans="1:26" customHeight="1" ht="18" hidden="true" outlineLevel="4">
      <c r="A8822" s="2" t="s">
        <v>16987</v>
      </c>
      <c r="B8822" s="3" t="s">
        <v>16988</v>
      </c>
      <c r="C8822" s="2"/>
      <c r="D8822" s="2" t="s">
        <v>16</v>
      </c>
      <c r="E8822" s="4">
        <f>170.00*(1-Z1%)</f>
        <v>170</v>
      </c>
      <c r="F8822" s="2">
        <v>3</v>
      </c>
      <c r="G8822" s="2"/>
    </row>
    <row r="8823" spans="1:26" customHeight="1" ht="18" hidden="true" outlineLevel="4">
      <c r="A8823" s="2" t="s">
        <v>16989</v>
      </c>
      <c r="B8823" s="3" t="s">
        <v>16990</v>
      </c>
      <c r="C8823" s="2"/>
      <c r="D8823" s="2" t="s">
        <v>16</v>
      </c>
      <c r="E8823" s="4">
        <f>200.00*(1-Z1%)</f>
        <v>200</v>
      </c>
      <c r="F8823" s="2">
        <v>2</v>
      </c>
      <c r="G8823" s="2"/>
    </row>
    <row r="8824" spans="1:26" customHeight="1" ht="18" hidden="true" outlineLevel="4">
      <c r="A8824" s="2" t="s">
        <v>16991</v>
      </c>
      <c r="B8824" s="3" t="s">
        <v>16992</v>
      </c>
      <c r="C8824" s="2"/>
      <c r="D8824" s="2" t="s">
        <v>16</v>
      </c>
      <c r="E8824" s="4">
        <f>200.00*(1-Z1%)</f>
        <v>200</v>
      </c>
      <c r="F8824" s="2">
        <v>2</v>
      </c>
      <c r="G8824" s="2"/>
    </row>
    <row r="8825" spans="1:26" customHeight="1" ht="18" hidden="true" outlineLevel="4">
      <c r="A8825" s="2" t="s">
        <v>16993</v>
      </c>
      <c r="B8825" s="3" t="s">
        <v>16994</v>
      </c>
      <c r="C8825" s="2"/>
      <c r="D8825" s="2" t="s">
        <v>16</v>
      </c>
      <c r="E8825" s="4">
        <f>100.00*(1-Z1%)</f>
        <v>100</v>
      </c>
      <c r="F8825" s="2">
        <v>1</v>
      </c>
      <c r="G8825" s="2"/>
    </row>
    <row r="8826" spans="1:26" customHeight="1" ht="18" hidden="true" outlineLevel="4">
      <c r="A8826" s="2" t="s">
        <v>16995</v>
      </c>
      <c r="B8826" s="3" t="s">
        <v>16996</v>
      </c>
      <c r="C8826" s="2"/>
      <c r="D8826" s="2" t="s">
        <v>16</v>
      </c>
      <c r="E8826" s="4">
        <f>100.00*(1-Z1%)</f>
        <v>100</v>
      </c>
      <c r="F8826" s="2">
        <v>2</v>
      </c>
      <c r="G8826" s="2"/>
    </row>
    <row r="8827" spans="1:26" customHeight="1" ht="18" hidden="true" outlineLevel="4">
      <c r="A8827" s="2" t="s">
        <v>16997</v>
      </c>
      <c r="B8827" s="3" t="s">
        <v>16998</v>
      </c>
      <c r="C8827" s="2"/>
      <c r="D8827" s="2" t="s">
        <v>16</v>
      </c>
      <c r="E8827" s="4">
        <f>100.00*(1-Z1%)</f>
        <v>100</v>
      </c>
      <c r="F8827" s="2">
        <v>1</v>
      </c>
      <c r="G8827" s="2"/>
    </row>
    <row r="8828" spans="1:26" customHeight="1" ht="35" hidden="true" outlineLevel="4">
      <c r="A8828" s="5" t="s">
        <v>16999</v>
      </c>
      <c r="B8828" s="5"/>
      <c r="C8828" s="5"/>
      <c r="D8828" s="5"/>
      <c r="E8828" s="5"/>
      <c r="F8828" s="5"/>
      <c r="G8828" s="5"/>
    </row>
    <row r="8829" spans="1:26" customHeight="1" ht="18" hidden="true" outlineLevel="4">
      <c r="A8829" s="2" t="s">
        <v>17000</v>
      </c>
      <c r="B8829" s="3" t="s">
        <v>17001</v>
      </c>
      <c r="C8829" s="2"/>
      <c r="D8829" s="2" t="s">
        <v>16</v>
      </c>
      <c r="E8829" s="4">
        <f>10.00*(1-Z1%)</f>
        <v>10</v>
      </c>
      <c r="F8829" s="2">
        <v>1</v>
      </c>
      <c r="G8829" s="2"/>
    </row>
    <row r="8830" spans="1:26" customHeight="1" ht="18" hidden="true" outlineLevel="4">
      <c r="A8830" s="2" t="s">
        <v>17002</v>
      </c>
      <c r="B8830" s="3" t="s">
        <v>17003</v>
      </c>
      <c r="C8830" s="2"/>
      <c r="D8830" s="2" t="s">
        <v>16</v>
      </c>
      <c r="E8830" s="4">
        <f>10.00*(1-Z1%)</f>
        <v>10</v>
      </c>
      <c r="F8830" s="2">
        <v>13</v>
      </c>
      <c r="G8830" s="2"/>
    </row>
    <row r="8831" spans="1:26" customHeight="1" ht="18" hidden="true" outlineLevel="4">
      <c r="A8831" s="2" t="s">
        <v>17004</v>
      </c>
      <c r="B8831" s="3" t="s">
        <v>17005</v>
      </c>
      <c r="C8831" s="2"/>
      <c r="D8831" s="2" t="s">
        <v>16</v>
      </c>
      <c r="E8831" s="4">
        <f>60.00*(1-Z1%)</f>
        <v>60</v>
      </c>
      <c r="F8831" s="2">
        <v>4</v>
      </c>
      <c r="G8831" s="2"/>
    </row>
    <row r="8832" spans="1:26" customHeight="1" ht="18" hidden="true" outlineLevel="4">
      <c r="A8832" s="2" t="s">
        <v>17006</v>
      </c>
      <c r="B8832" s="3" t="s">
        <v>17007</v>
      </c>
      <c r="C8832" s="2"/>
      <c r="D8832" s="2" t="s">
        <v>16</v>
      </c>
      <c r="E8832" s="4">
        <f>65.00*(1-Z1%)</f>
        <v>65</v>
      </c>
      <c r="F8832" s="2">
        <v>8</v>
      </c>
      <c r="G8832" s="2"/>
    </row>
    <row r="8833" spans="1:26" customHeight="1" ht="18" hidden="true" outlineLevel="4">
      <c r="A8833" s="2" t="s">
        <v>17008</v>
      </c>
      <c r="B8833" s="3" t="s">
        <v>17009</v>
      </c>
      <c r="C8833" s="2"/>
      <c r="D8833" s="2" t="s">
        <v>16</v>
      </c>
      <c r="E8833" s="4">
        <f>70.00*(1-Z1%)</f>
        <v>70</v>
      </c>
      <c r="F8833" s="2">
        <v>4</v>
      </c>
      <c r="G8833" s="2"/>
    </row>
    <row r="8834" spans="1:26" customHeight="1" ht="18" hidden="true" outlineLevel="4">
      <c r="A8834" s="2" t="s">
        <v>17010</v>
      </c>
      <c r="B8834" s="3" t="s">
        <v>17011</v>
      </c>
      <c r="C8834" s="2"/>
      <c r="D8834" s="2" t="s">
        <v>16</v>
      </c>
      <c r="E8834" s="4">
        <f>85.00*(1-Z1%)</f>
        <v>85</v>
      </c>
      <c r="F8834" s="2">
        <v>9</v>
      </c>
      <c r="G8834" s="2"/>
    </row>
    <row r="8835" spans="1:26" customHeight="1" ht="18" hidden="true" outlineLevel="4">
      <c r="A8835" s="2" t="s">
        <v>17012</v>
      </c>
      <c r="B8835" s="3" t="s">
        <v>17013</v>
      </c>
      <c r="C8835" s="2"/>
      <c r="D8835" s="2" t="s">
        <v>16</v>
      </c>
      <c r="E8835" s="4">
        <f>90.00*(1-Z1%)</f>
        <v>90</v>
      </c>
      <c r="F8835" s="2">
        <v>8</v>
      </c>
      <c r="G8835" s="2"/>
    </row>
    <row r="8836" spans="1:26" customHeight="1" ht="18" hidden="true" outlineLevel="4">
      <c r="A8836" s="2" t="s">
        <v>17014</v>
      </c>
      <c r="B8836" s="3" t="s">
        <v>17015</v>
      </c>
      <c r="C8836" s="2"/>
      <c r="D8836" s="2" t="s">
        <v>16</v>
      </c>
      <c r="E8836" s="4">
        <f>10.00*(1-Z1%)</f>
        <v>10</v>
      </c>
      <c r="F8836" s="2">
        <v>10</v>
      </c>
      <c r="G8836" s="2"/>
    </row>
    <row r="8837" spans="1:26" customHeight="1" ht="18" hidden="true" outlineLevel="4">
      <c r="A8837" s="2" t="s">
        <v>17016</v>
      </c>
      <c r="B8837" s="3" t="s">
        <v>17017</v>
      </c>
      <c r="C8837" s="2"/>
      <c r="D8837" s="2" t="s">
        <v>16</v>
      </c>
      <c r="E8837" s="4">
        <f>20.00*(1-Z1%)</f>
        <v>20</v>
      </c>
      <c r="F8837" s="2">
        <v>8</v>
      </c>
      <c r="G8837" s="2"/>
    </row>
    <row r="8838" spans="1:26" customHeight="1" ht="18" hidden="true" outlineLevel="4">
      <c r="A8838" s="2" t="s">
        <v>17018</v>
      </c>
      <c r="B8838" s="3" t="s">
        <v>17019</v>
      </c>
      <c r="C8838" s="2"/>
      <c r="D8838" s="2" t="s">
        <v>16</v>
      </c>
      <c r="E8838" s="4">
        <f>20.00*(1-Z1%)</f>
        <v>20</v>
      </c>
      <c r="F8838" s="2">
        <v>3</v>
      </c>
      <c r="G8838" s="2"/>
    </row>
    <row r="8839" spans="1:26" customHeight="1" ht="35" hidden="true" outlineLevel="4">
      <c r="A8839" s="5" t="s">
        <v>17020</v>
      </c>
      <c r="B8839" s="5"/>
      <c r="C8839" s="5"/>
      <c r="D8839" s="5"/>
      <c r="E8839" s="5"/>
      <c r="F8839" s="5"/>
      <c r="G8839" s="5"/>
    </row>
    <row r="8840" spans="1:26" customHeight="1" ht="36" hidden="true" outlineLevel="4">
      <c r="A8840" s="2" t="s">
        <v>17021</v>
      </c>
      <c r="B8840" s="3" t="s">
        <v>17022</v>
      </c>
      <c r="C8840" s="2"/>
      <c r="D8840" s="2" t="s">
        <v>16</v>
      </c>
      <c r="E8840" s="4">
        <f>230.00*(1-Z1%)</f>
        <v>230</v>
      </c>
      <c r="F8840" s="2">
        <v>1</v>
      </c>
      <c r="G8840" s="2"/>
    </row>
    <row r="8841" spans="1:26" customHeight="1" ht="36" hidden="true" outlineLevel="4">
      <c r="A8841" s="2" t="s">
        <v>17023</v>
      </c>
      <c r="B8841" s="3" t="s">
        <v>17024</v>
      </c>
      <c r="C8841" s="2"/>
      <c r="D8841" s="2" t="s">
        <v>16</v>
      </c>
      <c r="E8841" s="4">
        <f>150.00*(1-Z1%)</f>
        <v>150</v>
      </c>
      <c r="F8841" s="2">
        <v>1</v>
      </c>
      <c r="G8841" s="2"/>
    </row>
    <row r="8842" spans="1:26" customHeight="1" ht="35" hidden="true" outlineLevel="3">
      <c r="A8842" s="5" t="s">
        <v>17025</v>
      </c>
      <c r="B8842" s="5"/>
      <c r="C8842" s="5"/>
      <c r="D8842" s="5"/>
      <c r="E8842" s="5"/>
      <c r="F8842" s="5"/>
      <c r="G8842" s="5"/>
    </row>
    <row r="8843" spans="1:26" customHeight="1" ht="35" hidden="true" outlineLevel="4">
      <c r="A8843" s="5" t="s">
        <v>17026</v>
      </c>
      <c r="B8843" s="5"/>
      <c r="C8843" s="5"/>
      <c r="D8843" s="5"/>
      <c r="E8843" s="5"/>
      <c r="F8843" s="5"/>
      <c r="G8843" s="5"/>
    </row>
    <row r="8844" spans="1:26" customHeight="1" ht="36" hidden="true" outlineLevel="4">
      <c r="A8844" s="2" t="s">
        <v>17027</v>
      </c>
      <c r="B8844" s="3" t="s">
        <v>17028</v>
      </c>
      <c r="C8844" s="2"/>
      <c r="D8844" s="2" t="s">
        <v>16</v>
      </c>
      <c r="E8844" s="4">
        <f>670.00*(1-Z1%)</f>
        <v>670</v>
      </c>
      <c r="F8844" s="2">
        <v>1</v>
      </c>
      <c r="G8844" s="2"/>
    </row>
    <row r="8845" spans="1:26" customHeight="1" ht="36" hidden="true" outlineLevel="4">
      <c r="A8845" s="2" t="s">
        <v>17029</v>
      </c>
      <c r="B8845" s="3" t="s">
        <v>17030</v>
      </c>
      <c r="C8845" s="2"/>
      <c r="D8845" s="2" t="s">
        <v>16</v>
      </c>
      <c r="E8845" s="4">
        <f>350.00*(1-Z1%)</f>
        <v>350</v>
      </c>
      <c r="F8845" s="2">
        <v>1</v>
      </c>
      <c r="G8845" s="2"/>
    </row>
    <row r="8846" spans="1:26" customHeight="1" ht="18" hidden="true" outlineLevel="4">
      <c r="A8846" s="2" t="s">
        <v>17031</v>
      </c>
      <c r="B8846" s="3" t="s">
        <v>17032</v>
      </c>
      <c r="C8846" s="2"/>
      <c r="D8846" s="2" t="s">
        <v>16</v>
      </c>
      <c r="E8846" s="4">
        <f>400.00*(1-Z1%)</f>
        <v>400</v>
      </c>
      <c r="F8846" s="2">
        <v>1</v>
      </c>
      <c r="G8846" s="2"/>
    </row>
    <row r="8847" spans="1:26" customHeight="1" ht="18" hidden="true" outlineLevel="4">
      <c r="A8847" s="2" t="s">
        <v>17033</v>
      </c>
      <c r="B8847" s="3" t="s">
        <v>17034</v>
      </c>
      <c r="C8847" s="2"/>
      <c r="D8847" s="2" t="s">
        <v>16</v>
      </c>
      <c r="E8847" s="4">
        <f>360.00*(1-Z1%)</f>
        <v>360</v>
      </c>
      <c r="F8847" s="2">
        <v>2</v>
      </c>
      <c r="G8847" s="2"/>
    </row>
    <row r="8848" spans="1:26" customHeight="1" ht="18" hidden="true" outlineLevel="4">
      <c r="A8848" s="2" t="s">
        <v>17035</v>
      </c>
      <c r="B8848" s="3" t="s">
        <v>17036</v>
      </c>
      <c r="C8848" s="2"/>
      <c r="D8848" s="2" t="s">
        <v>16</v>
      </c>
      <c r="E8848" s="4">
        <f>220.00*(1-Z1%)</f>
        <v>220</v>
      </c>
      <c r="F8848" s="2">
        <v>2</v>
      </c>
      <c r="G8848" s="2"/>
    </row>
    <row r="8849" spans="1:26" customHeight="1" ht="36" hidden="true" outlineLevel="4">
      <c r="A8849" s="2" t="s">
        <v>17037</v>
      </c>
      <c r="B8849" s="3" t="s">
        <v>17038</v>
      </c>
      <c r="C8849" s="2"/>
      <c r="D8849" s="2" t="s">
        <v>16</v>
      </c>
      <c r="E8849" s="4">
        <f>390.00*(1-Z1%)</f>
        <v>390</v>
      </c>
      <c r="F8849" s="2">
        <v>2</v>
      </c>
      <c r="G8849" s="2"/>
    </row>
    <row r="8850" spans="1:26" customHeight="1" ht="36" hidden="true" outlineLevel="4">
      <c r="A8850" s="2" t="s">
        <v>17039</v>
      </c>
      <c r="B8850" s="3" t="s">
        <v>17040</v>
      </c>
      <c r="C8850" s="2"/>
      <c r="D8850" s="2" t="s">
        <v>16</v>
      </c>
      <c r="E8850" s="4">
        <f>400.00*(1-Z1%)</f>
        <v>400</v>
      </c>
      <c r="F8850" s="2">
        <v>1</v>
      </c>
      <c r="G8850" s="2"/>
    </row>
    <row r="8851" spans="1:26" customHeight="1" ht="18" hidden="true" outlineLevel="4">
      <c r="A8851" s="2" t="s">
        <v>17041</v>
      </c>
      <c r="B8851" s="3" t="s">
        <v>17042</v>
      </c>
      <c r="C8851" s="2"/>
      <c r="D8851" s="2" t="s">
        <v>16</v>
      </c>
      <c r="E8851" s="4">
        <f>200.00*(1-Z1%)</f>
        <v>200</v>
      </c>
      <c r="F8851" s="2">
        <v>1</v>
      </c>
      <c r="G8851" s="2"/>
    </row>
    <row r="8852" spans="1:26" customHeight="1" ht="18" hidden="true" outlineLevel="4">
      <c r="A8852" s="2" t="s">
        <v>17043</v>
      </c>
      <c r="B8852" s="3" t="s">
        <v>17044</v>
      </c>
      <c r="C8852" s="2"/>
      <c r="D8852" s="2" t="s">
        <v>16</v>
      </c>
      <c r="E8852" s="4">
        <f>150.00*(1-Z1%)</f>
        <v>150</v>
      </c>
      <c r="F8852" s="2">
        <v>1</v>
      </c>
      <c r="G8852" s="2"/>
    </row>
    <row r="8853" spans="1:26" customHeight="1" ht="18" hidden="true" outlineLevel="4">
      <c r="A8853" s="2" t="s">
        <v>17045</v>
      </c>
      <c r="B8853" s="3" t="s">
        <v>17046</v>
      </c>
      <c r="C8853" s="2"/>
      <c r="D8853" s="2" t="s">
        <v>16</v>
      </c>
      <c r="E8853" s="4">
        <f>650.00*(1-Z1%)</f>
        <v>650</v>
      </c>
      <c r="F8853" s="2">
        <v>2</v>
      </c>
      <c r="G8853" s="2"/>
    </row>
    <row r="8854" spans="1:26" customHeight="1" ht="18" hidden="true" outlineLevel="4">
      <c r="A8854" s="2" t="s">
        <v>17047</v>
      </c>
      <c r="B8854" s="3" t="s">
        <v>17048</v>
      </c>
      <c r="C8854" s="2"/>
      <c r="D8854" s="2" t="s">
        <v>16</v>
      </c>
      <c r="E8854" s="4">
        <f>550.00*(1-Z1%)</f>
        <v>550</v>
      </c>
      <c r="F8854" s="2">
        <v>2</v>
      </c>
      <c r="G8854" s="2"/>
    </row>
    <row r="8855" spans="1:26" customHeight="1" ht="18" hidden="true" outlineLevel="4">
      <c r="A8855" s="2" t="s">
        <v>17049</v>
      </c>
      <c r="B8855" s="3" t="s">
        <v>17050</v>
      </c>
      <c r="C8855" s="2"/>
      <c r="D8855" s="2" t="s">
        <v>16</v>
      </c>
      <c r="E8855" s="4">
        <f>550.00*(1-Z1%)</f>
        <v>550</v>
      </c>
      <c r="F8855" s="2">
        <v>2</v>
      </c>
      <c r="G8855" s="2"/>
    </row>
    <row r="8856" spans="1:26" customHeight="1" ht="18" hidden="true" outlineLevel="4">
      <c r="A8856" s="2" t="s">
        <v>17051</v>
      </c>
      <c r="B8856" s="3" t="s">
        <v>17052</v>
      </c>
      <c r="C8856" s="2"/>
      <c r="D8856" s="2" t="s">
        <v>16</v>
      </c>
      <c r="E8856" s="4">
        <f>490.00*(1-Z1%)</f>
        <v>490</v>
      </c>
      <c r="F8856" s="2">
        <v>2</v>
      </c>
      <c r="G8856" s="2"/>
    </row>
    <row r="8857" spans="1:26" customHeight="1" ht="18" hidden="true" outlineLevel="4">
      <c r="A8857" s="2" t="s">
        <v>17053</v>
      </c>
      <c r="B8857" s="3" t="s">
        <v>17054</v>
      </c>
      <c r="C8857" s="2"/>
      <c r="D8857" s="2" t="s">
        <v>16</v>
      </c>
      <c r="E8857" s="4">
        <f>450.00*(1-Z1%)</f>
        <v>450</v>
      </c>
      <c r="F8857" s="2">
        <v>1</v>
      </c>
      <c r="G8857" s="2"/>
    </row>
    <row r="8858" spans="1:26" customHeight="1" ht="18" hidden="true" outlineLevel="4">
      <c r="A8858" s="2" t="s">
        <v>17055</v>
      </c>
      <c r="B8858" s="3" t="s">
        <v>17056</v>
      </c>
      <c r="C8858" s="2"/>
      <c r="D8858" s="2" t="s">
        <v>16</v>
      </c>
      <c r="E8858" s="4">
        <f>600.00*(1-Z1%)</f>
        <v>600</v>
      </c>
      <c r="F8858" s="2">
        <v>1</v>
      </c>
      <c r="G8858" s="2"/>
    </row>
    <row r="8859" spans="1:26" customHeight="1" ht="18" hidden="true" outlineLevel="4">
      <c r="A8859" s="2" t="s">
        <v>17057</v>
      </c>
      <c r="B8859" s="3" t="s">
        <v>17058</v>
      </c>
      <c r="C8859" s="2"/>
      <c r="D8859" s="2" t="s">
        <v>16</v>
      </c>
      <c r="E8859" s="4">
        <f>350.00*(1-Z1%)</f>
        <v>350</v>
      </c>
      <c r="F8859" s="2">
        <v>4</v>
      </c>
      <c r="G8859" s="2"/>
    </row>
    <row r="8860" spans="1:26" customHeight="1" ht="18" hidden="true" outlineLevel="4">
      <c r="A8860" s="2" t="s">
        <v>17059</v>
      </c>
      <c r="B8860" s="3" t="s">
        <v>17060</v>
      </c>
      <c r="C8860" s="2"/>
      <c r="D8860" s="2" t="s">
        <v>16</v>
      </c>
      <c r="E8860" s="4">
        <f>250.00*(1-Z1%)</f>
        <v>250</v>
      </c>
      <c r="F8860" s="2">
        <v>1</v>
      </c>
      <c r="G8860" s="2"/>
    </row>
    <row r="8861" spans="1:26" customHeight="1" ht="18" hidden="true" outlineLevel="4">
      <c r="A8861" s="2" t="s">
        <v>17061</v>
      </c>
      <c r="B8861" s="3" t="s">
        <v>17062</v>
      </c>
      <c r="C8861" s="2"/>
      <c r="D8861" s="2" t="s">
        <v>16</v>
      </c>
      <c r="E8861" s="4">
        <f>350.00*(1-Z1%)</f>
        <v>350</v>
      </c>
      <c r="F8861" s="2">
        <v>1</v>
      </c>
      <c r="G8861" s="2"/>
    </row>
    <row r="8862" spans="1:26" customHeight="1" ht="18" hidden="true" outlineLevel="4">
      <c r="A8862" s="2" t="s">
        <v>17063</v>
      </c>
      <c r="B8862" s="3" t="s">
        <v>17064</v>
      </c>
      <c r="C8862" s="2"/>
      <c r="D8862" s="2" t="s">
        <v>16</v>
      </c>
      <c r="E8862" s="4">
        <f>420.00*(1-Z1%)</f>
        <v>420</v>
      </c>
      <c r="F8862" s="2">
        <v>1</v>
      </c>
      <c r="G8862" s="2"/>
    </row>
    <row r="8863" spans="1:26" customHeight="1" ht="18" hidden="true" outlineLevel="4">
      <c r="A8863" s="2" t="s">
        <v>17065</v>
      </c>
      <c r="B8863" s="3" t="s">
        <v>17066</v>
      </c>
      <c r="C8863" s="2"/>
      <c r="D8863" s="2" t="s">
        <v>16</v>
      </c>
      <c r="E8863" s="4">
        <f>320.00*(1-Z1%)</f>
        <v>320</v>
      </c>
      <c r="F8863" s="2">
        <v>1</v>
      </c>
      <c r="G8863" s="2"/>
    </row>
    <row r="8864" spans="1:26" customHeight="1" ht="18" hidden="true" outlineLevel="4">
      <c r="A8864" s="2" t="s">
        <v>17067</v>
      </c>
      <c r="B8864" s="3" t="s">
        <v>17068</v>
      </c>
      <c r="C8864" s="2"/>
      <c r="D8864" s="2" t="s">
        <v>16</v>
      </c>
      <c r="E8864" s="4">
        <f>750.00*(1-Z1%)</f>
        <v>750</v>
      </c>
      <c r="F8864" s="2">
        <v>2</v>
      </c>
      <c r="G8864" s="2"/>
    </row>
    <row r="8865" spans="1:26" customHeight="1" ht="36" hidden="true" outlineLevel="4">
      <c r="A8865" s="2" t="s">
        <v>17069</v>
      </c>
      <c r="B8865" s="3" t="s">
        <v>17070</v>
      </c>
      <c r="C8865" s="2"/>
      <c r="D8865" s="2" t="s">
        <v>16</v>
      </c>
      <c r="E8865" s="4">
        <f>370.00*(1-Z1%)</f>
        <v>370</v>
      </c>
      <c r="F8865" s="2">
        <v>4</v>
      </c>
      <c r="G8865" s="2"/>
    </row>
    <row r="8866" spans="1:26" customHeight="1" ht="36" hidden="true" outlineLevel="4">
      <c r="A8866" s="2" t="s">
        <v>17071</v>
      </c>
      <c r="B8866" s="3" t="s">
        <v>17072</v>
      </c>
      <c r="C8866" s="2"/>
      <c r="D8866" s="2" t="s">
        <v>16</v>
      </c>
      <c r="E8866" s="4">
        <f>350.00*(1-Z1%)</f>
        <v>350</v>
      </c>
      <c r="F8866" s="2">
        <v>3</v>
      </c>
      <c r="G8866" s="2"/>
    </row>
    <row r="8867" spans="1:26" customHeight="1" ht="36" hidden="true" outlineLevel="4">
      <c r="A8867" s="2" t="s">
        <v>17073</v>
      </c>
      <c r="B8867" s="3" t="s">
        <v>17074</v>
      </c>
      <c r="C8867" s="2"/>
      <c r="D8867" s="2" t="s">
        <v>16</v>
      </c>
      <c r="E8867" s="4">
        <f>620.00*(1-Z1%)</f>
        <v>620</v>
      </c>
      <c r="F8867" s="2">
        <v>2</v>
      </c>
      <c r="G8867" s="2"/>
    </row>
    <row r="8868" spans="1:26" customHeight="1" ht="35" hidden="true" outlineLevel="4">
      <c r="A8868" s="5" t="s">
        <v>17075</v>
      </c>
      <c r="B8868" s="5"/>
      <c r="C8868" s="5"/>
      <c r="D8868" s="5"/>
      <c r="E8868" s="5"/>
      <c r="F8868" s="5"/>
      <c r="G8868" s="5"/>
    </row>
    <row r="8869" spans="1:26" customHeight="1" ht="18" hidden="true" outlineLevel="4">
      <c r="A8869" s="2" t="s">
        <v>17076</v>
      </c>
      <c r="B8869" s="3" t="s">
        <v>17077</v>
      </c>
      <c r="C8869" s="2"/>
      <c r="D8869" s="2" t="s">
        <v>16</v>
      </c>
      <c r="E8869" s="4">
        <f>430.00*(1-Z1%)</f>
        <v>430</v>
      </c>
      <c r="F8869" s="2">
        <v>2</v>
      </c>
      <c r="G8869" s="2"/>
    </row>
    <row r="8870" spans="1:26" customHeight="1" ht="18" hidden="true" outlineLevel="4">
      <c r="A8870" s="2" t="s">
        <v>17078</v>
      </c>
      <c r="B8870" s="3" t="s">
        <v>17079</v>
      </c>
      <c r="C8870" s="2"/>
      <c r="D8870" s="2" t="s">
        <v>16</v>
      </c>
      <c r="E8870" s="4">
        <f>500.00*(1-Z1%)</f>
        <v>500</v>
      </c>
      <c r="F8870" s="2">
        <v>1</v>
      </c>
      <c r="G8870" s="2"/>
    </row>
    <row r="8871" spans="1:26" customHeight="1" ht="35" hidden="true" outlineLevel="4">
      <c r="A8871" s="5" t="s">
        <v>17080</v>
      </c>
      <c r="B8871" s="5"/>
      <c r="C8871" s="5"/>
      <c r="D8871" s="5"/>
      <c r="E8871" s="5"/>
      <c r="F8871" s="5"/>
      <c r="G8871" s="5"/>
    </row>
    <row r="8872" spans="1:26" customHeight="1" ht="36" hidden="true" outlineLevel="4">
      <c r="A8872" s="2" t="s">
        <v>17081</v>
      </c>
      <c r="B8872" s="3" t="s">
        <v>17082</v>
      </c>
      <c r="C8872" s="2"/>
      <c r="D8872" s="2" t="s">
        <v>16</v>
      </c>
      <c r="E8872" s="4">
        <f>350.00*(1-Z1%)</f>
        <v>350</v>
      </c>
      <c r="F8872" s="2">
        <v>1</v>
      </c>
      <c r="G8872" s="2"/>
    </row>
    <row r="8873" spans="1:26" customHeight="1" ht="36" hidden="true" outlineLevel="4">
      <c r="A8873" s="2" t="s">
        <v>17083</v>
      </c>
      <c r="B8873" s="3" t="s">
        <v>17084</v>
      </c>
      <c r="C8873" s="2"/>
      <c r="D8873" s="2" t="s">
        <v>16</v>
      </c>
      <c r="E8873" s="4">
        <f>550.00*(1-Z1%)</f>
        <v>550</v>
      </c>
      <c r="F8873" s="2">
        <v>1</v>
      </c>
      <c r="G8873" s="2"/>
    </row>
    <row r="8874" spans="1:26" customHeight="1" ht="36" hidden="true" outlineLevel="4">
      <c r="A8874" s="2" t="s">
        <v>17085</v>
      </c>
      <c r="B8874" s="3" t="s">
        <v>17086</v>
      </c>
      <c r="C8874" s="2"/>
      <c r="D8874" s="2" t="s">
        <v>16</v>
      </c>
      <c r="E8874" s="4">
        <f>530.00*(1-Z1%)</f>
        <v>530</v>
      </c>
      <c r="F8874" s="2">
        <v>1</v>
      </c>
      <c r="G8874" s="2"/>
    </row>
    <row r="8875" spans="1:26" customHeight="1" ht="36" hidden="true" outlineLevel="4">
      <c r="A8875" s="2" t="s">
        <v>17087</v>
      </c>
      <c r="B8875" s="3" t="s">
        <v>17088</v>
      </c>
      <c r="C8875" s="2"/>
      <c r="D8875" s="2" t="s">
        <v>16</v>
      </c>
      <c r="E8875" s="4">
        <f>650.00*(1-Z1%)</f>
        <v>650</v>
      </c>
      <c r="F8875" s="2">
        <v>1</v>
      </c>
      <c r="G8875" s="2"/>
    </row>
    <row r="8876" spans="1:26" customHeight="1" ht="18" hidden="true" outlineLevel="4">
      <c r="A8876" s="2" t="s">
        <v>17089</v>
      </c>
      <c r="B8876" s="3" t="s">
        <v>17090</v>
      </c>
      <c r="C8876" s="2"/>
      <c r="D8876" s="2" t="s">
        <v>16</v>
      </c>
      <c r="E8876" s="4">
        <f>250.00*(1-Z1%)</f>
        <v>250</v>
      </c>
      <c r="F8876" s="2">
        <v>1</v>
      </c>
      <c r="G8876" s="2"/>
    </row>
    <row r="8877" spans="1:26" customHeight="1" ht="18" hidden="true" outlineLevel="4">
      <c r="A8877" s="2" t="s">
        <v>17091</v>
      </c>
      <c r="B8877" s="3" t="s">
        <v>17092</v>
      </c>
      <c r="C8877" s="2"/>
      <c r="D8877" s="2" t="s">
        <v>16</v>
      </c>
      <c r="E8877" s="4">
        <f>300.00*(1-Z1%)</f>
        <v>300</v>
      </c>
      <c r="F8877" s="2">
        <v>2</v>
      </c>
      <c r="G8877" s="2"/>
    </row>
    <row r="8878" spans="1:26" customHeight="1" ht="36" hidden="true" outlineLevel="4">
      <c r="A8878" s="2" t="s">
        <v>17093</v>
      </c>
      <c r="B8878" s="3" t="s">
        <v>17094</v>
      </c>
      <c r="C8878" s="2"/>
      <c r="D8878" s="2" t="s">
        <v>16</v>
      </c>
      <c r="E8878" s="4">
        <f>320.00*(1-Z1%)</f>
        <v>320</v>
      </c>
      <c r="F8878" s="2">
        <v>1</v>
      </c>
      <c r="G8878" s="2"/>
    </row>
    <row r="8879" spans="1:26" customHeight="1" ht="18" hidden="true" outlineLevel="4">
      <c r="A8879" s="2" t="s">
        <v>17095</v>
      </c>
      <c r="B8879" s="3" t="s">
        <v>17096</v>
      </c>
      <c r="C8879" s="2"/>
      <c r="D8879" s="2" t="s">
        <v>16</v>
      </c>
      <c r="E8879" s="4">
        <f>650.00*(1-Z1%)</f>
        <v>650</v>
      </c>
      <c r="F8879" s="2">
        <v>1</v>
      </c>
      <c r="G8879" s="2"/>
    </row>
    <row r="8880" spans="1:26" customHeight="1" ht="36" hidden="true" outlineLevel="4">
      <c r="A8880" s="2" t="s">
        <v>17097</v>
      </c>
      <c r="B8880" s="3" t="s">
        <v>17098</v>
      </c>
      <c r="C8880" s="2"/>
      <c r="D8880" s="2" t="s">
        <v>16</v>
      </c>
      <c r="E8880" s="4">
        <f>350.00*(1-Z1%)</f>
        <v>350</v>
      </c>
      <c r="F8880" s="2">
        <v>1</v>
      </c>
      <c r="G8880" s="2"/>
    </row>
    <row r="8881" spans="1:26" customHeight="1" ht="36" hidden="true" outlineLevel="4">
      <c r="A8881" s="2" t="s">
        <v>17099</v>
      </c>
      <c r="B8881" s="3" t="s">
        <v>17100</v>
      </c>
      <c r="C8881" s="2"/>
      <c r="D8881" s="2" t="s">
        <v>16</v>
      </c>
      <c r="E8881" s="4">
        <f>550.00*(1-Z1%)</f>
        <v>550</v>
      </c>
      <c r="F8881" s="2">
        <v>1</v>
      </c>
      <c r="G8881" s="2"/>
    </row>
    <row r="8882" spans="1:26" customHeight="1" ht="36" hidden="true" outlineLevel="4">
      <c r="A8882" s="2" t="s">
        <v>17101</v>
      </c>
      <c r="B8882" s="3" t="s">
        <v>17102</v>
      </c>
      <c r="C8882" s="2"/>
      <c r="D8882" s="2" t="s">
        <v>16</v>
      </c>
      <c r="E8882" s="4">
        <f>690.00*(1-Z1%)</f>
        <v>690</v>
      </c>
      <c r="F8882" s="2">
        <v>1</v>
      </c>
      <c r="G8882" s="2"/>
    </row>
    <row r="8883" spans="1:26" customHeight="1" ht="35" hidden="true" outlineLevel="4">
      <c r="A8883" s="5" t="s">
        <v>17103</v>
      </c>
      <c r="B8883" s="5"/>
      <c r="C8883" s="5"/>
      <c r="D8883" s="5"/>
      <c r="E8883" s="5"/>
      <c r="F8883" s="5"/>
      <c r="G8883" s="5"/>
    </row>
    <row r="8884" spans="1:26" customHeight="1" ht="18" hidden="true" outlineLevel="4">
      <c r="A8884" s="2" t="s">
        <v>17104</v>
      </c>
      <c r="B8884" s="3" t="s">
        <v>17105</v>
      </c>
      <c r="C8884" s="2"/>
      <c r="D8884" s="2" t="s">
        <v>16</v>
      </c>
      <c r="E8884" s="4">
        <f>470.00*(1-Z1%)</f>
        <v>470</v>
      </c>
      <c r="F8884" s="2">
        <v>1</v>
      </c>
      <c r="G8884" s="2"/>
    </row>
    <row r="8885" spans="1:26" customHeight="1" ht="18" hidden="true" outlineLevel="4">
      <c r="A8885" s="2" t="s">
        <v>17106</v>
      </c>
      <c r="B8885" s="3" t="s">
        <v>17107</v>
      </c>
      <c r="C8885" s="2"/>
      <c r="D8885" s="2" t="s">
        <v>16</v>
      </c>
      <c r="E8885" s="4">
        <f>600.00*(1-Z1%)</f>
        <v>600</v>
      </c>
      <c r="F8885" s="2">
        <v>1</v>
      </c>
      <c r="G8885" s="2"/>
    </row>
    <row r="8886" spans="1:26" customHeight="1" ht="18" hidden="true" outlineLevel="4">
      <c r="A8886" s="2" t="s">
        <v>17108</v>
      </c>
      <c r="B8886" s="3" t="s">
        <v>17109</v>
      </c>
      <c r="C8886" s="2"/>
      <c r="D8886" s="2" t="s">
        <v>16</v>
      </c>
      <c r="E8886" s="4">
        <f>320.00*(1-Z1%)</f>
        <v>320</v>
      </c>
      <c r="F8886" s="2">
        <v>1</v>
      </c>
      <c r="G8886" s="2"/>
    </row>
    <row r="8887" spans="1:26" customHeight="1" ht="18" hidden="true" outlineLevel="4">
      <c r="A8887" s="2" t="s">
        <v>17110</v>
      </c>
      <c r="B8887" s="3" t="s">
        <v>17111</v>
      </c>
      <c r="C8887" s="2"/>
      <c r="D8887" s="2" t="s">
        <v>16</v>
      </c>
      <c r="E8887" s="4">
        <f>620.00*(1-Z1%)</f>
        <v>620</v>
      </c>
      <c r="F8887" s="2">
        <v>2</v>
      </c>
      <c r="G8887" s="2"/>
    </row>
    <row r="8888" spans="1:26" customHeight="1" ht="18" hidden="true" outlineLevel="4">
      <c r="A8888" s="2" t="s">
        <v>17112</v>
      </c>
      <c r="B8888" s="3" t="s">
        <v>17113</v>
      </c>
      <c r="C8888" s="2"/>
      <c r="D8888" s="2" t="s">
        <v>16</v>
      </c>
      <c r="E8888" s="4">
        <f>510.00*(1-Z1%)</f>
        <v>510</v>
      </c>
      <c r="F8888" s="2">
        <v>1</v>
      </c>
      <c r="G8888" s="2"/>
    </row>
    <row r="8889" spans="1:26" customHeight="1" ht="36" hidden="true" outlineLevel="4">
      <c r="A8889" s="2" t="s">
        <v>17114</v>
      </c>
      <c r="B8889" s="3" t="s">
        <v>17115</v>
      </c>
      <c r="C8889" s="2"/>
      <c r="D8889" s="2" t="s">
        <v>16</v>
      </c>
      <c r="E8889" s="4">
        <f>540.00*(1-Z1%)</f>
        <v>540</v>
      </c>
      <c r="F8889" s="2">
        <v>1</v>
      </c>
      <c r="G8889" s="2"/>
    </row>
    <row r="8890" spans="1:26" customHeight="1" ht="18" hidden="true" outlineLevel="4">
      <c r="A8890" s="2" t="s">
        <v>17116</v>
      </c>
      <c r="B8890" s="3" t="s">
        <v>17117</v>
      </c>
      <c r="C8890" s="2"/>
      <c r="D8890" s="2" t="s">
        <v>16</v>
      </c>
      <c r="E8890" s="4">
        <f>360.00*(1-Z1%)</f>
        <v>360</v>
      </c>
      <c r="F8890" s="2">
        <v>2</v>
      </c>
      <c r="G8890" s="2"/>
    </row>
    <row r="8891" spans="1:26" customHeight="1" ht="36" hidden="true" outlineLevel="4">
      <c r="A8891" s="2" t="s">
        <v>17118</v>
      </c>
      <c r="B8891" s="3" t="s">
        <v>17119</v>
      </c>
      <c r="C8891" s="2"/>
      <c r="D8891" s="2" t="s">
        <v>16</v>
      </c>
      <c r="E8891" s="4">
        <f>520.00*(1-Z1%)</f>
        <v>520</v>
      </c>
      <c r="F8891" s="2">
        <v>1</v>
      </c>
      <c r="G8891" s="2"/>
    </row>
    <row r="8892" spans="1:26" customHeight="1" ht="18" hidden="true" outlineLevel="4">
      <c r="A8892" s="2" t="s">
        <v>17120</v>
      </c>
      <c r="B8892" s="3" t="s">
        <v>17121</v>
      </c>
      <c r="C8892" s="2"/>
      <c r="D8892" s="2" t="s">
        <v>16</v>
      </c>
      <c r="E8892" s="4">
        <f>920.00*(1-Z1%)</f>
        <v>920</v>
      </c>
      <c r="F8892" s="2">
        <v>1</v>
      </c>
      <c r="G8892" s="2"/>
    </row>
    <row r="8893" spans="1:26" customHeight="1" ht="35" hidden="true" outlineLevel="4">
      <c r="A8893" s="5" t="s">
        <v>17122</v>
      </c>
      <c r="B8893" s="5"/>
      <c r="C8893" s="5"/>
      <c r="D8893" s="5"/>
      <c r="E8893" s="5"/>
      <c r="F8893" s="5"/>
      <c r="G8893" s="5"/>
    </row>
    <row r="8894" spans="1:26" customHeight="1" ht="18" hidden="true" outlineLevel="4">
      <c r="A8894" s="2" t="s">
        <v>17123</v>
      </c>
      <c r="B8894" s="3" t="s">
        <v>17124</v>
      </c>
      <c r="C8894" s="2"/>
      <c r="D8894" s="2" t="s">
        <v>16</v>
      </c>
      <c r="E8894" s="4">
        <f>350.00*(1-Z1%)</f>
        <v>350</v>
      </c>
      <c r="F8894" s="2">
        <v>2</v>
      </c>
      <c r="G8894" s="2"/>
    </row>
    <row r="8895" spans="1:26" customHeight="1" ht="18" hidden="true" outlineLevel="4">
      <c r="A8895" s="2" t="s">
        <v>17125</v>
      </c>
      <c r="B8895" s="3" t="s">
        <v>17126</v>
      </c>
      <c r="C8895" s="2"/>
      <c r="D8895" s="2" t="s">
        <v>16</v>
      </c>
      <c r="E8895" s="4">
        <f>380.00*(1-Z1%)</f>
        <v>380</v>
      </c>
      <c r="F8895" s="2">
        <v>2</v>
      </c>
      <c r="G8895" s="2"/>
    </row>
    <row r="8896" spans="1:26" customHeight="1" ht="18" hidden="true" outlineLevel="4">
      <c r="A8896" s="2" t="s">
        <v>17127</v>
      </c>
      <c r="B8896" s="3" t="s">
        <v>17128</v>
      </c>
      <c r="C8896" s="2"/>
      <c r="D8896" s="2" t="s">
        <v>16</v>
      </c>
      <c r="E8896" s="4">
        <f>350.00*(1-Z1%)</f>
        <v>350</v>
      </c>
      <c r="F8896" s="2">
        <v>2</v>
      </c>
      <c r="G8896" s="2"/>
    </row>
    <row r="8897" spans="1:26" customHeight="1" ht="18" hidden="true" outlineLevel="4">
      <c r="A8897" s="2" t="s">
        <v>17129</v>
      </c>
      <c r="B8897" s="3" t="s">
        <v>17130</v>
      </c>
      <c r="C8897" s="2"/>
      <c r="D8897" s="2" t="s">
        <v>16</v>
      </c>
      <c r="E8897" s="4">
        <f>370.00*(1-Z1%)</f>
        <v>370</v>
      </c>
      <c r="F8897" s="2">
        <v>2</v>
      </c>
      <c r="G8897" s="2"/>
    </row>
    <row r="8898" spans="1:26" customHeight="1" ht="35" hidden="true" outlineLevel="4">
      <c r="A8898" s="5" t="s">
        <v>17131</v>
      </c>
      <c r="B8898" s="5"/>
      <c r="C8898" s="5"/>
      <c r="D8898" s="5"/>
      <c r="E8898" s="5"/>
      <c r="F8898" s="5"/>
      <c r="G8898" s="5"/>
    </row>
    <row r="8899" spans="1:26" customHeight="1" ht="18" hidden="true" outlineLevel="4">
      <c r="A8899" s="2" t="s">
        <v>17132</v>
      </c>
      <c r="B8899" s="3" t="s">
        <v>17133</v>
      </c>
      <c r="C8899" s="2"/>
      <c r="D8899" s="2" t="s">
        <v>16</v>
      </c>
      <c r="E8899" s="4">
        <f>550.00*(1-Z1%)</f>
        <v>550</v>
      </c>
      <c r="F8899" s="2">
        <v>3</v>
      </c>
      <c r="G8899" s="2"/>
    </row>
    <row r="8900" spans="1:26" customHeight="1" ht="18" hidden="true" outlineLevel="4">
      <c r="A8900" s="2" t="s">
        <v>17134</v>
      </c>
      <c r="B8900" s="3" t="s">
        <v>17135</v>
      </c>
      <c r="C8900" s="2"/>
      <c r="D8900" s="2" t="s">
        <v>16</v>
      </c>
      <c r="E8900" s="4">
        <f>360.00*(1-Z1%)</f>
        <v>360</v>
      </c>
      <c r="F8900" s="2">
        <v>3</v>
      </c>
      <c r="G8900" s="2"/>
    </row>
    <row r="8901" spans="1:26" customHeight="1" ht="18" hidden="true" outlineLevel="4">
      <c r="A8901" s="2" t="s">
        <v>17136</v>
      </c>
      <c r="B8901" s="3" t="s">
        <v>17137</v>
      </c>
      <c r="C8901" s="2"/>
      <c r="D8901" s="2" t="s">
        <v>16</v>
      </c>
      <c r="E8901" s="4">
        <f>620.00*(1-Z1%)</f>
        <v>620</v>
      </c>
      <c r="F8901" s="2">
        <v>2</v>
      </c>
      <c r="G8901" s="2"/>
    </row>
    <row r="8902" spans="1:26" customHeight="1" ht="18" hidden="true" outlineLevel="4">
      <c r="A8902" s="2" t="s">
        <v>17138</v>
      </c>
      <c r="B8902" s="3" t="s">
        <v>17139</v>
      </c>
      <c r="C8902" s="2"/>
      <c r="D8902" s="2" t="s">
        <v>16</v>
      </c>
      <c r="E8902" s="4">
        <f>480.00*(1-Z1%)</f>
        <v>480</v>
      </c>
      <c r="F8902" s="2">
        <v>2</v>
      </c>
      <c r="G8902" s="2"/>
    </row>
    <row r="8903" spans="1:26" customHeight="1" ht="18" hidden="true" outlineLevel="4">
      <c r="A8903" s="2" t="s">
        <v>17140</v>
      </c>
      <c r="B8903" s="3" t="s">
        <v>17141</v>
      </c>
      <c r="C8903" s="2"/>
      <c r="D8903" s="2" t="s">
        <v>16</v>
      </c>
      <c r="E8903" s="4">
        <f>250.00*(1-Z1%)</f>
        <v>250</v>
      </c>
      <c r="F8903" s="2">
        <v>2</v>
      </c>
      <c r="G8903" s="2"/>
    </row>
    <row r="8904" spans="1:26" customHeight="1" ht="18" hidden="true" outlineLevel="4">
      <c r="A8904" s="2" t="s">
        <v>17142</v>
      </c>
      <c r="B8904" s="3" t="s">
        <v>17143</v>
      </c>
      <c r="C8904" s="2"/>
      <c r="D8904" s="2" t="s">
        <v>16</v>
      </c>
      <c r="E8904" s="4">
        <f>1790.00*(1-Z1%)</f>
        <v>1790</v>
      </c>
      <c r="F8904" s="2">
        <v>1</v>
      </c>
      <c r="G8904" s="2"/>
    </row>
    <row r="8905" spans="1:26" customHeight="1" ht="36" hidden="true" outlineLevel="4">
      <c r="A8905" s="2" t="s">
        <v>17144</v>
      </c>
      <c r="B8905" s="3" t="s">
        <v>17145</v>
      </c>
      <c r="C8905" s="2"/>
      <c r="D8905" s="2" t="s">
        <v>16</v>
      </c>
      <c r="E8905" s="4">
        <f>490.00*(1-Z1%)</f>
        <v>490</v>
      </c>
      <c r="F8905" s="2">
        <v>2</v>
      </c>
      <c r="G8905" s="2"/>
    </row>
    <row r="8906" spans="1:26" customHeight="1" ht="36" hidden="true" outlineLevel="4">
      <c r="A8906" s="2" t="s">
        <v>17146</v>
      </c>
      <c r="B8906" s="3" t="s">
        <v>17147</v>
      </c>
      <c r="C8906" s="2"/>
      <c r="D8906" s="2" t="s">
        <v>16</v>
      </c>
      <c r="E8906" s="4">
        <f>550.00*(1-Z1%)</f>
        <v>550</v>
      </c>
      <c r="F8906" s="2">
        <v>1</v>
      </c>
      <c r="G8906" s="2"/>
    </row>
    <row r="8907" spans="1:26" customHeight="1" ht="36" hidden="true" outlineLevel="4">
      <c r="A8907" s="2" t="s">
        <v>17148</v>
      </c>
      <c r="B8907" s="3" t="s">
        <v>17149</v>
      </c>
      <c r="C8907" s="2"/>
      <c r="D8907" s="2" t="s">
        <v>16</v>
      </c>
      <c r="E8907" s="4">
        <f>650.00*(1-Z1%)</f>
        <v>650</v>
      </c>
      <c r="F8907" s="2">
        <v>1</v>
      </c>
      <c r="G8907" s="2"/>
    </row>
    <row r="8908" spans="1:26" customHeight="1" ht="36" hidden="true" outlineLevel="4">
      <c r="A8908" s="2" t="s">
        <v>17150</v>
      </c>
      <c r="B8908" s="3" t="s">
        <v>17151</v>
      </c>
      <c r="C8908" s="2"/>
      <c r="D8908" s="2" t="s">
        <v>16</v>
      </c>
      <c r="E8908" s="4">
        <f>450.00*(1-Z1%)</f>
        <v>450</v>
      </c>
      <c r="F8908" s="2">
        <v>1</v>
      </c>
      <c r="G8908" s="2"/>
    </row>
    <row r="8909" spans="1:26" customHeight="1" ht="18" hidden="true" outlineLevel="4">
      <c r="A8909" s="2" t="s">
        <v>17152</v>
      </c>
      <c r="B8909" s="3" t="s">
        <v>17153</v>
      </c>
      <c r="C8909" s="2"/>
      <c r="D8909" s="2" t="s">
        <v>16</v>
      </c>
      <c r="E8909" s="4">
        <f>390.00*(1-Z1%)</f>
        <v>390</v>
      </c>
      <c r="F8909" s="2">
        <v>2</v>
      </c>
      <c r="G8909" s="2"/>
    </row>
    <row r="8910" spans="1:26" customHeight="1" ht="18" hidden="true" outlineLevel="4">
      <c r="A8910" s="2" t="s">
        <v>17154</v>
      </c>
      <c r="B8910" s="3" t="s">
        <v>17155</v>
      </c>
      <c r="C8910" s="2"/>
      <c r="D8910" s="2" t="s">
        <v>16</v>
      </c>
      <c r="E8910" s="4">
        <f>290.00*(1-Z1%)</f>
        <v>290</v>
      </c>
      <c r="F8910" s="2">
        <v>1</v>
      </c>
      <c r="G8910" s="2"/>
    </row>
    <row r="8911" spans="1:26" customHeight="1" ht="36" hidden="true" outlineLevel="4">
      <c r="A8911" s="2" t="s">
        <v>17156</v>
      </c>
      <c r="B8911" s="3" t="s">
        <v>17157</v>
      </c>
      <c r="C8911" s="2"/>
      <c r="D8911" s="2" t="s">
        <v>16</v>
      </c>
      <c r="E8911" s="4">
        <f>150.00*(1-Z1%)</f>
        <v>150</v>
      </c>
      <c r="F8911" s="2">
        <v>1</v>
      </c>
      <c r="G8911" s="2"/>
    </row>
    <row r="8912" spans="1:26" customHeight="1" ht="36" hidden="true" outlineLevel="4">
      <c r="A8912" s="2" t="s">
        <v>17158</v>
      </c>
      <c r="B8912" s="3" t="s">
        <v>17159</v>
      </c>
      <c r="C8912" s="2"/>
      <c r="D8912" s="2" t="s">
        <v>16</v>
      </c>
      <c r="E8912" s="4">
        <f>90.00*(1-Z1%)</f>
        <v>90</v>
      </c>
      <c r="F8912" s="2">
        <v>1</v>
      </c>
      <c r="G8912" s="2"/>
    </row>
    <row r="8913" spans="1:26" customHeight="1" ht="36" hidden="true" outlineLevel="4">
      <c r="A8913" s="2" t="s">
        <v>17160</v>
      </c>
      <c r="B8913" s="3" t="s">
        <v>17161</v>
      </c>
      <c r="C8913" s="2"/>
      <c r="D8913" s="2" t="s">
        <v>16</v>
      </c>
      <c r="E8913" s="4">
        <f>350.00*(1-Z1%)</f>
        <v>350</v>
      </c>
      <c r="F8913" s="2">
        <v>1</v>
      </c>
      <c r="G8913" s="2"/>
    </row>
    <row r="8914" spans="1:26" customHeight="1" ht="18" hidden="true" outlineLevel="4">
      <c r="A8914" s="2" t="s">
        <v>17162</v>
      </c>
      <c r="B8914" s="3" t="s">
        <v>17163</v>
      </c>
      <c r="C8914" s="2"/>
      <c r="D8914" s="2" t="s">
        <v>16</v>
      </c>
      <c r="E8914" s="4">
        <f>300.00*(1-Z1%)</f>
        <v>300</v>
      </c>
      <c r="F8914" s="2">
        <v>1</v>
      </c>
      <c r="G8914" s="2"/>
    </row>
    <row r="8915" spans="1:26" customHeight="1" ht="36" hidden="true" outlineLevel="4">
      <c r="A8915" s="2" t="s">
        <v>17164</v>
      </c>
      <c r="B8915" s="3" t="s">
        <v>17165</v>
      </c>
      <c r="C8915" s="2"/>
      <c r="D8915" s="2" t="s">
        <v>16</v>
      </c>
      <c r="E8915" s="4">
        <f>250.00*(1-Z1%)</f>
        <v>250</v>
      </c>
      <c r="F8915" s="2">
        <v>1</v>
      </c>
      <c r="G8915" s="2"/>
    </row>
    <row r="8916" spans="1:26" customHeight="1" ht="18" hidden="true" outlineLevel="4">
      <c r="A8916" s="2" t="s">
        <v>17166</v>
      </c>
      <c r="B8916" s="3" t="s">
        <v>17167</v>
      </c>
      <c r="C8916" s="2"/>
      <c r="D8916" s="2" t="s">
        <v>16</v>
      </c>
      <c r="E8916" s="4">
        <f>390.00*(1-Z1%)</f>
        <v>390</v>
      </c>
      <c r="F8916" s="2">
        <v>1</v>
      </c>
      <c r="G8916" s="2"/>
    </row>
    <row r="8917" spans="1:26" customHeight="1" ht="35" hidden="true" outlineLevel="4">
      <c r="A8917" s="5" t="s">
        <v>17168</v>
      </c>
      <c r="B8917" s="5"/>
      <c r="C8917" s="5"/>
      <c r="D8917" s="5"/>
      <c r="E8917" s="5"/>
      <c r="F8917" s="5"/>
      <c r="G8917" s="5"/>
    </row>
    <row r="8918" spans="1:26" customHeight="1" ht="18" hidden="true" outlineLevel="4">
      <c r="A8918" s="2" t="s">
        <v>17169</v>
      </c>
      <c r="B8918" s="3" t="s">
        <v>17170</v>
      </c>
      <c r="C8918" s="2"/>
      <c r="D8918" s="2" t="s">
        <v>16</v>
      </c>
      <c r="E8918" s="4">
        <f>350.00*(1-Z1%)</f>
        <v>350</v>
      </c>
      <c r="F8918" s="2">
        <v>2</v>
      </c>
      <c r="G8918" s="2"/>
    </row>
    <row r="8919" spans="1:26" customHeight="1" ht="18" hidden="true" outlineLevel="4">
      <c r="A8919" s="2" t="s">
        <v>17171</v>
      </c>
      <c r="B8919" s="3" t="s">
        <v>17172</v>
      </c>
      <c r="C8919" s="2"/>
      <c r="D8919" s="2" t="s">
        <v>16</v>
      </c>
      <c r="E8919" s="4">
        <f>400.00*(1-Z1%)</f>
        <v>400</v>
      </c>
      <c r="F8919" s="2">
        <v>1</v>
      </c>
      <c r="G8919" s="2"/>
    </row>
    <row r="8920" spans="1:26" customHeight="1" ht="18" hidden="true" outlineLevel="4">
      <c r="A8920" s="2" t="s">
        <v>17173</v>
      </c>
      <c r="B8920" s="3" t="s">
        <v>17174</v>
      </c>
      <c r="C8920" s="2"/>
      <c r="D8920" s="2" t="s">
        <v>16</v>
      </c>
      <c r="E8920" s="4">
        <f>460.00*(1-Z1%)</f>
        <v>460</v>
      </c>
      <c r="F8920" s="2">
        <v>1</v>
      </c>
      <c r="G8920" s="2"/>
    </row>
    <row r="8921" spans="1:26" customHeight="1" ht="18" hidden="true" outlineLevel="4">
      <c r="A8921" s="2" t="s">
        <v>17175</v>
      </c>
      <c r="B8921" s="3" t="s">
        <v>17176</v>
      </c>
      <c r="C8921" s="2"/>
      <c r="D8921" s="2" t="s">
        <v>16</v>
      </c>
      <c r="E8921" s="4">
        <f>750.00*(1-Z1%)</f>
        <v>750</v>
      </c>
      <c r="F8921" s="2">
        <v>1</v>
      </c>
      <c r="G8921" s="2"/>
    </row>
    <row r="8922" spans="1:26" customHeight="1" ht="18" hidden="true" outlineLevel="4">
      <c r="A8922" s="2" t="s">
        <v>17177</v>
      </c>
      <c r="B8922" s="3" t="s">
        <v>17178</v>
      </c>
      <c r="C8922" s="2"/>
      <c r="D8922" s="2" t="s">
        <v>16</v>
      </c>
      <c r="E8922" s="4">
        <f>690.00*(1-Z1%)</f>
        <v>690</v>
      </c>
      <c r="F8922" s="2">
        <v>1</v>
      </c>
      <c r="G8922" s="2"/>
    </row>
    <row r="8923" spans="1:26" customHeight="1" ht="36" hidden="true" outlineLevel="4">
      <c r="A8923" s="2" t="s">
        <v>17179</v>
      </c>
      <c r="B8923" s="3" t="s">
        <v>17180</v>
      </c>
      <c r="C8923" s="2"/>
      <c r="D8923" s="2" t="s">
        <v>16</v>
      </c>
      <c r="E8923" s="4">
        <f>1350.00*(1-Z1%)</f>
        <v>1350</v>
      </c>
      <c r="F8923" s="2">
        <v>1</v>
      </c>
      <c r="G8923" s="2"/>
    </row>
    <row r="8924" spans="1:26" customHeight="1" ht="35" hidden="true" outlineLevel="4">
      <c r="A8924" s="5" t="s">
        <v>17181</v>
      </c>
      <c r="B8924" s="5"/>
      <c r="C8924" s="5"/>
      <c r="D8924" s="5"/>
      <c r="E8924" s="5"/>
      <c r="F8924" s="5"/>
      <c r="G8924" s="5"/>
    </row>
    <row r="8925" spans="1:26" customHeight="1" ht="36" hidden="true" outlineLevel="4">
      <c r="A8925" s="2" t="s">
        <v>17182</v>
      </c>
      <c r="B8925" s="3" t="s">
        <v>17183</v>
      </c>
      <c r="C8925" s="2"/>
      <c r="D8925" s="2" t="s">
        <v>16</v>
      </c>
      <c r="E8925" s="4">
        <f>300.00*(1-Z1%)</f>
        <v>300</v>
      </c>
      <c r="F8925" s="2">
        <v>2</v>
      </c>
      <c r="G8925" s="2"/>
    </row>
    <row r="8926" spans="1:26" customHeight="1" ht="36" hidden="true" outlineLevel="4">
      <c r="A8926" s="2" t="s">
        <v>17184</v>
      </c>
      <c r="B8926" s="3" t="s">
        <v>17185</v>
      </c>
      <c r="C8926" s="2"/>
      <c r="D8926" s="2" t="s">
        <v>16</v>
      </c>
      <c r="E8926" s="4">
        <f>300.00*(1-Z1%)</f>
        <v>300</v>
      </c>
      <c r="F8926" s="2">
        <v>2</v>
      </c>
      <c r="G8926" s="2"/>
    </row>
    <row r="8927" spans="1:26" customHeight="1" ht="36" hidden="true" outlineLevel="4">
      <c r="A8927" s="2" t="s">
        <v>17186</v>
      </c>
      <c r="B8927" s="3" t="s">
        <v>17187</v>
      </c>
      <c r="C8927" s="2"/>
      <c r="D8927" s="2" t="s">
        <v>16</v>
      </c>
      <c r="E8927" s="4">
        <f>300.00*(1-Z1%)</f>
        <v>300</v>
      </c>
      <c r="F8927" s="2">
        <v>2</v>
      </c>
      <c r="G8927" s="2"/>
    </row>
    <row r="8928" spans="1:26" customHeight="1" ht="36" hidden="true" outlineLevel="4">
      <c r="A8928" s="2" t="s">
        <v>17188</v>
      </c>
      <c r="B8928" s="3" t="s">
        <v>17189</v>
      </c>
      <c r="C8928" s="2"/>
      <c r="D8928" s="2" t="s">
        <v>16</v>
      </c>
      <c r="E8928" s="4">
        <f>300.00*(1-Z1%)</f>
        <v>300</v>
      </c>
      <c r="F8928" s="2">
        <v>2</v>
      </c>
      <c r="G8928" s="2"/>
    </row>
    <row r="8929" spans="1:26" customHeight="1" ht="35" hidden="true" outlineLevel="4">
      <c r="A8929" s="5" t="s">
        <v>17190</v>
      </c>
      <c r="B8929" s="5"/>
      <c r="C8929" s="5"/>
      <c r="D8929" s="5"/>
      <c r="E8929" s="5"/>
      <c r="F8929" s="5"/>
      <c r="G8929" s="5"/>
    </row>
    <row r="8930" spans="1:26" customHeight="1" ht="36" hidden="true" outlineLevel="4">
      <c r="A8930" s="2" t="s">
        <v>17191</v>
      </c>
      <c r="B8930" s="3" t="s">
        <v>17192</v>
      </c>
      <c r="C8930" s="2"/>
      <c r="D8930" s="2" t="s">
        <v>16</v>
      </c>
      <c r="E8930" s="4">
        <f>450.00*(1-Z1%)</f>
        <v>450</v>
      </c>
      <c r="F8930" s="2">
        <v>1</v>
      </c>
      <c r="G8930" s="2"/>
    </row>
    <row r="8931" spans="1:26" customHeight="1" ht="36" hidden="true" outlineLevel="4">
      <c r="A8931" s="2" t="s">
        <v>17193</v>
      </c>
      <c r="B8931" s="3" t="s">
        <v>17194</v>
      </c>
      <c r="C8931" s="2"/>
      <c r="D8931" s="2" t="s">
        <v>16</v>
      </c>
      <c r="E8931" s="4">
        <f>350.00*(1-Z1%)</f>
        <v>350</v>
      </c>
      <c r="F8931" s="2">
        <v>1</v>
      </c>
      <c r="G8931" s="2"/>
    </row>
    <row r="8932" spans="1:26" customHeight="1" ht="36" hidden="true" outlineLevel="4">
      <c r="A8932" s="2" t="s">
        <v>17195</v>
      </c>
      <c r="B8932" s="3" t="s">
        <v>17196</v>
      </c>
      <c r="C8932" s="2"/>
      <c r="D8932" s="2" t="s">
        <v>16</v>
      </c>
      <c r="E8932" s="4">
        <f>690.00*(1-Z1%)</f>
        <v>690</v>
      </c>
      <c r="F8932" s="2">
        <v>1</v>
      </c>
      <c r="G8932" s="2"/>
    </row>
    <row r="8933" spans="1:26" customHeight="1" ht="18" hidden="true" outlineLevel="4">
      <c r="A8933" s="2" t="s">
        <v>17197</v>
      </c>
      <c r="B8933" s="3" t="s">
        <v>17198</v>
      </c>
      <c r="C8933" s="2"/>
      <c r="D8933" s="2" t="s">
        <v>16</v>
      </c>
      <c r="E8933" s="4">
        <f>400.00*(1-Z1%)</f>
        <v>400</v>
      </c>
      <c r="F8933" s="2">
        <v>1</v>
      </c>
      <c r="G8933" s="2"/>
    </row>
    <row r="8934" spans="1:26" customHeight="1" ht="18" hidden="true" outlineLevel="4">
      <c r="A8934" s="2" t="s">
        <v>17199</v>
      </c>
      <c r="B8934" s="3" t="s">
        <v>17200</v>
      </c>
      <c r="C8934" s="2"/>
      <c r="D8934" s="2" t="s">
        <v>16</v>
      </c>
      <c r="E8934" s="4">
        <f>490.00*(1-Z1%)</f>
        <v>490</v>
      </c>
      <c r="F8934" s="2">
        <v>2</v>
      </c>
      <c r="G8934" s="2"/>
    </row>
    <row r="8935" spans="1:26" customHeight="1" ht="18" hidden="true" outlineLevel="4">
      <c r="A8935" s="2" t="s">
        <v>17201</v>
      </c>
      <c r="B8935" s="3" t="s">
        <v>17202</v>
      </c>
      <c r="C8935" s="2"/>
      <c r="D8935" s="2" t="s">
        <v>16</v>
      </c>
      <c r="E8935" s="4">
        <f>380.00*(1-Z1%)</f>
        <v>380</v>
      </c>
      <c r="F8935" s="2">
        <v>2</v>
      </c>
      <c r="G8935" s="2"/>
    </row>
    <row r="8936" spans="1:26" customHeight="1" ht="18" hidden="true" outlineLevel="4">
      <c r="A8936" s="2" t="s">
        <v>17203</v>
      </c>
      <c r="B8936" s="3" t="s">
        <v>17204</v>
      </c>
      <c r="C8936" s="2"/>
      <c r="D8936" s="2" t="s">
        <v>16</v>
      </c>
      <c r="E8936" s="4">
        <f>480.00*(1-Z1%)</f>
        <v>480</v>
      </c>
      <c r="F8936" s="2">
        <v>3</v>
      </c>
      <c r="G8936" s="2"/>
    </row>
    <row r="8937" spans="1:26" customHeight="1" ht="18" hidden="true" outlineLevel="4">
      <c r="A8937" s="2" t="s">
        <v>17205</v>
      </c>
      <c r="B8937" s="3" t="s">
        <v>17206</v>
      </c>
      <c r="C8937" s="2"/>
      <c r="D8937" s="2" t="s">
        <v>16</v>
      </c>
      <c r="E8937" s="4">
        <f>630.00*(1-Z1%)</f>
        <v>630</v>
      </c>
      <c r="F8937" s="2">
        <v>1</v>
      </c>
      <c r="G8937" s="2"/>
    </row>
    <row r="8938" spans="1:26" customHeight="1" ht="18" hidden="true" outlineLevel="4">
      <c r="A8938" s="2" t="s">
        <v>17207</v>
      </c>
      <c r="B8938" s="3" t="s">
        <v>17208</v>
      </c>
      <c r="C8938" s="2"/>
      <c r="D8938" s="2" t="s">
        <v>16</v>
      </c>
      <c r="E8938" s="4">
        <f>550.00*(1-Z1%)</f>
        <v>550</v>
      </c>
      <c r="F8938" s="2">
        <v>2</v>
      </c>
      <c r="G8938" s="2"/>
    </row>
    <row r="8939" spans="1:26" customHeight="1" ht="36" hidden="true" outlineLevel="4">
      <c r="A8939" s="2" t="s">
        <v>17209</v>
      </c>
      <c r="B8939" s="3" t="s">
        <v>17210</v>
      </c>
      <c r="C8939" s="2"/>
      <c r="D8939" s="2" t="s">
        <v>16</v>
      </c>
      <c r="E8939" s="4">
        <f>650.00*(1-Z1%)</f>
        <v>650</v>
      </c>
      <c r="F8939" s="2">
        <v>2</v>
      </c>
      <c r="G8939" s="2"/>
    </row>
    <row r="8940" spans="1:26" customHeight="1" ht="18" hidden="true" outlineLevel="4">
      <c r="A8940" s="2" t="s">
        <v>17211</v>
      </c>
      <c r="B8940" s="3" t="s">
        <v>17212</v>
      </c>
      <c r="C8940" s="2"/>
      <c r="D8940" s="2" t="s">
        <v>16</v>
      </c>
      <c r="E8940" s="4">
        <f>390.00*(1-Z1%)</f>
        <v>390</v>
      </c>
      <c r="F8940" s="2">
        <v>1</v>
      </c>
      <c r="G8940" s="2"/>
    </row>
    <row r="8941" spans="1:26" customHeight="1" ht="18" hidden="true" outlineLevel="4">
      <c r="A8941" s="2" t="s">
        <v>17213</v>
      </c>
      <c r="B8941" s="3" t="s">
        <v>17214</v>
      </c>
      <c r="C8941" s="2"/>
      <c r="D8941" s="2" t="s">
        <v>16</v>
      </c>
      <c r="E8941" s="4">
        <f>490.00*(1-Z1%)</f>
        <v>490</v>
      </c>
      <c r="F8941" s="2">
        <v>2</v>
      </c>
      <c r="G8941" s="2"/>
    </row>
    <row r="8942" spans="1:26" customHeight="1" ht="18" hidden="true" outlineLevel="4">
      <c r="A8942" s="2" t="s">
        <v>17215</v>
      </c>
      <c r="B8942" s="3" t="s">
        <v>17216</v>
      </c>
      <c r="C8942" s="2"/>
      <c r="D8942" s="2" t="s">
        <v>16</v>
      </c>
      <c r="E8942" s="4">
        <f>450.00*(1-Z1%)</f>
        <v>450</v>
      </c>
      <c r="F8942" s="2">
        <v>1</v>
      </c>
      <c r="G8942" s="2"/>
    </row>
    <row r="8943" spans="1:26" customHeight="1" ht="36" hidden="true" outlineLevel="4">
      <c r="A8943" s="2" t="s">
        <v>17217</v>
      </c>
      <c r="B8943" s="3" t="s">
        <v>17218</v>
      </c>
      <c r="C8943" s="2"/>
      <c r="D8943" s="2" t="s">
        <v>16</v>
      </c>
      <c r="E8943" s="4">
        <f>400.00*(1-Z1%)</f>
        <v>400</v>
      </c>
      <c r="F8943" s="2">
        <v>2</v>
      </c>
      <c r="G8943" s="2"/>
    </row>
    <row r="8944" spans="1:26" customHeight="1" ht="18" hidden="true" outlineLevel="4">
      <c r="A8944" s="2" t="s">
        <v>17219</v>
      </c>
      <c r="B8944" s="3" t="s">
        <v>17220</v>
      </c>
      <c r="C8944" s="2"/>
      <c r="D8944" s="2" t="s">
        <v>16</v>
      </c>
      <c r="E8944" s="4">
        <f>450.00*(1-Z1%)</f>
        <v>450</v>
      </c>
      <c r="F8944" s="2">
        <v>2</v>
      </c>
      <c r="G8944" s="2"/>
    </row>
    <row r="8945" spans="1:26" customHeight="1" ht="18" hidden="true" outlineLevel="4">
      <c r="A8945" s="2" t="s">
        <v>17221</v>
      </c>
      <c r="B8945" s="3" t="s">
        <v>17222</v>
      </c>
      <c r="C8945" s="2"/>
      <c r="D8945" s="2" t="s">
        <v>16</v>
      </c>
      <c r="E8945" s="4">
        <f>680.00*(1-Z1%)</f>
        <v>680</v>
      </c>
      <c r="F8945" s="2">
        <v>2</v>
      </c>
      <c r="G8945" s="2"/>
    </row>
    <row r="8946" spans="1:26" customHeight="1" ht="18" hidden="true" outlineLevel="4">
      <c r="A8946" s="2" t="s">
        <v>17223</v>
      </c>
      <c r="B8946" s="3" t="s">
        <v>17224</v>
      </c>
      <c r="C8946" s="2"/>
      <c r="D8946" s="2" t="s">
        <v>16</v>
      </c>
      <c r="E8946" s="4">
        <f>450.00*(1-Z1%)</f>
        <v>450</v>
      </c>
      <c r="F8946" s="2">
        <v>1</v>
      </c>
      <c r="G8946" s="2"/>
    </row>
    <row r="8947" spans="1:26" customHeight="1" ht="18" hidden="true" outlineLevel="4">
      <c r="A8947" s="2" t="s">
        <v>17225</v>
      </c>
      <c r="B8947" s="3" t="s">
        <v>17226</v>
      </c>
      <c r="C8947" s="2"/>
      <c r="D8947" s="2" t="s">
        <v>16</v>
      </c>
      <c r="E8947" s="4">
        <f>300.00*(1-Z1%)</f>
        <v>300</v>
      </c>
      <c r="F8947" s="2">
        <v>1</v>
      </c>
      <c r="G8947" s="2"/>
    </row>
    <row r="8948" spans="1:26" customHeight="1" ht="18" hidden="true" outlineLevel="4">
      <c r="A8948" s="2" t="s">
        <v>17227</v>
      </c>
      <c r="B8948" s="3" t="s">
        <v>17228</v>
      </c>
      <c r="C8948" s="2"/>
      <c r="D8948" s="2" t="s">
        <v>16</v>
      </c>
      <c r="E8948" s="4">
        <f>390.00*(1-Z1%)</f>
        <v>390</v>
      </c>
      <c r="F8948" s="2">
        <v>1</v>
      </c>
      <c r="G8948" s="2"/>
    </row>
    <row r="8949" spans="1:26" customHeight="1" ht="18" hidden="true" outlineLevel="4">
      <c r="A8949" s="2" t="s">
        <v>17229</v>
      </c>
      <c r="B8949" s="3" t="s">
        <v>17230</v>
      </c>
      <c r="C8949" s="2"/>
      <c r="D8949" s="2" t="s">
        <v>16</v>
      </c>
      <c r="E8949" s="4">
        <f>190.00*(1-Z1%)</f>
        <v>190</v>
      </c>
      <c r="F8949" s="2">
        <v>1</v>
      </c>
      <c r="G8949" s="2"/>
    </row>
    <row r="8950" spans="1:26" customHeight="1" ht="36" hidden="true" outlineLevel="4">
      <c r="A8950" s="2" t="s">
        <v>17231</v>
      </c>
      <c r="B8950" s="3" t="s">
        <v>17232</v>
      </c>
      <c r="C8950" s="2"/>
      <c r="D8950" s="2" t="s">
        <v>16</v>
      </c>
      <c r="E8950" s="4">
        <f>670.00*(1-Z1%)</f>
        <v>670</v>
      </c>
      <c r="F8950" s="2">
        <v>1</v>
      </c>
      <c r="G8950" s="2"/>
    </row>
    <row r="8951" spans="1:26" customHeight="1" ht="36" hidden="true" outlineLevel="4">
      <c r="A8951" s="2" t="s">
        <v>17233</v>
      </c>
      <c r="B8951" s="3" t="s">
        <v>17234</v>
      </c>
      <c r="C8951" s="2"/>
      <c r="D8951" s="2" t="s">
        <v>16</v>
      </c>
      <c r="E8951" s="4">
        <f>660.00*(1-Z1%)</f>
        <v>660</v>
      </c>
      <c r="F8951" s="2">
        <v>2</v>
      </c>
      <c r="G8951" s="2"/>
    </row>
    <row r="8952" spans="1:26" customHeight="1" ht="35" hidden="true" outlineLevel="3">
      <c r="A8952" s="5" t="s">
        <v>17235</v>
      </c>
      <c r="B8952" s="5"/>
      <c r="C8952" s="5"/>
      <c r="D8952" s="5"/>
      <c r="E8952" s="5"/>
      <c r="F8952" s="5"/>
      <c r="G8952" s="5"/>
    </row>
    <row r="8953" spans="1:26" customHeight="1" ht="18" hidden="true" outlineLevel="3">
      <c r="A8953" s="2" t="s">
        <v>17236</v>
      </c>
      <c r="B8953" s="3" t="s">
        <v>17237</v>
      </c>
      <c r="C8953" s="2"/>
      <c r="D8953" s="2" t="s">
        <v>16</v>
      </c>
      <c r="E8953" s="4">
        <f>100.00*(1-Z1%)</f>
        <v>100</v>
      </c>
      <c r="F8953" s="2">
        <v>3</v>
      </c>
      <c r="G8953" s="2"/>
    </row>
    <row r="8954" spans="1:26" customHeight="1" ht="18" hidden="true" outlineLevel="3">
      <c r="A8954" s="2" t="s">
        <v>17238</v>
      </c>
      <c r="B8954" s="3" t="s">
        <v>17239</v>
      </c>
      <c r="C8954" s="2"/>
      <c r="D8954" s="2" t="s">
        <v>16</v>
      </c>
      <c r="E8954" s="4">
        <f>160.00*(1-Z1%)</f>
        <v>160</v>
      </c>
      <c r="F8954" s="2">
        <v>1</v>
      </c>
      <c r="G8954" s="2"/>
    </row>
    <row r="8955" spans="1:26" customHeight="1" ht="18" hidden="true" outlineLevel="3">
      <c r="A8955" s="2" t="s">
        <v>17240</v>
      </c>
      <c r="B8955" s="3" t="s">
        <v>17241</v>
      </c>
      <c r="C8955" s="2"/>
      <c r="D8955" s="2" t="s">
        <v>16</v>
      </c>
      <c r="E8955" s="4">
        <f>220.00*(1-Z1%)</f>
        <v>220</v>
      </c>
      <c r="F8955" s="2">
        <v>2</v>
      </c>
      <c r="G8955" s="2"/>
    </row>
    <row r="8956" spans="1:26" customHeight="1" ht="36" hidden="true" outlineLevel="3">
      <c r="A8956" s="2" t="s">
        <v>17242</v>
      </c>
      <c r="B8956" s="3" t="s">
        <v>17243</v>
      </c>
      <c r="C8956" s="2"/>
      <c r="D8956" s="2" t="s">
        <v>16</v>
      </c>
      <c r="E8956" s="4">
        <f>980.00*(1-Z1%)</f>
        <v>980</v>
      </c>
      <c r="F8956" s="2">
        <v>1</v>
      </c>
      <c r="G8956" s="2"/>
    </row>
    <row r="8957" spans="1:26" customHeight="1" ht="36" hidden="true" outlineLevel="3">
      <c r="A8957" s="2" t="s">
        <v>17244</v>
      </c>
      <c r="B8957" s="3" t="s">
        <v>17245</v>
      </c>
      <c r="C8957" s="2"/>
      <c r="D8957" s="2" t="s">
        <v>16</v>
      </c>
      <c r="E8957" s="4">
        <f>990.00*(1-Z1%)</f>
        <v>990</v>
      </c>
      <c r="F8957" s="2">
        <v>1</v>
      </c>
      <c r="G8957" s="2"/>
    </row>
    <row r="8958" spans="1:26" customHeight="1" ht="35" hidden="true" outlineLevel="3">
      <c r="A8958" s="5" t="s">
        <v>17246</v>
      </c>
      <c r="B8958" s="5"/>
      <c r="C8958" s="5"/>
      <c r="D8958" s="5"/>
      <c r="E8958" s="5"/>
      <c r="F8958" s="5"/>
      <c r="G8958" s="5"/>
    </row>
    <row r="8959" spans="1:26" customHeight="1" ht="36" hidden="true" outlineLevel="3">
      <c r="A8959" s="2" t="s">
        <v>17247</v>
      </c>
      <c r="B8959" s="3" t="s">
        <v>17248</v>
      </c>
      <c r="C8959" s="2"/>
      <c r="D8959" s="2" t="s">
        <v>16</v>
      </c>
      <c r="E8959" s="4">
        <f>1100.00*(1-Z1%)</f>
        <v>1100</v>
      </c>
      <c r="F8959" s="2">
        <v>1</v>
      </c>
      <c r="G8959" s="2"/>
    </row>
    <row r="8960" spans="1:26" customHeight="1" ht="36" hidden="true" outlineLevel="3">
      <c r="A8960" s="2" t="s">
        <v>17249</v>
      </c>
      <c r="B8960" s="3" t="s">
        <v>17250</v>
      </c>
      <c r="C8960" s="2"/>
      <c r="D8960" s="2" t="s">
        <v>16</v>
      </c>
      <c r="E8960" s="4">
        <f>700.00*(1-Z1%)</f>
        <v>700</v>
      </c>
      <c r="F8960" s="2">
        <v>1</v>
      </c>
      <c r="G8960" s="2"/>
    </row>
    <row r="8961" spans="1:26" customHeight="1" ht="35" hidden="true" outlineLevel="3">
      <c r="A8961" s="5" t="s">
        <v>17251</v>
      </c>
      <c r="B8961" s="5"/>
      <c r="C8961" s="5"/>
      <c r="D8961" s="5"/>
      <c r="E8961" s="5"/>
      <c r="F8961" s="5"/>
      <c r="G8961" s="5"/>
    </row>
    <row r="8962" spans="1:26" customHeight="1" ht="18" hidden="true" outlineLevel="3">
      <c r="A8962" s="2" t="s">
        <v>17252</v>
      </c>
      <c r="B8962" s="3" t="s">
        <v>17253</v>
      </c>
      <c r="C8962" s="2"/>
      <c r="D8962" s="2" t="s">
        <v>16</v>
      </c>
      <c r="E8962" s="4">
        <f>250.00*(1-Z1%)</f>
        <v>250</v>
      </c>
      <c r="F8962" s="2">
        <v>1</v>
      </c>
      <c r="G8962" s="2"/>
    </row>
    <row r="8963" spans="1:26" customHeight="1" ht="18" hidden="true" outlineLevel="3">
      <c r="A8963" s="2" t="s">
        <v>17254</v>
      </c>
      <c r="B8963" s="3" t="s">
        <v>17255</v>
      </c>
      <c r="C8963" s="2"/>
      <c r="D8963" s="2" t="s">
        <v>16</v>
      </c>
      <c r="E8963" s="4">
        <f>250.00*(1-Z1%)</f>
        <v>250</v>
      </c>
      <c r="F8963" s="2">
        <v>2</v>
      </c>
      <c r="G8963" s="2"/>
    </row>
    <row r="8964" spans="1:26" customHeight="1" ht="18" hidden="true" outlineLevel="3">
      <c r="A8964" s="2" t="s">
        <v>17256</v>
      </c>
      <c r="B8964" s="3" t="s">
        <v>17257</v>
      </c>
      <c r="C8964" s="2"/>
      <c r="D8964" s="2" t="s">
        <v>16</v>
      </c>
      <c r="E8964" s="4">
        <f>300.00*(1-Z1%)</f>
        <v>300</v>
      </c>
      <c r="F8964" s="2">
        <v>1</v>
      </c>
      <c r="G8964" s="2"/>
    </row>
    <row r="8965" spans="1:26" customHeight="1" ht="18" hidden="true" outlineLevel="3">
      <c r="A8965" s="2" t="s">
        <v>17258</v>
      </c>
      <c r="B8965" s="3" t="s">
        <v>17259</v>
      </c>
      <c r="C8965" s="2"/>
      <c r="D8965" s="2" t="s">
        <v>16</v>
      </c>
      <c r="E8965" s="4">
        <f>250.00*(1-Z1%)</f>
        <v>250</v>
      </c>
      <c r="F8965" s="2">
        <v>3</v>
      </c>
      <c r="G8965" s="2"/>
    </row>
    <row r="8966" spans="1:26" customHeight="1" ht="18" hidden="true" outlineLevel="3">
      <c r="A8966" s="2" t="s">
        <v>17260</v>
      </c>
      <c r="B8966" s="3" t="s">
        <v>17261</v>
      </c>
      <c r="C8966" s="2"/>
      <c r="D8966" s="2" t="s">
        <v>16</v>
      </c>
      <c r="E8966" s="4">
        <f>290.00*(1-Z1%)</f>
        <v>290</v>
      </c>
      <c r="F8966" s="2">
        <v>1</v>
      </c>
      <c r="G8966" s="2"/>
    </row>
    <row r="8967" spans="1:26" customHeight="1" ht="18" hidden="true" outlineLevel="3">
      <c r="A8967" s="2" t="s">
        <v>17262</v>
      </c>
      <c r="B8967" s="3" t="s">
        <v>17263</v>
      </c>
      <c r="C8967" s="2"/>
      <c r="D8967" s="2" t="s">
        <v>16</v>
      </c>
      <c r="E8967" s="4">
        <f>350.00*(1-Z1%)</f>
        <v>350</v>
      </c>
      <c r="F8967" s="2">
        <v>1</v>
      </c>
      <c r="G8967" s="2"/>
    </row>
    <row r="8968" spans="1:26" customHeight="1" ht="18" hidden="true" outlineLevel="3">
      <c r="A8968" s="2" t="s">
        <v>17264</v>
      </c>
      <c r="B8968" s="3" t="s">
        <v>17265</v>
      </c>
      <c r="C8968" s="2"/>
      <c r="D8968" s="2" t="s">
        <v>16</v>
      </c>
      <c r="E8968" s="4">
        <f>350.00*(1-Z1%)</f>
        <v>350</v>
      </c>
      <c r="F8968" s="2">
        <v>2</v>
      </c>
      <c r="G8968" s="2"/>
    </row>
    <row r="8969" spans="1:26" customHeight="1" ht="36" hidden="true" outlineLevel="3">
      <c r="A8969" s="2" t="s">
        <v>17266</v>
      </c>
      <c r="B8969" s="3" t="s">
        <v>17267</v>
      </c>
      <c r="C8969" s="2"/>
      <c r="D8969" s="2" t="s">
        <v>16</v>
      </c>
      <c r="E8969" s="4">
        <f>310.00*(1-Z1%)</f>
        <v>310</v>
      </c>
      <c r="F8969" s="2">
        <v>1</v>
      </c>
      <c r="G8969" s="2"/>
    </row>
    <row r="8970" spans="1:26" customHeight="1" ht="36" hidden="true" outlineLevel="3">
      <c r="A8970" s="2" t="s">
        <v>17268</v>
      </c>
      <c r="B8970" s="3" t="s">
        <v>17269</v>
      </c>
      <c r="C8970" s="2"/>
      <c r="D8970" s="2" t="s">
        <v>16</v>
      </c>
      <c r="E8970" s="4">
        <f>210.00*(1-Z1%)</f>
        <v>210</v>
      </c>
      <c r="F8970" s="2">
        <v>1</v>
      </c>
      <c r="G8970" s="2"/>
    </row>
    <row r="8971" spans="1:26" customHeight="1" ht="36" hidden="true" outlineLevel="3">
      <c r="A8971" s="2" t="s">
        <v>17270</v>
      </c>
      <c r="B8971" s="3" t="s">
        <v>17271</v>
      </c>
      <c r="C8971" s="2"/>
      <c r="D8971" s="2" t="s">
        <v>16</v>
      </c>
      <c r="E8971" s="4">
        <f>330.00*(1-Z1%)</f>
        <v>330</v>
      </c>
      <c r="F8971" s="2">
        <v>1</v>
      </c>
      <c r="G8971" s="2"/>
    </row>
    <row r="8972" spans="1:26" customHeight="1" ht="36" hidden="true" outlineLevel="3">
      <c r="A8972" s="2" t="s">
        <v>17272</v>
      </c>
      <c r="B8972" s="3" t="s">
        <v>17273</v>
      </c>
      <c r="C8972" s="2"/>
      <c r="D8972" s="2" t="s">
        <v>16</v>
      </c>
      <c r="E8972" s="4">
        <f>250.00*(1-Z1%)</f>
        <v>250</v>
      </c>
      <c r="F8972" s="2">
        <v>1</v>
      </c>
      <c r="G8972" s="2"/>
    </row>
    <row r="8973" spans="1:26" customHeight="1" ht="36" hidden="true" outlineLevel="3">
      <c r="A8973" s="2" t="s">
        <v>17274</v>
      </c>
      <c r="B8973" s="3" t="s">
        <v>17275</v>
      </c>
      <c r="C8973" s="2"/>
      <c r="D8973" s="2" t="s">
        <v>16</v>
      </c>
      <c r="E8973" s="4">
        <f>250.00*(1-Z1%)</f>
        <v>250</v>
      </c>
      <c r="F8973" s="2">
        <v>2</v>
      </c>
      <c r="G8973" s="2"/>
    </row>
    <row r="8974" spans="1:26" customHeight="1" ht="36" hidden="true" outlineLevel="3">
      <c r="A8974" s="2" t="s">
        <v>17276</v>
      </c>
      <c r="B8974" s="3" t="s">
        <v>17277</v>
      </c>
      <c r="C8974" s="2"/>
      <c r="D8974" s="2" t="s">
        <v>16</v>
      </c>
      <c r="E8974" s="4">
        <f>150.00*(1-Z1%)</f>
        <v>150</v>
      </c>
      <c r="F8974" s="2">
        <v>2</v>
      </c>
      <c r="G8974" s="2"/>
    </row>
    <row r="8975" spans="1:26" customHeight="1" ht="18" hidden="true" outlineLevel="3">
      <c r="A8975" s="2" t="s">
        <v>17278</v>
      </c>
      <c r="B8975" s="3" t="s">
        <v>17279</v>
      </c>
      <c r="C8975" s="2"/>
      <c r="D8975" s="2" t="s">
        <v>16</v>
      </c>
      <c r="E8975" s="4">
        <f>1300.00*(1-Z1%)</f>
        <v>1300</v>
      </c>
      <c r="F8975" s="2">
        <v>1</v>
      </c>
      <c r="G8975" s="2"/>
    </row>
    <row r="8976" spans="1:26" customHeight="1" ht="18" hidden="true" outlineLevel="3">
      <c r="A8976" s="2" t="s">
        <v>17280</v>
      </c>
      <c r="B8976" s="3" t="s">
        <v>17281</v>
      </c>
      <c r="C8976" s="2"/>
      <c r="D8976" s="2" t="s">
        <v>16</v>
      </c>
      <c r="E8976" s="4">
        <f>250.00*(1-Z1%)</f>
        <v>250</v>
      </c>
      <c r="F8976" s="2">
        <v>1</v>
      </c>
      <c r="G8976" s="2"/>
    </row>
    <row r="8977" spans="1:26" customHeight="1" ht="18" hidden="true" outlineLevel="3">
      <c r="A8977" s="2" t="s">
        <v>17282</v>
      </c>
      <c r="B8977" s="3" t="s">
        <v>17283</v>
      </c>
      <c r="C8977" s="2"/>
      <c r="D8977" s="2" t="s">
        <v>16</v>
      </c>
      <c r="E8977" s="4">
        <f>150.00*(1-Z1%)</f>
        <v>150</v>
      </c>
      <c r="F8977" s="2">
        <v>1</v>
      </c>
      <c r="G8977" s="2"/>
    </row>
    <row r="8978" spans="1:26" customHeight="1" ht="18" hidden="true" outlineLevel="3">
      <c r="A8978" s="2" t="s">
        <v>17284</v>
      </c>
      <c r="B8978" s="3" t="s">
        <v>17285</v>
      </c>
      <c r="C8978" s="2"/>
      <c r="D8978" s="2" t="s">
        <v>16</v>
      </c>
      <c r="E8978" s="4">
        <f>490.00*(1-Z1%)</f>
        <v>490</v>
      </c>
      <c r="F8978" s="2">
        <v>1</v>
      </c>
      <c r="G8978" s="2"/>
    </row>
    <row r="8979" spans="1:26" customHeight="1" ht="18" hidden="true" outlineLevel="3">
      <c r="A8979" s="2" t="s">
        <v>17286</v>
      </c>
      <c r="B8979" s="3" t="s">
        <v>17287</v>
      </c>
      <c r="C8979" s="2"/>
      <c r="D8979" s="2" t="s">
        <v>16</v>
      </c>
      <c r="E8979" s="4">
        <f>5490.00*(1-Z1%)</f>
        <v>5490</v>
      </c>
      <c r="F8979" s="2">
        <v>1</v>
      </c>
      <c r="G8979" s="2"/>
    </row>
    <row r="8980" spans="1:26" customHeight="1" ht="18" hidden="true" outlineLevel="3">
      <c r="A8980" s="2" t="s">
        <v>17288</v>
      </c>
      <c r="B8980" s="3" t="s">
        <v>17289</v>
      </c>
      <c r="C8980" s="2"/>
      <c r="D8980" s="2" t="s">
        <v>16</v>
      </c>
      <c r="E8980" s="4">
        <f>400.00*(1-Z1%)</f>
        <v>400</v>
      </c>
      <c r="F8980" s="2">
        <v>1</v>
      </c>
      <c r="G8980" s="2"/>
    </row>
    <row r="8981" spans="1:26" customHeight="1" ht="18" hidden="true" outlineLevel="3">
      <c r="A8981" s="2" t="s">
        <v>17290</v>
      </c>
      <c r="B8981" s="3" t="s">
        <v>17291</v>
      </c>
      <c r="C8981" s="2"/>
      <c r="D8981" s="2" t="s">
        <v>16</v>
      </c>
      <c r="E8981" s="4">
        <f>140.00*(1-Z1%)</f>
        <v>140</v>
      </c>
      <c r="F8981" s="2">
        <v>1</v>
      </c>
      <c r="G8981" s="2"/>
    </row>
    <row r="8982" spans="1:26" customHeight="1" ht="36" hidden="true" outlineLevel="3">
      <c r="A8982" s="2" t="s">
        <v>17292</v>
      </c>
      <c r="B8982" s="3" t="s">
        <v>17293</v>
      </c>
      <c r="C8982" s="2"/>
      <c r="D8982" s="2" t="s">
        <v>16</v>
      </c>
      <c r="E8982" s="4">
        <f>390.00*(1-Z1%)</f>
        <v>390</v>
      </c>
      <c r="F8982" s="2">
        <v>1</v>
      </c>
      <c r="G8982" s="2"/>
    </row>
    <row r="8983" spans="1:26" customHeight="1" ht="36" hidden="true" outlineLevel="3">
      <c r="A8983" s="2" t="s">
        <v>17294</v>
      </c>
      <c r="B8983" s="3" t="s">
        <v>17295</v>
      </c>
      <c r="C8983" s="2"/>
      <c r="D8983" s="2" t="s">
        <v>16</v>
      </c>
      <c r="E8983" s="4">
        <f>620.00*(1-Z1%)</f>
        <v>620</v>
      </c>
      <c r="F8983" s="2">
        <v>1</v>
      </c>
      <c r="G8983" s="2"/>
    </row>
    <row r="8984" spans="1:26" customHeight="1" ht="36" hidden="true" outlineLevel="3">
      <c r="A8984" s="2" t="s">
        <v>17296</v>
      </c>
      <c r="B8984" s="3" t="s">
        <v>17297</v>
      </c>
      <c r="C8984" s="2"/>
      <c r="D8984" s="2" t="s">
        <v>16</v>
      </c>
      <c r="E8984" s="4">
        <f>690.00*(1-Z1%)</f>
        <v>690</v>
      </c>
      <c r="F8984" s="2">
        <v>1</v>
      </c>
      <c r="G8984" s="2"/>
    </row>
    <row r="8985" spans="1:26" customHeight="1" ht="18" hidden="true" outlineLevel="3">
      <c r="A8985" s="2" t="s">
        <v>17298</v>
      </c>
      <c r="B8985" s="3" t="s">
        <v>17299</v>
      </c>
      <c r="C8985" s="2"/>
      <c r="D8985" s="2" t="s">
        <v>16</v>
      </c>
      <c r="E8985" s="4">
        <f>260.00*(1-Z1%)</f>
        <v>260</v>
      </c>
      <c r="F8985" s="2">
        <v>1</v>
      </c>
      <c r="G8985" s="2"/>
    </row>
    <row r="8986" spans="1:26" customHeight="1" ht="18" hidden="true" outlineLevel="3">
      <c r="A8986" s="2" t="s">
        <v>17300</v>
      </c>
      <c r="B8986" s="3" t="s">
        <v>17301</v>
      </c>
      <c r="C8986" s="2"/>
      <c r="D8986" s="2" t="s">
        <v>16</v>
      </c>
      <c r="E8986" s="4">
        <f>390.00*(1-Z1%)</f>
        <v>390</v>
      </c>
      <c r="F8986" s="2">
        <v>1</v>
      </c>
      <c r="G8986" s="2"/>
    </row>
    <row r="8987" spans="1:26" customHeight="1" ht="18" hidden="true" outlineLevel="3">
      <c r="A8987" s="2" t="s">
        <v>17302</v>
      </c>
      <c r="B8987" s="3" t="s">
        <v>17303</v>
      </c>
      <c r="C8987" s="2"/>
      <c r="D8987" s="2" t="s">
        <v>16</v>
      </c>
      <c r="E8987" s="4">
        <f>350.00*(1-Z1%)</f>
        <v>350</v>
      </c>
      <c r="F8987" s="2">
        <v>1</v>
      </c>
      <c r="G8987" s="2"/>
    </row>
    <row r="8988" spans="1:26" customHeight="1" ht="18" hidden="true" outlineLevel="3">
      <c r="A8988" s="2" t="s">
        <v>17304</v>
      </c>
      <c r="B8988" s="3" t="s">
        <v>17305</v>
      </c>
      <c r="C8988" s="2"/>
      <c r="D8988" s="2" t="s">
        <v>16</v>
      </c>
      <c r="E8988" s="4">
        <f>480.00*(1-Z1%)</f>
        <v>480</v>
      </c>
      <c r="F8988" s="2">
        <v>1</v>
      </c>
      <c r="G8988" s="2"/>
    </row>
    <row r="8989" spans="1:26" customHeight="1" ht="18" hidden="true" outlineLevel="3">
      <c r="A8989" s="2" t="s">
        <v>17306</v>
      </c>
      <c r="B8989" s="3" t="s">
        <v>17307</v>
      </c>
      <c r="C8989" s="2"/>
      <c r="D8989" s="2" t="s">
        <v>16</v>
      </c>
      <c r="E8989" s="4">
        <f>550.00*(1-Z1%)</f>
        <v>550</v>
      </c>
      <c r="F8989" s="2">
        <v>1</v>
      </c>
      <c r="G8989" s="2"/>
    </row>
    <row r="8990" spans="1:26" customHeight="1" ht="18" hidden="true" outlineLevel="3">
      <c r="A8990" s="2" t="s">
        <v>17308</v>
      </c>
      <c r="B8990" s="3" t="s">
        <v>17309</v>
      </c>
      <c r="C8990" s="2"/>
      <c r="D8990" s="2" t="s">
        <v>16</v>
      </c>
      <c r="E8990" s="4">
        <f>650.00*(1-Z1%)</f>
        <v>650</v>
      </c>
      <c r="F8990" s="2">
        <v>1</v>
      </c>
      <c r="G8990" s="2"/>
    </row>
    <row r="8991" spans="1:26" customHeight="1" ht="18" hidden="true" outlineLevel="3">
      <c r="A8991" s="2" t="s">
        <v>17310</v>
      </c>
      <c r="B8991" s="3" t="s">
        <v>17311</v>
      </c>
      <c r="C8991" s="2"/>
      <c r="D8991" s="2" t="s">
        <v>16</v>
      </c>
      <c r="E8991" s="4">
        <f>530.00*(1-Z1%)</f>
        <v>530</v>
      </c>
      <c r="F8991" s="2">
        <v>1</v>
      </c>
      <c r="G8991" s="2"/>
    </row>
    <row r="8992" spans="1:26" customHeight="1" ht="18" hidden="true" outlineLevel="3">
      <c r="A8992" s="2" t="s">
        <v>17312</v>
      </c>
      <c r="B8992" s="3" t="s">
        <v>17313</v>
      </c>
      <c r="C8992" s="2"/>
      <c r="D8992" s="2" t="s">
        <v>16</v>
      </c>
      <c r="E8992" s="4">
        <f>500.00*(1-Z1%)</f>
        <v>500</v>
      </c>
      <c r="F8992" s="2">
        <v>1</v>
      </c>
      <c r="G8992" s="2"/>
    </row>
    <row r="8993" spans="1:26" customHeight="1" ht="18" hidden="true" outlineLevel="3">
      <c r="A8993" s="2" t="s">
        <v>17314</v>
      </c>
      <c r="B8993" s="3" t="s">
        <v>17315</v>
      </c>
      <c r="C8993" s="2"/>
      <c r="D8993" s="2" t="s">
        <v>16</v>
      </c>
      <c r="E8993" s="4">
        <f>450.00*(1-Z1%)</f>
        <v>450</v>
      </c>
      <c r="F8993" s="2">
        <v>1</v>
      </c>
      <c r="G8993" s="2"/>
    </row>
    <row r="8994" spans="1:26" customHeight="1" ht="18" hidden="true" outlineLevel="3">
      <c r="A8994" s="2" t="s">
        <v>17316</v>
      </c>
      <c r="B8994" s="3" t="s">
        <v>17317</v>
      </c>
      <c r="C8994" s="2"/>
      <c r="D8994" s="2" t="s">
        <v>16</v>
      </c>
      <c r="E8994" s="4">
        <f>430.00*(1-Z1%)</f>
        <v>430</v>
      </c>
      <c r="F8994" s="2">
        <v>1</v>
      </c>
      <c r="G8994" s="2"/>
    </row>
    <row r="8995" spans="1:26" customHeight="1" ht="35" hidden="true" outlineLevel="3">
      <c r="A8995" s="5" t="s">
        <v>17318</v>
      </c>
      <c r="B8995" s="5"/>
      <c r="C8995" s="5"/>
      <c r="D8995" s="5"/>
      <c r="E8995" s="5"/>
      <c r="F8995" s="5"/>
      <c r="G8995" s="5"/>
    </row>
    <row r="8996" spans="1:26" customHeight="1" ht="35" hidden="true" outlineLevel="4">
      <c r="A8996" s="5" t="s">
        <v>17319</v>
      </c>
      <c r="B8996" s="5"/>
      <c r="C8996" s="5"/>
      <c r="D8996" s="5"/>
      <c r="E8996" s="5"/>
      <c r="F8996" s="5"/>
      <c r="G8996" s="5"/>
    </row>
    <row r="8997" spans="1:26" customHeight="1" ht="18" hidden="true" outlineLevel="4">
      <c r="A8997" s="2" t="s">
        <v>17320</v>
      </c>
      <c r="B8997" s="3" t="s">
        <v>17321</v>
      </c>
      <c r="C8997" s="2"/>
      <c r="D8997" s="2" t="s">
        <v>16</v>
      </c>
      <c r="E8997" s="4">
        <f>170.00*(1-Z1%)</f>
        <v>170</v>
      </c>
      <c r="F8997" s="2">
        <v>1</v>
      </c>
      <c r="G8997" s="2"/>
    </row>
    <row r="8998" spans="1:26" customHeight="1" ht="18" hidden="true" outlineLevel="4">
      <c r="A8998" s="2" t="s">
        <v>17322</v>
      </c>
      <c r="B8998" s="3" t="s">
        <v>17323</v>
      </c>
      <c r="C8998" s="2"/>
      <c r="D8998" s="2" t="s">
        <v>16</v>
      </c>
      <c r="E8998" s="4">
        <f>170.00*(1-Z1%)</f>
        <v>170</v>
      </c>
      <c r="F8998" s="2">
        <v>1</v>
      </c>
      <c r="G8998" s="2"/>
    </row>
    <row r="8999" spans="1:26" customHeight="1" ht="36" hidden="true" outlineLevel="4">
      <c r="A8999" s="2" t="s">
        <v>17324</v>
      </c>
      <c r="B8999" s="3" t="s">
        <v>17325</v>
      </c>
      <c r="C8999" s="2"/>
      <c r="D8999" s="2" t="s">
        <v>16</v>
      </c>
      <c r="E8999" s="4">
        <f>300.00*(1-Z1%)</f>
        <v>300</v>
      </c>
      <c r="F8999" s="2">
        <v>1</v>
      </c>
      <c r="G8999" s="2"/>
    </row>
    <row r="9000" spans="1:26" customHeight="1" ht="36" hidden="true" outlineLevel="4">
      <c r="A9000" s="2" t="s">
        <v>17326</v>
      </c>
      <c r="B9000" s="3" t="s">
        <v>17327</v>
      </c>
      <c r="C9000" s="2"/>
      <c r="D9000" s="2" t="s">
        <v>16</v>
      </c>
      <c r="E9000" s="4">
        <f>200.00*(1-Z1%)</f>
        <v>200</v>
      </c>
      <c r="F9000" s="2">
        <v>1</v>
      </c>
      <c r="G9000" s="2"/>
    </row>
    <row r="9001" spans="1:26" customHeight="1" ht="18" hidden="true" outlineLevel="4">
      <c r="A9001" s="2" t="s">
        <v>17328</v>
      </c>
      <c r="B9001" s="3" t="s">
        <v>17329</v>
      </c>
      <c r="C9001" s="2"/>
      <c r="D9001" s="2" t="s">
        <v>16</v>
      </c>
      <c r="E9001" s="4">
        <f>750.00*(1-Z1%)</f>
        <v>750</v>
      </c>
      <c r="F9001" s="2">
        <v>1</v>
      </c>
      <c r="G9001" s="2"/>
    </row>
    <row r="9002" spans="1:26" customHeight="1" ht="36" hidden="true" outlineLevel="4">
      <c r="A9002" s="2" t="s">
        <v>17330</v>
      </c>
      <c r="B9002" s="3" t="s">
        <v>17331</v>
      </c>
      <c r="C9002" s="2"/>
      <c r="D9002" s="2" t="s">
        <v>16</v>
      </c>
      <c r="E9002" s="4">
        <f>1450.00*(1-Z1%)</f>
        <v>1450</v>
      </c>
      <c r="F9002" s="2">
        <v>1</v>
      </c>
      <c r="G9002" s="2"/>
    </row>
    <row r="9003" spans="1:26" customHeight="1" ht="35" hidden="true" outlineLevel="4">
      <c r="A9003" s="5" t="s">
        <v>17332</v>
      </c>
      <c r="B9003" s="5"/>
      <c r="C9003" s="5"/>
      <c r="D9003" s="5"/>
      <c r="E9003" s="5"/>
      <c r="F9003" s="5"/>
      <c r="G9003" s="5"/>
    </row>
    <row r="9004" spans="1:26" customHeight="1" ht="18" hidden="true" outlineLevel="4">
      <c r="A9004" s="2" t="s">
        <v>17333</v>
      </c>
      <c r="B9004" s="3" t="s">
        <v>17334</v>
      </c>
      <c r="C9004" s="2"/>
      <c r="D9004" s="2" t="s">
        <v>16</v>
      </c>
      <c r="E9004" s="4">
        <f>590.00*(1-Z1%)</f>
        <v>590</v>
      </c>
      <c r="F9004" s="2">
        <v>2</v>
      </c>
      <c r="G9004" s="2"/>
    </row>
    <row r="9005" spans="1:26" customHeight="1" ht="18" hidden="true" outlineLevel="4">
      <c r="A9005" s="2" t="s">
        <v>17335</v>
      </c>
      <c r="B9005" s="3" t="s">
        <v>17336</v>
      </c>
      <c r="C9005" s="2"/>
      <c r="D9005" s="2" t="s">
        <v>16</v>
      </c>
      <c r="E9005" s="4">
        <f>390.00*(1-Z1%)</f>
        <v>390</v>
      </c>
      <c r="F9005" s="2">
        <v>1</v>
      </c>
      <c r="G9005" s="2"/>
    </row>
    <row r="9006" spans="1:26" customHeight="1" ht="18" hidden="true" outlineLevel="4">
      <c r="A9006" s="2" t="s">
        <v>17337</v>
      </c>
      <c r="B9006" s="3" t="s">
        <v>17338</v>
      </c>
      <c r="C9006" s="2"/>
      <c r="D9006" s="2" t="s">
        <v>16</v>
      </c>
      <c r="E9006" s="4">
        <f>550.00*(1-Z1%)</f>
        <v>550</v>
      </c>
      <c r="F9006" s="2">
        <v>1</v>
      </c>
      <c r="G9006" s="2"/>
    </row>
    <row r="9007" spans="1:26" customHeight="1" ht="18" hidden="true" outlineLevel="4">
      <c r="A9007" s="2" t="s">
        <v>17339</v>
      </c>
      <c r="B9007" s="3" t="s">
        <v>17340</v>
      </c>
      <c r="C9007" s="2"/>
      <c r="D9007" s="2" t="s">
        <v>16</v>
      </c>
      <c r="E9007" s="4">
        <f>790.00*(1-Z1%)</f>
        <v>790</v>
      </c>
      <c r="F9007" s="2">
        <v>1</v>
      </c>
      <c r="G9007" s="2"/>
    </row>
    <row r="9008" spans="1:26" customHeight="1" ht="18" hidden="true" outlineLevel="4">
      <c r="A9008" s="2" t="s">
        <v>17341</v>
      </c>
      <c r="B9008" s="3" t="s">
        <v>17342</v>
      </c>
      <c r="C9008" s="2"/>
      <c r="D9008" s="2" t="s">
        <v>16</v>
      </c>
      <c r="E9008" s="4">
        <f>1190.00*(1-Z1%)</f>
        <v>1190</v>
      </c>
      <c r="F9008" s="2">
        <v>1</v>
      </c>
      <c r="G9008" s="2"/>
    </row>
    <row r="9009" spans="1:26" customHeight="1" ht="36" hidden="true" outlineLevel="4">
      <c r="A9009" s="2" t="s">
        <v>17343</v>
      </c>
      <c r="B9009" s="3" t="s">
        <v>17344</v>
      </c>
      <c r="C9009" s="2"/>
      <c r="D9009" s="2" t="s">
        <v>16</v>
      </c>
      <c r="E9009" s="4">
        <f>350.00*(1-Z1%)</f>
        <v>350</v>
      </c>
      <c r="F9009" s="2">
        <v>1</v>
      </c>
      <c r="G9009" s="2"/>
    </row>
    <row r="9010" spans="1:26" customHeight="1" ht="18" hidden="true" outlineLevel="4">
      <c r="A9010" s="2" t="s">
        <v>17345</v>
      </c>
      <c r="B9010" s="3" t="s">
        <v>17346</v>
      </c>
      <c r="C9010" s="2"/>
      <c r="D9010" s="2" t="s">
        <v>16</v>
      </c>
      <c r="E9010" s="4">
        <f>650.00*(1-Z1%)</f>
        <v>650</v>
      </c>
      <c r="F9010" s="2">
        <v>1</v>
      </c>
      <c r="G9010" s="2"/>
    </row>
    <row r="9011" spans="1:26" customHeight="1" ht="18" hidden="true" outlineLevel="4">
      <c r="A9011" s="2" t="s">
        <v>17347</v>
      </c>
      <c r="B9011" s="3" t="s">
        <v>17348</v>
      </c>
      <c r="C9011" s="2"/>
      <c r="D9011" s="2" t="s">
        <v>16</v>
      </c>
      <c r="E9011" s="4">
        <f>750.00*(1-Z1%)</f>
        <v>750</v>
      </c>
      <c r="F9011" s="2">
        <v>1</v>
      </c>
      <c r="G9011" s="2"/>
    </row>
    <row r="9012" spans="1:26" customHeight="1" ht="35" hidden="true" outlineLevel="4">
      <c r="A9012" s="5" t="s">
        <v>17349</v>
      </c>
      <c r="B9012" s="5"/>
      <c r="C9012" s="5"/>
      <c r="D9012" s="5"/>
      <c r="E9012" s="5"/>
      <c r="F9012" s="5"/>
      <c r="G9012" s="5"/>
    </row>
    <row r="9013" spans="1:26" customHeight="1" ht="18" hidden="true" outlineLevel="4">
      <c r="A9013" s="2" t="s">
        <v>17350</v>
      </c>
      <c r="B9013" s="3" t="s">
        <v>17351</v>
      </c>
      <c r="C9013" s="2"/>
      <c r="D9013" s="2" t="s">
        <v>16</v>
      </c>
      <c r="E9013" s="4">
        <f>100.00*(1-Z1%)</f>
        <v>100</v>
      </c>
      <c r="F9013" s="2">
        <v>1</v>
      </c>
      <c r="G9013" s="2"/>
    </row>
    <row r="9014" spans="1:26" customHeight="1" ht="18" hidden="true" outlineLevel="4">
      <c r="A9014" s="2" t="s">
        <v>17352</v>
      </c>
      <c r="B9014" s="3" t="s">
        <v>17353</v>
      </c>
      <c r="C9014" s="2"/>
      <c r="D9014" s="2" t="s">
        <v>16</v>
      </c>
      <c r="E9014" s="4">
        <f>95.00*(1-Z1%)</f>
        <v>95</v>
      </c>
      <c r="F9014" s="2">
        <v>1</v>
      </c>
      <c r="G9014" s="2"/>
    </row>
    <row r="9015" spans="1:26" customHeight="1" ht="18" hidden="true" outlineLevel="4">
      <c r="A9015" s="2" t="s">
        <v>17354</v>
      </c>
      <c r="B9015" s="3" t="s">
        <v>17355</v>
      </c>
      <c r="C9015" s="2"/>
      <c r="D9015" s="2" t="s">
        <v>16</v>
      </c>
      <c r="E9015" s="4">
        <f>120.00*(1-Z1%)</f>
        <v>120</v>
      </c>
      <c r="F9015" s="2">
        <v>1</v>
      </c>
      <c r="G9015" s="2"/>
    </row>
    <row r="9016" spans="1:26" customHeight="1" ht="18" hidden="true" outlineLevel="4">
      <c r="A9016" s="2" t="s">
        <v>17356</v>
      </c>
      <c r="B9016" s="3" t="s">
        <v>17357</v>
      </c>
      <c r="C9016" s="2"/>
      <c r="D9016" s="2" t="s">
        <v>16</v>
      </c>
      <c r="E9016" s="4">
        <f>110.00*(1-Z1%)</f>
        <v>110</v>
      </c>
      <c r="F9016" s="2">
        <v>1</v>
      </c>
      <c r="G9016" s="2"/>
    </row>
    <row r="9017" spans="1:26" customHeight="1" ht="18" hidden="true" outlineLevel="4">
      <c r="A9017" s="2" t="s">
        <v>17358</v>
      </c>
      <c r="B9017" s="3" t="s">
        <v>17359</v>
      </c>
      <c r="C9017" s="2"/>
      <c r="D9017" s="2" t="s">
        <v>16</v>
      </c>
      <c r="E9017" s="4">
        <f>130.00*(1-Z1%)</f>
        <v>130</v>
      </c>
      <c r="F9017" s="2">
        <v>1</v>
      </c>
      <c r="G9017" s="2"/>
    </row>
    <row r="9018" spans="1:26" customHeight="1" ht="18" hidden="true" outlineLevel="4">
      <c r="A9018" s="2" t="s">
        <v>17360</v>
      </c>
      <c r="B9018" s="3" t="s">
        <v>17361</v>
      </c>
      <c r="C9018" s="2"/>
      <c r="D9018" s="2" t="s">
        <v>16</v>
      </c>
      <c r="E9018" s="4">
        <f>150.00*(1-Z1%)</f>
        <v>150</v>
      </c>
      <c r="F9018" s="2">
        <v>1</v>
      </c>
      <c r="G9018" s="2"/>
    </row>
    <row r="9019" spans="1:26" customHeight="1" ht="18" hidden="true" outlineLevel="4">
      <c r="A9019" s="2" t="s">
        <v>17362</v>
      </c>
      <c r="B9019" s="3" t="s">
        <v>17363</v>
      </c>
      <c r="C9019" s="2"/>
      <c r="D9019" s="2" t="s">
        <v>16</v>
      </c>
      <c r="E9019" s="4">
        <f>150.00*(1-Z1%)</f>
        <v>150</v>
      </c>
      <c r="F9019" s="2">
        <v>1</v>
      </c>
      <c r="G9019" s="2"/>
    </row>
    <row r="9020" spans="1:26" customHeight="1" ht="18" hidden="true" outlineLevel="4">
      <c r="A9020" s="2" t="s">
        <v>17364</v>
      </c>
      <c r="B9020" s="3" t="s">
        <v>17365</v>
      </c>
      <c r="C9020" s="2"/>
      <c r="D9020" s="2" t="s">
        <v>16</v>
      </c>
      <c r="E9020" s="4">
        <f>200.00*(1-Z1%)</f>
        <v>200</v>
      </c>
      <c r="F9020" s="2">
        <v>1</v>
      </c>
      <c r="G9020" s="2"/>
    </row>
    <row r="9021" spans="1:26" customHeight="1" ht="18" hidden="true" outlineLevel="4">
      <c r="A9021" s="2" t="s">
        <v>17366</v>
      </c>
      <c r="B9021" s="3" t="s">
        <v>17367</v>
      </c>
      <c r="C9021" s="2"/>
      <c r="D9021" s="2" t="s">
        <v>16</v>
      </c>
      <c r="E9021" s="4">
        <f>200.00*(1-Z1%)</f>
        <v>200</v>
      </c>
      <c r="F9021" s="2">
        <v>1</v>
      </c>
      <c r="G9021" s="2"/>
    </row>
    <row r="9022" spans="1:26" customHeight="1" ht="18" hidden="true" outlineLevel="4">
      <c r="A9022" s="2" t="s">
        <v>17368</v>
      </c>
      <c r="B9022" s="3" t="s">
        <v>17369</v>
      </c>
      <c r="C9022" s="2"/>
      <c r="D9022" s="2" t="s">
        <v>16</v>
      </c>
      <c r="E9022" s="4">
        <f>240.00*(1-Z1%)</f>
        <v>240</v>
      </c>
      <c r="F9022" s="2">
        <v>1</v>
      </c>
      <c r="G9022" s="2"/>
    </row>
    <row r="9023" spans="1:26" customHeight="1" ht="18" hidden="true" outlineLevel="4">
      <c r="A9023" s="2" t="s">
        <v>17370</v>
      </c>
      <c r="B9023" s="3" t="s">
        <v>17371</v>
      </c>
      <c r="C9023" s="2"/>
      <c r="D9023" s="2" t="s">
        <v>16</v>
      </c>
      <c r="E9023" s="4">
        <f>290.00*(1-Z1%)</f>
        <v>290</v>
      </c>
      <c r="F9023" s="2">
        <v>2</v>
      </c>
      <c r="G9023" s="2"/>
    </row>
    <row r="9024" spans="1:26" customHeight="1" ht="18" hidden="true" outlineLevel="4">
      <c r="A9024" s="2" t="s">
        <v>17372</v>
      </c>
      <c r="B9024" s="3" t="s">
        <v>17373</v>
      </c>
      <c r="C9024" s="2"/>
      <c r="D9024" s="2" t="s">
        <v>16</v>
      </c>
      <c r="E9024" s="4">
        <f>300.00*(1-Z1%)</f>
        <v>300</v>
      </c>
      <c r="F9024" s="2">
        <v>1</v>
      </c>
      <c r="G9024" s="2"/>
    </row>
    <row r="9025" spans="1:26" customHeight="1" ht="18" hidden="true" outlineLevel="4">
      <c r="A9025" s="2" t="s">
        <v>17374</v>
      </c>
      <c r="B9025" s="3" t="s">
        <v>17375</v>
      </c>
      <c r="C9025" s="2"/>
      <c r="D9025" s="2" t="s">
        <v>16</v>
      </c>
      <c r="E9025" s="4">
        <f>390.00*(1-Z1%)</f>
        <v>390</v>
      </c>
      <c r="F9025" s="2">
        <v>1</v>
      </c>
      <c r="G9025" s="2"/>
    </row>
    <row r="9026" spans="1:26" customHeight="1" ht="18" hidden="true" outlineLevel="4">
      <c r="A9026" s="2" t="s">
        <v>17376</v>
      </c>
      <c r="B9026" s="3" t="s">
        <v>17377</v>
      </c>
      <c r="C9026" s="2"/>
      <c r="D9026" s="2" t="s">
        <v>16</v>
      </c>
      <c r="E9026" s="4">
        <f>450.00*(1-Z1%)</f>
        <v>450</v>
      </c>
      <c r="F9026" s="2">
        <v>1</v>
      </c>
      <c r="G9026" s="2"/>
    </row>
    <row r="9027" spans="1:26" customHeight="1" ht="18" hidden="true" outlineLevel="4">
      <c r="A9027" s="2" t="s">
        <v>17378</v>
      </c>
      <c r="B9027" s="3" t="s">
        <v>17379</v>
      </c>
      <c r="C9027" s="2"/>
      <c r="D9027" s="2" t="s">
        <v>16</v>
      </c>
      <c r="E9027" s="4">
        <f>450.00*(1-Z1%)</f>
        <v>450</v>
      </c>
      <c r="F9027" s="2">
        <v>1</v>
      </c>
      <c r="G9027" s="2"/>
    </row>
    <row r="9028" spans="1:26" customHeight="1" ht="18" hidden="true" outlineLevel="4">
      <c r="A9028" s="2" t="s">
        <v>17380</v>
      </c>
      <c r="B9028" s="3" t="s">
        <v>17381</v>
      </c>
      <c r="C9028" s="2"/>
      <c r="D9028" s="2" t="s">
        <v>16</v>
      </c>
      <c r="E9028" s="4">
        <f>50.00*(1-Z1%)</f>
        <v>50</v>
      </c>
      <c r="F9028" s="2">
        <v>1</v>
      </c>
      <c r="G9028" s="2"/>
    </row>
    <row r="9029" spans="1:26" customHeight="1" ht="18" hidden="true" outlineLevel="4">
      <c r="A9029" s="2" t="s">
        <v>17382</v>
      </c>
      <c r="B9029" s="3" t="s">
        <v>17383</v>
      </c>
      <c r="C9029" s="2"/>
      <c r="D9029" s="2" t="s">
        <v>16</v>
      </c>
      <c r="E9029" s="4">
        <f>55.00*(1-Z1%)</f>
        <v>55</v>
      </c>
      <c r="F9029" s="2">
        <v>2</v>
      </c>
      <c r="G9029" s="2"/>
    </row>
    <row r="9030" spans="1:26" customHeight="1" ht="18" hidden="true" outlineLevel="4">
      <c r="A9030" s="2" t="s">
        <v>17384</v>
      </c>
      <c r="B9030" s="3" t="s">
        <v>17385</v>
      </c>
      <c r="C9030" s="2"/>
      <c r="D9030" s="2" t="s">
        <v>16</v>
      </c>
      <c r="E9030" s="4">
        <f>80.00*(1-Z1%)</f>
        <v>80</v>
      </c>
      <c r="F9030" s="2">
        <v>1</v>
      </c>
      <c r="G9030" s="2"/>
    </row>
    <row r="9031" spans="1:26" customHeight="1" ht="18" hidden="true" outlineLevel="4">
      <c r="A9031" s="2" t="s">
        <v>17386</v>
      </c>
      <c r="B9031" s="3" t="s">
        <v>17387</v>
      </c>
      <c r="C9031" s="2"/>
      <c r="D9031" s="2" t="s">
        <v>16</v>
      </c>
      <c r="E9031" s="4">
        <f>85.00*(1-Z1%)</f>
        <v>85</v>
      </c>
      <c r="F9031" s="2">
        <v>2</v>
      </c>
      <c r="G9031" s="2"/>
    </row>
    <row r="9032" spans="1:26" customHeight="1" ht="18" hidden="true" outlineLevel="4">
      <c r="A9032" s="2" t="s">
        <v>17388</v>
      </c>
      <c r="B9032" s="3" t="s">
        <v>17389</v>
      </c>
      <c r="C9032" s="2"/>
      <c r="D9032" s="2" t="s">
        <v>16</v>
      </c>
      <c r="E9032" s="4">
        <f>90.00*(1-Z1%)</f>
        <v>90</v>
      </c>
      <c r="F9032" s="2">
        <v>1</v>
      </c>
      <c r="G9032" s="2"/>
    </row>
    <row r="9033" spans="1:26" customHeight="1" ht="18" hidden="true" outlineLevel="4">
      <c r="A9033" s="2" t="s">
        <v>17390</v>
      </c>
      <c r="B9033" s="3" t="s">
        <v>17391</v>
      </c>
      <c r="C9033" s="2"/>
      <c r="D9033" s="2" t="s">
        <v>16</v>
      </c>
      <c r="E9033" s="4">
        <f>210.00*(1-Z1%)</f>
        <v>210</v>
      </c>
      <c r="F9033" s="2">
        <v>1</v>
      </c>
      <c r="G9033" s="2"/>
    </row>
    <row r="9034" spans="1:26" customHeight="1" ht="18" hidden="true" outlineLevel="4">
      <c r="A9034" s="2" t="s">
        <v>17392</v>
      </c>
      <c r="B9034" s="3" t="s">
        <v>17393</v>
      </c>
      <c r="C9034" s="2"/>
      <c r="D9034" s="2" t="s">
        <v>16</v>
      </c>
      <c r="E9034" s="4">
        <f>280.00*(1-Z1%)</f>
        <v>280</v>
      </c>
      <c r="F9034" s="2">
        <v>2</v>
      </c>
      <c r="G9034" s="2"/>
    </row>
    <row r="9035" spans="1:26" customHeight="1" ht="18" hidden="true" outlineLevel="4">
      <c r="A9035" s="2" t="s">
        <v>17394</v>
      </c>
      <c r="B9035" s="3" t="s">
        <v>17395</v>
      </c>
      <c r="C9035" s="2"/>
      <c r="D9035" s="2" t="s">
        <v>16</v>
      </c>
      <c r="E9035" s="4">
        <f>40.00*(1-Z1%)</f>
        <v>40</v>
      </c>
      <c r="F9035" s="2">
        <v>1</v>
      </c>
      <c r="G9035" s="2"/>
    </row>
    <row r="9036" spans="1:26" customHeight="1" ht="18" hidden="true" outlineLevel="4">
      <c r="A9036" s="2" t="s">
        <v>17396</v>
      </c>
      <c r="B9036" s="3" t="s">
        <v>17397</v>
      </c>
      <c r="C9036" s="2"/>
      <c r="D9036" s="2" t="s">
        <v>16</v>
      </c>
      <c r="E9036" s="4">
        <f>40.00*(1-Z1%)</f>
        <v>40</v>
      </c>
      <c r="F9036" s="2">
        <v>2</v>
      </c>
      <c r="G9036" s="2"/>
    </row>
    <row r="9037" spans="1:26" customHeight="1" ht="18" hidden="true" outlineLevel="4">
      <c r="A9037" s="2" t="s">
        <v>17398</v>
      </c>
      <c r="B9037" s="3" t="s">
        <v>17399</v>
      </c>
      <c r="C9037" s="2"/>
      <c r="D9037" s="2" t="s">
        <v>16</v>
      </c>
      <c r="E9037" s="4">
        <f>120.00*(1-Z1%)</f>
        <v>120</v>
      </c>
      <c r="F9037" s="2">
        <v>1</v>
      </c>
      <c r="G9037" s="2"/>
    </row>
    <row r="9038" spans="1:26" customHeight="1" ht="18" hidden="true" outlineLevel="4">
      <c r="A9038" s="2" t="s">
        <v>17400</v>
      </c>
      <c r="B9038" s="3" t="s">
        <v>17401</v>
      </c>
      <c r="C9038" s="2"/>
      <c r="D9038" s="2" t="s">
        <v>16</v>
      </c>
      <c r="E9038" s="4">
        <f>530.00*(1-Z1%)</f>
        <v>530</v>
      </c>
      <c r="F9038" s="2">
        <v>1</v>
      </c>
      <c r="G9038" s="2"/>
    </row>
    <row r="9039" spans="1:26" customHeight="1" ht="36" hidden="true" outlineLevel="4">
      <c r="A9039" s="2" t="s">
        <v>17402</v>
      </c>
      <c r="B9039" s="3" t="s">
        <v>17403</v>
      </c>
      <c r="C9039" s="2"/>
      <c r="D9039" s="2" t="s">
        <v>16</v>
      </c>
      <c r="E9039" s="4">
        <f>890.00*(1-Z1%)</f>
        <v>890</v>
      </c>
      <c r="F9039" s="2">
        <v>2</v>
      </c>
      <c r="G9039" s="2"/>
    </row>
    <row r="9040" spans="1:26" customHeight="1" ht="36" hidden="true" outlineLevel="4">
      <c r="A9040" s="2" t="s">
        <v>17404</v>
      </c>
      <c r="B9040" s="3" t="s">
        <v>17405</v>
      </c>
      <c r="C9040" s="2"/>
      <c r="D9040" s="2" t="s">
        <v>16</v>
      </c>
      <c r="E9040" s="4">
        <f>1190.00*(1-Z1%)</f>
        <v>1190</v>
      </c>
      <c r="F9040" s="2">
        <v>2</v>
      </c>
      <c r="G9040" s="2"/>
    </row>
    <row r="9041" spans="1:26" customHeight="1" ht="36" hidden="true" outlineLevel="4">
      <c r="A9041" s="2" t="s">
        <v>17406</v>
      </c>
      <c r="B9041" s="3" t="s">
        <v>17407</v>
      </c>
      <c r="C9041" s="2"/>
      <c r="D9041" s="2" t="s">
        <v>16</v>
      </c>
      <c r="E9041" s="4">
        <f>550.00*(1-Z1%)</f>
        <v>550</v>
      </c>
      <c r="F9041" s="2">
        <v>2</v>
      </c>
      <c r="G9041" s="2"/>
    </row>
    <row r="9042" spans="1:26" customHeight="1" ht="36" hidden="true" outlineLevel="4">
      <c r="A9042" s="2" t="s">
        <v>17408</v>
      </c>
      <c r="B9042" s="3" t="s">
        <v>17409</v>
      </c>
      <c r="C9042" s="2"/>
      <c r="D9042" s="2" t="s">
        <v>16</v>
      </c>
      <c r="E9042" s="4">
        <f>280.00*(1-Z1%)</f>
        <v>280</v>
      </c>
      <c r="F9042" s="2">
        <v>2</v>
      </c>
      <c r="G9042" s="2"/>
    </row>
    <row r="9043" spans="1:26" customHeight="1" ht="36" hidden="true" outlineLevel="4">
      <c r="A9043" s="2" t="s">
        <v>17410</v>
      </c>
      <c r="B9043" s="3" t="s">
        <v>17411</v>
      </c>
      <c r="C9043" s="2"/>
      <c r="D9043" s="2" t="s">
        <v>16</v>
      </c>
      <c r="E9043" s="4">
        <f>350.00*(1-Z1%)</f>
        <v>350</v>
      </c>
      <c r="F9043" s="2">
        <v>2</v>
      </c>
      <c r="G9043" s="2"/>
    </row>
    <row r="9044" spans="1:26" customHeight="1" ht="36" hidden="true" outlineLevel="4">
      <c r="A9044" s="2" t="s">
        <v>17412</v>
      </c>
      <c r="B9044" s="3" t="s">
        <v>17413</v>
      </c>
      <c r="C9044" s="2"/>
      <c r="D9044" s="2" t="s">
        <v>16</v>
      </c>
      <c r="E9044" s="4">
        <f>250.00*(1-Z1%)</f>
        <v>250</v>
      </c>
      <c r="F9044" s="2">
        <v>1</v>
      </c>
      <c r="G9044" s="2"/>
    </row>
    <row r="9045" spans="1:26" customHeight="1" ht="36" hidden="true" outlineLevel="4">
      <c r="A9045" s="2" t="s">
        <v>17414</v>
      </c>
      <c r="B9045" s="3" t="s">
        <v>17415</v>
      </c>
      <c r="C9045" s="2"/>
      <c r="D9045" s="2" t="s">
        <v>16</v>
      </c>
      <c r="E9045" s="4">
        <f>260.00*(1-Z1%)</f>
        <v>260</v>
      </c>
      <c r="F9045" s="2">
        <v>2</v>
      </c>
      <c r="G9045" s="2"/>
    </row>
    <row r="9046" spans="1:26" customHeight="1" ht="36" hidden="true" outlineLevel="4">
      <c r="A9046" s="2" t="s">
        <v>17416</v>
      </c>
      <c r="B9046" s="3" t="s">
        <v>17417</v>
      </c>
      <c r="C9046" s="2"/>
      <c r="D9046" s="2" t="s">
        <v>16</v>
      </c>
      <c r="E9046" s="4">
        <f>450.00*(1-Z1%)</f>
        <v>450</v>
      </c>
      <c r="F9046" s="2">
        <v>1</v>
      </c>
      <c r="G9046" s="2"/>
    </row>
    <row r="9047" spans="1:26" customHeight="1" ht="36" hidden="true" outlineLevel="4">
      <c r="A9047" s="2" t="s">
        <v>17418</v>
      </c>
      <c r="B9047" s="3" t="s">
        <v>17419</v>
      </c>
      <c r="C9047" s="2"/>
      <c r="D9047" s="2" t="s">
        <v>16</v>
      </c>
      <c r="E9047" s="4">
        <f>550.00*(1-Z1%)</f>
        <v>550</v>
      </c>
      <c r="F9047" s="2">
        <v>3</v>
      </c>
      <c r="G9047" s="2"/>
    </row>
    <row r="9048" spans="1:26" customHeight="1" ht="36" hidden="true" outlineLevel="4">
      <c r="A9048" s="2" t="s">
        <v>17420</v>
      </c>
      <c r="B9048" s="3" t="s">
        <v>17421</v>
      </c>
      <c r="C9048" s="2"/>
      <c r="D9048" s="2" t="s">
        <v>16</v>
      </c>
      <c r="E9048" s="4">
        <f>490.00*(1-Z1%)</f>
        <v>490</v>
      </c>
      <c r="F9048" s="2">
        <v>2</v>
      </c>
      <c r="G9048" s="2"/>
    </row>
    <row r="9049" spans="1:26" customHeight="1" ht="18" hidden="true" outlineLevel="4">
      <c r="A9049" s="2" t="s">
        <v>17422</v>
      </c>
      <c r="B9049" s="3" t="s">
        <v>17423</v>
      </c>
      <c r="C9049" s="2"/>
      <c r="D9049" s="2" t="s">
        <v>16</v>
      </c>
      <c r="E9049" s="4">
        <f>80.00*(1-Z1%)</f>
        <v>80</v>
      </c>
      <c r="F9049" s="2">
        <v>1</v>
      </c>
      <c r="G9049" s="2"/>
    </row>
    <row r="9050" spans="1:26" customHeight="1" ht="18" hidden="true" outlineLevel="4">
      <c r="A9050" s="2" t="s">
        <v>17424</v>
      </c>
      <c r="B9050" s="3" t="s">
        <v>17425</v>
      </c>
      <c r="C9050" s="2"/>
      <c r="D9050" s="2" t="s">
        <v>16</v>
      </c>
      <c r="E9050" s="4">
        <f>350.00*(1-Z1%)</f>
        <v>350</v>
      </c>
      <c r="F9050" s="2">
        <v>1</v>
      </c>
      <c r="G9050" s="2"/>
    </row>
    <row r="9051" spans="1:26" customHeight="1" ht="18" hidden="true" outlineLevel="4">
      <c r="A9051" s="2" t="s">
        <v>17426</v>
      </c>
      <c r="B9051" s="3" t="s">
        <v>17427</v>
      </c>
      <c r="C9051" s="2"/>
      <c r="D9051" s="2" t="s">
        <v>16</v>
      </c>
      <c r="E9051" s="4">
        <f>220.00*(1-Z1%)</f>
        <v>220</v>
      </c>
      <c r="F9051" s="2">
        <v>3</v>
      </c>
      <c r="G9051" s="2"/>
    </row>
    <row r="9052" spans="1:26" customHeight="1" ht="18" hidden="true" outlineLevel="4">
      <c r="A9052" s="2" t="s">
        <v>17428</v>
      </c>
      <c r="B9052" s="3" t="s">
        <v>17429</v>
      </c>
      <c r="C9052" s="2"/>
      <c r="D9052" s="2" t="s">
        <v>16</v>
      </c>
      <c r="E9052" s="4">
        <f>200.00*(1-Z1%)</f>
        <v>200</v>
      </c>
      <c r="F9052" s="2">
        <v>1</v>
      </c>
      <c r="G9052" s="2"/>
    </row>
    <row r="9053" spans="1:26" customHeight="1" ht="36" hidden="true" outlineLevel="4">
      <c r="A9053" s="2" t="s">
        <v>17430</v>
      </c>
      <c r="B9053" s="3" t="s">
        <v>17431</v>
      </c>
      <c r="C9053" s="2"/>
      <c r="D9053" s="2" t="s">
        <v>16</v>
      </c>
      <c r="E9053" s="4">
        <f>1250.00*(1-Z1%)</f>
        <v>1250</v>
      </c>
      <c r="F9053" s="2">
        <v>2</v>
      </c>
      <c r="G9053" s="2"/>
    </row>
    <row r="9054" spans="1:26" customHeight="1" ht="36" hidden="true" outlineLevel="4">
      <c r="A9054" s="2" t="s">
        <v>17432</v>
      </c>
      <c r="B9054" s="3" t="s">
        <v>17433</v>
      </c>
      <c r="C9054" s="2"/>
      <c r="D9054" s="2" t="s">
        <v>16</v>
      </c>
      <c r="E9054" s="4">
        <f>4500.00*(1-Z1%)</f>
        <v>4500</v>
      </c>
      <c r="F9054" s="2">
        <v>1</v>
      </c>
      <c r="G9054" s="2"/>
    </row>
    <row r="9055" spans="1:26" customHeight="1" ht="36" hidden="true" outlineLevel="4">
      <c r="A9055" s="2" t="s">
        <v>17434</v>
      </c>
      <c r="B9055" s="3" t="s">
        <v>17435</v>
      </c>
      <c r="C9055" s="2"/>
      <c r="D9055" s="2" t="s">
        <v>16</v>
      </c>
      <c r="E9055" s="4">
        <f>1950.00*(1-Z1%)</f>
        <v>1950</v>
      </c>
      <c r="F9055" s="2">
        <v>1</v>
      </c>
      <c r="G9055" s="2"/>
    </row>
    <row r="9056" spans="1:26" customHeight="1" ht="36" hidden="true" outlineLevel="4">
      <c r="A9056" s="2" t="s">
        <v>17436</v>
      </c>
      <c r="B9056" s="3" t="s">
        <v>17437</v>
      </c>
      <c r="C9056" s="2"/>
      <c r="D9056" s="2" t="s">
        <v>16</v>
      </c>
      <c r="E9056" s="4">
        <f>1790.00*(1-Z1%)</f>
        <v>1790</v>
      </c>
      <c r="F9056" s="2">
        <v>2</v>
      </c>
      <c r="G9056" s="2"/>
    </row>
    <row r="9057" spans="1:26" customHeight="1" ht="36" hidden="true" outlineLevel="4">
      <c r="A9057" s="2" t="s">
        <v>17438</v>
      </c>
      <c r="B9057" s="3" t="s">
        <v>17439</v>
      </c>
      <c r="C9057" s="2"/>
      <c r="D9057" s="2" t="s">
        <v>16</v>
      </c>
      <c r="E9057" s="4">
        <f>450.00*(1-Z1%)</f>
        <v>450</v>
      </c>
      <c r="F9057" s="2">
        <v>1</v>
      </c>
      <c r="G9057" s="2"/>
    </row>
    <row r="9058" spans="1:26" customHeight="1" ht="18" hidden="true" outlineLevel="4">
      <c r="A9058" s="2" t="s">
        <v>17440</v>
      </c>
      <c r="B9058" s="3" t="s">
        <v>17441</v>
      </c>
      <c r="C9058" s="2"/>
      <c r="D9058" s="2" t="s">
        <v>16</v>
      </c>
      <c r="E9058" s="4">
        <f>970.00*(1-Z1%)</f>
        <v>970</v>
      </c>
      <c r="F9058" s="2">
        <v>1</v>
      </c>
      <c r="G9058" s="2"/>
    </row>
    <row r="9059" spans="1:26" customHeight="1" ht="18" hidden="true" outlineLevel="4">
      <c r="A9059" s="2" t="s">
        <v>17442</v>
      </c>
      <c r="B9059" s="3" t="s">
        <v>17443</v>
      </c>
      <c r="C9059" s="2"/>
      <c r="D9059" s="2" t="s">
        <v>16</v>
      </c>
      <c r="E9059" s="4">
        <f>990.00*(1-Z1%)</f>
        <v>990</v>
      </c>
      <c r="F9059" s="2">
        <v>1</v>
      </c>
      <c r="G9059" s="2"/>
    </row>
    <row r="9060" spans="1:26" customHeight="1" ht="18" hidden="true" outlineLevel="4">
      <c r="A9060" s="2" t="s">
        <v>17444</v>
      </c>
      <c r="B9060" s="3" t="s">
        <v>17445</v>
      </c>
      <c r="C9060" s="2"/>
      <c r="D9060" s="2" t="s">
        <v>16</v>
      </c>
      <c r="E9060" s="4">
        <f>1100.00*(1-Z1%)</f>
        <v>1100</v>
      </c>
      <c r="F9060" s="2">
        <v>1</v>
      </c>
      <c r="G9060" s="2"/>
    </row>
    <row r="9061" spans="1:26" customHeight="1" ht="18" hidden="true" outlineLevel="4">
      <c r="A9061" s="2" t="s">
        <v>17446</v>
      </c>
      <c r="B9061" s="3" t="s">
        <v>17447</v>
      </c>
      <c r="C9061" s="2"/>
      <c r="D9061" s="2" t="s">
        <v>16</v>
      </c>
      <c r="E9061" s="4">
        <f>1390.00*(1-Z1%)</f>
        <v>1390</v>
      </c>
      <c r="F9061" s="2">
        <v>1</v>
      </c>
      <c r="G9061" s="2"/>
    </row>
    <row r="9062" spans="1:26" customHeight="1" ht="18" hidden="true" outlineLevel="4">
      <c r="A9062" s="2" t="s">
        <v>17448</v>
      </c>
      <c r="B9062" s="3" t="s">
        <v>17449</v>
      </c>
      <c r="C9062" s="2"/>
      <c r="D9062" s="2" t="s">
        <v>16</v>
      </c>
      <c r="E9062" s="4">
        <f>790.00*(1-Z1%)</f>
        <v>790</v>
      </c>
      <c r="F9062" s="2">
        <v>2</v>
      </c>
      <c r="G9062" s="2"/>
    </row>
    <row r="9063" spans="1:26" customHeight="1" ht="35" hidden="true" outlineLevel="4">
      <c r="A9063" s="5" t="s">
        <v>17450</v>
      </c>
      <c r="B9063" s="5"/>
      <c r="C9063" s="5"/>
      <c r="D9063" s="5"/>
      <c r="E9063" s="5"/>
      <c r="F9063" s="5"/>
      <c r="G9063" s="5"/>
    </row>
    <row r="9064" spans="1:26" customHeight="1" ht="36" hidden="true" outlineLevel="4">
      <c r="A9064" s="2" t="s">
        <v>17451</v>
      </c>
      <c r="B9064" s="3" t="s">
        <v>17452</v>
      </c>
      <c r="C9064" s="2"/>
      <c r="D9064" s="2" t="s">
        <v>16</v>
      </c>
      <c r="E9064" s="4">
        <f>130.00*(1-Z1%)</f>
        <v>130</v>
      </c>
      <c r="F9064" s="2">
        <v>2</v>
      </c>
      <c r="G9064" s="2"/>
    </row>
    <row r="9065" spans="1:26" customHeight="1" ht="18" hidden="true" outlineLevel="4">
      <c r="A9065" s="2" t="s">
        <v>17453</v>
      </c>
      <c r="B9065" s="3" t="s">
        <v>17454</v>
      </c>
      <c r="C9065" s="2"/>
      <c r="D9065" s="2" t="s">
        <v>16</v>
      </c>
      <c r="E9065" s="4">
        <f>220.00*(1-Z1%)</f>
        <v>220</v>
      </c>
      <c r="F9065" s="2">
        <v>2</v>
      </c>
      <c r="G9065" s="2"/>
    </row>
    <row r="9066" spans="1:26" customHeight="1" ht="36" hidden="true" outlineLevel="4">
      <c r="A9066" s="2" t="s">
        <v>17455</v>
      </c>
      <c r="B9066" s="3" t="s">
        <v>17456</v>
      </c>
      <c r="C9066" s="2"/>
      <c r="D9066" s="2" t="s">
        <v>16</v>
      </c>
      <c r="E9066" s="4">
        <f>350.00*(1-Z1%)</f>
        <v>350</v>
      </c>
      <c r="F9066" s="2">
        <v>1</v>
      </c>
      <c r="G9066" s="2"/>
    </row>
    <row r="9067" spans="1:26" customHeight="1" ht="36" hidden="true" outlineLevel="4">
      <c r="A9067" s="2" t="s">
        <v>17457</v>
      </c>
      <c r="B9067" s="3" t="s">
        <v>17458</v>
      </c>
      <c r="C9067" s="2"/>
      <c r="D9067" s="2" t="s">
        <v>16</v>
      </c>
      <c r="E9067" s="4">
        <f>220.00*(1-Z1%)</f>
        <v>220</v>
      </c>
      <c r="F9067" s="2">
        <v>1</v>
      </c>
      <c r="G9067" s="2"/>
    </row>
    <row r="9068" spans="1:26" customHeight="1" ht="36" hidden="true" outlineLevel="4">
      <c r="A9068" s="2" t="s">
        <v>17459</v>
      </c>
      <c r="B9068" s="3" t="s">
        <v>17460</v>
      </c>
      <c r="C9068" s="2"/>
      <c r="D9068" s="2" t="s">
        <v>16</v>
      </c>
      <c r="E9068" s="4">
        <f>210.00*(1-Z1%)</f>
        <v>210</v>
      </c>
      <c r="F9068" s="2">
        <v>1</v>
      </c>
      <c r="G9068" s="2"/>
    </row>
    <row r="9069" spans="1:26" customHeight="1" ht="36" hidden="true" outlineLevel="4">
      <c r="A9069" s="2" t="s">
        <v>17461</v>
      </c>
      <c r="B9069" s="3" t="s">
        <v>17462</v>
      </c>
      <c r="C9069" s="2"/>
      <c r="D9069" s="2" t="s">
        <v>16</v>
      </c>
      <c r="E9069" s="4">
        <f>290.00*(1-Z1%)</f>
        <v>290</v>
      </c>
      <c r="F9069" s="2">
        <v>1</v>
      </c>
      <c r="G9069" s="2"/>
    </row>
    <row r="9070" spans="1:26" customHeight="1" ht="18" hidden="true" outlineLevel="4">
      <c r="A9070" s="2" t="s">
        <v>17463</v>
      </c>
      <c r="B9070" s="3" t="s">
        <v>17464</v>
      </c>
      <c r="C9070" s="2"/>
      <c r="D9070" s="2" t="s">
        <v>16</v>
      </c>
      <c r="E9070" s="4">
        <f>150.00*(1-Z1%)</f>
        <v>150</v>
      </c>
      <c r="F9070" s="2">
        <v>2</v>
      </c>
      <c r="G9070" s="2"/>
    </row>
    <row r="9071" spans="1:26" customHeight="1" ht="18" hidden="true" outlineLevel="4">
      <c r="A9071" s="2" t="s">
        <v>17465</v>
      </c>
      <c r="B9071" s="3" t="s">
        <v>17466</v>
      </c>
      <c r="C9071" s="2"/>
      <c r="D9071" s="2" t="s">
        <v>16</v>
      </c>
      <c r="E9071" s="4">
        <f>150.00*(1-Z1%)</f>
        <v>150</v>
      </c>
      <c r="F9071" s="2">
        <v>2</v>
      </c>
      <c r="G9071" s="2"/>
    </row>
    <row r="9072" spans="1:26" customHeight="1" ht="36" hidden="true" outlineLevel="4">
      <c r="A9072" s="2" t="s">
        <v>17467</v>
      </c>
      <c r="B9072" s="3" t="s">
        <v>17468</v>
      </c>
      <c r="C9072" s="2"/>
      <c r="D9072" s="2" t="s">
        <v>16</v>
      </c>
      <c r="E9072" s="4">
        <f>790.00*(1-Z1%)</f>
        <v>790</v>
      </c>
      <c r="F9072" s="2">
        <v>1</v>
      </c>
      <c r="G9072" s="2"/>
    </row>
    <row r="9073" spans="1:26" customHeight="1" ht="18" hidden="true" outlineLevel="4">
      <c r="A9073" s="2" t="s">
        <v>17469</v>
      </c>
      <c r="B9073" s="3" t="s">
        <v>17470</v>
      </c>
      <c r="C9073" s="2"/>
      <c r="D9073" s="2" t="s">
        <v>16</v>
      </c>
      <c r="E9073" s="4">
        <f>130.00*(1-Z1%)</f>
        <v>130</v>
      </c>
      <c r="F9073" s="2">
        <v>1</v>
      </c>
      <c r="G9073" s="2"/>
    </row>
    <row r="9074" spans="1:26" customHeight="1" ht="18" hidden="true" outlineLevel="4">
      <c r="A9074" s="2" t="s">
        <v>17471</v>
      </c>
      <c r="B9074" s="3" t="s">
        <v>17472</v>
      </c>
      <c r="C9074" s="2"/>
      <c r="D9074" s="2" t="s">
        <v>16</v>
      </c>
      <c r="E9074" s="4">
        <f>150.00*(1-Z1%)</f>
        <v>150</v>
      </c>
      <c r="F9074" s="2">
        <v>1</v>
      </c>
      <c r="G9074" s="2"/>
    </row>
    <row r="9075" spans="1:26" customHeight="1" ht="18" hidden="true" outlineLevel="4">
      <c r="A9075" s="2" t="s">
        <v>17473</v>
      </c>
      <c r="B9075" s="3" t="s">
        <v>17474</v>
      </c>
      <c r="C9075" s="2"/>
      <c r="D9075" s="2" t="s">
        <v>16</v>
      </c>
      <c r="E9075" s="4">
        <f>80.00*(1-Z1%)</f>
        <v>80</v>
      </c>
      <c r="F9075" s="2">
        <v>1</v>
      </c>
      <c r="G9075" s="2"/>
    </row>
    <row r="9076" spans="1:26" customHeight="1" ht="18" hidden="true" outlineLevel="4">
      <c r="A9076" s="2" t="s">
        <v>17475</v>
      </c>
      <c r="B9076" s="3" t="s">
        <v>17476</v>
      </c>
      <c r="C9076" s="2"/>
      <c r="D9076" s="2" t="s">
        <v>16</v>
      </c>
      <c r="E9076" s="4">
        <f>90.00*(1-Z1%)</f>
        <v>90</v>
      </c>
      <c r="F9076" s="2">
        <v>1</v>
      </c>
      <c r="G9076" s="2"/>
    </row>
    <row r="9077" spans="1:26" customHeight="1" ht="18" hidden="true" outlineLevel="4">
      <c r="A9077" s="2" t="s">
        <v>17477</v>
      </c>
      <c r="B9077" s="3" t="s">
        <v>17478</v>
      </c>
      <c r="C9077" s="2"/>
      <c r="D9077" s="2" t="s">
        <v>16</v>
      </c>
      <c r="E9077" s="4">
        <f>150.00*(1-Z1%)</f>
        <v>150</v>
      </c>
      <c r="F9077" s="2">
        <v>1</v>
      </c>
      <c r="G9077" s="2"/>
    </row>
    <row r="9078" spans="1:26" customHeight="1" ht="18" hidden="true" outlineLevel="4">
      <c r="A9078" s="2" t="s">
        <v>17479</v>
      </c>
      <c r="B9078" s="3" t="s">
        <v>17480</v>
      </c>
      <c r="C9078" s="2"/>
      <c r="D9078" s="2" t="s">
        <v>16</v>
      </c>
      <c r="E9078" s="4">
        <f>170.00*(1-Z1%)</f>
        <v>170</v>
      </c>
      <c r="F9078" s="2">
        <v>1</v>
      </c>
      <c r="G9078" s="2"/>
    </row>
    <row r="9079" spans="1:26" customHeight="1" ht="36" hidden="true" outlineLevel="4">
      <c r="A9079" s="2" t="s">
        <v>17481</v>
      </c>
      <c r="B9079" s="3" t="s">
        <v>17482</v>
      </c>
      <c r="C9079" s="2"/>
      <c r="D9079" s="2" t="s">
        <v>16</v>
      </c>
      <c r="E9079" s="4">
        <f>450.00*(1-Z1%)</f>
        <v>450</v>
      </c>
      <c r="F9079" s="2">
        <v>1</v>
      </c>
      <c r="G9079" s="2"/>
    </row>
    <row r="9080" spans="1:26" customHeight="1" ht="18" hidden="true" outlineLevel="4">
      <c r="A9080" s="2" t="s">
        <v>17483</v>
      </c>
      <c r="B9080" s="3" t="s">
        <v>17484</v>
      </c>
      <c r="C9080" s="2"/>
      <c r="D9080" s="2" t="s">
        <v>16</v>
      </c>
      <c r="E9080" s="4">
        <f>690.00*(1-Z1%)</f>
        <v>690</v>
      </c>
      <c r="F9080" s="2">
        <v>1</v>
      </c>
      <c r="G9080" s="2"/>
    </row>
    <row r="9081" spans="1:26" customHeight="1" ht="35" hidden="true" outlineLevel="4">
      <c r="A9081" s="5" t="s">
        <v>17485</v>
      </c>
      <c r="B9081" s="5"/>
      <c r="C9081" s="5"/>
      <c r="D9081" s="5"/>
      <c r="E9081" s="5"/>
      <c r="F9081" s="5"/>
      <c r="G9081" s="5"/>
    </row>
    <row r="9082" spans="1:26" customHeight="1" ht="18" hidden="true" outlineLevel="4">
      <c r="A9082" s="2" t="s">
        <v>17486</v>
      </c>
      <c r="B9082" s="3" t="s">
        <v>17487</v>
      </c>
      <c r="C9082" s="2"/>
      <c r="D9082" s="2" t="s">
        <v>16</v>
      </c>
      <c r="E9082" s="4">
        <f>180.00*(1-Z1%)</f>
        <v>180</v>
      </c>
      <c r="F9082" s="2">
        <v>3</v>
      </c>
      <c r="G9082" s="2"/>
    </row>
    <row r="9083" spans="1:26" customHeight="1" ht="18" hidden="true" outlineLevel="4">
      <c r="A9083" s="2" t="s">
        <v>17488</v>
      </c>
      <c r="B9083" s="3" t="s">
        <v>17489</v>
      </c>
      <c r="C9083" s="2"/>
      <c r="D9083" s="2" t="s">
        <v>16</v>
      </c>
      <c r="E9083" s="4">
        <f>310.00*(1-Z1%)</f>
        <v>310</v>
      </c>
      <c r="F9083" s="2">
        <v>1</v>
      </c>
      <c r="G9083" s="2"/>
    </row>
    <row r="9084" spans="1:26" customHeight="1" ht="18" hidden="true" outlineLevel="4">
      <c r="A9084" s="2" t="s">
        <v>17490</v>
      </c>
      <c r="B9084" s="3" t="s">
        <v>17491</v>
      </c>
      <c r="C9084" s="2"/>
      <c r="D9084" s="2" t="s">
        <v>16</v>
      </c>
      <c r="E9084" s="4">
        <f>20.00*(1-Z1%)</f>
        <v>20</v>
      </c>
      <c r="F9084" s="2">
        <v>5</v>
      </c>
      <c r="G9084" s="2"/>
    </row>
    <row r="9085" spans="1:26" customHeight="1" ht="18" hidden="true" outlineLevel="4">
      <c r="A9085" s="2" t="s">
        <v>17492</v>
      </c>
      <c r="B9085" s="3" t="s">
        <v>17493</v>
      </c>
      <c r="C9085" s="2"/>
      <c r="D9085" s="2" t="s">
        <v>16</v>
      </c>
      <c r="E9085" s="4">
        <f>30.00*(1-Z1%)</f>
        <v>30</v>
      </c>
      <c r="F9085" s="2">
        <v>2</v>
      </c>
      <c r="G9085" s="2"/>
    </row>
    <row r="9086" spans="1:26" customHeight="1" ht="18" hidden="true" outlineLevel="4">
      <c r="A9086" s="2" t="s">
        <v>17494</v>
      </c>
      <c r="B9086" s="3" t="s">
        <v>17495</v>
      </c>
      <c r="C9086" s="2"/>
      <c r="D9086" s="2" t="s">
        <v>16</v>
      </c>
      <c r="E9086" s="4">
        <f>40.00*(1-Z1%)</f>
        <v>40</v>
      </c>
      <c r="F9086" s="2">
        <v>1</v>
      </c>
      <c r="G9086" s="2"/>
    </row>
    <row r="9087" spans="1:26" customHeight="1" ht="18" hidden="true" outlineLevel="4">
      <c r="A9087" s="2" t="s">
        <v>17496</v>
      </c>
      <c r="B9087" s="3" t="s">
        <v>17497</v>
      </c>
      <c r="C9087" s="2"/>
      <c r="D9087" s="2" t="s">
        <v>16</v>
      </c>
      <c r="E9087" s="4">
        <f>65.00*(1-Z1%)</f>
        <v>65</v>
      </c>
      <c r="F9087" s="2">
        <v>3</v>
      </c>
      <c r="G9087" s="2"/>
    </row>
    <row r="9088" spans="1:26" customHeight="1" ht="18" hidden="true" outlineLevel="4">
      <c r="A9088" s="2" t="s">
        <v>17498</v>
      </c>
      <c r="B9088" s="3" t="s">
        <v>17499</v>
      </c>
      <c r="C9088" s="2"/>
      <c r="D9088" s="2" t="s">
        <v>16</v>
      </c>
      <c r="E9088" s="4">
        <f>75.00*(1-Z1%)</f>
        <v>75</v>
      </c>
      <c r="F9088" s="2">
        <v>2</v>
      </c>
      <c r="G9088" s="2"/>
    </row>
    <row r="9089" spans="1:26" customHeight="1" ht="18" hidden="true" outlineLevel="4">
      <c r="A9089" s="2" t="s">
        <v>17500</v>
      </c>
      <c r="B9089" s="3" t="s">
        <v>17501</v>
      </c>
      <c r="C9089" s="2"/>
      <c r="D9089" s="2" t="s">
        <v>16</v>
      </c>
      <c r="E9089" s="4">
        <f>110.00*(1-Z1%)</f>
        <v>110</v>
      </c>
      <c r="F9089" s="2">
        <v>1</v>
      </c>
      <c r="G9089" s="2"/>
    </row>
    <row r="9090" spans="1:26" customHeight="1" ht="36" hidden="true" outlineLevel="4">
      <c r="A9090" s="2" t="s">
        <v>17502</v>
      </c>
      <c r="B9090" s="3" t="s">
        <v>17503</v>
      </c>
      <c r="C9090" s="2"/>
      <c r="D9090" s="2" t="s">
        <v>16</v>
      </c>
      <c r="E9090" s="4">
        <f>430.00*(1-Z1%)</f>
        <v>430</v>
      </c>
      <c r="F9090" s="2">
        <v>1</v>
      </c>
      <c r="G9090" s="2"/>
    </row>
    <row r="9091" spans="1:26" customHeight="1" ht="36" hidden="true" outlineLevel="4">
      <c r="A9091" s="2" t="s">
        <v>17504</v>
      </c>
      <c r="B9091" s="3" t="s">
        <v>17505</v>
      </c>
      <c r="C9091" s="2"/>
      <c r="D9091" s="2" t="s">
        <v>16</v>
      </c>
      <c r="E9091" s="4">
        <f>510.00*(1-Z1%)</f>
        <v>510</v>
      </c>
      <c r="F9091" s="2">
        <v>1</v>
      </c>
      <c r="G9091" s="2"/>
    </row>
    <row r="9092" spans="1:26" customHeight="1" ht="18" hidden="true" outlineLevel="4">
      <c r="A9092" s="2" t="s">
        <v>17506</v>
      </c>
      <c r="B9092" s="3" t="s">
        <v>17507</v>
      </c>
      <c r="C9092" s="2"/>
      <c r="D9092" s="2" t="s">
        <v>16</v>
      </c>
      <c r="E9092" s="4">
        <f>250.00*(1-Z1%)</f>
        <v>250</v>
      </c>
      <c r="F9092" s="2">
        <v>1</v>
      </c>
      <c r="G9092" s="2"/>
    </row>
    <row r="9093" spans="1:26" customHeight="1" ht="36" hidden="true" outlineLevel="4">
      <c r="A9093" s="2" t="s">
        <v>17508</v>
      </c>
      <c r="B9093" s="3" t="s">
        <v>17509</v>
      </c>
      <c r="C9093" s="2"/>
      <c r="D9093" s="2" t="s">
        <v>16</v>
      </c>
      <c r="E9093" s="4">
        <f>390.00*(1-Z1%)</f>
        <v>390</v>
      </c>
      <c r="F9093" s="2">
        <v>1</v>
      </c>
      <c r="G9093" s="2"/>
    </row>
    <row r="9094" spans="1:26" customHeight="1" ht="36" hidden="true" outlineLevel="4">
      <c r="A9094" s="2" t="s">
        <v>17510</v>
      </c>
      <c r="B9094" s="3" t="s">
        <v>17511</v>
      </c>
      <c r="C9094" s="2"/>
      <c r="D9094" s="2" t="s">
        <v>16</v>
      </c>
      <c r="E9094" s="4">
        <f>300.00*(1-Z1%)</f>
        <v>300</v>
      </c>
      <c r="F9094" s="2">
        <v>2</v>
      </c>
      <c r="G9094" s="2"/>
    </row>
    <row r="9095" spans="1:26" customHeight="1" ht="18" hidden="true" outlineLevel="4">
      <c r="A9095" s="2" t="s">
        <v>17512</v>
      </c>
      <c r="B9095" s="3" t="s">
        <v>17513</v>
      </c>
      <c r="C9095" s="2"/>
      <c r="D9095" s="2" t="s">
        <v>16</v>
      </c>
      <c r="E9095" s="4">
        <f>100.00*(1-Z1%)</f>
        <v>100</v>
      </c>
      <c r="F9095" s="2">
        <v>5</v>
      </c>
      <c r="G9095" s="2"/>
    </row>
    <row r="9096" spans="1:26" customHeight="1" ht="36" hidden="true" outlineLevel="4">
      <c r="A9096" s="2" t="s">
        <v>17514</v>
      </c>
      <c r="B9096" s="3" t="s">
        <v>17515</v>
      </c>
      <c r="C9096" s="2"/>
      <c r="D9096" s="2" t="s">
        <v>16</v>
      </c>
      <c r="E9096" s="4">
        <f>390.00*(1-Z1%)</f>
        <v>390</v>
      </c>
      <c r="F9096" s="2">
        <v>1</v>
      </c>
      <c r="G9096" s="2"/>
    </row>
    <row r="9097" spans="1:26" customHeight="1" ht="36" hidden="true" outlineLevel="4">
      <c r="A9097" s="2" t="s">
        <v>17516</v>
      </c>
      <c r="B9097" s="3" t="s">
        <v>17517</v>
      </c>
      <c r="C9097" s="2"/>
      <c r="D9097" s="2" t="s">
        <v>16</v>
      </c>
      <c r="E9097" s="4">
        <f>250.00*(1-Z1%)</f>
        <v>250</v>
      </c>
      <c r="F9097" s="2">
        <v>1</v>
      </c>
      <c r="G9097" s="2"/>
    </row>
    <row r="9098" spans="1:26" customHeight="1" ht="36" hidden="true" outlineLevel="4">
      <c r="A9098" s="2" t="s">
        <v>17518</v>
      </c>
      <c r="B9098" s="3" t="s">
        <v>17519</v>
      </c>
      <c r="C9098" s="2"/>
      <c r="D9098" s="2" t="s">
        <v>16</v>
      </c>
      <c r="E9098" s="4">
        <f>350.00*(1-Z1%)</f>
        <v>350</v>
      </c>
      <c r="F9098" s="2">
        <v>1</v>
      </c>
      <c r="G9098" s="2"/>
    </row>
    <row r="9099" spans="1:26" customHeight="1" ht="36" hidden="true" outlineLevel="4">
      <c r="A9099" s="2" t="s">
        <v>17520</v>
      </c>
      <c r="B9099" s="3" t="s">
        <v>17521</v>
      </c>
      <c r="C9099" s="2"/>
      <c r="D9099" s="2" t="s">
        <v>16</v>
      </c>
      <c r="E9099" s="4">
        <f>250.00*(1-Z1%)</f>
        <v>250</v>
      </c>
      <c r="F9099" s="2">
        <v>1</v>
      </c>
      <c r="G9099" s="2"/>
    </row>
    <row r="9100" spans="1:26" customHeight="1" ht="36" hidden="true" outlineLevel="4">
      <c r="A9100" s="2" t="s">
        <v>17522</v>
      </c>
      <c r="B9100" s="3" t="s">
        <v>17523</v>
      </c>
      <c r="C9100" s="2"/>
      <c r="D9100" s="2" t="s">
        <v>16</v>
      </c>
      <c r="E9100" s="4">
        <f>170.00*(1-Z1%)</f>
        <v>170</v>
      </c>
      <c r="F9100" s="2">
        <v>1</v>
      </c>
      <c r="G9100" s="2"/>
    </row>
    <row r="9101" spans="1:26" customHeight="1" ht="36" hidden="true" outlineLevel="4">
      <c r="A9101" s="2" t="s">
        <v>17524</v>
      </c>
      <c r="B9101" s="3" t="s">
        <v>17525</v>
      </c>
      <c r="C9101" s="2"/>
      <c r="D9101" s="2" t="s">
        <v>16</v>
      </c>
      <c r="E9101" s="4">
        <f>480.00*(1-Z1%)</f>
        <v>480</v>
      </c>
      <c r="F9101" s="2">
        <v>1</v>
      </c>
      <c r="G9101" s="2"/>
    </row>
    <row r="9102" spans="1:26" customHeight="1" ht="36" hidden="true" outlineLevel="4">
      <c r="A9102" s="2" t="s">
        <v>17526</v>
      </c>
      <c r="B9102" s="3" t="s">
        <v>17527</v>
      </c>
      <c r="C9102" s="2"/>
      <c r="D9102" s="2" t="s">
        <v>16</v>
      </c>
      <c r="E9102" s="4">
        <f>270.00*(1-Z1%)</f>
        <v>270</v>
      </c>
      <c r="F9102" s="2">
        <v>1</v>
      </c>
      <c r="G9102" s="2"/>
    </row>
    <row r="9103" spans="1:26" customHeight="1" ht="36" hidden="true" outlineLevel="4">
      <c r="A9103" s="2" t="s">
        <v>17528</v>
      </c>
      <c r="B9103" s="3" t="s">
        <v>17529</v>
      </c>
      <c r="C9103" s="2"/>
      <c r="D9103" s="2" t="s">
        <v>16</v>
      </c>
      <c r="E9103" s="4">
        <f>315.00*(1-Z1%)</f>
        <v>315</v>
      </c>
      <c r="F9103" s="2">
        <v>1</v>
      </c>
      <c r="G9103" s="2"/>
    </row>
    <row r="9104" spans="1:26" customHeight="1" ht="36" hidden="true" outlineLevel="4">
      <c r="A9104" s="2" t="s">
        <v>17530</v>
      </c>
      <c r="B9104" s="3" t="s">
        <v>17531</v>
      </c>
      <c r="C9104" s="2"/>
      <c r="D9104" s="2" t="s">
        <v>16</v>
      </c>
      <c r="E9104" s="4">
        <f>150.00*(1-Z1%)</f>
        <v>150</v>
      </c>
      <c r="F9104" s="2">
        <v>1</v>
      </c>
      <c r="G9104" s="2"/>
    </row>
    <row r="9105" spans="1:26" customHeight="1" ht="36" hidden="true" outlineLevel="4">
      <c r="A9105" s="2" t="s">
        <v>17532</v>
      </c>
      <c r="B9105" s="3" t="s">
        <v>17533</v>
      </c>
      <c r="C9105" s="2"/>
      <c r="D9105" s="2" t="s">
        <v>16</v>
      </c>
      <c r="E9105" s="4">
        <f>350.00*(1-Z1%)</f>
        <v>350</v>
      </c>
      <c r="F9105" s="2">
        <v>3</v>
      </c>
      <c r="G9105" s="2"/>
    </row>
    <row r="9106" spans="1:26" customHeight="1" ht="35" hidden="true" outlineLevel="4">
      <c r="A9106" s="5" t="s">
        <v>17534</v>
      </c>
      <c r="B9106" s="5"/>
      <c r="C9106" s="5"/>
      <c r="D9106" s="5"/>
      <c r="E9106" s="5"/>
      <c r="F9106" s="5"/>
      <c r="G9106" s="5"/>
    </row>
    <row r="9107" spans="1:26" customHeight="1" ht="18" hidden="true" outlineLevel="4">
      <c r="A9107" s="2" t="s">
        <v>17535</v>
      </c>
      <c r="B9107" s="3" t="s">
        <v>17536</v>
      </c>
      <c r="C9107" s="2"/>
      <c r="D9107" s="2" t="s">
        <v>16</v>
      </c>
      <c r="E9107" s="4">
        <f>310.00*(1-Z1%)</f>
        <v>310</v>
      </c>
      <c r="F9107" s="2">
        <v>1</v>
      </c>
      <c r="G9107" s="2"/>
    </row>
    <row r="9108" spans="1:26" customHeight="1" ht="18" hidden="true" outlineLevel="4">
      <c r="A9108" s="2" t="s">
        <v>17537</v>
      </c>
      <c r="B9108" s="3" t="s">
        <v>17538</v>
      </c>
      <c r="C9108" s="2"/>
      <c r="D9108" s="2" t="s">
        <v>16</v>
      </c>
      <c r="E9108" s="4">
        <f>490.00*(1-Z1%)</f>
        <v>490</v>
      </c>
      <c r="F9108" s="2">
        <v>1</v>
      </c>
      <c r="G9108" s="2"/>
    </row>
    <row r="9109" spans="1:26" customHeight="1" ht="18" hidden="true" outlineLevel="4">
      <c r="A9109" s="2" t="s">
        <v>17539</v>
      </c>
      <c r="B9109" s="3" t="s">
        <v>17540</v>
      </c>
      <c r="C9109" s="2"/>
      <c r="D9109" s="2" t="s">
        <v>16</v>
      </c>
      <c r="E9109" s="4">
        <f>300.00*(1-Z1%)</f>
        <v>300</v>
      </c>
      <c r="F9109" s="2">
        <v>1</v>
      </c>
      <c r="G9109" s="2"/>
    </row>
    <row r="9110" spans="1:26" customHeight="1" ht="18" hidden="true" outlineLevel="4">
      <c r="A9110" s="2" t="s">
        <v>17541</v>
      </c>
      <c r="B9110" s="3" t="s">
        <v>17542</v>
      </c>
      <c r="C9110" s="2"/>
      <c r="D9110" s="2" t="s">
        <v>16</v>
      </c>
      <c r="E9110" s="4">
        <f>550.00*(1-Z1%)</f>
        <v>550</v>
      </c>
      <c r="F9110" s="2">
        <v>1</v>
      </c>
      <c r="G9110" s="2"/>
    </row>
    <row r="9111" spans="1:26" customHeight="1" ht="18" hidden="true" outlineLevel="4">
      <c r="A9111" s="2" t="s">
        <v>17543</v>
      </c>
      <c r="B9111" s="3" t="s">
        <v>17544</v>
      </c>
      <c r="C9111" s="2"/>
      <c r="D9111" s="2" t="s">
        <v>16</v>
      </c>
      <c r="E9111" s="4">
        <f>750.00*(1-Z1%)</f>
        <v>750</v>
      </c>
      <c r="F9111" s="2">
        <v>1</v>
      </c>
      <c r="G9111" s="2"/>
    </row>
    <row r="9112" spans="1:26" customHeight="1" ht="18" hidden="true" outlineLevel="4">
      <c r="A9112" s="2" t="s">
        <v>17545</v>
      </c>
      <c r="B9112" s="3" t="s">
        <v>17546</v>
      </c>
      <c r="C9112" s="2"/>
      <c r="D9112" s="2" t="s">
        <v>16</v>
      </c>
      <c r="E9112" s="4">
        <f>650.00*(1-Z1%)</f>
        <v>650</v>
      </c>
      <c r="F9112" s="2">
        <v>2</v>
      </c>
      <c r="G9112" s="2"/>
    </row>
    <row r="9113" spans="1:26" customHeight="1" ht="18" hidden="true" outlineLevel="4">
      <c r="A9113" s="2" t="s">
        <v>17547</v>
      </c>
      <c r="B9113" s="3" t="s">
        <v>17548</v>
      </c>
      <c r="C9113" s="2"/>
      <c r="D9113" s="2" t="s">
        <v>16</v>
      </c>
      <c r="E9113" s="4">
        <f>690.00*(1-Z1%)</f>
        <v>690</v>
      </c>
      <c r="F9113" s="2">
        <v>1</v>
      </c>
      <c r="G9113" s="2"/>
    </row>
    <row r="9114" spans="1:26" customHeight="1" ht="18" hidden="true" outlineLevel="4">
      <c r="A9114" s="2" t="s">
        <v>17549</v>
      </c>
      <c r="B9114" s="3" t="s">
        <v>17550</v>
      </c>
      <c r="C9114" s="2"/>
      <c r="D9114" s="2" t="s">
        <v>16</v>
      </c>
      <c r="E9114" s="4">
        <f>170.00*(1-Z1%)</f>
        <v>170</v>
      </c>
      <c r="F9114" s="2">
        <v>1</v>
      </c>
      <c r="G9114" s="2"/>
    </row>
    <row r="9115" spans="1:26" customHeight="1" ht="18" hidden="true" outlineLevel="4">
      <c r="A9115" s="2" t="s">
        <v>17551</v>
      </c>
      <c r="B9115" s="3" t="s">
        <v>17552</v>
      </c>
      <c r="C9115" s="2"/>
      <c r="D9115" s="2" t="s">
        <v>16</v>
      </c>
      <c r="E9115" s="4">
        <f>150.00*(1-Z1%)</f>
        <v>150</v>
      </c>
      <c r="F9115" s="2">
        <v>1</v>
      </c>
      <c r="G9115" s="2"/>
    </row>
    <row r="9116" spans="1:26" customHeight="1" ht="18" hidden="true" outlineLevel="4">
      <c r="A9116" s="2" t="s">
        <v>17553</v>
      </c>
      <c r="B9116" s="3" t="s">
        <v>17554</v>
      </c>
      <c r="C9116" s="2"/>
      <c r="D9116" s="2" t="s">
        <v>16</v>
      </c>
      <c r="E9116" s="4">
        <f>170.00*(1-Z1%)</f>
        <v>170</v>
      </c>
      <c r="F9116" s="2">
        <v>1</v>
      </c>
      <c r="G9116" s="2"/>
    </row>
    <row r="9117" spans="1:26" customHeight="1" ht="18" hidden="true" outlineLevel="4">
      <c r="A9117" s="2" t="s">
        <v>17555</v>
      </c>
      <c r="B9117" s="3" t="s">
        <v>17556</v>
      </c>
      <c r="C9117" s="2"/>
      <c r="D9117" s="2" t="s">
        <v>16</v>
      </c>
      <c r="E9117" s="4">
        <f>170.00*(1-Z1%)</f>
        <v>170</v>
      </c>
      <c r="F9117" s="2">
        <v>1</v>
      </c>
      <c r="G9117" s="2"/>
    </row>
    <row r="9118" spans="1:26" customHeight="1" ht="18" hidden="true" outlineLevel="4">
      <c r="A9118" s="2" t="s">
        <v>17557</v>
      </c>
      <c r="B9118" s="3" t="s">
        <v>17558</v>
      </c>
      <c r="C9118" s="2"/>
      <c r="D9118" s="2" t="s">
        <v>16</v>
      </c>
      <c r="E9118" s="4">
        <f>190.00*(1-Z1%)</f>
        <v>190</v>
      </c>
      <c r="F9118" s="2">
        <v>1</v>
      </c>
      <c r="G9118" s="2"/>
    </row>
    <row r="9119" spans="1:26" customHeight="1" ht="18" hidden="true" outlineLevel="4">
      <c r="A9119" s="2" t="s">
        <v>17559</v>
      </c>
      <c r="B9119" s="3" t="s">
        <v>17560</v>
      </c>
      <c r="C9119" s="2"/>
      <c r="D9119" s="2" t="s">
        <v>16</v>
      </c>
      <c r="E9119" s="4">
        <f>230.00*(1-Z1%)</f>
        <v>230</v>
      </c>
      <c r="F9119" s="2">
        <v>1</v>
      </c>
      <c r="G9119" s="2"/>
    </row>
    <row r="9120" spans="1:26" customHeight="1" ht="18" hidden="true" outlineLevel="4">
      <c r="A9120" s="2" t="s">
        <v>17561</v>
      </c>
      <c r="B9120" s="3" t="s">
        <v>17562</v>
      </c>
      <c r="C9120" s="2"/>
      <c r="D9120" s="2" t="s">
        <v>16</v>
      </c>
      <c r="E9120" s="4">
        <f>250.00*(1-Z1%)</f>
        <v>250</v>
      </c>
      <c r="F9120" s="2">
        <v>1</v>
      </c>
      <c r="G9120" s="2"/>
    </row>
    <row r="9121" spans="1:26" customHeight="1" ht="36" hidden="true" outlineLevel="4">
      <c r="A9121" s="2" t="s">
        <v>17563</v>
      </c>
      <c r="B9121" s="3" t="s">
        <v>17564</v>
      </c>
      <c r="C9121" s="2"/>
      <c r="D9121" s="2" t="s">
        <v>16</v>
      </c>
      <c r="E9121" s="4">
        <f>1480.00*(1-Z1%)</f>
        <v>1480</v>
      </c>
      <c r="F9121" s="2">
        <v>1</v>
      </c>
      <c r="G9121" s="2"/>
    </row>
    <row r="9122" spans="1:26" customHeight="1" ht="18" hidden="true" outlineLevel="4">
      <c r="A9122" s="2" t="s">
        <v>17565</v>
      </c>
      <c r="B9122" s="3" t="s">
        <v>17566</v>
      </c>
      <c r="C9122" s="2"/>
      <c r="D9122" s="2" t="s">
        <v>16</v>
      </c>
      <c r="E9122" s="4">
        <f>160.00*(1-Z1%)</f>
        <v>160</v>
      </c>
      <c r="F9122" s="2">
        <v>1</v>
      </c>
      <c r="G9122" s="2"/>
    </row>
    <row r="9123" spans="1:26" customHeight="1" ht="18" hidden="true" outlineLevel="4">
      <c r="A9123" s="2" t="s">
        <v>17567</v>
      </c>
      <c r="B9123" s="3" t="s">
        <v>17568</v>
      </c>
      <c r="C9123" s="2"/>
      <c r="D9123" s="2" t="s">
        <v>16</v>
      </c>
      <c r="E9123" s="4">
        <f>180.00*(1-Z1%)</f>
        <v>180</v>
      </c>
      <c r="F9123" s="2">
        <v>1</v>
      </c>
      <c r="G9123" s="2"/>
    </row>
    <row r="9124" spans="1:26" customHeight="1" ht="18" hidden="true" outlineLevel="4">
      <c r="A9124" s="2" t="s">
        <v>17569</v>
      </c>
      <c r="B9124" s="3" t="s">
        <v>17570</v>
      </c>
      <c r="C9124" s="2"/>
      <c r="D9124" s="2" t="s">
        <v>16</v>
      </c>
      <c r="E9124" s="4">
        <f>190.00*(1-Z1%)</f>
        <v>190</v>
      </c>
      <c r="F9124" s="2">
        <v>1</v>
      </c>
      <c r="G9124" s="2"/>
    </row>
    <row r="9125" spans="1:26" customHeight="1" ht="18" hidden="true" outlineLevel="4">
      <c r="A9125" s="2" t="s">
        <v>17571</v>
      </c>
      <c r="B9125" s="3" t="s">
        <v>17572</v>
      </c>
      <c r="C9125" s="2"/>
      <c r="D9125" s="2" t="s">
        <v>16</v>
      </c>
      <c r="E9125" s="4">
        <f>140.00*(1-Z1%)</f>
        <v>140</v>
      </c>
      <c r="F9125" s="2">
        <v>1</v>
      </c>
      <c r="G9125" s="2"/>
    </row>
    <row r="9126" spans="1:26" customHeight="1" ht="18" hidden="true" outlineLevel="4">
      <c r="A9126" s="2" t="s">
        <v>17573</v>
      </c>
      <c r="B9126" s="3" t="s">
        <v>17574</v>
      </c>
      <c r="C9126" s="2"/>
      <c r="D9126" s="2" t="s">
        <v>16</v>
      </c>
      <c r="E9126" s="4">
        <f>180.00*(1-Z1%)</f>
        <v>180</v>
      </c>
      <c r="F9126" s="2">
        <v>1</v>
      </c>
      <c r="G9126" s="2"/>
    </row>
    <row r="9127" spans="1:26" customHeight="1" ht="36" hidden="true" outlineLevel="4">
      <c r="A9127" s="2" t="s">
        <v>17575</v>
      </c>
      <c r="B9127" s="3" t="s">
        <v>17576</v>
      </c>
      <c r="C9127" s="2"/>
      <c r="D9127" s="2" t="s">
        <v>16</v>
      </c>
      <c r="E9127" s="4">
        <f>600.00*(1-Z1%)</f>
        <v>600</v>
      </c>
      <c r="F9127" s="2">
        <v>1</v>
      </c>
      <c r="G9127" s="2"/>
    </row>
    <row r="9128" spans="1:26" customHeight="1" ht="18" hidden="true" outlineLevel="4">
      <c r="A9128" s="2" t="s">
        <v>17577</v>
      </c>
      <c r="B9128" s="3" t="s">
        <v>17578</v>
      </c>
      <c r="C9128" s="2"/>
      <c r="D9128" s="2" t="s">
        <v>16</v>
      </c>
      <c r="E9128" s="4">
        <f>490.00*(1-Z1%)</f>
        <v>490</v>
      </c>
      <c r="F9128" s="2">
        <v>2</v>
      </c>
      <c r="G9128" s="2"/>
    </row>
    <row r="9129" spans="1:26" customHeight="1" ht="18" hidden="true" outlineLevel="4">
      <c r="A9129" s="2" t="s">
        <v>17579</v>
      </c>
      <c r="B9129" s="3" t="s">
        <v>17580</v>
      </c>
      <c r="C9129" s="2"/>
      <c r="D9129" s="2" t="s">
        <v>16</v>
      </c>
      <c r="E9129" s="4">
        <f>420.00*(1-Z1%)</f>
        <v>420</v>
      </c>
      <c r="F9129" s="2">
        <v>2</v>
      </c>
      <c r="G9129" s="2"/>
    </row>
    <row r="9130" spans="1:26" customHeight="1" ht="36" hidden="true" outlineLevel="4">
      <c r="A9130" s="2" t="s">
        <v>17581</v>
      </c>
      <c r="B9130" s="3" t="s">
        <v>17582</v>
      </c>
      <c r="C9130" s="2"/>
      <c r="D9130" s="2" t="s">
        <v>16</v>
      </c>
      <c r="E9130" s="4">
        <f>570.00*(1-Z1%)</f>
        <v>570</v>
      </c>
      <c r="F9130" s="2">
        <v>2</v>
      </c>
      <c r="G9130" s="2"/>
    </row>
    <row r="9131" spans="1:26" customHeight="1" ht="36" hidden="true" outlineLevel="4">
      <c r="A9131" s="2" t="s">
        <v>17583</v>
      </c>
      <c r="B9131" s="3" t="s">
        <v>17584</v>
      </c>
      <c r="C9131" s="2"/>
      <c r="D9131" s="2" t="s">
        <v>16</v>
      </c>
      <c r="E9131" s="4">
        <f>350.00*(1-Z1%)</f>
        <v>350</v>
      </c>
      <c r="F9131" s="2">
        <v>2</v>
      </c>
      <c r="G9131" s="2"/>
    </row>
    <row r="9132" spans="1:26" customHeight="1" ht="36" hidden="true" outlineLevel="4">
      <c r="A9132" s="2" t="s">
        <v>17585</v>
      </c>
      <c r="B9132" s="3" t="s">
        <v>17586</v>
      </c>
      <c r="C9132" s="2"/>
      <c r="D9132" s="2" t="s">
        <v>16</v>
      </c>
      <c r="E9132" s="4">
        <f>350.00*(1-Z1%)</f>
        <v>350</v>
      </c>
      <c r="F9132" s="2">
        <v>1</v>
      </c>
      <c r="G9132" s="2"/>
    </row>
    <row r="9133" spans="1:26" customHeight="1" ht="18" hidden="true" outlineLevel="4">
      <c r="A9133" s="2" t="s">
        <v>17587</v>
      </c>
      <c r="B9133" s="3" t="s">
        <v>17588</v>
      </c>
      <c r="C9133" s="2"/>
      <c r="D9133" s="2" t="s">
        <v>16</v>
      </c>
      <c r="E9133" s="4">
        <f>1390.00*(1-Z1%)</f>
        <v>1390</v>
      </c>
      <c r="F9133" s="2">
        <v>2</v>
      </c>
      <c r="G9133" s="2"/>
    </row>
    <row r="9134" spans="1:26" customHeight="1" ht="18" hidden="true" outlineLevel="4">
      <c r="A9134" s="2" t="s">
        <v>17589</v>
      </c>
      <c r="B9134" s="3" t="s">
        <v>17590</v>
      </c>
      <c r="C9134" s="2"/>
      <c r="D9134" s="2" t="s">
        <v>16</v>
      </c>
      <c r="E9134" s="4">
        <f>1190.00*(1-Z1%)</f>
        <v>1190</v>
      </c>
      <c r="F9134" s="2">
        <v>2</v>
      </c>
      <c r="G9134" s="2"/>
    </row>
    <row r="9135" spans="1:26" customHeight="1" ht="36" hidden="true" outlineLevel="4">
      <c r="A9135" s="2" t="s">
        <v>17591</v>
      </c>
      <c r="B9135" s="3" t="s">
        <v>17592</v>
      </c>
      <c r="C9135" s="2"/>
      <c r="D9135" s="2" t="s">
        <v>16</v>
      </c>
      <c r="E9135" s="4">
        <f>250.00*(1-Z1%)</f>
        <v>250</v>
      </c>
      <c r="F9135" s="2">
        <v>1</v>
      </c>
      <c r="G9135" s="2"/>
    </row>
    <row r="9136" spans="1:26" customHeight="1" ht="36" hidden="true" outlineLevel="4">
      <c r="A9136" s="2" t="s">
        <v>17593</v>
      </c>
      <c r="B9136" s="3" t="s">
        <v>17594</v>
      </c>
      <c r="C9136" s="2"/>
      <c r="D9136" s="2" t="s">
        <v>16</v>
      </c>
      <c r="E9136" s="4">
        <f>200.00*(1-Z1%)</f>
        <v>200</v>
      </c>
      <c r="F9136" s="2">
        <v>1</v>
      </c>
      <c r="G9136" s="2"/>
    </row>
    <row r="9137" spans="1:26" customHeight="1" ht="36" hidden="true" outlineLevel="4">
      <c r="A9137" s="2" t="s">
        <v>17595</v>
      </c>
      <c r="B9137" s="3" t="s">
        <v>17596</v>
      </c>
      <c r="C9137" s="2"/>
      <c r="D9137" s="2" t="s">
        <v>16</v>
      </c>
      <c r="E9137" s="4">
        <f>320.00*(1-Z1%)</f>
        <v>320</v>
      </c>
      <c r="F9137" s="2">
        <v>1</v>
      </c>
      <c r="G9137" s="2"/>
    </row>
    <row r="9138" spans="1:26" customHeight="1" ht="36" hidden="true" outlineLevel="4">
      <c r="A9138" s="2" t="s">
        <v>17597</v>
      </c>
      <c r="B9138" s="3" t="s">
        <v>17598</v>
      </c>
      <c r="C9138" s="2"/>
      <c r="D9138" s="2" t="s">
        <v>16</v>
      </c>
      <c r="E9138" s="4">
        <f>220.00*(1-Z1%)</f>
        <v>220</v>
      </c>
      <c r="F9138" s="2">
        <v>1</v>
      </c>
      <c r="G9138" s="2"/>
    </row>
    <row r="9139" spans="1:26" customHeight="1" ht="18" hidden="true" outlineLevel="4">
      <c r="A9139" s="2" t="s">
        <v>17599</v>
      </c>
      <c r="B9139" s="3" t="s">
        <v>17600</v>
      </c>
      <c r="C9139" s="2"/>
      <c r="D9139" s="2" t="s">
        <v>16</v>
      </c>
      <c r="E9139" s="4">
        <f>30.00*(1-Z1%)</f>
        <v>30</v>
      </c>
      <c r="F9139" s="2">
        <v>1</v>
      </c>
      <c r="G9139" s="2"/>
    </row>
    <row r="9140" spans="1:26" customHeight="1" ht="36" hidden="true" outlineLevel="4">
      <c r="A9140" s="2" t="s">
        <v>17601</v>
      </c>
      <c r="B9140" s="3" t="s">
        <v>17602</v>
      </c>
      <c r="C9140" s="2"/>
      <c r="D9140" s="2" t="s">
        <v>16</v>
      </c>
      <c r="E9140" s="4">
        <f>40.00*(1-Z1%)</f>
        <v>40</v>
      </c>
      <c r="F9140" s="2">
        <v>2</v>
      </c>
      <c r="G9140" s="2"/>
    </row>
    <row r="9141" spans="1:26" customHeight="1" ht="18" hidden="true" outlineLevel="4">
      <c r="A9141" s="2" t="s">
        <v>17603</v>
      </c>
      <c r="B9141" s="3" t="s">
        <v>17604</v>
      </c>
      <c r="C9141" s="2"/>
      <c r="D9141" s="2" t="s">
        <v>16</v>
      </c>
      <c r="E9141" s="4">
        <f>150.00*(1-Z1%)</f>
        <v>150</v>
      </c>
      <c r="F9141" s="2">
        <v>1</v>
      </c>
      <c r="G9141" s="2"/>
    </row>
    <row r="9142" spans="1:26" customHeight="1" ht="35" hidden="true" outlineLevel="3">
      <c r="A9142" s="5" t="s">
        <v>17605</v>
      </c>
      <c r="B9142" s="5"/>
      <c r="C9142" s="5"/>
      <c r="D9142" s="5"/>
      <c r="E9142" s="5"/>
      <c r="F9142" s="5"/>
      <c r="G9142" s="5"/>
    </row>
    <row r="9143" spans="1:26" customHeight="1" ht="36" hidden="true" outlineLevel="3">
      <c r="A9143" s="2" t="s">
        <v>17606</v>
      </c>
      <c r="B9143" s="3" t="s">
        <v>17607</v>
      </c>
      <c r="C9143" s="2"/>
      <c r="D9143" s="2" t="s">
        <v>16</v>
      </c>
      <c r="E9143" s="4">
        <f>450.00*(1-Z1%)</f>
        <v>450</v>
      </c>
      <c r="F9143" s="2">
        <v>1</v>
      </c>
      <c r="G9143" s="2"/>
    </row>
    <row r="9144" spans="1:26" customHeight="1" ht="36" hidden="true" outlineLevel="3">
      <c r="A9144" s="2" t="s">
        <v>17608</v>
      </c>
      <c r="B9144" s="3" t="s">
        <v>17609</v>
      </c>
      <c r="C9144" s="2"/>
      <c r="D9144" s="2" t="s">
        <v>16</v>
      </c>
      <c r="E9144" s="4">
        <f>750.00*(1-Z1%)</f>
        <v>750</v>
      </c>
      <c r="F9144" s="2">
        <v>1</v>
      </c>
      <c r="G9144" s="2"/>
    </row>
    <row r="9145" spans="1:26" customHeight="1" ht="18" hidden="true" outlineLevel="3">
      <c r="A9145" s="2" t="s">
        <v>17610</v>
      </c>
      <c r="B9145" s="3" t="s">
        <v>17611</v>
      </c>
      <c r="C9145" s="2"/>
      <c r="D9145" s="2" t="s">
        <v>16</v>
      </c>
      <c r="E9145" s="4">
        <f>2790.00*(1-Z1%)</f>
        <v>2790</v>
      </c>
      <c r="F9145" s="2">
        <v>2</v>
      </c>
      <c r="G9145" s="2"/>
    </row>
    <row r="9146" spans="1:26" customHeight="1" ht="18" hidden="true" outlineLevel="3">
      <c r="A9146" s="2" t="s">
        <v>17612</v>
      </c>
      <c r="B9146" s="3" t="s">
        <v>17613</v>
      </c>
      <c r="C9146" s="2"/>
      <c r="D9146" s="2" t="s">
        <v>16</v>
      </c>
      <c r="E9146" s="4">
        <f>990.00*(1-Z1%)</f>
        <v>990</v>
      </c>
      <c r="F9146" s="2">
        <v>2</v>
      </c>
      <c r="G9146" s="2"/>
    </row>
    <row r="9147" spans="1:26" customHeight="1" ht="18" hidden="true" outlineLevel="3">
      <c r="A9147" s="2" t="s">
        <v>17614</v>
      </c>
      <c r="B9147" s="3" t="s">
        <v>17615</v>
      </c>
      <c r="C9147" s="2"/>
      <c r="D9147" s="2" t="s">
        <v>16</v>
      </c>
      <c r="E9147" s="4">
        <f>1270.00*(1-Z1%)</f>
        <v>1270</v>
      </c>
      <c r="F9147" s="2">
        <v>1</v>
      </c>
      <c r="G9147" s="2"/>
    </row>
    <row r="9148" spans="1:26" customHeight="1" ht="36" hidden="true" outlineLevel="3">
      <c r="A9148" s="2" t="s">
        <v>17616</v>
      </c>
      <c r="B9148" s="3" t="s">
        <v>17617</v>
      </c>
      <c r="C9148" s="2"/>
      <c r="D9148" s="2" t="s">
        <v>16</v>
      </c>
      <c r="E9148" s="4">
        <f>200.00*(1-Z1%)</f>
        <v>200</v>
      </c>
      <c r="F9148" s="2">
        <v>4</v>
      </c>
      <c r="G9148" s="2"/>
    </row>
    <row r="9149" spans="1:26" customHeight="1" ht="36" hidden="true" outlineLevel="3">
      <c r="A9149" s="2" t="s">
        <v>17618</v>
      </c>
      <c r="B9149" s="3" t="s">
        <v>17619</v>
      </c>
      <c r="C9149" s="2"/>
      <c r="D9149" s="2" t="s">
        <v>16</v>
      </c>
      <c r="E9149" s="4">
        <f>70.00*(1-Z1%)</f>
        <v>70</v>
      </c>
      <c r="F9149" s="2">
        <v>4</v>
      </c>
      <c r="G9149" s="2"/>
    </row>
    <row r="9150" spans="1:26" customHeight="1" ht="36" hidden="true" outlineLevel="3">
      <c r="A9150" s="2" t="s">
        <v>17620</v>
      </c>
      <c r="B9150" s="3" t="s">
        <v>17621</v>
      </c>
      <c r="C9150" s="2"/>
      <c r="D9150" s="2" t="s">
        <v>16</v>
      </c>
      <c r="E9150" s="4">
        <f>200.00*(1-Z1%)</f>
        <v>200</v>
      </c>
      <c r="F9150" s="2">
        <v>1</v>
      </c>
      <c r="G9150" s="2"/>
    </row>
    <row r="9151" spans="1:26" customHeight="1" ht="36" hidden="true" outlineLevel="3">
      <c r="A9151" s="2" t="s">
        <v>17622</v>
      </c>
      <c r="B9151" s="3" t="s">
        <v>17623</v>
      </c>
      <c r="C9151" s="2"/>
      <c r="D9151" s="2" t="s">
        <v>16</v>
      </c>
      <c r="E9151" s="4">
        <f>70.00*(1-Z1%)</f>
        <v>70</v>
      </c>
      <c r="F9151" s="2">
        <v>7</v>
      </c>
      <c r="G9151" s="2"/>
    </row>
    <row r="9152" spans="1:26" customHeight="1" ht="36" hidden="true" outlineLevel="3">
      <c r="A9152" s="2" t="s">
        <v>17624</v>
      </c>
      <c r="B9152" s="3" t="s">
        <v>17625</v>
      </c>
      <c r="C9152" s="2"/>
      <c r="D9152" s="2" t="s">
        <v>16</v>
      </c>
      <c r="E9152" s="4">
        <f>300.00*(1-Z1%)</f>
        <v>300</v>
      </c>
      <c r="F9152" s="2">
        <v>2</v>
      </c>
      <c r="G9152" s="2"/>
    </row>
    <row r="9153" spans="1:26" customHeight="1" ht="36" hidden="true" outlineLevel="3">
      <c r="A9153" s="2" t="s">
        <v>17626</v>
      </c>
      <c r="B9153" s="3" t="s">
        <v>17627</v>
      </c>
      <c r="C9153" s="2"/>
      <c r="D9153" s="2" t="s">
        <v>16</v>
      </c>
      <c r="E9153" s="4">
        <f>100.00*(1-Z1%)</f>
        <v>100</v>
      </c>
      <c r="F9153" s="2">
        <v>2</v>
      </c>
      <c r="G9153" s="2"/>
    </row>
    <row r="9154" spans="1:26" customHeight="1" ht="36" hidden="true" outlineLevel="3">
      <c r="A9154" s="2" t="s">
        <v>17628</v>
      </c>
      <c r="B9154" s="3" t="s">
        <v>17629</v>
      </c>
      <c r="C9154" s="2"/>
      <c r="D9154" s="2" t="s">
        <v>16</v>
      </c>
      <c r="E9154" s="4">
        <f>300.00*(1-Z1%)</f>
        <v>300</v>
      </c>
      <c r="F9154" s="2">
        <v>1</v>
      </c>
      <c r="G9154" s="2"/>
    </row>
    <row r="9155" spans="1:26" customHeight="1" ht="36" hidden="true" outlineLevel="3">
      <c r="A9155" s="2" t="s">
        <v>17630</v>
      </c>
      <c r="B9155" s="3" t="s">
        <v>17631</v>
      </c>
      <c r="C9155" s="2"/>
      <c r="D9155" s="2" t="s">
        <v>16</v>
      </c>
      <c r="E9155" s="4">
        <f>100.00*(1-Z1%)</f>
        <v>100</v>
      </c>
      <c r="F9155" s="2">
        <v>12</v>
      </c>
      <c r="G9155" s="2"/>
    </row>
    <row r="9156" spans="1:26" customHeight="1" ht="18" hidden="true" outlineLevel="3">
      <c r="A9156" s="2" t="s">
        <v>17632</v>
      </c>
      <c r="B9156" s="3" t="s">
        <v>17633</v>
      </c>
      <c r="C9156" s="2"/>
      <c r="D9156" s="2" t="s">
        <v>16</v>
      </c>
      <c r="E9156" s="4">
        <f>2750.00*(1-Z1%)</f>
        <v>2750</v>
      </c>
      <c r="F9156" s="2">
        <v>2</v>
      </c>
      <c r="G9156" s="2"/>
    </row>
    <row r="9157" spans="1:26" customHeight="1" ht="18" hidden="true" outlineLevel="3">
      <c r="A9157" s="2" t="s">
        <v>17634</v>
      </c>
      <c r="B9157" s="3" t="s">
        <v>17635</v>
      </c>
      <c r="C9157" s="2"/>
      <c r="D9157" s="2" t="s">
        <v>16</v>
      </c>
      <c r="E9157" s="4">
        <f>3840.00*(1-Z1%)</f>
        <v>3840</v>
      </c>
      <c r="F9157" s="2">
        <v>1</v>
      </c>
      <c r="G9157" s="2"/>
    </row>
    <row r="9158" spans="1:26" customHeight="1" ht="36" hidden="true" outlineLevel="3">
      <c r="A9158" s="2" t="s">
        <v>17636</v>
      </c>
      <c r="B9158" s="3" t="s">
        <v>17637</v>
      </c>
      <c r="C9158" s="2"/>
      <c r="D9158" s="2" t="s">
        <v>16</v>
      </c>
      <c r="E9158" s="4">
        <f>650.00*(1-Z1%)</f>
        <v>650</v>
      </c>
      <c r="F9158" s="2">
        <v>1</v>
      </c>
      <c r="G9158" s="2"/>
    </row>
    <row r="9159" spans="1:26" customHeight="1" ht="36" hidden="true" outlineLevel="3">
      <c r="A9159" s="2" t="s">
        <v>17638</v>
      </c>
      <c r="B9159" s="3" t="s">
        <v>17639</v>
      </c>
      <c r="C9159" s="2"/>
      <c r="D9159" s="2" t="s">
        <v>16</v>
      </c>
      <c r="E9159" s="4">
        <f>1650.00*(1-Z1%)</f>
        <v>1650</v>
      </c>
      <c r="F9159" s="2">
        <v>1</v>
      </c>
      <c r="G9159" s="2"/>
    </row>
    <row r="9160" spans="1:26" customHeight="1" ht="36" hidden="true" outlineLevel="3">
      <c r="A9160" s="2" t="s">
        <v>17640</v>
      </c>
      <c r="B9160" s="3" t="s">
        <v>17641</v>
      </c>
      <c r="C9160" s="2"/>
      <c r="D9160" s="2" t="s">
        <v>16</v>
      </c>
      <c r="E9160" s="4">
        <f>900.00*(1-Z1%)</f>
        <v>900</v>
      </c>
      <c r="F9160" s="2">
        <v>1</v>
      </c>
      <c r="G9160" s="2"/>
    </row>
    <row r="9161" spans="1:26" customHeight="1" ht="18" hidden="true" outlineLevel="3">
      <c r="A9161" s="2" t="s">
        <v>17642</v>
      </c>
      <c r="B9161" s="3" t="s">
        <v>17643</v>
      </c>
      <c r="C9161" s="2"/>
      <c r="D9161" s="2" t="s">
        <v>16</v>
      </c>
      <c r="E9161" s="4">
        <f>690.00*(1-Z1%)</f>
        <v>690</v>
      </c>
      <c r="F9161" s="2">
        <v>2</v>
      </c>
      <c r="G9161" s="2"/>
    </row>
    <row r="9162" spans="1:26" customHeight="1" ht="36" hidden="true" outlineLevel="3">
      <c r="A9162" s="2" t="s">
        <v>17644</v>
      </c>
      <c r="B9162" s="3" t="s">
        <v>17645</v>
      </c>
      <c r="C9162" s="2"/>
      <c r="D9162" s="2" t="s">
        <v>16</v>
      </c>
      <c r="E9162" s="4">
        <f>890.00*(1-Z1%)</f>
        <v>890</v>
      </c>
      <c r="F9162" s="2">
        <v>2</v>
      </c>
      <c r="G9162" s="2"/>
    </row>
    <row r="9163" spans="1:26" customHeight="1" ht="36" hidden="true" outlineLevel="3">
      <c r="A9163" s="2" t="s">
        <v>17646</v>
      </c>
      <c r="B9163" s="3" t="s">
        <v>17647</v>
      </c>
      <c r="C9163" s="2"/>
      <c r="D9163" s="2" t="s">
        <v>16</v>
      </c>
      <c r="E9163" s="4">
        <f>590.00*(1-Z1%)</f>
        <v>590</v>
      </c>
      <c r="F9163" s="2">
        <v>1</v>
      </c>
      <c r="G9163" s="2"/>
    </row>
    <row r="9164" spans="1:26" customHeight="1" ht="18" hidden="true" outlineLevel="3">
      <c r="A9164" s="2" t="s">
        <v>17648</v>
      </c>
      <c r="B9164" s="3" t="s">
        <v>17649</v>
      </c>
      <c r="C9164" s="2"/>
      <c r="D9164" s="2" t="s">
        <v>16</v>
      </c>
      <c r="E9164" s="4">
        <f>370.00*(1-Z1%)</f>
        <v>370</v>
      </c>
      <c r="F9164" s="2">
        <v>1</v>
      </c>
      <c r="G9164" s="2"/>
    </row>
    <row r="9165" spans="1:26" customHeight="1" ht="36" hidden="true" outlineLevel="3">
      <c r="A9165" s="2" t="s">
        <v>17650</v>
      </c>
      <c r="B9165" s="3" t="s">
        <v>17651</v>
      </c>
      <c r="C9165" s="2"/>
      <c r="D9165" s="2" t="s">
        <v>16</v>
      </c>
      <c r="E9165" s="4">
        <f>650.00*(1-Z1%)</f>
        <v>650</v>
      </c>
      <c r="F9165" s="2">
        <v>2</v>
      </c>
      <c r="G9165" s="2"/>
    </row>
    <row r="9166" spans="1:26" customHeight="1" ht="18" hidden="true" outlineLevel="3">
      <c r="A9166" s="2" t="s">
        <v>17652</v>
      </c>
      <c r="B9166" s="3" t="s">
        <v>17653</v>
      </c>
      <c r="C9166" s="2"/>
      <c r="D9166" s="2" t="s">
        <v>16</v>
      </c>
      <c r="E9166" s="4">
        <f>290.00*(1-Z1%)</f>
        <v>290</v>
      </c>
      <c r="F9166" s="2">
        <v>2</v>
      </c>
      <c r="G9166" s="2"/>
    </row>
    <row r="9167" spans="1:26" customHeight="1" ht="18" hidden="true" outlineLevel="3">
      <c r="A9167" s="2" t="s">
        <v>17654</v>
      </c>
      <c r="B9167" s="3" t="s">
        <v>17655</v>
      </c>
      <c r="C9167" s="2"/>
      <c r="D9167" s="2" t="s">
        <v>16</v>
      </c>
      <c r="E9167" s="4">
        <f>650.00*(1-Z1%)</f>
        <v>650</v>
      </c>
      <c r="F9167" s="2">
        <v>2</v>
      </c>
      <c r="G9167" s="2"/>
    </row>
    <row r="9168" spans="1:26" customHeight="1" ht="18" hidden="true" outlineLevel="3">
      <c r="A9168" s="2" t="s">
        <v>17656</v>
      </c>
      <c r="B9168" s="3" t="s">
        <v>17657</v>
      </c>
      <c r="C9168" s="2"/>
      <c r="D9168" s="2" t="s">
        <v>16</v>
      </c>
      <c r="E9168" s="4">
        <f>550.00*(1-Z1%)</f>
        <v>550</v>
      </c>
      <c r="F9168" s="2">
        <v>2</v>
      </c>
      <c r="G9168" s="2"/>
    </row>
    <row r="9169" spans="1:26" customHeight="1" ht="18" hidden="true" outlineLevel="3">
      <c r="A9169" s="2" t="s">
        <v>17658</v>
      </c>
      <c r="B9169" s="3" t="s">
        <v>17659</v>
      </c>
      <c r="C9169" s="2"/>
      <c r="D9169" s="2" t="s">
        <v>16</v>
      </c>
      <c r="E9169" s="4">
        <f>550.00*(1-Z1%)</f>
        <v>550</v>
      </c>
      <c r="F9169" s="2">
        <v>2</v>
      </c>
      <c r="G9169" s="2"/>
    </row>
    <row r="9170" spans="1:26" customHeight="1" ht="18" hidden="true" outlineLevel="3">
      <c r="A9170" s="2" t="s">
        <v>17660</v>
      </c>
      <c r="B9170" s="3" t="s">
        <v>17661</v>
      </c>
      <c r="C9170" s="2"/>
      <c r="D9170" s="2" t="s">
        <v>16</v>
      </c>
      <c r="E9170" s="4">
        <f>550.00*(1-Z1%)</f>
        <v>550</v>
      </c>
      <c r="F9170" s="2">
        <v>1</v>
      </c>
      <c r="G9170" s="2"/>
    </row>
    <row r="9171" spans="1:26" customHeight="1" ht="18" hidden="true" outlineLevel="3">
      <c r="A9171" s="2" t="s">
        <v>17662</v>
      </c>
      <c r="B9171" s="3" t="s">
        <v>17663</v>
      </c>
      <c r="C9171" s="2"/>
      <c r="D9171" s="2" t="s">
        <v>16</v>
      </c>
      <c r="E9171" s="4">
        <f>450.00*(1-Z1%)</f>
        <v>450</v>
      </c>
      <c r="F9171" s="2">
        <v>2</v>
      </c>
      <c r="G9171" s="2"/>
    </row>
    <row r="9172" spans="1:26" customHeight="1" ht="18" hidden="true" outlineLevel="3">
      <c r="A9172" s="2" t="s">
        <v>17664</v>
      </c>
      <c r="B9172" s="3" t="s">
        <v>17665</v>
      </c>
      <c r="C9172" s="2"/>
      <c r="D9172" s="2" t="s">
        <v>16</v>
      </c>
      <c r="E9172" s="4">
        <f>1350.00*(1-Z1%)</f>
        <v>1350</v>
      </c>
      <c r="F9172" s="2">
        <v>1</v>
      </c>
      <c r="G9172" s="2"/>
    </row>
    <row r="9173" spans="1:26" customHeight="1" ht="18" hidden="true" outlineLevel="3">
      <c r="A9173" s="2" t="s">
        <v>17666</v>
      </c>
      <c r="B9173" s="3" t="s">
        <v>17667</v>
      </c>
      <c r="C9173" s="2"/>
      <c r="D9173" s="2" t="s">
        <v>16</v>
      </c>
      <c r="E9173" s="4">
        <f>790.00*(1-Z1%)</f>
        <v>790</v>
      </c>
      <c r="F9173" s="2">
        <v>1</v>
      </c>
      <c r="G9173" s="2"/>
    </row>
    <row r="9174" spans="1:26" customHeight="1" ht="18" hidden="true" outlineLevel="3">
      <c r="A9174" s="2" t="s">
        <v>17668</v>
      </c>
      <c r="B9174" s="3" t="s">
        <v>17669</v>
      </c>
      <c r="C9174" s="2"/>
      <c r="D9174" s="2" t="s">
        <v>16</v>
      </c>
      <c r="E9174" s="4">
        <f>1950.00*(1-Z1%)</f>
        <v>1950</v>
      </c>
      <c r="F9174" s="2">
        <v>1</v>
      </c>
      <c r="G9174" s="2"/>
    </row>
    <row r="9175" spans="1:26" customHeight="1" ht="18" hidden="true" outlineLevel="3">
      <c r="A9175" s="2" t="s">
        <v>17670</v>
      </c>
      <c r="B9175" s="3" t="s">
        <v>17671</v>
      </c>
      <c r="C9175" s="2"/>
      <c r="D9175" s="2" t="s">
        <v>16</v>
      </c>
      <c r="E9175" s="4">
        <f>1790.00*(1-Z1%)</f>
        <v>1790</v>
      </c>
      <c r="F9175" s="2">
        <v>1</v>
      </c>
      <c r="G9175" s="2"/>
    </row>
    <row r="9176" spans="1:26" customHeight="1" ht="36" hidden="true" outlineLevel="3">
      <c r="A9176" s="2" t="s">
        <v>17672</v>
      </c>
      <c r="B9176" s="3" t="s">
        <v>17673</v>
      </c>
      <c r="C9176" s="2"/>
      <c r="D9176" s="2" t="s">
        <v>16</v>
      </c>
      <c r="E9176" s="4">
        <f>550.00*(1-Z1%)</f>
        <v>550</v>
      </c>
      <c r="F9176" s="2">
        <v>1</v>
      </c>
      <c r="G9176" s="2"/>
    </row>
    <row r="9177" spans="1:26" customHeight="1" ht="36" hidden="true" outlineLevel="3">
      <c r="A9177" s="2" t="s">
        <v>17674</v>
      </c>
      <c r="B9177" s="3" t="s">
        <v>17675</v>
      </c>
      <c r="C9177" s="2"/>
      <c r="D9177" s="2" t="s">
        <v>16</v>
      </c>
      <c r="E9177" s="4">
        <f>250.00*(1-Z1%)</f>
        <v>250</v>
      </c>
      <c r="F9177" s="2">
        <v>2</v>
      </c>
      <c r="G9177" s="2"/>
    </row>
    <row r="9178" spans="1:26" customHeight="1" ht="18" hidden="true" outlineLevel="3">
      <c r="A9178" s="2" t="s">
        <v>17676</v>
      </c>
      <c r="B9178" s="3" t="s">
        <v>17677</v>
      </c>
      <c r="C9178" s="2"/>
      <c r="D9178" s="2" t="s">
        <v>16</v>
      </c>
      <c r="E9178" s="4">
        <f>820.00*(1-Z1%)</f>
        <v>820</v>
      </c>
      <c r="F9178" s="2">
        <v>2</v>
      </c>
      <c r="G9178" s="2"/>
    </row>
    <row r="9179" spans="1:26" customHeight="1" ht="36" hidden="true" outlineLevel="3">
      <c r="A9179" s="2" t="s">
        <v>17678</v>
      </c>
      <c r="B9179" s="3" t="s">
        <v>17679</v>
      </c>
      <c r="C9179" s="2"/>
      <c r="D9179" s="2" t="s">
        <v>16</v>
      </c>
      <c r="E9179" s="4">
        <f>1250.00*(1-Z1%)</f>
        <v>1250</v>
      </c>
      <c r="F9179" s="2">
        <v>1</v>
      </c>
      <c r="G9179" s="2"/>
    </row>
    <row r="9180" spans="1:26" customHeight="1" ht="36" hidden="true" outlineLevel="3">
      <c r="A9180" s="2" t="s">
        <v>17680</v>
      </c>
      <c r="B9180" s="3" t="s">
        <v>17681</v>
      </c>
      <c r="C9180" s="2"/>
      <c r="D9180" s="2" t="s">
        <v>16</v>
      </c>
      <c r="E9180" s="4">
        <f>390.00*(1-Z1%)</f>
        <v>390</v>
      </c>
      <c r="F9180" s="2">
        <v>1</v>
      </c>
      <c r="G9180" s="2"/>
    </row>
    <row r="9181" spans="1:26" customHeight="1" ht="36" hidden="true" outlineLevel="3">
      <c r="A9181" s="2" t="s">
        <v>17682</v>
      </c>
      <c r="B9181" s="3" t="s">
        <v>17683</v>
      </c>
      <c r="C9181" s="2"/>
      <c r="D9181" s="2" t="s">
        <v>16</v>
      </c>
      <c r="E9181" s="4">
        <f>690.00*(1-Z1%)</f>
        <v>690</v>
      </c>
      <c r="F9181" s="2">
        <v>1</v>
      </c>
      <c r="G9181" s="2"/>
    </row>
    <row r="9182" spans="1:26" customHeight="1" ht="36" hidden="true" outlineLevel="3">
      <c r="A9182" s="2" t="s">
        <v>17684</v>
      </c>
      <c r="B9182" s="3" t="s">
        <v>17685</v>
      </c>
      <c r="C9182" s="2"/>
      <c r="D9182" s="2" t="s">
        <v>16</v>
      </c>
      <c r="E9182" s="4">
        <f>690.00*(1-Z1%)</f>
        <v>690</v>
      </c>
      <c r="F9182" s="2">
        <v>2</v>
      </c>
      <c r="G9182" s="2"/>
    </row>
    <row r="9183" spans="1:26" customHeight="1" ht="36" hidden="true" outlineLevel="3">
      <c r="A9183" s="2" t="s">
        <v>17686</v>
      </c>
      <c r="B9183" s="3" t="s">
        <v>17687</v>
      </c>
      <c r="C9183" s="2"/>
      <c r="D9183" s="2" t="s">
        <v>16</v>
      </c>
      <c r="E9183" s="4">
        <f>990.00*(1-Z1%)</f>
        <v>990</v>
      </c>
      <c r="F9183" s="2">
        <v>1</v>
      </c>
      <c r="G9183" s="2"/>
    </row>
    <row r="9184" spans="1:26" customHeight="1" ht="18" hidden="true" outlineLevel="3">
      <c r="A9184" s="2" t="s">
        <v>17688</v>
      </c>
      <c r="B9184" s="3" t="s">
        <v>17689</v>
      </c>
      <c r="C9184" s="2"/>
      <c r="D9184" s="2" t="s">
        <v>16</v>
      </c>
      <c r="E9184" s="4">
        <f>1790.00*(1-Z1%)</f>
        <v>1790</v>
      </c>
      <c r="F9184" s="2">
        <v>1</v>
      </c>
      <c r="G9184" s="2"/>
    </row>
    <row r="9185" spans="1:26" customHeight="1" ht="35" hidden="true" outlineLevel="3">
      <c r="A9185" s="5" t="s">
        <v>17690</v>
      </c>
      <c r="B9185" s="5"/>
      <c r="C9185" s="5"/>
      <c r="D9185" s="5"/>
      <c r="E9185" s="5"/>
      <c r="F9185" s="5"/>
      <c r="G9185" s="5"/>
    </row>
    <row r="9186" spans="1:26" customHeight="1" ht="35" hidden="true" outlineLevel="4">
      <c r="A9186" s="5" t="s">
        <v>17691</v>
      </c>
      <c r="B9186" s="5"/>
      <c r="C9186" s="5"/>
      <c r="D9186" s="5"/>
      <c r="E9186" s="5"/>
      <c r="F9186" s="5"/>
      <c r="G9186" s="5"/>
    </row>
    <row r="9187" spans="1:26" customHeight="1" ht="36" hidden="true" outlineLevel="4">
      <c r="A9187" s="2" t="s">
        <v>17692</v>
      </c>
      <c r="B9187" s="3" t="s">
        <v>17693</v>
      </c>
      <c r="C9187" s="2"/>
      <c r="D9187" s="2" t="s">
        <v>16</v>
      </c>
      <c r="E9187" s="4">
        <f>30.00*(1-Z1%)</f>
        <v>30</v>
      </c>
      <c r="F9187" s="2">
        <v>8</v>
      </c>
      <c r="G9187" s="2"/>
    </row>
    <row r="9188" spans="1:26" customHeight="1" ht="18" hidden="true" outlineLevel="4">
      <c r="A9188" s="2" t="s">
        <v>17694</v>
      </c>
      <c r="B9188" s="3" t="s">
        <v>17695</v>
      </c>
      <c r="C9188" s="2"/>
      <c r="D9188" s="2" t="s">
        <v>16</v>
      </c>
      <c r="E9188" s="4">
        <f>110.00*(1-Z1%)</f>
        <v>110</v>
      </c>
      <c r="F9188" s="2">
        <v>14</v>
      </c>
      <c r="G9188" s="2"/>
    </row>
    <row r="9189" spans="1:26" customHeight="1" ht="18" hidden="true" outlineLevel="4">
      <c r="A9189" s="2" t="s">
        <v>17696</v>
      </c>
      <c r="B9189" s="3" t="s">
        <v>17697</v>
      </c>
      <c r="C9189" s="2"/>
      <c r="D9189" s="2" t="s">
        <v>16</v>
      </c>
      <c r="E9189" s="4">
        <f>230.00*(1-Z1%)</f>
        <v>230</v>
      </c>
      <c r="F9189" s="2">
        <v>3</v>
      </c>
      <c r="G9189" s="2"/>
    </row>
    <row r="9190" spans="1:26" customHeight="1" ht="18" hidden="true" outlineLevel="4">
      <c r="A9190" s="2" t="s">
        <v>17698</v>
      </c>
      <c r="B9190" s="3" t="s">
        <v>17699</v>
      </c>
      <c r="C9190" s="2"/>
      <c r="D9190" s="2" t="s">
        <v>16</v>
      </c>
      <c r="E9190" s="4">
        <f>110.00*(1-Z1%)</f>
        <v>110</v>
      </c>
      <c r="F9190" s="2">
        <v>11</v>
      </c>
      <c r="G9190" s="2"/>
    </row>
    <row r="9191" spans="1:26" customHeight="1" ht="36" hidden="true" outlineLevel="4">
      <c r="A9191" s="2" t="s">
        <v>17700</v>
      </c>
      <c r="B9191" s="3" t="s">
        <v>17701</v>
      </c>
      <c r="C9191" s="2"/>
      <c r="D9191" s="2" t="s">
        <v>16</v>
      </c>
      <c r="E9191" s="4">
        <f>50.00*(1-Z1%)</f>
        <v>50</v>
      </c>
      <c r="F9191" s="2">
        <v>2</v>
      </c>
      <c r="G9191" s="2"/>
    </row>
    <row r="9192" spans="1:26" customHeight="1" ht="36" hidden="true" outlineLevel="4">
      <c r="A9192" s="2" t="s">
        <v>17702</v>
      </c>
      <c r="B9192" s="3" t="s">
        <v>17703</v>
      </c>
      <c r="C9192" s="2"/>
      <c r="D9192" s="2" t="s">
        <v>16</v>
      </c>
      <c r="E9192" s="4">
        <f>80.00*(1-Z1%)</f>
        <v>80</v>
      </c>
      <c r="F9192" s="2">
        <v>3</v>
      </c>
      <c r="G9192" s="2"/>
    </row>
    <row r="9193" spans="1:26" customHeight="1" ht="18" hidden="true" outlineLevel="4">
      <c r="A9193" s="2" t="s">
        <v>17704</v>
      </c>
      <c r="B9193" s="3" t="s">
        <v>17705</v>
      </c>
      <c r="C9193" s="2"/>
      <c r="D9193" s="2" t="s">
        <v>16</v>
      </c>
      <c r="E9193" s="4">
        <f>160.00*(1-Z1%)</f>
        <v>160</v>
      </c>
      <c r="F9193" s="2">
        <v>13</v>
      </c>
      <c r="G9193" s="2"/>
    </row>
    <row r="9194" spans="1:26" customHeight="1" ht="36" hidden="true" outlineLevel="4">
      <c r="A9194" s="2" t="s">
        <v>17706</v>
      </c>
      <c r="B9194" s="3" t="s">
        <v>17707</v>
      </c>
      <c r="C9194" s="2"/>
      <c r="D9194" s="2" t="s">
        <v>16</v>
      </c>
      <c r="E9194" s="4">
        <f>50.00*(1-Z1%)</f>
        <v>50</v>
      </c>
      <c r="F9194" s="2">
        <v>13</v>
      </c>
      <c r="G9194" s="2"/>
    </row>
    <row r="9195" spans="1:26" customHeight="1" ht="18" hidden="true" outlineLevel="4">
      <c r="A9195" s="2" t="s">
        <v>17708</v>
      </c>
      <c r="B9195" s="3" t="s">
        <v>17709</v>
      </c>
      <c r="C9195" s="2"/>
      <c r="D9195" s="2" t="s">
        <v>16</v>
      </c>
      <c r="E9195" s="4">
        <f>220.00*(1-Z1%)</f>
        <v>220</v>
      </c>
      <c r="F9195" s="2">
        <v>11</v>
      </c>
      <c r="G9195" s="2"/>
    </row>
    <row r="9196" spans="1:26" customHeight="1" ht="36" hidden="true" outlineLevel="4">
      <c r="A9196" s="2" t="s">
        <v>17710</v>
      </c>
      <c r="B9196" s="3" t="s">
        <v>17711</v>
      </c>
      <c r="C9196" s="2"/>
      <c r="D9196" s="2" t="s">
        <v>16</v>
      </c>
      <c r="E9196" s="4">
        <f>70.00*(1-Z1%)</f>
        <v>70</v>
      </c>
      <c r="F9196" s="2">
        <v>3</v>
      </c>
      <c r="G9196" s="2"/>
    </row>
    <row r="9197" spans="1:26" customHeight="1" ht="18" hidden="true" outlineLevel="4">
      <c r="A9197" s="2" t="s">
        <v>17712</v>
      </c>
      <c r="B9197" s="3" t="s">
        <v>17713</v>
      </c>
      <c r="C9197" s="2"/>
      <c r="D9197" s="2" t="s">
        <v>16</v>
      </c>
      <c r="E9197" s="4">
        <f>35.00*(1-Z1%)</f>
        <v>35</v>
      </c>
      <c r="F9197" s="2">
        <v>4</v>
      </c>
      <c r="G9197" s="2"/>
    </row>
    <row r="9198" spans="1:26" customHeight="1" ht="18" hidden="true" outlineLevel="4">
      <c r="A9198" s="2" t="s">
        <v>17714</v>
      </c>
      <c r="B9198" s="3" t="s">
        <v>17715</v>
      </c>
      <c r="C9198" s="2"/>
      <c r="D9198" s="2" t="s">
        <v>16</v>
      </c>
      <c r="E9198" s="4">
        <f>35.00*(1-Z1%)</f>
        <v>35</v>
      </c>
      <c r="F9198" s="2">
        <v>6</v>
      </c>
      <c r="G9198" s="2"/>
    </row>
    <row r="9199" spans="1:26" customHeight="1" ht="18" hidden="true" outlineLevel="4">
      <c r="A9199" s="2" t="s">
        <v>17716</v>
      </c>
      <c r="B9199" s="3" t="s">
        <v>17717</v>
      </c>
      <c r="C9199" s="2"/>
      <c r="D9199" s="2" t="s">
        <v>16</v>
      </c>
      <c r="E9199" s="4">
        <f>30.00*(1-Z1%)</f>
        <v>30</v>
      </c>
      <c r="F9199" s="2">
        <v>13</v>
      </c>
      <c r="G9199" s="2"/>
    </row>
    <row r="9200" spans="1:26" customHeight="1" ht="18" hidden="true" outlineLevel="4">
      <c r="A9200" s="2" t="s">
        <v>17718</v>
      </c>
      <c r="B9200" s="3" t="s">
        <v>17719</v>
      </c>
      <c r="C9200" s="2"/>
      <c r="D9200" s="2" t="s">
        <v>16</v>
      </c>
      <c r="E9200" s="4">
        <f>15.00*(1-Z1%)</f>
        <v>15</v>
      </c>
      <c r="F9200" s="2">
        <v>8</v>
      </c>
      <c r="G9200" s="2"/>
    </row>
    <row r="9201" spans="1:26" customHeight="1" ht="18" hidden="true" outlineLevel="4">
      <c r="A9201" s="2" t="s">
        <v>17720</v>
      </c>
      <c r="B9201" s="3" t="s">
        <v>17721</v>
      </c>
      <c r="C9201" s="2"/>
      <c r="D9201" s="2" t="s">
        <v>16</v>
      </c>
      <c r="E9201" s="4">
        <f>45.00*(1-Z1%)</f>
        <v>45</v>
      </c>
      <c r="F9201" s="2">
        <v>3</v>
      </c>
      <c r="G9201" s="2"/>
    </row>
    <row r="9202" spans="1:26" customHeight="1" ht="36" hidden="true" outlineLevel="4">
      <c r="A9202" s="2" t="s">
        <v>17722</v>
      </c>
      <c r="B9202" s="3" t="s">
        <v>17723</v>
      </c>
      <c r="C9202" s="2"/>
      <c r="D9202" s="2" t="s">
        <v>16</v>
      </c>
      <c r="E9202" s="4">
        <f>30.00*(1-Z1%)</f>
        <v>30</v>
      </c>
      <c r="F9202" s="2">
        <v>10</v>
      </c>
      <c r="G9202" s="2"/>
    </row>
    <row r="9203" spans="1:26" customHeight="1" ht="18" hidden="true" outlineLevel="4">
      <c r="A9203" s="2" t="s">
        <v>17724</v>
      </c>
      <c r="B9203" s="3" t="s">
        <v>17725</v>
      </c>
      <c r="C9203" s="2"/>
      <c r="D9203" s="2" t="s">
        <v>16</v>
      </c>
      <c r="E9203" s="4">
        <f>50.00*(1-Z1%)</f>
        <v>50</v>
      </c>
      <c r="F9203" s="2">
        <v>6</v>
      </c>
      <c r="G9203" s="2"/>
    </row>
    <row r="9204" spans="1:26" customHeight="1" ht="18" hidden="true" outlineLevel="4">
      <c r="A9204" s="2" t="s">
        <v>17726</v>
      </c>
      <c r="B9204" s="3" t="s">
        <v>17727</v>
      </c>
      <c r="C9204" s="2"/>
      <c r="D9204" s="2" t="s">
        <v>16</v>
      </c>
      <c r="E9204" s="4">
        <f>70.00*(1-Z1%)</f>
        <v>70</v>
      </c>
      <c r="F9204" s="2">
        <v>9</v>
      </c>
      <c r="G9204" s="2"/>
    </row>
    <row r="9205" spans="1:26" customHeight="1" ht="18" hidden="true" outlineLevel="4">
      <c r="A9205" s="2" t="s">
        <v>17728</v>
      </c>
      <c r="B9205" s="3" t="s">
        <v>17729</v>
      </c>
      <c r="C9205" s="2"/>
      <c r="D9205" s="2" t="s">
        <v>16</v>
      </c>
      <c r="E9205" s="4">
        <f>100.00*(1-Z1%)</f>
        <v>100</v>
      </c>
      <c r="F9205" s="2">
        <v>20</v>
      </c>
      <c r="G9205" s="2"/>
    </row>
    <row r="9206" spans="1:26" customHeight="1" ht="18" hidden="true" outlineLevel="4">
      <c r="A9206" s="2" t="s">
        <v>17730</v>
      </c>
      <c r="B9206" s="3" t="s">
        <v>17731</v>
      </c>
      <c r="C9206" s="2"/>
      <c r="D9206" s="2" t="s">
        <v>16</v>
      </c>
      <c r="E9206" s="4">
        <f>45.00*(1-Z1%)</f>
        <v>45</v>
      </c>
      <c r="F9206" s="2">
        <v>11</v>
      </c>
      <c r="G9206" s="2"/>
    </row>
    <row r="9207" spans="1:26" customHeight="1" ht="18" hidden="true" outlineLevel="4">
      <c r="A9207" s="2" t="s">
        <v>17732</v>
      </c>
      <c r="B9207" s="3" t="s">
        <v>17733</v>
      </c>
      <c r="C9207" s="2"/>
      <c r="D9207" s="2" t="s">
        <v>16</v>
      </c>
      <c r="E9207" s="4">
        <f>70.00*(1-Z1%)</f>
        <v>70</v>
      </c>
      <c r="F9207" s="2">
        <v>2</v>
      </c>
      <c r="G9207" s="2"/>
    </row>
    <row r="9208" spans="1:26" customHeight="1" ht="36" hidden="true" outlineLevel="4">
      <c r="A9208" s="2" t="s">
        <v>17734</v>
      </c>
      <c r="B9208" s="3" t="s">
        <v>17735</v>
      </c>
      <c r="C9208" s="2"/>
      <c r="D9208" s="2" t="s">
        <v>16</v>
      </c>
      <c r="E9208" s="4">
        <f>35.00*(1-Z1%)</f>
        <v>35</v>
      </c>
      <c r="F9208" s="2">
        <v>12</v>
      </c>
      <c r="G9208" s="2"/>
    </row>
    <row r="9209" spans="1:26" customHeight="1" ht="36" hidden="true" outlineLevel="4">
      <c r="A9209" s="2" t="s">
        <v>17736</v>
      </c>
      <c r="B9209" s="3" t="s">
        <v>17737</v>
      </c>
      <c r="C9209" s="2"/>
      <c r="D9209" s="2" t="s">
        <v>16</v>
      </c>
      <c r="E9209" s="4">
        <f>35.00*(1-Z1%)</f>
        <v>35</v>
      </c>
      <c r="F9209" s="2">
        <v>6</v>
      </c>
      <c r="G9209" s="2"/>
    </row>
    <row r="9210" spans="1:26" customHeight="1" ht="36" hidden="true" outlineLevel="4">
      <c r="A9210" s="2" t="s">
        <v>17738</v>
      </c>
      <c r="B9210" s="3" t="s">
        <v>17739</v>
      </c>
      <c r="C9210" s="2"/>
      <c r="D9210" s="2" t="s">
        <v>16</v>
      </c>
      <c r="E9210" s="4">
        <f>65.00*(1-Z1%)</f>
        <v>65</v>
      </c>
      <c r="F9210" s="2">
        <v>7</v>
      </c>
      <c r="G9210" s="2"/>
    </row>
    <row r="9211" spans="1:26" customHeight="1" ht="36" hidden="true" outlineLevel="4">
      <c r="A9211" s="2" t="s">
        <v>17740</v>
      </c>
      <c r="B9211" s="3" t="s">
        <v>17741</v>
      </c>
      <c r="C9211" s="2"/>
      <c r="D9211" s="2" t="s">
        <v>16</v>
      </c>
      <c r="E9211" s="4">
        <f>35.00*(1-Z1%)</f>
        <v>35</v>
      </c>
      <c r="F9211" s="2">
        <v>9</v>
      </c>
      <c r="G9211" s="2"/>
    </row>
    <row r="9212" spans="1:26" customHeight="1" ht="36" hidden="true" outlineLevel="4">
      <c r="A9212" s="2" t="s">
        <v>17742</v>
      </c>
      <c r="B9212" s="3" t="s">
        <v>17743</v>
      </c>
      <c r="C9212" s="2"/>
      <c r="D9212" s="2" t="s">
        <v>16</v>
      </c>
      <c r="E9212" s="4">
        <f>65.00*(1-Z1%)</f>
        <v>65</v>
      </c>
      <c r="F9212" s="2">
        <v>17</v>
      </c>
      <c r="G9212" s="2"/>
    </row>
    <row r="9213" spans="1:26" customHeight="1" ht="36" hidden="true" outlineLevel="4">
      <c r="A9213" s="2" t="s">
        <v>17744</v>
      </c>
      <c r="B9213" s="3" t="s">
        <v>17745</v>
      </c>
      <c r="C9213" s="2"/>
      <c r="D9213" s="2" t="s">
        <v>16</v>
      </c>
      <c r="E9213" s="4">
        <f>35.00*(1-Z1%)</f>
        <v>35</v>
      </c>
      <c r="F9213" s="2">
        <v>25</v>
      </c>
      <c r="G9213" s="2"/>
    </row>
    <row r="9214" spans="1:26" customHeight="1" ht="36" hidden="true" outlineLevel="4">
      <c r="A9214" s="2" t="s">
        <v>17746</v>
      </c>
      <c r="B9214" s="3" t="s">
        <v>17747</v>
      </c>
      <c r="C9214" s="2"/>
      <c r="D9214" s="2" t="s">
        <v>16</v>
      </c>
      <c r="E9214" s="4">
        <f>65.00*(1-Z1%)</f>
        <v>65</v>
      </c>
      <c r="F9214" s="2">
        <v>16</v>
      </c>
      <c r="G9214" s="2"/>
    </row>
    <row r="9215" spans="1:26" customHeight="1" ht="36" hidden="true" outlineLevel="4">
      <c r="A9215" s="2" t="s">
        <v>17748</v>
      </c>
      <c r="B9215" s="3" t="s">
        <v>17749</v>
      </c>
      <c r="C9215" s="2"/>
      <c r="D9215" s="2" t="s">
        <v>16</v>
      </c>
      <c r="E9215" s="4">
        <f>80.00*(1-Z1%)</f>
        <v>80</v>
      </c>
      <c r="F9215" s="2">
        <v>3</v>
      </c>
      <c r="G9215" s="2"/>
    </row>
    <row r="9216" spans="1:26" customHeight="1" ht="36" hidden="true" outlineLevel="4">
      <c r="A9216" s="2" t="s">
        <v>17750</v>
      </c>
      <c r="B9216" s="3" t="s">
        <v>17751</v>
      </c>
      <c r="C9216" s="2"/>
      <c r="D9216" s="2" t="s">
        <v>16</v>
      </c>
      <c r="E9216" s="4">
        <f>80.00*(1-Z1%)</f>
        <v>80</v>
      </c>
      <c r="F9216" s="2">
        <v>2</v>
      </c>
      <c r="G9216" s="2"/>
    </row>
    <row r="9217" spans="1:26" customHeight="1" ht="18" hidden="true" outlineLevel="4">
      <c r="A9217" s="2" t="s">
        <v>17752</v>
      </c>
      <c r="B9217" s="3" t="s">
        <v>17753</v>
      </c>
      <c r="C9217" s="2"/>
      <c r="D9217" s="2" t="s">
        <v>16</v>
      </c>
      <c r="E9217" s="4">
        <f>310.00*(1-Z1%)</f>
        <v>310</v>
      </c>
      <c r="F9217" s="2">
        <v>2</v>
      </c>
      <c r="G9217" s="2"/>
    </row>
    <row r="9218" spans="1:26" customHeight="1" ht="18" hidden="true" outlineLevel="4">
      <c r="A9218" s="2" t="s">
        <v>17754</v>
      </c>
      <c r="B9218" s="3" t="s">
        <v>17755</v>
      </c>
      <c r="C9218" s="2"/>
      <c r="D9218" s="2" t="s">
        <v>16</v>
      </c>
      <c r="E9218" s="4">
        <f>50.00*(1-Z1%)</f>
        <v>50</v>
      </c>
      <c r="F9218" s="2">
        <v>20</v>
      </c>
      <c r="G9218" s="2"/>
    </row>
    <row r="9219" spans="1:26" customHeight="1" ht="18" hidden="true" outlineLevel="4">
      <c r="A9219" s="2" t="s">
        <v>17756</v>
      </c>
      <c r="B9219" s="3" t="s">
        <v>17757</v>
      </c>
      <c r="C9219" s="2"/>
      <c r="D9219" s="2" t="s">
        <v>16</v>
      </c>
      <c r="E9219" s="4">
        <f>50.00*(1-Z1%)</f>
        <v>50</v>
      </c>
      <c r="F9219" s="2">
        <v>17</v>
      </c>
      <c r="G9219" s="2"/>
    </row>
    <row r="9220" spans="1:26" customHeight="1" ht="18" hidden="true" outlineLevel="4">
      <c r="A9220" s="2" t="s">
        <v>17758</v>
      </c>
      <c r="B9220" s="3" t="s">
        <v>17759</v>
      </c>
      <c r="C9220" s="2"/>
      <c r="D9220" s="2" t="s">
        <v>16</v>
      </c>
      <c r="E9220" s="4">
        <f>110.00*(1-Z1%)</f>
        <v>110</v>
      </c>
      <c r="F9220" s="2">
        <v>7</v>
      </c>
      <c r="G9220" s="2"/>
    </row>
    <row r="9221" spans="1:26" customHeight="1" ht="18" hidden="true" outlineLevel="4">
      <c r="A9221" s="2" t="s">
        <v>17760</v>
      </c>
      <c r="B9221" s="3" t="s">
        <v>17761</v>
      </c>
      <c r="C9221" s="2"/>
      <c r="D9221" s="2" t="s">
        <v>16</v>
      </c>
      <c r="E9221" s="4">
        <f>100.00*(1-Z1%)</f>
        <v>100</v>
      </c>
      <c r="F9221" s="2">
        <v>4</v>
      </c>
      <c r="G9221" s="2"/>
    </row>
    <row r="9222" spans="1:26" customHeight="1" ht="18" hidden="true" outlineLevel="4">
      <c r="A9222" s="2" t="s">
        <v>17762</v>
      </c>
      <c r="B9222" s="3" t="s">
        <v>17763</v>
      </c>
      <c r="C9222" s="2"/>
      <c r="D9222" s="2" t="s">
        <v>16</v>
      </c>
      <c r="E9222" s="4">
        <f>110.00*(1-Z1%)</f>
        <v>110</v>
      </c>
      <c r="F9222" s="2">
        <v>5</v>
      </c>
      <c r="G9222" s="2"/>
    </row>
    <row r="9223" spans="1:26" customHeight="1" ht="18" hidden="true" outlineLevel="4">
      <c r="A9223" s="2" t="s">
        <v>17764</v>
      </c>
      <c r="B9223" s="3" t="s">
        <v>17765</v>
      </c>
      <c r="C9223" s="2"/>
      <c r="D9223" s="2" t="s">
        <v>16</v>
      </c>
      <c r="E9223" s="4">
        <f>100.00*(1-Z1%)</f>
        <v>100</v>
      </c>
      <c r="F9223" s="2">
        <v>9</v>
      </c>
      <c r="G9223" s="2"/>
    </row>
    <row r="9224" spans="1:26" customHeight="1" ht="18" hidden="true" outlineLevel="4">
      <c r="A9224" s="2" t="s">
        <v>17766</v>
      </c>
      <c r="B9224" s="3" t="s">
        <v>17767</v>
      </c>
      <c r="C9224" s="2"/>
      <c r="D9224" s="2" t="s">
        <v>16</v>
      </c>
      <c r="E9224" s="4">
        <f>110.00*(1-Z1%)</f>
        <v>110</v>
      </c>
      <c r="F9224" s="2">
        <v>7</v>
      </c>
      <c r="G9224" s="2"/>
    </row>
    <row r="9225" spans="1:26" customHeight="1" ht="18" hidden="true" outlineLevel="4">
      <c r="A9225" s="2" t="s">
        <v>17768</v>
      </c>
      <c r="B9225" s="3" t="s">
        <v>17769</v>
      </c>
      <c r="C9225" s="2"/>
      <c r="D9225" s="2" t="s">
        <v>16</v>
      </c>
      <c r="E9225" s="4">
        <f>90.00*(1-Z1%)</f>
        <v>90</v>
      </c>
      <c r="F9225" s="2">
        <v>8</v>
      </c>
      <c r="G9225" s="2"/>
    </row>
    <row r="9226" spans="1:26" customHeight="1" ht="18" hidden="true" outlineLevel="4">
      <c r="A9226" s="2" t="s">
        <v>17770</v>
      </c>
      <c r="B9226" s="3" t="s">
        <v>17771</v>
      </c>
      <c r="C9226" s="2"/>
      <c r="D9226" s="2" t="s">
        <v>16</v>
      </c>
      <c r="E9226" s="4">
        <f>80.00*(1-Z1%)</f>
        <v>80</v>
      </c>
      <c r="F9226" s="2">
        <v>10</v>
      </c>
      <c r="G9226" s="2"/>
    </row>
    <row r="9227" spans="1:26" customHeight="1" ht="18" hidden="true" outlineLevel="4">
      <c r="A9227" s="2" t="s">
        <v>17772</v>
      </c>
      <c r="B9227" s="3" t="s">
        <v>17773</v>
      </c>
      <c r="C9227" s="2"/>
      <c r="D9227" s="2" t="s">
        <v>16</v>
      </c>
      <c r="E9227" s="4">
        <f>80.00*(1-Z1%)</f>
        <v>80</v>
      </c>
      <c r="F9227" s="2">
        <v>10</v>
      </c>
      <c r="G9227" s="2"/>
    </row>
    <row r="9228" spans="1:26" customHeight="1" ht="18" hidden="true" outlineLevel="4">
      <c r="A9228" s="2" t="s">
        <v>17774</v>
      </c>
      <c r="B9228" s="3" t="s">
        <v>17775</v>
      </c>
      <c r="C9228" s="2"/>
      <c r="D9228" s="2" t="s">
        <v>16</v>
      </c>
      <c r="E9228" s="4">
        <f>80.00*(1-Z1%)</f>
        <v>80</v>
      </c>
      <c r="F9228" s="2">
        <v>9</v>
      </c>
      <c r="G9228" s="2"/>
    </row>
    <row r="9229" spans="1:26" customHeight="1" ht="18" hidden="true" outlineLevel="4">
      <c r="A9229" s="2" t="s">
        <v>17776</v>
      </c>
      <c r="B9229" s="3" t="s">
        <v>17777</v>
      </c>
      <c r="C9229" s="2"/>
      <c r="D9229" s="2" t="s">
        <v>16</v>
      </c>
      <c r="E9229" s="4">
        <f>80.00*(1-Z1%)</f>
        <v>80</v>
      </c>
      <c r="F9229" s="2">
        <v>10</v>
      </c>
      <c r="G9229" s="2"/>
    </row>
    <row r="9230" spans="1:26" customHeight="1" ht="18" hidden="true" outlineLevel="4">
      <c r="A9230" s="2" t="s">
        <v>17778</v>
      </c>
      <c r="B9230" s="3" t="s">
        <v>17779</v>
      </c>
      <c r="C9230" s="2"/>
      <c r="D9230" s="2" t="s">
        <v>16</v>
      </c>
      <c r="E9230" s="4">
        <f>80.00*(1-Z1%)</f>
        <v>80</v>
      </c>
      <c r="F9230" s="2">
        <v>10</v>
      </c>
      <c r="G9230" s="2"/>
    </row>
    <row r="9231" spans="1:26" customHeight="1" ht="18" hidden="true" outlineLevel="4">
      <c r="A9231" s="2" t="s">
        <v>17780</v>
      </c>
      <c r="B9231" s="3" t="s">
        <v>17781</v>
      </c>
      <c r="C9231" s="2"/>
      <c r="D9231" s="2" t="s">
        <v>16</v>
      </c>
      <c r="E9231" s="4">
        <f>80.00*(1-Z1%)</f>
        <v>80</v>
      </c>
      <c r="F9231" s="2">
        <v>9</v>
      </c>
      <c r="G9231" s="2"/>
    </row>
    <row r="9232" spans="1:26" customHeight="1" ht="18" hidden="true" outlineLevel="4">
      <c r="A9232" s="2" t="s">
        <v>17782</v>
      </c>
      <c r="B9232" s="3" t="s">
        <v>17783</v>
      </c>
      <c r="C9232" s="2"/>
      <c r="D9232" s="2" t="s">
        <v>16</v>
      </c>
      <c r="E9232" s="4">
        <f>80.00*(1-Z1%)</f>
        <v>80</v>
      </c>
      <c r="F9232" s="2">
        <v>9</v>
      </c>
      <c r="G9232" s="2"/>
    </row>
    <row r="9233" spans="1:26" customHeight="1" ht="18" hidden="true" outlineLevel="4">
      <c r="A9233" s="2" t="s">
        <v>17784</v>
      </c>
      <c r="B9233" s="3" t="s">
        <v>17785</v>
      </c>
      <c r="C9233" s="2"/>
      <c r="D9233" s="2" t="s">
        <v>16</v>
      </c>
      <c r="E9233" s="4">
        <f>105.00*(1-Z1%)</f>
        <v>105</v>
      </c>
      <c r="F9233" s="2">
        <v>6</v>
      </c>
      <c r="G9233" s="2"/>
    </row>
    <row r="9234" spans="1:26" customHeight="1" ht="18" hidden="true" outlineLevel="4">
      <c r="A9234" s="2" t="s">
        <v>17786</v>
      </c>
      <c r="B9234" s="3" t="s">
        <v>17787</v>
      </c>
      <c r="C9234" s="2"/>
      <c r="D9234" s="2" t="s">
        <v>16</v>
      </c>
      <c r="E9234" s="4">
        <f>105.00*(1-Z1%)</f>
        <v>105</v>
      </c>
      <c r="F9234" s="2">
        <v>6</v>
      </c>
      <c r="G9234" s="2"/>
    </row>
    <row r="9235" spans="1:26" customHeight="1" ht="18" hidden="true" outlineLevel="4">
      <c r="A9235" s="2" t="s">
        <v>17788</v>
      </c>
      <c r="B9235" s="3" t="s">
        <v>17789</v>
      </c>
      <c r="C9235" s="2"/>
      <c r="D9235" s="2" t="s">
        <v>16</v>
      </c>
      <c r="E9235" s="4">
        <f>105.00*(1-Z1%)</f>
        <v>105</v>
      </c>
      <c r="F9235" s="2">
        <v>4</v>
      </c>
      <c r="G9235" s="2"/>
    </row>
    <row r="9236" spans="1:26" customHeight="1" ht="18" hidden="true" outlineLevel="4">
      <c r="A9236" s="2" t="s">
        <v>17790</v>
      </c>
      <c r="B9236" s="3" t="s">
        <v>17791</v>
      </c>
      <c r="C9236" s="2"/>
      <c r="D9236" s="2" t="s">
        <v>16</v>
      </c>
      <c r="E9236" s="4">
        <f>90.00*(1-Z1%)</f>
        <v>90</v>
      </c>
      <c r="F9236" s="2">
        <v>5</v>
      </c>
      <c r="G9236" s="2"/>
    </row>
    <row r="9237" spans="1:26" customHeight="1" ht="18" hidden="true" outlineLevel="4">
      <c r="A9237" s="2" t="s">
        <v>17792</v>
      </c>
      <c r="B9237" s="3" t="s">
        <v>17791</v>
      </c>
      <c r="C9237" s="2"/>
      <c r="D9237" s="2" t="s">
        <v>16</v>
      </c>
      <c r="E9237" s="4">
        <f>105.00*(1-Z1%)</f>
        <v>105</v>
      </c>
      <c r="F9237" s="2">
        <v>4</v>
      </c>
      <c r="G9237" s="2"/>
    </row>
    <row r="9238" spans="1:26" customHeight="1" ht="18" hidden="true" outlineLevel="4">
      <c r="A9238" s="2" t="s">
        <v>17793</v>
      </c>
      <c r="B9238" s="3" t="s">
        <v>17794</v>
      </c>
      <c r="C9238" s="2"/>
      <c r="D9238" s="2" t="s">
        <v>16</v>
      </c>
      <c r="E9238" s="4">
        <f>110.00*(1-Z1%)</f>
        <v>110</v>
      </c>
      <c r="F9238" s="2">
        <v>6</v>
      </c>
      <c r="G9238" s="2"/>
    </row>
    <row r="9239" spans="1:26" customHeight="1" ht="18" hidden="true" outlineLevel="4">
      <c r="A9239" s="2" t="s">
        <v>17795</v>
      </c>
      <c r="B9239" s="3" t="s">
        <v>17796</v>
      </c>
      <c r="C9239" s="2"/>
      <c r="D9239" s="2" t="s">
        <v>16</v>
      </c>
      <c r="E9239" s="4">
        <f>90.00*(1-Z1%)</f>
        <v>90</v>
      </c>
      <c r="F9239" s="2">
        <v>10</v>
      </c>
      <c r="G9239" s="2"/>
    </row>
    <row r="9240" spans="1:26" customHeight="1" ht="18" hidden="true" outlineLevel="4">
      <c r="A9240" s="2" t="s">
        <v>17797</v>
      </c>
      <c r="B9240" s="3" t="s">
        <v>17796</v>
      </c>
      <c r="C9240" s="2"/>
      <c r="D9240" s="2" t="s">
        <v>16</v>
      </c>
      <c r="E9240" s="4">
        <f>105.00*(1-Z1%)</f>
        <v>105</v>
      </c>
      <c r="F9240" s="2">
        <v>4</v>
      </c>
      <c r="G9240" s="2"/>
    </row>
    <row r="9241" spans="1:26" customHeight="1" ht="18" hidden="true" outlineLevel="4">
      <c r="A9241" s="2" t="s">
        <v>17798</v>
      </c>
      <c r="B9241" s="3" t="s">
        <v>17799</v>
      </c>
      <c r="C9241" s="2"/>
      <c r="D9241" s="2" t="s">
        <v>16</v>
      </c>
      <c r="E9241" s="4">
        <f>1200.00*(1-Z1%)</f>
        <v>1200</v>
      </c>
      <c r="F9241" s="2">
        <v>1</v>
      </c>
      <c r="G9241" s="2"/>
    </row>
    <row r="9242" spans="1:26" customHeight="1" ht="18" hidden="true" outlineLevel="4">
      <c r="A9242" s="2" t="s">
        <v>17800</v>
      </c>
      <c r="B9242" s="3" t="s">
        <v>17801</v>
      </c>
      <c r="C9242" s="2"/>
      <c r="D9242" s="2" t="s">
        <v>16</v>
      </c>
      <c r="E9242" s="4">
        <f>200.00*(1-Z1%)</f>
        <v>200</v>
      </c>
      <c r="F9242" s="2">
        <v>2</v>
      </c>
      <c r="G9242" s="2"/>
    </row>
    <row r="9243" spans="1:26" customHeight="1" ht="18" hidden="true" outlineLevel="4">
      <c r="A9243" s="2" t="s">
        <v>17802</v>
      </c>
      <c r="B9243" s="3" t="s">
        <v>17803</v>
      </c>
      <c r="C9243" s="2"/>
      <c r="D9243" s="2" t="s">
        <v>16</v>
      </c>
      <c r="E9243" s="4">
        <f>280.00*(1-Z1%)</f>
        <v>280</v>
      </c>
      <c r="F9243" s="2">
        <v>1</v>
      </c>
      <c r="G9243" s="2"/>
    </row>
    <row r="9244" spans="1:26" customHeight="1" ht="18" hidden="true" outlineLevel="4">
      <c r="A9244" s="2" t="s">
        <v>17804</v>
      </c>
      <c r="B9244" s="3" t="s">
        <v>17805</v>
      </c>
      <c r="C9244" s="2"/>
      <c r="D9244" s="2" t="s">
        <v>16</v>
      </c>
      <c r="E9244" s="4">
        <f>550.00*(1-Z1%)</f>
        <v>550</v>
      </c>
      <c r="F9244" s="2">
        <v>2</v>
      </c>
      <c r="G9244" s="2"/>
    </row>
    <row r="9245" spans="1:26" customHeight="1" ht="18" hidden="true" outlineLevel="4">
      <c r="A9245" s="2" t="s">
        <v>17806</v>
      </c>
      <c r="B9245" s="3" t="s">
        <v>17807</v>
      </c>
      <c r="C9245" s="2"/>
      <c r="D9245" s="2" t="s">
        <v>16</v>
      </c>
      <c r="E9245" s="4">
        <f>570.00*(1-Z1%)</f>
        <v>570</v>
      </c>
      <c r="F9245" s="2">
        <v>2</v>
      </c>
      <c r="G9245" s="2"/>
    </row>
    <row r="9246" spans="1:26" customHeight="1" ht="18" hidden="true" outlineLevel="4">
      <c r="A9246" s="2" t="s">
        <v>17808</v>
      </c>
      <c r="B9246" s="3" t="s">
        <v>17809</v>
      </c>
      <c r="C9246" s="2"/>
      <c r="D9246" s="2" t="s">
        <v>16</v>
      </c>
      <c r="E9246" s="4">
        <f>760.00*(1-Z1%)</f>
        <v>760</v>
      </c>
      <c r="F9246" s="2">
        <v>1</v>
      </c>
      <c r="G9246" s="2"/>
    </row>
    <row r="9247" spans="1:26" customHeight="1" ht="18" hidden="true" outlineLevel="4">
      <c r="A9247" s="2" t="s">
        <v>17810</v>
      </c>
      <c r="B9247" s="3" t="s">
        <v>17811</v>
      </c>
      <c r="C9247" s="2"/>
      <c r="D9247" s="2" t="s">
        <v>16</v>
      </c>
      <c r="E9247" s="4">
        <f>280.00*(1-Z1%)</f>
        <v>280</v>
      </c>
      <c r="F9247" s="2">
        <v>2</v>
      </c>
      <c r="G9247" s="2"/>
    </row>
    <row r="9248" spans="1:26" customHeight="1" ht="18" hidden="true" outlineLevel="4">
      <c r="A9248" s="2" t="s">
        <v>17812</v>
      </c>
      <c r="B9248" s="3" t="s">
        <v>17813</v>
      </c>
      <c r="C9248" s="2"/>
      <c r="D9248" s="2" t="s">
        <v>16</v>
      </c>
      <c r="E9248" s="4">
        <f>290.00*(1-Z1%)</f>
        <v>290</v>
      </c>
      <c r="F9248" s="2">
        <v>1</v>
      </c>
      <c r="G9248" s="2"/>
    </row>
    <row r="9249" spans="1:26" customHeight="1" ht="36" hidden="true" outlineLevel="4">
      <c r="A9249" s="2" t="s">
        <v>17814</v>
      </c>
      <c r="B9249" s="3" t="s">
        <v>17815</v>
      </c>
      <c r="C9249" s="2"/>
      <c r="D9249" s="2" t="s">
        <v>16</v>
      </c>
      <c r="E9249" s="4">
        <f>420.00*(1-Z1%)</f>
        <v>420</v>
      </c>
      <c r="F9249" s="2">
        <v>1</v>
      </c>
      <c r="G9249" s="2"/>
    </row>
    <row r="9250" spans="1:26" customHeight="1" ht="18" hidden="true" outlineLevel="4">
      <c r="A9250" s="2" t="s">
        <v>17816</v>
      </c>
      <c r="B9250" s="3" t="s">
        <v>17817</v>
      </c>
      <c r="C9250" s="2"/>
      <c r="D9250" s="2" t="s">
        <v>16</v>
      </c>
      <c r="E9250" s="4">
        <f>450.00*(1-Z1%)</f>
        <v>450</v>
      </c>
      <c r="F9250" s="2">
        <v>2</v>
      </c>
      <c r="G9250" s="2"/>
    </row>
    <row r="9251" spans="1:26" customHeight="1" ht="36" hidden="true" outlineLevel="4">
      <c r="A9251" s="2" t="s">
        <v>17818</v>
      </c>
      <c r="B9251" s="3" t="s">
        <v>17819</v>
      </c>
      <c r="C9251" s="2"/>
      <c r="D9251" s="2" t="s">
        <v>16</v>
      </c>
      <c r="E9251" s="4">
        <f>590.00*(1-Z1%)</f>
        <v>590</v>
      </c>
      <c r="F9251" s="2">
        <v>1</v>
      </c>
      <c r="G9251" s="2"/>
    </row>
    <row r="9252" spans="1:26" customHeight="1" ht="36" hidden="true" outlineLevel="4">
      <c r="A9252" s="2" t="s">
        <v>17820</v>
      </c>
      <c r="B9252" s="3" t="s">
        <v>17821</v>
      </c>
      <c r="C9252" s="2"/>
      <c r="D9252" s="2" t="s">
        <v>16</v>
      </c>
      <c r="E9252" s="4">
        <f>30.00*(1-Z1%)</f>
        <v>30</v>
      </c>
      <c r="F9252" s="2">
        <v>3</v>
      </c>
      <c r="G9252" s="2"/>
    </row>
    <row r="9253" spans="1:26" customHeight="1" ht="36" hidden="true" outlineLevel="4">
      <c r="A9253" s="2" t="s">
        <v>17822</v>
      </c>
      <c r="B9253" s="3" t="s">
        <v>17823</v>
      </c>
      <c r="C9253" s="2"/>
      <c r="D9253" s="2" t="s">
        <v>16</v>
      </c>
      <c r="E9253" s="4">
        <f>180.00*(1-Z1%)</f>
        <v>180</v>
      </c>
      <c r="F9253" s="2">
        <v>3</v>
      </c>
      <c r="G9253" s="2"/>
    </row>
    <row r="9254" spans="1:26" customHeight="1" ht="36" hidden="true" outlineLevel="4">
      <c r="A9254" s="2" t="s">
        <v>17824</v>
      </c>
      <c r="B9254" s="3" t="s">
        <v>17825</v>
      </c>
      <c r="C9254" s="2"/>
      <c r="D9254" s="2" t="s">
        <v>16</v>
      </c>
      <c r="E9254" s="4">
        <f>50.00*(1-Z1%)</f>
        <v>50</v>
      </c>
      <c r="F9254" s="2">
        <v>29</v>
      </c>
      <c r="G9254" s="2"/>
    </row>
    <row r="9255" spans="1:26" customHeight="1" ht="18" hidden="true" outlineLevel="4">
      <c r="A9255" s="2" t="s">
        <v>17826</v>
      </c>
      <c r="B9255" s="3" t="s">
        <v>17827</v>
      </c>
      <c r="C9255" s="2"/>
      <c r="D9255" s="2" t="s">
        <v>16</v>
      </c>
      <c r="E9255" s="4">
        <f>150.00*(1-Z1%)</f>
        <v>150</v>
      </c>
      <c r="F9255" s="2">
        <v>1</v>
      </c>
      <c r="G9255" s="2"/>
    </row>
    <row r="9256" spans="1:26" customHeight="1" ht="18" hidden="true" outlineLevel="4">
      <c r="A9256" s="2" t="s">
        <v>17828</v>
      </c>
      <c r="B9256" s="3" t="s">
        <v>17829</v>
      </c>
      <c r="C9256" s="2"/>
      <c r="D9256" s="2" t="s">
        <v>16</v>
      </c>
      <c r="E9256" s="4">
        <f>100.00*(1-Z1%)</f>
        <v>100</v>
      </c>
      <c r="F9256" s="2">
        <v>3</v>
      </c>
      <c r="G9256" s="2"/>
    </row>
    <row r="9257" spans="1:26" customHeight="1" ht="36" hidden="true" outlineLevel="4">
      <c r="A9257" s="2" t="s">
        <v>17830</v>
      </c>
      <c r="B9257" s="3" t="s">
        <v>17831</v>
      </c>
      <c r="C9257" s="2"/>
      <c r="D9257" s="2" t="s">
        <v>16</v>
      </c>
      <c r="E9257" s="4">
        <f>200.00*(1-Z1%)</f>
        <v>200</v>
      </c>
      <c r="F9257" s="2">
        <v>3</v>
      </c>
      <c r="G9257" s="2"/>
    </row>
    <row r="9258" spans="1:26" customHeight="1" ht="36" hidden="true" outlineLevel="4">
      <c r="A9258" s="2" t="s">
        <v>17832</v>
      </c>
      <c r="B9258" s="3" t="s">
        <v>17833</v>
      </c>
      <c r="C9258" s="2"/>
      <c r="D9258" s="2" t="s">
        <v>16</v>
      </c>
      <c r="E9258" s="4">
        <f>160.00*(1-Z1%)</f>
        <v>160</v>
      </c>
      <c r="F9258" s="2">
        <v>1</v>
      </c>
      <c r="G9258" s="2"/>
    </row>
    <row r="9259" spans="1:26" customHeight="1" ht="18" hidden="true" outlineLevel="4">
      <c r="A9259" s="2" t="s">
        <v>17834</v>
      </c>
      <c r="B9259" s="3" t="s">
        <v>17835</v>
      </c>
      <c r="C9259" s="2"/>
      <c r="D9259" s="2" t="s">
        <v>16</v>
      </c>
      <c r="E9259" s="4">
        <f>110.00*(1-Z1%)</f>
        <v>110</v>
      </c>
      <c r="F9259" s="2">
        <v>3</v>
      </c>
      <c r="G9259" s="2"/>
    </row>
    <row r="9260" spans="1:26" customHeight="1" ht="18" hidden="true" outlineLevel="4">
      <c r="A9260" s="2" t="s">
        <v>17836</v>
      </c>
      <c r="B9260" s="3" t="s">
        <v>17837</v>
      </c>
      <c r="C9260" s="2"/>
      <c r="D9260" s="2" t="s">
        <v>16</v>
      </c>
      <c r="E9260" s="4">
        <f>130.00*(1-Z1%)</f>
        <v>130</v>
      </c>
      <c r="F9260" s="2">
        <v>2</v>
      </c>
      <c r="G9260" s="2"/>
    </row>
    <row r="9261" spans="1:26" customHeight="1" ht="36" hidden="true" outlineLevel="4">
      <c r="A9261" s="2" t="s">
        <v>17838</v>
      </c>
      <c r="B9261" s="3" t="s">
        <v>17839</v>
      </c>
      <c r="C9261" s="2"/>
      <c r="D9261" s="2" t="s">
        <v>16</v>
      </c>
      <c r="E9261" s="4">
        <f>150.00*(1-Z1%)</f>
        <v>150</v>
      </c>
      <c r="F9261" s="2">
        <v>3</v>
      </c>
      <c r="G9261" s="2"/>
    </row>
    <row r="9262" spans="1:26" customHeight="1" ht="36" hidden="true" outlineLevel="4">
      <c r="A9262" s="2" t="s">
        <v>17840</v>
      </c>
      <c r="B9262" s="3" t="s">
        <v>17841</v>
      </c>
      <c r="C9262" s="2"/>
      <c r="D9262" s="2" t="s">
        <v>16</v>
      </c>
      <c r="E9262" s="4">
        <f>200.00*(1-Z1%)</f>
        <v>200</v>
      </c>
      <c r="F9262" s="2">
        <v>1</v>
      </c>
      <c r="G9262" s="2"/>
    </row>
    <row r="9263" spans="1:26" customHeight="1" ht="36" hidden="true" outlineLevel="4">
      <c r="A9263" s="2" t="s">
        <v>17842</v>
      </c>
      <c r="B9263" s="3" t="s">
        <v>17843</v>
      </c>
      <c r="C9263" s="2"/>
      <c r="D9263" s="2" t="s">
        <v>16</v>
      </c>
      <c r="E9263" s="4">
        <f>250.00*(1-Z1%)</f>
        <v>250</v>
      </c>
      <c r="F9263" s="2">
        <v>2</v>
      </c>
      <c r="G9263" s="2"/>
    </row>
    <row r="9264" spans="1:26" customHeight="1" ht="36" hidden="true" outlineLevel="4">
      <c r="A9264" s="2" t="s">
        <v>17844</v>
      </c>
      <c r="B9264" s="3" t="s">
        <v>17845</v>
      </c>
      <c r="C9264" s="2"/>
      <c r="D9264" s="2" t="s">
        <v>16</v>
      </c>
      <c r="E9264" s="4">
        <f>150.00*(1-Z1%)</f>
        <v>150</v>
      </c>
      <c r="F9264" s="2">
        <v>1</v>
      </c>
      <c r="G9264" s="2"/>
    </row>
    <row r="9265" spans="1:26" customHeight="1" ht="36" hidden="true" outlineLevel="4">
      <c r="A9265" s="2" t="s">
        <v>17846</v>
      </c>
      <c r="B9265" s="3" t="s">
        <v>17847</v>
      </c>
      <c r="C9265" s="2"/>
      <c r="D9265" s="2" t="s">
        <v>16</v>
      </c>
      <c r="E9265" s="4">
        <f>350.00*(1-Z1%)</f>
        <v>350</v>
      </c>
      <c r="F9265" s="2">
        <v>2</v>
      </c>
      <c r="G9265" s="2"/>
    </row>
    <row r="9266" spans="1:26" customHeight="1" ht="18" hidden="true" outlineLevel="4">
      <c r="A9266" s="2" t="s">
        <v>17848</v>
      </c>
      <c r="B9266" s="3" t="s">
        <v>17849</v>
      </c>
      <c r="C9266" s="2"/>
      <c r="D9266" s="2" t="s">
        <v>16</v>
      </c>
      <c r="E9266" s="4">
        <f>250.00*(1-Z1%)</f>
        <v>250</v>
      </c>
      <c r="F9266" s="2">
        <v>3</v>
      </c>
      <c r="G9266" s="2"/>
    </row>
    <row r="9267" spans="1:26" customHeight="1" ht="35" hidden="true" outlineLevel="4">
      <c r="A9267" s="5" t="s">
        <v>17850</v>
      </c>
      <c r="B9267" s="5"/>
      <c r="C9267" s="5"/>
      <c r="D9267" s="5"/>
      <c r="E9267" s="5"/>
      <c r="F9267" s="5"/>
      <c r="G9267" s="5"/>
    </row>
    <row r="9268" spans="1:26" customHeight="1" ht="36" hidden="true" outlineLevel="4">
      <c r="A9268" s="2" t="s">
        <v>17851</v>
      </c>
      <c r="B9268" s="3" t="s">
        <v>17852</v>
      </c>
      <c r="C9268" s="2"/>
      <c r="D9268" s="2" t="s">
        <v>16</v>
      </c>
      <c r="E9268" s="4">
        <f>690.00*(1-Z1%)</f>
        <v>690</v>
      </c>
      <c r="F9268" s="2">
        <v>1</v>
      </c>
      <c r="G9268" s="2"/>
    </row>
    <row r="9269" spans="1:26" customHeight="1" ht="36" hidden="true" outlineLevel="4">
      <c r="A9269" s="2" t="s">
        <v>17853</v>
      </c>
      <c r="B9269" s="3" t="s">
        <v>17854</v>
      </c>
      <c r="C9269" s="2"/>
      <c r="D9269" s="2" t="s">
        <v>16</v>
      </c>
      <c r="E9269" s="4">
        <f>210.00*(1-Z1%)</f>
        <v>210</v>
      </c>
      <c r="F9269" s="2">
        <v>2</v>
      </c>
      <c r="G9269" s="2"/>
    </row>
    <row r="9270" spans="1:26" customHeight="1" ht="18" hidden="true" outlineLevel="4">
      <c r="A9270" s="2" t="s">
        <v>17855</v>
      </c>
      <c r="B9270" s="3" t="s">
        <v>17856</v>
      </c>
      <c r="C9270" s="2"/>
      <c r="D9270" s="2" t="s">
        <v>16</v>
      </c>
      <c r="E9270" s="4">
        <f>830.00*(1-Z1%)</f>
        <v>830</v>
      </c>
      <c r="F9270" s="2">
        <v>2</v>
      </c>
      <c r="G9270" s="2"/>
    </row>
    <row r="9271" spans="1:26" customHeight="1" ht="18" hidden="true" outlineLevel="4">
      <c r="A9271" s="2" t="s">
        <v>17857</v>
      </c>
      <c r="B9271" s="3" t="s">
        <v>17858</v>
      </c>
      <c r="C9271" s="2"/>
      <c r="D9271" s="2" t="s">
        <v>16</v>
      </c>
      <c r="E9271" s="4">
        <f>80.00*(1-Z1%)</f>
        <v>80</v>
      </c>
      <c r="F9271" s="2">
        <v>2</v>
      </c>
      <c r="G9271" s="2"/>
    </row>
    <row r="9272" spans="1:26" customHeight="1" ht="36" hidden="true" outlineLevel="4">
      <c r="A9272" s="2" t="s">
        <v>17859</v>
      </c>
      <c r="B9272" s="3" t="s">
        <v>17860</v>
      </c>
      <c r="C9272" s="2"/>
      <c r="D9272" s="2" t="s">
        <v>16</v>
      </c>
      <c r="E9272" s="4">
        <f>250.00*(1-Z1%)</f>
        <v>250</v>
      </c>
      <c r="F9272" s="2">
        <v>1</v>
      </c>
      <c r="G9272" s="2"/>
    </row>
    <row r="9273" spans="1:26" customHeight="1" ht="36" hidden="true" outlineLevel="4">
      <c r="A9273" s="2" t="s">
        <v>17861</v>
      </c>
      <c r="B9273" s="3" t="s">
        <v>17862</v>
      </c>
      <c r="C9273" s="2"/>
      <c r="D9273" s="2" t="s">
        <v>16</v>
      </c>
      <c r="E9273" s="4">
        <f>1500.00*(1-Z1%)</f>
        <v>1500</v>
      </c>
      <c r="F9273" s="2">
        <v>1</v>
      </c>
      <c r="G9273" s="2"/>
    </row>
    <row r="9274" spans="1:26" customHeight="1" ht="35" hidden="true" outlineLevel="4">
      <c r="A9274" s="5" t="s">
        <v>17863</v>
      </c>
      <c r="B9274" s="5"/>
      <c r="C9274" s="5"/>
      <c r="D9274" s="5"/>
      <c r="E9274" s="5"/>
      <c r="F9274" s="5"/>
      <c r="G9274" s="5"/>
    </row>
    <row r="9275" spans="1:26" customHeight="1" ht="18" hidden="true" outlineLevel="4">
      <c r="A9275" s="2" t="s">
        <v>17864</v>
      </c>
      <c r="B9275" s="3" t="s">
        <v>17865</v>
      </c>
      <c r="C9275" s="2"/>
      <c r="D9275" s="2" t="s">
        <v>16</v>
      </c>
      <c r="E9275" s="4">
        <f>160.00*(1-Z1%)</f>
        <v>160</v>
      </c>
      <c r="F9275" s="2">
        <v>1</v>
      </c>
      <c r="G9275" s="2"/>
    </row>
    <row r="9276" spans="1:26" customHeight="1" ht="18" hidden="true" outlineLevel="4">
      <c r="A9276" s="2" t="s">
        <v>17866</v>
      </c>
      <c r="B9276" s="3" t="s">
        <v>17867</v>
      </c>
      <c r="C9276" s="2"/>
      <c r="D9276" s="2" t="s">
        <v>16</v>
      </c>
      <c r="E9276" s="4">
        <f>190.00*(1-Z1%)</f>
        <v>190</v>
      </c>
      <c r="F9276" s="2">
        <v>1</v>
      </c>
      <c r="G9276" s="2"/>
    </row>
    <row r="9277" spans="1:26" customHeight="1" ht="18" hidden="true" outlineLevel="4">
      <c r="A9277" s="2" t="s">
        <v>17868</v>
      </c>
      <c r="B9277" s="3" t="s">
        <v>17869</v>
      </c>
      <c r="C9277" s="2"/>
      <c r="D9277" s="2" t="s">
        <v>16</v>
      </c>
      <c r="E9277" s="4">
        <f>190.00*(1-Z1%)</f>
        <v>190</v>
      </c>
      <c r="F9277" s="2">
        <v>1</v>
      </c>
      <c r="G9277" s="2"/>
    </row>
    <row r="9278" spans="1:26" customHeight="1" ht="18" hidden="true" outlineLevel="4">
      <c r="A9278" s="2" t="s">
        <v>17870</v>
      </c>
      <c r="B9278" s="3" t="s">
        <v>17871</v>
      </c>
      <c r="C9278" s="2"/>
      <c r="D9278" s="2" t="s">
        <v>16</v>
      </c>
      <c r="E9278" s="4">
        <f>270.00*(1-Z1%)</f>
        <v>270</v>
      </c>
      <c r="F9278" s="2">
        <v>1</v>
      </c>
      <c r="G9278" s="2"/>
    </row>
    <row r="9279" spans="1:26" customHeight="1" ht="18" hidden="true" outlineLevel="4">
      <c r="A9279" s="2" t="s">
        <v>17872</v>
      </c>
      <c r="B9279" s="3" t="s">
        <v>17873</v>
      </c>
      <c r="C9279" s="2"/>
      <c r="D9279" s="2" t="s">
        <v>16</v>
      </c>
      <c r="E9279" s="4">
        <f>130.00*(1-Z1%)</f>
        <v>130</v>
      </c>
      <c r="F9279" s="2">
        <v>1</v>
      </c>
      <c r="G9279" s="2"/>
    </row>
    <row r="9280" spans="1:26" customHeight="1" ht="18" hidden="true" outlineLevel="4">
      <c r="A9280" s="2" t="s">
        <v>17874</v>
      </c>
      <c r="B9280" s="3" t="s">
        <v>17875</v>
      </c>
      <c r="C9280" s="2"/>
      <c r="D9280" s="2" t="s">
        <v>16</v>
      </c>
      <c r="E9280" s="4">
        <f>130.00*(1-Z1%)</f>
        <v>130</v>
      </c>
      <c r="F9280" s="2">
        <v>1</v>
      </c>
      <c r="G9280" s="2"/>
    </row>
    <row r="9281" spans="1:26" customHeight="1" ht="18" hidden="true" outlineLevel="4">
      <c r="A9281" s="2" t="s">
        <v>17876</v>
      </c>
      <c r="B9281" s="3" t="s">
        <v>17877</v>
      </c>
      <c r="C9281" s="2"/>
      <c r="D9281" s="2" t="s">
        <v>16</v>
      </c>
      <c r="E9281" s="4">
        <f>250.00*(1-Z1%)</f>
        <v>250</v>
      </c>
      <c r="F9281" s="2">
        <v>1</v>
      </c>
      <c r="G9281" s="2"/>
    </row>
    <row r="9282" spans="1:26" customHeight="1" ht="35" hidden="true" outlineLevel="4">
      <c r="A9282" s="5" t="s">
        <v>17878</v>
      </c>
      <c r="B9282" s="5"/>
      <c r="C9282" s="5"/>
      <c r="D9282" s="5"/>
      <c r="E9282" s="5"/>
      <c r="F9282" s="5"/>
      <c r="G9282" s="5"/>
    </row>
    <row r="9283" spans="1:26" customHeight="1" ht="36" hidden="true" outlineLevel="4">
      <c r="A9283" s="2" t="s">
        <v>17879</v>
      </c>
      <c r="B9283" s="3" t="s">
        <v>17880</v>
      </c>
      <c r="C9283" s="2"/>
      <c r="D9283" s="2" t="s">
        <v>16</v>
      </c>
      <c r="E9283" s="4">
        <f>80.00*(1-Z1%)</f>
        <v>80</v>
      </c>
      <c r="F9283" s="2">
        <v>1</v>
      </c>
      <c r="G9283" s="2"/>
    </row>
    <row r="9284" spans="1:26" customHeight="1" ht="36" hidden="true" outlineLevel="4">
      <c r="A9284" s="2" t="s">
        <v>17881</v>
      </c>
      <c r="B9284" s="3" t="s">
        <v>17882</v>
      </c>
      <c r="C9284" s="2"/>
      <c r="D9284" s="2" t="s">
        <v>16</v>
      </c>
      <c r="E9284" s="4">
        <f>70.00*(1-Z1%)</f>
        <v>70</v>
      </c>
      <c r="F9284" s="2">
        <v>3</v>
      </c>
      <c r="G9284" s="2"/>
    </row>
    <row r="9285" spans="1:26" customHeight="1" ht="36" hidden="true" outlineLevel="4">
      <c r="A9285" s="2" t="s">
        <v>17883</v>
      </c>
      <c r="B9285" s="3" t="s">
        <v>17884</v>
      </c>
      <c r="C9285" s="2"/>
      <c r="D9285" s="2" t="s">
        <v>16</v>
      </c>
      <c r="E9285" s="4">
        <f>60.00*(1-Z1%)</f>
        <v>60</v>
      </c>
      <c r="F9285" s="2">
        <v>1</v>
      </c>
      <c r="G9285" s="2"/>
    </row>
    <row r="9286" spans="1:26" customHeight="1" ht="36" hidden="true" outlineLevel="4">
      <c r="A9286" s="2" t="s">
        <v>17885</v>
      </c>
      <c r="B9286" s="3" t="s">
        <v>17886</v>
      </c>
      <c r="C9286" s="2"/>
      <c r="D9286" s="2" t="s">
        <v>16</v>
      </c>
      <c r="E9286" s="4">
        <f>80.00*(1-Z1%)</f>
        <v>80</v>
      </c>
      <c r="F9286" s="2">
        <v>1</v>
      </c>
      <c r="G9286" s="2"/>
    </row>
    <row r="9287" spans="1:26" customHeight="1" ht="18" hidden="true" outlineLevel="4">
      <c r="A9287" s="2" t="s">
        <v>17887</v>
      </c>
      <c r="B9287" s="3" t="s">
        <v>17888</v>
      </c>
      <c r="C9287" s="2"/>
      <c r="D9287" s="2" t="s">
        <v>16</v>
      </c>
      <c r="E9287" s="4">
        <f>25.00*(1-Z1%)</f>
        <v>25</v>
      </c>
      <c r="F9287" s="2">
        <v>3</v>
      </c>
      <c r="G9287" s="2"/>
    </row>
    <row r="9288" spans="1:26" customHeight="1" ht="36" hidden="true" outlineLevel="4">
      <c r="A9288" s="2" t="s">
        <v>17889</v>
      </c>
      <c r="B9288" s="3" t="s">
        <v>17890</v>
      </c>
      <c r="C9288" s="2"/>
      <c r="D9288" s="2" t="s">
        <v>16</v>
      </c>
      <c r="E9288" s="4">
        <f>20.00*(1-Z1%)</f>
        <v>20</v>
      </c>
      <c r="F9288" s="2">
        <v>5</v>
      </c>
      <c r="G9288" s="2"/>
    </row>
    <row r="9289" spans="1:26" customHeight="1" ht="18" hidden="true" outlineLevel="4">
      <c r="A9289" s="2" t="s">
        <v>17891</v>
      </c>
      <c r="B9289" s="3" t="s">
        <v>17892</v>
      </c>
      <c r="C9289" s="2"/>
      <c r="D9289" s="2" t="s">
        <v>16</v>
      </c>
      <c r="E9289" s="4">
        <f>150.00*(1-Z1%)</f>
        <v>150</v>
      </c>
      <c r="F9289" s="2">
        <v>2</v>
      </c>
      <c r="G9289" s="2"/>
    </row>
    <row r="9290" spans="1:26" customHeight="1" ht="18" hidden="true" outlineLevel="4">
      <c r="A9290" s="2" t="s">
        <v>17893</v>
      </c>
      <c r="B9290" s="3" t="s">
        <v>17894</v>
      </c>
      <c r="C9290" s="2"/>
      <c r="D9290" s="2" t="s">
        <v>16</v>
      </c>
      <c r="E9290" s="4">
        <f>150.00*(1-Z1%)</f>
        <v>150</v>
      </c>
      <c r="F9290" s="2">
        <v>1</v>
      </c>
      <c r="G9290" s="2"/>
    </row>
    <row r="9291" spans="1:26" customHeight="1" ht="36" hidden="true" outlineLevel="4">
      <c r="A9291" s="2" t="s">
        <v>17895</v>
      </c>
      <c r="B9291" s="3" t="s">
        <v>17896</v>
      </c>
      <c r="C9291" s="2"/>
      <c r="D9291" s="2" t="s">
        <v>16</v>
      </c>
      <c r="E9291" s="4">
        <f>20.00*(1-Z1%)</f>
        <v>20</v>
      </c>
      <c r="F9291" s="2">
        <v>7</v>
      </c>
      <c r="G9291" s="2"/>
    </row>
    <row r="9292" spans="1:26" customHeight="1" ht="18" hidden="true" outlineLevel="4">
      <c r="A9292" s="2" t="s">
        <v>17897</v>
      </c>
      <c r="B9292" s="3" t="s">
        <v>17898</v>
      </c>
      <c r="C9292" s="2"/>
      <c r="D9292" s="2" t="s">
        <v>16</v>
      </c>
      <c r="E9292" s="4">
        <f>170.00*(1-Z1%)</f>
        <v>170</v>
      </c>
      <c r="F9292" s="2">
        <v>1</v>
      </c>
      <c r="G9292" s="2"/>
    </row>
    <row r="9293" spans="1:26" customHeight="1" ht="35" hidden="true" outlineLevel="4">
      <c r="A9293" s="5" t="s">
        <v>17899</v>
      </c>
      <c r="B9293" s="5"/>
      <c r="C9293" s="5"/>
      <c r="D9293" s="5"/>
      <c r="E9293" s="5"/>
      <c r="F9293" s="5"/>
      <c r="G9293" s="5"/>
    </row>
    <row r="9294" spans="1:26" customHeight="1" ht="36" hidden="true" outlineLevel="4">
      <c r="A9294" s="2" t="s">
        <v>17900</v>
      </c>
      <c r="B9294" s="3" t="s">
        <v>17901</v>
      </c>
      <c r="C9294" s="2"/>
      <c r="D9294" s="2" t="s">
        <v>16</v>
      </c>
      <c r="E9294" s="4">
        <f>690.00*(1-Z1%)</f>
        <v>690</v>
      </c>
      <c r="F9294" s="2">
        <v>1</v>
      </c>
      <c r="G9294" s="2"/>
    </row>
    <row r="9295" spans="1:26" customHeight="1" ht="36" hidden="true" outlineLevel="4">
      <c r="A9295" s="2" t="s">
        <v>17902</v>
      </c>
      <c r="B9295" s="3" t="s">
        <v>17903</v>
      </c>
      <c r="C9295" s="2"/>
      <c r="D9295" s="2" t="s">
        <v>16</v>
      </c>
      <c r="E9295" s="4">
        <f>250.00*(1-Z1%)</f>
        <v>250</v>
      </c>
      <c r="F9295" s="2">
        <v>2</v>
      </c>
      <c r="G9295" s="2"/>
    </row>
    <row r="9296" spans="1:26" customHeight="1" ht="18" hidden="true" outlineLevel="4">
      <c r="A9296" s="2" t="s">
        <v>17904</v>
      </c>
      <c r="B9296" s="3" t="s">
        <v>17905</v>
      </c>
      <c r="C9296" s="2"/>
      <c r="D9296" s="2" t="s">
        <v>16</v>
      </c>
      <c r="E9296" s="4">
        <f>60.00*(1-Z1%)</f>
        <v>60</v>
      </c>
      <c r="F9296" s="2">
        <v>6</v>
      </c>
      <c r="G9296" s="2"/>
    </row>
    <row r="9297" spans="1:26" customHeight="1" ht="18" hidden="true" outlineLevel="4">
      <c r="A9297" s="2" t="s">
        <v>17906</v>
      </c>
      <c r="B9297" s="3" t="s">
        <v>17907</v>
      </c>
      <c r="C9297" s="2"/>
      <c r="D9297" s="2" t="s">
        <v>16</v>
      </c>
      <c r="E9297" s="4">
        <f>85.00*(1-Z1%)</f>
        <v>85</v>
      </c>
      <c r="F9297" s="2">
        <v>4</v>
      </c>
      <c r="G9297" s="2"/>
    </row>
    <row r="9298" spans="1:26" customHeight="1" ht="36" hidden="true" outlineLevel="4">
      <c r="A9298" s="2" t="s">
        <v>17908</v>
      </c>
      <c r="B9298" s="3" t="s">
        <v>17909</v>
      </c>
      <c r="C9298" s="2"/>
      <c r="D9298" s="2" t="s">
        <v>16</v>
      </c>
      <c r="E9298" s="4">
        <f>190.00*(1-Z1%)</f>
        <v>190</v>
      </c>
      <c r="F9298" s="2">
        <v>3</v>
      </c>
      <c r="G9298" s="2"/>
    </row>
    <row r="9299" spans="1:26" customHeight="1" ht="36" hidden="true" outlineLevel="4">
      <c r="A9299" s="2" t="s">
        <v>17910</v>
      </c>
      <c r="B9299" s="3" t="s">
        <v>17911</v>
      </c>
      <c r="C9299" s="2"/>
      <c r="D9299" s="2" t="s">
        <v>16</v>
      </c>
      <c r="E9299" s="4">
        <f>215.00*(1-Z1%)</f>
        <v>215</v>
      </c>
      <c r="F9299" s="2">
        <v>1</v>
      </c>
      <c r="G9299" s="2"/>
    </row>
    <row r="9300" spans="1:26" customHeight="1" ht="36" hidden="true" outlineLevel="4">
      <c r="A9300" s="2" t="s">
        <v>17912</v>
      </c>
      <c r="B9300" s="3" t="s">
        <v>17913</v>
      </c>
      <c r="C9300" s="2"/>
      <c r="D9300" s="2" t="s">
        <v>16</v>
      </c>
      <c r="E9300" s="4">
        <f>370.00*(1-Z1%)</f>
        <v>370</v>
      </c>
      <c r="F9300" s="2">
        <v>1</v>
      </c>
      <c r="G9300" s="2"/>
    </row>
    <row r="9301" spans="1:26" customHeight="1" ht="36" hidden="true" outlineLevel="4">
      <c r="A9301" s="2" t="s">
        <v>17914</v>
      </c>
      <c r="B9301" s="3" t="s">
        <v>17915</v>
      </c>
      <c r="C9301" s="2"/>
      <c r="D9301" s="2" t="s">
        <v>16</v>
      </c>
      <c r="E9301" s="4">
        <f>380.00*(1-Z1%)</f>
        <v>380</v>
      </c>
      <c r="F9301" s="2">
        <v>1</v>
      </c>
      <c r="G9301" s="2"/>
    </row>
    <row r="9302" spans="1:26" customHeight="1" ht="36" hidden="true" outlineLevel="4">
      <c r="A9302" s="2" t="s">
        <v>17916</v>
      </c>
      <c r="B9302" s="3" t="s">
        <v>17917</v>
      </c>
      <c r="C9302" s="2"/>
      <c r="D9302" s="2" t="s">
        <v>16</v>
      </c>
      <c r="E9302" s="4">
        <f>250.00*(1-Z1%)</f>
        <v>250</v>
      </c>
      <c r="F9302" s="2">
        <v>2</v>
      </c>
      <c r="G9302" s="2"/>
    </row>
    <row r="9303" spans="1:26" customHeight="1" ht="35" hidden="true" outlineLevel="4">
      <c r="A9303" s="5" t="s">
        <v>17918</v>
      </c>
      <c r="B9303" s="5"/>
      <c r="C9303" s="5"/>
      <c r="D9303" s="5"/>
      <c r="E9303" s="5"/>
      <c r="F9303" s="5"/>
      <c r="G9303" s="5"/>
    </row>
    <row r="9304" spans="1:26" customHeight="1" ht="36" hidden="true" outlineLevel="4">
      <c r="A9304" s="2" t="s">
        <v>17919</v>
      </c>
      <c r="B9304" s="3" t="s">
        <v>17920</v>
      </c>
      <c r="C9304" s="2"/>
      <c r="D9304" s="2" t="s">
        <v>16</v>
      </c>
      <c r="E9304" s="4">
        <f>200.00*(1-Z1%)</f>
        <v>200</v>
      </c>
      <c r="F9304" s="2">
        <v>1</v>
      </c>
      <c r="G9304" s="2"/>
    </row>
    <row r="9305" spans="1:26" customHeight="1" ht="36" hidden="true" outlineLevel="4">
      <c r="A9305" s="2" t="s">
        <v>17921</v>
      </c>
      <c r="B9305" s="3" t="s">
        <v>17922</v>
      </c>
      <c r="C9305" s="2"/>
      <c r="D9305" s="2" t="s">
        <v>16</v>
      </c>
      <c r="E9305" s="4">
        <f>200.00*(1-Z1%)</f>
        <v>200</v>
      </c>
      <c r="F9305" s="2">
        <v>1</v>
      </c>
      <c r="G9305" s="2"/>
    </row>
    <row r="9306" spans="1:26" customHeight="1" ht="36" hidden="true" outlineLevel="4">
      <c r="A9306" s="2" t="s">
        <v>17923</v>
      </c>
      <c r="B9306" s="3" t="s">
        <v>17924</v>
      </c>
      <c r="C9306" s="2"/>
      <c r="D9306" s="2" t="s">
        <v>16</v>
      </c>
      <c r="E9306" s="4">
        <f>130.00*(1-Z1%)</f>
        <v>130</v>
      </c>
      <c r="F9306" s="2">
        <v>1</v>
      </c>
      <c r="G9306" s="2"/>
    </row>
    <row r="9307" spans="1:26" customHeight="1" ht="36" hidden="true" outlineLevel="4">
      <c r="A9307" s="2" t="s">
        <v>17925</v>
      </c>
      <c r="B9307" s="3" t="s">
        <v>17926</v>
      </c>
      <c r="C9307" s="2"/>
      <c r="D9307" s="2" t="s">
        <v>16</v>
      </c>
      <c r="E9307" s="4">
        <f>115.00*(1-Z1%)</f>
        <v>115</v>
      </c>
      <c r="F9307" s="2">
        <v>2</v>
      </c>
      <c r="G9307" s="2"/>
    </row>
    <row r="9308" spans="1:26" customHeight="1" ht="18" hidden="true" outlineLevel="4">
      <c r="A9308" s="2" t="s">
        <v>17927</v>
      </c>
      <c r="B9308" s="3" t="s">
        <v>17928</v>
      </c>
      <c r="C9308" s="2"/>
      <c r="D9308" s="2" t="s">
        <v>16</v>
      </c>
      <c r="E9308" s="4">
        <f>25.00*(1-Z1%)</f>
        <v>25</v>
      </c>
      <c r="F9308" s="2">
        <v>8</v>
      </c>
      <c r="G9308" s="2"/>
    </row>
    <row r="9309" spans="1:26" customHeight="1" ht="18" hidden="true" outlineLevel="4">
      <c r="A9309" s="2" t="s">
        <v>17929</v>
      </c>
      <c r="B9309" s="3" t="s">
        <v>17930</v>
      </c>
      <c r="C9309" s="2"/>
      <c r="D9309" s="2" t="s">
        <v>16</v>
      </c>
      <c r="E9309" s="4">
        <f>45.00*(1-Z1%)</f>
        <v>45</v>
      </c>
      <c r="F9309" s="2">
        <v>3</v>
      </c>
      <c r="G9309" s="2"/>
    </row>
    <row r="9310" spans="1:26" customHeight="1" ht="36" hidden="true" outlineLevel="4">
      <c r="A9310" s="2" t="s">
        <v>17931</v>
      </c>
      <c r="B9310" s="3" t="s">
        <v>17932</v>
      </c>
      <c r="C9310" s="2"/>
      <c r="D9310" s="2" t="s">
        <v>16</v>
      </c>
      <c r="E9310" s="4">
        <f>120.00*(1-Z1%)</f>
        <v>120</v>
      </c>
      <c r="F9310" s="2">
        <v>1</v>
      </c>
      <c r="G9310" s="2"/>
    </row>
    <row r="9311" spans="1:26" customHeight="1" ht="18" hidden="true" outlineLevel="4">
      <c r="A9311" s="2" t="s">
        <v>17933</v>
      </c>
      <c r="B9311" s="3" t="s">
        <v>17934</v>
      </c>
      <c r="C9311" s="2"/>
      <c r="D9311" s="2" t="s">
        <v>16</v>
      </c>
      <c r="E9311" s="4">
        <f>150.00*(1-Z1%)</f>
        <v>150</v>
      </c>
      <c r="F9311" s="2">
        <v>2</v>
      </c>
      <c r="G9311" s="2"/>
    </row>
    <row r="9312" spans="1:26" customHeight="1" ht="18" hidden="true" outlineLevel="4">
      <c r="A9312" s="2" t="s">
        <v>17935</v>
      </c>
      <c r="B9312" s="3" t="s">
        <v>17936</v>
      </c>
      <c r="C9312" s="2"/>
      <c r="D9312" s="2" t="s">
        <v>16</v>
      </c>
      <c r="E9312" s="4">
        <f>160.00*(1-Z1%)</f>
        <v>160</v>
      </c>
      <c r="F9312" s="2">
        <v>2</v>
      </c>
      <c r="G9312" s="2"/>
    </row>
    <row r="9313" spans="1:26" customHeight="1" ht="18" hidden="true" outlineLevel="4">
      <c r="A9313" s="2" t="s">
        <v>17937</v>
      </c>
      <c r="B9313" s="3" t="s">
        <v>17938</v>
      </c>
      <c r="C9313" s="2"/>
      <c r="D9313" s="2" t="s">
        <v>16</v>
      </c>
      <c r="E9313" s="4">
        <f>160.00*(1-Z1%)</f>
        <v>160</v>
      </c>
      <c r="F9313" s="2">
        <v>3</v>
      </c>
      <c r="G9313" s="2"/>
    </row>
    <row r="9314" spans="1:26" customHeight="1" ht="18" hidden="true" outlineLevel="4">
      <c r="A9314" s="2" t="s">
        <v>17939</v>
      </c>
      <c r="B9314" s="3" t="s">
        <v>17940</v>
      </c>
      <c r="C9314" s="2"/>
      <c r="D9314" s="2" t="s">
        <v>16</v>
      </c>
      <c r="E9314" s="4">
        <f>200.00*(1-Z1%)</f>
        <v>200</v>
      </c>
      <c r="F9314" s="2">
        <v>2</v>
      </c>
      <c r="G9314" s="2"/>
    </row>
    <row r="9315" spans="1:26" customHeight="1" ht="18" hidden="true" outlineLevel="4">
      <c r="A9315" s="2" t="s">
        <v>17941</v>
      </c>
      <c r="B9315" s="3" t="s">
        <v>17942</v>
      </c>
      <c r="C9315" s="2"/>
      <c r="D9315" s="2" t="s">
        <v>16</v>
      </c>
      <c r="E9315" s="4">
        <f>200.00*(1-Z1%)</f>
        <v>200</v>
      </c>
      <c r="F9315" s="2">
        <v>4</v>
      </c>
      <c r="G9315" s="2"/>
    </row>
    <row r="9316" spans="1:26" customHeight="1" ht="18" hidden="true" outlineLevel="4">
      <c r="A9316" s="2" t="s">
        <v>17943</v>
      </c>
      <c r="B9316" s="3" t="s">
        <v>17944</v>
      </c>
      <c r="C9316" s="2"/>
      <c r="D9316" s="2" t="s">
        <v>16</v>
      </c>
      <c r="E9316" s="4">
        <f>300.00*(1-Z1%)</f>
        <v>300</v>
      </c>
      <c r="F9316" s="2">
        <v>1</v>
      </c>
      <c r="G9316" s="2"/>
    </row>
    <row r="9317" spans="1:26" customHeight="1" ht="36" hidden="true" outlineLevel="4">
      <c r="A9317" s="2" t="s">
        <v>17945</v>
      </c>
      <c r="B9317" s="3" t="s">
        <v>17946</v>
      </c>
      <c r="C9317" s="2"/>
      <c r="D9317" s="2" t="s">
        <v>16</v>
      </c>
      <c r="E9317" s="4">
        <f>200.00*(1-Z1%)</f>
        <v>200</v>
      </c>
      <c r="F9317" s="2">
        <v>2</v>
      </c>
      <c r="G9317" s="2"/>
    </row>
    <row r="9318" spans="1:26" customHeight="1" ht="18" hidden="true" outlineLevel="4">
      <c r="A9318" s="2" t="s">
        <v>17947</v>
      </c>
      <c r="B9318" s="3" t="s">
        <v>17948</v>
      </c>
      <c r="C9318" s="2"/>
      <c r="D9318" s="2" t="s">
        <v>16</v>
      </c>
      <c r="E9318" s="4">
        <f>240.00*(1-Z1%)</f>
        <v>240</v>
      </c>
      <c r="F9318" s="2">
        <v>3</v>
      </c>
      <c r="G9318" s="2"/>
    </row>
    <row r="9319" spans="1:26" customHeight="1" ht="18" hidden="true" outlineLevel="4">
      <c r="A9319" s="2" t="s">
        <v>17949</v>
      </c>
      <c r="B9319" s="3" t="s">
        <v>17950</v>
      </c>
      <c r="C9319" s="2"/>
      <c r="D9319" s="2" t="s">
        <v>16</v>
      </c>
      <c r="E9319" s="4">
        <f>130.00*(1-Z1%)</f>
        <v>130</v>
      </c>
      <c r="F9319" s="2">
        <v>3</v>
      </c>
      <c r="G9319" s="2"/>
    </row>
    <row r="9320" spans="1:26" customHeight="1" ht="18" hidden="true" outlineLevel="4">
      <c r="A9320" s="2" t="s">
        <v>17951</v>
      </c>
      <c r="B9320" s="3" t="s">
        <v>17952</v>
      </c>
      <c r="C9320" s="2"/>
      <c r="D9320" s="2" t="s">
        <v>16</v>
      </c>
      <c r="E9320" s="4">
        <f>250.00*(1-Z1%)</f>
        <v>250</v>
      </c>
      <c r="F9320" s="2">
        <v>4</v>
      </c>
      <c r="G9320" s="2"/>
    </row>
    <row r="9321" spans="1:26" customHeight="1" ht="18" hidden="true" outlineLevel="4">
      <c r="A9321" s="2" t="s">
        <v>17953</v>
      </c>
      <c r="B9321" s="3" t="s">
        <v>17954</v>
      </c>
      <c r="C9321" s="2"/>
      <c r="D9321" s="2" t="s">
        <v>16</v>
      </c>
      <c r="E9321" s="4">
        <f>70.00*(1-Z1%)</f>
        <v>70</v>
      </c>
      <c r="F9321" s="2">
        <v>2</v>
      </c>
      <c r="G9321" s="2"/>
    </row>
    <row r="9322" spans="1:26" customHeight="1" ht="18" hidden="true" outlineLevel="4">
      <c r="A9322" s="2" t="s">
        <v>17955</v>
      </c>
      <c r="B9322" s="3" t="s">
        <v>17956</v>
      </c>
      <c r="C9322" s="2"/>
      <c r="D9322" s="2" t="s">
        <v>16</v>
      </c>
      <c r="E9322" s="4">
        <f>180.00*(1-Z1%)</f>
        <v>180</v>
      </c>
      <c r="F9322" s="2">
        <v>2</v>
      </c>
      <c r="G9322" s="2"/>
    </row>
    <row r="9323" spans="1:26" customHeight="1" ht="18" hidden="true" outlineLevel="4">
      <c r="A9323" s="2" t="s">
        <v>17957</v>
      </c>
      <c r="B9323" s="3" t="s">
        <v>17958</v>
      </c>
      <c r="C9323" s="2"/>
      <c r="D9323" s="2" t="s">
        <v>16</v>
      </c>
      <c r="E9323" s="4">
        <f>250.00*(1-Z1%)</f>
        <v>250</v>
      </c>
      <c r="F9323" s="2">
        <v>3</v>
      </c>
      <c r="G9323" s="2"/>
    </row>
    <row r="9324" spans="1:26" customHeight="1" ht="35" hidden="true" outlineLevel="4">
      <c r="A9324" s="5" t="s">
        <v>17959</v>
      </c>
      <c r="B9324" s="5"/>
      <c r="C9324" s="5"/>
      <c r="D9324" s="5"/>
      <c r="E9324" s="5"/>
      <c r="F9324" s="5"/>
      <c r="G9324" s="5"/>
    </row>
    <row r="9325" spans="1:26" customHeight="1" ht="36" hidden="true" outlineLevel="4">
      <c r="A9325" s="2" t="s">
        <v>17960</v>
      </c>
      <c r="B9325" s="3" t="s">
        <v>17961</v>
      </c>
      <c r="C9325" s="2"/>
      <c r="D9325" s="2" t="s">
        <v>16</v>
      </c>
      <c r="E9325" s="4">
        <f>200.00*(1-Z1%)</f>
        <v>200</v>
      </c>
      <c r="F9325" s="2">
        <v>1</v>
      </c>
      <c r="G9325" s="2"/>
    </row>
    <row r="9326" spans="1:26" customHeight="1" ht="36" hidden="true" outlineLevel="4">
      <c r="A9326" s="2" t="s">
        <v>17962</v>
      </c>
      <c r="B9326" s="3" t="s">
        <v>17963</v>
      </c>
      <c r="C9326" s="2"/>
      <c r="D9326" s="2" t="s">
        <v>16</v>
      </c>
      <c r="E9326" s="4">
        <f>220.00*(1-Z1%)</f>
        <v>220</v>
      </c>
      <c r="F9326" s="2">
        <v>1</v>
      </c>
      <c r="G9326" s="2"/>
    </row>
    <row r="9327" spans="1:26" customHeight="1" ht="36" hidden="true" outlineLevel="4">
      <c r="A9327" s="2" t="s">
        <v>17964</v>
      </c>
      <c r="B9327" s="3" t="s">
        <v>17965</v>
      </c>
      <c r="C9327" s="2"/>
      <c r="D9327" s="2" t="s">
        <v>16</v>
      </c>
      <c r="E9327" s="4">
        <f>100.00*(1-Z1%)</f>
        <v>100</v>
      </c>
      <c r="F9327" s="2">
        <v>1</v>
      </c>
      <c r="G9327" s="2"/>
    </row>
    <row r="9328" spans="1:26" customHeight="1" ht="18" hidden="true" outlineLevel="4">
      <c r="A9328" s="2" t="s">
        <v>17966</v>
      </c>
      <c r="B9328" s="3" t="s">
        <v>17967</v>
      </c>
      <c r="C9328" s="2"/>
      <c r="D9328" s="2" t="s">
        <v>16</v>
      </c>
      <c r="E9328" s="4">
        <f>25.00*(1-Z1%)</f>
        <v>25</v>
      </c>
      <c r="F9328" s="2">
        <v>10</v>
      </c>
      <c r="G9328" s="2"/>
    </row>
    <row r="9329" spans="1:26" customHeight="1" ht="18" hidden="true" outlineLevel="4">
      <c r="A9329" s="2" t="s">
        <v>17968</v>
      </c>
      <c r="B9329" s="3" t="s">
        <v>17969</v>
      </c>
      <c r="C9329" s="2"/>
      <c r="D9329" s="2" t="s">
        <v>16</v>
      </c>
      <c r="E9329" s="4">
        <f>35.00*(1-Z1%)</f>
        <v>35</v>
      </c>
      <c r="F9329" s="2">
        <v>1</v>
      </c>
      <c r="G9329" s="2"/>
    </row>
    <row r="9330" spans="1:26" customHeight="1" ht="18" hidden="true" outlineLevel="4">
      <c r="A9330" s="2" t="s">
        <v>17970</v>
      </c>
      <c r="B9330" s="3" t="s">
        <v>17971</v>
      </c>
      <c r="C9330" s="2"/>
      <c r="D9330" s="2" t="s">
        <v>16</v>
      </c>
      <c r="E9330" s="4">
        <f>45.00*(1-Z1%)</f>
        <v>45</v>
      </c>
      <c r="F9330" s="2">
        <v>3</v>
      </c>
      <c r="G9330" s="2"/>
    </row>
    <row r="9331" spans="1:26" customHeight="1" ht="18" hidden="true" outlineLevel="4">
      <c r="A9331" s="2" t="s">
        <v>17972</v>
      </c>
      <c r="B9331" s="3" t="s">
        <v>17973</v>
      </c>
      <c r="C9331" s="2"/>
      <c r="D9331" s="2" t="s">
        <v>16</v>
      </c>
      <c r="E9331" s="4">
        <f>120.00*(1-Z1%)</f>
        <v>120</v>
      </c>
      <c r="F9331" s="2">
        <v>2</v>
      </c>
      <c r="G9331" s="2"/>
    </row>
    <row r="9332" spans="1:26" customHeight="1" ht="18" hidden="true" outlineLevel="4">
      <c r="A9332" s="2" t="s">
        <v>17974</v>
      </c>
      <c r="B9332" s="3" t="s">
        <v>17975</v>
      </c>
      <c r="C9332" s="2"/>
      <c r="D9332" s="2" t="s">
        <v>16</v>
      </c>
      <c r="E9332" s="4">
        <f>120.00*(1-Z1%)</f>
        <v>120</v>
      </c>
      <c r="F9332" s="2">
        <v>4</v>
      </c>
      <c r="G9332" s="2"/>
    </row>
    <row r="9333" spans="1:26" customHeight="1" ht="18" hidden="true" outlineLevel="4">
      <c r="A9333" s="2" t="s">
        <v>17976</v>
      </c>
      <c r="B9333" s="3" t="s">
        <v>17977</v>
      </c>
      <c r="C9333" s="2"/>
      <c r="D9333" s="2" t="s">
        <v>16</v>
      </c>
      <c r="E9333" s="4">
        <f>120.00*(1-Z1%)</f>
        <v>120</v>
      </c>
      <c r="F9333" s="2">
        <v>2</v>
      </c>
      <c r="G9333" s="2"/>
    </row>
    <row r="9334" spans="1:26" customHeight="1" ht="18" hidden="true" outlineLevel="4">
      <c r="A9334" s="2" t="s">
        <v>17978</v>
      </c>
      <c r="B9334" s="3" t="s">
        <v>17979</v>
      </c>
      <c r="C9334" s="2"/>
      <c r="D9334" s="2" t="s">
        <v>16</v>
      </c>
      <c r="E9334" s="4">
        <f>170.00*(1-Z1%)</f>
        <v>170</v>
      </c>
      <c r="F9334" s="2">
        <v>3</v>
      </c>
      <c r="G9334" s="2"/>
    </row>
    <row r="9335" spans="1:26" customHeight="1" ht="36" hidden="true" outlineLevel="4">
      <c r="A9335" s="2" t="s">
        <v>17980</v>
      </c>
      <c r="B9335" s="3" t="s">
        <v>17981</v>
      </c>
      <c r="C9335" s="2"/>
      <c r="D9335" s="2" t="s">
        <v>16</v>
      </c>
      <c r="E9335" s="4">
        <f>170.00*(1-Z1%)</f>
        <v>170</v>
      </c>
      <c r="F9335" s="2">
        <v>1</v>
      </c>
      <c r="G9335" s="2"/>
    </row>
    <row r="9336" spans="1:26" customHeight="1" ht="18" hidden="true" outlineLevel="4">
      <c r="A9336" s="2" t="s">
        <v>17982</v>
      </c>
      <c r="B9336" s="3" t="s">
        <v>17983</v>
      </c>
      <c r="C9336" s="2"/>
      <c r="D9336" s="2" t="s">
        <v>16</v>
      </c>
      <c r="E9336" s="4">
        <f>160.00*(1-Z1%)</f>
        <v>160</v>
      </c>
      <c r="F9336" s="2">
        <v>3</v>
      </c>
      <c r="G9336" s="2"/>
    </row>
    <row r="9337" spans="1:26" customHeight="1" ht="18" hidden="true" outlineLevel="4">
      <c r="A9337" s="2" t="s">
        <v>17984</v>
      </c>
      <c r="B9337" s="3" t="s">
        <v>17985</v>
      </c>
      <c r="C9337" s="2"/>
      <c r="D9337" s="2" t="s">
        <v>16</v>
      </c>
      <c r="E9337" s="4">
        <f>150.00*(1-Z1%)</f>
        <v>150</v>
      </c>
      <c r="F9337" s="2">
        <v>1</v>
      </c>
      <c r="G9337" s="2"/>
    </row>
    <row r="9338" spans="1:26" customHeight="1" ht="18" hidden="true" outlineLevel="4">
      <c r="A9338" s="2" t="s">
        <v>17986</v>
      </c>
      <c r="B9338" s="3" t="s">
        <v>17987</v>
      </c>
      <c r="C9338" s="2"/>
      <c r="D9338" s="2" t="s">
        <v>16</v>
      </c>
      <c r="E9338" s="4">
        <f>120.00*(1-Z1%)</f>
        <v>120</v>
      </c>
      <c r="F9338" s="2">
        <v>3</v>
      </c>
      <c r="G9338" s="2"/>
    </row>
    <row r="9339" spans="1:26" customHeight="1" ht="36" hidden="true" outlineLevel="4">
      <c r="A9339" s="2" t="s">
        <v>17988</v>
      </c>
      <c r="B9339" s="3" t="s">
        <v>17989</v>
      </c>
      <c r="C9339" s="2"/>
      <c r="D9339" s="2" t="s">
        <v>16</v>
      </c>
      <c r="E9339" s="4">
        <f>170.00*(1-Z1%)</f>
        <v>170</v>
      </c>
      <c r="F9339" s="2">
        <v>1</v>
      </c>
      <c r="G9339" s="2"/>
    </row>
    <row r="9340" spans="1:26" customHeight="1" ht="36" hidden="true" outlineLevel="4">
      <c r="A9340" s="2" t="s">
        <v>17990</v>
      </c>
      <c r="B9340" s="3" t="s">
        <v>17991</v>
      </c>
      <c r="C9340" s="2"/>
      <c r="D9340" s="2" t="s">
        <v>16</v>
      </c>
      <c r="E9340" s="4">
        <f>200.00*(1-Z1%)</f>
        <v>200</v>
      </c>
      <c r="F9340" s="2">
        <v>2</v>
      </c>
      <c r="G9340" s="2"/>
    </row>
    <row r="9341" spans="1:26" customHeight="1" ht="18" hidden="true" outlineLevel="4">
      <c r="A9341" s="2" t="s">
        <v>17992</v>
      </c>
      <c r="B9341" s="3" t="s">
        <v>17993</v>
      </c>
      <c r="C9341" s="2"/>
      <c r="D9341" s="2" t="s">
        <v>16</v>
      </c>
      <c r="E9341" s="4">
        <f>140.00*(1-Z1%)</f>
        <v>140</v>
      </c>
      <c r="F9341" s="2">
        <v>2</v>
      </c>
      <c r="G9341" s="2"/>
    </row>
    <row r="9342" spans="1:26" customHeight="1" ht="36" hidden="true" outlineLevel="4">
      <c r="A9342" s="2" t="s">
        <v>17994</v>
      </c>
      <c r="B9342" s="3" t="s">
        <v>17995</v>
      </c>
      <c r="C9342" s="2"/>
      <c r="D9342" s="2" t="s">
        <v>16</v>
      </c>
      <c r="E9342" s="4">
        <f>200.00*(1-Z1%)</f>
        <v>200</v>
      </c>
      <c r="F9342" s="2">
        <v>1</v>
      </c>
      <c r="G9342" s="2"/>
    </row>
    <row r="9343" spans="1:26" customHeight="1" ht="18" hidden="true" outlineLevel="4">
      <c r="A9343" s="2" t="s">
        <v>17996</v>
      </c>
      <c r="B9343" s="3" t="s">
        <v>17997</v>
      </c>
      <c r="C9343" s="2"/>
      <c r="D9343" s="2" t="s">
        <v>16</v>
      </c>
      <c r="E9343" s="4">
        <f>220.00*(1-Z1%)</f>
        <v>220</v>
      </c>
      <c r="F9343" s="2">
        <v>5</v>
      </c>
      <c r="G9343" s="2"/>
    </row>
    <row r="9344" spans="1:26" customHeight="1" ht="36" hidden="true" outlineLevel="4">
      <c r="A9344" s="2" t="s">
        <v>17998</v>
      </c>
      <c r="B9344" s="3" t="s">
        <v>17999</v>
      </c>
      <c r="C9344" s="2"/>
      <c r="D9344" s="2" t="s">
        <v>16</v>
      </c>
      <c r="E9344" s="4">
        <f>180.00*(1-Z1%)</f>
        <v>180</v>
      </c>
      <c r="F9344" s="2">
        <v>2</v>
      </c>
      <c r="G9344" s="2"/>
    </row>
    <row r="9345" spans="1:26" customHeight="1" ht="36" hidden="true" outlineLevel="4">
      <c r="A9345" s="2" t="s">
        <v>18000</v>
      </c>
      <c r="B9345" s="3" t="s">
        <v>18001</v>
      </c>
      <c r="C9345" s="2"/>
      <c r="D9345" s="2" t="s">
        <v>16</v>
      </c>
      <c r="E9345" s="4">
        <f>150.00*(1-Z1%)</f>
        <v>150</v>
      </c>
      <c r="F9345" s="2">
        <v>1</v>
      </c>
      <c r="G9345" s="2"/>
    </row>
    <row r="9346" spans="1:26" customHeight="1" ht="18" hidden="true" outlineLevel="4">
      <c r="A9346" s="2" t="s">
        <v>18002</v>
      </c>
      <c r="B9346" s="3" t="s">
        <v>18003</v>
      </c>
      <c r="C9346" s="2"/>
      <c r="D9346" s="2" t="s">
        <v>16</v>
      </c>
      <c r="E9346" s="4">
        <f>290.00*(1-Z1%)</f>
        <v>290</v>
      </c>
      <c r="F9346" s="2">
        <v>3</v>
      </c>
      <c r="G9346" s="2"/>
    </row>
    <row r="9347" spans="1:26" customHeight="1" ht="36" hidden="true" outlineLevel="4">
      <c r="A9347" s="2" t="s">
        <v>18004</v>
      </c>
      <c r="B9347" s="3" t="s">
        <v>18005</v>
      </c>
      <c r="C9347" s="2"/>
      <c r="D9347" s="2" t="s">
        <v>16</v>
      </c>
      <c r="E9347" s="4">
        <f>90.00*(1-Z1%)</f>
        <v>90</v>
      </c>
      <c r="F9347" s="2">
        <v>1</v>
      </c>
      <c r="G9347" s="2"/>
    </row>
    <row r="9348" spans="1:26" customHeight="1" ht="35" hidden="true" outlineLevel="4">
      <c r="A9348" s="5" t="s">
        <v>18006</v>
      </c>
      <c r="B9348" s="5"/>
      <c r="C9348" s="5"/>
      <c r="D9348" s="5"/>
      <c r="E9348" s="5"/>
      <c r="F9348" s="5"/>
      <c r="G9348" s="5"/>
    </row>
    <row r="9349" spans="1:26" customHeight="1" ht="18" hidden="true" outlineLevel="4">
      <c r="A9349" s="2" t="s">
        <v>18007</v>
      </c>
      <c r="B9349" s="3" t="s">
        <v>18008</v>
      </c>
      <c r="C9349" s="2"/>
      <c r="D9349" s="2" t="s">
        <v>16</v>
      </c>
      <c r="E9349" s="4">
        <f>150.00*(1-Z1%)</f>
        <v>150</v>
      </c>
      <c r="F9349" s="2">
        <v>2</v>
      </c>
      <c r="G9349" s="2"/>
    </row>
    <row r="9350" spans="1:26" customHeight="1" ht="18" hidden="true" outlineLevel="4">
      <c r="A9350" s="2" t="s">
        <v>18009</v>
      </c>
      <c r="B9350" s="3" t="s">
        <v>18010</v>
      </c>
      <c r="C9350" s="2"/>
      <c r="D9350" s="2" t="s">
        <v>16</v>
      </c>
      <c r="E9350" s="4">
        <f>190.00*(1-Z1%)</f>
        <v>190</v>
      </c>
      <c r="F9350" s="2">
        <v>2</v>
      </c>
      <c r="G9350" s="2"/>
    </row>
    <row r="9351" spans="1:26" customHeight="1" ht="18" hidden="true" outlineLevel="4">
      <c r="A9351" s="2" t="s">
        <v>18011</v>
      </c>
      <c r="B9351" s="3" t="s">
        <v>18012</v>
      </c>
      <c r="C9351" s="2"/>
      <c r="D9351" s="2" t="s">
        <v>16</v>
      </c>
      <c r="E9351" s="4">
        <f>190.00*(1-Z1%)</f>
        <v>190</v>
      </c>
      <c r="F9351" s="2">
        <v>2</v>
      </c>
      <c r="G9351" s="2"/>
    </row>
    <row r="9352" spans="1:26" customHeight="1" ht="18" hidden="true" outlineLevel="4">
      <c r="A9352" s="2" t="s">
        <v>18013</v>
      </c>
      <c r="B9352" s="3" t="s">
        <v>18014</v>
      </c>
      <c r="C9352" s="2"/>
      <c r="D9352" s="2" t="s">
        <v>16</v>
      </c>
      <c r="E9352" s="4">
        <f>200.00*(1-Z1%)</f>
        <v>200</v>
      </c>
      <c r="F9352" s="2">
        <v>2</v>
      </c>
      <c r="G9352" s="2"/>
    </row>
    <row r="9353" spans="1:26" customHeight="1" ht="18" hidden="true" outlineLevel="4">
      <c r="A9353" s="2" t="s">
        <v>18015</v>
      </c>
      <c r="B9353" s="3" t="s">
        <v>18016</v>
      </c>
      <c r="C9353" s="2"/>
      <c r="D9353" s="2" t="s">
        <v>16</v>
      </c>
      <c r="E9353" s="4">
        <f>100.00*(1-Z1%)</f>
        <v>100</v>
      </c>
      <c r="F9353" s="2">
        <v>2</v>
      </c>
      <c r="G9353" s="2"/>
    </row>
    <row r="9354" spans="1:26" customHeight="1" ht="18" hidden="true" outlineLevel="4">
      <c r="A9354" s="2" t="s">
        <v>18017</v>
      </c>
      <c r="B9354" s="3" t="s">
        <v>18018</v>
      </c>
      <c r="C9354" s="2"/>
      <c r="D9354" s="2" t="s">
        <v>16</v>
      </c>
      <c r="E9354" s="4">
        <f>60.00*(1-Z1%)</f>
        <v>60</v>
      </c>
      <c r="F9354" s="2">
        <v>2</v>
      </c>
      <c r="G9354" s="2"/>
    </row>
    <row r="9355" spans="1:26" customHeight="1" ht="18" hidden="true" outlineLevel="4">
      <c r="A9355" s="2" t="s">
        <v>18019</v>
      </c>
      <c r="B9355" s="3" t="s">
        <v>18020</v>
      </c>
      <c r="C9355" s="2"/>
      <c r="D9355" s="2" t="s">
        <v>16</v>
      </c>
      <c r="E9355" s="4">
        <f>60.00*(1-Z1%)</f>
        <v>60</v>
      </c>
      <c r="F9355" s="2">
        <v>1</v>
      </c>
      <c r="G9355" s="2"/>
    </row>
    <row r="9356" spans="1:26" customHeight="1" ht="18" hidden="true" outlineLevel="4">
      <c r="A9356" s="2" t="s">
        <v>18021</v>
      </c>
      <c r="B9356" s="3" t="s">
        <v>18022</v>
      </c>
      <c r="C9356" s="2"/>
      <c r="D9356" s="2" t="s">
        <v>16</v>
      </c>
      <c r="E9356" s="4">
        <f>60.00*(1-Z1%)</f>
        <v>60</v>
      </c>
      <c r="F9356" s="2">
        <v>1</v>
      </c>
      <c r="G9356" s="2"/>
    </row>
    <row r="9357" spans="1:26" customHeight="1" ht="18" hidden="true" outlineLevel="4">
      <c r="A9357" s="2" t="s">
        <v>18023</v>
      </c>
      <c r="B9357" s="3" t="s">
        <v>18024</v>
      </c>
      <c r="C9357" s="2"/>
      <c r="D9357" s="2" t="s">
        <v>16</v>
      </c>
      <c r="E9357" s="4">
        <f>60.00*(1-Z1%)</f>
        <v>60</v>
      </c>
      <c r="F9357" s="2">
        <v>2</v>
      </c>
      <c r="G9357" s="2"/>
    </row>
    <row r="9358" spans="1:26" customHeight="1" ht="18" hidden="true" outlineLevel="4">
      <c r="A9358" s="2" t="s">
        <v>18025</v>
      </c>
      <c r="B9358" s="3" t="s">
        <v>18026</v>
      </c>
      <c r="C9358" s="2"/>
      <c r="D9358" s="2" t="s">
        <v>16</v>
      </c>
      <c r="E9358" s="4">
        <f>60.00*(1-Z1%)</f>
        <v>60</v>
      </c>
      <c r="F9358" s="2">
        <v>1</v>
      </c>
      <c r="G9358" s="2"/>
    </row>
    <row r="9359" spans="1:26" customHeight="1" ht="18" hidden="true" outlineLevel="4">
      <c r="A9359" s="2" t="s">
        <v>18027</v>
      </c>
      <c r="B9359" s="3" t="s">
        <v>18028</v>
      </c>
      <c r="C9359" s="2"/>
      <c r="D9359" s="2" t="s">
        <v>16</v>
      </c>
      <c r="E9359" s="4">
        <f>60.00*(1-Z1%)</f>
        <v>60</v>
      </c>
      <c r="F9359" s="2">
        <v>3</v>
      </c>
      <c r="G9359" s="2"/>
    </row>
    <row r="9360" spans="1:26" customHeight="1" ht="18" hidden="true" outlineLevel="4">
      <c r="A9360" s="2" t="s">
        <v>18029</v>
      </c>
      <c r="B9360" s="3" t="s">
        <v>18030</v>
      </c>
      <c r="C9360" s="2"/>
      <c r="D9360" s="2" t="s">
        <v>16</v>
      </c>
      <c r="E9360" s="4">
        <f>60.00*(1-Z1%)</f>
        <v>60</v>
      </c>
      <c r="F9360" s="2">
        <v>6</v>
      </c>
      <c r="G9360" s="2"/>
    </row>
    <row r="9361" spans="1:26" customHeight="1" ht="18" hidden="true" outlineLevel="4">
      <c r="A9361" s="2" t="s">
        <v>18031</v>
      </c>
      <c r="B9361" s="3" t="s">
        <v>18032</v>
      </c>
      <c r="C9361" s="2"/>
      <c r="D9361" s="2" t="s">
        <v>16</v>
      </c>
      <c r="E9361" s="4">
        <f>60.00*(1-Z1%)</f>
        <v>60</v>
      </c>
      <c r="F9361" s="2">
        <v>5</v>
      </c>
      <c r="G9361" s="2"/>
    </row>
    <row r="9362" spans="1:26" customHeight="1" ht="18" hidden="true" outlineLevel="4">
      <c r="A9362" s="2" t="s">
        <v>18033</v>
      </c>
      <c r="B9362" s="3" t="s">
        <v>18034</v>
      </c>
      <c r="C9362" s="2"/>
      <c r="D9362" s="2" t="s">
        <v>16</v>
      </c>
      <c r="E9362" s="4">
        <f>60.00*(1-Z1%)</f>
        <v>60</v>
      </c>
      <c r="F9362" s="2">
        <v>3</v>
      </c>
      <c r="G9362" s="2"/>
    </row>
    <row r="9363" spans="1:26" customHeight="1" ht="18" hidden="true" outlineLevel="4">
      <c r="A9363" s="2" t="s">
        <v>18035</v>
      </c>
      <c r="B9363" s="3" t="s">
        <v>18036</v>
      </c>
      <c r="C9363" s="2"/>
      <c r="D9363" s="2" t="s">
        <v>16</v>
      </c>
      <c r="E9363" s="4">
        <f>60.00*(1-Z1%)</f>
        <v>60</v>
      </c>
      <c r="F9363" s="2">
        <v>1</v>
      </c>
      <c r="G9363" s="2"/>
    </row>
    <row r="9364" spans="1:26" customHeight="1" ht="18" hidden="true" outlineLevel="4">
      <c r="A9364" s="2" t="s">
        <v>18037</v>
      </c>
      <c r="B9364" s="3" t="s">
        <v>18038</v>
      </c>
      <c r="C9364" s="2"/>
      <c r="D9364" s="2" t="s">
        <v>16</v>
      </c>
      <c r="E9364" s="4">
        <f>350.00*(1-Z1%)</f>
        <v>350</v>
      </c>
      <c r="F9364" s="2">
        <v>1</v>
      </c>
      <c r="G9364" s="2"/>
    </row>
    <row r="9365" spans="1:26" customHeight="1" ht="18" hidden="true" outlineLevel="4">
      <c r="A9365" s="2" t="s">
        <v>18039</v>
      </c>
      <c r="B9365" s="3" t="s">
        <v>18040</v>
      </c>
      <c r="C9365" s="2"/>
      <c r="D9365" s="2" t="s">
        <v>16</v>
      </c>
      <c r="E9365" s="4">
        <f>890.00*(1-Z1%)</f>
        <v>890</v>
      </c>
      <c r="F9365" s="2">
        <v>1</v>
      </c>
      <c r="G9365" s="2"/>
    </row>
    <row r="9366" spans="1:26" customHeight="1" ht="35" hidden="true" outlineLevel="4">
      <c r="A9366" s="5" t="s">
        <v>18041</v>
      </c>
      <c r="B9366" s="5"/>
      <c r="C9366" s="5"/>
      <c r="D9366" s="5"/>
      <c r="E9366" s="5"/>
      <c r="F9366" s="5"/>
      <c r="G9366" s="5"/>
    </row>
    <row r="9367" spans="1:26" customHeight="1" ht="36" hidden="true" outlineLevel="4">
      <c r="A9367" s="2" t="s">
        <v>18042</v>
      </c>
      <c r="B9367" s="3" t="s">
        <v>18043</v>
      </c>
      <c r="C9367" s="2"/>
      <c r="D9367" s="2" t="s">
        <v>16</v>
      </c>
      <c r="E9367" s="4">
        <f>460.00*(1-Z1%)</f>
        <v>460</v>
      </c>
      <c r="F9367" s="2">
        <v>1</v>
      </c>
      <c r="G9367" s="2"/>
    </row>
    <row r="9368" spans="1:26" customHeight="1" ht="35" hidden="true" outlineLevel="4">
      <c r="A9368" s="5" t="s">
        <v>18044</v>
      </c>
      <c r="B9368" s="5"/>
      <c r="C9368" s="5"/>
      <c r="D9368" s="5"/>
      <c r="E9368" s="5"/>
      <c r="F9368" s="5"/>
      <c r="G9368" s="5"/>
    </row>
    <row r="9369" spans="1:26" customHeight="1" ht="18" hidden="true" outlineLevel="4">
      <c r="A9369" s="2" t="s">
        <v>18045</v>
      </c>
      <c r="B9369" s="3" t="s">
        <v>18046</v>
      </c>
      <c r="C9369" s="2"/>
      <c r="D9369" s="2" t="s">
        <v>16</v>
      </c>
      <c r="E9369" s="4">
        <f>250.00*(1-Z1%)</f>
        <v>250</v>
      </c>
      <c r="F9369" s="2">
        <v>2</v>
      </c>
      <c r="G9369" s="2"/>
    </row>
    <row r="9370" spans="1:26" customHeight="1" ht="36" hidden="true" outlineLevel="4">
      <c r="A9370" s="2" t="s">
        <v>18047</v>
      </c>
      <c r="B9370" s="3" t="s">
        <v>18048</v>
      </c>
      <c r="C9370" s="2"/>
      <c r="D9370" s="2" t="s">
        <v>16</v>
      </c>
      <c r="E9370" s="4">
        <f>390.00*(1-Z1%)</f>
        <v>390</v>
      </c>
      <c r="F9370" s="2">
        <v>2</v>
      </c>
      <c r="G9370" s="2"/>
    </row>
    <row r="9371" spans="1:26" customHeight="1" ht="18" hidden="true" outlineLevel="4">
      <c r="A9371" s="2" t="s">
        <v>18049</v>
      </c>
      <c r="B9371" s="3" t="s">
        <v>18050</v>
      </c>
      <c r="C9371" s="2"/>
      <c r="D9371" s="2" t="s">
        <v>16</v>
      </c>
      <c r="E9371" s="4">
        <f>550.00*(1-Z1%)</f>
        <v>550</v>
      </c>
      <c r="F9371" s="2">
        <v>1</v>
      </c>
      <c r="G9371" s="2"/>
    </row>
    <row r="9372" spans="1:26" customHeight="1" ht="18" hidden="true" outlineLevel="4">
      <c r="A9372" s="2" t="s">
        <v>18051</v>
      </c>
      <c r="B9372" s="3" t="s">
        <v>18052</v>
      </c>
      <c r="C9372" s="2"/>
      <c r="D9372" s="2" t="s">
        <v>16</v>
      </c>
      <c r="E9372" s="4">
        <f>750.00*(1-Z1%)</f>
        <v>750</v>
      </c>
      <c r="F9372" s="2">
        <v>3</v>
      </c>
      <c r="G9372" s="2"/>
    </row>
    <row r="9373" spans="1:26" customHeight="1" ht="36" hidden="true" outlineLevel="4">
      <c r="A9373" s="2" t="s">
        <v>18053</v>
      </c>
      <c r="B9373" s="3" t="s">
        <v>18054</v>
      </c>
      <c r="C9373" s="2"/>
      <c r="D9373" s="2" t="s">
        <v>16</v>
      </c>
      <c r="E9373" s="4">
        <f>390.00*(1-Z1%)</f>
        <v>390</v>
      </c>
      <c r="F9373" s="2">
        <v>1</v>
      </c>
      <c r="G9373" s="2"/>
    </row>
    <row r="9374" spans="1:26" customHeight="1" ht="36" hidden="true" outlineLevel="4">
      <c r="A9374" s="2" t="s">
        <v>18055</v>
      </c>
      <c r="B9374" s="3" t="s">
        <v>18056</v>
      </c>
      <c r="C9374" s="2"/>
      <c r="D9374" s="2" t="s">
        <v>16</v>
      </c>
      <c r="E9374" s="4">
        <f>550.00*(1-Z1%)</f>
        <v>550</v>
      </c>
      <c r="F9374" s="2">
        <v>1</v>
      </c>
      <c r="G9374" s="2"/>
    </row>
    <row r="9375" spans="1:26" customHeight="1" ht="18" hidden="true" outlineLevel="4">
      <c r="A9375" s="2" t="s">
        <v>18057</v>
      </c>
      <c r="B9375" s="3" t="s">
        <v>18058</v>
      </c>
      <c r="C9375" s="2"/>
      <c r="D9375" s="2" t="s">
        <v>16</v>
      </c>
      <c r="E9375" s="4">
        <f>790.00*(1-Z1%)</f>
        <v>790</v>
      </c>
      <c r="F9375" s="2">
        <v>1</v>
      </c>
      <c r="G9375" s="2"/>
    </row>
    <row r="9376" spans="1:26" customHeight="1" ht="18" hidden="true" outlineLevel="4">
      <c r="A9376" s="2" t="s">
        <v>18059</v>
      </c>
      <c r="B9376" s="3" t="s">
        <v>18060</v>
      </c>
      <c r="C9376" s="2"/>
      <c r="D9376" s="2" t="s">
        <v>16</v>
      </c>
      <c r="E9376" s="4">
        <f>470.00*(1-Z1%)</f>
        <v>470</v>
      </c>
      <c r="F9376" s="2">
        <v>1</v>
      </c>
      <c r="G9376" s="2"/>
    </row>
    <row r="9377" spans="1:26" customHeight="1" ht="18" hidden="true" outlineLevel="4">
      <c r="A9377" s="2" t="s">
        <v>18061</v>
      </c>
      <c r="B9377" s="3" t="s">
        <v>18062</v>
      </c>
      <c r="C9377" s="2"/>
      <c r="D9377" s="2" t="s">
        <v>16</v>
      </c>
      <c r="E9377" s="4">
        <f>460.00*(1-Z1%)</f>
        <v>460</v>
      </c>
      <c r="F9377" s="2">
        <v>1</v>
      </c>
      <c r="G9377" s="2"/>
    </row>
    <row r="9378" spans="1:26" customHeight="1" ht="18" hidden="true" outlineLevel="4">
      <c r="A9378" s="2" t="s">
        <v>18063</v>
      </c>
      <c r="B9378" s="3" t="s">
        <v>18064</v>
      </c>
      <c r="C9378" s="2"/>
      <c r="D9378" s="2" t="s">
        <v>16</v>
      </c>
      <c r="E9378" s="4">
        <f>790.00*(1-Z1%)</f>
        <v>790</v>
      </c>
      <c r="F9378" s="2">
        <v>1</v>
      </c>
      <c r="G9378" s="2"/>
    </row>
    <row r="9379" spans="1:26" customHeight="1" ht="18" hidden="true" outlineLevel="4">
      <c r="A9379" s="2" t="s">
        <v>18065</v>
      </c>
      <c r="B9379" s="3" t="s">
        <v>18066</v>
      </c>
      <c r="C9379" s="2"/>
      <c r="D9379" s="2" t="s">
        <v>16</v>
      </c>
      <c r="E9379" s="4">
        <f>170.00*(1-Z1%)</f>
        <v>170</v>
      </c>
      <c r="F9379" s="2">
        <v>1</v>
      </c>
      <c r="G9379" s="2"/>
    </row>
    <row r="9380" spans="1:26" customHeight="1" ht="18" hidden="true" outlineLevel="4">
      <c r="A9380" s="2" t="s">
        <v>18067</v>
      </c>
      <c r="B9380" s="3" t="s">
        <v>18068</v>
      </c>
      <c r="C9380" s="2"/>
      <c r="D9380" s="2" t="s">
        <v>16</v>
      </c>
      <c r="E9380" s="4">
        <f>350.00*(1-Z1%)</f>
        <v>350</v>
      </c>
      <c r="F9380" s="2">
        <v>1</v>
      </c>
      <c r="G9380" s="2"/>
    </row>
    <row r="9381" spans="1:26" customHeight="1" ht="18" hidden="true" outlineLevel="4">
      <c r="A9381" s="2" t="s">
        <v>18069</v>
      </c>
      <c r="B9381" s="3" t="s">
        <v>18070</v>
      </c>
      <c r="C9381" s="2"/>
      <c r="D9381" s="2" t="s">
        <v>16</v>
      </c>
      <c r="E9381" s="4">
        <f>490.00*(1-Z1%)</f>
        <v>490</v>
      </c>
      <c r="F9381" s="2">
        <v>1</v>
      </c>
      <c r="G9381" s="2"/>
    </row>
    <row r="9382" spans="1:26" customHeight="1" ht="18" hidden="true" outlineLevel="4">
      <c r="A9382" s="2" t="s">
        <v>18071</v>
      </c>
      <c r="B9382" s="3" t="s">
        <v>18072</v>
      </c>
      <c r="C9382" s="2"/>
      <c r="D9382" s="2" t="s">
        <v>16</v>
      </c>
      <c r="E9382" s="4">
        <f>700.00*(1-Z1%)</f>
        <v>700</v>
      </c>
      <c r="F9382" s="2">
        <v>2</v>
      </c>
      <c r="G9382" s="2"/>
    </row>
    <row r="9383" spans="1:26" customHeight="1" ht="18" hidden="true" outlineLevel="4">
      <c r="A9383" s="2" t="s">
        <v>18073</v>
      </c>
      <c r="B9383" s="3" t="s">
        <v>18074</v>
      </c>
      <c r="C9383" s="2"/>
      <c r="D9383" s="2" t="s">
        <v>16</v>
      </c>
      <c r="E9383" s="4">
        <f>350.00*(1-Z1%)</f>
        <v>350</v>
      </c>
      <c r="F9383" s="2">
        <v>2</v>
      </c>
      <c r="G9383" s="2"/>
    </row>
    <row r="9384" spans="1:26" customHeight="1" ht="18" hidden="true" outlineLevel="4">
      <c r="A9384" s="2" t="s">
        <v>18075</v>
      </c>
      <c r="B9384" s="3" t="s">
        <v>18076</v>
      </c>
      <c r="C9384" s="2"/>
      <c r="D9384" s="2" t="s">
        <v>16</v>
      </c>
      <c r="E9384" s="4">
        <f>290.00*(1-Z1%)</f>
        <v>290</v>
      </c>
      <c r="F9384" s="2">
        <v>1</v>
      </c>
      <c r="G9384" s="2"/>
    </row>
    <row r="9385" spans="1:26" customHeight="1" ht="36" hidden="true" outlineLevel="4">
      <c r="A9385" s="2" t="s">
        <v>18077</v>
      </c>
      <c r="B9385" s="3" t="s">
        <v>18078</v>
      </c>
      <c r="C9385" s="2"/>
      <c r="D9385" s="2" t="s">
        <v>16</v>
      </c>
      <c r="E9385" s="4">
        <f>200.00*(1-Z1%)</f>
        <v>200</v>
      </c>
      <c r="F9385" s="2">
        <v>2</v>
      </c>
      <c r="G9385" s="2"/>
    </row>
    <row r="9386" spans="1:26" customHeight="1" ht="35" hidden="true" outlineLevel="4">
      <c r="A9386" s="5" t="s">
        <v>18079</v>
      </c>
      <c r="B9386" s="5"/>
      <c r="C9386" s="5"/>
      <c r="D9386" s="5"/>
      <c r="E9386" s="5"/>
      <c r="F9386" s="5"/>
      <c r="G9386" s="5"/>
    </row>
    <row r="9387" spans="1:26" customHeight="1" ht="36" hidden="true" outlineLevel="4">
      <c r="A9387" s="2" t="s">
        <v>18080</v>
      </c>
      <c r="B9387" s="3" t="s">
        <v>18081</v>
      </c>
      <c r="C9387" s="2"/>
      <c r="D9387" s="2" t="s">
        <v>16</v>
      </c>
      <c r="E9387" s="4">
        <f>150.00*(1-Z1%)</f>
        <v>150</v>
      </c>
      <c r="F9387" s="2">
        <v>4</v>
      </c>
      <c r="G9387" s="2"/>
    </row>
    <row r="9388" spans="1:26" customHeight="1" ht="36" hidden="true" outlineLevel="4">
      <c r="A9388" s="2" t="s">
        <v>18082</v>
      </c>
      <c r="B9388" s="3" t="s">
        <v>18083</v>
      </c>
      <c r="C9388" s="2"/>
      <c r="D9388" s="2" t="s">
        <v>16</v>
      </c>
      <c r="E9388" s="4">
        <f>410.00*(1-Z1%)</f>
        <v>410</v>
      </c>
      <c r="F9388" s="2">
        <v>3</v>
      </c>
      <c r="G9388" s="2"/>
    </row>
    <row r="9389" spans="1:26" customHeight="1" ht="36" hidden="true" outlineLevel="4">
      <c r="A9389" s="2" t="s">
        <v>18084</v>
      </c>
      <c r="B9389" s="3" t="s">
        <v>18085</v>
      </c>
      <c r="C9389" s="2"/>
      <c r="D9389" s="2" t="s">
        <v>16</v>
      </c>
      <c r="E9389" s="4">
        <f>480.00*(1-Z1%)</f>
        <v>480</v>
      </c>
      <c r="F9389" s="2">
        <v>1</v>
      </c>
      <c r="G9389" s="2"/>
    </row>
    <row r="9390" spans="1:26" customHeight="1" ht="36" hidden="true" outlineLevel="4">
      <c r="A9390" s="2" t="s">
        <v>18086</v>
      </c>
      <c r="B9390" s="3" t="s">
        <v>18087</v>
      </c>
      <c r="C9390" s="2"/>
      <c r="D9390" s="2" t="s">
        <v>16</v>
      </c>
      <c r="E9390" s="4">
        <f>480.00*(1-Z1%)</f>
        <v>480</v>
      </c>
      <c r="F9390" s="2">
        <v>1</v>
      </c>
      <c r="G9390" s="2"/>
    </row>
    <row r="9391" spans="1:26" customHeight="1" ht="35" hidden="true" outlineLevel="3">
      <c r="A9391" s="5" t="s">
        <v>18088</v>
      </c>
      <c r="B9391" s="5"/>
      <c r="C9391" s="5"/>
      <c r="D9391" s="5"/>
      <c r="E9391" s="5"/>
      <c r="F9391" s="5"/>
      <c r="G9391" s="5"/>
    </row>
    <row r="9392" spans="1:26" customHeight="1" ht="36" hidden="true" outlineLevel="3">
      <c r="A9392" s="2" t="s">
        <v>18089</v>
      </c>
      <c r="B9392" s="3" t="s">
        <v>18090</v>
      </c>
      <c r="C9392" s="2"/>
      <c r="D9392" s="2" t="s">
        <v>16</v>
      </c>
      <c r="E9392" s="4">
        <f>550.00*(1-Z1%)</f>
        <v>550</v>
      </c>
      <c r="F9392" s="2">
        <v>2</v>
      </c>
      <c r="G9392" s="2"/>
    </row>
    <row r="9393" spans="1:26" customHeight="1" ht="18" hidden="true" outlineLevel="3">
      <c r="A9393" s="2" t="s">
        <v>18091</v>
      </c>
      <c r="B9393" s="3" t="s">
        <v>18092</v>
      </c>
      <c r="C9393" s="2"/>
      <c r="D9393" s="2" t="s">
        <v>16</v>
      </c>
      <c r="E9393" s="4">
        <f>750.00*(1-Z1%)</f>
        <v>750</v>
      </c>
      <c r="F9393" s="2">
        <v>1</v>
      </c>
      <c r="G9393" s="2"/>
    </row>
    <row r="9394" spans="1:26" customHeight="1" ht="36" hidden="true" outlineLevel="3">
      <c r="A9394" s="2" t="s">
        <v>18093</v>
      </c>
      <c r="B9394" s="3" t="s">
        <v>18094</v>
      </c>
      <c r="C9394" s="2"/>
      <c r="D9394" s="2" t="s">
        <v>16</v>
      </c>
      <c r="E9394" s="4">
        <f>750.00*(1-Z1%)</f>
        <v>750</v>
      </c>
      <c r="F9394" s="2">
        <v>1</v>
      </c>
      <c r="G9394" s="2"/>
    </row>
    <row r="9395" spans="1:26" customHeight="1" ht="18" hidden="true" outlineLevel="3">
      <c r="A9395" s="2" t="s">
        <v>18095</v>
      </c>
      <c r="B9395" s="3" t="s">
        <v>18096</v>
      </c>
      <c r="C9395" s="2"/>
      <c r="D9395" s="2" t="s">
        <v>16</v>
      </c>
      <c r="E9395" s="4">
        <f>850.00*(1-Z1%)</f>
        <v>850</v>
      </c>
      <c r="F9395" s="2">
        <v>1</v>
      </c>
      <c r="G9395" s="2"/>
    </row>
    <row r="9396" spans="1:26" customHeight="1" ht="18" hidden="true" outlineLevel="3">
      <c r="A9396" s="2" t="s">
        <v>18097</v>
      </c>
      <c r="B9396" s="3" t="s">
        <v>18098</v>
      </c>
      <c r="C9396" s="2"/>
      <c r="D9396" s="2" t="s">
        <v>16</v>
      </c>
      <c r="E9396" s="4">
        <f>650.00*(1-Z1%)</f>
        <v>650</v>
      </c>
      <c r="F9396" s="2">
        <v>1</v>
      </c>
      <c r="G9396" s="2"/>
    </row>
    <row r="9397" spans="1:26" customHeight="1" ht="18" hidden="true" outlineLevel="3">
      <c r="A9397" s="2" t="s">
        <v>18099</v>
      </c>
      <c r="B9397" s="3" t="s">
        <v>18100</v>
      </c>
      <c r="C9397" s="2"/>
      <c r="D9397" s="2" t="s">
        <v>16</v>
      </c>
      <c r="E9397" s="4">
        <f>70.00*(1-Z1%)</f>
        <v>70</v>
      </c>
      <c r="F9397" s="2">
        <v>1</v>
      </c>
      <c r="G9397" s="2"/>
    </row>
    <row r="9398" spans="1:26" customHeight="1" ht="36" hidden="true" outlineLevel="3">
      <c r="A9398" s="2" t="s">
        <v>18101</v>
      </c>
      <c r="B9398" s="3" t="s">
        <v>18102</v>
      </c>
      <c r="C9398" s="2"/>
      <c r="D9398" s="2" t="s">
        <v>16</v>
      </c>
      <c r="E9398" s="4">
        <f>80.00*(1-Z1%)</f>
        <v>80</v>
      </c>
      <c r="F9398" s="2">
        <v>5</v>
      </c>
      <c r="G9398" s="2"/>
    </row>
    <row r="9399" spans="1:26" customHeight="1" ht="36" hidden="true" outlineLevel="3">
      <c r="A9399" s="2" t="s">
        <v>18103</v>
      </c>
      <c r="B9399" s="3" t="s">
        <v>18104</v>
      </c>
      <c r="C9399" s="2"/>
      <c r="D9399" s="2" t="s">
        <v>16</v>
      </c>
      <c r="E9399" s="4">
        <f>90.00*(1-Z1%)</f>
        <v>90</v>
      </c>
      <c r="F9399" s="2">
        <v>2</v>
      </c>
      <c r="G9399" s="2"/>
    </row>
    <row r="9400" spans="1:26" customHeight="1" ht="18" hidden="true" outlineLevel="3">
      <c r="A9400" s="2" t="s">
        <v>18105</v>
      </c>
      <c r="B9400" s="3" t="s">
        <v>18106</v>
      </c>
      <c r="C9400" s="2"/>
      <c r="D9400" s="2" t="s">
        <v>16</v>
      </c>
      <c r="E9400" s="4">
        <f>70.00*(1-Z1%)</f>
        <v>70</v>
      </c>
      <c r="F9400" s="2">
        <v>2</v>
      </c>
      <c r="G9400" s="2"/>
    </row>
    <row r="9401" spans="1:26" customHeight="1" ht="36" hidden="true" outlineLevel="3">
      <c r="A9401" s="2" t="s">
        <v>18107</v>
      </c>
      <c r="B9401" s="3" t="s">
        <v>18108</v>
      </c>
      <c r="C9401" s="2"/>
      <c r="D9401" s="2" t="s">
        <v>16</v>
      </c>
      <c r="E9401" s="4">
        <f>60.00*(1-Z1%)</f>
        <v>60</v>
      </c>
      <c r="F9401" s="2">
        <v>5</v>
      </c>
      <c r="G9401" s="2"/>
    </row>
    <row r="9402" spans="1:26" customHeight="1" ht="36" hidden="true" outlineLevel="3">
      <c r="A9402" s="2" t="s">
        <v>18109</v>
      </c>
      <c r="B9402" s="3" t="s">
        <v>18110</v>
      </c>
      <c r="C9402" s="2"/>
      <c r="D9402" s="2" t="s">
        <v>16</v>
      </c>
      <c r="E9402" s="4">
        <f>70.00*(1-Z1%)</f>
        <v>70</v>
      </c>
      <c r="F9402" s="2">
        <v>5</v>
      </c>
      <c r="G9402" s="2"/>
    </row>
    <row r="9403" spans="1:26" customHeight="1" ht="36" hidden="true" outlineLevel="3">
      <c r="A9403" s="2" t="s">
        <v>18111</v>
      </c>
      <c r="B9403" s="3" t="s">
        <v>18112</v>
      </c>
      <c r="C9403" s="2"/>
      <c r="D9403" s="2" t="s">
        <v>16</v>
      </c>
      <c r="E9403" s="4">
        <f>120.00*(1-Z1%)</f>
        <v>120</v>
      </c>
      <c r="F9403" s="2">
        <v>1</v>
      </c>
      <c r="G9403" s="2"/>
    </row>
    <row r="9404" spans="1:26" customHeight="1" ht="36" hidden="true" outlineLevel="3">
      <c r="A9404" s="2" t="s">
        <v>18113</v>
      </c>
      <c r="B9404" s="3" t="s">
        <v>18114</v>
      </c>
      <c r="C9404" s="2"/>
      <c r="D9404" s="2" t="s">
        <v>16</v>
      </c>
      <c r="E9404" s="4">
        <f>140.00*(1-Z1%)</f>
        <v>140</v>
      </c>
      <c r="F9404" s="2">
        <v>1</v>
      </c>
      <c r="G9404" s="2"/>
    </row>
    <row r="9405" spans="1:26" customHeight="1" ht="36" hidden="true" outlineLevel="3">
      <c r="A9405" s="2" t="s">
        <v>18115</v>
      </c>
      <c r="B9405" s="3" t="s">
        <v>18116</v>
      </c>
      <c r="C9405" s="2"/>
      <c r="D9405" s="2" t="s">
        <v>16</v>
      </c>
      <c r="E9405" s="4">
        <f>150.00*(1-Z1%)</f>
        <v>150</v>
      </c>
      <c r="F9405" s="2">
        <v>3</v>
      </c>
      <c r="G9405" s="2"/>
    </row>
    <row r="9406" spans="1:26" customHeight="1" ht="36" hidden="true" outlineLevel="3">
      <c r="A9406" s="2" t="s">
        <v>18117</v>
      </c>
      <c r="B9406" s="3" t="s">
        <v>18118</v>
      </c>
      <c r="C9406" s="2"/>
      <c r="D9406" s="2" t="s">
        <v>16</v>
      </c>
      <c r="E9406" s="4">
        <f>160.00*(1-Z1%)</f>
        <v>160</v>
      </c>
      <c r="F9406" s="2">
        <v>3</v>
      </c>
      <c r="G9406" s="2"/>
    </row>
    <row r="9407" spans="1:26" customHeight="1" ht="36" hidden="true" outlineLevel="3">
      <c r="A9407" s="2" t="s">
        <v>18119</v>
      </c>
      <c r="B9407" s="3" t="s">
        <v>18120</v>
      </c>
      <c r="C9407" s="2"/>
      <c r="D9407" s="2" t="s">
        <v>16</v>
      </c>
      <c r="E9407" s="4">
        <f>105.00*(1-Z1%)</f>
        <v>105</v>
      </c>
      <c r="F9407" s="2">
        <v>1</v>
      </c>
      <c r="G9407" s="2"/>
    </row>
    <row r="9408" spans="1:26" customHeight="1" ht="36" hidden="true" outlineLevel="3">
      <c r="A9408" s="2" t="s">
        <v>18121</v>
      </c>
      <c r="B9408" s="3" t="s">
        <v>18122</v>
      </c>
      <c r="C9408" s="2"/>
      <c r="D9408" s="2" t="s">
        <v>16</v>
      </c>
      <c r="E9408" s="4">
        <f>130.00*(1-Z1%)</f>
        <v>130</v>
      </c>
      <c r="F9408" s="2">
        <v>1</v>
      </c>
      <c r="G9408" s="2"/>
    </row>
    <row r="9409" spans="1:26" customHeight="1" ht="18" hidden="true" outlineLevel="3">
      <c r="A9409" s="2" t="s">
        <v>18123</v>
      </c>
      <c r="B9409" s="3" t="s">
        <v>18124</v>
      </c>
      <c r="C9409" s="2"/>
      <c r="D9409" s="2" t="s">
        <v>16</v>
      </c>
      <c r="E9409" s="4">
        <f>50.00*(1-Z1%)</f>
        <v>50</v>
      </c>
      <c r="F9409" s="2">
        <v>3</v>
      </c>
      <c r="G9409" s="2"/>
    </row>
    <row r="9410" spans="1:26" customHeight="1" ht="18" hidden="true" outlineLevel="3">
      <c r="A9410" s="2" t="s">
        <v>18125</v>
      </c>
      <c r="B9410" s="3" t="s">
        <v>18126</v>
      </c>
      <c r="C9410" s="2"/>
      <c r="D9410" s="2" t="s">
        <v>16</v>
      </c>
      <c r="E9410" s="4">
        <f>70.00*(1-Z1%)</f>
        <v>70</v>
      </c>
      <c r="F9410" s="2">
        <v>1</v>
      </c>
      <c r="G9410" s="2"/>
    </row>
    <row r="9411" spans="1:26" customHeight="1" ht="18" hidden="true" outlineLevel="3">
      <c r="A9411" s="2" t="s">
        <v>18127</v>
      </c>
      <c r="B9411" s="3" t="s">
        <v>18128</v>
      </c>
      <c r="C9411" s="2"/>
      <c r="D9411" s="2" t="s">
        <v>16</v>
      </c>
      <c r="E9411" s="4">
        <f>70.00*(1-Z1%)</f>
        <v>70</v>
      </c>
      <c r="F9411" s="2">
        <v>2</v>
      </c>
      <c r="G9411" s="2"/>
    </row>
    <row r="9412" spans="1:26" customHeight="1" ht="18" hidden="true" outlineLevel="3">
      <c r="A9412" s="2" t="s">
        <v>18129</v>
      </c>
      <c r="B9412" s="3" t="s">
        <v>18130</v>
      </c>
      <c r="C9412" s="2"/>
      <c r="D9412" s="2" t="s">
        <v>16</v>
      </c>
      <c r="E9412" s="4">
        <f>50.00*(1-Z1%)</f>
        <v>50</v>
      </c>
      <c r="F9412" s="2">
        <v>1</v>
      </c>
      <c r="G9412" s="2"/>
    </row>
    <row r="9413" spans="1:26" customHeight="1" ht="18" hidden="true" outlineLevel="3">
      <c r="A9413" s="2" t="s">
        <v>18131</v>
      </c>
      <c r="B9413" s="3" t="s">
        <v>18132</v>
      </c>
      <c r="C9413" s="2"/>
      <c r="D9413" s="2" t="s">
        <v>16</v>
      </c>
      <c r="E9413" s="4">
        <f>50.00*(1-Z1%)</f>
        <v>50</v>
      </c>
      <c r="F9413" s="2">
        <v>3</v>
      </c>
      <c r="G9413" s="2"/>
    </row>
    <row r="9414" spans="1:26" customHeight="1" ht="18" hidden="true" outlineLevel="3">
      <c r="A9414" s="2" t="s">
        <v>18133</v>
      </c>
      <c r="B9414" s="3" t="s">
        <v>18134</v>
      </c>
      <c r="C9414" s="2"/>
      <c r="D9414" s="2" t="s">
        <v>16</v>
      </c>
      <c r="E9414" s="4">
        <f>40.00*(1-Z1%)</f>
        <v>40</v>
      </c>
      <c r="F9414" s="2">
        <v>1</v>
      </c>
      <c r="G9414" s="2"/>
    </row>
    <row r="9415" spans="1:26" customHeight="1" ht="18" hidden="true" outlineLevel="3">
      <c r="A9415" s="2" t="s">
        <v>18135</v>
      </c>
      <c r="B9415" s="3" t="s">
        <v>18136</v>
      </c>
      <c r="C9415" s="2"/>
      <c r="D9415" s="2" t="s">
        <v>16</v>
      </c>
      <c r="E9415" s="4">
        <f>40.00*(1-Z1%)</f>
        <v>40</v>
      </c>
      <c r="F9415" s="2">
        <v>1</v>
      </c>
      <c r="G9415" s="2"/>
    </row>
    <row r="9416" spans="1:26" customHeight="1" ht="18" hidden="true" outlineLevel="3">
      <c r="A9416" s="2" t="s">
        <v>18137</v>
      </c>
      <c r="B9416" s="3" t="s">
        <v>18138</v>
      </c>
      <c r="C9416" s="2"/>
      <c r="D9416" s="2" t="s">
        <v>16</v>
      </c>
      <c r="E9416" s="4">
        <f>40.00*(1-Z1%)</f>
        <v>40</v>
      </c>
      <c r="F9416" s="2">
        <v>1</v>
      </c>
      <c r="G9416" s="2"/>
    </row>
    <row r="9417" spans="1:26" customHeight="1" ht="18" hidden="true" outlineLevel="3">
      <c r="A9417" s="2" t="s">
        <v>18139</v>
      </c>
      <c r="B9417" s="3" t="s">
        <v>18140</v>
      </c>
      <c r="C9417" s="2"/>
      <c r="D9417" s="2" t="s">
        <v>16</v>
      </c>
      <c r="E9417" s="4">
        <f>50.00*(1-Z1%)</f>
        <v>50</v>
      </c>
      <c r="F9417" s="2">
        <v>1</v>
      </c>
      <c r="G9417" s="2"/>
    </row>
    <row r="9418" spans="1:26" customHeight="1" ht="36" hidden="true" outlineLevel="3">
      <c r="A9418" s="2" t="s">
        <v>18141</v>
      </c>
      <c r="B9418" s="3" t="s">
        <v>18142</v>
      </c>
      <c r="C9418" s="2"/>
      <c r="D9418" s="2" t="s">
        <v>16</v>
      </c>
      <c r="E9418" s="4">
        <f>450.00*(1-Z1%)</f>
        <v>450</v>
      </c>
      <c r="F9418" s="2">
        <v>2</v>
      </c>
      <c r="G9418" s="2"/>
    </row>
    <row r="9419" spans="1:26" customHeight="1" ht="36" hidden="true" outlineLevel="3">
      <c r="A9419" s="2" t="s">
        <v>18143</v>
      </c>
      <c r="B9419" s="3" t="s">
        <v>18144</v>
      </c>
      <c r="C9419" s="2"/>
      <c r="D9419" s="2" t="s">
        <v>16</v>
      </c>
      <c r="E9419" s="4">
        <f>350.00*(1-Z1%)</f>
        <v>350</v>
      </c>
      <c r="F9419" s="2">
        <v>2</v>
      </c>
      <c r="G9419" s="2"/>
    </row>
    <row r="9420" spans="1:26" customHeight="1" ht="35" hidden="true" outlineLevel="3">
      <c r="A9420" s="5" t="s">
        <v>18145</v>
      </c>
      <c r="B9420" s="5"/>
      <c r="C9420" s="5"/>
      <c r="D9420" s="5"/>
      <c r="E9420" s="5"/>
      <c r="F9420" s="5"/>
      <c r="G9420" s="5"/>
    </row>
    <row r="9421" spans="1:26" customHeight="1" ht="36" hidden="true" outlineLevel="3">
      <c r="A9421" s="2" t="s">
        <v>18146</v>
      </c>
      <c r="B9421" s="3" t="s">
        <v>18147</v>
      </c>
      <c r="C9421" s="2"/>
      <c r="D9421" s="2" t="s">
        <v>16</v>
      </c>
      <c r="E9421" s="4">
        <f>400.00*(1-Z1%)</f>
        <v>400</v>
      </c>
      <c r="F9421" s="2">
        <v>1</v>
      </c>
      <c r="G9421" s="2"/>
    </row>
    <row r="9422" spans="1:26" customHeight="1" ht="36" hidden="true" outlineLevel="3">
      <c r="A9422" s="2" t="s">
        <v>18148</v>
      </c>
      <c r="B9422" s="3" t="s">
        <v>18149</v>
      </c>
      <c r="C9422" s="2"/>
      <c r="D9422" s="2" t="s">
        <v>16</v>
      </c>
      <c r="E9422" s="4">
        <f>240.00*(1-Z1%)</f>
        <v>240</v>
      </c>
      <c r="F9422" s="2">
        <v>1</v>
      </c>
      <c r="G9422" s="2"/>
    </row>
    <row r="9423" spans="1:26" customHeight="1" ht="36" hidden="true" outlineLevel="3">
      <c r="A9423" s="2" t="s">
        <v>18150</v>
      </c>
      <c r="B9423" s="3" t="s">
        <v>18151</v>
      </c>
      <c r="C9423" s="2"/>
      <c r="D9423" s="2" t="s">
        <v>16</v>
      </c>
      <c r="E9423" s="4">
        <f>385.00*(1-Z1%)</f>
        <v>385</v>
      </c>
      <c r="F9423" s="2">
        <v>1</v>
      </c>
      <c r="G9423" s="2"/>
    </row>
    <row r="9424" spans="1:26" customHeight="1" ht="18" hidden="true" outlineLevel="3">
      <c r="A9424" s="2" t="s">
        <v>18152</v>
      </c>
      <c r="B9424" s="3" t="s">
        <v>18153</v>
      </c>
      <c r="C9424" s="2"/>
      <c r="D9424" s="2" t="s">
        <v>16</v>
      </c>
      <c r="E9424" s="4">
        <f>190.00*(1-Z1%)</f>
        <v>190</v>
      </c>
      <c r="F9424" s="2">
        <v>1</v>
      </c>
      <c r="G9424" s="2"/>
    </row>
    <row r="9425" spans="1:26" customHeight="1" ht="18" hidden="true" outlineLevel="3">
      <c r="A9425" s="2" t="s">
        <v>18154</v>
      </c>
      <c r="B9425" s="3" t="s">
        <v>18155</v>
      </c>
      <c r="C9425" s="2"/>
      <c r="D9425" s="2" t="s">
        <v>16</v>
      </c>
      <c r="E9425" s="4">
        <f>250.00*(1-Z1%)</f>
        <v>250</v>
      </c>
      <c r="F9425" s="2">
        <v>1</v>
      </c>
      <c r="G9425" s="2"/>
    </row>
    <row r="9426" spans="1:26" customHeight="1" ht="35" hidden="true" outlineLevel="3">
      <c r="A9426" s="5" t="s">
        <v>18156</v>
      </c>
      <c r="B9426" s="5"/>
      <c r="C9426" s="5"/>
      <c r="D9426" s="5"/>
      <c r="E9426" s="5"/>
      <c r="F9426" s="5"/>
      <c r="G9426" s="5"/>
    </row>
    <row r="9427" spans="1:26" customHeight="1" ht="18" hidden="true" outlineLevel="3">
      <c r="A9427" s="2" t="s">
        <v>18157</v>
      </c>
      <c r="B9427" s="3" t="s">
        <v>18158</v>
      </c>
      <c r="C9427" s="2"/>
      <c r="D9427" s="2" t="s">
        <v>16</v>
      </c>
      <c r="E9427" s="4">
        <f>390.00*(1-Z1%)</f>
        <v>390</v>
      </c>
      <c r="F9427" s="2">
        <v>1</v>
      </c>
      <c r="G9427" s="2"/>
    </row>
    <row r="9428" spans="1:26" customHeight="1" ht="18" hidden="true" outlineLevel="3">
      <c r="A9428" s="2" t="s">
        <v>18159</v>
      </c>
      <c r="B9428" s="3" t="s">
        <v>18160</v>
      </c>
      <c r="C9428" s="2"/>
      <c r="D9428" s="2" t="s">
        <v>16</v>
      </c>
      <c r="E9428" s="4">
        <f>350.00*(1-Z1%)</f>
        <v>350</v>
      </c>
      <c r="F9428" s="2">
        <v>1</v>
      </c>
      <c r="G9428" s="2"/>
    </row>
    <row r="9429" spans="1:26" customHeight="1" ht="18" hidden="true" outlineLevel="3">
      <c r="A9429" s="2" t="s">
        <v>18161</v>
      </c>
      <c r="B9429" s="3" t="s">
        <v>18162</v>
      </c>
      <c r="C9429" s="2"/>
      <c r="D9429" s="2" t="s">
        <v>16</v>
      </c>
      <c r="E9429" s="4">
        <f>370.00*(1-Z1%)</f>
        <v>370</v>
      </c>
      <c r="F9429" s="2">
        <v>2</v>
      </c>
      <c r="G9429" s="2"/>
    </row>
    <row r="9430" spans="1:26" customHeight="1" ht="18" hidden="true" outlineLevel="3">
      <c r="A9430" s="2" t="s">
        <v>18163</v>
      </c>
      <c r="B9430" s="3" t="s">
        <v>18164</v>
      </c>
      <c r="C9430" s="2"/>
      <c r="D9430" s="2" t="s">
        <v>16</v>
      </c>
      <c r="E9430" s="4">
        <f>450.00*(1-Z1%)</f>
        <v>450</v>
      </c>
      <c r="F9430" s="2">
        <v>2</v>
      </c>
      <c r="G9430" s="2"/>
    </row>
    <row r="9431" spans="1:26" customHeight="1" ht="18" hidden="true" outlineLevel="3">
      <c r="A9431" s="2" t="s">
        <v>18165</v>
      </c>
      <c r="B9431" s="3" t="s">
        <v>18166</v>
      </c>
      <c r="C9431" s="2"/>
      <c r="D9431" s="2" t="s">
        <v>16</v>
      </c>
      <c r="E9431" s="4">
        <f>450.00*(1-Z1%)</f>
        <v>450</v>
      </c>
      <c r="F9431" s="2">
        <v>2</v>
      </c>
      <c r="G9431" s="2"/>
    </row>
    <row r="9432" spans="1:26" customHeight="1" ht="18" hidden="true" outlineLevel="3">
      <c r="A9432" s="2" t="s">
        <v>18167</v>
      </c>
      <c r="B9432" s="3" t="s">
        <v>18168</v>
      </c>
      <c r="C9432" s="2"/>
      <c r="D9432" s="2" t="s">
        <v>16</v>
      </c>
      <c r="E9432" s="4">
        <f>500.00*(1-Z1%)</f>
        <v>500</v>
      </c>
      <c r="F9432" s="2">
        <v>1</v>
      </c>
      <c r="G9432" s="2"/>
    </row>
    <row r="9433" spans="1:26" customHeight="1" ht="18" hidden="true" outlineLevel="3">
      <c r="A9433" s="2" t="s">
        <v>18169</v>
      </c>
      <c r="B9433" s="3" t="s">
        <v>18170</v>
      </c>
      <c r="C9433" s="2"/>
      <c r="D9433" s="2" t="s">
        <v>16</v>
      </c>
      <c r="E9433" s="4">
        <f>280.00*(1-Z1%)</f>
        <v>280</v>
      </c>
      <c r="F9433" s="2">
        <v>1</v>
      </c>
      <c r="G9433" s="2"/>
    </row>
    <row r="9434" spans="1:26" customHeight="1" ht="18" hidden="true" outlineLevel="3">
      <c r="A9434" s="2" t="s">
        <v>18171</v>
      </c>
      <c r="B9434" s="3" t="s">
        <v>18172</v>
      </c>
      <c r="C9434" s="2"/>
      <c r="D9434" s="2" t="s">
        <v>16</v>
      </c>
      <c r="E9434" s="4">
        <f>340.00*(1-Z1%)</f>
        <v>340</v>
      </c>
      <c r="F9434" s="2">
        <v>1</v>
      </c>
      <c r="G9434" s="2"/>
    </row>
    <row r="9435" spans="1:26" customHeight="1" ht="18" hidden="true" outlineLevel="3">
      <c r="A9435" s="2" t="s">
        <v>18173</v>
      </c>
      <c r="B9435" s="3" t="s">
        <v>18174</v>
      </c>
      <c r="C9435" s="2"/>
      <c r="D9435" s="2" t="s">
        <v>16</v>
      </c>
      <c r="E9435" s="4">
        <f>590.00*(1-Z1%)</f>
        <v>590</v>
      </c>
      <c r="F9435" s="2">
        <v>1</v>
      </c>
      <c r="G9435" s="2"/>
    </row>
    <row r="9436" spans="1:26" customHeight="1" ht="18" hidden="true" outlineLevel="3">
      <c r="A9436" s="2" t="s">
        <v>18175</v>
      </c>
      <c r="B9436" s="3" t="s">
        <v>18176</v>
      </c>
      <c r="C9436" s="2"/>
      <c r="D9436" s="2" t="s">
        <v>16</v>
      </c>
      <c r="E9436" s="4">
        <f>650.00*(1-Z1%)</f>
        <v>650</v>
      </c>
      <c r="F9436" s="2">
        <v>1</v>
      </c>
      <c r="G9436" s="2"/>
    </row>
    <row r="9437" spans="1:26" customHeight="1" ht="18" hidden="true" outlineLevel="3">
      <c r="A9437" s="2" t="s">
        <v>18177</v>
      </c>
      <c r="B9437" s="3" t="s">
        <v>18178</v>
      </c>
      <c r="C9437" s="2"/>
      <c r="D9437" s="2" t="s">
        <v>16</v>
      </c>
      <c r="E9437" s="4">
        <f>820.00*(1-Z1%)</f>
        <v>820</v>
      </c>
      <c r="F9437" s="2">
        <v>1</v>
      </c>
      <c r="G9437" s="2"/>
    </row>
    <row r="9438" spans="1:26" customHeight="1" ht="18" hidden="true" outlineLevel="3">
      <c r="A9438" s="2" t="s">
        <v>18179</v>
      </c>
      <c r="B9438" s="3" t="s">
        <v>18180</v>
      </c>
      <c r="C9438" s="2"/>
      <c r="D9438" s="2" t="s">
        <v>16</v>
      </c>
      <c r="E9438" s="4">
        <f>850.00*(1-Z1%)</f>
        <v>850</v>
      </c>
      <c r="F9438" s="2">
        <v>1</v>
      </c>
      <c r="G9438" s="2"/>
    </row>
    <row r="9439" spans="1:26" customHeight="1" ht="18" hidden="true" outlineLevel="3">
      <c r="A9439" s="2" t="s">
        <v>18181</v>
      </c>
      <c r="B9439" s="3" t="s">
        <v>18182</v>
      </c>
      <c r="C9439" s="2"/>
      <c r="D9439" s="2" t="s">
        <v>16</v>
      </c>
      <c r="E9439" s="4">
        <f>290.00*(1-Z1%)</f>
        <v>290</v>
      </c>
      <c r="F9439" s="2">
        <v>2</v>
      </c>
      <c r="G9439" s="2"/>
    </row>
    <row r="9440" spans="1:26" customHeight="1" ht="18" hidden="true" outlineLevel="3">
      <c r="A9440" s="2" t="s">
        <v>18183</v>
      </c>
      <c r="B9440" s="3" t="s">
        <v>18184</v>
      </c>
      <c r="C9440" s="2"/>
      <c r="D9440" s="2" t="s">
        <v>16</v>
      </c>
      <c r="E9440" s="4">
        <f>390.00*(1-Z1%)</f>
        <v>390</v>
      </c>
      <c r="F9440" s="2">
        <v>2</v>
      </c>
      <c r="G9440" s="2"/>
    </row>
    <row r="9441" spans="1:26" customHeight="1" ht="18" hidden="true" outlineLevel="3">
      <c r="A9441" s="2" t="s">
        <v>18185</v>
      </c>
      <c r="B9441" s="3" t="s">
        <v>18186</v>
      </c>
      <c r="C9441" s="2"/>
      <c r="D9441" s="2" t="s">
        <v>16</v>
      </c>
      <c r="E9441" s="4">
        <f>550.00*(1-Z1%)</f>
        <v>550</v>
      </c>
      <c r="F9441" s="2">
        <v>3</v>
      </c>
      <c r="G9441" s="2"/>
    </row>
    <row r="9442" spans="1:26" customHeight="1" ht="18" hidden="true" outlineLevel="3">
      <c r="A9442" s="2" t="s">
        <v>18187</v>
      </c>
      <c r="B9442" s="3" t="s">
        <v>18188</v>
      </c>
      <c r="C9442" s="2"/>
      <c r="D9442" s="2" t="s">
        <v>16</v>
      </c>
      <c r="E9442" s="4">
        <f>620.00*(1-Z1%)</f>
        <v>620</v>
      </c>
      <c r="F9442" s="2">
        <v>3</v>
      </c>
      <c r="G9442" s="2"/>
    </row>
    <row r="9443" spans="1:26" customHeight="1" ht="18" hidden="true" outlineLevel="3">
      <c r="A9443" s="2" t="s">
        <v>18189</v>
      </c>
      <c r="B9443" s="3" t="s">
        <v>18190</v>
      </c>
      <c r="C9443" s="2"/>
      <c r="D9443" s="2" t="s">
        <v>16</v>
      </c>
      <c r="E9443" s="4">
        <f>180.00*(1-Z1%)</f>
        <v>180</v>
      </c>
      <c r="F9443" s="2">
        <v>1</v>
      </c>
      <c r="G9443" s="2"/>
    </row>
    <row r="9444" spans="1:26" customHeight="1" ht="18" hidden="true" outlineLevel="3">
      <c r="A9444" s="2" t="s">
        <v>18191</v>
      </c>
      <c r="B9444" s="3" t="s">
        <v>18192</v>
      </c>
      <c r="C9444" s="2"/>
      <c r="D9444" s="2" t="s">
        <v>16</v>
      </c>
      <c r="E9444" s="4">
        <f>60.00*(1-Z1%)</f>
        <v>60</v>
      </c>
      <c r="F9444" s="2">
        <v>2</v>
      </c>
      <c r="G9444" s="2"/>
    </row>
    <row r="9445" spans="1:26" customHeight="1" ht="18" hidden="true" outlineLevel="3">
      <c r="A9445" s="2" t="s">
        <v>18193</v>
      </c>
      <c r="B9445" s="3" t="s">
        <v>18194</v>
      </c>
      <c r="C9445" s="2"/>
      <c r="D9445" s="2" t="s">
        <v>16</v>
      </c>
      <c r="E9445" s="4">
        <f>100.00*(1-Z1%)</f>
        <v>100</v>
      </c>
      <c r="F9445" s="2">
        <v>1</v>
      </c>
      <c r="G9445" s="2"/>
    </row>
    <row r="9446" spans="1:26" customHeight="1" ht="18" hidden="true" outlineLevel="3">
      <c r="A9446" s="2" t="s">
        <v>18195</v>
      </c>
      <c r="B9446" s="3" t="s">
        <v>18196</v>
      </c>
      <c r="C9446" s="2"/>
      <c r="D9446" s="2" t="s">
        <v>16</v>
      </c>
      <c r="E9446" s="4">
        <f>180.00*(1-Z1%)</f>
        <v>180</v>
      </c>
      <c r="F9446" s="2">
        <v>1</v>
      </c>
      <c r="G9446" s="2"/>
    </row>
    <row r="9447" spans="1:26" customHeight="1" ht="18" hidden="true" outlineLevel="3">
      <c r="A9447" s="2" t="s">
        <v>18197</v>
      </c>
      <c r="B9447" s="3" t="s">
        <v>18198</v>
      </c>
      <c r="C9447" s="2"/>
      <c r="D9447" s="2" t="s">
        <v>16</v>
      </c>
      <c r="E9447" s="4">
        <f>230.00*(1-Z1%)</f>
        <v>230</v>
      </c>
      <c r="F9447" s="2">
        <v>1</v>
      </c>
      <c r="G9447" s="2"/>
    </row>
    <row r="9448" spans="1:26" customHeight="1" ht="18" hidden="true" outlineLevel="3">
      <c r="A9448" s="2" t="s">
        <v>18199</v>
      </c>
      <c r="B9448" s="3" t="s">
        <v>18200</v>
      </c>
      <c r="C9448" s="2"/>
      <c r="D9448" s="2" t="s">
        <v>16</v>
      </c>
      <c r="E9448" s="4">
        <f>80.00*(1-Z1%)</f>
        <v>80</v>
      </c>
      <c r="F9448" s="2">
        <v>3</v>
      </c>
      <c r="G9448" s="2"/>
    </row>
    <row r="9449" spans="1:26" customHeight="1" ht="18" hidden="true" outlineLevel="3">
      <c r="A9449" s="2" t="s">
        <v>18201</v>
      </c>
      <c r="B9449" s="3" t="s">
        <v>18202</v>
      </c>
      <c r="C9449" s="2"/>
      <c r="D9449" s="2" t="s">
        <v>16</v>
      </c>
      <c r="E9449" s="4">
        <f>560.00*(1-Z1%)</f>
        <v>560</v>
      </c>
      <c r="F9449" s="2">
        <v>1</v>
      </c>
      <c r="G9449" s="2"/>
    </row>
    <row r="9450" spans="1:26" customHeight="1" ht="18" hidden="true" outlineLevel="3">
      <c r="A9450" s="2" t="s">
        <v>18203</v>
      </c>
      <c r="B9450" s="3" t="s">
        <v>18204</v>
      </c>
      <c r="C9450" s="2"/>
      <c r="D9450" s="2" t="s">
        <v>16</v>
      </c>
      <c r="E9450" s="4">
        <f>420.00*(1-Z1%)</f>
        <v>420</v>
      </c>
      <c r="F9450" s="2">
        <v>1</v>
      </c>
      <c r="G9450" s="2"/>
    </row>
    <row r="9451" spans="1:26" customHeight="1" ht="18" hidden="true" outlineLevel="3">
      <c r="A9451" s="2" t="s">
        <v>18205</v>
      </c>
      <c r="B9451" s="3" t="s">
        <v>18206</v>
      </c>
      <c r="C9451" s="2"/>
      <c r="D9451" s="2" t="s">
        <v>16</v>
      </c>
      <c r="E9451" s="4">
        <f>450.00*(1-Z1%)</f>
        <v>450</v>
      </c>
      <c r="F9451" s="2">
        <v>1</v>
      </c>
      <c r="G9451" s="2"/>
    </row>
    <row r="9452" spans="1:26" customHeight="1" ht="18" hidden="true" outlineLevel="3">
      <c r="A9452" s="2" t="s">
        <v>18207</v>
      </c>
      <c r="B9452" s="3" t="s">
        <v>18208</v>
      </c>
      <c r="C9452" s="2"/>
      <c r="D9452" s="2" t="s">
        <v>16</v>
      </c>
      <c r="E9452" s="4">
        <f>380.00*(1-Z1%)</f>
        <v>380</v>
      </c>
      <c r="F9452" s="2">
        <v>1</v>
      </c>
      <c r="G9452" s="2"/>
    </row>
    <row r="9453" spans="1:26" customHeight="1" ht="18" hidden="true" outlineLevel="3">
      <c r="A9453" s="2" t="s">
        <v>18209</v>
      </c>
      <c r="B9453" s="3" t="s">
        <v>18210</v>
      </c>
      <c r="C9453" s="2"/>
      <c r="D9453" s="2" t="s">
        <v>16</v>
      </c>
      <c r="E9453" s="4">
        <f>220.00*(1-Z1%)</f>
        <v>220</v>
      </c>
      <c r="F9453" s="2">
        <v>1</v>
      </c>
      <c r="G9453" s="2"/>
    </row>
    <row r="9454" spans="1:26" customHeight="1" ht="18" hidden="true" outlineLevel="3">
      <c r="A9454" s="2" t="s">
        <v>18211</v>
      </c>
      <c r="B9454" s="3" t="s">
        <v>18212</v>
      </c>
      <c r="C9454" s="2"/>
      <c r="D9454" s="2" t="s">
        <v>16</v>
      </c>
      <c r="E9454" s="4">
        <f>350.00*(1-Z1%)</f>
        <v>350</v>
      </c>
      <c r="F9454" s="2">
        <v>1</v>
      </c>
      <c r="G9454" s="2"/>
    </row>
    <row r="9455" spans="1:26" customHeight="1" ht="36" hidden="true" outlineLevel="3">
      <c r="A9455" s="2" t="s">
        <v>18213</v>
      </c>
      <c r="B9455" s="3" t="s">
        <v>18214</v>
      </c>
      <c r="C9455" s="2"/>
      <c r="D9455" s="2" t="s">
        <v>16</v>
      </c>
      <c r="E9455" s="4">
        <f>450.00*(1-Z1%)</f>
        <v>450</v>
      </c>
      <c r="F9455" s="2">
        <v>1</v>
      </c>
      <c r="G9455" s="2"/>
    </row>
    <row r="9456" spans="1:26" customHeight="1" ht="18" hidden="true" outlineLevel="3">
      <c r="A9456" s="2" t="s">
        <v>18215</v>
      </c>
      <c r="B9456" s="3" t="s">
        <v>18216</v>
      </c>
      <c r="C9456" s="2"/>
      <c r="D9456" s="2" t="s">
        <v>16</v>
      </c>
      <c r="E9456" s="4">
        <f>790.00*(1-Z1%)</f>
        <v>790</v>
      </c>
      <c r="F9456" s="2">
        <v>1</v>
      </c>
      <c r="G9456" s="2"/>
    </row>
    <row r="9457" spans="1:26" customHeight="1" ht="18" hidden="true" outlineLevel="3">
      <c r="A9457" s="2" t="s">
        <v>18217</v>
      </c>
      <c r="B9457" s="3" t="s">
        <v>18218</v>
      </c>
      <c r="C9457" s="2"/>
      <c r="D9457" s="2" t="s">
        <v>16</v>
      </c>
      <c r="E9457" s="4">
        <f>950.00*(1-Z1%)</f>
        <v>950</v>
      </c>
      <c r="F9457" s="2">
        <v>1</v>
      </c>
      <c r="G9457" s="2"/>
    </row>
    <row r="9458" spans="1:26" customHeight="1" ht="18" hidden="true" outlineLevel="3">
      <c r="A9458" s="2" t="s">
        <v>18219</v>
      </c>
      <c r="B9458" s="3" t="s">
        <v>18220</v>
      </c>
      <c r="C9458" s="2"/>
      <c r="D9458" s="2" t="s">
        <v>16</v>
      </c>
      <c r="E9458" s="4">
        <f>1100.00*(1-Z1%)</f>
        <v>1100</v>
      </c>
      <c r="F9458" s="2">
        <v>1</v>
      </c>
      <c r="G9458" s="2"/>
    </row>
    <row r="9459" spans="1:26" customHeight="1" ht="18" hidden="true" outlineLevel="3">
      <c r="A9459" s="2" t="s">
        <v>18221</v>
      </c>
      <c r="B9459" s="3" t="s">
        <v>18222</v>
      </c>
      <c r="C9459" s="2"/>
      <c r="D9459" s="2" t="s">
        <v>16</v>
      </c>
      <c r="E9459" s="4">
        <f>1100.00*(1-Z1%)</f>
        <v>1100</v>
      </c>
      <c r="F9459" s="2">
        <v>2</v>
      </c>
      <c r="G9459" s="2"/>
    </row>
    <row r="9460" spans="1:26" customHeight="1" ht="18" hidden="true" outlineLevel="3">
      <c r="A9460" s="2" t="s">
        <v>18223</v>
      </c>
      <c r="B9460" s="3" t="s">
        <v>18224</v>
      </c>
      <c r="C9460" s="2"/>
      <c r="D9460" s="2" t="s">
        <v>16</v>
      </c>
      <c r="E9460" s="4">
        <f>1270.00*(1-Z1%)</f>
        <v>1270</v>
      </c>
      <c r="F9460" s="2">
        <v>1</v>
      </c>
      <c r="G9460" s="2"/>
    </row>
    <row r="9461" spans="1:26" customHeight="1" ht="18" hidden="true" outlineLevel="3">
      <c r="A9461" s="2" t="s">
        <v>18225</v>
      </c>
      <c r="B9461" s="3" t="s">
        <v>18226</v>
      </c>
      <c r="C9461" s="2"/>
      <c r="D9461" s="2" t="s">
        <v>16</v>
      </c>
      <c r="E9461" s="4">
        <f>1520.00*(1-Z1%)</f>
        <v>1520</v>
      </c>
      <c r="F9461" s="2">
        <v>1</v>
      </c>
      <c r="G9461" s="2"/>
    </row>
    <row r="9462" spans="1:26" customHeight="1" ht="18" hidden="true" outlineLevel="3">
      <c r="A9462" s="2" t="s">
        <v>18227</v>
      </c>
      <c r="B9462" s="3" t="s">
        <v>18228</v>
      </c>
      <c r="C9462" s="2"/>
      <c r="D9462" s="2" t="s">
        <v>16</v>
      </c>
      <c r="E9462" s="4">
        <f>1100.00*(1-Z1%)</f>
        <v>1100</v>
      </c>
      <c r="F9462" s="2">
        <v>1</v>
      </c>
      <c r="G9462" s="2"/>
    </row>
    <row r="9463" spans="1:26" customHeight="1" ht="35" hidden="true" outlineLevel="3">
      <c r="A9463" s="5" t="s">
        <v>18229</v>
      </c>
      <c r="B9463" s="5"/>
      <c r="C9463" s="5"/>
      <c r="D9463" s="5"/>
      <c r="E9463" s="5"/>
      <c r="F9463" s="5"/>
      <c r="G9463" s="5"/>
    </row>
    <row r="9464" spans="1:26" customHeight="1" ht="18" hidden="true" outlineLevel="3">
      <c r="A9464" s="2" t="s">
        <v>18230</v>
      </c>
      <c r="B9464" s="3" t="s">
        <v>18231</v>
      </c>
      <c r="C9464" s="2"/>
      <c r="D9464" s="2" t="s">
        <v>16</v>
      </c>
      <c r="E9464" s="4">
        <f>170.00*(1-Z1%)</f>
        <v>170</v>
      </c>
      <c r="F9464" s="2">
        <v>1</v>
      </c>
      <c r="G9464" s="2"/>
    </row>
    <row r="9465" spans="1:26" customHeight="1" ht="18" hidden="true" outlineLevel="3">
      <c r="A9465" s="2" t="s">
        <v>18232</v>
      </c>
      <c r="B9465" s="3" t="s">
        <v>18233</v>
      </c>
      <c r="C9465" s="2"/>
      <c r="D9465" s="2" t="s">
        <v>16</v>
      </c>
      <c r="E9465" s="4">
        <f>150.00*(1-Z1%)</f>
        <v>150</v>
      </c>
      <c r="F9465" s="2">
        <v>1</v>
      </c>
      <c r="G9465" s="2"/>
    </row>
    <row r="9466" spans="1:26" customHeight="1" ht="18" hidden="true" outlineLevel="3">
      <c r="A9466" s="2" t="s">
        <v>18234</v>
      </c>
      <c r="B9466" s="3" t="s">
        <v>18235</v>
      </c>
      <c r="C9466" s="2"/>
      <c r="D9466" s="2" t="s">
        <v>16</v>
      </c>
      <c r="E9466" s="4">
        <f>290.00*(1-Z1%)</f>
        <v>290</v>
      </c>
      <c r="F9466" s="2">
        <v>1</v>
      </c>
      <c r="G9466" s="2"/>
    </row>
    <row r="9467" spans="1:26" customHeight="1" ht="18" hidden="true" outlineLevel="3">
      <c r="A9467" s="2" t="s">
        <v>18236</v>
      </c>
      <c r="B9467" s="3" t="s">
        <v>18237</v>
      </c>
      <c r="C9467" s="2"/>
      <c r="D9467" s="2" t="s">
        <v>16</v>
      </c>
      <c r="E9467" s="4">
        <f>300.00*(1-Z1%)</f>
        <v>300</v>
      </c>
      <c r="F9467" s="2">
        <v>1</v>
      </c>
      <c r="G9467" s="2"/>
    </row>
    <row r="9468" spans="1:26" customHeight="1" ht="18" hidden="true" outlineLevel="3">
      <c r="A9468" s="2" t="s">
        <v>18238</v>
      </c>
      <c r="B9468" s="3" t="s">
        <v>18239</v>
      </c>
      <c r="C9468" s="2"/>
      <c r="D9468" s="2" t="s">
        <v>16</v>
      </c>
      <c r="E9468" s="4">
        <f>650.00*(1-Z1%)</f>
        <v>650</v>
      </c>
      <c r="F9468" s="2">
        <v>3</v>
      </c>
      <c r="G9468" s="2"/>
    </row>
    <row r="9469" spans="1:26" customHeight="1" ht="18" hidden="true" outlineLevel="3">
      <c r="A9469" s="2" t="s">
        <v>18240</v>
      </c>
      <c r="B9469" s="3" t="s">
        <v>18241</v>
      </c>
      <c r="C9469" s="2"/>
      <c r="D9469" s="2" t="s">
        <v>16</v>
      </c>
      <c r="E9469" s="4">
        <f>370.00*(1-Z1%)</f>
        <v>370</v>
      </c>
      <c r="F9469" s="2">
        <v>1</v>
      </c>
      <c r="G9469" s="2"/>
    </row>
    <row r="9470" spans="1:26" customHeight="1" ht="18" hidden="true" outlineLevel="3">
      <c r="A9470" s="2" t="s">
        <v>18242</v>
      </c>
      <c r="B9470" s="3" t="s">
        <v>18243</v>
      </c>
      <c r="C9470" s="2"/>
      <c r="D9470" s="2" t="s">
        <v>16</v>
      </c>
      <c r="E9470" s="4">
        <f>390.00*(1-Z1%)</f>
        <v>390</v>
      </c>
      <c r="F9470" s="2">
        <v>2</v>
      </c>
      <c r="G9470" s="2"/>
    </row>
    <row r="9471" spans="1:26" customHeight="1" ht="18" hidden="true" outlineLevel="3">
      <c r="A9471" s="2" t="s">
        <v>18244</v>
      </c>
      <c r="B9471" s="3" t="s">
        <v>18245</v>
      </c>
      <c r="C9471" s="2"/>
      <c r="D9471" s="2" t="s">
        <v>16</v>
      </c>
      <c r="E9471" s="4">
        <f>520.00*(1-Z1%)</f>
        <v>520</v>
      </c>
      <c r="F9471" s="2">
        <v>2</v>
      </c>
      <c r="G9471" s="2"/>
    </row>
    <row r="9472" spans="1:26" customHeight="1" ht="18" hidden="true" outlineLevel="3">
      <c r="A9472" s="2" t="s">
        <v>18246</v>
      </c>
      <c r="B9472" s="3" t="s">
        <v>18247</v>
      </c>
      <c r="C9472" s="2"/>
      <c r="D9472" s="2" t="s">
        <v>16</v>
      </c>
      <c r="E9472" s="4">
        <f>350.00*(1-Z1%)</f>
        <v>350</v>
      </c>
      <c r="F9472" s="2">
        <v>1</v>
      </c>
      <c r="G9472" s="2"/>
    </row>
    <row r="9473" spans="1:26" customHeight="1" ht="36" hidden="true" outlineLevel="3">
      <c r="A9473" s="2" t="s">
        <v>18248</v>
      </c>
      <c r="B9473" s="3" t="s">
        <v>18249</v>
      </c>
      <c r="C9473" s="2"/>
      <c r="D9473" s="2" t="s">
        <v>16</v>
      </c>
      <c r="E9473" s="4">
        <f>850.00*(1-Z1%)</f>
        <v>850</v>
      </c>
      <c r="F9473" s="2">
        <v>1</v>
      </c>
      <c r="G9473" s="2"/>
    </row>
    <row r="9474" spans="1:26" customHeight="1" ht="18" hidden="true" outlineLevel="3">
      <c r="A9474" s="2" t="s">
        <v>18250</v>
      </c>
      <c r="B9474" s="3" t="s">
        <v>18251</v>
      </c>
      <c r="C9474" s="2"/>
      <c r="D9474" s="2" t="s">
        <v>16</v>
      </c>
      <c r="E9474" s="4">
        <f>1050.00*(1-Z1%)</f>
        <v>1050</v>
      </c>
      <c r="F9474" s="2">
        <v>1</v>
      </c>
      <c r="G9474" s="2"/>
    </row>
    <row r="9475" spans="1:26" customHeight="1" ht="35" hidden="true" outlineLevel="2">
      <c r="A9475" s="5" t="s">
        <v>18252</v>
      </c>
      <c r="B9475" s="5"/>
      <c r="C9475" s="5"/>
      <c r="D9475" s="5"/>
      <c r="E9475" s="5"/>
      <c r="F9475" s="5"/>
      <c r="G9475" s="5"/>
    </row>
    <row r="9476" spans="1:26" customHeight="1" ht="35" hidden="true" outlineLevel="3">
      <c r="A9476" s="5" t="s">
        <v>18253</v>
      </c>
      <c r="B9476" s="5"/>
      <c r="C9476" s="5"/>
      <c r="D9476" s="5"/>
      <c r="E9476" s="5"/>
      <c r="F9476" s="5"/>
      <c r="G9476" s="5"/>
    </row>
    <row r="9477" spans="1:26" customHeight="1" ht="18" hidden="true" outlineLevel="3">
      <c r="A9477" s="2" t="s">
        <v>18254</v>
      </c>
      <c r="B9477" s="3" t="s">
        <v>18255</v>
      </c>
      <c r="C9477" s="2"/>
      <c r="D9477" s="2" t="s">
        <v>16</v>
      </c>
      <c r="E9477" s="4">
        <f>900.00*(1-Z1%)</f>
        <v>900</v>
      </c>
      <c r="F9477" s="2">
        <v>2</v>
      </c>
      <c r="G9477" s="2"/>
    </row>
    <row r="9478" spans="1:26" customHeight="1" ht="18" hidden="true" outlineLevel="3">
      <c r="A9478" s="2" t="s">
        <v>18256</v>
      </c>
      <c r="B9478" s="3" t="s">
        <v>18257</v>
      </c>
      <c r="C9478" s="2"/>
      <c r="D9478" s="2" t="s">
        <v>16</v>
      </c>
      <c r="E9478" s="4">
        <f>550.00*(1-Z1%)</f>
        <v>550</v>
      </c>
      <c r="F9478" s="2">
        <v>1</v>
      </c>
      <c r="G9478" s="2"/>
    </row>
    <row r="9479" spans="1:26" customHeight="1" ht="18" hidden="true" outlineLevel="3">
      <c r="A9479" s="2" t="s">
        <v>18258</v>
      </c>
      <c r="B9479" s="3" t="s">
        <v>18259</v>
      </c>
      <c r="C9479" s="2"/>
      <c r="D9479" s="2" t="s">
        <v>16</v>
      </c>
      <c r="E9479" s="4">
        <f>790.00*(1-Z1%)</f>
        <v>790</v>
      </c>
      <c r="F9479" s="2">
        <v>1</v>
      </c>
      <c r="G9479" s="2"/>
    </row>
    <row r="9480" spans="1:26" customHeight="1" ht="54" hidden="true" outlineLevel="3">
      <c r="A9480" s="2" t="s">
        <v>18260</v>
      </c>
      <c r="B9480" s="3" t="s">
        <v>18261</v>
      </c>
      <c r="C9480" s="2"/>
      <c r="D9480" s="2" t="s">
        <v>16</v>
      </c>
      <c r="E9480" s="4">
        <f>970.00*(1-Z1%)</f>
        <v>970</v>
      </c>
      <c r="F9480" s="2">
        <v>1</v>
      </c>
      <c r="G9480" s="2"/>
    </row>
    <row r="9481" spans="1:26" customHeight="1" ht="54" hidden="true" outlineLevel="3">
      <c r="A9481" s="2" t="s">
        <v>18262</v>
      </c>
      <c r="B9481" s="3" t="s">
        <v>18263</v>
      </c>
      <c r="C9481" s="2"/>
      <c r="D9481" s="2" t="s">
        <v>16</v>
      </c>
      <c r="E9481" s="4">
        <f>2100.00*(1-Z1%)</f>
        <v>2100</v>
      </c>
      <c r="F9481" s="2">
        <v>2</v>
      </c>
      <c r="G9481" s="2"/>
    </row>
    <row r="9482" spans="1:26" customHeight="1" ht="18" hidden="true" outlineLevel="3">
      <c r="A9482" s="2" t="s">
        <v>18264</v>
      </c>
      <c r="B9482" s="3" t="s">
        <v>18265</v>
      </c>
      <c r="C9482" s="2"/>
      <c r="D9482" s="2" t="s">
        <v>16</v>
      </c>
      <c r="E9482" s="4">
        <f>1990.00*(1-Z1%)</f>
        <v>1990</v>
      </c>
      <c r="F9482" s="2">
        <v>1</v>
      </c>
      <c r="G9482" s="2"/>
    </row>
    <row r="9483" spans="1:26" customHeight="1" ht="18" hidden="true" outlineLevel="3">
      <c r="A9483" s="2" t="s">
        <v>18266</v>
      </c>
      <c r="B9483" s="3" t="s">
        <v>18267</v>
      </c>
      <c r="C9483" s="2"/>
      <c r="D9483" s="2" t="s">
        <v>16</v>
      </c>
      <c r="E9483" s="4">
        <f>2750.00*(1-Z1%)</f>
        <v>2750</v>
      </c>
      <c r="F9483" s="2">
        <v>1</v>
      </c>
      <c r="G9483" s="2"/>
    </row>
    <row r="9484" spans="1:26" customHeight="1" ht="18" hidden="true" outlineLevel="3">
      <c r="A9484" s="2" t="s">
        <v>18268</v>
      </c>
      <c r="B9484" s="3" t="s">
        <v>18269</v>
      </c>
      <c r="C9484" s="2"/>
      <c r="D9484" s="2" t="s">
        <v>16</v>
      </c>
      <c r="E9484" s="4">
        <f>1400.00*(1-Z1%)</f>
        <v>1400</v>
      </c>
      <c r="F9484" s="2">
        <v>2</v>
      </c>
      <c r="G9484" s="2"/>
    </row>
    <row r="9485" spans="1:26" customHeight="1" ht="18" hidden="true" outlineLevel="3">
      <c r="A9485" s="2" t="s">
        <v>18270</v>
      </c>
      <c r="B9485" s="3" t="s">
        <v>18271</v>
      </c>
      <c r="C9485" s="2"/>
      <c r="D9485" s="2" t="s">
        <v>16</v>
      </c>
      <c r="E9485" s="4">
        <f>1500.00*(1-Z1%)</f>
        <v>1500</v>
      </c>
      <c r="F9485" s="2">
        <v>1</v>
      </c>
      <c r="G9485" s="2"/>
    </row>
    <row r="9486" spans="1:26" customHeight="1" ht="18" hidden="true" outlineLevel="3">
      <c r="A9486" s="2" t="s">
        <v>18272</v>
      </c>
      <c r="B9486" s="3" t="s">
        <v>18273</v>
      </c>
      <c r="C9486" s="2"/>
      <c r="D9486" s="2" t="s">
        <v>16</v>
      </c>
      <c r="E9486" s="4">
        <f>990.00*(1-Z1%)</f>
        <v>990</v>
      </c>
      <c r="F9486" s="2">
        <v>1</v>
      </c>
      <c r="G9486" s="2"/>
    </row>
    <row r="9487" spans="1:26" customHeight="1" ht="18" hidden="true" outlineLevel="3">
      <c r="A9487" s="2" t="s">
        <v>18274</v>
      </c>
      <c r="B9487" s="3" t="s">
        <v>18275</v>
      </c>
      <c r="C9487" s="2"/>
      <c r="D9487" s="2" t="s">
        <v>16</v>
      </c>
      <c r="E9487" s="4">
        <f>360.00*(1-Z1%)</f>
        <v>360</v>
      </c>
      <c r="F9487" s="2">
        <v>2</v>
      </c>
      <c r="G9487" s="2"/>
    </row>
    <row r="9488" spans="1:26" customHeight="1" ht="18" hidden="true" outlineLevel="3">
      <c r="A9488" s="2" t="s">
        <v>18276</v>
      </c>
      <c r="B9488" s="3" t="s">
        <v>18277</v>
      </c>
      <c r="C9488" s="2"/>
      <c r="D9488" s="2" t="s">
        <v>16</v>
      </c>
      <c r="E9488" s="4">
        <f>950.00*(1-Z1%)</f>
        <v>950</v>
      </c>
      <c r="F9488" s="2">
        <v>1</v>
      </c>
      <c r="G9488" s="2"/>
    </row>
    <row r="9489" spans="1:26" customHeight="1" ht="18" hidden="true" outlineLevel="3">
      <c r="A9489" s="2" t="s">
        <v>18278</v>
      </c>
      <c r="B9489" s="3" t="s">
        <v>18279</v>
      </c>
      <c r="C9489" s="2"/>
      <c r="D9489" s="2" t="s">
        <v>16</v>
      </c>
      <c r="E9489" s="4">
        <f>1290.00*(1-Z1%)</f>
        <v>1290</v>
      </c>
      <c r="F9489" s="2">
        <v>1</v>
      </c>
      <c r="G9489" s="2"/>
    </row>
    <row r="9490" spans="1:26" customHeight="1" ht="35" hidden="true" outlineLevel="3">
      <c r="A9490" s="5" t="s">
        <v>18280</v>
      </c>
      <c r="B9490" s="5"/>
      <c r="C9490" s="5"/>
      <c r="D9490" s="5"/>
      <c r="E9490" s="5"/>
      <c r="F9490" s="5"/>
      <c r="G9490" s="5"/>
    </row>
    <row r="9491" spans="1:26" customHeight="1" ht="18" hidden="true" outlineLevel="3">
      <c r="A9491" s="2" t="s">
        <v>18281</v>
      </c>
      <c r="B9491" s="3" t="s">
        <v>18282</v>
      </c>
      <c r="C9491" s="2"/>
      <c r="D9491" s="2" t="s">
        <v>16</v>
      </c>
      <c r="E9491" s="4">
        <f>200.00*(1-Z1%)</f>
        <v>200</v>
      </c>
      <c r="F9491" s="2">
        <v>2</v>
      </c>
      <c r="G9491" s="2"/>
    </row>
    <row r="9492" spans="1:26" customHeight="1" ht="18" hidden="true" outlineLevel="3">
      <c r="A9492" s="2" t="s">
        <v>18283</v>
      </c>
      <c r="B9492" s="3" t="s">
        <v>18284</v>
      </c>
      <c r="C9492" s="2"/>
      <c r="D9492" s="2" t="s">
        <v>16</v>
      </c>
      <c r="E9492" s="4">
        <f>480.00*(1-Z1%)</f>
        <v>480</v>
      </c>
      <c r="F9492" s="2">
        <v>1</v>
      </c>
      <c r="G9492" s="2"/>
    </row>
    <row r="9493" spans="1:26" customHeight="1" ht="36" hidden="true" outlineLevel="3">
      <c r="A9493" s="2" t="s">
        <v>18285</v>
      </c>
      <c r="B9493" s="3" t="s">
        <v>18286</v>
      </c>
      <c r="C9493" s="2"/>
      <c r="D9493" s="2" t="s">
        <v>16</v>
      </c>
      <c r="E9493" s="4">
        <f>450.00*(1-Z1%)</f>
        <v>450</v>
      </c>
      <c r="F9493" s="2">
        <v>3</v>
      </c>
      <c r="G9493" s="2"/>
    </row>
    <row r="9494" spans="1:26" customHeight="1" ht="36" hidden="true" outlineLevel="3">
      <c r="A9494" s="2" t="s">
        <v>18287</v>
      </c>
      <c r="B9494" s="3" t="s">
        <v>18288</v>
      </c>
      <c r="C9494" s="2"/>
      <c r="D9494" s="2" t="s">
        <v>16</v>
      </c>
      <c r="E9494" s="4">
        <f>250.00*(1-Z1%)</f>
        <v>250</v>
      </c>
      <c r="F9494" s="2">
        <v>3</v>
      </c>
      <c r="G9494" s="2"/>
    </row>
    <row r="9495" spans="1:26" customHeight="1" ht="35" hidden="true" outlineLevel="3">
      <c r="A9495" s="5" t="s">
        <v>18289</v>
      </c>
      <c r="B9495" s="5"/>
      <c r="C9495" s="5"/>
      <c r="D9495" s="5"/>
      <c r="E9495" s="5"/>
      <c r="F9495" s="5"/>
      <c r="G9495" s="5"/>
    </row>
    <row r="9496" spans="1:26" customHeight="1" ht="36" hidden="true" outlineLevel="3">
      <c r="A9496" s="2" t="s">
        <v>18290</v>
      </c>
      <c r="B9496" s="3" t="s">
        <v>18291</v>
      </c>
      <c r="C9496" s="2"/>
      <c r="D9496" s="2" t="s">
        <v>16</v>
      </c>
      <c r="E9496" s="4">
        <f>450.00*(1-Z1%)</f>
        <v>450</v>
      </c>
      <c r="F9496" s="2">
        <v>1</v>
      </c>
      <c r="G9496" s="2"/>
    </row>
    <row r="9497" spans="1:26" customHeight="1" ht="18" hidden="true" outlineLevel="3">
      <c r="A9497" s="2" t="s">
        <v>18292</v>
      </c>
      <c r="B9497" s="3" t="s">
        <v>18293</v>
      </c>
      <c r="C9497" s="2"/>
      <c r="D9497" s="2" t="s">
        <v>16</v>
      </c>
      <c r="E9497" s="4">
        <f>750.00*(1-Z1%)</f>
        <v>750</v>
      </c>
      <c r="F9497" s="2">
        <v>1</v>
      </c>
      <c r="G9497" s="2"/>
    </row>
    <row r="9498" spans="1:26" customHeight="1" ht="18" hidden="true" outlineLevel="3">
      <c r="A9498" s="2" t="s">
        <v>18294</v>
      </c>
      <c r="B9498" s="3" t="s">
        <v>18295</v>
      </c>
      <c r="C9498" s="2"/>
      <c r="D9498" s="2" t="s">
        <v>16</v>
      </c>
      <c r="E9498" s="4">
        <f>150.00*(1-Z1%)</f>
        <v>150</v>
      </c>
      <c r="F9498" s="2">
        <v>4</v>
      </c>
      <c r="G9498" s="2"/>
    </row>
    <row r="9499" spans="1:26" customHeight="1" ht="36" hidden="true" outlineLevel="3">
      <c r="A9499" s="2" t="s">
        <v>18296</v>
      </c>
      <c r="B9499" s="3" t="s">
        <v>18297</v>
      </c>
      <c r="C9499" s="2"/>
      <c r="D9499" s="2" t="s">
        <v>16</v>
      </c>
      <c r="E9499" s="4">
        <f>1790.00*(1-Z1%)</f>
        <v>1790</v>
      </c>
      <c r="F9499" s="2">
        <v>1</v>
      </c>
      <c r="G9499" s="2"/>
    </row>
    <row r="9500" spans="1:26" customHeight="1" ht="36" hidden="true" outlineLevel="3">
      <c r="A9500" s="2" t="s">
        <v>18298</v>
      </c>
      <c r="B9500" s="3" t="s">
        <v>18299</v>
      </c>
      <c r="C9500" s="2"/>
      <c r="D9500" s="2" t="s">
        <v>16</v>
      </c>
      <c r="E9500" s="4">
        <f>1690.00*(1-Z1%)</f>
        <v>1690</v>
      </c>
      <c r="F9500" s="2">
        <v>2</v>
      </c>
      <c r="G9500" s="2"/>
    </row>
    <row r="9501" spans="1:26" customHeight="1" ht="36" hidden="true" outlineLevel="3">
      <c r="A9501" s="2" t="s">
        <v>18300</v>
      </c>
      <c r="B9501" s="3" t="s">
        <v>18301</v>
      </c>
      <c r="C9501" s="2"/>
      <c r="D9501" s="2" t="s">
        <v>16</v>
      </c>
      <c r="E9501" s="4">
        <f>530.00*(1-Z1%)</f>
        <v>530</v>
      </c>
      <c r="F9501" s="2">
        <v>1</v>
      </c>
      <c r="G9501" s="2"/>
    </row>
    <row r="9502" spans="1:26" customHeight="1" ht="36" hidden="true" outlineLevel="3">
      <c r="A9502" s="2" t="s">
        <v>18302</v>
      </c>
      <c r="B9502" s="3" t="s">
        <v>18303</v>
      </c>
      <c r="C9502" s="2"/>
      <c r="D9502" s="2" t="s">
        <v>16</v>
      </c>
      <c r="E9502" s="4">
        <f>930.00*(1-Z1%)</f>
        <v>930</v>
      </c>
      <c r="F9502" s="2">
        <v>1</v>
      </c>
      <c r="G9502" s="2"/>
    </row>
    <row r="9503" spans="1:26" customHeight="1" ht="36" hidden="true" outlineLevel="3">
      <c r="A9503" s="2" t="s">
        <v>18304</v>
      </c>
      <c r="B9503" s="3" t="s">
        <v>18305</v>
      </c>
      <c r="C9503" s="2"/>
      <c r="D9503" s="2" t="s">
        <v>16</v>
      </c>
      <c r="E9503" s="4">
        <f>1220.00*(1-Z1%)</f>
        <v>1220</v>
      </c>
      <c r="F9503" s="2">
        <v>2</v>
      </c>
      <c r="G9503" s="2"/>
    </row>
    <row r="9504" spans="1:26" customHeight="1" ht="18" hidden="true" outlineLevel="3">
      <c r="A9504" s="2" t="s">
        <v>18306</v>
      </c>
      <c r="B9504" s="3" t="s">
        <v>18307</v>
      </c>
      <c r="C9504" s="2"/>
      <c r="D9504" s="2" t="s">
        <v>16</v>
      </c>
      <c r="E9504" s="4">
        <f>950.00*(1-Z1%)</f>
        <v>950</v>
      </c>
      <c r="F9504" s="2">
        <v>1</v>
      </c>
      <c r="G9504" s="2"/>
    </row>
    <row r="9505" spans="1:26" customHeight="1" ht="18" hidden="true" outlineLevel="3">
      <c r="A9505" s="2" t="s">
        <v>18308</v>
      </c>
      <c r="B9505" s="3" t="s">
        <v>18309</v>
      </c>
      <c r="C9505" s="2"/>
      <c r="D9505" s="2" t="s">
        <v>16</v>
      </c>
      <c r="E9505" s="4">
        <f>750.00*(1-Z1%)</f>
        <v>750</v>
      </c>
      <c r="F9505" s="2">
        <v>2</v>
      </c>
      <c r="G9505" s="2"/>
    </row>
    <row r="9506" spans="1:26" customHeight="1" ht="18" hidden="true" outlineLevel="3">
      <c r="A9506" s="2" t="s">
        <v>18310</v>
      </c>
      <c r="B9506" s="3" t="s">
        <v>18311</v>
      </c>
      <c r="C9506" s="2"/>
      <c r="D9506" s="2" t="s">
        <v>16</v>
      </c>
      <c r="E9506" s="4">
        <f>490.00*(1-Z1%)</f>
        <v>490</v>
      </c>
      <c r="F9506" s="2">
        <v>1</v>
      </c>
      <c r="G9506" s="2"/>
    </row>
    <row r="9507" spans="1:26" customHeight="1" ht="18" hidden="true" outlineLevel="3">
      <c r="A9507" s="2" t="s">
        <v>18312</v>
      </c>
      <c r="B9507" s="3" t="s">
        <v>18313</v>
      </c>
      <c r="C9507" s="2"/>
      <c r="D9507" s="2" t="s">
        <v>16</v>
      </c>
      <c r="E9507" s="4">
        <f>390.00*(1-Z1%)</f>
        <v>390</v>
      </c>
      <c r="F9507" s="2">
        <v>3</v>
      </c>
      <c r="G9507" s="2"/>
    </row>
    <row r="9508" spans="1:26" customHeight="1" ht="18" hidden="true" outlineLevel="3">
      <c r="A9508" s="2" t="s">
        <v>18314</v>
      </c>
      <c r="B9508" s="3" t="s">
        <v>18315</v>
      </c>
      <c r="C9508" s="2"/>
      <c r="D9508" s="2" t="s">
        <v>16</v>
      </c>
      <c r="E9508" s="4">
        <f>490.00*(1-Z1%)</f>
        <v>490</v>
      </c>
      <c r="F9508" s="2">
        <v>3</v>
      </c>
      <c r="G9508" s="2"/>
    </row>
    <row r="9509" spans="1:26" customHeight="1" ht="18" hidden="true" outlineLevel="3">
      <c r="A9509" s="2" t="s">
        <v>18316</v>
      </c>
      <c r="B9509" s="3" t="s">
        <v>18317</v>
      </c>
      <c r="C9509" s="2"/>
      <c r="D9509" s="2" t="s">
        <v>16</v>
      </c>
      <c r="E9509" s="4">
        <f>860.00*(1-Z1%)</f>
        <v>860</v>
      </c>
      <c r="F9509" s="2">
        <v>1</v>
      </c>
      <c r="G9509" s="2"/>
    </row>
    <row r="9510" spans="1:26" customHeight="1" ht="36" hidden="true" outlineLevel="3">
      <c r="A9510" s="2" t="s">
        <v>18318</v>
      </c>
      <c r="B9510" s="3" t="s">
        <v>18319</v>
      </c>
      <c r="C9510" s="2"/>
      <c r="D9510" s="2" t="s">
        <v>16</v>
      </c>
      <c r="E9510" s="4">
        <f>300.00*(1-Z1%)</f>
        <v>300</v>
      </c>
      <c r="F9510" s="2">
        <v>2</v>
      </c>
      <c r="G9510" s="2"/>
    </row>
    <row r="9511" spans="1:26" customHeight="1" ht="18" hidden="true" outlineLevel="3">
      <c r="A9511" s="2" t="s">
        <v>18320</v>
      </c>
      <c r="B9511" s="3" t="s">
        <v>18321</v>
      </c>
      <c r="C9511" s="2"/>
      <c r="D9511" s="2" t="s">
        <v>16</v>
      </c>
      <c r="E9511" s="4">
        <f>530.00*(1-Z1%)</f>
        <v>530</v>
      </c>
      <c r="F9511" s="2">
        <v>3</v>
      </c>
      <c r="G9511" s="2"/>
    </row>
    <row r="9512" spans="1:26" customHeight="1" ht="18" hidden="true" outlineLevel="3">
      <c r="A9512" s="2" t="s">
        <v>18322</v>
      </c>
      <c r="B9512" s="3" t="s">
        <v>18323</v>
      </c>
      <c r="C9512" s="2"/>
      <c r="D9512" s="2" t="s">
        <v>16</v>
      </c>
      <c r="E9512" s="4">
        <f>950.00*(1-Z1%)</f>
        <v>950</v>
      </c>
      <c r="F9512" s="2">
        <v>2</v>
      </c>
      <c r="G9512" s="2"/>
    </row>
    <row r="9513" spans="1:26" customHeight="1" ht="36" hidden="true" outlineLevel="3">
      <c r="A9513" s="2" t="s">
        <v>18324</v>
      </c>
      <c r="B9513" s="3" t="s">
        <v>18325</v>
      </c>
      <c r="C9513" s="2"/>
      <c r="D9513" s="2" t="s">
        <v>16</v>
      </c>
      <c r="E9513" s="4">
        <f>490.00*(1-Z1%)</f>
        <v>490</v>
      </c>
      <c r="F9513" s="2">
        <v>1</v>
      </c>
      <c r="G9513" s="2"/>
    </row>
    <row r="9514" spans="1:26" customHeight="1" ht="36" hidden="true" outlineLevel="3">
      <c r="A9514" s="2" t="s">
        <v>18326</v>
      </c>
      <c r="B9514" s="3" t="s">
        <v>18327</v>
      </c>
      <c r="C9514" s="2"/>
      <c r="D9514" s="2" t="s">
        <v>16</v>
      </c>
      <c r="E9514" s="4">
        <f>600.00*(1-Z1%)</f>
        <v>600</v>
      </c>
      <c r="F9514" s="2">
        <v>3</v>
      </c>
      <c r="G9514" s="2"/>
    </row>
    <row r="9515" spans="1:26" customHeight="1" ht="36" hidden="true" outlineLevel="3">
      <c r="A9515" s="2" t="s">
        <v>18328</v>
      </c>
      <c r="B9515" s="3" t="s">
        <v>18329</v>
      </c>
      <c r="C9515" s="2"/>
      <c r="D9515" s="2" t="s">
        <v>16</v>
      </c>
      <c r="E9515" s="4">
        <f>500.00*(1-Z1%)</f>
        <v>500</v>
      </c>
      <c r="F9515" s="2">
        <v>1</v>
      </c>
      <c r="G9515" s="2"/>
    </row>
    <row r="9516" spans="1:26" customHeight="1" ht="18" hidden="true" outlineLevel="3">
      <c r="A9516" s="2" t="s">
        <v>18330</v>
      </c>
      <c r="B9516" s="3" t="s">
        <v>18331</v>
      </c>
      <c r="C9516" s="2"/>
      <c r="D9516" s="2" t="s">
        <v>16</v>
      </c>
      <c r="E9516" s="4">
        <f>450.00*(1-Z1%)</f>
        <v>450</v>
      </c>
      <c r="F9516" s="2">
        <v>1</v>
      </c>
      <c r="G9516" s="2"/>
    </row>
    <row r="9517" spans="1:26" customHeight="1" ht="18" hidden="true" outlineLevel="3">
      <c r="A9517" s="2" t="s">
        <v>18332</v>
      </c>
      <c r="B9517" s="3" t="s">
        <v>18333</v>
      </c>
      <c r="C9517" s="2"/>
      <c r="D9517" s="2" t="s">
        <v>16</v>
      </c>
      <c r="E9517" s="4">
        <f>350.00*(1-Z1%)</f>
        <v>350</v>
      </c>
      <c r="F9517" s="2">
        <v>4</v>
      </c>
      <c r="G9517" s="2"/>
    </row>
    <row r="9518" spans="1:26" customHeight="1" ht="18" hidden="true" outlineLevel="3">
      <c r="A9518" s="2" t="s">
        <v>18334</v>
      </c>
      <c r="B9518" s="3" t="s">
        <v>18335</v>
      </c>
      <c r="C9518" s="2"/>
      <c r="D9518" s="2" t="s">
        <v>16</v>
      </c>
      <c r="E9518" s="4">
        <f>500.00*(1-Z1%)</f>
        <v>500</v>
      </c>
      <c r="F9518" s="2">
        <v>1</v>
      </c>
      <c r="G9518" s="2"/>
    </row>
    <row r="9519" spans="1:26" customHeight="1" ht="18" hidden="true" outlineLevel="3">
      <c r="A9519" s="2" t="s">
        <v>18336</v>
      </c>
      <c r="B9519" s="3" t="s">
        <v>18337</v>
      </c>
      <c r="C9519" s="2"/>
      <c r="D9519" s="2" t="s">
        <v>16</v>
      </c>
      <c r="E9519" s="4">
        <f>290.00*(1-Z1%)</f>
        <v>290</v>
      </c>
      <c r="F9519" s="2">
        <v>1</v>
      </c>
      <c r="G9519" s="2"/>
    </row>
    <row r="9520" spans="1:26" customHeight="1" ht="36" hidden="true" outlineLevel="3">
      <c r="A9520" s="2" t="s">
        <v>18338</v>
      </c>
      <c r="B9520" s="3" t="s">
        <v>18339</v>
      </c>
      <c r="C9520" s="2"/>
      <c r="D9520" s="2" t="s">
        <v>16</v>
      </c>
      <c r="E9520" s="4">
        <f>300.00*(1-Z1%)</f>
        <v>300</v>
      </c>
      <c r="F9520" s="2">
        <v>2</v>
      </c>
      <c r="G9520" s="2"/>
    </row>
    <row r="9521" spans="1:26" customHeight="1" ht="36" hidden="true" outlineLevel="3">
      <c r="A9521" s="2" t="s">
        <v>18340</v>
      </c>
      <c r="B9521" s="3" t="s">
        <v>18341</v>
      </c>
      <c r="C9521" s="2"/>
      <c r="D9521" s="2" t="s">
        <v>16</v>
      </c>
      <c r="E9521" s="4">
        <f>1350.00*(1-Z1%)</f>
        <v>1350</v>
      </c>
      <c r="F9521" s="2">
        <v>2</v>
      </c>
      <c r="G9521" s="2"/>
    </row>
    <row r="9522" spans="1:26" customHeight="1" ht="36" hidden="true" outlineLevel="3">
      <c r="A9522" s="2" t="s">
        <v>18342</v>
      </c>
      <c r="B9522" s="3" t="s">
        <v>18343</v>
      </c>
      <c r="C9522" s="2"/>
      <c r="D9522" s="2" t="s">
        <v>16</v>
      </c>
      <c r="E9522" s="4">
        <f>490.00*(1-Z1%)</f>
        <v>490</v>
      </c>
      <c r="F9522" s="2">
        <v>2</v>
      </c>
      <c r="G9522" s="2"/>
    </row>
    <row r="9523" spans="1:26" customHeight="1" ht="36" hidden="true" outlineLevel="3">
      <c r="A9523" s="2" t="s">
        <v>18344</v>
      </c>
      <c r="B9523" s="3" t="s">
        <v>18345</v>
      </c>
      <c r="C9523" s="2"/>
      <c r="D9523" s="2" t="s">
        <v>16</v>
      </c>
      <c r="E9523" s="4">
        <f>290.00*(1-Z1%)</f>
        <v>290</v>
      </c>
      <c r="F9523" s="2">
        <v>2</v>
      </c>
      <c r="G9523" s="2"/>
    </row>
    <row r="9524" spans="1:26" customHeight="1" ht="35" hidden="true" outlineLevel="3">
      <c r="A9524" s="5" t="s">
        <v>18346</v>
      </c>
      <c r="B9524" s="5"/>
      <c r="C9524" s="5"/>
      <c r="D9524" s="5"/>
      <c r="E9524" s="5"/>
      <c r="F9524" s="5"/>
      <c r="G9524" s="5"/>
    </row>
    <row r="9525" spans="1:26" customHeight="1" ht="18" hidden="true" outlineLevel="3">
      <c r="A9525" s="2" t="s">
        <v>18347</v>
      </c>
      <c r="B9525" s="3" t="s">
        <v>18348</v>
      </c>
      <c r="C9525" s="2"/>
      <c r="D9525" s="2" t="s">
        <v>16</v>
      </c>
      <c r="E9525" s="4">
        <f>620.00*(1-Z1%)</f>
        <v>620</v>
      </c>
      <c r="F9525" s="2">
        <v>2</v>
      </c>
      <c r="G9525" s="2"/>
    </row>
    <row r="9526" spans="1:26" customHeight="1" ht="36" hidden="true" outlineLevel="3">
      <c r="A9526" s="2" t="s">
        <v>18349</v>
      </c>
      <c r="B9526" s="3" t="s">
        <v>18350</v>
      </c>
      <c r="C9526" s="2"/>
      <c r="D9526" s="2" t="s">
        <v>16</v>
      </c>
      <c r="E9526" s="4">
        <f>920.00*(1-Z1%)</f>
        <v>920</v>
      </c>
      <c r="F9526" s="2">
        <v>1</v>
      </c>
      <c r="G9526" s="2"/>
    </row>
    <row r="9527" spans="1:26" customHeight="1" ht="36" hidden="true" outlineLevel="3">
      <c r="A9527" s="2" t="s">
        <v>18351</v>
      </c>
      <c r="B9527" s="3" t="s">
        <v>18352</v>
      </c>
      <c r="C9527" s="2"/>
      <c r="D9527" s="2" t="s">
        <v>16</v>
      </c>
      <c r="E9527" s="4">
        <f>1200.00*(1-Z1%)</f>
        <v>1200</v>
      </c>
      <c r="F9527" s="2">
        <v>1</v>
      </c>
      <c r="G9527" s="2"/>
    </row>
    <row r="9528" spans="1:26" customHeight="1" ht="36" hidden="true" outlineLevel="3">
      <c r="A9528" s="2" t="s">
        <v>18353</v>
      </c>
      <c r="B9528" s="3" t="s">
        <v>18354</v>
      </c>
      <c r="C9528" s="2"/>
      <c r="D9528" s="2" t="s">
        <v>16</v>
      </c>
      <c r="E9528" s="4">
        <f>2500.00*(1-Z1%)</f>
        <v>2500</v>
      </c>
      <c r="F9528" s="2">
        <v>1</v>
      </c>
      <c r="G9528" s="2"/>
    </row>
    <row r="9529" spans="1:26" customHeight="1" ht="18" hidden="true" outlineLevel="3">
      <c r="A9529" s="2" t="s">
        <v>18355</v>
      </c>
      <c r="B9529" s="3" t="s">
        <v>18356</v>
      </c>
      <c r="C9529" s="2"/>
      <c r="D9529" s="2" t="s">
        <v>16</v>
      </c>
      <c r="E9529" s="4">
        <f>1250.00*(1-Z1%)</f>
        <v>1250</v>
      </c>
      <c r="F9529" s="2">
        <v>1</v>
      </c>
      <c r="G9529" s="2"/>
    </row>
    <row r="9530" spans="1:26" customHeight="1" ht="18" hidden="true" outlineLevel="3">
      <c r="A9530" s="2" t="s">
        <v>18357</v>
      </c>
      <c r="B9530" s="3" t="s">
        <v>18358</v>
      </c>
      <c r="C9530" s="2"/>
      <c r="D9530" s="2" t="s">
        <v>16</v>
      </c>
      <c r="E9530" s="4">
        <f>850.00*(1-Z1%)</f>
        <v>850</v>
      </c>
      <c r="F9530" s="2">
        <v>1</v>
      </c>
      <c r="G9530" s="2"/>
    </row>
    <row r="9531" spans="1:26" customHeight="1" ht="18" hidden="true" outlineLevel="3">
      <c r="A9531" s="2" t="s">
        <v>18359</v>
      </c>
      <c r="B9531" s="3" t="s">
        <v>18360</v>
      </c>
      <c r="C9531" s="2"/>
      <c r="D9531" s="2" t="s">
        <v>16</v>
      </c>
      <c r="E9531" s="4">
        <f>1890.00*(1-Z1%)</f>
        <v>1890</v>
      </c>
      <c r="F9531" s="2">
        <v>2</v>
      </c>
      <c r="G9531" s="2"/>
    </row>
    <row r="9532" spans="1:26" customHeight="1" ht="36" hidden="true" outlineLevel="3">
      <c r="A9532" s="2" t="s">
        <v>18361</v>
      </c>
      <c r="B9532" s="3" t="s">
        <v>18362</v>
      </c>
      <c r="C9532" s="2"/>
      <c r="D9532" s="2" t="s">
        <v>16</v>
      </c>
      <c r="E9532" s="4">
        <f>1790.00*(1-Z1%)</f>
        <v>1790</v>
      </c>
      <c r="F9532" s="2">
        <v>3</v>
      </c>
      <c r="G9532" s="2"/>
    </row>
    <row r="9533" spans="1:26" customHeight="1" ht="18" hidden="true" outlineLevel="3">
      <c r="A9533" s="2" t="s">
        <v>18363</v>
      </c>
      <c r="B9533" s="3" t="s">
        <v>18364</v>
      </c>
      <c r="C9533" s="2"/>
      <c r="D9533" s="2" t="s">
        <v>16</v>
      </c>
      <c r="E9533" s="4">
        <f>950.00*(1-Z1%)</f>
        <v>950</v>
      </c>
      <c r="F9533" s="2">
        <v>2</v>
      </c>
      <c r="G9533" s="2"/>
    </row>
    <row r="9534" spans="1:26" customHeight="1" ht="18" hidden="true" outlineLevel="3">
      <c r="A9534" s="2" t="s">
        <v>18365</v>
      </c>
      <c r="B9534" s="3" t="s">
        <v>18366</v>
      </c>
      <c r="C9534" s="2"/>
      <c r="D9534" s="2" t="s">
        <v>16</v>
      </c>
      <c r="E9534" s="4">
        <f>1990.00*(1-Z1%)</f>
        <v>1990</v>
      </c>
      <c r="F9534" s="2">
        <v>2</v>
      </c>
      <c r="G9534" s="2"/>
    </row>
    <row r="9535" spans="1:26" customHeight="1" ht="18" hidden="true" outlineLevel="3">
      <c r="A9535" s="2" t="s">
        <v>18367</v>
      </c>
      <c r="B9535" s="3" t="s">
        <v>18368</v>
      </c>
      <c r="C9535" s="2"/>
      <c r="D9535" s="2" t="s">
        <v>16</v>
      </c>
      <c r="E9535" s="4">
        <f>1300.00*(1-Z1%)</f>
        <v>1300</v>
      </c>
      <c r="F9535" s="2">
        <v>1</v>
      </c>
      <c r="G9535" s="2"/>
    </row>
    <row r="9536" spans="1:26" customHeight="1" ht="36" hidden="true" outlineLevel="3">
      <c r="A9536" s="2" t="s">
        <v>18369</v>
      </c>
      <c r="B9536" s="3" t="s">
        <v>18370</v>
      </c>
      <c r="C9536" s="2"/>
      <c r="D9536" s="2" t="s">
        <v>16</v>
      </c>
      <c r="E9536" s="4">
        <f>850.00*(1-Z1%)</f>
        <v>850</v>
      </c>
      <c r="F9536" s="2">
        <v>1</v>
      </c>
      <c r="G9536" s="2"/>
    </row>
    <row r="9537" spans="1:26" customHeight="1" ht="36" hidden="true" outlineLevel="3">
      <c r="A9537" s="2" t="s">
        <v>18371</v>
      </c>
      <c r="B9537" s="3" t="s">
        <v>18372</v>
      </c>
      <c r="C9537" s="2"/>
      <c r="D9537" s="2" t="s">
        <v>16</v>
      </c>
      <c r="E9537" s="4">
        <f>1980.00*(1-Z1%)</f>
        <v>1980</v>
      </c>
      <c r="F9537" s="2">
        <v>1</v>
      </c>
      <c r="G9537" s="2"/>
    </row>
    <row r="9538" spans="1:26" customHeight="1" ht="36" hidden="true" outlineLevel="3">
      <c r="A9538" s="2" t="s">
        <v>18373</v>
      </c>
      <c r="B9538" s="3" t="s">
        <v>18374</v>
      </c>
      <c r="C9538" s="2"/>
      <c r="D9538" s="2" t="s">
        <v>16</v>
      </c>
      <c r="E9538" s="4">
        <f>2500.00*(1-Z1%)</f>
        <v>2500</v>
      </c>
      <c r="F9538" s="2">
        <v>1</v>
      </c>
      <c r="G9538" s="2"/>
    </row>
    <row r="9539" spans="1:26" customHeight="1" ht="18" hidden="true" outlineLevel="3">
      <c r="A9539" s="2" t="s">
        <v>18375</v>
      </c>
      <c r="B9539" s="3" t="s">
        <v>18376</v>
      </c>
      <c r="C9539" s="2"/>
      <c r="D9539" s="2" t="s">
        <v>16</v>
      </c>
      <c r="E9539" s="4">
        <f>590.00*(1-Z1%)</f>
        <v>590</v>
      </c>
      <c r="F9539" s="2">
        <v>1</v>
      </c>
      <c r="G9539" s="2"/>
    </row>
    <row r="9540" spans="1:26" customHeight="1" ht="18" hidden="true" outlineLevel="3">
      <c r="A9540" s="2" t="s">
        <v>18377</v>
      </c>
      <c r="B9540" s="3" t="s">
        <v>18378</v>
      </c>
      <c r="C9540" s="2"/>
      <c r="D9540" s="2" t="s">
        <v>16</v>
      </c>
      <c r="E9540" s="4">
        <f>8290.00*(1-Z1%)</f>
        <v>8290</v>
      </c>
      <c r="F9540" s="2">
        <v>1</v>
      </c>
      <c r="G9540" s="2"/>
    </row>
    <row r="9541" spans="1:26" customHeight="1" ht="18" hidden="true" outlineLevel="3">
      <c r="A9541" s="2" t="s">
        <v>18379</v>
      </c>
      <c r="B9541" s="3" t="s">
        <v>18380</v>
      </c>
      <c r="C9541" s="2"/>
      <c r="D9541" s="2" t="s">
        <v>16</v>
      </c>
      <c r="E9541" s="4">
        <f>1100.00*(1-Z1%)</f>
        <v>1100</v>
      </c>
      <c r="F9541" s="2">
        <v>1</v>
      </c>
      <c r="G9541" s="2"/>
    </row>
    <row r="9542" spans="1:26" customHeight="1" ht="18" hidden="true" outlineLevel="3">
      <c r="A9542" s="2" t="s">
        <v>18381</v>
      </c>
      <c r="B9542" s="3" t="s">
        <v>18382</v>
      </c>
      <c r="C9542" s="2"/>
      <c r="D9542" s="2" t="s">
        <v>16</v>
      </c>
      <c r="E9542" s="4">
        <f>1150.00*(1-Z1%)</f>
        <v>1150</v>
      </c>
      <c r="F9542" s="2">
        <v>2</v>
      </c>
      <c r="G9542" s="2"/>
    </row>
    <row r="9543" spans="1:26" customHeight="1" ht="18" hidden="true" outlineLevel="3">
      <c r="A9543" s="2" t="s">
        <v>18383</v>
      </c>
      <c r="B9543" s="3" t="s">
        <v>18384</v>
      </c>
      <c r="C9543" s="2"/>
      <c r="D9543" s="2" t="s">
        <v>16</v>
      </c>
      <c r="E9543" s="4">
        <f>1690.00*(1-Z1%)</f>
        <v>1690</v>
      </c>
      <c r="F9543" s="2">
        <v>2</v>
      </c>
      <c r="G9543" s="2"/>
    </row>
    <row r="9544" spans="1:26" customHeight="1" ht="35" hidden="true" outlineLevel="3">
      <c r="A9544" s="5" t="s">
        <v>18385</v>
      </c>
      <c r="B9544" s="5"/>
      <c r="C9544" s="5"/>
      <c r="D9544" s="5"/>
      <c r="E9544" s="5"/>
      <c r="F9544" s="5"/>
      <c r="G9544" s="5"/>
    </row>
    <row r="9545" spans="1:26" customHeight="1" ht="36" hidden="true" outlineLevel="3">
      <c r="A9545" s="2" t="s">
        <v>18386</v>
      </c>
      <c r="B9545" s="3" t="s">
        <v>18387</v>
      </c>
      <c r="C9545" s="2"/>
      <c r="D9545" s="2" t="s">
        <v>16</v>
      </c>
      <c r="E9545" s="4">
        <f>590.00*(1-Z1%)</f>
        <v>590</v>
      </c>
      <c r="F9545" s="2">
        <v>2</v>
      </c>
      <c r="G9545" s="2"/>
    </row>
    <row r="9546" spans="1:26" customHeight="1" ht="18" hidden="true" outlineLevel="3">
      <c r="A9546" s="2" t="s">
        <v>18388</v>
      </c>
      <c r="B9546" s="3" t="s">
        <v>18389</v>
      </c>
      <c r="C9546" s="2"/>
      <c r="D9546" s="2" t="s">
        <v>16</v>
      </c>
      <c r="E9546" s="4">
        <f>280.00*(1-Z1%)</f>
        <v>280</v>
      </c>
      <c r="F9546" s="2">
        <v>1</v>
      </c>
      <c r="G9546" s="2"/>
    </row>
    <row r="9547" spans="1:26" customHeight="1" ht="18" hidden="true" outlineLevel="3">
      <c r="A9547" s="2" t="s">
        <v>18390</v>
      </c>
      <c r="B9547" s="3" t="s">
        <v>18391</v>
      </c>
      <c r="C9547" s="2"/>
      <c r="D9547" s="2" t="s">
        <v>16</v>
      </c>
      <c r="E9547" s="4">
        <f>350.00*(1-Z1%)</f>
        <v>350</v>
      </c>
      <c r="F9547" s="2">
        <v>2</v>
      </c>
      <c r="G9547" s="2"/>
    </row>
    <row r="9548" spans="1:26" customHeight="1" ht="36" hidden="true" outlineLevel="3">
      <c r="A9548" s="2" t="s">
        <v>18392</v>
      </c>
      <c r="B9548" s="3" t="s">
        <v>18393</v>
      </c>
      <c r="C9548" s="2"/>
      <c r="D9548" s="2" t="s">
        <v>16</v>
      </c>
      <c r="E9548" s="4">
        <f>1100.00*(1-Z1%)</f>
        <v>1100</v>
      </c>
      <c r="F9548" s="2">
        <v>2</v>
      </c>
      <c r="G9548" s="2"/>
    </row>
    <row r="9549" spans="1:26" customHeight="1" ht="36" hidden="true" outlineLevel="3">
      <c r="A9549" s="2" t="s">
        <v>18394</v>
      </c>
      <c r="B9549" s="3" t="s">
        <v>18395</v>
      </c>
      <c r="C9549" s="2"/>
      <c r="D9549" s="2" t="s">
        <v>16</v>
      </c>
      <c r="E9549" s="4">
        <f>890.00*(1-Z1%)</f>
        <v>890</v>
      </c>
      <c r="F9549" s="2">
        <v>2</v>
      </c>
      <c r="G9549" s="2"/>
    </row>
    <row r="9550" spans="1:26" customHeight="1" ht="35" hidden="true" outlineLevel="3">
      <c r="A9550" s="5" t="s">
        <v>18396</v>
      </c>
      <c r="B9550" s="5"/>
      <c r="C9550" s="5"/>
      <c r="D9550" s="5"/>
      <c r="E9550" s="5"/>
      <c r="F9550" s="5"/>
      <c r="G9550" s="5"/>
    </row>
    <row r="9551" spans="1:26" customHeight="1" ht="36" hidden="true" outlineLevel="3">
      <c r="A9551" s="2" t="s">
        <v>18397</v>
      </c>
      <c r="B9551" s="3" t="s">
        <v>18398</v>
      </c>
      <c r="C9551" s="2"/>
      <c r="D9551" s="2" t="s">
        <v>16</v>
      </c>
      <c r="E9551" s="4">
        <f>300.00*(1-Z1%)</f>
        <v>300</v>
      </c>
      <c r="F9551" s="2">
        <v>1</v>
      </c>
      <c r="G9551" s="2"/>
    </row>
    <row r="9552" spans="1:26" customHeight="1" ht="36" hidden="true" outlineLevel="3">
      <c r="A9552" s="2" t="s">
        <v>18399</v>
      </c>
      <c r="B9552" s="3" t="s">
        <v>18400</v>
      </c>
      <c r="C9552" s="2"/>
      <c r="D9552" s="2" t="s">
        <v>16</v>
      </c>
      <c r="E9552" s="4">
        <f>250.00*(1-Z1%)</f>
        <v>250</v>
      </c>
      <c r="F9552" s="2">
        <v>2</v>
      </c>
      <c r="G9552" s="2"/>
    </row>
    <row r="9553" spans="1:26" customHeight="1" ht="18" hidden="true" outlineLevel="3">
      <c r="A9553" s="2" t="s">
        <v>18401</v>
      </c>
      <c r="B9553" s="3" t="s">
        <v>18402</v>
      </c>
      <c r="C9553" s="2"/>
      <c r="D9553" s="2" t="s">
        <v>16</v>
      </c>
      <c r="E9553" s="4">
        <f>290.00*(1-Z1%)</f>
        <v>290</v>
      </c>
      <c r="F9553" s="2">
        <v>4</v>
      </c>
      <c r="G9553" s="2"/>
    </row>
    <row r="9554" spans="1:26" customHeight="1" ht="36" hidden="true" outlineLevel="3">
      <c r="A9554" s="2" t="s">
        <v>18403</v>
      </c>
      <c r="B9554" s="3" t="s">
        <v>18404</v>
      </c>
      <c r="C9554" s="2"/>
      <c r="D9554" s="2" t="s">
        <v>16</v>
      </c>
      <c r="E9554" s="4">
        <f>250.00*(1-Z1%)</f>
        <v>250</v>
      </c>
      <c r="F9554" s="2">
        <v>1</v>
      </c>
      <c r="G9554" s="2"/>
    </row>
    <row r="9555" spans="1:26" customHeight="1" ht="18" hidden="true" outlineLevel="3">
      <c r="A9555" s="2" t="s">
        <v>18405</v>
      </c>
      <c r="B9555" s="3" t="s">
        <v>18406</v>
      </c>
      <c r="C9555" s="2"/>
      <c r="D9555" s="2" t="s">
        <v>16</v>
      </c>
      <c r="E9555" s="4">
        <f>210.00*(1-Z1%)</f>
        <v>210</v>
      </c>
      <c r="F9555" s="2">
        <v>4</v>
      </c>
      <c r="G9555" s="2"/>
    </row>
    <row r="9556" spans="1:26" customHeight="1" ht="18" hidden="true" outlineLevel="3">
      <c r="A9556" s="2" t="s">
        <v>18407</v>
      </c>
      <c r="B9556" s="3" t="s">
        <v>18408</v>
      </c>
      <c r="C9556" s="2"/>
      <c r="D9556" s="2" t="s">
        <v>16</v>
      </c>
      <c r="E9556" s="4">
        <f>250.00*(1-Z1%)</f>
        <v>250</v>
      </c>
      <c r="F9556" s="2">
        <v>1</v>
      </c>
      <c r="G9556" s="2"/>
    </row>
    <row r="9557" spans="1:26" customHeight="1" ht="18" hidden="true" outlineLevel="3">
      <c r="A9557" s="2" t="s">
        <v>18409</v>
      </c>
      <c r="B9557" s="3" t="s">
        <v>18410</v>
      </c>
      <c r="C9557" s="2"/>
      <c r="D9557" s="2" t="s">
        <v>16</v>
      </c>
      <c r="E9557" s="4">
        <f>470.00*(1-Z1%)</f>
        <v>470</v>
      </c>
      <c r="F9557" s="2">
        <v>1</v>
      </c>
      <c r="G9557" s="2"/>
    </row>
    <row r="9558" spans="1:26" customHeight="1" ht="18" hidden="true" outlineLevel="3">
      <c r="A9558" s="2" t="s">
        <v>18411</v>
      </c>
      <c r="B9558" s="3" t="s">
        <v>18412</v>
      </c>
      <c r="C9558" s="2"/>
      <c r="D9558" s="2" t="s">
        <v>16</v>
      </c>
      <c r="E9558" s="4">
        <f>750.00*(1-Z1%)</f>
        <v>750</v>
      </c>
      <c r="F9558" s="2">
        <v>2</v>
      </c>
      <c r="G9558" s="2"/>
    </row>
    <row r="9559" spans="1:26" customHeight="1" ht="18" hidden="true" outlineLevel="3">
      <c r="A9559" s="2" t="s">
        <v>18413</v>
      </c>
      <c r="B9559" s="3" t="s">
        <v>18414</v>
      </c>
      <c r="C9559" s="2"/>
      <c r="D9559" s="2" t="s">
        <v>16</v>
      </c>
      <c r="E9559" s="4">
        <f>250.00*(1-Z1%)</f>
        <v>250</v>
      </c>
      <c r="F9559" s="2">
        <v>1</v>
      </c>
      <c r="G9559" s="2"/>
    </row>
    <row r="9560" spans="1:26" customHeight="1" ht="36" hidden="true" outlineLevel="3">
      <c r="A9560" s="2" t="s">
        <v>18415</v>
      </c>
      <c r="B9560" s="3" t="s">
        <v>18416</v>
      </c>
      <c r="C9560" s="2"/>
      <c r="D9560" s="2" t="s">
        <v>16</v>
      </c>
      <c r="E9560" s="4">
        <f>250.00*(1-Z1%)</f>
        <v>250</v>
      </c>
      <c r="F9560" s="2">
        <v>1</v>
      </c>
      <c r="G9560" s="2"/>
    </row>
    <row r="9561" spans="1:26" customHeight="1" ht="18" hidden="true" outlineLevel="3">
      <c r="A9561" s="2" t="s">
        <v>18417</v>
      </c>
      <c r="B9561" s="3" t="s">
        <v>18418</v>
      </c>
      <c r="C9561" s="2"/>
      <c r="D9561" s="2" t="s">
        <v>16</v>
      </c>
      <c r="E9561" s="4">
        <f>250.00*(1-Z1%)</f>
        <v>250</v>
      </c>
      <c r="F9561" s="2">
        <v>1</v>
      </c>
      <c r="G9561" s="2"/>
    </row>
    <row r="9562" spans="1:26" customHeight="1" ht="35" hidden="true" outlineLevel="3">
      <c r="A9562" s="5" t="s">
        <v>18419</v>
      </c>
      <c r="B9562" s="5"/>
      <c r="C9562" s="5"/>
      <c r="D9562" s="5"/>
      <c r="E9562" s="5"/>
      <c r="F9562" s="5"/>
      <c r="G9562" s="5"/>
    </row>
    <row r="9563" spans="1:26" customHeight="1" ht="18" hidden="true" outlineLevel="3">
      <c r="A9563" s="2" t="s">
        <v>18420</v>
      </c>
      <c r="B9563" s="3" t="s">
        <v>18421</v>
      </c>
      <c r="C9563" s="2"/>
      <c r="D9563" s="2" t="s">
        <v>16</v>
      </c>
      <c r="E9563" s="4">
        <f>790.00*(1-Z1%)</f>
        <v>790</v>
      </c>
      <c r="F9563" s="2">
        <v>1</v>
      </c>
      <c r="G9563" s="2"/>
    </row>
    <row r="9564" spans="1:26" customHeight="1" ht="18" hidden="true" outlineLevel="3">
      <c r="A9564" s="2" t="s">
        <v>18422</v>
      </c>
      <c r="B9564" s="3" t="s">
        <v>18423</v>
      </c>
      <c r="C9564" s="2"/>
      <c r="D9564" s="2" t="s">
        <v>16</v>
      </c>
      <c r="E9564" s="4">
        <f>470.00*(1-Z1%)</f>
        <v>470</v>
      </c>
      <c r="F9564" s="2">
        <v>1</v>
      </c>
      <c r="G9564" s="2"/>
    </row>
    <row r="9565" spans="1:26" customHeight="1" ht="18" hidden="true" outlineLevel="3">
      <c r="A9565" s="2" t="s">
        <v>18424</v>
      </c>
      <c r="B9565" s="3" t="s">
        <v>18425</v>
      </c>
      <c r="C9565" s="2"/>
      <c r="D9565" s="2" t="s">
        <v>16</v>
      </c>
      <c r="E9565" s="4">
        <f>180.00*(1-Z1%)</f>
        <v>180</v>
      </c>
      <c r="F9565" s="2">
        <v>1</v>
      </c>
      <c r="G9565" s="2"/>
    </row>
    <row r="9566" spans="1:26" customHeight="1" ht="18" hidden="true" outlineLevel="3">
      <c r="A9566" s="2" t="s">
        <v>18426</v>
      </c>
      <c r="B9566" s="3" t="s">
        <v>18427</v>
      </c>
      <c r="C9566" s="2"/>
      <c r="D9566" s="2" t="s">
        <v>16</v>
      </c>
      <c r="E9566" s="4">
        <f>260.00*(1-Z1%)</f>
        <v>260</v>
      </c>
      <c r="F9566" s="2">
        <v>1</v>
      </c>
      <c r="G9566" s="2"/>
    </row>
    <row r="9567" spans="1:26" customHeight="1" ht="18" hidden="true" outlineLevel="3">
      <c r="A9567" s="2" t="s">
        <v>18428</v>
      </c>
      <c r="B9567" s="3" t="s">
        <v>18429</v>
      </c>
      <c r="C9567" s="2"/>
      <c r="D9567" s="2" t="s">
        <v>16</v>
      </c>
      <c r="E9567" s="4">
        <f>300.00*(1-Z1%)</f>
        <v>300</v>
      </c>
      <c r="F9567" s="2">
        <v>2</v>
      </c>
      <c r="G9567" s="2"/>
    </row>
    <row r="9568" spans="1:26" customHeight="1" ht="18" hidden="true" outlineLevel="3">
      <c r="A9568" s="2" t="s">
        <v>18430</v>
      </c>
      <c r="B9568" s="3" t="s">
        <v>18431</v>
      </c>
      <c r="C9568" s="2"/>
      <c r="D9568" s="2" t="s">
        <v>16</v>
      </c>
      <c r="E9568" s="4">
        <f>350.00*(1-Z1%)</f>
        <v>350</v>
      </c>
      <c r="F9568" s="2">
        <v>2</v>
      </c>
      <c r="G9568" s="2"/>
    </row>
    <row r="9569" spans="1:26" customHeight="1" ht="18" hidden="true" outlineLevel="3">
      <c r="A9569" s="2" t="s">
        <v>18432</v>
      </c>
      <c r="B9569" s="3" t="s">
        <v>18433</v>
      </c>
      <c r="C9569" s="2"/>
      <c r="D9569" s="2" t="s">
        <v>16</v>
      </c>
      <c r="E9569" s="4">
        <f>350.00*(1-Z1%)</f>
        <v>350</v>
      </c>
      <c r="F9569" s="2">
        <v>1</v>
      </c>
      <c r="G9569" s="2"/>
    </row>
    <row r="9570" spans="1:26" customHeight="1" ht="18" hidden="true" outlineLevel="3">
      <c r="A9570" s="2" t="s">
        <v>18434</v>
      </c>
      <c r="B9570" s="3" t="s">
        <v>18435</v>
      </c>
      <c r="C9570" s="2"/>
      <c r="D9570" s="2" t="s">
        <v>16</v>
      </c>
      <c r="E9570" s="4">
        <f>250.00*(1-Z1%)</f>
        <v>250</v>
      </c>
      <c r="F9570" s="2">
        <v>1</v>
      </c>
      <c r="G9570" s="2"/>
    </row>
    <row r="9571" spans="1:26" customHeight="1" ht="18" hidden="true" outlineLevel="3">
      <c r="A9571" s="2" t="s">
        <v>18436</v>
      </c>
      <c r="B9571" s="3" t="s">
        <v>18437</v>
      </c>
      <c r="C9571" s="2"/>
      <c r="D9571" s="2" t="s">
        <v>16</v>
      </c>
      <c r="E9571" s="4">
        <f>300.00*(1-Z1%)</f>
        <v>300</v>
      </c>
      <c r="F9571" s="2">
        <v>1</v>
      </c>
      <c r="G9571" s="2"/>
    </row>
    <row r="9572" spans="1:26" customHeight="1" ht="18" hidden="true" outlineLevel="3">
      <c r="A9572" s="2" t="s">
        <v>18438</v>
      </c>
      <c r="B9572" s="3" t="s">
        <v>18439</v>
      </c>
      <c r="C9572" s="2"/>
      <c r="D9572" s="2" t="s">
        <v>16</v>
      </c>
      <c r="E9572" s="4">
        <f>360.00*(1-Z1%)</f>
        <v>360</v>
      </c>
      <c r="F9572" s="2">
        <v>2</v>
      </c>
      <c r="G9572" s="2"/>
    </row>
    <row r="9573" spans="1:26" customHeight="1" ht="18" hidden="true" outlineLevel="3">
      <c r="A9573" s="2" t="s">
        <v>18440</v>
      </c>
      <c r="B9573" s="3" t="s">
        <v>18441</v>
      </c>
      <c r="C9573" s="2"/>
      <c r="D9573" s="2" t="s">
        <v>16</v>
      </c>
      <c r="E9573" s="4">
        <f>430.00*(1-Z1%)</f>
        <v>430</v>
      </c>
      <c r="F9573" s="2">
        <v>1</v>
      </c>
      <c r="G9573" s="2"/>
    </row>
    <row r="9574" spans="1:26" customHeight="1" ht="36" hidden="true" outlineLevel="3">
      <c r="A9574" s="2" t="s">
        <v>18442</v>
      </c>
      <c r="B9574" s="3" t="s">
        <v>18443</v>
      </c>
      <c r="C9574" s="2"/>
      <c r="D9574" s="2" t="s">
        <v>16</v>
      </c>
      <c r="E9574" s="4">
        <f>170.00*(1-Z1%)</f>
        <v>170</v>
      </c>
      <c r="F9574" s="2">
        <v>6</v>
      </c>
      <c r="G9574" s="2"/>
    </row>
    <row r="9575" spans="1:26" customHeight="1" ht="36" hidden="true" outlineLevel="3">
      <c r="A9575" s="2" t="s">
        <v>18444</v>
      </c>
      <c r="B9575" s="3" t="s">
        <v>18445</v>
      </c>
      <c r="C9575" s="2"/>
      <c r="D9575" s="2" t="s">
        <v>16</v>
      </c>
      <c r="E9575" s="4">
        <f>170.00*(1-Z1%)</f>
        <v>170</v>
      </c>
      <c r="F9575" s="2">
        <v>1</v>
      </c>
      <c r="G9575" s="2"/>
    </row>
    <row r="9576" spans="1:26" customHeight="1" ht="36" hidden="true" outlineLevel="3">
      <c r="A9576" s="2" t="s">
        <v>18446</v>
      </c>
      <c r="B9576" s="3" t="s">
        <v>18447</v>
      </c>
      <c r="C9576" s="2"/>
      <c r="D9576" s="2" t="s">
        <v>16</v>
      </c>
      <c r="E9576" s="4">
        <f>230.00*(1-Z1%)</f>
        <v>230</v>
      </c>
      <c r="F9576" s="2">
        <v>3</v>
      </c>
      <c r="G9576" s="2"/>
    </row>
    <row r="9577" spans="1:26" customHeight="1" ht="36" hidden="true" outlineLevel="3">
      <c r="A9577" s="2" t="s">
        <v>18448</v>
      </c>
      <c r="B9577" s="3" t="s">
        <v>18449</v>
      </c>
      <c r="C9577" s="2"/>
      <c r="D9577" s="2" t="s">
        <v>16</v>
      </c>
      <c r="E9577" s="4">
        <f>230.00*(1-Z1%)</f>
        <v>230</v>
      </c>
      <c r="F9577" s="2">
        <v>1</v>
      </c>
      <c r="G9577" s="2"/>
    </row>
    <row r="9578" spans="1:26" customHeight="1" ht="35" hidden="true" outlineLevel="2">
      <c r="A9578" s="5" t="s">
        <v>18450</v>
      </c>
      <c r="B9578" s="5"/>
      <c r="C9578" s="5"/>
      <c r="D9578" s="5"/>
      <c r="E9578" s="5"/>
      <c r="F9578" s="5"/>
      <c r="G9578" s="5"/>
    </row>
    <row r="9579" spans="1:26" customHeight="1" ht="35" hidden="true" outlineLevel="3">
      <c r="A9579" s="5" t="s">
        <v>18451</v>
      </c>
      <c r="B9579" s="5"/>
      <c r="C9579" s="5"/>
      <c r="D9579" s="5"/>
      <c r="E9579" s="5"/>
      <c r="F9579" s="5"/>
      <c r="G9579" s="5"/>
    </row>
    <row r="9580" spans="1:26" customHeight="1" ht="18" hidden="true" outlineLevel="3">
      <c r="A9580" s="2" t="s">
        <v>18452</v>
      </c>
      <c r="B9580" s="3" t="s">
        <v>18453</v>
      </c>
      <c r="C9580" s="2"/>
      <c r="D9580" s="2" t="s">
        <v>16</v>
      </c>
      <c r="E9580" s="4">
        <f>20.00*(1-Z1%)</f>
        <v>20</v>
      </c>
      <c r="F9580" s="2">
        <v>5</v>
      </c>
      <c r="G9580" s="2"/>
    </row>
    <row r="9581" spans="1:26" customHeight="1" ht="18" hidden="true" outlineLevel="3">
      <c r="A9581" s="2" t="s">
        <v>18454</v>
      </c>
      <c r="B9581" s="3" t="s">
        <v>18455</v>
      </c>
      <c r="C9581" s="2"/>
      <c r="D9581" s="2" t="s">
        <v>16</v>
      </c>
      <c r="E9581" s="4">
        <f>200.00*(1-Z1%)</f>
        <v>200</v>
      </c>
      <c r="F9581" s="2">
        <v>1</v>
      </c>
      <c r="G9581" s="2"/>
    </row>
    <row r="9582" spans="1:26" customHeight="1" ht="18" hidden="true" outlineLevel="3">
      <c r="A9582" s="2" t="s">
        <v>18456</v>
      </c>
      <c r="B9582" s="3" t="s">
        <v>18457</v>
      </c>
      <c r="C9582" s="2"/>
      <c r="D9582" s="2" t="s">
        <v>16</v>
      </c>
      <c r="E9582" s="4">
        <f>520.00*(1-Z1%)</f>
        <v>520</v>
      </c>
      <c r="F9582" s="2">
        <v>1</v>
      </c>
      <c r="G9582" s="2"/>
    </row>
    <row r="9583" spans="1:26" customHeight="1" ht="18" hidden="true" outlineLevel="3">
      <c r="A9583" s="2" t="s">
        <v>18458</v>
      </c>
      <c r="B9583" s="3" t="s">
        <v>18459</v>
      </c>
      <c r="C9583" s="2"/>
      <c r="D9583" s="2" t="s">
        <v>16</v>
      </c>
      <c r="E9583" s="4">
        <f>650.00*(1-Z1%)</f>
        <v>650</v>
      </c>
      <c r="F9583" s="2">
        <v>1</v>
      </c>
      <c r="G9583" s="2"/>
    </row>
    <row r="9584" spans="1:26" customHeight="1" ht="18" hidden="true" outlineLevel="3">
      <c r="A9584" s="2" t="s">
        <v>18460</v>
      </c>
      <c r="B9584" s="3" t="s">
        <v>18461</v>
      </c>
      <c r="C9584" s="2"/>
      <c r="D9584" s="2" t="s">
        <v>16</v>
      </c>
      <c r="E9584" s="4">
        <f>1120.00*(1-Z1%)</f>
        <v>1120</v>
      </c>
      <c r="F9584" s="2">
        <v>1</v>
      </c>
      <c r="G9584" s="2"/>
    </row>
    <row r="9585" spans="1:26" customHeight="1" ht="18" hidden="true" outlineLevel="3">
      <c r="A9585" s="2" t="s">
        <v>18462</v>
      </c>
      <c r="B9585" s="3" t="s">
        <v>18463</v>
      </c>
      <c r="C9585" s="2"/>
      <c r="D9585" s="2" t="s">
        <v>16</v>
      </c>
      <c r="E9585" s="4">
        <f>2770.00*(1-Z1%)</f>
        <v>2770</v>
      </c>
      <c r="F9585" s="2">
        <v>2</v>
      </c>
      <c r="G9585" s="2"/>
    </row>
    <row r="9586" spans="1:26" customHeight="1" ht="18" hidden="true" outlineLevel="3">
      <c r="A9586" s="2" t="s">
        <v>18464</v>
      </c>
      <c r="B9586" s="3" t="s">
        <v>18465</v>
      </c>
      <c r="C9586" s="2"/>
      <c r="D9586" s="2" t="s">
        <v>16</v>
      </c>
      <c r="E9586" s="4">
        <f>2830.00*(1-Z1%)</f>
        <v>2830</v>
      </c>
      <c r="F9586" s="2">
        <v>3</v>
      </c>
      <c r="G9586" s="2"/>
    </row>
    <row r="9587" spans="1:26" customHeight="1" ht="18" hidden="true" outlineLevel="3">
      <c r="A9587" s="2" t="s">
        <v>18466</v>
      </c>
      <c r="B9587" s="3" t="s">
        <v>18467</v>
      </c>
      <c r="C9587" s="2"/>
      <c r="D9587" s="2" t="s">
        <v>16</v>
      </c>
      <c r="E9587" s="4">
        <f>2700.00*(1-Z1%)</f>
        <v>2700</v>
      </c>
      <c r="F9587" s="2">
        <v>2</v>
      </c>
      <c r="G9587" s="2"/>
    </row>
    <row r="9588" spans="1:26" customHeight="1" ht="18" hidden="true" outlineLevel="3">
      <c r="A9588" s="2" t="s">
        <v>18468</v>
      </c>
      <c r="B9588" s="3" t="s">
        <v>18469</v>
      </c>
      <c r="C9588" s="2"/>
      <c r="D9588" s="2" t="s">
        <v>16</v>
      </c>
      <c r="E9588" s="4">
        <f>2700.00*(1-Z1%)</f>
        <v>2700</v>
      </c>
      <c r="F9588" s="2">
        <v>1</v>
      </c>
      <c r="G9588" s="2"/>
    </row>
    <row r="9589" spans="1:26" customHeight="1" ht="36" hidden="true" outlineLevel="3">
      <c r="A9589" s="2" t="s">
        <v>18470</v>
      </c>
      <c r="B9589" s="3" t="s">
        <v>18471</v>
      </c>
      <c r="C9589" s="2"/>
      <c r="D9589" s="2" t="s">
        <v>16</v>
      </c>
      <c r="E9589" s="4">
        <f>380.00*(1-Z1%)</f>
        <v>380</v>
      </c>
      <c r="F9589" s="2">
        <v>1</v>
      </c>
      <c r="G9589" s="2"/>
    </row>
    <row r="9590" spans="1:26" customHeight="1" ht="36" hidden="true" outlineLevel="3">
      <c r="A9590" s="2" t="s">
        <v>18472</v>
      </c>
      <c r="B9590" s="3" t="s">
        <v>18473</v>
      </c>
      <c r="C9590" s="2"/>
      <c r="D9590" s="2" t="s">
        <v>16</v>
      </c>
      <c r="E9590" s="4">
        <f>650.00*(1-Z1%)</f>
        <v>650</v>
      </c>
      <c r="F9590" s="2">
        <v>1</v>
      </c>
      <c r="G9590" s="2"/>
    </row>
    <row r="9591" spans="1:26" customHeight="1" ht="36" hidden="true" outlineLevel="3">
      <c r="A9591" s="2" t="s">
        <v>18474</v>
      </c>
      <c r="B9591" s="3" t="s">
        <v>18475</v>
      </c>
      <c r="C9591" s="2"/>
      <c r="D9591" s="2" t="s">
        <v>16</v>
      </c>
      <c r="E9591" s="4">
        <f>500.00*(1-Z1%)</f>
        <v>500</v>
      </c>
      <c r="F9591" s="2">
        <v>1</v>
      </c>
      <c r="G9591" s="2"/>
    </row>
    <row r="9592" spans="1:26" customHeight="1" ht="36" hidden="true" outlineLevel="3">
      <c r="A9592" s="2" t="s">
        <v>18476</v>
      </c>
      <c r="B9592" s="3" t="s">
        <v>18477</v>
      </c>
      <c r="C9592" s="2"/>
      <c r="D9592" s="2" t="s">
        <v>16</v>
      </c>
      <c r="E9592" s="4">
        <f>520.00*(1-Z1%)</f>
        <v>520</v>
      </c>
      <c r="F9592" s="2">
        <v>1</v>
      </c>
      <c r="G9592" s="2"/>
    </row>
    <row r="9593" spans="1:26" customHeight="1" ht="36" hidden="true" outlineLevel="3">
      <c r="A9593" s="2" t="s">
        <v>18478</v>
      </c>
      <c r="B9593" s="3" t="s">
        <v>18479</v>
      </c>
      <c r="C9593" s="2"/>
      <c r="D9593" s="2" t="s">
        <v>16</v>
      </c>
      <c r="E9593" s="4">
        <f>500.00*(1-Z1%)</f>
        <v>500</v>
      </c>
      <c r="F9593" s="2">
        <v>1</v>
      </c>
      <c r="G9593" s="2"/>
    </row>
    <row r="9594" spans="1:26" customHeight="1" ht="36" hidden="true" outlineLevel="3">
      <c r="A9594" s="2" t="s">
        <v>18480</v>
      </c>
      <c r="B9594" s="3" t="s">
        <v>18481</v>
      </c>
      <c r="C9594" s="2"/>
      <c r="D9594" s="2" t="s">
        <v>16</v>
      </c>
      <c r="E9594" s="4">
        <f>800.00*(1-Z1%)</f>
        <v>800</v>
      </c>
      <c r="F9594" s="2">
        <v>1</v>
      </c>
      <c r="G9594" s="2"/>
    </row>
    <row r="9595" spans="1:26" customHeight="1" ht="18" hidden="true" outlineLevel="3">
      <c r="A9595" s="2" t="s">
        <v>18482</v>
      </c>
      <c r="B9595" s="3" t="s">
        <v>18483</v>
      </c>
      <c r="C9595" s="2"/>
      <c r="D9595" s="2" t="s">
        <v>16</v>
      </c>
      <c r="E9595" s="4">
        <f>390.00*(1-Z1%)</f>
        <v>390</v>
      </c>
      <c r="F9595" s="2">
        <v>1</v>
      </c>
      <c r="G9595" s="2"/>
    </row>
    <row r="9596" spans="1:26" customHeight="1" ht="35" hidden="true" outlineLevel="3">
      <c r="A9596" s="5" t="s">
        <v>18484</v>
      </c>
      <c r="B9596" s="5"/>
      <c r="C9596" s="5"/>
      <c r="D9596" s="5"/>
      <c r="E9596" s="5"/>
      <c r="F9596" s="5"/>
      <c r="G9596" s="5"/>
    </row>
    <row r="9597" spans="1:26" customHeight="1" ht="36" hidden="true" outlineLevel="3">
      <c r="A9597" s="2" t="s">
        <v>18485</v>
      </c>
      <c r="B9597" s="3" t="s">
        <v>18486</v>
      </c>
      <c r="C9597" s="2"/>
      <c r="D9597" s="2" t="s">
        <v>16</v>
      </c>
      <c r="E9597" s="4">
        <f>1350.00*(1-Z1%)</f>
        <v>1350</v>
      </c>
      <c r="F9597" s="2">
        <v>1</v>
      </c>
      <c r="G9597" s="2"/>
    </row>
    <row r="9598" spans="1:26" customHeight="1" ht="18" hidden="true" outlineLevel="3">
      <c r="A9598" s="2" t="s">
        <v>18487</v>
      </c>
      <c r="B9598" s="3" t="s">
        <v>18488</v>
      </c>
      <c r="C9598" s="2"/>
      <c r="D9598" s="2" t="s">
        <v>16</v>
      </c>
      <c r="E9598" s="4">
        <f>850.00*(1-Z1%)</f>
        <v>850</v>
      </c>
      <c r="F9598" s="2">
        <v>1</v>
      </c>
      <c r="G9598" s="2"/>
    </row>
    <row r="9599" spans="1:26" customHeight="1" ht="18" hidden="true" outlineLevel="3">
      <c r="A9599" s="2" t="s">
        <v>18489</v>
      </c>
      <c r="B9599" s="3" t="s">
        <v>18490</v>
      </c>
      <c r="C9599" s="2"/>
      <c r="D9599" s="2" t="s">
        <v>16</v>
      </c>
      <c r="E9599" s="4">
        <f>800.00*(1-Z1%)</f>
        <v>800</v>
      </c>
      <c r="F9599" s="2">
        <v>2</v>
      </c>
      <c r="G9599" s="2"/>
    </row>
    <row r="9600" spans="1:26" customHeight="1" ht="18" hidden="true" outlineLevel="3">
      <c r="A9600" s="2" t="s">
        <v>18491</v>
      </c>
      <c r="B9600" s="3" t="s">
        <v>18492</v>
      </c>
      <c r="C9600" s="2"/>
      <c r="D9600" s="2" t="s">
        <v>16</v>
      </c>
      <c r="E9600" s="4">
        <f>690.00*(1-Z1%)</f>
        <v>690</v>
      </c>
      <c r="F9600" s="2">
        <v>2</v>
      </c>
      <c r="G9600" s="2"/>
    </row>
    <row r="9601" spans="1:26" customHeight="1" ht="18" hidden="true" outlineLevel="3">
      <c r="A9601" s="2" t="s">
        <v>18493</v>
      </c>
      <c r="B9601" s="3" t="s">
        <v>18494</v>
      </c>
      <c r="C9601" s="2"/>
      <c r="D9601" s="2" t="s">
        <v>16</v>
      </c>
      <c r="E9601" s="4">
        <f>590.00*(1-Z1%)</f>
        <v>590</v>
      </c>
      <c r="F9601" s="2">
        <v>2</v>
      </c>
      <c r="G9601" s="2"/>
    </row>
    <row r="9602" spans="1:26" customHeight="1" ht="18" hidden="true" outlineLevel="3">
      <c r="A9602" s="2" t="s">
        <v>18495</v>
      </c>
      <c r="B9602" s="3" t="s">
        <v>18496</v>
      </c>
      <c r="C9602" s="2"/>
      <c r="D9602" s="2" t="s">
        <v>16</v>
      </c>
      <c r="E9602" s="4">
        <f>590.00*(1-Z1%)</f>
        <v>590</v>
      </c>
      <c r="F9602" s="2">
        <v>2</v>
      </c>
      <c r="G9602" s="2"/>
    </row>
    <row r="9603" spans="1:26" customHeight="1" ht="35" hidden="true" outlineLevel="3">
      <c r="A9603" s="5" t="s">
        <v>18497</v>
      </c>
      <c r="B9603" s="5"/>
      <c r="C9603" s="5"/>
      <c r="D9603" s="5"/>
      <c r="E9603" s="5"/>
      <c r="F9603" s="5"/>
      <c r="G9603" s="5"/>
    </row>
    <row r="9604" spans="1:26" customHeight="1" ht="36" hidden="true" outlineLevel="3">
      <c r="A9604" s="2" t="s">
        <v>18498</v>
      </c>
      <c r="B9604" s="3" t="s">
        <v>18499</v>
      </c>
      <c r="C9604" s="2"/>
      <c r="D9604" s="2" t="s">
        <v>16</v>
      </c>
      <c r="E9604" s="4">
        <f>580.00*(1-Z1%)</f>
        <v>580</v>
      </c>
      <c r="F9604" s="2">
        <v>1</v>
      </c>
      <c r="G9604" s="2"/>
    </row>
    <row r="9605" spans="1:26" customHeight="1" ht="36" hidden="true" outlineLevel="3">
      <c r="A9605" s="2" t="s">
        <v>18500</v>
      </c>
      <c r="B9605" s="3" t="s">
        <v>18501</v>
      </c>
      <c r="C9605" s="2"/>
      <c r="D9605" s="2" t="s">
        <v>16</v>
      </c>
      <c r="E9605" s="4">
        <f>1690.00*(1-Z1%)</f>
        <v>1690</v>
      </c>
      <c r="F9605" s="2">
        <v>1</v>
      </c>
      <c r="G9605" s="2"/>
    </row>
    <row r="9606" spans="1:26" customHeight="1" ht="36" hidden="true" outlineLevel="3">
      <c r="A9606" s="2" t="s">
        <v>18502</v>
      </c>
      <c r="B9606" s="3" t="s">
        <v>18503</v>
      </c>
      <c r="C9606" s="2"/>
      <c r="D9606" s="2" t="s">
        <v>16</v>
      </c>
      <c r="E9606" s="4">
        <f>550.00*(1-Z1%)</f>
        <v>550</v>
      </c>
      <c r="F9606" s="2">
        <v>3</v>
      </c>
      <c r="G9606" s="2"/>
    </row>
    <row r="9607" spans="1:26" customHeight="1" ht="36" hidden="true" outlineLevel="3">
      <c r="A9607" s="2" t="s">
        <v>18504</v>
      </c>
      <c r="B9607" s="3" t="s">
        <v>18505</v>
      </c>
      <c r="C9607" s="2"/>
      <c r="D9607" s="2" t="s">
        <v>16</v>
      </c>
      <c r="E9607" s="4">
        <f>990.00*(1-Z1%)</f>
        <v>990</v>
      </c>
      <c r="F9607" s="2">
        <v>1</v>
      </c>
      <c r="G9607" s="2"/>
    </row>
    <row r="9608" spans="1:26" customHeight="1" ht="35">
      <c r="A9608" s="1" t="s">
        <v>18506</v>
      </c>
      <c r="B9608" s="1"/>
      <c r="C9608" s="1"/>
      <c r="D9608" s="1"/>
      <c r="E9608" s="1"/>
      <c r="F9608" s="1"/>
      <c r="G9608" s="1"/>
    </row>
    <row r="9609" spans="1:26" customHeight="1" ht="35" hidden="true" outlineLevel="2">
      <c r="A9609" s="5" t="s">
        <v>18507</v>
      </c>
      <c r="B9609" s="5"/>
      <c r="C9609" s="5"/>
      <c r="D9609" s="5"/>
      <c r="E9609" s="5"/>
      <c r="F9609" s="5"/>
      <c r="G9609" s="5"/>
    </row>
    <row r="9610" spans="1:26" customHeight="1" ht="35" hidden="true" outlineLevel="3">
      <c r="A9610" s="5" t="s">
        <v>18508</v>
      </c>
      <c r="B9610" s="5"/>
      <c r="C9610" s="5"/>
      <c r="D9610" s="5"/>
      <c r="E9610" s="5"/>
      <c r="F9610" s="5"/>
      <c r="G9610" s="5"/>
    </row>
    <row r="9611" spans="1:26" customHeight="1" ht="18" hidden="true" outlineLevel="3">
      <c r="A9611" s="2" t="s">
        <v>18509</v>
      </c>
      <c r="B9611" s="3" t="s">
        <v>18510</v>
      </c>
      <c r="C9611" s="2"/>
      <c r="D9611" s="2" t="s">
        <v>16</v>
      </c>
      <c r="E9611" s="4">
        <f>130.00*(1-Z1%)</f>
        <v>130</v>
      </c>
      <c r="F9611" s="2">
        <v>1</v>
      </c>
      <c r="G9611" s="2"/>
    </row>
    <row r="9612" spans="1:26" customHeight="1" ht="18" hidden="true" outlineLevel="3">
      <c r="A9612" s="2" t="s">
        <v>18511</v>
      </c>
      <c r="B9612" s="3" t="s">
        <v>18512</v>
      </c>
      <c r="C9612" s="2"/>
      <c r="D9612" s="2" t="s">
        <v>16</v>
      </c>
      <c r="E9612" s="4">
        <f>150.00*(1-Z1%)</f>
        <v>150</v>
      </c>
      <c r="F9612" s="2">
        <v>2</v>
      </c>
      <c r="G9612" s="2"/>
    </row>
    <row r="9613" spans="1:26" customHeight="1" ht="18" hidden="true" outlineLevel="3">
      <c r="A9613" s="2" t="s">
        <v>18513</v>
      </c>
      <c r="B9613" s="3" t="s">
        <v>18514</v>
      </c>
      <c r="C9613" s="2"/>
      <c r="D9613" s="2" t="s">
        <v>16</v>
      </c>
      <c r="E9613" s="4">
        <f>190.00*(1-Z1%)</f>
        <v>190</v>
      </c>
      <c r="F9613" s="2">
        <v>1</v>
      </c>
      <c r="G9613" s="2"/>
    </row>
    <row r="9614" spans="1:26" customHeight="1" ht="18" hidden="true" outlineLevel="3">
      <c r="A9614" s="2" t="s">
        <v>18515</v>
      </c>
      <c r="B9614" s="3" t="s">
        <v>18516</v>
      </c>
      <c r="C9614" s="2"/>
      <c r="D9614" s="2" t="s">
        <v>16</v>
      </c>
      <c r="E9614" s="4">
        <f>130.00*(1-Z1%)</f>
        <v>130</v>
      </c>
      <c r="F9614" s="2">
        <v>2</v>
      </c>
      <c r="G9614" s="2"/>
    </row>
    <row r="9615" spans="1:26" customHeight="1" ht="18" hidden="true" outlineLevel="3">
      <c r="A9615" s="2" t="s">
        <v>18517</v>
      </c>
      <c r="B9615" s="3" t="s">
        <v>18518</v>
      </c>
      <c r="C9615" s="2"/>
      <c r="D9615" s="2" t="s">
        <v>16</v>
      </c>
      <c r="E9615" s="4">
        <f>160.00*(1-Z1%)</f>
        <v>160</v>
      </c>
      <c r="F9615" s="2">
        <v>2</v>
      </c>
      <c r="G9615" s="2"/>
    </row>
    <row r="9616" spans="1:26" customHeight="1" ht="18" hidden="true" outlineLevel="3">
      <c r="A9616" s="2" t="s">
        <v>18519</v>
      </c>
      <c r="B9616" s="3" t="s">
        <v>18520</v>
      </c>
      <c r="C9616" s="2"/>
      <c r="D9616" s="2" t="s">
        <v>16</v>
      </c>
      <c r="E9616" s="4">
        <f>230.00*(1-Z1%)</f>
        <v>230</v>
      </c>
      <c r="F9616" s="2">
        <v>6</v>
      </c>
      <c r="G9616" s="2"/>
    </row>
    <row r="9617" spans="1:26" customHeight="1" ht="18" hidden="true" outlineLevel="3">
      <c r="A9617" s="2" t="s">
        <v>18521</v>
      </c>
      <c r="B9617" s="3" t="s">
        <v>18522</v>
      </c>
      <c r="C9617" s="2"/>
      <c r="D9617" s="2" t="s">
        <v>16</v>
      </c>
      <c r="E9617" s="4">
        <f>270.00*(1-Z1%)</f>
        <v>270</v>
      </c>
      <c r="F9617" s="2">
        <v>2</v>
      </c>
      <c r="G9617" s="2"/>
    </row>
    <row r="9618" spans="1:26" customHeight="1" ht="36" hidden="true" outlineLevel="3">
      <c r="A9618" s="2" t="s">
        <v>18523</v>
      </c>
      <c r="B9618" s="3" t="s">
        <v>18524</v>
      </c>
      <c r="C9618" s="2"/>
      <c r="D9618" s="2" t="s">
        <v>16</v>
      </c>
      <c r="E9618" s="4">
        <f>230.00*(1-Z1%)</f>
        <v>230</v>
      </c>
      <c r="F9618" s="2">
        <v>2</v>
      </c>
      <c r="G9618" s="2"/>
    </row>
    <row r="9619" spans="1:26" customHeight="1" ht="18" hidden="true" outlineLevel="3">
      <c r="A9619" s="2" t="s">
        <v>18525</v>
      </c>
      <c r="B9619" s="3" t="s">
        <v>18526</v>
      </c>
      <c r="C9619" s="2"/>
      <c r="D9619" s="2" t="s">
        <v>16</v>
      </c>
      <c r="E9619" s="4">
        <f>310.00*(1-Z1%)</f>
        <v>310</v>
      </c>
      <c r="F9619" s="2">
        <v>9</v>
      </c>
      <c r="G9619" s="2"/>
    </row>
    <row r="9620" spans="1:26" customHeight="1" ht="18" hidden="true" outlineLevel="3">
      <c r="A9620" s="2" t="s">
        <v>18527</v>
      </c>
      <c r="B9620" s="3" t="s">
        <v>18528</v>
      </c>
      <c r="C9620" s="2"/>
      <c r="D9620" s="2" t="s">
        <v>16</v>
      </c>
      <c r="E9620" s="4">
        <f>330.00*(1-Z1%)</f>
        <v>330</v>
      </c>
      <c r="F9620" s="2">
        <v>1</v>
      </c>
      <c r="G9620" s="2"/>
    </row>
    <row r="9621" spans="1:26" customHeight="1" ht="18" hidden="true" outlineLevel="3">
      <c r="A9621" s="2" t="s">
        <v>18529</v>
      </c>
      <c r="B9621" s="3" t="s">
        <v>18530</v>
      </c>
      <c r="C9621" s="2"/>
      <c r="D9621" s="2" t="s">
        <v>16</v>
      </c>
      <c r="E9621" s="4">
        <f>200.00*(1-Z1%)</f>
        <v>200</v>
      </c>
      <c r="F9621" s="2">
        <v>1</v>
      </c>
      <c r="G9621" s="2"/>
    </row>
    <row r="9622" spans="1:26" customHeight="1" ht="36" hidden="true" outlineLevel="3">
      <c r="A9622" s="2" t="s">
        <v>18531</v>
      </c>
      <c r="B9622" s="3" t="s">
        <v>18532</v>
      </c>
      <c r="C9622" s="2"/>
      <c r="D9622" s="2" t="s">
        <v>16</v>
      </c>
      <c r="E9622" s="4">
        <f>120.00*(1-Z1%)</f>
        <v>120</v>
      </c>
      <c r="F9622" s="2">
        <v>7</v>
      </c>
      <c r="G9622" s="2"/>
    </row>
    <row r="9623" spans="1:26" customHeight="1" ht="18" hidden="true" outlineLevel="3">
      <c r="A9623" s="2" t="s">
        <v>18533</v>
      </c>
      <c r="B9623" s="3" t="s">
        <v>18534</v>
      </c>
      <c r="C9623" s="2"/>
      <c r="D9623" s="2" t="s">
        <v>16</v>
      </c>
      <c r="E9623" s="4">
        <f>150.00*(1-Z1%)</f>
        <v>150</v>
      </c>
      <c r="F9623" s="2">
        <v>2</v>
      </c>
      <c r="G9623" s="2"/>
    </row>
    <row r="9624" spans="1:26" customHeight="1" ht="18" hidden="true" outlineLevel="3">
      <c r="A9624" s="2" t="s">
        <v>18535</v>
      </c>
      <c r="B9624" s="3" t="s">
        <v>18536</v>
      </c>
      <c r="C9624" s="2"/>
      <c r="D9624" s="2" t="s">
        <v>16</v>
      </c>
      <c r="E9624" s="4">
        <f>180.00*(1-Z1%)</f>
        <v>180</v>
      </c>
      <c r="F9624" s="2">
        <v>2</v>
      </c>
      <c r="G9624" s="2"/>
    </row>
    <row r="9625" spans="1:26" customHeight="1" ht="18" hidden="true" outlineLevel="3">
      <c r="A9625" s="2" t="s">
        <v>18537</v>
      </c>
      <c r="B9625" s="3" t="s">
        <v>18538</v>
      </c>
      <c r="C9625" s="2"/>
      <c r="D9625" s="2" t="s">
        <v>16</v>
      </c>
      <c r="E9625" s="4">
        <f>200.00*(1-Z1%)</f>
        <v>200</v>
      </c>
      <c r="F9625" s="2">
        <v>2</v>
      </c>
      <c r="G9625" s="2"/>
    </row>
    <row r="9626" spans="1:26" customHeight="1" ht="36" hidden="true" outlineLevel="3">
      <c r="A9626" s="2" t="s">
        <v>18539</v>
      </c>
      <c r="B9626" s="3" t="s">
        <v>18540</v>
      </c>
      <c r="C9626" s="2"/>
      <c r="D9626" s="2" t="s">
        <v>16</v>
      </c>
      <c r="E9626" s="4">
        <f>200.00*(1-Z1%)</f>
        <v>200</v>
      </c>
      <c r="F9626" s="2">
        <v>3</v>
      </c>
      <c r="G9626" s="2"/>
    </row>
    <row r="9627" spans="1:26" customHeight="1" ht="18" hidden="true" outlineLevel="3">
      <c r="A9627" s="2" t="s">
        <v>18541</v>
      </c>
      <c r="B9627" s="3" t="s">
        <v>18542</v>
      </c>
      <c r="C9627" s="2"/>
      <c r="D9627" s="2" t="s">
        <v>16</v>
      </c>
      <c r="E9627" s="4">
        <f>100.00*(1-Z1%)</f>
        <v>100</v>
      </c>
      <c r="F9627" s="2">
        <v>4</v>
      </c>
      <c r="G9627" s="2"/>
    </row>
    <row r="9628" spans="1:26" customHeight="1" ht="18" hidden="true" outlineLevel="3">
      <c r="A9628" s="2" t="s">
        <v>18543</v>
      </c>
      <c r="B9628" s="3" t="s">
        <v>18544</v>
      </c>
      <c r="C9628" s="2"/>
      <c r="D9628" s="2" t="s">
        <v>16</v>
      </c>
      <c r="E9628" s="4">
        <f>130.00*(1-Z1%)</f>
        <v>130</v>
      </c>
      <c r="F9628" s="2">
        <v>2</v>
      </c>
      <c r="G9628" s="2"/>
    </row>
    <row r="9629" spans="1:26" customHeight="1" ht="36" hidden="true" outlineLevel="3">
      <c r="A9629" s="2" t="s">
        <v>18545</v>
      </c>
      <c r="B9629" s="3" t="s">
        <v>18546</v>
      </c>
      <c r="C9629" s="2"/>
      <c r="D9629" s="2" t="s">
        <v>16</v>
      </c>
      <c r="E9629" s="4">
        <f>490.00*(1-Z1%)</f>
        <v>490</v>
      </c>
      <c r="F9629" s="2">
        <v>9</v>
      </c>
      <c r="G9629" s="2"/>
    </row>
    <row r="9630" spans="1:26" customHeight="1" ht="35" hidden="true" outlineLevel="3">
      <c r="A9630" s="5" t="s">
        <v>18547</v>
      </c>
      <c r="B9630" s="5"/>
      <c r="C9630" s="5"/>
      <c r="D9630" s="5"/>
      <c r="E9630" s="5"/>
      <c r="F9630" s="5"/>
      <c r="G9630" s="5"/>
    </row>
    <row r="9631" spans="1:26" customHeight="1" ht="18" hidden="true" outlineLevel="3">
      <c r="A9631" s="2" t="s">
        <v>18548</v>
      </c>
      <c r="B9631" s="3" t="s">
        <v>18549</v>
      </c>
      <c r="C9631" s="2"/>
      <c r="D9631" s="2" t="s">
        <v>16</v>
      </c>
      <c r="E9631" s="4">
        <f>150.00*(1-Z1%)</f>
        <v>150</v>
      </c>
      <c r="F9631" s="2">
        <v>3</v>
      </c>
      <c r="G9631" s="2"/>
    </row>
    <row r="9632" spans="1:26" customHeight="1" ht="18" hidden="true" outlineLevel="3">
      <c r="A9632" s="2" t="s">
        <v>18550</v>
      </c>
      <c r="B9632" s="3" t="s">
        <v>18551</v>
      </c>
      <c r="C9632" s="2"/>
      <c r="D9632" s="2" t="s">
        <v>16</v>
      </c>
      <c r="E9632" s="4">
        <f>170.00*(1-Z1%)</f>
        <v>170</v>
      </c>
      <c r="F9632" s="2">
        <v>3</v>
      </c>
      <c r="G9632" s="2"/>
    </row>
    <row r="9633" spans="1:26" customHeight="1" ht="18" hidden="true" outlineLevel="3">
      <c r="A9633" s="2" t="s">
        <v>18552</v>
      </c>
      <c r="B9633" s="3" t="s">
        <v>18553</v>
      </c>
      <c r="C9633" s="2"/>
      <c r="D9633" s="2" t="s">
        <v>16</v>
      </c>
      <c r="E9633" s="4">
        <f>230.00*(1-Z1%)</f>
        <v>230</v>
      </c>
      <c r="F9633" s="2">
        <v>2</v>
      </c>
      <c r="G9633" s="2"/>
    </row>
    <row r="9634" spans="1:26" customHeight="1" ht="18" hidden="true" outlineLevel="3">
      <c r="A9634" s="2" t="s">
        <v>18554</v>
      </c>
      <c r="B9634" s="3" t="s">
        <v>18555</v>
      </c>
      <c r="C9634" s="2"/>
      <c r="D9634" s="2" t="s">
        <v>16</v>
      </c>
      <c r="E9634" s="4">
        <f>300.00*(1-Z1%)</f>
        <v>300</v>
      </c>
      <c r="F9634" s="2">
        <v>2</v>
      </c>
      <c r="G9634" s="2"/>
    </row>
    <row r="9635" spans="1:26" customHeight="1" ht="18" hidden="true" outlineLevel="3">
      <c r="A9635" s="2" t="s">
        <v>18556</v>
      </c>
      <c r="B9635" s="3" t="s">
        <v>18557</v>
      </c>
      <c r="C9635" s="2"/>
      <c r="D9635" s="2" t="s">
        <v>16</v>
      </c>
      <c r="E9635" s="4">
        <f>300.00*(1-Z1%)</f>
        <v>300</v>
      </c>
      <c r="F9635" s="2">
        <v>5</v>
      </c>
      <c r="G9635" s="2"/>
    </row>
    <row r="9636" spans="1:26" customHeight="1" ht="18" hidden="true" outlineLevel="3">
      <c r="A9636" s="2" t="s">
        <v>18558</v>
      </c>
      <c r="B9636" s="3" t="s">
        <v>18559</v>
      </c>
      <c r="C9636" s="2"/>
      <c r="D9636" s="2" t="s">
        <v>16</v>
      </c>
      <c r="E9636" s="4">
        <f>390.00*(1-Z1%)</f>
        <v>390</v>
      </c>
      <c r="F9636" s="2">
        <v>4</v>
      </c>
      <c r="G9636" s="2"/>
    </row>
    <row r="9637" spans="1:26" customHeight="1" ht="18" hidden="true" outlineLevel="3">
      <c r="A9637" s="2" t="s">
        <v>18560</v>
      </c>
      <c r="B9637" s="3" t="s">
        <v>18561</v>
      </c>
      <c r="C9637" s="2"/>
      <c r="D9637" s="2" t="s">
        <v>16</v>
      </c>
      <c r="E9637" s="4">
        <f>400.00*(1-Z1%)</f>
        <v>400</v>
      </c>
      <c r="F9637" s="2">
        <v>5</v>
      </c>
      <c r="G9637" s="2"/>
    </row>
    <row r="9638" spans="1:26" customHeight="1" ht="18" hidden="true" outlineLevel="3">
      <c r="A9638" s="2" t="s">
        <v>18562</v>
      </c>
      <c r="B9638" s="3" t="s">
        <v>18563</v>
      </c>
      <c r="C9638" s="2"/>
      <c r="D9638" s="2" t="s">
        <v>16</v>
      </c>
      <c r="E9638" s="4">
        <f>420.00*(1-Z1%)</f>
        <v>420</v>
      </c>
      <c r="F9638" s="2">
        <v>2</v>
      </c>
      <c r="G9638" s="2"/>
    </row>
    <row r="9639" spans="1:26" customHeight="1" ht="18" hidden="true" outlineLevel="3">
      <c r="A9639" s="2" t="s">
        <v>18564</v>
      </c>
      <c r="B9639" s="3" t="s">
        <v>18565</v>
      </c>
      <c r="C9639" s="2"/>
      <c r="D9639" s="2" t="s">
        <v>16</v>
      </c>
      <c r="E9639" s="4">
        <f>240.00*(1-Z1%)</f>
        <v>240</v>
      </c>
      <c r="F9639" s="2">
        <v>2</v>
      </c>
      <c r="G9639" s="2"/>
    </row>
    <row r="9640" spans="1:26" customHeight="1" ht="18" hidden="true" outlineLevel="3">
      <c r="A9640" s="2" t="s">
        <v>18566</v>
      </c>
      <c r="B9640" s="3" t="s">
        <v>18567</v>
      </c>
      <c r="C9640" s="2"/>
      <c r="D9640" s="2" t="s">
        <v>16</v>
      </c>
      <c r="E9640" s="4">
        <f>280.00*(1-Z1%)</f>
        <v>280</v>
      </c>
      <c r="F9640" s="2">
        <v>2</v>
      </c>
      <c r="G9640" s="2"/>
    </row>
    <row r="9641" spans="1:26" customHeight="1" ht="18" hidden="true" outlineLevel="3">
      <c r="A9641" s="2" t="s">
        <v>18568</v>
      </c>
      <c r="B9641" s="3" t="s">
        <v>18569</v>
      </c>
      <c r="C9641" s="2"/>
      <c r="D9641" s="2" t="s">
        <v>16</v>
      </c>
      <c r="E9641" s="4">
        <f>350.00*(1-Z1%)</f>
        <v>350</v>
      </c>
      <c r="F9641" s="2">
        <v>4</v>
      </c>
      <c r="G9641" s="2"/>
    </row>
    <row r="9642" spans="1:26" customHeight="1" ht="18" hidden="true" outlineLevel="3">
      <c r="A9642" s="2" t="s">
        <v>18570</v>
      </c>
      <c r="B9642" s="3" t="s">
        <v>18571</v>
      </c>
      <c r="C9642" s="2"/>
      <c r="D9642" s="2" t="s">
        <v>16</v>
      </c>
      <c r="E9642" s="4">
        <f>380.00*(1-Z1%)</f>
        <v>380</v>
      </c>
      <c r="F9642" s="2">
        <v>3</v>
      </c>
      <c r="G9642" s="2"/>
    </row>
    <row r="9643" spans="1:26" customHeight="1" ht="18" hidden="true" outlineLevel="3">
      <c r="A9643" s="2" t="s">
        <v>18572</v>
      </c>
      <c r="B9643" s="3" t="s">
        <v>18573</v>
      </c>
      <c r="C9643" s="2"/>
      <c r="D9643" s="2" t="s">
        <v>16</v>
      </c>
      <c r="E9643" s="4">
        <f>450.00*(1-Z1%)</f>
        <v>450</v>
      </c>
      <c r="F9643" s="2">
        <v>4</v>
      </c>
      <c r="G9643" s="2"/>
    </row>
    <row r="9644" spans="1:26" customHeight="1" ht="18" hidden="true" outlineLevel="3">
      <c r="A9644" s="2" t="s">
        <v>18574</v>
      </c>
      <c r="B9644" s="3" t="s">
        <v>18575</v>
      </c>
      <c r="C9644" s="2"/>
      <c r="D9644" s="2" t="s">
        <v>16</v>
      </c>
      <c r="E9644" s="4">
        <f>450.00*(1-Z1%)</f>
        <v>450</v>
      </c>
      <c r="F9644" s="2">
        <v>6</v>
      </c>
      <c r="G9644" s="2"/>
    </row>
    <row r="9645" spans="1:26" customHeight="1" ht="18" hidden="true" outlineLevel="3">
      <c r="A9645" s="2" t="s">
        <v>18576</v>
      </c>
      <c r="B9645" s="3" t="s">
        <v>18577</v>
      </c>
      <c r="C9645" s="2"/>
      <c r="D9645" s="2" t="s">
        <v>16</v>
      </c>
      <c r="E9645" s="4">
        <f>490.00*(1-Z1%)</f>
        <v>490</v>
      </c>
      <c r="F9645" s="2">
        <v>2</v>
      </c>
      <c r="G9645" s="2"/>
    </row>
    <row r="9646" spans="1:26" customHeight="1" ht="18" hidden="true" outlineLevel="3">
      <c r="A9646" s="2" t="s">
        <v>18578</v>
      </c>
      <c r="B9646" s="3" t="s">
        <v>18579</v>
      </c>
      <c r="C9646" s="2"/>
      <c r="D9646" s="2" t="s">
        <v>16</v>
      </c>
      <c r="E9646" s="4">
        <f>580.00*(1-Z1%)</f>
        <v>580</v>
      </c>
      <c r="F9646" s="2">
        <v>6</v>
      </c>
      <c r="G9646" s="2"/>
    </row>
    <row r="9647" spans="1:26" customHeight="1" ht="36" hidden="true" outlineLevel="3">
      <c r="A9647" s="2" t="s">
        <v>18580</v>
      </c>
      <c r="B9647" s="3" t="s">
        <v>18581</v>
      </c>
      <c r="C9647" s="2"/>
      <c r="D9647" s="2" t="s">
        <v>16</v>
      </c>
      <c r="E9647" s="4">
        <f>200.00*(1-Z1%)</f>
        <v>200</v>
      </c>
      <c r="F9647" s="2">
        <v>2</v>
      </c>
      <c r="G9647" s="2"/>
    </row>
    <row r="9648" spans="1:26" customHeight="1" ht="18" hidden="true" outlineLevel="3">
      <c r="A9648" s="2" t="s">
        <v>18582</v>
      </c>
      <c r="B9648" s="3" t="s">
        <v>18583</v>
      </c>
      <c r="C9648" s="2"/>
      <c r="D9648" s="2" t="s">
        <v>16</v>
      </c>
      <c r="E9648" s="4">
        <f>150.00*(1-Z1%)</f>
        <v>150</v>
      </c>
      <c r="F9648" s="2">
        <v>5</v>
      </c>
      <c r="G9648" s="2"/>
    </row>
    <row r="9649" spans="1:26" customHeight="1" ht="18" hidden="true" outlineLevel="3">
      <c r="A9649" s="2" t="s">
        <v>18584</v>
      </c>
      <c r="B9649" s="3" t="s">
        <v>18585</v>
      </c>
      <c r="C9649" s="2"/>
      <c r="D9649" s="2" t="s">
        <v>16</v>
      </c>
      <c r="E9649" s="4">
        <f>250.00*(1-Z1%)</f>
        <v>250</v>
      </c>
      <c r="F9649" s="2">
        <v>5</v>
      </c>
      <c r="G9649" s="2"/>
    </row>
    <row r="9650" spans="1:26" customHeight="1" ht="18" hidden="true" outlineLevel="3">
      <c r="A9650" s="2" t="s">
        <v>18586</v>
      </c>
      <c r="B9650" s="3" t="s">
        <v>18587</v>
      </c>
      <c r="C9650" s="2"/>
      <c r="D9650" s="2" t="s">
        <v>16</v>
      </c>
      <c r="E9650" s="4">
        <f>290.00*(1-Z1%)</f>
        <v>290</v>
      </c>
      <c r="F9650" s="2">
        <v>4</v>
      </c>
      <c r="G9650" s="2"/>
    </row>
    <row r="9651" spans="1:26" customHeight="1" ht="18" hidden="true" outlineLevel="3">
      <c r="A9651" s="2" t="s">
        <v>18588</v>
      </c>
      <c r="B9651" s="3" t="s">
        <v>18589</v>
      </c>
      <c r="C9651" s="2"/>
      <c r="D9651" s="2" t="s">
        <v>16</v>
      </c>
      <c r="E9651" s="4">
        <f>370.00*(1-Z1%)</f>
        <v>370</v>
      </c>
      <c r="F9651" s="2">
        <v>3</v>
      </c>
      <c r="G9651" s="2"/>
    </row>
    <row r="9652" spans="1:26" customHeight="1" ht="18" hidden="true" outlineLevel="3">
      <c r="A9652" s="2" t="s">
        <v>18590</v>
      </c>
      <c r="B9652" s="3" t="s">
        <v>18591</v>
      </c>
      <c r="C9652" s="2"/>
      <c r="D9652" s="2" t="s">
        <v>16</v>
      </c>
      <c r="E9652" s="4">
        <f>370.00*(1-Z1%)</f>
        <v>370</v>
      </c>
      <c r="F9652" s="2">
        <v>5</v>
      </c>
      <c r="G9652" s="2"/>
    </row>
    <row r="9653" spans="1:26" customHeight="1" ht="36" hidden="true" outlineLevel="3">
      <c r="A9653" s="2" t="s">
        <v>18592</v>
      </c>
      <c r="B9653" s="3" t="s">
        <v>18593</v>
      </c>
      <c r="C9653" s="2"/>
      <c r="D9653" s="2" t="s">
        <v>16</v>
      </c>
      <c r="E9653" s="4">
        <f>290.00*(1-Z1%)</f>
        <v>290</v>
      </c>
      <c r="F9653" s="2">
        <v>2</v>
      </c>
      <c r="G9653" s="2"/>
    </row>
    <row r="9654" spans="1:26" customHeight="1" ht="18" hidden="true" outlineLevel="3">
      <c r="A9654" s="2" t="s">
        <v>18594</v>
      </c>
      <c r="B9654" s="3" t="s">
        <v>18595</v>
      </c>
      <c r="C9654" s="2"/>
      <c r="D9654" s="2" t="s">
        <v>16</v>
      </c>
      <c r="E9654" s="4">
        <f>130.00*(1-Z1%)</f>
        <v>130</v>
      </c>
      <c r="F9654" s="2">
        <v>4</v>
      </c>
      <c r="G9654" s="2"/>
    </row>
    <row r="9655" spans="1:26" customHeight="1" ht="18" hidden="true" outlineLevel="3">
      <c r="A9655" s="2" t="s">
        <v>18596</v>
      </c>
      <c r="B9655" s="3" t="s">
        <v>18597</v>
      </c>
      <c r="C9655" s="2"/>
      <c r="D9655" s="2" t="s">
        <v>16</v>
      </c>
      <c r="E9655" s="4">
        <f>220.00*(1-Z1%)</f>
        <v>220</v>
      </c>
      <c r="F9655" s="2">
        <v>3</v>
      </c>
      <c r="G9655" s="2"/>
    </row>
    <row r="9656" spans="1:26" customHeight="1" ht="18" hidden="true" outlineLevel="3">
      <c r="A9656" s="2" t="s">
        <v>18598</v>
      </c>
      <c r="B9656" s="3" t="s">
        <v>18599</v>
      </c>
      <c r="C9656" s="2"/>
      <c r="D9656" s="2" t="s">
        <v>16</v>
      </c>
      <c r="E9656" s="4">
        <f>300.00*(1-Z1%)</f>
        <v>300</v>
      </c>
      <c r="F9656" s="2">
        <v>2</v>
      </c>
      <c r="G9656" s="2"/>
    </row>
    <row r="9657" spans="1:26" customHeight="1" ht="18" hidden="true" outlineLevel="3">
      <c r="A9657" s="2" t="s">
        <v>18600</v>
      </c>
      <c r="B9657" s="3" t="s">
        <v>18601</v>
      </c>
      <c r="C9657" s="2"/>
      <c r="D9657" s="2" t="s">
        <v>16</v>
      </c>
      <c r="E9657" s="4">
        <f>290.00*(1-Z1%)</f>
        <v>290</v>
      </c>
      <c r="F9657" s="2">
        <v>1</v>
      </c>
      <c r="G9657" s="2"/>
    </row>
    <row r="9658" spans="1:26" customHeight="1" ht="18" hidden="true" outlineLevel="3">
      <c r="A9658" s="2" t="s">
        <v>18602</v>
      </c>
      <c r="B9658" s="3" t="s">
        <v>18603</v>
      </c>
      <c r="C9658" s="2"/>
      <c r="D9658" s="2" t="s">
        <v>16</v>
      </c>
      <c r="E9658" s="4">
        <f>320.00*(1-Z1%)</f>
        <v>320</v>
      </c>
      <c r="F9658" s="2">
        <v>8</v>
      </c>
      <c r="G9658" s="2"/>
    </row>
    <row r="9659" spans="1:26" customHeight="1" ht="36" hidden="true" outlineLevel="3">
      <c r="A9659" s="2" t="s">
        <v>18604</v>
      </c>
      <c r="B9659" s="3" t="s">
        <v>18605</v>
      </c>
      <c r="C9659" s="2"/>
      <c r="D9659" s="2" t="s">
        <v>16</v>
      </c>
      <c r="E9659" s="4">
        <f>670.00*(1-Z1%)</f>
        <v>670</v>
      </c>
      <c r="F9659" s="2">
        <v>5</v>
      </c>
      <c r="G9659" s="2"/>
    </row>
    <row r="9660" spans="1:26" customHeight="1" ht="36" hidden="true" outlineLevel="3">
      <c r="A9660" s="2" t="s">
        <v>18606</v>
      </c>
      <c r="B9660" s="3" t="s">
        <v>18607</v>
      </c>
      <c r="C9660" s="2"/>
      <c r="D9660" s="2" t="s">
        <v>16</v>
      </c>
      <c r="E9660" s="4">
        <f>490.00*(1-Z1%)</f>
        <v>490</v>
      </c>
      <c r="F9660" s="2">
        <v>3</v>
      </c>
      <c r="G9660" s="2"/>
    </row>
    <row r="9661" spans="1:26" customHeight="1" ht="35" hidden="true" outlineLevel="3">
      <c r="A9661" s="5" t="s">
        <v>18608</v>
      </c>
      <c r="B9661" s="5"/>
      <c r="C9661" s="5"/>
      <c r="D9661" s="5"/>
      <c r="E9661" s="5"/>
      <c r="F9661" s="5"/>
      <c r="G9661" s="5"/>
    </row>
    <row r="9662" spans="1:26" customHeight="1" ht="18" hidden="true" outlineLevel="3">
      <c r="A9662" s="2" t="s">
        <v>18609</v>
      </c>
      <c r="B9662" s="3" t="s">
        <v>18610</v>
      </c>
      <c r="C9662" s="2"/>
      <c r="D9662" s="2" t="s">
        <v>16</v>
      </c>
      <c r="E9662" s="4">
        <f>650.00*(1-Z1%)</f>
        <v>650</v>
      </c>
      <c r="F9662" s="2">
        <v>1</v>
      </c>
      <c r="G9662" s="2"/>
    </row>
    <row r="9663" spans="1:26" customHeight="1" ht="18" hidden="true" outlineLevel="3">
      <c r="A9663" s="2" t="s">
        <v>18611</v>
      </c>
      <c r="B9663" s="3" t="s">
        <v>18612</v>
      </c>
      <c r="C9663" s="2"/>
      <c r="D9663" s="2" t="s">
        <v>16</v>
      </c>
      <c r="E9663" s="4">
        <f>670.00*(1-Z1%)</f>
        <v>670</v>
      </c>
      <c r="F9663" s="2">
        <v>1</v>
      </c>
      <c r="G9663" s="2"/>
    </row>
    <row r="9664" spans="1:26" customHeight="1" ht="36" hidden="true" outlineLevel="3">
      <c r="A9664" s="2" t="s">
        <v>18613</v>
      </c>
      <c r="B9664" s="3" t="s">
        <v>18614</v>
      </c>
      <c r="C9664" s="2"/>
      <c r="D9664" s="2" t="s">
        <v>16</v>
      </c>
      <c r="E9664" s="4">
        <f>990.00*(1-Z1%)</f>
        <v>990</v>
      </c>
      <c r="F9664" s="2">
        <v>1</v>
      </c>
      <c r="G9664" s="2"/>
    </row>
    <row r="9665" spans="1:26" customHeight="1" ht="35" hidden="true" outlineLevel="3">
      <c r="A9665" s="5" t="s">
        <v>18615</v>
      </c>
      <c r="B9665" s="5"/>
      <c r="C9665" s="5"/>
      <c r="D9665" s="5"/>
      <c r="E9665" s="5"/>
      <c r="F9665" s="5"/>
      <c r="G9665" s="5"/>
    </row>
    <row r="9666" spans="1:26" customHeight="1" ht="36" hidden="true" outlineLevel="3">
      <c r="A9666" s="2" t="s">
        <v>18616</v>
      </c>
      <c r="B9666" s="3" t="s">
        <v>18617</v>
      </c>
      <c r="C9666" s="2"/>
      <c r="D9666" s="2" t="s">
        <v>16</v>
      </c>
      <c r="E9666" s="4">
        <f>180.00*(1-Z1%)</f>
        <v>180</v>
      </c>
      <c r="F9666" s="2">
        <v>1</v>
      </c>
      <c r="G9666" s="2"/>
    </row>
    <row r="9667" spans="1:26" customHeight="1" ht="36" hidden="true" outlineLevel="3">
      <c r="A9667" s="2" t="s">
        <v>18618</v>
      </c>
      <c r="B9667" s="3" t="s">
        <v>18619</v>
      </c>
      <c r="C9667" s="2"/>
      <c r="D9667" s="2" t="s">
        <v>16</v>
      </c>
      <c r="E9667" s="4">
        <f>200.00*(1-Z1%)</f>
        <v>200</v>
      </c>
      <c r="F9667" s="2">
        <v>1</v>
      </c>
      <c r="G9667" s="2"/>
    </row>
    <row r="9668" spans="1:26" customHeight="1" ht="36" hidden="true" outlineLevel="3">
      <c r="A9668" s="2" t="s">
        <v>18620</v>
      </c>
      <c r="B9668" s="3" t="s">
        <v>18621</v>
      </c>
      <c r="C9668" s="2"/>
      <c r="D9668" s="2" t="s">
        <v>16</v>
      </c>
      <c r="E9668" s="4">
        <f>230.00*(1-Z1%)</f>
        <v>230</v>
      </c>
      <c r="F9668" s="2">
        <v>1</v>
      </c>
      <c r="G9668" s="2"/>
    </row>
    <row r="9669" spans="1:26" customHeight="1" ht="36" hidden="true" outlineLevel="3">
      <c r="A9669" s="2" t="s">
        <v>18622</v>
      </c>
      <c r="B9669" s="3" t="s">
        <v>18623</v>
      </c>
      <c r="C9669" s="2"/>
      <c r="D9669" s="2" t="s">
        <v>16</v>
      </c>
      <c r="E9669" s="4">
        <f>250.00*(1-Z1%)</f>
        <v>250</v>
      </c>
      <c r="F9669" s="2">
        <v>1</v>
      </c>
      <c r="G9669" s="2"/>
    </row>
    <row r="9670" spans="1:26" customHeight="1" ht="36" hidden="true" outlineLevel="3">
      <c r="A9670" s="2" t="s">
        <v>18624</v>
      </c>
      <c r="B9670" s="3" t="s">
        <v>18625</v>
      </c>
      <c r="C9670" s="2"/>
      <c r="D9670" s="2" t="s">
        <v>16</v>
      </c>
      <c r="E9670" s="4">
        <f>280.00*(1-Z1%)</f>
        <v>280</v>
      </c>
      <c r="F9670" s="2">
        <v>2</v>
      </c>
      <c r="G9670" s="2"/>
    </row>
    <row r="9671" spans="1:26" customHeight="1" ht="18" hidden="true" outlineLevel="3">
      <c r="A9671" s="2" t="s">
        <v>18626</v>
      </c>
      <c r="B9671" s="3" t="s">
        <v>18627</v>
      </c>
      <c r="C9671" s="2"/>
      <c r="D9671" s="2" t="s">
        <v>16</v>
      </c>
      <c r="E9671" s="4">
        <f>300.00*(1-Z1%)</f>
        <v>300</v>
      </c>
      <c r="F9671" s="2">
        <v>2</v>
      </c>
      <c r="G9671" s="2"/>
    </row>
    <row r="9672" spans="1:26" customHeight="1" ht="18" hidden="true" outlineLevel="3">
      <c r="A9672" s="2" t="s">
        <v>18628</v>
      </c>
      <c r="B9672" s="3" t="s">
        <v>18629</v>
      </c>
      <c r="C9672" s="2"/>
      <c r="D9672" s="2" t="s">
        <v>16</v>
      </c>
      <c r="E9672" s="4">
        <f>260.00*(1-Z1%)</f>
        <v>260</v>
      </c>
      <c r="F9672" s="2">
        <v>4</v>
      </c>
      <c r="G9672" s="2"/>
    </row>
    <row r="9673" spans="1:26" customHeight="1" ht="36" hidden="true" outlineLevel="3">
      <c r="A9673" s="2" t="s">
        <v>18630</v>
      </c>
      <c r="B9673" s="3" t="s">
        <v>18631</v>
      </c>
      <c r="C9673" s="2"/>
      <c r="D9673" s="2" t="s">
        <v>16</v>
      </c>
      <c r="E9673" s="4">
        <f>220.00*(1-Z1%)</f>
        <v>220</v>
      </c>
      <c r="F9673" s="2">
        <v>3</v>
      </c>
      <c r="G9673" s="2"/>
    </row>
    <row r="9674" spans="1:26" customHeight="1" ht="18" hidden="true" outlineLevel="3">
      <c r="A9674" s="2" t="s">
        <v>18632</v>
      </c>
      <c r="B9674" s="3" t="s">
        <v>18633</v>
      </c>
      <c r="C9674" s="2"/>
      <c r="D9674" s="2" t="s">
        <v>16</v>
      </c>
      <c r="E9674" s="4">
        <f>300.00*(1-Z1%)</f>
        <v>300</v>
      </c>
      <c r="F9674" s="2">
        <v>4</v>
      </c>
      <c r="G9674" s="2"/>
    </row>
    <row r="9675" spans="1:26" customHeight="1" ht="18" hidden="true" outlineLevel="3">
      <c r="A9675" s="2" t="s">
        <v>18634</v>
      </c>
      <c r="B9675" s="3" t="s">
        <v>18635</v>
      </c>
      <c r="C9675" s="2"/>
      <c r="D9675" s="2" t="s">
        <v>16</v>
      </c>
      <c r="E9675" s="4">
        <f>1100.00*(1-Z1%)</f>
        <v>1100</v>
      </c>
      <c r="F9675" s="2">
        <v>1</v>
      </c>
      <c r="G9675" s="2"/>
    </row>
    <row r="9676" spans="1:26" customHeight="1" ht="18" hidden="true" outlineLevel="3">
      <c r="A9676" s="2" t="s">
        <v>18636</v>
      </c>
      <c r="B9676" s="3" t="s">
        <v>18637</v>
      </c>
      <c r="C9676" s="2"/>
      <c r="D9676" s="2" t="s">
        <v>16</v>
      </c>
      <c r="E9676" s="4">
        <f>1650.00*(1-Z1%)</f>
        <v>1650</v>
      </c>
      <c r="F9676" s="2">
        <v>2</v>
      </c>
      <c r="G9676" s="2"/>
    </row>
    <row r="9677" spans="1:26" customHeight="1" ht="18" hidden="true" outlineLevel="3">
      <c r="A9677" s="2" t="s">
        <v>18638</v>
      </c>
      <c r="B9677" s="3" t="s">
        <v>18639</v>
      </c>
      <c r="C9677" s="2"/>
      <c r="D9677" s="2" t="s">
        <v>16</v>
      </c>
      <c r="E9677" s="4">
        <f>260.00*(1-Z1%)</f>
        <v>260</v>
      </c>
      <c r="F9677" s="2">
        <v>2</v>
      </c>
      <c r="G9677" s="2"/>
    </row>
    <row r="9678" spans="1:26" customHeight="1" ht="18" hidden="true" outlineLevel="3">
      <c r="A9678" s="2" t="s">
        <v>18640</v>
      </c>
      <c r="B9678" s="3" t="s">
        <v>18641</v>
      </c>
      <c r="C9678" s="2"/>
      <c r="D9678" s="2" t="s">
        <v>16</v>
      </c>
      <c r="E9678" s="4">
        <f>240.00*(1-Z1%)</f>
        <v>240</v>
      </c>
      <c r="F9678" s="2">
        <v>2</v>
      </c>
      <c r="G9678" s="2"/>
    </row>
    <row r="9679" spans="1:26" customHeight="1" ht="18" hidden="true" outlineLevel="3">
      <c r="A9679" s="2" t="s">
        <v>18642</v>
      </c>
      <c r="B9679" s="3" t="s">
        <v>18643</v>
      </c>
      <c r="C9679" s="2"/>
      <c r="D9679" s="2" t="s">
        <v>16</v>
      </c>
      <c r="E9679" s="4">
        <f>240.00*(1-Z1%)</f>
        <v>240</v>
      </c>
      <c r="F9679" s="2">
        <v>2</v>
      </c>
      <c r="G9679" s="2"/>
    </row>
    <row r="9680" spans="1:26" customHeight="1" ht="18" hidden="true" outlineLevel="3">
      <c r="A9680" s="2" t="s">
        <v>18644</v>
      </c>
      <c r="B9680" s="3" t="s">
        <v>18645</v>
      </c>
      <c r="C9680" s="2"/>
      <c r="D9680" s="2" t="s">
        <v>16</v>
      </c>
      <c r="E9680" s="4">
        <f>150.00*(1-Z1%)</f>
        <v>150</v>
      </c>
      <c r="F9680" s="2">
        <v>1</v>
      </c>
      <c r="G9680" s="2"/>
    </row>
    <row r="9681" spans="1:26" customHeight="1" ht="18" hidden="true" outlineLevel="3">
      <c r="A9681" s="2" t="s">
        <v>18646</v>
      </c>
      <c r="B9681" s="3" t="s">
        <v>18647</v>
      </c>
      <c r="C9681" s="2"/>
      <c r="D9681" s="2" t="s">
        <v>16</v>
      </c>
      <c r="E9681" s="4">
        <f>240.00*(1-Z1%)</f>
        <v>240</v>
      </c>
      <c r="F9681" s="2">
        <v>1</v>
      </c>
      <c r="G9681" s="2"/>
    </row>
    <row r="9682" spans="1:26" customHeight="1" ht="18" hidden="true" outlineLevel="3">
      <c r="A9682" s="2" t="s">
        <v>18648</v>
      </c>
      <c r="B9682" s="3" t="s">
        <v>18649</v>
      </c>
      <c r="C9682" s="2"/>
      <c r="D9682" s="2" t="s">
        <v>16</v>
      </c>
      <c r="E9682" s="4">
        <f>240.00*(1-Z1%)</f>
        <v>240</v>
      </c>
      <c r="F9682" s="2">
        <v>2</v>
      </c>
      <c r="G9682" s="2"/>
    </row>
    <row r="9683" spans="1:26" customHeight="1" ht="18" hidden="true" outlineLevel="3">
      <c r="A9683" s="2" t="s">
        <v>18650</v>
      </c>
      <c r="B9683" s="3" t="s">
        <v>18651</v>
      </c>
      <c r="C9683" s="2"/>
      <c r="D9683" s="2" t="s">
        <v>16</v>
      </c>
      <c r="E9683" s="4">
        <f>250.00*(1-Z1%)</f>
        <v>250</v>
      </c>
      <c r="F9683" s="2">
        <v>2</v>
      </c>
      <c r="G9683" s="2"/>
    </row>
    <row r="9684" spans="1:26" customHeight="1" ht="36" hidden="true" outlineLevel="3">
      <c r="A9684" s="2" t="s">
        <v>18652</v>
      </c>
      <c r="B9684" s="3" t="s">
        <v>18653</v>
      </c>
      <c r="C9684" s="2"/>
      <c r="D9684" s="2" t="s">
        <v>16</v>
      </c>
      <c r="E9684" s="4">
        <f>280.00*(1-Z1%)</f>
        <v>280</v>
      </c>
      <c r="F9684" s="2">
        <v>1</v>
      </c>
      <c r="G9684" s="2"/>
    </row>
    <row r="9685" spans="1:26" customHeight="1" ht="35" hidden="true" outlineLevel="3">
      <c r="A9685" s="5" t="s">
        <v>18654</v>
      </c>
      <c r="B9685" s="5"/>
      <c r="C9685" s="5"/>
      <c r="D9685" s="5"/>
      <c r="E9685" s="5"/>
      <c r="F9685" s="5"/>
      <c r="G9685" s="5"/>
    </row>
    <row r="9686" spans="1:26" customHeight="1" ht="18" hidden="true" outlineLevel="3">
      <c r="A9686" s="2" t="s">
        <v>18655</v>
      </c>
      <c r="B9686" s="3" t="s">
        <v>18656</v>
      </c>
      <c r="C9686" s="2"/>
      <c r="D9686" s="2" t="s">
        <v>16</v>
      </c>
      <c r="E9686" s="4">
        <f>1150.00*(1-Z1%)</f>
        <v>1150</v>
      </c>
      <c r="F9686" s="2">
        <v>1</v>
      </c>
      <c r="G9686" s="2"/>
    </row>
    <row r="9687" spans="1:26" customHeight="1" ht="18" hidden="true" outlineLevel="3">
      <c r="A9687" s="2" t="s">
        <v>18657</v>
      </c>
      <c r="B9687" s="3" t="s">
        <v>18658</v>
      </c>
      <c r="C9687" s="2"/>
      <c r="D9687" s="2" t="s">
        <v>16</v>
      </c>
      <c r="E9687" s="4">
        <f>290.00*(1-Z1%)</f>
        <v>290</v>
      </c>
      <c r="F9687" s="2">
        <v>2</v>
      </c>
      <c r="G9687" s="2"/>
    </row>
    <row r="9688" spans="1:26" customHeight="1" ht="18" hidden="true" outlineLevel="3">
      <c r="A9688" s="2" t="s">
        <v>18659</v>
      </c>
      <c r="B9688" s="3" t="s">
        <v>18660</v>
      </c>
      <c r="C9688" s="2"/>
      <c r="D9688" s="2" t="s">
        <v>16</v>
      </c>
      <c r="E9688" s="4">
        <f>370.00*(1-Z1%)</f>
        <v>370</v>
      </c>
      <c r="F9688" s="2">
        <v>4</v>
      </c>
      <c r="G9688" s="2"/>
    </row>
    <row r="9689" spans="1:26" customHeight="1" ht="18" hidden="true" outlineLevel="3">
      <c r="A9689" s="2" t="s">
        <v>18661</v>
      </c>
      <c r="B9689" s="3" t="s">
        <v>18662</v>
      </c>
      <c r="C9689" s="2"/>
      <c r="D9689" s="2" t="s">
        <v>16</v>
      </c>
      <c r="E9689" s="4">
        <f>350.00*(1-Z1%)</f>
        <v>350</v>
      </c>
      <c r="F9689" s="2">
        <v>1</v>
      </c>
      <c r="G9689" s="2"/>
    </row>
    <row r="9690" spans="1:26" customHeight="1" ht="18" hidden="true" outlineLevel="3">
      <c r="A9690" s="2" t="s">
        <v>18663</v>
      </c>
      <c r="B9690" s="3" t="s">
        <v>18664</v>
      </c>
      <c r="C9690" s="2"/>
      <c r="D9690" s="2" t="s">
        <v>16</v>
      </c>
      <c r="E9690" s="4">
        <f>620.00*(1-Z1%)</f>
        <v>620</v>
      </c>
      <c r="F9690" s="2">
        <v>2</v>
      </c>
      <c r="G9690" s="2"/>
    </row>
    <row r="9691" spans="1:26" customHeight="1" ht="36" hidden="true" outlineLevel="3">
      <c r="A9691" s="2" t="s">
        <v>18665</v>
      </c>
      <c r="B9691" s="3" t="s">
        <v>18666</v>
      </c>
      <c r="C9691" s="2"/>
      <c r="D9691" s="2" t="s">
        <v>16</v>
      </c>
      <c r="E9691" s="4">
        <f>300.00*(1-Z1%)</f>
        <v>300</v>
      </c>
      <c r="F9691" s="2">
        <v>2</v>
      </c>
      <c r="G9691" s="2"/>
    </row>
    <row r="9692" spans="1:26" customHeight="1" ht="18" hidden="true" outlineLevel="3">
      <c r="A9692" s="2" t="s">
        <v>18667</v>
      </c>
      <c r="B9692" s="3" t="s">
        <v>18668</v>
      </c>
      <c r="C9692" s="2"/>
      <c r="D9692" s="2" t="s">
        <v>16</v>
      </c>
      <c r="E9692" s="4">
        <f>290.00*(1-Z1%)</f>
        <v>290</v>
      </c>
      <c r="F9692" s="2">
        <v>1</v>
      </c>
      <c r="G9692" s="2"/>
    </row>
    <row r="9693" spans="1:26" customHeight="1" ht="18" hidden="true" outlineLevel="3">
      <c r="A9693" s="2" t="s">
        <v>18669</v>
      </c>
      <c r="B9693" s="3" t="s">
        <v>18670</v>
      </c>
      <c r="C9693" s="2"/>
      <c r="D9693" s="2" t="s">
        <v>16</v>
      </c>
      <c r="E9693" s="4">
        <f>890.00*(1-Z1%)</f>
        <v>890</v>
      </c>
      <c r="F9693" s="2">
        <v>1</v>
      </c>
      <c r="G9693" s="2"/>
    </row>
    <row r="9694" spans="1:26" customHeight="1" ht="35" hidden="true" outlineLevel="3">
      <c r="A9694" s="5" t="s">
        <v>18671</v>
      </c>
      <c r="B9694" s="5"/>
      <c r="C9694" s="5"/>
      <c r="D9694" s="5"/>
      <c r="E9694" s="5"/>
      <c r="F9694" s="5"/>
      <c r="G9694" s="5"/>
    </row>
    <row r="9695" spans="1:26" customHeight="1" ht="18" hidden="true" outlineLevel="3">
      <c r="A9695" s="2" t="s">
        <v>18672</v>
      </c>
      <c r="B9695" s="3" t="s">
        <v>18673</v>
      </c>
      <c r="C9695" s="2"/>
      <c r="D9695" s="2" t="s">
        <v>16</v>
      </c>
      <c r="E9695" s="4">
        <f>320.00*(1-Z1%)</f>
        <v>320</v>
      </c>
      <c r="F9695" s="2">
        <v>2</v>
      </c>
      <c r="G9695" s="2"/>
    </row>
    <row r="9696" spans="1:26" customHeight="1" ht="18" hidden="true" outlineLevel="3">
      <c r="A9696" s="2" t="s">
        <v>18674</v>
      </c>
      <c r="B9696" s="3" t="s">
        <v>18675</v>
      </c>
      <c r="C9696" s="2"/>
      <c r="D9696" s="2" t="s">
        <v>16</v>
      </c>
      <c r="E9696" s="4">
        <f>400.00*(1-Z1%)</f>
        <v>400</v>
      </c>
      <c r="F9696" s="2">
        <v>1</v>
      </c>
      <c r="G9696" s="2"/>
    </row>
    <row r="9697" spans="1:26" customHeight="1" ht="36" hidden="true" outlineLevel="3">
      <c r="A9697" s="2" t="s">
        <v>18676</v>
      </c>
      <c r="B9697" s="3" t="s">
        <v>18677</v>
      </c>
      <c r="C9697" s="2"/>
      <c r="D9697" s="2" t="s">
        <v>16</v>
      </c>
      <c r="E9697" s="4">
        <f>460.00*(1-Z1%)</f>
        <v>460</v>
      </c>
      <c r="F9697" s="2">
        <v>1</v>
      </c>
      <c r="G9697" s="2"/>
    </row>
    <row r="9698" spans="1:26" customHeight="1" ht="18" hidden="true" outlineLevel="3">
      <c r="A9698" s="2" t="s">
        <v>18678</v>
      </c>
      <c r="B9698" s="3" t="s">
        <v>18679</v>
      </c>
      <c r="C9698" s="2"/>
      <c r="D9698" s="2" t="s">
        <v>16</v>
      </c>
      <c r="E9698" s="4">
        <f>550.00*(1-Z1%)</f>
        <v>550</v>
      </c>
      <c r="F9698" s="2">
        <v>1</v>
      </c>
      <c r="G9698" s="2"/>
    </row>
    <row r="9699" spans="1:26" customHeight="1" ht="36" hidden="true" outlineLevel="3">
      <c r="A9699" s="2" t="s">
        <v>18680</v>
      </c>
      <c r="B9699" s="3" t="s">
        <v>18681</v>
      </c>
      <c r="C9699" s="2"/>
      <c r="D9699" s="2" t="s">
        <v>16</v>
      </c>
      <c r="E9699" s="4">
        <f>590.00*(1-Z1%)</f>
        <v>590</v>
      </c>
      <c r="F9699" s="2">
        <v>5</v>
      </c>
      <c r="G9699" s="2"/>
    </row>
    <row r="9700" spans="1:26" customHeight="1" ht="18" hidden="true" outlineLevel="3">
      <c r="A9700" s="2" t="s">
        <v>18682</v>
      </c>
      <c r="B9700" s="3" t="s">
        <v>18683</v>
      </c>
      <c r="C9700" s="2"/>
      <c r="D9700" s="2" t="s">
        <v>16</v>
      </c>
      <c r="E9700" s="4">
        <f>250.00*(1-Z1%)</f>
        <v>250</v>
      </c>
      <c r="F9700" s="2">
        <v>6</v>
      </c>
      <c r="G9700" s="2"/>
    </row>
    <row r="9701" spans="1:26" customHeight="1" ht="18" hidden="true" outlineLevel="3">
      <c r="A9701" s="2" t="s">
        <v>18684</v>
      </c>
      <c r="B9701" s="3" t="s">
        <v>18685</v>
      </c>
      <c r="C9701" s="2"/>
      <c r="D9701" s="2" t="s">
        <v>16</v>
      </c>
      <c r="E9701" s="4">
        <f>550.00*(1-Z1%)</f>
        <v>550</v>
      </c>
      <c r="F9701" s="2">
        <v>4</v>
      </c>
      <c r="G9701" s="2"/>
    </row>
    <row r="9702" spans="1:26" customHeight="1" ht="18" hidden="true" outlineLevel="3">
      <c r="A9702" s="2" t="s">
        <v>18686</v>
      </c>
      <c r="B9702" s="3" t="s">
        <v>18687</v>
      </c>
      <c r="C9702" s="2"/>
      <c r="D9702" s="2" t="s">
        <v>16</v>
      </c>
      <c r="E9702" s="4">
        <f>590.00*(1-Z1%)</f>
        <v>590</v>
      </c>
      <c r="F9702" s="2">
        <v>2</v>
      </c>
      <c r="G9702" s="2"/>
    </row>
    <row r="9703" spans="1:26" customHeight="1" ht="36" hidden="true" outlineLevel="3">
      <c r="A9703" s="2" t="s">
        <v>18688</v>
      </c>
      <c r="B9703" s="3" t="s">
        <v>18689</v>
      </c>
      <c r="C9703" s="2"/>
      <c r="D9703" s="2" t="s">
        <v>16</v>
      </c>
      <c r="E9703" s="4">
        <f>600.00*(1-Z1%)</f>
        <v>600</v>
      </c>
      <c r="F9703" s="2">
        <v>2</v>
      </c>
      <c r="G9703" s="2"/>
    </row>
    <row r="9704" spans="1:26" customHeight="1" ht="36" hidden="true" outlineLevel="3">
      <c r="A9704" s="2" t="s">
        <v>18690</v>
      </c>
      <c r="B9704" s="3" t="s">
        <v>18691</v>
      </c>
      <c r="C9704" s="2"/>
      <c r="D9704" s="2" t="s">
        <v>16</v>
      </c>
      <c r="E9704" s="4">
        <f>200.00*(1-Z1%)</f>
        <v>200</v>
      </c>
      <c r="F9704" s="2">
        <v>1</v>
      </c>
      <c r="G9704" s="2"/>
    </row>
    <row r="9705" spans="1:26" customHeight="1" ht="18" hidden="true" outlineLevel="3">
      <c r="A9705" s="2" t="s">
        <v>18692</v>
      </c>
      <c r="B9705" s="3" t="s">
        <v>18693</v>
      </c>
      <c r="C9705" s="2"/>
      <c r="D9705" s="2" t="s">
        <v>16</v>
      </c>
      <c r="E9705" s="4">
        <f>200.00*(1-Z1%)</f>
        <v>200</v>
      </c>
      <c r="F9705" s="2">
        <v>2</v>
      </c>
      <c r="G9705" s="2"/>
    </row>
    <row r="9706" spans="1:26" customHeight="1" ht="18" hidden="true" outlineLevel="3">
      <c r="A9706" s="2" t="s">
        <v>18694</v>
      </c>
      <c r="B9706" s="3" t="s">
        <v>18695</v>
      </c>
      <c r="C9706" s="2"/>
      <c r="D9706" s="2" t="s">
        <v>16</v>
      </c>
      <c r="E9706" s="4">
        <f>390.00*(1-Z1%)</f>
        <v>390</v>
      </c>
      <c r="F9706" s="2">
        <v>1</v>
      </c>
      <c r="G9706" s="2"/>
    </row>
    <row r="9707" spans="1:26" customHeight="1" ht="36" hidden="true" outlineLevel="3">
      <c r="A9707" s="2" t="s">
        <v>18696</v>
      </c>
      <c r="B9707" s="3" t="s">
        <v>18697</v>
      </c>
      <c r="C9707" s="2"/>
      <c r="D9707" s="2" t="s">
        <v>16</v>
      </c>
      <c r="E9707" s="4">
        <f>690.00*(1-Z1%)</f>
        <v>690</v>
      </c>
      <c r="F9707" s="2">
        <v>1</v>
      </c>
      <c r="G9707" s="2"/>
    </row>
    <row r="9708" spans="1:26" customHeight="1" ht="18" hidden="true" outlineLevel="3">
      <c r="A9708" s="2" t="s">
        <v>18698</v>
      </c>
      <c r="B9708" s="3" t="s">
        <v>18699</v>
      </c>
      <c r="C9708" s="2"/>
      <c r="D9708" s="2" t="s">
        <v>16</v>
      </c>
      <c r="E9708" s="4">
        <f>250.00*(1-Z1%)</f>
        <v>250</v>
      </c>
      <c r="F9708" s="2">
        <v>1</v>
      </c>
      <c r="G9708" s="2"/>
    </row>
    <row r="9709" spans="1:26" customHeight="1" ht="18" hidden="true" outlineLevel="3">
      <c r="A9709" s="2" t="s">
        <v>18700</v>
      </c>
      <c r="B9709" s="3" t="s">
        <v>18701</v>
      </c>
      <c r="C9709" s="2"/>
      <c r="D9709" s="2" t="s">
        <v>16</v>
      </c>
      <c r="E9709" s="4">
        <f>240.00*(1-Z1%)</f>
        <v>240</v>
      </c>
      <c r="F9709" s="2">
        <v>4</v>
      </c>
      <c r="G9709" s="2"/>
    </row>
    <row r="9710" spans="1:26" customHeight="1" ht="18" hidden="true" outlineLevel="3">
      <c r="A9710" s="2" t="s">
        <v>18702</v>
      </c>
      <c r="B9710" s="3" t="s">
        <v>18703</v>
      </c>
      <c r="C9710" s="2"/>
      <c r="D9710" s="2" t="s">
        <v>16</v>
      </c>
      <c r="E9710" s="4">
        <f>520.00*(1-Z1%)</f>
        <v>520</v>
      </c>
      <c r="F9710" s="2">
        <v>3</v>
      </c>
      <c r="G9710" s="2"/>
    </row>
    <row r="9711" spans="1:26" customHeight="1" ht="18" hidden="true" outlineLevel="3">
      <c r="A9711" s="2" t="s">
        <v>18704</v>
      </c>
      <c r="B9711" s="3" t="s">
        <v>18705</v>
      </c>
      <c r="C9711" s="2"/>
      <c r="D9711" s="2" t="s">
        <v>16</v>
      </c>
      <c r="E9711" s="4">
        <f>300.00*(1-Z1%)</f>
        <v>300</v>
      </c>
      <c r="F9711" s="2">
        <v>8</v>
      </c>
      <c r="G9711" s="2"/>
    </row>
    <row r="9712" spans="1:26" customHeight="1" ht="36" hidden="true" outlineLevel="3">
      <c r="A9712" s="2" t="s">
        <v>18706</v>
      </c>
      <c r="B9712" s="3" t="s">
        <v>18707</v>
      </c>
      <c r="C9712" s="2"/>
      <c r="D9712" s="2" t="s">
        <v>16</v>
      </c>
      <c r="E9712" s="4">
        <f>400.00*(1-Z1%)</f>
        <v>400</v>
      </c>
      <c r="F9712" s="2">
        <v>7</v>
      </c>
      <c r="G9712" s="2"/>
    </row>
    <row r="9713" spans="1:26" customHeight="1" ht="18" hidden="true" outlineLevel="3">
      <c r="A9713" s="2" t="s">
        <v>18708</v>
      </c>
      <c r="B9713" s="3" t="s">
        <v>18709</v>
      </c>
      <c r="C9713" s="2"/>
      <c r="D9713" s="2" t="s">
        <v>16</v>
      </c>
      <c r="E9713" s="4">
        <f>350.00*(1-Z1%)</f>
        <v>350</v>
      </c>
      <c r="F9713" s="2">
        <v>5</v>
      </c>
      <c r="G9713" s="2"/>
    </row>
    <row r="9714" spans="1:26" customHeight="1" ht="18" hidden="true" outlineLevel="3">
      <c r="A9714" s="2" t="s">
        <v>18710</v>
      </c>
      <c r="B9714" s="3" t="s">
        <v>18711</v>
      </c>
      <c r="C9714" s="2"/>
      <c r="D9714" s="2" t="s">
        <v>16</v>
      </c>
      <c r="E9714" s="4">
        <f>570.00*(1-Z1%)</f>
        <v>570</v>
      </c>
      <c r="F9714" s="2">
        <v>5</v>
      </c>
      <c r="G9714" s="2"/>
    </row>
    <row r="9715" spans="1:26" customHeight="1" ht="18" hidden="true" outlineLevel="3">
      <c r="A9715" s="2" t="s">
        <v>18712</v>
      </c>
      <c r="B9715" s="3" t="s">
        <v>18713</v>
      </c>
      <c r="C9715" s="2"/>
      <c r="D9715" s="2" t="s">
        <v>16</v>
      </c>
      <c r="E9715" s="4">
        <f>520.00*(1-Z1%)</f>
        <v>520</v>
      </c>
      <c r="F9715" s="2">
        <v>2</v>
      </c>
      <c r="G9715" s="2"/>
    </row>
    <row r="9716" spans="1:26" customHeight="1" ht="36" hidden="true" outlineLevel="3">
      <c r="A9716" s="2" t="s">
        <v>18714</v>
      </c>
      <c r="B9716" s="3" t="s">
        <v>18715</v>
      </c>
      <c r="C9716" s="2"/>
      <c r="D9716" s="2" t="s">
        <v>16</v>
      </c>
      <c r="E9716" s="4">
        <f>750.00*(1-Z1%)</f>
        <v>750</v>
      </c>
      <c r="F9716" s="2">
        <v>1</v>
      </c>
      <c r="G9716" s="2"/>
    </row>
    <row r="9717" spans="1:26" customHeight="1" ht="18" hidden="true" outlineLevel="3">
      <c r="A9717" s="2" t="s">
        <v>18716</v>
      </c>
      <c r="B9717" s="3" t="s">
        <v>18717</v>
      </c>
      <c r="C9717" s="2"/>
      <c r="D9717" s="2" t="s">
        <v>16</v>
      </c>
      <c r="E9717" s="4">
        <f>300.00*(1-Z1%)</f>
        <v>300</v>
      </c>
      <c r="F9717" s="2">
        <v>1</v>
      </c>
      <c r="G9717" s="2"/>
    </row>
    <row r="9718" spans="1:26" customHeight="1" ht="36" hidden="true" outlineLevel="3">
      <c r="A9718" s="2" t="s">
        <v>18718</v>
      </c>
      <c r="B9718" s="3" t="s">
        <v>18719</v>
      </c>
      <c r="C9718" s="2"/>
      <c r="D9718" s="2" t="s">
        <v>16</v>
      </c>
      <c r="E9718" s="4">
        <f>350.00*(1-Z1%)</f>
        <v>350</v>
      </c>
      <c r="F9718" s="2">
        <v>8</v>
      </c>
      <c r="G9718" s="2"/>
    </row>
    <row r="9719" spans="1:26" customHeight="1" ht="36" hidden="true" outlineLevel="3">
      <c r="A9719" s="2" t="s">
        <v>18720</v>
      </c>
      <c r="B9719" s="3" t="s">
        <v>18721</v>
      </c>
      <c r="C9719" s="2"/>
      <c r="D9719" s="2" t="s">
        <v>16</v>
      </c>
      <c r="E9719" s="4">
        <f>280.00*(1-Z1%)</f>
        <v>280</v>
      </c>
      <c r="F9719" s="2">
        <v>8</v>
      </c>
      <c r="G9719" s="2"/>
    </row>
    <row r="9720" spans="1:26" customHeight="1" ht="36" hidden="true" outlineLevel="3">
      <c r="A9720" s="2" t="s">
        <v>18722</v>
      </c>
      <c r="B9720" s="3" t="s">
        <v>18723</v>
      </c>
      <c r="C9720" s="2"/>
      <c r="D9720" s="2" t="s">
        <v>16</v>
      </c>
      <c r="E9720" s="4">
        <f>190.00*(1-Z1%)</f>
        <v>190</v>
      </c>
      <c r="F9720" s="2">
        <v>6</v>
      </c>
      <c r="G9720" s="2"/>
    </row>
    <row r="9721" spans="1:26" customHeight="1" ht="36" hidden="true" outlineLevel="3">
      <c r="A9721" s="2" t="s">
        <v>18724</v>
      </c>
      <c r="B9721" s="3" t="s">
        <v>18725</v>
      </c>
      <c r="C9721" s="2"/>
      <c r="D9721" s="2" t="s">
        <v>16</v>
      </c>
      <c r="E9721" s="4">
        <f>370.00*(1-Z1%)</f>
        <v>370</v>
      </c>
      <c r="F9721" s="2">
        <v>13</v>
      </c>
      <c r="G9721" s="2"/>
    </row>
    <row r="9722" spans="1:26" customHeight="1" ht="18" hidden="true" outlineLevel="3">
      <c r="A9722" s="2" t="s">
        <v>18726</v>
      </c>
      <c r="B9722" s="3" t="s">
        <v>18727</v>
      </c>
      <c r="C9722" s="2"/>
      <c r="D9722" s="2" t="s">
        <v>16</v>
      </c>
      <c r="E9722" s="4">
        <f>250.00*(1-Z1%)</f>
        <v>250</v>
      </c>
      <c r="F9722" s="2">
        <v>4</v>
      </c>
      <c r="G9722" s="2"/>
    </row>
    <row r="9723" spans="1:26" customHeight="1" ht="36" hidden="true" outlineLevel="3">
      <c r="A9723" s="2" t="s">
        <v>18728</v>
      </c>
      <c r="B9723" s="3" t="s">
        <v>18729</v>
      </c>
      <c r="C9723" s="2"/>
      <c r="D9723" s="2" t="s">
        <v>16</v>
      </c>
      <c r="E9723" s="4">
        <f>300.00*(1-Z1%)</f>
        <v>300</v>
      </c>
      <c r="F9723" s="2">
        <v>8</v>
      </c>
      <c r="G9723" s="2"/>
    </row>
    <row r="9724" spans="1:26" customHeight="1" ht="36" hidden="true" outlineLevel="3">
      <c r="A9724" s="2" t="s">
        <v>18730</v>
      </c>
      <c r="B9724" s="3" t="s">
        <v>18731</v>
      </c>
      <c r="C9724" s="2"/>
      <c r="D9724" s="2" t="s">
        <v>16</v>
      </c>
      <c r="E9724" s="4">
        <f>250.00*(1-Z1%)</f>
        <v>250</v>
      </c>
      <c r="F9724" s="2">
        <v>8</v>
      </c>
      <c r="G9724" s="2"/>
    </row>
    <row r="9725" spans="1:26" customHeight="1" ht="36" hidden="true" outlineLevel="3">
      <c r="A9725" s="2" t="s">
        <v>18732</v>
      </c>
      <c r="B9725" s="3" t="s">
        <v>18733</v>
      </c>
      <c r="C9725" s="2"/>
      <c r="D9725" s="2" t="s">
        <v>16</v>
      </c>
      <c r="E9725" s="4">
        <f>350.00*(1-Z1%)</f>
        <v>350</v>
      </c>
      <c r="F9725" s="2">
        <v>1</v>
      </c>
      <c r="G9725" s="2"/>
    </row>
    <row r="9726" spans="1:26" customHeight="1" ht="36" hidden="true" outlineLevel="3">
      <c r="A9726" s="2" t="s">
        <v>18734</v>
      </c>
      <c r="B9726" s="3" t="s">
        <v>18735</v>
      </c>
      <c r="C9726" s="2"/>
      <c r="D9726" s="2" t="s">
        <v>16</v>
      </c>
      <c r="E9726" s="4">
        <f>250.00*(1-Z1%)</f>
        <v>250</v>
      </c>
      <c r="F9726" s="2">
        <v>5</v>
      </c>
      <c r="G9726" s="2"/>
    </row>
    <row r="9727" spans="1:26" customHeight="1" ht="18" hidden="true" outlineLevel="3">
      <c r="A9727" s="2" t="s">
        <v>18736</v>
      </c>
      <c r="B9727" s="3" t="s">
        <v>18737</v>
      </c>
      <c r="C9727" s="2"/>
      <c r="D9727" s="2" t="s">
        <v>16</v>
      </c>
      <c r="E9727" s="4">
        <f>350.00*(1-Z1%)</f>
        <v>350</v>
      </c>
      <c r="F9727" s="2">
        <v>1</v>
      </c>
      <c r="G9727" s="2"/>
    </row>
    <row r="9728" spans="1:26" customHeight="1" ht="36" hidden="true" outlineLevel="3">
      <c r="A9728" s="2" t="s">
        <v>18738</v>
      </c>
      <c r="B9728" s="3" t="s">
        <v>18739</v>
      </c>
      <c r="C9728" s="2"/>
      <c r="D9728" s="2" t="s">
        <v>16</v>
      </c>
      <c r="E9728" s="4">
        <f>870.00*(1-Z1%)</f>
        <v>870</v>
      </c>
      <c r="F9728" s="2">
        <v>4</v>
      </c>
      <c r="G9728" s="2"/>
    </row>
    <row r="9729" spans="1:26" customHeight="1" ht="18" hidden="true" outlineLevel="3">
      <c r="A9729" s="2" t="s">
        <v>18740</v>
      </c>
      <c r="B9729" s="3" t="s">
        <v>18741</v>
      </c>
      <c r="C9729" s="2"/>
      <c r="D9729" s="2" t="s">
        <v>16</v>
      </c>
      <c r="E9729" s="4">
        <f>1050.00*(1-Z1%)</f>
        <v>1050</v>
      </c>
      <c r="F9729" s="2">
        <v>2</v>
      </c>
      <c r="G9729" s="2"/>
    </row>
    <row r="9730" spans="1:26" customHeight="1" ht="36" hidden="true" outlineLevel="3">
      <c r="A9730" s="2" t="s">
        <v>18742</v>
      </c>
      <c r="B9730" s="3" t="s">
        <v>18743</v>
      </c>
      <c r="C9730" s="2"/>
      <c r="D9730" s="2" t="s">
        <v>16</v>
      </c>
      <c r="E9730" s="4">
        <f>550.00*(1-Z1%)</f>
        <v>550</v>
      </c>
      <c r="F9730" s="2">
        <v>2</v>
      </c>
      <c r="G9730" s="2"/>
    </row>
    <row r="9731" spans="1:26" customHeight="1" ht="18" hidden="true" outlineLevel="3">
      <c r="A9731" s="2" t="s">
        <v>18744</v>
      </c>
      <c r="B9731" s="3" t="s">
        <v>18745</v>
      </c>
      <c r="C9731" s="2"/>
      <c r="D9731" s="2" t="s">
        <v>16</v>
      </c>
      <c r="E9731" s="4">
        <f>1780.00*(1-Z1%)</f>
        <v>1780</v>
      </c>
      <c r="F9731" s="2">
        <v>2</v>
      </c>
      <c r="G9731" s="2"/>
    </row>
    <row r="9732" spans="1:26" customHeight="1" ht="18" hidden="true" outlineLevel="3">
      <c r="A9732" s="2" t="s">
        <v>18746</v>
      </c>
      <c r="B9732" s="3" t="s">
        <v>18747</v>
      </c>
      <c r="C9732" s="2"/>
      <c r="D9732" s="2" t="s">
        <v>16</v>
      </c>
      <c r="E9732" s="4">
        <f>850.00*(1-Z1%)</f>
        <v>850</v>
      </c>
      <c r="F9732" s="2">
        <v>2</v>
      </c>
      <c r="G9732" s="2"/>
    </row>
    <row r="9733" spans="1:26" customHeight="1" ht="36" hidden="true" outlineLevel="3">
      <c r="A9733" s="2" t="s">
        <v>18748</v>
      </c>
      <c r="B9733" s="3" t="s">
        <v>18749</v>
      </c>
      <c r="C9733" s="2"/>
      <c r="D9733" s="2" t="s">
        <v>16</v>
      </c>
      <c r="E9733" s="4">
        <f>850.00*(1-Z1%)</f>
        <v>850</v>
      </c>
      <c r="F9733" s="2">
        <v>1</v>
      </c>
      <c r="G9733" s="2"/>
    </row>
    <row r="9734" spans="1:26" customHeight="1" ht="18" hidden="true" outlineLevel="3">
      <c r="A9734" s="2" t="s">
        <v>18750</v>
      </c>
      <c r="B9734" s="3" t="s">
        <v>18751</v>
      </c>
      <c r="C9734" s="2"/>
      <c r="D9734" s="2" t="s">
        <v>16</v>
      </c>
      <c r="E9734" s="4">
        <f>850.00*(1-Z1%)</f>
        <v>850</v>
      </c>
      <c r="F9734" s="2">
        <v>1</v>
      </c>
      <c r="G9734" s="2"/>
    </row>
    <row r="9735" spans="1:26" customHeight="1" ht="18" hidden="true" outlineLevel="3">
      <c r="A9735" s="2" t="s">
        <v>18752</v>
      </c>
      <c r="B9735" s="3" t="s">
        <v>18753</v>
      </c>
      <c r="C9735" s="2"/>
      <c r="D9735" s="2" t="s">
        <v>16</v>
      </c>
      <c r="E9735" s="4">
        <f>890.00*(1-Z1%)</f>
        <v>890</v>
      </c>
      <c r="F9735" s="2">
        <v>2</v>
      </c>
      <c r="G9735" s="2"/>
    </row>
    <row r="9736" spans="1:26" customHeight="1" ht="36" hidden="true" outlineLevel="3">
      <c r="A9736" s="2" t="s">
        <v>18754</v>
      </c>
      <c r="B9736" s="3" t="s">
        <v>18755</v>
      </c>
      <c r="C9736" s="2"/>
      <c r="D9736" s="2" t="s">
        <v>16</v>
      </c>
      <c r="E9736" s="4">
        <f>170.00*(1-Z1%)</f>
        <v>170</v>
      </c>
      <c r="F9736" s="2">
        <v>1</v>
      </c>
      <c r="G9736" s="2"/>
    </row>
    <row r="9737" spans="1:26" customHeight="1" ht="35" hidden="true" outlineLevel="3">
      <c r="A9737" s="5" t="s">
        <v>18756</v>
      </c>
      <c r="B9737" s="5"/>
      <c r="C9737" s="5"/>
      <c r="D9737" s="5"/>
      <c r="E9737" s="5"/>
      <c r="F9737" s="5"/>
      <c r="G9737" s="5"/>
    </row>
    <row r="9738" spans="1:26" customHeight="1" ht="18" hidden="true" outlineLevel="3">
      <c r="A9738" s="2" t="s">
        <v>18757</v>
      </c>
      <c r="B9738" s="3" t="s">
        <v>18758</v>
      </c>
      <c r="C9738" s="2"/>
      <c r="D9738" s="2" t="s">
        <v>16</v>
      </c>
      <c r="E9738" s="4">
        <f>1580.00*(1-Z1%)</f>
        <v>1580</v>
      </c>
      <c r="F9738" s="2">
        <v>1</v>
      </c>
      <c r="G9738" s="2"/>
    </row>
    <row r="9739" spans="1:26" customHeight="1" ht="18" hidden="true" outlineLevel="3">
      <c r="A9739" s="2" t="s">
        <v>18759</v>
      </c>
      <c r="B9739" s="3" t="s">
        <v>18760</v>
      </c>
      <c r="C9739" s="2"/>
      <c r="D9739" s="2" t="s">
        <v>16</v>
      </c>
      <c r="E9739" s="4">
        <f>1840.00*(1-Z1%)</f>
        <v>1840</v>
      </c>
      <c r="F9739" s="2">
        <v>1</v>
      </c>
      <c r="G9739" s="2"/>
    </row>
    <row r="9740" spans="1:26" customHeight="1" ht="18" hidden="true" outlineLevel="3">
      <c r="A9740" s="2" t="s">
        <v>18761</v>
      </c>
      <c r="B9740" s="3" t="s">
        <v>18762</v>
      </c>
      <c r="C9740" s="2"/>
      <c r="D9740" s="2" t="s">
        <v>16</v>
      </c>
      <c r="E9740" s="4">
        <f>1840.00*(1-Z1%)</f>
        <v>1840</v>
      </c>
      <c r="F9740" s="2">
        <v>1</v>
      </c>
      <c r="G9740" s="2"/>
    </row>
    <row r="9741" spans="1:26" customHeight="1" ht="36" hidden="true" outlineLevel="3">
      <c r="A9741" s="2" t="s">
        <v>18763</v>
      </c>
      <c r="B9741" s="3" t="s">
        <v>18764</v>
      </c>
      <c r="C9741" s="2"/>
      <c r="D9741" s="2" t="s">
        <v>16</v>
      </c>
      <c r="E9741" s="4">
        <f>1840.00*(1-Z1%)</f>
        <v>1840</v>
      </c>
      <c r="F9741" s="2">
        <v>1</v>
      </c>
      <c r="G9741" s="2"/>
    </row>
    <row r="9742" spans="1:26" customHeight="1" ht="18" hidden="true" outlineLevel="3">
      <c r="A9742" s="2" t="s">
        <v>18765</v>
      </c>
      <c r="B9742" s="3" t="s">
        <v>18766</v>
      </c>
      <c r="C9742" s="2"/>
      <c r="D9742" s="2" t="s">
        <v>16</v>
      </c>
      <c r="E9742" s="4">
        <f>300.00*(1-Z1%)</f>
        <v>300</v>
      </c>
      <c r="F9742" s="2">
        <v>2</v>
      </c>
      <c r="G9742" s="2"/>
    </row>
    <row r="9743" spans="1:26" customHeight="1" ht="18" hidden="true" outlineLevel="3">
      <c r="A9743" s="2" t="s">
        <v>18767</v>
      </c>
      <c r="B9743" s="3" t="s">
        <v>18768</v>
      </c>
      <c r="C9743" s="2"/>
      <c r="D9743" s="2" t="s">
        <v>16</v>
      </c>
      <c r="E9743" s="4">
        <f>420.00*(1-Z1%)</f>
        <v>420</v>
      </c>
      <c r="F9743" s="2">
        <v>1</v>
      </c>
      <c r="G9743" s="2"/>
    </row>
    <row r="9744" spans="1:26" customHeight="1" ht="18" hidden="true" outlineLevel="3">
      <c r="A9744" s="2" t="s">
        <v>18769</v>
      </c>
      <c r="B9744" s="3" t="s">
        <v>18770</v>
      </c>
      <c r="C9744" s="2"/>
      <c r="D9744" s="2" t="s">
        <v>16</v>
      </c>
      <c r="E9744" s="4">
        <f>790.00*(1-Z1%)</f>
        <v>790</v>
      </c>
      <c r="F9744" s="2">
        <v>1</v>
      </c>
      <c r="G9744" s="2"/>
    </row>
    <row r="9745" spans="1:26" customHeight="1" ht="18" hidden="true" outlineLevel="3">
      <c r="A9745" s="2" t="s">
        <v>18771</v>
      </c>
      <c r="B9745" s="3" t="s">
        <v>18772</v>
      </c>
      <c r="C9745" s="2"/>
      <c r="D9745" s="2" t="s">
        <v>16</v>
      </c>
      <c r="E9745" s="4">
        <f>490.00*(1-Z1%)</f>
        <v>490</v>
      </c>
      <c r="F9745" s="2">
        <v>1</v>
      </c>
      <c r="G9745" s="2"/>
    </row>
    <row r="9746" spans="1:26" customHeight="1" ht="36" hidden="true" outlineLevel="3">
      <c r="A9746" s="2" t="s">
        <v>18773</v>
      </c>
      <c r="B9746" s="3" t="s">
        <v>18774</v>
      </c>
      <c r="C9746" s="2"/>
      <c r="D9746" s="2" t="s">
        <v>16</v>
      </c>
      <c r="E9746" s="4">
        <f>290.00*(1-Z1%)</f>
        <v>290</v>
      </c>
      <c r="F9746" s="2">
        <v>2</v>
      </c>
      <c r="G9746" s="2"/>
    </row>
    <row r="9747" spans="1:26" customHeight="1" ht="36" hidden="true" outlineLevel="3">
      <c r="A9747" s="2" t="s">
        <v>18775</v>
      </c>
      <c r="B9747" s="3" t="s">
        <v>18776</v>
      </c>
      <c r="C9747" s="2"/>
      <c r="D9747" s="2" t="s">
        <v>16</v>
      </c>
      <c r="E9747" s="4">
        <f>350.00*(1-Z1%)</f>
        <v>350</v>
      </c>
      <c r="F9747" s="2">
        <v>2</v>
      </c>
      <c r="G9747" s="2"/>
    </row>
    <row r="9748" spans="1:26" customHeight="1" ht="18" hidden="true" outlineLevel="3">
      <c r="A9748" s="2" t="s">
        <v>18777</v>
      </c>
      <c r="B9748" s="3" t="s">
        <v>18778</v>
      </c>
      <c r="C9748" s="2"/>
      <c r="D9748" s="2" t="s">
        <v>16</v>
      </c>
      <c r="E9748" s="4">
        <f>460.00*(1-Z1%)</f>
        <v>460</v>
      </c>
      <c r="F9748" s="2">
        <v>1</v>
      </c>
      <c r="G9748" s="2"/>
    </row>
    <row r="9749" spans="1:26" customHeight="1" ht="18" hidden="true" outlineLevel="3">
      <c r="A9749" s="2" t="s">
        <v>18779</v>
      </c>
      <c r="B9749" s="3" t="s">
        <v>18780</v>
      </c>
      <c r="C9749" s="2"/>
      <c r="D9749" s="2" t="s">
        <v>16</v>
      </c>
      <c r="E9749" s="4">
        <f>350.00*(1-Z1%)</f>
        <v>350</v>
      </c>
      <c r="F9749" s="2">
        <v>2</v>
      </c>
      <c r="G9749" s="2"/>
    </row>
    <row r="9750" spans="1:26" customHeight="1" ht="18" hidden="true" outlineLevel="3">
      <c r="A9750" s="2" t="s">
        <v>18781</v>
      </c>
      <c r="B9750" s="3" t="s">
        <v>18782</v>
      </c>
      <c r="C9750" s="2"/>
      <c r="D9750" s="2" t="s">
        <v>16</v>
      </c>
      <c r="E9750" s="4">
        <f>550.00*(1-Z1%)</f>
        <v>550</v>
      </c>
      <c r="F9750" s="2">
        <v>1</v>
      </c>
      <c r="G9750" s="2"/>
    </row>
    <row r="9751" spans="1:26" customHeight="1" ht="18" hidden="true" outlineLevel="3">
      <c r="A9751" s="2" t="s">
        <v>18783</v>
      </c>
      <c r="B9751" s="3" t="s">
        <v>18784</v>
      </c>
      <c r="C9751" s="2"/>
      <c r="D9751" s="2" t="s">
        <v>16</v>
      </c>
      <c r="E9751" s="4">
        <f>420.00*(1-Z1%)</f>
        <v>420</v>
      </c>
      <c r="F9751" s="2">
        <v>1</v>
      </c>
      <c r="G9751" s="2"/>
    </row>
    <row r="9752" spans="1:26" customHeight="1" ht="18" hidden="true" outlineLevel="3">
      <c r="A9752" s="2" t="s">
        <v>18785</v>
      </c>
      <c r="B9752" s="3" t="s">
        <v>18786</v>
      </c>
      <c r="C9752" s="2"/>
      <c r="D9752" s="2" t="s">
        <v>16</v>
      </c>
      <c r="E9752" s="4">
        <f>300.00*(1-Z1%)</f>
        <v>300</v>
      </c>
      <c r="F9752" s="2">
        <v>2</v>
      </c>
      <c r="G9752" s="2"/>
    </row>
    <row r="9753" spans="1:26" customHeight="1" ht="18" hidden="true" outlineLevel="3">
      <c r="A9753" s="2" t="s">
        <v>18787</v>
      </c>
      <c r="B9753" s="3" t="s">
        <v>18788</v>
      </c>
      <c r="C9753" s="2"/>
      <c r="D9753" s="2" t="s">
        <v>16</v>
      </c>
      <c r="E9753" s="4">
        <f>390.00*(1-Z1%)</f>
        <v>390</v>
      </c>
      <c r="F9753" s="2">
        <v>1</v>
      </c>
      <c r="G9753" s="2"/>
    </row>
    <row r="9754" spans="1:26" customHeight="1" ht="18" hidden="true" outlineLevel="3">
      <c r="A9754" s="2" t="s">
        <v>18789</v>
      </c>
      <c r="B9754" s="3" t="s">
        <v>18790</v>
      </c>
      <c r="C9754" s="2"/>
      <c r="D9754" s="2" t="s">
        <v>16</v>
      </c>
      <c r="E9754" s="4">
        <f>420.00*(1-Z1%)</f>
        <v>420</v>
      </c>
      <c r="F9754" s="2">
        <v>2</v>
      </c>
      <c r="G9754" s="2"/>
    </row>
    <row r="9755" spans="1:26" customHeight="1" ht="18" hidden="true" outlineLevel="3">
      <c r="A9755" s="2" t="s">
        <v>18791</v>
      </c>
      <c r="B9755" s="3" t="s">
        <v>18792</v>
      </c>
      <c r="C9755" s="2"/>
      <c r="D9755" s="2" t="s">
        <v>16</v>
      </c>
      <c r="E9755" s="4">
        <f>270.00*(1-Z1%)</f>
        <v>270</v>
      </c>
      <c r="F9755" s="2">
        <v>1</v>
      </c>
      <c r="G9755" s="2"/>
    </row>
    <row r="9756" spans="1:26" customHeight="1" ht="18" hidden="true" outlineLevel="3">
      <c r="A9756" s="2" t="s">
        <v>18793</v>
      </c>
      <c r="B9756" s="3" t="s">
        <v>18794</v>
      </c>
      <c r="C9756" s="2"/>
      <c r="D9756" s="2" t="s">
        <v>16</v>
      </c>
      <c r="E9756" s="4">
        <f>250.00*(1-Z1%)</f>
        <v>250</v>
      </c>
      <c r="F9756" s="2">
        <v>1</v>
      </c>
      <c r="G9756" s="2"/>
    </row>
    <row r="9757" spans="1:26" customHeight="1" ht="18" hidden="true" outlineLevel="3">
      <c r="A9757" s="2" t="s">
        <v>18795</v>
      </c>
      <c r="B9757" s="3" t="s">
        <v>18796</v>
      </c>
      <c r="C9757" s="2"/>
      <c r="D9757" s="2" t="s">
        <v>16</v>
      </c>
      <c r="E9757" s="4">
        <f>470.00*(1-Z1%)</f>
        <v>470</v>
      </c>
      <c r="F9757" s="2">
        <v>1</v>
      </c>
      <c r="G9757" s="2"/>
    </row>
    <row r="9758" spans="1:26" customHeight="1" ht="18" hidden="true" outlineLevel="3">
      <c r="A9758" s="2" t="s">
        <v>18797</v>
      </c>
      <c r="B9758" s="3" t="s">
        <v>18798</v>
      </c>
      <c r="C9758" s="2"/>
      <c r="D9758" s="2" t="s">
        <v>16</v>
      </c>
      <c r="E9758" s="4">
        <f>650.00*(1-Z1%)</f>
        <v>650</v>
      </c>
      <c r="F9758" s="2">
        <v>2</v>
      </c>
      <c r="G9758" s="2"/>
    </row>
    <row r="9759" spans="1:26" customHeight="1" ht="18" hidden="true" outlineLevel="3">
      <c r="A9759" s="2" t="s">
        <v>18799</v>
      </c>
      <c r="B9759" s="3" t="s">
        <v>18800</v>
      </c>
      <c r="C9759" s="2"/>
      <c r="D9759" s="2" t="s">
        <v>16</v>
      </c>
      <c r="E9759" s="4">
        <f>270.00*(1-Z1%)</f>
        <v>270</v>
      </c>
      <c r="F9759" s="2">
        <v>1</v>
      </c>
      <c r="G9759" s="2"/>
    </row>
    <row r="9760" spans="1:26" customHeight="1" ht="18" hidden="true" outlineLevel="3">
      <c r="A9760" s="2" t="s">
        <v>18801</v>
      </c>
      <c r="B9760" s="3" t="s">
        <v>18802</v>
      </c>
      <c r="C9760" s="2"/>
      <c r="D9760" s="2" t="s">
        <v>16</v>
      </c>
      <c r="E9760" s="4">
        <f>390.00*(1-Z1%)</f>
        <v>390</v>
      </c>
      <c r="F9760" s="2">
        <v>1</v>
      </c>
      <c r="G9760" s="2"/>
    </row>
    <row r="9761" spans="1:26" customHeight="1" ht="18" hidden="true" outlineLevel="3">
      <c r="A9761" s="2" t="s">
        <v>18803</v>
      </c>
      <c r="B9761" s="3" t="s">
        <v>18804</v>
      </c>
      <c r="C9761" s="2"/>
      <c r="D9761" s="2" t="s">
        <v>16</v>
      </c>
      <c r="E9761" s="4">
        <f>150.00*(1-Z1%)</f>
        <v>150</v>
      </c>
      <c r="F9761" s="2">
        <v>1</v>
      </c>
      <c r="G9761" s="2"/>
    </row>
    <row r="9762" spans="1:26" customHeight="1" ht="18" hidden="true" outlineLevel="3">
      <c r="A9762" s="2" t="s">
        <v>18805</v>
      </c>
      <c r="B9762" s="3" t="s">
        <v>18806</v>
      </c>
      <c r="C9762" s="2"/>
      <c r="D9762" s="2" t="s">
        <v>16</v>
      </c>
      <c r="E9762" s="4">
        <f>980.00*(1-Z1%)</f>
        <v>980</v>
      </c>
      <c r="F9762" s="2">
        <v>1</v>
      </c>
      <c r="G9762" s="2"/>
    </row>
    <row r="9763" spans="1:26" customHeight="1" ht="18" hidden="true" outlineLevel="3">
      <c r="A9763" s="2" t="s">
        <v>18807</v>
      </c>
      <c r="B9763" s="3" t="s">
        <v>18808</v>
      </c>
      <c r="C9763" s="2"/>
      <c r="D9763" s="2" t="s">
        <v>16</v>
      </c>
      <c r="E9763" s="4">
        <f>950.00*(1-Z1%)</f>
        <v>950</v>
      </c>
      <c r="F9763" s="2">
        <v>1</v>
      </c>
      <c r="G9763" s="2"/>
    </row>
    <row r="9764" spans="1:26" customHeight="1" ht="18" hidden="true" outlineLevel="3">
      <c r="A9764" s="2" t="s">
        <v>18809</v>
      </c>
      <c r="B9764" s="3" t="s">
        <v>18810</v>
      </c>
      <c r="C9764" s="2"/>
      <c r="D9764" s="2" t="s">
        <v>16</v>
      </c>
      <c r="E9764" s="4">
        <f>250.00*(1-Z1%)</f>
        <v>250</v>
      </c>
      <c r="F9764" s="2">
        <v>1</v>
      </c>
      <c r="G9764" s="2"/>
    </row>
    <row r="9765" spans="1:26" customHeight="1" ht="18" hidden="true" outlineLevel="3">
      <c r="A9765" s="2" t="s">
        <v>18811</v>
      </c>
      <c r="B9765" s="3" t="s">
        <v>18812</v>
      </c>
      <c r="C9765" s="2"/>
      <c r="D9765" s="2" t="s">
        <v>16</v>
      </c>
      <c r="E9765" s="4">
        <f>250.00*(1-Z1%)</f>
        <v>250</v>
      </c>
      <c r="F9765" s="2">
        <v>1</v>
      </c>
      <c r="G9765" s="2"/>
    </row>
    <row r="9766" spans="1:26" customHeight="1" ht="18" hidden="true" outlineLevel="3">
      <c r="A9766" s="2" t="s">
        <v>18813</v>
      </c>
      <c r="B9766" s="3" t="s">
        <v>18814</v>
      </c>
      <c r="C9766" s="2"/>
      <c r="D9766" s="2" t="s">
        <v>16</v>
      </c>
      <c r="E9766" s="4">
        <f>350.00*(1-Z1%)</f>
        <v>350</v>
      </c>
      <c r="F9766" s="2">
        <v>2</v>
      </c>
      <c r="G9766" s="2"/>
    </row>
    <row r="9767" spans="1:26" customHeight="1" ht="18" hidden="true" outlineLevel="3">
      <c r="A9767" s="2" t="s">
        <v>18815</v>
      </c>
      <c r="B9767" s="3" t="s">
        <v>18816</v>
      </c>
      <c r="C9767" s="2"/>
      <c r="D9767" s="2" t="s">
        <v>16</v>
      </c>
      <c r="E9767" s="4">
        <f>260.00*(1-Z1%)</f>
        <v>260</v>
      </c>
      <c r="F9767" s="2">
        <v>1</v>
      </c>
      <c r="G9767" s="2"/>
    </row>
    <row r="9768" spans="1:26" customHeight="1" ht="18" hidden="true" outlineLevel="3">
      <c r="A9768" s="2" t="s">
        <v>18817</v>
      </c>
      <c r="B9768" s="3" t="s">
        <v>18818</v>
      </c>
      <c r="C9768" s="2"/>
      <c r="D9768" s="2" t="s">
        <v>16</v>
      </c>
      <c r="E9768" s="4">
        <f>300.00*(1-Z1%)</f>
        <v>300</v>
      </c>
      <c r="F9768" s="2">
        <v>2</v>
      </c>
      <c r="G9768" s="2"/>
    </row>
    <row r="9769" spans="1:26" customHeight="1" ht="36" hidden="true" outlineLevel="3">
      <c r="A9769" s="2" t="s">
        <v>18819</v>
      </c>
      <c r="B9769" s="3" t="s">
        <v>18820</v>
      </c>
      <c r="C9769" s="2"/>
      <c r="D9769" s="2" t="s">
        <v>16</v>
      </c>
      <c r="E9769" s="4">
        <f>350.00*(1-Z1%)</f>
        <v>350</v>
      </c>
      <c r="F9769" s="2">
        <v>1</v>
      </c>
      <c r="G9769" s="2"/>
    </row>
    <row r="9770" spans="1:26" customHeight="1" ht="18" hidden="true" outlineLevel="3">
      <c r="A9770" s="2" t="s">
        <v>18821</v>
      </c>
      <c r="B9770" s="3" t="s">
        <v>18822</v>
      </c>
      <c r="C9770" s="2"/>
      <c r="D9770" s="2" t="s">
        <v>16</v>
      </c>
      <c r="E9770" s="4">
        <f>300.00*(1-Z1%)</f>
        <v>300</v>
      </c>
      <c r="F9770" s="2">
        <v>2</v>
      </c>
      <c r="G9770" s="2"/>
    </row>
    <row r="9771" spans="1:26" customHeight="1" ht="18" hidden="true" outlineLevel="3">
      <c r="A9771" s="2" t="s">
        <v>18823</v>
      </c>
      <c r="B9771" s="3" t="s">
        <v>18824</v>
      </c>
      <c r="C9771" s="2"/>
      <c r="D9771" s="2" t="s">
        <v>16</v>
      </c>
      <c r="E9771" s="4">
        <f>350.00*(1-Z1%)</f>
        <v>350</v>
      </c>
      <c r="F9771" s="2">
        <v>2</v>
      </c>
      <c r="G9771" s="2"/>
    </row>
    <row r="9772" spans="1:26" customHeight="1" ht="18" hidden="true" outlineLevel="3">
      <c r="A9772" s="2" t="s">
        <v>18825</v>
      </c>
      <c r="B9772" s="3" t="s">
        <v>18826</v>
      </c>
      <c r="C9772" s="2"/>
      <c r="D9772" s="2" t="s">
        <v>16</v>
      </c>
      <c r="E9772" s="4">
        <f>350.00*(1-Z1%)</f>
        <v>350</v>
      </c>
      <c r="F9772" s="2">
        <v>2</v>
      </c>
      <c r="G9772" s="2"/>
    </row>
    <row r="9773" spans="1:26" customHeight="1" ht="18" hidden="true" outlineLevel="3">
      <c r="A9773" s="2" t="s">
        <v>18827</v>
      </c>
      <c r="B9773" s="3" t="s">
        <v>18828</v>
      </c>
      <c r="C9773" s="2"/>
      <c r="D9773" s="2" t="s">
        <v>16</v>
      </c>
      <c r="E9773" s="4">
        <f>200.00*(1-Z1%)</f>
        <v>200</v>
      </c>
      <c r="F9773" s="2">
        <v>1</v>
      </c>
      <c r="G9773" s="2"/>
    </row>
    <row r="9774" spans="1:26" customHeight="1" ht="18" hidden="true" outlineLevel="3">
      <c r="A9774" s="2" t="s">
        <v>18829</v>
      </c>
      <c r="B9774" s="3" t="s">
        <v>18830</v>
      </c>
      <c r="C9774" s="2"/>
      <c r="D9774" s="2" t="s">
        <v>16</v>
      </c>
      <c r="E9774" s="4">
        <f>350.00*(1-Z1%)</f>
        <v>350</v>
      </c>
      <c r="F9774" s="2">
        <v>2</v>
      </c>
      <c r="G9774" s="2"/>
    </row>
    <row r="9775" spans="1:26" customHeight="1" ht="18" hidden="true" outlineLevel="3">
      <c r="A9775" s="2" t="s">
        <v>18831</v>
      </c>
      <c r="B9775" s="3" t="s">
        <v>18832</v>
      </c>
      <c r="C9775" s="2"/>
      <c r="D9775" s="2" t="s">
        <v>16</v>
      </c>
      <c r="E9775" s="4">
        <f>470.00*(1-Z1%)</f>
        <v>470</v>
      </c>
      <c r="F9775" s="2">
        <v>1</v>
      </c>
      <c r="G9775" s="2"/>
    </row>
    <row r="9776" spans="1:26" customHeight="1" ht="36" hidden="true" outlineLevel="3">
      <c r="A9776" s="2" t="s">
        <v>18833</v>
      </c>
      <c r="B9776" s="3" t="s">
        <v>18834</v>
      </c>
      <c r="C9776" s="2"/>
      <c r="D9776" s="2" t="s">
        <v>16</v>
      </c>
      <c r="E9776" s="4">
        <f>450.00*(1-Z1%)</f>
        <v>450</v>
      </c>
      <c r="F9776" s="2">
        <v>1</v>
      </c>
      <c r="G9776" s="2"/>
    </row>
    <row r="9777" spans="1:26" customHeight="1" ht="18" hidden="true" outlineLevel="3">
      <c r="A9777" s="2" t="s">
        <v>18835</v>
      </c>
      <c r="B9777" s="3" t="s">
        <v>18836</v>
      </c>
      <c r="C9777" s="2"/>
      <c r="D9777" s="2" t="s">
        <v>16</v>
      </c>
      <c r="E9777" s="4">
        <f>800.00*(1-Z1%)</f>
        <v>800</v>
      </c>
      <c r="F9777" s="2">
        <v>2</v>
      </c>
      <c r="G9777" s="2"/>
    </row>
    <row r="9778" spans="1:26" customHeight="1" ht="18" hidden="true" outlineLevel="3">
      <c r="A9778" s="2" t="s">
        <v>18837</v>
      </c>
      <c r="B9778" s="3" t="s">
        <v>18838</v>
      </c>
      <c r="C9778" s="2"/>
      <c r="D9778" s="2" t="s">
        <v>16</v>
      </c>
      <c r="E9778" s="4">
        <f>800.00*(1-Z1%)</f>
        <v>800</v>
      </c>
      <c r="F9778" s="2">
        <v>2</v>
      </c>
      <c r="G9778" s="2"/>
    </row>
    <row r="9779" spans="1:26" customHeight="1" ht="18" hidden="true" outlineLevel="3">
      <c r="A9779" s="2" t="s">
        <v>18839</v>
      </c>
      <c r="B9779" s="3" t="s">
        <v>18840</v>
      </c>
      <c r="C9779" s="2"/>
      <c r="D9779" s="2" t="s">
        <v>16</v>
      </c>
      <c r="E9779" s="4">
        <f>400.00*(1-Z1%)</f>
        <v>400</v>
      </c>
      <c r="F9779" s="2">
        <v>1</v>
      </c>
      <c r="G9779" s="2"/>
    </row>
    <row r="9780" spans="1:26" customHeight="1" ht="18" hidden="true" outlineLevel="3">
      <c r="A9780" s="2" t="s">
        <v>18841</v>
      </c>
      <c r="B9780" s="3" t="s">
        <v>18842</v>
      </c>
      <c r="C9780" s="2"/>
      <c r="D9780" s="2" t="s">
        <v>16</v>
      </c>
      <c r="E9780" s="4">
        <f>800.00*(1-Z1%)</f>
        <v>800</v>
      </c>
      <c r="F9780" s="2">
        <v>1</v>
      </c>
      <c r="G9780" s="2"/>
    </row>
    <row r="9781" spans="1:26" customHeight="1" ht="18" hidden="true" outlineLevel="3">
      <c r="A9781" s="2" t="s">
        <v>18843</v>
      </c>
      <c r="B9781" s="3" t="s">
        <v>18844</v>
      </c>
      <c r="C9781" s="2"/>
      <c r="D9781" s="2" t="s">
        <v>16</v>
      </c>
      <c r="E9781" s="4">
        <f>350.00*(1-Z1%)</f>
        <v>350</v>
      </c>
      <c r="F9781" s="2">
        <v>2</v>
      </c>
      <c r="G9781" s="2"/>
    </row>
    <row r="9782" spans="1:26" customHeight="1" ht="18" hidden="true" outlineLevel="3">
      <c r="A9782" s="2" t="s">
        <v>18845</v>
      </c>
      <c r="B9782" s="3" t="s">
        <v>18846</v>
      </c>
      <c r="C9782" s="2"/>
      <c r="D9782" s="2" t="s">
        <v>16</v>
      </c>
      <c r="E9782" s="4">
        <f>350.00*(1-Z1%)</f>
        <v>350</v>
      </c>
      <c r="F9782" s="2">
        <v>2</v>
      </c>
      <c r="G9782" s="2"/>
    </row>
    <row r="9783" spans="1:26" customHeight="1" ht="18" hidden="true" outlineLevel="3">
      <c r="A9783" s="2" t="s">
        <v>18847</v>
      </c>
      <c r="B9783" s="3" t="s">
        <v>18848</v>
      </c>
      <c r="C9783" s="2"/>
      <c r="D9783" s="2" t="s">
        <v>16</v>
      </c>
      <c r="E9783" s="4">
        <f>350.00*(1-Z1%)</f>
        <v>350</v>
      </c>
      <c r="F9783" s="2">
        <v>2</v>
      </c>
      <c r="G9783" s="2"/>
    </row>
    <row r="9784" spans="1:26" customHeight="1" ht="18" hidden="true" outlineLevel="3">
      <c r="A9784" s="2" t="s">
        <v>18849</v>
      </c>
      <c r="B9784" s="3" t="s">
        <v>18850</v>
      </c>
      <c r="C9784" s="2"/>
      <c r="D9784" s="2" t="s">
        <v>16</v>
      </c>
      <c r="E9784" s="4">
        <f>390.00*(1-Z1%)</f>
        <v>390</v>
      </c>
      <c r="F9784" s="2">
        <v>1</v>
      </c>
      <c r="G9784" s="2"/>
    </row>
    <row r="9785" spans="1:26" customHeight="1" ht="18" hidden="true" outlineLevel="3">
      <c r="A9785" s="2" t="s">
        <v>18851</v>
      </c>
      <c r="B9785" s="3" t="s">
        <v>18852</v>
      </c>
      <c r="C9785" s="2"/>
      <c r="D9785" s="2" t="s">
        <v>16</v>
      </c>
      <c r="E9785" s="4">
        <f>350.00*(1-Z1%)</f>
        <v>350</v>
      </c>
      <c r="F9785" s="2">
        <v>1</v>
      </c>
      <c r="G9785" s="2"/>
    </row>
    <row r="9786" spans="1:26" customHeight="1" ht="36" hidden="true" outlineLevel="3">
      <c r="A9786" s="2" t="s">
        <v>18853</v>
      </c>
      <c r="B9786" s="3" t="s">
        <v>18854</v>
      </c>
      <c r="C9786" s="2"/>
      <c r="D9786" s="2" t="s">
        <v>16</v>
      </c>
      <c r="E9786" s="4">
        <f>450.00*(1-Z1%)</f>
        <v>450</v>
      </c>
      <c r="F9786" s="2">
        <v>2</v>
      </c>
      <c r="G9786" s="2"/>
    </row>
    <row r="9787" spans="1:26" customHeight="1" ht="36" hidden="true" outlineLevel="3">
      <c r="A9787" s="2" t="s">
        <v>18855</v>
      </c>
      <c r="B9787" s="3" t="s">
        <v>18856</v>
      </c>
      <c r="C9787" s="2"/>
      <c r="D9787" s="2" t="s">
        <v>16</v>
      </c>
      <c r="E9787" s="4">
        <f>410.00*(1-Z1%)</f>
        <v>410</v>
      </c>
      <c r="F9787" s="2">
        <v>1</v>
      </c>
      <c r="G9787" s="2"/>
    </row>
    <row r="9788" spans="1:26" customHeight="1" ht="18" hidden="true" outlineLevel="3">
      <c r="A9788" s="2" t="s">
        <v>18857</v>
      </c>
      <c r="B9788" s="3" t="s">
        <v>18858</v>
      </c>
      <c r="C9788" s="2"/>
      <c r="D9788" s="2" t="s">
        <v>16</v>
      </c>
      <c r="E9788" s="4">
        <f>400.00*(1-Z1%)</f>
        <v>400</v>
      </c>
      <c r="F9788" s="2">
        <v>1</v>
      </c>
      <c r="G9788" s="2"/>
    </row>
    <row r="9789" spans="1:26" customHeight="1" ht="18" hidden="true" outlineLevel="3">
      <c r="A9789" s="2" t="s">
        <v>18859</v>
      </c>
      <c r="B9789" s="3" t="s">
        <v>18860</v>
      </c>
      <c r="C9789" s="2"/>
      <c r="D9789" s="2" t="s">
        <v>16</v>
      </c>
      <c r="E9789" s="4">
        <f>450.00*(1-Z1%)</f>
        <v>450</v>
      </c>
      <c r="F9789" s="2">
        <v>2</v>
      </c>
      <c r="G9789" s="2"/>
    </row>
    <row r="9790" spans="1:26" customHeight="1" ht="18" hidden="true" outlineLevel="3">
      <c r="A9790" s="2" t="s">
        <v>18861</v>
      </c>
      <c r="B9790" s="3" t="s">
        <v>18862</v>
      </c>
      <c r="C9790" s="2"/>
      <c r="D9790" s="2" t="s">
        <v>16</v>
      </c>
      <c r="E9790" s="4">
        <f>750.00*(1-Z1%)</f>
        <v>750</v>
      </c>
      <c r="F9790" s="2">
        <v>1</v>
      </c>
      <c r="G9790" s="2"/>
    </row>
    <row r="9791" spans="1:26" customHeight="1" ht="18" hidden="true" outlineLevel="3">
      <c r="A9791" s="2" t="s">
        <v>18863</v>
      </c>
      <c r="B9791" s="3" t="s">
        <v>18864</v>
      </c>
      <c r="C9791" s="2"/>
      <c r="D9791" s="2" t="s">
        <v>16</v>
      </c>
      <c r="E9791" s="4">
        <f>430.00*(1-Z1%)</f>
        <v>430</v>
      </c>
      <c r="F9791" s="2">
        <v>2</v>
      </c>
      <c r="G9791" s="2"/>
    </row>
    <row r="9792" spans="1:26" customHeight="1" ht="18" hidden="true" outlineLevel="3">
      <c r="A9792" s="2" t="s">
        <v>18865</v>
      </c>
      <c r="B9792" s="3" t="s">
        <v>18866</v>
      </c>
      <c r="C9792" s="2"/>
      <c r="D9792" s="2" t="s">
        <v>16</v>
      </c>
      <c r="E9792" s="4">
        <f>450.00*(1-Z1%)</f>
        <v>450</v>
      </c>
      <c r="F9792" s="2">
        <v>2</v>
      </c>
      <c r="G9792" s="2"/>
    </row>
    <row r="9793" spans="1:26" customHeight="1" ht="18" hidden="true" outlineLevel="3">
      <c r="A9793" s="2" t="s">
        <v>18867</v>
      </c>
      <c r="B9793" s="3" t="s">
        <v>18868</v>
      </c>
      <c r="C9793" s="2"/>
      <c r="D9793" s="2" t="s">
        <v>16</v>
      </c>
      <c r="E9793" s="4">
        <f>250.00*(1-Z1%)</f>
        <v>250</v>
      </c>
      <c r="F9793" s="2">
        <v>1</v>
      </c>
      <c r="G9793" s="2"/>
    </row>
    <row r="9794" spans="1:26" customHeight="1" ht="18" hidden="true" outlineLevel="3">
      <c r="A9794" s="2" t="s">
        <v>18869</v>
      </c>
      <c r="B9794" s="3" t="s">
        <v>18870</v>
      </c>
      <c r="C9794" s="2"/>
      <c r="D9794" s="2" t="s">
        <v>16</v>
      </c>
      <c r="E9794" s="4">
        <f>300.00*(1-Z1%)</f>
        <v>300</v>
      </c>
      <c r="F9794" s="2">
        <v>1</v>
      </c>
      <c r="G9794" s="2"/>
    </row>
    <row r="9795" spans="1:26" customHeight="1" ht="18" hidden="true" outlineLevel="3">
      <c r="A9795" s="2" t="s">
        <v>18871</v>
      </c>
      <c r="B9795" s="3" t="s">
        <v>18872</v>
      </c>
      <c r="C9795" s="2"/>
      <c r="D9795" s="2" t="s">
        <v>16</v>
      </c>
      <c r="E9795" s="4">
        <f>350.00*(1-Z1%)</f>
        <v>350</v>
      </c>
      <c r="F9795" s="2">
        <v>2</v>
      </c>
      <c r="G9795" s="2"/>
    </row>
    <row r="9796" spans="1:26" customHeight="1" ht="18" hidden="true" outlineLevel="3">
      <c r="A9796" s="2" t="s">
        <v>18873</v>
      </c>
      <c r="B9796" s="3" t="s">
        <v>18874</v>
      </c>
      <c r="C9796" s="2"/>
      <c r="D9796" s="2" t="s">
        <v>16</v>
      </c>
      <c r="E9796" s="4">
        <f>350.00*(1-Z1%)</f>
        <v>350</v>
      </c>
      <c r="F9796" s="2">
        <v>1</v>
      </c>
      <c r="G9796" s="2"/>
    </row>
    <row r="9797" spans="1:26" customHeight="1" ht="18" hidden="true" outlineLevel="3">
      <c r="A9797" s="2" t="s">
        <v>18875</v>
      </c>
      <c r="B9797" s="3" t="s">
        <v>18876</v>
      </c>
      <c r="C9797" s="2"/>
      <c r="D9797" s="2" t="s">
        <v>16</v>
      </c>
      <c r="E9797" s="4">
        <f>420.00*(1-Z1%)</f>
        <v>420</v>
      </c>
      <c r="F9797" s="2">
        <v>2</v>
      </c>
      <c r="G9797" s="2"/>
    </row>
    <row r="9798" spans="1:26" customHeight="1" ht="18" hidden="true" outlineLevel="3">
      <c r="A9798" s="2" t="s">
        <v>18877</v>
      </c>
      <c r="B9798" s="3" t="s">
        <v>18878</v>
      </c>
      <c r="C9798" s="2"/>
      <c r="D9798" s="2" t="s">
        <v>16</v>
      </c>
      <c r="E9798" s="4">
        <f>480.00*(1-Z1%)</f>
        <v>480</v>
      </c>
      <c r="F9798" s="2">
        <v>1</v>
      </c>
      <c r="G9798" s="2"/>
    </row>
    <row r="9799" spans="1:26" customHeight="1" ht="18" hidden="true" outlineLevel="3">
      <c r="A9799" s="2" t="s">
        <v>18879</v>
      </c>
      <c r="B9799" s="3" t="s">
        <v>18880</v>
      </c>
      <c r="C9799" s="2"/>
      <c r="D9799" s="2" t="s">
        <v>16</v>
      </c>
      <c r="E9799" s="4">
        <f>400.00*(1-Z1%)</f>
        <v>400</v>
      </c>
      <c r="F9799" s="2">
        <v>1</v>
      </c>
      <c r="G9799" s="2"/>
    </row>
    <row r="9800" spans="1:26" customHeight="1" ht="18" hidden="true" outlineLevel="3">
      <c r="A9800" s="2" t="s">
        <v>18881</v>
      </c>
      <c r="B9800" s="3" t="s">
        <v>18882</v>
      </c>
      <c r="C9800" s="2"/>
      <c r="D9800" s="2" t="s">
        <v>16</v>
      </c>
      <c r="E9800" s="4">
        <f>900.00*(1-Z1%)</f>
        <v>900</v>
      </c>
      <c r="F9800" s="2">
        <v>2</v>
      </c>
      <c r="G9800" s="2"/>
    </row>
    <row r="9801" spans="1:26" customHeight="1" ht="18" hidden="true" outlineLevel="3">
      <c r="A9801" s="2" t="s">
        <v>18883</v>
      </c>
      <c r="B9801" s="3" t="s">
        <v>18884</v>
      </c>
      <c r="C9801" s="2"/>
      <c r="D9801" s="2" t="s">
        <v>16</v>
      </c>
      <c r="E9801" s="4">
        <f>580.00*(1-Z1%)</f>
        <v>580</v>
      </c>
      <c r="F9801" s="2">
        <v>1</v>
      </c>
      <c r="G9801" s="2"/>
    </row>
    <row r="9802" spans="1:26" customHeight="1" ht="18" hidden="true" outlineLevel="3">
      <c r="A9802" s="2" t="s">
        <v>18885</v>
      </c>
      <c r="B9802" s="3" t="s">
        <v>18886</v>
      </c>
      <c r="C9802" s="2"/>
      <c r="D9802" s="2" t="s">
        <v>16</v>
      </c>
      <c r="E9802" s="4">
        <f>570.00*(1-Z1%)</f>
        <v>570</v>
      </c>
      <c r="F9802" s="2">
        <v>1</v>
      </c>
      <c r="G9802" s="2"/>
    </row>
    <row r="9803" spans="1:26" customHeight="1" ht="18" hidden="true" outlineLevel="3">
      <c r="A9803" s="2" t="s">
        <v>18887</v>
      </c>
      <c r="B9803" s="3" t="s">
        <v>18888</v>
      </c>
      <c r="C9803" s="2"/>
      <c r="D9803" s="2" t="s">
        <v>16</v>
      </c>
      <c r="E9803" s="4">
        <f>500.00*(1-Z1%)</f>
        <v>500</v>
      </c>
      <c r="F9803" s="2">
        <v>2</v>
      </c>
      <c r="G9803" s="2"/>
    </row>
    <row r="9804" spans="1:26" customHeight="1" ht="18" hidden="true" outlineLevel="3">
      <c r="A9804" s="2" t="s">
        <v>18889</v>
      </c>
      <c r="B9804" s="3" t="s">
        <v>18890</v>
      </c>
      <c r="C9804" s="2"/>
      <c r="D9804" s="2" t="s">
        <v>16</v>
      </c>
      <c r="E9804" s="4">
        <f>310.00*(1-Z1%)</f>
        <v>310</v>
      </c>
      <c r="F9804" s="2">
        <v>1</v>
      </c>
      <c r="G9804" s="2"/>
    </row>
    <row r="9805" spans="1:26" customHeight="1" ht="18" hidden="true" outlineLevel="3">
      <c r="A9805" s="2" t="s">
        <v>18891</v>
      </c>
      <c r="B9805" s="3" t="s">
        <v>18892</v>
      </c>
      <c r="C9805" s="2"/>
      <c r="D9805" s="2" t="s">
        <v>16</v>
      </c>
      <c r="E9805" s="4">
        <f>630.00*(1-Z1%)</f>
        <v>630</v>
      </c>
      <c r="F9805" s="2">
        <v>2</v>
      </c>
      <c r="G9805" s="2"/>
    </row>
    <row r="9806" spans="1:26" customHeight="1" ht="18" hidden="true" outlineLevel="3">
      <c r="A9806" s="2" t="s">
        <v>18893</v>
      </c>
      <c r="B9806" s="3" t="s">
        <v>18894</v>
      </c>
      <c r="C9806" s="2"/>
      <c r="D9806" s="2" t="s">
        <v>16</v>
      </c>
      <c r="E9806" s="4">
        <f>630.00*(1-Z1%)</f>
        <v>630</v>
      </c>
      <c r="F9806" s="2">
        <v>2</v>
      </c>
      <c r="G9806" s="2"/>
    </row>
    <row r="9807" spans="1:26" customHeight="1" ht="18" hidden="true" outlineLevel="3">
      <c r="A9807" s="2" t="s">
        <v>18895</v>
      </c>
      <c r="B9807" s="3" t="s">
        <v>18896</v>
      </c>
      <c r="C9807" s="2"/>
      <c r="D9807" s="2" t="s">
        <v>16</v>
      </c>
      <c r="E9807" s="4">
        <f>680.00*(1-Z1%)</f>
        <v>680</v>
      </c>
      <c r="F9807" s="2">
        <v>1</v>
      </c>
      <c r="G9807" s="2"/>
    </row>
    <row r="9808" spans="1:26" customHeight="1" ht="18" hidden="true" outlineLevel="3">
      <c r="A9808" s="2" t="s">
        <v>18897</v>
      </c>
      <c r="B9808" s="3" t="s">
        <v>18898</v>
      </c>
      <c r="C9808" s="2"/>
      <c r="D9808" s="2" t="s">
        <v>16</v>
      </c>
      <c r="E9808" s="4">
        <f>490.00*(1-Z1%)</f>
        <v>490</v>
      </c>
      <c r="F9808" s="2">
        <v>2</v>
      </c>
      <c r="G9808" s="2"/>
    </row>
    <row r="9809" spans="1:26" customHeight="1" ht="18" hidden="true" outlineLevel="3">
      <c r="A9809" s="2" t="s">
        <v>18899</v>
      </c>
      <c r="B9809" s="3" t="s">
        <v>18900</v>
      </c>
      <c r="C9809" s="2"/>
      <c r="D9809" s="2" t="s">
        <v>16</v>
      </c>
      <c r="E9809" s="4">
        <f>620.00*(1-Z1%)</f>
        <v>620</v>
      </c>
      <c r="F9809" s="2">
        <v>1</v>
      </c>
      <c r="G9809" s="2"/>
    </row>
    <row r="9810" spans="1:26" customHeight="1" ht="18" hidden="true" outlineLevel="3">
      <c r="A9810" s="2" t="s">
        <v>18901</v>
      </c>
      <c r="B9810" s="3" t="s">
        <v>18902</v>
      </c>
      <c r="C9810" s="2"/>
      <c r="D9810" s="2" t="s">
        <v>16</v>
      </c>
      <c r="E9810" s="4">
        <f>650.00*(1-Z1%)</f>
        <v>650</v>
      </c>
      <c r="F9810" s="2">
        <v>1</v>
      </c>
      <c r="G9810" s="2"/>
    </row>
    <row r="9811" spans="1:26" customHeight="1" ht="18" hidden="true" outlineLevel="3">
      <c r="A9811" s="2" t="s">
        <v>18903</v>
      </c>
      <c r="B9811" s="3" t="s">
        <v>18904</v>
      </c>
      <c r="C9811" s="2"/>
      <c r="D9811" s="2" t="s">
        <v>16</v>
      </c>
      <c r="E9811" s="4">
        <f>540.00*(1-Z1%)</f>
        <v>540</v>
      </c>
      <c r="F9811" s="2">
        <v>1</v>
      </c>
      <c r="G9811" s="2"/>
    </row>
    <row r="9812" spans="1:26" customHeight="1" ht="18" hidden="true" outlineLevel="3">
      <c r="A9812" s="2" t="s">
        <v>18905</v>
      </c>
      <c r="B9812" s="3" t="s">
        <v>18906</v>
      </c>
      <c r="C9812" s="2"/>
      <c r="D9812" s="2" t="s">
        <v>16</v>
      </c>
      <c r="E9812" s="4">
        <f>580.00*(1-Z1%)</f>
        <v>580</v>
      </c>
      <c r="F9812" s="2">
        <v>1</v>
      </c>
      <c r="G9812" s="2"/>
    </row>
    <row r="9813" spans="1:26" customHeight="1" ht="18" hidden="true" outlineLevel="3">
      <c r="A9813" s="2" t="s">
        <v>18907</v>
      </c>
      <c r="B9813" s="3" t="s">
        <v>18908</v>
      </c>
      <c r="C9813" s="2"/>
      <c r="D9813" s="2" t="s">
        <v>16</v>
      </c>
      <c r="E9813" s="4">
        <f>490.00*(1-Z1%)</f>
        <v>490</v>
      </c>
      <c r="F9813" s="2">
        <v>1</v>
      </c>
      <c r="G9813" s="2"/>
    </row>
    <row r="9814" spans="1:26" customHeight="1" ht="18" hidden="true" outlineLevel="3">
      <c r="A9814" s="2" t="s">
        <v>18909</v>
      </c>
      <c r="B9814" s="3" t="s">
        <v>18910</v>
      </c>
      <c r="C9814" s="2"/>
      <c r="D9814" s="2" t="s">
        <v>16</v>
      </c>
      <c r="E9814" s="4">
        <f>520.00*(1-Z1%)</f>
        <v>520</v>
      </c>
      <c r="F9814" s="2">
        <v>2</v>
      </c>
      <c r="G9814" s="2"/>
    </row>
    <row r="9815" spans="1:26" customHeight="1" ht="18" hidden="true" outlineLevel="3">
      <c r="A9815" s="2" t="s">
        <v>18911</v>
      </c>
      <c r="B9815" s="3" t="s">
        <v>18912</v>
      </c>
      <c r="C9815" s="2"/>
      <c r="D9815" s="2" t="s">
        <v>16</v>
      </c>
      <c r="E9815" s="4">
        <f>600.00*(1-Z1%)</f>
        <v>600</v>
      </c>
      <c r="F9815" s="2">
        <v>1</v>
      </c>
      <c r="G9815" s="2"/>
    </row>
    <row r="9816" spans="1:26" customHeight="1" ht="18" hidden="true" outlineLevel="3">
      <c r="A9816" s="2" t="s">
        <v>18913</v>
      </c>
      <c r="B9816" s="3" t="s">
        <v>18914</v>
      </c>
      <c r="C9816" s="2"/>
      <c r="D9816" s="2" t="s">
        <v>16</v>
      </c>
      <c r="E9816" s="4">
        <f>680.00*(1-Z1%)</f>
        <v>680</v>
      </c>
      <c r="F9816" s="2">
        <v>1</v>
      </c>
      <c r="G9816" s="2"/>
    </row>
    <row r="9817" spans="1:26" customHeight="1" ht="18" hidden="true" outlineLevel="3">
      <c r="A9817" s="2" t="s">
        <v>18915</v>
      </c>
      <c r="B9817" s="3" t="s">
        <v>18916</v>
      </c>
      <c r="C9817" s="2"/>
      <c r="D9817" s="2" t="s">
        <v>16</v>
      </c>
      <c r="E9817" s="4">
        <f>620.00*(1-Z1%)</f>
        <v>620</v>
      </c>
      <c r="F9817" s="2">
        <v>1</v>
      </c>
      <c r="G9817" s="2"/>
    </row>
    <row r="9818" spans="1:26" customHeight="1" ht="18" hidden="true" outlineLevel="3">
      <c r="A9818" s="2" t="s">
        <v>18917</v>
      </c>
      <c r="B9818" s="3" t="s">
        <v>18918</v>
      </c>
      <c r="C9818" s="2"/>
      <c r="D9818" s="2" t="s">
        <v>16</v>
      </c>
      <c r="E9818" s="4">
        <f>550.00*(1-Z1%)</f>
        <v>550</v>
      </c>
      <c r="F9818" s="2">
        <v>1</v>
      </c>
      <c r="G9818" s="2"/>
    </row>
    <row r="9819" spans="1:26" customHeight="1" ht="18" hidden="true" outlineLevel="3">
      <c r="A9819" s="2" t="s">
        <v>18919</v>
      </c>
      <c r="B9819" s="3" t="s">
        <v>18920</v>
      </c>
      <c r="C9819" s="2"/>
      <c r="D9819" s="2" t="s">
        <v>16</v>
      </c>
      <c r="E9819" s="4">
        <f>620.00*(1-Z1%)</f>
        <v>620</v>
      </c>
      <c r="F9819" s="2">
        <v>1</v>
      </c>
      <c r="G9819" s="2"/>
    </row>
    <row r="9820" spans="1:26" customHeight="1" ht="18" hidden="true" outlineLevel="3">
      <c r="A9820" s="2" t="s">
        <v>18921</v>
      </c>
      <c r="B9820" s="3" t="s">
        <v>18922</v>
      </c>
      <c r="C9820" s="2"/>
      <c r="D9820" s="2" t="s">
        <v>16</v>
      </c>
      <c r="E9820" s="4">
        <f>620.00*(1-Z1%)</f>
        <v>620</v>
      </c>
      <c r="F9820" s="2">
        <v>1</v>
      </c>
      <c r="G9820" s="2"/>
    </row>
    <row r="9821" spans="1:26" customHeight="1" ht="18" hidden="true" outlineLevel="3">
      <c r="A9821" s="2" t="s">
        <v>18923</v>
      </c>
      <c r="B9821" s="3" t="s">
        <v>18924</v>
      </c>
      <c r="C9821" s="2"/>
      <c r="D9821" s="2" t="s">
        <v>16</v>
      </c>
      <c r="E9821" s="4">
        <f>800.00*(1-Z1%)</f>
        <v>800</v>
      </c>
      <c r="F9821" s="2">
        <v>1</v>
      </c>
      <c r="G9821" s="2"/>
    </row>
    <row r="9822" spans="1:26" customHeight="1" ht="18" hidden="true" outlineLevel="3">
      <c r="A9822" s="2" t="s">
        <v>18925</v>
      </c>
      <c r="B9822" s="3" t="s">
        <v>18926</v>
      </c>
      <c r="C9822" s="2"/>
      <c r="D9822" s="2" t="s">
        <v>16</v>
      </c>
      <c r="E9822" s="4">
        <f>550.00*(1-Z1%)</f>
        <v>550</v>
      </c>
      <c r="F9822" s="2">
        <v>2</v>
      </c>
      <c r="G9822" s="2"/>
    </row>
    <row r="9823" spans="1:26" customHeight="1" ht="18" hidden="true" outlineLevel="3">
      <c r="A9823" s="2" t="s">
        <v>18927</v>
      </c>
      <c r="B9823" s="3" t="s">
        <v>18928</v>
      </c>
      <c r="C9823" s="2"/>
      <c r="D9823" s="2" t="s">
        <v>16</v>
      </c>
      <c r="E9823" s="4">
        <f>620.00*(1-Z1%)</f>
        <v>620</v>
      </c>
      <c r="F9823" s="2">
        <v>1</v>
      </c>
      <c r="G9823" s="2"/>
    </row>
    <row r="9824" spans="1:26" customHeight="1" ht="18" hidden="true" outlineLevel="3">
      <c r="A9824" s="2" t="s">
        <v>18929</v>
      </c>
      <c r="B9824" s="3" t="s">
        <v>18930</v>
      </c>
      <c r="C9824" s="2"/>
      <c r="D9824" s="2" t="s">
        <v>16</v>
      </c>
      <c r="E9824" s="4">
        <f>890.00*(1-Z1%)</f>
        <v>890</v>
      </c>
      <c r="F9824" s="2">
        <v>1</v>
      </c>
      <c r="G9824" s="2"/>
    </row>
    <row r="9825" spans="1:26" customHeight="1" ht="18" hidden="true" outlineLevel="3">
      <c r="A9825" s="2" t="s">
        <v>18931</v>
      </c>
      <c r="B9825" s="3" t="s">
        <v>18932</v>
      </c>
      <c r="C9825" s="2"/>
      <c r="D9825" s="2" t="s">
        <v>16</v>
      </c>
      <c r="E9825" s="4">
        <f>720.00*(1-Z1%)</f>
        <v>720</v>
      </c>
      <c r="F9825" s="2">
        <v>1</v>
      </c>
      <c r="G9825" s="2"/>
    </row>
    <row r="9826" spans="1:26" customHeight="1" ht="18" hidden="true" outlineLevel="3">
      <c r="A9826" s="2" t="s">
        <v>18933</v>
      </c>
      <c r="B9826" s="3" t="s">
        <v>18934</v>
      </c>
      <c r="C9826" s="2"/>
      <c r="D9826" s="2" t="s">
        <v>16</v>
      </c>
      <c r="E9826" s="4">
        <f>990.00*(1-Z1%)</f>
        <v>990</v>
      </c>
      <c r="F9826" s="2">
        <v>1</v>
      </c>
      <c r="G9826" s="2"/>
    </row>
    <row r="9827" spans="1:26" customHeight="1" ht="35" hidden="true" outlineLevel="3">
      <c r="A9827" s="5" t="s">
        <v>18935</v>
      </c>
      <c r="B9827" s="5"/>
      <c r="C9827" s="5"/>
      <c r="D9827" s="5"/>
      <c r="E9827" s="5"/>
      <c r="F9827" s="5"/>
      <c r="G9827" s="5"/>
    </row>
    <row r="9828" spans="1:26" customHeight="1" ht="35" hidden="true" outlineLevel="4">
      <c r="A9828" s="5" t="s">
        <v>18936</v>
      </c>
      <c r="B9828" s="5"/>
      <c r="C9828" s="5"/>
      <c r="D9828" s="5"/>
      <c r="E9828" s="5"/>
      <c r="F9828" s="5"/>
      <c r="G9828" s="5"/>
    </row>
    <row r="9829" spans="1:26" customHeight="1" ht="36" hidden="true" outlineLevel="4">
      <c r="A9829" s="2" t="s">
        <v>18937</v>
      </c>
      <c r="B9829" s="3" t="s">
        <v>18938</v>
      </c>
      <c r="C9829" s="2"/>
      <c r="D9829" s="2" t="s">
        <v>16</v>
      </c>
      <c r="E9829" s="4">
        <f>1200.00*(1-Z1%)</f>
        <v>1200</v>
      </c>
      <c r="F9829" s="2">
        <v>2</v>
      </c>
      <c r="G9829" s="2"/>
    </row>
    <row r="9830" spans="1:26" customHeight="1" ht="18" hidden="true" outlineLevel="4">
      <c r="A9830" s="2" t="s">
        <v>18939</v>
      </c>
      <c r="B9830" s="3" t="s">
        <v>18940</v>
      </c>
      <c r="C9830" s="2"/>
      <c r="D9830" s="2" t="s">
        <v>16</v>
      </c>
      <c r="E9830" s="4">
        <f>1100.00*(1-Z1%)</f>
        <v>1100</v>
      </c>
      <c r="F9830" s="2">
        <v>1</v>
      </c>
      <c r="G9830" s="2"/>
    </row>
    <row r="9831" spans="1:26" customHeight="1" ht="36" hidden="true" outlineLevel="4">
      <c r="A9831" s="2" t="s">
        <v>18941</v>
      </c>
      <c r="B9831" s="3" t="s">
        <v>18942</v>
      </c>
      <c r="C9831" s="2"/>
      <c r="D9831" s="2" t="s">
        <v>16</v>
      </c>
      <c r="E9831" s="4">
        <f>1150.00*(1-Z1%)</f>
        <v>1150</v>
      </c>
      <c r="F9831" s="2">
        <v>2</v>
      </c>
      <c r="G9831" s="2"/>
    </row>
    <row r="9832" spans="1:26" customHeight="1" ht="36" hidden="true" outlineLevel="4">
      <c r="A9832" s="2" t="s">
        <v>18943</v>
      </c>
      <c r="B9832" s="3" t="s">
        <v>18944</v>
      </c>
      <c r="C9832" s="2"/>
      <c r="D9832" s="2" t="s">
        <v>16</v>
      </c>
      <c r="E9832" s="4">
        <f>1250.00*(1-Z1%)</f>
        <v>1250</v>
      </c>
      <c r="F9832" s="2">
        <v>2</v>
      </c>
      <c r="G9832" s="2"/>
    </row>
    <row r="9833" spans="1:26" customHeight="1" ht="18" hidden="true" outlineLevel="4">
      <c r="A9833" s="2" t="s">
        <v>18945</v>
      </c>
      <c r="B9833" s="3" t="s">
        <v>18946</v>
      </c>
      <c r="C9833" s="2"/>
      <c r="D9833" s="2" t="s">
        <v>16</v>
      </c>
      <c r="E9833" s="4">
        <f>1850.00*(1-Z1%)</f>
        <v>1850</v>
      </c>
      <c r="F9833" s="2">
        <v>2</v>
      </c>
      <c r="G9833" s="2"/>
    </row>
    <row r="9834" spans="1:26" customHeight="1" ht="36" hidden="true" outlineLevel="4">
      <c r="A9834" s="2" t="s">
        <v>18947</v>
      </c>
      <c r="B9834" s="3" t="s">
        <v>18948</v>
      </c>
      <c r="C9834" s="2"/>
      <c r="D9834" s="2" t="s">
        <v>16</v>
      </c>
      <c r="E9834" s="4">
        <f>1450.00*(1-Z1%)</f>
        <v>1450</v>
      </c>
      <c r="F9834" s="2">
        <v>2</v>
      </c>
      <c r="G9834" s="2"/>
    </row>
    <row r="9835" spans="1:26" customHeight="1" ht="36" hidden="true" outlineLevel="4">
      <c r="A9835" s="2" t="s">
        <v>18949</v>
      </c>
      <c r="B9835" s="3" t="s">
        <v>18950</v>
      </c>
      <c r="C9835" s="2"/>
      <c r="D9835" s="2" t="s">
        <v>16</v>
      </c>
      <c r="E9835" s="4">
        <f>900.00*(1-Z1%)</f>
        <v>900</v>
      </c>
      <c r="F9835" s="2">
        <v>1</v>
      </c>
      <c r="G9835" s="2"/>
    </row>
    <row r="9836" spans="1:26" customHeight="1" ht="36" hidden="true" outlineLevel="4">
      <c r="A9836" s="2" t="s">
        <v>18951</v>
      </c>
      <c r="B9836" s="3" t="s">
        <v>18952</v>
      </c>
      <c r="C9836" s="2"/>
      <c r="D9836" s="2" t="s">
        <v>16</v>
      </c>
      <c r="E9836" s="4">
        <f>1450.00*(1-Z1%)</f>
        <v>1450</v>
      </c>
      <c r="F9836" s="2">
        <v>2</v>
      </c>
      <c r="G9836" s="2"/>
    </row>
    <row r="9837" spans="1:26" customHeight="1" ht="36" hidden="true" outlineLevel="4">
      <c r="A9837" s="2" t="s">
        <v>18953</v>
      </c>
      <c r="B9837" s="3" t="s">
        <v>18954</v>
      </c>
      <c r="C9837" s="2"/>
      <c r="D9837" s="2" t="s">
        <v>16</v>
      </c>
      <c r="E9837" s="4">
        <f>1790.00*(1-Z1%)</f>
        <v>1790</v>
      </c>
      <c r="F9837" s="2">
        <v>2</v>
      </c>
      <c r="G9837" s="2"/>
    </row>
    <row r="9838" spans="1:26" customHeight="1" ht="36" hidden="true" outlineLevel="4">
      <c r="A9838" s="2" t="s">
        <v>18955</v>
      </c>
      <c r="B9838" s="3" t="s">
        <v>18956</v>
      </c>
      <c r="C9838" s="2"/>
      <c r="D9838" s="2" t="s">
        <v>16</v>
      </c>
      <c r="E9838" s="4">
        <f>1850.00*(1-Z1%)</f>
        <v>1850</v>
      </c>
      <c r="F9838" s="2">
        <v>2</v>
      </c>
      <c r="G9838" s="2"/>
    </row>
    <row r="9839" spans="1:26" customHeight="1" ht="36" hidden="true" outlineLevel="4">
      <c r="A9839" s="2" t="s">
        <v>18957</v>
      </c>
      <c r="B9839" s="3" t="s">
        <v>18958</v>
      </c>
      <c r="C9839" s="2"/>
      <c r="D9839" s="2" t="s">
        <v>16</v>
      </c>
      <c r="E9839" s="4">
        <f>2400.00*(1-Z1%)</f>
        <v>2400</v>
      </c>
      <c r="F9839" s="2">
        <v>1</v>
      </c>
      <c r="G9839" s="2"/>
    </row>
    <row r="9840" spans="1:26" customHeight="1" ht="36" hidden="true" outlineLevel="4">
      <c r="A9840" s="2" t="s">
        <v>18959</v>
      </c>
      <c r="B9840" s="3" t="s">
        <v>18960</v>
      </c>
      <c r="C9840" s="2"/>
      <c r="D9840" s="2" t="s">
        <v>16</v>
      </c>
      <c r="E9840" s="4">
        <f>1500.00*(1-Z1%)</f>
        <v>1500</v>
      </c>
      <c r="F9840" s="2">
        <v>1</v>
      </c>
      <c r="G9840" s="2"/>
    </row>
    <row r="9841" spans="1:26" customHeight="1" ht="36" hidden="true" outlineLevel="4">
      <c r="A9841" s="2" t="s">
        <v>18961</v>
      </c>
      <c r="B9841" s="3" t="s">
        <v>18962</v>
      </c>
      <c r="C9841" s="2"/>
      <c r="D9841" s="2" t="s">
        <v>16</v>
      </c>
      <c r="E9841" s="4">
        <f>1950.00*(1-Z1%)</f>
        <v>1950</v>
      </c>
      <c r="F9841" s="2">
        <v>1</v>
      </c>
      <c r="G9841" s="2"/>
    </row>
    <row r="9842" spans="1:26" customHeight="1" ht="18" hidden="true" outlineLevel="4">
      <c r="A9842" s="2" t="s">
        <v>18963</v>
      </c>
      <c r="B9842" s="3" t="s">
        <v>18964</v>
      </c>
      <c r="C9842" s="2"/>
      <c r="D9842" s="2" t="s">
        <v>16</v>
      </c>
      <c r="E9842" s="4">
        <f>2380.00*(1-Z1%)</f>
        <v>2380</v>
      </c>
      <c r="F9842" s="2">
        <v>2</v>
      </c>
      <c r="G9842" s="2"/>
    </row>
    <row r="9843" spans="1:26" customHeight="1" ht="18" hidden="true" outlineLevel="4">
      <c r="A9843" s="2" t="s">
        <v>18965</v>
      </c>
      <c r="B9843" s="3" t="s">
        <v>18966</v>
      </c>
      <c r="C9843" s="2"/>
      <c r="D9843" s="2" t="s">
        <v>16</v>
      </c>
      <c r="E9843" s="4">
        <f>2850.00*(1-Z1%)</f>
        <v>2850</v>
      </c>
      <c r="F9843" s="2">
        <v>1</v>
      </c>
      <c r="G9843" s="2"/>
    </row>
    <row r="9844" spans="1:26" customHeight="1" ht="18" hidden="true" outlineLevel="4">
      <c r="A9844" s="2" t="s">
        <v>18967</v>
      </c>
      <c r="B9844" s="3" t="s">
        <v>18968</v>
      </c>
      <c r="C9844" s="2"/>
      <c r="D9844" s="2" t="s">
        <v>16</v>
      </c>
      <c r="E9844" s="4">
        <f>3770.00*(1-Z1%)</f>
        <v>3770</v>
      </c>
      <c r="F9844" s="2">
        <v>2</v>
      </c>
      <c r="G9844" s="2"/>
    </row>
    <row r="9845" spans="1:26" customHeight="1" ht="18" hidden="true" outlineLevel="4">
      <c r="A9845" s="2" t="s">
        <v>18969</v>
      </c>
      <c r="B9845" s="3" t="s">
        <v>18970</v>
      </c>
      <c r="C9845" s="2"/>
      <c r="D9845" s="2" t="s">
        <v>16</v>
      </c>
      <c r="E9845" s="4">
        <f>4250.00*(1-Z1%)</f>
        <v>4250</v>
      </c>
      <c r="F9845" s="2">
        <v>1</v>
      </c>
      <c r="G9845" s="2"/>
    </row>
    <row r="9846" spans="1:26" customHeight="1" ht="36" hidden="true" outlineLevel="4">
      <c r="A9846" s="2" t="s">
        <v>18971</v>
      </c>
      <c r="B9846" s="3" t="s">
        <v>18972</v>
      </c>
      <c r="C9846" s="2"/>
      <c r="D9846" s="2" t="s">
        <v>16</v>
      </c>
      <c r="E9846" s="4">
        <f>4100.00*(1-Z1%)</f>
        <v>4100</v>
      </c>
      <c r="F9846" s="2">
        <v>1</v>
      </c>
      <c r="G9846" s="2"/>
    </row>
    <row r="9847" spans="1:26" customHeight="1" ht="18" hidden="true" outlineLevel="4">
      <c r="A9847" s="2" t="s">
        <v>18973</v>
      </c>
      <c r="B9847" s="3" t="s">
        <v>18974</v>
      </c>
      <c r="C9847" s="2"/>
      <c r="D9847" s="2" t="s">
        <v>16</v>
      </c>
      <c r="E9847" s="4">
        <f>3890.00*(1-Z1%)</f>
        <v>3890</v>
      </c>
      <c r="F9847" s="2">
        <v>2</v>
      </c>
      <c r="G9847" s="2"/>
    </row>
    <row r="9848" spans="1:26" customHeight="1" ht="18" hidden="true" outlineLevel="4">
      <c r="A9848" s="2" t="s">
        <v>18975</v>
      </c>
      <c r="B9848" s="3" t="s">
        <v>18976</v>
      </c>
      <c r="C9848" s="2"/>
      <c r="D9848" s="2" t="s">
        <v>16</v>
      </c>
      <c r="E9848" s="4">
        <f>2590.00*(1-Z1%)</f>
        <v>2590</v>
      </c>
      <c r="F9848" s="2">
        <v>2</v>
      </c>
      <c r="G9848" s="2"/>
    </row>
    <row r="9849" spans="1:26" customHeight="1" ht="18" hidden="true" outlineLevel="4">
      <c r="A9849" s="2" t="s">
        <v>18977</v>
      </c>
      <c r="B9849" s="3" t="s">
        <v>18978</v>
      </c>
      <c r="C9849" s="2"/>
      <c r="D9849" s="2" t="s">
        <v>16</v>
      </c>
      <c r="E9849" s="4">
        <f>1750.00*(1-Z1%)</f>
        <v>1750</v>
      </c>
      <c r="F9849" s="2">
        <v>1</v>
      </c>
      <c r="G9849" s="2"/>
    </row>
    <row r="9850" spans="1:26" customHeight="1" ht="36" hidden="true" outlineLevel="4">
      <c r="A9850" s="2" t="s">
        <v>18979</v>
      </c>
      <c r="B9850" s="3" t="s">
        <v>18980</v>
      </c>
      <c r="C9850" s="2"/>
      <c r="D9850" s="2" t="s">
        <v>16</v>
      </c>
      <c r="E9850" s="4">
        <f>3350.00*(1-Z1%)</f>
        <v>3350</v>
      </c>
      <c r="F9850" s="2">
        <v>2</v>
      </c>
      <c r="G9850" s="2"/>
    </row>
    <row r="9851" spans="1:26" customHeight="1" ht="18" hidden="true" outlineLevel="4">
      <c r="A9851" s="2" t="s">
        <v>18981</v>
      </c>
      <c r="B9851" s="3" t="s">
        <v>18982</v>
      </c>
      <c r="C9851" s="2"/>
      <c r="D9851" s="2" t="s">
        <v>16</v>
      </c>
      <c r="E9851" s="4">
        <f>2350.00*(1-Z1%)</f>
        <v>2350</v>
      </c>
      <c r="F9851" s="2">
        <v>2</v>
      </c>
      <c r="G9851" s="2"/>
    </row>
    <row r="9852" spans="1:26" customHeight="1" ht="36" hidden="true" outlineLevel="4">
      <c r="A9852" s="2" t="s">
        <v>18983</v>
      </c>
      <c r="B9852" s="3" t="s">
        <v>18984</v>
      </c>
      <c r="C9852" s="2"/>
      <c r="D9852" s="2" t="s">
        <v>16</v>
      </c>
      <c r="E9852" s="4">
        <f>1790.00*(1-Z1%)</f>
        <v>1790</v>
      </c>
      <c r="F9852" s="2">
        <v>1</v>
      </c>
      <c r="G9852" s="2"/>
    </row>
    <row r="9853" spans="1:26" customHeight="1" ht="36" hidden="true" outlineLevel="4">
      <c r="A9853" s="2" t="s">
        <v>18985</v>
      </c>
      <c r="B9853" s="3" t="s">
        <v>18986</v>
      </c>
      <c r="C9853" s="2"/>
      <c r="D9853" s="2" t="s">
        <v>16</v>
      </c>
      <c r="E9853" s="4">
        <f>1000.00*(1-Z1%)</f>
        <v>1000</v>
      </c>
      <c r="F9853" s="2">
        <v>2</v>
      </c>
      <c r="G9853" s="2"/>
    </row>
    <row r="9854" spans="1:26" customHeight="1" ht="35" hidden="true" outlineLevel="4">
      <c r="A9854" s="5" t="s">
        <v>18987</v>
      </c>
      <c r="B9854" s="5"/>
      <c r="C9854" s="5"/>
      <c r="D9854" s="5"/>
      <c r="E9854" s="5"/>
      <c r="F9854" s="5"/>
      <c r="G9854" s="5"/>
    </row>
    <row r="9855" spans="1:26" customHeight="1" ht="36" hidden="true" outlineLevel="4">
      <c r="A9855" s="2" t="s">
        <v>18988</v>
      </c>
      <c r="B9855" s="3" t="s">
        <v>18989</v>
      </c>
      <c r="C9855" s="2"/>
      <c r="D9855" s="2" t="s">
        <v>16</v>
      </c>
      <c r="E9855" s="4">
        <f>1350.00*(1-Z1%)</f>
        <v>1350</v>
      </c>
      <c r="F9855" s="2">
        <v>2</v>
      </c>
      <c r="G9855" s="2"/>
    </row>
    <row r="9856" spans="1:26" customHeight="1" ht="36" hidden="true" outlineLevel="4">
      <c r="A9856" s="2" t="s">
        <v>18990</v>
      </c>
      <c r="B9856" s="3" t="s">
        <v>18991</v>
      </c>
      <c r="C9856" s="2"/>
      <c r="D9856" s="2" t="s">
        <v>16</v>
      </c>
      <c r="E9856" s="4">
        <f>1490.00*(1-Z1%)</f>
        <v>1490</v>
      </c>
      <c r="F9856" s="2">
        <v>2</v>
      </c>
      <c r="G9856" s="2"/>
    </row>
    <row r="9857" spans="1:26" customHeight="1" ht="36" hidden="true" outlineLevel="4">
      <c r="A9857" s="2" t="s">
        <v>18992</v>
      </c>
      <c r="B9857" s="3" t="s">
        <v>18993</v>
      </c>
      <c r="C9857" s="2"/>
      <c r="D9857" s="2" t="s">
        <v>16</v>
      </c>
      <c r="E9857" s="4">
        <f>2100.00*(1-Z1%)</f>
        <v>2100</v>
      </c>
      <c r="F9857" s="2">
        <v>1</v>
      </c>
      <c r="G9857" s="2"/>
    </row>
    <row r="9858" spans="1:26" customHeight="1" ht="36" hidden="true" outlineLevel="4">
      <c r="A9858" s="2" t="s">
        <v>18994</v>
      </c>
      <c r="B9858" s="3" t="s">
        <v>18995</v>
      </c>
      <c r="C9858" s="2"/>
      <c r="D9858" s="2" t="s">
        <v>16</v>
      </c>
      <c r="E9858" s="4">
        <f>2200.00*(1-Z1%)</f>
        <v>2200</v>
      </c>
      <c r="F9858" s="2">
        <v>2</v>
      </c>
      <c r="G9858" s="2"/>
    </row>
    <row r="9859" spans="1:26" customHeight="1" ht="36" hidden="true" outlineLevel="4">
      <c r="A9859" s="2" t="s">
        <v>18996</v>
      </c>
      <c r="B9859" s="3" t="s">
        <v>18997</v>
      </c>
      <c r="C9859" s="2"/>
      <c r="D9859" s="2" t="s">
        <v>16</v>
      </c>
      <c r="E9859" s="4">
        <f>2750.00*(1-Z1%)</f>
        <v>2750</v>
      </c>
      <c r="F9859" s="2">
        <v>2</v>
      </c>
      <c r="G9859" s="2"/>
    </row>
    <row r="9860" spans="1:26" customHeight="1" ht="36" hidden="true" outlineLevel="4">
      <c r="A9860" s="2" t="s">
        <v>18998</v>
      </c>
      <c r="B9860" s="3" t="s">
        <v>18999</v>
      </c>
      <c r="C9860" s="2"/>
      <c r="D9860" s="2" t="s">
        <v>16</v>
      </c>
      <c r="E9860" s="4">
        <f>2750.00*(1-Z1%)</f>
        <v>2750</v>
      </c>
      <c r="F9860" s="2">
        <v>2</v>
      </c>
      <c r="G9860" s="2"/>
    </row>
    <row r="9861" spans="1:26" customHeight="1" ht="36" hidden="true" outlineLevel="4">
      <c r="A9861" s="2" t="s">
        <v>19000</v>
      </c>
      <c r="B9861" s="3" t="s">
        <v>19001</v>
      </c>
      <c r="C9861" s="2"/>
      <c r="D9861" s="2" t="s">
        <v>16</v>
      </c>
      <c r="E9861" s="4">
        <f>3890.00*(1-Z1%)</f>
        <v>3890</v>
      </c>
      <c r="F9861" s="2">
        <v>2</v>
      </c>
      <c r="G9861" s="2"/>
    </row>
    <row r="9862" spans="1:26" customHeight="1" ht="35" hidden="true" outlineLevel="4">
      <c r="A9862" s="5" t="s">
        <v>19002</v>
      </c>
      <c r="B9862" s="5"/>
      <c r="C9862" s="5"/>
      <c r="D9862" s="5"/>
      <c r="E9862" s="5"/>
      <c r="F9862" s="5"/>
      <c r="G9862" s="5"/>
    </row>
    <row r="9863" spans="1:26" customHeight="1" ht="36" hidden="true" outlineLevel="4">
      <c r="A9863" s="2" t="s">
        <v>19003</v>
      </c>
      <c r="B9863" s="3" t="s">
        <v>19004</v>
      </c>
      <c r="C9863" s="2"/>
      <c r="D9863" s="2" t="s">
        <v>16</v>
      </c>
      <c r="E9863" s="4">
        <f>190.00*(1-Z1%)</f>
        <v>190</v>
      </c>
      <c r="F9863" s="2">
        <v>1</v>
      </c>
      <c r="G9863" s="2"/>
    </row>
    <row r="9864" spans="1:26" customHeight="1" ht="36" hidden="true" outlineLevel="4">
      <c r="A9864" s="2" t="s">
        <v>19005</v>
      </c>
      <c r="B9864" s="3" t="s">
        <v>19006</v>
      </c>
      <c r="C9864" s="2"/>
      <c r="D9864" s="2" t="s">
        <v>16</v>
      </c>
      <c r="E9864" s="4">
        <f>890.00*(1-Z1%)</f>
        <v>890</v>
      </c>
      <c r="F9864" s="2">
        <v>2</v>
      </c>
      <c r="G9864" s="2"/>
    </row>
    <row r="9865" spans="1:26" customHeight="1" ht="36" hidden="true" outlineLevel="4">
      <c r="A9865" s="2" t="s">
        <v>19007</v>
      </c>
      <c r="B9865" s="3" t="s">
        <v>19008</v>
      </c>
      <c r="C9865" s="2"/>
      <c r="D9865" s="2" t="s">
        <v>16</v>
      </c>
      <c r="E9865" s="4">
        <f>690.00*(1-Z1%)</f>
        <v>690</v>
      </c>
      <c r="F9865" s="2">
        <v>1</v>
      </c>
      <c r="G9865" s="2"/>
    </row>
    <row r="9866" spans="1:26" customHeight="1" ht="35" hidden="true" outlineLevel="4">
      <c r="A9866" s="5" t="s">
        <v>19009</v>
      </c>
      <c r="B9866" s="5"/>
      <c r="C9866" s="5"/>
      <c r="D9866" s="5"/>
      <c r="E9866" s="5"/>
      <c r="F9866" s="5"/>
      <c r="G9866" s="5"/>
    </row>
    <row r="9867" spans="1:26" customHeight="1" ht="36" hidden="true" outlineLevel="4">
      <c r="A9867" s="2" t="s">
        <v>19010</v>
      </c>
      <c r="B9867" s="3" t="s">
        <v>19011</v>
      </c>
      <c r="C9867" s="2"/>
      <c r="D9867" s="2" t="s">
        <v>16</v>
      </c>
      <c r="E9867" s="4">
        <f>460.00*(1-Z1%)</f>
        <v>460</v>
      </c>
      <c r="F9867" s="2">
        <v>2</v>
      </c>
      <c r="G9867" s="2"/>
    </row>
    <row r="9868" spans="1:26" customHeight="1" ht="18" hidden="true" outlineLevel="4">
      <c r="A9868" s="2" t="s">
        <v>19012</v>
      </c>
      <c r="B9868" s="3" t="s">
        <v>19013</v>
      </c>
      <c r="C9868" s="2"/>
      <c r="D9868" s="2" t="s">
        <v>16</v>
      </c>
      <c r="E9868" s="4">
        <f>350.00*(1-Z1%)</f>
        <v>350</v>
      </c>
      <c r="F9868" s="2">
        <v>1</v>
      </c>
      <c r="G9868" s="2"/>
    </row>
    <row r="9869" spans="1:26" customHeight="1" ht="18" hidden="true" outlineLevel="4">
      <c r="A9869" s="2" t="s">
        <v>19014</v>
      </c>
      <c r="B9869" s="3" t="s">
        <v>19015</v>
      </c>
      <c r="C9869" s="2"/>
      <c r="D9869" s="2" t="s">
        <v>16</v>
      </c>
      <c r="E9869" s="4">
        <f>490.00*(1-Z1%)</f>
        <v>490</v>
      </c>
      <c r="F9869" s="2">
        <v>2</v>
      </c>
      <c r="G9869" s="2"/>
    </row>
    <row r="9870" spans="1:26" customHeight="1" ht="36" hidden="true" outlineLevel="4">
      <c r="A9870" s="2" t="s">
        <v>19016</v>
      </c>
      <c r="B9870" s="3" t="s">
        <v>19017</v>
      </c>
      <c r="C9870" s="2"/>
      <c r="D9870" s="2" t="s">
        <v>16</v>
      </c>
      <c r="E9870" s="4">
        <f>1490.00*(1-Z1%)</f>
        <v>1490</v>
      </c>
      <c r="F9870" s="2">
        <v>2</v>
      </c>
      <c r="G9870" s="2"/>
    </row>
    <row r="9871" spans="1:26" customHeight="1" ht="36" hidden="true" outlineLevel="4">
      <c r="A9871" s="2" t="s">
        <v>19018</v>
      </c>
      <c r="B9871" s="3" t="s">
        <v>19019</v>
      </c>
      <c r="C9871" s="2"/>
      <c r="D9871" s="2" t="s">
        <v>16</v>
      </c>
      <c r="E9871" s="4">
        <f>1750.00*(1-Z1%)</f>
        <v>1750</v>
      </c>
      <c r="F9871" s="2">
        <v>2</v>
      </c>
      <c r="G9871" s="2"/>
    </row>
    <row r="9872" spans="1:26" customHeight="1" ht="36" hidden="true" outlineLevel="4">
      <c r="A9872" s="2" t="s">
        <v>19020</v>
      </c>
      <c r="B9872" s="3" t="s">
        <v>19021</v>
      </c>
      <c r="C9872" s="2"/>
      <c r="D9872" s="2" t="s">
        <v>16</v>
      </c>
      <c r="E9872" s="4">
        <f>650.00*(1-Z1%)</f>
        <v>650</v>
      </c>
      <c r="F9872" s="2">
        <v>1</v>
      </c>
      <c r="G9872" s="2"/>
    </row>
    <row r="9873" spans="1:26" customHeight="1" ht="36" hidden="true" outlineLevel="4">
      <c r="A9873" s="2" t="s">
        <v>19022</v>
      </c>
      <c r="B9873" s="3" t="s">
        <v>19023</v>
      </c>
      <c r="C9873" s="2"/>
      <c r="D9873" s="2" t="s">
        <v>16</v>
      </c>
      <c r="E9873" s="4">
        <f>590.00*(1-Z1%)</f>
        <v>590</v>
      </c>
      <c r="F9873" s="2">
        <v>2</v>
      </c>
      <c r="G9873" s="2"/>
    </row>
    <row r="9874" spans="1:26" customHeight="1" ht="36" hidden="true" outlineLevel="4">
      <c r="A9874" s="2" t="s">
        <v>19024</v>
      </c>
      <c r="B9874" s="3" t="s">
        <v>19025</v>
      </c>
      <c r="C9874" s="2"/>
      <c r="D9874" s="2" t="s">
        <v>16</v>
      </c>
      <c r="E9874" s="4">
        <f>720.00*(1-Z1%)</f>
        <v>720</v>
      </c>
      <c r="F9874" s="2">
        <v>2</v>
      </c>
      <c r="G9874" s="2"/>
    </row>
    <row r="9875" spans="1:26" customHeight="1" ht="18" hidden="true" outlineLevel="4">
      <c r="A9875" s="2" t="s">
        <v>19026</v>
      </c>
      <c r="B9875" s="3" t="s">
        <v>19027</v>
      </c>
      <c r="C9875" s="2"/>
      <c r="D9875" s="2" t="s">
        <v>16</v>
      </c>
      <c r="E9875" s="4">
        <f>890.00*(1-Z1%)</f>
        <v>890</v>
      </c>
      <c r="F9875" s="2">
        <v>2</v>
      </c>
      <c r="G9875" s="2"/>
    </row>
    <row r="9876" spans="1:26" customHeight="1" ht="18" hidden="true" outlineLevel="4">
      <c r="A9876" s="2" t="s">
        <v>19028</v>
      </c>
      <c r="B9876" s="3" t="s">
        <v>19029</v>
      </c>
      <c r="C9876" s="2"/>
      <c r="D9876" s="2" t="s">
        <v>16</v>
      </c>
      <c r="E9876" s="4">
        <f>600.00*(1-Z1%)</f>
        <v>600</v>
      </c>
      <c r="F9876" s="2">
        <v>1</v>
      </c>
      <c r="G9876" s="2"/>
    </row>
    <row r="9877" spans="1:26" customHeight="1" ht="36" hidden="true" outlineLevel="4">
      <c r="A9877" s="2" t="s">
        <v>19030</v>
      </c>
      <c r="B9877" s="3" t="s">
        <v>19031</v>
      </c>
      <c r="C9877" s="2"/>
      <c r="D9877" s="2" t="s">
        <v>16</v>
      </c>
      <c r="E9877" s="4">
        <f>750.00*(1-Z1%)</f>
        <v>750</v>
      </c>
      <c r="F9877" s="2">
        <v>2</v>
      </c>
      <c r="G9877" s="2"/>
    </row>
    <row r="9878" spans="1:26" customHeight="1" ht="18" hidden="true" outlineLevel="4">
      <c r="A9878" s="2" t="s">
        <v>19032</v>
      </c>
      <c r="B9878" s="3" t="s">
        <v>19033</v>
      </c>
      <c r="C9878" s="2"/>
      <c r="D9878" s="2" t="s">
        <v>16</v>
      </c>
      <c r="E9878" s="4">
        <f>590.00*(1-Z1%)</f>
        <v>590</v>
      </c>
      <c r="F9878" s="2">
        <v>1</v>
      </c>
      <c r="G9878" s="2"/>
    </row>
    <row r="9879" spans="1:26" customHeight="1" ht="18" hidden="true" outlineLevel="4">
      <c r="A9879" s="2" t="s">
        <v>19034</v>
      </c>
      <c r="B9879" s="3" t="s">
        <v>19035</v>
      </c>
      <c r="C9879" s="2"/>
      <c r="D9879" s="2" t="s">
        <v>16</v>
      </c>
      <c r="E9879" s="4">
        <f>550.00*(1-Z1%)</f>
        <v>550</v>
      </c>
      <c r="F9879" s="2">
        <v>1</v>
      </c>
      <c r="G9879" s="2"/>
    </row>
    <row r="9880" spans="1:26" customHeight="1" ht="36" hidden="true" outlineLevel="4">
      <c r="A9880" s="2" t="s">
        <v>19036</v>
      </c>
      <c r="B9880" s="3" t="s">
        <v>19037</v>
      </c>
      <c r="C9880" s="2"/>
      <c r="D9880" s="2" t="s">
        <v>16</v>
      </c>
      <c r="E9880" s="4">
        <f>790.00*(1-Z1%)</f>
        <v>790</v>
      </c>
      <c r="F9880" s="2">
        <v>2</v>
      </c>
      <c r="G9880" s="2"/>
    </row>
    <row r="9881" spans="1:26" customHeight="1" ht="36" hidden="true" outlineLevel="4">
      <c r="A9881" s="2" t="s">
        <v>19038</v>
      </c>
      <c r="B9881" s="3" t="s">
        <v>19039</v>
      </c>
      <c r="C9881" s="2"/>
      <c r="D9881" s="2" t="s">
        <v>16</v>
      </c>
      <c r="E9881" s="4">
        <f>950.00*(1-Z1%)</f>
        <v>950</v>
      </c>
      <c r="F9881" s="2">
        <v>1</v>
      </c>
      <c r="G9881" s="2"/>
    </row>
    <row r="9882" spans="1:26" customHeight="1" ht="18" hidden="true" outlineLevel="4">
      <c r="A9882" s="2" t="s">
        <v>19040</v>
      </c>
      <c r="B9882" s="3" t="s">
        <v>19041</v>
      </c>
      <c r="C9882" s="2"/>
      <c r="D9882" s="2" t="s">
        <v>16</v>
      </c>
      <c r="E9882" s="4">
        <f>850.00*(1-Z1%)</f>
        <v>850</v>
      </c>
      <c r="F9882" s="2">
        <v>1</v>
      </c>
      <c r="G9882" s="2"/>
    </row>
    <row r="9883" spans="1:26" customHeight="1" ht="36" hidden="true" outlineLevel="4">
      <c r="A9883" s="2" t="s">
        <v>19042</v>
      </c>
      <c r="B9883" s="3" t="s">
        <v>19043</v>
      </c>
      <c r="C9883" s="2"/>
      <c r="D9883" s="2" t="s">
        <v>16</v>
      </c>
      <c r="E9883" s="4">
        <f>1150.00*(1-Z1%)</f>
        <v>1150</v>
      </c>
      <c r="F9883" s="2">
        <v>2</v>
      </c>
      <c r="G9883" s="2"/>
    </row>
    <row r="9884" spans="1:26" customHeight="1" ht="18" hidden="true" outlineLevel="4">
      <c r="A9884" s="2" t="s">
        <v>19044</v>
      </c>
      <c r="B9884" s="3" t="s">
        <v>19045</v>
      </c>
      <c r="C9884" s="2"/>
      <c r="D9884" s="2" t="s">
        <v>16</v>
      </c>
      <c r="E9884" s="4">
        <f>1250.00*(1-Z1%)</f>
        <v>1250</v>
      </c>
      <c r="F9884" s="2">
        <v>2</v>
      </c>
      <c r="G9884" s="2"/>
    </row>
    <row r="9885" spans="1:26" customHeight="1" ht="35" hidden="true" outlineLevel="2">
      <c r="A9885" s="5" t="s">
        <v>19046</v>
      </c>
      <c r="B9885" s="5"/>
      <c r="C9885" s="5"/>
      <c r="D9885" s="5"/>
      <c r="E9885" s="5"/>
      <c r="F9885" s="5"/>
      <c r="G9885" s="5"/>
    </row>
    <row r="9886" spans="1:26" customHeight="1" ht="35" hidden="true" outlineLevel="3">
      <c r="A9886" s="5" t="s">
        <v>19047</v>
      </c>
      <c r="B9886" s="5"/>
      <c r="C9886" s="5"/>
      <c r="D9886" s="5"/>
      <c r="E9886" s="5"/>
      <c r="F9886" s="5"/>
      <c r="G9886" s="5"/>
    </row>
    <row r="9887" spans="1:26" customHeight="1" ht="36" hidden="true" outlineLevel="3">
      <c r="A9887" s="2" t="s">
        <v>19048</v>
      </c>
      <c r="B9887" s="3" t="s">
        <v>19049</v>
      </c>
      <c r="C9887" s="2"/>
      <c r="D9887" s="2" t="s">
        <v>16</v>
      </c>
      <c r="E9887" s="4">
        <f>40.00*(1-Z1%)</f>
        <v>40</v>
      </c>
      <c r="F9887" s="2">
        <v>5</v>
      </c>
      <c r="G9887" s="2"/>
    </row>
    <row r="9888" spans="1:26" customHeight="1" ht="18" hidden="true" outlineLevel="3">
      <c r="A9888" s="2" t="s">
        <v>19050</v>
      </c>
      <c r="B9888" s="3" t="s">
        <v>19051</v>
      </c>
      <c r="C9888" s="2"/>
      <c r="D9888" s="2" t="s">
        <v>16</v>
      </c>
      <c r="E9888" s="4">
        <f>40.00*(1-Z1%)</f>
        <v>40</v>
      </c>
      <c r="F9888" s="2">
        <v>14</v>
      </c>
      <c r="G9888" s="2"/>
    </row>
    <row r="9889" spans="1:26" customHeight="1" ht="18" hidden="true" outlineLevel="3">
      <c r="A9889" s="2" t="s">
        <v>19052</v>
      </c>
      <c r="B9889" s="3" t="s">
        <v>19053</v>
      </c>
      <c r="C9889" s="2"/>
      <c r="D9889" s="2" t="s">
        <v>16</v>
      </c>
      <c r="E9889" s="4">
        <f>20.00*(1-Z1%)</f>
        <v>20</v>
      </c>
      <c r="F9889" s="2">
        <v>2</v>
      </c>
      <c r="G9889" s="2"/>
    </row>
    <row r="9890" spans="1:26" customHeight="1" ht="18" hidden="true" outlineLevel="3">
      <c r="A9890" s="2" t="s">
        <v>19054</v>
      </c>
      <c r="B9890" s="3" t="s">
        <v>19055</v>
      </c>
      <c r="C9890" s="2"/>
      <c r="D9890" s="2" t="s">
        <v>16</v>
      </c>
      <c r="E9890" s="4">
        <f>30.00*(1-Z1%)</f>
        <v>30</v>
      </c>
      <c r="F9890" s="2">
        <v>1</v>
      </c>
      <c r="G9890" s="2"/>
    </row>
    <row r="9891" spans="1:26" customHeight="1" ht="18" hidden="true" outlineLevel="3">
      <c r="A9891" s="2" t="s">
        <v>19056</v>
      </c>
      <c r="B9891" s="3" t="s">
        <v>19057</v>
      </c>
      <c r="C9891" s="2"/>
      <c r="D9891" s="2" t="s">
        <v>16</v>
      </c>
      <c r="E9891" s="4">
        <f>90.00*(1-Z1%)</f>
        <v>90</v>
      </c>
      <c r="F9891" s="2">
        <v>27</v>
      </c>
      <c r="G9891" s="2"/>
    </row>
    <row r="9892" spans="1:26" customHeight="1" ht="18" hidden="true" outlineLevel="3">
      <c r="A9892" s="2" t="s">
        <v>19058</v>
      </c>
      <c r="B9892" s="3" t="s">
        <v>19059</v>
      </c>
      <c r="C9892" s="2"/>
      <c r="D9892" s="2" t="s">
        <v>16</v>
      </c>
      <c r="E9892" s="4">
        <f>90.00*(1-Z1%)</f>
        <v>90</v>
      </c>
      <c r="F9892" s="2">
        <v>11</v>
      </c>
      <c r="G9892" s="2"/>
    </row>
    <row r="9893" spans="1:26" customHeight="1" ht="18" hidden="true" outlineLevel="3">
      <c r="A9893" s="2" t="s">
        <v>19060</v>
      </c>
      <c r="B9893" s="3" t="s">
        <v>19061</v>
      </c>
      <c r="C9893" s="2"/>
      <c r="D9893" s="2" t="s">
        <v>16</v>
      </c>
      <c r="E9893" s="4">
        <f>90.00*(1-Z1%)</f>
        <v>90</v>
      </c>
      <c r="F9893" s="2">
        <v>36</v>
      </c>
      <c r="G9893" s="2"/>
    </row>
    <row r="9894" spans="1:26" customHeight="1" ht="18" hidden="true" outlineLevel="3">
      <c r="A9894" s="2" t="s">
        <v>19062</v>
      </c>
      <c r="B9894" s="3" t="s">
        <v>19063</v>
      </c>
      <c r="C9894" s="2"/>
      <c r="D9894" s="2" t="s">
        <v>16</v>
      </c>
      <c r="E9894" s="4">
        <f>80.00*(1-Z1%)</f>
        <v>80</v>
      </c>
      <c r="F9894" s="2">
        <v>42</v>
      </c>
      <c r="G9894" s="2"/>
    </row>
    <row r="9895" spans="1:26" customHeight="1" ht="18" hidden="true" outlineLevel="3">
      <c r="A9895" s="2" t="s">
        <v>19064</v>
      </c>
      <c r="B9895" s="3" t="s">
        <v>19065</v>
      </c>
      <c r="C9895" s="2"/>
      <c r="D9895" s="2" t="s">
        <v>16</v>
      </c>
      <c r="E9895" s="4">
        <f>50.00*(1-Z1%)</f>
        <v>50</v>
      </c>
      <c r="F9895" s="2">
        <v>2</v>
      </c>
      <c r="G9895" s="2"/>
    </row>
    <row r="9896" spans="1:26" customHeight="1" ht="18" hidden="true" outlineLevel="3">
      <c r="A9896" s="2" t="s">
        <v>19066</v>
      </c>
      <c r="B9896" s="3" t="s">
        <v>19067</v>
      </c>
      <c r="C9896" s="2"/>
      <c r="D9896" s="2" t="s">
        <v>16</v>
      </c>
      <c r="E9896" s="4">
        <f>60.00*(1-Z1%)</f>
        <v>60</v>
      </c>
      <c r="F9896" s="2">
        <v>1</v>
      </c>
      <c r="G9896" s="2"/>
    </row>
    <row r="9897" spans="1:26" customHeight="1" ht="18" hidden="true" outlineLevel="3">
      <c r="A9897" s="2" t="s">
        <v>19068</v>
      </c>
      <c r="B9897" s="3" t="s">
        <v>19069</v>
      </c>
      <c r="C9897" s="2"/>
      <c r="D9897" s="2" t="s">
        <v>16</v>
      </c>
      <c r="E9897" s="4">
        <f>60.00*(1-Z1%)</f>
        <v>60</v>
      </c>
      <c r="F9897" s="2">
        <v>6</v>
      </c>
      <c r="G9897" s="2"/>
    </row>
    <row r="9898" spans="1:26" customHeight="1" ht="18" hidden="true" outlineLevel="3">
      <c r="A9898" s="2" t="s">
        <v>19070</v>
      </c>
      <c r="B9898" s="3" t="s">
        <v>19071</v>
      </c>
      <c r="C9898" s="2"/>
      <c r="D9898" s="2" t="s">
        <v>16</v>
      </c>
      <c r="E9898" s="4">
        <f>80.00*(1-Z1%)</f>
        <v>80</v>
      </c>
      <c r="F9898" s="2">
        <v>17</v>
      </c>
      <c r="G9898" s="2"/>
    </row>
    <row r="9899" spans="1:26" customHeight="1" ht="18" hidden="true" outlineLevel="3">
      <c r="A9899" s="2" t="s">
        <v>19072</v>
      </c>
      <c r="B9899" s="3" t="s">
        <v>19073</v>
      </c>
      <c r="C9899" s="2"/>
      <c r="D9899" s="2" t="s">
        <v>16</v>
      </c>
      <c r="E9899" s="4">
        <f>60.00*(1-Z1%)</f>
        <v>60</v>
      </c>
      <c r="F9899" s="2">
        <v>6</v>
      </c>
      <c r="G9899" s="2"/>
    </row>
    <row r="9900" spans="1:26" customHeight="1" ht="18" hidden="true" outlineLevel="3">
      <c r="A9900" s="2" t="s">
        <v>19074</v>
      </c>
      <c r="B9900" s="3" t="s">
        <v>19075</v>
      </c>
      <c r="C9900" s="2"/>
      <c r="D9900" s="2" t="s">
        <v>16</v>
      </c>
      <c r="E9900" s="4">
        <f>60.00*(1-Z1%)</f>
        <v>60</v>
      </c>
      <c r="F9900" s="2">
        <v>3</v>
      </c>
      <c r="G9900" s="2"/>
    </row>
    <row r="9901" spans="1:26" customHeight="1" ht="18" hidden="true" outlineLevel="3">
      <c r="A9901" s="2" t="s">
        <v>19076</v>
      </c>
      <c r="B9901" s="3" t="s">
        <v>19077</v>
      </c>
      <c r="C9901" s="2"/>
      <c r="D9901" s="2" t="s">
        <v>16</v>
      </c>
      <c r="E9901" s="4">
        <f>80.00*(1-Z1%)</f>
        <v>80</v>
      </c>
      <c r="F9901" s="2">
        <v>1</v>
      </c>
      <c r="G9901" s="2"/>
    </row>
    <row r="9902" spans="1:26" customHeight="1" ht="18" hidden="true" outlineLevel="3">
      <c r="A9902" s="2" t="s">
        <v>19078</v>
      </c>
      <c r="B9902" s="3" t="s">
        <v>19079</v>
      </c>
      <c r="C9902" s="2"/>
      <c r="D9902" s="2" t="s">
        <v>16</v>
      </c>
      <c r="E9902" s="4">
        <f>30.00*(1-Z1%)</f>
        <v>30</v>
      </c>
      <c r="F9902" s="2">
        <v>13</v>
      </c>
      <c r="G9902" s="2"/>
    </row>
    <row r="9903" spans="1:26" customHeight="1" ht="18" hidden="true" outlineLevel="3">
      <c r="A9903" s="2" t="s">
        <v>19080</v>
      </c>
      <c r="B9903" s="3" t="s">
        <v>19081</v>
      </c>
      <c r="C9903" s="2"/>
      <c r="D9903" s="2" t="s">
        <v>16</v>
      </c>
      <c r="E9903" s="4">
        <f>15.00*(1-Z1%)</f>
        <v>15</v>
      </c>
      <c r="F9903" s="2">
        <v>6</v>
      </c>
      <c r="G9903" s="2"/>
    </row>
    <row r="9904" spans="1:26" customHeight="1" ht="18" hidden="true" outlineLevel="3">
      <c r="A9904" s="2" t="s">
        <v>19082</v>
      </c>
      <c r="B9904" s="3" t="s">
        <v>19083</v>
      </c>
      <c r="C9904" s="2"/>
      <c r="D9904" s="2" t="s">
        <v>16</v>
      </c>
      <c r="E9904" s="4">
        <f>40.00*(1-Z1%)</f>
        <v>40</v>
      </c>
      <c r="F9904" s="2">
        <v>1</v>
      </c>
      <c r="G9904" s="2"/>
    </row>
    <row r="9905" spans="1:26" customHeight="1" ht="18" hidden="true" outlineLevel="3">
      <c r="A9905" s="2" t="s">
        <v>19084</v>
      </c>
      <c r="B9905" s="3" t="s">
        <v>19085</v>
      </c>
      <c r="C9905" s="2"/>
      <c r="D9905" s="2" t="s">
        <v>16</v>
      </c>
      <c r="E9905" s="4">
        <f>60.00*(1-Z1%)</f>
        <v>60</v>
      </c>
      <c r="F9905" s="2">
        <v>6</v>
      </c>
      <c r="G9905" s="2"/>
    </row>
    <row r="9906" spans="1:26" customHeight="1" ht="18" hidden="true" outlineLevel="3">
      <c r="A9906" s="2" t="s">
        <v>19086</v>
      </c>
      <c r="B9906" s="3" t="s">
        <v>19087</v>
      </c>
      <c r="C9906" s="2"/>
      <c r="D9906" s="2" t="s">
        <v>16</v>
      </c>
      <c r="E9906" s="4">
        <f>70.00*(1-Z1%)</f>
        <v>70</v>
      </c>
      <c r="F9906" s="2">
        <v>1</v>
      </c>
      <c r="G9906" s="2"/>
    </row>
    <row r="9907" spans="1:26" customHeight="1" ht="18" hidden="true" outlineLevel="3">
      <c r="A9907" s="2" t="s">
        <v>19088</v>
      </c>
      <c r="B9907" s="3" t="s">
        <v>19089</v>
      </c>
      <c r="C9907" s="2"/>
      <c r="D9907" s="2" t="s">
        <v>16</v>
      </c>
      <c r="E9907" s="4">
        <f>50.00*(1-Z1%)</f>
        <v>50</v>
      </c>
      <c r="F9907" s="2">
        <v>7</v>
      </c>
      <c r="G9907" s="2"/>
    </row>
    <row r="9908" spans="1:26" customHeight="1" ht="18" hidden="true" outlineLevel="3">
      <c r="A9908" s="2" t="s">
        <v>19090</v>
      </c>
      <c r="B9908" s="3" t="s">
        <v>19091</v>
      </c>
      <c r="C9908" s="2"/>
      <c r="D9908" s="2" t="s">
        <v>16</v>
      </c>
      <c r="E9908" s="4">
        <f>70.00*(1-Z1%)</f>
        <v>70</v>
      </c>
      <c r="F9908" s="2">
        <v>1</v>
      </c>
      <c r="G9908" s="2"/>
    </row>
    <row r="9909" spans="1:26" customHeight="1" ht="18" hidden="true" outlineLevel="3">
      <c r="A9909" s="2" t="s">
        <v>19092</v>
      </c>
      <c r="B9909" s="3" t="s">
        <v>19093</v>
      </c>
      <c r="C9909" s="2"/>
      <c r="D9909" s="2" t="s">
        <v>16</v>
      </c>
      <c r="E9909" s="4">
        <f>50.00*(1-Z1%)</f>
        <v>50</v>
      </c>
      <c r="F9909" s="2">
        <v>60</v>
      </c>
      <c r="G9909" s="2"/>
    </row>
    <row r="9910" spans="1:26" customHeight="1" ht="18" hidden="true" outlineLevel="3">
      <c r="A9910" s="2" t="s">
        <v>19094</v>
      </c>
      <c r="B9910" s="3" t="s">
        <v>19095</v>
      </c>
      <c r="C9910" s="2"/>
      <c r="D9910" s="2" t="s">
        <v>16</v>
      </c>
      <c r="E9910" s="4">
        <f>40.00*(1-Z1%)</f>
        <v>40</v>
      </c>
      <c r="F9910" s="2">
        <v>20</v>
      </c>
      <c r="G9910" s="2"/>
    </row>
    <row r="9911" spans="1:26" customHeight="1" ht="18" hidden="true" outlineLevel="3">
      <c r="A9911" s="2" t="s">
        <v>19096</v>
      </c>
      <c r="B9911" s="3" t="s">
        <v>19097</v>
      </c>
      <c r="C9911" s="2"/>
      <c r="D9911" s="2" t="s">
        <v>16</v>
      </c>
      <c r="E9911" s="4">
        <f>30.00*(1-Z1%)</f>
        <v>30</v>
      </c>
      <c r="F9911" s="2">
        <v>53</v>
      </c>
      <c r="G9911" s="2"/>
    </row>
    <row r="9912" spans="1:26" customHeight="1" ht="18" hidden="true" outlineLevel="3">
      <c r="A9912" s="2" t="s">
        <v>19098</v>
      </c>
      <c r="B9912" s="3" t="s">
        <v>19099</v>
      </c>
      <c r="C9912" s="2"/>
      <c r="D9912" s="2" t="s">
        <v>16</v>
      </c>
      <c r="E9912" s="4">
        <f>80.00*(1-Z1%)</f>
        <v>80</v>
      </c>
      <c r="F9912" s="2">
        <v>4</v>
      </c>
      <c r="G9912" s="2"/>
    </row>
    <row r="9913" spans="1:26" customHeight="1" ht="36" hidden="true" outlineLevel="3">
      <c r="A9913" s="2" t="s">
        <v>19100</v>
      </c>
      <c r="B9913" s="3" t="s">
        <v>19101</v>
      </c>
      <c r="C9913" s="2"/>
      <c r="D9913" s="2" t="s">
        <v>16</v>
      </c>
      <c r="E9913" s="4">
        <f>240.00*(1-Z1%)</f>
        <v>240</v>
      </c>
      <c r="F9913" s="2">
        <v>3</v>
      </c>
      <c r="G9913" s="2"/>
    </row>
    <row r="9914" spans="1:26" customHeight="1" ht="18" hidden="true" outlineLevel="3">
      <c r="A9914" s="2" t="s">
        <v>19102</v>
      </c>
      <c r="B9914" s="3" t="s">
        <v>19103</v>
      </c>
      <c r="C9914" s="2"/>
      <c r="D9914" s="2" t="s">
        <v>16</v>
      </c>
      <c r="E9914" s="4">
        <f>70.00*(1-Z1%)</f>
        <v>70</v>
      </c>
      <c r="F9914" s="2">
        <v>39</v>
      </c>
      <c r="G9914" s="2"/>
    </row>
    <row r="9915" spans="1:26" customHeight="1" ht="18" hidden="true" outlineLevel="3">
      <c r="A9915" s="2" t="s">
        <v>19104</v>
      </c>
      <c r="B9915" s="3" t="s">
        <v>19105</v>
      </c>
      <c r="C9915" s="2"/>
      <c r="D9915" s="2" t="s">
        <v>16</v>
      </c>
      <c r="E9915" s="4">
        <f>70.00*(1-Z1%)</f>
        <v>70</v>
      </c>
      <c r="F9915" s="2">
        <v>17</v>
      </c>
      <c r="G9915" s="2"/>
    </row>
    <row r="9916" spans="1:26" customHeight="1" ht="18" hidden="true" outlineLevel="3">
      <c r="A9916" s="2" t="s">
        <v>19106</v>
      </c>
      <c r="B9916" s="3" t="s">
        <v>19107</v>
      </c>
      <c r="C9916" s="2"/>
      <c r="D9916" s="2" t="s">
        <v>16</v>
      </c>
      <c r="E9916" s="4">
        <f>70.00*(1-Z1%)</f>
        <v>70</v>
      </c>
      <c r="F9916" s="2">
        <v>2</v>
      </c>
      <c r="G9916" s="2"/>
    </row>
    <row r="9917" spans="1:26" customHeight="1" ht="18" hidden="true" outlineLevel="3">
      <c r="A9917" s="2" t="s">
        <v>19108</v>
      </c>
      <c r="B9917" s="3" t="s">
        <v>19109</v>
      </c>
      <c r="C9917" s="2"/>
      <c r="D9917" s="2" t="s">
        <v>16</v>
      </c>
      <c r="E9917" s="4">
        <f>50.00*(1-Z1%)</f>
        <v>50</v>
      </c>
      <c r="F9917" s="2">
        <v>5</v>
      </c>
      <c r="G9917" s="2"/>
    </row>
    <row r="9918" spans="1:26" customHeight="1" ht="18" hidden="true" outlineLevel="3">
      <c r="A9918" s="2" t="s">
        <v>19110</v>
      </c>
      <c r="B9918" s="3" t="s">
        <v>19111</v>
      </c>
      <c r="C9918" s="2"/>
      <c r="D9918" s="2" t="s">
        <v>16</v>
      </c>
      <c r="E9918" s="4">
        <f>50.00*(1-Z1%)</f>
        <v>50</v>
      </c>
      <c r="F9918" s="2">
        <v>4</v>
      </c>
      <c r="G9918" s="2"/>
    </row>
    <row r="9919" spans="1:26" customHeight="1" ht="18" hidden="true" outlineLevel="3">
      <c r="A9919" s="2" t="s">
        <v>19112</v>
      </c>
      <c r="B9919" s="3" t="s">
        <v>19113</v>
      </c>
      <c r="C9919" s="2"/>
      <c r="D9919" s="2" t="s">
        <v>16</v>
      </c>
      <c r="E9919" s="4">
        <f>50.00*(1-Z1%)</f>
        <v>50</v>
      </c>
      <c r="F9919" s="2">
        <v>16</v>
      </c>
      <c r="G9919" s="2"/>
    </row>
    <row r="9920" spans="1:26" customHeight="1" ht="18" hidden="true" outlineLevel="3">
      <c r="A9920" s="2" t="s">
        <v>19114</v>
      </c>
      <c r="B9920" s="3" t="s">
        <v>19115</v>
      </c>
      <c r="C9920" s="2"/>
      <c r="D9920" s="2" t="s">
        <v>16</v>
      </c>
      <c r="E9920" s="4">
        <f>50.00*(1-Z1%)</f>
        <v>50</v>
      </c>
      <c r="F9920" s="2">
        <v>8</v>
      </c>
      <c r="G9920" s="2"/>
    </row>
    <row r="9921" spans="1:26" customHeight="1" ht="18" hidden="true" outlineLevel="3">
      <c r="A9921" s="2" t="s">
        <v>19116</v>
      </c>
      <c r="B9921" s="3" t="s">
        <v>19117</v>
      </c>
      <c r="C9921" s="2"/>
      <c r="D9921" s="2" t="s">
        <v>16</v>
      </c>
      <c r="E9921" s="4">
        <f>50.00*(1-Z1%)</f>
        <v>50</v>
      </c>
      <c r="F9921" s="2">
        <v>11</v>
      </c>
      <c r="G9921" s="2"/>
    </row>
    <row r="9922" spans="1:26" customHeight="1" ht="18" hidden="true" outlineLevel="3">
      <c r="A9922" s="2" t="s">
        <v>19118</v>
      </c>
      <c r="B9922" s="3" t="s">
        <v>19119</v>
      </c>
      <c r="C9922" s="2"/>
      <c r="D9922" s="2" t="s">
        <v>16</v>
      </c>
      <c r="E9922" s="4">
        <f>20.00*(1-Z1%)</f>
        <v>20</v>
      </c>
      <c r="F9922" s="2">
        <v>10</v>
      </c>
      <c r="G9922" s="2"/>
    </row>
    <row r="9923" spans="1:26" customHeight="1" ht="18" hidden="true" outlineLevel="3">
      <c r="A9923" s="2" t="s">
        <v>19120</v>
      </c>
      <c r="B9923" s="3" t="s">
        <v>19121</v>
      </c>
      <c r="C9923" s="2"/>
      <c r="D9923" s="2" t="s">
        <v>16</v>
      </c>
      <c r="E9923" s="4">
        <f>40.00*(1-Z1%)</f>
        <v>40</v>
      </c>
      <c r="F9923" s="2">
        <v>24</v>
      </c>
      <c r="G9923" s="2"/>
    </row>
    <row r="9924" spans="1:26" customHeight="1" ht="18" hidden="true" outlineLevel="3">
      <c r="A9924" s="2" t="s">
        <v>19122</v>
      </c>
      <c r="B9924" s="3" t="s">
        <v>19123</v>
      </c>
      <c r="C9924" s="2"/>
      <c r="D9924" s="2" t="s">
        <v>16</v>
      </c>
      <c r="E9924" s="4">
        <f>40.00*(1-Z1%)</f>
        <v>40</v>
      </c>
      <c r="F9924" s="2">
        <v>2</v>
      </c>
      <c r="G9924" s="2"/>
    </row>
    <row r="9925" spans="1:26" customHeight="1" ht="18" hidden="true" outlineLevel="3">
      <c r="A9925" s="2" t="s">
        <v>19124</v>
      </c>
      <c r="B9925" s="3" t="s">
        <v>19125</v>
      </c>
      <c r="C9925" s="2"/>
      <c r="D9925" s="2" t="s">
        <v>16</v>
      </c>
      <c r="E9925" s="4">
        <f>30.00*(1-Z1%)</f>
        <v>30</v>
      </c>
      <c r="F9925" s="2">
        <v>17</v>
      </c>
      <c r="G9925" s="2"/>
    </row>
    <row r="9926" spans="1:26" customHeight="1" ht="18" hidden="true" outlineLevel="3">
      <c r="A9926" s="2" t="s">
        <v>19126</v>
      </c>
      <c r="B9926" s="3" t="s">
        <v>19127</v>
      </c>
      <c r="C9926" s="2"/>
      <c r="D9926" s="2" t="s">
        <v>16</v>
      </c>
      <c r="E9926" s="4">
        <f>30.00*(1-Z1%)</f>
        <v>30</v>
      </c>
      <c r="F9926" s="2">
        <v>4</v>
      </c>
      <c r="G9926" s="2"/>
    </row>
    <row r="9927" spans="1:26" customHeight="1" ht="18" hidden="true" outlineLevel="3">
      <c r="A9927" s="2" t="s">
        <v>19128</v>
      </c>
      <c r="B9927" s="3" t="s">
        <v>19129</v>
      </c>
      <c r="C9927" s="2"/>
      <c r="D9927" s="2" t="s">
        <v>16</v>
      </c>
      <c r="E9927" s="4">
        <f>30.00*(1-Z1%)</f>
        <v>30</v>
      </c>
      <c r="F9927" s="2">
        <v>1</v>
      </c>
      <c r="G9927" s="2"/>
    </row>
    <row r="9928" spans="1:26" customHeight="1" ht="18" hidden="true" outlineLevel="3">
      <c r="A9928" s="2" t="s">
        <v>19130</v>
      </c>
      <c r="B9928" s="3" t="s">
        <v>19131</v>
      </c>
      <c r="C9928" s="2"/>
      <c r="D9928" s="2" t="s">
        <v>16</v>
      </c>
      <c r="E9928" s="4">
        <f>30.00*(1-Z1%)</f>
        <v>30</v>
      </c>
      <c r="F9928" s="2">
        <v>5</v>
      </c>
      <c r="G9928" s="2"/>
    </row>
    <row r="9929" spans="1:26" customHeight="1" ht="18" hidden="true" outlineLevel="3">
      <c r="A9929" s="2" t="s">
        <v>19132</v>
      </c>
      <c r="B9929" s="3" t="s">
        <v>19133</v>
      </c>
      <c r="C9929" s="2"/>
      <c r="D9929" s="2" t="s">
        <v>16</v>
      </c>
      <c r="E9929" s="4">
        <f>30.00*(1-Z1%)</f>
        <v>30</v>
      </c>
      <c r="F9929" s="2">
        <v>26</v>
      </c>
      <c r="G9929" s="2"/>
    </row>
    <row r="9930" spans="1:26" customHeight="1" ht="18" hidden="true" outlineLevel="3">
      <c r="A9930" s="2" t="s">
        <v>19134</v>
      </c>
      <c r="B9930" s="3" t="s">
        <v>19135</v>
      </c>
      <c r="C9930" s="2"/>
      <c r="D9930" s="2" t="s">
        <v>16</v>
      </c>
      <c r="E9930" s="4">
        <f>20.00*(1-Z1%)</f>
        <v>20</v>
      </c>
      <c r="F9930" s="2">
        <v>43</v>
      </c>
      <c r="G9930" s="2"/>
    </row>
    <row r="9931" spans="1:26" customHeight="1" ht="18" hidden="true" outlineLevel="3">
      <c r="A9931" s="2" t="s">
        <v>19136</v>
      </c>
      <c r="B9931" s="3" t="s">
        <v>19137</v>
      </c>
      <c r="C9931" s="2"/>
      <c r="D9931" s="2" t="s">
        <v>16</v>
      </c>
      <c r="E9931" s="4">
        <f>60.00*(1-Z1%)</f>
        <v>60</v>
      </c>
      <c r="F9931" s="2">
        <v>4</v>
      </c>
      <c r="G9931" s="2"/>
    </row>
    <row r="9932" spans="1:26" customHeight="1" ht="18" hidden="true" outlineLevel="3">
      <c r="A9932" s="2" t="s">
        <v>19138</v>
      </c>
      <c r="B9932" s="3" t="s">
        <v>19139</v>
      </c>
      <c r="C9932" s="2"/>
      <c r="D9932" s="2" t="s">
        <v>16</v>
      </c>
      <c r="E9932" s="4">
        <f>60.00*(1-Z1%)</f>
        <v>60</v>
      </c>
      <c r="F9932" s="2">
        <v>33</v>
      </c>
      <c r="G9932" s="2"/>
    </row>
    <row r="9933" spans="1:26" customHeight="1" ht="18" hidden="true" outlineLevel="3">
      <c r="A9933" s="2" t="s">
        <v>19140</v>
      </c>
      <c r="B9933" s="3" t="s">
        <v>19141</v>
      </c>
      <c r="C9933" s="2"/>
      <c r="D9933" s="2" t="s">
        <v>16</v>
      </c>
      <c r="E9933" s="4">
        <f>60.00*(1-Z1%)</f>
        <v>60</v>
      </c>
      <c r="F9933" s="2">
        <v>4</v>
      </c>
      <c r="G9933" s="2"/>
    </row>
    <row r="9934" spans="1:26" customHeight="1" ht="18" hidden="true" outlineLevel="3">
      <c r="A9934" s="2" t="s">
        <v>19142</v>
      </c>
      <c r="B9934" s="3" t="s">
        <v>19143</v>
      </c>
      <c r="C9934" s="2"/>
      <c r="D9934" s="2" t="s">
        <v>16</v>
      </c>
      <c r="E9934" s="4">
        <f>80.00*(1-Z1%)</f>
        <v>80</v>
      </c>
      <c r="F9934" s="2">
        <v>20</v>
      </c>
      <c r="G9934" s="2"/>
    </row>
    <row r="9935" spans="1:26" customHeight="1" ht="18" hidden="true" outlineLevel="3">
      <c r="A9935" s="2" t="s">
        <v>19144</v>
      </c>
      <c r="B9935" s="3" t="s">
        <v>19145</v>
      </c>
      <c r="C9935" s="2"/>
      <c r="D9935" s="2" t="s">
        <v>16</v>
      </c>
      <c r="E9935" s="4">
        <f>100.00*(1-Z1%)</f>
        <v>100</v>
      </c>
      <c r="F9935" s="2">
        <v>1</v>
      </c>
      <c r="G9935" s="2"/>
    </row>
    <row r="9936" spans="1:26" customHeight="1" ht="18" hidden="true" outlineLevel="3">
      <c r="A9936" s="2" t="s">
        <v>19146</v>
      </c>
      <c r="B9936" s="3" t="s">
        <v>19147</v>
      </c>
      <c r="C9936" s="2"/>
      <c r="D9936" s="2" t="s">
        <v>16</v>
      </c>
      <c r="E9936" s="4">
        <f>50.00*(1-Z1%)</f>
        <v>50</v>
      </c>
      <c r="F9936" s="2">
        <v>3</v>
      </c>
      <c r="G9936" s="2"/>
    </row>
    <row r="9937" spans="1:26" customHeight="1" ht="35" hidden="true" outlineLevel="3">
      <c r="A9937" s="5" t="s">
        <v>19148</v>
      </c>
      <c r="B9937" s="5"/>
      <c r="C9937" s="5"/>
      <c r="D9937" s="5"/>
      <c r="E9937" s="5"/>
      <c r="F9937" s="5"/>
      <c r="G9937" s="5"/>
    </row>
    <row r="9938" spans="1:26" customHeight="1" ht="18" hidden="true" outlineLevel="3">
      <c r="A9938" s="2" t="s">
        <v>19149</v>
      </c>
      <c r="B9938" s="3" t="s">
        <v>19150</v>
      </c>
      <c r="C9938" s="2"/>
      <c r="D9938" s="2" t="s">
        <v>16</v>
      </c>
      <c r="E9938" s="4">
        <f>40.00*(1-Z1%)</f>
        <v>40</v>
      </c>
      <c r="F9938" s="2">
        <v>1</v>
      </c>
      <c r="G9938" s="2"/>
    </row>
    <row r="9939" spans="1:26" customHeight="1" ht="36" hidden="true" outlineLevel="3">
      <c r="A9939" s="2" t="s">
        <v>19151</v>
      </c>
      <c r="B9939" s="3" t="s">
        <v>19152</v>
      </c>
      <c r="C9939" s="2"/>
      <c r="D9939" s="2" t="s">
        <v>16</v>
      </c>
      <c r="E9939" s="4">
        <f>40.00*(1-Z1%)</f>
        <v>40</v>
      </c>
      <c r="F9939" s="2">
        <v>16</v>
      </c>
      <c r="G9939" s="2"/>
    </row>
    <row r="9940" spans="1:26" customHeight="1" ht="18" hidden="true" outlineLevel="3">
      <c r="A9940" s="2" t="s">
        <v>19153</v>
      </c>
      <c r="B9940" s="3" t="s">
        <v>19154</v>
      </c>
      <c r="C9940" s="2"/>
      <c r="D9940" s="2" t="s">
        <v>16</v>
      </c>
      <c r="E9940" s="4">
        <f>40.00*(1-Z1%)</f>
        <v>40</v>
      </c>
      <c r="F9940" s="2">
        <v>2</v>
      </c>
      <c r="G9940" s="2"/>
    </row>
    <row r="9941" spans="1:26" customHeight="1" ht="18" hidden="true" outlineLevel="3">
      <c r="A9941" s="2" t="s">
        <v>19155</v>
      </c>
      <c r="B9941" s="3" t="s">
        <v>19156</v>
      </c>
      <c r="C9941" s="2"/>
      <c r="D9941" s="2" t="s">
        <v>16</v>
      </c>
      <c r="E9941" s="4">
        <f>20.00*(1-Z1%)</f>
        <v>20</v>
      </c>
      <c r="F9941" s="2">
        <v>3</v>
      </c>
      <c r="G9941" s="2"/>
    </row>
    <row r="9942" spans="1:26" customHeight="1" ht="36" hidden="true" outlineLevel="3">
      <c r="A9942" s="2" t="s">
        <v>19157</v>
      </c>
      <c r="B9942" s="3" t="s">
        <v>19158</v>
      </c>
      <c r="C9942" s="2"/>
      <c r="D9942" s="2" t="s">
        <v>16</v>
      </c>
      <c r="E9942" s="4">
        <f>100.00*(1-Z1%)</f>
        <v>100</v>
      </c>
      <c r="F9942" s="2">
        <v>1</v>
      </c>
      <c r="G9942" s="2"/>
    </row>
    <row r="9943" spans="1:26" customHeight="1" ht="36" hidden="true" outlineLevel="3">
      <c r="A9943" s="2" t="s">
        <v>19159</v>
      </c>
      <c r="B9943" s="3" t="s">
        <v>19160</v>
      </c>
      <c r="C9943" s="2"/>
      <c r="D9943" s="2" t="s">
        <v>16</v>
      </c>
      <c r="E9943" s="4">
        <f>95.00*(1-Z1%)</f>
        <v>95</v>
      </c>
      <c r="F9943" s="2">
        <v>4</v>
      </c>
      <c r="G9943" s="2"/>
    </row>
    <row r="9944" spans="1:26" customHeight="1" ht="18" hidden="true" outlineLevel="3">
      <c r="A9944" s="2" t="s">
        <v>19161</v>
      </c>
      <c r="B9944" s="3" t="s">
        <v>19162</v>
      </c>
      <c r="C9944" s="2"/>
      <c r="D9944" s="2" t="s">
        <v>16</v>
      </c>
      <c r="E9944" s="4">
        <f>90.00*(1-Z1%)</f>
        <v>90</v>
      </c>
      <c r="F9944" s="2">
        <v>11</v>
      </c>
      <c r="G9944" s="2"/>
    </row>
    <row r="9945" spans="1:26" customHeight="1" ht="18" hidden="true" outlineLevel="3">
      <c r="A9945" s="2" t="s">
        <v>19163</v>
      </c>
      <c r="B9945" s="3" t="s">
        <v>19164</v>
      </c>
      <c r="C9945" s="2"/>
      <c r="D9945" s="2" t="s">
        <v>16</v>
      </c>
      <c r="E9945" s="4">
        <f>90.00*(1-Z1%)</f>
        <v>90</v>
      </c>
      <c r="F9945" s="2">
        <v>7</v>
      </c>
      <c r="G9945" s="2"/>
    </row>
    <row r="9946" spans="1:26" customHeight="1" ht="18" hidden="true" outlineLevel="3">
      <c r="A9946" s="2" t="s">
        <v>19165</v>
      </c>
      <c r="B9946" s="3" t="s">
        <v>19166</v>
      </c>
      <c r="C9946" s="2"/>
      <c r="D9946" s="2" t="s">
        <v>16</v>
      </c>
      <c r="E9946" s="4">
        <f>120.00*(1-Z1%)</f>
        <v>120</v>
      </c>
      <c r="F9946" s="2">
        <v>1</v>
      </c>
      <c r="G9946" s="2"/>
    </row>
    <row r="9947" spans="1:26" customHeight="1" ht="36" hidden="true" outlineLevel="3">
      <c r="A9947" s="2" t="s">
        <v>19167</v>
      </c>
      <c r="B9947" s="3" t="s">
        <v>19168</v>
      </c>
      <c r="C9947" s="2"/>
      <c r="D9947" s="2" t="s">
        <v>16</v>
      </c>
      <c r="E9947" s="4">
        <f>70.00*(1-Z1%)</f>
        <v>70</v>
      </c>
      <c r="F9947" s="2">
        <v>12</v>
      </c>
      <c r="G9947" s="2"/>
    </row>
    <row r="9948" spans="1:26" customHeight="1" ht="18" hidden="true" outlineLevel="3">
      <c r="A9948" s="2" t="s">
        <v>19169</v>
      </c>
      <c r="B9948" s="3" t="s">
        <v>19170</v>
      </c>
      <c r="C9948" s="2"/>
      <c r="D9948" s="2" t="s">
        <v>16</v>
      </c>
      <c r="E9948" s="4">
        <f>80.00*(1-Z1%)</f>
        <v>80</v>
      </c>
      <c r="F9948" s="2">
        <v>25</v>
      </c>
      <c r="G9948" s="2"/>
    </row>
    <row r="9949" spans="1:26" customHeight="1" ht="18" hidden="true" outlineLevel="3">
      <c r="A9949" s="2" t="s">
        <v>19171</v>
      </c>
      <c r="B9949" s="3" t="s">
        <v>19172</v>
      </c>
      <c r="C9949" s="2"/>
      <c r="D9949" s="2" t="s">
        <v>16</v>
      </c>
      <c r="E9949" s="4">
        <f>80.00*(1-Z1%)</f>
        <v>80</v>
      </c>
      <c r="F9949" s="2">
        <v>4</v>
      </c>
      <c r="G9949" s="2"/>
    </row>
    <row r="9950" spans="1:26" customHeight="1" ht="18" hidden="true" outlineLevel="3">
      <c r="A9950" s="2" t="s">
        <v>19173</v>
      </c>
      <c r="B9950" s="3" t="s">
        <v>19174</v>
      </c>
      <c r="C9950" s="2"/>
      <c r="D9950" s="2" t="s">
        <v>16</v>
      </c>
      <c r="E9950" s="4">
        <f>60.00*(1-Z1%)</f>
        <v>60</v>
      </c>
      <c r="F9950" s="2">
        <v>1</v>
      </c>
      <c r="G9950" s="2"/>
    </row>
    <row r="9951" spans="1:26" customHeight="1" ht="18" hidden="true" outlineLevel="3">
      <c r="A9951" s="2" t="s">
        <v>19175</v>
      </c>
      <c r="B9951" s="3" t="s">
        <v>19176</v>
      </c>
      <c r="C9951" s="2"/>
      <c r="D9951" s="2" t="s">
        <v>16</v>
      </c>
      <c r="E9951" s="4">
        <f>80.00*(1-Z1%)</f>
        <v>80</v>
      </c>
      <c r="F9951" s="2">
        <v>9</v>
      </c>
      <c r="G9951" s="2"/>
    </row>
    <row r="9952" spans="1:26" customHeight="1" ht="18" hidden="true" outlineLevel="3">
      <c r="A9952" s="2" t="s">
        <v>19177</v>
      </c>
      <c r="B9952" s="3" t="s">
        <v>19178</v>
      </c>
      <c r="C9952" s="2"/>
      <c r="D9952" s="2" t="s">
        <v>16</v>
      </c>
      <c r="E9952" s="4">
        <f>80.00*(1-Z1%)</f>
        <v>80</v>
      </c>
      <c r="F9952" s="2">
        <v>13</v>
      </c>
      <c r="G9952" s="2"/>
    </row>
    <row r="9953" spans="1:26" customHeight="1" ht="18" hidden="true" outlineLevel="3">
      <c r="A9953" s="2" t="s">
        <v>19179</v>
      </c>
      <c r="B9953" s="3" t="s">
        <v>19180</v>
      </c>
      <c r="C9953" s="2"/>
      <c r="D9953" s="2" t="s">
        <v>16</v>
      </c>
      <c r="E9953" s="4">
        <f>30.00*(1-Z1%)</f>
        <v>30</v>
      </c>
      <c r="F9953" s="2">
        <v>5</v>
      </c>
      <c r="G9953" s="2"/>
    </row>
    <row r="9954" spans="1:26" customHeight="1" ht="18" hidden="true" outlineLevel="3">
      <c r="A9954" s="2" t="s">
        <v>19181</v>
      </c>
      <c r="B9954" s="3" t="s">
        <v>19182</v>
      </c>
      <c r="C9954" s="2"/>
      <c r="D9954" s="2" t="s">
        <v>16</v>
      </c>
      <c r="E9954" s="4">
        <f>50.00*(1-Z1%)</f>
        <v>50</v>
      </c>
      <c r="F9954" s="2">
        <v>5</v>
      </c>
      <c r="G9954" s="2"/>
    </row>
    <row r="9955" spans="1:26" customHeight="1" ht="18" hidden="true" outlineLevel="3">
      <c r="A9955" s="2" t="s">
        <v>19183</v>
      </c>
      <c r="B9955" s="3" t="s">
        <v>19184</v>
      </c>
      <c r="C9955" s="2"/>
      <c r="D9955" s="2" t="s">
        <v>16</v>
      </c>
      <c r="E9955" s="4">
        <f>50.00*(1-Z1%)</f>
        <v>50</v>
      </c>
      <c r="F9955" s="2">
        <v>3</v>
      </c>
      <c r="G9955" s="2"/>
    </row>
    <row r="9956" spans="1:26" customHeight="1" ht="18" hidden="true" outlineLevel="3">
      <c r="A9956" s="2" t="s">
        <v>19185</v>
      </c>
      <c r="B9956" s="3" t="s">
        <v>19186</v>
      </c>
      <c r="C9956" s="2"/>
      <c r="D9956" s="2" t="s">
        <v>16</v>
      </c>
      <c r="E9956" s="4">
        <f>70.00*(1-Z1%)</f>
        <v>70</v>
      </c>
      <c r="F9956" s="2">
        <v>2</v>
      </c>
      <c r="G9956" s="2"/>
    </row>
    <row r="9957" spans="1:26" customHeight="1" ht="18" hidden="true" outlineLevel="3">
      <c r="A9957" s="2" t="s">
        <v>19187</v>
      </c>
      <c r="B9957" s="3" t="s">
        <v>19188</v>
      </c>
      <c r="C9957" s="2"/>
      <c r="D9957" s="2" t="s">
        <v>16</v>
      </c>
      <c r="E9957" s="4">
        <f>60.00*(1-Z1%)</f>
        <v>60</v>
      </c>
      <c r="F9957" s="2">
        <v>12</v>
      </c>
      <c r="G9957" s="2"/>
    </row>
    <row r="9958" spans="1:26" customHeight="1" ht="18" hidden="true" outlineLevel="3">
      <c r="A9958" s="2" t="s">
        <v>19189</v>
      </c>
      <c r="B9958" s="3" t="s">
        <v>19190</v>
      </c>
      <c r="C9958" s="2"/>
      <c r="D9958" s="2" t="s">
        <v>16</v>
      </c>
      <c r="E9958" s="4">
        <f>50.00*(1-Z1%)</f>
        <v>50</v>
      </c>
      <c r="F9958" s="2">
        <v>14</v>
      </c>
      <c r="G9958" s="2"/>
    </row>
    <row r="9959" spans="1:26" customHeight="1" ht="18" hidden="true" outlineLevel="3">
      <c r="A9959" s="2" t="s">
        <v>19191</v>
      </c>
      <c r="B9959" s="3" t="s">
        <v>19192</v>
      </c>
      <c r="C9959" s="2"/>
      <c r="D9959" s="2" t="s">
        <v>16</v>
      </c>
      <c r="E9959" s="4">
        <f>50.00*(1-Z1%)</f>
        <v>50</v>
      </c>
      <c r="F9959" s="2">
        <v>9</v>
      </c>
      <c r="G9959" s="2"/>
    </row>
    <row r="9960" spans="1:26" customHeight="1" ht="18" hidden="true" outlineLevel="3">
      <c r="A9960" s="2" t="s">
        <v>19193</v>
      </c>
      <c r="B9960" s="3" t="s">
        <v>19194</v>
      </c>
      <c r="C9960" s="2"/>
      <c r="D9960" s="2" t="s">
        <v>16</v>
      </c>
      <c r="E9960" s="4">
        <f>60.00*(1-Z1%)</f>
        <v>60</v>
      </c>
      <c r="F9960" s="2">
        <v>6</v>
      </c>
      <c r="G9960" s="2"/>
    </row>
    <row r="9961" spans="1:26" customHeight="1" ht="18" hidden="true" outlineLevel="3">
      <c r="A9961" s="2" t="s">
        <v>19195</v>
      </c>
      <c r="B9961" s="3" t="s">
        <v>19196</v>
      </c>
      <c r="C9961" s="2"/>
      <c r="D9961" s="2" t="s">
        <v>16</v>
      </c>
      <c r="E9961" s="4">
        <f>25.00*(1-Z1%)</f>
        <v>25</v>
      </c>
      <c r="F9961" s="2">
        <v>3</v>
      </c>
      <c r="G9961" s="2"/>
    </row>
    <row r="9962" spans="1:26" customHeight="1" ht="18" hidden="true" outlineLevel="3">
      <c r="A9962" s="2" t="s">
        <v>19197</v>
      </c>
      <c r="B9962" s="3" t="s">
        <v>19198</v>
      </c>
      <c r="C9962" s="2"/>
      <c r="D9962" s="2" t="s">
        <v>16</v>
      </c>
      <c r="E9962" s="4">
        <f>50.00*(1-Z1%)</f>
        <v>50</v>
      </c>
      <c r="F9962" s="2">
        <v>3</v>
      </c>
      <c r="G9962" s="2"/>
    </row>
    <row r="9963" spans="1:26" customHeight="1" ht="18" hidden="true" outlineLevel="3">
      <c r="A9963" s="2" t="s">
        <v>19199</v>
      </c>
      <c r="B9963" s="3" t="s">
        <v>19200</v>
      </c>
      <c r="C9963" s="2"/>
      <c r="D9963" s="2" t="s">
        <v>16</v>
      </c>
      <c r="E9963" s="4">
        <f>40.00*(1-Z1%)</f>
        <v>40</v>
      </c>
      <c r="F9963" s="2">
        <v>1</v>
      </c>
      <c r="G9963" s="2"/>
    </row>
    <row r="9964" spans="1:26" customHeight="1" ht="18" hidden="true" outlineLevel="3">
      <c r="A9964" s="2" t="s">
        <v>19201</v>
      </c>
      <c r="B9964" s="3" t="s">
        <v>19202</v>
      </c>
      <c r="C9964" s="2"/>
      <c r="D9964" s="2" t="s">
        <v>16</v>
      </c>
      <c r="E9964" s="4">
        <f>40.00*(1-Z1%)</f>
        <v>40</v>
      </c>
      <c r="F9964" s="2">
        <v>1</v>
      </c>
      <c r="G9964" s="2"/>
    </row>
    <row r="9965" spans="1:26" customHeight="1" ht="18" hidden="true" outlineLevel="3">
      <c r="A9965" s="2" t="s">
        <v>19203</v>
      </c>
      <c r="B9965" s="3" t="s">
        <v>19204</v>
      </c>
      <c r="C9965" s="2"/>
      <c r="D9965" s="2" t="s">
        <v>16</v>
      </c>
      <c r="E9965" s="4">
        <f>30.00*(1-Z1%)</f>
        <v>30</v>
      </c>
      <c r="F9965" s="2">
        <v>2</v>
      </c>
      <c r="G9965" s="2"/>
    </row>
    <row r="9966" spans="1:26" customHeight="1" ht="18" hidden="true" outlineLevel="3">
      <c r="A9966" s="2" t="s">
        <v>19205</v>
      </c>
      <c r="B9966" s="3" t="s">
        <v>19206</v>
      </c>
      <c r="C9966" s="2"/>
      <c r="D9966" s="2" t="s">
        <v>16</v>
      </c>
      <c r="E9966" s="4">
        <f>75.00*(1-Z1%)</f>
        <v>75</v>
      </c>
      <c r="F9966" s="2">
        <v>1</v>
      </c>
      <c r="G9966" s="2"/>
    </row>
    <row r="9967" spans="1:26" customHeight="1" ht="18" hidden="true" outlineLevel="3">
      <c r="A9967" s="2" t="s">
        <v>19207</v>
      </c>
      <c r="B9967" s="3" t="s">
        <v>19208</v>
      </c>
      <c r="C9967" s="2"/>
      <c r="D9967" s="2" t="s">
        <v>16</v>
      </c>
      <c r="E9967" s="4">
        <f>80.00*(1-Z1%)</f>
        <v>80</v>
      </c>
      <c r="F9967" s="2">
        <v>1</v>
      </c>
      <c r="G9967" s="2"/>
    </row>
    <row r="9968" spans="1:26" customHeight="1" ht="36" hidden="true" outlineLevel="3">
      <c r="A9968" s="2" t="s">
        <v>19209</v>
      </c>
      <c r="B9968" s="3" t="s">
        <v>19210</v>
      </c>
      <c r="C9968" s="2"/>
      <c r="D9968" s="2" t="s">
        <v>16</v>
      </c>
      <c r="E9968" s="4">
        <f>350.00*(1-Z1%)</f>
        <v>350</v>
      </c>
      <c r="F9968" s="2">
        <v>5</v>
      </c>
      <c r="G9968" s="2"/>
    </row>
    <row r="9969" spans="1:26" customHeight="1" ht="36" hidden="true" outlineLevel="3">
      <c r="A9969" s="2" t="s">
        <v>19211</v>
      </c>
      <c r="B9969" s="3" t="s">
        <v>19212</v>
      </c>
      <c r="C9969" s="2"/>
      <c r="D9969" s="2" t="s">
        <v>16</v>
      </c>
      <c r="E9969" s="4">
        <f>240.00*(1-Z1%)</f>
        <v>240</v>
      </c>
      <c r="F9969" s="2">
        <v>7</v>
      </c>
      <c r="G9969" s="2"/>
    </row>
    <row r="9970" spans="1:26" customHeight="1" ht="36" hidden="true" outlineLevel="3">
      <c r="A9970" s="2" t="s">
        <v>19213</v>
      </c>
      <c r="B9970" s="3" t="s">
        <v>19214</v>
      </c>
      <c r="C9970" s="2"/>
      <c r="D9970" s="2" t="s">
        <v>16</v>
      </c>
      <c r="E9970" s="4">
        <f>240.00*(1-Z1%)</f>
        <v>240</v>
      </c>
      <c r="F9970" s="2">
        <v>3</v>
      </c>
      <c r="G9970" s="2"/>
    </row>
    <row r="9971" spans="1:26" customHeight="1" ht="18" hidden="true" outlineLevel="3">
      <c r="A9971" s="2" t="s">
        <v>19215</v>
      </c>
      <c r="B9971" s="3" t="s">
        <v>19216</v>
      </c>
      <c r="C9971" s="2"/>
      <c r="D9971" s="2" t="s">
        <v>16</v>
      </c>
      <c r="E9971" s="4">
        <f>70.00*(1-Z1%)</f>
        <v>70</v>
      </c>
      <c r="F9971" s="2">
        <v>12</v>
      </c>
      <c r="G9971" s="2"/>
    </row>
    <row r="9972" spans="1:26" customHeight="1" ht="18" hidden="true" outlineLevel="3">
      <c r="A9972" s="2" t="s">
        <v>19217</v>
      </c>
      <c r="B9972" s="3" t="s">
        <v>19218</v>
      </c>
      <c r="C9972" s="2"/>
      <c r="D9972" s="2" t="s">
        <v>16</v>
      </c>
      <c r="E9972" s="4">
        <f>70.00*(1-Z1%)</f>
        <v>70</v>
      </c>
      <c r="F9972" s="2">
        <v>28</v>
      </c>
      <c r="G9972" s="2"/>
    </row>
    <row r="9973" spans="1:26" customHeight="1" ht="18" hidden="true" outlineLevel="3">
      <c r="A9973" s="2" t="s">
        <v>19219</v>
      </c>
      <c r="B9973" s="3" t="s">
        <v>19220</v>
      </c>
      <c r="C9973" s="2"/>
      <c r="D9973" s="2" t="s">
        <v>16</v>
      </c>
      <c r="E9973" s="4">
        <f>70.00*(1-Z1%)</f>
        <v>70</v>
      </c>
      <c r="F9973" s="2">
        <v>16</v>
      </c>
      <c r="G9973" s="2"/>
    </row>
    <row r="9974" spans="1:26" customHeight="1" ht="18" hidden="true" outlineLevel="3">
      <c r="A9974" s="2" t="s">
        <v>19221</v>
      </c>
      <c r="B9974" s="3" t="s">
        <v>19222</v>
      </c>
      <c r="C9974" s="2"/>
      <c r="D9974" s="2" t="s">
        <v>16</v>
      </c>
      <c r="E9974" s="4">
        <f>50.00*(1-Z1%)</f>
        <v>50</v>
      </c>
      <c r="F9974" s="2">
        <v>41</v>
      </c>
      <c r="G9974" s="2"/>
    </row>
    <row r="9975" spans="1:26" customHeight="1" ht="18" hidden="true" outlineLevel="3">
      <c r="A9975" s="2" t="s">
        <v>19223</v>
      </c>
      <c r="B9975" s="3" t="s">
        <v>19224</v>
      </c>
      <c r="C9975" s="2"/>
      <c r="D9975" s="2" t="s">
        <v>16</v>
      </c>
      <c r="E9975" s="4">
        <f>50.00*(1-Z1%)</f>
        <v>50</v>
      </c>
      <c r="F9975" s="2">
        <v>22</v>
      </c>
      <c r="G9975" s="2"/>
    </row>
    <row r="9976" spans="1:26" customHeight="1" ht="18" hidden="true" outlineLevel="3">
      <c r="A9976" s="2" t="s">
        <v>19225</v>
      </c>
      <c r="B9976" s="3" t="s">
        <v>19226</v>
      </c>
      <c r="C9976" s="2"/>
      <c r="D9976" s="2" t="s">
        <v>16</v>
      </c>
      <c r="E9976" s="4">
        <f>50.00*(1-Z1%)</f>
        <v>50</v>
      </c>
      <c r="F9976" s="2">
        <v>1</v>
      </c>
      <c r="G9976" s="2"/>
    </row>
    <row r="9977" spans="1:26" customHeight="1" ht="18" hidden="true" outlineLevel="3">
      <c r="A9977" s="2" t="s">
        <v>19227</v>
      </c>
      <c r="B9977" s="3" t="s">
        <v>19228</v>
      </c>
      <c r="C9977" s="2"/>
      <c r="D9977" s="2" t="s">
        <v>16</v>
      </c>
      <c r="E9977" s="4">
        <f>50.00*(1-Z1%)</f>
        <v>50</v>
      </c>
      <c r="F9977" s="2">
        <v>10</v>
      </c>
      <c r="G9977" s="2"/>
    </row>
    <row r="9978" spans="1:26" customHeight="1" ht="18" hidden="true" outlineLevel="3">
      <c r="A9978" s="2" t="s">
        <v>19229</v>
      </c>
      <c r="B9978" s="3" t="s">
        <v>19230</v>
      </c>
      <c r="C9978" s="2"/>
      <c r="D9978" s="2" t="s">
        <v>16</v>
      </c>
      <c r="E9978" s="4">
        <f>25.00*(1-Z1%)</f>
        <v>25</v>
      </c>
      <c r="F9978" s="2">
        <v>3</v>
      </c>
      <c r="G9978" s="2"/>
    </row>
    <row r="9979" spans="1:26" customHeight="1" ht="18" hidden="true" outlineLevel="3">
      <c r="A9979" s="2" t="s">
        <v>19231</v>
      </c>
      <c r="B9979" s="3" t="s">
        <v>19232</v>
      </c>
      <c r="C9979" s="2"/>
      <c r="D9979" s="2" t="s">
        <v>16</v>
      </c>
      <c r="E9979" s="4">
        <f>40.00*(1-Z1%)</f>
        <v>40</v>
      </c>
      <c r="F9979" s="2">
        <v>14</v>
      </c>
      <c r="G9979" s="2"/>
    </row>
    <row r="9980" spans="1:26" customHeight="1" ht="18" hidden="true" outlineLevel="3">
      <c r="A9980" s="2" t="s">
        <v>19233</v>
      </c>
      <c r="B9980" s="3" t="s">
        <v>19234</v>
      </c>
      <c r="C9980" s="2"/>
      <c r="D9980" s="2" t="s">
        <v>16</v>
      </c>
      <c r="E9980" s="4">
        <f>30.00*(1-Z1%)</f>
        <v>30</v>
      </c>
      <c r="F9980" s="2">
        <v>32</v>
      </c>
      <c r="G9980" s="2"/>
    </row>
    <row r="9981" spans="1:26" customHeight="1" ht="18" hidden="true" outlineLevel="3">
      <c r="A9981" s="2" t="s">
        <v>19235</v>
      </c>
      <c r="B9981" s="3" t="s">
        <v>19236</v>
      </c>
      <c r="C9981" s="2"/>
      <c r="D9981" s="2" t="s">
        <v>16</v>
      </c>
      <c r="E9981" s="4">
        <f>15.00*(1-Z1%)</f>
        <v>15</v>
      </c>
      <c r="F9981" s="2">
        <v>22</v>
      </c>
      <c r="G9981" s="2"/>
    </row>
    <row r="9982" spans="1:26" customHeight="1" ht="18" hidden="true" outlineLevel="3">
      <c r="A9982" s="2" t="s">
        <v>19237</v>
      </c>
      <c r="B9982" s="3" t="s">
        <v>19238</v>
      </c>
      <c r="C9982" s="2"/>
      <c r="D9982" s="2" t="s">
        <v>16</v>
      </c>
      <c r="E9982" s="4">
        <f>60.00*(1-Z1%)</f>
        <v>60</v>
      </c>
      <c r="F9982" s="2">
        <v>1</v>
      </c>
      <c r="G9982" s="2"/>
    </row>
    <row r="9983" spans="1:26" customHeight="1" ht="18" hidden="true" outlineLevel="3">
      <c r="A9983" s="2" t="s">
        <v>19239</v>
      </c>
      <c r="B9983" s="3" t="s">
        <v>19240</v>
      </c>
      <c r="C9983" s="2"/>
      <c r="D9983" s="2" t="s">
        <v>16</v>
      </c>
      <c r="E9983" s="4">
        <f>60.00*(1-Z1%)</f>
        <v>60</v>
      </c>
      <c r="F9983" s="2">
        <v>30</v>
      </c>
      <c r="G9983" s="2"/>
    </row>
    <row r="9984" spans="1:26" customHeight="1" ht="18" hidden="true" outlineLevel="3">
      <c r="A9984" s="2" t="s">
        <v>19241</v>
      </c>
      <c r="B9984" s="3" t="s">
        <v>19242</v>
      </c>
      <c r="C9984" s="2"/>
      <c r="D9984" s="2" t="s">
        <v>16</v>
      </c>
      <c r="E9984" s="4">
        <f>60.00*(1-Z1%)</f>
        <v>60</v>
      </c>
      <c r="F9984" s="2">
        <v>2</v>
      </c>
      <c r="G9984" s="2"/>
    </row>
    <row r="9985" spans="1:26" customHeight="1" ht="18" hidden="true" outlineLevel="3">
      <c r="A9985" s="2" t="s">
        <v>19243</v>
      </c>
      <c r="B9985" s="3" t="s">
        <v>19244</v>
      </c>
      <c r="C9985" s="2"/>
      <c r="D9985" s="2" t="s">
        <v>16</v>
      </c>
      <c r="E9985" s="4">
        <f>80.00*(1-Z1%)</f>
        <v>80</v>
      </c>
      <c r="F9985" s="2">
        <v>81</v>
      </c>
      <c r="G9985" s="2"/>
    </row>
    <row r="9986" spans="1:26" customHeight="1" ht="18" hidden="true" outlineLevel="3">
      <c r="A9986" s="2" t="s">
        <v>19245</v>
      </c>
      <c r="B9986" s="3" t="s">
        <v>19246</v>
      </c>
      <c r="C9986" s="2"/>
      <c r="D9986" s="2" t="s">
        <v>16</v>
      </c>
      <c r="E9986" s="4">
        <f>40.00*(1-Z1%)</f>
        <v>40</v>
      </c>
      <c r="F9986" s="2">
        <v>3</v>
      </c>
      <c r="G9986" s="2"/>
    </row>
    <row r="9987" spans="1:26" customHeight="1" ht="35" hidden="true" outlineLevel="3">
      <c r="A9987" s="5" t="s">
        <v>19247</v>
      </c>
      <c r="B9987" s="5"/>
      <c r="C9987" s="5"/>
      <c r="D9987" s="5"/>
      <c r="E9987" s="5"/>
      <c r="F9987" s="5"/>
      <c r="G9987" s="5"/>
    </row>
    <row r="9988" spans="1:26" customHeight="1" ht="36" hidden="true" outlineLevel="3">
      <c r="A9988" s="2" t="s">
        <v>19248</v>
      </c>
      <c r="B9988" s="3" t="s">
        <v>19249</v>
      </c>
      <c r="C9988" s="2"/>
      <c r="D9988" s="2" t="s">
        <v>16</v>
      </c>
      <c r="E9988" s="4">
        <f>920.00*(1-Z1%)</f>
        <v>920</v>
      </c>
      <c r="F9988" s="2">
        <v>2</v>
      </c>
      <c r="G9988" s="2"/>
    </row>
    <row r="9989" spans="1:26" customHeight="1" ht="36" hidden="true" outlineLevel="3">
      <c r="A9989" s="2" t="s">
        <v>19250</v>
      </c>
      <c r="B9989" s="3" t="s">
        <v>19251</v>
      </c>
      <c r="C9989" s="2"/>
      <c r="D9989" s="2" t="s">
        <v>16</v>
      </c>
      <c r="E9989" s="4">
        <f>250.00*(1-Z1%)</f>
        <v>250</v>
      </c>
      <c r="F9989" s="2">
        <v>3</v>
      </c>
      <c r="G9989" s="2"/>
    </row>
    <row r="9990" spans="1:26" customHeight="1" ht="36" hidden="true" outlineLevel="3">
      <c r="A9990" s="2" t="s">
        <v>19252</v>
      </c>
      <c r="B9990" s="3" t="s">
        <v>19253</v>
      </c>
      <c r="C9990" s="2"/>
      <c r="D9990" s="2" t="s">
        <v>16</v>
      </c>
      <c r="E9990" s="4">
        <f>150.00*(1-Z1%)</f>
        <v>150</v>
      </c>
      <c r="F9990" s="2">
        <v>2</v>
      </c>
      <c r="G9990" s="2"/>
    </row>
    <row r="9991" spans="1:26" customHeight="1" ht="18" hidden="true" outlineLevel="3">
      <c r="A9991" s="2" t="s">
        <v>19254</v>
      </c>
      <c r="B9991" s="3" t="s">
        <v>19255</v>
      </c>
      <c r="C9991" s="2"/>
      <c r="D9991" s="2" t="s">
        <v>16</v>
      </c>
      <c r="E9991" s="4">
        <f>480.00*(1-Z1%)</f>
        <v>480</v>
      </c>
      <c r="F9991" s="2">
        <v>1</v>
      </c>
      <c r="G9991" s="2"/>
    </row>
    <row r="9992" spans="1:26" customHeight="1" ht="36" hidden="true" outlineLevel="3">
      <c r="A9992" s="2" t="s">
        <v>19256</v>
      </c>
      <c r="B9992" s="3" t="s">
        <v>19257</v>
      </c>
      <c r="C9992" s="2"/>
      <c r="D9992" s="2" t="s">
        <v>16</v>
      </c>
      <c r="E9992" s="4">
        <f>230.00*(1-Z1%)</f>
        <v>230</v>
      </c>
      <c r="F9992" s="2">
        <v>8</v>
      </c>
      <c r="G9992" s="2"/>
    </row>
    <row r="9993" spans="1:26" customHeight="1" ht="18" hidden="true" outlineLevel="3">
      <c r="A9993" s="2" t="s">
        <v>19258</v>
      </c>
      <c r="B9993" s="3" t="s">
        <v>19259</v>
      </c>
      <c r="C9993" s="2"/>
      <c r="D9993" s="2" t="s">
        <v>16</v>
      </c>
      <c r="E9993" s="4">
        <f>350.00*(1-Z1%)</f>
        <v>350</v>
      </c>
      <c r="F9993" s="2">
        <v>2</v>
      </c>
      <c r="G9993" s="2"/>
    </row>
    <row r="9994" spans="1:26" customHeight="1" ht="18" hidden="true" outlineLevel="3">
      <c r="A9994" s="2" t="s">
        <v>19260</v>
      </c>
      <c r="B9994" s="3" t="s">
        <v>19261</v>
      </c>
      <c r="C9994" s="2"/>
      <c r="D9994" s="2" t="s">
        <v>16</v>
      </c>
      <c r="E9994" s="4">
        <f>70.00*(1-Z1%)</f>
        <v>70</v>
      </c>
      <c r="F9994" s="2">
        <v>6</v>
      </c>
      <c r="G9994" s="2"/>
    </row>
    <row r="9995" spans="1:26" customHeight="1" ht="18" hidden="true" outlineLevel="3">
      <c r="A9995" s="2" t="s">
        <v>19262</v>
      </c>
      <c r="B9995" s="3" t="s">
        <v>19263</v>
      </c>
      <c r="C9995" s="2"/>
      <c r="D9995" s="2" t="s">
        <v>16</v>
      </c>
      <c r="E9995" s="4">
        <f>100.00*(1-Z1%)</f>
        <v>100</v>
      </c>
      <c r="F9995" s="2">
        <v>15</v>
      </c>
      <c r="G9995" s="2"/>
    </row>
    <row r="9996" spans="1:26" customHeight="1" ht="18" hidden="true" outlineLevel="3">
      <c r="A9996" s="2" t="s">
        <v>19264</v>
      </c>
      <c r="B9996" s="3" t="s">
        <v>19265</v>
      </c>
      <c r="C9996" s="2"/>
      <c r="D9996" s="2" t="s">
        <v>16</v>
      </c>
      <c r="E9996" s="4">
        <f>290.00*(1-Z1%)</f>
        <v>290</v>
      </c>
      <c r="F9996" s="2">
        <v>1</v>
      </c>
      <c r="G9996" s="2"/>
    </row>
    <row r="9997" spans="1:26" customHeight="1" ht="18" hidden="true" outlineLevel="3">
      <c r="A9997" s="2" t="s">
        <v>19266</v>
      </c>
      <c r="B9997" s="3" t="s">
        <v>19267</v>
      </c>
      <c r="C9997" s="2"/>
      <c r="D9997" s="2" t="s">
        <v>16</v>
      </c>
      <c r="E9997" s="4">
        <f>160.00*(1-Z1%)</f>
        <v>160</v>
      </c>
      <c r="F9997" s="2">
        <v>2</v>
      </c>
      <c r="G9997" s="2"/>
    </row>
    <row r="9998" spans="1:26" customHeight="1" ht="18" hidden="true" outlineLevel="3">
      <c r="A9998" s="2" t="s">
        <v>19268</v>
      </c>
      <c r="B9998" s="3" t="s">
        <v>19269</v>
      </c>
      <c r="C9998" s="2"/>
      <c r="D9998" s="2" t="s">
        <v>16</v>
      </c>
      <c r="E9998" s="4">
        <f>50.00*(1-Z1%)</f>
        <v>50</v>
      </c>
      <c r="F9998" s="2">
        <v>2</v>
      </c>
      <c r="G9998" s="2"/>
    </row>
    <row r="9999" spans="1:26" customHeight="1" ht="18" hidden="true" outlineLevel="3">
      <c r="A9999" s="2" t="s">
        <v>19270</v>
      </c>
      <c r="B9999" s="3" t="s">
        <v>19271</v>
      </c>
      <c r="C9999" s="2"/>
      <c r="D9999" s="2" t="s">
        <v>16</v>
      </c>
      <c r="E9999" s="4">
        <f>160.00*(1-Z1%)</f>
        <v>160</v>
      </c>
      <c r="F9999" s="2">
        <v>29</v>
      </c>
      <c r="G9999" s="2"/>
    </row>
    <row r="10000" spans="1:26" customHeight="1" ht="18" hidden="true" outlineLevel="3">
      <c r="A10000" s="2" t="s">
        <v>19272</v>
      </c>
      <c r="B10000" s="3" t="s">
        <v>19273</v>
      </c>
      <c r="C10000" s="2"/>
      <c r="D10000" s="2" t="s">
        <v>16</v>
      </c>
      <c r="E10000" s="4">
        <f>200.00*(1-Z1%)</f>
        <v>200</v>
      </c>
      <c r="F10000" s="2">
        <v>11</v>
      </c>
      <c r="G10000" s="2"/>
    </row>
    <row r="10001" spans="1:26" customHeight="1" ht="18" hidden="true" outlineLevel="3">
      <c r="A10001" s="2" t="s">
        <v>19274</v>
      </c>
      <c r="B10001" s="3" t="s">
        <v>19275</v>
      </c>
      <c r="C10001" s="2"/>
      <c r="D10001" s="2" t="s">
        <v>16</v>
      </c>
      <c r="E10001" s="4">
        <f>60.00*(1-Z1%)</f>
        <v>60</v>
      </c>
      <c r="F10001" s="2">
        <v>12</v>
      </c>
      <c r="G10001" s="2"/>
    </row>
    <row r="10002" spans="1:26" customHeight="1" ht="18" hidden="true" outlineLevel="3">
      <c r="A10002" s="2" t="s">
        <v>19276</v>
      </c>
      <c r="B10002" s="3" t="s">
        <v>19277</v>
      </c>
      <c r="C10002" s="2"/>
      <c r="D10002" s="2" t="s">
        <v>16</v>
      </c>
      <c r="E10002" s="4">
        <f>170.00*(1-Z1%)</f>
        <v>170</v>
      </c>
      <c r="F10002" s="2">
        <v>6</v>
      </c>
      <c r="G10002" s="2"/>
    </row>
    <row r="10003" spans="1:26" customHeight="1" ht="18" hidden="true" outlineLevel="3">
      <c r="A10003" s="2" t="s">
        <v>19278</v>
      </c>
      <c r="B10003" s="3" t="s">
        <v>19279</v>
      </c>
      <c r="C10003" s="2"/>
      <c r="D10003" s="2" t="s">
        <v>16</v>
      </c>
      <c r="E10003" s="4">
        <f>70.00*(1-Z1%)</f>
        <v>70</v>
      </c>
      <c r="F10003" s="2">
        <v>2</v>
      </c>
      <c r="G10003" s="2"/>
    </row>
    <row r="10004" spans="1:26" customHeight="1" ht="35" hidden="true" outlineLevel="3">
      <c r="A10004" s="5" t="s">
        <v>19280</v>
      </c>
      <c r="B10004" s="5"/>
      <c r="C10004" s="5"/>
      <c r="D10004" s="5"/>
      <c r="E10004" s="5"/>
      <c r="F10004" s="5"/>
      <c r="G10004" s="5"/>
    </row>
    <row r="10005" spans="1:26" customHeight="1" ht="18" hidden="true" outlineLevel="3">
      <c r="A10005" s="2" t="s">
        <v>19281</v>
      </c>
      <c r="B10005" s="3" t="s">
        <v>19282</v>
      </c>
      <c r="C10005" s="2"/>
      <c r="D10005" s="2" t="s">
        <v>16</v>
      </c>
      <c r="E10005" s="4">
        <f>80.00*(1-Z1%)</f>
        <v>80</v>
      </c>
      <c r="F10005" s="2">
        <v>1</v>
      </c>
      <c r="G10005" s="2"/>
    </row>
    <row r="10006" spans="1:26" customHeight="1" ht="18" hidden="true" outlineLevel="3">
      <c r="A10006" s="2" t="s">
        <v>19283</v>
      </c>
      <c r="B10006" s="3" t="s">
        <v>19284</v>
      </c>
      <c r="C10006" s="2"/>
      <c r="D10006" s="2" t="s">
        <v>16</v>
      </c>
      <c r="E10006" s="4">
        <f>60.00*(1-Z1%)</f>
        <v>60</v>
      </c>
      <c r="F10006" s="2">
        <v>1</v>
      </c>
      <c r="G10006" s="2"/>
    </row>
    <row r="10007" spans="1:26" customHeight="1" ht="18" hidden="true" outlineLevel="3">
      <c r="A10007" s="2" t="s">
        <v>19285</v>
      </c>
      <c r="B10007" s="3" t="s">
        <v>19286</v>
      </c>
      <c r="C10007" s="2"/>
      <c r="D10007" s="2" t="s">
        <v>16</v>
      </c>
      <c r="E10007" s="4">
        <f>50.00*(1-Z1%)</f>
        <v>50</v>
      </c>
      <c r="F10007" s="2">
        <v>11</v>
      </c>
      <c r="G10007" s="2"/>
    </row>
    <row r="10008" spans="1:26" customHeight="1" ht="18" hidden="true" outlineLevel="3">
      <c r="A10008" s="2" t="s">
        <v>19287</v>
      </c>
      <c r="B10008" s="3" t="s">
        <v>19288</v>
      </c>
      <c r="C10008" s="2"/>
      <c r="D10008" s="2" t="s">
        <v>16</v>
      </c>
      <c r="E10008" s="4">
        <f>350.00*(1-Z1%)</f>
        <v>350</v>
      </c>
      <c r="F10008" s="2">
        <v>2</v>
      </c>
      <c r="G10008" s="2"/>
    </row>
    <row r="10009" spans="1:26" customHeight="1" ht="18" hidden="true" outlineLevel="3">
      <c r="A10009" s="2" t="s">
        <v>19289</v>
      </c>
      <c r="B10009" s="3" t="s">
        <v>19290</v>
      </c>
      <c r="C10009" s="2"/>
      <c r="D10009" s="2" t="s">
        <v>16</v>
      </c>
      <c r="E10009" s="4">
        <f>590.00*(1-Z1%)</f>
        <v>590</v>
      </c>
      <c r="F10009" s="2">
        <v>2</v>
      </c>
      <c r="G10009" s="2"/>
    </row>
    <row r="10010" spans="1:26" customHeight="1" ht="18" hidden="true" outlineLevel="3">
      <c r="A10010" s="2" t="s">
        <v>19291</v>
      </c>
      <c r="B10010" s="3" t="s">
        <v>19292</v>
      </c>
      <c r="C10010" s="2"/>
      <c r="D10010" s="2" t="s">
        <v>16</v>
      </c>
      <c r="E10010" s="4">
        <f>190.00*(1-Z1%)</f>
        <v>190</v>
      </c>
      <c r="F10010" s="2">
        <v>8</v>
      </c>
      <c r="G10010" s="2"/>
    </row>
    <row r="10011" spans="1:26" customHeight="1" ht="18" hidden="true" outlineLevel="3">
      <c r="A10011" s="2" t="s">
        <v>19293</v>
      </c>
      <c r="B10011" s="3" t="s">
        <v>19294</v>
      </c>
      <c r="C10011" s="2"/>
      <c r="D10011" s="2" t="s">
        <v>16</v>
      </c>
      <c r="E10011" s="4">
        <f>100.00*(1-Z1%)</f>
        <v>100</v>
      </c>
      <c r="F10011" s="2">
        <v>9</v>
      </c>
      <c r="G10011" s="2"/>
    </row>
    <row r="10012" spans="1:26" customHeight="1" ht="18" hidden="true" outlineLevel="3">
      <c r="A10012" s="2" t="s">
        <v>19295</v>
      </c>
      <c r="B10012" s="3" t="s">
        <v>19296</v>
      </c>
      <c r="C10012" s="2"/>
      <c r="D10012" s="2" t="s">
        <v>16</v>
      </c>
      <c r="E10012" s="4">
        <f>130.00*(1-Z1%)</f>
        <v>130</v>
      </c>
      <c r="F10012" s="2">
        <v>10</v>
      </c>
      <c r="G10012" s="2"/>
    </row>
    <row r="10013" spans="1:26" customHeight="1" ht="18" hidden="true" outlineLevel="3">
      <c r="A10013" s="2" t="s">
        <v>19297</v>
      </c>
      <c r="B10013" s="3" t="s">
        <v>19298</v>
      </c>
      <c r="C10013" s="2"/>
      <c r="D10013" s="2" t="s">
        <v>16</v>
      </c>
      <c r="E10013" s="4">
        <f>50.00*(1-Z1%)</f>
        <v>50</v>
      </c>
      <c r="F10013" s="2">
        <v>20</v>
      </c>
      <c r="G10013" s="2"/>
    </row>
    <row r="10014" spans="1:26" customHeight="1" ht="18" hidden="true" outlineLevel="3">
      <c r="A10014" s="2" t="s">
        <v>19299</v>
      </c>
      <c r="B10014" s="3" t="s">
        <v>19300</v>
      </c>
      <c r="C10014" s="2"/>
      <c r="D10014" s="2" t="s">
        <v>16</v>
      </c>
      <c r="E10014" s="4">
        <f>50.00*(1-Z1%)</f>
        <v>50</v>
      </c>
      <c r="F10014" s="2">
        <v>20</v>
      </c>
      <c r="G10014" s="2"/>
    </row>
    <row r="10015" spans="1:26" customHeight="1" ht="18" hidden="true" outlineLevel="3">
      <c r="A10015" s="2" t="s">
        <v>19301</v>
      </c>
      <c r="B10015" s="3" t="s">
        <v>19302</v>
      </c>
      <c r="C10015" s="2"/>
      <c r="D10015" s="2" t="s">
        <v>16</v>
      </c>
      <c r="E10015" s="4">
        <f>80.00*(1-Z1%)</f>
        <v>80</v>
      </c>
      <c r="F10015" s="2">
        <v>3</v>
      </c>
      <c r="G10015" s="2"/>
    </row>
    <row r="10016" spans="1:26" customHeight="1" ht="18" hidden="true" outlineLevel="3">
      <c r="A10016" s="2" t="s">
        <v>19303</v>
      </c>
      <c r="B10016" s="3" t="s">
        <v>19304</v>
      </c>
      <c r="C10016" s="2"/>
      <c r="D10016" s="2" t="s">
        <v>16</v>
      </c>
      <c r="E10016" s="4">
        <f>200.00*(1-Z1%)</f>
        <v>200</v>
      </c>
      <c r="F10016" s="2">
        <v>2</v>
      </c>
      <c r="G10016" s="2"/>
    </row>
    <row r="10017" spans="1:26" customHeight="1" ht="18" hidden="true" outlineLevel="3">
      <c r="A10017" s="2" t="s">
        <v>19305</v>
      </c>
      <c r="B10017" s="3" t="s">
        <v>19306</v>
      </c>
      <c r="C10017" s="2"/>
      <c r="D10017" s="2" t="s">
        <v>16</v>
      </c>
      <c r="E10017" s="4">
        <f>250.00*(1-Z1%)</f>
        <v>250</v>
      </c>
      <c r="F10017" s="2">
        <v>1</v>
      </c>
      <c r="G10017" s="2"/>
    </row>
    <row r="10018" spans="1:26" customHeight="1" ht="18" hidden="true" outlineLevel="3">
      <c r="A10018" s="2" t="s">
        <v>19307</v>
      </c>
      <c r="B10018" s="3" t="s">
        <v>19308</v>
      </c>
      <c r="C10018" s="2"/>
      <c r="D10018" s="2" t="s">
        <v>16</v>
      </c>
      <c r="E10018" s="4">
        <f>50.00*(1-Z1%)</f>
        <v>50</v>
      </c>
      <c r="F10018" s="2">
        <v>13</v>
      </c>
      <c r="G10018" s="2"/>
    </row>
    <row r="10019" spans="1:26" customHeight="1" ht="18" hidden="true" outlineLevel="3">
      <c r="A10019" s="2" t="s">
        <v>19309</v>
      </c>
      <c r="B10019" s="3" t="s">
        <v>19310</v>
      </c>
      <c r="C10019" s="2"/>
      <c r="D10019" s="2" t="s">
        <v>16</v>
      </c>
      <c r="E10019" s="4">
        <f>50.00*(1-Z1%)</f>
        <v>50</v>
      </c>
      <c r="F10019" s="2">
        <v>9</v>
      </c>
      <c r="G10019" s="2"/>
    </row>
    <row r="10020" spans="1:26" customHeight="1" ht="18" hidden="true" outlineLevel="3">
      <c r="A10020" s="2" t="s">
        <v>19311</v>
      </c>
      <c r="B10020" s="3" t="s">
        <v>19312</v>
      </c>
      <c r="C10020" s="2"/>
      <c r="D10020" s="2" t="s">
        <v>16</v>
      </c>
      <c r="E10020" s="4">
        <f>200.00*(1-Z1%)</f>
        <v>200</v>
      </c>
      <c r="F10020" s="2">
        <v>4</v>
      </c>
      <c r="G10020" s="2"/>
    </row>
    <row r="10021" spans="1:26" customHeight="1" ht="18" hidden="true" outlineLevel="3">
      <c r="A10021" s="2" t="s">
        <v>19313</v>
      </c>
      <c r="B10021" s="3" t="s">
        <v>19314</v>
      </c>
      <c r="C10021" s="2"/>
      <c r="D10021" s="2" t="s">
        <v>16</v>
      </c>
      <c r="E10021" s="4">
        <f>200.00*(1-Z1%)</f>
        <v>200</v>
      </c>
      <c r="F10021" s="2">
        <v>2</v>
      </c>
      <c r="G10021" s="2"/>
    </row>
    <row r="10022" spans="1:26" customHeight="1" ht="18" hidden="true" outlineLevel="3">
      <c r="A10022" s="2" t="s">
        <v>19315</v>
      </c>
      <c r="B10022" s="3" t="s">
        <v>19316</v>
      </c>
      <c r="C10022" s="2"/>
      <c r="D10022" s="2" t="s">
        <v>16</v>
      </c>
      <c r="E10022" s="4">
        <f>50.00*(1-Z1%)</f>
        <v>50</v>
      </c>
      <c r="F10022" s="2">
        <v>1</v>
      </c>
      <c r="G10022" s="2"/>
    </row>
    <row r="10023" spans="1:26" customHeight="1" ht="35" hidden="true" outlineLevel="3">
      <c r="A10023" s="5" t="s">
        <v>19317</v>
      </c>
      <c r="B10023" s="5"/>
      <c r="C10023" s="5"/>
      <c r="D10023" s="5"/>
      <c r="E10023" s="5"/>
      <c r="F10023" s="5"/>
      <c r="G10023" s="5"/>
    </row>
    <row r="10024" spans="1:26" customHeight="1" ht="18" hidden="true" outlineLevel="3">
      <c r="A10024" s="2" t="s">
        <v>19318</v>
      </c>
      <c r="B10024" s="3" t="s">
        <v>19319</v>
      </c>
      <c r="C10024" s="2"/>
      <c r="D10024" s="2" t="s">
        <v>16</v>
      </c>
      <c r="E10024" s="4">
        <f>50.00*(1-Z1%)</f>
        <v>50</v>
      </c>
      <c r="F10024" s="2">
        <v>3</v>
      </c>
      <c r="G10024" s="2"/>
    </row>
    <row r="10025" spans="1:26" customHeight="1" ht="18" hidden="true" outlineLevel="3">
      <c r="A10025" s="2" t="s">
        <v>19320</v>
      </c>
      <c r="B10025" s="3" t="s">
        <v>19321</v>
      </c>
      <c r="C10025" s="2"/>
      <c r="D10025" s="2" t="s">
        <v>16</v>
      </c>
      <c r="E10025" s="4">
        <f>290.00*(1-Z1%)</f>
        <v>290</v>
      </c>
      <c r="F10025" s="2">
        <v>4</v>
      </c>
      <c r="G10025" s="2"/>
    </row>
    <row r="10026" spans="1:26" customHeight="1" ht="18" hidden="true" outlineLevel="3">
      <c r="A10026" s="2" t="s">
        <v>19322</v>
      </c>
      <c r="B10026" s="3" t="s">
        <v>19323</v>
      </c>
      <c r="C10026" s="2"/>
      <c r="D10026" s="2" t="s">
        <v>16</v>
      </c>
      <c r="E10026" s="4">
        <f>150.00*(1-Z1%)</f>
        <v>150</v>
      </c>
      <c r="F10026" s="2">
        <v>1</v>
      </c>
      <c r="G10026" s="2"/>
    </row>
    <row r="10027" spans="1:26" customHeight="1" ht="18" hidden="true" outlineLevel="3">
      <c r="A10027" s="2" t="s">
        <v>19324</v>
      </c>
      <c r="B10027" s="3" t="s">
        <v>19325</v>
      </c>
      <c r="C10027" s="2"/>
      <c r="D10027" s="2" t="s">
        <v>16</v>
      </c>
      <c r="E10027" s="4">
        <f>40.00*(1-Z1%)</f>
        <v>40</v>
      </c>
      <c r="F10027" s="2">
        <v>3</v>
      </c>
      <c r="G10027" s="2"/>
    </row>
    <row r="10028" spans="1:26" customHeight="1" ht="18" hidden="true" outlineLevel="3">
      <c r="A10028" s="2" t="s">
        <v>19326</v>
      </c>
      <c r="B10028" s="3" t="s">
        <v>19327</v>
      </c>
      <c r="C10028" s="2"/>
      <c r="D10028" s="2" t="s">
        <v>16</v>
      </c>
      <c r="E10028" s="4">
        <f>180.00*(1-Z1%)</f>
        <v>180</v>
      </c>
      <c r="F10028" s="2">
        <v>2</v>
      </c>
      <c r="G10028" s="2"/>
    </row>
    <row r="10029" spans="1:26" customHeight="1" ht="18" hidden="true" outlineLevel="3">
      <c r="A10029" s="2" t="s">
        <v>19328</v>
      </c>
      <c r="B10029" s="3" t="s">
        <v>19329</v>
      </c>
      <c r="C10029" s="2"/>
      <c r="D10029" s="2" t="s">
        <v>16</v>
      </c>
      <c r="E10029" s="4">
        <f>80.00*(1-Z1%)</f>
        <v>80</v>
      </c>
      <c r="F10029" s="2">
        <v>6</v>
      </c>
      <c r="G10029" s="2"/>
    </row>
    <row r="10030" spans="1:26" customHeight="1" ht="18" hidden="true" outlineLevel="3">
      <c r="A10030" s="2" t="s">
        <v>19330</v>
      </c>
      <c r="B10030" s="3" t="s">
        <v>19331</v>
      </c>
      <c r="C10030" s="2"/>
      <c r="D10030" s="2" t="s">
        <v>16</v>
      </c>
      <c r="E10030" s="4">
        <f>120.00*(1-Z1%)</f>
        <v>120</v>
      </c>
      <c r="F10030" s="2">
        <v>5</v>
      </c>
      <c r="G10030" s="2"/>
    </row>
    <row r="10031" spans="1:26" customHeight="1" ht="18" hidden="true" outlineLevel="3">
      <c r="A10031" s="2" t="s">
        <v>19332</v>
      </c>
      <c r="B10031" s="3" t="s">
        <v>19333</v>
      </c>
      <c r="C10031" s="2"/>
      <c r="D10031" s="2" t="s">
        <v>16</v>
      </c>
      <c r="E10031" s="4">
        <f>170.00*(1-Z1%)</f>
        <v>170</v>
      </c>
      <c r="F10031" s="2">
        <v>7</v>
      </c>
      <c r="G10031" s="2"/>
    </row>
    <row r="10032" spans="1:26" customHeight="1" ht="18" hidden="true" outlineLevel="3">
      <c r="A10032" s="2" t="s">
        <v>19334</v>
      </c>
      <c r="B10032" s="3" t="s">
        <v>19335</v>
      </c>
      <c r="C10032" s="2"/>
      <c r="D10032" s="2" t="s">
        <v>16</v>
      </c>
      <c r="E10032" s="4">
        <f>60.00*(1-Z1%)</f>
        <v>60</v>
      </c>
      <c r="F10032" s="2">
        <v>7</v>
      </c>
      <c r="G10032" s="2"/>
    </row>
    <row r="10033" spans="1:26" customHeight="1" ht="18" hidden="true" outlineLevel="3">
      <c r="A10033" s="2" t="s">
        <v>19336</v>
      </c>
      <c r="B10033" s="3" t="s">
        <v>19337</v>
      </c>
      <c r="C10033" s="2"/>
      <c r="D10033" s="2" t="s">
        <v>16</v>
      </c>
      <c r="E10033" s="4">
        <f>50.00*(1-Z1%)</f>
        <v>50</v>
      </c>
      <c r="F10033" s="2">
        <v>9</v>
      </c>
      <c r="G10033" s="2"/>
    </row>
    <row r="10034" spans="1:26" customHeight="1" ht="18" hidden="true" outlineLevel="3">
      <c r="A10034" s="2" t="s">
        <v>19338</v>
      </c>
      <c r="B10034" s="3" t="s">
        <v>19339</v>
      </c>
      <c r="C10034" s="2"/>
      <c r="D10034" s="2" t="s">
        <v>16</v>
      </c>
      <c r="E10034" s="4">
        <f>120.00*(1-Z1%)</f>
        <v>120</v>
      </c>
      <c r="F10034" s="2">
        <v>7</v>
      </c>
      <c r="G10034" s="2"/>
    </row>
    <row r="10035" spans="1:26" customHeight="1" ht="18" hidden="true" outlineLevel="3">
      <c r="A10035" s="2" t="s">
        <v>19340</v>
      </c>
      <c r="B10035" s="3" t="s">
        <v>19341</v>
      </c>
      <c r="C10035" s="2"/>
      <c r="D10035" s="2" t="s">
        <v>16</v>
      </c>
      <c r="E10035" s="4">
        <f>160.00*(1-Z1%)</f>
        <v>160</v>
      </c>
      <c r="F10035" s="2">
        <v>4</v>
      </c>
      <c r="G10035" s="2"/>
    </row>
    <row r="10036" spans="1:26" customHeight="1" ht="18" hidden="true" outlineLevel="3">
      <c r="A10036" s="2" t="s">
        <v>19342</v>
      </c>
      <c r="B10036" s="3" t="s">
        <v>19343</v>
      </c>
      <c r="C10036" s="2"/>
      <c r="D10036" s="2" t="s">
        <v>16</v>
      </c>
      <c r="E10036" s="4">
        <f>80.00*(1-Z1%)</f>
        <v>80</v>
      </c>
      <c r="F10036" s="2">
        <v>1</v>
      </c>
      <c r="G10036" s="2"/>
    </row>
    <row r="10037" spans="1:26" customHeight="1" ht="35" hidden="true" outlineLevel="3">
      <c r="A10037" s="5" t="s">
        <v>19344</v>
      </c>
      <c r="B10037" s="5"/>
      <c r="C10037" s="5"/>
      <c r="D10037" s="5"/>
      <c r="E10037" s="5"/>
      <c r="F10037" s="5"/>
      <c r="G10037" s="5"/>
    </row>
    <row r="10038" spans="1:26" customHeight="1" ht="18" hidden="true" outlineLevel="3">
      <c r="A10038" s="2" t="s">
        <v>19345</v>
      </c>
      <c r="B10038" s="3" t="s">
        <v>19346</v>
      </c>
      <c r="C10038" s="2"/>
      <c r="D10038" s="2" t="s">
        <v>16</v>
      </c>
      <c r="E10038" s="4">
        <f>220.00*(1-Z1%)</f>
        <v>220</v>
      </c>
      <c r="F10038" s="2">
        <v>1</v>
      </c>
      <c r="G10038" s="2"/>
    </row>
    <row r="10039" spans="1:26" customHeight="1" ht="18" hidden="true" outlineLevel="3">
      <c r="A10039" s="2" t="s">
        <v>19347</v>
      </c>
      <c r="B10039" s="3" t="s">
        <v>19348</v>
      </c>
      <c r="C10039" s="2"/>
      <c r="D10039" s="2" t="s">
        <v>16</v>
      </c>
      <c r="E10039" s="4">
        <f>80.00*(1-Z1%)</f>
        <v>80</v>
      </c>
      <c r="F10039" s="2">
        <v>2</v>
      </c>
      <c r="G10039" s="2"/>
    </row>
    <row r="10040" spans="1:26" customHeight="1" ht="18" hidden="true" outlineLevel="3">
      <c r="A10040" s="2" t="s">
        <v>19349</v>
      </c>
      <c r="B10040" s="3" t="s">
        <v>19350</v>
      </c>
      <c r="C10040" s="2"/>
      <c r="D10040" s="2" t="s">
        <v>16</v>
      </c>
      <c r="E10040" s="4">
        <f>190.00*(1-Z1%)</f>
        <v>190</v>
      </c>
      <c r="F10040" s="2">
        <v>3</v>
      </c>
      <c r="G10040" s="2"/>
    </row>
    <row r="10041" spans="1:26" customHeight="1" ht="18" hidden="true" outlineLevel="3">
      <c r="A10041" s="2" t="s">
        <v>19351</v>
      </c>
      <c r="B10041" s="3" t="s">
        <v>19352</v>
      </c>
      <c r="C10041" s="2"/>
      <c r="D10041" s="2" t="s">
        <v>16</v>
      </c>
      <c r="E10041" s="4">
        <f>50.00*(1-Z1%)</f>
        <v>50</v>
      </c>
      <c r="F10041" s="2">
        <v>2</v>
      </c>
      <c r="G10041" s="2"/>
    </row>
    <row r="10042" spans="1:26" customHeight="1" ht="18" hidden="true" outlineLevel="3">
      <c r="A10042" s="2" t="s">
        <v>19353</v>
      </c>
      <c r="B10042" s="3" t="s">
        <v>19354</v>
      </c>
      <c r="C10042" s="2"/>
      <c r="D10042" s="2" t="s">
        <v>16</v>
      </c>
      <c r="E10042" s="4">
        <f>250.00*(1-Z1%)</f>
        <v>250</v>
      </c>
      <c r="F10042" s="2">
        <v>5</v>
      </c>
      <c r="G10042" s="2"/>
    </row>
    <row r="10043" spans="1:26" customHeight="1" ht="18" hidden="true" outlineLevel="3">
      <c r="A10043" s="2" t="s">
        <v>19355</v>
      </c>
      <c r="B10043" s="3" t="s">
        <v>19356</v>
      </c>
      <c r="C10043" s="2"/>
      <c r="D10043" s="2" t="s">
        <v>16</v>
      </c>
      <c r="E10043" s="4">
        <f>90.00*(1-Z1%)</f>
        <v>90</v>
      </c>
      <c r="F10043" s="2">
        <v>2</v>
      </c>
      <c r="G10043" s="2"/>
    </row>
    <row r="10044" spans="1:26" customHeight="1" ht="18" hidden="true" outlineLevel="3">
      <c r="A10044" s="2" t="s">
        <v>19357</v>
      </c>
      <c r="B10044" s="3" t="s">
        <v>19358</v>
      </c>
      <c r="C10044" s="2"/>
      <c r="D10044" s="2" t="s">
        <v>16</v>
      </c>
      <c r="E10044" s="4">
        <f>250.00*(1-Z1%)</f>
        <v>250</v>
      </c>
      <c r="F10044" s="2">
        <v>2</v>
      </c>
      <c r="G10044" s="2"/>
    </row>
    <row r="10045" spans="1:26" customHeight="1" ht="18" hidden="true" outlineLevel="3">
      <c r="A10045" s="2" t="s">
        <v>19359</v>
      </c>
      <c r="B10045" s="3" t="s">
        <v>19360</v>
      </c>
      <c r="C10045" s="2"/>
      <c r="D10045" s="2" t="s">
        <v>16</v>
      </c>
      <c r="E10045" s="4">
        <f>90.00*(1-Z1%)</f>
        <v>90</v>
      </c>
      <c r="F10045" s="2">
        <v>4</v>
      </c>
      <c r="G10045" s="2"/>
    </row>
    <row r="10046" spans="1:26" customHeight="1" ht="18" hidden="true" outlineLevel="3">
      <c r="A10046" s="2" t="s">
        <v>19361</v>
      </c>
      <c r="B10046" s="3" t="s">
        <v>19362</v>
      </c>
      <c r="C10046" s="2"/>
      <c r="D10046" s="2" t="s">
        <v>16</v>
      </c>
      <c r="E10046" s="4">
        <f>170.00*(1-Z1%)</f>
        <v>170</v>
      </c>
      <c r="F10046" s="2">
        <v>3</v>
      </c>
      <c r="G10046" s="2"/>
    </row>
    <row r="10047" spans="1:26" customHeight="1" ht="18" hidden="true" outlineLevel="3">
      <c r="A10047" s="2" t="s">
        <v>19363</v>
      </c>
      <c r="B10047" s="3" t="s">
        <v>19364</v>
      </c>
      <c r="C10047" s="2"/>
      <c r="D10047" s="2" t="s">
        <v>16</v>
      </c>
      <c r="E10047" s="4">
        <f>190.00*(1-Z1%)</f>
        <v>190</v>
      </c>
      <c r="F10047" s="2">
        <v>3</v>
      </c>
      <c r="G10047" s="2"/>
    </row>
    <row r="10048" spans="1:26" customHeight="1" ht="18" hidden="true" outlineLevel="3">
      <c r="A10048" s="2" t="s">
        <v>19365</v>
      </c>
      <c r="B10048" s="3" t="s">
        <v>19366</v>
      </c>
      <c r="C10048" s="2"/>
      <c r="D10048" s="2" t="s">
        <v>16</v>
      </c>
      <c r="E10048" s="4">
        <f>90.00*(1-Z1%)</f>
        <v>90</v>
      </c>
      <c r="F10048" s="2">
        <v>1</v>
      </c>
      <c r="G10048" s="2"/>
    </row>
    <row r="10049" spans="1:26" customHeight="1" ht="18" hidden="true" outlineLevel="3">
      <c r="A10049" s="2" t="s">
        <v>19367</v>
      </c>
      <c r="B10049" s="3" t="s">
        <v>19368</v>
      </c>
      <c r="C10049" s="2"/>
      <c r="D10049" s="2" t="s">
        <v>16</v>
      </c>
      <c r="E10049" s="4">
        <f>170.00*(1-Z1%)</f>
        <v>170</v>
      </c>
      <c r="F10049" s="2">
        <v>8</v>
      </c>
      <c r="G10049" s="2"/>
    </row>
    <row r="10050" spans="1:26" customHeight="1" ht="18" hidden="true" outlineLevel="3">
      <c r="A10050" s="2" t="s">
        <v>19369</v>
      </c>
      <c r="B10050" s="3" t="s">
        <v>19370</v>
      </c>
      <c r="C10050" s="2"/>
      <c r="D10050" s="2" t="s">
        <v>16</v>
      </c>
      <c r="E10050" s="4">
        <f>50.00*(1-Z1%)</f>
        <v>50</v>
      </c>
      <c r="F10050" s="2">
        <v>5</v>
      </c>
      <c r="G10050" s="2"/>
    </row>
    <row r="10051" spans="1:26" customHeight="1" ht="35" hidden="true" outlineLevel="3">
      <c r="A10051" s="5" t="s">
        <v>19371</v>
      </c>
      <c r="B10051" s="5"/>
      <c r="C10051" s="5"/>
      <c r="D10051" s="5"/>
      <c r="E10051" s="5"/>
      <c r="F10051" s="5"/>
      <c r="G10051" s="5"/>
    </row>
    <row r="10052" spans="1:26" customHeight="1" ht="36" hidden="true" outlineLevel="3">
      <c r="A10052" s="2" t="s">
        <v>19372</v>
      </c>
      <c r="B10052" s="3" t="s">
        <v>19373</v>
      </c>
      <c r="C10052" s="2"/>
      <c r="D10052" s="2" t="s">
        <v>16</v>
      </c>
      <c r="E10052" s="4">
        <f>90.00*(1-Z1%)</f>
        <v>90</v>
      </c>
      <c r="F10052" s="2">
        <v>12</v>
      </c>
      <c r="G10052" s="2"/>
    </row>
    <row r="10053" spans="1:26" customHeight="1" ht="36" hidden="true" outlineLevel="3">
      <c r="A10053" s="2" t="s">
        <v>19374</v>
      </c>
      <c r="B10053" s="3" t="s">
        <v>19375</v>
      </c>
      <c r="C10053" s="2"/>
      <c r="D10053" s="2" t="s">
        <v>16</v>
      </c>
      <c r="E10053" s="4">
        <f>90.00*(1-Z1%)</f>
        <v>90</v>
      </c>
      <c r="F10053" s="2">
        <v>29</v>
      </c>
      <c r="G10053" s="2"/>
    </row>
    <row r="10054" spans="1:26" customHeight="1" ht="36" hidden="true" outlineLevel="3">
      <c r="A10054" s="2" t="s">
        <v>19376</v>
      </c>
      <c r="B10054" s="3" t="s">
        <v>19377</v>
      </c>
      <c r="C10054" s="2"/>
      <c r="D10054" s="2" t="s">
        <v>16</v>
      </c>
      <c r="E10054" s="4">
        <f>90.00*(1-Z1%)</f>
        <v>90</v>
      </c>
      <c r="F10054" s="2">
        <v>6</v>
      </c>
      <c r="G10054" s="2"/>
    </row>
    <row r="10055" spans="1:26" customHeight="1" ht="36" hidden="true" outlineLevel="3">
      <c r="A10055" s="2" t="s">
        <v>19378</v>
      </c>
      <c r="B10055" s="3" t="s">
        <v>19379</v>
      </c>
      <c r="C10055" s="2"/>
      <c r="D10055" s="2" t="s">
        <v>16</v>
      </c>
      <c r="E10055" s="4">
        <f>90.00*(1-Z1%)</f>
        <v>90</v>
      </c>
      <c r="F10055" s="2">
        <v>12</v>
      </c>
      <c r="G10055" s="2"/>
    </row>
    <row r="10056" spans="1:26" customHeight="1" ht="36" hidden="true" outlineLevel="3">
      <c r="A10056" s="2" t="s">
        <v>19380</v>
      </c>
      <c r="B10056" s="3" t="s">
        <v>19381</v>
      </c>
      <c r="C10056" s="2"/>
      <c r="D10056" s="2" t="s">
        <v>16</v>
      </c>
      <c r="E10056" s="4">
        <f>75.00*(1-Z1%)</f>
        <v>75</v>
      </c>
      <c r="F10056" s="2">
        <v>30</v>
      </c>
      <c r="G10056" s="2"/>
    </row>
    <row r="10057" spans="1:26" customHeight="1" ht="18" hidden="true" outlineLevel="3">
      <c r="A10057" s="2" t="s">
        <v>19382</v>
      </c>
      <c r="B10057" s="3" t="s">
        <v>19383</v>
      </c>
      <c r="C10057" s="2"/>
      <c r="D10057" s="2" t="s">
        <v>16</v>
      </c>
      <c r="E10057" s="4">
        <f>90.00*(1-Z1%)</f>
        <v>90</v>
      </c>
      <c r="F10057" s="2">
        <v>6</v>
      </c>
      <c r="G10057" s="2"/>
    </row>
    <row r="10058" spans="1:26" customHeight="1" ht="18" hidden="true" outlineLevel="3">
      <c r="A10058" s="2" t="s">
        <v>19384</v>
      </c>
      <c r="B10058" s="3" t="s">
        <v>19385</v>
      </c>
      <c r="C10058" s="2"/>
      <c r="D10058" s="2" t="s">
        <v>16</v>
      </c>
      <c r="E10058" s="4">
        <f>90.00*(1-Z1%)</f>
        <v>90</v>
      </c>
      <c r="F10058" s="2">
        <v>5</v>
      </c>
      <c r="G10058" s="2"/>
    </row>
    <row r="10059" spans="1:26" customHeight="1" ht="18" hidden="true" outlineLevel="3">
      <c r="A10059" s="2" t="s">
        <v>19386</v>
      </c>
      <c r="B10059" s="3" t="s">
        <v>19387</v>
      </c>
      <c r="C10059" s="2"/>
      <c r="D10059" s="2" t="s">
        <v>16</v>
      </c>
      <c r="E10059" s="4">
        <f>100.00*(1-Z1%)</f>
        <v>100</v>
      </c>
      <c r="F10059" s="2">
        <v>3</v>
      </c>
      <c r="G10059" s="2"/>
    </row>
    <row r="10060" spans="1:26" customHeight="1" ht="18" hidden="true" outlineLevel="3">
      <c r="A10060" s="2" t="s">
        <v>19388</v>
      </c>
      <c r="B10060" s="3" t="s">
        <v>19389</v>
      </c>
      <c r="C10060" s="2"/>
      <c r="D10060" s="2" t="s">
        <v>16</v>
      </c>
      <c r="E10060" s="4">
        <f>90.00*(1-Z1%)</f>
        <v>90</v>
      </c>
      <c r="F10060" s="2">
        <v>6</v>
      </c>
      <c r="G10060" s="2"/>
    </row>
    <row r="10061" spans="1:26" customHeight="1" ht="18" hidden="true" outlineLevel="3">
      <c r="A10061" s="2" t="s">
        <v>19390</v>
      </c>
      <c r="B10061" s="3" t="s">
        <v>19391</v>
      </c>
      <c r="C10061" s="2"/>
      <c r="D10061" s="2" t="s">
        <v>16</v>
      </c>
      <c r="E10061" s="4">
        <f>90.00*(1-Z1%)</f>
        <v>90</v>
      </c>
      <c r="F10061" s="2">
        <v>2</v>
      </c>
      <c r="G10061" s="2"/>
    </row>
    <row r="10062" spans="1:26" customHeight="1" ht="18" hidden="true" outlineLevel="3">
      <c r="A10062" s="2" t="s">
        <v>19392</v>
      </c>
      <c r="B10062" s="3" t="s">
        <v>19393</v>
      </c>
      <c r="C10062" s="2"/>
      <c r="D10062" s="2" t="s">
        <v>16</v>
      </c>
      <c r="E10062" s="4">
        <f>90.00*(1-Z1%)</f>
        <v>90</v>
      </c>
      <c r="F10062" s="2">
        <v>1</v>
      </c>
      <c r="G10062" s="2"/>
    </row>
    <row r="10063" spans="1:26" customHeight="1" ht="18" hidden="true" outlineLevel="3">
      <c r="A10063" s="2" t="s">
        <v>19394</v>
      </c>
      <c r="B10063" s="3" t="s">
        <v>19395</v>
      </c>
      <c r="C10063" s="2"/>
      <c r="D10063" s="2" t="s">
        <v>16</v>
      </c>
      <c r="E10063" s="4">
        <f>90.00*(1-Z1%)</f>
        <v>90</v>
      </c>
      <c r="F10063" s="2">
        <v>5</v>
      </c>
      <c r="G10063" s="2"/>
    </row>
    <row r="10064" spans="1:26" customHeight="1" ht="36" hidden="true" outlineLevel="3">
      <c r="A10064" s="2" t="s">
        <v>19396</v>
      </c>
      <c r="B10064" s="3" t="s">
        <v>19397</v>
      </c>
      <c r="C10064" s="2"/>
      <c r="D10064" s="2" t="s">
        <v>16</v>
      </c>
      <c r="E10064" s="4">
        <f>100.00*(1-Z1%)</f>
        <v>100</v>
      </c>
      <c r="F10064" s="2">
        <v>14</v>
      </c>
      <c r="G10064" s="2"/>
    </row>
    <row r="10065" spans="1:26" customHeight="1" ht="36" hidden="true" outlineLevel="3">
      <c r="A10065" s="2" t="s">
        <v>19398</v>
      </c>
      <c r="B10065" s="3" t="s">
        <v>19399</v>
      </c>
      <c r="C10065" s="2"/>
      <c r="D10065" s="2" t="s">
        <v>16</v>
      </c>
      <c r="E10065" s="4">
        <f>80.00*(1-Z1%)</f>
        <v>80</v>
      </c>
      <c r="F10065" s="2">
        <v>12</v>
      </c>
      <c r="G10065" s="2"/>
    </row>
    <row r="10066" spans="1:26" customHeight="1" ht="18" hidden="true" outlineLevel="3">
      <c r="A10066" s="2" t="s">
        <v>19400</v>
      </c>
      <c r="B10066" s="3" t="s">
        <v>19401</v>
      </c>
      <c r="C10066" s="2"/>
      <c r="D10066" s="2" t="s">
        <v>16</v>
      </c>
      <c r="E10066" s="4">
        <f>50.00*(1-Z1%)</f>
        <v>50</v>
      </c>
      <c r="F10066" s="2">
        <v>17</v>
      </c>
      <c r="G10066" s="2"/>
    </row>
    <row r="10067" spans="1:26" customHeight="1" ht="18" hidden="true" outlineLevel="3">
      <c r="A10067" s="2" t="s">
        <v>19402</v>
      </c>
      <c r="B10067" s="3" t="s">
        <v>19403</v>
      </c>
      <c r="C10067" s="2"/>
      <c r="D10067" s="2" t="s">
        <v>16</v>
      </c>
      <c r="E10067" s="4">
        <f>50.00*(1-Z1%)</f>
        <v>50</v>
      </c>
      <c r="F10067" s="2">
        <v>18</v>
      </c>
      <c r="G10067" s="2"/>
    </row>
    <row r="10068" spans="1:26" customHeight="1" ht="18" hidden="true" outlineLevel="3">
      <c r="A10068" s="2" t="s">
        <v>19404</v>
      </c>
      <c r="B10068" s="3" t="s">
        <v>19405</v>
      </c>
      <c r="C10068" s="2"/>
      <c r="D10068" s="2" t="s">
        <v>16</v>
      </c>
      <c r="E10068" s="4">
        <f>50.00*(1-Z1%)</f>
        <v>50</v>
      </c>
      <c r="F10068" s="2">
        <v>6</v>
      </c>
      <c r="G10068" s="2"/>
    </row>
    <row r="10069" spans="1:26" customHeight="1" ht="18" hidden="true" outlineLevel="3">
      <c r="A10069" s="2" t="s">
        <v>19406</v>
      </c>
      <c r="B10069" s="3" t="s">
        <v>19407</v>
      </c>
      <c r="C10069" s="2"/>
      <c r="D10069" s="2" t="s">
        <v>16</v>
      </c>
      <c r="E10069" s="4">
        <f>50.00*(1-Z1%)</f>
        <v>50</v>
      </c>
      <c r="F10069" s="2">
        <v>10</v>
      </c>
      <c r="G10069" s="2"/>
    </row>
    <row r="10070" spans="1:26" customHeight="1" ht="18" hidden="true" outlineLevel="3">
      <c r="A10070" s="2" t="s">
        <v>19408</v>
      </c>
      <c r="B10070" s="3" t="s">
        <v>19409</v>
      </c>
      <c r="C10070" s="2"/>
      <c r="D10070" s="2" t="s">
        <v>16</v>
      </c>
      <c r="E10070" s="4">
        <f>60.00*(1-Z1%)</f>
        <v>60</v>
      </c>
      <c r="F10070" s="2">
        <v>10</v>
      </c>
      <c r="G10070" s="2"/>
    </row>
    <row r="10071" spans="1:26" customHeight="1" ht="18" hidden="true" outlineLevel="3">
      <c r="A10071" s="2" t="s">
        <v>19410</v>
      </c>
      <c r="B10071" s="3" t="s">
        <v>19411</v>
      </c>
      <c r="C10071" s="2"/>
      <c r="D10071" s="2" t="s">
        <v>16</v>
      </c>
      <c r="E10071" s="4">
        <f>50.00*(1-Z1%)</f>
        <v>50</v>
      </c>
      <c r="F10071" s="2">
        <v>7</v>
      </c>
      <c r="G10071" s="2"/>
    </row>
    <row r="10072" spans="1:26" customHeight="1" ht="35" hidden="true" outlineLevel="3">
      <c r="A10072" s="5" t="s">
        <v>19412</v>
      </c>
      <c r="B10072" s="5"/>
      <c r="C10072" s="5"/>
      <c r="D10072" s="5"/>
      <c r="E10072" s="5"/>
      <c r="F10072" s="5"/>
      <c r="G10072" s="5"/>
    </row>
    <row r="10073" spans="1:26" customHeight="1" ht="18" hidden="true" outlineLevel="3">
      <c r="A10073" s="2" t="s">
        <v>19413</v>
      </c>
      <c r="B10073" s="3" t="s">
        <v>19414</v>
      </c>
      <c r="C10073" s="2"/>
      <c r="D10073" s="2" t="s">
        <v>16</v>
      </c>
      <c r="E10073" s="4">
        <f>80.00*(1-Z1%)</f>
        <v>80</v>
      </c>
      <c r="F10073" s="2">
        <v>4</v>
      </c>
      <c r="G10073" s="2"/>
    </row>
    <row r="10074" spans="1:26" customHeight="1" ht="18" hidden="true" outlineLevel="3">
      <c r="A10074" s="2" t="s">
        <v>19415</v>
      </c>
      <c r="B10074" s="3" t="s">
        <v>19416</v>
      </c>
      <c r="C10074" s="2"/>
      <c r="D10074" s="2" t="s">
        <v>16</v>
      </c>
      <c r="E10074" s="4">
        <f>80.00*(1-Z1%)</f>
        <v>80</v>
      </c>
      <c r="F10074" s="2">
        <v>2</v>
      </c>
      <c r="G10074" s="2"/>
    </row>
    <row r="10075" spans="1:26" customHeight="1" ht="18" hidden="true" outlineLevel="3">
      <c r="A10075" s="2" t="s">
        <v>19417</v>
      </c>
      <c r="B10075" s="3" t="s">
        <v>19418</v>
      </c>
      <c r="C10075" s="2"/>
      <c r="D10075" s="2" t="s">
        <v>16</v>
      </c>
      <c r="E10075" s="4">
        <f>90.00*(1-Z1%)</f>
        <v>90</v>
      </c>
      <c r="F10075" s="2">
        <v>5</v>
      </c>
      <c r="G10075" s="2"/>
    </row>
    <row r="10076" spans="1:26" customHeight="1" ht="18" hidden="true" outlineLevel="3">
      <c r="A10076" s="2" t="s">
        <v>19419</v>
      </c>
      <c r="B10076" s="3" t="s">
        <v>19420</v>
      </c>
      <c r="C10076" s="2"/>
      <c r="D10076" s="2" t="s">
        <v>16</v>
      </c>
      <c r="E10076" s="4">
        <f>120.00*(1-Z1%)</f>
        <v>120</v>
      </c>
      <c r="F10076" s="2">
        <v>3</v>
      </c>
      <c r="G10076" s="2"/>
    </row>
    <row r="10077" spans="1:26" customHeight="1" ht="18" hidden="true" outlineLevel="3">
      <c r="A10077" s="2" t="s">
        <v>19421</v>
      </c>
      <c r="B10077" s="3" t="s">
        <v>19422</v>
      </c>
      <c r="C10077" s="2"/>
      <c r="D10077" s="2" t="s">
        <v>16</v>
      </c>
      <c r="E10077" s="4">
        <f>50.00*(1-Z1%)</f>
        <v>50</v>
      </c>
      <c r="F10077" s="2">
        <v>8</v>
      </c>
      <c r="G10077" s="2"/>
    </row>
    <row r="10078" spans="1:26" customHeight="1" ht="18" hidden="true" outlineLevel="3">
      <c r="A10078" s="2" t="s">
        <v>19423</v>
      </c>
      <c r="B10078" s="3" t="s">
        <v>19424</v>
      </c>
      <c r="C10078" s="2"/>
      <c r="D10078" s="2" t="s">
        <v>16</v>
      </c>
      <c r="E10078" s="4">
        <f>50.00*(1-Z1%)</f>
        <v>50</v>
      </c>
      <c r="F10078" s="2">
        <v>1</v>
      </c>
      <c r="G10078" s="2"/>
    </row>
    <row r="10079" spans="1:26" customHeight="1" ht="18" hidden="true" outlineLevel="3">
      <c r="A10079" s="2" t="s">
        <v>19425</v>
      </c>
      <c r="B10079" s="3" t="s">
        <v>19426</v>
      </c>
      <c r="C10079" s="2"/>
      <c r="D10079" s="2" t="s">
        <v>16</v>
      </c>
      <c r="E10079" s="4">
        <f>190.00*(1-Z1%)</f>
        <v>190</v>
      </c>
      <c r="F10079" s="2">
        <v>3</v>
      </c>
      <c r="G10079" s="2"/>
    </row>
    <row r="10080" spans="1:26" customHeight="1" ht="18" hidden="true" outlineLevel="3">
      <c r="A10080" s="2" t="s">
        <v>19427</v>
      </c>
      <c r="B10080" s="3" t="s">
        <v>19428</v>
      </c>
      <c r="C10080" s="2"/>
      <c r="D10080" s="2" t="s">
        <v>16</v>
      </c>
      <c r="E10080" s="4">
        <f>150.00*(1-Z1%)</f>
        <v>150</v>
      </c>
      <c r="F10080" s="2">
        <v>5</v>
      </c>
      <c r="G10080" s="2"/>
    </row>
    <row r="10081" spans="1:26" customHeight="1" ht="18" hidden="true" outlineLevel="3">
      <c r="A10081" s="2" t="s">
        <v>19429</v>
      </c>
      <c r="B10081" s="3" t="s">
        <v>19430</v>
      </c>
      <c r="C10081" s="2"/>
      <c r="D10081" s="2" t="s">
        <v>16</v>
      </c>
      <c r="E10081" s="4">
        <f>150.00*(1-Z1%)</f>
        <v>150</v>
      </c>
      <c r="F10081" s="2">
        <v>1</v>
      </c>
      <c r="G10081" s="2"/>
    </row>
    <row r="10082" spans="1:26" customHeight="1" ht="18" hidden="true" outlineLevel="3">
      <c r="A10082" s="2" t="s">
        <v>19431</v>
      </c>
      <c r="B10082" s="3" t="s">
        <v>19432</v>
      </c>
      <c r="C10082" s="2"/>
      <c r="D10082" s="2" t="s">
        <v>16</v>
      </c>
      <c r="E10082" s="4">
        <f>390.00*(1-Z1%)</f>
        <v>390</v>
      </c>
      <c r="F10082" s="2">
        <v>1</v>
      </c>
      <c r="G10082" s="2"/>
    </row>
    <row r="10083" spans="1:26" customHeight="1" ht="18" hidden="true" outlineLevel="3">
      <c r="A10083" s="2" t="s">
        <v>19433</v>
      </c>
      <c r="B10083" s="3" t="s">
        <v>19434</v>
      </c>
      <c r="C10083" s="2"/>
      <c r="D10083" s="2" t="s">
        <v>16</v>
      </c>
      <c r="E10083" s="4">
        <f>150.00*(1-Z1%)</f>
        <v>150</v>
      </c>
      <c r="F10083" s="2">
        <v>1</v>
      </c>
      <c r="G10083" s="2"/>
    </row>
    <row r="10084" spans="1:26" customHeight="1" ht="18" hidden="true" outlineLevel="3">
      <c r="A10084" s="2" t="s">
        <v>19435</v>
      </c>
      <c r="B10084" s="3" t="s">
        <v>19436</v>
      </c>
      <c r="C10084" s="2"/>
      <c r="D10084" s="2" t="s">
        <v>16</v>
      </c>
      <c r="E10084" s="4">
        <f>190.00*(1-Z1%)</f>
        <v>190</v>
      </c>
      <c r="F10084" s="2">
        <v>9</v>
      </c>
      <c r="G10084" s="2"/>
    </row>
    <row r="10085" spans="1:26" customHeight="1" ht="18" hidden="true" outlineLevel="3">
      <c r="A10085" s="2" t="s">
        <v>19437</v>
      </c>
      <c r="B10085" s="3" t="s">
        <v>19438</v>
      </c>
      <c r="C10085" s="2"/>
      <c r="D10085" s="2" t="s">
        <v>16</v>
      </c>
      <c r="E10085" s="4">
        <f>180.00*(1-Z1%)</f>
        <v>180</v>
      </c>
      <c r="F10085" s="2">
        <v>6</v>
      </c>
      <c r="G10085" s="2"/>
    </row>
    <row r="10086" spans="1:26" customHeight="1" ht="18" hidden="true" outlineLevel="3">
      <c r="A10086" s="2" t="s">
        <v>19439</v>
      </c>
      <c r="B10086" s="3" t="s">
        <v>19440</v>
      </c>
      <c r="C10086" s="2"/>
      <c r="D10086" s="2" t="s">
        <v>16</v>
      </c>
      <c r="E10086" s="4">
        <f>180.00*(1-Z1%)</f>
        <v>180</v>
      </c>
      <c r="F10086" s="2">
        <v>33</v>
      </c>
      <c r="G10086" s="2"/>
    </row>
    <row r="10087" spans="1:26" customHeight="1" ht="18" hidden="true" outlineLevel="3">
      <c r="A10087" s="2" t="s">
        <v>19441</v>
      </c>
      <c r="B10087" s="3" t="s">
        <v>19442</v>
      </c>
      <c r="C10087" s="2"/>
      <c r="D10087" s="2" t="s">
        <v>16</v>
      </c>
      <c r="E10087" s="4">
        <f>150.00*(1-Z1%)</f>
        <v>150</v>
      </c>
      <c r="F10087" s="2">
        <v>1</v>
      </c>
      <c r="G10087" s="2"/>
    </row>
    <row r="10088" spans="1:26" customHeight="1" ht="18" hidden="true" outlineLevel="3">
      <c r="A10088" s="2" t="s">
        <v>19443</v>
      </c>
      <c r="B10088" s="3" t="s">
        <v>19444</v>
      </c>
      <c r="C10088" s="2"/>
      <c r="D10088" s="2" t="s">
        <v>16</v>
      </c>
      <c r="E10088" s="4">
        <f>150.00*(1-Z1%)</f>
        <v>150</v>
      </c>
      <c r="F10088" s="2">
        <v>4</v>
      </c>
      <c r="G10088" s="2"/>
    </row>
    <row r="10089" spans="1:26" customHeight="1" ht="36" hidden="true" outlineLevel="3">
      <c r="A10089" s="2" t="s">
        <v>19445</v>
      </c>
      <c r="B10089" s="3" t="s">
        <v>19446</v>
      </c>
      <c r="C10089" s="2"/>
      <c r="D10089" s="2" t="s">
        <v>16</v>
      </c>
      <c r="E10089" s="4">
        <f>150.00*(1-Z1%)</f>
        <v>150</v>
      </c>
      <c r="F10089" s="2">
        <v>1</v>
      </c>
      <c r="G10089" s="2"/>
    </row>
    <row r="10090" spans="1:26" customHeight="1" ht="18" hidden="true" outlineLevel="3">
      <c r="A10090" s="2" t="s">
        <v>19447</v>
      </c>
      <c r="B10090" s="3" t="s">
        <v>19448</v>
      </c>
      <c r="C10090" s="2"/>
      <c r="D10090" s="2" t="s">
        <v>16</v>
      </c>
      <c r="E10090" s="4">
        <f>70.00*(1-Z1%)</f>
        <v>70</v>
      </c>
      <c r="F10090" s="2">
        <v>6</v>
      </c>
      <c r="G10090" s="2"/>
    </row>
    <row r="10091" spans="1:26" customHeight="1" ht="18" hidden="true" outlineLevel="3">
      <c r="A10091" s="2" t="s">
        <v>19449</v>
      </c>
      <c r="B10091" s="3" t="s">
        <v>19450</v>
      </c>
      <c r="C10091" s="2"/>
      <c r="D10091" s="2" t="s">
        <v>16</v>
      </c>
      <c r="E10091" s="4">
        <f>70.00*(1-Z1%)</f>
        <v>70</v>
      </c>
      <c r="F10091" s="2">
        <v>1</v>
      </c>
      <c r="G10091" s="2"/>
    </row>
    <row r="10092" spans="1:26" customHeight="1" ht="18" hidden="true" outlineLevel="3">
      <c r="A10092" s="2" t="s">
        <v>19451</v>
      </c>
      <c r="B10092" s="3" t="s">
        <v>19452</v>
      </c>
      <c r="C10092" s="2"/>
      <c r="D10092" s="2" t="s">
        <v>16</v>
      </c>
      <c r="E10092" s="4">
        <f>70.00*(1-Z1%)</f>
        <v>70</v>
      </c>
      <c r="F10092" s="2">
        <v>2</v>
      </c>
      <c r="G10092" s="2"/>
    </row>
    <row r="10093" spans="1:26" customHeight="1" ht="18" hidden="true" outlineLevel="3">
      <c r="A10093" s="2" t="s">
        <v>19453</v>
      </c>
      <c r="B10093" s="3" t="s">
        <v>19454</v>
      </c>
      <c r="C10093" s="2"/>
      <c r="D10093" s="2" t="s">
        <v>16</v>
      </c>
      <c r="E10093" s="4">
        <f>200.00*(1-Z1%)</f>
        <v>200</v>
      </c>
      <c r="F10093" s="2">
        <v>2</v>
      </c>
      <c r="G10093" s="2"/>
    </row>
    <row r="10094" spans="1:26" customHeight="1" ht="18" hidden="true" outlineLevel="3">
      <c r="A10094" s="2" t="s">
        <v>19455</v>
      </c>
      <c r="B10094" s="3" t="s">
        <v>19456</v>
      </c>
      <c r="C10094" s="2"/>
      <c r="D10094" s="2" t="s">
        <v>16</v>
      </c>
      <c r="E10094" s="4">
        <f>50.00*(1-Z1%)</f>
        <v>50</v>
      </c>
      <c r="F10094" s="2">
        <v>2</v>
      </c>
      <c r="G10094" s="2"/>
    </row>
    <row r="10095" spans="1:26" customHeight="1" ht="18" hidden="true" outlineLevel="3">
      <c r="A10095" s="2" t="s">
        <v>19457</v>
      </c>
      <c r="B10095" s="3" t="s">
        <v>19458</v>
      </c>
      <c r="C10095" s="2"/>
      <c r="D10095" s="2" t="s">
        <v>16</v>
      </c>
      <c r="E10095" s="4">
        <f>70.00*(1-Z1%)</f>
        <v>70</v>
      </c>
      <c r="F10095" s="2">
        <v>3</v>
      </c>
      <c r="G10095" s="2"/>
    </row>
    <row r="10096" spans="1:26" customHeight="1" ht="18" hidden="true" outlineLevel="3">
      <c r="A10096" s="2" t="s">
        <v>19459</v>
      </c>
      <c r="B10096" s="3" t="s">
        <v>19460</v>
      </c>
      <c r="C10096" s="2"/>
      <c r="D10096" s="2" t="s">
        <v>16</v>
      </c>
      <c r="E10096" s="4">
        <f>70.00*(1-Z1%)</f>
        <v>70</v>
      </c>
      <c r="F10096" s="2">
        <v>3</v>
      </c>
      <c r="G10096" s="2"/>
    </row>
    <row r="10097" spans="1:26" customHeight="1" ht="18" hidden="true" outlineLevel="3">
      <c r="A10097" s="2" t="s">
        <v>19461</v>
      </c>
      <c r="B10097" s="3" t="s">
        <v>19462</v>
      </c>
      <c r="C10097" s="2"/>
      <c r="D10097" s="2" t="s">
        <v>16</v>
      </c>
      <c r="E10097" s="4">
        <f>90.00*(1-Z1%)</f>
        <v>90</v>
      </c>
      <c r="F10097" s="2">
        <v>29</v>
      </c>
      <c r="G10097" s="2"/>
    </row>
    <row r="10098" spans="1:26" customHeight="1" ht="18" hidden="true" outlineLevel="3">
      <c r="A10098" s="2" t="s">
        <v>19463</v>
      </c>
      <c r="B10098" s="3" t="s">
        <v>19464</v>
      </c>
      <c r="C10098" s="2"/>
      <c r="D10098" s="2" t="s">
        <v>16</v>
      </c>
      <c r="E10098" s="4">
        <f>690.00*(1-Z1%)</f>
        <v>690</v>
      </c>
      <c r="F10098" s="2">
        <v>2</v>
      </c>
      <c r="G10098" s="2"/>
    </row>
    <row r="10099" spans="1:26" customHeight="1" ht="18" hidden="true" outlineLevel="3">
      <c r="A10099" s="2" t="s">
        <v>19465</v>
      </c>
      <c r="B10099" s="3" t="s">
        <v>19466</v>
      </c>
      <c r="C10099" s="2"/>
      <c r="D10099" s="2" t="s">
        <v>16</v>
      </c>
      <c r="E10099" s="4">
        <f>100.00*(1-Z1%)</f>
        <v>100</v>
      </c>
      <c r="F10099" s="2">
        <v>1</v>
      </c>
      <c r="G10099" s="2"/>
    </row>
    <row r="10100" spans="1:26" customHeight="1" ht="18" hidden="true" outlineLevel="3">
      <c r="A10100" s="2" t="s">
        <v>19467</v>
      </c>
      <c r="B10100" s="3" t="s">
        <v>19468</v>
      </c>
      <c r="C10100" s="2"/>
      <c r="D10100" s="2" t="s">
        <v>16</v>
      </c>
      <c r="E10100" s="4">
        <f>130.00*(1-Z1%)</f>
        <v>130</v>
      </c>
      <c r="F10100" s="2">
        <v>2</v>
      </c>
      <c r="G10100" s="2"/>
    </row>
    <row r="10101" spans="1:26" customHeight="1" ht="18" hidden="true" outlineLevel="3">
      <c r="A10101" s="2" t="s">
        <v>19469</v>
      </c>
      <c r="B10101" s="3" t="s">
        <v>19470</v>
      </c>
      <c r="C10101" s="2"/>
      <c r="D10101" s="2" t="s">
        <v>16</v>
      </c>
      <c r="E10101" s="4">
        <f>250.00*(1-Z1%)</f>
        <v>250</v>
      </c>
      <c r="F10101" s="2">
        <v>8</v>
      </c>
      <c r="G10101" s="2"/>
    </row>
    <row r="10102" spans="1:26" customHeight="1" ht="18" hidden="true" outlineLevel="3">
      <c r="A10102" s="2" t="s">
        <v>19471</v>
      </c>
      <c r="B10102" s="3" t="s">
        <v>19472</v>
      </c>
      <c r="C10102" s="2"/>
      <c r="D10102" s="2" t="s">
        <v>16</v>
      </c>
      <c r="E10102" s="4">
        <f>190.00*(1-Z1%)</f>
        <v>190</v>
      </c>
      <c r="F10102" s="2">
        <v>10</v>
      </c>
      <c r="G10102" s="2"/>
    </row>
    <row r="10103" spans="1:26" customHeight="1" ht="18" hidden="true" outlineLevel="3">
      <c r="A10103" s="2" t="s">
        <v>19473</v>
      </c>
      <c r="B10103" s="3" t="s">
        <v>19474</v>
      </c>
      <c r="C10103" s="2"/>
      <c r="D10103" s="2" t="s">
        <v>16</v>
      </c>
      <c r="E10103" s="4">
        <f>190.00*(1-Z1%)</f>
        <v>190</v>
      </c>
      <c r="F10103" s="2">
        <v>1</v>
      </c>
      <c r="G10103" s="2"/>
    </row>
    <row r="10104" spans="1:26" customHeight="1" ht="18" hidden="true" outlineLevel="3">
      <c r="A10104" s="2" t="s">
        <v>19475</v>
      </c>
      <c r="B10104" s="3" t="s">
        <v>19476</v>
      </c>
      <c r="C10104" s="2"/>
      <c r="D10104" s="2" t="s">
        <v>16</v>
      </c>
      <c r="E10104" s="4">
        <f>100.00*(1-Z1%)</f>
        <v>100</v>
      </c>
      <c r="F10104" s="2">
        <v>15</v>
      </c>
      <c r="G10104" s="2"/>
    </row>
    <row r="10105" spans="1:26" customHeight="1" ht="18" hidden="true" outlineLevel="3">
      <c r="A10105" s="2" t="s">
        <v>19477</v>
      </c>
      <c r="B10105" s="3" t="s">
        <v>19478</v>
      </c>
      <c r="C10105" s="2"/>
      <c r="D10105" s="2" t="s">
        <v>16</v>
      </c>
      <c r="E10105" s="4">
        <f>150.00*(1-Z1%)</f>
        <v>150</v>
      </c>
      <c r="F10105" s="2">
        <v>1</v>
      </c>
      <c r="G10105" s="2"/>
    </row>
    <row r="10106" spans="1:26" customHeight="1" ht="18" hidden="true" outlineLevel="3">
      <c r="A10106" s="2" t="s">
        <v>19479</v>
      </c>
      <c r="B10106" s="3" t="s">
        <v>19480</v>
      </c>
      <c r="C10106" s="2"/>
      <c r="D10106" s="2" t="s">
        <v>16</v>
      </c>
      <c r="E10106" s="4">
        <f>250.00*(1-Z1%)</f>
        <v>250</v>
      </c>
      <c r="F10106" s="2">
        <v>3</v>
      </c>
      <c r="G10106" s="2"/>
    </row>
    <row r="10107" spans="1:26" customHeight="1" ht="18" hidden="true" outlineLevel="3">
      <c r="A10107" s="2" t="s">
        <v>19481</v>
      </c>
      <c r="B10107" s="3" t="s">
        <v>19482</v>
      </c>
      <c r="C10107" s="2"/>
      <c r="D10107" s="2" t="s">
        <v>16</v>
      </c>
      <c r="E10107" s="4">
        <f>100.00*(1-Z1%)</f>
        <v>100</v>
      </c>
      <c r="F10107" s="2">
        <v>2</v>
      </c>
      <c r="G10107" s="2"/>
    </row>
    <row r="10108" spans="1:26" customHeight="1" ht="18" hidden="true" outlineLevel="3">
      <c r="A10108" s="2" t="s">
        <v>19483</v>
      </c>
      <c r="B10108" s="3" t="s">
        <v>19484</v>
      </c>
      <c r="C10108" s="2"/>
      <c r="D10108" s="2" t="s">
        <v>16</v>
      </c>
      <c r="E10108" s="4">
        <f>100.00*(1-Z1%)</f>
        <v>100</v>
      </c>
      <c r="F10108" s="2">
        <v>7</v>
      </c>
      <c r="G10108" s="2"/>
    </row>
    <row r="10109" spans="1:26" customHeight="1" ht="18" hidden="true" outlineLevel="3">
      <c r="A10109" s="2" t="s">
        <v>19485</v>
      </c>
      <c r="B10109" s="3" t="s">
        <v>19486</v>
      </c>
      <c r="C10109" s="2"/>
      <c r="D10109" s="2" t="s">
        <v>16</v>
      </c>
      <c r="E10109" s="4">
        <f>100.00*(1-Z1%)</f>
        <v>100</v>
      </c>
      <c r="F10109" s="2">
        <v>4</v>
      </c>
      <c r="G10109" s="2"/>
    </row>
    <row r="10110" spans="1:26" customHeight="1" ht="18" hidden="true" outlineLevel="3">
      <c r="A10110" s="2" t="s">
        <v>19487</v>
      </c>
      <c r="B10110" s="3" t="s">
        <v>19488</v>
      </c>
      <c r="C10110" s="2"/>
      <c r="D10110" s="2" t="s">
        <v>16</v>
      </c>
      <c r="E10110" s="4">
        <f>100.00*(1-Z1%)</f>
        <v>100</v>
      </c>
      <c r="F10110" s="2">
        <v>4</v>
      </c>
      <c r="G10110" s="2"/>
    </row>
    <row r="10111" spans="1:26" customHeight="1" ht="18" hidden="true" outlineLevel="3">
      <c r="A10111" s="2" t="s">
        <v>19489</v>
      </c>
      <c r="B10111" s="3" t="s">
        <v>19490</v>
      </c>
      <c r="C10111" s="2"/>
      <c r="D10111" s="2" t="s">
        <v>16</v>
      </c>
      <c r="E10111" s="4">
        <f>100.00*(1-Z1%)</f>
        <v>100</v>
      </c>
      <c r="F10111" s="2">
        <v>3</v>
      </c>
      <c r="G10111" s="2"/>
    </row>
    <row r="10112" spans="1:26" customHeight="1" ht="18" hidden="true" outlineLevel="3">
      <c r="A10112" s="2" t="s">
        <v>19491</v>
      </c>
      <c r="B10112" s="3" t="s">
        <v>19492</v>
      </c>
      <c r="C10112" s="2"/>
      <c r="D10112" s="2" t="s">
        <v>16</v>
      </c>
      <c r="E10112" s="4">
        <f>70.00*(1-Z1%)</f>
        <v>70</v>
      </c>
      <c r="F10112" s="2">
        <v>17</v>
      </c>
      <c r="G10112" s="2"/>
    </row>
    <row r="10113" spans="1:26" customHeight="1" ht="18" hidden="true" outlineLevel="3">
      <c r="A10113" s="2" t="s">
        <v>19493</v>
      </c>
      <c r="B10113" s="3" t="s">
        <v>19494</v>
      </c>
      <c r="C10113" s="2"/>
      <c r="D10113" s="2" t="s">
        <v>16</v>
      </c>
      <c r="E10113" s="4">
        <f>70.00*(1-Z1%)</f>
        <v>70</v>
      </c>
      <c r="F10113" s="2">
        <v>11</v>
      </c>
      <c r="G10113" s="2"/>
    </row>
    <row r="10114" spans="1:26" customHeight="1" ht="18" hidden="true" outlineLevel="3">
      <c r="A10114" s="2" t="s">
        <v>19495</v>
      </c>
      <c r="B10114" s="3" t="s">
        <v>19496</v>
      </c>
      <c r="C10114" s="2"/>
      <c r="D10114" s="2" t="s">
        <v>16</v>
      </c>
      <c r="E10114" s="4">
        <f>70.00*(1-Z1%)</f>
        <v>70</v>
      </c>
      <c r="F10114" s="2">
        <v>27</v>
      </c>
      <c r="G10114" s="2"/>
    </row>
    <row r="10115" spans="1:26" customHeight="1" ht="36" hidden="true" outlineLevel="3">
      <c r="A10115" s="2" t="s">
        <v>19497</v>
      </c>
      <c r="B10115" s="3" t="s">
        <v>19498</v>
      </c>
      <c r="C10115" s="2"/>
      <c r="D10115" s="2" t="s">
        <v>16</v>
      </c>
      <c r="E10115" s="4">
        <f>80.00*(1-Z1%)</f>
        <v>80</v>
      </c>
      <c r="F10115" s="2">
        <v>2</v>
      </c>
      <c r="G10115" s="2"/>
    </row>
    <row r="10116" spans="1:26" customHeight="1" ht="36" hidden="true" outlineLevel="3">
      <c r="A10116" s="2" t="s">
        <v>19499</v>
      </c>
      <c r="B10116" s="3" t="s">
        <v>19500</v>
      </c>
      <c r="C10116" s="2"/>
      <c r="D10116" s="2" t="s">
        <v>16</v>
      </c>
      <c r="E10116" s="4">
        <f>80.00*(1-Z1%)</f>
        <v>80</v>
      </c>
      <c r="F10116" s="2">
        <v>2</v>
      </c>
      <c r="G10116" s="2"/>
    </row>
    <row r="10117" spans="1:26" customHeight="1" ht="36" hidden="true" outlineLevel="3">
      <c r="A10117" s="2" t="s">
        <v>19501</v>
      </c>
      <c r="B10117" s="3" t="s">
        <v>19502</v>
      </c>
      <c r="C10117" s="2"/>
      <c r="D10117" s="2" t="s">
        <v>16</v>
      </c>
      <c r="E10117" s="4">
        <f>70.00*(1-Z1%)</f>
        <v>70</v>
      </c>
      <c r="F10117" s="2">
        <v>2</v>
      </c>
      <c r="G10117" s="2"/>
    </row>
    <row r="10118" spans="1:26" customHeight="1" ht="18" hidden="true" outlineLevel="3">
      <c r="A10118" s="2" t="s">
        <v>19503</v>
      </c>
      <c r="B10118" s="3" t="s">
        <v>19504</v>
      </c>
      <c r="C10118" s="2"/>
      <c r="D10118" s="2" t="s">
        <v>16</v>
      </c>
      <c r="E10118" s="4">
        <f>180.00*(1-Z1%)</f>
        <v>180</v>
      </c>
      <c r="F10118" s="2">
        <v>4</v>
      </c>
      <c r="G10118" s="2"/>
    </row>
    <row r="10119" spans="1:26" customHeight="1" ht="18" hidden="true" outlineLevel="3">
      <c r="A10119" s="2" t="s">
        <v>19505</v>
      </c>
      <c r="B10119" s="3" t="s">
        <v>19506</v>
      </c>
      <c r="C10119" s="2"/>
      <c r="D10119" s="2" t="s">
        <v>16</v>
      </c>
      <c r="E10119" s="4">
        <f>180.00*(1-Z1%)</f>
        <v>180</v>
      </c>
      <c r="F10119" s="2">
        <v>4</v>
      </c>
      <c r="G10119" s="2"/>
    </row>
    <row r="10120" spans="1:26" customHeight="1" ht="18" hidden="true" outlineLevel="3">
      <c r="A10120" s="2" t="s">
        <v>19507</v>
      </c>
      <c r="B10120" s="3" t="s">
        <v>19508</v>
      </c>
      <c r="C10120" s="2"/>
      <c r="D10120" s="2" t="s">
        <v>16</v>
      </c>
      <c r="E10120" s="4">
        <f>180.00*(1-Z1%)</f>
        <v>180</v>
      </c>
      <c r="F10120" s="2">
        <v>5</v>
      </c>
      <c r="G10120" s="2"/>
    </row>
    <row r="10121" spans="1:26" customHeight="1" ht="18" hidden="true" outlineLevel="3">
      <c r="A10121" s="2" t="s">
        <v>19509</v>
      </c>
      <c r="B10121" s="3" t="s">
        <v>19510</v>
      </c>
      <c r="C10121" s="2"/>
      <c r="D10121" s="2" t="s">
        <v>16</v>
      </c>
      <c r="E10121" s="4">
        <f>250.00*(1-Z1%)</f>
        <v>250</v>
      </c>
      <c r="F10121" s="2">
        <v>7</v>
      </c>
      <c r="G10121" s="2"/>
    </row>
    <row r="10122" spans="1:26" customHeight="1" ht="18" hidden="true" outlineLevel="3">
      <c r="A10122" s="2" t="s">
        <v>19511</v>
      </c>
      <c r="B10122" s="3" t="s">
        <v>19512</v>
      </c>
      <c r="C10122" s="2"/>
      <c r="D10122" s="2" t="s">
        <v>16</v>
      </c>
      <c r="E10122" s="4">
        <f>150.00*(1-Z1%)</f>
        <v>150</v>
      </c>
      <c r="F10122" s="2">
        <v>3</v>
      </c>
      <c r="G10122" s="2"/>
    </row>
    <row r="10123" spans="1:26" customHeight="1" ht="18" hidden="true" outlineLevel="3">
      <c r="A10123" s="2" t="s">
        <v>19513</v>
      </c>
      <c r="B10123" s="3" t="s">
        <v>19514</v>
      </c>
      <c r="C10123" s="2"/>
      <c r="D10123" s="2" t="s">
        <v>16</v>
      </c>
      <c r="E10123" s="4">
        <f>150.00*(1-Z1%)</f>
        <v>150</v>
      </c>
      <c r="F10123" s="2">
        <v>8</v>
      </c>
      <c r="G10123" s="2"/>
    </row>
    <row r="10124" spans="1:26" customHeight="1" ht="36" hidden="true" outlineLevel="3">
      <c r="A10124" s="2" t="s">
        <v>19515</v>
      </c>
      <c r="B10124" s="3" t="s">
        <v>19516</v>
      </c>
      <c r="C10124" s="2"/>
      <c r="D10124" s="2" t="s">
        <v>16</v>
      </c>
      <c r="E10124" s="4">
        <f>117.00*(1-Z1%)</f>
        <v>117</v>
      </c>
      <c r="F10124" s="2">
        <v>6</v>
      </c>
      <c r="G10124" s="2"/>
    </row>
    <row r="10125" spans="1:26" customHeight="1" ht="36" hidden="true" outlineLevel="3">
      <c r="A10125" s="2" t="s">
        <v>19517</v>
      </c>
      <c r="B10125" s="3" t="s">
        <v>19518</v>
      </c>
      <c r="C10125" s="2"/>
      <c r="D10125" s="2" t="s">
        <v>16</v>
      </c>
      <c r="E10125" s="4">
        <f>150.00*(1-Z1%)</f>
        <v>150</v>
      </c>
      <c r="F10125" s="2">
        <v>5</v>
      </c>
      <c r="G10125" s="2"/>
    </row>
    <row r="10126" spans="1:26" customHeight="1" ht="18" hidden="true" outlineLevel="3">
      <c r="A10126" s="2" t="s">
        <v>19519</v>
      </c>
      <c r="B10126" s="3" t="s">
        <v>19520</v>
      </c>
      <c r="C10126" s="2"/>
      <c r="D10126" s="2" t="s">
        <v>16</v>
      </c>
      <c r="E10126" s="4">
        <f>50.00*(1-Z1%)</f>
        <v>50</v>
      </c>
      <c r="F10126" s="2">
        <v>5</v>
      </c>
      <c r="G10126" s="2"/>
    </row>
    <row r="10127" spans="1:26" customHeight="1" ht="18" hidden="true" outlineLevel="3">
      <c r="A10127" s="2" t="s">
        <v>19521</v>
      </c>
      <c r="B10127" s="3" t="s">
        <v>19522</v>
      </c>
      <c r="C10127" s="2"/>
      <c r="D10127" s="2" t="s">
        <v>16</v>
      </c>
      <c r="E10127" s="4">
        <f>50.00*(1-Z1%)</f>
        <v>50</v>
      </c>
      <c r="F10127" s="2">
        <v>3</v>
      </c>
      <c r="G10127" s="2"/>
    </row>
    <row r="10128" spans="1:26" customHeight="1" ht="18" hidden="true" outlineLevel="3">
      <c r="A10128" s="2" t="s">
        <v>19523</v>
      </c>
      <c r="B10128" s="3" t="s">
        <v>19524</v>
      </c>
      <c r="C10128" s="2"/>
      <c r="D10128" s="2" t="s">
        <v>16</v>
      </c>
      <c r="E10128" s="4">
        <f>50.00*(1-Z1%)</f>
        <v>50</v>
      </c>
      <c r="F10128" s="2">
        <v>3</v>
      </c>
      <c r="G10128" s="2"/>
    </row>
    <row r="10129" spans="1:26" customHeight="1" ht="18" hidden="true" outlineLevel="3">
      <c r="A10129" s="2" t="s">
        <v>19525</v>
      </c>
      <c r="B10129" s="3" t="s">
        <v>19526</v>
      </c>
      <c r="C10129" s="2"/>
      <c r="D10129" s="2" t="s">
        <v>16</v>
      </c>
      <c r="E10129" s="4">
        <f>50.00*(1-Z1%)</f>
        <v>50</v>
      </c>
      <c r="F10129" s="2">
        <v>12</v>
      </c>
      <c r="G10129" s="2"/>
    </row>
    <row r="10130" spans="1:26" customHeight="1" ht="18" hidden="true" outlineLevel="3">
      <c r="A10130" s="2" t="s">
        <v>19527</v>
      </c>
      <c r="B10130" s="3" t="s">
        <v>19528</v>
      </c>
      <c r="C10130" s="2"/>
      <c r="D10130" s="2" t="s">
        <v>16</v>
      </c>
      <c r="E10130" s="4">
        <f>50.00*(1-Z1%)</f>
        <v>50</v>
      </c>
      <c r="F10130" s="2">
        <v>2</v>
      </c>
      <c r="G10130" s="2"/>
    </row>
    <row r="10131" spans="1:26" customHeight="1" ht="18" hidden="true" outlineLevel="3">
      <c r="A10131" s="2" t="s">
        <v>19529</v>
      </c>
      <c r="B10131" s="3" t="s">
        <v>19530</v>
      </c>
      <c r="C10131" s="2"/>
      <c r="D10131" s="2" t="s">
        <v>16</v>
      </c>
      <c r="E10131" s="4">
        <f>50.00*(1-Z1%)</f>
        <v>50</v>
      </c>
      <c r="F10131" s="2">
        <v>7</v>
      </c>
      <c r="G10131" s="2"/>
    </row>
    <row r="10132" spans="1:26" customHeight="1" ht="18" hidden="true" outlineLevel="3">
      <c r="A10132" s="2" t="s">
        <v>19531</v>
      </c>
      <c r="B10132" s="3" t="s">
        <v>19532</v>
      </c>
      <c r="C10132" s="2"/>
      <c r="D10132" s="2" t="s">
        <v>16</v>
      </c>
      <c r="E10132" s="4">
        <f>110.00*(1-Z1%)</f>
        <v>110</v>
      </c>
      <c r="F10132" s="2">
        <v>5</v>
      </c>
      <c r="G10132" s="2"/>
    </row>
    <row r="10133" spans="1:26" customHeight="1" ht="18" hidden="true" outlineLevel="3">
      <c r="A10133" s="2" t="s">
        <v>19533</v>
      </c>
      <c r="B10133" s="3" t="s">
        <v>19534</v>
      </c>
      <c r="C10133" s="2"/>
      <c r="D10133" s="2" t="s">
        <v>16</v>
      </c>
      <c r="E10133" s="4">
        <f>120.00*(1-Z1%)</f>
        <v>120</v>
      </c>
      <c r="F10133" s="2">
        <v>13</v>
      </c>
      <c r="G10133" s="2"/>
    </row>
    <row r="10134" spans="1:26" customHeight="1" ht="18" hidden="true" outlineLevel="3">
      <c r="A10134" s="2" t="s">
        <v>19535</v>
      </c>
      <c r="B10134" s="3" t="s">
        <v>19536</v>
      </c>
      <c r="C10134" s="2"/>
      <c r="D10134" s="2" t="s">
        <v>16</v>
      </c>
      <c r="E10134" s="4">
        <f>130.00*(1-Z1%)</f>
        <v>130</v>
      </c>
      <c r="F10134" s="2">
        <v>5</v>
      </c>
      <c r="G10134" s="2"/>
    </row>
    <row r="10135" spans="1:26" customHeight="1" ht="18" hidden="true" outlineLevel="3">
      <c r="A10135" s="2" t="s">
        <v>19537</v>
      </c>
      <c r="B10135" s="3" t="s">
        <v>19538</v>
      </c>
      <c r="C10135" s="2"/>
      <c r="D10135" s="2" t="s">
        <v>16</v>
      </c>
      <c r="E10135" s="4">
        <f>190.00*(1-Z1%)</f>
        <v>190</v>
      </c>
      <c r="F10135" s="2">
        <v>1</v>
      </c>
      <c r="G10135" s="2"/>
    </row>
    <row r="10136" spans="1:26" customHeight="1" ht="18" hidden="true" outlineLevel="3">
      <c r="A10136" s="2" t="s">
        <v>19539</v>
      </c>
      <c r="B10136" s="3" t="s">
        <v>19540</v>
      </c>
      <c r="C10136" s="2"/>
      <c r="D10136" s="2" t="s">
        <v>16</v>
      </c>
      <c r="E10136" s="4">
        <f>50.00*(1-Z1%)</f>
        <v>50</v>
      </c>
      <c r="F10136" s="2">
        <v>8</v>
      </c>
      <c r="G10136" s="2"/>
    </row>
    <row r="10137" spans="1:26" customHeight="1" ht="35" hidden="true" outlineLevel="3">
      <c r="A10137" s="5" t="s">
        <v>19541</v>
      </c>
      <c r="B10137" s="5"/>
      <c r="C10137" s="5"/>
      <c r="D10137" s="5"/>
      <c r="E10137" s="5"/>
      <c r="F10137" s="5"/>
      <c r="G10137" s="5"/>
    </row>
    <row r="10138" spans="1:26" customHeight="1" ht="35" hidden="true" outlineLevel="4">
      <c r="A10138" s="5" t="s">
        <v>19542</v>
      </c>
      <c r="B10138" s="5"/>
      <c r="C10138" s="5"/>
      <c r="D10138" s="5"/>
      <c r="E10138" s="5"/>
      <c r="F10138" s="5"/>
      <c r="G10138" s="5"/>
    </row>
    <row r="10139" spans="1:26" customHeight="1" ht="36" hidden="true" outlineLevel="4">
      <c r="A10139" s="2" t="s">
        <v>19543</v>
      </c>
      <c r="B10139" s="3" t="s">
        <v>19544</v>
      </c>
      <c r="C10139" s="2"/>
      <c r="D10139" s="2" t="s">
        <v>16</v>
      </c>
      <c r="E10139" s="4">
        <f>30.00*(1-Z1%)</f>
        <v>30</v>
      </c>
      <c r="F10139" s="2">
        <v>25</v>
      </c>
      <c r="G10139" s="2"/>
    </row>
    <row r="10140" spans="1:26" customHeight="1" ht="36" hidden="true" outlineLevel="4">
      <c r="A10140" s="2" t="s">
        <v>19545</v>
      </c>
      <c r="B10140" s="3" t="s">
        <v>19546</v>
      </c>
      <c r="C10140" s="2"/>
      <c r="D10140" s="2" t="s">
        <v>16</v>
      </c>
      <c r="E10140" s="4">
        <f>30.00*(1-Z1%)</f>
        <v>30</v>
      </c>
      <c r="F10140" s="2">
        <v>7</v>
      </c>
      <c r="G10140" s="2"/>
    </row>
    <row r="10141" spans="1:26" customHeight="1" ht="18" hidden="true" outlineLevel="4">
      <c r="A10141" s="2" t="s">
        <v>19547</v>
      </c>
      <c r="B10141" s="3" t="s">
        <v>19548</v>
      </c>
      <c r="C10141" s="2"/>
      <c r="D10141" s="2" t="s">
        <v>16</v>
      </c>
      <c r="E10141" s="4">
        <f>30.00*(1-Z1%)</f>
        <v>30</v>
      </c>
      <c r="F10141" s="2">
        <v>16</v>
      </c>
      <c r="G10141" s="2"/>
    </row>
    <row r="10142" spans="1:26" customHeight="1" ht="36" hidden="true" outlineLevel="4">
      <c r="A10142" s="2" t="s">
        <v>19549</v>
      </c>
      <c r="B10142" s="3" t="s">
        <v>19550</v>
      </c>
      <c r="C10142" s="2"/>
      <c r="D10142" s="2" t="s">
        <v>16</v>
      </c>
      <c r="E10142" s="4">
        <f>30.00*(1-Z1%)</f>
        <v>30</v>
      </c>
      <c r="F10142" s="2">
        <v>9</v>
      </c>
      <c r="G10142" s="2"/>
    </row>
    <row r="10143" spans="1:26" customHeight="1" ht="36" hidden="true" outlineLevel="4">
      <c r="A10143" s="2" t="s">
        <v>19551</v>
      </c>
      <c r="B10143" s="3" t="s">
        <v>19552</v>
      </c>
      <c r="C10143" s="2"/>
      <c r="D10143" s="2" t="s">
        <v>16</v>
      </c>
      <c r="E10143" s="4">
        <f>30.00*(1-Z1%)</f>
        <v>30</v>
      </c>
      <c r="F10143" s="2">
        <v>2</v>
      </c>
      <c r="G10143" s="2"/>
    </row>
    <row r="10144" spans="1:26" customHeight="1" ht="36" hidden="true" outlineLevel="4">
      <c r="A10144" s="2" t="s">
        <v>19553</v>
      </c>
      <c r="B10144" s="3" t="s">
        <v>19554</v>
      </c>
      <c r="C10144" s="2"/>
      <c r="D10144" s="2" t="s">
        <v>16</v>
      </c>
      <c r="E10144" s="4">
        <f>30.00*(1-Z1%)</f>
        <v>30</v>
      </c>
      <c r="F10144" s="2">
        <v>18</v>
      </c>
      <c r="G10144" s="2"/>
    </row>
    <row r="10145" spans="1:26" customHeight="1" ht="18" hidden="true" outlineLevel="4">
      <c r="A10145" s="2" t="s">
        <v>19555</v>
      </c>
      <c r="B10145" s="3" t="s">
        <v>19556</v>
      </c>
      <c r="C10145" s="2"/>
      <c r="D10145" s="2" t="s">
        <v>16</v>
      </c>
      <c r="E10145" s="4">
        <f>30.00*(1-Z1%)</f>
        <v>30</v>
      </c>
      <c r="F10145" s="2">
        <v>4</v>
      </c>
      <c r="G10145" s="2"/>
    </row>
    <row r="10146" spans="1:26" customHeight="1" ht="36" hidden="true" outlineLevel="4">
      <c r="A10146" s="2" t="s">
        <v>19557</v>
      </c>
      <c r="B10146" s="3" t="s">
        <v>19558</v>
      </c>
      <c r="C10146" s="2"/>
      <c r="D10146" s="2" t="s">
        <v>16</v>
      </c>
      <c r="E10146" s="4">
        <f>30.00*(1-Z1%)</f>
        <v>30</v>
      </c>
      <c r="F10146" s="2">
        <v>2</v>
      </c>
      <c r="G10146" s="2"/>
    </row>
    <row r="10147" spans="1:26" customHeight="1" ht="36" hidden="true" outlineLevel="4">
      <c r="A10147" s="2" t="s">
        <v>19559</v>
      </c>
      <c r="B10147" s="3" t="s">
        <v>19560</v>
      </c>
      <c r="C10147" s="2"/>
      <c r="D10147" s="2" t="s">
        <v>16</v>
      </c>
      <c r="E10147" s="4">
        <f>30.00*(1-Z1%)</f>
        <v>30</v>
      </c>
      <c r="F10147" s="2">
        <v>28</v>
      </c>
      <c r="G10147" s="2"/>
    </row>
    <row r="10148" spans="1:26" customHeight="1" ht="18" hidden="true" outlineLevel="4">
      <c r="A10148" s="2" t="s">
        <v>19561</v>
      </c>
      <c r="B10148" s="3" t="s">
        <v>19562</v>
      </c>
      <c r="C10148" s="2"/>
      <c r="D10148" s="2" t="s">
        <v>16</v>
      </c>
      <c r="E10148" s="4">
        <f>30.00*(1-Z1%)</f>
        <v>30</v>
      </c>
      <c r="F10148" s="2">
        <v>2</v>
      </c>
      <c r="G10148" s="2"/>
    </row>
    <row r="10149" spans="1:26" customHeight="1" ht="36" hidden="true" outlineLevel="4">
      <c r="A10149" s="2" t="s">
        <v>19563</v>
      </c>
      <c r="B10149" s="3" t="s">
        <v>19564</v>
      </c>
      <c r="C10149" s="2"/>
      <c r="D10149" s="2" t="s">
        <v>16</v>
      </c>
      <c r="E10149" s="4">
        <f>30.00*(1-Z1%)</f>
        <v>30</v>
      </c>
      <c r="F10149" s="2">
        <v>12</v>
      </c>
      <c r="G10149" s="2"/>
    </row>
    <row r="10150" spans="1:26" customHeight="1" ht="18" hidden="true" outlineLevel="4">
      <c r="A10150" s="2" t="s">
        <v>19565</v>
      </c>
      <c r="B10150" s="3" t="s">
        <v>19566</v>
      </c>
      <c r="C10150" s="2"/>
      <c r="D10150" s="2" t="s">
        <v>16</v>
      </c>
      <c r="E10150" s="4">
        <f>30.00*(1-Z1%)</f>
        <v>30</v>
      </c>
      <c r="F10150" s="2">
        <v>21</v>
      </c>
      <c r="G10150" s="2"/>
    </row>
    <row r="10151" spans="1:26" customHeight="1" ht="36" hidden="true" outlineLevel="4">
      <c r="A10151" s="2" t="s">
        <v>19567</v>
      </c>
      <c r="B10151" s="3" t="s">
        <v>19568</v>
      </c>
      <c r="C10151" s="2"/>
      <c r="D10151" s="2" t="s">
        <v>16</v>
      </c>
      <c r="E10151" s="4">
        <f>30.00*(1-Z1%)</f>
        <v>30</v>
      </c>
      <c r="F10151" s="2">
        <v>7</v>
      </c>
      <c r="G10151" s="2"/>
    </row>
    <row r="10152" spans="1:26" customHeight="1" ht="18" hidden="true" outlineLevel="4">
      <c r="A10152" s="2" t="s">
        <v>19569</v>
      </c>
      <c r="B10152" s="3" t="s">
        <v>19570</v>
      </c>
      <c r="C10152" s="2"/>
      <c r="D10152" s="2" t="s">
        <v>16</v>
      </c>
      <c r="E10152" s="4">
        <f>30.00*(1-Z1%)</f>
        <v>30</v>
      </c>
      <c r="F10152" s="2">
        <v>3</v>
      </c>
      <c r="G10152" s="2"/>
    </row>
    <row r="10153" spans="1:26" customHeight="1" ht="36" hidden="true" outlineLevel="4">
      <c r="A10153" s="2" t="s">
        <v>19571</v>
      </c>
      <c r="B10153" s="3" t="s">
        <v>19572</v>
      </c>
      <c r="C10153" s="2"/>
      <c r="D10153" s="2" t="s">
        <v>16</v>
      </c>
      <c r="E10153" s="4">
        <f>30.00*(1-Z1%)</f>
        <v>30</v>
      </c>
      <c r="F10153" s="2">
        <v>32</v>
      </c>
      <c r="G10153" s="2"/>
    </row>
    <row r="10154" spans="1:26" customHeight="1" ht="36" hidden="true" outlineLevel="4">
      <c r="A10154" s="2" t="s">
        <v>19573</v>
      </c>
      <c r="B10154" s="3" t="s">
        <v>19574</v>
      </c>
      <c r="C10154" s="2"/>
      <c r="D10154" s="2" t="s">
        <v>16</v>
      </c>
      <c r="E10154" s="4">
        <f>30.00*(1-Z1%)</f>
        <v>30</v>
      </c>
      <c r="F10154" s="2">
        <v>14</v>
      </c>
      <c r="G10154" s="2"/>
    </row>
    <row r="10155" spans="1:26" customHeight="1" ht="18" hidden="true" outlineLevel="4">
      <c r="A10155" s="2" t="s">
        <v>19575</v>
      </c>
      <c r="B10155" s="3" t="s">
        <v>19576</v>
      </c>
      <c r="C10155" s="2"/>
      <c r="D10155" s="2" t="s">
        <v>16</v>
      </c>
      <c r="E10155" s="4">
        <f>30.00*(1-Z1%)</f>
        <v>30</v>
      </c>
      <c r="F10155" s="2">
        <v>43</v>
      </c>
      <c r="G10155" s="2"/>
    </row>
    <row r="10156" spans="1:26" customHeight="1" ht="36" hidden="true" outlineLevel="4">
      <c r="A10156" s="2" t="s">
        <v>19577</v>
      </c>
      <c r="B10156" s="3" t="s">
        <v>19578</v>
      </c>
      <c r="C10156" s="2"/>
      <c r="D10156" s="2" t="s">
        <v>16</v>
      </c>
      <c r="E10156" s="4">
        <f>30.00*(1-Z1%)</f>
        <v>30</v>
      </c>
      <c r="F10156" s="2">
        <v>13</v>
      </c>
      <c r="G10156" s="2"/>
    </row>
    <row r="10157" spans="1:26" customHeight="1" ht="36" hidden="true" outlineLevel="4">
      <c r="A10157" s="2" t="s">
        <v>19579</v>
      </c>
      <c r="B10157" s="3" t="s">
        <v>19580</v>
      </c>
      <c r="C10157" s="2"/>
      <c r="D10157" s="2" t="s">
        <v>16</v>
      </c>
      <c r="E10157" s="4">
        <f>30.00*(1-Z1%)</f>
        <v>30</v>
      </c>
      <c r="F10157" s="2">
        <v>4</v>
      </c>
      <c r="G10157" s="2"/>
    </row>
    <row r="10158" spans="1:26" customHeight="1" ht="18" hidden="true" outlineLevel="4">
      <c r="A10158" s="2" t="s">
        <v>19581</v>
      </c>
      <c r="B10158" s="3" t="s">
        <v>19582</v>
      </c>
      <c r="C10158" s="2"/>
      <c r="D10158" s="2" t="s">
        <v>16</v>
      </c>
      <c r="E10158" s="4">
        <f>90.00*(1-Z1%)</f>
        <v>90</v>
      </c>
      <c r="F10158" s="2">
        <v>19</v>
      </c>
      <c r="G10158" s="2"/>
    </row>
    <row r="10159" spans="1:26" customHeight="1" ht="18" hidden="true" outlineLevel="4">
      <c r="A10159" s="2" t="s">
        <v>19583</v>
      </c>
      <c r="B10159" s="3" t="s">
        <v>19584</v>
      </c>
      <c r="C10159" s="2"/>
      <c r="D10159" s="2" t="s">
        <v>16</v>
      </c>
      <c r="E10159" s="4">
        <f>40.00*(1-Z1%)</f>
        <v>40</v>
      </c>
      <c r="F10159" s="2">
        <v>10</v>
      </c>
      <c r="G10159" s="2"/>
    </row>
    <row r="10160" spans="1:26" customHeight="1" ht="18" hidden="true" outlineLevel="4">
      <c r="A10160" s="2" t="s">
        <v>19585</v>
      </c>
      <c r="B10160" s="3" t="s">
        <v>19586</v>
      </c>
      <c r="C10160" s="2"/>
      <c r="D10160" s="2" t="s">
        <v>16</v>
      </c>
      <c r="E10160" s="4">
        <f>30.00*(1-Z1%)</f>
        <v>30</v>
      </c>
      <c r="F10160" s="2">
        <v>4</v>
      </c>
      <c r="G10160" s="2"/>
    </row>
    <row r="10161" spans="1:26" customHeight="1" ht="18" hidden="true" outlineLevel="4">
      <c r="A10161" s="2" t="s">
        <v>19587</v>
      </c>
      <c r="B10161" s="3" t="s">
        <v>19588</v>
      </c>
      <c r="C10161" s="2"/>
      <c r="D10161" s="2" t="s">
        <v>16</v>
      </c>
      <c r="E10161" s="4">
        <f>30.00*(1-Z1%)</f>
        <v>30</v>
      </c>
      <c r="F10161" s="2">
        <v>8</v>
      </c>
      <c r="G10161" s="2"/>
    </row>
    <row r="10162" spans="1:26" customHeight="1" ht="18" hidden="true" outlineLevel="4">
      <c r="A10162" s="2" t="s">
        <v>19589</v>
      </c>
      <c r="B10162" s="3" t="s">
        <v>19590</v>
      </c>
      <c r="C10162" s="2"/>
      <c r="D10162" s="2" t="s">
        <v>16</v>
      </c>
      <c r="E10162" s="4">
        <f>30.00*(1-Z1%)</f>
        <v>30</v>
      </c>
      <c r="F10162" s="2">
        <v>10</v>
      </c>
      <c r="G10162" s="2"/>
    </row>
    <row r="10163" spans="1:26" customHeight="1" ht="18" hidden="true" outlineLevel="4">
      <c r="A10163" s="2" t="s">
        <v>19591</v>
      </c>
      <c r="B10163" s="3" t="s">
        <v>19592</v>
      </c>
      <c r="C10163" s="2"/>
      <c r="D10163" s="2" t="s">
        <v>16</v>
      </c>
      <c r="E10163" s="4">
        <f>30.00*(1-Z1%)</f>
        <v>30</v>
      </c>
      <c r="F10163" s="2">
        <v>10</v>
      </c>
      <c r="G10163" s="2"/>
    </row>
    <row r="10164" spans="1:26" customHeight="1" ht="18" hidden="true" outlineLevel="4">
      <c r="A10164" s="2" t="s">
        <v>19593</v>
      </c>
      <c r="B10164" s="3" t="s">
        <v>19594</v>
      </c>
      <c r="C10164" s="2"/>
      <c r="D10164" s="2" t="s">
        <v>16</v>
      </c>
      <c r="E10164" s="4">
        <f>30.00*(1-Z1%)</f>
        <v>30</v>
      </c>
      <c r="F10164" s="2">
        <v>9</v>
      </c>
      <c r="G10164" s="2"/>
    </row>
    <row r="10165" spans="1:26" customHeight="1" ht="18" hidden="true" outlineLevel="4">
      <c r="A10165" s="2" t="s">
        <v>19595</v>
      </c>
      <c r="B10165" s="3" t="s">
        <v>19596</v>
      </c>
      <c r="C10165" s="2"/>
      <c r="D10165" s="2" t="s">
        <v>16</v>
      </c>
      <c r="E10165" s="4">
        <f>30.00*(1-Z1%)</f>
        <v>30</v>
      </c>
      <c r="F10165" s="2">
        <v>11</v>
      </c>
      <c r="G10165" s="2"/>
    </row>
    <row r="10166" spans="1:26" customHeight="1" ht="18" hidden="true" outlineLevel="4">
      <c r="A10166" s="2" t="s">
        <v>19597</v>
      </c>
      <c r="B10166" s="3" t="s">
        <v>19598</v>
      </c>
      <c r="C10166" s="2"/>
      <c r="D10166" s="2" t="s">
        <v>16</v>
      </c>
      <c r="E10166" s="4">
        <f>30.00*(1-Z1%)</f>
        <v>30</v>
      </c>
      <c r="F10166" s="2">
        <v>6</v>
      </c>
      <c r="G10166" s="2"/>
    </row>
    <row r="10167" spans="1:26" customHeight="1" ht="18" hidden="true" outlineLevel="4">
      <c r="A10167" s="2" t="s">
        <v>19599</v>
      </c>
      <c r="B10167" s="3" t="s">
        <v>19600</v>
      </c>
      <c r="C10167" s="2"/>
      <c r="D10167" s="2" t="s">
        <v>16</v>
      </c>
      <c r="E10167" s="4">
        <f>30.00*(1-Z1%)</f>
        <v>30</v>
      </c>
      <c r="F10167" s="2">
        <v>8</v>
      </c>
      <c r="G10167" s="2"/>
    </row>
    <row r="10168" spans="1:26" customHeight="1" ht="18" hidden="true" outlineLevel="4">
      <c r="A10168" s="2" t="s">
        <v>19601</v>
      </c>
      <c r="B10168" s="3" t="s">
        <v>19602</v>
      </c>
      <c r="C10168" s="2"/>
      <c r="D10168" s="2" t="s">
        <v>16</v>
      </c>
      <c r="E10168" s="4">
        <f>30.00*(1-Z1%)</f>
        <v>30</v>
      </c>
      <c r="F10168" s="2">
        <v>5</v>
      </c>
      <c r="G10168" s="2"/>
    </row>
    <row r="10169" spans="1:26" customHeight="1" ht="18" hidden="true" outlineLevel="4">
      <c r="A10169" s="2" t="s">
        <v>19603</v>
      </c>
      <c r="B10169" s="3" t="s">
        <v>19604</v>
      </c>
      <c r="C10169" s="2"/>
      <c r="D10169" s="2" t="s">
        <v>16</v>
      </c>
      <c r="E10169" s="4">
        <f>30.00*(1-Z1%)</f>
        <v>30</v>
      </c>
      <c r="F10169" s="2">
        <v>10</v>
      </c>
      <c r="G10169" s="2"/>
    </row>
    <row r="10170" spans="1:26" customHeight="1" ht="18" hidden="true" outlineLevel="4">
      <c r="A10170" s="2" t="s">
        <v>19605</v>
      </c>
      <c r="B10170" s="3" t="s">
        <v>19606</v>
      </c>
      <c r="C10170" s="2"/>
      <c r="D10170" s="2" t="s">
        <v>16</v>
      </c>
      <c r="E10170" s="4">
        <f>30.00*(1-Z1%)</f>
        <v>30</v>
      </c>
      <c r="F10170" s="2">
        <v>9</v>
      </c>
      <c r="G10170" s="2"/>
    </row>
    <row r="10171" spans="1:26" customHeight="1" ht="18" hidden="true" outlineLevel="4">
      <c r="A10171" s="2" t="s">
        <v>19607</v>
      </c>
      <c r="B10171" s="3" t="s">
        <v>19608</v>
      </c>
      <c r="C10171" s="2"/>
      <c r="D10171" s="2" t="s">
        <v>16</v>
      </c>
      <c r="E10171" s="4">
        <f>30.00*(1-Z1%)</f>
        <v>30</v>
      </c>
      <c r="F10171" s="2">
        <v>10</v>
      </c>
      <c r="G10171" s="2"/>
    </row>
    <row r="10172" spans="1:26" customHeight="1" ht="18" hidden="true" outlineLevel="4">
      <c r="A10172" s="2" t="s">
        <v>19609</v>
      </c>
      <c r="B10172" s="3" t="s">
        <v>19610</v>
      </c>
      <c r="C10172" s="2"/>
      <c r="D10172" s="2" t="s">
        <v>16</v>
      </c>
      <c r="E10172" s="4">
        <f>30.00*(1-Z1%)</f>
        <v>30</v>
      </c>
      <c r="F10172" s="2">
        <v>2</v>
      </c>
      <c r="G10172" s="2"/>
    </row>
    <row r="10173" spans="1:26" customHeight="1" ht="18" hidden="true" outlineLevel="4">
      <c r="A10173" s="2" t="s">
        <v>19611</v>
      </c>
      <c r="B10173" s="3" t="s">
        <v>19612</v>
      </c>
      <c r="C10173" s="2"/>
      <c r="D10173" s="2" t="s">
        <v>16</v>
      </c>
      <c r="E10173" s="4">
        <f>30.00*(1-Z1%)</f>
        <v>30</v>
      </c>
      <c r="F10173" s="2">
        <v>16</v>
      </c>
      <c r="G10173" s="2"/>
    </row>
    <row r="10174" spans="1:26" customHeight="1" ht="18" hidden="true" outlineLevel="4">
      <c r="A10174" s="2" t="s">
        <v>19613</v>
      </c>
      <c r="B10174" s="3" t="s">
        <v>19614</v>
      </c>
      <c r="C10174" s="2"/>
      <c r="D10174" s="2" t="s">
        <v>16</v>
      </c>
      <c r="E10174" s="4">
        <f>30.00*(1-Z1%)</f>
        <v>30</v>
      </c>
      <c r="F10174" s="2">
        <v>17</v>
      </c>
      <c r="G10174" s="2"/>
    </row>
    <row r="10175" spans="1:26" customHeight="1" ht="18" hidden="true" outlineLevel="4">
      <c r="A10175" s="2" t="s">
        <v>19615</v>
      </c>
      <c r="B10175" s="3" t="s">
        <v>19616</v>
      </c>
      <c r="C10175" s="2"/>
      <c r="D10175" s="2" t="s">
        <v>16</v>
      </c>
      <c r="E10175" s="4">
        <f>30.00*(1-Z1%)</f>
        <v>30</v>
      </c>
      <c r="F10175" s="2">
        <v>4</v>
      </c>
      <c r="G10175" s="2"/>
    </row>
    <row r="10176" spans="1:26" customHeight="1" ht="18" hidden="true" outlineLevel="4">
      <c r="A10176" s="2" t="s">
        <v>19617</v>
      </c>
      <c r="B10176" s="3" t="s">
        <v>19618</v>
      </c>
      <c r="C10176" s="2"/>
      <c r="D10176" s="2" t="s">
        <v>16</v>
      </c>
      <c r="E10176" s="4">
        <f>30.00*(1-Z1%)</f>
        <v>30</v>
      </c>
      <c r="F10176" s="2">
        <v>15</v>
      </c>
      <c r="G10176" s="2"/>
    </row>
    <row r="10177" spans="1:26" customHeight="1" ht="18" hidden="true" outlineLevel="4">
      <c r="A10177" s="2" t="s">
        <v>19619</v>
      </c>
      <c r="B10177" s="3" t="s">
        <v>19620</v>
      </c>
      <c r="C10177" s="2"/>
      <c r="D10177" s="2" t="s">
        <v>16</v>
      </c>
      <c r="E10177" s="4">
        <f>30.00*(1-Z1%)</f>
        <v>30</v>
      </c>
      <c r="F10177" s="2">
        <v>22</v>
      </c>
      <c r="G10177" s="2"/>
    </row>
    <row r="10178" spans="1:26" customHeight="1" ht="18" hidden="true" outlineLevel="4">
      <c r="A10178" s="2" t="s">
        <v>19621</v>
      </c>
      <c r="B10178" s="3" t="s">
        <v>19622</v>
      </c>
      <c r="C10178" s="2"/>
      <c r="D10178" s="2" t="s">
        <v>16</v>
      </c>
      <c r="E10178" s="4">
        <f>30.00*(1-Z1%)</f>
        <v>30</v>
      </c>
      <c r="F10178" s="2">
        <v>6</v>
      </c>
      <c r="G10178" s="2"/>
    </row>
    <row r="10179" spans="1:26" customHeight="1" ht="18" hidden="true" outlineLevel="4">
      <c r="A10179" s="2" t="s">
        <v>19623</v>
      </c>
      <c r="B10179" s="3" t="s">
        <v>19624</v>
      </c>
      <c r="C10179" s="2"/>
      <c r="D10179" s="2" t="s">
        <v>16</v>
      </c>
      <c r="E10179" s="4">
        <f>30.00*(1-Z1%)</f>
        <v>30</v>
      </c>
      <c r="F10179" s="2">
        <v>6</v>
      </c>
      <c r="G10179" s="2"/>
    </row>
    <row r="10180" spans="1:26" customHeight="1" ht="18" hidden="true" outlineLevel="4">
      <c r="A10180" s="2" t="s">
        <v>19625</v>
      </c>
      <c r="B10180" s="3" t="s">
        <v>19626</v>
      </c>
      <c r="C10180" s="2"/>
      <c r="D10180" s="2" t="s">
        <v>16</v>
      </c>
      <c r="E10180" s="4">
        <f>30.00*(1-Z1%)</f>
        <v>30</v>
      </c>
      <c r="F10180" s="2">
        <v>6</v>
      </c>
      <c r="G10180" s="2"/>
    </row>
    <row r="10181" spans="1:26" customHeight="1" ht="18" hidden="true" outlineLevel="4">
      <c r="A10181" s="2" t="s">
        <v>19627</v>
      </c>
      <c r="B10181" s="3" t="s">
        <v>19628</v>
      </c>
      <c r="C10181" s="2"/>
      <c r="D10181" s="2" t="s">
        <v>16</v>
      </c>
      <c r="E10181" s="4">
        <f>30.00*(1-Z1%)</f>
        <v>30</v>
      </c>
      <c r="F10181" s="2">
        <v>10</v>
      </c>
      <c r="G10181" s="2"/>
    </row>
    <row r="10182" spans="1:26" customHeight="1" ht="18" hidden="true" outlineLevel="4">
      <c r="A10182" s="2" t="s">
        <v>19629</v>
      </c>
      <c r="B10182" s="3" t="s">
        <v>19630</v>
      </c>
      <c r="C10182" s="2"/>
      <c r="D10182" s="2" t="s">
        <v>16</v>
      </c>
      <c r="E10182" s="4">
        <f>30.00*(1-Z1%)</f>
        <v>30</v>
      </c>
      <c r="F10182" s="2">
        <v>6</v>
      </c>
      <c r="G10182" s="2"/>
    </row>
    <row r="10183" spans="1:26" customHeight="1" ht="18" hidden="true" outlineLevel="4">
      <c r="A10183" s="2" t="s">
        <v>19631</v>
      </c>
      <c r="B10183" s="3" t="s">
        <v>19632</v>
      </c>
      <c r="C10183" s="2"/>
      <c r="D10183" s="2" t="s">
        <v>16</v>
      </c>
      <c r="E10183" s="4">
        <f>30.00*(1-Z1%)</f>
        <v>30</v>
      </c>
      <c r="F10183" s="2">
        <v>3</v>
      </c>
      <c r="G10183" s="2"/>
    </row>
    <row r="10184" spans="1:26" customHeight="1" ht="18" hidden="true" outlineLevel="4">
      <c r="A10184" s="2" t="s">
        <v>19633</v>
      </c>
      <c r="B10184" s="3" t="s">
        <v>19634</v>
      </c>
      <c r="C10184" s="2"/>
      <c r="D10184" s="2" t="s">
        <v>16</v>
      </c>
      <c r="E10184" s="4">
        <f>30.00*(1-Z1%)</f>
        <v>30</v>
      </c>
      <c r="F10184" s="2">
        <v>19</v>
      </c>
      <c r="G10184" s="2"/>
    </row>
    <row r="10185" spans="1:26" customHeight="1" ht="18" hidden="true" outlineLevel="4">
      <c r="A10185" s="2" t="s">
        <v>19635</v>
      </c>
      <c r="B10185" s="3" t="s">
        <v>19636</v>
      </c>
      <c r="C10185" s="2"/>
      <c r="D10185" s="2" t="s">
        <v>16</v>
      </c>
      <c r="E10185" s="4">
        <f>30.00*(1-Z1%)</f>
        <v>30</v>
      </c>
      <c r="F10185" s="2">
        <v>2</v>
      </c>
      <c r="G10185" s="2"/>
    </row>
    <row r="10186" spans="1:26" customHeight="1" ht="18" hidden="true" outlineLevel="4">
      <c r="A10186" s="2" t="s">
        <v>19637</v>
      </c>
      <c r="B10186" s="3" t="s">
        <v>19638</v>
      </c>
      <c r="C10186" s="2"/>
      <c r="D10186" s="2" t="s">
        <v>16</v>
      </c>
      <c r="E10186" s="4">
        <f>30.00*(1-Z1%)</f>
        <v>30</v>
      </c>
      <c r="F10186" s="2">
        <v>5</v>
      </c>
      <c r="G10186" s="2"/>
    </row>
    <row r="10187" spans="1:26" customHeight="1" ht="18" hidden="true" outlineLevel="4">
      <c r="A10187" s="2" t="s">
        <v>19639</v>
      </c>
      <c r="B10187" s="3" t="s">
        <v>19640</v>
      </c>
      <c r="C10187" s="2"/>
      <c r="D10187" s="2" t="s">
        <v>16</v>
      </c>
      <c r="E10187" s="4">
        <f>30.00*(1-Z1%)</f>
        <v>30</v>
      </c>
      <c r="F10187" s="2">
        <v>3</v>
      </c>
      <c r="G10187" s="2"/>
    </row>
    <row r="10188" spans="1:26" customHeight="1" ht="18" hidden="true" outlineLevel="4">
      <c r="A10188" s="2" t="s">
        <v>19641</v>
      </c>
      <c r="B10188" s="3" t="s">
        <v>19642</v>
      </c>
      <c r="C10188" s="2"/>
      <c r="D10188" s="2" t="s">
        <v>16</v>
      </c>
      <c r="E10188" s="4">
        <f>30.00*(1-Z1%)</f>
        <v>30</v>
      </c>
      <c r="F10188" s="2">
        <v>2</v>
      </c>
      <c r="G10188" s="2"/>
    </row>
    <row r="10189" spans="1:26" customHeight="1" ht="18" hidden="true" outlineLevel="4">
      <c r="A10189" s="2" t="s">
        <v>19643</v>
      </c>
      <c r="B10189" s="3" t="s">
        <v>19644</v>
      </c>
      <c r="C10189" s="2"/>
      <c r="D10189" s="2" t="s">
        <v>16</v>
      </c>
      <c r="E10189" s="4">
        <f>30.00*(1-Z1%)</f>
        <v>30</v>
      </c>
      <c r="F10189" s="2">
        <v>9</v>
      </c>
      <c r="G10189" s="2"/>
    </row>
    <row r="10190" spans="1:26" customHeight="1" ht="18" hidden="true" outlineLevel="4">
      <c r="A10190" s="2" t="s">
        <v>19645</v>
      </c>
      <c r="B10190" s="3" t="s">
        <v>19646</v>
      </c>
      <c r="C10190" s="2"/>
      <c r="D10190" s="2" t="s">
        <v>16</v>
      </c>
      <c r="E10190" s="4">
        <f>30.00*(1-Z1%)</f>
        <v>30</v>
      </c>
      <c r="F10190" s="2">
        <v>2</v>
      </c>
      <c r="G10190" s="2"/>
    </row>
    <row r="10191" spans="1:26" customHeight="1" ht="18" hidden="true" outlineLevel="4">
      <c r="A10191" s="2" t="s">
        <v>19647</v>
      </c>
      <c r="B10191" s="3" t="s">
        <v>19648</v>
      </c>
      <c r="C10191" s="2"/>
      <c r="D10191" s="2" t="s">
        <v>16</v>
      </c>
      <c r="E10191" s="4">
        <f>30.00*(1-Z1%)</f>
        <v>30</v>
      </c>
      <c r="F10191" s="2">
        <v>13</v>
      </c>
      <c r="G10191" s="2"/>
    </row>
    <row r="10192" spans="1:26" customHeight="1" ht="35" hidden="true" outlineLevel="4">
      <c r="A10192" s="5" t="s">
        <v>19649</v>
      </c>
      <c r="B10192" s="5"/>
      <c r="C10192" s="5"/>
      <c r="D10192" s="5"/>
      <c r="E10192" s="5"/>
      <c r="F10192" s="5"/>
      <c r="G10192" s="5"/>
    </row>
    <row r="10193" spans="1:26" customHeight="1" ht="18" hidden="true" outlineLevel="4">
      <c r="A10193" s="2" t="s">
        <v>19650</v>
      </c>
      <c r="B10193" s="3" t="s">
        <v>19651</v>
      </c>
      <c r="C10193" s="2"/>
      <c r="D10193" s="2" t="s">
        <v>16</v>
      </c>
      <c r="E10193" s="4">
        <f>150.00*(1-Z1%)</f>
        <v>150</v>
      </c>
      <c r="F10193" s="2">
        <v>5</v>
      </c>
      <c r="G10193" s="2"/>
    </row>
    <row r="10194" spans="1:26" customHeight="1" ht="18" hidden="true" outlineLevel="4">
      <c r="A10194" s="2" t="s">
        <v>19652</v>
      </c>
      <c r="B10194" s="3" t="s">
        <v>19653</v>
      </c>
      <c r="C10194" s="2"/>
      <c r="D10194" s="2" t="s">
        <v>16</v>
      </c>
      <c r="E10194" s="4">
        <f>150.00*(1-Z1%)</f>
        <v>150</v>
      </c>
      <c r="F10194" s="2">
        <v>10</v>
      </c>
      <c r="G10194" s="2"/>
    </row>
    <row r="10195" spans="1:26" customHeight="1" ht="36" hidden="true" outlineLevel="4">
      <c r="A10195" s="2" t="s">
        <v>19654</v>
      </c>
      <c r="B10195" s="3" t="s">
        <v>19655</v>
      </c>
      <c r="C10195" s="2"/>
      <c r="D10195" s="2" t="s">
        <v>16</v>
      </c>
      <c r="E10195" s="4">
        <f>150.00*(1-Z1%)</f>
        <v>150</v>
      </c>
      <c r="F10195" s="2">
        <v>9</v>
      </c>
      <c r="G10195" s="2"/>
    </row>
    <row r="10196" spans="1:26" customHeight="1" ht="18" hidden="true" outlineLevel="4">
      <c r="A10196" s="2" t="s">
        <v>19656</v>
      </c>
      <c r="B10196" s="3" t="s">
        <v>19657</v>
      </c>
      <c r="C10196" s="2"/>
      <c r="D10196" s="2" t="s">
        <v>16</v>
      </c>
      <c r="E10196" s="4">
        <f>200.00*(1-Z1%)</f>
        <v>200</v>
      </c>
      <c r="F10196" s="2">
        <v>10</v>
      </c>
      <c r="G10196" s="2"/>
    </row>
    <row r="10197" spans="1:26" customHeight="1" ht="36" hidden="true" outlineLevel="4">
      <c r="A10197" s="2" t="s">
        <v>19658</v>
      </c>
      <c r="B10197" s="3" t="s">
        <v>19659</v>
      </c>
      <c r="C10197" s="2"/>
      <c r="D10197" s="2" t="s">
        <v>16</v>
      </c>
      <c r="E10197" s="4">
        <f>100.00*(1-Z1%)</f>
        <v>100</v>
      </c>
      <c r="F10197" s="2">
        <v>4</v>
      </c>
      <c r="G10197" s="2"/>
    </row>
    <row r="10198" spans="1:26" customHeight="1" ht="36" hidden="true" outlineLevel="4">
      <c r="A10198" s="2" t="s">
        <v>19660</v>
      </c>
      <c r="B10198" s="3" t="s">
        <v>19661</v>
      </c>
      <c r="C10198" s="2"/>
      <c r="D10198" s="2" t="s">
        <v>16</v>
      </c>
      <c r="E10198" s="4">
        <f>150.00*(1-Z1%)</f>
        <v>150</v>
      </c>
      <c r="F10198" s="2">
        <v>1</v>
      </c>
      <c r="G10198" s="2"/>
    </row>
    <row r="10199" spans="1:26" customHeight="1" ht="18" hidden="true" outlineLevel="4">
      <c r="A10199" s="2" t="s">
        <v>19662</v>
      </c>
      <c r="B10199" s="3" t="s">
        <v>19663</v>
      </c>
      <c r="C10199" s="2"/>
      <c r="D10199" s="2" t="s">
        <v>16</v>
      </c>
      <c r="E10199" s="4">
        <f>90.00*(1-Z1%)</f>
        <v>90</v>
      </c>
      <c r="F10199" s="2">
        <v>9</v>
      </c>
      <c r="G10199" s="2"/>
    </row>
    <row r="10200" spans="1:26" customHeight="1" ht="36" hidden="true" outlineLevel="4">
      <c r="A10200" s="2" t="s">
        <v>19664</v>
      </c>
      <c r="B10200" s="3" t="s">
        <v>19665</v>
      </c>
      <c r="C10200" s="2"/>
      <c r="D10200" s="2" t="s">
        <v>16</v>
      </c>
      <c r="E10200" s="4">
        <f>200.00*(1-Z1%)</f>
        <v>200</v>
      </c>
      <c r="F10200" s="2">
        <v>7</v>
      </c>
      <c r="G10200" s="2"/>
    </row>
    <row r="10201" spans="1:26" customHeight="1" ht="36" hidden="true" outlineLevel="4">
      <c r="A10201" s="2" t="s">
        <v>19666</v>
      </c>
      <c r="B10201" s="3" t="s">
        <v>19667</v>
      </c>
      <c r="C10201" s="2"/>
      <c r="D10201" s="2" t="s">
        <v>16</v>
      </c>
      <c r="E10201" s="4">
        <f>150.00*(1-Z1%)</f>
        <v>150</v>
      </c>
      <c r="F10201" s="2">
        <v>9</v>
      </c>
      <c r="G10201" s="2"/>
    </row>
    <row r="10202" spans="1:26" customHeight="1" ht="18" hidden="true" outlineLevel="4">
      <c r="A10202" s="2" t="s">
        <v>19668</v>
      </c>
      <c r="B10202" s="3" t="s">
        <v>19669</v>
      </c>
      <c r="C10202" s="2"/>
      <c r="D10202" s="2" t="s">
        <v>16</v>
      </c>
      <c r="E10202" s="4">
        <f>290.00*(1-Z1%)</f>
        <v>290</v>
      </c>
      <c r="F10202" s="2">
        <v>1</v>
      </c>
      <c r="G10202" s="2"/>
    </row>
    <row r="10203" spans="1:26" customHeight="1" ht="35" hidden="true" outlineLevel="3">
      <c r="A10203" s="5" t="s">
        <v>19670</v>
      </c>
      <c r="B10203" s="5"/>
      <c r="C10203" s="5"/>
      <c r="D10203" s="5"/>
      <c r="E10203" s="5"/>
      <c r="F10203" s="5"/>
      <c r="G10203" s="5"/>
    </row>
    <row r="10204" spans="1:26" customHeight="1" ht="18" hidden="true" outlineLevel="3">
      <c r="A10204" s="2" t="s">
        <v>19671</v>
      </c>
      <c r="B10204" s="3" t="s">
        <v>19672</v>
      </c>
      <c r="C10204" s="2"/>
      <c r="D10204" s="2" t="s">
        <v>16</v>
      </c>
      <c r="E10204" s="4">
        <f>150.00*(1-Z1%)</f>
        <v>150</v>
      </c>
      <c r="F10204" s="2">
        <v>1</v>
      </c>
      <c r="G10204" s="2"/>
    </row>
    <row r="10205" spans="1:26" customHeight="1" ht="18" hidden="true" outlineLevel="3">
      <c r="A10205" s="2" t="s">
        <v>19673</v>
      </c>
      <c r="B10205" s="3" t="s">
        <v>19674</v>
      </c>
      <c r="C10205" s="2"/>
      <c r="D10205" s="2" t="s">
        <v>16</v>
      </c>
      <c r="E10205" s="4">
        <f>150.00*(1-Z1%)</f>
        <v>150</v>
      </c>
      <c r="F10205" s="2">
        <v>1</v>
      </c>
      <c r="G10205" s="2"/>
    </row>
    <row r="10206" spans="1:26" customHeight="1" ht="18" hidden="true" outlineLevel="3">
      <c r="A10206" s="2" t="s">
        <v>19675</v>
      </c>
      <c r="B10206" s="3" t="s">
        <v>19676</v>
      </c>
      <c r="C10206" s="2"/>
      <c r="D10206" s="2" t="s">
        <v>16</v>
      </c>
      <c r="E10206" s="4">
        <f>100.00*(1-Z1%)</f>
        <v>100</v>
      </c>
      <c r="F10206" s="2">
        <v>1</v>
      </c>
      <c r="G10206" s="2"/>
    </row>
    <row r="10207" spans="1:26" customHeight="1" ht="18" hidden="true" outlineLevel="3">
      <c r="A10207" s="2" t="s">
        <v>19677</v>
      </c>
      <c r="B10207" s="3" t="s">
        <v>19678</v>
      </c>
      <c r="C10207" s="2"/>
      <c r="D10207" s="2" t="s">
        <v>16</v>
      </c>
      <c r="E10207" s="4">
        <f>50.00*(1-Z1%)</f>
        <v>50</v>
      </c>
      <c r="F10207" s="2">
        <v>4</v>
      </c>
      <c r="G10207" s="2"/>
    </row>
    <row r="10208" spans="1:26" customHeight="1" ht="18" hidden="true" outlineLevel="3">
      <c r="A10208" s="2" t="s">
        <v>19679</v>
      </c>
      <c r="B10208" s="3" t="s">
        <v>19680</v>
      </c>
      <c r="C10208" s="2"/>
      <c r="D10208" s="2" t="s">
        <v>16</v>
      </c>
      <c r="E10208" s="4">
        <f>150.00*(1-Z1%)</f>
        <v>150</v>
      </c>
      <c r="F10208" s="2">
        <v>3</v>
      </c>
      <c r="G10208" s="2"/>
    </row>
    <row r="10209" spans="1:26" customHeight="1" ht="18" hidden="true" outlineLevel="3">
      <c r="A10209" s="2" t="s">
        <v>19681</v>
      </c>
      <c r="B10209" s="3" t="s">
        <v>19682</v>
      </c>
      <c r="C10209" s="2"/>
      <c r="D10209" s="2" t="s">
        <v>16</v>
      </c>
      <c r="E10209" s="4">
        <f>290.00*(1-Z1%)</f>
        <v>290</v>
      </c>
      <c r="F10209" s="2">
        <v>1</v>
      </c>
      <c r="G10209" s="2"/>
    </row>
    <row r="10210" spans="1:26" customHeight="1" ht="18" hidden="true" outlineLevel="3">
      <c r="A10210" s="2" t="s">
        <v>19683</v>
      </c>
      <c r="B10210" s="3" t="s">
        <v>19684</v>
      </c>
      <c r="C10210" s="2"/>
      <c r="D10210" s="2" t="s">
        <v>16</v>
      </c>
      <c r="E10210" s="4">
        <f>90.00*(1-Z1%)</f>
        <v>90</v>
      </c>
      <c r="F10210" s="2">
        <v>9</v>
      </c>
      <c r="G10210" s="2"/>
    </row>
    <row r="10211" spans="1:26" customHeight="1" ht="18" hidden="true" outlineLevel="3">
      <c r="A10211" s="2" t="s">
        <v>19685</v>
      </c>
      <c r="B10211" s="3" t="s">
        <v>19686</v>
      </c>
      <c r="C10211" s="2"/>
      <c r="D10211" s="2" t="s">
        <v>16</v>
      </c>
      <c r="E10211" s="4">
        <f>790.00*(1-Z1%)</f>
        <v>790</v>
      </c>
      <c r="F10211" s="2">
        <v>2</v>
      </c>
      <c r="G10211" s="2"/>
    </row>
    <row r="10212" spans="1:26" customHeight="1" ht="18" hidden="true" outlineLevel="3">
      <c r="A10212" s="2" t="s">
        <v>19687</v>
      </c>
      <c r="B10212" s="3" t="s">
        <v>19688</v>
      </c>
      <c r="C10212" s="2"/>
      <c r="D10212" s="2" t="s">
        <v>16</v>
      </c>
      <c r="E10212" s="4">
        <f>150.00*(1-Z1%)</f>
        <v>150</v>
      </c>
      <c r="F10212" s="2">
        <v>1</v>
      </c>
      <c r="G10212" s="2"/>
    </row>
    <row r="10213" spans="1:26" customHeight="1" ht="35" hidden="true" outlineLevel="3">
      <c r="A10213" s="5" t="s">
        <v>19689</v>
      </c>
      <c r="B10213" s="5"/>
      <c r="C10213" s="5"/>
      <c r="D10213" s="5"/>
      <c r="E10213" s="5"/>
      <c r="F10213" s="5"/>
      <c r="G10213" s="5"/>
    </row>
    <row r="10214" spans="1:26" customHeight="1" ht="18" hidden="true" outlineLevel="3">
      <c r="A10214" s="2" t="s">
        <v>19690</v>
      </c>
      <c r="B10214" s="3" t="s">
        <v>19691</v>
      </c>
      <c r="C10214" s="2"/>
      <c r="D10214" s="2" t="s">
        <v>16</v>
      </c>
      <c r="E10214" s="4">
        <f>610.00*(1-Z1%)</f>
        <v>610</v>
      </c>
      <c r="F10214" s="2">
        <v>1</v>
      </c>
      <c r="G10214" s="2"/>
    </row>
    <row r="10215" spans="1:26" customHeight="1" ht="36" hidden="true" outlineLevel="3">
      <c r="A10215" s="2" t="s">
        <v>19692</v>
      </c>
      <c r="B10215" s="3" t="s">
        <v>19693</v>
      </c>
      <c r="C10215" s="2"/>
      <c r="D10215" s="2" t="s">
        <v>16</v>
      </c>
      <c r="E10215" s="4">
        <f>390.00*(1-Z1%)</f>
        <v>390</v>
      </c>
      <c r="F10215" s="2">
        <v>1</v>
      </c>
      <c r="G10215" s="2"/>
    </row>
    <row r="10216" spans="1:26" customHeight="1" ht="36" hidden="true" outlineLevel="3">
      <c r="A10216" s="2" t="s">
        <v>19694</v>
      </c>
      <c r="B10216" s="3" t="s">
        <v>19695</v>
      </c>
      <c r="C10216" s="2"/>
      <c r="D10216" s="2" t="s">
        <v>16</v>
      </c>
      <c r="E10216" s="4">
        <f>390.00*(1-Z1%)</f>
        <v>390</v>
      </c>
      <c r="F10216" s="2">
        <v>3</v>
      </c>
      <c r="G10216" s="2"/>
    </row>
    <row r="10217" spans="1:26" customHeight="1" ht="36" hidden="true" outlineLevel="3">
      <c r="A10217" s="2" t="s">
        <v>19696</v>
      </c>
      <c r="B10217" s="3" t="s">
        <v>19697</v>
      </c>
      <c r="C10217" s="2"/>
      <c r="D10217" s="2" t="s">
        <v>16</v>
      </c>
      <c r="E10217" s="4">
        <f>350.00*(1-Z1%)</f>
        <v>350</v>
      </c>
      <c r="F10217" s="2">
        <v>2</v>
      </c>
      <c r="G10217" s="2"/>
    </row>
    <row r="10218" spans="1:26" customHeight="1" ht="18" hidden="true" outlineLevel="3">
      <c r="A10218" s="2" t="s">
        <v>19698</v>
      </c>
      <c r="B10218" s="3" t="s">
        <v>19699</v>
      </c>
      <c r="C10218" s="2"/>
      <c r="D10218" s="2" t="s">
        <v>16</v>
      </c>
      <c r="E10218" s="4">
        <f>490.00*(1-Z1%)</f>
        <v>490</v>
      </c>
      <c r="F10218" s="2">
        <v>1</v>
      </c>
      <c r="G10218" s="2"/>
    </row>
    <row r="10219" spans="1:26" customHeight="1" ht="36" hidden="true" outlineLevel="3">
      <c r="A10219" s="2" t="s">
        <v>19700</v>
      </c>
      <c r="B10219" s="3" t="s">
        <v>19701</v>
      </c>
      <c r="C10219" s="2"/>
      <c r="D10219" s="2" t="s">
        <v>16</v>
      </c>
      <c r="E10219" s="4">
        <f>350.00*(1-Z1%)</f>
        <v>350</v>
      </c>
      <c r="F10219" s="2">
        <v>1</v>
      </c>
      <c r="G10219" s="2"/>
    </row>
    <row r="10220" spans="1:26" customHeight="1" ht="18" hidden="true" outlineLevel="3">
      <c r="A10220" s="2" t="s">
        <v>19702</v>
      </c>
      <c r="B10220" s="3" t="s">
        <v>19703</v>
      </c>
      <c r="C10220" s="2"/>
      <c r="D10220" s="2" t="s">
        <v>16</v>
      </c>
      <c r="E10220" s="4">
        <f>280.00*(1-Z1%)</f>
        <v>280</v>
      </c>
      <c r="F10220" s="2">
        <v>1</v>
      </c>
      <c r="G10220" s="2"/>
    </row>
    <row r="10221" spans="1:26" customHeight="1" ht="35" hidden="true" outlineLevel="2">
      <c r="A10221" s="5" t="s">
        <v>19704</v>
      </c>
      <c r="B10221" s="5"/>
      <c r="C10221" s="5"/>
      <c r="D10221" s="5"/>
      <c r="E10221" s="5"/>
      <c r="F10221" s="5"/>
      <c r="G10221" s="5"/>
    </row>
    <row r="10222" spans="1:26" customHeight="1" ht="35" hidden="true" outlineLevel="3">
      <c r="A10222" s="5" t="s">
        <v>19705</v>
      </c>
      <c r="B10222" s="5"/>
      <c r="C10222" s="5"/>
      <c r="D10222" s="5"/>
      <c r="E10222" s="5"/>
      <c r="F10222" s="5"/>
      <c r="G10222" s="5"/>
    </row>
    <row r="10223" spans="1:26" customHeight="1" ht="36" hidden="true" outlineLevel="3">
      <c r="A10223" s="2" t="s">
        <v>19706</v>
      </c>
      <c r="B10223" s="3" t="s">
        <v>19707</v>
      </c>
      <c r="C10223" s="2"/>
      <c r="D10223" s="2" t="s">
        <v>16</v>
      </c>
      <c r="E10223" s="4">
        <f>1190.00*(1-Z1%)</f>
        <v>1190</v>
      </c>
      <c r="F10223" s="2">
        <v>1</v>
      </c>
      <c r="G10223" s="2"/>
    </row>
    <row r="10224" spans="1:26" customHeight="1" ht="36" hidden="true" outlineLevel="3">
      <c r="A10224" s="2" t="s">
        <v>19708</v>
      </c>
      <c r="B10224" s="3" t="s">
        <v>19709</v>
      </c>
      <c r="C10224" s="2"/>
      <c r="D10224" s="2" t="s">
        <v>16</v>
      </c>
      <c r="E10224" s="4">
        <f>1100.00*(1-Z1%)</f>
        <v>1100</v>
      </c>
      <c r="F10224" s="2">
        <v>1</v>
      </c>
      <c r="G10224" s="2"/>
    </row>
    <row r="10225" spans="1:26" customHeight="1" ht="36" hidden="true" outlineLevel="3">
      <c r="A10225" s="2" t="s">
        <v>19710</v>
      </c>
      <c r="B10225" s="3" t="s">
        <v>19711</v>
      </c>
      <c r="C10225" s="2"/>
      <c r="D10225" s="2" t="s">
        <v>16</v>
      </c>
      <c r="E10225" s="4">
        <f>1490.00*(1-Z1%)</f>
        <v>1490</v>
      </c>
      <c r="F10225" s="2">
        <v>1</v>
      </c>
      <c r="G10225" s="2"/>
    </row>
    <row r="10226" spans="1:26" customHeight="1" ht="36" hidden="true" outlineLevel="3">
      <c r="A10226" s="2" t="s">
        <v>19712</v>
      </c>
      <c r="B10226" s="3" t="s">
        <v>19713</v>
      </c>
      <c r="C10226" s="2"/>
      <c r="D10226" s="2" t="s">
        <v>16</v>
      </c>
      <c r="E10226" s="4">
        <f>450.00*(1-Z1%)</f>
        <v>450</v>
      </c>
      <c r="F10226" s="2">
        <v>1</v>
      </c>
      <c r="G10226" s="2"/>
    </row>
    <row r="10227" spans="1:26" customHeight="1" ht="36" hidden="true" outlineLevel="3">
      <c r="A10227" s="2" t="s">
        <v>19714</v>
      </c>
      <c r="B10227" s="3" t="s">
        <v>19715</v>
      </c>
      <c r="C10227" s="2"/>
      <c r="D10227" s="2" t="s">
        <v>16</v>
      </c>
      <c r="E10227" s="4">
        <f>550.00*(1-Z1%)</f>
        <v>550</v>
      </c>
      <c r="F10227" s="2">
        <v>1</v>
      </c>
      <c r="G10227" s="2"/>
    </row>
    <row r="10228" spans="1:26" customHeight="1" ht="18" hidden="true" outlineLevel="3">
      <c r="A10228" s="2" t="s">
        <v>19716</v>
      </c>
      <c r="B10228" s="3" t="s">
        <v>19717</v>
      </c>
      <c r="C10228" s="2"/>
      <c r="D10228" s="2" t="s">
        <v>16</v>
      </c>
      <c r="E10228" s="4">
        <f>500.00*(1-Z1%)</f>
        <v>500</v>
      </c>
      <c r="F10228" s="2">
        <v>1</v>
      </c>
      <c r="G10228" s="2"/>
    </row>
    <row r="10229" spans="1:26" customHeight="1" ht="36" hidden="true" outlineLevel="3">
      <c r="A10229" s="2" t="s">
        <v>19718</v>
      </c>
      <c r="B10229" s="3" t="s">
        <v>19719</v>
      </c>
      <c r="C10229" s="2"/>
      <c r="D10229" s="2" t="s">
        <v>16</v>
      </c>
      <c r="E10229" s="4">
        <f>450.00*(1-Z1%)</f>
        <v>450</v>
      </c>
      <c r="F10229" s="2">
        <v>1</v>
      </c>
      <c r="G10229" s="2"/>
    </row>
    <row r="10230" spans="1:26" customHeight="1" ht="36" hidden="true" outlineLevel="3">
      <c r="A10230" s="2" t="s">
        <v>19720</v>
      </c>
      <c r="B10230" s="3" t="s">
        <v>19721</v>
      </c>
      <c r="C10230" s="2"/>
      <c r="D10230" s="2" t="s">
        <v>16</v>
      </c>
      <c r="E10230" s="4">
        <f>690.00*(1-Z1%)</f>
        <v>690</v>
      </c>
      <c r="F10230" s="2">
        <v>1</v>
      </c>
      <c r="G10230" s="2"/>
    </row>
    <row r="10231" spans="1:26" customHeight="1" ht="36" hidden="true" outlineLevel="3">
      <c r="A10231" s="2" t="s">
        <v>19722</v>
      </c>
      <c r="B10231" s="3" t="s">
        <v>19723</v>
      </c>
      <c r="C10231" s="2"/>
      <c r="D10231" s="2" t="s">
        <v>16</v>
      </c>
      <c r="E10231" s="4">
        <f>1150.00*(1-Z1%)</f>
        <v>1150</v>
      </c>
      <c r="F10231" s="2">
        <v>1</v>
      </c>
      <c r="G10231" s="2"/>
    </row>
    <row r="10232" spans="1:26" customHeight="1" ht="36" hidden="true" outlineLevel="3">
      <c r="A10232" s="2" t="s">
        <v>19724</v>
      </c>
      <c r="B10232" s="3" t="s">
        <v>19725</v>
      </c>
      <c r="C10232" s="2"/>
      <c r="D10232" s="2" t="s">
        <v>16</v>
      </c>
      <c r="E10232" s="4">
        <f>850.00*(1-Z1%)</f>
        <v>850</v>
      </c>
      <c r="F10232" s="2">
        <v>1</v>
      </c>
      <c r="G10232" s="2"/>
    </row>
    <row r="10233" spans="1:26" customHeight="1" ht="36" hidden="true" outlineLevel="3">
      <c r="A10233" s="2" t="s">
        <v>19726</v>
      </c>
      <c r="B10233" s="3" t="s">
        <v>19727</v>
      </c>
      <c r="C10233" s="2"/>
      <c r="D10233" s="2" t="s">
        <v>16</v>
      </c>
      <c r="E10233" s="4">
        <f>800.00*(1-Z1%)</f>
        <v>800</v>
      </c>
      <c r="F10233" s="2">
        <v>1</v>
      </c>
      <c r="G10233" s="2"/>
    </row>
    <row r="10234" spans="1:26" customHeight="1" ht="36" hidden="true" outlineLevel="3">
      <c r="A10234" s="2" t="s">
        <v>19728</v>
      </c>
      <c r="B10234" s="3" t="s">
        <v>19729</v>
      </c>
      <c r="C10234" s="2"/>
      <c r="D10234" s="2" t="s">
        <v>16</v>
      </c>
      <c r="E10234" s="4">
        <f>1150.00*(1-Z1%)</f>
        <v>1150</v>
      </c>
      <c r="F10234" s="2">
        <v>1</v>
      </c>
      <c r="G10234" s="2"/>
    </row>
    <row r="10235" spans="1:26" customHeight="1" ht="36" hidden="true" outlineLevel="3">
      <c r="A10235" s="2" t="s">
        <v>19730</v>
      </c>
      <c r="B10235" s="3" t="s">
        <v>19731</v>
      </c>
      <c r="C10235" s="2"/>
      <c r="D10235" s="2" t="s">
        <v>16</v>
      </c>
      <c r="E10235" s="4">
        <f>1150.00*(1-Z1%)</f>
        <v>1150</v>
      </c>
      <c r="F10235" s="2">
        <v>1</v>
      </c>
      <c r="G10235" s="2"/>
    </row>
    <row r="10236" spans="1:26" customHeight="1" ht="36" hidden="true" outlineLevel="3">
      <c r="A10236" s="2" t="s">
        <v>19732</v>
      </c>
      <c r="B10236" s="3" t="s">
        <v>19733</v>
      </c>
      <c r="C10236" s="2"/>
      <c r="D10236" s="2" t="s">
        <v>16</v>
      </c>
      <c r="E10236" s="4">
        <f>950.00*(1-Z1%)</f>
        <v>950</v>
      </c>
      <c r="F10236" s="2">
        <v>1</v>
      </c>
      <c r="G10236" s="2"/>
    </row>
    <row r="10237" spans="1:26" customHeight="1" ht="36" hidden="true" outlineLevel="3">
      <c r="A10237" s="2" t="s">
        <v>19734</v>
      </c>
      <c r="B10237" s="3" t="s">
        <v>19735</v>
      </c>
      <c r="C10237" s="2"/>
      <c r="D10237" s="2" t="s">
        <v>16</v>
      </c>
      <c r="E10237" s="4">
        <f>1100.00*(1-Z1%)</f>
        <v>1100</v>
      </c>
      <c r="F10237" s="2">
        <v>1</v>
      </c>
      <c r="G10237" s="2"/>
    </row>
    <row r="10238" spans="1:26" customHeight="1" ht="54" hidden="true" outlineLevel="3">
      <c r="A10238" s="2" t="s">
        <v>19736</v>
      </c>
      <c r="B10238" s="3" t="s">
        <v>19737</v>
      </c>
      <c r="C10238" s="2"/>
      <c r="D10238" s="2" t="s">
        <v>16</v>
      </c>
      <c r="E10238" s="4">
        <f>1590.00*(1-Z1%)</f>
        <v>1590</v>
      </c>
      <c r="F10238" s="2">
        <v>1</v>
      </c>
      <c r="G10238" s="2"/>
    </row>
    <row r="10239" spans="1:26" customHeight="1" ht="36" hidden="true" outlineLevel="3">
      <c r="A10239" s="2" t="s">
        <v>19738</v>
      </c>
      <c r="B10239" s="3" t="s">
        <v>19739</v>
      </c>
      <c r="C10239" s="2"/>
      <c r="D10239" s="2" t="s">
        <v>16</v>
      </c>
      <c r="E10239" s="4">
        <f>1190.00*(1-Z1%)</f>
        <v>1190</v>
      </c>
      <c r="F10239" s="2">
        <v>2</v>
      </c>
      <c r="G10239" s="2"/>
    </row>
    <row r="10240" spans="1:26" customHeight="1" ht="18" hidden="true" outlineLevel="3">
      <c r="A10240" s="2" t="s">
        <v>19740</v>
      </c>
      <c r="B10240" s="3" t="s">
        <v>19741</v>
      </c>
      <c r="C10240" s="2"/>
      <c r="D10240" s="2" t="s">
        <v>16</v>
      </c>
      <c r="E10240" s="4">
        <f>1100.00*(1-Z1%)</f>
        <v>1100</v>
      </c>
      <c r="F10240" s="2">
        <v>1</v>
      </c>
      <c r="G10240" s="2"/>
    </row>
    <row r="10241" spans="1:26" customHeight="1" ht="18" hidden="true" outlineLevel="3">
      <c r="A10241" s="2" t="s">
        <v>19742</v>
      </c>
      <c r="B10241" s="3" t="s">
        <v>19743</v>
      </c>
      <c r="C10241" s="2"/>
      <c r="D10241" s="2" t="s">
        <v>16</v>
      </c>
      <c r="E10241" s="4">
        <f>690.00*(1-Z1%)</f>
        <v>690</v>
      </c>
      <c r="F10241" s="2">
        <v>1</v>
      </c>
      <c r="G10241" s="2"/>
    </row>
    <row r="10242" spans="1:26" customHeight="1" ht="36" hidden="true" outlineLevel="3">
      <c r="A10242" s="2" t="s">
        <v>19744</v>
      </c>
      <c r="B10242" s="3" t="s">
        <v>19745</v>
      </c>
      <c r="C10242" s="2"/>
      <c r="D10242" s="2" t="s">
        <v>16</v>
      </c>
      <c r="E10242" s="4">
        <f>890.00*(1-Z1%)</f>
        <v>890</v>
      </c>
      <c r="F10242" s="2">
        <v>1</v>
      </c>
      <c r="G10242" s="2"/>
    </row>
    <row r="10243" spans="1:26" customHeight="1" ht="35" hidden="true" outlineLevel="3">
      <c r="A10243" s="5" t="s">
        <v>19746</v>
      </c>
      <c r="B10243" s="5"/>
      <c r="C10243" s="5"/>
      <c r="D10243" s="5"/>
      <c r="E10243" s="5"/>
      <c r="F10243" s="5"/>
      <c r="G10243" s="5"/>
    </row>
    <row r="10244" spans="1:26" customHeight="1" ht="18" hidden="true" outlineLevel="3">
      <c r="A10244" s="2" t="s">
        <v>19747</v>
      </c>
      <c r="B10244" s="3" t="s">
        <v>19748</v>
      </c>
      <c r="C10244" s="2"/>
      <c r="D10244" s="2" t="s">
        <v>16</v>
      </c>
      <c r="E10244" s="4">
        <f>1150.00*(1-Z1%)</f>
        <v>1150</v>
      </c>
      <c r="F10244" s="2">
        <v>1</v>
      </c>
      <c r="G10244" s="2"/>
    </row>
    <row r="10245" spans="1:26" customHeight="1" ht="18" hidden="true" outlineLevel="3">
      <c r="A10245" s="2" t="s">
        <v>19749</v>
      </c>
      <c r="B10245" s="3" t="s">
        <v>19750</v>
      </c>
      <c r="C10245" s="2"/>
      <c r="D10245" s="2" t="s">
        <v>16</v>
      </c>
      <c r="E10245" s="4">
        <f>550.00*(1-Z1%)</f>
        <v>550</v>
      </c>
      <c r="F10245" s="2">
        <v>2</v>
      </c>
      <c r="G10245" s="2"/>
    </row>
    <row r="10246" spans="1:26" customHeight="1" ht="18" hidden="true" outlineLevel="3">
      <c r="A10246" s="2" t="s">
        <v>19751</v>
      </c>
      <c r="B10246" s="3" t="s">
        <v>19752</v>
      </c>
      <c r="C10246" s="2"/>
      <c r="D10246" s="2" t="s">
        <v>16</v>
      </c>
      <c r="E10246" s="4">
        <f>250.00*(1-Z1%)</f>
        <v>250</v>
      </c>
      <c r="F10246" s="2">
        <v>2</v>
      </c>
      <c r="G10246" s="2"/>
    </row>
    <row r="10247" spans="1:26" customHeight="1" ht="36" hidden="true" outlineLevel="3">
      <c r="A10247" s="2" t="s">
        <v>19753</v>
      </c>
      <c r="B10247" s="3" t="s">
        <v>19754</v>
      </c>
      <c r="C10247" s="2"/>
      <c r="D10247" s="2" t="s">
        <v>16</v>
      </c>
      <c r="E10247" s="4">
        <f>300.00*(1-Z1%)</f>
        <v>300</v>
      </c>
      <c r="F10247" s="2">
        <v>2</v>
      </c>
      <c r="G10247" s="2"/>
    </row>
    <row r="10248" spans="1:26" customHeight="1" ht="36" hidden="true" outlineLevel="3">
      <c r="A10248" s="2" t="s">
        <v>19755</v>
      </c>
      <c r="B10248" s="3" t="s">
        <v>19756</v>
      </c>
      <c r="C10248" s="2"/>
      <c r="D10248" s="2" t="s">
        <v>16</v>
      </c>
      <c r="E10248" s="4">
        <f>300.00*(1-Z1%)</f>
        <v>300</v>
      </c>
      <c r="F10248" s="2">
        <v>1</v>
      </c>
      <c r="G10248" s="2"/>
    </row>
    <row r="10249" spans="1:26" customHeight="1" ht="36" hidden="true" outlineLevel="3">
      <c r="A10249" s="2" t="s">
        <v>19757</v>
      </c>
      <c r="B10249" s="3" t="s">
        <v>19758</v>
      </c>
      <c r="C10249" s="2"/>
      <c r="D10249" s="2" t="s">
        <v>16</v>
      </c>
      <c r="E10249" s="4">
        <f>250.00*(1-Z1%)</f>
        <v>250</v>
      </c>
      <c r="F10249" s="2">
        <v>2</v>
      </c>
      <c r="G10249" s="2"/>
    </row>
    <row r="10250" spans="1:26" customHeight="1" ht="18" hidden="true" outlineLevel="3">
      <c r="A10250" s="2" t="s">
        <v>19759</v>
      </c>
      <c r="B10250" s="3" t="s">
        <v>19760</v>
      </c>
      <c r="C10250" s="2"/>
      <c r="D10250" s="2" t="s">
        <v>16</v>
      </c>
      <c r="E10250" s="4">
        <f>350.00*(1-Z1%)</f>
        <v>350</v>
      </c>
      <c r="F10250" s="2">
        <v>2</v>
      </c>
      <c r="G10250" s="2"/>
    </row>
    <row r="10251" spans="1:26" customHeight="1" ht="18" hidden="true" outlineLevel="3">
      <c r="A10251" s="2" t="s">
        <v>19761</v>
      </c>
      <c r="B10251" s="3" t="s">
        <v>19762</v>
      </c>
      <c r="C10251" s="2"/>
      <c r="D10251" s="2" t="s">
        <v>16</v>
      </c>
      <c r="E10251" s="4">
        <f>150.00*(1-Z1%)</f>
        <v>150</v>
      </c>
      <c r="F10251" s="2">
        <v>1</v>
      </c>
      <c r="G10251" s="2"/>
    </row>
    <row r="10252" spans="1:26" customHeight="1" ht="36" hidden="true" outlineLevel="3">
      <c r="A10252" s="2" t="s">
        <v>19763</v>
      </c>
      <c r="B10252" s="3" t="s">
        <v>19764</v>
      </c>
      <c r="C10252" s="2"/>
      <c r="D10252" s="2" t="s">
        <v>16</v>
      </c>
      <c r="E10252" s="4">
        <f>250.00*(1-Z1%)</f>
        <v>250</v>
      </c>
      <c r="F10252" s="2">
        <v>1</v>
      </c>
      <c r="G10252" s="2"/>
    </row>
    <row r="10253" spans="1:26" customHeight="1" ht="36" hidden="true" outlineLevel="3">
      <c r="A10253" s="2" t="s">
        <v>19765</v>
      </c>
      <c r="B10253" s="3" t="s">
        <v>19766</v>
      </c>
      <c r="C10253" s="2"/>
      <c r="D10253" s="2" t="s">
        <v>16</v>
      </c>
      <c r="E10253" s="4">
        <f>250.00*(1-Z1%)</f>
        <v>250</v>
      </c>
      <c r="F10253" s="2">
        <v>1</v>
      </c>
      <c r="G10253" s="2"/>
    </row>
    <row r="10254" spans="1:26" customHeight="1" ht="18" hidden="true" outlineLevel="3">
      <c r="A10254" s="2" t="s">
        <v>19767</v>
      </c>
      <c r="B10254" s="3" t="s">
        <v>19768</v>
      </c>
      <c r="C10254" s="2"/>
      <c r="D10254" s="2" t="s">
        <v>16</v>
      </c>
      <c r="E10254" s="4">
        <f>300.00*(1-Z1%)</f>
        <v>300</v>
      </c>
      <c r="F10254" s="2">
        <v>2</v>
      </c>
      <c r="G10254" s="2"/>
    </row>
    <row r="10255" spans="1:26" customHeight="1" ht="36" hidden="true" outlineLevel="3">
      <c r="A10255" s="2" t="s">
        <v>19769</v>
      </c>
      <c r="B10255" s="3" t="s">
        <v>19770</v>
      </c>
      <c r="C10255" s="2"/>
      <c r="D10255" s="2" t="s">
        <v>16</v>
      </c>
      <c r="E10255" s="4">
        <f>300.00*(1-Z1%)</f>
        <v>300</v>
      </c>
      <c r="F10255" s="2">
        <v>1</v>
      </c>
      <c r="G10255" s="2"/>
    </row>
    <row r="10256" spans="1:26" customHeight="1" ht="18" hidden="true" outlineLevel="3">
      <c r="A10256" s="2" t="s">
        <v>19771</v>
      </c>
      <c r="B10256" s="3" t="s">
        <v>19772</v>
      </c>
      <c r="C10256" s="2"/>
      <c r="D10256" s="2" t="s">
        <v>16</v>
      </c>
      <c r="E10256" s="4">
        <f>300.00*(1-Z1%)</f>
        <v>300</v>
      </c>
      <c r="F10256" s="2">
        <v>3</v>
      </c>
      <c r="G10256" s="2"/>
    </row>
    <row r="10257" spans="1:26" customHeight="1" ht="36" hidden="true" outlineLevel="3">
      <c r="A10257" s="2" t="s">
        <v>19773</v>
      </c>
      <c r="B10257" s="3" t="s">
        <v>19774</v>
      </c>
      <c r="C10257" s="2"/>
      <c r="D10257" s="2" t="s">
        <v>16</v>
      </c>
      <c r="E10257" s="4">
        <f>250.00*(1-Z1%)</f>
        <v>250</v>
      </c>
      <c r="F10257" s="2">
        <v>2</v>
      </c>
      <c r="G10257" s="2"/>
    </row>
    <row r="10258" spans="1:26" customHeight="1" ht="36" hidden="true" outlineLevel="3">
      <c r="A10258" s="2" t="s">
        <v>19775</v>
      </c>
      <c r="B10258" s="3" t="s">
        <v>19776</v>
      </c>
      <c r="C10258" s="2"/>
      <c r="D10258" s="2" t="s">
        <v>16</v>
      </c>
      <c r="E10258" s="4">
        <f>300.00*(1-Z1%)</f>
        <v>300</v>
      </c>
      <c r="F10258" s="2">
        <v>2</v>
      </c>
      <c r="G10258" s="2"/>
    </row>
    <row r="10259" spans="1:26" customHeight="1" ht="36" hidden="true" outlineLevel="3">
      <c r="A10259" s="2" t="s">
        <v>19777</v>
      </c>
      <c r="B10259" s="3" t="s">
        <v>19778</v>
      </c>
      <c r="C10259" s="2"/>
      <c r="D10259" s="2" t="s">
        <v>16</v>
      </c>
      <c r="E10259" s="4">
        <f>140.00*(1-Z1%)</f>
        <v>140</v>
      </c>
      <c r="F10259" s="2">
        <v>1</v>
      </c>
      <c r="G10259" s="2"/>
    </row>
    <row r="10260" spans="1:26" customHeight="1" ht="36" hidden="true" outlineLevel="3">
      <c r="A10260" s="2" t="s">
        <v>19779</v>
      </c>
      <c r="B10260" s="3" t="s">
        <v>19780</v>
      </c>
      <c r="C10260" s="2"/>
      <c r="D10260" s="2" t="s">
        <v>16</v>
      </c>
      <c r="E10260" s="4">
        <f>350.00*(1-Z1%)</f>
        <v>350</v>
      </c>
      <c r="F10260" s="2">
        <v>1</v>
      </c>
      <c r="G10260" s="2"/>
    </row>
    <row r="10261" spans="1:26" customHeight="1" ht="36" hidden="true" outlineLevel="3">
      <c r="A10261" s="2" t="s">
        <v>19781</v>
      </c>
      <c r="B10261" s="3" t="s">
        <v>19782</v>
      </c>
      <c r="C10261" s="2"/>
      <c r="D10261" s="2" t="s">
        <v>16</v>
      </c>
      <c r="E10261" s="4">
        <f>350.00*(1-Z1%)</f>
        <v>350</v>
      </c>
      <c r="F10261" s="2">
        <v>1</v>
      </c>
      <c r="G10261" s="2"/>
    </row>
    <row r="10262" spans="1:26" customHeight="1" ht="18" hidden="true" outlineLevel="3">
      <c r="A10262" s="2" t="s">
        <v>19783</v>
      </c>
      <c r="B10262" s="3" t="s">
        <v>19784</v>
      </c>
      <c r="C10262" s="2"/>
      <c r="D10262" s="2" t="s">
        <v>16</v>
      </c>
      <c r="E10262" s="4">
        <f>350.00*(1-Z1%)</f>
        <v>350</v>
      </c>
      <c r="F10262" s="2">
        <v>3</v>
      </c>
      <c r="G10262" s="2"/>
    </row>
    <row r="10263" spans="1:26" customHeight="1" ht="36" hidden="true" outlineLevel="3">
      <c r="A10263" s="2" t="s">
        <v>19785</v>
      </c>
      <c r="B10263" s="3" t="s">
        <v>19786</v>
      </c>
      <c r="C10263" s="2"/>
      <c r="D10263" s="2" t="s">
        <v>16</v>
      </c>
      <c r="E10263" s="4">
        <f>350.00*(1-Z1%)</f>
        <v>350</v>
      </c>
      <c r="F10263" s="2">
        <v>1</v>
      </c>
      <c r="G10263" s="2"/>
    </row>
    <row r="10264" spans="1:26" customHeight="1" ht="36" hidden="true" outlineLevel="3">
      <c r="A10264" s="2" t="s">
        <v>19787</v>
      </c>
      <c r="B10264" s="3" t="s">
        <v>19788</v>
      </c>
      <c r="C10264" s="2"/>
      <c r="D10264" s="2" t="s">
        <v>16</v>
      </c>
      <c r="E10264" s="4">
        <f>350.00*(1-Z1%)</f>
        <v>350</v>
      </c>
      <c r="F10264" s="2">
        <v>1</v>
      </c>
      <c r="G10264" s="2"/>
    </row>
    <row r="10265" spans="1:26" customHeight="1" ht="36" hidden="true" outlineLevel="3">
      <c r="A10265" s="2" t="s">
        <v>19789</v>
      </c>
      <c r="B10265" s="3" t="s">
        <v>19790</v>
      </c>
      <c r="C10265" s="2"/>
      <c r="D10265" s="2" t="s">
        <v>16</v>
      </c>
      <c r="E10265" s="4">
        <f>350.00*(1-Z1%)</f>
        <v>350</v>
      </c>
      <c r="F10265" s="2">
        <v>1</v>
      </c>
      <c r="G10265" s="2"/>
    </row>
    <row r="10266" spans="1:26" customHeight="1" ht="36" hidden="true" outlineLevel="3">
      <c r="A10266" s="2" t="s">
        <v>19791</v>
      </c>
      <c r="B10266" s="3" t="s">
        <v>19792</v>
      </c>
      <c r="C10266" s="2"/>
      <c r="D10266" s="2" t="s">
        <v>16</v>
      </c>
      <c r="E10266" s="4">
        <f>350.00*(1-Z1%)</f>
        <v>350</v>
      </c>
      <c r="F10266" s="2">
        <v>2</v>
      </c>
      <c r="G10266" s="2"/>
    </row>
    <row r="10267" spans="1:26" customHeight="1" ht="18" hidden="true" outlineLevel="3">
      <c r="A10267" s="2" t="s">
        <v>19793</v>
      </c>
      <c r="B10267" s="3" t="s">
        <v>19794</v>
      </c>
      <c r="C10267" s="2"/>
      <c r="D10267" s="2" t="s">
        <v>16</v>
      </c>
      <c r="E10267" s="4">
        <f>400.00*(1-Z1%)</f>
        <v>400</v>
      </c>
      <c r="F10267" s="2">
        <v>1</v>
      </c>
      <c r="G10267" s="2"/>
    </row>
    <row r="10268" spans="1:26" customHeight="1" ht="18" hidden="true" outlineLevel="3">
      <c r="A10268" s="2" t="s">
        <v>19795</v>
      </c>
      <c r="B10268" s="3" t="s">
        <v>19796</v>
      </c>
      <c r="C10268" s="2"/>
      <c r="D10268" s="2" t="s">
        <v>16</v>
      </c>
      <c r="E10268" s="4">
        <f>300.00*(1-Z1%)</f>
        <v>300</v>
      </c>
      <c r="F10268" s="2">
        <v>2</v>
      </c>
      <c r="G10268" s="2"/>
    </row>
    <row r="10269" spans="1:26" customHeight="1" ht="18" hidden="true" outlineLevel="3">
      <c r="A10269" s="2" t="s">
        <v>19797</v>
      </c>
      <c r="B10269" s="3" t="s">
        <v>19798</v>
      </c>
      <c r="C10269" s="2"/>
      <c r="D10269" s="2" t="s">
        <v>16</v>
      </c>
      <c r="E10269" s="4">
        <f>550.00*(1-Z1%)</f>
        <v>550</v>
      </c>
      <c r="F10269" s="2">
        <v>2</v>
      </c>
      <c r="G10269" s="2"/>
    </row>
    <row r="10270" spans="1:26" customHeight="1" ht="18" hidden="true" outlineLevel="3">
      <c r="A10270" s="2" t="s">
        <v>19799</v>
      </c>
      <c r="B10270" s="3" t="s">
        <v>19800</v>
      </c>
      <c r="C10270" s="2"/>
      <c r="D10270" s="2" t="s">
        <v>16</v>
      </c>
      <c r="E10270" s="4">
        <f>790.00*(1-Z1%)</f>
        <v>790</v>
      </c>
      <c r="F10270" s="2">
        <v>1</v>
      </c>
      <c r="G10270" s="2"/>
    </row>
    <row r="10271" spans="1:26" customHeight="1" ht="18" hidden="true" outlineLevel="3">
      <c r="A10271" s="2" t="s">
        <v>19801</v>
      </c>
      <c r="B10271" s="3" t="s">
        <v>19802</v>
      </c>
      <c r="C10271" s="2"/>
      <c r="D10271" s="2" t="s">
        <v>16</v>
      </c>
      <c r="E10271" s="4">
        <f>250.00*(1-Z1%)</f>
        <v>250</v>
      </c>
      <c r="F10271" s="2">
        <v>1</v>
      </c>
      <c r="G10271" s="2"/>
    </row>
    <row r="10272" spans="1:26" customHeight="1" ht="18" hidden="true" outlineLevel="3">
      <c r="A10272" s="2" t="s">
        <v>19803</v>
      </c>
      <c r="B10272" s="3" t="s">
        <v>19804</v>
      </c>
      <c r="C10272" s="2"/>
      <c r="D10272" s="2" t="s">
        <v>16</v>
      </c>
      <c r="E10272" s="4">
        <f>300.00*(1-Z1%)</f>
        <v>300</v>
      </c>
      <c r="F10272" s="2">
        <v>3</v>
      </c>
      <c r="G10272" s="2"/>
    </row>
    <row r="10273" spans="1:26" customHeight="1" ht="36" hidden="true" outlineLevel="3">
      <c r="A10273" s="2" t="s">
        <v>19805</v>
      </c>
      <c r="B10273" s="3" t="s">
        <v>19806</v>
      </c>
      <c r="C10273" s="2"/>
      <c r="D10273" s="2" t="s">
        <v>16</v>
      </c>
      <c r="E10273" s="4">
        <f>300.00*(1-Z1%)</f>
        <v>300</v>
      </c>
      <c r="F10273" s="2">
        <v>1</v>
      </c>
      <c r="G10273" s="2"/>
    </row>
    <row r="10274" spans="1:26" customHeight="1" ht="36" hidden="true" outlineLevel="3">
      <c r="A10274" s="2" t="s">
        <v>19807</v>
      </c>
      <c r="B10274" s="3" t="s">
        <v>19808</v>
      </c>
      <c r="C10274" s="2"/>
      <c r="D10274" s="2" t="s">
        <v>16</v>
      </c>
      <c r="E10274" s="4">
        <f>300.00*(1-Z1%)</f>
        <v>300</v>
      </c>
      <c r="F10274" s="2">
        <v>4</v>
      </c>
      <c r="G10274" s="2"/>
    </row>
    <row r="10275" spans="1:26" customHeight="1" ht="36" hidden="true" outlineLevel="3">
      <c r="A10275" s="2" t="s">
        <v>19809</v>
      </c>
      <c r="B10275" s="3" t="s">
        <v>19810</v>
      </c>
      <c r="C10275" s="2"/>
      <c r="D10275" s="2" t="s">
        <v>16</v>
      </c>
      <c r="E10275" s="4">
        <f>300.00*(1-Z1%)</f>
        <v>300</v>
      </c>
      <c r="F10275" s="2">
        <v>2</v>
      </c>
      <c r="G10275" s="2"/>
    </row>
    <row r="10276" spans="1:26" customHeight="1" ht="36" hidden="true" outlineLevel="3">
      <c r="A10276" s="2" t="s">
        <v>19811</v>
      </c>
      <c r="B10276" s="3" t="s">
        <v>19812</v>
      </c>
      <c r="C10276" s="2"/>
      <c r="D10276" s="2" t="s">
        <v>16</v>
      </c>
      <c r="E10276" s="4">
        <f>350.00*(1-Z1%)</f>
        <v>350</v>
      </c>
      <c r="F10276" s="2">
        <v>1</v>
      </c>
      <c r="G10276" s="2"/>
    </row>
    <row r="10277" spans="1:26" customHeight="1" ht="36" hidden="true" outlineLevel="3">
      <c r="A10277" s="2" t="s">
        <v>19813</v>
      </c>
      <c r="B10277" s="3" t="s">
        <v>19814</v>
      </c>
      <c r="C10277" s="2"/>
      <c r="D10277" s="2" t="s">
        <v>16</v>
      </c>
      <c r="E10277" s="4">
        <f>300.00*(1-Z1%)</f>
        <v>300</v>
      </c>
      <c r="F10277" s="2">
        <v>1</v>
      </c>
      <c r="G10277" s="2"/>
    </row>
    <row r="10278" spans="1:26" customHeight="1" ht="18" hidden="true" outlineLevel="3">
      <c r="A10278" s="2" t="s">
        <v>19815</v>
      </c>
      <c r="B10278" s="3" t="s">
        <v>19816</v>
      </c>
      <c r="C10278" s="2"/>
      <c r="D10278" s="2" t="s">
        <v>16</v>
      </c>
      <c r="E10278" s="4">
        <f>300.00*(1-Z1%)</f>
        <v>300</v>
      </c>
      <c r="F10278" s="2">
        <v>1</v>
      </c>
      <c r="G10278" s="2"/>
    </row>
    <row r="10279" spans="1:26" customHeight="1" ht="36" hidden="true" outlineLevel="3">
      <c r="A10279" s="2" t="s">
        <v>19817</v>
      </c>
      <c r="B10279" s="3" t="s">
        <v>19818</v>
      </c>
      <c r="C10279" s="2"/>
      <c r="D10279" s="2" t="s">
        <v>16</v>
      </c>
      <c r="E10279" s="4">
        <f>350.00*(1-Z1%)</f>
        <v>350</v>
      </c>
      <c r="F10279" s="2">
        <v>4</v>
      </c>
      <c r="G10279" s="2"/>
    </row>
    <row r="10280" spans="1:26" customHeight="1" ht="18" hidden="true" outlineLevel="3">
      <c r="A10280" s="2" t="s">
        <v>19819</v>
      </c>
      <c r="B10280" s="3" t="s">
        <v>19820</v>
      </c>
      <c r="C10280" s="2"/>
      <c r="D10280" s="2" t="s">
        <v>16</v>
      </c>
      <c r="E10280" s="4">
        <f>400.00*(1-Z1%)</f>
        <v>400</v>
      </c>
      <c r="F10280" s="2">
        <v>4</v>
      </c>
      <c r="G10280" s="2"/>
    </row>
    <row r="10281" spans="1:26" customHeight="1" ht="18" hidden="true" outlineLevel="3">
      <c r="A10281" s="2" t="s">
        <v>19821</v>
      </c>
      <c r="B10281" s="3" t="s">
        <v>19822</v>
      </c>
      <c r="C10281" s="2"/>
      <c r="D10281" s="2" t="s">
        <v>16</v>
      </c>
      <c r="E10281" s="4">
        <f>450.00*(1-Z1%)</f>
        <v>450</v>
      </c>
      <c r="F10281" s="2">
        <v>1</v>
      </c>
      <c r="G10281" s="2"/>
    </row>
    <row r="10282" spans="1:26" customHeight="1" ht="18" hidden="true" outlineLevel="3">
      <c r="A10282" s="2" t="s">
        <v>19823</v>
      </c>
      <c r="B10282" s="3" t="s">
        <v>19824</v>
      </c>
      <c r="C10282" s="2"/>
      <c r="D10282" s="2" t="s">
        <v>16</v>
      </c>
      <c r="E10282" s="4">
        <f>350.00*(1-Z1%)</f>
        <v>350</v>
      </c>
      <c r="F10282" s="2">
        <v>1</v>
      </c>
      <c r="G10282" s="2"/>
    </row>
    <row r="10283" spans="1:26" customHeight="1" ht="18" hidden="true" outlineLevel="3">
      <c r="A10283" s="2" t="s">
        <v>19825</v>
      </c>
      <c r="B10283" s="3" t="s">
        <v>19826</v>
      </c>
      <c r="C10283" s="2"/>
      <c r="D10283" s="2" t="s">
        <v>16</v>
      </c>
      <c r="E10283" s="4">
        <f>650.00*(1-Z1%)</f>
        <v>650</v>
      </c>
      <c r="F10283" s="2">
        <v>2</v>
      </c>
      <c r="G10283" s="2"/>
    </row>
    <row r="10284" spans="1:26" customHeight="1" ht="18" hidden="true" outlineLevel="3">
      <c r="A10284" s="2" t="s">
        <v>19827</v>
      </c>
      <c r="B10284" s="3" t="s">
        <v>19828</v>
      </c>
      <c r="C10284" s="2"/>
      <c r="D10284" s="2" t="s">
        <v>16</v>
      </c>
      <c r="E10284" s="4">
        <f>250.00*(1-Z1%)</f>
        <v>250</v>
      </c>
      <c r="F10284" s="2">
        <v>1</v>
      </c>
      <c r="G10284" s="2"/>
    </row>
    <row r="10285" spans="1:26" customHeight="1" ht="18" hidden="true" outlineLevel="3">
      <c r="A10285" s="2" t="s">
        <v>19829</v>
      </c>
      <c r="B10285" s="3" t="s">
        <v>19830</v>
      </c>
      <c r="C10285" s="2"/>
      <c r="D10285" s="2" t="s">
        <v>16</v>
      </c>
      <c r="E10285" s="4">
        <f>350.00*(1-Z1%)</f>
        <v>350</v>
      </c>
      <c r="F10285" s="2">
        <v>1</v>
      </c>
      <c r="G10285" s="2"/>
    </row>
    <row r="10286" spans="1:26" customHeight="1" ht="18" hidden="true" outlineLevel="3">
      <c r="A10286" s="2" t="s">
        <v>19831</v>
      </c>
      <c r="B10286" s="3" t="s">
        <v>19832</v>
      </c>
      <c r="C10286" s="2"/>
      <c r="D10286" s="2" t="s">
        <v>16</v>
      </c>
      <c r="E10286" s="4">
        <f>400.00*(1-Z1%)</f>
        <v>400</v>
      </c>
      <c r="F10286" s="2">
        <v>1</v>
      </c>
      <c r="G10286" s="2"/>
    </row>
    <row r="10287" spans="1:26" customHeight="1" ht="36" hidden="true" outlineLevel="3">
      <c r="A10287" s="2" t="s">
        <v>19833</v>
      </c>
      <c r="B10287" s="3" t="s">
        <v>19834</v>
      </c>
      <c r="C10287" s="2"/>
      <c r="D10287" s="2" t="s">
        <v>16</v>
      </c>
      <c r="E10287" s="4">
        <f>390.00*(1-Z1%)</f>
        <v>390</v>
      </c>
      <c r="F10287" s="2">
        <v>4</v>
      </c>
      <c r="G10287" s="2"/>
    </row>
    <row r="10288" spans="1:26" customHeight="1" ht="18" hidden="true" outlineLevel="3">
      <c r="A10288" s="2" t="s">
        <v>19835</v>
      </c>
      <c r="B10288" s="3" t="s">
        <v>19836</v>
      </c>
      <c r="C10288" s="2"/>
      <c r="D10288" s="2" t="s">
        <v>16</v>
      </c>
      <c r="E10288" s="4">
        <f>250.00*(1-Z1%)</f>
        <v>250</v>
      </c>
      <c r="F10288" s="2">
        <v>1</v>
      </c>
      <c r="G10288" s="2"/>
    </row>
    <row r="10289" spans="1:26" customHeight="1" ht="18" hidden="true" outlineLevel="3">
      <c r="A10289" s="2" t="s">
        <v>19837</v>
      </c>
      <c r="B10289" s="3" t="s">
        <v>19838</v>
      </c>
      <c r="C10289" s="2"/>
      <c r="D10289" s="2" t="s">
        <v>16</v>
      </c>
      <c r="E10289" s="4">
        <f>350.00*(1-Z1%)</f>
        <v>350</v>
      </c>
      <c r="F10289" s="2">
        <v>1</v>
      </c>
      <c r="G10289" s="2"/>
    </row>
    <row r="10290" spans="1:26" customHeight="1" ht="36" hidden="true" outlineLevel="3">
      <c r="A10290" s="2" t="s">
        <v>19839</v>
      </c>
      <c r="B10290" s="3" t="s">
        <v>19840</v>
      </c>
      <c r="C10290" s="2"/>
      <c r="D10290" s="2" t="s">
        <v>16</v>
      </c>
      <c r="E10290" s="4">
        <f>250.00*(1-Z1%)</f>
        <v>250</v>
      </c>
      <c r="F10290" s="2">
        <v>2</v>
      </c>
      <c r="G10290" s="2"/>
    </row>
    <row r="10291" spans="1:26" customHeight="1" ht="36" hidden="true" outlineLevel="3">
      <c r="A10291" s="2" t="s">
        <v>19841</v>
      </c>
      <c r="B10291" s="3" t="s">
        <v>19842</v>
      </c>
      <c r="C10291" s="2"/>
      <c r="D10291" s="2" t="s">
        <v>16</v>
      </c>
      <c r="E10291" s="4">
        <f>300.00*(1-Z1%)</f>
        <v>300</v>
      </c>
      <c r="F10291" s="2">
        <v>3</v>
      </c>
      <c r="G10291" s="2"/>
    </row>
    <row r="10292" spans="1:26" customHeight="1" ht="36" hidden="true" outlineLevel="3">
      <c r="A10292" s="2" t="s">
        <v>19843</v>
      </c>
      <c r="B10292" s="3" t="s">
        <v>19844</v>
      </c>
      <c r="C10292" s="2"/>
      <c r="D10292" s="2" t="s">
        <v>16</v>
      </c>
      <c r="E10292" s="4">
        <f>350.00*(1-Z1%)</f>
        <v>350</v>
      </c>
      <c r="F10292" s="2">
        <v>1</v>
      </c>
      <c r="G10292" s="2"/>
    </row>
    <row r="10293" spans="1:26" customHeight="1" ht="36" hidden="true" outlineLevel="3">
      <c r="A10293" s="2" t="s">
        <v>19845</v>
      </c>
      <c r="B10293" s="3" t="s">
        <v>19846</v>
      </c>
      <c r="C10293" s="2"/>
      <c r="D10293" s="2" t="s">
        <v>16</v>
      </c>
      <c r="E10293" s="4">
        <f>350.00*(1-Z1%)</f>
        <v>350</v>
      </c>
      <c r="F10293" s="2">
        <v>2</v>
      </c>
      <c r="G10293" s="2"/>
    </row>
    <row r="10294" spans="1:26" customHeight="1" ht="36" hidden="true" outlineLevel="3">
      <c r="A10294" s="2" t="s">
        <v>19847</v>
      </c>
      <c r="B10294" s="3" t="s">
        <v>19848</v>
      </c>
      <c r="C10294" s="2"/>
      <c r="D10294" s="2" t="s">
        <v>16</v>
      </c>
      <c r="E10294" s="4">
        <f>690.00*(1-Z1%)</f>
        <v>690</v>
      </c>
      <c r="F10294" s="2">
        <v>2</v>
      </c>
      <c r="G10294" s="2"/>
    </row>
    <row r="10295" spans="1:26" customHeight="1" ht="18" hidden="true" outlineLevel="3">
      <c r="A10295" s="2" t="s">
        <v>19849</v>
      </c>
      <c r="B10295" s="3" t="s">
        <v>19850</v>
      </c>
      <c r="C10295" s="2"/>
      <c r="D10295" s="2" t="s">
        <v>16</v>
      </c>
      <c r="E10295" s="4">
        <f>300.00*(1-Z1%)</f>
        <v>300</v>
      </c>
      <c r="F10295" s="2">
        <v>1</v>
      </c>
      <c r="G10295" s="2"/>
    </row>
    <row r="10296" spans="1:26" customHeight="1" ht="36" hidden="true" outlineLevel="3">
      <c r="A10296" s="2" t="s">
        <v>19851</v>
      </c>
      <c r="B10296" s="3" t="s">
        <v>19852</v>
      </c>
      <c r="C10296" s="2"/>
      <c r="D10296" s="2" t="s">
        <v>16</v>
      </c>
      <c r="E10296" s="4">
        <f>350.00*(1-Z1%)</f>
        <v>350</v>
      </c>
      <c r="F10296" s="2">
        <v>2</v>
      </c>
      <c r="G10296" s="2"/>
    </row>
    <row r="10297" spans="1:26" customHeight="1" ht="36" hidden="true" outlineLevel="3">
      <c r="A10297" s="2" t="s">
        <v>19853</v>
      </c>
      <c r="B10297" s="3" t="s">
        <v>19854</v>
      </c>
      <c r="C10297" s="2"/>
      <c r="D10297" s="2" t="s">
        <v>16</v>
      </c>
      <c r="E10297" s="4">
        <f>850.00*(1-Z1%)</f>
        <v>850</v>
      </c>
      <c r="F10297" s="2">
        <v>1</v>
      </c>
      <c r="G10297" s="2"/>
    </row>
    <row r="10298" spans="1:26" customHeight="1" ht="18" hidden="true" outlineLevel="3">
      <c r="A10298" s="2" t="s">
        <v>19855</v>
      </c>
      <c r="B10298" s="3" t="s">
        <v>19856</v>
      </c>
      <c r="C10298" s="2"/>
      <c r="D10298" s="2" t="s">
        <v>16</v>
      </c>
      <c r="E10298" s="4">
        <f>720.00*(1-Z1%)</f>
        <v>720</v>
      </c>
      <c r="F10298" s="2">
        <v>1</v>
      </c>
      <c r="G10298" s="2"/>
    </row>
    <row r="10299" spans="1:26" customHeight="1" ht="18" hidden="true" outlineLevel="3">
      <c r="A10299" s="2" t="s">
        <v>19857</v>
      </c>
      <c r="B10299" s="3" t="s">
        <v>19858</v>
      </c>
      <c r="C10299" s="2"/>
      <c r="D10299" s="2" t="s">
        <v>16</v>
      </c>
      <c r="E10299" s="4">
        <f>350.00*(1-Z1%)</f>
        <v>350</v>
      </c>
      <c r="F10299" s="2">
        <v>1</v>
      </c>
      <c r="G10299" s="2"/>
    </row>
    <row r="10300" spans="1:26" customHeight="1" ht="18" hidden="true" outlineLevel="3">
      <c r="A10300" s="2" t="s">
        <v>19859</v>
      </c>
      <c r="B10300" s="3" t="s">
        <v>19860</v>
      </c>
      <c r="C10300" s="2"/>
      <c r="D10300" s="2" t="s">
        <v>16</v>
      </c>
      <c r="E10300" s="4">
        <f>1790.00*(1-Z1%)</f>
        <v>1790</v>
      </c>
      <c r="F10300" s="2">
        <v>1</v>
      </c>
      <c r="G10300" s="2"/>
    </row>
    <row r="10301" spans="1:26" customHeight="1" ht="36" hidden="true" outlineLevel="3">
      <c r="A10301" s="2" t="s">
        <v>19861</v>
      </c>
      <c r="B10301" s="3" t="s">
        <v>19862</v>
      </c>
      <c r="C10301" s="2"/>
      <c r="D10301" s="2" t="s">
        <v>16</v>
      </c>
      <c r="E10301" s="4">
        <f>1400.00*(1-Z1%)</f>
        <v>1400</v>
      </c>
      <c r="F10301" s="2">
        <v>2</v>
      </c>
      <c r="G10301" s="2"/>
    </row>
    <row r="10302" spans="1:26" customHeight="1" ht="36" hidden="true" outlineLevel="3">
      <c r="A10302" s="2" t="s">
        <v>19863</v>
      </c>
      <c r="B10302" s="3" t="s">
        <v>19864</v>
      </c>
      <c r="C10302" s="2"/>
      <c r="D10302" s="2" t="s">
        <v>16</v>
      </c>
      <c r="E10302" s="4">
        <f>1650.00*(1-Z1%)</f>
        <v>1650</v>
      </c>
      <c r="F10302" s="2">
        <v>2</v>
      </c>
      <c r="G10302" s="2"/>
    </row>
    <row r="10303" spans="1:26" customHeight="1" ht="36" hidden="true" outlineLevel="3">
      <c r="A10303" s="2" t="s">
        <v>19865</v>
      </c>
      <c r="B10303" s="3" t="s">
        <v>19866</v>
      </c>
      <c r="C10303" s="2"/>
      <c r="D10303" s="2" t="s">
        <v>16</v>
      </c>
      <c r="E10303" s="4">
        <f>350.00*(1-Z1%)</f>
        <v>350</v>
      </c>
      <c r="F10303" s="2">
        <v>2</v>
      </c>
      <c r="G10303" s="2"/>
    </row>
    <row r="10304" spans="1:26" customHeight="1" ht="36" hidden="true" outlineLevel="3">
      <c r="A10304" s="2" t="s">
        <v>19867</v>
      </c>
      <c r="B10304" s="3" t="s">
        <v>19868</v>
      </c>
      <c r="C10304" s="2"/>
      <c r="D10304" s="2" t="s">
        <v>16</v>
      </c>
      <c r="E10304" s="4">
        <f>300.00*(1-Z1%)</f>
        <v>300</v>
      </c>
      <c r="F10304" s="2">
        <v>1</v>
      </c>
      <c r="G10304" s="2"/>
    </row>
    <row r="10305" spans="1:26" customHeight="1" ht="36" hidden="true" outlineLevel="3">
      <c r="A10305" s="2" t="s">
        <v>19869</v>
      </c>
      <c r="B10305" s="3" t="s">
        <v>19870</v>
      </c>
      <c r="C10305" s="2"/>
      <c r="D10305" s="2" t="s">
        <v>16</v>
      </c>
      <c r="E10305" s="4">
        <f>350.00*(1-Z1%)</f>
        <v>350</v>
      </c>
      <c r="F10305" s="2">
        <v>3</v>
      </c>
      <c r="G10305" s="2"/>
    </row>
    <row r="10306" spans="1:26" customHeight="1" ht="36" hidden="true" outlineLevel="3">
      <c r="A10306" s="2" t="s">
        <v>19871</v>
      </c>
      <c r="B10306" s="3" t="s">
        <v>19872</v>
      </c>
      <c r="C10306" s="2"/>
      <c r="D10306" s="2" t="s">
        <v>16</v>
      </c>
      <c r="E10306" s="4">
        <f>350.00*(1-Z1%)</f>
        <v>350</v>
      </c>
      <c r="F10306" s="2">
        <v>1</v>
      </c>
      <c r="G10306" s="2"/>
    </row>
    <row r="10307" spans="1:26" customHeight="1" ht="18" hidden="true" outlineLevel="3">
      <c r="A10307" s="2" t="s">
        <v>19873</v>
      </c>
      <c r="B10307" s="3" t="s">
        <v>19874</v>
      </c>
      <c r="C10307" s="2"/>
      <c r="D10307" s="2" t="s">
        <v>16</v>
      </c>
      <c r="E10307" s="4">
        <f>1550.00*(1-Z1%)</f>
        <v>1550</v>
      </c>
      <c r="F10307" s="2">
        <v>1</v>
      </c>
      <c r="G10307" s="2"/>
    </row>
    <row r="10308" spans="1:26" customHeight="1" ht="18" hidden="true" outlineLevel="3">
      <c r="A10308" s="2" t="s">
        <v>19875</v>
      </c>
      <c r="B10308" s="3" t="s">
        <v>19876</v>
      </c>
      <c r="C10308" s="2"/>
      <c r="D10308" s="2" t="s">
        <v>16</v>
      </c>
      <c r="E10308" s="4">
        <f>1350.00*(1-Z1%)</f>
        <v>1350</v>
      </c>
      <c r="F10308" s="2">
        <v>1</v>
      </c>
      <c r="G10308" s="2"/>
    </row>
    <row r="10309" spans="1:26" customHeight="1" ht="36" hidden="true" outlineLevel="3">
      <c r="A10309" s="2" t="s">
        <v>19877</v>
      </c>
      <c r="B10309" s="3" t="s">
        <v>19878</v>
      </c>
      <c r="C10309" s="2"/>
      <c r="D10309" s="2" t="s">
        <v>16</v>
      </c>
      <c r="E10309" s="4">
        <f>350.00*(1-Z1%)</f>
        <v>350</v>
      </c>
      <c r="F10309" s="2">
        <v>1</v>
      </c>
      <c r="G10309" s="2"/>
    </row>
    <row r="10310" spans="1:26" customHeight="1" ht="36" hidden="true" outlineLevel="3">
      <c r="A10310" s="2" t="s">
        <v>19879</v>
      </c>
      <c r="B10310" s="3" t="s">
        <v>19880</v>
      </c>
      <c r="C10310" s="2"/>
      <c r="D10310" s="2" t="s">
        <v>16</v>
      </c>
      <c r="E10310" s="4">
        <f>300.00*(1-Z1%)</f>
        <v>300</v>
      </c>
      <c r="F10310" s="2">
        <v>1</v>
      </c>
      <c r="G10310" s="2"/>
    </row>
    <row r="10311" spans="1:26" customHeight="1" ht="36" hidden="true" outlineLevel="3">
      <c r="A10311" s="2" t="s">
        <v>19881</v>
      </c>
      <c r="B10311" s="3" t="s">
        <v>19882</v>
      </c>
      <c r="C10311" s="2"/>
      <c r="D10311" s="2" t="s">
        <v>16</v>
      </c>
      <c r="E10311" s="4">
        <f>300.00*(1-Z1%)</f>
        <v>300</v>
      </c>
      <c r="F10311" s="2">
        <v>4</v>
      </c>
      <c r="G10311" s="2"/>
    </row>
    <row r="10312" spans="1:26" customHeight="1" ht="36" hidden="true" outlineLevel="3">
      <c r="A10312" s="2" t="s">
        <v>19883</v>
      </c>
      <c r="B10312" s="3" t="s">
        <v>19884</v>
      </c>
      <c r="C10312" s="2"/>
      <c r="D10312" s="2" t="s">
        <v>16</v>
      </c>
      <c r="E10312" s="4">
        <f>350.00*(1-Z1%)</f>
        <v>350</v>
      </c>
      <c r="F10312" s="2">
        <v>1</v>
      </c>
      <c r="G10312" s="2"/>
    </row>
    <row r="10313" spans="1:26" customHeight="1" ht="18" hidden="true" outlineLevel="3">
      <c r="A10313" s="2" t="s">
        <v>19885</v>
      </c>
      <c r="B10313" s="3" t="s">
        <v>19886</v>
      </c>
      <c r="C10313" s="2"/>
      <c r="D10313" s="2" t="s">
        <v>16</v>
      </c>
      <c r="E10313" s="4">
        <f>250.00*(1-Z1%)</f>
        <v>250</v>
      </c>
      <c r="F10313" s="2">
        <v>2</v>
      </c>
      <c r="G10313" s="2"/>
    </row>
    <row r="10314" spans="1:26" customHeight="1" ht="18" hidden="true" outlineLevel="3">
      <c r="A10314" s="2" t="s">
        <v>19887</v>
      </c>
      <c r="B10314" s="3" t="s">
        <v>19888</v>
      </c>
      <c r="C10314" s="2"/>
      <c r="D10314" s="2" t="s">
        <v>16</v>
      </c>
      <c r="E10314" s="4">
        <f>350.00*(1-Z1%)</f>
        <v>350</v>
      </c>
      <c r="F10314" s="2">
        <v>1</v>
      </c>
      <c r="G10314" s="2"/>
    </row>
    <row r="10315" spans="1:26" customHeight="1" ht="18" hidden="true" outlineLevel="3">
      <c r="A10315" s="2" t="s">
        <v>19889</v>
      </c>
      <c r="B10315" s="3" t="s">
        <v>19890</v>
      </c>
      <c r="C10315" s="2"/>
      <c r="D10315" s="2" t="s">
        <v>16</v>
      </c>
      <c r="E10315" s="4">
        <f>300.00*(1-Z1%)</f>
        <v>300</v>
      </c>
      <c r="F10315" s="2">
        <v>2</v>
      </c>
      <c r="G10315" s="2"/>
    </row>
    <row r="10316" spans="1:26" customHeight="1" ht="36" hidden="true" outlineLevel="3">
      <c r="A10316" s="2" t="s">
        <v>19891</v>
      </c>
      <c r="B10316" s="3" t="s">
        <v>19892</v>
      </c>
      <c r="C10316" s="2"/>
      <c r="D10316" s="2" t="s">
        <v>16</v>
      </c>
      <c r="E10316" s="4">
        <f>300.00*(1-Z1%)</f>
        <v>300</v>
      </c>
      <c r="F10316" s="2">
        <v>1</v>
      </c>
      <c r="G10316" s="2"/>
    </row>
    <row r="10317" spans="1:26" customHeight="1" ht="36" hidden="true" outlineLevel="3">
      <c r="A10317" s="2" t="s">
        <v>19893</v>
      </c>
      <c r="B10317" s="3" t="s">
        <v>19894</v>
      </c>
      <c r="C10317" s="2"/>
      <c r="D10317" s="2" t="s">
        <v>16</v>
      </c>
      <c r="E10317" s="4">
        <f>350.00*(1-Z1%)</f>
        <v>350</v>
      </c>
      <c r="F10317" s="2">
        <v>2</v>
      </c>
      <c r="G10317" s="2"/>
    </row>
    <row r="10318" spans="1:26" customHeight="1" ht="36" hidden="true" outlineLevel="3">
      <c r="A10318" s="2" t="s">
        <v>19895</v>
      </c>
      <c r="B10318" s="3" t="s">
        <v>19896</v>
      </c>
      <c r="C10318" s="2"/>
      <c r="D10318" s="2" t="s">
        <v>16</v>
      </c>
      <c r="E10318" s="4">
        <f>350.00*(1-Z1%)</f>
        <v>350</v>
      </c>
      <c r="F10318" s="2">
        <v>1</v>
      </c>
      <c r="G10318" s="2"/>
    </row>
    <row r="10319" spans="1:26" customHeight="1" ht="36" hidden="true" outlineLevel="3">
      <c r="A10319" s="2" t="s">
        <v>19897</v>
      </c>
      <c r="B10319" s="3" t="s">
        <v>19898</v>
      </c>
      <c r="C10319" s="2"/>
      <c r="D10319" s="2" t="s">
        <v>16</v>
      </c>
      <c r="E10319" s="4">
        <f>530.00*(1-Z1%)</f>
        <v>530</v>
      </c>
      <c r="F10319" s="2">
        <v>1</v>
      </c>
      <c r="G10319" s="2"/>
    </row>
    <row r="10320" spans="1:26" customHeight="1" ht="36" hidden="true" outlineLevel="3">
      <c r="A10320" s="2" t="s">
        <v>19899</v>
      </c>
      <c r="B10320" s="3" t="s">
        <v>19900</v>
      </c>
      <c r="C10320" s="2"/>
      <c r="D10320" s="2" t="s">
        <v>16</v>
      </c>
      <c r="E10320" s="4">
        <f>480.00*(1-Z1%)</f>
        <v>480</v>
      </c>
      <c r="F10320" s="2">
        <v>1</v>
      </c>
      <c r="G10320" s="2"/>
    </row>
    <row r="10321" spans="1:26" customHeight="1" ht="36" hidden="true" outlineLevel="3">
      <c r="A10321" s="2" t="s">
        <v>19901</v>
      </c>
      <c r="B10321" s="3" t="s">
        <v>19902</v>
      </c>
      <c r="C10321" s="2"/>
      <c r="D10321" s="2" t="s">
        <v>16</v>
      </c>
      <c r="E10321" s="4">
        <f>350.00*(1-Z1%)</f>
        <v>350</v>
      </c>
      <c r="F10321" s="2">
        <v>1</v>
      </c>
      <c r="G10321" s="2"/>
    </row>
    <row r="10322" spans="1:26" customHeight="1" ht="36" hidden="true" outlineLevel="3">
      <c r="A10322" s="2" t="s">
        <v>19903</v>
      </c>
      <c r="B10322" s="3" t="s">
        <v>19904</v>
      </c>
      <c r="C10322" s="2"/>
      <c r="D10322" s="2" t="s">
        <v>16</v>
      </c>
      <c r="E10322" s="4">
        <f>300.00*(1-Z1%)</f>
        <v>300</v>
      </c>
      <c r="F10322" s="2">
        <v>1</v>
      </c>
      <c r="G10322" s="2"/>
    </row>
    <row r="10323" spans="1:26" customHeight="1" ht="18" hidden="true" outlineLevel="3">
      <c r="A10323" s="2" t="s">
        <v>19905</v>
      </c>
      <c r="B10323" s="3" t="s">
        <v>19906</v>
      </c>
      <c r="C10323" s="2"/>
      <c r="D10323" s="2" t="s">
        <v>16</v>
      </c>
      <c r="E10323" s="4">
        <f>400.00*(1-Z1%)</f>
        <v>400</v>
      </c>
      <c r="F10323" s="2">
        <v>1</v>
      </c>
      <c r="G10323" s="2"/>
    </row>
    <row r="10324" spans="1:26" customHeight="1" ht="36" hidden="true" outlineLevel="3">
      <c r="A10324" s="2" t="s">
        <v>19907</v>
      </c>
      <c r="B10324" s="3" t="s">
        <v>19908</v>
      </c>
      <c r="C10324" s="2"/>
      <c r="D10324" s="2" t="s">
        <v>16</v>
      </c>
      <c r="E10324" s="4">
        <f>400.00*(1-Z1%)</f>
        <v>400</v>
      </c>
      <c r="F10324" s="2">
        <v>2</v>
      </c>
      <c r="G10324" s="2"/>
    </row>
    <row r="10325" spans="1:26" customHeight="1" ht="36" hidden="true" outlineLevel="3">
      <c r="A10325" s="2" t="s">
        <v>19909</v>
      </c>
      <c r="B10325" s="3" t="s">
        <v>19910</v>
      </c>
      <c r="C10325" s="2"/>
      <c r="D10325" s="2" t="s">
        <v>16</v>
      </c>
      <c r="E10325" s="4">
        <f>350.00*(1-Z1%)</f>
        <v>350</v>
      </c>
      <c r="F10325" s="2">
        <v>2</v>
      </c>
      <c r="G10325" s="2"/>
    </row>
    <row r="10326" spans="1:26" customHeight="1" ht="36" hidden="true" outlineLevel="3">
      <c r="A10326" s="2" t="s">
        <v>19911</v>
      </c>
      <c r="B10326" s="3" t="s">
        <v>19912</v>
      </c>
      <c r="C10326" s="2"/>
      <c r="D10326" s="2" t="s">
        <v>16</v>
      </c>
      <c r="E10326" s="4">
        <f>350.00*(1-Z1%)</f>
        <v>350</v>
      </c>
      <c r="F10326" s="2">
        <v>2</v>
      </c>
      <c r="G10326" s="2"/>
    </row>
    <row r="10327" spans="1:26" customHeight="1" ht="18" hidden="true" outlineLevel="3">
      <c r="A10327" s="2" t="s">
        <v>19913</v>
      </c>
      <c r="B10327" s="3" t="s">
        <v>19914</v>
      </c>
      <c r="C10327" s="2"/>
      <c r="D10327" s="2" t="s">
        <v>16</v>
      </c>
      <c r="E10327" s="4">
        <f>450.00*(1-Z1%)</f>
        <v>450</v>
      </c>
      <c r="F10327" s="2">
        <v>3</v>
      </c>
      <c r="G10327" s="2"/>
    </row>
    <row r="10328" spans="1:26" customHeight="1" ht="36" hidden="true" outlineLevel="3">
      <c r="A10328" s="2" t="s">
        <v>19915</v>
      </c>
      <c r="B10328" s="3" t="s">
        <v>19916</v>
      </c>
      <c r="C10328" s="2"/>
      <c r="D10328" s="2" t="s">
        <v>16</v>
      </c>
      <c r="E10328" s="4">
        <f>450.00*(1-Z1%)</f>
        <v>450</v>
      </c>
      <c r="F10328" s="2">
        <v>2</v>
      </c>
      <c r="G10328" s="2"/>
    </row>
    <row r="10329" spans="1:26" customHeight="1" ht="36" hidden="true" outlineLevel="3">
      <c r="A10329" s="2" t="s">
        <v>19917</v>
      </c>
      <c r="B10329" s="3" t="s">
        <v>19918</v>
      </c>
      <c r="C10329" s="2"/>
      <c r="D10329" s="2" t="s">
        <v>16</v>
      </c>
      <c r="E10329" s="4">
        <f>350.00*(1-Z1%)</f>
        <v>350</v>
      </c>
      <c r="F10329" s="2">
        <v>1</v>
      </c>
      <c r="G10329" s="2"/>
    </row>
    <row r="10330" spans="1:26" customHeight="1" ht="18" hidden="true" outlineLevel="3">
      <c r="A10330" s="2" t="s">
        <v>19919</v>
      </c>
      <c r="B10330" s="3" t="s">
        <v>19920</v>
      </c>
      <c r="C10330" s="2"/>
      <c r="D10330" s="2" t="s">
        <v>16</v>
      </c>
      <c r="E10330" s="4">
        <f>520.00*(1-Z1%)</f>
        <v>520</v>
      </c>
      <c r="F10330" s="2">
        <v>1</v>
      </c>
      <c r="G10330" s="2"/>
    </row>
    <row r="10331" spans="1:26" customHeight="1" ht="36" hidden="true" outlineLevel="3">
      <c r="A10331" s="2" t="s">
        <v>19921</v>
      </c>
      <c r="B10331" s="3" t="s">
        <v>19922</v>
      </c>
      <c r="C10331" s="2"/>
      <c r="D10331" s="2" t="s">
        <v>16</v>
      </c>
      <c r="E10331" s="4">
        <f>600.00*(1-Z1%)</f>
        <v>600</v>
      </c>
      <c r="F10331" s="2">
        <v>2</v>
      </c>
      <c r="G10331" s="2"/>
    </row>
    <row r="10332" spans="1:26" customHeight="1" ht="36" hidden="true" outlineLevel="3">
      <c r="A10332" s="2" t="s">
        <v>19923</v>
      </c>
      <c r="B10332" s="3" t="s">
        <v>19924</v>
      </c>
      <c r="C10332" s="2"/>
      <c r="D10332" s="2" t="s">
        <v>16</v>
      </c>
      <c r="E10332" s="4">
        <f>430.00*(1-Z1%)</f>
        <v>430</v>
      </c>
      <c r="F10332" s="2">
        <v>1</v>
      </c>
      <c r="G10332" s="2"/>
    </row>
    <row r="10333" spans="1:26" customHeight="1" ht="36" hidden="true" outlineLevel="3">
      <c r="A10333" s="2" t="s">
        <v>19925</v>
      </c>
      <c r="B10333" s="3" t="s">
        <v>19926</v>
      </c>
      <c r="C10333" s="2"/>
      <c r="D10333" s="2" t="s">
        <v>16</v>
      </c>
      <c r="E10333" s="4">
        <f>350.00*(1-Z1%)</f>
        <v>350</v>
      </c>
      <c r="F10333" s="2">
        <v>1</v>
      </c>
      <c r="G10333" s="2"/>
    </row>
    <row r="10334" spans="1:26" customHeight="1" ht="36" hidden="true" outlineLevel="3">
      <c r="A10334" s="2" t="s">
        <v>19927</v>
      </c>
      <c r="B10334" s="3" t="s">
        <v>19928</v>
      </c>
      <c r="C10334" s="2"/>
      <c r="D10334" s="2" t="s">
        <v>16</v>
      </c>
      <c r="E10334" s="4">
        <f>490.00*(1-Z1%)</f>
        <v>490</v>
      </c>
      <c r="F10334" s="2">
        <v>1</v>
      </c>
      <c r="G10334" s="2"/>
    </row>
    <row r="10335" spans="1:26" customHeight="1" ht="18" hidden="true" outlineLevel="3">
      <c r="A10335" s="2" t="s">
        <v>19929</v>
      </c>
      <c r="B10335" s="3" t="s">
        <v>19930</v>
      </c>
      <c r="C10335" s="2"/>
      <c r="D10335" s="2" t="s">
        <v>16</v>
      </c>
      <c r="E10335" s="4">
        <f>450.00*(1-Z1%)</f>
        <v>450</v>
      </c>
      <c r="F10335" s="2">
        <v>1</v>
      </c>
      <c r="G10335" s="2"/>
    </row>
    <row r="10336" spans="1:26" customHeight="1" ht="36" hidden="true" outlineLevel="3">
      <c r="A10336" s="2" t="s">
        <v>19931</v>
      </c>
      <c r="B10336" s="3" t="s">
        <v>19932</v>
      </c>
      <c r="C10336" s="2"/>
      <c r="D10336" s="2" t="s">
        <v>16</v>
      </c>
      <c r="E10336" s="4">
        <f>500.00*(1-Z1%)</f>
        <v>500</v>
      </c>
      <c r="F10336" s="2">
        <v>2</v>
      </c>
      <c r="G10336" s="2"/>
    </row>
    <row r="10337" spans="1:26" customHeight="1" ht="36" hidden="true" outlineLevel="3">
      <c r="A10337" s="2" t="s">
        <v>19933</v>
      </c>
      <c r="B10337" s="3" t="s">
        <v>19934</v>
      </c>
      <c r="C10337" s="2"/>
      <c r="D10337" s="2" t="s">
        <v>16</v>
      </c>
      <c r="E10337" s="4">
        <f>750.00*(1-Z1%)</f>
        <v>750</v>
      </c>
      <c r="F10337" s="2">
        <v>2</v>
      </c>
      <c r="G10337" s="2"/>
    </row>
    <row r="10338" spans="1:26" customHeight="1" ht="18" hidden="true" outlineLevel="3">
      <c r="A10338" s="2" t="s">
        <v>19935</v>
      </c>
      <c r="B10338" s="3" t="s">
        <v>19936</v>
      </c>
      <c r="C10338" s="2"/>
      <c r="D10338" s="2" t="s">
        <v>16</v>
      </c>
      <c r="E10338" s="4">
        <f>450.00*(1-Z1%)</f>
        <v>450</v>
      </c>
      <c r="F10338" s="2">
        <v>3</v>
      </c>
      <c r="G10338" s="2"/>
    </row>
    <row r="10339" spans="1:26" customHeight="1" ht="36" hidden="true" outlineLevel="3">
      <c r="A10339" s="2" t="s">
        <v>19937</v>
      </c>
      <c r="B10339" s="3" t="s">
        <v>19938</v>
      </c>
      <c r="C10339" s="2"/>
      <c r="D10339" s="2" t="s">
        <v>16</v>
      </c>
      <c r="E10339" s="4">
        <f>750.00*(1-Z1%)</f>
        <v>750</v>
      </c>
      <c r="F10339" s="2">
        <v>3</v>
      </c>
      <c r="G10339" s="2"/>
    </row>
    <row r="10340" spans="1:26" customHeight="1" ht="36" hidden="true" outlineLevel="3">
      <c r="A10340" s="2" t="s">
        <v>19939</v>
      </c>
      <c r="B10340" s="3" t="s">
        <v>19940</v>
      </c>
      <c r="C10340" s="2"/>
      <c r="D10340" s="2" t="s">
        <v>16</v>
      </c>
      <c r="E10340" s="4">
        <f>450.00*(1-Z1%)</f>
        <v>450</v>
      </c>
      <c r="F10340" s="2">
        <v>1</v>
      </c>
      <c r="G10340" s="2"/>
    </row>
    <row r="10341" spans="1:26" customHeight="1" ht="18" hidden="true" outlineLevel="3">
      <c r="A10341" s="2" t="s">
        <v>19941</v>
      </c>
      <c r="B10341" s="3" t="s">
        <v>19942</v>
      </c>
      <c r="C10341" s="2"/>
      <c r="D10341" s="2" t="s">
        <v>16</v>
      </c>
      <c r="E10341" s="4">
        <f>450.00*(1-Z1%)</f>
        <v>450</v>
      </c>
      <c r="F10341" s="2">
        <v>1</v>
      </c>
      <c r="G10341" s="2"/>
    </row>
    <row r="10342" spans="1:26" customHeight="1" ht="36" hidden="true" outlineLevel="3">
      <c r="A10342" s="2" t="s">
        <v>19943</v>
      </c>
      <c r="B10342" s="3" t="s">
        <v>19944</v>
      </c>
      <c r="C10342" s="2"/>
      <c r="D10342" s="2" t="s">
        <v>16</v>
      </c>
      <c r="E10342" s="4">
        <f>350.00*(1-Z1%)</f>
        <v>350</v>
      </c>
      <c r="F10342" s="2">
        <v>2</v>
      </c>
      <c r="G10342" s="2"/>
    </row>
    <row r="10343" spans="1:26" customHeight="1" ht="18" hidden="true" outlineLevel="3">
      <c r="A10343" s="2" t="s">
        <v>19945</v>
      </c>
      <c r="B10343" s="3" t="s">
        <v>19946</v>
      </c>
      <c r="C10343" s="2"/>
      <c r="D10343" s="2" t="s">
        <v>16</v>
      </c>
      <c r="E10343" s="4">
        <f>500.00*(1-Z1%)</f>
        <v>500</v>
      </c>
      <c r="F10343" s="2">
        <v>1</v>
      </c>
      <c r="G10343" s="2"/>
    </row>
    <row r="10344" spans="1:26" customHeight="1" ht="36" hidden="true" outlineLevel="3">
      <c r="A10344" s="2" t="s">
        <v>19947</v>
      </c>
      <c r="B10344" s="3" t="s">
        <v>19948</v>
      </c>
      <c r="C10344" s="2"/>
      <c r="D10344" s="2" t="s">
        <v>16</v>
      </c>
      <c r="E10344" s="4">
        <f>300.00*(1-Z1%)</f>
        <v>300</v>
      </c>
      <c r="F10344" s="2">
        <v>1</v>
      </c>
      <c r="G10344" s="2"/>
    </row>
    <row r="10345" spans="1:26" customHeight="1" ht="18" hidden="true" outlineLevel="3">
      <c r="A10345" s="2" t="s">
        <v>19949</v>
      </c>
      <c r="B10345" s="3" t="s">
        <v>19950</v>
      </c>
      <c r="C10345" s="2"/>
      <c r="D10345" s="2" t="s">
        <v>16</v>
      </c>
      <c r="E10345" s="4">
        <f>570.00*(1-Z1%)</f>
        <v>570</v>
      </c>
      <c r="F10345" s="2">
        <v>2</v>
      </c>
      <c r="G10345" s="2"/>
    </row>
    <row r="10346" spans="1:26" customHeight="1" ht="36" hidden="true" outlineLevel="3">
      <c r="A10346" s="2" t="s">
        <v>19951</v>
      </c>
      <c r="B10346" s="3" t="s">
        <v>19952</v>
      </c>
      <c r="C10346" s="2"/>
      <c r="D10346" s="2" t="s">
        <v>16</v>
      </c>
      <c r="E10346" s="4">
        <f>400.00*(1-Z1%)</f>
        <v>400</v>
      </c>
      <c r="F10346" s="2">
        <v>2</v>
      </c>
      <c r="G10346" s="2"/>
    </row>
    <row r="10347" spans="1:26" customHeight="1" ht="18" hidden="true" outlineLevel="3">
      <c r="A10347" s="2" t="s">
        <v>19953</v>
      </c>
      <c r="B10347" s="3" t="s">
        <v>19954</v>
      </c>
      <c r="C10347" s="2"/>
      <c r="D10347" s="2" t="s">
        <v>16</v>
      </c>
      <c r="E10347" s="4">
        <f>490.00*(1-Z1%)</f>
        <v>490</v>
      </c>
      <c r="F10347" s="2">
        <v>1</v>
      </c>
      <c r="G10347" s="2"/>
    </row>
    <row r="10348" spans="1:26" customHeight="1" ht="36" hidden="true" outlineLevel="3">
      <c r="A10348" s="2" t="s">
        <v>19955</v>
      </c>
      <c r="B10348" s="3" t="s">
        <v>19956</v>
      </c>
      <c r="C10348" s="2"/>
      <c r="D10348" s="2" t="s">
        <v>16</v>
      </c>
      <c r="E10348" s="4">
        <f>590.00*(1-Z1%)</f>
        <v>590</v>
      </c>
      <c r="F10348" s="2">
        <v>3</v>
      </c>
      <c r="G10348" s="2"/>
    </row>
    <row r="10349" spans="1:26" customHeight="1" ht="36" hidden="true" outlineLevel="3">
      <c r="A10349" s="2" t="s">
        <v>19957</v>
      </c>
      <c r="B10349" s="3" t="s">
        <v>19958</v>
      </c>
      <c r="C10349" s="2"/>
      <c r="D10349" s="2" t="s">
        <v>16</v>
      </c>
      <c r="E10349" s="4">
        <f>650.00*(1-Z1%)</f>
        <v>650</v>
      </c>
      <c r="F10349" s="2">
        <v>3</v>
      </c>
      <c r="G10349" s="2"/>
    </row>
    <row r="10350" spans="1:26" customHeight="1" ht="18" hidden="true" outlineLevel="3">
      <c r="A10350" s="2" t="s">
        <v>19959</v>
      </c>
      <c r="B10350" s="3" t="s">
        <v>19960</v>
      </c>
      <c r="C10350" s="2"/>
      <c r="D10350" s="2" t="s">
        <v>16</v>
      </c>
      <c r="E10350" s="4">
        <f>470.00*(1-Z1%)</f>
        <v>470</v>
      </c>
      <c r="F10350" s="2">
        <v>1</v>
      </c>
      <c r="G10350" s="2"/>
    </row>
    <row r="10351" spans="1:26" customHeight="1" ht="18" hidden="true" outlineLevel="3">
      <c r="A10351" s="2" t="s">
        <v>19961</v>
      </c>
      <c r="B10351" s="3" t="s">
        <v>19962</v>
      </c>
      <c r="C10351" s="2"/>
      <c r="D10351" s="2" t="s">
        <v>16</v>
      </c>
      <c r="E10351" s="4">
        <f>550.00*(1-Z1%)</f>
        <v>550</v>
      </c>
      <c r="F10351" s="2">
        <v>1</v>
      </c>
      <c r="G10351" s="2"/>
    </row>
    <row r="10352" spans="1:26" customHeight="1" ht="18" hidden="true" outlineLevel="3">
      <c r="A10352" s="2" t="s">
        <v>19963</v>
      </c>
      <c r="B10352" s="3" t="s">
        <v>19964</v>
      </c>
      <c r="C10352" s="2"/>
      <c r="D10352" s="2" t="s">
        <v>16</v>
      </c>
      <c r="E10352" s="4">
        <f>1450.00*(1-Z1%)</f>
        <v>1450</v>
      </c>
      <c r="F10352" s="2">
        <v>1</v>
      </c>
      <c r="G10352" s="2"/>
    </row>
    <row r="10353" spans="1:26" customHeight="1" ht="36" hidden="true" outlineLevel="3">
      <c r="A10353" s="2" t="s">
        <v>19965</v>
      </c>
      <c r="B10353" s="3" t="s">
        <v>19966</v>
      </c>
      <c r="C10353" s="2"/>
      <c r="D10353" s="2" t="s">
        <v>16</v>
      </c>
      <c r="E10353" s="4">
        <f>890.00*(1-Z1%)</f>
        <v>890</v>
      </c>
      <c r="F10353" s="2">
        <v>1</v>
      </c>
      <c r="G10353" s="2"/>
    </row>
    <row r="10354" spans="1:26" customHeight="1" ht="18" hidden="true" outlineLevel="3">
      <c r="A10354" s="2" t="s">
        <v>19967</v>
      </c>
      <c r="B10354" s="3" t="s">
        <v>19968</v>
      </c>
      <c r="C10354" s="2"/>
      <c r="D10354" s="2" t="s">
        <v>16</v>
      </c>
      <c r="E10354" s="4">
        <f>850.00*(1-Z1%)</f>
        <v>850</v>
      </c>
      <c r="F10354" s="2">
        <v>2</v>
      </c>
      <c r="G10354" s="2"/>
    </row>
    <row r="10355" spans="1:26" customHeight="1" ht="36" hidden="true" outlineLevel="3">
      <c r="A10355" s="2" t="s">
        <v>19969</v>
      </c>
      <c r="B10355" s="3" t="s">
        <v>19970</v>
      </c>
      <c r="C10355" s="2"/>
      <c r="D10355" s="2" t="s">
        <v>16</v>
      </c>
      <c r="E10355" s="4">
        <f>350.00*(1-Z1%)</f>
        <v>350</v>
      </c>
      <c r="F10355" s="2">
        <v>2</v>
      </c>
      <c r="G10355" s="2"/>
    </row>
    <row r="10356" spans="1:26" customHeight="1" ht="18" hidden="true" outlineLevel="3">
      <c r="A10356" s="2" t="s">
        <v>19971</v>
      </c>
      <c r="B10356" s="3" t="s">
        <v>19972</v>
      </c>
      <c r="C10356" s="2"/>
      <c r="D10356" s="2" t="s">
        <v>16</v>
      </c>
      <c r="E10356" s="4">
        <f>450.00*(1-Z1%)</f>
        <v>450</v>
      </c>
      <c r="F10356" s="2">
        <v>1</v>
      </c>
      <c r="G10356" s="2"/>
    </row>
    <row r="10357" spans="1:26" customHeight="1" ht="18" hidden="true" outlineLevel="3">
      <c r="A10357" s="2" t="s">
        <v>19973</v>
      </c>
      <c r="B10357" s="3" t="s">
        <v>19972</v>
      </c>
      <c r="C10357" s="2"/>
      <c r="D10357" s="2" t="s">
        <v>16</v>
      </c>
      <c r="E10357" s="4">
        <f>550.00*(1-Z1%)</f>
        <v>550</v>
      </c>
      <c r="F10357" s="2">
        <v>1</v>
      </c>
      <c r="G10357" s="2"/>
    </row>
    <row r="10358" spans="1:26" customHeight="1" ht="36" hidden="true" outlineLevel="3">
      <c r="A10358" s="2" t="s">
        <v>19974</v>
      </c>
      <c r="B10358" s="3" t="s">
        <v>19975</v>
      </c>
      <c r="C10358" s="2"/>
      <c r="D10358" s="2" t="s">
        <v>16</v>
      </c>
      <c r="E10358" s="4">
        <f>550.00*(1-Z1%)</f>
        <v>550</v>
      </c>
      <c r="F10358" s="2">
        <v>2</v>
      </c>
      <c r="G10358" s="2"/>
    </row>
    <row r="10359" spans="1:26" customHeight="1" ht="18" hidden="true" outlineLevel="3">
      <c r="A10359" s="2" t="s">
        <v>19976</v>
      </c>
      <c r="B10359" s="3" t="s">
        <v>19977</v>
      </c>
      <c r="C10359" s="2"/>
      <c r="D10359" s="2" t="s">
        <v>16</v>
      </c>
      <c r="E10359" s="4">
        <f>690.00*(1-Z1%)</f>
        <v>690</v>
      </c>
      <c r="F10359" s="2">
        <v>2</v>
      </c>
      <c r="G10359" s="2"/>
    </row>
    <row r="10360" spans="1:26" customHeight="1" ht="36" hidden="true" outlineLevel="3">
      <c r="A10360" s="2" t="s">
        <v>19978</v>
      </c>
      <c r="B10360" s="3" t="s">
        <v>19979</v>
      </c>
      <c r="C10360" s="2"/>
      <c r="D10360" s="2" t="s">
        <v>16</v>
      </c>
      <c r="E10360" s="4">
        <f>750.00*(1-Z1%)</f>
        <v>750</v>
      </c>
      <c r="F10360" s="2">
        <v>1</v>
      </c>
      <c r="G10360" s="2"/>
    </row>
    <row r="10361" spans="1:26" customHeight="1" ht="36" hidden="true" outlineLevel="3">
      <c r="A10361" s="2" t="s">
        <v>19980</v>
      </c>
      <c r="B10361" s="3" t="s">
        <v>19981</v>
      </c>
      <c r="C10361" s="2"/>
      <c r="D10361" s="2" t="s">
        <v>16</v>
      </c>
      <c r="E10361" s="4">
        <f>850.00*(1-Z1%)</f>
        <v>850</v>
      </c>
      <c r="F10361" s="2">
        <v>1</v>
      </c>
      <c r="G10361" s="2"/>
    </row>
    <row r="10362" spans="1:26" customHeight="1" ht="18" hidden="true" outlineLevel="3">
      <c r="A10362" s="2" t="s">
        <v>19982</v>
      </c>
      <c r="B10362" s="3" t="s">
        <v>19983</v>
      </c>
      <c r="C10362" s="2"/>
      <c r="D10362" s="2" t="s">
        <v>16</v>
      </c>
      <c r="E10362" s="4">
        <f>600.00*(1-Z1%)</f>
        <v>600</v>
      </c>
      <c r="F10362" s="2">
        <v>1</v>
      </c>
      <c r="G10362" s="2"/>
    </row>
    <row r="10363" spans="1:26" customHeight="1" ht="36" hidden="true" outlineLevel="3">
      <c r="A10363" s="2" t="s">
        <v>19984</v>
      </c>
      <c r="B10363" s="3" t="s">
        <v>19985</v>
      </c>
      <c r="C10363" s="2"/>
      <c r="D10363" s="2" t="s">
        <v>16</v>
      </c>
      <c r="E10363" s="4">
        <f>550.00*(1-Z1%)</f>
        <v>550</v>
      </c>
      <c r="F10363" s="2">
        <v>1</v>
      </c>
      <c r="G10363" s="2"/>
    </row>
    <row r="10364" spans="1:26" customHeight="1" ht="36" hidden="true" outlineLevel="3">
      <c r="A10364" s="2" t="s">
        <v>19986</v>
      </c>
      <c r="B10364" s="3" t="s">
        <v>19987</v>
      </c>
      <c r="C10364" s="2"/>
      <c r="D10364" s="2" t="s">
        <v>16</v>
      </c>
      <c r="E10364" s="4">
        <f>900.00*(1-Z1%)</f>
        <v>900</v>
      </c>
      <c r="F10364" s="2">
        <v>1</v>
      </c>
      <c r="G10364" s="2"/>
    </row>
    <row r="10365" spans="1:26" customHeight="1" ht="36" hidden="true" outlineLevel="3">
      <c r="A10365" s="2" t="s">
        <v>19988</v>
      </c>
      <c r="B10365" s="3" t="s">
        <v>19989</v>
      </c>
      <c r="C10365" s="2"/>
      <c r="D10365" s="2" t="s">
        <v>16</v>
      </c>
      <c r="E10365" s="4">
        <f>750.00*(1-Z1%)</f>
        <v>750</v>
      </c>
      <c r="F10365" s="2">
        <v>1</v>
      </c>
      <c r="G10365" s="2"/>
    </row>
    <row r="10366" spans="1:26" customHeight="1" ht="18" hidden="true" outlineLevel="3">
      <c r="A10366" s="2" t="s">
        <v>19990</v>
      </c>
      <c r="B10366" s="3" t="s">
        <v>19991</v>
      </c>
      <c r="C10366" s="2"/>
      <c r="D10366" s="2" t="s">
        <v>16</v>
      </c>
      <c r="E10366" s="4">
        <f>300.00*(1-Z1%)</f>
        <v>300</v>
      </c>
      <c r="F10366" s="2">
        <v>3</v>
      </c>
      <c r="G10366" s="2"/>
    </row>
    <row r="10367" spans="1:26" customHeight="1" ht="18" hidden="true" outlineLevel="3">
      <c r="A10367" s="2" t="s">
        <v>19992</v>
      </c>
      <c r="B10367" s="3" t="s">
        <v>19993</v>
      </c>
      <c r="C10367" s="2"/>
      <c r="D10367" s="2" t="s">
        <v>16</v>
      </c>
      <c r="E10367" s="4">
        <f>750.00*(1-Z1%)</f>
        <v>750</v>
      </c>
      <c r="F10367" s="2">
        <v>1</v>
      </c>
      <c r="G10367" s="2"/>
    </row>
    <row r="10368" spans="1:26" customHeight="1" ht="36" hidden="true" outlineLevel="3">
      <c r="A10368" s="2" t="s">
        <v>19994</v>
      </c>
      <c r="B10368" s="3" t="s">
        <v>19995</v>
      </c>
      <c r="C10368" s="2"/>
      <c r="D10368" s="2" t="s">
        <v>16</v>
      </c>
      <c r="E10368" s="4">
        <f>850.00*(1-Z1%)</f>
        <v>850</v>
      </c>
      <c r="F10368" s="2">
        <v>1</v>
      </c>
      <c r="G10368" s="2"/>
    </row>
    <row r="10369" spans="1:26" customHeight="1" ht="36" hidden="true" outlineLevel="3">
      <c r="A10369" s="2" t="s">
        <v>19996</v>
      </c>
      <c r="B10369" s="3" t="s">
        <v>19997</v>
      </c>
      <c r="C10369" s="2"/>
      <c r="D10369" s="2" t="s">
        <v>16</v>
      </c>
      <c r="E10369" s="4">
        <f>750.00*(1-Z1%)</f>
        <v>750</v>
      </c>
      <c r="F10369" s="2">
        <v>5</v>
      </c>
      <c r="G10369" s="2"/>
    </row>
    <row r="10370" spans="1:26" customHeight="1" ht="36" hidden="true" outlineLevel="3">
      <c r="A10370" s="2" t="s">
        <v>19998</v>
      </c>
      <c r="B10370" s="3" t="s">
        <v>19999</v>
      </c>
      <c r="C10370" s="2"/>
      <c r="D10370" s="2" t="s">
        <v>16</v>
      </c>
      <c r="E10370" s="4">
        <f>1200.00*(1-Z1%)</f>
        <v>1200</v>
      </c>
      <c r="F10370" s="2">
        <v>2</v>
      </c>
      <c r="G10370" s="2"/>
    </row>
    <row r="10371" spans="1:26" customHeight="1" ht="18" hidden="true" outlineLevel="3">
      <c r="A10371" s="2" t="s">
        <v>20000</v>
      </c>
      <c r="B10371" s="3" t="s">
        <v>20001</v>
      </c>
      <c r="C10371" s="2"/>
      <c r="D10371" s="2" t="s">
        <v>16</v>
      </c>
      <c r="E10371" s="4">
        <f>650.00*(1-Z1%)</f>
        <v>650</v>
      </c>
      <c r="F10371" s="2">
        <v>1</v>
      </c>
      <c r="G10371" s="2"/>
    </row>
    <row r="10372" spans="1:26" customHeight="1" ht="18" hidden="true" outlineLevel="3">
      <c r="A10372" s="2" t="s">
        <v>20002</v>
      </c>
      <c r="B10372" s="3" t="s">
        <v>20003</v>
      </c>
      <c r="C10372" s="2"/>
      <c r="D10372" s="2" t="s">
        <v>16</v>
      </c>
      <c r="E10372" s="4">
        <f>300.00*(1-Z1%)</f>
        <v>300</v>
      </c>
      <c r="F10372" s="2">
        <v>1</v>
      </c>
      <c r="G10372" s="2"/>
    </row>
    <row r="10373" spans="1:26" customHeight="1" ht="36" hidden="true" outlineLevel="3">
      <c r="A10373" s="2" t="s">
        <v>20004</v>
      </c>
      <c r="B10373" s="3" t="s">
        <v>20005</v>
      </c>
      <c r="C10373" s="2"/>
      <c r="D10373" s="2" t="s">
        <v>16</v>
      </c>
      <c r="E10373" s="4">
        <f>250.00*(1-Z1%)</f>
        <v>250</v>
      </c>
      <c r="F10373" s="2">
        <v>1</v>
      </c>
      <c r="G10373" s="2"/>
    </row>
    <row r="10374" spans="1:26" customHeight="1" ht="36" hidden="true" outlineLevel="3">
      <c r="A10374" s="2" t="s">
        <v>20006</v>
      </c>
      <c r="B10374" s="3" t="s">
        <v>20007</v>
      </c>
      <c r="C10374" s="2"/>
      <c r="D10374" s="2" t="s">
        <v>16</v>
      </c>
      <c r="E10374" s="4">
        <f>350.00*(1-Z1%)</f>
        <v>350</v>
      </c>
      <c r="F10374" s="2">
        <v>2</v>
      </c>
      <c r="G10374" s="2"/>
    </row>
    <row r="10375" spans="1:26" customHeight="1" ht="18" hidden="true" outlineLevel="3">
      <c r="A10375" s="2" t="s">
        <v>20008</v>
      </c>
      <c r="B10375" s="3" t="s">
        <v>20009</v>
      </c>
      <c r="C10375" s="2"/>
      <c r="D10375" s="2" t="s">
        <v>16</v>
      </c>
      <c r="E10375" s="4">
        <f>490.00*(1-Z1%)</f>
        <v>490</v>
      </c>
      <c r="F10375" s="2">
        <v>1</v>
      </c>
      <c r="G10375" s="2"/>
    </row>
    <row r="10376" spans="1:26" customHeight="1" ht="18" hidden="true" outlineLevel="3">
      <c r="A10376" s="2" t="s">
        <v>20010</v>
      </c>
      <c r="B10376" s="3" t="s">
        <v>20011</v>
      </c>
      <c r="C10376" s="2"/>
      <c r="D10376" s="2" t="s">
        <v>16</v>
      </c>
      <c r="E10376" s="4">
        <f>350.00*(1-Z1%)</f>
        <v>350</v>
      </c>
      <c r="F10376" s="2">
        <v>1</v>
      </c>
      <c r="G10376" s="2"/>
    </row>
    <row r="10377" spans="1:26" customHeight="1" ht="18" hidden="true" outlineLevel="3">
      <c r="A10377" s="2" t="s">
        <v>20012</v>
      </c>
      <c r="B10377" s="3" t="s">
        <v>20013</v>
      </c>
      <c r="C10377" s="2"/>
      <c r="D10377" s="2" t="s">
        <v>16</v>
      </c>
      <c r="E10377" s="4">
        <f>650.00*(1-Z1%)</f>
        <v>650</v>
      </c>
      <c r="F10377" s="2">
        <v>1</v>
      </c>
      <c r="G10377" s="2"/>
    </row>
    <row r="10378" spans="1:26" customHeight="1" ht="18" hidden="true" outlineLevel="3">
      <c r="A10378" s="2" t="s">
        <v>20014</v>
      </c>
      <c r="B10378" s="3" t="s">
        <v>20015</v>
      </c>
      <c r="C10378" s="2"/>
      <c r="D10378" s="2" t="s">
        <v>16</v>
      </c>
      <c r="E10378" s="4">
        <f>400.00*(1-Z1%)</f>
        <v>400</v>
      </c>
      <c r="F10378" s="2">
        <v>1</v>
      </c>
      <c r="G10378" s="2"/>
    </row>
    <row r="10379" spans="1:26" customHeight="1" ht="18" hidden="true" outlineLevel="3">
      <c r="A10379" s="2" t="s">
        <v>20016</v>
      </c>
      <c r="B10379" s="3" t="s">
        <v>20017</v>
      </c>
      <c r="C10379" s="2"/>
      <c r="D10379" s="2" t="s">
        <v>16</v>
      </c>
      <c r="E10379" s="4">
        <f>390.00*(1-Z1%)</f>
        <v>390</v>
      </c>
      <c r="F10379" s="2">
        <v>1</v>
      </c>
      <c r="G10379" s="2"/>
    </row>
    <row r="10380" spans="1:26" customHeight="1" ht="35" hidden="true" outlineLevel="3">
      <c r="A10380" s="5" t="s">
        <v>20018</v>
      </c>
      <c r="B10380" s="5"/>
      <c r="C10380" s="5"/>
      <c r="D10380" s="5"/>
      <c r="E10380" s="5"/>
      <c r="F10380" s="5"/>
      <c r="G10380" s="5"/>
    </row>
    <row r="10381" spans="1:26" customHeight="1" ht="36" hidden="true" outlineLevel="3">
      <c r="A10381" s="2" t="s">
        <v>20019</v>
      </c>
      <c r="B10381" s="3" t="s">
        <v>20020</v>
      </c>
      <c r="C10381" s="2"/>
      <c r="D10381" s="2" t="s">
        <v>16</v>
      </c>
      <c r="E10381" s="4">
        <f>300.00*(1-Z1%)</f>
        <v>300</v>
      </c>
      <c r="F10381" s="2">
        <v>2</v>
      </c>
      <c r="G10381" s="2"/>
    </row>
    <row r="10382" spans="1:26" customHeight="1" ht="36" hidden="true" outlineLevel="3">
      <c r="A10382" s="2" t="s">
        <v>20021</v>
      </c>
      <c r="B10382" s="3" t="s">
        <v>20022</v>
      </c>
      <c r="C10382" s="2"/>
      <c r="D10382" s="2" t="s">
        <v>16</v>
      </c>
      <c r="E10382" s="4">
        <f>300.00*(1-Z1%)</f>
        <v>300</v>
      </c>
      <c r="F10382" s="2">
        <v>3</v>
      </c>
      <c r="G10382" s="2"/>
    </row>
    <row r="10383" spans="1:26" customHeight="1" ht="36" hidden="true" outlineLevel="3">
      <c r="A10383" s="2" t="s">
        <v>20023</v>
      </c>
      <c r="B10383" s="3" t="s">
        <v>20024</v>
      </c>
      <c r="C10383" s="2"/>
      <c r="D10383" s="2" t="s">
        <v>16</v>
      </c>
      <c r="E10383" s="4">
        <f>300.00*(1-Z1%)</f>
        <v>300</v>
      </c>
      <c r="F10383" s="2">
        <v>1</v>
      </c>
      <c r="G10383" s="2"/>
    </row>
    <row r="10384" spans="1:26" customHeight="1" ht="36" hidden="true" outlineLevel="3">
      <c r="A10384" s="2" t="s">
        <v>20025</v>
      </c>
      <c r="B10384" s="3" t="s">
        <v>20026</v>
      </c>
      <c r="C10384" s="2"/>
      <c r="D10384" s="2" t="s">
        <v>16</v>
      </c>
      <c r="E10384" s="4">
        <f>350.00*(1-Z1%)</f>
        <v>350</v>
      </c>
      <c r="F10384" s="2">
        <v>2</v>
      </c>
      <c r="G10384" s="2"/>
    </row>
    <row r="10385" spans="1:26" customHeight="1" ht="36" hidden="true" outlineLevel="3">
      <c r="A10385" s="2" t="s">
        <v>20027</v>
      </c>
      <c r="B10385" s="3" t="s">
        <v>20026</v>
      </c>
      <c r="C10385" s="2"/>
      <c r="D10385" s="2" t="s">
        <v>16</v>
      </c>
      <c r="E10385" s="4">
        <f>250.00*(1-Z1%)</f>
        <v>250</v>
      </c>
      <c r="F10385" s="2">
        <v>2</v>
      </c>
      <c r="G10385" s="2"/>
    </row>
    <row r="10386" spans="1:26" customHeight="1" ht="36" hidden="true" outlineLevel="3">
      <c r="A10386" s="2" t="s">
        <v>20028</v>
      </c>
      <c r="B10386" s="3" t="s">
        <v>20029</v>
      </c>
      <c r="C10386" s="2"/>
      <c r="D10386" s="2" t="s">
        <v>16</v>
      </c>
      <c r="E10386" s="4">
        <f>300.00*(1-Z1%)</f>
        <v>300</v>
      </c>
      <c r="F10386" s="2">
        <v>1</v>
      </c>
      <c r="G10386" s="2"/>
    </row>
    <row r="10387" spans="1:26" customHeight="1" ht="35" hidden="true" outlineLevel="3">
      <c r="A10387" s="5" t="s">
        <v>20030</v>
      </c>
      <c r="B10387" s="5"/>
      <c r="C10387" s="5"/>
      <c r="D10387" s="5"/>
      <c r="E10387" s="5"/>
      <c r="F10387" s="5"/>
      <c r="G10387" s="5"/>
    </row>
    <row r="10388" spans="1:26" customHeight="1" ht="18" hidden="true" outlineLevel="3">
      <c r="A10388" s="2" t="s">
        <v>20031</v>
      </c>
      <c r="B10388" s="3" t="s">
        <v>20032</v>
      </c>
      <c r="C10388" s="2"/>
      <c r="D10388" s="2" t="s">
        <v>16</v>
      </c>
      <c r="E10388" s="4">
        <f>300.00*(1-Z1%)</f>
        <v>300</v>
      </c>
      <c r="F10388" s="2">
        <v>1</v>
      </c>
      <c r="G10388" s="2"/>
    </row>
    <row r="10389" spans="1:26" customHeight="1" ht="18" hidden="true" outlineLevel="3">
      <c r="A10389" s="2" t="s">
        <v>20033</v>
      </c>
      <c r="B10389" s="3" t="s">
        <v>20034</v>
      </c>
      <c r="C10389" s="2"/>
      <c r="D10389" s="2" t="s">
        <v>16</v>
      </c>
      <c r="E10389" s="4">
        <f>690.00*(1-Z1%)</f>
        <v>690</v>
      </c>
      <c r="F10389" s="2">
        <v>1</v>
      </c>
      <c r="G10389" s="2"/>
    </row>
    <row r="10390" spans="1:26" customHeight="1" ht="18" hidden="true" outlineLevel="3">
      <c r="A10390" s="2" t="s">
        <v>20035</v>
      </c>
      <c r="B10390" s="3" t="s">
        <v>20036</v>
      </c>
      <c r="C10390" s="2"/>
      <c r="D10390" s="2" t="s">
        <v>16</v>
      </c>
      <c r="E10390" s="4">
        <f>550.00*(1-Z1%)</f>
        <v>550</v>
      </c>
      <c r="F10390" s="2">
        <v>2</v>
      </c>
      <c r="G10390" s="2"/>
    </row>
    <row r="10391" spans="1:26" customHeight="1" ht="18" hidden="true" outlineLevel="3">
      <c r="A10391" s="2" t="s">
        <v>20037</v>
      </c>
      <c r="B10391" s="3" t="s">
        <v>20038</v>
      </c>
      <c r="C10391" s="2"/>
      <c r="D10391" s="2" t="s">
        <v>16</v>
      </c>
      <c r="E10391" s="4">
        <f>1390.00*(1-Z1%)</f>
        <v>1390</v>
      </c>
      <c r="F10391" s="2">
        <v>1</v>
      </c>
      <c r="G10391" s="2"/>
    </row>
    <row r="10392" spans="1:26" customHeight="1" ht="35" hidden="true" outlineLevel="3">
      <c r="A10392" s="5" t="s">
        <v>20039</v>
      </c>
      <c r="B10392" s="5"/>
      <c r="C10392" s="5"/>
      <c r="D10392" s="5"/>
      <c r="E10392" s="5"/>
      <c r="F10392" s="5"/>
      <c r="G10392" s="5"/>
    </row>
    <row r="10393" spans="1:26" customHeight="1" ht="36" hidden="true" outlineLevel="3">
      <c r="A10393" s="2" t="s">
        <v>20040</v>
      </c>
      <c r="B10393" s="3" t="s">
        <v>20041</v>
      </c>
      <c r="C10393" s="2"/>
      <c r="D10393" s="2" t="s">
        <v>16</v>
      </c>
      <c r="E10393" s="4">
        <f>3590.00*(1-Z1%)</f>
        <v>3590</v>
      </c>
      <c r="F10393" s="2">
        <v>3</v>
      </c>
      <c r="G10393" s="2"/>
    </row>
    <row r="10394" spans="1:26" customHeight="1" ht="36" hidden="true" outlineLevel="3">
      <c r="A10394" s="2" t="s">
        <v>20042</v>
      </c>
      <c r="B10394" s="3" t="s">
        <v>20043</v>
      </c>
      <c r="C10394" s="2"/>
      <c r="D10394" s="2" t="s">
        <v>16</v>
      </c>
      <c r="E10394" s="4">
        <f>2990.00*(1-Z1%)</f>
        <v>2990</v>
      </c>
      <c r="F10394" s="2">
        <v>1</v>
      </c>
      <c r="G10394" s="2"/>
    </row>
    <row r="10395" spans="1:26" customHeight="1" ht="35" hidden="true" outlineLevel="3">
      <c r="A10395" s="5" t="s">
        <v>20044</v>
      </c>
      <c r="B10395" s="5"/>
      <c r="C10395" s="5"/>
      <c r="D10395" s="5"/>
      <c r="E10395" s="5"/>
      <c r="F10395" s="5"/>
      <c r="G10395" s="5"/>
    </row>
    <row r="10396" spans="1:26" customHeight="1" ht="18" hidden="true" outlineLevel="3">
      <c r="A10396" s="2" t="s">
        <v>20045</v>
      </c>
      <c r="B10396" s="3" t="s">
        <v>20046</v>
      </c>
      <c r="C10396" s="2"/>
      <c r="D10396" s="2" t="s">
        <v>16</v>
      </c>
      <c r="E10396" s="4">
        <f>1800.00*(1-Z1%)</f>
        <v>1800</v>
      </c>
      <c r="F10396" s="2">
        <v>1</v>
      </c>
      <c r="G10396" s="2"/>
    </row>
    <row r="10397" spans="1:26" customHeight="1" ht="36" hidden="true" outlineLevel="3">
      <c r="A10397" s="2" t="s">
        <v>20047</v>
      </c>
      <c r="B10397" s="3" t="s">
        <v>20048</v>
      </c>
      <c r="C10397" s="2"/>
      <c r="D10397" s="2" t="s">
        <v>16</v>
      </c>
      <c r="E10397" s="4">
        <f>8290.00*(1-Z1%)</f>
        <v>8290</v>
      </c>
      <c r="F10397" s="2">
        <v>1</v>
      </c>
      <c r="G10397" s="2"/>
    </row>
    <row r="10398" spans="1:26" customHeight="1" ht="18" hidden="true" outlineLevel="3">
      <c r="A10398" s="2" t="s">
        <v>20049</v>
      </c>
      <c r="B10398" s="3" t="s">
        <v>20050</v>
      </c>
      <c r="C10398" s="2"/>
      <c r="D10398" s="2" t="s">
        <v>16</v>
      </c>
      <c r="E10398" s="4">
        <f>5690.00*(1-Z1%)</f>
        <v>5690</v>
      </c>
      <c r="F10398" s="2">
        <v>1</v>
      </c>
      <c r="G10398" s="2"/>
    </row>
    <row r="10399" spans="1:26" customHeight="1" ht="18" hidden="true" outlineLevel="3">
      <c r="A10399" s="2" t="s">
        <v>20051</v>
      </c>
      <c r="B10399" s="3" t="s">
        <v>20052</v>
      </c>
      <c r="C10399" s="2"/>
      <c r="D10399" s="2" t="s">
        <v>16</v>
      </c>
      <c r="E10399" s="4">
        <f>6150.00*(1-Z1%)</f>
        <v>6150</v>
      </c>
      <c r="F10399" s="2">
        <v>1</v>
      </c>
      <c r="G10399" s="2"/>
    </row>
    <row r="10400" spans="1:26" customHeight="1" ht="35" hidden="true" outlineLevel="2">
      <c r="A10400" s="5" t="s">
        <v>20053</v>
      </c>
      <c r="B10400" s="5"/>
      <c r="C10400" s="5"/>
      <c r="D10400" s="5"/>
      <c r="E10400" s="5"/>
      <c r="F10400" s="5"/>
      <c r="G10400" s="5"/>
    </row>
    <row r="10401" spans="1:26" customHeight="1" ht="18" hidden="true" outlineLevel="2">
      <c r="A10401" s="2" t="s">
        <v>20054</v>
      </c>
      <c r="B10401" s="3" t="s">
        <v>20055</v>
      </c>
      <c r="C10401" s="2"/>
      <c r="D10401" s="2" t="s">
        <v>16</v>
      </c>
      <c r="E10401" s="4">
        <f>950.00*(1-Z1%)</f>
        <v>950</v>
      </c>
      <c r="F10401" s="2">
        <v>1</v>
      </c>
      <c r="G10401" s="2"/>
    </row>
    <row r="10402" spans="1:26" customHeight="1" ht="18" hidden="true" outlineLevel="2">
      <c r="A10402" s="2" t="s">
        <v>20056</v>
      </c>
      <c r="B10402" s="3" t="s">
        <v>20057</v>
      </c>
      <c r="C10402" s="2"/>
      <c r="D10402" s="2" t="s">
        <v>16</v>
      </c>
      <c r="E10402" s="4">
        <f>400.00*(1-Z1%)</f>
        <v>400</v>
      </c>
      <c r="F10402" s="2">
        <v>1</v>
      </c>
      <c r="G10402" s="2"/>
    </row>
    <row r="10403" spans="1:26" customHeight="1" ht="18" hidden="true" outlineLevel="2">
      <c r="A10403" s="2" t="s">
        <v>20058</v>
      </c>
      <c r="B10403" s="3" t="s">
        <v>20059</v>
      </c>
      <c r="C10403" s="2"/>
      <c r="D10403" s="2" t="s">
        <v>16</v>
      </c>
      <c r="E10403" s="4">
        <f>500.00*(1-Z1%)</f>
        <v>500</v>
      </c>
      <c r="F10403" s="2">
        <v>1</v>
      </c>
      <c r="G10403" s="2"/>
    </row>
    <row r="10404" spans="1:26" customHeight="1" ht="35" hidden="true" outlineLevel="2">
      <c r="A10404" s="5" t="s">
        <v>4998</v>
      </c>
      <c r="B10404" s="5"/>
      <c r="C10404" s="5"/>
      <c r="D10404" s="5"/>
      <c r="E10404" s="5"/>
      <c r="F10404" s="5"/>
      <c r="G10404" s="5"/>
    </row>
    <row r="10405" spans="1:26" customHeight="1" ht="35" hidden="true" outlineLevel="3">
      <c r="A10405" s="5" t="s">
        <v>20060</v>
      </c>
      <c r="B10405" s="5"/>
      <c r="C10405" s="5"/>
      <c r="D10405" s="5"/>
      <c r="E10405" s="5"/>
      <c r="F10405" s="5"/>
      <c r="G10405" s="5"/>
    </row>
    <row r="10406" spans="1:26" customHeight="1" ht="36" hidden="true" outlineLevel="3">
      <c r="A10406" s="2" t="s">
        <v>20061</v>
      </c>
      <c r="B10406" s="3" t="s">
        <v>20062</v>
      </c>
      <c r="C10406" s="2"/>
      <c r="D10406" s="2" t="s">
        <v>16</v>
      </c>
      <c r="E10406" s="4">
        <f>530.00*(1-Z1%)</f>
        <v>530</v>
      </c>
      <c r="F10406" s="2">
        <v>1</v>
      </c>
      <c r="G10406" s="2"/>
    </row>
    <row r="10407" spans="1:26" customHeight="1" ht="36" hidden="true" outlineLevel="3">
      <c r="A10407" s="2" t="s">
        <v>20063</v>
      </c>
      <c r="B10407" s="3" t="s">
        <v>20064</v>
      </c>
      <c r="C10407" s="2"/>
      <c r="D10407" s="2" t="s">
        <v>16</v>
      </c>
      <c r="E10407" s="4">
        <f>690.00*(1-Z1%)</f>
        <v>690</v>
      </c>
      <c r="F10407" s="2">
        <v>2</v>
      </c>
      <c r="G10407" s="2"/>
    </row>
    <row r="10408" spans="1:26" customHeight="1" ht="36" hidden="true" outlineLevel="3">
      <c r="A10408" s="2" t="s">
        <v>20065</v>
      </c>
      <c r="B10408" s="3" t="s">
        <v>20066</v>
      </c>
      <c r="C10408" s="2"/>
      <c r="D10408" s="2" t="s">
        <v>16</v>
      </c>
      <c r="E10408" s="4">
        <f>750.00*(1-Z1%)</f>
        <v>750</v>
      </c>
      <c r="F10408" s="2">
        <v>1</v>
      </c>
      <c r="G10408" s="2"/>
    </row>
    <row r="10409" spans="1:26" customHeight="1" ht="36" hidden="true" outlineLevel="3">
      <c r="A10409" s="2" t="s">
        <v>20067</v>
      </c>
      <c r="B10409" s="3" t="s">
        <v>20068</v>
      </c>
      <c r="C10409" s="2"/>
      <c r="D10409" s="2" t="s">
        <v>16</v>
      </c>
      <c r="E10409" s="4">
        <f>1100.00*(1-Z1%)</f>
        <v>1100</v>
      </c>
      <c r="F10409" s="2">
        <v>1</v>
      </c>
      <c r="G10409" s="2"/>
    </row>
    <row r="10410" spans="1:26" customHeight="1" ht="36" hidden="true" outlineLevel="3">
      <c r="A10410" s="2" t="s">
        <v>20069</v>
      </c>
      <c r="B10410" s="3" t="s">
        <v>20070</v>
      </c>
      <c r="C10410" s="2"/>
      <c r="D10410" s="2" t="s">
        <v>16</v>
      </c>
      <c r="E10410" s="4">
        <f>650.00*(1-Z1%)</f>
        <v>650</v>
      </c>
      <c r="F10410" s="2">
        <v>1</v>
      </c>
      <c r="G10410" s="2"/>
    </row>
    <row r="10411" spans="1:26" customHeight="1" ht="18" hidden="true" outlineLevel="3">
      <c r="A10411" s="2" t="s">
        <v>20071</v>
      </c>
      <c r="B10411" s="3" t="s">
        <v>20072</v>
      </c>
      <c r="C10411" s="2"/>
      <c r="D10411" s="2" t="s">
        <v>16</v>
      </c>
      <c r="E10411" s="4">
        <f>1350.00*(1-Z1%)</f>
        <v>1350</v>
      </c>
      <c r="F10411" s="2">
        <v>1</v>
      </c>
      <c r="G10411" s="2"/>
    </row>
    <row r="10412" spans="1:26" customHeight="1" ht="18" hidden="true" outlineLevel="3">
      <c r="A10412" s="2" t="s">
        <v>20073</v>
      </c>
      <c r="B10412" s="3" t="s">
        <v>20074</v>
      </c>
      <c r="C10412" s="2"/>
      <c r="D10412" s="2" t="s">
        <v>16</v>
      </c>
      <c r="E10412" s="4">
        <f>790.00*(1-Z1%)</f>
        <v>790</v>
      </c>
      <c r="F10412" s="2">
        <v>1</v>
      </c>
      <c r="G10412" s="2"/>
    </row>
    <row r="10413" spans="1:26" customHeight="1" ht="18" hidden="true" outlineLevel="3">
      <c r="A10413" s="2" t="s">
        <v>20075</v>
      </c>
      <c r="B10413" s="3" t="s">
        <v>20076</v>
      </c>
      <c r="C10413" s="2"/>
      <c r="D10413" s="2" t="s">
        <v>16</v>
      </c>
      <c r="E10413" s="4">
        <f>890.00*(1-Z1%)</f>
        <v>890</v>
      </c>
      <c r="F10413" s="2">
        <v>1</v>
      </c>
      <c r="G10413" s="2"/>
    </row>
    <row r="10414" spans="1:26" customHeight="1" ht="36" hidden="true" outlineLevel="3">
      <c r="A10414" s="2" t="s">
        <v>20077</v>
      </c>
      <c r="B10414" s="3" t="s">
        <v>20078</v>
      </c>
      <c r="C10414" s="2"/>
      <c r="D10414" s="2" t="s">
        <v>16</v>
      </c>
      <c r="E10414" s="4">
        <f>590.00*(1-Z1%)</f>
        <v>590</v>
      </c>
      <c r="F10414" s="2">
        <v>1</v>
      </c>
      <c r="G10414" s="2"/>
    </row>
    <row r="10415" spans="1:26" customHeight="1" ht="18" hidden="true" outlineLevel="3">
      <c r="A10415" s="2" t="s">
        <v>20079</v>
      </c>
      <c r="B10415" s="3" t="s">
        <v>20080</v>
      </c>
      <c r="C10415" s="2"/>
      <c r="D10415" s="2" t="s">
        <v>16</v>
      </c>
      <c r="E10415" s="4">
        <f>820.00*(1-Z1%)</f>
        <v>820</v>
      </c>
      <c r="F10415" s="2">
        <v>1</v>
      </c>
      <c r="G10415" s="2"/>
    </row>
    <row r="10416" spans="1:26" customHeight="1" ht="18" hidden="true" outlineLevel="3">
      <c r="A10416" s="2" t="s">
        <v>20081</v>
      </c>
      <c r="B10416" s="3" t="s">
        <v>20082</v>
      </c>
      <c r="C10416" s="2"/>
      <c r="D10416" s="2" t="s">
        <v>16</v>
      </c>
      <c r="E10416" s="4">
        <f>600.00*(1-Z1%)</f>
        <v>600</v>
      </c>
      <c r="F10416" s="2">
        <v>1</v>
      </c>
      <c r="G10416" s="2"/>
    </row>
    <row r="10417" spans="1:26" customHeight="1" ht="18" hidden="true" outlineLevel="3">
      <c r="A10417" s="2" t="s">
        <v>20083</v>
      </c>
      <c r="B10417" s="3" t="s">
        <v>20084</v>
      </c>
      <c r="C10417" s="2"/>
      <c r="D10417" s="2" t="s">
        <v>16</v>
      </c>
      <c r="E10417" s="4">
        <f>990.00*(1-Z1%)</f>
        <v>990</v>
      </c>
      <c r="F10417" s="2">
        <v>1</v>
      </c>
      <c r="G10417" s="2"/>
    </row>
    <row r="10418" spans="1:26" customHeight="1" ht="36" hidden="true" outlineLevel="3">
      <c r="A10418" s="2" t="s">
        <v>20085</v>
      </c>
      <c r="B10418" s="3" t="s">
        <v>20086</v>
      </c>
      <c r="C10418" s="2"/>
      <c r="D10418" s="2" t="s">
        <v>16</v>
      </c>
      <c r="E10418" s="4">
        <f>1590.00*(1-Z1%)</f>
        <v>1590</v>
      </c>
      <c r="F10418" s="2">
        <v>1</v>
      </c>
      <c r="G10418" s="2"/>
    </row>
    <row r="10419" spans="1:26" customHeight="1" ht="36" hidden="true" outlineLevel="3">
      <c r="A10419" s="2" t="s">
        <v>20087</v>
      </c>
      <c r="B10419" s="3" t="s">
        <v>20088</v>
      </c>
      <c r="C10419" s="2"/>
      <c r="D10419" s="2" t="s">
        <v>16</v>
      </c>
      <c r="E10419" s="4">
        <f>560.00*(1-Z1%)</f>
        <v>560</v>
      </c>
      <c r="F10419" s="2">
        <v>2</v>
      </c>
      <c r="G10419" s="2"/>
    </row>
    <row r="10420" spans="1:26" customHeight="1" ht="36" hidden="true" outlineLevel="3">
      <c r="A10420" s="2" t="s">
        <v>20089</v>
      </c>
      <c r="B10420" s="3" t="s">
        <v>20090</v>
      </c>
      <c r="C10420" s="2"/>
      <c r="D10420" s="2" t="s">
        <v>16</v>
      </c>
      <c r="E10420" s="4">
        <f>250.00*(1-Z1%)</f>
        <v>250</v>
      </c>
      <c r="F10420" s="2">
        <v>1</v>
      </c>
      <c r="G10420" s="2"/>
    </row>
    <row r="10421" spans="1:26" customHeight="1" ht="36" hidden="true" outlineLevel="3">
      <c r="A10421" s="2" t="s">
        <v>20091</v>
      </c>
      <c r="B10421" s="3" t="s">
        <v>20092</v>
      </c>
      <c r="C10421" s="2"/>
      <c r="D10421" s="2" t="s">
        <v>16</v>
      </c>
      <c r="E10421" s="4">
        <f>300.00*(1-Z1%)</f>
        <v>300</v>
      </c>
      <c r="F10421" s="2">
        <v>2</v>
      </c>
      <c r="G10421" s="2"/>
    </row>
    <row r="10422" spans="1:26" customHeight="1" ht="18" hidden="true" outlineLevel="3">
      <c r="A10422" s="2" t="s">
        <v>20093</v>
      </c>
      <c r="B10422" s="3" t="s">
        <v>20094</v>
      </c>
      <c r="C10422" s="2"/>
      <c r="D10422" s="2" t="s">
        <v>16</v>
      </c>
      <c r="E10422" s="4">
        <f>550.00*(1-Z1%)</f>
        <v>550</v>
      </c>
      <c r="F10422" s="2">
        <v>1</v>
      </c>
      <c r="G10422" s="2"/>
    </row>
    <row r="10423" spans="1:26" customHeight="1" ht="18" hidden="true" outlineLevel="3">
      <c r="A10423" s="2" t="s">
        <v>20095</v>
      </c>
      <c r="B10423" s="3" t="s">
        <v>20096</v>
      </c>
      <c r="C10423" s="2"/>
      <c r="D10423" s="2" t="s">
        <v>16</v>
      </c>
      <c r="E10423" s="4">
        <f>600.00*(1-Z1%)</f>
        <v>600</v>
      </c>
      <c r="F10423" s="2">
        <v>1</v>
      </c>
      <c r="G10423" s="2"/>
    </row>
    <row r="10424" spans="1:26" customHeight="1" ht="36" hidden="true" outlineLevel="3">
      <c r="A10424" s="2" t="s">
        <v>20097</v>
      </c>
      <c r="B10424" s="3" t="s">
        <v>20098</v>
      </c>
      <c r="C10424" s="2"/>
      <c r="D10424" s="2" t="s">
        <v>16</v>
      </c>
      <c r="E10424" s="4">
        <f>590.00*(1-Z1%)</f>
        <v>590</v>
      </c>
      <c r="F10424" s="2">
        <v>1</v>
      </c>
      <c r="G10424" s="2"/>
    </row>
    <row r="10425" spans="1:26" customHeight="1" ht="36" hidden="true" outlineLevel="3">
      <c r="A10425" s="2" t="s">
        <v>20099</v>
      </c>
      <c r="B10425" s="3" t="s">
        <v>20100</v>
      </c>
      <c r="C10425" s="2"/>
      <c r="D10425" s="2" t="s">
        <v>16</v>
      </c>
      <c r="E10425" s="4">
        <f>790.00*(1-Z1%)</f>
        <v>790</v>
      </c>
      <c r="F10425" s="2">
        <v>1</v>
      </c>
      <c r="G10425" s="2"/>
    </row>
    <row r="10426" spans="1:26" customHeight="1" ht="36" hidden="true" outlineLevel="3">
      <c r="A10426" s="2" t="s">
        <v>20101</v>
      </c>
      <c r="B10426" s="3" t="s">
        <v>20102</v>
      </c>
      <c r="C10426" s="2"/>
      <c r="D10426" s="2" t="s">
        <v>16</v>
      </c>
      <c r="E10426" s="4">
        <f>750.00*(1-Z1%)</f>
        <v>750</v>
      </c>
      <c r="F10426" s="2">
        <v>2</v>
      </c>
      <c r="G10426" s="2"/>
    </row>
    <row r="10427" spans="1:26" customHeight="1" ht="18" hidden="true" outlineLevel="3">
      <c r="A10427" s="2" t="s">
        <v>20103</v>
      </c>
      <c r="B10427" s="3" t="s">
        <v>20104</v>
      </c>
      <c r="C10427" s="2"/>
      <c r="D10427" s="2" t="s">
        <v>16</v>
      </c>
      <c r="E10427" s="4">
        <f>290.00*(1-Z1%)</f>
        <v>290</v>
      </c>
      <c r="F10427" s="2">
        <v>2</v>
      </c>
      <c r="G10427" s="2"/>
    </row>
    <row r="10428" spans="1:26" customHeight="1" ht="35" hidden="true" outlineLevel="3">
      <c r="A10428" s="5" t="s">
        <v>20105</v>
      </c>
      <c r="B10428" s="5"/>
      <c r="C10428" s="5"/>
      <c r="D10428" s="5"/>
      <c r="E10428" s="5"/>
      <c r="F10428" s="5"/>
      <c r="G10428" s="5"/>
    </row>
    <row r="10429" spans="1:26" customHeight="1" ht="18" hidden="true" outlineLevel="3">
      <c r="A10429" s="2" t="s">
        <v>20106</v>
      </c>
      <c r="B10429" s="3" t="s">
        <v>20107</v>
      </c>
      <c r="C10429" s="2"/>
      <c r="D10429" s="2" t="s">
        <v>16</v>
      </c>
      <c r="E10429" s="4">
        <f>990.00*(1-Z1%)</f>
        <v>990</v>
      </c>
      <c r="F10429" s="2">
        <v>1</v>
      </c>
      <c r="G10429" s="2"/>
    </row>
    <row r="10430" spans="1:26" customHeight="1" ht="36" hidden="true" outlineLevel="3">
      <c r="A10430" s="2" t="s">
        <v>20108</v>
      </c>
      <c r="B10430" s="3" t="s">
        <v>20109</v>
      </c>
      <c r="C10430" s="2"/>
      <c r="D10430" s="2" t="s">
        <v>16</v>
      </c>
      <c r="E10430" s="4">
        <f>1150.00*(1-Z1%)</f>
        <v>1150</v>
      </c>
      <c r="F10430" s="2">
        <v>1</v>
      </c>
      <c r="G10430" s="2"/>
    </row>
    <row r="10431" spans="1:26" customHeight="1" ht="36" hidden="true" outlineLevel="3">
      <c r="A10431" s="2" t="s">
        <v>20110</v>
      </c>
      <c r="B10431" s="3" t="s">
        <v>20111</v>
      </c>
      <c r="C10431" s="2"/>
      <c r="D10431" s="2" t="s">
        <v>16</v>
      </c>
      <c r="E10431" s="4">
        <f>1790.00*(1-Z1%)</f>
        <v>1790</v>
      </c>
      <c r="F10431" s="2">
        <v>1</v>
      </c>
      <c r="G10431" s="2"/>
    </row>
    <row r="10432" spans="1:26" customHeight="1" ht="36" hidden="true" outlineLevel="3">
      <c r="A10432" s="2" t="s">
        <v>20112</v>
      </c>
      <c r="B10432" s="3" t="s">
        <v>20113</v>
      </c>
      <c r="C10432" s="2"/>
      <c r="D10432" s="2" t="s">
        <v>16</v>
      </c>
      <c r="E10432" s="4">
        <f>2390.00*(1-Z1%)</f>
        <v>2390</v>
      </c>
      <c r="F10432" s="2">
        <v>2</v>
      </c>
      <c r="G10432" s="2"/>
    </row>
    <row r="10433" spans="1:26" customHeight="1" ht="36" hidden="true" outlineLevel="3">
      <c r="A10433" s="2" t="s">
        <v>20114</v>
      </c>
      <c r="B10433" s="3" t="s">
        <v>20115</v>
      </c>
      <c r="C10433" s="2"/>
      <c r="D10433" s="2" t="s">
        <v>16</v>
      </c>
      <c r="E10433" s="4">
        <f>990.00*(1-Z1%)</f>
        <v>990</v>
      </c>
      <c r="F10433" s="2">
        <v>2</v>
      </c>
      <c r="G10433" s="2"/>
    </row>
    <row r="10434" spans="1:26" customHeight="1" ht="36" hidden="true" outlineLevel="3">
      <c r="A10434" s="2" t="s">
        <v>20116</v>
      </c>
      <c r="B10434" s="3" t="s">
        <v>20117</v>
      </c>
      <c r="C10434" s="2"/>
      <c r="D10434" s="2" t="s">
        <v>16</v>
      </c>
      <c r="E10434" s="4">
        <f>990.00*(1-Z1%)</f>
        <v>990</v>
      </c>
      <c r="F10434" s="2">
        <v>1</v>
      </c>
      <c r="G10434" s="2"/>
    </row>
    <row r="10435" spans="1:26" customHeight="1" ht="36" hidden="true" outlineLevel="3">
      <c r="A10435" s="2" t="s">
        <v>20118</v>
      </c>
      <c r="B10435" s="3" t="s">
        <v>20119</v>
      </c>
      <c r="C10435" s="2"/>
      <c r="D10435" s="2" t="s">
        <v>16</v>
      </c>
      <c r="E10435" s="4">
        <f>1830.00*(1-Z1%)</f>
        <v>1830</v>
      </c>
      <c r="F10435" s="2">
        <v>2</v>
      </c>
      <c r="G10435" s="2"/>
    </row>
    <row r="10436" spans="1:26" customHeight="1" ht="36" hidden="true" outlineLevel="3">
      <c r="A10436" s="2" t="s">
        <v>20120</v>
      </c>
      <c r="B10436" s="3" t="s">
        <v>20121</v>
      </c>
      <c r="C10436" s="2"/>
      <c r="D10436" s="2" t="s">
        <v>16</v>
      </c>
      <c r="E10436" s="4">
        <f>650.00*(1-Z1%)</f>
        <v>650</v>
      </c>
      <c r="F10436" s="2">
        <v>1</v>
      </c>
      <c r="G10436" s="2"/>
    </row>
    <row r="10437" spans="1:26" customHeight="1" ht="36" hidden="true" outlineLevel="3">
      <c r="A10437" s="2" t="s">
        <v>20122</v>
      </c>
      <c r="B10437" s="3" t="s">
        <v>20123</v>
      </c>
      <c r="C10437" s="2"/>
      <c r="D10437" s="2" t="s">
        <v>16</v>
      </c>
      <c r="E10437" s="4">
        <f>570.00*(1-Z1%)</f>
        <v>570</v>
      </c>
      <c r="F10437" s="2">
        <v>3</v>
      </c>
      <c r="G10437" s="2"/>
    </row>
    <row r="10438" spans="1:26" customHeight="1" ht="36" hidden="true" outlineLevel="3">
      <c r="A10438" s="2" t="s">
        <v>20124</v>
      </c>
      <c r="B10438" s="3" t="s">
        <v>20125</v>
      </c>
      <c r="C10438" s="2"/>
      <c r="D10438" s="2" t="s">
        <v>16</v>
      </c>
      <c r="E10438" s="4">
        <f>550.00*(1-Z1%)</f>
        <v>550</v>
      </c>
      <c r="F10438" s="2">
        <v>2</v>
      </c>
      <c r="G10438" s="2"/>
    </row>
    <row r="10439" spans="1:26" customHeight="1" ht="36" hidden="true" outlineLevel="3">
      <c r="A10439" s="2" t="s">
        <v>20126</v>
      </c>
      <c r="B10439" s="3" t="s">
        <v>20127</v>
      </c>
      <c r="C10439" s="2"/>
      <c r="D10439" s="2" t="s">
        <v>16</v>
      </c>
      <c r="E10439" s="4">
        <f>790.00*(1-Z1%)</f>
        <v>790</v>
      </c>
      <c r="F10439" s="2">
        <v>1</v>
      </c>
      <c r="G10439" s="2"/>
    </row>
    <row r="10440" spans="1:26" customHeight="1" ht="36" hidden="true" outlineLevel="3">
      <c r="A10440" s="2" t="s">
        <v>20128</v>
      </c>
      <c r="B10440" s="3" t="s">
        <v>20129</v>
      </c>
      <c r="C10440" s="2"/>
      <c r="D10440" s="2" t="s">
        <v>16</v>
      </c>
      <c r="E10440" s="4">
        <f>550.00*(1-Z1%)</f>
        <v>550</v>
      </c>
      <c r="F10440" s="2">
        <v>1</v>
      </c>
      <c r="G10440" s="2"/>
    </row>
    <row r="10441" spans="1:26" customHeight="1" ht="36" hidden="true" outlineLevel="3">
      <c r="A10441" s="2" t="s">
        <v>20130</v>
      </c>
      <c r="B10441" s="3" t="s">
        <v>20131</v>
      </c>
      <c r="C10441" s="2"/>
      <c r="D10441" s="2" t="s">
        <v>16</v>
      </c>
      <c r="E10441" s="4">
        <f>1100.00*(1-Z1%)</f>
        <v>1100</v>
      </c>
      <c r="F10441" s="2">
        <v>1</v>
      </c>
      <c r="G10441" s="2"/>
    </row>
    <row r="10442" spans="1:26" customHeight="1" ht="18" hidden="true" outlineLevel="3">
      <c r="A10442" s="2" t="s">
        <v>20132</v>
      </c>
      <c r="B10442" s="3" t="s">
        <v>20133</v>
      </c>
      <c r="C10442" s="2"/>
      <c r="D10442" s="2" t="s">
        <v>16</v>
      </c>
      <c r="E10442" s="4">
        <f>4390.00*(1-Z1%)</f>
        <v>4390</v>
      </c>
      <c r="F10442" s="2">
        <v>1</v>
      </c>
      <c r="G10442" s="2"/>
    </row>
    <row r="10443" spans="1:26" customHeight="1" ht="18" hidden="true" outlineLevel="3">
      <c r="A10443" s="2" t="s">
        <v>20134</v>
      </c>
      <c r="B10443" s="3" t="s">
        <v>20135</v>
      </c>
      <c r="C10443" s="2"/>
      <c r="D10443" s="2" t="s">
        <v>16</v>
      </c>
      <c r="E10443" s="4">
        <f>750.00*(1-Z1%)</f>
        <v>750</v>
      </c>
      <c r="F10443" s="2">
        <v>1</v>
      </c>
      <c r="G10443" s="2"/>
    </row>
    <row r="10444" spans="1:26" customHeight="1" ht="18" hidden="true" outlineLevel="3">
      <c r="A10444" s="2" t="s">
        <v>20136</v>
      </c>
      <c r="B10444" s="3" t="s">
        <v>20137</v>
      </c>
      <c r="C10444" s="2"/>
      <c r="D10444" s="2" t="s">
        <v>16</v>
      </c>
      <c r="E10444" s="4">
        <f>1690.00*(1-Z1%)</f>
        <v>1690</v>
      </c>
      <c r="F10444" s="2">
        <v>2</v>
      </c>
      <c r="G10444" s="2"/>
    </row>
    <row r="10445" spans="1:26" customHeight="1" ht="18" hidden="true" outlineLevel="3">
      <c r="A10445" s="2" t="s">
        <v>20138</v>
      </c>
      <c r="B10445" s="3" t="s">
        <v>20139</v>
      </c>
      <c r="C10445" s="2"/>
      <c r="D10445" s="2" t="s">
        <v>16</v>
      </c>
      <c r="E10445" s="4">
        <f>1850.00*(1-Z1%)</f>
        <v>1850</v>
      </c>
      <c r="F10445" s="2">
        <v>2</v>
      </c>
      <c r="G10445" s="2"/>
    </row>
    <row r="10446" spans="1:26" customHeight="1" ht="18" hidden="true" outlineLevel="3">
      <c r="A10446" s="2" t="s">
        <v>20140</v>
      </c>
      <c r="B10446" s="3" t="s">
        <v>20141</v>
      </c>
      <c r="C10446" s="2"/>
      <c r="D10446" s="2" t="s">
        <v>16</v>
      </c>
      <c r="E10446" s="4">
        <f>1350.00*(1-Z1%)</f>
        <v>1350</v>
      </c>
      <c r="F10446" s="2">
        <v>2</v>
      </c>
      <c r="G10446" s="2"/>
    </row>
    <row r="10447" spans="1:26" customHeight="1" ht="18" hidden="true" outlineLevel="3">
      <c r="A10447" s="2" t="s">
        <v>20142</v>
      </c>
      <c r="B10447" s="3" t="s">
        <v>20143</v>
      </c>
      <c r="C10447" s="2"/>
      <c r="D10447" s="2" t="s">
        <v>16</v>
      </c>
      <c r="E10447" s="4">
        <f>1790.00*(1-Z1%)</f>
        <v>1790</v>
      </c>
      <c r="F10447" s="2">
        <v>2</v>
      </c>
      <c r="G10447" s="2"/>
    </row>
    <row r="10448" spans="1:26" customHeight="1" ht="18" hidden="true" outlineLevel="3">
      <c r="A10448" s="2" t="s">
        <v>20144</v>
      </c>
      <c r="B10448" s="3" t="s">
        <v>20145</v>
      </c>
      <c r="C10448" s="2"/>
      <c r="D10448" s="2" t="s">
        <v>16</v>
      </c>
      <c r="E10448" s="4">
        <f>1290.00*(1-Z1%)</f>
        <v>1290</v>
      </c>
      <c r="F10448" s="2">
        <v>2</v>
      </c>
      <c r="G10448" s="2"/>
    </row>
    <row r="10449" spans="1:26" customHeight="1" ht="90" hidden="true" outlineLevel="3">
      <c r="A10449" s="2" t="s">
        <v>20146</v>
      </c>
      <c r="B10449" s="3" t="s">
        <v>20147</v>
      </c>
      <c r="C10449" s="2"/>
      <c r="D10449" s="2" t="s">
        <v>16</v>
      </c>
      <c r="E10449" s="4">
        <f>2950.00*(1-Z1%)</f>
        <v>2950</v>
      </c>
      <c r="F10449" s="2">
        <v>1</v>
      </c>
      <c r="G10449" s="2"/>
    </row>
    <row r="10450" spans="1:26" customHeight="1" ht="54" hidden="true" outlineLevel="3">
      <c r="A10450" s="2" t="s">
        <v>20148</v>
      </c>
      <c r="B10450" s="3" t="s">
        <v>20149</v>
      </c>
      <c r="C10450" s="2"/>
      <c r="D10450" s="2" t="s">
        <v>16</v>
      </c>
      <c r="E10450" s="4">
        <f>1790.00*(1-Z1%)</f>
        <v>1790</v>
      </c>
      <c r="F10450" s="2">
        <v>1</v>
      </c>
      <c r="G10450" s="2"/>
    </row>
    <row r="10451" spans="1:26" customHeight="1" ht="18" hidden="true" outlineLevel="3">
      <c r="A10451" s="2" t="s">
        <v>20150</v>
      </c>
      <c r="B10451" s="3" t="s">
        <v>20151</v>
      </c>
      <c r="C10451" s="2"/>
      <c r="D10451" s="2" t="s">
        <v>16</v>
      </c>
      <c r="E10451" s="4">
        <f>590.00*(1-Z1%)</f>
        <v>590</v>
      </c>
      <c r="F10451" s="2">
        <v>2</v>
      </c>
      <c r="G10451" s="2"/>
    </row>
    <row r="10452" spans="1:26" customHeight="1" ht="36" hidden="true" outlineLevel="3">
      <c r="A10452" s="2" t="s">
        <v>20152</v>
      </c>
      <c r="B10452" s="3" t="s">
        <v>20153</v>
      </c>
      <c r="C10452" s="2"/>
      <c r="D10452" s="2" t="s">
        <v>16</v>
      </c>
      <c r="E10452" s="4">
        <f>450.00*(1-Z1%)</f>
        <v>450</v>
      </c>
      <c r="F10452" s="2">
        <v>1</v>
      </c>
      <c r="G10452" s="2"/>
    </row>
    <row r="10453" spans="1:26" customHeight="1" ht="36" hidden="true" outlineLevel="3">
      <c r="A10453" s="2" t="s">
        <v>20154</v>
      </c>
      <c r="B10453" s="3" t="s">
        <v>20155</v>
      </c>
      <c r="C10453" s="2"/>
      <c r="D10453" s="2" t="s">
        <v>16</v>
      </c>
      <c r="E10453" s="4">
        <f>490.00*(1-Z1%)</f>
        <v>490</v>
      </c>
      <c r="F10453" s="2">
        <v>1</v>
      </c>
      <c r="G10453" s="2"/>
    </row>
    <row r="10454" spans="1:26" customHeight="1" ht="36" hidden="true" outlineLevel="3">
      <c r="A10454" s="2" t="s">
        <v>20156</v>
      </c>
      <c r="B10454" s="3" t="s">
        <v>20157</v>
      </c>
      <c r="C10454" s="2"/>
      <c r="D10454" s="2" t="s">
        <v>16</v>
      </c>
      <c r="E10454" s="4">
        <f>520.00*(1-Z1%)</f>
        <v>520</v>
      </c>
      <c r="F10454" s="2">
        <v>1</v>
      </c>
      <c r="G10454" s="2"/>
    </row>
    <row r="10455" spans="1:26" customHeight="1" ht="36" hidden="true" outlineLevel="3">
      <c r="A10455" s="2" t="s">
        <v>20158</v>
      </c>
      <c r="B10455" s="3" t="s">
        <v>20159</v>
      </c>
      <c r="C10455" s="2"/>
      <c r="D10455" s="2" t="s">
        <v>16</v>
      </c>
      <c r="E10455" s="4">
        <f>530.00*(1-Z1%)</f>
        <v>530</v>
      </c>
      <c r="F10455" s="2">
        <v>1</v>
      </c>
      <c r="G10455" s="2"/>
    </row>
    <row r="10456" spans="1:26" customHeight="1" ht="35" hidden="true" outlineLevel="3">
      <c r="A10456" s="5" t="s">
        <v>20160</v>
      </c>
      <c r="B10456" s="5"/>
      <c r="C10456" s="5"/>
      <c r="D10456" s="5"/>
      <c r="E10456" s="5"/>
      <c r="F10456" s="5"/>
      <c r="G10456" s="5"/>
    </row>
    <row r="10457" spans="1:26" customHeight="1" ht="36" hidden="true" outlineLevel="3">
      <c r="A10457" s="2" t="s">
        <v>20161</v>
      </c>
      <c r="B10457" s="3" t="s">
        <v>20162</v>
      </c>
      <c r="C10457" s="2"/>
      <c r="D10457" s="2" t="s">
        <v>16</v>
      </c>
      <c r="E10457" s="4">
        <f>350.00*(1-Z1%)</f>
        <v>350</v>
      </c>
      <c r="F10457" s="2">
        <v>2</v>
      </c>
      <c r="G10457" s="2"/>
    </row>
    <row r="10458" spans="1:26" customHeight="1" ht="36" hidden="true" outlineLevel="3">
      <c r="A10458" s="2" t="s">
        <v>20163</v>
      </c>
      <c r="B10458" s="3" t="s">
        <v>20164</v>
      </c>
      <c r="C10458" s="2"/>
      <c r="D10458" s="2" t="s">
        <v>16</v>
      </c>
      <c r="E10458" s="4">
        <f>400.00*(1-Z1%)</f>
        <v>400</v>
      </c>
      <c r="F10458" s="2">
        <v>2</v>
      </c>
      <c r="G10458" s="2"/>
    </row>
    <row r="10459" spans="1:26" customHeight="1" ht="36" hidden="true" outlineLevel="3">
      <c r="A10459" s="2" t="s">
        <v>20165</v>
      </c>
      <c r="B10459" s="3" t="s">
        <v>20166</v>
      </c>
      <c r="C10459" s="2"/>
      <c r="D10459" s="2" t="s">
        <v>16</v>
      </c>
      <c r="E10459" s="4">
        <f>400.00*(1-Z1%)</f>
        <v>400</v>
      </c>
      <c r="F10459" s="2">
        <v>2</v>
      </c>
      <c r="G10459" s="2"/>
    </row>
    <row r="10460" spans="1:26" customHeight="1" ht="36" hidden="true" outlineLevel="3">
      <c r="A10460" s="2" t="s">
        <v>20167</v>
      </c>
      <c r="B10460" s="3" t="s">
        <v>20168</v>
      </c>
      <c r="C10460" s="2"/>
      <c r="D10460" s="2" t="s">
        <v>16</v>
      </c>
      <c r="E10460" s="4">
        <f>550.00*(1-Z1%)</f>
        <v>550</v>
      </c>
      <c r="F10460" s="2">
        <v>1</v>
      </c>
      <c r="G10460" s="2"/>
    </row>
    <row r="10461" spans="1:26" customHeight="1" ht="36" hidden="true" outlineLevel="3">
      <c r="A10461" s="2" t="s">
        <v>20169</v>
      </c>
      <c r="B10461" s="3" t="s">
        <v>20170</v>
      </c>
      <c r="C10461" s="2"/>
      <c r="D10461" s="2" t="s">
        <v>16</v>
      </c>
      <c r="E10461" s="4">
        <f>650.00*(1-Z1%)</f>
        <v>650</v>
      </c>
      <c r="F10461" s="2">
        <v>1</v>
      </c>
      <c r="G10461" s="2"/>
    </row>
    <row r="10462" spans="1:26" customHeight="1" ht="36" hidden="true" outlineLevel="3">
      <c r="A10462" s="2" t="s">
        <v>20171</v>
      </c>
      <c r="B10462" s="3" t="s">
        <v>20172</v>
      </c>
      <c r="C10462" s="2"/>
      <c r="D10462" s="2" t="s">
        <v>16</v>
      </c>
      <c r="E10462" s="4">
        <f>750.00*(1-Z1%)</f>
        <v>750</v>
      </c>
      <c r="F10462" s="2">
        <v>1</v>
      </c>
      <c r="G10462" s="2"/>
    </row>
    <row r="10463" spans="1:26" customHeight="1" ht="36" hidden="true" outlineLevel="3">
      <c r="A10463" s="2" t="s">
        <v>20173</v>
      </c>
      <c r="B10463" s="3" t="s">
        <v>20174</v>
      </c>
      <c r="C10463" s="2"/>
      <c r="D10463" s="2" t="s">
        <v>16</v>
      </c>
      <c r="E10463" s="4">
        <f>150.00*(1-Z1%)</f>
        <v>150</v>
      </c>
      <c r="F10463" s="2">
        <v>2</v>
      </c>
      <c r="G10463" s="2"/>
    </row>
    <row r="10464" spans="1:26" customHeight="1" ht="36" hidden="true" outlineLevel="3">
      <c r="A10464" s="2" t="s">
        <v>20175</v>
      </c>
      <c r="B10464" s="3" t="s">
        <v>20176</v>
      </c>
      <c r="C10464" s="2"/>
      <c r="D10464" s="2" t="s">
        <v>16</v>
      </c>
      <c r="E10464" s="4">
        <f>1650.00*(1-Z1%)</f>
        <v>1650</v>
      </c>
      <c r="F10464" s="2">
        <v>1</v>
      </c>
      <c r="G10464" s="2"/>
    </row>
    <row r="10465" spans="1:26" customHeight="1" ht="36" hidden="true" outlineLevel="3">
      <c r="A10465" s="2" t="s">
        <v>20177</v>
      </c>
      <c r="B10465" s="3" t="s">
        <v>20178</v>
      </c>
      <c r="C10465" s="2"/>
      <c r="D10465" s="2" t="s">
        <v>16</v>
      </c>
      <c r="E10465" s="4">
        <f>1890.00*(1-Z1%)</f>
        <v>1890</v>
      </c>
      <c r="F10465" s="2">
        <v>1</v>
      </c>
      <c r="G10465" s="2"/>
    </row>
    <row r="10466" spans="1:26" customHeight="1" ht="36" hidden="true" outlineLevel="3">
      <c r="A10466" s="2" t="s">
        <v>20179</v>
      </c>
      <c r="B10466" s="3" t="s">
        <v>20180</v>
      </c>
      <c r="C10466" s="2"/>
      <c r="D10466" s="2" t="s">
        <v>16</v>
      </c>
      <c r="E10466" s="4">
        <f>700.00*(1-Z1%)</f>
        <v>700</v>
      </c>
      <c r="F10466" s="2">
        <v>2</v>
      </c>
      <c r="G10466" s="2"/>
    </row>
    <row r="10467" spans="1:26" customHeight="1" ht="35" hidden="true" outlineLevel="3">
      <c r="A10467" s="5" t="s">
        <v>20181</v>
      </c>
      <c r="B10467" s="5"/>
      <c r="C10467" s="5"/>
      <c r="D10467" s="5"/>
      <c r="E10467" s="5"/>
      <c r="F10467" s="5"/>
      <c r="G10467" s="5"/>
    </row>
    <row r="10468" spans="1:26" customHeight="1" ht="36" hidden="true" outlineLevel="3">
      <c r="A10468" s="2" t="s">
        <v>20182</v>
      </c>
      <c r="B10468" s="3" t="s">
        <v>20183</v>
      </c>
      <c r="C10468" s="2"/>
      <c r="D10468" s="2" t="s">
        <v>16</v>
      </c>
      <c r="E10468" s="4">
        <f>2190.00*(1-Z1%)</f>
        <v>2190</v>
      </c>
      <c r="F10468" s="2">
        <v>1</v>
      </c>
      <c r="G10468" s="2"/>
    </row>
    <row r="10469" spans="1:26" customHeight="1" ht="36" hidden="true" outlineLevel="3">
      <c r="A10469" s="2" t="s">
        <v>20184</v>
      </c>
      <c r="B10469" s="3" t="s">
        <v>20185</v>
      </c>
      <c r="C10469" s="2"/>
      <c r="D10469" s="2" t="s">
        <v>16</v>
      </c>
      <c r="E10469" s="4">
        <f>1890.00*(1-Z1%)</f>
        <v>1890</v>
      </c>
      <c r="F10469" s="2">
        <v>1</v>
      </c>
      <c r="G10469" s="2"/>
    </row>
    <row r="10470" spans="1:26" customHeight="1" ht="35" hidden="true" outlineLevel="3">
      <c r="A10470" s="5" t="s">
        <v>20186</v>
      </c>
      <c r="B10470" s="5"/>
      <c r="C10470" s="5"/>
      <c r="D10470" s="5"/>
      <c r="E10470" s="5"/>
      <c r="F10470" s="5"/>
      <c r="G10470" s="5"/>
    </row>
    <row r="10471" spans="1:26" customHeight="1" ht="36" hidden="true" outlineLevel="3">
      <c r="A10471" s="2" t="s">
        <v>20187</v>
      </c>
      <c r="B10471" s="3" t="s">
        <v>20188</v>
      </c>
      <c r="C10471" s="2"/>
      <c r="D10471" s="2" t="s">
        <v>16</v>
      </c>
      <c r="E10471" s="4">
        <f>1850.00*(1-Z1%)</f>
        <v>1850</v>
      </c>
      <c r="F10471" s="2">
        <v>1</v>
      </c>
      <c r="G10471" s="2"/>
    </row>
    <row r="10472" spans="1:26" customHeight="1" ht="36" hidden="true" outlineLevel="3">
      <c r="A10472" s="2" t="s">
        <v>20189</v>
      </c>
      <c r="B10472" s="3" t="s">
        <v>20190</v>
      </c>
      <c r="C10472" s="2"/>
      <c r="D10472" s="2" t="s">
        <v>16</v>
      </c>
      <c r="E10472" s="4">
        <f>1390.00*(1-Z1%)</f>
        <v>1390</v>
      </c>
      <c r="F10472" s="2">
        <v>1</v>
      </c>
      <c r="G10472" s="2"/>
    </row>
    <row r="10473" spans="1:26" customHeight="1" ht="36" hidden="true" outlineLevel="3">
      <c r="A10473" s="2" t="s">
        <v>20191</v>
      </c>
      <c r="B10473" s="3" t="s">
        <v>20192</v>
      </c>
      <c r="C10473" s="2"/>
      <c r="D10473" s="2" t="s">
        <v>16</v>
      </c>
      <c r="E10473" s="4">
        <f>1490.00*(1-Z1%)</f>
        <v>1490</v>
      </c>
      <c r="F10473" s="2">
        <v>1</v>
      </c>
      <c r="G10473" s="2"/>
    </row>
    <row r="10474" spans="1:26" customHeight="1" ht="36" hidden="true" outlineLevel="3">
      <c r="A10474" s="2" t="s">
        <v>20193</v>
      </c>
      <c r="B10474" s="3" t="s">
        <v>20194</v>
      </c>
      <c r="C10474" s="2"/>
      <c r="D10474" s="2" t="s">
        <v>16</v>
      </c>
      <c r="E10474" s="4">
        <f>1190.00*(1-Z1%)</f>
        <v>1190</v>
      </c>
      <c r="F10474" s="2">
        <v>1</v>
      </c>
      <c r="G10474" s="2"/>
    </row>
    <row r="10475" spans="1:26" customHeight="1" ht="36" hidden="true" outlineLevel="3">
      <c r="A10475" s="2" t="s">
        <v>20195</v>
      </c>
      <c r="B10475" s="3" t="s">
        <v>20196</v>
      </c>
      <c r="C10475" s="2"/>
      <c r="D10475" s="2" t="s">
        <v>16</v>
      </c>
      <c r="E10475" s="4">
        <f>880.00*(1-Z1%)</f>
        <v>880</v>
      </c>
      <c r="F10475" s="2">
        <v>1</v>
      </c>
      <c r="G10475" s="2"/>
    </row>
    <row r="10476" spans="1:26" customHeight="1" ht="36" hidden="true" outlineLevel="3">
      <c r="A10476" s="2" t="s">
        <v>20197</v>
      </c>
      <c r="B10476" s="3" t="s">
        <v>20198</v>
      </c>
      <c r="C10476" s="2"/>
      <c r="D10476" s="2" t="s">
        <v>16</v>
      </c>
      <c r="E10476" s="4">
        <f>950.00*(1-Z1%)</f>
        <v>950</v>
      </c>
      <c r="F10476" s="2">
        <v>2</v>
      </c>
      <c r="G10476" s="2"/>
    </row>
    <row r="10477" spans="1:26" customHeight="1" ht="36" hidden="true" outlineLevel="3">
      <c r="A10477" s="2" t="s">
        <v>20199</v>
      </c>
      <c r="B10477" s="3" t="s">
        <v>20200</v>
      </c>
      <c r="C10477" s="2"/>
      <c r="D10477" s="2" t="s">
        <v>16</v>
      </c>
      <c r="E10477" s="4">
        <f>950.00*(1-Z1%)</f>
        <v>950</v>
      </c>
      <c r="F10477" s="2">
        <v>1</v>
      </c>
      <c r="G10477" s="2"/>
    </row>
    <row r="10478" spans="1:26" customHeight="1" ht="36" hidden="true" outlineLevel="3">
      <c r="A10478" s="2" t="s">
        <v>20201</v>
      </c>
      <c r="B10478" s="3" t="s">
        <v>20202</v>
      </c>
      <c r="C10478" s="2"/>
      <c r="D10478" s="2" t="s">
        <v>16</v>
      </c>
      <c r="E10478" s="4">
        <f>790.00*(1-Z1%)</f>
        <v>790</v>
      </c>
      <c r="F10478" s="2">
        <v>1</v>
      </c>
      <c r="G10478" s="2"/>
    </row>
    <row r="10479" spans="1:26" customHeight="1" ht="36" hidden="true" outlineLevel="3">
      <c r="A10479" s="2" t="s">
        <v>20203</v>
      </c>
      <c r="B10479" s="3" t="s">
        <v>20204</v>
      </c>
      <c r="C10479" s="2"/>
      <c r="D10479" s="2" t="s">
        <v>16</v>
      </c>
      <c r="E10479" s="4">
        <f>1450.00*(1-Z1%)</f>
        <v>1450</v>
      </c>
      <c r="F10479" s="2">
        <v>1</v>
      </c>
      <c r="G10479" s="2"/>
    </row>
    <row r="10480" spans="1:26" customHeight="1" ht="36" hidden="true" outlineLevel="3">
      <c r="A10480" s="2" t="s">
        <v>20205</v>
      </c>
      <c r="B10480" s="3" t="s">
        <v>20206</v>
      </c>
      <c r="C10480" s="2"/>
      <c r="D10480" s="2" t="s">
        <v>16</v>
      </c>
      <c r="E10480" s="4">
        <f>1250.00*(1-Z1%)</f>
        <v>1250</v>
      </c>
      <c r="F10480" s="2">
        <v>1</v>
      </c>
      <c r="G10480" s="2"/>
    </row>
    <row r="10481" spans="1:26" customHeight="1" ht="36" hidden="true" outlineLevel="3">
      <c r="A10481" s="2" t="s">
        <v>20207</v>
      </c>
      <c r="B10481" s="3" t="s">
        <v>20208</v>
      </c>
      <c r="C10481" s="2"/>
      <c r="D10481" s="2" t="s">
        <v>16</v>
      </c>
      <c r="E10481" s="4">
        <f>1550.00*(1-Z1%)</f>
        <v>1550</v>
      </c>
      <c r="F10481" s="2">
        <v>1</v>
      </c>
      <c r="G10481" s="2"/>
    </row>
    <row r="10482" spans="1:26" customHeight="1" ht="35" hidden="true" outlineLevel="2">
      <c r="A10482" s="5" t="s">
        <v>20209</v>
      </c>
      <c r="B10482" s="5"/>
      <c r="C10482" s="5"/>
      <c r="D10482" s="5"/>
      <c r="E10482" s="5"/>
      <c r="F10482" s="5"/>
      <c r="G10482" s="5"/>
    </row>
    <row r="10483" spans="1:26" customHeight="1" ht="18" hidden="true" outlineLevel="2">
      <c r="A10483" s="2" t="s">
        <v>20210</v>
      </c>
      <c r="B10483" s="3" t="s">
        <v>20211</v>
      </c>
      <c r="C10483" s="2"/>
      <c r="D10483" s="2" t="s">
        <v>16</v>
      </c>
      <c r="E10483" s="4">
        <f>3500.00*(1-Z1%)</f>
        <v>3500</v>
      </c>
      <c r="F10483" s="2">
        <v>1</v>
      </c>
      <c r="G10483" s="2"/>
    </row>
    <row r="10484" spans="1:26" customHeight="1" ht="35">
      <c r="A10484" s="1" t="s">
        <v>20212</v>
      </c>
      <c r="B10484" s="1"/>
      <c r="C10484" s="1"/>
      <c r="D10484" s="1"/>
      <c r="E10484" s="1"/>
      <c r="F10484" s="1"/>
      <c r="G10484" s="1"/>
    </row>
    <row r="10485" spans="1:26" customHeight="1" ht="35" hidden="true" outlineLevel="2">
      <c r="A10485" s="5" t="s">
        <v>20213</v>
      </c>
      <c r="B10485" s="5"/>
      <c r="C10485" s="5"/>
      <c r="D10485" s="5"/>
      <c r="E10485" s="5"/>
      <c r="F10485" s="5"/>
      <c r="G10485" s="5"/>
    </row>
    <row r="10486" spans="1:26" customHeight="1" ht="35" hidden="true" outlineLevel="3">
      <c r="A10486" s="5" t="s">
        <v>20214</v>
      </c>
      <c r="B10486" s="5"/>
      <c r="C10486" s="5"/>
      <c r="D10486" s="5"/>
      <c r="E10486" s="5"/>
      <c r="F10486" s="5"/>
      <c r="G10486" s="5"/>
    </row>
    <row r="10487" spans="1:26" customHeight="1" ht="18" hidden="true" outlineLevel="3">
      <c r="A10487" s="2" t="s">
        <v>20215</v>
      </c>
      <c r="B10487" s="3" t="s">
        <v>20216</v>
      </c>
      <c r="C10487" s="2"/>
      <c r="D10487" s="2" t="s">
        <v>16</v>
      </c>
      <c r="E10487" s="4">
        <f>170.00*(1-Z1%)</f>
        <v>170</v>
      </c>
      <c r="F10487" s="2">
        <v>1</v>
      </c>
      <c r="G10487" s="2"/>
    </row>
    <row r="10488" spans="1:26" customHeight="1" ht="36" hidden="true" outlineLevel="3">
      <c r="A10488" s="2" t="s">
        <v>20217</v>
      </c>
      <c r="B10488" s="3" t="s">
        <v>20218</v>
      </c>
      <c r="C10488" s="2"/>
      <c r="D10488" s="2" t="s">
        <v>16</v>
      </c>
      <c r="E10488" s="4">
        <f>250.00*(1-Z1%)</f>
        <v>250</v>
      </c>
      <c r="F10488" s="2">
        <v>2</v>
      </c>
      <c r="G10488" s="2"/>
    </row>
    <row r="10489" spans="1:26" customHeight="1" ht="18" hidden="true" outlineLevel="3">
      <c r="A10489" s="2" t="s">
        <v>20219</v>
      </c>
      <c r="B10489" s="3" t="s">
        <v>20220</v>
      </c>
      <c r="C10489" s="2"/>
      <c r="D10489" s="2" t="s">
        <v>16</v>
      </c>
      <c r="E10489" s="4">
        <f>150.00*(1-Z1%)</f>
        <v>150</v>
      </c>
      <c r="F10489" s="2">
        <v>2</v>
      </c>
      <c r="G10489" s="2"/>
    </row>
    <row r="10490" spans="1:26" customHeight="1" ht="36" hidden="true" outlineLevel="3">
      <c r="A10490" s="2" t="s">
        <v>20221</v>
      </c>
      <c r="B10490" s="3" t="s">
        <v>20222</v>
      </c>
      <c r="C10490" s="2"/>
      <c r="D10490" s="2" t="s">
        <v>16</v>
      </c>
      <c r="E10490" s="4">
        <f>200.00*(1-Z1%)</f>
        <v>200</v>
      </c>
      <c r="F10490" s="2">
        <v>1</v>
      </c>
      <c r="G10490" s="2"/>
    </row>
    <row r="10491" spans="1:26" customHeight="1" ht="18" hidden="true" outlineLevel="3">
      <c r="A10491" s="2" t="s">
        <v>20223</v>
      </c>
      <c r="B10491" s="3" t="s">
        <v>20224</v>
      </c>
      <c r="C10491" s="2"/>
      <c r="D10491" s="2" t="s">
        <v>16</v>
      </c>
      <c r="E10491" s="4">
        <f>150.00*(1-Z1%)</f>
        <v>150</v>
      </c>
      <c r="F10491" s="2">
        <v>2</v>
      </c>
      <c r="G10491" s="2"/>
    </row>
    <row r="10492" spans="1:26" customHeight="1" ht="36" hidden="true" outlineLevel="3">
      <c r="A10492" s="2" t="s">
        <v>20225</v>
      </c>
      <c r="B10492" s="3" t="s">
        <v>20226</v>
      </c>
      <c r="C10492" s="2"/>
      <c r="D10492" s="2" t="s">
        <v>16</v>
      </c>
      <c r="E10492" s="4">
        <f>200.00*(1-Z1%)</f>
        <v>200</v>
      </c>
      <c r="F10492" s="2">
        <v>3</v>
      </c>
      <c r="G10492" s="2"/>
    </row>
    <row r="10493" spans="1:26" customHeight="1" ht="18" hidden="true" outlineLevel="3">
      <c r="A10493" s="2" t="s">
        <v>20227</v>
      </c>
      <c r="B10493" s="3" t="s">
        <v>20228</v>
      </c>
      <c r="C10493" s="2"/>
      <c r="D10493" s="2" t="s">
        <v>16</v>
      </c>
      <c r="E10493" s="4">
        <f>250.00*(1-Z1%)</f>
        <v>250</v>
      </c>
      <c r="F10493" s="2">
        <v>1</v>
      </c>
      <c r="G10493" s="2"/>
    </row>
    <row r="10494" spans="1:26" customHeight="1" ht="36" hidden="true" outlineLevel="3">
      <c r="A10494" s="2" t="s">
        <v>20229</v>
      </c>
      <c r="B10494" s="3" t="s">
        <v>20230</v>
      </c>
      <c r="C10494" s="2"/>
      <c r="D10494" s="2" t="s">
        <v>16</v>
      </c>
      <c r="E10494" s="4">
        <f>170.00*(1-Z1%)</f>
        <v>170</v>
      </c>
      <c r="F10494" s="2">
        <v>7</v>
      </c>
      <c r="G10494" s="2"/>
    </row>
    <row r="10495" spans="1:26" customHeight="1" ht="36" hidden="true" outlineLevel="3">
      <c r="A10495" s="2" t="s">
        <v>20231</v>
      </c>
      <c r="B10495" s="3" t="s">
        <v>20232</v>
      </c>
      <c r="C10495" s="2"/>
      <c r="D10495" s="2" t="s">
        <v>16</v>
      </c>
      <c r="E10495" s="4">
        <f>60.00*(1-Z1%)</f>
        <v>60</v>
      </c>
      <c r="F10495" s="2">
        <v>5</v>
      </c>
      <c r="G10495" s="2"/>
    </row>
    <row r="10496" spans="1:26" customHeight="1" ht="36" hidden="true" outlineLevel="3">
      <c r="A10496" s="2" t="s">
        <v>20233</v>
      </c>
      <c r="B10496" s="3" t="s">
        <v>20234</v>
      </c>
      <c r="C10496" s="2"/>
      <c r="D10496" s="2" t="s">
        <v>16</v>
      </c>
      <c r="E10496" s="4">
        <f>160.00*(1-Z1%)</f>
        <v>160</v>
      </c>
      <c r="F10496" s="2">
        <v>3</v>
      </c>
      <c r="G10496" s="2"/>
    </row>
    <row r="10497" spans="1:26" customHeight="1" ht="35" hidden="true" outlineLevel="3">
      <c r="A10497" s="5" t="s">
        <v>20235</v>
      </c>
      <c r="B10497" s="5"/>
      <c r="C10497" s="5"/>
      <c r="D10497" s="5"/>
      <c r="E10497" s="5"/>
      <c r="F10497" s="5"/>
      <c r="G10497" s="5"/>
    </row>
    <row r="10498" spans="1:26" customHeight="1" ht="18" hidden="true" outlineLevel="3">
      <c r="A10498" s="2" t="s">
        <v>20236</v>
      </c>
      <c r="B10498" s="3" t="s">
        <v>20237</v>
      </c>
      <c r="C10498" s="2"/>
      <c r="D10498" s="2" t="s">
        <v>16</v>
      </c>
      <c r="E10498" s="4">
        <f>390.00*(1-Z1%)</f>
        <v>390</v>
      </c>
      <c r="F10498" s="2">
        <v>3</v>
      </c>
      <c r="G10498" s="2"/>
    </row>
    <row r="10499" spans="1:26" customHeight="1" ht="36" hidden="true" outlineLevel="3">
      <c r="A10499" s="2" t="s">
        <v>20238</v>
      </c>
      <c r="B10499" s="3" t="s">
        <v>20239</v>
      </c>
      <c r="C10499" s="2"/>
      <c r="D10499" s="2" t="s">
        <v>16</v>
      </c>
      <c r="E10499" s="4">
        <f>250.00*(1-Z1%)</f>
        <v>250</v>
      </c>
      <c r="F10499" s="2">
        <v>2</v>
      </c>
      <c r="G10499" s="2"/>
    </row>
    <row r="10500" spans="1:26" customHeight="1" ht="36" hidden="true" outlineLevel="3">
      <c r="A10500" s="2" t="s">
        <v>20240</v>
      </c>
      <c r="B10500" s="3" t="s">
        <v>20241</v>
      </c>
      <c r="C10500" s="2"/>
      <c r="D10500" s="2" t="s">
        <v>16</v>
      </c>
      <c r="E10500" s="4">
        <f>300.00*(1-Z1%)</f>
        <v>300</v>
      </c>
      <c r="F10500" s="2">
        <v>2</v>
      </c>
      <c r="G10500" s="2"/>
    </row>
    <row r="10501" spans="1:26" customHeight="1" ht="36" hidden="true" outlineLevel="3">
      <c r="A10501" s="2" t="s">
        <v>20242</v>
      </c>
      <c r="B10501" s="3" t="s">
        <v>20243</v>
      </c>
      <c r="C10501" s="2"/>
      <c r="D10501" s="2" t="s">
        <v>16</v>
      </c>
      <c r="E10501" s="4">
        <f>200.00*(1-Z1%)</f>
        <v>200</v>
      </c>
      <c r="F10501" s="2">
        <v>2</v>
      </c>
      <c r="G10501" s="2"/>
    </row>
    <row r="10502" spans="1:26" customHeight="1" ht="36" hidden="true" outlineLevel="3">
      <c r="A10502" s="2" t="s">
        <v>20244</v>
      </c>
      <c r="B10502" s="3" t="s">
        <v>20245</v>
      </c>
      <c r="C10502" s="2"/>
      <c r="D10502" s="2" t="s">
        <v>16</v>
      </c>
      <c r="E10502" s="4">
        <f>390.00*(1-Z1%)</f>
        <v>390</v>
      </c>
      <c r="F10502" s="2">
        <v>2</v>
      </c>
      <c r="G10502" s="2"/>
    </row>
    <row r="10503" spans="1:26" customHeight="1" ht="36" hidden="true" outlineLevel="3">
      <c r="A10503" s="2" t="s">
        <v>20246</v>
      </c>
      <c r="B10503" s="3" t="s">
        <v>20247</v>
      </c>
      <c r="C10503" s="2"/>
      <c r="D10503" s="2" t="s">
        <v>16</v>
      </c>
      <c r="E10503" s="4">
        <f>250.00*(1-Z1%)</f>
        <v>250</v>
      </c>
      <c r="F10503" s="2">
        <v>6</v>
      </c>
      <c r="G10503" s="2"/>
    </row>
    <row r="10504" spans="1:26" customHeight="1" ht="36" hidden="true" outlineLevel="3">
      <c r="A10504" s="2" t="s">
        <v>20248</v>
      </c>
      <c r="B10504" s="3" t="s">
        <v>20249</v>
      </c>
      <c r="C10504" s="2"/>
      <c r="D10504" s="2" t="s">
        <v>16</v>
      </c>
      <c r="E10504" s="4">
        <f>150.00*(1-Z1%)</f>
        <v>150</v>
      </c>
      <c r="F10504" s="2">
        <v>1</v>
      </c>
      <c r="G10504" s="2"/>
    </row>
    <row r="10505" spans="1:26" customHeight="1" ht="36" hidden="true" outlineLevel="3">
      <c r="A10505" s="2" t="s">
        <v>20250</v>
      </c>
      <c r="B10505" s="3" t="s">
        <v>20251</v>
      </c>
      <c r="C10505" s="2"/>
      <c r="D10505" s="2" t="s">
        <v>16</v>
      </c>
      <c r="E10505" s="4">
        <f>300.00*(1-Z1%)</f>
        <v>300</v>
      </c>
      <c r="F10505" s="2">
        <v>10</v>
      </c>
      <c r="G10505" s="2"/>
    </row>
    <row r="10506" spans="1:26" customHeight="1" ht="36" hidden="true" outlineLevel="3">
      <c r="A10506" s="2" t="s">
        <v>20252</v>
      </c>
      <c r="B10506" s="3" t="s">
        <v>20253</v>
      </c>
      <c r="C10506" s="2"/>
      <c r="D10506" s="2" t="s">
        <v>16</v>
      </c>
      <c r="E10506" s="4">
        <f>390.00*(1-Z1%)</f>
        <v>390</v>
      </c>
      <c r="F10506" s="2">
        <v>1</v>
      </c>
      <c r="G10506" s="2"/>
    </row>
    <row r="10507" spans="1:26" customHeight="1" ht="35" hidden="true" outlineLevel="3">
      <c r="A10507" s="5" t="s">
        <v>20254</v>
      </c>
      <c r="B10507" s="5"/>
      <c r="C10507" s="5"/>
      <c r="D10507" s="5"/>
      <c r="E10507" s="5"/>
      <c r="F10507" s="5"/>
      <c r="G10507" s="5"/>
    </row>
    <row r="10508" spans="1:26" customHeight="1" ht="36" hidden="true" outlineLevel="3">
      <c r="A10508" s="2" t="s">
        <v>20255</v>
      </c>
      <c r="B10508" s="3" t="s">
        <v>20256</v>
      </c>
      <c r="C10508" s="2"/>
      <c r="D10508" s="2" t="s">
        <v>16</v>
      </c>
      <c r="E10508" s="4">
        <f>150.00*(1-Z1%)</f>
        <v>150</v>
      </c>
      <c r="F10508" s="2">
        <v>2</v>
      </c>
      <c r="G10508" s="2"/>
    </row>
    <row r="10509" spans="1:26" customHeight="1" ht="18" hidden="true" outlineLevel="3">
      <c r="A10509" s="2" t="s">
        <v>20257</v>
      </c>
      <c r="B10509" s="3" t="s">
        <v>20258</v>
      </c>
      <c r="C10509" s="2"/>
      <c r="D10509" s="2" t="s">
        <v>16</v>
      </c>
      <c r="E10509" s="4">
        <f>120.00*(1-Z1%)</f>
        <v>120</v>
      </c>
      <c r="F10509" s="2">
        <v>6</v>
      </c>
      <c r="G10509" s="2"/>
    </row>
    <row r="10510" spans="1:26" customHeight="1" ht="36" hidden="true" outlineLevel="3">
      <c r="A10510" s="2" t="s">
        <v>20259</v>
      </c>
      <c r="B10510" s="3" t="s">
        <v>20260</v>
      </c>
      <c r="C10510" s="2"/>
      <c r="D10510" s="2" t="s">
        <v>16</v>
      </c>
      <c r="E10510" s="4">
        <f>100.00*(1-Z1%)</f>
        <v>100</v>
      </c>
      <c r="F10510" s="2">
        <v>4</v>
      </c>
      <c r="G10510" s="2"/>
    </row>
    <row r="10511" spans="1:26" customHeight="1" ht="36" hidden="true" outlineLevel="3">
      <c r="A10511" s="2" t="s">
        <v>20261</v>
      </c>
      <c r="B10511" s="3" t="s">
        <v>20262</v>
      </c>
      <c r="C10511" s="2"/>
      <c r="D10511" s="2" t="s">
        <v>16</v>
      </c>
      <c r="E10511" s="4">
        <f>100.00*(1-Z1%)</f>
        <v>100</v>
      </c>
      <c r="F10511" s="2">
        <v>5</v>
      </c>
      <c r="G10511" s="2"/>
    </row>
    <row r="10512" spans="1:26" customHeight="1" ht="36" hidden="true" outlineLevel="3">
      <c r="A10512" s="2" t="s">
        <v>20263</v>
      </c>
      <c r="B10512" s="3" t="s">
        <v>20264</v>
      </c>
      <c r="C10512" s="2"/>
      <c r="D10512" s="2" t="s">
        <v>16</v>
      </c>
      <c r="E10512" s="4">
        <f>120.00*(1-Z1%)</f>
        <v>120</v>
      </c>
      <c r="F10512" s="2">
        <v>1</v>
      </c>
      <c r="G10512" s="2"/>
    </row>
    <row r="10513" spans="1:26" customHeight="1" ht="18" hidden="true" outlineLevel="3">
      <c r="A10513" s="2" t="s">
        <v>20265</v>
      </c>
      <c r="B10513" s="3" t="s">
        <v>20266</v>
      </c>
      <c r="C10513" s="2"/>
      <c r="D10513" s="2" t="s">
        <v>16</v>
      </c>
      <c r="E10513" s="4">
        <f>100.00*(1-Z1%)</f>
        <v>100</v>
      </c>
      <c r="F10513" s="2">
        <v>5</v>
      </c>
      <c r="G10513" s="2"/>
    </row>
    <row r="10514" spans="1:26" customHeight="1" ht="36" hidden="true" outlineLevel="3">
      <c r="A10514" s="2" t="s">
        <v>20267</v>
      </c>
      <c r="B10514" s="3" t="s">
        <v>20268</v>
      </c>
      <c r="C10514" s="2"/>
      <c r="D10514" s="2" t="s">
        <v>16</v>
      </c>
      <c r="E10514" s="4">
        <f>100.00*(1-Z1%)</f>
        <v>100</v>
      </c>
      <c r="F10514" s="2">
        <v>3</v>
      </c>
      <c r="G10514" s="2"/>
    </row>
    <row r="10515" spans="1:26" customHeight="1" ht="18" hidden="true" outlineLevel="3">
      <c r="A10515" s="2" t="s">
        <v>20269</v>
      </c>
      <c r="B10515" s="3" t="s">
        <v>20270</v>
      </c>
      <c r="C10515" s="2"/>
      <c r="D10515" s="2" t="s">
        <v>16</v>
      </c>
      <c r="E10515" s="4">
        <f>130.00*(1-Z1%)</f>
        <v>130</v>
      </c>
      <c r="F10515" s="2">
        <v>1</v>
      </c>
      <c r="G10515" s="2"/>
    </row>
    <row r="10516" spans="1:26" customHeight="1" ht="36" hidden="true" outlineLevel="3">
      <c r="A10516" s="2" t="s">
        <v>20271</v>
      </c>
      <c r="B10516" s="3" t="s">
        <v>20272</v>
      </c>
      <c r="C10516" s="2"/>
      <c r="D10516" s="2" t="s">
        <v>16</v>
      </c>
      <c r="E10516" s="4">
        <f>100.00*(1-Z1%)</f>
        <v>100</v>
      </c>
      <c r="F10516" s="2">
        <v>3</v>
      </c>
      <c r="G10516" s="2"/>
    </row>
    <row r="10517" spans="1:26" customHeight="1" ht="18" hidden="true" outlineLevel="3">
      <c r="A10517" s="2" t="s">
        <v>20273</v>
      </c>
      <c r="B10517" s="3" t="s">
        <v>20274</v>
      </c>
      <c r="C10517" s="2"/>
      <c r="D10517" s="2" t="s">
        <v>16</v>
      </c>
      <c r="E10517" s="4">
        <f>150.00*(1-Z1%)</f>
        <v>150</v>
      </c>
      <c r="F10517" s="2">
        <v>1</v>
      </c>
      <c r="G10517" s="2"/>
    </row>
    <row r="10518" spans="1:26" customHeight="1" ht="18" hidden="true" outlineLevel="3">
      <c r="A10518" s="2" t="s">
        <v>20275</v>
      </c>
      <c r="B10518" s="3" t="s">
        <v>20276</v>
      </c>
      <c r="C10518" s="2"/>
      <c r="D10518" s="2" t="s">
        <v>16</v>
      </c>
      <c r="E10518" s="4">
        <f>200.00*(1-Z1%)</f>
        <v>200</v>
      </c>
      <c r="F10518" s="2">
        <v>3</v>
      </c>
      <c r="G10518" s="2"/>
    </row>
    <row r="10519" spans="1:26" customHeight="1" ht="36" hidden="true" outlineLevel="3">
      <c r="A10519" s="2" t="s">
        <v>20277</v>
      </c>
      <c r="B10519" s="3" t="s">
        <v>20278</v>
      </c>
      <c r="C10519" s="2"/>
      <c r="D10519" s="2" t="s">
        <v>16</v>
      </c>
      <c r="E10519" s="4">
        <f>200.00*(1-Z1%)</f>
        <v>200</v>
      </c>
      <c r="F10519" s="2">
        <v>5</v>
      </c>
      <c r="G10519" s="2"/>
    </row>
    <row r="10520" spans="1:26" customHeight="1" ht="36" hidden="true" outlineLevel="3">
      <c r="A10520" s="2" t="s">
        <v>20279</v>
      </c>
      <c r="B10520" s="3" t="s">
        <v>20280</v>
      </c>
      <c r="C10520" s="2"/>
      <c r="D10520" s="2" t="s">
        <v>16</v>
      </c>
      <c r="E10520" s="4">
        <f>150.00*(1-Z1%)</f>
        <v>150</v>
      </c>
      <c r="F10520" s="2">
        <v>1</v>
      </c>
      <c r="G10520" s="2"/>
    </row>
    <row r="10521" spans="1:26" customHeight="1" ht="18" hidden="true" outlineLevel="3">
      <c r="A10521" s="2" t="s">
        <v>20281</v>
      </c>
      <c r="B10521" s="3" t="s">
        <v>20282</v>
      </c>
      <c r="C10521" s="2"/>
      <c r="D10521" s="2" t="s">
        <v>16</v>
      </c>
      <c r="E10521" s="4">
        <f>200.00*(1-Z1%)</f>
        <v>200</v>
      </c>
      <c r="F10521" s="2">
        <v>2</v>
      </c>
      <c r="G10521" s="2"/>
    </row>
    <row r="10522" spans="1:26" customHeight="1" ht="18" hidden="true" outlineLevel="3">
      <c r="A10522" s="2" t="s">
        <v>20283</v>
      </c>
      <c r="B10522" s="3" t="s">
        <v>20284</v>
      </c>
      <c r="C10522" s="2"/>
      <c r="D10522" s="2" t="s">
        <v>16</v>
      </c>
      <c r="E10522" s="4">
        <f>150.00*(1-Z1%)</f>
        <v>150</v>
      </c>
      <c r="F10522" s="2">
        <v>2</v>
      </c>
      <c r="G10522" s="2"/>
    </row>
    <row r="10523" spans="1:26" customHeight="1" ht="36" hidden="true" outlineLevel="3">
      <c r="A10523" s="2" t="s">
        <v>20285</v>
      </c>
      <c r="B10523" s="3" t="s">
        <v>20286</v>
      </c>
      <c r="C10523" s="2"/>
      <c r="D10523" s="2" t="s">
        <v>16</v>
      </c>
      <c r="E10523" s="4">
        <f>150.00*(1-Z1%)</f>
        <v>150</v>
      </c>
      <c r="F10523" s="2">
        <v>1</v>
      </c>
      <c r="G10523" s="2"/>
    </row>
    <row r="10524" spans="1:26" customHeight="1" ht="36" hidden="true" outlineLevel="3">
      <c r="A10524" s="2" t="s">
        <v>20287</v>
      </c>
      <c r="B10524" s="3" t="s">
        <v>20288</v>
      </c>
      <c r="C10524" s="2"/>
      <c r="D10524" s="2" t="s">
        <v>16</v>
      </c>
      <c r="E10524" s="4">
        <f>200.00*(1-Z1%)</f>
        <v>200</v>
      </c>
      <c r="F10524" s="2">
        <v>2</v>
      </c>
      <c r="G10524" s="2"/>
    </row>
    <row r="10525" spans="1:26" customHeight="1" ht="18" hidden="true" outlineLevel="3">
      <c r="A10525" s="2" t="s">
        <v>20289</v>
      </c>
      <c r="B10525" s="3" t="s">
        <v>20290</v>
      </c>
      <c r="C10525" s="2"/>
      <c r="D10525" s="2" t="s">
        <v>16</v>
      </c>
      <c r="E10525" s="4">
        <f>150.00*(1-Z1%)</f>
        <v>150</v>
      </c>
      <c r="F10525" s="2">
        <v>1</v>
      </c>
      <c r="G10525" s="2"/>
    </row>
    <row r="10526" spans="1:26" customHeight="1" ht="18" hidden="true" outlineLevel="3">
      <c r="A10526" s="2" t="s">
        <v>20291</v>
      </c>
      <c r="B10526" s="3" t="s">
        <v>20292</v>
      </c>
      <c r="C10526" s="2"/>
      <c r="D10526" s="2" t="s">
        <v>16</v>
      </c>
      <c r="E10526" s="4">
        <f>120.00*(1-Z1%)</f>
        <v>120</v>
      </c>
      <c r="F10526" s="2">
        <v>2</v>
      </c>
      <c r="G10526" s="2"/>
    </row>
    <row r="10527" spans="1:26" customHeight="1" ht="36" hidden="true" outlineLevel="3">
      <c r="A10527" s="2" t="s">
        <v>20293</v>
      </c>
      <c r="B10527" s="3" t="s">
        <v>20294</v>
      </c>
      <c r="C10527" s="2"/>
      <c r="D10527" s="2" t="s">
        <v>16</v>
      </c>
      <c r="E10527" s="4">
        <f>150.00*(1-Z1%)</f>
        <v>150</v>
      </c>
      <c r="F10527" s="2">
        <v>1</v>
      </c>
      <c r="G10527" s="2"/>
    </row>
    <row r="10528" spans="1:26" customHeight="1" ht="18" hidden="true" outlineLevel="3">
      <c r="A10528" s="2" t="s">
        <v>20295</v>
      </c>
      <c r="B10528" s="3" t="s">
        <v>20296</v>
      </c>
      <c r="C10528" s="2"/>
      <c r="D10528" s="2" t="s">
        <v>16</v>
      </c>
      <c r="E10528" s="4">
        <f>100.00*(1-Z1%)</f>
        <v>100</v>
      </c>
      <c r="F10528" s="2">
        <v>1</v>
      </c>
      <c r="G10528" s="2"/>
    </row>
    <row r="10529" spans="1:26" customHeight="1" ht="18" hidden="true" outlineLevel="3">
      <c r="A10529" s="2" t="s">
        <v>20297</v>
      </c>
      <c r="B10529" s="3" t="s">
        <v>20298</v>
      </c>
      <c r="C10529" s="2"/>
      <c r="D10529" s="2" t="s">
        <v>16</v>
      </c>
      <c r="E10529" s="4">
        <f>150.00*(1-Z1%)</f>
        <v>150</v>
      </c>
      <c r="F10529" s="2">
        <v>1</v>
      </c>
      <c r="G10529" s="2"/>
    </row>
    <row r="10530" spans="1:26" customHeight="1" ht="18" hidden="true" outlineLevel="3">
      <c r="A10530" s="2" t="s">
        <v>20299</v>
      </c>
      <c r="B10530" s="3" t="s">
        <v>20300</v>
      </c>
      <c r="C10530" s="2"/>
      <c r="D10530" s="2" t="s">
        <v>16</v>
      </c>
      <c r="E10530" s="4">
        <f>200.00*(1-Z1%)</f>
        <v>200</v>
      </c>
      <c r="F10530" s="2">
        <v>2</v>
      </c>
      <c r="G10530" s="2"/>
    </row>
    <row r="10531" spans="1:26" customHeight="1" ht="35" hidden="true" outlineLevel="3">
      <c r="A10531" s="5" t="s">
        <v>20301</v>
      </c>
      <c r="B10531" s="5"/>
      <c r="C10531" s="5"/>
      <c r="D10531" s="5"/>
      <c r="E10531" s="5"/>
      <c r="F10531" s="5"/>
      <c r="G10531" s="5"/>
    </row>
    <row r="10532" spans="1:26" customHeight="1" ht="36" hidden="true" outlineLevel="3">
      <c r="A10532" s="2" t="s">
        <v>20302</v>
      </c>
      <c r="B10532" s="3" t="s">
        <v>20303</v>
      </c>
      <c r="C10532" s="2"/>
      <c r="D10532" s="2" t="s">
        <v>16</v>
      </c>
      <c r="E10532" s="4">
        <f>100.00*(1-Z1%)</f>
        <v>100</v>
      </c>
      <c r="F10532" s="2">
        <v>1</v>
      </c>
      <c r="G10532" s="2"/>
    </row>
    <row r="10533" spans="1:26" customHeight="1" ht="36" hidden="true" outlineLevel="3">
      <c r="A10533" s="2" t="s">
        <v>20304</v>
      </c>
      <c r="B10533" s="3" t="s">
        <v>20305</v>
      </c>
      <c r="C10533" s="2"/>
      <c r="D10533" s="2" t="s">
        <v>16</v>
      </c>
      <c r="E10533" s="4">
        <f>200.00*(1-Z1%)</f>
        <v>200</v>
      </c>
      <c r="F10533" s="2">
        <v>1</v>
      </c>
      <c r="G10533" s="2"/>
    </row>
    <row r="10534" spans="1:26" customHeight="1" ht="36" hidden="true" outlineLevel="3">
      <c r="A10534" s="2" t="s">
        <v>20306</v>
      </c>
      <c r="B10534" s="3" t="s">
        <v>20307</v>
      </c>
      <c r="C10534" s="2"/>
      <c r="D10534" s="2" t="s">
        <v>16</v>
      </c>
      <c r="E10534" s="4">
        <f>100.00*(1-Z1%)</f>
        <v>100</v>
      </c>
      <c r="F10534" s="2">
        <v>2</v>
      </c>
      <c r="G10534" s="2"/>
    </row>
    <row r="10535" spans="1:26" customHeight="1" ht="36" hidden="true" outlineLevel="3">
      <c r="A10535" s="2" t="s">
        <v>20308</v>
      </c>
      <c r="B10535" s="3" t="s">
        <v>20309</v>
      </c>
      <c r="C10535" s="2"/>
      <c r="D10535" s="2" t="s">
        <v>16</v>
      </c>
      <c r="E10535" s="4">
        <f>100.00*(1-Z1%)</f>
        <v>100</v>
      </c>
      <c r="F10535" s="2">
        <v>3</v>
      </c>
      <c r="G10535" s="2"/>
    </row>
    <row r="10536" spans="1:26" customHeight="1" ht="36" hidden="true" outlineLevel="3">
      <c r="A10536" s="2" t="s">
        <v>20310</v>
      </c>
      <c r="B10536" s="3" t="s">
        <v>20311</v>
      </c>
      <c r="C10536" s="2"/>
      <c r="D10536" s="2" t="s">
        <v>16</v>
      </c>
      <c r="E10536" s="4">
        <f>150.00*(1-Z1%)</f>
        <v>150</v>
      </c>
      <c r="F10536" s="2">
        <v>1</v>
      </c>
      <c r="G10536" s="2"/>
    </row>
    <row r="10537" spans="1:26" customHeight="1" ht="36" hidden="true" outlineLevel="3">
      <c r="A10537" s="2" t="s">
        <v>20312</v>
      </c>
      <c r="B10537" s="3" t="s">
        <v>20313</v>
      </c>
      <c r="C10537" s="2"/>
      <c r="D10537" s="2" t="s">
        <v>16</v>
      </c>
      <c r="E10537" s="4">
        <f>200.00*(1-Z1%)</f>
        <v>200</v>
      </c>
      <c r="F10537" s="2">
        <v>2</v>
      </c>
      <c r="G10537" s="2"/>
    </row>
    <row r="10538" spans="1:26" customHeight="1" ht="36" hidden="true" outlineLevel="3">
      <c r="A10538" s="2" t="s">
        <v>20314</v>
      </c>
      <c r="B10538" s="3" t="s">
        <v>20315</v>
      </c>
      <c r="C10538" s="2"/>
      <c r="D10538" s="2" t="s">
        <v>16</v>
      </c>
      <c r="E10538" s="4">
        <f>150.00*(1-Z1%)</f>
        <v>150</v>
      </c>
      <c r="F10538" s="2">
        <v>2</v>
      </c>
      <c r="G10538" s="2"/>
    </row>
    <row r="10539" spans="1:26" customHeight="1" ht="36" hidden="true" outlineLevel="3">
      <c r="A10539" s="2" t="s">
        <v>20316</v>
      </c>
      <c r="B10539" s="3" t="s">
        <v>20317</v>
      </c>
      <c r="C10539" s="2"/>
      <c r="D10539" s="2" t="s">
        <v>16</v>
      </c>
      <c r="E10539" s="4">
        <f>200.00*(1-Z1%)</f>
        <v>200</v>
      </c>
      <c r="F10539" s="2">
        <v>1</v>
      </c>
      <c r="G10539" s="2"/>
    </row>
    <row r="10540" spans="1:26" customHeight="1" ht="36" hidden="true" outlineLevel="3">
      <c r="A10540" s="2" t="s">
        <v>20318</v>
      </c>
      <c r="B10540" s="3" t="s">
        <v>20319</v>
      </c>
      <c r="C10540" s="2"/>
      <c r="D10540" s="2" t="s">
        <v>16</v>
      </c>
      <c r="E10540" s="4">
        <f>120.00*(1-Z1%)</f>
        <v>120</v>
      </c>
      <c r="F10540" s="2">
        <v>1</v>
      </c>
      <c r="G10540" s="2"/>
    </row>
    <row r="10541" spans="1:26" customHeight="1" ht="35" hidden="true" outlineLevel="3">
      <c r="A10541" s="5" t="s">
        <v>20320</v>
      </c>
      <c r="B10541" s="5"/>
      <c r="C10541" s="5"/>
      <c r="D10541" s="5"/>
      <c r="E10541" s="5"/>
      <c r="F10541" s="5"/>
      <c r="G10541" s="5"/>
    </row>
    <row r="10542" spans="1:26" customHeight="1" ht="36" hidden="true" outlineLevel="3">
      <c r="A10542" s="2" t="s">
        <v>20321</v>
      </c>
      <c r="B10542" s="3" t="s">
        <v>20322</v>
      </c>
      <c r="C10542" s="2"/>
      <c r="D10542" s="2" t="s">
        <v>16</v>
      </c>
      <c r="E10542" s="4">
        <f>100.00*(1-Z1%)</f>
        <v>100</v>
      </c>
      <c r="F10542" s="2">
        <v>3</v>
      </c>
      <c r="G10542" s="2"/>
    </row>
    <row r="10543" spans="1:26" customHeight="1" ht="18" hidden="true" outlineLevel="3">
      <c r="A10543" s="2" t="s">
        <v>20323</v>
      </c>
      <c r="B10543" s="3" t="s">
        <v>20324</v>
      </c>
      <c r="C10543" s="2"/>
      <c r="D10543" s="2" t="s">
        <v>16</v>
      </c>
      <c r="E10543" s="4">
        <f>100.00*(1-Z1%)</f>
        <v>100</v>
      </c>
      <c r="F10543" s="2">
        <v>1</v>
      </c>
      <c r="G10543" s="2"/>
    </row>
    <row r="10544" spans="1:26" customHeight="1" ht="18" hidden="true" outlineLevel="3">
      <c r="A10544" s="2" t="s">
        <v>20325</v>
      </c>
      <c r="B10544" s="3" t="s">
        <v>20326</v>
      </c>
      <c r="C10544" s="2"/>
      <c r="D10544" s="2" t="s">
        <v>16</v>
      </c>
      <c r="E10544" s="4">
        <f>150.00*(1-Z1%)</f>
        <v>150</v>
      </c>
      <c r="F10544" s="2">
        <v>3</v>
      </c>
      <c r="G10544" s="2"/>
    </row>
    <row r="10545" spans="1:26" customHeight="1" ht="18" hidden="true" outlineLevel="3">
      <c r="A10545" s="2" t="s">
        <v>20327</v>
      </c>
      <c r="B10545" s="3" t="s">
        <v>20328</v>
      </c>
      <c r="C10545" s="2"/>
      <c r="D10545" s="2" t="s">
        <v>16</v>
      </c>
      <c r="E10545" s="4">
        <f>100.00*(1-Z1%)</f>
        <v>100</v>
      </c>
      <c r="F10545" s="2">
        <v>7</v>
      </c>
      <c r="G10545" s="2"/>
    </row>
    <row r="10546" spans="1:26" customHeight="1" ht="18" hidden="true" outlineLevel="3">
      <c r="A10546" s="2" t="s">
        <v>20329</v>
      </c>
      <c r="B10546" s="3" t="s">
        <v>20330</v>
      </c>
      <c r="C10546" s="2"/>
      <c r="D10546" s="2" t="s">
        <v>16</v>
      </c>
      <c r="E10546" s="4">
        <f>90.00*(1-Z1%)</f>
        <v>90</v>
      </c>
      <c r="F10546" s="2">
        <v>6</v>
      </c>
      <c r="G10546" s="2"/>
    </row>
    <row r="10547" spans="1:26" customHeight="1" ht="18" hidden="true" outlineLevel="3">
      <c r="A10547" s="2" t="s">
        <v>20331</v>
      </c>
      <c r="B10547" s="3" t="s">
        <v>20332</v>
      </c>
      <c r="C10547" s="2"/>
      <c r="D10547" s="2" t="s">
        <v>16</v>
      </c>
      <c r="E10547" s="4">
        <f>150.00*(1-Z1%)</f>
        <v>150</v>
      </c>
      <c r="F10547" s="2">
        <v>3</v>
      </c>
      <c r="G10547" s="2"/>
    </row>
    <row r="10548" spans="1:26" customHeight="1" ht="18" hidden="true" outlineLevel="3">
      <c r="A10548" s="2" t="s">
        <v>20333</v>
      </c>
      <c r="B10548" s="3" t="s">
        <v>20334</v>
      </c>
      <c r="C10548" s="2"/>
      <c r="D10548" s="2" t="s">
        <v>16</v>
      </c>
      <c r="E10548" s="4">
        <f>100.00*(1-Z1%)</f>
        <v>100</v>
      </c>
      <c r="F10548" s="2">
        <v>1</v>
      </c>
      <c r="G10548" s="2"/>
    </row>
    <row r="10549" spans="1:26" customHeight="1" ht="18" hidden="true" outlineLevel="3">
      <c r="A10549" s="2" t="s">
        <v>20335</v>
      </c>
      <c r="B10549" s="3" t="s">
        <v>20336</v>
      </c>
      <c r="C10549" s="2"/>
      <c r="D10549" s="2" t="s">
        <v>16</v>
      </c>
      <c r="E10549" s="4">
        <f>120.00*(1-Z1%)</f>
        <v>120</v>
      </c>
      <c r="F10549" s="2">
        <v>1</v>
      </c>
      <c r="G10549" s="2"/>
    </row>
    <row r="10550" spans="1:26" customHeight="1" ht="18" hidden="true" outlineLevel="3">
      <c r="A10550" s="2" t="s">
        <v>20337</v>
      </c>
      <c r="B10550" s="3" t="s">
        <v>20338</v>
      </c>
      <c r="C10550" s="2"/>
      <c r="D10550" s="2" t="s">
        <v>16</v>
      </c>
      <c r="E10550" s="4">
        <f>120.00*(1-Z1%)</f>
        <v>120</v>
      </c>
      <c r="F10550" s="2">
        <v>4</v>
      </c>
      <c r="G10550" s="2"/>
    </row>
    <row r="10551" spans="1:26" customHeight="1" ht="36" hidden="true" outlineLevel="3">
      <c r="A10551" s="2" t="s">
        <v>20339</v>
      </c>
      <c r="B10551" s="3" t="s">
        <v>20340</v>
      </c>
      <c r="C10551" s="2"/>
      <c r="D10551" s="2" t="s">
        <v>16</v>
      </c>
      <c r="E10551" s="4">
        <f>100.00*(1-Z1%)</f>
        <v>100</v>
      </c>
      <c r="F10551" s="2">
        <v>2</v>
      </c>
      <c r="G10551" s="2"/>
    </row>
    <row r="10552" spans="1:26" customHeight="1" ht="18" hidden="true" outlineLevel="3">
      <c r="A10552" s="2" t="s">
        <v>20341</v>
      </c>
      <c r="B10552" s="3" t="s">
        <v>20342</v>
      </c>
      <c r="C10552" s="2"/>
      <c r="D10552" s="2" t="s">
        <v>16</v>
      </c>
      <c r="E10552" s="4">
        <f>150.00*(1-Z1%)</f>
        <v>150</v>
      </c>
      <c r="F10552" s="2">
        <v>3</v>
      </c>
      <c r="G10552" s="2"/>
    </row>
    <row r="10553" spans="1:26" customHeight="1" ht="36" hidden="true" outlineLevel="3">
      <c r="A10553" s="2" t="s">
        <v>20343</v>
      </c>
      <c r="B10553" s="3" t="s">
        <v>20344</v>
      </c>
      <c r="C10553" s="2"/>
      <c r="D10553" s="2" t="s">
        <v>16</v>
      </c>
      <c r="E10553" s="4">
        <f>150.00*(1-Z1%)</f>
        <v>150</v>
      </c>
      <c r="F10553" s="2">
        <v>3</v>
      </c>
      <c r="G10553" s="2"/>
    </row>
    <row r="10554" spans="1:26" customHeight="1" ht="18" hidden="true" outlineLevel="3">
      <c r="A10554" s="2" t="s">
        <v>20345</v>
      </c>
      <c r="B10554" s="3" t="s">
        <v>20346</v>
      </c>
      <c r="C10554" s="2"/>
      <c r="D10554" s="2" t="s">
        <v>16</v>
      </c>
      <c r="E10554" s="4">
        <f>100.00*(1-Z1%)</f>
        <v>100</v>
      </c>
      <c r="F10554" s="2">
        <v>2</v>
      </c>
      <c r="G10554" s="2"/>
    </row>
    <row r="10555" spans="1:26" customHeight="1" ht="18" hidden="true" outlineLevel="3">
      <c r="A10555" s="2" t="s">
        <v>20347</v>
      </c>
      <c r="B10555" s="3" t="s">
        <v>20348</v>
      </c>
      <c r="C10555" s="2"/>
      <c r="D10555" s="2" t="s">
        <v>16</v>
      </c>
      <c r="E10555" s="4">
        <f>150.00*(1-Z1%)</f>
        <v>150</v>
      </c>
      <c r="F10555" s="2">
        <v>5</v>
      </c>
      <c r="G10555" s="2"/>
    </row>
    <row r="10556" spans="1:26" customHeight="1" ht="18" hidden="true" outlineLevel="3">
      <c r="A10556" s="2" t="s">
        <v>20349</v>
      </c>
      <c r="B10556" s="3" t="s">
        <v>20350</v>
      </c>
      <c r="C10556" s="2"/>
      <c r="D10556" s="2" t="s">
        <v>16</v>
      </c>
      <c r="E10556" s="4">
        <f>150.00*(1-Z1%)</f>
        <v>150</v>
      </c>
      <c r="F10556" s="2">
        <v>4</v>
      </c>
      <c r="G10556" s="2"/>
    </row>
    <row r="10557" spans="1:26" customHeight="1" ht="18" hidden="true" outlineLevel="3">
      <c r="A10557" s="2" t="s">
        <v>20351</v>
      </c>
      <c r="B10557" s="3" t="s">
        <v>20352</v>
      </c>
      <c r="C10557" s="2"/>
      <c r="D10557" s="2" t="s">
        <v>16</v>
      </c>
      <c r="E10557" s="4">
        <f>120.00*(1-Z1%)</f>
        <v>120</v>
      </c>
      <c r="F10557" s="2">
        <v>3</v>
      </c>
      <c r="G10557" s="2"/>
    </row>
    <row r="10558" spans="1:26" customHeight="1" ht="36" hidden="true" outlineLevel="3">
      <c r="A10558" s="2" t="s">
        <v>20353</v>
      </c>
      <c r="B10558" s="3" t="s">
        <v>20354</v>
      </c>
      <c r="C10558" s="2"/>
      <c r="D10558" s="2" t="s">
        <v>16</v>
      </c>
      <c r="E10558" s="4">
        <f>616.00*(1-Z1%)</f>
        <v>616</v>
      </c>
      <c r="F10558" s="2">
        <v>4</v>
      </c>
      <c r="G10558" s="2"/>
    </row>
    <row r="10559" spans="1:26" customHeight="1" ht="36" hidden="true" outlineLevel="3">
      <c r="A10559" s="2" t="s">
        <v>20355</v>
      </c>
      <c r="B10559" s="3" t="s">
        <v>20356</v>
      </c>
      <c r="C10559" s="2"/>
      <c r="D10559" s="2" t="s">
        <v>16</v>
      </c>
      <c r="E10559" s="4">
        <f>559.00*(1-Z1%)</f>
        <v>559</v>
      </c>
      <c r="F10559" s="2">
        <v>3</v>
      </c>
      <c r="G10559" s="2"/>
    </row>
    <row r="10560" spans="1:26" customHeight="1" ht="36" hidden="true" outlineLevel="3">
      <c r="A10560" s="2" t="s">
        <v>20357</v>
      </c>
      <c r="B10560" s="3" t="s">
        <v>20358</v>
      </c>
      <c r="C10560" s="2"/>
      <c r="D10560" s="2" t="s">
        <v>16</v>
      </c>
      <c r="E10560" s="4">
        <f>674.00*(1-Z1%)</f>
        <v>674</v>
      </c>
      <c r="F10560" s="2">
        <v>4</v>
      </c>
      <c r="G10560" s="2"/>
    </row>
    <row r="10561" spans="1:26" customHeight="1" ht="36" hidden="true" outlineLevel="3">
      <c r="A10561" s="2" t="s">
        <v>20359</v>
      </c>
      <c r="B10561" s="3" t="s">
        <v>20360</v>
      </c>
      <c r="C10561" s="2"/>
      <c r="D10561" s="2" t="s">
        <v>16</v>
      </c>
      <c r="E10561" s="4">
        <f>788.00*(1-Z1%)</f>
        <v>788</v>
      </c>
      <c r="F10561" s="2">
        <v>5</v>
      </c>
      <c r="G10561" s="2"/>
    </row>
    <row r="10562" spans="1:26" customHeight="1" ht="35" hidden="true" outlineLevel="3">
      <c r="A10562" s="5" t="s">
        <v>20361</v>
      </c>
      <c r="B10562" s="5"/>
      <c r="C10562" s="5"/>
      <c r="D10562" s="5"/>
      <c r="E10562" s="5"/>
      <c r="F10562" s="5"/>
      <c r="G10562" s="5"/>
    </row>
    <row r="10563" spans="1:26" customHeight="1" ht="18" hidden="true" outlineLevel="3">
      <c r="A10563" s="2" t="s">
        <v>20362</v>
      </c>
      <c r="B10563" s="3" t="s">
        <v>20363</v>
      </c>
      <c r="C10563" s="2"/>
      <c r="D10563" s="2" t="s">
        <v>16</v>
      </c>
      <c r="E10563" s="4">
        <f>100.00*(1-Z1%)</f>
        <v>100</v>
      </c>
      <c r="F10563" s="2">
        <v>1</v>
      </c>
      <c r="G10563" s="2"/>
    </row>
    <row r="10564" spans="1:26" customHeight="1" ht="18" hidden="true" outlineLevel="3">
      <c r="A10564" s="2" t="s">
        <v>20364</v>
      </c>
      <c r="B10564" s="3" t="s">
        <v>20365</v>
      </c>
      <c r="C10564" s="2"/>
      <c r="D10564" s="2" t="s">
        <v>16</v>
      </c>
      <c r="E10564" s="4">
        <f>150.00*(1-Z1%)</f>
        <v>150</v>
      </c>
      <c r="F10564" s="2">
        <v>1</v>
      </c>
      <c r="G10564" s="2"/>
    </row>
    <row r="10565" spans="1:26" customHeight="1" ht="18" hidden="true" outlineLevel="3">
      <c r="A10565" s="2" t="s">
        <v>20366</v>
      </c>
      <c r="B10565" s="3" t="s">
        <v>20367</v>
      </c>
      <c r="C10565" s="2"/>
      <c r="D10565" s="2" t="s">
        <v>16</v>
      </c>
      <c r="E10565" s="4">
        <f>100.00*(1-Z1%)</f>
        <v>100</v>
      </c>
      <c r="F10565" s="2">
        <v>3</v>
      </c>
      <c r="G10565" s="2"/>
    </row>
    <row r="10566" spans="1:26" customHeight="1" ht="18" hidden="true" outlineLevel="3">
      <c r="A10566" s="2" t="s">
        <v>20368</v>
      </c>
      <c r="B10566" s="3" t="s">
        <v>20369</v>
      </c>
      <c r="C10566" s="2"/>
      <c r="D10566" s="2" t="s">
        <v>16</v>
      </c>
      <c r="E10566" s="4">
        <f>100.00*(1-Z1%)</f>
        <v>100</v>
      </c>
      <c r="F10566" s="2">
        <v>2</v>
      </c>
      <c r="G10566" s="2"/>
    </row>
    <row r="10567" spans="1:26" customHeight="1" ht="18" hidden="true" outlineLevel="3">
      <c r="A10567" s="2" t="s">
        <v>20370</v>
      </c>
      <c r="B10567" s="3" t="s">
        <v>20371</v>
      </c>
      <c r="C10567" s="2"/>
      <c r="D10567" s="2" t="s">
        <v>16</v>
      </c>
      <c r="E10567" s="4">
        <f>100.00*(1-Z1%)</f>
        <v>100</v>
      </c>
      <c r="F10567" s="2">
        <v>1</v>
      </c>
      <c r="G10567" s="2"/>
    </row>
    <row r="10568" spans="1:26" customHeight="1" ht="36" hidden="true" outlineLevel="3">
      <c r="A10568" s="2" t="s">
        <v>20372</v>
      </c>
      <c r="B10568" s="3" t="s">
        <v>20373</v>
      </c>
      <c r="C10568" s="2"/>
      <c r="D10568" s="2" t="s">
        <v>16</v>
      </c>
      <c r="E10568" s="4">
        <f>320.00*(1-Z1%)</f>
        <v>320</v>
      </c>
      <c r="F10568" s="2">
        <v>1</v>
      </c>
      <c r="G10568" s="2"/>
    </row>
    <row r="10569" spans="1:26" customHeight="1" ht="18" hidden="true" outlineLevel="3">
      <c r="A10569" s="2" t="s">
        <v>20374</v>
      </c>
      <c r="B10569" s="3" t="s">
        <v>20375</v>
      </c>
      <c r="C10569" s="2"/>
      <c r="D10569" s="2" t="s">
        <v>16</v>
      </c>
      <c r="E10569" s="4">
        <f>250.00*(1-Z1%)</f>
        <v>250</v>
      </c>
      <c r="F10569" s="2">
        <v>2</v>
      </c>
      <c r="G10569" s="2"/>
    </row>
    <row r="10570" spans="1:26" customHeight="1" ht="18" hidden="true" outlineLevel="3">
      <c r="A10570" s="2" t="s">
        <v>20376</v>
      </c>
      <c r="B10570" s="3" t="s">
        <v>20377</v>
      </c>
      <c r="C10570" s="2"/>
      <c r="D10570" s="2" t="s">
        <v>16</v>
      </c>
      <c r="E10570" s="4">
        <f>150.00*(1-Z1%)</f>
        <v>150</v>
      </c>
      <c r="F10570" s="2">
        <v>2</v>
      </c>
      <c r="G10570" s="2"/>
    </row>
    <row r="10571" spans="1:26" customHeight="1" ht="18" hidden="true" outlineLevel="3">
      <c r="A10571" s="2" t="s">
        <v>20378</v>
      </c>
      <c r="B10571" s="3" t="s">
        <v>20379</v>
      </c>
      <c r="C10571" s="2"/>
      <c r="D10571" s="2" t="s">
        <v>16</v>
      </c>
      <c r="E10571" s="4">
        <f>150.00*(1-Z1%)</f>
        <v>150</v>
      </c>
      <c r="F10571" s="2">
        <v>1</v>
      </c>
      <c r="G10571" s="2"/>
    </row>
    <row r="10572" spans="1:26" customHeight="1" ht="18" hidden="true" outlineLevel="3">
      <c r="A10572" s="2" t="s">
        <v>20380</v>
      </c>
      <c r="B10572" s="3" t="s">
        <v>20381</v>
      </c>
      <c r="C10572" s="2"/>
      <c r="D10572" s="2" t="s">
        <v>16</v>
      </c>
      <c r="E10572" s="4">
        <f>150.00*(1-Z1%)</f>
        <v>150</v>
      </c>
      <c r="F10572" s="2">
        <v>2</v>
      </c>
      <c r="G10572" s="2"/>
    </row>
    <row r="10573" spans="1:26" customHeight="1" ht="18" hidden="true" outlineLevel="3">
      <c r="A10573" s="2" t="s">
        <v>20382</v>
      </c>
      <c r="B10573" s="3" t="s">
        <v>20383</v>
      </c>
      <c r="C10573" s="2"/>
      <c r="D10573" s="2" t="s">
        <v>16</v>
      </c>
      <c r="E10573" s="4">
        <f>450.00*(1-Z1%)</f>
        <v>450</v>
      </c>
      <c r="F10573" s="2">
        <v>2</v>
      </c>
      <c r="G10573" s="2"/>
    </row>
    <row r="10574" spans="1:26" customHeight="1" ht="18" hidden="true" outlineLevel="3">
      <c r="A10574" s="2" t="s">
        <v>20384</v>
      </c>
      <c r="B10574" s="3" t="s">
        <v>20385</v>
      </c>
      <c r="C10574" s="2"/>
      <c r="D10574" s="2" t="s">
        <v>16</v>
      </c>
      <c r="E10574" s="4">
        <f>100.00*(1-Z1%)</f>
        <v>100</v>
      </c>
      <c r="F10574" s="2">
        <v>2</v>
      </c>
      <c r="G10574" s="2"/>
    </row>
    <row r="10575" spans="1:26" customHeight="1" ht="18" hidden="true" outlineLevel="3">
      <c r="A10575" s="2" t="s">
        <v>20386</v>
      </c>
      <c r="B10575" s="3" t="s">
        <v>20387</v>
      </c>
      <c r="C10575" s="2"/>
      <c r="D10575" s="2" t="s">
        <v>16</v>
      </c>
      <c r="E10575" s="4">
        <f>120.00*(1-Z1%)</f>
        <v>120</v>
      </c>
      <c r="F10575" s="2">
        <v>2</v>
      </c>
      <c r="G10575" s="2"/>
    </row>
    <row r="10576" spans="1:26" customHeight="1" ht="18" hidden="true" outlineLevel="3">
      <c r="A10576" s="2" t="s">
        <v>20388</v>
      </c>
      <c r="B10576" s="3" t="s">
        <v>20389</v>
      </c>
      <c r="C10576" s="2"/>
      <c r="D10576" s="2" t="s">
        <v>16</v>
      </c>
      <c r="E10576" s="4">
        <f>150.00*(1-Z1%)</f>
        <v>150</v>
      </c>
      <c r="F10576" s="2">
        <v>4</v>
      </c>
      <c r="G10576" s="2"/>
    </row>
    <row r="10577" spans="1:26" customHeight="1" ht="18" hidden="true" outlineLevel="3">
      <c r="A10577" s="2" t="s">
        <v>20390</v>
      </c>
      <c r="B10577" s="3" t="s">
        <v>20391</v>
      </c>
      <c r="C10577" s="2"/>
      <c r="D10577" s="2" t="s">
        <v>16</v>
      </c>
      <c r="E10577" s="4">
        <f>100.00*(1-Z1%)</f>
        <v>100</v>
      </c>
      <c r="F10577" s="2">
        <v>4</v>
      </c>
      <c r="G10577" s="2"/>
    </row>
    <row r="10578" spans="1:26" customHeight="1" ht="18" hidden="true" outlineLevel="3">
      <c r="A10578" s="2" t="s">
        <v>20392</v>
      </c>
      <c r="B10578" s="3" t="s">
        <v>20393</v>
      </c>
      <c r="C10578" s="2"/>
      <c r="D10578" s="2" t="s">
        <v>16</v>
      </c>
      <c r="E10578" s="4">
        <f>190.00*(1-Z1%)</f>
        <v>190</v>
      </c>
      <c r="F10578" s="2">
        <v>3</v>
      </c>
      <c r="G10578" s="2"/>
    </row>
    <row r="10579" spans="1:26" customHeight="1" ht="18" hidden="true" outlineLevel="3">
      <c r="A10579" s="2" t="s">
        <v>20394</v>
      </c>
      <c r="B10579" s="3" t="s">
        <v>20395</v>
      </c>
      <c r="C10579" s="2"/>
      <c r="D10579" s="2" t="s">
        <v>16</v>
      </c>
      <c r="E10579" s="4">
        <f>120.00*(1-Z1%)</f>
        <v>120</v>
      </c>
      <c r="F10579" s="2">
        <v>2</v>
      </c>
      <c r="G10579" s="2"/>
    </row>
    <row r="10580" spans="1:26" customHeight="1" ht="35" hidden="true" outlineLevel="3">
      <c r="A10580" s="5" t="s">
        <v>20396</v>
      </c>
      <c r="B10580" s="5"/>
      <c r="C10580" s="5"/>
      <c r="D10580" s="5"/>
      <c r="E10580" s="5"/>
      <c r="F10580" s="5"/>
      <c r="G10580" s="5"/>
    </row>
    <row r="10581" spans="1:26" customHeight="1" ht="18" hidden="true" outlineLevel="3">
      <c r="A10581" s="2" t="s">
        <v>20397</v>
      </c>
      <c r="B10581" s="3" t="s">
        <v>20398</v>
      </c>
      <c r="C10581" s="2"/>
      <c r="D10581" s="2" t="s">
        <v>16</v>
      </c>
      <c r="E10581" s="4">
        <f>150.00*(1-Z1%)</f>
        <v>150</v>
      </c>
      <c r="F10581" s="2">
        <v>3</v>
      </c>
      <c r="G10581" s="2"/>
    </row>
    <row r="10582" spans="1:26" customHeight="1" ht="18" hidden="true" outlineLevel="3">
      <c r="A10582" s="2" t="s">
        <v>20399</v>
      </c>
      <c r="B10582" s="3" t="s">
        <v>20400</v>
      </c>
      <c r="C10582" s="2"/>
      <c r="D10582" s="2" t="s">
        <v>16</v>
      </c>
      <c r="E10582" s="4">
        <f>200.00*(1-Z1%)</f>
        <v>200</v>
      </c>
      <c r="F10582" s="2">
        <v>3</v>
      </c>
      <c r="G10582" s="2"/>
    </row>
    <row r="10583" spans="1:26" customHeight="1" ht="18" hidden="true" outlineLevel="3">
      <c r="A10583" s="2" t="s">
        <v>20401</v>
      </c>
      <c r="B10583" s="3" t="s">
        <v>20402</v>
      </c>
      <c r="C10583" s="2"/>
      <c r="D10583" s="2" t="s">
        <v>16</v>
      </c>
      <c r="E10583" s="4">
        <f>290.00*(1-Z1%)</f>
        <v>290</v>
      </c>
      <c r="F10583" s="2">
        <v>1</v>
      </c>
      <c r="G10583" s="2"/>
    </row>
    <row r="10584" spans="1:26" customHeight="1" ht="18" hidden="true" outlineLevel="3">
      <c r="A10584" s="2" t="s">
        <v>20403</v>
      </c>
      <c r="B10584" s="3" t="s">
        <v>20404</v>
      </c>
      <c r="C10584" s="2"/>
      <c r="D10584" s="2" t="s">
        <v>16</v>
      </c>
      <c r="E10584" s="4">
        <f>250.00*(1-Z1%)</f>
        <v>250</v>
      </c>
      <c r="F10584" s="2">
        <v>2</v>
      </c>
      <c r="G10584" s="2"/>
    </row>
    <row r="10585" spans="1:26" customHeight="1" ht="18" hidden="true" outlineLevel="3">
      <c r="A10585" s="2" t="s">
        <v>20405</v>
      </c>
      <c r="B10585" s="3" t="s">
        <v>20406</v>
      </c>
      <c r="C10585" s="2"/>
      <c r="D10585" s="2" t="s">
        <v>16</v>
      </c>
      <c r="E10585" s="4">
        <f>200.00*(1-Z1%)</f>
        <v>200</v>
      </c>
      <c r="F10585" s="2">
        <v>3</v>
      </c>
      <c r="G10585" s="2"/>
    </row>
    <row r="10586" spans="1:26" customHeight="1" ht="36" hidden="true" outlineLevel="3">
      <c r="A10586" s="2" t="s">
        <v>20407</v>
      </c>
      <c r="B10586" s="3" t="s">
        <v>20408</v>
      </c>
      <c r="C10586" s="2"/>
      <c r="D10586" s="2" t="s">
        <v>16</v>
      </c>
      <c r="E10586" s="4">
        <f>190.00*(1-Z1%)</f>
        <v>190</v>
      </c>
      <c r="F10586" s="2">
        <v>1</v>
      </c>
      <c r="G10586" s="2"/>
    </row>
    <row r="10587" spans="1:26" customHeight="1" ht="36" hidden="true" outlineLevel="3">
      <c r="A10587" s="2" t="s">
        <v>20409</v>
      </c>
      <c r="B10587" s="3" t="s">
        <v>20410</v>
      </c>
      <c r="C10587" s="2"/>
      <c r="D10587" s="2" t="s">
        <v>16</v>
      </c>
      <c r="E10587" s="4">
        <f>170.00*(1-Z1%)</f>
        <v>170</v>
      </c>
      <c r="F10587" s="2">
        <v>2</v>
      </c>
      <c r="G10587" s="2"/>
    </row>
    <row r="10588" spans="1:26" customHeight="1" ht="36" hidden="true" outlineLevel="3">
      <c r="A10588" s="2" t="s">
        <v>20411</v>
      </c>
      <c r="B10588" s="3" t="s">
        <v>20412</v>
      </c>
      <c r="C10588" s="2"/>
      <c r="D10588" s="2" t="s">
        <v>16</v>
      </c>
      <c r="E10588" s="4">
        <f>220.00*(1-Z1%)</f>
        <v>220</v>
      </c>
      <c r="F10588" s="2">
        <v>3</v>
      </c>
      <c r="G10588" s="2"/>
    </row>
    <row r="10589" spans="1:26" customHeight="1" ht="36" hidden="true" outlineLevel="3">
      <c r="A10589" s="2" t="s">
        <v>20413</v>
      </c>
      <c r="B10589" s="3" t="s">
        <v>20414</v>
      </c>
      <c r="C10589" s="2"/>
      <c r="D10589" s="2" t="s">
        <v>16</v>
      </c>
      <c r="E10589" s="4">
        <f>290.00*(1-Z1%)</f>
        <v>290</v>
      </c>
      <c r="F10589" s="2">
        <v>2</v>
      </c>
      <c r="G10589" s="2"/>
    </row>
    <row r="10590" spans="1:26" customHeight="1" ht="36" hidden="true" outlineLevel="3">
      <c r="A10590" s="2" t="s">
        <v>20415</v>
      </c>
      <c r="B10590" s="3" t="s">
        <v>20416</v>
      </c>
      <c r="C10590" s="2"/>
      <c r="D10590" s="2" t="s">
        <v>16</v>
      </c>
      <c r="E10590" s="4">
        <f>270.00*(1-Z1%)</f>
        <v>270</v>
      </c>
      <c r="F10590" s="2">
        <v>1</v>
      </c>
      <c r="G10590" s="2"/>
    </row>
    <row r="10591" spans="1:26" customHeight="1" ht="35" hidden="true" outlineLevel="3">
      <c r="A10591" s="5" t="s">
        <v>20417</v>
      </c>
      <c r="B10591" s="5"/>
      <c r="C10591" s="5"/>
      <c r="D10591" s="5"/>
      <c r="E10591" s="5"/>
      <c r="F10591" s="5"/>
      <c r="G10591" s="5"/>
    </row>
    <row r="10592" spans="1:26" customHeight="1" ht="36" hidden="true" outlineLevel="3">
      <c r="A10592" s="2" t="s">
        <v>20418</v>
      </c>
      <c r="B10592" s="3" t="s">
        <v>20419</v>
      </c>
      <c r="C10592" s="2"/>
      <c r="D10592" s="2" t="s">
        <v>16</v>
      </c>
      <c r="E10592" s="4">
        <f>300.00*(1-Z1%)</f>
        <v>300</v>
      </c>
      <c r="F10592" s="2">
        <v>4</v>
      </c>
      <c r="G10592" s="2"/>
    </row>
    <row r="10593" spans="1:26" customHeight="1" ht="36" hidden="true" outlineLevel="3">
      <c r="A10593" s="2" t="s">
        <v>20420</v>
      </c>
      <c r="B10593" s="3" t="s">
        <v>20421</v>
      </c>
      <c r="C10593" s="2"/>
      <c r="D10593" s="2" t="s">
        <v>16</v>
      </c>
      <c r="E10593" s="4">
        <f>390.00*(1-Z1%)</f>
        <v>390</v>
      </c>
      <c r="F10593" s="2">
        <v>3</v>
      </c>
      <c r="G10593" s="2"/>
    </row>
    <row r="10594" spans="1:26" customHeight="1" ht="36" hidden="true" outlineLevel="3">
      <c r="A10594" s="2" t="s">
        <v>20422</v>
      </c>
      <c r="B10594" s="3" t="s">
        <v>20423</v>
      </c>
      <c r="C10594" s="2"/>
      <c r="D10594" s="2" t="s">
        <v>16</v>
      </c>
      <c r="E10594" s="4">
        <f>300.00*(1-Z1%)</f>
        <v>300</v>
      </c>
      <c r="F10594" s="2">
        <v>1</v>
      </c>
      <c r="G10594" s="2"/>
    </row>
    <row r="10595" spans="1:26" customHeight="1" ht="18" hidden="true" outlineLevel="3">
      <c r="A10595" s="2" t="s">
        <v>20424</v>
      </c>
      <c r="B10595" s="3" t="s">
        <v>20425</v>
      </c>
      <c r="C10595" s="2"/>
      <c r="D10595" s="2" t="s">
        <v>16</v>
      </c>
      <c r="E10595" s="4">
        <f>350.00*(1-Z1%)</f>
        <v>350</v>
      </c>
      <c r="F10595" s="2">
        <v>3</v>
      </c>
      <c r="G10595" s="2"/>
    </row>
    <row r="10596" spans="1:26" customHeight="1" ht="18" hidden="true" outlineLevel="3">
      <c r="A10596" s="2" t="s">
        <v>20426</v>
      </c>
      <c r="B10596" s="3" t="s">
        <v>20427</v>
      </c>
      <c r="C10596" s="2"/>
      <c r="D10596" s="2" t="s">
        <v>16</v>
      </c>
      <c r="E10596" s="4">
        <f>370.00*(1-Z1%)</f>
        <v>370</v>
      </c>
      <c r="F10596" s="2">
        <v>1</v>
      </c>
      <c r="G10596" s="2"/>
    </row>
    <row r="10597" spans="1:26" customHeight="1" ht="36" hidden="true" outlineLevel="3">
      <c r="A10597" s="2" t="s">
        <v>20428</v>
      </c>
      <c r="B10597" s="3" t="s">
        <v>20429</v>
      </c>
      <c r="C10597" s="2"/>
      <c r="D10597" s="2" t="s">
        <v>16</v>
      </c>
      <c r="E10597" s="4">
        <f>550.00*(1-Z1%)</f>
        <v>550</v>
      </c>
      <c r="F10597" s="2">
        <v>2</v>
      </c>
      <c r="G10597" s="2"/>
    </row>
    <row r="10598" spans="1:26" customHeight="1" ht="36" hidden="true" outlineLevel="3">
      <c r="A10598" s="2" t="s">
        <v>20430</v>
      </c>
      <c r="B10598" s="3" t="s">
        <v>20431</v>
      </c>
      <c r="C10598" s="2"/>
      <c r="D10598" s="2" t="s">
        <v>16</v>
      </c>
      <c r="E10598" s="4">
        <f>350.00*(1-Z1%)</f>
        <v>350</v>
      </c>
      <c r="F10598" s="2">
        <v>3</v>
      </c>
      <c r="G10598" s="2"/>
    </row>
    <row r="10599" spans="1:26" customHeight="1" ht="36" hidden="true" outlineLevel="3">
      <c r="A10599" s="2" t="s">
        <v>20432</v>
      </c>
      <c r="B10599" s="3" t="s">
        <v>20433</v>
      </c>
      <c r="C10599" s="2"/>
      <c r="D10599" s="2" t="s">
        <v>16</v>
      </c>
      <c r="E10599" s="4">
        <f>490.00*(1-Z1%)</f>
        <v>490</v>
      </c>
      <c r="F10599" s="2">
        <v>1</v>
      </c>
      <c r="G10599" s="2"/>
    </row>
    <row r="10600" spans="1:26" customHeight="1" ht="18" hidden="true" outlineLevel="3">
      <c r="A10600" s="2" t="s">
        <v>20434</v>
      </c>
      <c r="B10600" s="3" t="s">
        <v>20435</v>
      </c>
      <c r="C10600" s="2"/>
      <c r="D10600" s="2" t="s">
        <v>16</v>
      </c>
      <c r="E10600" s="4">
        <f>220.00*(1-Z1%)</f>
        <v>220</v>
      </c>
      <c r="F10600" s="2">
        <v>1</v>
      </c>
      <c r="G10600" s="2"/>
    </row>
    <row r="10601" spans="1:26" customHeight="1" ht="18" hidden="true" outlineLevel="3">
      <c r="A10601" s="2" t="s">
        <v>20436</v>
      </c>
      <c r="B10601" s="3" t="s">
        <v>20437</v>
      </c>
      <c r="C10601" s="2"/>
      <c r="D10601" s="2" t="s">
        <v>16</v>
      </c>
      <c r="E10601" s="4">
        <f>350.00*(1-Z1%)</f>
        <v>350</v>
      </c>
      <c r="F10601" s="2">
        <v>1</v>
      </c>
      <c r="G10601" s="2"/>
    </row>
    <row r="10602" spans="1:26" customHeight="1" ht="18" hidden="true" outlineLevel="3">
      <c r="A10602" s="2" t="s">
        <v>20438</v>
      </c>
      <c r="B10602" s="3" t="s">
        <v>20439</v>
      </c>
      <c r="C10602" s="2"/>
      <c r="D10602" s="2" t="s">
        <v>16</v>
      </c>
      <c r="E10602" s="4">
        <f>490.00*(1-Z1%)</f>
        <v>490</v>
      </c>
      <c r="F10602" s="2">
        <v>1</v>
      </c>
      <c r="G10602" s="2"/>
    </row>
    <row r="10603" spans="1:26" customHeight="1" ht="18" hidden="true" outlineLevel="3">
      <c r="A10603" s="2" t="s">
        <v>20440</v>
      </c>
      <c r="B10603" s="3" t="s">
        <v>20441</v>
      </c>
      <c r="C10603" s="2"/>
      <c r="D10603" s="2" t="s">
        <v>16</v>
      </c>
      <c r="E10603" s="4">
        <f>400.00*(1-Z1%)</f>
        <v>400</v>
      </c>
      <c r="F10603" s="2">
        <v>2</v>
      </c>
      <c r="G10603" s="2"/>
    </row>
    <row r="10604" spans="1:26" customHeight="1" ht="18" hidden="true" outlineLevel="3">
      <c r="A10604" s="2" t="s">
        <v>20442</v>
      </c>
      <c r="B10604" s="3" t="s">
        <v>20443</v>
      </c>
      <c r="C10604" s="2"/>
      <c r="D10604" s="2" t="s">
        <v>16</v>
      </c>
      <c r="E10604" s="4">
        <f>220.00*(1-Z1%)</f>
        <v>220</v>
      </c>
      <c r="F10604" s="2">
        <v>2</v>
      </c>
      <c r="G10604" s="2"/>
    </row>
    <row r="10605" spans="1:26" customHeight="1" ht="35" hidden="true" outlineLevel="3">
      <c r="A10605" s="5" t="s">
        <v>20444</v>
      </c>
      <c r="B10605" s="5"/>
      <c r="C10605" s="5"/>
      <c r="D10605" s="5"/>
      <c r="E10605" s="5"/>
      <c r="F10605" s="5"/>
      <c r="G10605" s="5"/>
    </row>
    <row r="10606" spans="1:26" customHeight="1" ht="36" hidden="true" outlineLevel="3">
      <c r="A10606" s="2" t="s">
        <v>20445</v>
      </c>
      <c r="B10606" s="3" t="s">
        <v>20446</v>
      </c>
      <c r="C10606" s="2"/>
      <c r="D10606" s="2" t="s">
        <v>16</v>
      </c>
      <c r="E10606" s="4">
        <f>250.00*(1-Z1%)</f>
        <v>250</v>
      </c>
      <c r="F10606" s="2">
        <v>2</v>
      </c>
      <c r="G10606" s="2"/>
    </row>
    <row r="10607" spans="1:26" customHeight="1" ht="36" hidden="true" outlineLevel="3">
      <c r="A10607" s="2" t="s">
        <v>20447</v>
      </c>
      <c r="B10607" s="3" t="s">
        <v>20448</v>
      </c>
      <c r="C10607" s="2"/>
      <c r="D10607" s="2" t="s">
        <v>16</v>
      </c>
      <c r="E10607" s="4">
        <f>200.00*(1-Z1%)</f>
        <v>200</v>
      </c>
      <c r="F10607" s="2">
        <v>1</v>
      </c>
      <c r="G10607" s="2"/>
    </row>
    <row r="10608" spans="1:26" customHeight="1" ht="36" hidden="true" outlineLevel="3">
      <c r="A10608" s="2" t="s">
        <v>20449</v>
      </c>
      <c r="B10608" s="3" t="s">
        <v>20450</v>
      </c>
      <c r="C10608" s="2"/>
      <c r="D10608" s="2" t="s">
        <v>16</v>
      </c>
      <c r="E10608" s="4">
        <f>150.00*(1-Z1%)</f>
        <v>150</v>
      </c>
      <c r="F10608" s="2">
        <v>4</v>
      </c>
      <c r="G10608" s="2"/>
    </row>
    <row r="10609" spans="1:26" customHeight="1" ht="36" hidden="true" outlineLevel="3">
      <c r="A10609" s="2" t="s">
        <v>20451</v>
      </c>
      <c r="B10609" s="3" t="s">
        <v>20452</v>
      </c>
      <c r="C10609" s="2"/>
      <c r="D10609" s="2" t="s">
        <v>16</v>
      </c>
      <c r="E10609" s="4">
        <f>50.00*(1-Z1%)</f>
        <v>50</v>
      </c>
      <c r="F10609" s="2">
        <v>4</v>
      </c>
      <c r="G10609" s="2"/>
    </row>
    <row r="10610" spans="1:26" customHeight="1" ht="36" hidden="true" outlineLevel="3">
      <c r="A10610" s="2" t="s">
        <v>20453</v>
      </c>
      <c r="B10610" s="3" t="s">
        <v>20454</v>
      </c>
      <c r="C10610" s="2"/>
      <c r="D10610" s="2" t="s">
        <v>16</v>
      </c>
      <c r="E10610" s="4">
        <f>100.00*(1-Z1%)</f>
        <v>100</v>
      </c>
      <c r="F10610" s="2">
        <v>2</v>
      </c>
      <c r="G10610" s="2"/>
    </row>
    <row r="10611" spans="1:26" customHeight="1" ht="35" hidden="true" outlineLevel="3">
      <c r="A10611" s="5" t="s">
        <v>20455</v>
      </c>
      <c r="B10611" s="5"/>
      <c r="C10611" s="5"/>
      <c r="D10611" s="5"/>
      <c r="E10611" s="5"/>
      <c r="F10611" s="5"/>
      <c r="G10611" s="5"/>
    </row>
    <row r="10612" spans="1:26" customHeight="1" ht="18" hidden="true" outlineLevel="3">
      <c r="A10612" s="2" t="s">
        <v>20456</v>
      </c>
      <c r="B10612" s="3" t="s">
        <v>20457</v>
      </c>
      <c r="C10612" s="2"/>
      <c r="D10612" s="2" t="s">
        <v>16</v>
      </c>
      <c r="E10612" s="4">
        <f>100.00*(1-Z1%)</f>
        <v>100</v>
      </c>
      <c r="F10612" s="2">
        <v>5</v>
      </c>
      <c r="G10612" s="2"/>
    </row>
    <row r="10613" spans="1:26" customHeight="1" ht="36" hidden="true" outlineLevel="3">
      <c r="A10613" s="2" t="s">
        <v>20458</v>
      </c>
      <c r="B10613" s="3" t="s">
        <v>20459</v>
      </c>
      <c r="C10613" s="2"/>
      <c r="D10613" s="2" t="s">
        <v>16</v>
      </c>
      <c r="E10613" s="4">
        <f>200.00*(1-Z1%)</f>
        <v>200</v>
      </c>
      <c r="F10613" s="2">
        <v>2</v>
      </c>
      <c r="G10613" s="2"/>
    </row>
    <row r="10614" spans="1:26" customHeight="1" ht="36" hidden="true" outlineLevel="3">
      <c r="A10614" s="2" t="s">
        <v>20460</v>
      </c>
      <c r="B10614" s="3" t="s">
        <v>20461</v>
      </c>
      <c r="C10614" s="2"/>
      <c r="D10614" s="2" t="s">
        <v>16</v>
      </c>
      <c r="E10614" s="4">
        <f>100.00*(1-Z1%)</f>
        <v>100</v>
      </c>
      <c r="F10614" s="2">
        <v>2</v>
      </c>
      <c r="G10614" s="2"/>
    </row>
    <row r="10615" spans="1:26" customHeight="1" ht="36" hidden="true" outlineLevel="3">
      <c r="A10615" s="2" t="s">
        <v>20462</v>
      </c>
      <c r="B10615" s="3" t="s">
        <v>20463</v>
      </c>
      <c r="C10615" s="2"/>
      <c r="D10615" s="2" t="s">
        <v>16</v>
      </c>
      <c r="E10615" s="4">
        <f>180.00*(1-Z1%)</f>
        <v>180</v>
      </c>
      <c r="F10615" s="2">
        <v>1</v>
      </c>
      <c r="G10615" s="2"/>
    </row>
    <row r="10616" spans="1:26" customHeight="1" ht="36" hidden="true" outlineLevel="3">
      <c r="A10616" s="2" t="s">
        <v>20464</v>
      </c>
      <c r="B10616" s="3" t="s">
        <v>20465</v>
      </c>
      <c r="C10616" s="2"/>
      <c r="D10616" s="2" t="s">
        <v>16</v>
      </c>
      <c r="E10616" s="4">
        <f>85.00*(1-Z1%)</f>
        <v>85</v>
      </c>
      <c r="F10616" s="2">
        <v>1</v>
      </c>
      <c r="G10616" s="2"/>
    </row>
    <row r="10617" spans="1:26" customHeight="1" ht="36" hidden="true" outlineLevel="3">
      <c r="A10617" s="2" t="s">
        <v>20466</v>
      </c>
      <c r="B10617" s="3" t="s">
        <v>20467</v>
      </c>
      <c r="C10617" s="2"/>
      <c r="D10617" s="2" t="s">
        <v>16</v>
      </c>
      <c r="E10617" s="4">
        <f>50.00*(1-Z1%)</f>
        <v>50</v>
      </c>
      <c r="F10617" s="2">
        <v>1</v>
      </c>
      <c r="G10617" s="2"/>
    </row>
    <row r="10618" spans="1:26" customHeight="1" ht="36" hidden="true" outlineLevel="3">
      <c r="A10618" s="2" t="s">
        <v>20468</v>
      </c>
      <c r="B10618" s="3" t="s">
        <v>20469</v>
      </c>
      <c r="C10618" s="2"/>
      <c r="D10618" s="2" t="s">
        <v>16</v>
      </c>
      <c r="E10618" s="4">
        <f>50.00*(1-Z1%)</f>
        <v>50</v>
      </c>
      <c r="F10618" s="2">
        <v>1</v>
      </c>
      <c r="G10618" s="2"/>
    </row>
    <row r="10619" spans="1:26" customHeight="1" ht="36" hidden="true" outlineLevel="3">
      <c r="A10619" s="2" t="s">
        <v>20470</v>
      </c>
      <c r="B10619" s="3" t="s">
        <v>20471</v>
      </c>
      <c r="C10619" s="2"/>
      <c r="D10619" s="2" t="s">
        <v>16</v>
      </c>
      <c r="E10619" s="4">
        <f>50.00*(1-Z1%)</f>
        <v>50</v>
      </c>
      <c r="F10619" s="2">
        <v>2</v>
      </c>
      <c r="G10619" s="2"/>
    </row>
    <row r="10620" spans="1:26" customHeight="1" ht="36" hidden="true" outlineLevel="3">
      <c r="A10620" s="2" t="s">
        <v>20472</v>
      </c>
      <c r="B10620" s="3" t="s">
        <v>20473</v>
      </c>
      <c r="C10620" s="2"/>
      <c r="D10620" s="2" t="s">
        <v>16</v>
      </c>
      <c r="E10620" s="4">
        <f>150.00*(1-Z1%)</f>
        <v>150</v>
      </c>
      <c r="F10620" s="2">
        <v>1</v>
      </c>
      <c r="G10620" s="2"/>
    </row>
    <row r="10621" spans="1:26" customHeight="1" ht="54" hidden="true" outlineLevel="3">
      <c r="A10621" s="2" t="s">
        <v>20474</v>
      </c>
      <c r="B10621" s="3" t="s">
        <v>20475</v>
      </c>
      <c r="C10621" s="2"/>
      <c r="D10621" s="2" t="s">
        <v>16</v>
      </c>
      <c r="E10621" s="4">
        <f>100.00*(1-Z1%)</f>
        <v>100</v>
      </c>
      <c r="F10621" s="2">
        <v>9</v>
      </c>
      <c r="G10621" s="2"/>
    </row>
    <row r="10622" spans="1:26" customHeight="1" ht="36" hidden="true" outlineLevel="3">
      <c r="A10622" s="2" t="s">
        <v>20476</v>
      </c>
      <c r="B10622" s="3" t="s">
        <v>20477</v>
      </c>
      <c r="C10622" s="2"/>
      <c r="D10622" s="2" t="s">
        <v>16</v>
      </c>
      <c r="E10622" s="4">
        <f>100.00*(1-Z1%)</f>
        <v>100</v>
      </c>
      <c r="F10622" s="2">
        <v>4</v>
      </c>
      <c r="G10622" s="2"/>
    </row>
    <row r="10623" spans="1:26" customHeight="1" ht="35" hidden="true" outlineLevel="3">
      <c r="A10623" s="5" t="s">
        <v>20478</v>
      </c>
      <c r="B10623" s="5"/>
      <c r="C10623" s="5"/>
      <c r="D10623" s="5"/>
      <c r="E10623" s="5"/>
      <c r="F10623" s="5"/>
      <c r="G10623" s="5"/>
    </row>
    <row r="10624" spans="1:26" customHeight="1" ht="18" hidden="true" outlineLevel="3">
      <c r="A10624" s="2" t="s">
        <v>20479</v>
      </c>
      <c r="B10624" s="3" t="s">
        <v>20480</v>
      </c>
      <c r="C10624" s="2"/>
      <c r="D10624" s="2" t="s">
        <v>16</v>
      </c>
      <c r="E10624" s="4">
        <f>90.00*(1-Z1%)</f>
        <v>90</v>
      </c>
      <c r="F10624" s="2">
        <v>1</v>
      </c>
      <c r="G10624" s="2"/>
    </row>
    <row r="10625" spans="1:26" customHeight="1" ht="36" hidden="true" outlineLevel="3">
      <c r="A10625" s="2" t="s">
        <v>20481</v>
      </c>
      <c r="B10625" s="3" t="s">
        <v>20482</v>
      </c>
      <c r="C10625" s="2"/>
      <c r="D10625" s="2" t="s">
        <v>16</v>
      </c>
      <c r="E10625" s="4">
        <f>50.00*(1-Z1%)</f>
        <v>50</v>
      </c>
      <c r="F10625" s="2">
        <v>10</v>
      </c>
      <c r="G10625" s="2"/>
    </row>
    <row r="10626" spans="1:26" customHeight="1" ht="36" hidden="true" outlineLevel="3">
      <c r="A10626" s="2" t="s">
        <v>20483</v>
      </c>
      <c r="B10626" s="3" t="s">
        <v>20484</v>
      </c>
      <c r="C10626" s="2"/>
      <c r="D10626" s="2" t="s">
        <v>16</v>
      </c>
      <c r="E10626" s="4">
        <f>100.00*(1-Z1%)</f>
        <v>100</v>
      </c>
      <c r="F10626" s="2">
        <v>1</v>
      </c>
      <c r="G10626" s="2"/>
    </row>
    <row r="10627" spans="1:26" customHeight="1" ht="18" hidden="true" outlineLevel="3">
      <c r="A10627" s="2" t="s">
        <v>20485</v>
      </c>
      <c r="B10627" s="3" t="s">
        <v>20486</v>
      </c>
      <c r="C10627" s="2"/>
      <c r="D10627" s="2" t="s">
        <v>16</v>
      </c>
      <c r="E10627" s="4">
        <f>80.00*(1-Z1%)</f>
        <v>80</v>
      </c>
      <c r="F10627" s="2">
        <v>1</v>
      </c>
      <c r="G10627" s="2"/>
    </row>
    <row r="10628" spans="1:26" customHeight="1" ht="18" hidden="true" outlineLevel="3">
      <c r="A10628" s="2" t="s">
        <v>20487</v>
      </c>
      <c r="B10628" s="3" t="s">
        <v>20488</v>
      </c>
      <c r="C10628" s="2"/>
      <c r="D10628" s="2" t="s">
        <v>16</v>
      </c>
      <c r="E10628" s="4">
        <f>100.00*(1-Z1%)</f>
        <v>100</v>
      </c>
      <c r="F10628" s="2">
        <v>1</v>
      </c>
      <c r="G10628" s="2"/>
    </row>
    <row r="10629" spans="1:26" customHeight="1" ht="36" hidden="true" outlineLevel="3">
      <c r="A10629" s="2" t="s">
        <v>20489</v>
      </c>
      <c r="B10629" s="3" t="s">
        <v>20490</v>
      </c>
      <c r="C10629" s="2"/>
      <c r="D10629" s="2" t="s">
        <v>16</v>
      </c>
      <c r="E10629" s="4">
        <f>50.00*(1-Z1%)</f>
        <v>50</v>
      </c>
      <c r="F10629" s="2">
        <v>9</v>
      </c>
      <c r="G10629" s="2"/>
    </row>
    <row r="10630" spans="1:26" customHeight="1" ht="18" hidden="true" outlineLevel="3">
      <c r="A10630" s="2" t="s">
        <v>20491</v>
      </c>
      <c r="B10630" s="3" t="s">
        <v>20492</v>
      </c>
      <c r="C10630" s="2"/>
      <c r="D10630" s="2" t="s">
        <v>16</v>
      </c>
      <c r="E10630" s="4">
        <f>50.00*(1-Z1%)</f>
        <v>50</v>
      </c>
      <c r="F10630" s="2">
        <v>11</v>
      </c>
      <c r="G10630" s="2"/>
    </row>
    <row r="10631" spans="1:26" customHeight="1" ht="35" hidden="true" outlineLevel="3">
      <c r="A10631" s="5" t="s">
        <v>20493</v>
      </c>
      <c r="B10631" s="5"/>
      <c r="C10631" s="5"/>
      <c r="D10631" s="5"/>
      <c r="E10631" s="5"/>
      <c r="F10631" s="5"/>
      <c r="G10631" s="5"/>
    </row>
    <row r="10632" spans="1:26" customHeight="1" ht="18" hidden="true" outlineLevel="3">
      <c r="A10632" s="2" t="s">
        <v>20494</v>
      </c>
      <c r="B10632" s="3" t="s">
        <v>20495</v>
      </c>
      <c r="C10632" s="2"/>
      <c r="D10632" s="2" t="s">
        <v>16</v>
      </c>
      <c r="E10632" s="4">
        <f>90.00*(1-Z1%)</f>
        <v>90</v>
      </c>
      <c r="F10632" s="2">
        <v>1</v>
      </c>
      <c r="G10632" s="2"/>
    </row>
    <row r="10633" spans="1:26" customHeight="1" ht="36" hidden="true" outlineLevel="3">
      <c r="A10633" s="2" t="s">
        <v>20496</v>
      </c>
      <c r="B10633" s="3" t="s">
        <v>20497</v>
      </c>
      <c r="C10633" s="2"/>
      <c r="D10633" s="2" t="s">
        <v>16</v>
      </c>
      <c r="E10633" s="4">
        <f>50.00*(1-Z1%)</f>
        <v>50</v>
      </c>
      <c r="F10633" s="2">
        <v>5</v>
      </c>
      <c r="G10633" s="2"/>
    </row>
    <row r="10634" spans="1:26" customHeight="1" ht="36" hidden="true" outlineLevel="3">
      <c r="A10634" s="2" t="s">
        <v>20498</v>
      </c>
      <c r="B10634" s="3" t="s">
        <v>20499</v>
      </c>
      <c r="C10634" s="2"/>
      <c r="D10634" s="2" t="s">
        <v>16</v>
      </c>
      <c r="E10634" s="4">
        <f>10.00*(1-Z1%)</f>
        <v>10</v>
      </c>
      <c r="F10634" s="2">
        <v>2</v>
      </c>
      <c r="G10634" s="2"/>
    </row>
    <row r="10635" spans="1:26" customHeight="1" ht="36" hidden="true" outlineLevel="3">
      <c r="A10635" s="2" t="s">
        <v>20500</v>
      </c>
      <c r="B10635" s="3" t="s">
        <v>20501</v>
      </c>
      <c r="C10635" s="2"/>
      <c r="D10635" s="2" t="s">
        <v>16</v>
      </c>
      <c r="E10635" s="4">
        <f>70.00*(1-Z1%)</f>
        <v>70</v>
      </c>
      <c r="F10635" s="2">
        <v>2</v>
      </c>
      <c r="G10635" s="2"/>
    </row>
    <row r="10636" spans="1:26" customHeight="1" ht="36" hidden="true" outlineLevel="3">
      <c r="A10636" s="2" t="s">
        <v>20502</v>
      </c>
      <c r="B10636" s="3" t="s">
        <v>20503</v>
      </c>
      <c r="C10636" s="2"/>
      <c r="D10636" s="2" t="s">
        <v>16</v>
      </c>
      <c r="E10636" s="4">
        <f>70.00*(1-Z1%)</f>
        <v>70</v>
      </c>
      <c r="F10636" s="2">
        <v>2</v>
      </c>
      <c r="G10636" s="2"/>
    </row>
    <row r="10637" spans="1:26" customHeight="1" ht="36" hidden="true" outlineLevel="3">
      <c r="A10637" s="2" t="s">
        <v>20504</v>
      </c>
      <c r="B10637" s="3" t="s">
        <v>20505</v>
      </c>
      <c r="C10637" s="2"/>
      <c r="D10637" s="2" t="s">
        <v>16</v>
      </c>
      <c r="E10637" s="4">
        <f>50.00*(1-Z1%)</f>
        <v>50</v>
      </c>
      <c r="F10637" s="2">
        <v>17</v>
      </c>
      <c r="G10637" s="2"/>
    </row>
    <row r="10638" spans="1:26" customHeight="1" ht="18" hidden="true" outlineLevel="3">
      <c r="A10638" s="2" t="s">
        <v>20506</v>
      </c>
      <c r="B10638" s="3" t="s">
        <v>20507</v>
      </c>
      <c r="C10638" s="2"/>
      <c r="D10638" s="2" t="s">
        <v>16</v>
      </c>
      <c r="E10638" s="4">
        <f>80.00*(1-Z1%)</f>
        <v>80</v>
      </c>
      <c r="F10638" s="2">
        <v>12</v>
      </c>
      <c r="G10638" s="2"/>
    </row>
    <row r="10639" spans="1:26" customHeight="1" ht="36" hidden="true" outlineLevel="3">
      <c r="A10639" s="2" t="s">
        <v>20508</v>
      </c>
      <c r="B10639" s="3" t="s">
        <v>20509</v>
      </c>
      <c r="C10639" s="2"/>
      <c r="D10639" s="2" t="s">
        <v>16</v>
      </c>
      <c r="E10639" s="4">
        <f>70.00*(1-Z1%)</f>
        <v>70</v>
      </c>
      <c r="F10639" s="2">
        <v>1</v>
      </c>
      <c r="G10639" s="2"/>
    </row>
    <row r="10640" spans="1:26" customHeight="1" ht="36" hidden="true" outlineLevel="3">
      <c r="A10640" s="2" t="s">
        <v>20510</v>
      </c>
      <c r="B10640" s="3" t="s">
        <v>20511</v>
      </c>
      <c r="C10640" s="2"/>
      <c r="D10640" s="2" t="s">
        <v>16</v>
      </c>
      <c r="E10640" s="4">
        <f>100.00*(1-Z1%)</f>
        <v>100</v>
      </c>
      <c r="F10640" s="2">
        <v>15</v>
      </c>
      <c r="G10640" s="2"/>
    </row>
    <row r="10641" spans="1:26" customHeight="1" ht="36" hidden="true" outlineLevel="3">
      <c r="A10641" s="2" t="s">
        <v>20512</v>
      </c>
      <c r="B10641" s="3" t="s">
        <v>20513</v>
      </c>
      <c r="C10641" s="2"/>
      <c r="D10641" s="2" t="s">
        <v>16</v>
      </c>
      <c r="E10641" s="4">
        <f>50.00*(1-Z1%)</f>
        <v>50</v>
      </c>
      <c r="F10641" s="2">
        <v>5</v>
      </c>
      <c r="G10641" s="2"/>
    </row>
    <row r="10642" spans="1:26" customHeight="1" ht="18" hidden="true" outlineLevel="3">
      <c r="A10642" s="2" t="s">
        <v>20514</v>
      </c>
      <c r="B10642" s="3" t="s">
        <v>20515</v>
      </c>
      <c r="C10642" s="2"/>
      <c r="D10642" s="2" t="s">
        <v>16</v>
      </c>
      <c r="E10642" s="4">
        <f>80.00*(1-Z1%)</f>
        <v>80</v>
      </c>
      <c r="F10642" s="2">
        <v>12</v>
      </c>
      <c r="G10642" s="2"/>
    </row>
    <row r="10643" spans="1:26" customHeight="1" ht="18" hidden="true" outlineLevel="3">
      <c r="A10643" s="2" t="s">
        <v>20516</v>
      </c>
      <c r="B10643" s="3" t="s">
        <v>20517</v>
      </c>
      <c r="C10643" s="2"/>
      <c r="D10643" s="2" t="s">
        <v>16</v>
      </c>
      <c r="E10643" s="4">
        <f>50.00*(1-Z1%)</f>
        <v>50</v>
      </c>
      <c r="F10643" s="2">
        <v>2</v>
      </c>
      <c r="G10643" s="2"/>
    </row>
    <row r="10644" spans="1:26" customHeight="1" ht="35" hidden="true" outlineLevel="2">
      <c r="A10644" s="5" t="s">
        <v>20518</v>
      </c>
      <c r="B10644" s="5"/>
      <c r="C10644" s="5"/>
      <c r="D10644" s="5"/>
      <c r="E10644" s="5"/>
      <c r="F10644" s="5"/>
      <c r="G10644" s="5"/>
    </row>
    <row r="10645" spans="1:26" customHeight="1" ht="35" hidden="true" outlineLevel="3">
      <c r="A10645" s="5" t="s">
        <v>20519</v>
      </c>
      <c r="B10645" s="5"/>
      <c r="C10645" s="5"/>
      <c r="D10645" s="5"/>
      <c r="E10645" s="5"/>
      <c r="F10645" s="5"/>
      <c r="G10645" s="5"/>
    </row>
    <row r="10646" spans="1:26" customHeight="1" ht="36" hidden="true" outlineLevel="3">
      <c r="A10646" s="2" t="s">
        <v>20520</v>
      </c>
      <c r="B10646" s="3" t="s">
        <v>20521</v>
      </c>
      <c r="C10646" s="2"/>
      <c r="D10646" s="2" t="s">
        <v>16</v>
      </c>
      <c r="E10646" s="4">
        <f>200.00*(1-Z1%)</f>
        <v>200</v>
      </c>
      <c r="F10646" s="2">
        <v>2</v>
      </c>
      <c r="G10646" s="2"/>
    </row>
    <row r="10647" spans="1:26" customHeight="1" ht="18" hidden="true" outlineLevel="3">
      <c r="A10647" s="2" t="s">
        <v>20522</v>
      </c>
      <c r="B10647" s="3" t="s">
        <v>20523</v>
      </c>
      <c r="C10647" s="2"/>
      <c r="D10647" s="2" t="s">
        <v>16</v>
      </c>
      <c r="E10647" s="4">
        <f>350.00*(1-Z1%)</f>
        <v>350</v>
      </c>
      <c r="F10647" s="2">
        <v>2</v>
      </c>
      <c r="G10647" s="2"/>
    </row>
    <row r="10648" spans="1:26" customHeight="1" ht="18" hidden="true" outlineLevel="3">
      <c r="A10648" s="2" t="s">
        <v>20524</v>
      </c>
      <c r="B10648" s="3" t="s">
        <v>20525</v>
      </c>
      <c r="C10648" s="2"/>
      <c r="D10648" s="2" t="s">
        <v>16</v>
      </c>
      <c r="E10648" s="4">
        <f>350.00*(1-Z1%)</f>
        <v>350</v>
      </c>
      <c r="F10648" s="2">
        <v>1</v>
      </c>
      <c r="G10648" s="2"/>
    </row>
    <row r="10649" spans="1:26" customHeight="1" ht="18" hidden="true" outlineLevel="3">
      <c r="A10649" s="2" t="s">
        <v>20526</v>
      </c>
      <c r="B10649" s="3" t="s">
        <v>20527</v>
      </c>
      <c r="C10649" s="2"/>
      <c r="D10649" s="2" t="s">
        <v>16</v>
      </c>
      <c r="E10649" s="4">
        <f>500.00*(1-Z1%)</f>
        <v>500</v>
      </c>
      <c r="F10649" s="2">
        <v>2</v>
      </c>
      <c r="G10649" s="2"/>
    </row>
    <row r="10650" spans="1:26" customHeight="1" ht="18" hidden="true" outlineLevel="3">
      <c r="A10650" s="2" t="s">
        <v>20528</v>
      </c>
      <c r="B10650" s="3" t="s">
        <v>20529</v>
      </c>
      <c r="C10650" s="2"/>
      <c r="D10650" s="2" t="s">
        <v>16</v>
      </c>
      <c r="E10650" s="4">
        <f>1150.00*(1-Z1%)</f>
        <v>1150</v>
      </c>
      <c r="F10650" s="2">
        <v>1</v>
      </c>
      <c r="G10650" s="2"/>
    </row>
    <row r="10651" spans="1:26" customHeight="1" ht="18" hidden="true" outlineLevel="3">
      <c r="A10651" s="2" t="s">
        <v>20530</v>
      </c>
      <c r="B10651" s="3" t="s">
        <v>20531</v>
      </c>
      <c r="C10651" s="2"/>
      <c r="D10651" s="2" t="s">
        <v>16</v>
      </c>
      <c r="E10651" s="4">
        <f>300.00*(1-Z1%)</f>
        <v>300</v>
      </c>
      <c r="F10651" s="2">
        <v>1</v>
      </c>
      <c r="G10651" s="2"/>
    </row>
    <row r="10652" spans="1:26" customHeight="1" ht="36" hidden="true" outlineLevel="3">
      <c r="A10652" s="2" t="s">
        <v>20532</v>
      </c>
      <c r="B10652" s="3" t="s">
        <v>20533</v>
      </c>
      <c r="C10652" s="2"/>
      <c r="D10652" s="2" t="s">
        <v>16</v>
      </c>
      <c r="E10652" s="4">
        <f>800.00*(1-Z1%)</f>
        <v>800</v>
      </c>
      <c r="F10652" s="2">
        <v>1</v>
      </c>
      <c r="G10652" s="2"/>
    </row>
    <row r="10653" spans="1:26" customHeight="1" ht="36" hidden="true" outlineLevel="3">
      <c r="A10653" s="2" t="s">
        <v>20534</v>
      </c>
      <c r="B10653" s="3" t="s">
        <v>20535</v>
      </c>
      <c r="C10653" s="2"/>
      <c r="D10653" s="2" t="s">
        <v>16</v>
      </c>
      <c r="E10653" s="4">
        <f>500.00*(1-Z1%)</f>
        <v>500</v>
      </c>
      <c r="F10653" s="2">
        <v>2</v>
      </c>
      <c r="G10653" s="2"/>
    </row>
    <row r="10654" spans="1:26" customHeight="1" ht="36" hidden="true" outlineLevel="3">
      <c r="A10654" s="2" t="s">
        <v>20536</v>
      </c>
      <c r="B10654" s="3" t="s">
        <v>20537</v>
      </c>
      <c r="C10654" s="2"/>
      <c r="D10654" s="2" t="s">
        <v>16</v>
      </c>
      <c r="E10654" s="4">
        <f>750.00*(1-Z1%)</f>
        <v>750</v>
      </c>
      <c r="F10654" s="2">
        <v>2</v>
      </c>
      <c r="G10654" s="2"/>
    </row>
    <row r="10655" spans="1:26" customHeight="1" ht="36" hidden="true" outlineLevel="3">
      <c r="A10655" s="2" t="s">
        <v>20538</v>
      </c>
      <c r="B10655" s="3" t="s">
        <v>20539</v>
      </c>
      <c r="C10655" s="2"/>
      <c r="D10655" s="2" t="s">
        <v>16</v>
      </c>
      <c r="E10655" s="4">
        <f>750.00*(1-Z1%)</f>
        <v>750</v>
      </c>
      <c r="F10655" s="2">
        <v>2</v>
      </c>
      <c r="G10655" s="2"/>
    </row>
    <row r="10656" spans="1:26" customHeight="1" ht="35" hidden="true" outlineLevel="3">
      <c r="A10656" s="5" t="s">
        <v>20540</v>
      </c>
      <c r="B10656" s="5"/>
      <c r="C10656" s="5"/>
      <c r="D10656" s="5"/>
      <c r="E10656" s="5"/>
      <c r="F10656" s="5"/>
      <c r="G10656" s="5"/>
    </row>
    <row r="10657" spans="1:26" customHeight="1" ht="18" hidden="true" outlineLevel="3">
      <c r="A10657" s="2" t="s">
        <v>20541</v>
      </c>
      <c r="B10657" s="3" t="s">
        <v>20542</v>
      </c>
      <c r="C10657" s="2"/>
      <c r="D10657" s="2" t="s">
        <v>16</v>
      </c>
      <c r="E10657" s="4">
        <f>450.00*(1-Z1%)</f>
        <v>450</v>
      </c>
      <c r="F10657" s="2">
        <v>3</v>
      </c>
      <c r="G10657" s="2"/>
    </row>
    <row r="10658" spans="1:26" customHeight="1" ht="18" hidden="true" outlineLevel="3">
      <c r="A10658" s="2" t="s">
        <v>20543</v>
      </c>
      <c r="B10658" s="3" t="s">
        <v>20544</v>
      </c>
      <c r="C10658" s="2"/>
      <c r="D10658" s="2" t="s">
        <v>16</v>
      </c>
      <c r="E10658" s="4">
        <f>400.00*(1-Z1%)</f>
        <v>400</v>
      </c>
      <c r="F10658" s="2">
        <v>1</v>
      </c>
      <c r="G10658" s="2"/>
    </row>
    <row r="10659" spans="1:26" customHeight="1" ht="36" hidden="true" outlineLevel="3">
      <c r="A10659" s="2" t="s">
        <v>20545</v>
      </c>
      <c r="B10659" s="3" t="s">
        <v>20546</v>
      </c>
      <c r="C10659" s="2"/>
      <c r="D10659" s="2" t="s">
        <v>16</v>
      </c>
      <c r="E10659" s="4">
        <f>450.00*(1-Z1%)</f>
        <v>450</v>
      </c>
      <c r="F10659" s="2">
        <v>1</v>
      </c>
      <c r="G10659" s="2"/>
    </row>
    <row r="10660" spans="1:26" customHeight="1" ht="18" hidden="true" outlineLevel="3">
      <c r="A10660" s="2" t="s">
        <v>20547</v>
      </c>
      <c r="B10660" s="3" t="s">
        <v>20548</v>
      </c>
      <c r="C10660" s="2"/>
      <c r="D10660" s="2" t="s">
        <v>16</v>
      </c>
      <c r="E10660" s="4">
        <f>290.00*(1-Z1%)</f>
        <v>290</v>
      </c>
      <c r="F10660" s="2">
        <v>1</v>
      </c>
      <c r="G10660" s="2"/>
    </row>
    <row r="10661" spans="1:26" customHeight="1" ht="18" hidden="true" outlineLevel="3">
      <c r="A10661" s="2" t="s">
        <v>20549</v>
      </c>
      <c r="B10661" s="3" t="s">
        <v>20550</v>
      </c>
      <c r="C10661" s="2"/>
      <c r="D10661" s="2" t="s">
        <v>16</v>
      </c>
      <c r="E10661" s="4">
        <f>350.00*(1-Z1%)</f>
        <v>350</v>
      </c>
      <c r="F10661" s="2">
        <v>4</v>
      </c>
      <c r="G10661" s="2"/>
    </row>
    <row r="10662" spans="1:26" customHeight="1" ht="35" hidden="true" outlineLevel="3">
      <c r="A10662" s="5" t="s">
        <v>20551</v>
      </c>
      <c r="B10662" s="5"/>
      <c r="C10662" s="5"/>
      <c r="D10662" s="5"/>
      <c r="E10662" s="5"/>
      <c r="F10662" s="5"/>
      <c r="G10662" s="5"/>
    </row>
    <row r="10663" spans="1:26" customHeight="1" ht="18" hidden="true" outlineLevel="3">
      <c r="A10663" s="2" t="s">
        <v>20552</v>
      </c>
      <c r="B10663" s="3" t="s">
        <v>20553</v>
      </c>
      <c r="C10663" s="2"/>
      <c r="D10663" s="2" t="s">
        <v>16</v>
      </c>
      <c r="E10663" s="4">
        <f>250.00*(1-Z1%)</f>
        <v>250</v>
      </c>
      <c r="F10663" s="2">
        <v>4</v>
      </c>
      <c r="G10663" s="2"/>
    </row>
    <row r="10664" spans="1:26" customHeight="1" ht="36" hidden="true" outlineLevel="3">
      <c r="A10664" s="2" t="s">
        <v>20554</v>
      </c>
      <c r="B10664" s="3" t="s">
        <v>20555</v>
      </c>
      <c r="C10664" s="2"/>
      <c r="D10664" s="2" t="s">
        <v>16</v>
      </c>
      <c r="E10664" s="4">
        <f>190.00*(1-Z1%)</f>
        <v>190</v>
      </c>
      <c r="F10664" s="2">
        <v>2</v>
      </c>
      <c r="G10664" s="2"/>
    </row>
    <row r="10665" spans="1:26" customHeight="1" ht="36" hidden="true" outlineLevel="3">
      <c r="A10665" s="2" t="s">
        <v>20556</v>
      </c>
      <c r="B10665" s="3" t="s">
        <v>20557</v>
      </c>
      <c r="C10665" s="2"/>
      <c r="D10665" s="2" t="s">
        <v>16</v>
      </c>
      <c r="E10665" s="4">
        <f>80.00*(1-Z1%)</f>
        <v>80</v>
      </c>
      <c r="F10665" s="2">
        <v>4</v>
      </c>
      <c r="G10665" s="2"/>
    </row>
    <row r="10666" spans="1:26" customHeight="1" ht="18" hidden="true" outlineLevel="3">
      <c r="A10666" s="2" t="s">
        <v>20558</v>
      </c>
      <c r="B10666" s="3" t="s">
        <v>20559</v>
      </c>
      <c r="C10666" s="2"/>
      <c r="D10666" s="2" t="s">
        <v>16</v>
      </c>
      <c r="E10666" s="4">
        <f>150.00*(1-Z1%)</f>
        <v>150</v>
      </c>
      <c r="F10666" s="2">
        <v>4</v>
      </c>
      <c r="G10666" s="2"/>
    </row>
    <row r="10667" spans="1:26" customHeight="1" ht="36" hidden="true" outlineLevel="3">
      <c r="A10667" s="2" t="s">
        <v>20560</v>
      </c>
      <c r="B10667" s="3" t="s">
        <v>20561</v>
      </c>
      <c r="C10667" s="2"/>
      <c r="D10667" s="2" t="s">
        <v>16</v>
      </c>
      <c r="E10667" s="4">
        <f>150.00*(1-Z1%)</f>
        <v>150</v>
      </c>
      <c r="F10667" s="2">
        <v>2</v>
      </c>
      <c r="G10667" s="2"/>
    </row>
    <row r="10668" spans="1:26" customHeight="1" ht="18" hidden="true" outlineLevel="3">
      <c r="A10668" s="2" t="s">
        <v>20562</v>
      </c>
      <c r="B10668" s="3" t="s">
        <v>20563</v>
      </c>
      <c r="C10668" s="2"/>
      <c r="D10668" s="2" t="s">
        <v>16</v>
      </c>
      <c r="E10668" s="4">
        <f>150.00*(1-Z1%)</f>
        <v>150</v>
      </c>
      <c r="F10668" s="2">
        <v>3</v>
      </c>
      <c r="G10668" s="2"/>
    </row>
    <row r="10669" spans="1:26" customHeight="1" ht="18" hidden="true" outlineLevel="3">
      <c r="A10669" s="2" t="s">
        <v>20564</v>
      </c>
      <c r="B10669" s="3" t="s">
        <v>20565</v>
      </c>
      <c r="C10669" s="2"/>
      <c r="D10669" s="2" t="s">
        <v>16</v>
      </c>
      <c r="E10669" s="4">
        <f>150.00*(1-Z1%)</f>
        <v>150</v>
      </c>
      <c r="F10669" s="2">
        <v>2</v>
      </c>
      <c r="G10669" s="2"/>
    </row>
    <row r="10670" spans="1:26" customHeight="1" ht="36" hidden="true" outlineLevel="3">
      <c r="A10670" s="2" t="s">
        <v>20566</v>
      </c>
      <c r="B10670" s="3" t="s">
        <v>20567</v>
      </c>
      <c r="C10670" s="2"/>
      <c r="D10670" s="2" t="s">
        <v>16</v>
      </c>
      <c r="E10670" s="4">
        <f>180.00*(1-Z1%)</f>
        <v>180</v>
      </c>
      <c r="F10670" s="2">
        <v>6</v>
      </c>
      <c r="G10670" s="2"/>
    </row>
    <row r="10671" spans="1:26" customHeight="1" ht="36" hidden="true" outlineLevel="3">
      <c r="A10671" s="2" t="s">
        <v>20568</v>
      </c>
      <c r="B10671" s="3" t="s">
        <v>20569</v>
      </c>
      <c r="C10671" s="2"/>
      <c r="D10671" s="2" t="s">
        <v>16</v>
      </c>
      <c r="E10671" s="4">
        <f>100.00*(1-Z1%)</f>
        <v>100</v>
      </c>
      <c r="F10671" s="2">
        <v>5</v>
      </c>
      <c r="G10671" s="2"/>
    </row>
    <row r="10672" spans="1:26" customHeight="1" ht="18" hidden="true" outlineLevel="3">
      <c r="A10672" s="2" t="s">
        <v>20570</v>
      </c>
      <c r="B10672" s="3" t="s">
        <v>20571</v>
      </c>
      <c r="C10672" s="2"/>
      <c r="D10672" s="2" t="s">
        <v>16</v>
      </c>
      <c r="E10672" s="4">
        <f>750.00*(1-Z1%)</f>
        <v>750</v>
      </c>
      <c r="F10672" s="2">
        <v>1</v>
      </c>
      <c r="G10672" s="2"/>
    </row>
    <row r="10673" spans="1:26" customHeight="1" ht="18" hidden="true" outlineLevel="3">
      <c r="A10673" s="2" t="s">
        <v>20572</v>
      </c>
      <c r="B10673" s="3" t="s">
        <v>20573</v>
      </c>
      <c r="C10673" s="2"/>
      <c r="D10673" s="2" t="s">
        <v>16</v>
      </c>
      <c r="E10673" s="4">
        <f>150.00*(1-Z1%)</f>
        <v>150</v>
      </c>
      <c r="F10673" s="2">
        <v>1</v>
      </c>
      <c r="G10673" s="2"/>
    </row>
    <row r="10674" spans="1:26" customHeight="1" ht="36" hidden="true" outlineLevel="3">
      <c r="A10674" s="2" t="s">
        <v>20574</v>
      </c>
      <c r="B10674" s="3" t="s">
        <v>20575</v>
      </c>
      <c r="C10674" s="2"/>
      <c r="D10674" s="2" t="s">
        <v>16</v>
      </c>
      <c r="E10674" s="4">
        <f>100.00*(1-Z1%)</f>
        <v>100</v>
      </c>
      <c r="F10674" s="2">
        <v>3</v>
      </c>
      <c r="G10674" s="2"/>
    </row>
    <row r="10675" spans="1:26" customHeight="1" ht="18" hidden="true" outlineLevel="3">
      <c r="A10675" s="2" t="s">
        <v>20576</v>
      </c>
      <c r="B10675" s="3" t="s">
        <v>20577</v>
      </c>
      <c r="C10675" s="2"/>
      <c r="D10675" s="2" t="s">
        <v>16</v>
      </c>
      <c r="E10675" s="4">
        <f>900.00*(1-Z1%)</f>
        <v>900</v>
      </c>
      <c r="F10675" s="2">
        <v>1</v>
      </c>
      <c r="G10675" s="2"/>
    </row>
    <row r="10676" spans="1:26" customHeight="1" ht="18" hidden="true" outlineLevel="3">
      <c r="A10676" s="2" t="s">
        <v>20578</v>
      </c>
      <c r="B10676" s="3" t="s">
        <v>20579</v>
      </c>
      <c r="C10676" s="2"/>
      <c r="D10676" s="2" t="s">
        <v>16</v>
      </c>
      <c r="E10676" s="4">
        <f>1500.00*(1-Z1%)</f>
        <v>1500</v>
      </c>
      <c r="F10676" s="2">
        <v>1</v>
      </c>
      <c r="G10676" s="2"/>
    </row>
    <row r="10677" spans="1:26" customHeight="1" ht="18" hidden="true" outlineLevel="3">
      <c r="A10677" s="2" t="s">
        <v>20580</v>
      </c>
      <c r="B10677" s="3" t="s">
        <v>20581</v>
      </c>
      <c r="C10677" s="2"/>
      <c r="D10677" s="2" t="s">
        <v>16</v>
      </c>
      <c r="E10677" s="4">
        <f>350.00*(1-Z1%)</f>
        <v>350</v>
      </c>
      <c r="F10677" s="2">
        <v>1</v>
      </c>
      <c r="G10677" s="2"/>
    </row>
    <row r="10678" spans="1:26" customHeight="1" ht="36" hidden="true" outlineLevel="3">
      <c r="A10678" s="2" t="s">
        <v>20582</v>
      </c>
      <c r="B10678" s="3" t="s">
        <v>20583</v>
      </c>
      <c r="C10678" s="2"/>
      <c r="D10678" s="2" t="s">
        <v>16</v>
      </c>
      <c r="E10678" s="4">
        <f>290.00*(1-Z1%)</f>
        <v>290</v>
      </c>
      <c r="F10678" s="2">
        <v>3</v>
      </c>
      <c r="G10678" s="2"/>
    </row>
    <row r="10679" spans="1:26" customHeight="1" ht="18" hidden="true" outlineLevel="3">
      <c r="A10679" s="2" t="s">
        <v>20584</v>
      </c>
      <c r="B10679" s="3" t="s">
        <v>20585</v>
      </c>
      <c r="C10679" s="2"/>
      <c r="D10679" s="2" t="s">
        <v>16</v>
      </c>
      <c r="E10679" s="4">
        <f>1890.00*(1-Z1%)</f>
        <v>1890</v>
      </c>
      <c r="F10679" s="2">
        <v>2</v>
      </c>
      <c r="G10679" s="2"/>
    </row>
    <row r="10680" spans="1:26" customHeight="1" ht="18" hidden="true" outlineLevel="3">
      <c r="A10680" s="2" t="s">
        <v>20586</v>
      </c>
      <c r="B10680" s="3" t="s">
        <v>20587</v>
      </c>
      <c r="C10680" s="2"/>
      <c r="D10680" s="2" t="s">
        <v>16</v>
      </c>
      <c r="E10680" s="4">
        <f>200.00*(1-Z1%)</f>
        <v>200</v>
      </c>
      <c r="F10680" s="2">
        <v>1</v>
      </c>
      <c r="G10680" s="2"/>
    </row>
    <row r="10681" spans="1:26" customHeight="1" ht="36" hidden="true" outlineLevel="3">
      <c r="A10681" s="2" t="s">
        <v>20588</v>
      </c>
      <c r="B10681" s="3" t="s">
        <v>20589</v>
      </c>
      <c r="C10681" s="2"/>
      <c r="D10681" s="2" t="s">
        <v>16</v>
      </c>
      <c r="E10681" s="4">
        <f>200.00*(1-Z1%)</f>
        <v>200</v>
      </c>
      <c r="F10681" s="2">
        <v>3</v>
      </c>
      <c r="G10681" s="2"/>
    </row>
    <row r="10682" spans="1:26" customHeight="1" ht="18" hidden="true" outlineLevel="3">
      <c r="A10682" s="2" t="s">
        <v>20590</v>
      </c>
      <c r="B10682" s="3" t="s">
        <v>20591</v>
      </c>
      <c r="C10682" s="2"/>
      <c r="D10682" s="2" t="s">
        <v>16</v>
      </c>
      <c r="E10682" s="4">
        <f>250.00*(1-Z1%)</f>
        <v>250</v>
      </c>
      <c r="F10682" s="2">
        <v>3</v>
      </c>
      <c r="G10682" s="2"/>
    </row>
    <row r="10683" spans="1:26" customHeight="1" ht="18" hidden="true" outlineLevel="3">
      <c r="A10683" s="2" t="s">
        <v>20592</v>
      </c>
      <c r="B10683" s="3" t="s">
        <v>20593</v>
      </c>
      <c r="C10683" s="2"/>
      <c r="D10683" s="2" t="s">
        <v>16</v>
      </c>
      <c r="E10683" s="4">
        <f>250.00*(1-Z1%)</f>
        <v>250</v>
      </c>
      <c r="F10683" s="2">
        <v>1</v>
      </c>
      <c r="G10683" s="2"/>
    </row>
    <row r="10684" spans="1:26" customHeight="1" ht="18" hidden="true" outlineLevel="3">
      <c r="A10684" s="2" t="s">
        <v>20594</v>
      </c>
      <c r="B10684" s="3" t="s">
        <v>20595</v>
      </c>
      <c r="C10684" s="2"/>
      <c r="D10684" s="2" t="s">
        <v>16</v>
      </c>
      <c r="E10684" s="4">
        <f>470.00*(1-Z1%)</f>
        <v>470</v>
      </c>
      <c r="F10684" s="2">
        <v>1</v>
      </c>
      <c r="G10684" s="2"/>
    </row>
    <row r="10685" spans="1:26" customHeight="1" ht="18" hidden="true" outlineLevel="3">
      <c r="A10685" s="2" t="s">
        <v>20596</v>
      </c>
      <c r="B10685" s="3" t="s">
        <v>20597</v>
      </c>
      <c r="C10685" s="2"/>
      <c r="D10685" s="2" t="s">
        <v>16</v>
      </c>
      <c r="E10685" s="4">
        <f>390.00*(1-Z1%)</f>
        <v>390</v>
      </c>
      <c r="F10685" s="2">
        <v>1</v>
      </c>
      <c r="G10685" s="2"/>
    </row>
    <row r="10686" spans="1:26" customHeight="1" ht="36" hidden="true" outlineLevel="3">
      <c r="A10686" s="2" t="s">
        <v>20598</v>
      </c>
      <c r="B10686" s="3" t="s">
        <v>20599</v>
      </c>
      <c r="C10686" s="2"/>
      <c r="D10686" s="2" t="s">
        <v>16</v>
      </c>
      <c r="E10686" s="4">
        <f>720.00*(1-Z1%)</f>
        <v>720</v>
      </c>
      <c r="F10686" s="2">
        <v>1</v>
      </c>
      <c r="G10686" s="2"/>
    </row>
    <row r="10687" spans="1:26" customHeight="1" ht="36" hidden="true" outlineLevel="3">
      <c r="A10687" s="2" t="s">
        <v>20600</v>
      </c>
      <c r="B10687" s="3" t="s">
        <v>20601</v>
      </c>
      <c r="C10687" s="2"/>
      <c r="D10687" s="2" t="s">
        <v>16</v>
      </c>
      <c r="E10687" s="4">
        <f>1050.00*(1-Z1%)</f>
        <v>1050</v>
      </c>
      <c r="F10687" s="2">
        <v>1</v>
      </c>
      <c r="G10687" s="2"/>
    </row>
    <row r="10688" spans="1:26" customHeight="1" ht="36" hidden="true" outlineLevel="3">
      <c r="A10688" s="2" t="s">
        <v>20602</v>
      </c>
      <c r="B10688" s="3" t="s">
        <v>20603</v>
      </c>
      <c r="C10688" s="2"/>
      <c r="D10688" s="2" t="s">
        <v>16</v>
      </c>
      <c r="E10688" s="4">
        <f>300.00*(1-Z1%)</f>
        <v>300</v>
      </c>
      <c r="F10688" s="2">
        <v>1</v>
      </c>
      <c r="G10688" s="2"/>
    </row>
    <row r="10689" spans="1:26" customHeight="1" ht="36" hidden="true" outlineLevel="3">
      <c r="A10689" s="2" t="s">
        <v>20604</v>
      </c>
      <c r="B10689" s="3" t="s">
        <v>20605</v>
      </c>
      <c r="C10689" s="2"/>
      <c r="D10689" s="2" t="s">
        <v>16</v>
      </c>
      <c r="E10689" s="4">
        <f>300.00*(1-Z1%)</f>
        <v>300</v>
      </c>
      <c r="F10689" s="2">
        <v>1</v>
      </c>
      <c r="G10689" s="2"/>
    </row>
    <row r="10690" spans="1:26" customHeight="1" ht="18" hidden="true" outlineLevel="3">
      <c r="A10690" s="2" t="s">
        <v>20606</v>
      </c>
      <c r="B10690" s="3" t="s">
        <v>20607</v>
      </c>
      <c r="C10690" s="2"/>
      <c r="D10690" s="2" t="s">
        <v>16</v>
      </c>
      <c r="E10690" s="4">
        <f>1710.00*(1-Z1%)</f>
        <v>1710</v>
      </c>
      <c r="F10690" s="2">
        <v>1</v>
      </c>
      <c r="G10690" s="2"/>
    </row>
    <row r="10691" spans="1:26" customHeight="1" ht="18" hidden="true" outlineLevel="3">
      <c r="A10691" s="2" t="s">
        <v>20608</v>
      </c>
      <c r="B10691" s="3" t="s">
        <v>20609</v>
      </c>
      <c r="C10691" s="2"/>
      <c r="D10691" s="2" t="s">
        <v>16</v>
      </c>
      <c r="E10691" s="4">
        <f>1480.00*(1-Z1%)</f>
        <v>1480</v>
      </c>
      <c r="F10691" s="2">
        <v>1</v>
      </c>
      <c r="G10691" s="2"/>
    </row>
    <row r="10692" spans="1:26" customHeight="1" ht="18" hidden="true" outlineLevel="3">
      <c r="A10692" s="2" t="s">
        <v>20610</v>
      </c>
      <c r="B10692" s="3" t="s">
        <v>20611</v>
      </c>
      <c r="C10692" s="2"/>
      <c r="D10692" s="2" t="s">
        <v>16</v>
      </c>
      <c r="E10692" s="4">
        <f>1890.00*(1-Z1%)</f>
        <v>1890</v>
      </c>
      <c r="F10692" s="2">
        <v>1</v>
      </c>
      <c r="G10692" s="2"/>
    </row>
    <row r="10693" spans="1:26" customHeight="1" ht="18" hidden="true" outlineLevel="3">
      <c r="A10693" s="2" t="s">
        <v>20612</v>
      </c>
      <c r="B10693" s="3" t="s">
        <v>20613</v>
      </c>
      <c r="C10693" s="2"/>
      <c r="D10693" s="2" t="s">
        <v>16</v>
      </c>
      <c r="E10693" s="4">
        <f>180.00*(1-Z1%)</f>
        <v>180</v>
      </c>
      <c r="F10693" s="2">
        <v>2</v>
      </c>
      <c r="G10693" s="2"/>
    </row>
    <row r="10694" spans="1:26" customHeight="1" ht="18" hidden="true" outlineLevel="3">
      <c r="A10694" s="2" t="s">
        <v>20614</v>
      </c>
      <c r="B10694" s="3" t="s">
        <v>20615</v>
      </c>
      <c r="C10694" s="2"/>
      <c r="D10694" s="2" t="s">
        <v>16</v>
      </c>
      <c r="E10694" s="4">
        <f>200.00*(1-Z1%)</f>
        <v>200</v>
      </c>
      <c r="F10694" s="2">
        <v>3</v>
      </c>
      <c r="G10694" s="2"/>
    </row>
    <row r="10695" spans="1:26" customHeight="1" ht="18" hidden="true" outlineLevel="3">
      <c r="A10695" s="2" t="s">
        <v>20616</v>
      </c>
      <c r="B10695" s="3" t="s">
        <v>20617</v>
      </c>
      <c r="C10695" s="2"/>
      <c r="D10695" s="2" t="s">
        <v>16</v>
      </c>
      <c r="E10695" s="4">
        <f>270.00*(1-Z1%)</f>
        <v>270</v>
      </c>
      <c r="F10695" s="2">
        <v>2</v>
      </c>
      <c r="G10695" s="2"/>
    </row>
    <row r="10696" spans="1:26" customHeight="1" ht="18" hidden="true" outlineLevel="3">
      <c r="A10696" s="2" t="s">
        <v>20618</v>
      </c>
      <c r="B10696" s="3" t="s">
        <v>20619</v>
      </c>
      <c r="C10696" s="2"/>
      <c r="D10696" s="2" t="s">
        <v>16</v>
      </c>
      <c r="E10696" s="4">
        <f>230.00*(1-Z1%)</f>
        <v>230</v>
      </c>
      <c r="F10696" s="2">
        <v>3</v>
      </c>
      <c r="G10696" s="2"/>
    </row>
    <row r="10697" spans="1:26" customHeight="1" ht="18" hidden="true" outlineLevel="3">
      <c r="A10697" s="2" t="s">
        <v>20620</v>
      </c>
      <c r="B10697" s="3" t="s">
        <v>20621</v>
      </c>
      <c r="C10697" s="2"/>
      <c r="D10697" s="2" t="s">
        <v>16</v>
      </c>
      <c r="E10697" s="4">
        <f>290.00*(1-Z1%)</f>
        <v>290</v>
      </c>
      <c r="F10697" s="2">
        <v>3</v>
      </c>
      <c r="G10697" s="2"/>
    </row>
    <row r="10698" spans="1:26" customHeight="1" ht="18" hidden="true" outlineLevel="3">
      <c r="A10698" s="2" t="s">
        <v>20622</v>
      </c>
      <c r="B10698" s="3" t="s">
        <v>20623</v>
      </c>
      <c r="C10698" s="2"/>
      <c r="D10698" s="2" t="s">
        <v>16</v>
      </c>
      <c r="E10698" s="4">
        <f>380.00*(1-Z1%)</f>
        <v>380</v>
      </c>
      <c r="F10698" s="2">
        <v>1</v>
      </c>
      <c r="G10698" s="2"/>
    </row>
    <row r="10699" spans="1:26" customHeight="1" ht="36" hidden="true" outlineLevel="3">
      <c r="A10699" s="2" t="s">
        <v>20624</v>
      </c>
      <c r="B10699" s="3" t="s">
        <v>20625</v>
      </c>
      <c r="C10699" s="2"/>
      <c r="D10699" s="2" t="s">
        <v>16</v>
      </c>
      <c r="E10699" s="4">
        <f>250.00*(1-Z1%)</f>
        <v>250</v>
      </c>
      <c r="F10699" s="2">
        <v>2</v>
      </c>
      <c r="G10699" s="2"/>
    </row>
    <row r="10700" spans="1:26" customHeight="1" ht="36" hidden="true" outlineLevel="3">
      <c r="A10700" s="2" t="s">
        <v>20626</v>
      </c>
      <c r="B10700" s="3" t="s">
        <v>20627</v>
      </c>
      <c r="C10700" s="2"/>
      <c r="D10700" s="2" t="s">
        <v>16</v>
      </c>
      <c r="E10700" s="4">
        <f>350.00*(1-Z1%)</f>
        <v>350</v>
      </c>
      <c r="F10700" s="2">
        <v>1</v>
      </c>
      <c r="G10700" s="2"/>
    </row>
    <row r="10701" spans="1:26" customHeight="1" ht="36" hidden="true" outlineLevel="3">
      <c r="A10701" s="2" t="s">
        <v>20628</v>
      </c>
      <c r="B10701" s="3" t="s">
        <v>20629</v>
      </c>
      <c r="C10701" s="2"/>
      <c r="D10701" s="2" t="s">
        <v>16</v>
      </c>
      <c r="E10701" s="4">
        <f>280.00*(1-Z1%)</f>
        <v>280</v>
      </c>
      <c r="F10701" s="2">
        <v>3</v>
      </c>
      <c r="G10701" s="2"/>
    </row>
    <row r="10702" spans="1:26" customHeight="1" ht="18" hidden="true" outlineLevel="3">
      <c r="A10702" s="2" t="s">
        <v>20630</v>
      </c>
      <c r="B10702" s="3" t="s">
        <v>20631</v>
      </c>
      <c r="C10702" s="2"/>
      <c r="D10702" s="2" t="s">
        <v>16</v>
      </c>
      <c r="E10702" s="4">
        <f>300.00*(1-Z1%)</f>
        <v>300</v>
      </c>
      <c r="F10702" s="2">
        <v>1</v>
      </c>
      <c r="G10702" s="2"/>
    </row>
    <row r="10703" spans="1:26" customHeight="1" ht="18" hidden="true" outlineLevel="3">
      <c r="A10703" s="2" t="s">
        <v>20632</v>
      </c>
      <c r="B10703" s="3" t="s">
        <v>20633</v>
      </c>
      <c r="C10703" s="2"/>
      <c r="D10703" s="2" t="s">
        <v>16</v>
      </c>
      <c r="E10703" s="4">
        <f>400.00*(1-Z1%)</f>
        <v>400</v>
      </c>
      <c r="F10703" s="2">
        <v>1</v>
      </c>
      <c r="G10703" s="2"/>
    </row>
    <row r="10704" spans="1:26" customHeight="1" ht="18" hidden="true" outlineLevel="3">
      <c r="A10704" s="2" t="s">
        <v>20634</v>
      </c>
      <c r="B10704" s="3" t="s">
        <v>20635</v>
      </c>
      <c r="C10704" s="2"/>
      <c r="D10704" s="2" t="s">
        <v>16</v>
      </c>
      <c r="E10704" s="4">
        <f>320.00*(1-Z1%)</f>
        <v>320</v>
      </c>
      <c r="F10704" s="2">
        <v>2</v>
      </c>
      <c r="G10704" s="2"/>
    </row>
    <row r="10705" spans="1:26" customHeight="1" ht="18" hidden="true" outlineLevel="3">
      <c r="A10705" s="2" t="s">
        <v>20636</v>
      </c>
      <c r="B10705" s="3" t="s">
        <v>20637</v>
      </c>
      <c r="C10705" s="2"/>
      <c r="D10705" s="2" t="s">
        <v>16</v>
      </c>
      <c r="E10705" s="4">
        <f>200.00*(1-Z1%)</f>
        <v>200</v>
      </c>
      <c r="F10705" s="2">
        <v>2</v>
      </c>
      <c r="G10705" s="2"/>
    </row>
    <row r="10706" spans="1:26" customHeight="1" ht="18" hidden="true" outlineLevel="3">
      <c r="A10706" s="2" t="s">
        <v>20638</v>
      </c>
      <c r="B10706" s="3" t="s">
        <v>20639</v>
      </c>
      <c r="C10706" s="2"/>
      <c r="D10706" s="2" t="s">
        <v>16</v>
      </c>
      <c r="E10706" s="4">
        <f>290.00*(1-Z1%)</f>
        <v>290</v>
      </c>
      <c r="F10706" s="2">
        <v>1</v>
      </c>
      <c r="G10706" s="2"/>
    </row>
    <row r="10707" spans="1:26" customHeight="1" ht="18" hidden="true" outlineLevel="3">
      <c r="A10707" s="2" t="s">
        <v>20640</v>
      </c>
      <c r="B10707" s="3" t="s">
        <v>20641</v>
      </c>
      <c r="C10707" s="2"/>
      <c r="D10707" s="2" t="s">
        <v>16</v>
      </c>
      <c r="E10707" s="4">
        <f>230.00*(1-Z1%)</f>
        <v>230</v>
      </c>
      <c r="F10707" s="2">
        <v>1</v>
      </c>
      <c r="G10707" s="2"/>
    </row>
    <row r="10708" spans="1:26" customHeight="1" ht="18" hidden="true" outlineLevel="3">
      <c r="A10708" s="2" t="s">
        <v>20642</v>
      </c>
      <c r="B10708" s="3" t="s">
        <v>20643</v>
      </c>
      <c r="C10708" s="2"/>
      <c r="D10708" s="2" t="s">
        <v>16</v>
      </c>
      <c r="E10708" s="4">
        <f>350.00*(1-Z1%)</f>
        <v>350</v>
      </c>
      <c r="F10708" s="2">
        <v>2</v>
      </c>
      <c r="G10708" s="2"/>
    </row>
    <row r="10709" spans="1:26" customHeight="1" ht="18" hidden="true" outlineLevel="3">
      <c r="A10709" s="2" t="s">
        <v>20644</v>
      </c>
      <c r="B10709" s="3" t="s">
        <v>20645</v>
      </c>
      <c r="C10709" s="2"/>
      <c r="D10709" s="2" t="s">
        <v>16</v>
      </c>
      <c r="E10709" s="4">
        <f>270.00*(1-Z1%)</f>
        <v>270</v>
      </c>
      <c r="F10709" s="2">
        <v>2</v>
      </c>
      <c r="G10709" s="2"/>
    </row>
    <row r="10710" spans="1:26" customHeight="1" ht="18" hidden="true" outlineLevel="3">
      <c r="A10710" s="2" t="s">
        <v>20646</v>
      </c>
      <c r="B10710" s="3" t="s">
        <v>20647</v>
      </c>
      <c r="C10710" s="2"/>
      <c r="D10710" s="2" t="s">
        <v>16</v>
      </c>
      <c r="E10710" s="4">
        <f>350.00*(1-Z1%)</f>
        <v>350</v>
      </c>
      <c r="F10710" s="2">
        <v>1</v>
      </c>
      <c r="G10710" s="2"/>
    </row>
    <row r="10711" spans="1:26" customHeight="1" ht="36" hidden="true" outlineLevel="3">
      <c r="A10711" s="2" t="s">
        <v>20648</v>
      </c>
      <c r="B10711" s="3" t="s">
        <v>20649</v>
      </c>
      <c r="C10711" s="2"/>
      <c r="D10711" s="2" t="s">
        <v>16</v>
      </c>
      <c r="E10711" s="4">
        <f>200.00*(1-Z1%)</f>
        <v>200</v>
      </c>
      <c r="F10711" s="2">
        <v>1</v>
      </c>
      <c r="G10711" s="2"/>
    </row>
    <row r="10712" spans="1:26" customHeight="1" ht="36" hidden="true" outlineLevel="3">
      <c r="A10712" s="2" t="s">
        <v>20650</v>
      </c>
      <c r="B10712" s="3" t="s">
        <v>20651</v>
      </c>
      <c r="C10712" s="2"/>
      <c r="D10712" s="2" t="s">
        <v>16</v>
      </c>
      <c r="E10712" s="4">
        <f>250.00*(1-Z1%)</f>
        <v>250</v>
      </c>
      <c r="F10712" s="2">
        <v>1</v>
      </c>
      <c r="G10712" s="2"/>
    </row>
    <row r="10713" spans="1:26" customHeight="1" ht="36" hidden="true" outlineLevel="3">
      <c r="A10713" s="2" t="s">
        <v>20652</v>
      </c>
      <c r="B10713" s="3" t="s">
        <v>20653</v>
      </c>
      <c r="C10713" s="2"/>
      <c r="D10713" s="2" t="s">
        <v>16</v>
      </c>
      <c r="E10713" s="4">
        <f>200.00*(1-Z1%)</f>
        <v>200</v>
      </c>
      <c r="F10713" s="2">
        <v>1</v>
      </c>
      <c r="G10713" s="2"/>
    </row>
    <row r="10714" spans="1:26" customHeight="1" ht="36" hidden="true" outlineLevel="3">
      <c r="A10714" s="2" t="s">
        <v>20654</v>
      </c>
      <c r="B10714" s="3" t="s">
        <v>20655</v>
      </c>
      <c r="C10714" s="2"/>
      <c r="D10714" s="2" t="s">
        <v>16</v>
      </c>
      <c r="E10714" s="4">
        <f>250.00*(1-Z1%)</f>
        <v>250</v>
      </c>
      <c r="F10714" s="2">
        <v>2</v>
      </c>
      <c r="G10714" s="2"/>
    </row>
    <row r="10715" spans="1:26" customHeight="1" ht="35" hidden="true" outlineLevel="3">
      <c r="A10715" s="5" t="s">
        <v>20656</v>
      </c>
      <c r="B10715" s="5"/>
      <c r="C10715" s="5"/>
      <c r="D10715" s="5"/>
      <c r="E10715" s="5"/>
      <c r="F10715" s="5"/>
      <c r="G10715" s="5"/>
    </row>
    <row r="10716" spans="1:26" customHeight="1" ht="18" hidden="true" outlineLevel="3">
      <c r="A10716" s="2" t="s">
        <v>20657</v>
      </c>
      <c r="B10716" s="3" t="s">
        <v>20658</v>
      </c>
      <c r="C10716" s="2"/>
      <c r="D10716" s="2" t="s">
        <v>16</v>
      </c>
      <c r="E10716" s="4">
        <f>100.00*(1-Z1%)</f>
        <v>100</v>
      </c>
      <c r="F10716" s="2">
        <v>1</v>
      </c>
      <c r="G10716" s="2"/>
    </row>
    <row r="10717" spans="1:26" customHeight="1" ht="18" hidden="true" outlineLevel="3">
      <c r="A10717" s="2" t="s">
        <v>20659</v>
      </c>
      <c r="B10717" s="3" t="s">
        <v>20660</v>
      </c>
      <c r="C10717" s="2"/>
      <c r="D10717" s="2" t="s">
        <v>16</v>
      </c>
      <c r="E10717" s="4">
        <f>100.00*(1-Z1%)</f>
        <v>100</v>
      </c>
      <c r="F10717" s="2">
        <v>1</v>
      </c>
      <c r="G10717" s="2"/>
    </row>
    <row r="10718" spans="1:26" customHeight="1" ht="18" hidden="true" outlineLevel="3">
      <c r="A10718" s="2" t="s">
        <v>20661</v>
      </c>
      <c r="B10718" s="3" t="s">
        <v>20662</v>
      </c>
      <c r="C10718" s="2"/>
      <c r="D10718" s="2" t="s">
        <v>16</v>
      </c>
      <c r="E10718" s="4">
        <f>200.00*(1-Z1%)</f>
        <v>200</v>
      </c>
      <c r="F10718" s="2">
        <v>2</v>
      </c>
      <c r="G10718" s="2"/>
    </row>
    <row r="10719" spans="1:26" customHeight="1" ht="18" hidden="true" outlineLevel="3">
      <c r="A10719" s="2" t="s">
        <v>20663</v>
      </c>
      <c r="B10719" s="3" t="s">
        <v>20664</v>
      </c>
      <c r="C10719" s="2"/>
      <c r="D10719" s="2" t="s">
        <v>16</v>
      </c>
      <c r="E10719" s="4">
        <f>150.00*(1-Z1%)</f>
        <v>150</v>
      </c>
      <c r="F10719" s="2">
        <v>2</v>
      </c>
      <c r="G10719" s="2"/>
    </row>
    <row r="10720" spans="1:26" customHeight="1" ht="18" hidden="true" outlineLevel="3">
      <c r="A10720" s="2" t="s">
        <v>20665</v>
      </c>
      <c r="B10720" s="3" t="s">
        <v>20666</v>
      </c>
      <c r="C10720" s="2"/>
      <c r="D10720" s="2" t="s">
        <v>16</v>
      </c>
      <c r="E10720" s="4">
        <f>100.00*(1-Z1%)</f>
        <v>100</v>
      </c>
      <c r="F10720" s="2">
        <v>3</v>
      </c>
      <c r="G10720" s="2"/>
    </row>
    <row r="10721" spans="1:26" customHeight="1" ht="18" hidden="true" outlineLevel="3">
      <c r="A10721" s="2" t="s">
        <v>20667</v>
      </c>
      <c r="B10721" s="3" t="s">
        <v>20668</v>
      </c>
      <c r="C10721" s="2"/>
      <c r="D10721" s="2" t="s">
        <v>16</v>
      </c>
      <c r="E10721" s="4">
        <f>150.00*(1-Z1%)</f>
        <v>150</v>
      </c>
      <c r="F10721" s="2">
        <v>2</v>
      </c>
      <c r="G10721" s="2"/>
    </row>
    <row r="10722" spans="1:26" customHeight="1" ht="18" hidden="true" outlineLevel="3">
      <c r="A10722" s="2" t="s">
        <v>20669</v>
      </c>
      <c r="B10722" s="3" t="s">
        <v>20670</v>
      </c>
      <c r="C10722" s="2"/>
      <c r="D10722" s="2" t="s">
        <v>16</v>
      </c>
      <c r="E10722" s="4">
        <f>150.00*(1-Z1%)</f>
        <v>150</v>
      </c>
      <c r="F10722" s="2">
        <v>2</v>
      </c>
      <c r="G10722" s="2"/>
    </row>
    <row r="10723" spans="1:26" customHeight="1" ht="35" hidden="true" outlineLevel="3">
      <c r="A10723" s="5" t="s">
        <v>20671</v>
      </c>
      <c r="B10723" s="5"/>
      <c r="C10723" s="5"/>
      <c r="D10723" s="5"/>
      <c r="E10723" s="5"/>
      <c r="F10723" s="5"/>
      <c r="G10723" s="5"/>
    </row>
    <row r="10724" spans="1:26" customHeight="1" ht="18" hidden="true" outlineLevel="3">
      <c r="A10724" s="2" t="s">
        <v>20672</v>
      </c>
      <c r="B10724" s="3" t="s">
        <v>20673</v>
      </c>
      <c r="C10724" s="2"/>
      <c r="D10724" s="2" t="s">
        <v>16</v>
      </c>
      <c r="E10724" s="4">
        <f>130.00*(1-Z1%)</f>
        <v>130</v>
      </c>
      <c r="F10724" s="2">
        <v>1</v>
      </c>
      <c r="G10724" s="2"/>
    </row>
    <row r="10725" spans="1:26" customHeight="1" ht="18" hidden="true" outlineLevel="3">
      <c r="A10725" s="2" t="s">
        <v>20674</v>
      </c>
      <c r="B10725" s="3" t="s">
        <v>20675</v>
      </c>
      <c r="C10725" s="2"/>
      <c r="D10725" s="2" t="s">
        <v>16</v>
      </c>
      <c r="E10725" s="4">
        <f>170.00*(1-Z1%)</f>
        <v>170</v>
      </c>
      <c r="F10725" s="2">
        <v>1</v>
      </c>
      <c r="G10725" s="2"/>
    </row>
    <row r="10726" spans="1:26" customHeight="1" ht="18" hidden="true" outlineLevel="3">
      <c r="A10726" s="2" t="s">
        <v>20676</v>
      </c>
      <c r="B10726" s="3" t="s">
        <v>20677</v>
      </c>
      <c r="C10726" s="2"/>
      <c r="D10726" s="2" t="s">
        <v>16</v>
      </c>
      <c r="E10726" s="4">
        <f>150.00*(1-Z1%)</f>
        <v>150</v>
      </c>
      <c r="F10726" s="2">
        <v>2</v>
      </c>
      <c r="G10726" s="2"/>
    </row>
    <row r="10727" spans="1:26" customHeight="1" ht="18" hidden="true" outlineLevel="3">
      <c r="A10727" s="2" t="s">
        <v>20678</v>
      </c>
      <c r="B10727" s="3" t="s">
        <v>20679</v>
      </c>
      <c r="C10727" s="2"/>
      <c r="D10727" s="2" t="s">
        <v>16</v>
      </c>
      <c r="E10727" s="4">
        <f>70.00*(1-Z1%)</f>
        <v>70</v>
      </c>
      <c r="F10727" s="2">
        <v>2</v>
      </c>
      <c r="G10727" s="2"/>
    </row>
    <row r="10728" spans="1:26" customHeight="1" ht="35" hidden="true" outlineLevel="3">
      <c r="A10728" s="5" t="s">
        <v>20680</v>
      </c>
      <c r="B10728" s="5"/>
      <c r="C10728" s="5"/>
      <c r="D10728" s="5"/>
      <c r="E10728" s="5"/>
      <c r="F10728" s="5"/>
      <c r="G10728" s="5"/>
    </row>
    <row r="10729" spans="1:26" customHeight="1" ht="18" hidden="true" outlineLevel="3">
      <c r="A10729" s="2" t="s">
        <v>20681</v>
      </c>
      <c r="B10729" s="3" t="s">
        <v>20682</v>
      </c>
      <c r="C10729" s="2"/>
      <c r="D10729" s="2" t="s">
        <v>16</v>
      </c>
      <c r="E10729" s="4">
        <f>200.00*(1-Z1%)</f>
        <v>200</v>
      </c>
      <c r="F10729" s="2">
        <v>2</v>
      </c>
      <c r="G10729" s="2"/>
    </row>
    <row r="10730" spans="1:26" customHeight="1" ht="18" hidden="true" outlineLevel="3">
      <c r="A10730" s="2" t="s">
        <v>20683</v>
      </c>
      <c r="B10730" s="3" t="s">
        <v>20684</v>
      </c>
      <c r="C10730" s="2"/>
      <c r="D10730" s="2" t="s">
        <v>16</v>
      </c>
      <c r="E10730" s="4">
        <f>460.00*(1-Z1%)</f>
        <v>460</v>
      </c>
      <c r="F10730" s="2">
        <v>2</v>
      </c>
      <c r="G10730" s="2"/>
    </row>
    <row r="10731" spans="1:26" customHeight="1" ht="18" hidden="true" outlineLevel="3">
      <c r="A10731" s="2" t="s">
        <v>20685</v>
      </c>
      <c r="B10731" s="3" t="s">
        <v>20686</v>
      </c>
      <c r="C10731" s="2"/>
      <c r="D10731" s="2" t="s">
        <v>16</v>
      </c>
      <c r="E10731" s="4">
        <f>200.00*(1-Z1%)</f>
        <v>200</v>
      </c>
      <c r="F10731" s="2">
        <v>1</v>
      </c>
      <c r="G10731" s="2"/>
    </row>
    <row r="10732" spans="1:26" customHeight="1" ht="18" hidden="true" outlineLevel="3">
      <c r="A10732" s="2" t="s">
        <v>20687</v>
      </c>
      <c r="B10732" s="3" t="s">
        <v>20688</v>
      </c>
      <c r="C10732" s="2"/>
      <c r="D10732" s="2" t="s">
        <v>16</v>
      </c>
      <c r="E10732" s="4">
        <f>300.00*(1-Z1%)</f>
        <v>300</v>
      </c>
      <c r="F10732" s="2">
        <v>2</v>
      </c>
      <c r="G10732" s="2"/>
    </row>
    <row r="10733" spans="1:26" customHeight="1" ht="18" hidden="true" outlineLevel="3">
      <c r="A10733" s="2" t="s">
        <v>20689</v>
      </c>
      <c r="B10733" s="3" t="s">
        <v>20690</v>
      </c>
      <c r="C10733" s="2"/>
      <c r="D10733" s="2" t="s">
        <v>16</v>
      </c>
      <c r="E10733" s="4">
        <f>480.00*(1-Z1%)</f>
        <v>480</v>
      </c>
      <c r="F10733" s="2">
        <v>2</v>
      </c>
      <c r="G10733" s="2"/>
    </row>
    <row r="10734" spans="1:26" customHeight="1" ht="18" hidden="true" outlineLevel="3">
      <c r="A10734" s="2" t="s">
        <v>20691</v>
      </c>
      <c r="B10734" s="3" t="s">
        <v>20692</v>
      </c>
      <c r="C10734" s="2"/>
      <c r="D10734" s="2" t="s">
        <v>16</v>
      </c>
      <c r="E10734" s="4">
        <f>300.00*(1-Z1%)</f>
        <v>300</v>
      </c>
      <c r="F10734" s="2">
        <v>2</v>
      </c>
      <c r="G10734" s="2"/>
    </row>
    <row r="10735" spans="1:26" customHeight="1" ht="18" hidden="true" outlineLevel="3">
      <c r="A10735" s="2" t="s">
        <v>20693</v>
      </c>
      <c r="B10735" s="3" t="s">
        <v>20694</v>
      </c>
      <c r="C10735" s="2"/>
      <c r="D10735" s="2" t="s">
        <v>16</v>
      </c>
      <c r="E10735" s="4">
        <f>330.00*(1-Z1%)</f>
        <v>330</v>
      </c>
      <c r="F10735" s="2">
        <v>1</v>
      </c>
      <c r="G10735" s="2"/>
    </row>
    <row r="10736" spans="1:26" customHeight="1" ht="18" hidden="true" outlineLevel="3">
      <c r="A10736" s="2" t="s">
        <v>20695</v>
      </c>
      <c r="B10736" s="3" t="s">
        <v>20696</v>
      </c>
      <c r="C10736" s="2"/>
      <c r="D10736" s="2" t="s">
        <v>16</v>
      </c>
      <c r="E10736" s="4">
        <f>400.00*(1-Z1%)</f>
        <v>400</v>
      </c>
      <c r="F10736" s="2">
        <v>1</v>
      </c>
      <c r="G10736" s="2"/>
    </row>
    <row r="10737" spans="1:26" customHeight="1" ht="18" hidden="true" outlineLevel="3">
      <c r="A10737" s="2" t="s">
        <v>20697</v>
      </c>
      <c r="B10737" s="3" t="s">
        <v>20698</v>
      </c>
      <c r="C10737" s="2"/>
      <c r="D10737" s="2" t="s">
        <v>16</v>
      </c>
      <c r="E10737" s="4">
        <f>700.00*(1-Z1%)</f>
        <v>700</v>
      </c>
      <c r="F10737" s="2">
        <v>3</v>
      </c>
      <c r="G10737" s="2"/>
    </row>
    <row r="10738" spans="1:26" customHeight="1" ht="18" hidden="true" outlineLevel="3">
      <c r="A10738" s="2" t="s">
        <v>20699</v>
      </c>
      <c r="B10738" s="3" t="s">
        <v>20700</v>
      </c>
      <c r="C10738" s="2"/>
      <c r="D10738" s="2" t="s">
        <v>16</v>
      </c>
      <c r="E10738" s="4">
        <f>490.00*(1-Z1%)</f>
        <v>490</v>
      </c>
      <c r="F10738" s="2">
        <v>1</v>
      </c>
      <c r="G10738" s="2"/>
    </row>
    <row r="10739" spans="1:26" customHeight="1" ht="18" hidden="true" outlineLevel="3">
      <c r="A10739" s="2" t="s">
        <v>20701</v>
      </c>
      <c r="B10739" s="3" t="s">
        <v>20702</v>
      </c>
      <c r="C10739" s="2"/>
      <c r="D10739" s="2" t="s">
        <v>16</v>
      </c>
      <c r="E10739" s="4">
        <f>600.00*(1-Z1%)</f>
        <v>600</v>
      </c>
      <c r="F10739" s="2">
        <v>1</v>
      </c>
      <c r="G10739" s="2"/>
    </row>
    <row r="10740" spans="1:26" customHeight="1" ht="18" hidden="true" outlineLevel="3">
      <c r="A10740" s="2" t="s">
        <v>20703</v>
      </c>
      <c r="B10740" s="3" t="s">
        <v>20704</v>
      </c>
      <c r="C10740" s="2"/>
      <c r="D10740" s="2" t="s">
        <v>16</v>
      </c>
      <c r="E10740" s="4">
        <f>1190.00*(1-Z1%)</f>
        <v>1190</v>
      </c>
      <c r="F10740" s="2">
        <v>2</v>
      </c>
      <c r="G10740" s="2"/>
    </row>
    <row r="10741" spans="1:26" customHeight="1" ht="36" hidden="true" outlineLevel="3">
      <c r="A10741" s="2" t="s">
        <v>20705</v>
      </c>
      <c r="B10741" s="3" t="s">
        <v>20706</v>
      </c>
      <c r="C10741" s="2"/>
      <c r="D10741" s="2" t="s">
        <v>16</v>
      </c>
      <c r="E10741" s="4">
        <f>530.00*(1-Z1%)</f>
        <v>530</v>
      </c>
      <c r="F10741" s="2">
        <v>2</v>
      </c>
      <c r="G10741" s="2"/>
    </row>
    <row r="10742" spans="1:26" customHeight="1" ht="36" hidden="true" outlineLevel="3">
      <c r="A10742" s="2" t="s">
        <v>20707</v>
      </c>
      <c r="B10742" s="3" t="s">
        <v>20708</v>
      </c>
      <c r="C10742" s="2"/>
      <c r="D10742" s="2" t="s">
        <v>16</v>
      </c>
      <c r="E10742" s="4">
        <f>670.00*(1-Z1%)</f>
        <v>670</v>
      </c>
      <c r="F10742" s="2">
        <v>1</v>
      </c>
      <c r="G10742" s="2"/>
    </row>
    <row r="10743" spans="1:26" customHeight="1" ht="35" hidden="true" outlineLevel="3">
      <c r="A10743" s="5" t="s">
        <v>20709</v>
      </c>
      <c r="B10743" s="5"/>
      <c r="C10743" s="5"/>
      <c r="D10743" s="5"/>
      <c r="E10743" s="5"/>
      <c r="F10743" s="5"/>
      <c r="G10743" s="5"/>
    </row>
    <row r="10744" spans="1:26" customHeight="1" ht="18" hidden="true" outlineLevel="3">
      <c r="A10744" s="2" t="s">
        <v>20710</v>
      </c>
      <c r="B10744" s="3" t="s">
        <v>20711</v>
      </c>
      <c r="C10744" s="2"/>
      <c r="D10744" s="2" t="s">
        <v>16</v>
      </c>
      <c r="E10744" s="4">
        <f>990.00*(1-Z1%)</f>
        <v>990</v>
      </c>
      <c r="F10744" s="2">
        <v>2</v>
      </c>
      <c r="G10744" s="2"/>
    </row>
    <row r="10745" spans="1:26" customHeight="1" ht="18" hidden="true" outlineLevel="3">
      <c r="A10745" s="2" t="s">
        <v>20712</v>
      </c>
      <c r="B10745" s="3" t="s">
        <v>20713</v>
      </c>
      <c r="C10745" s="2"/>
      <c r="D10745" s="2" t="s">
        <v>16</v>
      </c>
      <c r="E10745" s="4">
        <f>750.00*(1-Z1%)</f>
        <v>750</v>
      </c>
      <c r="F10745" s="2">
        <v>1</v>
      </c>
      <c r="G10745" s="2"/>
    </row>
    <row r="10746" spans="1:26" customHeight="1" ht="18" hidden="true" outlineLevel="3">
      <c r="A10746" s="2" t="s">
        <v>20714</v>
      </c>
      <c r="B10746" s="3" t="s">
        <v>20715</v>
      </c>
      <c r="C10746" s="2"/>
      <c r="D10746" s="2" t="s">
        <v>16</v>
      </c>
      <c r="E10746" s="4">
        <f>390.00*(1-Z1%)</f>
        <v>390</v>
      </c>
      <c r="F10746" s="2">
        <v>1</v>
      </c>
      <c r="G10746" s="2"/>
    </row>
    <row r="10747" spans="1:26" customHeight="1" ht="18" hidden="true" outlineLevel="3">
      <c r="A10747" s="2" t="s">
        <v>20716</v>
      </c>
      <c r="B10747" s="3" t="s">
        <v>20717</v>
      </c>
      <c r="C10747" s="2"/>
      <c r="D10747" s="2" t="s">
        <v>16</v>
      </c>
      <c r="E10747" s="4">
        <f>490.00*(1-Z1%)</f>
        <v>490</v>
      </c>
      <c r="F10747" s="2">
        <v>2</v>
      </c>
      <c r="G10747" s="2"/>
    </row>
    <row r="10748" spans="1:26" customHeight="1" ht="18" hidden="true" outlineLevel="3">
      <c r="A10748" s="2" t="s">
        <v>20718</v>
      </c>
      <c r="B10748" s="3" t="s">
        <v>20719</v>
      </c>
      <c r="C10748" s="2"/>
      <c r="D10748" s="2" t="s">
        <v>16</v>
      </c>
      <c r="E10748" s="4">
        <f>850.00*(1-Z1%)</f>
        <v>850</v>
      </c>
      <c r="F10748" s="2">
        <v>4</v>
      </c>
      <c r="G10748" s="2"/>
    </row>
    <row r="10749" spans="1:26" customHeight="1" ht="18" hidden="true" outlineLevel="3">
      <c r="A10749" s="2" t="s">
        <v>20720</v>
      </c>
      <c r="B10749" s="3" t="s">
        <v>20721</v>
      </c>
      <c r="C10749" s="2"/>
      <c r="D10749" s="2" t="s">
        <v>16</v>
      </c>
      <c r="E10749" s="4">
        <f>790.00*(1-Z1%)</f>
        <v>790</v>
      </c>
      <c r="F10749" s="2">
        <v>1</v>
      </c>
      <c r="G10749" s="2"/>
    </row>
    <row r="10750" spans="1:26" customHeight="1" ht="18" hidden="true" outlineLevel="3">
      <c r="A10750" s="2" t="s">
        <v>20722</v>
      </c>
      <c r="B10750" s="3" t="s">
        <v>20723</v>
      </c>
      <c r="C10750" s="2"/>
      <c r="D10750" s="2" t="s">
        <v>16</v>
      </c>
      <c r="E10750" s="4">
        <f>820.00*(1-Z1%)</f>
        <v>820</v>
      </c>
      <c r="F10750" s="2">
        <v>1</v>
      </c>
      <c r="G10750" s="2"/>
    </row>
    <row r="10751" spans="1:26" customHeight="1" ht="36" hidden="true" outlineLevel="3">
      <c r="A10751" s="2" t="s">
        <v>20724</v>
      </c>
      <c r="B10751" s="3" t="s">
        <v>20725</v>
      </c>
      <c r="C10751" s="2"/>
      <c r="D10751" s="2" t="s">
        <v>16</v>
      </c>
      <c r="E10751" s="4">
        <f>490.00*(1-Z1%)</f>
        <v>490</v>
      </c>
      <c r="F10751" s="2">
        <v>1</v>
      </c>
      <c r="G10751" s="2"/>
    </row>
    <row r="10752" spans="1:26" customHeight="1" ht="36" hidden="true" outlineLevel="3">
      <c r="A10752" s="2" t="s">
        <v>20726</v>
      </c>
      <c r="B10752" s="3" t="s">
        <v>20727</v>
      </c>
      <c r="C10752" s="2"/>
      <c r="D10752" s="2" t="s">
        <v>16</v>
      </c>
      <c r="E10752" s="4">
        <f>590.00*(1-Z1%)</f>
        <v>590</v>
      </c>
      <c r="F10752" s="2">
        <v>1</v>
      </c>
      <c r="G10752" s="2"/>
    </row>
    <row r="10753" spans="1:26" customHeight="1" ht="36" hidden="true" outlineLevel="3">
      <c r="A10753" s="2" t="s">
        <v>20728</v>
      </c>
      <c r="B10753" s="3" t="s">
        <v>20729</v>
      </c>
      <c r="C10753" s="2"/>
      <c r="D10753" s="2" t="s">
        <v>16</v>
      </c>
      <c r="E10753" s="4">
        <f>550.00*(1-Z1%)</f>
        <v>550</v>
      </c>
      <c r="F10753" s="2">
        <v>2</v>
      </c>
      <c r="G10753" s="2"/>
    </row>
    <row r="10754" spans="1:26" customHeight="1" ht="36" hidden="true" outlineLevel="3">
      <c r="A10754" s="2" t="s">
        <v>20730</v>
      </c>
      <c r="B10754" s="3" t="s">
        <v>20731</v>
      </c>
      <c r="C10754" s="2"/>
      <c r="D10754" s="2" t="s">
        <v>16</v>
      </c>
      <c r="E10754" s="4">
        <f>590.00*(1-Z1%)</f>
        <v>590</v>
      </c>
      <c r="F10754" s="2">
        <v>1</v>
      </c>
      <c r="G10754" s="2"/>
    </row>
    <row r="10755" spans="1:26" customHeight="1" ht="36" hidden="true" outlineLevel="3">
      <c r="A10755" s="2" t="s">
        <v>20732</v>
      </c>
      <c r="B10755" s="3" t="s">
        <v>20733</v>
      </c>
      <c r="C10755" s="2"/>
      <c r="D10755" s="2" t="s">
        <v>16</v>
      </c>
      <c r="E10755" s="4">
        <f>450.00*(1-Z1%)</f>
        <v>450</v>
      </c>
      <c r="F10755" s="2">
        <v>3</v>
      </c>
      <c r="G10755" s="2"/>
    </row>
    <row r="10756" spans="1:26" customHeight="1" ht="36" hidden="true" outlineLevel="3">
      <c r="A10756" s="2" t="s">
        <v>20734</v>
      </c>
      <c r="B10756" s="3" t="s">
        <v>20735</v>
      </c>
      <c r="C10756" s="2"/>
      <c r="D10756" s="2" t="s">
        <v>16</v>
      </c>
      <c r="E10756" s="4">
        <f>390.00*(1-Z1%)</f>
        <v>390</v>
      </c>
      <c r="F10756" s="2">
        <v>1</v>
      </c>
      <c r="G10756" s="2"/>
    </row>
    <row r="10757" spans="1:26" customHeight="1" ht="36" hidden="true" outlineLevel="3">
      <c r="A10757" s="2" t="s">
        <v>20736</v>
      </c>
      <c r="B10757" s="3" t="s">
        <v>20737</v>
      </c>
      <c r="C10757" s="2"/>
      <c r="D10757" s="2" t="s">
        <v>16</v>
      </c>
      <c r="E10757" s="4">
        <f>450.00*(1-Z1%)</f>
        <v>450</v>
      </c>
      <c r="F10757" s="2">
        <v>1</v>
      </c>
      <c r="G10757" s="2"/>
    </row>
    <row r="10758" spans="1:26" customHeight="1" ht="36" hidden="true" outlineLevel="3">
      <c r="A10758" s="2" t="s">
        <v>20738</v>
      </c>
      <c r="B10758" s="3" t="s">
        <v>20739</v>
      </c>
      <c r="C10758" s="2"/>
      <c r="D10758" s="2" t="s">
        <v>16</v>
      </c>
      <c r="E10758" s="4">
        <f>350.00*(1-Z1%)</f>
        <v>350</v>
      </c>
      <c r="F10758" s="2">
        <v>1</v>
      </c>
      <c r="G10758" s="2"/>
    </row>
    <row r="10759" spans="1:26" customHeight="1" ht="36" hidden="true" outlineLevel="3">
      <c r="A10759" s="2" t="s">
        <v>20740</v>
      </c>
      <c r="B10759" s="3" t="s">
        <v>20741</v>
      </c>
      <c r="C10759" s="2"/>
      <c r="D10759" s="2" t="s">
        <v>16</v>
      </c>
      <c r="E10759" s="4">
        <f>450.00*(1-Z1%)</f>
        <v>450</v>
      </c>
      <c r="F10759" s="2">
        <v>2</v>
      </c>
      <c r="G10759" s="2"/>
    </row>
    <row r="10760" spans="1:26" customHeight="1" ht="36" hidden="true" outlineLevel="3">
      <c r="A10760" s="2" t="s">
        <v>20742</v>
      </c>
      <c r="B10760" s="3" t="s">
        <v>20743</v>
      </c>
      <c r="C10760" s="2"/>
      <c r="D10760" s="2" t="s">
        <v>16</v>
      </c>
      <c r="E10760" s="4">
        <f>400.00*(1-Z1%)</f>
        <v>400</v>
      </c>
      <c r="F10760" s="2">
        <v>2</v>
      </c>
      <c r="G10760" s="2"/>
    </row>
    <row r="10761" spans="1:26" customHeight="1" ht="36" hidden="true" outlineLevel="3">
      <c r="A10761" s="2" t="s">
        <v>20744</v>
      </c>
      <c r="B10761" s="3" t="s">
        <v>20745</v>
      </c>
      <c r="C10761" s="2"/>
      <c r="D10761" s="2" t="s">
        <v>16</v>
      </c>
      <c r="E10761" s="4">
        <f>450.00*(1-Z1%)</f>
        <v>450</v>
      </c>
      <c r="F10761" s="2">
        <v>2</v>
      </c>
      <c r="G10761" s="2"/>
    </row>
    <row r="10762" spans="1:26" customHeight="1" ht="18" hidden="true" outlineLevel="3">
      <c r="A10762" s="2" t="s">
        <v>20746</v>
      </c>
      <c r="B10762" s="3" t="s">
        <v>20747</v>
      </c>
      <c r="C10762" s="2"/>
      <c r="D10762" s="2" t="s">
        <v>16</v>
      </c>
      <c r="E10762" s="4">
        <f>350.00*(1-Z1%)</f>
        <v>350</v>
      </c>
      <c r="F10762" s="2">
        <v>1</v>
      </c>
      <c r="G10762" s="2"/>
    </row>
    <row r="10763" spans="1:26" customHeight="1" ht="36" hidden="true" outlineLevel="3">
      <c r="A10763" s="2" t="s">
        <v>20748</v>
      </c>
      <c r="B10763" s="3" t="s">
        <v>20749</v>
      </c>
      <c r="C10763" s="2"/>
      <c r="D10763" s="2" t="s">
        <v>16</v>
      </c>
      <c r="E10763" s="4">
        <f>300.00*(1-Z1%)</f>
        <v>300</v>
      </c>
      <c r="F10763" s="2">
        <v>1</v>
      </c>
      <c r="G10763" s="2"/>
    </row>
    <row r="10764" spans="1:26" customHeight="1" ht="36" hidden="true" outlineLevel="3">
      <c r="A10764" s="2" t="s">
        <v>20750</v>
      </c>
      <c r="B10764" s="3" t="s">
        <v>20751</v>
      </c>
      <c r="C10764" s="2"/>
      <c r="D10764" s="2" t="s">
        <v>16</v>
      </c>
      <c r="E10764" s="4">
        <f>350.00*(1-Z1%)</f>
        <v>350</v>
      </c>
      <c r="F10764" s="2">
        <v>2</v>
      </c>
      <c r="G10764" s="2"/>
    </row>
    <row r="10765" spans="1:26" customHeight="1" ht="18" hidden="true" outlineLevel="3">
      <c r="A10765" s="2" t="s">
        <v>20752</v>
      </c>
      <c r="B10765" s="3" t="s">
        <v>20753</v>
      </c>
      <c r="C10765" s="2"/>
      <c r="D10765" s="2" t="s">
        <v>16</v>
      </c>
      <c r="E10765" s="4">
        <f>990.00*(1-Z1%)</f>
        <v>990</v>
      </c>
      <c r="F10765" s="2">
        <v>2</v>
      </c>
      <c r="G10765" s="2"/>
    </row>
    <row r="10766" spans="1:26" customHeight="1" ht="18" hidden="true" outlineLevel="3">
      <c r="A10766" s="2" t="s">
        <v>20754</v>
      </c>
      <c r="B10766" s="3" t="s">
        <v>20755</v>
      </c>
      <c r="C10766" s="2"/>
      <c r="D10766" s="2" t="s">
        <v>16</v>
      </c>
      <c r="E10766" s="4">
        <f>50.00*(1-Z1%)</f>
        <v>50</v>
      </c>
      <c r="F10766" s="2">
        <v>4</v>
      </c>
      <c r="G10766" s="2"/>
    </row>
    <row r="10767" spans="1:26" customHeight="1" ht="18" hidden="true" outlineLevel="3">
      <c r="A10767" s="2" t="s">
        <v>20756</v>
      </c>
      <c r="B10767" s="3" t="s">
        <v>20757</v>
      </c>
      <c r="C10767" s="2"/>
      <c r="D10767" s="2" t="s">
        <v>16</v>
      </c>
      <c r="E10767" s="4">
        <f>50.00*(1-Z1%)</f>
        <v>50</v>
      </c>
      <c r="F10767" s="2">
        <v>5</v>
      </c>
      <c r="G10767" s="2"/>
    </row>
    <row r="10768" spans="1:26" customHeight="1" ht="18" hidden="true" outlineLevel="3">
      <c r="A10768" s="2" t="s">
        <v>20758</v>
      </c>
      <c r="B10768" s="3" t="s">
        <v>20759</v>
      </c>
      <c r="C10768" s="2"/>
      <c r="D10768" s="2" t="s">
        <v>16</v>
      </c>
      <c r="E10768" s="4">
        <f>60.00*(1-Z1%)</f>
        <v>60</v>
      </c>
      <c r="F10768" s="2">
        <v>6</v>
      </c>
      <c r="G10768" s="2"/>
    </row>
    <row r="10769" spans="1:26" customHeight="1" ht="18" hidden="true" outlineLevel="3">
      <c r="A10769" s="2" t="s">
        <v>20760</v>
      </c>
      <c r="B10769" s="3" t="s">
        <v>20761</v>
      </c>
      <c r="C10769" s="2"/>
      <c r="D10769" s="2" t="s">
        <v>16</v>
      </c>
      <c r="E10769" s="4">
        <f>50.00*(1-Z1%)</f>
        <v>50</v>
      </c>
      <c r="F10769" s="2">
        <v>2</v>
      </c>
      <c r="G10769" s="2"/>
    </row>
    <row r="10770" spans="1:26" customHeight="1" ht="18" hidden="true" outlineLevel="3">
      <c r="A10770" s="2" t="s">
        <v>20762</v>
      </c>
      <c r="B10770" s="3" t="s">
        <v>20763</v>
      </c>
      <c r="C10770" s="2"/>
      <c r="D10770" s="2" t="s">
        <v>16</v>
      </c>
      <c r="E10770" s="4">
        <f>390.00*(1-Z1%)</f>
        <v>390</v>
      </c>
      <c r="F10770" s="2">
        <v>2</v>
      </c>
      <c r="G10770" s="2"/>
    </row>
    <row r="10771" spans="1:26" customHeight="1" ht="36" hidden="true" outlineLevel="3">
      <c r="A10771" s="2" t="s">
        <v>20764</v>
      </c>
      <c r="B10771" s="3" t="s">
        <v>20765</v>
      </c>
      <c r="C10771" s="2"/>
      <c r="D10771" s="2" t="s">
        <v>16</v>
      </c>
      <c r="E10771" s="4">
        <f>650.00*(1-Z1%)</f>
        <v>650</v>
      </c>
      <c r="F10771" s="2">
        <v>1</v>
      </c>
      <c r="G10771" s="2"/>
    </row>
    <row r="10772" spans="1:26" customHeight="1" ht="36" hidden="true" outlineLevel="3">
      <c r="A10772" s="2" t="s">
        <v>20766</v>
      </c>
      <c r="B10772" s="3" t="s">
        <v>20767</v>
      </c>
      <c r="C10772" s="2"/>
      <c r="D10772" s="2" t="s">
        <v>16</v>
      </c>
      <c r="E10772" s="4">
        <f>250.00*(1-Z1%)</f>
        <v>250</v>
      </c>
      <c r="F10772" s="2">
        <v>3</v>
      </c>
      <c r="G10772" s="2"/>
    </row>
    <row r="10773" spans="1:26" customHeight="1" ht="36" hidden="true" outlineLevel="3">
      <c r="A10773" s="2" t="s">
        <v>20768</v>
      </c>
      <c r="B10773" s="3" t="s">
        <v>20769</v>
      </c>
      <c r="C10773" s="2"/>
      <c r="D10773" s="2" t="s">
        <v>16</v>
      </c>
      <c r="E10773" s="4">
        <f>250.00*(1-Z1%)</f>
        <v>250</v>
      </c>
      <c r="F10773" s="2">
        <v>3</v>
      </c>
      <c r="G10773" s="2"/>
    </row>
    <row r="10774" spans="1:26" customHeight="1" ht="36" hidden="true" outlineLevel="3">
      <c r="A10774" s="2" t="s">
        <v>20770</v>
      </c>
      <c r="B10774" s="3" t="s">
        <v>20771</v>
      </c>
      <c r="C10774" s="2"/>
      <c r="D10774" s="2" t="s">
        <v>16</v>
      </c>
      <c r="E10774" s="4">
        <f>450.00*(1-Z1%)</f>
        <v>450</v>
      </c>
      <c r="F10774" s="2">
        <v>2</v>
      </c>
      <c r="G10774" s="2"/>
    </row>
    <row r="10775" spans="1:26" customHeight="1" ht="36" hidden="true" outlineLevel="3">
      <c r="A10775" s="2" t="s">
        <v>20772</v>
      </c>
      <c r="B10775" s="3" t="s">
        <v>20773</v>
      </c>
      <c r="C10775" s="2"/>
      <c r="D10775" s="2" t="s">
        <v>16</v>
      </c>
      <c r="E10775" s="4">
        <f>750.00*(1-Z1%)</f>
        <v>750</v>
      </c>
      <c r="F10775" s="2">
        <v>1</v>
      </c>
      <c r="G10775" s="2"/>
    </row>
    <row r="10776" spans="1:26" customHeight="1" ht="36" hidden="true" outlineLevel="3">
      <c r="A10776" s="2" t="s">
        <v>20774</v>
      </c>
      <c r="B10776" s="3" t="s">
        <v>20775</v>
      </c>
      <c r="C10776" s="2"/>
      <c r="D10776" s="2" t="s">
        <v>16</v>
      </c>
      <c r="E10776" s="4">
        <f>770.00*(1-Z1%)</f>
        <v>770</v>
      </c>
      <c r="F10776" s="2">
        <v>1</v>
      </c>
      <c r="G10776" s="2"/>
    </row>
    <row r="10777" spans="1:26" customHeight="1" ht="18" hidden="true" outlineLevel="3">
      <c r="A10777" s="2" t="s">
        <v>20776</v>
      </c>
      <c r="B10777" s="3" t="s">
        <v>20777</v>
      </c>
      <c r="C10777" s="2"/>
      <c r="D10777" s="2" t="s">
        <v>16</v>
      </c>
      <c r="E10777" s="4">
        <f>200.00*(1-Z1%)</f>
        <v>200</v>
      </c>
      <c r="F10777" s="2">
        <v>1</v>
      </c>
      <c r="G10777" s="2"/>
    </row>
    <row r="10778" spans="1:26" customHeight="1" ht="18" hidden="true" outlineLevel="3">
      <c r="A10778" s="2" t="s">
        <v>20778</v>
      </c>
      <c r="B10778" s="3" t="s">
        <v>20779</v>
      </c>
      <c r="C10778" s="2"/>
      <c r="D10778" s="2" t="s">
        <v>16</v>
      </c>
      <c r="E10778" s="4">
        <f>590.00*(1-Z1%)</f>
        <v>590</v>
      </c>
      <c r="F10778" s="2">
        <v>2</v>
      </c>
      <c r="G10778" s="2"/>
    </row>
    <row r="10779" spans="1:26" customHeight="1" ht="18" hidden="true" outlineLevel="3">
      <c r="A10779" s="2" t="s">
        <v>20780</v>
      </c>
      <c r="B10779" s="3" t="s">
        <v>20781</v>
      </c>
      <c r="C10779" s="2"/>
      <c r="D10779" s="2" t="s">
        <v>16</v>
      </c>
      <c r="E10779" s="4">
        <f>200.00*(1-Z1%)</f>
        <v>200</v>
      </c>
      <c r="F10779" s="2">
        <v>2</v>
      </c>
      <c r="G10779" s="2"/>
    </row>
    <row r="10780" spans="1:26" customHeight="1" ht="18" hidden="true" outlineLevel="3">
      <c r="A10780" s="2" t="s">
        <v>20782</v>
      </c>
      <c r="B10780" s="3" t="s">
        <v>20783</v>
      </c>
      <c r="C10780" s="2"/>
      <c r="D10780" s="2" t="s">
        <v>16</v>
      </c>
      <c r="E10780" s="4">
        <f>250.00*(1-Z1%)</f>
        <v>250</v>
      </c>
      <c r="F10780" s="2">
        <v>3</v>
      </c>
      <c r="G10780" s="2"/>
    </row>
    <row r="10781" spans="1:26" customHeight="1" ht="18" hidden="true" outlineLevel="3">
      <c r="A10781" s="2" t="s">
        <v>20784</v>
      </c>
      <c r="B10781" s="3" t="s">
        <v>20785</v>
      </c>
      <c r="C10781" s="2"/>
      <c r="D10781" s="2" t="s">
        <v>16</v>
      </c>
      <c r="E10781" s="4">
        <f>150.00*(1-Z1%)</f>
        <v>150</v>
      </c>
      <c r="F10781" s="2">
        <v>2</v>
      </c>
      <c r="G10781" s="2"/>
    </row>
    <row r="10782" spans="1:26" customHeight="1" ht="36" hidden="true" outlineLevel="3">
      <c r="A10782" s="2" t="s">
        <v>20786</v>
      </c>
      <c r="B10782" s="3" t="s">
        <v>20787</v>
      </c>
      <c r="C10782" s="2"/>
      <c r="D10782" s="2" t="s">
        <v>16</v>
      </c>
      <c r="E10782" s="4">
        <f>220.00*(1-Z1%)</f>
        <v>220</v>
      </c>
      <c r="F10782" s="2">
        <v>3</v>
      </c>
      <c r="G10782" s="2"/>
    </row>
    <row r="10783" spans="1:26" customHeight="1" ht="18" hidden="true" outlineLevel="3">
      <c r="A10783" s="2" t="s">
        <v>20788</v>
      </c>
      <c r="B10783" s="3" t="s">
        <v>20789</v>
      </c>
      <c r="C10783" s="2"/>
      <c r="D10783" s="2" t="s">
        <v>16</v>
      </c>
      <c r="E10783" s="4">
        <f>100.00*(1-Z1%)</f>
        <v>100</v>
      </c>
      <c r="F10783" s="2">
        <v>1</v>
      </c>
      <c r="G10783" s="2"/>
    </row>
    <row r="10784" spans="1:26" customHeight="1" ht="36" hidden="true" outlineLevel="3">
      <c r="A10784" s="2" t="s">
        <v>20790</v>
      </c>
      <c r="B10784" s="3" t="s">
        <v>20791</v>
      </c>
      <c r="C10784" s="2"/>
      <c r="D10784" s="2" t="s">
        <v>16</v>
      </c>
      <c r="E10784" s="4">
        <f>100.00*(1-Z1%)</f>
        <v>100</v>
      </c>
      <c r="F10784" s="2">
        <v>3</v>
      </c>
      <c r="G10784" s="2"/>
    </row>
    <row r="10785" spans="1:26" customHeight="1" ht="18" hidden="true" outlineLevel="3">
      <c r="A10785" s="2" t="s">
        <v>20792</v>
      </c>
      <c r="B10785" s="3" t="s">
        <v>20793</v>
      </c>
      <c r="C10785" s="2"/>
      <c r="D10785" s="2" t="s">
        <v>16</v>
      </c>
      <c r="E10785" s="4">
        <f>300.00*(1-Z1%)</f>
        <v>300</v>
      </c>
      <c r="F10785" s="2">
        <v>1</v>
      </c>
      <c r="G10785" s="2"/>
    </row>
    <row r="10786" spans="1:26" customHeight="1" ht="18" hidden="true" outlineLevel="3">
      <c r="A10786" s="2" t="s">
        <v>20794</v>
      </c>
      <c r="B10786" s="3" t="s">
        <v>20795</v>
      </c>
      <c r="C10786" s="2"/>
      <c r="D10786" s="2" t="s">
        <v>16</v>
      </c>
      <c r="E10786" s="4">
        <f>350.00*(1-Z1%)</f>
        <v>350</v>
      </c>
      <c r="F10786" s="2">
        <v>4</v>
      </c>
      <c r="G10786" s="2"/>
    </row>
    <row r="10787" spans="1:26" customHeight="1" ht="18" hidden="true" outlineLevel="3">
      <c r="A10787" s="2" t="s">
        <v>20796</v>
      </c>
      <c r="B10787" s="3" t="s">
        <v>20797</v>
      </c>
      <c r="C10787" s="2"/>
      <c r="D10787" s="2" t="s">
        <v>16</v>
      </c>
      <c r="E10787" s="4">
        <f>390.00*(1-Z1%)</f>
        <v>390</v>
      </c>
      <c r="F10787" s="2">
        <v>1</v>
      </c>
      <c r="G10787" s="2"/>
    </row>
    <row r="10788" spans="1:26" customHeight="1" ht="36" hidden="true" outlineLevel="3">
      <c r="A10788" s="2" t="s">
        <v>20798</v>
      </c>
      <c r="B10788" s="3" t="s">
        <v>20799</v>
      </c>
      <c r="C10788" s="2"/>
      <c r="D10788" s="2" t="s">
        <v>16</v>
      </c>
      <c r="E10788" s="4">
        <f>300.00*(1-Z1%)</f>
        <v>300</v>
      </c>
      <c r="F10788" s="2">
        <v>1</v>
      </c>
      <c r="G10788" s="2"/>
    </row>
    <row r="10789" spans="1:26" customHeight="1" ht="36" hidden="true" outlineLevel="3">
      <c r="A10789" s="2" t="s">
        <v>20800</v>
      </c>
      <c r="B10789" s="3" t="s">
        <v>20801</v>
      </c>
      <c r="C10789" s="2"/>
      <c r="D10789" s="2" t="s">
        <v>16</v>
      </c>
      <c r="E10789" s="4">
        <f>300.00*(1-Z1%)</f>
        <v>300</v>
      </c>
      <c r="F10789" s="2">
        <v>2</v>
      </c>
      <c r="G10789" s="2"/>
    </row>
    <row r="10790" spans="1:26" customHeight="1" ht="36" hidden="true" outlineLevel="3">
      <c r="A10790" s="2" t="s">
        <v>20802</v>
      </c>
      <c r="B10790" s="3" t="s">
        <v>20803</v>
      </c>
      <c r="C10790" s="2"/>
      <c r="D10790" s="2" t="s">
        <v>16</v>
      </c>
      <c r="E10790" s="4">
        <f>290.00*(1-Z1%)</f>
        <v>290</v>
      </c>
      <c r="F10790" s="2">
        <v>1</v>
      </c>
      <c r="G10790" s="2"/>
    </row>
    <row r="10791" spans="1:26" customHeight="1" ht="36" hidden="true" outlineLevel="3">
      <c r="A10791" s="2" t="s">
        <v>20804</v>
      </c>
      <c r="B10791" s="3" t="s">
        <v>20805</v>
      </c>
      <c r="C10791" s="2"/>
      <c r="D10791" s="2" t="s">
        <v>16</v>
      </c>
      <c r="E10791" s="4">
        <f>350.00*(1-Z1%)</f>
        <v>350</v>
      </c>
      <c r="F10791" s="2">
        <v>1</v>
      </c>
      <c r="G10791" s="2"/>
    </row>
    <row r="10792" spans="1:26" customHeight="1" ht="36" hidden="true" outlineLevel="3">
      <c r="A10792" s="2" t="s">
        <v>20806</v>
      </c>
      <c r="B10792" s="3" t="s">
        <v>20807</v>
      </c>
      <c r="C10792" s="2"/>
      <c r="D10792" s="2" t="s">
        <v>16</v>
      </c>
      <c r="E10792" s="4">
        <f>350.00*(1-Z1%)</f>
        <v>350</v>
      </c>
      <c r="F10792" s="2">
        <v>2</v>
      </c>
      <c r="G10792" s="2"/>
    </row>
    <row r="10793" spans="1:26" customHeight="1" ht="36" hidden="true" outlineLevel="3">
      <c r="A10793" s="2" t="s">
        <v>20808</v>
      </c>
      <c r="B10793" s="3" t="s">
        <v>20809</v>
      </c>
      <c r="C10793" s="2"/>
      <c r="D10793" s="2" t="s">
        <v>16</v>
      </c>
      <c r="E10793" s="4">
        <f>250.00*(1-Z1%)</f>
        <v>250</v>
      </c>
      <c r="F10793" s="2">
        <v>2</v>
      </c>
      <c r="G10793" s="2"/>
    </row>
    <row r="10794" spans="1:26" customHeight="1" ht="36" hidden="true" outlineLevel="3">
      <c r="A10794" s="2" t="s">
        <v>20810</v>
      </c>
      <c r="B10794" s="3" t="s">
        <v>20811</v>
      </c>
      <c r="C10794" s="2"/>
      <c r="D10794" s="2" t="s">
        <v>16</v>
      </c>
      <c r="E10794" s="4">
        <f>250.00*(1-Z1%)</f>
        <v>250</v>
      </c>
      <c r="F10794" s="2">
        <v>2</v>
      </c>
      <c r="G10794" s="2"/>
    </row>
    <row r="10795" spans="1:26" customHeight="1" ht="36" hidden="true" outlineLevel="3">
      <c r="A10795" s="2" t="s">
        <v>20812</v>
      </c>
      <c r="B10795" s="3" t="s">
        <v>20813</v>
      </c>
      <c r="C10795" s="2"/>
      <c r="D10795" s="2" t="s">
        <v>16</v>
      </c>
      <c r="E10795" s="4">
        <f>250.00*(1-Z1%)</f>
        <v>250</v>
      </c>
      <c r="F10795" s="2">
        <v>1</v>
      </c>
      <c r="G10795" s="2"/>
    </row>
    <row r="10796" spans="1:26" customHeight="1" ht="36" hidden="true" outlineLevel="3">
      <c r="A10796" s="2" t="s">
        <v>20814</v>
      </c>
      <c r="B10796" s="3" t="s">
        <v>20815</v>
      </c>
      <c r="C10796" s="2"/>
      <c r="D10796" s="2" t="s">
        <v>16</v>
      </c>
      <c r="E10796" s="4">
        <f>350.00*(1-Z1%)</f>
        <v>350</v>
      </c>
      <c r="F10796" s="2">
        <v>2</v>
      </c>
      <c r="G10796" s="2"/>
    </row>
    <row r="10797" spans="1:26" customHeight="1" ht="36" hidden="true" outlineLevel="3">
      <c r="A10797" s="2" t="s">
        <v>20816</v>
      </c>
      <c r="B10797" s="3" t="s">
        <v>20817</v>
      </c>
      <c r="C10797" s="2"/>
      <c r="D10797" s="2" t="s">
        <v>16</v>
      </c>
      <c r="E10797" s="4">
        <f>200.00*(1-Z1%)</f>
        <v>200</v>
      </c>
      <c r="F10797" s="2">
        <v>1</v>
      </c>
      <c r="G10797" s="2"/>
    </row>
    <row r="10798" spans="1:26" customHeight="1" ht="36" hidden="true" outlineLevel="3">
      <c r="A10798" s="2" t="s">
        <v>20818</v>
      </c>
      <c r="B10798" s="3" t="s">
        <v>20819</v>
      </c>
      <c r="C10798" s="2"/>
      <c r="D10798" s="2" t="s">
        <v>16</v>
      </c>
      <c r="E10798" s="4">
        <f>200.00*(1-Z1%)</f>
        <v>200</v>
      </c>
      <c r="F10798" s="2">
        <v>1</v>
      </c>
      <c r="G10798" s="2"/>
    </row>
    <row r="10799" spans="1:26" customHeight="1" ht="36" hidden="true" outlineLevel="3">
      <c r="A10799" s="2" t="s">
        <v>20820</v>
      </c>
      <c r="B10799" s="3" t="s">
        <v>20821</v>
      </c>
      <c r="C10799" s="2"/>
      <c r="D10799" s="2" t="s">
        <v>16</v>
      </c>
      <c r="E10799" s="4">
        <f>450.00*(1-Z1%)</f>
        <v>450</v>
      </c>
      <c r="F10799" s="2">
        <v>1</v>
      </c>
      <c r="G10799" s="2"/>
    </row>
    <row r="10800" spans="1:26" customHeight="1" ht="36" hidden="true" outlineLevel="3">
      <c r="A10800" s="2" t="s">
        <v>20822</v>
      </c>
      <c r="B10800" s="3" t="s">
        <v>20823</v>
      </c>
      <c r="C10800" s="2"/>
      <c r="D10800" s="2" t="s">
        <v>16</v>
      </c>
      <c r="E10800" s="4">
        <f>390.00*(1-Z1%)</f>
        <v>390</v>
      </c>
      <c r="F10800" s="2">
        <v>1</v>
      </c>
      <c r="G10800" s="2"/>
    </row>
    <row r="10801" spans="1:26" customHeight="1" ht="18" hidden="true" outlineLevel="3">
      <c r="A10801" s="2" t="s">
        <v>20824</v>
      </c>
      <c r="B10801" s="3" t="s">
        <v>20825</v>
      </c>
      <c r="C10801" s="2"/>
      <c r="D10801" s="2" t="s">
        <v>16</v>
      </c>
      <c r="E10801" s="4">
        <f>150.00*(1-Z1%)</f>
        <v>150</v>
      </c>
      <c r="F10801" s="2">
        <v>3</v>
      </c>
      <c r="G10801" s="2"/>
    </row>
    <row r="10802" spans="1:26" customHeight="1" ht="18" hidden="true" outlineLevel="3">
      <c r="A10802" s="2" t="s">
        <v>20826</v>
      </c>
      <c r="B10802" s="3" t="s">
        <v>20827</v>
      </c>
      <c r="C10802" s="2"/>
      <c r="D10802" s="2" t="s">
        <v>16</v>
      </c>
      <c r="E10802" s="4">
        <f>150.00*(1-Z1%)</f>
        <v>150</v>
      </c>
      <c r="F10802" s="2">
        <v>2</v>
      </c>
      <c r="G10802" s="2"/>
    </row>
    <row r="10803" spans="1:26" customHeight="1" ht="36" hidden="true" outlineLevel="3">
      <c r="A10803" s="2" t="s">
        <v>20828</v>
      </c>
      <c r="B10803" s="3" t="s">
        <v>20829</v>
      </c>
      <c r="C10803" s="2"/>
      <c r="D10803" s="2" t="s">
        <v>16</v>
      </c>
      <c r="E10803" s="4">
        <f>150.00*(1-Z1%)</f>
        <v>150</v>
      </c>
      <c r="F10803" s="2">
        <v>2</v>
      </c>
      <c r="G10803" s="2"/>
    </row>
    <row r="10804" spans="1:26" customHeight="1" ht="18" hidden="true" outlineLevel="3">
      <c r="A10804" s="2" t="s">
        <v>20830</v>
      </c>
      <c r="B10804" s="3" t="s">
        <v>20831</v>
      </c>
      <c r="C10804" s="2"/>
      <c r="D10804" s="2" t="s">
        <v>16</v>
      </c>
      <c r="E10804" s="4">
        <f>150.00*(1-Z1%)</f>
        <v>150</v>
      </c>
      <c r="F10804" s="2">
        <v>4</v>
      </c>
      <c r="G10804" s="2"/>
    </row>
    <row r="10805" spans="1:26" customHeight="1" ht="36" hidden="true" outlineLevel="3">
      <c r="A10805" s="2" t="s">
        <v>20832</v>
      </c>
      <c r="B10805" s="3" t="s">
        <v>20833</v>
      </c>
      <c r="C10805" s="2"/>
      <c r="D10805" s="2" t="s">
        <v>16</v>
      </c>
      <c r="E10805" s="4">
        <f>300.00*(1-Z1%)</f>
        <v>300</v>
      </c>
      <c r="F10805" s="2">
        <v>5</v>
      </c>
      <c r="G10805" s="2"/>
    </row>
    <row r="10806" spans="1:26" customHeight="1" ht="18" hidden="true" outlineLevel="3">
      <c r="A10806" s="2" t="s">
        <v>20834</v>
      </c>
      <c r="B10806" s="3" t="s">
        <v>20835</v>
      </c>
      <c r="C10806" s="2"/>
      <c r="D10806" s="2" t="s">
        <v>16</v>
      </c>
      <c r="E10806" s="4">
        <f>250.00*(1-Z1%)</f>
        <v>250</v>
      </c>
      <c r="F10806" s="2">
        <v>1</v>
      </c>
      <c r="G10806" s="2"/>
    </row>
    <row r="10807" spans="1:26" customHeight="1" ht="18" hidden="true" outlineLevel="3">
      <c r="A10807" s="2" t="s">
        <v>20836</v>
      </c>
      <c r="B10807" s="3" t="s">
        <v>20837</v>
      </c>
      <c r="C10807" s="2"/>
      <c r="D10807" s="2" t="s">
        <v>16</v>
      </c>
      <c r="E10807" s="4">
        <f>150.00*(1-Z1%)</f>
        <v>150</v>
      </c>
      <c r="F10807" s="2">
        <v>3</v>
      </c>
      <c r="G10807" s="2"/>
    </row>
    <row r="10808" spans="1:26" customHeight="1" ht="36" hidden="true" outlineLevel="3">
      <c r="A10808" s="2" t="s">
        <v>20838</v>
      </c>
      <c r="B10808" s="3" t="s">
        <v>20839</v>
      </c>
      <c r="C10808" s="2"/>
      <c r="D10808" s="2" t="s">
        <v>16</v>
      </c>
      <c r="E10808" s="4">
        <f>150.00*(1-Z1%)</f>
        <v>150</v>
      </c>
      <c r="F10808" s="2">
        <v>2</v>
      </c>
      <c r="G10808" s="2"/>
    </row>
    <row r="10809" spans="1:26" customHeight="1" ht="36" hidden="true" outlineLevel="3">
      <c r="A10809" s="2" t="s">
        <v>20840</v>
      </c>
      <c r="B10809" s="3" t="s">
        <v>20841</v>
      </c>
      <c r="C10809" s="2"/>
      <c r="D10809" s="2" t="s">
        <v>16</v>
      </c>
      <c r="E10809" s="4">
        <f>150.00*(1-Z1%)</f>
        <v>150</v>
      </c>
      <c r="F10809" s="2">
        <v>3</v>
      </c>
      <c r="G10809" s="2"/>
    </row>
    <row r="10810" spans="1:26" customHeight="1" ht="18" hidden="true" outlineLevel="3">
      <c r="A10810" s="2" t="s">
        <v>20842</v>
      </c>
      <c r="B10810" s="3" t="s">
        <v>20843</v>
      </c>
      <c r="C10810" s="2"/>
      <c r="D10810" s="2" t="s">
        <v>16</v>
      </c>
      <c r="E10810" s="4">
        <f>190.00*(1-Z1%)</f>
        <v>190</v>
      </c>
      <c r="F10810" s="2">
        <v>3</v>
      </c>
      <c r="G10810" s="2"/>
    </row>
    <row r="10811" spans="1:26" customHeight="1" ht="18" hidden="true" outlineLevel="3">
      <c r="A10811" s="2" t="s">
        <v>20844</v>
      </c>
      <c r="B10811" s="3" t="s">
        <v>20845</v>
      </c>
      <c r="C10811" s="2"/>
      <c r="D10811" s="2" t="s">
        <v>16</v>
      </c>
      <c r="E10811" s="4">
        <f>190.00*(1-Z1%)</f>
        <v>190</v>
      </c>
      <c r="F10811" s="2">
        <v>5</v>
      </c>
      <c r="G10811" s="2"/>
    </row>
    <row r="10812" spans="1:26" customHeight="1" ht="18" hidden="true" outlineLevel="3">
      <c r="A10812" s="2" t="s">
        <v>20846</v>
      </c>
      <c r="B10812" s="3" t="s">
        <v>20847</v>
      </c>
      <c r="C10812" s="2"/>
      <c r="D10812" s="2" t="s">
        <v>16</v>
      </c>
      <c r="E10812" s="4">
        <f>250.00*(1-Z1%)</f>
        <v>250</v>
      </c>
      <c r="F10812" s="2">
        <v>1</v>
      </c>
      <c r="G10812" s="2"/>
    </row>
    <row r="10813" spans="1:26" customHeight="1" ht="36" hidden="true" outlineLevel="3">
      <c r="A10813" s="2" t="s">
        <v>20848</v>
      </c>
      <c r="B10813" s="3" t="s">
        <v>20849</v>
      </c>
      <c r="C10813" s="2"/>
      <c r="D10813" s="2" t="s">
        <v>16</v>
      </c>
      <c r="E10813" s="4">
        <f>50.00*(1-Z1%)</f>
        <v>50</v>
      </c>
      <c r="F10813" s="2">
        <v>1</v>
      </c>
      <c r="G10813" s="2"/>
    </row>
    <row r="10814" spans="1:26" customHeight="1" ht="18" hidden="true" outlineLevel="3">
      <c r="A10814" s="2" t="s">
        <v>20850</v>
      </c>
      <c r="B10814" s="3" t="s">
        <v>20851</v>
      </c>
      <c r="C10814" s="2"/>
      <c r="D10814" s="2" t="s">
        <v>16</v>
      </c>
      <c r="E10814" s="4">
        <f>190.00*(1-Z1%)</f>
        <v>190</v>
      </c>
      <c r="F10814" s="2">
        <v>1</v>
      </c>
      <c r="G10814" s="2"/>
    </row>
    <row r="10815" spans="1:26" customHeight="1" ht="18" hidden="true" outlineLevel="3">
      <c r="A10815" s="2" t="s">
        <v>20852</v>
      </c>
      <c r="B10815" s="3" t="s">
        <v>20853</v>
      </c>
      <c r="C10815" s="2"/>
      <c r="D10815" s="2" t="s">
        <v>16</v>
      </c>
      <c r="E10815" s="4">
        <f>200.00*(1-Z1%)</f>
        <v>200</v>
      </c>
      <c r="F10815" s="2">
        <v>5</v>
      </c>
      <c r="G10815" s="2"/>
    </row>
    <row r="10816" spans="1:26" customHeight="1" ht="18" hidden="true" outlineLevel="3">
      <c r="A10816" s="2" t="s">
        <v>20854</v>
      </c>
      <c r="B10816" s="3" t="s">
        <v>20855</v>
      </c>
      <c r="C10816" s="2"/>
      <c r="D10816" s="2" t="s">
        <v>16</v>
      </c>
      <c r="E10816" s="4">
        <f>100.00*(1-Z1%)</f>
        <v>100</v>
      </c>
      <c r="F10816" s="2">
        <v>3</v>
      </c>
      <c r="G10816" s="2"/>
    </row>
    <row r="10817" spans="1:26" customHeight="1" ht="18" hidden="true" outlineLevel="3">
      <c r="A10817" s="2" t="s">
        <v>20856</v>
      </c>
      <c r="B10817" s="3" t="s">
        <v>20857</v>
      </c>
      <c r="C10817" s="2"/>
      <c r="D10817" s="2" t="s">
        <v>16</v>
      </c>
      <c r="E10817" s="4">
        <f>100.00*(1-Z1%)</f>
        <v>100</v>
      </c>
      <c r="F10817" s="2">
        <v>2</v>
      </c>
      <c r="G10817" s="2"/>
    </row>
    <row r="10818" spans="1:26" customHeight="1" ht="18" hidden="true" outlineLevel="3">
      <c r="A10818" s="2" t="s">
        <v>20858</v>
      </c>
      <c r="B10818" s="3" t="s">
        <v>20859</v>
      </c>
      <c r="C10818" s="2"/>
      <c r="D10818" s="2" t="s">
        <v>16</v>
      </c>
      <c r="E10818" s="4">
        <f>150.00*(1-Z1%)</f>
        <v>150</v>
      </c>
      <c r="F10818" s="2">
        <v>2</v>
      </c>
      <c r="G10818" s="2"/>
    </row>
    <row r="10819" spans="1:26" customHeight="1" ht="18" hidden="true" outlineLevel="3">
      <c r="A10819" s="2" t="s">
        <v>20860</v>
      </c>
      <c r="B10819" s="3" t="s">
        <v>20861</v>
      </c>
      <c r="C10819" s="2"/>
      <c r="D10819" s="2" t="s">
        <v>16</v>
      </c>
      <c r="E10819" s="4">
        <f>120.00*(1-Z1%)</f>
        <v>120</v>
      </c>
      <c r="F10819" s="2">
        <v>1</v>
      </c>
      <c r="G10819" s="2"/>
    </row>
    <row r="10820" spans="1:26" customHeight="1" ht="18" hidden="true" outlineLevel="3">
      <c r="A10820" s="2" t="s">
        <v>20862</v>
      </c>
      <c r="B10820" s="3" t="s">
        <v>20863</v>
      </c>
      <c r="C10820" s="2"/>
      <c r="D10820" s="2" t="s">
        <v>16</v>
      </c>
      <c r="E10820" s="4">
        <f>100.00*(1-Z1%)</f>
        <v>100</v>
      </c>
      <c r="F10820" s="2">
        <v>1</v>
      </c>
      <c r="G10820" s="2"/>
    </row>
    <row r="10821" spans="1:26" customHeight="1" ht="36" hidden="true" outlineLevel="3">
      <c r="A10821" s="2" t="s">
        <v>20864</v>
      </c>
      <c r="B10821" s="3" t="s">
        <v>20865</v>
      </c>
      <c r="C10821" s="2"/>
      <c r="D10821" s="2" t="s">
        <v>16</v>
      </c>
      <c r="E10821" s="4">
        <f>180.00*(1-Z1%)</f>
        <v>180</v>
      </c>
      <c r="F10821" s="2">
        <v>1</v>
      </c>
      <c r="G10821" s="2"/>
    </row>
    <row r="10822" spans="1:26" customHeight="1" ht="36" hidden="true" outlineLevel="3">
      <c r="A10822" s="2" t="s">
        <v>20866</v>
      </c>
      <c r="B10822" s="3" t="s">
        <v>20867</v>
      </c>
      <c r="C10822" s="2"/>
      <c r="D10822" s="2" t="s">
        <v>16</v>
      </c>
      <c r="E10822" s="4">
        <f>100.00*(1-Z1%)</f>
        <v>100</v>
      </c>
      <c r="F10822" s="2">
        <v>1</v>
      </c>
      <c r="G10822" s="2"/>
    </row>
    <row r="10823" spans="1:26" customHeight="1" ht="18" hidden="true" outlineLevel="3">
      <c r="A10823" s="2" t="s">
        <v>20868</v>
      </c>
      <c r="B10823" s="3" t="s">
        <v>20869</v>
      </c>
      <c r="C10823" s="2"/>
      <c r="D10823" s="2" t="s">
        <v>16</v>
      </c>
      <c r="E10823" s="4">
        <f>150.00*(1-Z1%)</f>
        <v>150</v>
      </c>
      <c r="F10823" s="2">
        <v>3</v>
      </c>
      <c r="G10823" s="2"/>
    </row>
    <row r="10824" spans="1:26" customHeight="1" ht="18" hidden="true" outlineLevel="3">
      <c r="A10824" s="2" t="s">
        <v>20870</v>
      </c>
      <c r="B10824" s="3" t="s">
        <v>20871</v>
      </c>
      <c r="C10824" s="2"/>
      <c r="D10824" s="2" t="s">
        <v>16</v>
      </c>
      <c r="E10824" s="4">
        <f>100.00*(1-Z1%)</f>
        <v>100</v>
      </c>
      <c r="F10824" s="2">
        <v>2</v>
      </c>
      <c r="G10824" s="2"/>
    </row>
    <row r="10825" spans="1:26" customHeight="1" ht="18" hidden="true" outlineLevel="3">
      <c r="A10825" s="2" t="s">
        <v>20872</v>
      </c>
      <c r="B10825" s="3" t="s">
        <v>20871</v>
      </c>
      <c r="C10825" s="2"/>
      <c r="D10825" s="2" t="s">
        <v>16</v>
      </c>
      <c r="E10825" s="4">
        <f>100.00*(1-Z1%)</f>
        <v>100</v>
      </c>
      <c r="F10825" s="2">
        <v>3</v>
      </c>
      <c r="G10825" s="2"/>
    </row>
    <row r="10826" spans="1:26" customHeight="1" ht="18" hidden="true" outlineLevel="3">
      <c r="A10826" s="2" t="s">
        <v>20873</v>
      </c>
      <c r="B10826" s="3" t="s">
        <v>20871</v>
      </c>
      <c r="C10826" s="2"/>
      <c r="D10826" s="2" t="s">
        <v>16</v>
      </c>
      <c r="E10826" s="4">
        <f>100.00*(1-Z1%)</f>
        <v>100</v>
      </c>
      <c r="F10826" s="2">
        <v>4</v>
      </c>
      <c r="G10826" s="2"/>
    </row>
    <row r="10827" spans="1:26" customHeight="1" ht="36" hidden="true" outlineLevel="3">
      <c r="A10827" s="2" t="s">
        <v>20874</v>
      </c>
      <c r="B10827" s="3" t="s">
        <v>20875</v>
      </c>
      <c r="C10827" s="2"/>
      <c r="D10827" s="2" t="s">
        <v>16</v>
      </c>
      <c r="E10827" s="4">
        <f>300.00*(1-Z1%)</f>
        <v>300</v>
      </c>
      <c r="F10827" s="2">
        <v>3</v>
      </c>
      <c r="G10827" s="2"/>
    </row>
    <row r="10828" spans="1:26" customHeight="1" ht="36" hidden="true" outlineLevel="3">
      <c r="A10828" s="2" t="s">
        <v>20876</v>
      </c>
      <c r="B10828" s="3" t="s">
        <v>20877</v>
      </c>
      <c r="C10828" s="2"/>
      <c r="D10828" s="2" t="s">
        <v>16</v>
      </c>
      <c r="E10828" s="4">
        <f>1490.00*(1-Z1%)</f>
        <v>1490</v>
      </c>
      <c r="F10828" s="2">
        <v>2</v>
      </c>
      <c r="G10828" s="2"/>
    </row>
    <row r="10829" spans="1:26" customHeight="1" ht="18" hidden="true" outlineLevel="3">
      <c r="A10829" s="2" t="s">
        <v>20878</v>
      </c>
      <c r="B10829" s="3" t="s">
        <v>20879</v>
      </c>
      <c r="C10829" s="2"/>
      <c r="D10829" s="2" t="s">
        <v>16</v>
      </c>
      <c r="E10829" s="4">
        <f>390.00*(1-Z1%)</f>
        <v>390</v>
      </c>
      <c r="F10829" s="2">
        <v>1</v>
      </c>
      <c r="G10829" s="2"/>
    </row>
    <row r="10830" spans="1:26" customHeight="1" ht="18" hidden="true" outlineLevel="3">
      <c r="A10830" s="2" t="s">
        <v>20880</v>
      </c>
      <c r="B10830" s="3" t="s">
        <v>20881</v>
      </c>
      <c r="C10830" s="2"/>
      <c r="D10830" s="2" t="s">
        <v>16</v>
      </c>
      <c r="E10830" s="4">
        <f>200.00*(1-Z1%)</f>
        <v>200</v>
      </c>
      <c r="F10830" s="2">
        <v>2</v>
      </c>
      <c r="G10830" s="2"/>
    </row>
    <row r="10831" spans="1:26" customHeight="1" ht="36" hidden="true" outlineLevel="3">
      <c r="A10831" s="2" t="s">
        <v>20882</v>
      </c>
      <c r="B10831" s="3" t="s">
        <v>20883</v>
      </c>
      <c r="C10831" s="2"/>
      <c r="D10831" s="2" t="s">
        <v>16</v>
      </c>
      <c r="E10831" s="4">
        <f>190.00*(1-Z1%)</f>
        <v>190</v>
      </c>
      <c r="F10831" s="2">
        <v>4</v>
      </c>
      <c r="G10831" s="2"/>
    </row>
    <row r="10832" spans="1:26" customHeight="1" ht="18" hidden="true" outlineLevel="3">
      <c r="A10832" s="2" t="s">
        <v>20884</v>
      </c>
      <c r="B10832" s="3" t="s">
        <v>20885</v>
      </c>
      <c r="C10832" s="2"/>
      <c r="D10832" s="2" t="s">
        <v>16</v>
      </c>
      <c r="E10832" s="4">
        <f>300.00*(1-Z1%)</f>
        <v>300</v>
      </c>
      <c r="F10832" s="2">
        <v>1</v>
      </c>
      <c r="G10832" s="2"/>
    </row>
    <row r="10833" spans="1:26" customHeight="1" ht="18" hidden="true" outlineLevel="3">
      <c r="A10833" s="2" t="s">
        <v>20886</v>
      </c>
      <c r="B10833" s="3" t="s">
        <v>20887</v>
      </c>
      <c r="C10833" s="2"/>
      <c r="D10833" s="2" t="s">
        <v>16</v>
      </c>
      <c r="E10833" s="4">
        <f>650.00*(1-Z1%)</f>
        <v>650</v>
      </c>
      <c r="F10833" s="2">
        <v>3</v>
      </c>
      <c r="G10833" s="2"/>
    </row>
    <row r="10834" spans="1:26" customHeight="1" ht="18" hidden="true" outlineLevel="3">
      <c r="A10834" s="2" t="s">
        <v>20888</v>
      </c>
      <c r="B10834" s="3" t="s">
        <v>20889</v>
      </c>
      <c r="C10834" s="2"/>
      <c r="D10834" s="2" t="s">
        <v>16</v>
      </c>
      <c r="E10834" s="4">
        <f>500.00*(1-Z1%)</f>
        <v>500</v>
      </c>
      <c r="F10834" s="2">
        <v>3</v>
      </c>
      <c r="G10834" s="2"/>
    </row>
    <row r="10835" spans="1:26" customHeight="1" ht="36" hidden="true" outlineLevel="3">
      <c r="A10835" s="2" t="s">
        <v>20890</v>
      </c>
      <c r="B10835" s="3" t="s">
        <v>20891</v>
      </c>
      <c r="C10835" s="2"/>
      <c r="D10835" s="2" t="s">
        <v>16</v>
      </c>
      <c r="E10835" s="4">
        <f>100.00*(1-Z1%)</f>
        <v>100</v>
      </c>
      <c r="F10835" s="2">
        <v>1</v>
      </c>
      <c r="G10835" s="2"/>
    </row>
    <row r="10836" spans="1:26" customHeight="1" ht="36" hidden="true" outlineLevel="3">
      <c r="A10836" s="2" t="s">
        <v>20892</v>
      </c>
      <c r="B10836" s="3" t="s">
        <v>20893</v>
      </c>
      <c r="C10836" s="2"/>
      <c r="D10836" s="2" t="s">
        <v>16</v>
      </c>
      <c r="E10836" s="4">
        <f>150.00*(1-Z1%)</f>
        <v>150</v>
      </c>
      <c r="F10836" s="2">
        <v>3</v>
      </c>
      <c r="G10836" s="2"/>
    </row>
    <row r="10837" spans="1:26" customHeight="1" ht="36" hidden="true" outlineLevel="3">
      <c r="A10837" s="2" t="s">
        <v>20894</v>
      </c>
      <c r="B10837" s="3" t="s">
        <v>20895</v>
      </c>
      <c r="C10837" s="2"/>
      <c r="D10837" s="2" t="s">
        <v>16</v>
      </c>
      <c r="E10837" s="4">
        <f>150.00*(1-Z1%)</f>
        <v>150</v>
      </c>
      <c r="F10837" s="2">
        <v>3</v>
      </c>
      <c r="G10837" s="2"/>
    </row>
    <row r="10838" spans="1:26" customHeight="1" ht="36" hidden="true" outlineLevel="3">
      <c r="A10838" s="2" t="s">
        <v>20896</v>
      </c>
      <c r="B10838" s="3" t="s">
        <v>20897</v>
      </c>
      <c r="C10838" s="2"/>
      <c r="D10838" s="2" t="s">
        <v>16</v>
      </c>
      <c r="E10838" s="4">
        <f>150.00*(1-Z1%)</f>
        <v>150</v>
      </c>
      <c r="F10838" s="2">
        <v>1</v>
      </c>
      <c r="G10838" s="2"/>
    </row>
    <row r="10839" spans="1:26" customHeight="1" ht="18" hidden="true" outlineLevel="3">
      <c r="A10839" s="2" t="s">
        <v>20898</v>
      </c>
      <c r="B10839" s="3" t="s">
        <v>20899</v>
      </c>
      <c r="C10839" s="2"/>
      <c r="D10839" s="2" t="s">
        <v>16</v>
      </c>
      <c r="E10839" s="4">
        <f>400.00*(1-Z1%)</f>
        <v>400</v>
      </c>
      <c r="F10839" s="2">
        <v>2</v>
      </c>
      <c r="G10839" s="2"/>
    </row>
    <row r="10840" spans="1:26" customHeight="1" ht="36" hidden="true" outlineLevel="3">
      <c r="A10840" s="2" t="s">
        <v>20900</v>
      </c>
      <c r="B10840" s="3" t="s">
        <v>20901</v>
      </c>
      <c r="C10840" s="2"/>
      <c r="D10840" s="2" t="s">
        <v>16</v>
      </c>
      <c r="E10840" s="4">
        <f>200.00*(1-Z1%)</f>
        <v>200</v>
      </c>
      <c r="F10840" s="2">
        <v>2</v>
      </c>
      <c r="G10840" s="2"/>
    </row>
    <row r="10841" spans="1:26" customHeight="1" ht="18" hidden="true" outlineLevel="3">
      <c r="A10841" s="2" t="s">
        <v>20902</v>
      </c>
      <c r="B10841" s="3" t="s">
        <v>20903</v>
      </c>
      <c r="C10841" s="2"/>
      <c r="D10841" s="2" t="s">
        <v>16</v>
      </c>
      <c r="E10841" s="4">
        <f>590.00*(1-Z1%)</f>
        <v>590</v>
      </c>
      <c r="F10841" s="2">
        <v>2</v>
      </c>
      <c r="G10841" s="2"/>
    </row>
    <row r="10842" spans="1:26" customHeight="1" ht="18" hidden="true" outlineLevel="3">
      <c r="A10842" s="2" t="s">
        <v>20904</v>
      </c>
      <c r="B10842" s="3" t="s">
        <v>20905</v>
      </c>
      <c r="C10842" s="2"/>
      <c r="D10842" s="2" t="s">
        <v>16</v>
      </c>
      <c r="E10842" s="4">
        <f>100.00*(1-Z1%)</f>
        <v>100</v>
      </c>
      <c r="F10842" s="2">
        <v>6</v>
      </c>
      <c r="G10842" s="2"/>
    </row>
    <row r="10843" spans="1:26" customHeight="1" ht="18" hidden="true" outlineLevel="3">
      <c r="A10843" s="2" t="s">
        <v>20906</v>
      </c>
      <c r="B10843" s="3" t="s">
        <v>20907</v>
      </c>
      <c r="C10843" s="2"/>
      <c r="D10843" s="2" t="s">
        <v>16</v>
      </c>
      <c r="E10843" s="4">
        <f>200.00*(1-Z1%)</f>
        <v>200</v>
      </c>
      <c r="F10843" s="2">
        <v>4</v>
      </c>
      <c r="G10843" s="2"/>
    </row>
    <row r="10844" spans="1:26" customHeight="1" ht="18" hidden="true" outlineLevel="3">
      <c r="A10844" s="2" t="s">
        <v>20908</v>
      </c>
      <c r="B10844" s="3" t="s">
        <v>20909</v>
      </c>
      <c r="C10844" s="2"/>
      <c r="D10844" s="2" t="s">
        <v>16</v>
      </c>
      <c r="E10844" s="4">
        <f>150.00*(1-Z1%)</f>
        <v>150</v>
      </c>
      <c r="F10844" s="2">
        <v>4</v>
      </c>
      <c r="G10844" s="2"/>
    </row>
    <row r="10845" spans="1:26" customHeight="1" ht="36" hidden="true" outlineLevel="3">
      <c r="A10845" s="2" t="s">
        <v>20910</v>
      </c>
      <c r="B10845" s="3" t="s">
        <v>20911</v>
      </c>
      <c r="C10845" s="2"/>
      <c r="D10845" s="2" t="s">
        <v>16</v>
      </c>
      <c r="E10845" s="4">
        <f>250.00*(1-Z1%)</f>
        <v>250</v>
      </c>
      <c r="F10845" s="2">
        <v>2</v>
      </c>
      <c r="G10845" s="2"/>
    </row>
    <row r="10846" spans="1:26" customHeight="1" ht="35" hidden="true" outlineLevel="2">
      <c r="A10846" s="5" t="s">
        <v>20912</v>
      </c>
      <c r="B10846" s="5"/>
      <c r="C10846" s="5"/>
      <c r="D10846" s="5"/>
      <c r="E10846" s="5"/>
      <c r="F10846" s="5"/>
      <c r="G10846" s="5"/>
    </row>
    <row r="10847" spans="1:26" customHeight="1" ht="35" hidden="true" outlineLevel="3">
      <c r="A10847" s="5" t="s">
        <v>20913</v>
      </c>
      <c r="B10847" s="5"/>
      <c r="C10847" s="5"/>
      <c r="D10847" s="5"/>
      <c r="E10847" s="5"/>
      <c r="F10847" s="5"/>
      <c r="G10847" s="5"/>
    </row>
    <row r="10848" spans="1:26" customHeight="1" ht="36" hidden="true" outlineLevel="3">
      <c r="A10848" s="2" t="s">
        <v>20914</v>
      </c>
      <c r="B10848" s="3" t="s">
        <v>20915</v>
      </c>
      <c r="C10848" s="2"/>
      <c r="D10848" s="2" t="s">
        <v>16</v>
      </c>
      <c r="E10848" s="4">
        <f>150.00*(1-Z1%)</f>
        <v>150</v>
      </c>
      <c r="F10848" s="2">
        <v>1</v>
      </c>
      <c r="G10848" s="2"/>
    </row>
    <row r="10849" spans="1:26" customHeight="1" ht="18" hidden="true" outlineLevel="3">
      <c r="A10849" s="2" t="s">
        <v>20916</v>
      </c>
      <c r="B10849" s="3" t="s">
        <v>20917</v>
      </c>
      <c r="C10849" s="2"/>
      <c r="D10849" s="2" t="s">
        <v>16</v>
      </c>
      <c r="E10849" s="4">
        <f>100.00*(1-Z1%)</f>
        <v>100</v>
      </c>
      <c r="F10849" s="2">
        <v>3</v>
      </c>
      <c r="G10849" s="2"/>
    </row>
    <row r="10850" spans="1:26" customHeight="1" ht="35" hidden="true" outlineLevel="3">
      <c r="A10850" s="5" t="s">
        <v>20918</v>
      </c>
      <c r="B10850" s="5"/>
      <c r="C10850" s="5"/>
      <c r="D10850" s="5"/>
      <c r="E10850" s="5"/>
      <c r="F10850" s="5"/>
      <c r="G10850" s="5"/>
    </row>
    <row r="10851" spans="1:26" customHeight="1" ht="36" hidden="true" outlineLevel="3">
      <c r="A10851" s="2" t="s">
        <v>20919</v>
      </c>
      <c r="B10851" s="3" t="s">
        <v>20920</v>
      </c>
      <c r="C10851" s="2"/>
      <c r="D10851" s="2" t="s">
        <v>16</v>
      </c>
      <c r="E10851" s="4">
        <f>150.00*(1-Z1%)</f>
        <v>150</v>
      </c>
      <c r="F10851" s="2">
        <v>2</v>
      </c>
      <c r="G10851" s="2"/>
    </row>
    <row r="10852" spans="1:26" customHeight="1" ht="36" hidden="true" outlineLevel="3">
      <c r="A10852" s="2" t="s">
        <v>20921</v>
      </c>
      <c r="B10852" s="3" t="s">
        <v>20922</v>
      </c>
      <c r="C10852" s="2"/>
      <c r="D10852" s="2" t="s">
        <v>16</v>
      </c>
      <c r="E10852" s="4">
        <f>150.00*(1-Z1%)</f>
        <v>150</v>
      </c>
      <c r="F10852" s="2">
        <v>2</v>
      </c>
      <c r="G10852" s="2"/>
    </row>
    <row r="10853" spans="1:26" customHeight="1" ht="36" hidden="true" outlineLevel="3">
      <c r="A10853" s="2" t="s">
        <v>20923</v>
      </c>
      <c r="B10853" s="3" t="s">
        <v>20924</v>
      </c>
      <c r="C10853" s="2"/>
      <c r="D10853" s="2" t="s">
        <v>16</v>
      </c>
      <c r="E10853" s="4">
        <f>100.00*(1-Z1%)</f>
        <v>100</v>
      </c>
      <c r="F10853" s="2">
        <v>1</v>
      </c>
      <c r="G10853" s="2"/>
    </row>
    <row r="10854" spans="1:26" customHeight="1" ht="36" hidden="true" outlineLevel="3">
      <c r="A10854" s="2" t="s">
        <v>20925</v>
      </c>
      <c r="B10854" s="3" t="s">
        <v>20926</v>
      </c>
      <c r="C10854" s="2"/>
      <c r="D10854" s="2" t="s">
        <v>16</v>
      </c>
      <c r="E10854" s="4">
        <f>200.00*(1-Z1%)</f>
        <v>200</v>
      </c>
      <c r="F10854" s="2">
        <v>2</v>
      </c>
      <c r="G10854" s="2"/>
    </row>
    <row r="10855" spans="1:26" customHeight="1" ht="36" hidden="true" outlineLevel="3">
      <c r="A10855" s="2" t="s">
        <v>20927</v>
      </c>
      <c r="B10855" s="3" t="s">
        <v>20928</v>
      </c>
      <c r="C10855" s="2"/>
      <c r="D10855" s="2" t="s">
        <v>16</v>
      </c>
      <c r="E10855" s="4">
        <f>200.00*(1-Z1%)</f>
        <v>200</v>
      </c>
      <c r="F10855" s="2">
        <v>2</v>
      </c>
      <c r="G10855" s="2"/>
    </row>
    <row r="10856" spans="1:26" customHeight="1" ht="36" hidden="true" outlineLevel="3">
      <c r="A10856" s="2" t="s">
        <v>20929</v>
      </c>
      <c r="B10856" s="3" t="s">
        <v>20930</v>
      </c>
      <c r="C10856" s="2"/>
      <c r="D10856" s="2" t="s">
        <v>16</v>
      </c>
      <c r="E10856" s="4">
        <f>150.00*(1-Z1%)</f>
        <v>150</v>
      </c>
      <c r="F10856" s="2">
        <v>1</v>
      </c>
      <c r="G10856" s="2"/>
    </row>
    <row r="10857" spans="1:26" customHeight="1" ht="36" hidden="true" outlineLevel="3">
      <c r="A10857" s="2" t="s">
        <v>20931</v>
      </c>
      <c r="B10857" s="3" t="s">
        <v>20932</v>
      </c>
      <c r="C10857" s="2"/>
      <c r="D10857" s="2" t="s">
        <v>16</v>
      </c>
      <c r="E10857" s="4">
        <f>200.00*(1-Z1%)</f>
        <v>200</v>
      </c>
      <c r="F10857" s="2">
        <v>2</v>
      </c>
      <c r="G10857" s="2"/>
    </row>
    <row r="10858" spans="1:26" customHeight="1" ht="36" hidden="true" outlineLevel="3">
      <c r="A10858" s="2" t="s">
        <v>20933</v>
      </c>
      <c r="B10858" s="3" t="s">
        <v>20934</v>
      </c>
      <c r="C10858" s="2"/>
      <c r="D10858" s="2" t="s">
        <v>16</v>
      </c>
      <c r="E10858" s="4">
        <f>300.00*(1-Z1%)</f>
        <v>300</v>
      </c>
      <c r="F10858" s="2">
        <v>2</v>
      </c>
      <c r="G10858" s="2"/>
    </row>
    <row r="10859" spans="1:26" customHeight="1" ht="36" hidden="true" outlineLevel="3">
      <c r="A10859" s="2" t="s">
        <v>20935</v>
      </c>
      <c r="B10859" s="3" t="s">
        <v>20936</v>
      </c>
      <c r="C10859" s="2"/>
      <c r="D10859" s="2" t="s">
        <v>16</v>
      </c>
      <c r="E10859" s="4">
        <f>440.00*(1-Z1%)</f>
        <v>440</v>
      </c>
      <c r="F10859" s="2">
        <v>1</v>
      </c>
      <c r="G10859" s="2"/>
    </row>
    <row r="10860" spans="1:26" customHeight="1" ht="36" hidden="true" outlineLevel="3">
      <c r="A10860" s="2" t="s">
        <v>20937</v>
      </c>
      <c r="B10860" s="3" t="s">
        <v>20938</v>
      </c>
      <c r="C10860" s="2"/>
      <c r="D10860" s="2" t="s">
        <v>16</v>
      </c>
      <c r="E10860" s="4">
        <f>250.00*(1-Z1%)</f>
        <v>250</v>
      </c>
      <c r="F10860" s="2">
        <v>3</v>
      </c>
      <c r="G10860" s="2"/>
    </row>
    <row r="10861" spans="1:26" customHeight="1" ht="36" hidden="true" outlineLevel="3">
      <c r="A10861" s="2" t="s">
        <v>20939</v>
      </c>
      <c r="B10861" s="3" t="s">
        <v>20940</v>
      </c>
      <c r="C10861" s="2"/>
      <c r="D10861" s="2" t="s">
        <v>16</v>
      </c>
      <c r="E10861" s="4">
        <f>250.00*(1-Z1%)</f>
        <v>250</v>
      </c>
      <c r="F10861" s="2">
        <v>1</v>
      </c>
      <c r="G10861" s="2"/>
    </row>
    <row r="10862" spans="1:26" customHeight="1" ht="35" hidden="true" outlineLevel="3">
      <c r="A10862" s="5" t="s">
        <v>20941</v>
      </c>
      <c r="B10862" s="5"/>
      <c r="C10862" s="5"/>
      <c r="D10862" s="5"/>
      <c r="E10862" s="5"/>
      <c r="F10862" s="5"/>
      <c r="G10862" s="5"/>
    </row>
    <row r="10863" spans="1:26" customHeight="1" ht="18" hidden="true" outlineLevel="3">
      <c r="A10863" s="2" t="s">
        <v>20942</v>
      </c>
      <c r="B10863" s="3" t="s">
        <v>20943</v>
      </c>
      <c r="C10863" s="2"/>
      <c r="D10863" s="2" t="s">
        <v>16</v>
      </c>
      <c r="E10863" s="4">
        <f>50.00*(1-Z1%)</f>
        <v>50</v>
      </c>
      <c r="F10863" s="2">
        <v>2</v>
      </c>
      <c r="G10863" s="2"/>
    </row>
    <row r="10864" spans="1:26" customHeight="1" ht="36" hidden="true" outlineLevel="3">
      <c r="A10864" s="2" t="s">
        <v>20944</v>
      </c>
      <c r="B10864" s="3" t="s">
        <v>20945</v>
      </c>
      <c r="C10864" s="2"/>
      <c r="D10864" s="2" t="s">
        <v>16</v>
      </c>
      <c r="E10864" s="4">
        <f>150.00*(1-Z1%)</f>
        <v>150</v>
      </c>
      <c r="F10864" s="2">
        <v>2</v>
      </c>
      <c r="G10864" s="2"/>
    </row>
    <row r="10865" spans="1:26" customHeight="1" ht="36" hidden="true" outlineLevel="3">
      <c r="A10865" s="2" t="s">
        <v>20946</v>
      </c>
      <c r="B10865" s="3" t="s">
        <v>20947</v>
      </c>
      <c r="C10865" s="2"/>
      <c r="D10865" s="2" t="s">
        <v>16</v>
      </c>
      <c r="E10865" s="4">
        <f>150.00*(1-Z1%)</f>
        <v>150</v>
      </c>
      <c r="F10865" s="2">
        <v>2</v>
      </c>
      <c r="G10865" s="2"/>
    </row>
    <row r="10866" spans="1:26" customHeight="1" ht="18" hidden="true" outlineLevel="3">
      <c r="A10866" s="2" t="s">
        <v>20948</v>
      </c>
      <c r="B10866" s="3" t="s">
        <v>20949</v>
      </c>
      <c r="C10866" s="2"/>
      <c r="D10866" s="2" t="s">
        <v>16</v>
      </c>
      <c r="E10866" s="4">
        <f>100.00*(1-Z1%)</f>
        <v>100</v>
      </c>
      <c r="F10866" s="2">
        <v>1</v>
      </c>
      <c r="G10866" s="2"/>
    </row>
    <row r="10867" spans="1:26" customHeight="1" ht="36" hidden="true" outlineLevel="3">
      <c r="A10867" s="2" t="s">
        <v>20950</v>
      </c>
      <c r="B10867" s="3" t="s">
        <v>20951</v>
      </c>
      <c r="C10867" s="2"/>
      <c r="D10867" s="2" t="s">
        <v>16</v>
      </c>
      <c r="E10867" s="4">
        <f>200.00*(1-Z1%)</f>
        <v>200</v>
      </c>
      <c r="F10867" s="2">
        <v>2</v>
      </c>
      <c r="G10867" s="2"/>
    </row>
    <row r="10868" spans="1:26" customHeight="1" ht="36" hidden="true" outlineLevel="3">
      <c r="A10868" s="2" t="s">
        <v>20952</v>
      </c>
      <c r="B10868" s="3" t="s">
        <v>20953</v>
      </c>
      <c r="C10868" s="2"/>
      <c r="D10868" s="2" t="s">
        <v>16</v>
      </c>
      <c r="E10868" s="4">
        <f>120.00*(1-Z1%)</f>
        <v>120</v>
      </c>
      <c r="F10868" s="2">
        <v>2</v>
      </c>
      <c r="G10868" s="2"/>
    </row>
    <row r="10869" spans="1:26" customHeight="1" ht="36" hidden="true" outlineLevel="3">
      <c r="A10869" s="2" t="s">
        <v>20954</v>
      </c>
      <c r="B10869" s="3" t="s">
        <v>20955</v>
      </c>
      <c r="C10869" s="2"/>
      <c r="D10869" s="2" t="s">
        <v>16</v>
      </c>
      <c r="E10869" s="4">
        <f>400.00*(1-Z1%)</f>
        <v>400</v>
      </c>
      <c r="F10869" s="2">
        <v>2</v>
      </c>
      <c r="G10869" s="2"/>
    </row>
    <row r="10870" spans="1:26" customHeight="1" ht="35" hidden="true" outlineLevel="3">
      <c r="A10870" s="5" t="s">
        <v>20956</v>
      </c>
      <c r="B10870" s="5"/>
      <c r="C10870" s="5"/>
      <c r="D10870" s="5"/>
      <c r="E10870" s="5"/>
      <c r="F10870" s="5"/>
      <c r="G10870" s="5"/>
    </row>
    <row r="10871" spans="1:26" customHeight="1" ht="18" hidden="true" outlineLevel="3">
      <c r="A10871" s="2" t="s">
        <v>20957</v>
      </c>
      <c r="B10871" s="3" t="s">
        <v>20958</v>
      </c>
      <c r="C10871" s="2"/>
      <c r="D10871" s="2" t="s">
        <v>16</v>
      </c>
      <c r="E10871" s="4">
        <f>100.00*(1-Z1%)</f>
        <v>100</v>
      </c>
      <c r="F10871" s="2">
        <v>7</v>
      </c>
      <c r="G10871" s="2"/>
    </row>
    <row r="10872" spans="1:26" customHeight="1" ht="18" hidden="true" outlineLevel="3">
      <c r="A10872" s="2" t="s">
        <v>20959</v>
      </c>
      <c r="B10872" s="3" t="s">
        <v>20960</v>
      </c>
      <c r="C10872" s="2"/>
      <c r="D10872" s="2" t="s">
        <v>16</v>
      </c>
      <c r="E10872" s="4">
        <f>100.00*(1-Z1%)</f>
        <v>100</v>
      </c>
      <c r="F10872" s="2">
        <v>1</v>
      </c>
      <c r="G10872" s="2"/>
    </row>
    <row r="10873" spans="1:26" customHeight="1" ht="18" hidden="true" outlineLevel="3">
      <c r="A10873" s="2" t="s">
        <v>20961</v>
      </c>
      <c r="B10873" s="3" t="s">
        <v>20962</v>
      </c>
      <c r="C10873" s="2"/>
      <c r="D10873" s="2" t="s">
        <v>16</v>
      </c>
      <c r="E10873" s="4">
        <f>150.00*(1-Z1%)</f>
        <v>150</v>
      </c>
      <c r="F10873" s="2">
        <v>1</v>
      </c>
      <c r="G10873" s="2"/>
    </row>
    <row r="10874" spans="1:26" customHeight="1" ht="36" hidden="true" outlineLevel="3">
      <c r="A10874" s="2" t="s">
        <v>20963</v>
      </c>
      <c r="B10874" s="3" t="s">
        <v>20964</v>
      </c>
      <c r="C10874" s="2"/>
      <c r="D10874" s="2" t="s">
        <v>16</v>
      </c>
      <c r="E10874" s="4">
        <f>100.00*(1-Z1%)</f>
        <v>100</v>
      </c>
      <c r="F10874" s="2">
        <v>2</v>
      </c>
      <c r="G10874" s="2"/>
    </row>
    <row r="10875" spans="1:26" customHeight="1" ht="36" hidden="true" outlineLevel="3">
      <c r="A10875" s="2" t="s">
        <v>20965</v>
      </c>
      <c r="B10875" s="3" t="s">
        <v>20966</v>
      </c>
      <c r="C10875" s="2"/>
      <c r="D10875" s="2" t="s">
        <v>16</v>
      </c>
      <c r="E10875" s="4">
        <f>150.00*(1-Z1%)</f>
        <v>150</v>
      </c>
      <c r="F10875" s="2">
        <v>3</v>
      </c>
      <c r="G10875" s="2"/>
    </row>
    <row r="10876" spans="1:26" customHeight="1" ht="36" hidden="true" outlineLevel="3">
      <c r="A10876" s="2" t="s">
        <v>20967</v>
      </c>
      <c r="B10876" s="3" t="s">
        <v>20968</v>
      </c>
      <c r="C10876" s="2"/>
      <c r="D10876" s="2" t="s">
        <v>16</v>
      </c>
      <c r="E10876" s="4">
        <f>90.00*(1-Z1%)</f>
        <v>90</v>
      </c>
      <c r="F10876" s="2">
        <v>3</v>
      </c>
      <c r="G10876" s="2"/>
    </row>
    <row r="10877" spans="1:26" customHeight="1" ht="35" hidden="true" outlineLevel="3">
      <c r="A10877" s="5" t="s">
        <v>20969</v>
      </c>
      <c r="B10877" s="5"/>
      <c r="C10877" s="5"/>
      <c r="D10877" s="5"/>
      <c r="E10877" s="5"/>
      <c r="F10877" s="5"/>
      <c r="G10877" s="5"/>
    </row>
    <row r="10878" spans="1:26" customHeight="1" ht="18" hidden="true" outlineLevel="3">
      <c r="A10878" s="2" t="s">
        <v>20970</v>
      </c>
      <c r="B10878" s="3" t="s">
        <v>20971</v>
      </c>
      <c r="C10878" s="2"/>
      <c r="D10878" s="2" t="s">
        <v>16</v>
      </c>
      <c r="E10878" s="4">
        <f>80.00*(1-Z1%)</f>
        <v>80</v>
      </c>
      <c r="F10878" s="2">
        <v>3</v>
      </c>
      <c r="G10878" s="2"/>
    </row>
    <row r="10879" spans="1:26" customHeight="1" ht="18" hidden="true" outlineLevel="3">
      <c r="A10879" s="2" t="s">
        <v>20972</v>
      </c>
      <c r="B10879" s="3" t="s">
        <v>20973</v>
      </c>
      <c r="C10879" s="2"/>
      <c r="D10879" s="2" t="s">
        <v>16</v>
      </c>
      <c r="E10879" s="4">
        <f>200.00*(1-Z1%)</f>
        <v>200</v>
      </c>
      <c r="F10879" s="2">
        <v>4</v>
      </c>
      <c r="G10879" s="2"/>
    </row>
    <row r="10880" spans="1:26" customHeight="1" ht="35" hidden="true" outlineLevel="3">
      <c r="A10880" s="5" t="s">
        <v>20974</v>
      </c>
      <c r="B10880" s="5"/>
      <c r="C10880" s="5"/>
      <c r="D10880" s="5"/>
      <c r="E10880" s="5"/>
      <c r="F10880" s="5"/>
      <c r="G10880" s="5"/>
    </row>
    <row r="10881" spans="1:26" customHeight="1" ht="18" hidden="true" outlineLevel="3">
      <c r="A10881" s="2" t="s">
        <v>20975</v>
      </c>
      <c r="B10881" s="3" t="s">
        <v>20976</v>
      </c>
      <c r="C10881" s="2"/>
      <c r="D10881" s="2" t="s">
        <v>16</v>
      </c>
      <c r="E10881" s="4">
        <f>150.00*(1-Z1%)</f>
        <v>150</v>
      </c>
      <c r="F10881" s="2">
        <v>3</v>
      </c>
      <c r="G10881" s="2"/>
    </row>
    <row r="10882" spans="1:26" customHeight="1" ht="18" hidden="true" outlineLevel="3">
      <c r="A10882" s="2" t="s">
        <v>20977</v>
      </c>
      <c r="B10882" s="3" t="s">
        <v>20978</v>
      </c>
      <c r="C10882" s="2"/>
      <c r="D10882" s="2" t="s">
        <v>16</v>
      </c>
      <c r="E10882" s="4">
        <f>100.00*(1-Z1%)</f>
        <v>100</v>
      </c>
      <c r="F10882" s="2">
        <v>1</v>
      </c>
      <c r="G10882" s="2"/>
    </row>
    <row r="10883" spans="1:26" customHeight="1" ht="18" hidden="true" outlineLevel="3">
      <c r="A10883" s="2" t="s">
        <v>20979</v>
      </c>
      <c r="B10883" s="3" t="s">
        <v>20980</v>
      </c>
      <c r="C10883" s="2"/>
      <c r="D10883" s="2" t="s">
        <v>16</v>
      </c>
      <c r="E10883" s="4">
        <f>200.00*(1-Z1%)</f>
        <v>200</v>
      </c>
      <c r="F10883" s="2">
        <v>3</v>
      </c>
      <c r="G10883" s="2"/>
    </row>
    <row r="10884" spans="1:26" customHeight="1" ht="18" hidden="true" outlineLevel="3">
      <c r="A10884" s="2" t="s">
        <v>20981</v>
      </c>
      <c r="B10884" s="3" t="s">
        <v>20982</v>
      </c>
      <c r="C10884" s="2"/>
      <c r="D10884" s="2" t="s">
        <v>16</v>
      </c>
      <c r="E10884" s="4">
        <f>150.00*(1-Z1%)</f>
        <v>150</v>
      </c>
      <c r="F10884" s="2">
        <v>1</v>
      </c>
      <c r="G10884" s="2"/>
    </row>
    <row r="10885" spans="1:26" customHeight="1" ht="18" hidden="true" outlineLevel="3">
      <c r="A10885" s="2" t="s">
        <v>20983</v>
      </c>
      <c r="B10885" s="3" t="s">
        <v>20984</v>
      </c>
      <c r="C10885" s="2"/>
      <c r="D10885" s="2" t="s">
        <v>16</v>
      </c>
      <c r="E10885" s="4">
        <f>100.00*(1-Z1%)</f>
        <v>100</v>
      </c>
      <c r="F10885" s="2">
        <v>3</v>
      </c>
      <c r="G10885" s="2"/>
    </row>
    <row r="10886" spans="1:26" customHeight="1" ht="18" hidden="true" outlineLevel="3">
      <c r="A10886" s="2" t="s">
        <v>20985</v>
      </c>
      <c r="B10886" s="3" t="s">
        <v>20986</v>
      </c>
      <c r="C10886" s="2"/>
      <c r="D10886" s="2" t="s">
        <v>16</v>
      </c>
      <c r="E10886" s="4">
        <f>100.00*(1-Z1%)</f>
        <v>100</v>
      </c>
      <c r="F10886" s="2">
        <v>8</v>
      </c>
      <c r="G10886" s="2"/>
    </row>
    <row r="10887" spans="1:26" customHeight="1" ht="18" hidden="true" outlineLevel="3">
      <c r="A10887" s="2" t="s">
        <v>20987</v>
      </c>
      <c r="B10887" s="3" t="s">
        <v>20988</v>
      </c>
      <c r="C10887" s="2"/>
      <c r="D10887" s="2" t="s">
        <v>16</v>
      </c>
      <c r="E10887" s="4">
        <f>150.00*(1-Z1%)</f>
        <v>150</v>
      </c>
      <c r="F10887" s="2">
        <v>8</v>
      </c>
      <c r="G10887" s="2"/>
    </row>
    <row r="10888" spans="1:26" customHeight="1" ht="18" hidden="true" outlineLevel="3">
      <c r="A10888" s="2" t="s">
        <v>20989</v>
      </c>
      <c r="B10888" s="3" t="s">
        <v>20990</v>
      </c>
      <c r="C10888" s="2"/>
      <c r="D10888" s="2" t="s">
        <v>16</v>
      </c>
      <c r="E10888" s="4">
        <f>150.00*(1-Z1%)</f>
        <v>150</v>
      </c>
      <c r="F10888" s="2">
        <v>1</v>
      </c>
      <c r="G10888" s="2"/>
    </row>
    <row r="10889" spans="1:26" customHeight="1" ht="18" hidden="true" outlineLevel="3">
      <c r="A10889" s="2" t="s">
        <v>20991</v>
      </c>
      <c r="B10889" s="3" t="s">
        <v>20992</v>
      </c>
      <c r="C10889" s="2"/>
      <c r="D10889" s="2" t="s">
        <v>16</v>
      </c>
      <c r="E10889" s="4">
        <f>150.00*(1-Z1%)</f>
        <v>150</v>
      </c>
      <c r="F10889" s="2">
        <v>1</v>
      </c>
      <c r="G10889" s="2"/>
    </row>
    <row r="10890" spans="1:26" customHeight="1" ht="18" hidden="true" outlineLevel="3">
      <c r="A10890" s="2" t="s">
        <v>20993</v>
      </c>
      <c r="B10890" s="3" t="s">
        <v>20994</v>
      </c>
      <c r="C10890" s="2"/>
      <c r="D10890" s="2" t="s">
        <v>16</v>
      </c>
      <c r="E10890" s="4">
        <f>200.00*(1-Z1%)</f>
        <v>200</v>
      </c>
      <c r="F10890" s="2">
        <v>3</v>
      </c>
      <c r="G10890" s="2"/>
    </row>
    <row r="10891" spans="1:26" customHeight="1" ht="35" hidden="true" outlineLevel="3">
      <c r="A10891" s="5" t="s">
        <v>20995</v>
      </c>
      <c r="B10891" s="5"/>
      <c r="C10891" s="5"/>
      <c r="D10891" s="5"/>
      <c r="E10891" s="5"/>
      <c r="F10891" s="5"/>
      <c r="G10891" s="5"/>
    </row>
    <row r="10892" spans="1:26" customHeight="1" ht="36" hidden="true" outlineLevel="3">
      <c r="A10892" s="2" t="s">
        <v>20996</v>
      </c>
      <c r="B10892" s="3" t="s">
        <v>20997</v>
      </c>
      <c r="C10892" s="2"/>
      <c r="D10892" s="2" t="s">
        <v>16</v>
      </c>
      <c r="E10892" s="4">
        <f>300.00*(1-Z1%)</f>
        <v>300</v>
      </c>
      <c r="F10892" s="2">
        <v>2</v>
      </c>
      <c r="G10892" s="2"/>
    </row>
    <row r="10893" spans="1:26" customHeight="1" ht="36" hidden="true" outlineLevel="3">
      <c r="A10893" s="2" t="s">
        <v>20998</v>
      </c>
      <c r="B10893" s="3" t="s">
        <v>20999</v>
      </c>
      <c r="C10893" s="2"/>
      <c r="D10893" s="2" t="s">
        <v>16</v>
      </c>
      <c r="E10893" s="4">
        <f>250.00*(1-Z1%)</f>
        <v>250</v>
      </c>
      <c r="F10893" s="2">
        <v>1</v>
      </c>
      <c r="G10893" s="2"/>
    </row>
    <row r="10894" spans="1:26" customHeight="1" ht="36" hidden="true" outlineLevel="3">
      <c r="A10894" s="2" t="s">
        <v>21000</v>
      </c>
      <c r="B10894" s="3" t="s">
        <v>21001</v>
      </c>
      <c r="C10894" s="2"/>
      <c r="D10894" s="2" t="s">
        <v>16</v>
      </c>
      <c r="E10894" s="4">
        <f>290.00*(1-Z1%)</f>
        <v>290</v>
      </c>
      <c r="F10894" s="2">
        <v>3</v>
      </c>
      <c r="G10894" s="2"/>
    </row>
    <row r="10895" spans="1:26" customHeight="1" ht="36" hidden="true" outlineLevel="3">
      <c r="A10895" s="2" t="s">
        <v>21002</v>
      </c>
      <c r="B10895" s="3" t="s">
        <v>21003</v>
      </c>
      <c r="C10895" s="2"/>
      <c r="D10895" s="2" t="s">
        <v>16</v>
      </c>
      <c r="E10895" s="4">
        <f>250.00*(1-Z1%)</f>
        <v>250</v>
      </c>
      <c r="F10895" s="2">
        <v>4</v>
      </c>
      <c r="G10895" s="2"/>
    </row>
    <row r="10896" spans="1:26" customHeight="1" ht="18" hidden="true" outlineLevel="3">
      <c r="A10896" s="2" t="s">
        <v>21004</v>
      </c>
      <c r="B10896" s="3" t="s">
        <v>21005</v>
      </c>
      <c r="C10896" s="2"/>
      <c r="D10896" s="2" t="s">
        <v>16</v>
      </c>
      <c r="E10896" s="4">
        <f>350.00*(1-Z1%)</f>
        <v>350</v>
      </c>
      <c r="F10896" s="2">
        <v>1</v>
      </c>
      <c r="G10896" s="2"/>
    </row>
    <row r="10897" spans="1:26" customHeight="1" ht="18" hidden="true" outlineLevel="3">
      <c r="A10897" s="2" t="s">
        <v>21006</v>
      </c>
      <c r="B10897" s="3" t="s">
        <v>21007</v>
      </c>
      <c r="C10897" s="2"/>
      <c r="D10897" s="2" t="s">
        <v>16</v>
      </c>
      <c r="E10897" s="4">
        <f>350.00*(1-Z1%)</f>
        <v>350</v>
      </c>
      <c r="F10897" s="2">
        <v>2</v>
      </c>
      <c r="G10897" s="2"/>
    </row>
    <row r="10898" spans="1:26" customHeight="1" ht="36" hidden="true" outlineLevel="3">
      <c r="A10898" s="2" t="s">
        <v>21008</v>
      </c>
      <c r="B10898" s="3" t="s">
        <v>21009</v>
      </c>
      <c r="C10898" s="2"/>
      <c r="D10898" s="2" t="s">
        <v>16</v>
      </c>
      <c r="E10898" s="4">
        <f>300.00*(1-Z1%)</f>
        <v>300</v>
      </c>
      <c r="F10898" s="2">
        <v>2</v>
      </c>
      <c r="G10898" s="2"/>
    </row>
    <row r="10899" spans="1:26" customHeight="1" ht="35" hidden="true" outlineLevel="3">
      <c r="A10899" s="5" t="s">
        <v>21010</v>
      </c>
      <c r="B10899" s="5"/>
      <c r="C10899" s="5"/>
      <c r="D10899" s="5"/>
      <c r="E10899" s="5"/>
      <c r="F10899" s="5"/>
      <c r="G10899" s="5"/>
    </row>
    <row r="10900" spans="1:26" customHeight="1" ht="18" hidden="true" outlineLevel="3">
      <c r="A10900" s="2" t="s">
        <v>21011</v>
      </c>
      <c r="B10900" s="3" t="s">
        <v>21012</v>
      </c>
      <c r="C10900" s="2"/>
      <c r="D10900" s="2" t="s">
        <v>16</v>
      </c>
      <c r="E10900" s="4">
        <f>150.00*(1-Z1%)</f>
        <v>150</v>
      </c>
      <c r="F10900" s="2">
        <v>1</v>
      </c>
      <c r="G10900" s="2"/>
    </row>
    <row r="10901" spans="1:26" customHeight="1" ht="18" hidden="true" outlineLevel="3">
      <c r="A10901" s="2" t="s">
        <v>21013</v>
      </c>
      <c r="B10901" s="3" t="s">
        <v>21014</v>
      </c>
      <c r="C10901" s="2"/>
      <c r="D10901" s="2" t="s">
        <v>16</v>
      </c>
      <c r="E10901" s="4">
        <f>150.00*(1-Z1%)</f>
        <v>150</v>
      </c>
      <c r="F10901" s="2">
        <v>1</v>
      </c>
      <c r="G10901" s="2"/>
    </row>
    <row r="10902" spans="1:26" customHeight="1" ht="36" hidden="true" outlineLevel="3">
      <c r="A10902" s="2" t="s">
        <v>21015</v>
      </c>
      <c r="B10902" s="3" t="s">
        <v>21016</v>
      </c>
      <c r="C10902" s="2"/>
      <c r="D10902" s="2" t="s">
        <v>16</v>
      </c>
      <c r="E10902" s="4">
        <f>100.00*(1-Z1%)</f>
        <v>100</v>
      </c>
      <c r="F10902" s="2">
        <v>2</v>
      </c>
      <c r="G10902" s="2"/>
    </row>
    <row r="10903" spans="1:26" customHeight="1" ht="36" hidden="true" outlineLevel="3">
      <c r="A10903" s="2" t="s">
        <v>21017</v>
      </c>
      <c r="B10903" s="3" t="s">
        <v>21018</v>
      </c>
      <c r="C10903" s="2"/>
      <c r="D10903" s="2" t="s">
        <v>16</v>
      </c>
      <c r="E10903" s="4">
        <f>90.00*(1-Z1%)</f>
        <v>90</v>
      </c>
      <c r="F10903" s="2">
        <v>2</v>
      </c>
      <c r="G10903" s="2"/>
    </row>
    <row r="10904" spans="1:26" customHeight="1" ht="36" hidden="true" outlineLevel="3">
      <c r="A10904" s="2" t="s">
        <v>21019</v>
      </c>
      <c r="B10904" s="3" t="s">
        <v>21020</v>
      </c>
      <c r="C10904" s="2"/>
      <c r="D10904" s="2" t="s">
        <v>16</v>
      </c>
      <c r="E10904" s="4">
        <f>90.00*(1-Z1%)</f>
        <v>90</v>
      </c>
      <c r="F10904" s="2">
        <v>3</v>
      </c>
      <c r="G10904" s="2"/>
    </row>
    <row r="10905" spans="1:26" customHeight="1" ht="36" hidden="true" outlineLevel="3">
      <c r="A10905" s="2" t="s">
        <v>21021</v>
      </c>
      <c r="B10905" s="3" t="s">
        <v>21022</v>
      </c>
      <c r="C10905" s="2"/>
      <c r="D10905" s="2" t="s">
        <v>16</v>
      </c>
      <c r="E10905" s="4">
        <f>90.00*(1-Z1%)</f>
        <v>90</v>
      </c>
      <c r="F10905" s="2">
        <v>1</v>
      </c>
      <c r="G10905" s="2"/>
    </row>
    <row r="10906" spans="1:26" customHeight="1" ht="36" hidden="true" outlineLevel="3">
      <c r="A10906" s="2" t="s">
        <v>21023</v>
      </c>
      <c r="B10906" s="3" t="s">
        <v>21024</v>
      </c>
      <c r="C10906" s="2"/>
      <c r="D10906" s="2" t="s">
        <v>16</v>
      </c>
      <c r="E10906" s="4">
        <f>90.00*(1-Z1%)</f>
        <v>90</v>
      </c>
      <c r="F10906" s="2">
        <v>4</v>
      </c>
      <c r="G10906" s="2"/>
    </row>
    <row r="10907" spans="1:26" customHeight="1" ht="36" hidden="true" outlineLevel="3">
      <c r="A10907" s="2" t="s">
        <v>21025</v>
      </c>
      <c r="B10907" s="3" t="s">
        <v>21026</v>
      </c>
      <c r="C10907" s="2"/>
      <c r="D10907" s="2" t="s">
        <v>16</v>
      </c>
      <c r="E10907" s="4">
        <f>90.00*(1-Z1%)</f>
        <v>90</v>
      </c>
      <c r="F10907" s="2">
        <v>2</v>
      </c>
      <c r="G10907" s="2"/>
    </row>
    <row r="10908" spans="1:26" customHeight="1" ht="36" hidden="true" outlineLevel="3">
      <c r="A10908" s="2" t="s">
        <v>21027</v>
      </c>
      <c r="B10908" s="3" t="s">
        <v>21028</v>
      </c>
      <c r="C10908" s="2"/>
      <c r="D10908" s="2" t="s">
        <v>16</v>
      </c>
      <c r="E10908" s="4">
        <f>100.00*(1-Z1%)</f>
        <v>100</v>
      </c>
      <c r="F10908" s="2">
        <v>2</v>
      </c>
      <c r="G10908" s="2"/>
    </row>
    <row r="10909" spans="1:26" customHeight="1" ht="36" hidden="true" outlineLevel="3">
      <c r="A10909" s="2" t="s">
        <v>21029</v>
      </c>
      <c r="B10909" s="3" t="s">
        <v>21030</v>
      </c>
      <c r="C10909" s="2"/>
      <c r="D10909" s="2" t="s">
        <v>16</v>
      </c>
      <c r="E10909" s="4">
        <f>90.00*(1-Z1%)</f>
        <v>90</v>
      </c>
      <c r="F10909" s="2">
        <v>4</v>
      </c>
      <c r="G10909" s="2"/>
    </row>
    <row r="10910" spans="1:26" customHeight="1" ht="18" hidden="true" outlineLevel="3">
      <c r="A10910" s="2" t="s">
        <v>21031</v>
      </c>
      <c r="B10910" s="3" t="s">
        <v>21032</v>
      </c>
      <c r="C10910" s="2"/>
      <c r="D10910" s="2" t="s">
        <v>16</v>
      </c>
      <c r="E10910" s="4">
        <f>220.00*(1-Z1%)</f>
        <v>220</v>
      </c>
      <c r="F10910" s="2">
        <v>1</v>
      </c>
      <c r="G10910" s="2"/>
    </row>
    <row r="10911" spans="1:26" customHeight="1" ht="36" hidden="true" outlineLevel="3">
      <c r="A10911" s="2" t="s">
        <v>21033</v>
      </c>
      <c r="B10911" s="3" t="s">
        <v>21034</v>
      </c>
      <c r="C10911" s="2"/>
      <c r="D10911" s="2" t="s">
        <v>16</v>
      </c>
      <c r="E10911" s="4">
        <f>90.00*(1-Z1%)</f>
        <v>90</v>
      </c>
      <c r="F10911" s="2">
        <v>2</v>
      </c>
      <c r="G10911" s="2"/>
    </row>
    <row r="10912" spans="1:26" customHeight="1" ht="36" hidden="true" outlineLevel="3">
      <c r="A10912" s="2" t="s">
        <v>21035</v>
      </c>
      <c r="B10912" s="3" t="s">
        <v>21036</v>
      </c>
      <c r="C10912" s="2"/>
      <c r="D10912" s="2" t="s">
        <v>16</v>
      </c>
      <c r="E10912" s="4">
        <f>90.00*(1-Z1%)</f>
        <v>90</v>
      </c>
      <c r="F10912" s="2">
        <v>2</v>
      </c>
      <c r="G10912" s="2"/>
    </row>
    <row r="10913" spans="1:26" customHeight="1" ht="35" hidden="true" outlineLevel="3">
      <c r="A10913" s="5" t="s">
        <v>21037</v>
      </c>
      <c r="B10913" s="5"/>
      <c r="C10913" s="5"/>
      <c r="D10913" s="5"/>
      <c r="E10913" s="5"/>
      <c r="F10913" s="5"/>
      <c r="G10913" s="5"/>
    </row>
    <row r="10914" spans="1:26" customHeight="1" ht="18" hidden="true" outlineLevel="3">
      <c r="A10914" s="2" t="s">
        <v>21038</v>
      </c>
      <c r="B10914" s="3" t="s">
        <v>21039</v>
      </c>
      <c r="C10914" s="2"/>
      <c r="D10914" s="2" t="s">
        <v>16</v>
      </c>
      <c r="E10914" s="4">
        <f>300.00*(1-Z1%)</f>
        <v>300</v>
      </c>
      <c r="F10914" s="2">
        <v>1</v>
      </c>
      <c r="G10914" s="2"/>
    </row>
    <row r="10915" spans="1:26" customHeight="1" ht="18" hidden="true" outlineLevel="3">
      <c r="A10915" s="2" t="s">
        <v>21040</v>
      </c>
      <c r="B10915" s="3" t="s">
        <v>21041</v>
      </c>
      <c r="C10915" s="2"/>
      <c r="D10915" s="2" t="s">
        <v>16</v>
      </c>
      <c r="E10915" s="4">
        <f>100.00*(1-Z1%)</f>
        <v>100</v>
      </c>
      <c r="F10915" s="2">
        <v>1</v>
      </c>
      <c r="G10915" s="2"/>
    </row>
    <row r="10916" spans="1:26" customHeight="1" ht="36" hidden="true" outlineLevel="3">
      <c r="A10916" s="2" t="s">
        <v>21042</v>
      </c>
      <c r="B10916" s="3" t="s">
        <v>21043</v>
      </c>
      <c r="C10916" s="2"/>
      <c r="D10916" s="2" t="s">
        <v>16</v>
      </c>
      <c r="E10916" s="4">
        <f>150.00*(1-Z1%)</f>
        <v>150</v>
      </c>
      <c r="F10916" s="2">
        <v>1</v>
      </c>
      <c r="G10916" s="2"/>
    </row>
    <row r="10917" spans="1:26" customHeight="1" ht="18" hidden="true" outlineLevel="3">
      <c r="A10917" s="2" t="s">
        <v>21044</v>
      </c>
      <c r="B10917" s="3" t="s">
        <v>21045</v>
      </c>
      <c r="C10917" s="2"/>
      <c r="D10917" s="2" t="s">
        <v>16</v>
      </c>
      <c r="E10917" s="4">
        <f>250.00*(1-Z1%)</f>
        <v>250</v>
      </c>
      <c r="F10917" s="2">
        <v>1</v>
      </c>
      <c r="G10917" s="2"/>
    </row>
    <row r="10918" spans="1:26" customHeight="1" ht="36" hidden="true" outlineLevel="3">
      <c r="A10918" s="2" t="s">
        <v>21046</v>
      </c>
      <c r="B10918" s="3" t="s">
        <v>21047</v>
      </c>
      <c r="C10918" s="2"/>
      <c r="D10918" s="2" t="s">
        <v>16</v>
      </c>
      <c r="E10918" s="4">
        <f>100.00*(1-Z1%)</f>
        <v>100</v>
      </c>
      <c r="F10918" s="2">
        <v>1</v>
      </c>
      <c r="G10918" s="2"/>
    </row>
    <row r="10919" spans="1:26" customHeight="1" ht="18" hidden="true" outlineLevel="3">
      <c r="A10919" s="2" t="s">
        <v>21048</v>
      </c>
      <c r="B10919" s="3" t="s">
        <v>21049</v>
      </c>
      <c r="C10919" s="2"/>
      <c r="D10919" s="2" t="s">
        <v>16</v>
      </c>
      <c r="E10919" s="4">
        <f>180.00*(1-Z1%)</f>
        <v>180</v>
      </c>
      <c r="F10919" s="2">
        <v>1</v>
      </c>
      <c r="G10919" s="2"/>
    </row>
    <row r="10920" spans="1:26" customHeight="1" ht="18" hidden="true" outlineLevel="3">
      <c r="A10920" s="2" t="s">
        <v>21050</v>
      </c>
      <c r="B10920" s="3" t="s">
        <v>21051</v>
      </c>
      <c r="C10920" s="2"/>
      <c r="D10920" s="2" t="s">
        <v>16</v>
      </c>
      <c r="E10920" s="4">
        <f>250.00*(1-Z1%)</f>
        <v>250</v>
      </c>
      <c r="F10920" s="2">
        <v>2</v>
      </c>
      <c r="G10920" s="2"/>
    </row>
    <row r="10921" spans="1:26" customHeight="1" ht="18" hidden="true" outlineLevel="3">
      <c r="A10921" s="2" t="s">
        <v>21052</v>
      </c>
      <c r="B10921" s="3" t="s">
        <v>21053</v>
      </c>
      <c r="C10921" s="2"/>
      <c r="D10921" s="2" t="s">
        <v>16</v>
      </c>
      <c r="E10921" s="4">
        <f>200.00*(1-Z1%)</f>
        <v>200</v>
      </c>
      <c r="F10921" s="2">
        <v>4</v>
      </c>
      <c r="G10921" s="2"/>
    </row>
    <row r="10922" spans="1:26" customHeight="1" ht="18" hidden="true" outlineLevel="3">
      <c r="A10922" s="2" t="s">
        <v>21054</v>
      </c>
      <c r="B10922" s="3" t="s">
        <v>21055</v>
      </c>
      <c r="C10922" s="2"/>
      <c r="D10922" s="2" t="s">
        <v>16</v>
      </c>
      <c r="E10922" s="4">
        <f>250.00*(1-Z1%)</f>
        <v>250</v>
      </c>
      <c r="F10922" s="2">
        <v>2</v>
      </c>
      <c r="G10922" s="2"/>
    </row>
    <row r="10923" spans="1:26" customHeight="1" ht="36" hidden="true" outlineLevel="3">
      <c r="A10923" s="2" t="s">
        <v>21056</v>
      </c>
      <c r="B10923" s="3" t="s">
        <v>21057</v>
      </c>
      <c r="C10923" s="2"/>
      <c r="D10923" s="2" t="s">
        <v>16</v>
      </c>
      <c r="E10923" s="4">
        <f>100.00*(1-Z1%)</f>
        <v>100</v>
      </c>
      <c r="F10923" s="2">
        <v>1</v>
      </c>
      <c r="G10923" s="2"/>
    </row>
    <row r="10924" spans="1:26" customHeight="1" ht="35" hidden="true" outlineLevel="3">
      <c r="A10924" s="5" t="s">
        <v>21058</v>
      </c>
      <c r="B10924" s="5"/>
      <c r="C10924" s="5"/>
      <c r="D10924" s="5"/>
      <c r="E10924" s="5"/>
      <c r="F10924" s="5"/>
      <c r="G10924" s="5"/>
    </row>
    <row r="10925" spans="1:26" customHeight="1" ht="18" hidden="true" outlineLevel="3">
      <c r="A10925" s="2" t="s">
        <v>21059</v>
      </c>
      <c r="B10925" s="3" t="s">
        <v>21060</v>
      </c>
      <c r="C10925" s="2"/>
      <c r="D10925" s="2" t="s">
        <v>16</v>
      </c>
      <c r="E10925" s="4">
        <f>100.00*(1-Z1%)</f>
        <v>100</v>
      </c>
      <c r="F10925" s="2">
        <v>5</v>
      </c>
      <c r="G10925" s="2"/>
    </row>
    <row r="10926" spans="1:26" customHeight="1" ht="18" hidden="true" outlineLevel="3">
      <c r="A10926" s="2" t="s">
        <v>21061</v>
      </c>
      <c r="B10926" s="3" t="s">
        <v>21062</v>
      </c>
      <c r="C10926" s="2"/>
      <c r="D10926" s="2" t="s">
        <v>16</v>
      </c>
      <c r="E10926" s="4">
        <f>150.00*(1-Z1%)</f>
        <v>150</v>
      </c>
      <c r="F10926" s="2">
        <v>2</v>
      </c>
      <c r="G10926" s="2"/>
    </row>
    <row r="10927" spans="1:26" customHeight="1" ht="18" hidden="true" outlineLevel="3">
      <c r="A10927" s="2" t="s">
        <v>21063</v>
      </c>
      <c r="B10927" s="3" t="s">
        <v>21064</v>
      </c>
      <c r="C10927" s="2"/>
      <c r="D10927" s="2" t="s">
        <v>16</v>
      </c>
      <c r="E10927" s="4">
        <f>250.00*(1-Z1%)</f>
        <v>250</v>
      </c>
      <c r="F10927" s="2">
        <v>1</v>
      </c>
      <c r="G10927" s="2"/>
    </row>
    <row r="10928" spans="1:26" customHeight="1" ht="18" hidden="true" outlineLevel="3">
      <c r="A10928" s="2" t="s">
        <v>21065</v>
      </c>
      <c r="B10928" s="3" t="s">
        <v>21066</v>
      </c>
      <c r="C10928" s="2"/>
      <c r="D10928" s="2" t="s">
        <v>16</v>
      </c>
      <c r="E10928" s="4">
        <f>300.00*(1-Z1%)</f>
        <v>300</v>
      </c>
      <c r="F10928" s="2">
        <v>1</v>
      </c>
      <c r="G10928" s="2"/>
    </row>
    <row r="10929" spans="1:26" customHeight="1" ht="18" hidden="true" outlineLevel="3">
      <c r="A10929" s="2" t="s">
        <v>21067</v>
      </c>
      <c r="B10929" s="3" t="s">
        <v>21068</v>
      </c>
      <c r="C10929" s="2"/>
      <c r="D10929" s="2" t="s">
        <v>16</v>
      </c>
      <c r="E10929" s="4">
        <f>350.00*(1-Z1%)</f>
        <v>350</v>
      </c>
      <c r="F10929" s="2">
        <v>1</v>
      </c>
      <c r="G10929" s="2"/>
    </row>
    <row r="10930" spans="1:26" customHeight="1" ht="18" hidden="true" outlineLevel="3">
      <c r="A10930" s="2" t="s">
        <v>21069</v>
      </c>
      <c r="B10930" s="3" t="s">
        <v>21070</v>
      </c>
      <c r="C10930" s="2"/>
      <c r="D10930" s="2" t="s">
        <v>16</v>
      </c>
      <c r="E10930" s="4">
        <f>450.00*(1-Z1%)</f>
        <v>450</v>
      </c>
      <c r="F10930" s="2">
        <v>2</v>
      </c>
      <c r="G10930" s="2"/>
    </row>
    <row r="10931" spans="1:26" customHeight="1" ht="18" hidden="true" outlineLevel="3">
      <c r="A10931" s="2" t="s">
        <v>21071</v>
      </c>
      <c r="B10931" s="3" t="s">
        <v>21072</v>
      </c>
      <c r="C10931" s="2"/>
      <c r="D10931" s="2" t="s">
        <v>16</v>
      </c>
      <c r="E10931" s="4">
        <f>500.00*(1-Z1%)</f>
        <v>500</v>
      </c>
      <c r="F10931" s="2">
        <v>2</v>
      </c>
      <c r="G10931" s="2"/>
    </row>
    <row r="10932" spans="1:26" customHeight="1" ht="18" hidden="true" outlineLevel="3">
      <c r="A10932" s="2" t="s">
        <v>21073</v>
      </c>
      <c r="B10932" s="3" t="s">
        <v>21074</v>
      </c>
      <c r="C10932" s="2"/>
      <c r="D10932" s="2" t="s">
        <v>16</v>
      </c>
      <c r="E10932" s="4">
        <f>100.00*(1-Z1%)</f>
        <v>100</v>
      </c>
      <c r="F10932" s="2">
        <v>3</v>
      </c>
      <c r="G10932" s="2"/>
    </row>
    <row r="10933" spans="1:26" customHeight="1" ht="18" hidden="true" outlineLevel="3">
      <c r="A10933" s="2" t="s">
        <v>21075</v>
      </c>
      <c r="B10933" s="3" t="s">
        <v>21076</v>
      </c>
      <c r="C10933" s="2"/>
      <c r="D10933" s="2" t="s">
        <v>16</v>
      </c>
      <c r="E10933" s="4">
        <f>100.00*(1-Z1%)</f>
        <v>100</v>
      </c>
      <c r="F10933" s="2">
        <v>2</v>
      </c>
      <c r="G10933" s="2"/>
    </row>
    <row r="10934" spans="1:26" customHeight="1" ht="18" hidden="true" outlineLevel="3">
      <c r="A10934" s="2" t="s">
        <v>21077</v>
      </c>
      <c r="B10934" s="3" t="s">
        <v>21078</v>
      </c>
      <c r="C10934" s="2"/>
      <c r="D10934" s="2" t="s">
        <v>16</v>
      </c>
      <c r="E10934" s="4">
        <f>150.00*(1-Z1%)</f>
        <v>150</v>
      </c>
      <c r="F10934" s="2">
        <v>1</v>
      </c>
      <c r="G10934" s="2"/>
    </row>
    <row r="10935" spans="1:26" customHeight="1" ht="18" hidden="true" outlineLevel="3">
      <c r="A10935" s="2" t="s">
        <v>21079</v>
      </c>
      <c r="B10935" s="3" t="s">
        <v>21080</v>
      </c>
      <c r="C10935" s="2"/>
      <c r="D10935" s="2" t="s">
        <v>16</v>
      </c>
      <c r="E10935" s="4">
        <f>230.00*(1-Z1%)</f>
        <v>230</v>
      </c>
      <c r="F10935" s="2">
        <v>1</v>
      </c>
      <c r="G10935" s="2"/>
    </row>
    <row r="10936" spans="1:26" customHeight="1" ht="18" hidden="true" outlineLevel="3">
      <c r="A10936" s="2" t="s">
        <v>21081</v>
      </c>
      <c r="B10936" s="3" t="s">
        <v>21082</v>
      </c>
      <c r="C10936" s="2"/>
      <c r="D10936" s="2" t="s">
        <v>16</v>
      </c>
      <c r="E10936" s="4">
        <f>500.00*(1-Z1%)</f>
        <v>500</v>
      </c>
      <c r="F10936" s="2">
        <v>2</v>
      </c>
      <c r="G10936" s="2"/>
    </row>
    <row r="10937" spans="1:26" customHeight="1" ht="18" hidden="true" outlineLevel="3">
      <c r="A10937" s="2" t="s">
        <v>21083</v>
      </c>
      <c r="B10937" s="3" t="s">
        <v>21084</v>
      </c>
      <c r="C10937" s="2"/>
      <c r="D10937" s="2" t="s">
        <v>16</v>
      </c>
      <c r="E10937" s="4">
        <f>400.00*(1-Z1%)</f>
        <v>400</v>
      </c>
      <c r="F10937" s="2">
        <v>1</v>
      </c>
      <c r="G10937" s="2"/>
    </row>
    <row r="10938" spans="1:26" customHeight="1" ht="18" hidden="true" outlineLevel="3">
      <c r="A10938" s="2" t="s">
        <v>21085</v>
      </c>
      <c r="B10938" s="3" t="s">
        <v>21086</v>
      </c>
      <c r="C10938" s="2"/>
      <c r="D10938" s="2" t="s">
        <v>16</v>
      </c>
      <c r="E10938" s="4">
        <f>550.00*(1-Z1%)</f>
        <v>550</v>
      </c>
      <c r="F10938" s="2">
        <v>2</v>
      </c>
      <c r="G10938" s="2"/>
    </row>
    <row r="10939" spans="1:26" customHeight="1" ht="18" hidden="true" outlineLevel="3">
      <c r="A10939" s="2" t="s">
        <v>21087</v>
      </c>
      <c r="B10939" s="3" t="s">
        <v>21088</v>
      </c>
      <c r="C10939" s="2"/>
      <c r="D10939" s="2" t="s">
        <v>16</v>
      </c>
      <c r="E10939" s="4">
        <f>590.00*(1-Z1%)</f>
        <v>590</v>
      </c>
      <c r="F10939" s="2">
        <v>2</v>
      </c>
      <c r="G10939" s="2"/>
    </row>
    <row r="10940" spans="1:26" customHeight="1" ht="18" hidden="true" outlineLevel="3">
      <c r="A10940" s="2" t="s">
        <v>21089</v>
      </c>
      <c r="B10940" s="3" t="s">
        <v>21090</v>
      </c>
      <c r="C10940" s="2"/>
      <c r="D10940" s="2" t="s">
        <v>16</v>
      </c>
      <c r="E10940" s="4">
        <f>750.00*(1-Z1%)</f>
        <v>750</v>
      </c>
      <c r="F10940" s="2">
        <v>2</v>
      </c>
      <c r="G10940" s="2"/>
    </row>
    <row r="10941" spans="1:26" customHeight="1" ht="36" hidden="true" outlineLevel="3">
      <c r="A10941" s="2" t="s">
        <v>21091</v>
      </c>
      <c r="B10941" s="3" t="s">
        <v>21092</v>
      </c>
      <c r="C10941" s="2"/>
      <c r="D10941" s="2" t="s">
        <v>16</v>
      </c>
      <c r="E10941" s="4">
        <f>50.00*(1-Z1%)</f>
        <v>50</v>
      </c>
      <c r="F10941" s="2">
        <v>1</v>
      </c>
      <c r="G10941" s="2"/>
    </row>
    <row r="10942" spans="1:26" customHeight="1" ht="36" hidden="true" outlineLevel="3">
      <c r="A10942" s="2" t="s">
        <v>21093</v>
      </c>
      <c r="B10942" s="3" t="s">
        <v>21094</v>
      </c>
      <c r="C10942" s="2"/>
      <c r="D10942" s="2" t="s">
        <v>16</v>
      </c>
      <c r="E10942" s="4">
        <f>100.00*(1-Z1%)</f>
        <v>100</v>
      </c>
      <c r="F10942" s="2">
        <v>1</v>
      </c>
      <c r="G10942" s="2"/>
    </row>
    <row r="10943" spans="1:26" customHeight="1" ht="36" hidden="true" outlineLevel="3">
      <c r="A10943" s="2" t="s">
        <v>21095</v>
      </c>
      <c r="B10943" s="3" t="s">
        <v>21096</v>
      </c>
      <c r="C10943" s="2"/>
      <c r="D10943" s="2" t="s">
        <v>16</v>
      </c>
      <c r="E10943" s="4">
        <f>120.00*(1-Z1%)</f>
        <v>120</v>
      </c>
      <c r="F10943" s="2">
        <v>3</v>
      </c>
      <c r="G10943" s="2"/>
    </row>
    <row r="10944" spans="1:26" customHeight="1" ht="36" hidden="true" outlineLevel="3">
      <c r="A10944" s="2" t="s">
        <v>21097</v>
      </c>
      <c r="B10944" s="3" t="s">
        <v>21098</v>
      </c>
      <c r="C10944" s="2"/>
      <c r="D10944" s="2" t="s">
        <v>16</v>
      </c>
      <c r="E10944" s="4">
        <f>170.00*(1-Z1%)</f>
        <v>170</v>
      </c>
      <c r="F10944" s="2">
        <v>4</v>
      </c>
      <c r="G10944" s="2"/>
    </row>
    <row r="10945" spans="1:26" customHeight="1" ht="36" hidden="true" outlineLevel="3">
      <c r="A10945" s="2" t="s">
        <v>21099</v>
      </c>
      <c r="B10945" s="3" t="s">
        <v>21100</v>
      </c>
      <c r="C10945" s="2"/>
      <c r="D10945" s="2" t="s">
        <v>16</v>
      </c>
      <c r="E10945" s="4">
        <f>590.00*(1-Z1%)</f>
        <v>590</v>
      </c>
      <c r="F10945" s="2">
        <v>2</v>
      </c>
      <c r="G10945" s="2"/>
    </row>
    <row r="10946" spans="1:26" customHeight="1" ht="36" hidden="true" outlineLevel="3">
      <c r="A10946" s="2" t="s">
        <v>21101</v>
      </c>
      <c r="B10946" s="3" t="s">
        <v>21102</v>
      </c>
      <c r="C10946" s="2"/>
      <c r="D10946" s="2" t="s">
        <v>16</v>
      </c>
      <c r="E10946" s="4">
        <f>790.00*(1-Z1%)</f>
        <v>790</v>
      </c>
      <c r="F10946" s="2">
        <v>1</v>
      </c>
      <c r="G10946" s="2"/>
    </row>
    <row r="10947" spans="1:26" customHeight="1" ht="18" hidden="true" outlineLevel="3">
      <c r="A10947" s="2" t="s">
        <v>21103</v>
      </c>
      <c r="B10947" s="3" t="s">
        <v>21104</v>
      </c>
      <c r="C10947" s="2"/>
      <c r="D10947" s="2" t="s">
        <v>16</v>
      </c>
      <c r="E10947" s="4">
        <f>100.00*(1-Z1%)</f>
        <v>100</v>
      </c>
      <c r="F10947" s="2">
        <v>5</v>
      </c>
      <c r="G10947" s="2"/>
    </row>
    <row r="10948" spans="1:26" customHeight="1" ht="18" hidden="true" outlineLevel="3">
      <c r="A10948" s="2" t="s">
        <v>21105</v>
      </c>
      <c r="B10948" s="3" t="s">
        <v>21106</v>
      </c>
      <c r="C10948" s="2"/>
      <c r="D10948" s="2" t="s">
        <v>16</v>
      </c>
      <c r="E10948" s="4">
        <f>150.00*(1-Z1%)</f>
        <v>150</v>
      </c>
      <c r="F10948" s="2">
        <v>1</v>
      </c>
      <c r="G10948" s="2"/>
    </row>
    <row r="10949" spans="1:26" customHeight="1" ht="35" hidden="true" outlineLevel="3">
      <c r="A10949" s="5" t="s">
        <v>21107</v>
      </c>
      <c r="B10949" s="5"/>
      <c r="C10949" s="5"/>
      <c r="D10949" s="5"/>
      <c r="E10949" s="5"/>
      <c r="F10949" s="5"/>
      <c r="G10949" s="5"/>
    </row>
    <row r="10950" spans="1:26" customHeight="1" ht="18" hidden="true" outlineLevel="3">
      <c r="A10950" s="2" t="s">
        <v>21108</v>
      </c>
      <c r="B10950" s="3" t="s">
        <v>21109</v>
      </c>
      <c r="C10950" s="2"/>
      <c r="D10950" s="2" t="s">
        <v>16</v>
      </c>
      <c r="E10950" s="4">
        <f>140.00*(1-Z1%)</f>
        <v>140</v>
      </c>
      <c r="F10950" s="2">
        <v>1</v>
      </c>
      <c r="G10950" s="2"/>
    </row>
    <row r="10951" spans="1:26" customHeight="1" ht="36" hidden="true" outlineLevel="3">
      <c r="A10951" s="2" t="s">
        <v>21110</v>
      </c>
      <c r="B10951" s="3" t="s">
        <v>21111</v>
      </c>
      <c r="C10951" s="2"/>
      <c r="D10951" s="2" t="s">
        <v>16</v>
      </c>
      <c r="E10951" s="4">
        <f>180.00*(1-Z1%)</f>
        <v>180</v>
      </c>
      <c r="F10951" s="2">
        <v>2</v>
      </c>
      <c r="G10951" s="2"/>
    </row>
    <row r="10952" spans="1:26" customHeight="1" ht="36" hidden="true" outlineLevel="3">
      <c r="A10952" s="2" t="s">
        <v>21112</v>
      </c>
      <c r="B10952" s="3" t="s">
        <v>21113</v>
      </c>
      <c r="C10952" s="2"/>
      <c r="D10952" s="2" t="s">
        <v>16</v>
      </c>
      <c r="E10952" s="4">
        <f>200.00*(1-Z1%)</f>
        <v>200</v>
      </c>
      <c r="F10952" s="2">
        <v>5</v>
      </c>
      <c r="G10952" s="2"/>
    </row>
    <row r="10953" spans="1:26" customHeight="1" ht="36" hidden="true" outlineLevel="3">
      <c r="A10953" s="2" t="s">
        <v>21114</v>
      </c>
      <c r="B10953" s="3" t="s">
        <v>21113</v>
      </c>
      <c r="C10953" s="2"/>
      <c r="D10953" s="2" t="s">
        <v>16</v>
      </c>
      <c r="E10953" s="4">
        <f>160.00*(1-Z1%)</f>
        <v>160</v>
      </c>
      <c r="F10953" s="2">
        <v>3</v>
      </c>
      <c r="G10953" s="2"/>
    </row>
    <row r="10954" spans="1:26" customHeight="1" ht="36" hidden="true" outlineLevel="3">
      <c r="A10954" s="2" t="s">
        <v>21115</v>
      </c>
      <c r="B10954" s="3" t="s">
        <v>21113</v>
      </c>
      <c r="C10954" s="2"/>
      <c r="D10954" s="2" t="s">
        <v>16</v>
      </c>
      <c r="E10954" s="4">
        <f>180.00*(1-Z1%)</f>
        <v>180</v>
      </c>
      <c r="F10954" s="2">
        <v>8</v>
      </c>
      <c r="G10954" s="2"/>
    </row>
    <row r="10955" spans="1:26" customHeight="1" ht="35" hidden="true" outlineLevel="3">
      <c r="A10955" s="5" t="s">
        <v>21116</v>
      </c>
      <c r="B10955" s="5"/>
      <c r="C10955" s="5"/>
      <c r="D10955" s="5"/>
      <c r="E10955" s="5"/>
      <c r="F10955" s="5"/>
      <c r="G10955" s="5"/>
    </row>
    <row r="10956" spans="1:26" customHeight="1" ht="18" hidden="true" outlineLevel="3">
      <c r="A10956" s="2" t="s">
        <v>21117</v>
      </c>
      <c r="B10956" s="3" t="s">
        <v>21118</v>
      </c>
      <c r="C10956" s="2"/>
      <c r="D10956" s="2" t="s">
        <v>16</v>
      </c>
      <c r="E10956" s="4">
        <f>300.00*(1-Z1%)</f>
        <v>300</v>
      </c>
      <c r="F10956" s="2">
        <v>2</v>
      </c>
      <c r="G10956" s="2"/>
    </row>
    <row r="10957" spans="1:26" customHeight="1" ht="18" hidden="true" outlineLevel="3">
      <c r="A10957" s="2" t="s">
        <v>21119</v>
      </c>
      <c r="B10957" s="3" t="s">
        <v>21120</v>
      </c>
      <c r="C10957" s="2"/>
      <c r="D10957" s="2" t="s">
        <v>16</v>
      </c>
      <c r="E10957" s="4">
        <f>250.00*(1-Z1%)</f>
        <v>250</v>
      </c>
      <c r="F10957" s="2">
        <v>3</v>
      </c>
      <c r="G10957" s="2"/>
    </row>
    <row r="10958" spans="1:26" customHeight="1" ht="35" hidden="true" outlineLevel="2">
      <c r="A10958" s="5" t="s">
        <v>21121</v>
      </c>
      <c r="B10958" s="5"/>
      <c r="C10958" s="5"/>
      <c r="D10958" s="5"/>
      <c r="E10958" s="5"/>
      <c r="F10958" s="5"/>
      <c r="G10958" s="5"/>
    </row>
    <row r="10959" spans="1:26" customHeight="1" ht="35" hidden="true" outlineLevel="3">
      <c r="A10959" s="5" t="s">
        <v>21122</v>
      </c>
      <c r="B10959" s="5"/>
      <c r="C10959" s="5"/>
      <c r="D10959" s="5"/>
      <c r="E10959" s="5"/>
      <c r="F10959" s="5"/>
      <c r="G10959" s="5"/>
    </row>
    <row r="10960" spans="1:26" customHeight="1" ht="18" hidden="true" outlineLevel="3">
      <c r="A10960" s="2" t="s">
        <v>21123</v>
      </c>
      <c r="B10960" s="3" t="s">
        <v>21124</v>
      </c>
      <c r="C10960" s="2"/>
      <c r="D10960" s="2" t="s">
        <v>16</v>
      </c>
      <c r="E10960" s="4">
        <f>120.00*(1-Z1%)</f>
        <v>120</v>
      </c>
      <c r="F10960" s="2">
        <v>1</v>
      </c>
      <c r="G10960" s="2"/>
    </row>
    <row r="10961" spans="1:26" customHeight="1" ht="18" hidden="true" outlineLevel="3">
      <c r="A10961" s="2" t="s">
        <v>21125</v>
      </c>
      <c r="B10961" s="3" t="s">
        <v>21126</v>
      </c>
      <c r="C10961" s="2"/>
      <c r="D10961" s="2" t="s">
        <v>16</v>
      </c>
      <c r="E10961" s="4">
        <f>120.00*(1-Z1%)</f>
        <v>120</v>
      </c>
      <c r="F10961" s="2">
        <v>3</v>
      </c>
      <c r="G10961" s="2"/>
    </row>
    <row r="10962" spans="1:26" customHeight="1" ht="18" hidden="true" outlineLevel="3">
      <c r="A10962" s="2" t="s">
        <v>21127</v>
      </c>
      <c r="B10962" s="3" t="s">
        <v>21128</v>
      </c>
      <c r="C10962" s="2"/>
      <c r="D10962" s="2" t="s">
        <v>16</v>
      </c>
      <c r="E10962" s="4">
        <f>120.00*(1-Z1%)</f>
        <v>120</v>
      </c>
      <c r="F10962" s="2">
        <v>3</v>
      </c>
      <c r="G10962" s="2"/>
    </row>
    <row r="10963" spans="1:26" customHeight="1" ht="18" hidden="true" outlineLevel="3">
      <c r="A10963" s="2" t="s">
        <v>21129</v>
      </c>
      <c r="B10963" s="3" t="s">
        <v>21130</v>
      </c>
      <c r="C10963" s="2"/>
      <c r="D10963" s="2" t="s">
        <v>16</v>
      </c>
      <c r="E10963" s="4">
        <f>120.00*(1-Z1%)</f>
        <v>120</v>
      </c>
      <c r="F10963" s="2">
        <v>4</v>
      </c>
      <c r="G10963" s="2"/>
    </row>
    <row r="10964" spans="1:26" customHeight="1" ht="18" hidden="true" outlineLevel="3">
      <c r="A10964" s="2" t="s">
        <v>21131</v>
      </c>
      <c r="B10964" s="3" t="s">
        <v>21132</v>
      </c>
      <c r="C10964" s="2"/>
      <c r="D10964" s="2" t="s">
        <v>16</v>
      </c>
      <c r="E10964" s="4">
        <f>120.00*(1-Z1%)</f>
        <v>120</v>
      </c>
      <c r="F10964" s="2">
        <v>3</v>
      </c>
      <c r="G10964" s="2"/>
    </row>
    <row r="10965" spans="1:26" customHeight="1" ht="36" hidden="true" outlineLevel="3">
      <c r="A10965" s="2" t="s">
        <v>21133</v>
      </c>
      <c r="B10965" s="3" t="s">
        <v>21134</v>
      </c>
      <c r="C10965" s="2"/>
      <c r="D10965" s="2" t="s">
        <v>16</v>
      </c>
      <c r="E10965" s="4">
        <f>50.00*(1-Z1%)</f>
        <v>50</v>
      </c>
      <c r="F10965" s="2">
        <v>3</v>
      </c>
      <c r="G10965" s="2"/>
    </row>
    <row r="10966" spans="1:26" customHeight="1" ht="36" hidden="true" outlineLevel="3">
      <c r="A10966" s="2" t="s">
        <v>21135</v>
      </c>
      <c r="B10966" s="3" t="s">
        <v>21136</v>
      </c>
      <c r="C10966" s="2"/>
      <c r="D10966" s="2" t="s">
        <v>16</v>
      </c>
      <c r="E10966" s="4">
        <f>50.00*(1-Z1%)</f>
        <v>50</v>
      </c>
      <c r="F10966" s="2">
        <v>3</v>
      </c>
      <c r="G10966" s="2"/>
    </row>
    <row r="10967" spans="1:26" customHeight="1" ht="18" hidden="true" outlineLevel="3">
      <c r="A10967" s="2" t="s">
        <v>21137</v>
      </c>
      <c r="B10967" s="3" t="s">
        <v>21138</v>
      </c>
      <c r="C10967" s="2"/>
      <c r="D10967" s="2" t="s">
        <v>16</v>
      </c>
      <c r="E10967" s="4">
        <f>280.00*(1-Z1%)</f>
        <v>280</v>
      </c>
      <c r="F10967" s="2">
        <v>5</v>
      </c>
      <c r="G10967" s="2"/>
    </row>
    <row r="10968" spans="1:26" customHeight="1" ht="18" hidden="true" outlineLevel="3">
      <c r="A10968" s="2" t="s">
        <v>21139</v>
      </c>
      <c r="B10968" s="3" t="s">
        <v>21140</v>
      </c>
      <c r="C10968" s="2"/>
      <c r="D10968" s="2" t="s">
        <v>16</v>
      </c>
      <c r="E10968" s="4">
        <f>250.00*(1-Z1%)</f>
        <v>250</v>
      </c>
      <c r="F10968" s="2">
        <v>4</v>
      </c>
      <c r="G10968" s="2"/>
    </row>
    <row r="10969" spans="1:26" customHeight="1" ht="18" hidden="true" outlineLevel="3">
      <c r="A10969" s="2" t="s">
        <v>21141</v>
      </c>
      <c r="B10969" s="3" t="s">
        <v>21142</v>
      </c>
      <c r="C10969" s="2"/>
      <c r="D10969" s="2" t="s">
        <v>16</v>
      </c>
      <c r="E10969" s="4">
        <f>250.00*(1-Z1%)</f>
        <v>250</v>
      </c>
      <c r="F10969" s="2">
        <v>2</v>
      </c>
      <c r="G10969" s="2"/>
    </row>
    <row r="10970" spans="1:26" customHeight="1" ht="18" hidden="true" outlineLevel="3">
      <c r="A10970" s="2" t="s">
        <v>21143</v>
      </c>
      <c r="B10970" s="3" t="s">
        <v>21144</v>
      </c>
      <c r="C10970" s="2"/>
      <c r="D10970" s="2" t="s">
        <v>16</v>
      </c>
      <c r="E10970" s="4">
        <f>250.00*(1-Z1%)</f>
        <v>250</v>
      </c>
      <c r="F10970" s="2">
        <v>2</v>
      </c>
      <c r="G10970" s="2"/>
    </row>
    <row r="10971" spans="1:26" customHeight="1" ht="36" hidden="true" outlineLevel="3">
      <c r="A10971" s="2" t="s">
        <v>21145</v>
      </c>
      <c r="B10971" s="3" t="s">
        <v>21146</v>
      </c>
      <c r="C10971" s="2"/>
      <c r="D10971" s="2" t="s">
        <v>16</v>
      </c>
      <c r="E10971" s="4">
        <f>250.00*(1-Z1%)</f>
        <v>250</v>
      </c>
      <c r="F10971" s="2">
        <v>4</v>
      </c>
      <c r="G10971" s="2"/>
    </row>
    <row r="10972" spans="1:26" customHeight="1" ht="18" hidden="true" outlineLevel="3">
      <c r="A10972" s="2" t="s">
        <v>21147</v>
      </c>
      <c r="B10972" s="3" t="s">
        <v>21148</v>
      </c>
      <c r="C10972" s="2"/>
      <c r="D10972" s="2" t="s">
        <v>16</v>
      </c>
      <c r="E10972" s="4">
        <f>100.00*(1-Z1%)</f>
        <v>100</v>
      </c>
      <c r="F10972" s="2">
        <v>1</v>
      </c>
      <c r="G10972" s="2"/>
    </row>
    <row r="10973" spans="1:26" customHeight="1" ht="18" hidden="true" outlineLevel="3">
      <c r="A10973" s="2" t="s">
        <v>21149</v>
      </c>
      <c r="B10973" s="3" t="s">
        <v>21150</v>
      </c>
      <c r="C10973" s="2"/>
      <c r="D10973" s="2" t="s">
        <v>16</v>
      </c>
      <c r="E10973" s="4">
        <f>100.00*(1-Z1%)</f>
        <v>100</v>
      </c>
      <c r="F10973" s="2">
        <v>1</v>
      </c>
      <c r="G10973" s="2"/>
    </row>
    <row r="10974" spans="1:26" customHeight="1" ht="18" hidden="true" outlineLevel="3">
      <c r="A10974" s="2" t="s">
        <v>21151</v>
      </c>
      <c r="B10974" s="3" t="s">
        <v>21152</v>
      </c>
      <c r="C10974" s="2"/>
      <c r="D10974" s="2" t="s">
        <v>16</v>
      </c>
      <c r="E10974" s="4">
        <f>100.00*(1-Z1%)</f>
        <v>100</v>
      </c>
      <c r="F10974" s="2">
        <v>1</v>
      </c>
      <c r="G10974" s="2"/>
    </row>
    <row r="10975" spans="1:26" customHeight="1" ht="18" hidden="true" outlineLevel="3">
      <c r="A10975" s="2" t="s">
        <v>21153</v>
      </c>
      <c r="B10975" s="3" t="s">
        <v>21154</v>
      </c>
      <c r="C10975" s="2"/>
      <c r="D10975" s="2" t="s">
        <v>16</v>
      </c>
      <c r="E10975" s="4">
        <f>150.00*(1-Z1%)</f>
        <v>150</v>
      </c>
      <c r="F10975" s="2">
        <v>1</v>
      </c>
      <c r="G10975" s="2"/>
    </row>
    <row r="10976" spans="1:26" customHeight="1" ht="18" hidden="true" outlineLevel="3">
      <c r="A10976" s="2" t="s">
        <v>21155</v>
      </c>
      <c r="B10976" s="3" t="s">
        <v>21156</v>
      </c>
      <c r="C10976" s="2"/>
      <c r="D10976" s="2" t="s">
        <v>16</v>
      </c>
      <c r="E10976" s="4">
        <f>70.00*(1-Z1%)</f>
        <v>70</v>
      </c>
      <c r="F10976" s="2">
        <v>10</v>
      </c>
      <c r="G10976" s="2"/>
    </row>
    <row r="10977" spans="1:26" customHeight="1" ht="18" hidden="true" outlineLevel="3">
      <c r="A10977" s="2" t="s">
        <v>21157</v>
      </c>
      <c r="B10977" s="3" t="s">
        <v>21158</v>
      </c>
      <c r="C10977" s="2"/>
      <c r="D10977" s="2" t="s">
        <v>16</v>
      </c>
      <c r="E10977" s="4">
        <f>100.00*(1-Z1%)</f>
        <v>100</v>
      </c>
      <c r="F10977" s="2">
        <v>3</v>
      </c>
      <c r="G10977" s="2"/>
    </row>
    <row r="10978" spans="1:26" customHeight="1" ht="18" hidden="true" outlineLevel="3">
      <c r="A10978" s="2" t="s">
        <v>21159</v>
      </c>
      <c r="B10978" s="3" t="s">
        <v>21158</v>
      </c>
      <c r="C10978" s="2"/>
      <c r="D10978" s="2" t="s">
        <v>16</v>
      </c>
      <c r="E10978" s="4">
        <f>100.00*(1-Z1%)</f>
        <v>100</v>
      </c>
      <c r="F10978" s="2">
        <v>1</v>
      </c>
      <c r="G10978" s="2"/>
    </row>
    <row r="10979" spans="1:26" customHeight="1" ht="36" hidden="true" outlineLevel="3">
      <c r="A10979" s="2" t="s">
        <v>21160</v>
      </c>
      <c r="B10979" s="3" t="s">
        <v>21161</v>
      </c>
      <c r="C10979" s="2"/>
      <c r="D10979" s="2" t="s">
        <v>16</v>
      </c>
      <c r="E10979" s="4">
        <f>190.00*(1-Z1%)</f>
        <v>190</v>
      </c>
      <c r="F10979" s="2">
        <v>1</v>
      </c>
      <c r="G10979" s="2"/>
    </row>
    <row r="10980" spans="1:26" customHeight="1" ht="18" hidden="true" outlineLevel="3">
      <c r="A10980" s="2" t="s">
        <v>21162</v>
      </c>
      <c r="B10980" s="3" t="s">
        <v>21163</v>
      </c>
      <c r="C10980" s="2"/>
      <c r="D10980" s="2" t="s">
        <v>16</v>
      </c>
      <c r="E10980" s="4">
        <f>100.00*(1-Z1%)</f>
        <v>100</v>
      </c>
      <c r="F10980" s="2">
        <v>1</v>
      </c>
      <c r="G10980" s="2"/>
    </row>
    <row r="10981" spans="1:26" customHeight="1" ht="18" hidden="true" outlineLevel="3">
      <c r="A10981" s="2" t="s">
        <v>21164</v>
      </c>
      <c r="B10981" s="3" t="s">
        <v>21165</v>
      </c>
      <c r="C10981" s="2"/>
      <c r="D10981" s="2" t="s">
        <v>16</v>
      </c>
      <c r="E10981" s="4">
        <f>120.00*(1-Z1%)</f>
        <v>120</v>
      </c>
      <c r="F10981" s="2">
        <v>1</v>
      </c>
      <c r="G10981" s="2"/>
    </row>
    <row r="10982" spans="1:26" customHeight="1" ht="18" hidden="true" outlineLevel="3">
      <c r="A10982" s="2" t="s">
        <v>21166</v>
      </c>
      <c r="B10982" s="3" t="s">
        <v>21167</v>
      </c>
      <c r="C10982" s="2"/>
      <c r="D10982" s="2" t="s">
        <v>16</v>
      </c>
      <c r="E10982" s="4">
        <f>150.00*(1-Z1%)</f>
        <v>150</v>
      </c>
      <c r="F10982" s="2">
        <v>1</v>
      </c>
      <c r="G10982" s="2"/>
    </row>
    <row r="10983" spans="1:26" customHeight="1" ht="18" hidden="true" outlineLevel="3">
      <c r="A10983" s="2" t="s">
        <v>21168</v>
      </c>
      <c r="B10983" s="3" t="s">
        <v>21169</v>
      </c>
      <c r="C10983" s="2"/>
      <c r="D10983" s="2" t="s">
        <v>16</v>
      </c>
      <c r="E10983" s="4">
        <f>150.00*(1-Z1%)</f>
        <v>150</v>
      </c>
      <c r="F10983" s="2">
        <v>3</v>
      </c>
      <c r="G10983" s="2"/>
    </row>
    <row r="10984" spans="1:26" customHeight="1" ht="36" hidden="true" outlineLevel="3">
      <c r="A10984" s="2" t="s">
        <v>21170</v>
      </c>
      <c r="B10984" s="3" t="s">
        <v>21171</v>
      </c>
      <c r="C10984" s="2"/>
      <c r="D10984" s="2" t="s">
        <v>16</v>
      </c>
      <c r="E10984" s="4">
        <f>150.00*(1-Z1%)</f>
        <v>150</v>
      </c>
      <c r="F10984" s="2">
        <v>3</v>
      </c>
      <c r="G10984" s="2"/>
    </row>
    <row r="10985" spans="1:26" customHeight="1" ht="18" hidden="true" outlineLevel="3">
      <c r="A10985" s="2" t="s">
        <v>21172</v>
      </c>
      <c r="B10985" s="3" t="s">
        <v>21173</v>
      </c>
      <c r="C10985" s="2"/>
      <c r="D10985" s="2" t="s">
        <v>16</v>
      </c>
      <c r="E10985" s="4">
        <f>100.00*(1-Z1%)</f>
        <v>100</v>
      </c>
      <c r="F10985" s="2">
        <v>2</v>
      </c>
      <c r="G10985" s="2"/>
    </row>
    <row r="10986" spans="1:26" customHeight="1" ht="18" hidden="true" outlineLevel="3">
      <c r="A10986" s="2" t="s">
        <v>21174</v>
      </c>
      <c r="B10986" s="3" t="s">
        <v>21175</v>
      </c>
      <c r="C10986" s="2"/>
      <c r="D10986" s="2" t="s">
        <v>16</v>
      </c>
      <c r="E10986" s="4">
        <f>150.00*(1-Z1%)</f>
        <v>150</v>
      </c>
      <c r="F10986" s="2">
        <v>1</v>
      </c>
      <c r="G10986" s="2"/>
    </row>
    <row r="10987" spans="1:26" customHeight="1" ht="18" hidden="true" outlineLevel="3">
      <c r="A10987" s="2" t="s">
        <v>21176</v>
      </c>
      <c r="B10987" s="3" t="s">
        <v>21177</v>
      </c>
      <c r="C10987" s="2"/>
      <c r="D10987" s="2" t="s">
        <v>16</v>
      </c>
      <c r="E10987" s="4">
        <f>150.00*(1-Z1%)</f>
        <v>150</v>
      </c>
      <c r="F10987" s="2">
        <v>1</v>
      </c>
      <c r="G10987" s="2"/>
    </row>
    <row r="10988" spans="1:26" customHeight="1" ht="18" hidden="true" outlineLevel="3">
      <c r="A10988" s="2" t="s">
        <v>21178</v>
      </c>
      <c r="B10988" s="3" t="s">
        <v>21179</v>
      </c>
      <c r="C10988" s="2"/>
      <c r="D10988" s="2" t="s">
        <v>16</v>
      </c>
      <c r="E10988" s="4">
        <f>320.00*(1-Z1%)</f>
        <v>320</v>
      </c>
      <c r="F10988" s="2">
        <v>2</v>
      </c>
      <c r="G10988" s="2"/>
    </row>
    <row r="10989" spans="1:26" customHeight="1" ht="18" hidden="true" outlineLevel="3">
      <c r="A10989" s="2" t="s">
        <v>21180</v>
      </c>
      <c r="B10989" s="3" t="s">
        <v>21181</v>
      </c>
      <c r="C10989" s="2"/>
      <c r="D10989" s="2" t="s">
        <v>16</v>
      </c>
      <c r="E10989" s="4">
        <f>100.00*(1-Z1%)</f>
        <v>100</v>
      </c>
      <c r="F10989" s="2">
        <v>1</v>
      </c>
      <c r="G10989" s="2"/>
    </row>
    <row r="10990" spans="1:26" customHeight="1" ht="18" hidden="true" outlineLevel="3">
      <c r="A10990" s="2" t="s">
        <v>21182</v>
      </c>
      <c r="B10990" s="3" t="s">
        <v>21183</v>
      </c>
      <c r="C10990" s="2"/>
      <c r="D10990" s="2" t="s">
        <v>16</v>
      </c>
      <c r="E10990" s="4">
        <f>120.00*(1-Z1%)</f>
        <v>120</v>
      </c>
      <c r="F10990" s="2">
        <v>4</v>
      </c>
      <c r="G10990" s="2"/>
    </row>
    <row r="10991" spans="1:26" customHeight="1" ht="18" hidden="true" outlineLevel="3">
      <c r="A10991" s="2" t="s">
        <v>21184</v>
      </c>
      <c r="B10991" s="3" t="s">
        <v>21185</v>
      </c>
      <c r="C10991" s="2"/>
      <c r="D10991" s="2" t="s">
        <v>16</v>
      </c>
      <c r="E10991" s="4">
        <f>100.00*(1-Z1%)</f>
        <v>100</v>
      </c>
      <c r="F10991" s="2">
        <v>3</v>
      </c>
      <c r="G10991" s="2"/>
    </row>
    <row r="10992" spans="1:26" customHeight="1" ht="18" hidden="true" outlineLevel="3">
      <c r="A10992" s="2" t="s">
        <v>21186</v>
      </c>
      <c r="B10992" s="3" t="s">
        <v>21187</v>
      </c>
      <c r="C10992" s="2"/>
      <c r="D10992" s="2" t="s">
        <v>16</v>
      </c>
      <c r="E10992" s="4">
        <f>150.00*(1-Z1%)</f>
        <v>150</v>
      </c>
      <c r="F10992" s="2">
        <v>6</v>
      </c>
      <c r="G10992" s="2"/>
    </row>
    <row r="10993" spans="1:26" customHeight="1" ht="18" hidden="true" outlineLevel="3">
      <c r="A10993" s="2" t="s">
        <v>21188</v>
      </c>
      <c r="B10993" s="3" t="s">
        <v>21189</v>
      </c>
      <c r="C10993" s="2"/>
      <c r="D10993" s="2" t="s">
        <v>16</v>
      </c>
      <c r="E10993" s="4">
        <f>150.00*(1-Z1%)</f>
        <v>150</v>
      </c>
      <c r="F10993" s="2">
        <v>1</v>
      </c>
      <c r="G10993" s="2"/>
    </row>
    <row r="10994" spans="1:26" customHeight="1" ht="18" hidden="true" outlineLevel="3">
      <c r="A10994" s="2" t="s">
        <v>21190</v>
      </c>
      <c r="B10994" s="3" t="s">
        <v>21191</v>
      </c>
      <c r="C10994" s="2"/>
      <c r="D10994" s="2" t="s">
        <v>16</v>
      </c>
      <c r="E10994" s="4">
        <f>100.00*(1-Z1%)</f>
        <v>100</v>
      </c>
      <c r="F10994" s="2">
        <v>2</v>
      </c>
      <c r="G10994" s="2"/>
    </row>
    <row r="10995" spans="1:26" customHeight="1" ht="18" hidden="true" outlineLevel="3">
      <c r="A10995" s="2" t="s">
        <v>21192</v>
      </c>
      <c r="B10995" s="3" t="s">
        <v>21193</v>
      </c>
      <c r="C10995" s="2"/>
      <c r="D10995" s="2" t="s">
        <v>16</v>
      </c>
      <c r="E10995" s="4">
        <f>120.00*(1-Z1%)</f>
        <v>120</v>
      </c>
      <c r="F10995" s="2">
        <v>1</v>
      </c>
      <c r="G10995" s="2"/>
    </row>
    <row r="10996" spans="1:26" customHeight="1" ht="18" hidden="true" outlineLevel="3">
      <c r="A10996" s="2" t="s">
        <v>21194</v>
      </c>
      <c r="B10996" s="3" t="s">
        <v>21195</v>
      </c>
      <c r="C10996" s="2"/>
      <c r="D10996" s="2" t="s">
        <v>16</v>
      </c>
      <c r="E10996" s="4">
        <f>100.00*(1-Z1%)</f>
        <v>100</v>
      </c>
      <c r="F10996" s="2">
        <v>1</v>
      </c>
      <c r="G10996" s="2"/>
    </row>
    <row r="10997" spans="1:26" customHeight="1" ht="18" hidden="true" outlineLevel="3">
      <c r="A10997" s="2" t="s">
        <v>21196</v>
      </c>
      <c r="B10997" s="3" t="s">
        <v>21197</v>
      </c>
      <c r="C10997" s="2"/>
      <c r="D10997" s="2" t="s">
        <v>16</v>
      </c>
      <c r="E10997" s="4">
        <f>150.00*(1-Z1%)</f>
        <v>150</v>
      </c>
      <c r="F10997" s="2">
        <v>3</v>
      </c>
      <c r="G10997" s="2"/>
    </row>
    <row r="10998" spans="1:26" customHeight="1" ht="18" hidden="true" outlineLevel="3">
      <c r="A10998" s="2" t="s">
        <v>21198</v>
      </c>
      <c r="B10998" s="3" t="s">
        <v>21199</v>
      </c>
      <c r="C10998" s="2"/>
      <c r="D10998" s="2" t="s">
        <v>16</v>
      </c>
      <c r="E10998" s="4">
        <f>100.00*(1-Z1%)</f>
        <v>100</v>
      </c>
      <c r="F10998" s="2">
        <v>1</v>
      </c>
      <c r="G10998" s="2"/>
    </row>
    <row r="10999" spans="1:26" customHeight="1" ht="36" hidden="true" outlineLevel="3">
      <c r="A10999" s="2" t="s">
        <v>21200</v>
      </c>
      <c r="B10999" s="3" t="s">
        <v>21201</v>
      </c>
      <c r="C10999" s="2"/>
      <c r="D10999" s="2" t="s">
        <v>16</v>
      </c>
      <c r="E10999" s="4">
        <f>290.00*(1-Z1%)</f>
        <v>290</v>
      </c>
      <c r="F10999" s="2">
        <v>3</v>
      </c>
      <c r="G10999" s="2"/>
    </row>
    <row r="11000" spans="1:26" customHeight="1" ht="36" hidden="true" outlineLevel="3">
      <c r="A11000" s="2" t="s">
        <v>21202</v>
      </c>
      <c r="B11000" s="3" t="s">
        <v>21203</v>
      </c>
      <c r="C11000" s="2"/>
      <c r="D11000" s="2" t="s">
        <v>16</v>
      </c>
      <c r="E11000" s="4">
        <f>300.00*(1-Z1%)</f>
        <v>300</v>
      </c>
      <c r="F11000" s="2">
        <v>2</v>
      </c>
      <c r="G11000" s="2"/>
    </row>
    <row r="11001" spans="1:26" customHeight="1" ht="36" hidden="true" outlineLevel="3">
      <c r="A11001" s="2" t="s">
        <v>21204</v>
      </c>
      <c r="B11001" s="3" t="s">
        <v>21205</v>
      </c>
      <c r="C11001" s="2"/>
      <c r="D11001" s="2" t="s">
        <v>16</v>
      </c>
      <c r="E11001" s="4">
        <f>430.00*(1-Z1%)</f>
        <v>430</v>
      </c>
      <c r="F11001" s="2">
        <v>1</v>
      </c>
      <c r="G11001" s="2"/>
    </row>
    <row r="11002" spans="1:26" customHeight="1" ht="36" hidden="true" outlineLevel="3">
      <c r="A11002" s="2" t="s">
        <v>21206</v>
      </c>
      <c r="B11002" s="3" t="s">
        <v>21207</v>
      </c>
      <c r="C11002" s="2"/>
      <c r="D11002" s="2" t="s">
        <v>16</v>
      </c>
      <c r="E11002" s="4">
        <f>430.00*(1-Z1%)</f>
        <v>430</v>
      </c>
      <c r="F11002" s="2">
        <v>1</v>
      </c>
      <c r="G11002" s="2"/>
    </row>
    <row r="11003" spans="1:26" customHeight="1" ht="18" hidden="true" outlineLevel="3">
      <c r="A11003" s="2" t="s">
        <v>21208</v>
      </c>
      <c r="B11003" s="3" t="s">
        <v>21209</v>
      </c>
      <c r="C11003" s="2"/>
      <c r="D11003" s="2" t="s">
        <v>16</v>
      </c>
      <c r="E11003" s="4">
        <f>180.00*(1-Z1%)</f>
        <v>180</v>
      </c>
      <c r="F11003" s="2">
        <v>1</v>
      </c>
      <c r="G11003" s="2"/>
    </row>
    <row r="11004" spans="1:26" customHeight="1" ht="18" hidden="true" outlineLevel="3">
      <c r="A11004" s="2" t="s">
        <v>21210</v>
      </c>
      <c r="B11004" s="3" t="s">
        <v>21211</v>
      </c>
      <c r="C11004" s="2"/>
      <c r="D11004" s="2" t="s">
        <v>16</v>
      </c>
      <c r="E11004" s="4">
        <f>180.00*(1-Z1%)</f>
        <v>180</v>
      </c>
      <c r="F11004" s="2">
        <v>6</v>
      </c>
      <c r="G11004" s="2"/>
    </row>
    <row r="11005" spans="1:26" customHeight="1" ht="36" hidden="true" outlineLevel="3">
      <c r="A11005" s="2" t="s">
        <v>21212</v>
      </c>
      <c r="B11005" s="3" t="s">
        <v>21213</v>
      </c>
      <c r="C11005" s="2"/>
      <c r="D11005" s="2" t="s">
        <v>16</v>
      </c>
      <c r="E11005" s="4">
        <f>245.00*(1-Z1%)</f>
        <v>245</v>
      </c>
      <c r="F11005" s="2">
        <v>1</v>
      </c>
      <c r="G11005" s="2"/>
    </row>
    <row r="11006" spans="1:26" customHeight="1" ht="36" hidden="true" outlineLevel="3">
      <c r="A11006" s="2" t="s">
        <v>21214</v>
      </c>
      <c r="B11006" s="3" t="s">
        <v>21215</v>
      </c>
      <c r="C11006" s="2"/>
      <c r="D11006" s="2" t="s">
        <v>16</v>
      </c>
      <c r="E11006" s="4">
        <f>245.00*(1-Z1%)</f>
        <v>245</v>
      </c>
      <c r="F11006" s="2">
        <v>1</v>
      </c>
      <c r="G11006" s="2"/>
    </row>
    <row r="11007" spans="1:26" customHeight="1" ht="36" hidden="true" outlineLevel="3">
      <c r="A11007" s="2" t="s">
        <v>21216</v>
      </c>
      <c r="B11007" s="3" t="s">
        <v>21217</v>
      </c>
      <c r="C11007" s="2"/>
      <c r="D11007" s="2" t="s">
        <v>16</v>
      </c>
      <c r="E11007" s="4">
        <f>245.00*(1-Z1%)</f>
        <v>245</v>
      </c>
      <c r="F11007" s="2">
        <v>1</v>
      </c>
      <c r="G11007" s="2"/>
    </row>
    <row r="11008" spans="1:26" customHeight="1" ht="36" hidden="true" outlineLevel="3">
      <c r="A11008" s="2" t="s">
        <v>21218</v>
      </c>
      <c r="B11008" s="3" t="s">
        <v>21219</v>
      </c>
      <c r="C11008" s="2"/>
      <c r="D11008" s="2" t="s">
        <v>16</v>
      </c>
      <c r="E11008" s="4">
        <f>245.00*(1-Z1%)</f>
        <v>245</v>
      </c>
      <c r="F11008" s="2">
        <v>1</v>
      </c>
      <c r="G11008" s="2"/>
    </row>
    <row r="11009" spans="1:26" customHeight="1" ht="18" hidden="true" outlineLevel="3">
      <c r="A11009" s="2" t="s">
        <v>21220</v>
      </c>
      <c r="B11009" s="3" t="s">
        <v>21221</v>
      </c>
      <c r="C11009" s="2"/>
      <c r="D11009" s="2" t="s">
        <v>16</v>
      </c>
      <c r="E11009" s="4">
        <f>520.00*(1-Z1%)</f>
        <v>520</v>
      </c>
      <c r="F11009" s="2">
        <v>1</v>
      </c>
      <c r="G11009" s="2"/>
    </row>
    <row r="11010" spans="1:26" customHeight="1" ht="18" hidden="true" outlineLevel="3">
      <c r="A11010" s="2" t="s">
        <v>21222</v>
      </c>
      <c r="B11010" s="3" t="s">
        <v>21223</v>
      </c>
      <c r="C11010" s="2"/>
      <c r="D11010" s="2" t="s">
        <v>16</v>
      </c>
      <c r="E11010" s="4">
        <f>520.00*(1-Z1%)</f>
        <v>520</v>
      </c>
      <c r="F11010" s="2">
        <v>1</v>
      </c>
      <c r="G11010" s="2"/>
    </row>
    <row r="11011" spans="1:26" customHeight="1" ht="18" hidden="true" outlineLevel="3">
      <c r="A11011" s="2" t="s">
        <v>21224</v>
      </c>
      <c r="B11011" s="3" t="s">
        <v>21225</v>
      </c>
      <c r="C11011" s="2"/>
      <c r="D11011" s="2" t="s">
        <v>16</v>
      </c>
      <c r="E11011" s="4">
        <f>560.00*(1-Z1%)</f>
        <v>560</v>
      </c>
      <c r="F11011" s="2">
        <v>1</v>
      </c>
      <c r="G11011" s="2"/>
    </row>
    <row r="11012" spans="1:26" customHeight="1" ht="18" hidden="true" outlineLevel="3">
      <c r="A11012" s="2" t="s">
        <v>21226</v>
      </c>
      <c r="B11012" s="3" t="s">
        <v>21227</v>
      </c>
      <c r="C11012" s="2"/>
      <c r="D11012" s="2" t="s">
        <v>16</v>
      </c>
      <c r="E11012" s="4">
        <f>100.00*(1-Z1%)</f>
        <v>100</v>
      </c>
      <c r="F11012" s="2">
        <v>4</v>
      </c>
      <c r="G11012" s="2"/>
    </row>
    <row r="11013" spans="1:26" customHeight="1" ht="36" hidden="true" outlineLevel="3">
      <c r="A11013" s="2" t="s">
        <v>21228</v>
      </c>
      <c r="B11013" s="3" t="s">
        <v>21229</v>
      </c>
      <c r="C11013" s="2"/>
      <c r="D11013" s="2" t="s">
        <v>16</v>
      </c>
      <c r="E11013" s="4">
        <f>270.00*(1-Z1%)</f>
        <v>270</v>
      </c>
      <c r="F11013" s="2">
        <v>2</v>
      </c>
      <c r="G11013" s="2"/>
    </row>
    <row r="11014" spans="1:26" customHeight="1" ht="36" hidden="true" outlineLevel="3">
      <c r="A11014" s="2" t="s">
        <v>21230</v>
      </c>
      <c r="B11014" s="3" t="s">
        <v>21231</v>
      </c>
      <c r="C11014" s="2"/>
      <c r="D11014" s="2" t="s">
        <v>16</v>
      </c>
      <c r="E11014" s="4">
        <f>270.00*(1-Z1%)</f>
        <v>270</v>
      </c>
      <c r="F11014" s="2">
        <v>3</v>
      </c>
      <c r="G11014" s="2"/>
    </row>
    <row r="11015" spans="1:26" customHeight="1" ht="18" hidden="true" outlineLevel="3">
      <c r="A11015" s="2" t="s">
        <v>21232</v>
      </c>
      <c r="B11015" s="3" t="s">
        <v>21233</v>
      </c>
      <c r="C11015" s="2"/>
      <c r="D11015" s="2" t="s">
        <v>16</v>
      </c>
      <c r="E11015" s="4">
        <f>150.00*(1-Z1%)</f>
        <v>150</v>
      </c>
      <c r="F11015" s="2">
        <v>2</v>
      </c>
      <c r="G11015" s="2"/>
    </row>
    <row r="11016" spans="1:26" customHeight="1" ht="18" hidden="true" outlineLevel="3">
      <c r="A11016" s="2" t="s">
        <v>21234</v>
      </c>
      <c r="B11016" s="3" t="s">
        <v>21235</v>
      </c>
      <c r="C11016" s="2"/>
      <c r="D11016" s="2" t="s">
        <v>16</v>
      </c>
      <c r="E11016" s="4">
        <f>150.00*(1-Z1%)</f>
        <v>150</v>
      </c>
      <c r="F11016" s="2">
        <v>2</v>
      </c>
      <c r="G11016" s="2"/>
    </row>
    <row r="11017" spans="1:26" customHeight="1" ht="36" hidden="true" outlineLevel="3">
      <c r="A11017" s="2" t="s">
        <v>21236</v>
      </c>
      <c r="B11017" s="3" t="s">
        <v>21237</v>
      </c>
      <c r="C11017" s="2"/>
      <c r="D11017" s="2" t="s">
        <v>16</v>
      </c>
      <c r="E11017" s="4">
        <f>250.00*(1-Z1%)</f>
        <v>250</v>
      </c>
      <c r="F11017" s="2">
        <v>1</v>
      </c>
      <c r="G11017" s="2"/>
    </row>
    <row r="11018" spans="1:26" customHeight="1" ht="18" hidden="true" outlineLevel="3">
      <c r="A11018" s="2" t="s">
        <v>21238</v>
      </c>
      <c r="B11018" s="3" t="s">
        <v>21239</v>
      </c>
      <c r="C11018" s="2"/>
      <c r="D11018" s="2" t="s">
        <v>16</v>
      </c>
      <c r="E11018" s="4">
        <f>250.00*(1-Z1%)</f>
        <v>250</v>
      </c>
      <c r="F11018" s="2">
        <v>3</v>
      </c>
      <c r="G11018" s="2"/>
    </row>
    <row r="11019" spans="1:26" customHeight="1" ht="18" hidden="true" outlineLevel="3">
      <c r="A11019" s="2" t="s">
        <v>21240</v>
      </c>
      <c r="B11019" s="3" t="s">
        <v>21241</v>
      </c>
      <c r="C11019" s="2"/>
      <c r="D11019" s="2" t="s">
        <v>16</v>
      </c>
      <c r="E11019" s="4">
        <f>250.00*(1-Z1%)</f>
        <v>250</v>
      </c>
      <c r="F11019" s="2">
        <v>4</v>
      </c>
      <c r="G11019" s="2"/>
    </row>
    <row r="11020" spans="1:26" customHeight="1" ht="36" hidden="true" outlineLevel="3">
      <c r="A11020" s="2" t="s">
        <v>21242</v>
      </c>
      <c r="B11020" s="3" t="s">
        <v>21243</v>
      </c>
      <c r="C11020" s="2"/>
      <c r="D11020" s="2" t="s">
        <v>16</v>
      </c>
      <c r="E11020" s="4">
        <f>250.00*(1-Z1%)</f>
        <v>250</v>
      </c>
      <c r="F11020" s="2">
        <v>4</v>
      </c>
      <c r="G11020" s="2"/>
    </row>
    <row r="11021" spans="1:26" customHeight="1" ht="36" hidden="true" outlineLevel="3">
      <c r="A11021" s="2" t="s">
        <v>21244</v>
      </c>
      <c r="B11021" s="3" t="s">
        <v>21245</v>
      </c>
      <c r="C11021" s="2"/>
      <c r="D11021" s="2" t="s">
        <v>16</v>
      </c>
      <c r="E11021" s="4">
        <f>250.00*(1-Z1%)</f>
        <v>250</v>
      </c>
      <c r="F11021" s="2">
        <v>5</v>
      </c>
      <c r="G11021" s="2"/>
    </row>
    <row r="11022" spans="1:26" customHeight="1" ht="36" hidden="true" outlineLevel="3">
      <c r="A11022" s="2" t="s">
        <v>21246</v>
      </c>
      <c r="B11022" s="3" t="s">
        <v>21247</v>
      </c>
      <c r="C11022" s="2"/>
      <c r="D11022" s="2" t="s">
        <v>16</v>
      </c>
      <c r="E11022" s="4">
        <f>130.00*(1-Z1%)</f>
        <v>130</v>
      </c>
      <c r="F11022" s="2">
        <v>3</v>
      </c>
      <c r="G11022" s="2"/>
    </row>
    <row r="11023" spans="1:26" customHeight="1" ht="36" hidden="true" outlineLevel="3">
      <c r="A11023" s="2" t="s">
        <v>21248</v>
      </c>
      <c r="B11023" s="3" t="s">
        <v>21249</v>
      </c>
      <c r="C11023" s="2"/>
      <c r="D11023" s="2" t="s">
        <v>16</v>
      </c>
      <c r="E11023" s="4">
        <f>130.00*(1-Z1%)</f>
        <v>130</v>
      </c>
      <c r="F11023" s="2">
        <v>2</v>
      </c>
      <c r="G11023" s="2"/>
    </row>
    <row r="11024" spans="1:26" customHeight="1" ht="36" hidden="true" outlineLevel="3">
      <c r="A11024" s="2" t="s">
        <v>21250</v>
      </c>
      <c r="B11024" s="3" t="s">
        <v>21251</v>
      </c>
      <c r="C11024" s="2"/>
      <c r="D11024" s="2" t="s">
        <v>16</v>
      </c>
      <c r="E11024" s="4">
        <f>140.00*(1-Z1%)</f>
        <v>140</v>
      </c>
      <c r="F11024" s="2">
        <v>2</v>
      </c>
      <c r="G11024" s="2"/>
    </row>
    <row r="11025" spans="1:26" customHeight="1" ht="36" hidden="true" outlineLevel="3">
      <c r="A11025" s="2" t="s">
        <v>21252</v>
      </c>
      <c r="B11025" s="3" t="s">
        <v>21253</v>
      </c>
      <c r="C11025" s="2"/>
      <c r="D11025" s="2" t="s">
        <v>16</v>
      </c>
      <c r="E11025" s="4">
        <f>140.00*(1-Z1%)</f>
        <v>140</v>
      </c>
      <c r="F11025" s="2">
        <v>2</v>
      </c>
      <c r="G11025" s="2"/>
    </row>
    <row r="11026" spans="1:26" customHeight="1" ht="18" hidden="true" outlineLevel="3">
      <c r="A11026" s="2" t="s">
        <v>21254</v>
      </c>
      <c r="B11026" s="3" t="s">
        <v>21255</v>
      </c>
      <c r="C11026" s="2"/>
      <c r="D11026" s="2" t="s">
        <v>16</v>
      </c>
      <c r="E11026" s="4">
        <f>990.00*(1-Z1%)</f>
        <v>990</v>
      </c>
      <c r="F11026" s="2">
        <v>3</v>
      </c>
      <c r="G11026" s="2"/>
    </row>
    <row r="11027" spans="1:26" customHeight="1" ht="18" hidden="true" outlineLevel="3">
      <c r="A11027" s="2" t="s">
        <v>21256</v>
      </c>
      <c r="B11027" s="3" t="s">
        <v>21257</v>
      </c>
      <c r="C11027" s="2"/>
      <c r="D11027" s="2" t="s">
        <v>16</v>
      </c>
      <c r="E11027" s="4">
        <f>180.00*(1-Z1%)</f>
        <v>180</v>
      </c>
      <c r="F11027" s="2">
        <v>2</v>
      </c>
      <c r="G11027" s="2"/>
    </row>
    <row r="11028" spans="1:26" customHeight="1" ht="18" hidden="true" outlineLevel="3">
      <c r="A11028" s="2" t="s">
        <v>21258</v>
      </c>
      <c r="B11028" s="3" t="s">
        <v>21259</v>
      </c>
      <c r="C11028" s="2"/>
      <c r="D11028" s="2" t="s">
        <v>16</v>
      </c>
      <c r="E11028" s="4">
        <f>125.00*(1-Z1%)</f>
        <v>125</v>
      </c>
      <c r="F11028" s="2">
        <v>3</v>
      </c>
      <c r="G11028" s="2"/>
    </row>
    <row r="11029" spans="1:26" customHeight="1" ht="18" hidden="true" outlineLevel="3">
      <c r="A11029" s="2" t="s">
        <v>21260</v>
      </c>
      <c r="B11029" s="3" t="s">
        <v>21261</v>
      </c>
      <c r="C11029" s="2"/>
      <c r="D11029" s="2" t="s">
        <v>16</v>
      </c>
      <c r="E11029" s="4">
        <f>150.00*(1-Z1%)</f>
        <v>150</v>
      </c>
      <c r="F11029" s="2">
        <v>6</v>
      </c>
      <c r="G11029" s="2"/>
    </row>
    <row r="11030" spans="1:26" customHeight="1" ht="18" hidden="true" outlineLevel="3">
      <c r="A11030" s="2" t="s">
        <v>21262</v>
      </c>
      <c r="B11030" s="3" t="s">
        <v>21263</v>
      </c>
      <c r="C11030" s="2"/>
      <c r="D11030" s="2" t="s">
        <v>16</v>
      </c>
      <c r="E11030" s="4">
        <f>250.00*(1-Z1%)</f>
        <v>250</v>
      </c>
      <c r="F11030" s="2">
        <v>2</v>
      </c>
      <c r="G11030" s="2"/>
    </row>
    <row r="11031" spans="1:26" customHeight="1" ht="18" hidden="true" outlineLevel="3">
      <c r="A11031" s="2" t="s">
        <v>21264</v>
      </c>
      <c r="B11031" s="3" t="s">
        <v>21265</v>
      </c>
      <c r="C11031" s="2"/>
      <c r="D11031" s="2" t="s">
        <v>16</v>
      </c>
      <c r="E11031" s="4">
        <f>100.00*(1-Z1%)</f>
        <v>100</v>
      </c>
      <c r="F11031" s="2">
        <v>2</v>
      </c>
      <c r="G11031" s="2"/>
    </row>
    <row r="11032" spans="1:26" customHeight="1" ht="36" hidden="true" outlineLevel="3">
      <c r="A11032" s="2" t="s">
        <v>21266</v>
      </c>
      <c r="B11032" s="3" t="s">
        <v>21267</v>
      </c>
      <c r="C11032" s="2"/>
      <c r="D11032" s="2" t="s">
        <v>16</v>
      </c>
      <c r="E11032" s="4">
        <f>100.00*(1-Z1%)</f>
        <v>100</v>
      </c>
      <c r="F11032" s="2">
        <v>5</v>
      </c>
      <c r="G11032" s="2"/>
    </row>
    <row r="11033" spans="1:26" customHeight="1" ht="36" hidden="true" outlineLevel="3">
      <c r="A11033" s="2" t="s">
        <v>21268</v>
      </c>
      <c r="B11033" s="3" t="s">
        <v>21269</v>
      </c>
      <c r="C11033" s="2"/>
      <c r="D11033" s="2" t="s">
        <v>16</v>
      </c>
      <c r="E11033" s="4">
        <f>150.00*(1-Z1%)</f>
        <v>150</v>
      </c>
      <c r="F11033" s="2">
        <v>2</v>
      </c>
      <c r="G11033" s="2"/>
    </row>
    <row r="11034" spans="1:26" customHeight="1" ht="36" hidden="true" outlineLevel="3">
      <c r="A11034" s="2" t="s">
        <v>21270</v>
      </c>
      <c r="B11034" s="3" t="s">
        <v>21271</v>
      </c>
      <c r="C11034" s="2"/>
      <c r="D11034" s="2" t="s">
        <v>16</v>
      </c>
      <c r="E11034" s="4">
        <f>250.00*(1-Z1%)</f>
        <v>250</v>
      </c>
      <c r="F11034" s="2">
        <v>3</v>
      </c>
      <c r="G11034" s="2"/>
    </row>
    <row r="11035" spans="1:26" customHeight="1" ht="36" hidden="true" outlineLevel="3">
      <c r="A11035" s="2" t="s">
        <v>21272</v>
      </c>
      <c r="B11035" s="3" t="s">
        <v>21273</v>
      </c>
      <c r="C11035" s="2"/>
      <c r="D11035" s="2" t="s">
        <v>16</v>
      </c>
      <c r="E11035" s="4">
        <f>150.00*(1-Z1%)</f>
        <v>150</v>
      </c>
      <c r="F11035" s="2">
        <v>1</v>
      </c>
      <c r="G11035" s="2"/>
    </row>
    <row r="11036" spans="1:26" customHeight="1" ht="36" hidden="true" outlineLevel="3">
      <c r="A11036" s="2" t="s">
        <v>21274</v>
      </c>
      <c r="B11036" s="3" t="s">
        <v>21275</v>
      </c>
      <c r="C11036" s="2"/>
      <c r="D11036" s="2" t="s">
        <v>16</v>
      </c>
      <c r="E11036" s="4">
        <f>200.00*(1-Z1%)</f>
        <v>200</v>
      </c>
      <c r="F11036" s="2">
        <v>2</v>
      </c>
      <c r="G11036" s="2"/>
    </row>
    <row r="11037" spans="1:26" customHeight="1" ht="36" hidden="true" outlineLevel="3">
      <c r="A11037" s="2" t="s">
        <v>21276</v>
      </c>
      <c r="B11037" s="3" t="s">
        <v>21277</v>
      </c>
      <c r="C11037" s="2"/>
      <c r="D11037" s="2" t="s">
        <v>16</v>
      </c>
      <c r="E11037" s="4">
        <f>200.00*(1-Z1%)</f>
        <v>200</v>
      </c>
      <c r="F11037" s="2">
        <v>2</v>
      </c>
      <c r="G11037" s="2"/>
    </row>
    <row r="11038" spans="1:26" customHeight="1" ht="36" hidden="true" outlineLevel="3">
      <c r="A11038" s="2" t="s">
        <v>21278</v>
      </c>
      <c r="B11038" s="3" t="s">
        <v>21279</v>
      </c>
      <c r="C11038" s="2"/>
      <c r="D11038" s="2" t="s">
        <v>16</v>
      </c>
      <c r="E11038" s="4">
        <f>300.00*(1-Z1%)</f>
        <v>300</v>
      </c>
      <c r="F11038" s="2">
        <v>2</v>
      </c>
      <c r="G11038" s="2"/>
    </row>
    <row r="11039" spans="1:26" customHeight="1" ht="36" hidden="true" outlineLevel="3">
      <c r="A11039" s="2" t="s">
        <v>21280</v>
      </c>
      <c r="B11039" s="3" t="s">
        <v>21281</v>
      </c>
      <c r="C11039" s="2"/>
      <c r="D11039" s="2" t="s">
        <v>16</v>
      </c>
      <c r="E11039" s="4">
        <f>300.00*(1-Z1%)</f>
        <v>300</v>
      </c>
      <c r="F11039" s="2">
        <v>1</v>
      </c>
      <c r="G11039" s="2"/>
    </row>
    <row r="11040" spans="1:26" customHeight="1" ht="36" hidden="true" outlineLevel="3">
      <c r="A11040" s="2" t="s">
        <v>21282</v>
      </c>
      <c r="B11040" s="3" t="s">
        <v>21283</v>
      </c>
      <c r="C11040" s="2"/>
      <c r="D11040" s="2" t="s">
        <v>16</v>
      </c>
      <c r="E11040" s="4">
        <f>150.00*(1-Z1%)</f>
        <v>150</v>
      </c>
      <c r="F11040" s="2">
        <v>2</v>
      </c>
      <c r="G11040" s="2"/>
    </row>
    <row r="11041" spans="1:26" customHeight="1" ht="18" hidden="true" outlineLevel="3">
      <c r="A11041" s="2" t="s">
        <v>21284</v>
      </c>
      <c r="B11041" s="3" t="s">
        <v>21285</v>
      </c>
      <c r="C11041" s="2"/>
      <c r="D11041" s="2" t="s">
        <v>16</v>
      </c>
      <c r="E11041" s="4">
        <f>300.00*(1-Z1%)</f>
        <v>300</v>
      </c>
      <c r="F11041" s="2">
        <v>1</v>
      </c>
      <c r="G11041" s="2"/>
    </row>
    <row r="11042" spans="1:26" customHeight="1" ht="36" hidden="true" outlineLevel="3">
      <c r="A11042" s="2" t="s">
        <v>21286</v>
      </c>
      <c r="B11042" s="3" t="s">
        <v>21287</v>
      </c>
      <c r="C11042" s="2"/>
      <c r="D11042" s="2" t="s">
        <v>16</v>
      </c>
      <c r="E11042" s="4">
        <f>380.00*(1-Z1%)</f>
        <v>380</v>
      </c>
      <c r="F11042" s="2">
        <v>1</v>
      </c>
      <c r="G11042" s="2"/>
    </row>
    <row r="11043" spans="1:26" customHeight="1" ht="18" hidden="true" outlineLevel="3">
      <c r="A11043" s="2" t="s">
        <v>21288</v>
      </c>
      <c r="B11043" s="3" t="s">
        <v>21289</v>
      </c>
      <c r="C11043" s="2"/>
      <c r="D11043" s="2" t="s">
        <v>16</v>
      </c>
      <c r="E11043" s="4">
        <f>350.00*(1-Z1%)</f>
        <v>350</v>
      </c>
      <c r="F11043" s="2">
        <v>1</v>
      </c>
      <c r="G11043" s="2"/>
    </row>
    <row r="11044" spans="1:26" customHeight="1" ht="18" hidden="true" outlineLevel="3">
      <c r="A11044" s="2" t="s">
        <v>21290</v>
      </c>
      <c r="B11044" s="3" t="s">
        <v>21291</v>
      </c>
      <c r="C11044" s="2"/>
      <c r="D11044" s="2" t="s">
        <v>16</v>
      </c>
      <c r="E11044" s="4">
        <f>190.00*(1-Z1%)</f>
        <v>190</v>
      </c>
      <c r="F11044" s="2">
        <v>1</v>
      </c>
      <c r="G11044" s="2"/>
    </row>
    <row r="11045" spans="1:26" customHeight="1" ht="36" hidden="true" outlineLevel="3">
      <c r="A11045" s="2" t="s">
        <v>21292</v>
      </c>
      <c r="B11045" s="3" t="s">
        <v>21293</v>
      </c>
      <c r="C11045" s="2"/>
      <c r="D11045" s="2" t="s">
        <v>16</v>
      </c>
      <c r="E11045" s="4">
        <f>290.00*(1-Z1%)</f>
        <v>290</v>
      </c>
      <c r="F11045" s="2">
        <v>1</v>
      </c>
      <c r="G11045" s="2"/>
    </row>
    <row r="11046" spans="1:26" customHeight="1" ht="18" hidden="true" outlineLevel="3">
      <c r="A11046" s="2" t="s">
        <v>21294</v>
      </c>
      <c r="B11046" s="3" t="s">
        <v>21295</v>
      </c>
      <c r="C11046" s="2"/>
      <c r="D11046" s="2" t="s">
        <v>16</v>
      </c>
      <c r="E11046" s="4">
        <f>290.00*(1-Z1%)</f>
        <v>290</v>
      </c>
      <c r="F11046" s="2">
        <v>1</v>
      </c>
      <c r="G11046" s="2"/>
    </row>
    <row r="11047" spans="1:26" customHeight="1" ht="36" hidden="true" outlineLevel="3">
      <c r="A11047" s="2" t="s">
        <v>21296</v>
      </c>
      <c r="B11047" s="3" t="s">
        <v>21297</v>
      </c>
      <c r="C11047" s="2"/>
      <c r="D11047" s="2" t="s">
        <v>16</v>
      </c>
      <c r="E11047" s="4">
        <f>450.00*(1-Z1%)</f>
        <v>450</v>
      </c>
      <c r="F11047" s="2">
        <v>1</v>
      </c>
      <c r="G11047" s="2"/>
    </row>
    <row r="11048" spans="1:26" customHeight="1" ht="18" hidden="true" outlineLevel="3">
      <c r="A11048" s="2" t="s">
        <v>21298</v>
      </c>
      <c r="B11048" s="3" t="s">
        <v>21299</v>
      </c>
      <c r="C11048" s="2"/>
      <c r="D11048" s="2" t="s">
        <v>16</v>
      </c>
      <c r="E11048" s="4">
        <f>450.00*(1-Z1%)</f>
        <v>450</v>
      </c>
      <c r="F11048" s="2">
        <v>1</v>
      </c>
      <c r="G11048" s="2"/>
    </row>
    <row r="11049" spans="1:26" customHeight="1" ht="36" hidden="true" outlineLevel="3">
      <c r="A11049" s="2" t="s">
        <v>21300</v>
      </c>
      <c r="B11049" s="3" t="s">
        <v>21301</v>
      </c>
      <c r="C11049" s="2"/>
      <c r="D11049" s="2" t="s">
        <v>16</v>
      </c>
      <c r="E11049" s="4">
        <f>80.00*(1-Z1%)</f>
        <v>80</v>
      </c>
      <c r="F11049" s="2">
        <v>3</v>
      </c>
      <c r="G11049" s="2"/>
    </row>
    <row r="11050" spans="1:26" customHeight="1" ht="36" hidden="true" outlineLevel="3">
      <c r="A11050" s="2" t="s">
        <v>21302</v>
      </c>
      <c r="B11050" s="3" t="s">
        <v>21303</v>
      </c>
      <c r="C11050" s="2"/>
      <c r="D11050" s="2" t="s">
        <v>16</v>
      </c>
      <c r="E11050" s="4">
        <f>70.00*(1-Z1%)</f>
        <v>70</v>
      </c>
      <c r="F11050" s="2">
        <v>2</v>
      </c>
      <c r="G11050" s="2"/>
    </row>
    <row r="11051" spans="1:26" customHeight="1" ht="18" hidden="true" outlineLevel="3">
      <c r="A11051" s="2" t="s">
        <v>21304</v>
      </c>
      <c r="B11051" s="3" t="s">
        <v>21305</v>
      </c>
      <c r="C11051" s="2"/>
      <c r="D11051" s="2" t="s">
        <v>16</v>
      </c>
      <c r="E11051" s="4">
        <f>110.00*(1-Z1%)</f>
        <v>110</v>
      </c>
      <c r="F11051" s="2">
        <v>3</v>
      </c>
      <c r="G11051" s="2"/>
    </row>
    <row r="11052" spans="1:26" customHeight="1" ht="18" hidden="true" outlineLevel="3">
      <c r="A11052" s="2" t="s">
        <v>21306</v>
      </c>
      <c r="B11052" s="3" t="s">
        <v>21307</v>
      </c>
      <c r="C11052" s="2"/>
      <c r="D11052" s="2" t="s">
        <v>16</v>
      </c>
      <c r="E11052" s="4">
        <f>130.00*(1-Z1%)</f>
        <v>130</v>
      </c>
      <c r="F11052" s="2">
        <v>5</v>
      </c>
      <c r="G11052" s="2"/>
    </row>
    <row r="11053" spans="1:26" customHeight="1" ht="36" hidden="true" outlineLevel="3">
      <c r="A11053" s="2" t="s">
        <v>21308</v>
      </c>
      <c r="B11053" s="3" t="s">
        <v>21309</v>
      </c>
      <c r="C11053" s="2"/>
      <c r="D11053" s="2" t="s">
        <v>16</v>
      </c>
      <c r="E11053" s="4">
        <f>100.00*(1-Z1%)</f>
        <v>100</v>
      </c>
      <c r="F11053" s="2">
        <v>5</v>
      </c>
      <c r="G11053" s="2"/>
    </row>
    <row r="11054" spans="1:26" customHeight="1" ht="36" hidden="true" outlineLevel="3">
      <c r="A11054" s="2" t="s">
        <v>21310</v>
      </c>
      <c r="B11054" s="3" t="s">
        <v>21311</v>
      </c>
      <c r="C11054" s="2"/>
      <c r="D11054" s="2" t="s">
        <v>16</v>
      </c>
      <c r="E11054" s="4">
        <f>100.00*(1-Z1%)</f>
        <v>100</v>
      </c>
      <c r="F11054" s="2">
        <v>3</v>
      </c>
      <c r="G11054" s="2"/>
    </row>
    <row r="11055" spans="1:26" customHeight="1" ht="18" hidden="true" outlineLevel="3">
      <c r="A11055" s="2" t="s">
        <v>21312</v>
      </c>
      <c r="B11055" s="3" t="s">
        <v>21313</v>
      </c>
      <c r="C11055" s="2"/>
      <c r="D11055" s="2" t="s">
        <v>16</v>
      </c>
      <c r="E11055" s="4">
        <f>150.00*(1-Z1%)</f>
        <v>150</v>
      </c>
      <c r="F11055" s="2">
        <v>2</v>
      </c>
      <c r="G11055" s="2"/>
    </row>
    <row r="11056" spans="1:26" customHeight="1" ht="36" hidden="true" outlineLevel="3">
      <c r="A11056" s="2" t="s">
        <v>21314</v>
      </c>
      <c r="B11056" s="3" t="s">
        <v>21315</v>
      </c>
      <c r="C11056" s="2"/>
      <c r="D11056" s="2" t="s">
        <v>16</v>
      </c>
      <c r="E11056" s="4">
        <f>150.00*(1-Z1%)</f>
        <v>150</v>
      </c>
      <c r="F11056" s="2">
        <v>1</v>
      </c>
      <c r="G11056" s="2"/>
    </row>
    <row r="11057" spans="1:26" customHeight="1" ht="18" hidden="true" outlineLevel="3">
      <c r="A11057" s="2" t="s">
        <v>21316</v>
      </c>
      <c r="B11057" s="3" t="s">
        <v>21317</v>
      </c>
      <c r="C11057" s="2"/>
      <c r="D11057" s="2" t="s">
        <v>16</v>
      </c>
      <c r="E11057" s="4">
        <f>200.00*(1-Z1%)</f>
        <v>200</v>
      </c>
      <c r="F11057" s="2">
        <v>1</v>
      </c>
      <c r="G11057" s="2"/>
    </row>
    <row r="11058" spans="1:26" customHeight="1" ht="36" hidden="true" outlineLevel="3">
      <c r="A11058" s="2" t="s">
        <v>21318</v>
      </c>
      <c r="B11058" s="3" t="s">
        <v>21319</v>
      </c>
      <c r="C11058" s="2"/>
      <c r="D11058" s="2" t="s">
        <v>16</v>
      </c>
      <c r="E11058" s="4">
        <f>80.00*(1-Z1%)</f>
        <v>80</v>
      </c>
      <c r="F11058" s="2">
        <v>1</v>
      </c>
      <c r="G11058" s="2"/>
    </row>
    <row r="11059" spans="1:26" customHeight="1" ht="36" hidden="true" outlineLevel="3">
      <c r="A11059" s="2" t="s">
        <v>21320</v>
      </c>
      <c r="B11059" s="3" t="s">
        <v>21321</v>
      </c>
      <c r="C11059" s="2"/>
      <c r="D11059" s="2" t="s">
        <v>16</v>
      </c>
      <c r="E11059" s="4">
        <f>140.00*(1-Z1%)</f>
        <v>140</v>
      </c>
      <c r="F11059" s="2">
        <v>2</v>
      </c>
      <c r="G11059" s="2"/>
    </row>
    <row r="11060" spans="1:26" customHeight="1" ht="36" hidden="true" outlineLevel="3">
      <c r="A11060" s="2" t="s">
        <v>21322</v>
      </c>
      <c r="B11060" s="3" t="s">
        <v>21323</v>
      </c>
      <c r="C11060" s="2"/>
      <c r="D11060" s="2" t="s">
        <v>16</v>
      </c>
      <c r="E11060" s="4">
        <f>170.00*(1-Z1%)</f>
        <v>170</v>
      </c>
      <c r="F11060" s="2">
        <v>5</v>
      </c>
      <c r="G11060" s="2"/>
    </row>
    <row r="11061" spans="1:26" customHeight="1" ht="36" hidden="true" outlineLevel="3">
      <c r="A11061" s="2" t="s">
        <v>21324</v>
      </c>
      <c r="B11061" s="3" t="s">
        <v>21325</v>
      </c>
      <c r="C11061" s="2"/>
      <c r="D11061" s="2" t="s">
        <v>16</v>
      </c>
      <c r="E11061" s="4">
        <f>290.00*(1-Z1%)</f>
        <v>290</v>
      </c>
      <c r="F11061" s="2">
        <v>2</v>
      </c>
      <c r="G11061" s="2"/>
    </row>
    <row r="11062" spans="1:26" customHeight="1" ht="35" hidden="true" outlineLevel="3">
      <c r="A11062" s="5" t="s">
        <v>21326</v>
      </c>
      <c r="B11062" s="5"/>
      <c r="C11062" s="5"/>
      <c r="D11062" s="5"/>
      <c r="E11062" s="5"/>
      <c r="F11062" s="5"/>
      <c r="G11062" s="5"/>
    </row>
    <row r="11063" spans="1:26" customHeight="1" ht="18" hidden="true" outlineLevel="3">
      <c r="A11063" s="2" t="s">
        <v>21327</v>
      </c>
      <c r="B11063" s="3" t="s">
        <v>21328</v>
      </c>
      <c r="C11063" s="2"/>
      <c r="D11063" s="2" t="s">
        <v>16</v>
      </c>
      <c r="E11063" s="4">
        <f>100.00*(1-Z1%)</f>
        <v>100</v>
      </c>
      <c r="F11063" s="2">
        <v>4</v>
      </c>
      <c r="G11063" s="2"/>
    </row>
    <row r="11064" spans="1:26" customHeight="1" ht="18" hidden="true" outlineLevel="3">
      <c r="A11064" s="2" t="s">
        <v>21329</v>
      </c>
      <c r="B11064" s="3" t="s">
        <v>21330</v>
      </c>
      <c r="C11064" s="2"/>
      <c r="D11064" s="2" t="s">
        <v>16</v>
      </c>
      <c r="E11064" s="4">
        <f>100.00*(1-Z1%)</f>
        <v>100</v>
      </c>
      <c r="F11064" s="2">
        <v>1</v>
      </c>
      <c r="G11064" s="2"/>
    </row>
    <row r="11065" spans="1:26" customHeight="1" ht="18" hidden="true" outlineLevel="3">
      <c r="A11065" s="2" t="s">
        <v>21331</v>
      </c>
      <c r="B11065" s="3" t="s">
        <v>21332</v>
      </c>
      <c r="C11065" s="2"/>
      <c r="D11065" s="2" t="s">
        <v>16</v>
      </c>
      <c r="E11065" s="4">
        <f>100.00*(1-Z1%)</f>
        <v>100</v>
      </c>
      <c r="F11065" s="2">
        <v>5</v>
      </c>
      <c r="G11065" s="2"/>
    </row>
    <row r="11066" spans="1:26" customHeight="1" ht="18" hidden="true" outlineLevel="3">
      <c r="A11066" s="2" t="s">
        <v>21333</v>
      </c>
      <c r="B11066" s="3" t="s">
        <v>21334</v>
      </c>
      <c r="C11066" s="2"/>
      <c r="D11066" s="2" t="s">
        <v>16</v>
      </c>
      <c r="E11066" s="4">
        <f>100.00*(1-Z1%)</f>
        <v>100</v>
      </c>
      <c r="F11066" s="2">
        <v>1</v>
      </c>
      <c r="G11066" s="2"/>
    </row>
    <row r="11067" spans="1:26" customHeight="1" ht="18" hidden="true" outlineLevel="3">
      <c r="A11067" s="2" t="s">
        <v>21335</v>
      </c>
      <c r="B11067" s="3" t="s">
        <v>21336</v>
      </c>
      <c r="C11067" s="2"/>
      <c r="D11067" s="2" t="s">
        <v>16</v>
      </c>
      <c r="E11067" s="4">
        <f>100.00*(1-Z1%)</f>
        <v>100</v>
      </c>
      <c r="F11067" s="2">
        <v>2</v>
      </c>
      <c r="G11067" s="2"/>
    </row>
    <row r="11068" spans="1:26" customHeight="1" ht="18" hidden="true" outlineLevel="3">
      <c r="A11068" s="2" t="s">
        <v>21337</v>
      </c>
      <c r="B11068" s="3" t="s">
        <v>21338</v>
      </c>
      <c r="C11068" s="2"/>
      <c r="D11068" s="2" t="s">
        <v>16</v>
      </c>
      <c r="E11068" s="4">
        <f>100.00*(1-Z1%)</f>
        <v>100</v>
      </c>
      <c r="F11068" s="2">
        <v>3</v>
      </c>
      <c r="G11068" s="2"/>
    </row>
    <row r="11069" spans="1:26" customHeight="1" ht="18" hidden="true" outlineLevel="3">
      <c r="A11069" s="2" t="s">
        <v>21339</v>
      </c>
      <c r="B11069" s="3" t="s">
        <v>21340</v>
      </c>
      <c r="C11069" s="2"/>
      <c r="D11069" s="2" t="s">
        <v>16</v>
      </c>
      <c r="E11069" s="4">
        <f>100.00*(1-Z1%)</f>
        <v>100</v>
      </c>
      <c r="F11069" s="2">
        <v>5</v>
      </c>
      <c r="G11069" s="2"/>
    </row>
    <row r="11070" spans="1:26" customHeight="1" ht="18" hidden="true" outlineLevel="3">
      <c r="A11070" s="2" t="s">
        <v>21341</v>
      </c>
      <c r="B11070" s="3" t="s">
        <v>21342</v>
      </c>
      <c r="C11070" s="2"/>
      <c r="D11070" s="2" t="s">
        <v>16</v>
      </c>
      <c r="E11070" s="4">
        <f>100.00*(1-Z1%)</f>
        <v>100</v>
      </c>
      <c r="F11070" s="2">
        <v>3</v>
      </c>
      <c r="G11070" s="2"/>
    </row>
    <row r="11071" spans="1:26" customHeight="1" ht="18" hidden="true" outlineLevel="3">
      <c r="A11071" s="2" t="s">
        <v>21343</v>
      </c>
      <c r="B11071" s="3" t="s">
        <v>21344</v>
      </c>
      <c r="C11071" s="2"/>
      <c r="D11071" s="2" t="s">
        <v>16</v>
      </c>
      <c r="E11071" s="4">
        <f>100.00*(1-Z1%)</f>
        <v>100</v>
      </c>
      <c r="F11071" s="2">
        <v>3</v>
      </c>
      <c r="G11071" s="2"/>
    </row>
    <row r="11072" spans="1:26" customHeight="1" ht="18" hidden="true" outlineLevel="3">
      <c r="A11072" s="2" t="s">
        <v>21345</v>
      </c>
      <c r="B11072" s="3" t="s">
        <v>21346</v>
      </c>
      <c r="C11072" s="2"/>
      <c r="D11072" s="2" t="s">
        <v>16</v>
      </c>
      <c r="E11072" s="4">
        <f>100.00*(1-Z1%)</f>
        <v>100</v>
      </c>
      <c r="F11072" s="2">
        <v>1</v>
      </c>
      <c r="G11072" s="2"/>
    </row>
    <row r="11073" spans="1:26" customHeight="1" ht="18" hidden="true" outlineLevel="3">
      <c r="A11073" s="2" t="s">
        <v>21347</v>
      </c>
      <c r="B11073" s="3" t="s">
        <v>21348</v>
      </c>
      <c r="C11073" s="2"/>
      <c r="D11073" s="2" t="s">
        <v>16</v>
      </c>
      <c r="E11073" s="4">
        <f>100.00*(1-Z1%)</f>
        <v>100</v>
      </c>
      <c r="F11073" s="2">
        <v>4</v>
      </c>
      <c r="G11073" s="2"/>
    </row>
    <row r="11074" spans="1:26" customHeight="1" ht="36" hidden="true" outlineLevel="3">
      <c r="A11074" s="2" t="s">
        <v>21349</v>
      </c>
      <c r="B11074" s="3" t="s">
        <v>21350</v>
      </c>
      <c r="C11074" s="2"/>
      <c r="D11074" s="2" t="s">
        <v>16</v>
      </c>
      <c r="E11074" s="4">
        <f>100.00*(1-Z1%)</f>
        <v>100</v>
      </c>
      <c r="F11074" s="2">
        <v>4</v>
      </c>
      <c r="G11074" s="2"/>
    </row>
    <row r="11075" spans="1:26" customHeight="1" ht="18" hidden="true" outlineLevel="3">
      <c r="A11075" s="2" t="s">
        <v>21351</v>
      </c>
      <c r="B11075" s="3" t="s">
        <v>21352</v>
      </c>
      <c r="C11075" s="2"/>
      <c r="D11075" s="2" t="s">
        <v>16</v>
      </c>
      <c r="E11075" s="4">
        <f>150.00*(1-Z1%)</f>
        <v>150</v>
      </c>
      <c r="F11075" s="2">
        <v>3</v>
      </c>
      <c r="G11075" s="2"/>
    </row>
    <row r="11076" spans="1:26" customHeight="1" ht="18" hidden="true" outlineLevel="3">
      <c r="A11076" s="2" t="s">
        <v>21353</v>
      </c>
      <c r="B11076" s="3" t="s">
        <v>21354</v>
      </c>
      <c r="C11076" s="2"/>
      <c r="D11076" s="2" t="s">
        <v>16</v>
      </c>
      <c r="E11076" s="4">
        <f>150.00*(1-Z1%)</f>
        <v>150</v>
      </c>
      <c r="F11076" s="2">
        <v>1</v>
      </c>
      <c r="G11076" s="2"/>
    </row>
    <row r="11077" spans="1:26" customHeight="1" ht="18" hidden="true" outlineLevel="3">
      <c r="A11077" s="2" t="s">
        <v>21355</v>
      </c>
      <c r="B11077" s="3" t="s">
        <v>21356</v>
      </c>
      <c r="C11077" s="2"/>
      <c r="D11077" s="2" t="s">
        <v>16</v>
      </c>
      <c r="E11077" s="4">
        <f>100.00*(1-Z1%)</f>
        <v>100</v>
      </c>
      <c r="F11077" s="2">
        <v>3</v>
      </c>
      <c r="G11077" s="2"/>
    </row>
    <row r="11078" spans="1:26" customHeight="1" ht="36" hidden="true" outlineLevel="3">
      <c r="A11078" s="2" t="s">
        <v>21357</v>
      </c>
      <c r="B11078" s="3" t="s">
        <v>21358</v>
      </c>
      <c r="C11078" s="2"/>
      <c r="D11078" s="2" t="s">
        <v>16</v>
      </c>
      <c r="E11078" s="4">
        <f>200.00*(1-Z1%)</f>
        <v>200</v>
      </c>
      <c r="F11078" s="2">
        <v>3</v>
      </c>
      <c r="G11078" s="2"/>
    </row>
    <row r="11079" spans="1:26" customHeight="1" ht="35" hidden="true" outlineLevel="3">
      <c r="A11079" s="5" t="s">
        <v>21359</v>
      </c>
      <c r="B11079" s="5"/>
      <c r="C11079" s="5"/>
      <c r="D11079" s="5"/>
      <c r="E11079" s="5"/>
      <c r="F11079" s="5"/>
      <c r="G11079" s="5"/>
    </row>
    <row r="11080" spans="1:26" customHeight="1" ht="18" hidden="true" outlineLevel="3">
      <c r="A11080" s="2" t="s">
        <v>21360</v>
      </c>
      <c r="B11080" s="3" t="s">
        <v>21361</v>
      </c>
      <c r="C11080" s="2"/>
      <c r="D11080" s="2" t="s">
        <v>16</v>
      </c>
      <c r="E11080" s="4">
        <f>90.00*(1-Z1%)</f>
        <v>90</v>
      </c>
      <c r="F11080" s="2">
        <v>3</v>
      </c>
      <c r="G11080" s="2"/>
    </row>
    <row r="11081" spans="1:26" customHeight="1" ht="18" hidden="true" outlineLevel="3">
      <c r="A11081" s="2" t="s">
        <v>21362</v>
      </c>
      <c r="B11081" s="3" t="s">
        <v>21363</v>
      </c>
      <c r="C11081" s="2"/>
      <c r="D11081" s="2" t="s">
        <v>16</v>
      </c>
      <c r="E11081" s="4">
        <f>70.00*(1-Z1%)</f>
        <v>70</v>
      </c>
      <c r="F11081" s="2">
        <v>1</v>
      </c>
      <c r="G11081" s="2"/>
    </row>
    <row r="11082" spans="1:26" customHeight="1" ht="18" hidden="true" outlineLevel="3">
      <c r="A11082" s="2" t="s">
        <v>21364</v>
      </c>
      <c r="B11082" s="3" t="s">
        <v>21365</v>
      </c>
      <c r="C11082" s="2"/>
      <c r="D11082" s="2" t="s">
        <v>16</v>
      </c>
      <c r="E11082" s="4">
        <f>70.00*(1-Z1%)</f>
        <v>70</v>
      </c>
      <c r="F11082" s="2">
        <v>2</v>
      </c>
      <c r="G11082" s="2"/>
    </row>
    <row r="11083" spans="1:26" customHeight="1" ht="18" hidden="true" outlineLevel="3">
      <c r="A11083" s="2" t="s">
        <v>21366</v>
      </c>
      <c r="B11083" s="3" t="s">
        <v>21367</v>
      </c>
      <c r="C11083" s="2"/>
      <c r="D11083" s="2" t="s">
        <v>16</v>
      </c>
      <c r="E11083" s="4">
        <f>70.00*(1-Z1%)</f>
        <v>70</v>
      </c>
      <c r="F11083" s="2">
        <v>2</v>
      </c>
      <c r="G11083" s="2"/>
    </row>
    <row r="11084" spans="1:26" customHeight="1" ht="18" hidden="true" outlineLevel="3">
      <c r="A11084" s="2" t="s">
        <v>21368</v>
      </c>
      <c r="B11084" s="3" t="s">
        <v>21369</v>
      </c>
      <c r="C11084" s="2"/>
      <c r="D11084" s="2" t="s">
        <v>16</v>
      </c>
      <c r="E11084" s="4">
        <f>70.00*(1-Z1%)</f>
        <v>70</v>
      </c>
      <c r="F11084" s="2">
        <v>2</v>
      </c>
      <c r="G11084" s="2"/>
    </row>
    <row r="11085" spans="1:26" customHeight="1" ht="18" hidden="true" outlineLevel="3">
      <c r="A11085" s="2" t="s">
        <v>21370</v>
      </c>
      <c r="B11085" s="3" t="s">
        <v>21371</v>
      </c>
      <c r="C11085" s="2"/>
      <c r="D11085" s="2" t="s">
        <v>16</v>
      </c>
      <c r="E11085" s="4">
        <f>70.00*(1-Z1%)</f>
        <v>70</v>
      </c>
      <c r="F11085" s="2">
        <v>1</v>
      </c>
      <c r="G11085" s="2"/>
    </row>
    <row r="11086" spans="1:26" customHeight="1" ht="18" hidden="true" outlineLevel="3">
      <c r="A11086" s="2" t="s">
        <v>21372</v>
      </c>
      <c r="B11086" s="3" t="s">
        <v>21373</v>
      </c>
      <c r="C11086" s="2"/>
      <c r="D11086" s="2" t="s">
        <v>16</v>
      </c>
      <c r="E11086" s="4">
        <f>70.00*(1-Z1%)</f>
        <v>70</v>
      </c>
      <c r="F11086" s="2">
        <v>1</v>
      </c>
      <c r="G11086" s="2"/>
    </row>
    <row r="11087" spans="1:26" customHeight="1" ht="35" hidden="true" outlineLevel="3">
      <c r="A11087" s="5" t="s">
        <v>21374</v>
      </c>
      <c r="B11087" s="5"/>
      <c r="C11087" s="5"/>
      <c r="D11087" s="5"/>
      <c r="E11087" s="5"/>
      <c r="F11087" s="5"/>
      <c r="G11087" s="5"/>
    </row>
    <row r="11088" spans="1:26" customHeight="1" ht="36" hidden="true" outlineLevel="3">
      <c r="A11088" s="2" t="s">
        <v>21375</v>
      </c>
      <c r="B11088" s="3" t="s">
        <v>21376</v>
      </c>
      <c r="C11088" s="2"/>
      <c r="D11088" s="2" t="s">
        <v>16</v>
      </c>
      <c r="E11088" s="4">
        <f>100.00*(1-Z1%)</f>
        <v>100</v>
      </c>
      <c r="F11088" s="2">
        <v>4</v>
      </c>
      <c r="G11088" s="2"/>
    </row>
    <row r="11089" spans="1:26" customHeight="1" ht="18" hidden="true" outlineLevel="3">
      <c r="A11089" s="2" t="s">
        <v>21377</v>
      </c>
      <c r="B11089" s="3" t="s">
        <v>21378</v>
      </c>
      <c r="C11089" s="2"/>
      <c r="D11089" s="2" t="s">
        <v>16</v>
      </c>
      <c r="E11089" s="4">
        <f>100.00*(1-Z1%)</f>
        <v>100</v>
      </c>
      <c r="F11089" s="2">
        <v>3</v>
      </c>
      <c r="G11089" s="2"/>
    </row>
    <row r="11090" spans="1:26" customHeight="1" ht="18" hidden="true" outlineLevel="3">
      <c r="A11090" s="2" t="s">
        <v>21379</v>
      </c>
      <c r="B11090" s="3" t="s">
        <v>21380</v>
      </c>
      <c r="C11090" s="2"/>
      <c r="D11090" s="2" t="s">
        <v>16</v>
      </c>
      <c r="E11090" s="4">
        <f>170.00*(1-Z1%)</f>
        <v>170</v>
      </c>
      <c r="F11090" s="2">
        <v>4</v>
      </c>
      <c r="G11090" s="2"/>
    </row>
    <row r="11091" spans="1:26" customHeight="1" ht="36" hidden="true" outlineLevel="3">
      <c r="A11091" s="2" t="s">
        <v>21381</v>
      </c>
      <c r="B11091" s="3" t="s">
        <v>21382</v>
      </c>
      <c r="C11091" s="2"/>
      <c r="D11091" s="2" t="s">
        <v>16</v>
      </c>
      <c r="E11091" s="4">
        <f>990.00*(1-Z1%)</f>
        <v>990</v>
      </c>
      <c r="F11091" s="2">
        <v>2</v>
      </c>
      <c r="G11091" s="2"/>
    </row>
    <row r="11092" spans="1:26" customHeight="1" ht="18" hidden="true" outlineLevel="3">
      <c r="A11092" s="2" t="s">
        <v>21383</v>
      </c>
      <c r="B11092" s="3" t="s">
        <v>21384</v>
      </c>
      <c r="C11092" s="2"/>
      <c r="D11092" s="2" t="s">
        <v>16</v>
      </c>
      <c r="E11092" s="4">
        <f>50.00*(1-Z1%)</f>
        <v>50</v>
      </c>
      <c r="F11092" s="2">
        <v>2</v>
      </c>
      <c r="G11092" s="2"/>
    </row>
    <row r="11093" spans="1:26" customHeight="1" ht="18" hidden="true" outlineLevel="3">
      <c r="A11093" s="2" t="s">
        <v>21385</v>
      </c>
      <c r="B11093" s="3" t="s">
        <v>21386</v>
      </c>
      <c r="C11093" s="2"/>
      <c r="D11093" s="2" t="s">
        <v>16</v>
      </c>
      <c r="E11093" s="4">
        <f>70.00*(1-Z1%)</f>
        <v>70</v>
      </c>
      <c r="F11093" s="2">
        <v>4</v>
      </c>
      <c r="G11093" s="2"/>
    </row>
    <row r="11094" spans="1:26" customHeight="1" ht="36" hidden="true" outlineLevel="3">
      <c r="A11094" s="2" t="s">
        <v>21387</v>
      </c>
      <c r="B11094" s="3" t="s">
        <v>21388</v>
      </c>
      <c r="C11094" s="2"/>
      <c r="D11094" s="2" t="s">
        <v>16</v>
      </c>
      <c r="E11094" s="4">
        <f>100.00*(1-Z1%)</f>
        <v>100</v>
      </c>
      <c r="F11094" s="2">
        <v>3</v>
      </c>
      <c r="G11094" s="2"/>
    </row>
    <row r="11095" spans="1:26" customHeight="1" ht="18" hidden="true" outlineLevel="3">
      <c r="A11095" s="2" t="s">
        <v>21389</v>
      </c>
      <c r="B11095" s="3" t="s">
        <v>21390</v>
      </c>
      <c r="C11095" s="2"/>
      <c r="D11095" s="2" t="s">
        <v>16</v>
      </c>
      <c r="E11095" s="4">
        <f>70.00*(1-Z1%)</f>
        <v>70</v>
      </c>
      <c r="F11095" s="2">
        <v>1</v>
      </c>
      <c r="G11095" s="2"/>
    </row>
    <row r="11096" spans="1:26" customHeight="1" ht="36" hidden="true" outlineLevel="3">
      <c r="A11096" s="2" t="s">
        <v>21391</v>
      </c>
      <c r="B11096" s="3" t="s">
        <v>21392</v>
      </c>
      <c r="C11096" s="2"/>
      <c r="D11096" s="2" t="s">
        <v>16</v>
      </c>
      <c r="E11096" s="4">
        <f>70.00*(1-Z1%)</f>
        <v>70</v>
      </c>
      <c r="F11096" s="2">
        <v>2</v>
      </c>
      <c r="G11096" s="2"/>
    </row>
    <row r="11097" spans="1:26" customHeight="1" ht="18" hidden="true" outlineLevel="3">
      <c r="A11097" s="2" t="s">
        <v>21393</v>
      </c>
      <c r="B11097" s="3" t="s">
        <v>21394</v>
      </c>
      <c r="C11097" s="2"/>
      <c r="D11097" s="2" t="s">
        <v>16</v>
      </c>
      <c r="E11097" s="4">
        <f>80.00*(1-Z1%)</f>
        <v>80</v>
      </c>
      <c r="F11097" s="2">
        <v>1</v>
      </c>
      <c r="G11097" s="2"/>
    </row>
    <row r="11098" spans="1:26" customHeight="1" ht="18" hidden="true" outlineLevel="3">
      <c r="A11098" s="2" t="s">
        <v>21395</v>
      </c>
      <c r="B11098" s="3" t="s">
        <v>21396</v>
      </c>
      <c r="C11098" s="2"/>
      <c r="D11098" s="2" t="s">
        <v>16</v>
      </c>
      <c r="E11098" s="4">
        <f>80.00*(1-Z1%)</f>
        <v>80</v>
      </c>
      <c r="F11098" s="2">
        <v>1</v>
      </c>
      <c r="G11098" s="2"/>
    </row>
    <row r="11099" spans="1:26" customHeight="1" ht="18" hidden="true" outlineLevel="3">
      <c r="A11099" s="2" t="s">
        <v>21397</v>
      </c>
      <c r="B11099" s="3" t="s">
        <v>21398</v>
      </c>
      <c r="C11099" s="2"/>
      <c r="D11099" s="2" t="s">
        <v>16</v>
      </c>
      <c r="E11099" s="4">
        <f>50.00*(1-Z1%)</f>
        <v>50</v>
      </c>
      <c r="F11099" s="2">
        <v>4</v>
      </c>
      <c r="G11099" s="2"/>
    </row>
    <row r="11100" spans="1:26" customHeight="1" ht="35" hidden="true" outlineLevel="2">
      <c r="A11100" s="5" t="s">
        <v>21399</v>
      </c>
      <c r="B11100" s="5"/>
      <c r="C11100" s="5"/>
      <c r="D11100" s="5"/>
      <c r="E11100" s="5"/>
      <c r="F11100" s="5"/>
      <c r="G11100" s="5"/>
    </row>
    <row r="11101" spans="1:26" customHeight="1" ht="18" hidden="true" outlineLevel="2">
      <c r="A11101" s="2" t="s">
        <v>21400</v>
      </c>
      <c r="B11101" s="3" t="s">
        <v>21401</v>
      </c>
      <c r="C11101" s="2"/>
      <c r="D11101" s="2" t="s">
        <v>16</v>
      </c>
      <c r="E11101" s="4">
        <f>50.00*(1-Z1%)</f>
        <v>50</v>
      </c>
      <c r="F11101" s="2">
        <v>3</v>
      </c>
      <c r="G11101" s="2"/>
    </row>
    <row r="11102" spans="1:26" customHeight="1" ht="18" hidden="true" outlineLevel="2">
      <c r="A11102" s="2" t="s">
        <v>21402</v>
      </c>
      <c r="B11102" s="3" t="s">
        <v>21403</v>
      </c>
      <c r="C11102" s="2"/>
      <c r="D11102" s="2" t="s">
        <v>16</v>
      </c>
      <c r="E11102" s="4">
        <f>100.00*(1-Z1%)</f>
        <v>100</v>
      </c>
      <c r="F11102" s="2">
        <v>2</v>
      </c>
      <c r="G11102" s="2"/>
    </row>
    <row r="11103" spans="1:26" customHeight="1" ht="18" hidden="true" outlineLevel="2">
      <c r="A11103" s="2" t="s">
        <v>21404</v>
      </c>
      <c r="B11103" s="3" t="s">
        <v>21405</v>
      </c>
      <c r="C11103" s="2"/>
      <c r="D11103" s="2" t="s">
        <v>16</v>
      </c>
      <c r="E11103" s="4">
        <f>120.00*(1-Z1%)</f>
        <v>120</v>
      </c>
      <c r="F11103" s="2">
        <v>4</v>
      </c>
      <c r="G11103" s="2"/>
    </row>
    <row r="11104" spans="1:26" customHeight="1" ht="18" hidden="true" outlineLevel="2">
      <c r="A11104" s="2" t="s">
        <v>21406</v>
      </c>
      <c r="B11104" s="3" t="s">
        <v>21407</v>
      </c>
      <c r="C11104" s="2"/>
      <c r="D11104" s="2" t="s">
        <v>16</v>
      </c>
      <c r="E11104" s="4">
        <f>20.00*(1-Z1%)</f>
        <v>20</v>
      </c>
      <c r="F11104" s="2">
        <v>8</v>
      </c>
      <c r="G11104" s="2"/>
    </row>
    <row r="11105" spans="1:26" customHeight="1" ht="18" hidden="true" outlineLevel="2">
      <c r="A11105" s="2" t="s">
        <v>21408</v>
      </c>
      <c r="B11105" s="3" t="s">
        <v>21409</v>
      </c>
      <c r="C11105" s="2"/>
      <c r="D11105" s="2" t="s">
        <v>16</v>
      </c>
      <c r="E11105" s="4">
        <f>15.00*(1-Z1%)</f>
        <v>15</v>
      </c>
      <c r="F11105" s="2">
        <v>2</v>
      </c>
      <c r="G11105" s="2"/>
    </row>
    <row r="11106" spans="1:26" customHeight="1" ht="36" hidden="true" outlineLevel="2">
      <c r="A11106" s="2" t="s">
        <v>21410</v>
      </c>
      <c r="B11106" s="3" t="s">
        <v>21411</v>
      </c>
      <c r="C11106" s="2"/>
      <c r="D11106" s="2" t="s">
        <v>16</v>
      </c>
      <c r="E11106" s="4">
        <f>30.00*(1-Z1%)</f>
        <v>30</v>
      </c>
      <c r="F11106" s="2">
        <v>8</v>
      </c>
      <c r="G11106" s="2"/>
    </row>
    <row r="11107" spans="1:26" customHeight="1" ht="18" hidden="true" outlineLevel="2">
      <c r="A11107" s="2" t="s">
        <v>21412</v>
      </c>
      <c r="B11107" s="3" t="s">
        <v>21413</v>
      </c>
      <c r="C11107" s="2"/>
      <c r="D11107" s="2" t="s">
        <v>16</v>
      </c>
      <c r="E11107" s="4">
        <f>10.00*(1-Z1%)</f>
        <v>10</v>
      </c>
      <c r="F11107" s="2">
        <v>2</v>
      </c>
      <c r="G11107" s="2"/>
    </row>
    <row r="11108" spans="1:26" customHeight="1" ht="18" hidden="true" outlineLevel="2">
      <c r="A11108" s="2" t="s">
        <v>21414</v>
      </c>
      <c r="B11108" s="3" t="s">
        <v>21415</v>
      </c>
      <c r="C11108" s="2"/>
      <c r="D11108" s="2" t="s">
        <v>16</v>
      </c>
      <c r="E11108" s="4">
        <f>20.00*(1-Z1%)</f>
        <v>20</v>
      </c>
      <c r="F11108" s="2">
        <v>5</v>
      </c>
      <c r="G11108" s="2"/>
    </row>
    <row r="11109" spans="1:26" customHeight="1" ht="35" hidden="true" outlineLevel="2">
      <c r="A11109" s="5" t="s">
        <v>21416</v>
      </c>
      <c r="B11109" s="5"/>
      <c r="C11109" s="5"/>
      <c r="D11109" s="5"/>
      <c r="E11109" s="5"/>
      <c r="F11109" s="5"/>
      <c r="G11109" s="5"/>
    </row>
    <row r="11110" spans="1:26" customHeight="1" ht="18" hidden="true" outlineLevel="2">
      <c r="A11110" s="2" t="s">
        <v>21417</v>
      </c>
      <c r="B11110" s="3" t="s">
        <v>21418</v>
      </c>
      <c r="C11110" s="2"/>
      <c r="D11110" s="2" t="s">
        <v>16</v>
      </c>
      <c r="E11110" s="4">
        <f>200.00*(1-Z1%)</f>
        <v>200</v>
      </c>
      <c r="F11110" s="2">
        <v>1</v>
      </c>
      <c r="G11110" s="2"/>
    </row>
    <row r="11111" spans="1:26" customHeight="1" ht="35">
      <c r="A11111" s="1" t="s">
        <v>21419</v>
      </c>
      <c r="B11111" s="1"/>
      <c r="C11111" s="1"/>
      <c r="D11111" s="1"/>
      <c r="E11111" s="1"/>
      <c r="F11111" s="1"/>
      <c r="G11111" s="1"/>
    </row>
    <row r="11112" spans="1:26" customHeight="1" ht="35" hidden="true" outlineLevel="2">
      <c r="A11112" s="5" t="s">
        <v>21420</v>
      </c>
      <c r="B11112" s="5"/>
      <c r="C11112" s="5"/>
      <c r="D11112" s="5"/>
      <c r="E11112" s="5"/>
      <c r="F11112" s="5"/>
      <c r="G11112" s="5"/>
    </row>
    <row r="11113" spans="1:26" customHeight="1" ht="36" hidden="true" outlineLevel="2">
      <c r="A11113" s="2" t="s">
        <v>21421</v>
      </c>
      <c r="B11113" s="3" t="s">
        <v>21422</v>
      </c>
      <c r="C11113" s="2"/>
      <c r="D11113" s="2" t="s">
        <v>16</v>
      </c>
      <c r="E11113" s="4">
        <f>250.00*(1-Z1%)</f>
        <v>250</v>
      </c>
      <c r="F11113" s="2">
        <v>2</v>
      </c>
      <c r="G11113" s="2"/>
    </row>
    <row r="11114" spans="1:26" customHeight="1" ht="36" hidden="true" outlineLevel="2">
      <c r="A11114" s="2" t="s">
        <v>21423</v>
      </c>
      <c r="B11114" s="3" t="s">
        <v>21424</v>
      </c>
      <c r="C11114" s="2"/>
      <c r="D11114" s="2" t="s">
        <v>16</v>
      </c>
      <c r="E11114" s="4">
        <f>150.00*(1-Z1%)</f>
        <v>150</v>
      </c>
      <c r="F11114" s="2">
        <v>2</v>
      </c>
      <c r="G11114" s="2"/>
    </row>
    <row r="11115" spans="1:26" customHeight="1" ht="18" hidden="true" outlineLevel="2">
      <c r="A11115" s="2" t="s">
        <v>21425</v>
      </c>
      <c r="B11115" s="3" t="s">
        <v>21426</v>
      </c>
      <c r="C11115" s="2"/>
      <c r="D11115" s="2" t="s">
        <v>16</v>
      </c>
      <c r="E11115" s="4">
        <f>50.00*(1-Z1%)</f>
        <v>50</v>
      </c>
      <c r="F11115" s="2">
        <v>2</v>
      </c>
      <c r="G11115" s="2"/>
    </row>
    <row r="11116" spans="1:26" customHeight="1" ht="18" hidden="true" outlineLevel="2">
      <c r="A11116" s="2" t="s">
        <v>21427</v>
      </c>
      <c r="B11116" s="3" t="s">
        <v>21428</v>
      </c>
      <c r="C11116" s="2"/>
      <c r="D11116" s="2" t="s">
        <v>16</v>
      </c>
      <c r="E11116" s="4">
        <f>100.00*(1-Z1%)</f>
        <v>100</v>
      </c>
      <c r="F11116" s="2">
        <v>2</v>
      </c>
      <c r="G11116" s="2"/>
    </row>
    <row r="11117" spans="1:26" customHeight="1" ht="18" hidden="true" outlineLevel="2">
      <c r="A11117" s="2" t="s">
        <v>21429</v>
      </c>
      <c r="B11117" s="3" t="s">
        <v>21430</v>
      </c>
      <c r="C11117" s="2"/>
      <c r="D11117" s="2" t="s">
        <v>16</v>
      </c>
      <c r="E11117" s="4">
        <f>50.00*(1-Z1%)</f>
        <v>50</v>
      </c>
      <c r="F11117" s="2">
        <v>1</v>
      </c>
      <c r="G11117" s="2"/>
    </row>
    <row r="11118" spans="1:26" customHeight="1" ht="36" hidden="true" outlineLevel="2">
      <c r="A11118" s="2" t="s">
        <v>21431</v>
      </c>
      <c r="B11118" s="3" t="s">
        <v>21432</v>
      </c>
      <c r="C11118" s="2"/>
      <c r="D11118" s="2" t="s">
        <v>16</v>
      </c>
      <c r="E11118" s="4">
        <f>1950.00*(1-Z1%)</f>
        <v>1950</v>
      </c>
      <c r="F11118" s="2">
        <v>1</v>
      </c>
      <c r="G11118" s="2"/>
    </row>
    <row r="11119" spans="1:26" customHeight="1" ht="36" hidden="true" outlineLevel="2">
      <c r="A11119" s="2" t="s">
        <v>21433</v>
      </c>
      <c r="B11119" s="3" t="s">
        <v>21434</v>
      </c>
      <c r="C11119" s="2"/>
      <c r="D11119" s="2" t="s">
        <v>16</v>
      </c>
      <c r="E11119" s="4">
        <f>50.00*(1-Z1%)</f>
        <v>50</v>
      </c>
      <c r="F11119" s="2">
        <v>1</v>
      </c>
      <c r="G11119" s="2"/>
    </row>
    <row r="11120" spans="1:26" customHeight="1" ht="18" hidden="true" outlineLevel="2">
      <c r="A11120" s="2" t="s">
        <v>21435</v>
      </c>
      <c r="B11120" s="3" t="s">
        <v>21436</v>
      </c>
      <c r="C11120" s="2"/>
      <c r="D11120" s="2" t="s">
        <v>16</v>
      </c>
      <c r="E11120" s="4">
        <f>250.00*(1-Z1%)</f>
        <v>250</v>
      </c>
      <c r="F11120" s="2">
        <v>1</v>
      </c>
      <c r="G11120" s="2"/>
    </row>
    <row r="11121" spans="1:26" customHeight="1" ht="18" hidden="true" outlineLevel="2">
      <c r="A11121" s="2" t="s">
        <v>21437</v>
      </c>
      <c r="B11121" s="3" t="s">
        <v>21438</v>
      </c>
      <c r="C11121" s="2"/>
      <c r="D11121" s="2" t="s">
        <v>16</v>
      </c>
      <c r="E11121" s="4">
        <f>250.00*(1-Z1%)</f>
        <v>250</v>
      </c>
      <c r="F11121" s="2">
        <v>1</v>
      </c>
      <c r="G11121" s="2"/>
    </row>
    <row r="11122" spans="1:26" customHeight="1" ht="35" hidden="true" outlineLevel="2">
      <c r="A11122" s="5" t="s">
        <v>21439</v>
      </c>
      <c r="B11122" s="5"/>
      <c r="C11122" s="5"/>
      <c r="D11122" s="5"/>
      <c r="E11122" s="5"/>
      <c r="F11122" s="5"/>
      <c r="G11122" s="5"/>
    </row>
    <row r="11123" spans="1:26" customHeight="1" ht="35" hidden="true" outlineLevel="3">
      <c r="A11123" s="5" t="s">
        <v>21440</v>
      </c>
      <c r="B11123" s="5"/>
      <c r="C11123" s="5"/>
      <c r="D11123" s="5"/>
      <c r="E11123" s="5"/>
      <c r="F11123" s="5"/>
      <c r="G11123" s="5"/>
    </row>
    <row r="11124" spans="1:26" customHeight="1" ht="36" hidden="true" outlineLevel="3">
      <c r="A11124" s="2" t="s">
        <v>21441</v>
      </c>
      <c r="B11124" s="3" t="s">
        <v>21442</v>
      </c>
      <c r="C11124" s="2"/>
      <c r="D11124" s="2" t="s">
        <v>16</v>
      </c>
      <c r="E11124" s="4">
        <f>890.00*(1-Z1%)</f>
        <v>890</v>
      </c>
      <c r="F11124" s="2">
        <v>1</v>
      </c>
      <c r="G11124" s="2"/>
    </row>
    <row r="11125" spans="1:26" customHeight="1" ht="18" hidden="true" outlineLevel="3">
      <c r="A11125" s="2" t="s">
        <v>21443</v>
      </c>
      <c r="B11125" s="3" t="s">
        <v>21444</v>
      </c>
      <c r="C11125" s="2"/>
      <c r="D11125" s="2" t="s">
        <v>16</v>
      </c>
      <c r="E11125" s="4">
        <f>490.00*(1-Z1%)</f>
        <v>490</v>
      </c>
      <c r="F11125" s="2">
        <v>1</v>
      </c>
      <c r="G11125" s="2"/>
    </row>
    <row r="11126" spans="1:26" customHeight="1" ht="18" hidden="true" outlineLevel="3">
      <c r="A11126" s="2" t="s">
        <v>21445</v>
      </c>
      <c r="B11126" s="3" t="s">
        <v>21446</v>
      </c>
      <c r="C11126" s="2"/>
      <c r="D11126" s="2" t="s">
        <v>16</v>
      </c>
      <c r="E11126" s="4">
        <f>490.00*(1-Z1%)</f>
        <v>490</v>
      </c>
      <c r="F11126" s="2">
        <v>1</v>
      </c>
      <c r="G11126" s="2"/>
    </row>
    <row r="11127" spans="1:26" customHeight="1" ht="18" hidden="true" outlineLevel="3">
      <c r="A11127" s="2" t="s">
        <v>21447</v>
      </c>
      <c r="B11127" s="3" t="s">
        <v>21448</v>
      </c>
      <c r="C11127" s="2"/>
      <c r="D11127" s="2" t="s">
        <v>16</v>
      </c>
      <c r="E11127" s="4">
        <f>490.00*(1-Z1%)</f>
        <v>490</v>
      </c>
      <c r="F11127" s="2">
        <v>1</v>
      </c>
      <c r="G11127" s="2"/>
    </row>
    <row r="11128" spans="1:26" customHeight="1" ht="36" hidden="true" outlineLevel="3">
      <c r="A11128" s="2" t="s">
        <v>21449</v>
      </c>
      <c r="B11128" s="3" t="s">
        <v>21450</v>
      </c>
      <c r="C11128" s="2"/>
      <c r="D11128" s="2" t="s">
        <v>16</v>
      </c>
      <c r="E11128" s="4">
        <f>990.00*(1-Z1%)</f>
        <v>990</v>
      </c>
      <c r="F11128" s="2">
        <v>1</v>
      </c>
      <c r="G11128" s="2"/>
    </row>
    <row r="11129" spans="1:26" customHeight="1" ht="18" hidden="true" outlineLevel="3">
      <c r="A11129" s="2" t="s">
        <v>21451</v>
      </c>
      <c r="B11129" s="3" t="s">
        <v>21452</v>
      </c>
      <c r="C11129" s="2"/>
      <c r="D11129" s="2" t="s">
        <v>16</v>
      </c>
      <c r="E11129" s="4">
        <f>1100.00*(1-Z1%)</f>
        <v>1100</v>
      </c>
      <c r="F11129" s="2">
        <v>1</v>
      </c>
      <c r="G11129" s="2"/>
    </row>
    <row r="11130" spans="1:26" customHeight="1" ht="18" hidden="true" outlineLevel="3">
      <c r="A11130" s="2" t="s">
        <v>21453</v>
      </c>
      <c r="B11130" s="3" t="s">
        <v>21454</v>
      </c>
      <c r="C11130" s="2"/>
      <c r="D11130" s="2" t="s">
        <v>16</v>
      </c>
      <c r="E11130" s="4">
        <f>1950.00*(1-Z1%)</f>
        <v>1950</v>
      </c>
      <c r="F11130" s="2">
        <v>1</v>
      </c>
      <c r="G11130" s="2"/>
    </row>
    <row r="11131" spans="1:26" customHeight="1" ht="18" hidden="true" outlineLevel="3">
      <c r="A11131" s="2" t="s">
        <v>21455</v>
      </c>
      <c r="B11131" s="3" t="s">
        <v>21456</v>
      </c>
      <c r="C11131" s="2"/>
      <c r="D11131" s="2" t="s">
        <v>16</v>
      </c>
      <c r="E11131" s="4">
        <f>790.00*(1-Z1%)</f>
        <v>790</v>
      </c>
      <c r="F11131" s="2">
        <v>1</v>
      </c>
      <c r="G11131" s="2"/>
    </row>
    <row r="11132" spans="1:26" customHeight="1" ht="18" hidden="true" outlineLevel="3">
      <c r="A11132" s="2" t="s">
        <v>21457</v>
      </c>
      <c r="B11132" s="3" t="s">
        <v>21458</v>
      </c>
      <c r="C11132" s="2"/>
      <c r="D11132" s="2" t="s">
        <v>16</v>
      </c>
      <c r="E11132" s="4">
        <f>850.00*(1-Z1%)</f>
        <v>850</v>
      </c>
      <c r="F11132" s="2">
        <v>1</v>
      </c>
      <c r="G11132" s="2"/>
    </row>
    <row r="11133" spans="1:26" customHeight="1" ht="18" hidden="true" outlineLevel="3">
      <c r="A11133" s="2" t="s">
        <v>21459</v>
      </c>
      <c r="B11133" s="3" t="s">
        <v>21460</v>
      </c>
      <c r="C11133" s="2"/>
      <c r="D11133" s="2" t="s">
        <v>16</v>
      </c>
      <c r="E11133" s="4">
        <f>1450.00*(1-Z1%)</f>
        <v>1450</v>
      </c>
      <c r="F11133" s="2">
        <v>1</v>
      </c>
      <c r="G11133" s="2"/>
    </row>
    <row r="11134" spans="1:26" customHeight="1" ht="18" hidden="true" outlineLevel="3">
      <c r="A11134" s="2" t="s">
        <v>21461</v>
      </c>
      <c r="B11134" s="3" t="s">
        <v>21462</v>
      </c>
      <c r="C11134" s="2"/>
      <c r="D11134" s="2" t="s">
        <v>16</v>
      </c>
      <c r="E11134" s="4">
        <f>690.00*(1-Z1%)</f>
        <v>690</v>
      </c>
      <c r="F11134" s="2">
        <v>1</v>
      </c>
      <c r="G11134" s="2"/>
    </row>
    <row r="11135" spans="1:26" customHeight="1" ht="36" hidden="true" outlineLevel="3">
      <c r="A11135" s="2" t="s">
        <v>21463</v>
      </c>
      <c r="B11135" s="3" t="s">
        <v>21464</v>
      </c>
      <c r="C11135" s="2"/>
      <c r="D11135" s="2" t="s">
        <v>16</v>
      </c>
      <c r="E11135" s="4">
        <f>890.00*(1-Z1%)</f>
        <v>890</v>
      </c>
      <c r="F11135" s="2">
        <v>2</v>
      </c>
      <c r="G11135" s="2"/>
    </row>
    <row r="11136" spans="1:26" customHeight="1" ht="36" hidden="true" outlineLevel="3">
      <c r="A11136" s="2" t="s">
        <v>21465</v>
      </c>
      <c r="B11136" s="3" t="s">
        <v>21466</v>
      </c>
      <c r="C11136" s="2"/>
      <c r="D11136" s="2" t="s">
        <v>16</v>
      </c>
      <c r="E11136" s="4">
        <f>890.00*(1-Z1%)</f>
        <v>890</v>
      </c>
      <c r="F11136" s="2">
        <v>1</v>
      </c>
      <c r="G11136" s="2"/>
    </row>
    <row r="11137" spans="1:26" customHeight="1" ht="18" hidden="true" outlineLevel="3">
      <c r="A11137" s="2" t="s">
        <v>21467</v>
      </c>
      <c r="B11137" s="3" t="s">
        <v>21468</v>
      </c>
      <c r="C11137" s="2"/>
      <c r="D11137" s="2" t="s">
        <v>16</v>
      </c>
      <c r="E11137" s="4">
        <f>1140.00*(1-Z1%)</f>
        <v>1140</v>
      </c>
      <c r="F11137" s="2">
        <v>1</v>
      </c>
      <c r="G11137" s="2"/>
    </row>
    <row r="11138" spans="1:26" customHeight="1" ht="35" hidden="true" outlineLevel="3">
      <c r="A11138" s="5" t="s">
        <v>21469</v>
      </c>
      <c r="B11138" s="5"/>
      <c r="C11138" s="5"/>
      <c r="D11138" s="5"/>
      <c r="E11138" s="5"/>
      <c r="F11138" s="5"/>
      <c r="G11138" s="5"/>
    </row>
    <row r="11139" spans="1:26" customHeight="1" ht="18" hidden="true" outlineLevel="3">
      <c r="A11139" s="2" t="s">
        <v>21470</v>
      </c>
      <c r="B11139" s="3" t="s">
        <v>21471</v>
      </c>
      <c r="C11139" s="2"/>
      <c r="D11139" s="2" t="s">
        <v>16</v>
      </c>
      <c r="E11139" s="4">
        <f>1490.00*(1-Z1%)</f>
        <v>1490</v>
      </c>
      <c r="F11139" s="2">
        <v>1</v>
      </c>
      <c r="G11139" s="2"/>
    </row>
    <row r="11140" spans="1:26" customHeight="1" ht="18" hidden="true" outlineLevel="3">
      <c r="A11140" s="2" t="s">
        <v>21472</v>
      </c>
      <c r="B11140" s="3" t="s">
        <v>21473</v>
      </c>
      <c r="C11140" s="2"/>
      <c r="D11140" s="2" t="s">
        <v>16</v>
      </c>
      <c r="E11140" s="4">
        <f>1550.00*(1-Z1%)</f>
        <v>1550</v>
      </c>
      <c r="F11140" s="2">
        <v>1</v>
      </c>
      <c r="G11140" s="2"/>
    </row>
    <row r="11141" spans="1:26" customHeight="1" ht="18" hidden="true" outlineLevel="3">
      <c r="A11141" s="2" t="s">
        <v>21474</v>
      </c>
      <c r="B11141" s="3" t="s">
        <v>21475</v>
      </c>
      <c r="C11141" s="2"/>
      <c r="D11141" s="2" t="s">
        <v>16</v>
      </c>
      <c r="E11141" s="4">
        <f>1190.00*(1-Z1%)</f>
        <v>1190</v>
      </c>
      <c r="F11141" s="2">
        <v>1</v>
      </c>
      <c r="G11141" s="2"/>
    </row>
    <row r="11142" spans="1:26" customHeight="1" ht="36" hidden="true" outlineLevel="3">
      <c r="A11142" s="2" t="s">
        <v>21476</v>
      </c>
      <c r="B11142" s="3" t="s">
        <v>21477</v>
      </c>
      <c r="C11142" s="2"/>
      <c r="D11142" s="2" t="s">
        <v>16</v>
      </c>
      <c r="E11142" s="4">
        <f>1390.00*(1-Z1%)</f>
        <v>1390</v>
      </c>
      <c r="F11142" s="2">
        <v>1</v>
      </c>
      <c r="G11142" s="2"/>
    </row>
    <row r="11143" spans="1:26" customHeight="1" ht="36" hidden="true" outlineLevel="3">
      <c r="A11143" s="2" t="s">
        <v>21478</v>
      </c>
      <c r="B11143" s="3" t="s">
        <v>21479</v>
      </c>
      <c r="C11143" s="2"/>
      <c r="D11143" s="2" t="s">
        <v>16</v>
      </c>
      <c r="E11143" s="4">
        <f>1590.00*(1-Z1%)</f>
        <v>1590</v>
      </c>
      <c r="F11143" s="2">
        <v>1</v>
      </c>
      <c r="G11143" s="2"/>
    </row>
    <row r="11144" spans="1:26" customHeight="1" ht="18" hidden="true" outlineLevel="3">
      <c r="A11144" s="2" t="s">
        <v>21480</v>
      </c>
      <c r="B11144" s="3" t="s">
        <v>21481</v>
      </c>
      <c r="C11144" s="2"/>
      <c r="D11144" s="2" t="s">
        <v>16</v>
      </c>
      <c r="E11144" s="4">
        <f>1590.00*(1-Z1%)</f>
        <v>1590</v>
      </c>
      <c r="F11144" s="2">
        <v>1</v>
      </c>
      <c r="G11144" s="2"/>
    </row>
    <row r="11145" spans="1:26" customHeight="1" ht="18" hidden="true" outlineLevel="3">
      <c r="A11145" s="2" t="s">
        <v>21482</v>
      </c>
      <c r="B11145" s="3" t="s">
        <v>21483</v>
      </c>
      <c r="C11145" s="2"/>
      <c r="D11145" s="2" t="s">
        <v>16</v>
      </c>
      <c r="E11145" s="4">
        <f>1780.00*(1-Z1%)</f>
        <v>1780</v>
      </c>
      <c r="F11145" s="2">
        <v>2</v>
      </c>
      <c r="G11145" s="2"/>
    </row>
    <row r="11146" spans="1:26" customHeight="1" ht="36" hidden="true" outlineLevel="3">
      <c r="A11146" s="2" t="s">
        <v>21484</v>
      </c>
      <c r="B11146" s="3" t="s">
        <v>21485</v>
      </c>
      <c r="C11146" s="2"/>
      <c r="D11146" s="2" t="s">
        <v>16</v>
      </c>
      <c r="E11146" s="4">
        <f>1590.00*(1-Z1%)</f>
        <v>1590</v>
      </c>
      <c r="F11146" s="2">
        <v>1</v>
      </c>
      <c r="G11146" s="2"/>
    </row>
    <row r="11147" spans="1:26" customHeight="1" ht="36" hidden="true" outlineLevel="3">
      <c r="A11147" s="2" t="s">
        <v>21486</v>
      </c>
      <c r="B11147" s="3" t="s">
        <v>21487</v>
      </c>
      <c r="C11147" s="2"/>
      <c r="D11147" s="2" t="s">
        <v>16</v>
      </c>
      <c r="E11147" s="4">
        <f>1590.00*(1-Z1%)</f>
        <v>1590</v>
      </c>
      <c r="F11147" s="2">
        <v>2</v>
      </c>
      <c r="G11147" s="2"/>
    </row>
    <row r="11148" spans="1:26" customHeight="1" ht="18" hidden="true" outlineLevel="3">
      <c r="A11148" s="2" t="s">
        <v>21488</v>
      </c>
      <c r="B11148" s="3" t="s">
        <v>21489</v>
      </c>
      <c r="C11148" s="2"/>
      <c r="D11148" s="2" t="s">
        <v>16</v>
      </c>
      <c r="E11148" s="4">
        <f>1690.00*(1-Z1%)</f>
        <v>1690</v>
      </c>
      <c r="F11148" s="2">
        <v>1</v>
      </c>
      <c r="G11148" s="2"/>
    </row>
    <row r="11149" spans="1:26" customHeight="1" ht="18" hidden="true" outlineLevel="3">
      <c r="A11149" s="2" t="s">
        <v>21490</v>
      </c>
      <c r="B11149" s="3" t="s">
        <v>21491</v>
      </c>
      <c r="C11149" s="2"/>
      <c r="D11149" s="2" t="s">
        <v>16</v>
      </c>
      <c r="E11149" s="4">
        <f>1990.00*(1-Z1%)</f>
        <v>1990</v>
      </c>
      <c r="F11149" s="2">
        <v>2</v>
      </c>
      <c r="G11149" s="2"/>
    </row>
    <row r="11150" spans="1:26" customHeight="1" ht="18" hidden="true" outlineLevel="3">
      <c r="A11150" s="2" t="s">
        <v>21492</v>
      </c>
      <c r="B11150" s="3" t="s">
        <v>21493</v>
      </c>
      <c r="C11150" s="2"/>
      <c r="D11150" s="2" t="s">
        <v>16</v>
      </c>
      <c r="E11150" s="4">
        <f>1290.00*(1-Z1%)</f>
        <v>1290</v>
      </c>
      <c r="F11150" s="2">
        <v>1</v>
      </c>
      <c r="G11150" s="2"/>
    </row>
    <row r="11151" spans="1:26" customHeight="1" ht="18" hidden="true" outlineLevel="3">
      <c r="A11151" s="2" t="s">
        <v>21494</v>
      </c>
      <c r="B11151" s="3" t="s">
        <v>21495</v>
      </c>
      <c r="C11151" s="2"/>
      <c r="D11151" s="2" t="s">
        <v>16</v>
      </c>
      <c r="E11151" s="4">
        <f>1390.00*(1-Z1%)</f>
        <v>1390</v>
      </c>
      <c r="F11151" s="2">
        <v>1</v>
      </c>
      <c r="G11151" s="2"/>
    </row>
    <row r="11152" spans="1:26" customHeight="1" ht="18" hidden="true" outlineLevel="3">
      <c r="A11152" s="2" t="s">
        <v>21496</v>
      </c>
      <c r="B11152" s="3" t="s">
        <v>21497</v>
      </c>
      <c r="C11152" s="2"/>
      <c r="D11152" s="2" t="s">
        <v>16</v>
      </c>
      <c r="E11152" s="4">
        <f>1890.00*(1-Z1%)</f>
        <v>1890</v>
      </c>
      <c r="F11152" s="2">
        <v>1</v>
      </c>
      <c r="G11152" s="2"/>
    </row>
    <row r="11153" spans="1:26" customHeight="1" ht="18" hidden="true" outlineLevel="3">
      <c r="A11153" s="2" t="s">
        <v>21498</v>
      </c>
      <c r="B11153" s="3" t="s">
        <v>21499</v>
      </c>
      <c r="C11153" s="2"/>
      <c r="D11153" s="2" t="s">
        <v>16</v>
      </c>
      <c r="E11153" s="4">
        <f>1690.00*(1-Z1%)</f>
        <v>1690</v>
      </c>
      <c r="F11153" s="2">
        <v>2</v>
      </c>
      <c r="G11153" s="2"/>
    </row>
    <row r="11154" spans="1:26" customHeight="1" ht="18" hidden="true" outlineLevel="3">
      <c r="A11154" s="2" t="s">
        <v>21500</v>
      </c>
      <c r="B11154" s="3" t="s">
        <v>21501</v>
      </c>
      <c r="C11154" s="2"/>
      <c r="D11154" s="2" t="s">
        <v>16</v>
      </c>
      <c r="E11154" s="4">
        <f>1250.00*(1-Z1%)</f>
        <v>1250</v>
      </c>
      <c r="F11154" s="2">
        <v>1</v>
      </c>
      <c r="G11154" s="2"/>
    </row>
    <row r="11155" spans="1:26" customHeight="1" ht="18" hidden="true" outlineLevel="3">
      <c r="A11155" s="2" t="s">
        <v>21502</v>
      </c>
      <c r="B11155" s="3" t="s">
        <v>21503</v>
      </c>
      <c r="C11155" s="2"/>
      <c r="D11155" s="2" t="s">
        <v>16</v>
      </c>
      <c r="E11155" s="4">
        <f>1380.00*(1-Z1%)</f>
        <v>1380</v>
      </c>
      <c r="F11155" s="2">
        <v>1</v>
      </c>
      <c r="G11155" s="2"/>
    </row>
    <row r="11156" spans="1:26" customHeight="1" ht="18" hidden="true" outlineLevel="3">
      <c r="A11156" s="2" t="s">
        <v>21504</v>
      </c>
      <c r="B11156" s="3" t="s">
        <v>21505</v>
      </c>
      <c r="C11156" s="2"/>
      <c r="D11156" s="2" t="s">
        <v>16</v>
      </c>
      <c r="E11156" s="4">
        <f>2390.00*(1-Z1%)</f>
        <v>2390</v>
      </c>
      <c r="F11156" s="2">
        <v>1</v>
      </c>
      <c r="G11156" s="2"/>
    </row>
    <row r="11157" spans="1:26" customHeight="1" ht="18" hidden="true" outlineLevel="3">
      <c r="A11157" s="2" t="s">
        <v>21506</v>
      </c>
      <c r="B11157" s="3" t="s">
        <v>21507</v>
      </c>
      <c r="C11157" s="2"/>
      <c r="D11157" s="2" t="s">
        <v>16</v>
      </c>
      <c r="E11157" s="4">
        <f>1450.00*(1-Z1%)</f>
        <v>1450</v>
      </c>
      <c r="F11157" s="2">
        <v>1</v>
      </c>
      <c r="G11157" s="2"/>
    </row>
    <row r="11158" spans="1:26" customHeight="1" ht="18" hidden="true" outlineLevel="3">
      <c r="A11158" s="2" t="s">
        <v>21508</v>
      </c>
      <c r="B11158" s="3" t="s">
        <v>21509</v>
      </c>
      <c r="C11158" s="2"/>
      <c r="D11158" s="2" t="s">
        <v>16</v>
      </c>
      <c r="E11158" s="4">
        <f>1650.00*(1-Z1%)</f>
        <v>1650</v>
      </c>
      <c r="F11158" s="2">
        <v>2</v>
      </c>
      <c r="G11158" s="2"/>
    </row>
    <row r="11159" spans="1:26" customHeight="1" ht="18" hidden="true" outlineLevel="3">
      <c r="A11159" s="2" t="s">
        <v>21510</v>
      </c>
      <c r="B11159" s="3" t="s">
        <v>21511</v>
      </c>
      <c r="C11159" s="2"/>
      <c r="D11159" s="2" t="s">
        <v>16</v>
      </c>
      <c r="E11159" s="4">
        <f>1690.00*(1-Z1%)</f>
        <v>1690</v>
      </c>
      <c r="F11159" s="2">
        <v>1</v>
      </c>
      <c r="G11159" s="2"/>
    </row>
    <row r="11160" spans="1:26" customHeight="1" ht="18" hidden="true" outlineLevel="3">
      <c r="A11160" s="2" t="s">
        <v>21512</v>
      </c>
      <c r="B11160" s="3" t="s">
        <v>21513</v>
      </c>
      <c r="C11160" s="2"/>
      <c r="D11160" s="2" t="s">
        <v>16</v>
      </c>
      <c r="E11160" s="4">
        <f>1650.00*(1-Z1%)</f>
        <v>1650</v>
      </c>
      <c r="F11160" s="2">
        <v>1</v>
      </c>
      <c r="G11160" s="2"/>
    </row>
    <row r="11161" spans="1:26" customHeight="1" ht="36" hidden="true" outlineLevel="3">
      <c r="A11161" s="2" t="s">
        <v>21514</v>
      </c>
      <c r="B11161" s="3" t="s">
        <v>21515</v>
      </c>
      <c r="C11161" s="2"/>
      <c r="D11161" s="2" t="s">
        <v>16</v>
      </c>
      <c r="E11161" s="4">
        <f>1250.00*(1-Z1%)</f>
        <v>1250</v>
      </c>
      <c r="F11161" s="2">
        <v>1</v>
      </c>
      <c r="G11161" s="2"/>
    </row>
    <row r="11162" spans="1:26" customHeight="1" ht="36" hidden="true" outlineLevel="3">
      <c r="A11162" s="2" t="s">
        <v>21516</v>
      </c>
      <c r="B11162" s="3" t="s">
        <v>21517</v>
      </c>
      <c r="C11162" s="2"/>
      <c r="D11162" s="2" t="s">
        <v>16</v>
      </c>
      <c r="E11162" s="4">
        <f>1490.00*(1-Z1%)</f>
        <v>1490</v>
      </c>
      <c r="F11162" s="2">
        <v>1</v>
      </c>
      <c r="G11162" s="2"/>
    </row>
    <row r="11163" spans="1:26" customHeight="1" ht="18" hidden="true" outlineLevel="3">
      <c r="A11163" s="2" t="s">
        <v>21518</v>
      </c>
      <c r="B11163" s="3" t="s">
        <v>21519</v>
      </c>
      <c r="C11163" s="2"/>
      <c r="D11163" s="2" t="s">
        <v>16</v>
      </c>
      <c r="E11163" s="4">
        <f>1690.00*(1-Z1%)</f>
        <v>1690</v>
      </c>
      <c r="F11163" s="2">
        <v>2</v>
      </c>
      <c r="G11163" s="2"/>
    </row>
    <row r="11164" spans="1:26" customHeight="1" ht="36" hidden="true" outlineLevel="3">
      <c r="A11164" s="2" t="s">
        <v>21520</v>
      </c>
      <c r="B11164" s="3" t="s">
        <v>21521</v>
      </c>
      <c r="C11164" s="2"/>
      <c r="D11164" s="2" t="s">
        <v>16</v>
      </c>
      <c r="E11164" s="4">
        <f>1950.00*(1-Z1%)</f>
        <v>1950</v>
      </c>
      <c r="F11164" s="2">
        <v>2</v>
      </c>
      <c r="G11164" s="2"/>
    </row>
    <row r="11165" spans="1:26" customHeight="1" ht="36" hidden="true" outlineLevel="3">
      <c r="A11165" s="2" t="s">
        <v>21522</v>
      </c>
      <c r="B11165" s="3" t="s">
        <v>21523</v>
      </c>
      <c r="C11165" s="2"/>
      <c r="D11165" s="2" t="s">
        <v>16</v>
      </c>
      <c r="E11165" s="4">
        <f>1490.00*(1-Z1%)</f>
        <v>1490</v>
      </c>
      <c r="F11165" s="2">
        <v>2</v>
      </c>
      <c r="G11165" s="2"/>
    </row>
    <row r="11166" spans="1:26" customHeight="1" ht="18" hidden="true" outlineLevel="3">
      <c r="A11166" s="2" t="s">
        <v>21524</v>
      </c>
      <c r="B11166" s="3" t="s">
        <v>21525</v>
      </c>
      <c r="C11166" s="2"/>
      <c r="D11166" s="2" t="s">
        <v>16</v>
      </c>
      <c r="E11166" s="4">
        <f>1450.00*(1-Z1%)</f>
        <v>1450</v>
      </c>
      <c r="F11166" s="2">
        <v>1</v>
      </c>
      <c r="G11166" s="2"/>
    </row>
    <row r="11167" spans="1:26" customHeight="1" ht="18" hidden="true" outlineLevel="3">
      <c r="A11167" s="2" t="s">
        <v>21526</v>
      </c>
      <c r="B11167" s="3" t="s">
        <v>21527</v>
      </c>
      <c r="C11167" s="2"/>
      <c r="D11167" s="2" t="s">
        <v>16</v>
      </c>
      <c r="E11167" s="4">
        <f>1750.00*(1-Z1%)</f>
        <v>1750</v>
      </c>
      <c r="F11167" s="2">
        <v>1</v>
      </c>
      <c r="G11167" s="2"/>
    </row>
    <row r="11168" spans="1:26" customHeight="1" ht="18" hidden="true" outlineLevel="3">
      <c r="A11168" s="2" t="s">
        <v>21528</v>
      </c>
      <c r="B11168" s="3" t="s">
        <v>21529</v>
      </c>
      <c r="C11168" s="2"/>
      <c r="D11168" s="2" t="s">
        <v>16</v>
      </c>
      <c r="E11168" s="4">
        <f>1390.00*(1-Z1%)</f>
        <v>1390</v>
      </c>
      <c r="F11168" s="2">
        <v>1</v>
      </c>
      <c r="G11168" s="2"/>
    </row>
    <row r="11169" spans="1:26" customHeight="1" ht="18" hidden="true" outlineLevel="3">
      <c r="A11169" s="2" t="s">
        <v>21530</v>
      </c>
      <c r="B11169" s="3" t="s">
        <v>21531</v>
      </c>
      <c r="C11169" s="2"/>
      <c r="D11169" s="2" t="s">
        <v>16</v>
      </c>
      <c r="E11169" s="4">
        <f>1190.00*(1-Z1%)</f>
        <v>1190</v>
      </c>
      <c r="F11169" s="2">
        <v>1</v>
      </c>
      <c r="G11169" s="2"/>
    </row>
    <row r="11170" spans="1:26" customHeight="1" ht="18" hidden="true" outlineLevel="3">
      <c r="A11170" s="2" t="s">
        <v>21532</v>
      </c>
      <c r="B11170" s="3" t="s">
        <v>21533</v>
      </c>
      <c r="C11170" s="2"/>
      <c r="D11170" s="2" t="s">
        <v>16</v>
      </c>
      <c r="E11170" s="4">
        <f>1550.00*(1-Z1%)</f>
        <v>1550</v>
      </c>
      <c r="F11170" s="2">
        <v>1</v>
      </c>
      <c r="G11170" s="2"/>
    </row>
    <row r="11171" spans="1:26" customHeight="1" ht="18" hidden="true" outlineLevel="3">
      <c r="A11171" s="2" t="s">
        <v>21534</v>
      </c>
      <c r="B11171" s="3" t="s">
        <v>21535</v>
      </c>
      <c r="C11171" s="2"/>
      <c r="D11171" s="2" t="s">
        <v>16</v>
      </c>
      <c r="E11171" s="4">
        <f>1750.00*(1-Z1%)</f>
        <v>1750</v>
      </c>
      <c r="F11171" s="2">
        <v>1</v>
      </c>
      <c r="G11171" s="2"/>
    </row>
    <row r="11172" spans="1:26" customHeight="1" ht="18" hidden="true" outlineLevel="3">
      <c r="A11172" s="2" t="s">
        <v>21536</v>
      </c>
      <c r="B11172" s="3" t="s">
        <v>21537</v>
      </c>
      <c r="C11172" s="2"/>
      <c r="D11172" s="2" t="s">
        <v>16</v>
      </c>
      <c r="E11172" s="4">
        <f>1250.00*(1-Z1%)</f>
        <v>1250</v>
      </c>
      <c r="F11172" s="2">
        <v>2</v>
      </c>
      <c r="G11172" s="2"/>
    </row>
    <row r="11173" spans="1:26" customHeight="1" ht="36" hidden="true" outlineLevel="3">
      <c r="A11173" s="2" t="s">
        <v>21538</v>
      </c>
      <c r="B11173" s="3" t="s">
        <v>21539</v>
      </c>
      <c r="C11173" s="2"/>
      <c r="D11173" s="2" t="s">
        <v>16</v>
      </c>
      <c r="E11173" s="4">
        <f>1890.00*(1-Z1%)</f>
        <v>1890</v>
      </c>
      <c r="F11173" s="2">
        <v>2</v>
      </c>
      <c r="G11173" s="2"/>
    </row>
    <row r="11174" spans="1:26" customHeight="1" ht="18" hidden="true" outlineLevel="3">
      <c r="A11174" s="2" t="s">
        <v>21540</v>
      </c>
      <c r="B11174" s="3" t="s">
        <v>21541</v>
      </c>
      <c r="C11174" s="2"/>
      <c r="D11174" s="2" t="s">
        <v>16</v>
      </c>
      <c r="E11174" s="4">
        <f>1590.00*(1-Z1%)</f>
        <v>1590</v>
      </c>
      <c r="F11174" s="2">
        <v>1</v>
      </c>
      <c r="G11174" s="2"/>
    </row>
    <row r="11175" spans="1:26" customHeight="1" ht="18" hidden="true" outlineLevel="3">
      <c r="A11175" s="2" t="s">
        <v>21542</v>
      </c>
      <c r="B11175" s="3" t="s">
        <v>21543</v>
      </c>
      <c r="C11175" s="2"/>
      <c r="D11175" s="2" t="s">
        <v>16</v>
      </c>
      <c r="E11175" s="4">
        <f>1590.00*(1-Z1%)</f>
        <v>1590</v>
      </c>
      <c r="F11175" s="2">
        <v>1</v>
      </c>
      <c r="G11175" s="2"/>
    </row>
    <row r="11176" spans="1:26" customHeight="1" ht="18" hidden="true" outlineLevel="3">
      <c r="A11176" s="2" t="s">
        <v>21544</v>
      </c>
      <c r="B11176" s="3" t="s">
        <v>21545</v>
      </c>
      <c r="C11176" s="2"/>
      <c r="D11176" s="2" t="s">
        <v>16</v>
      </c>
      <c r="E11176" s="4">
        <f>1590.00*(1-Z1%)</f>
        <v>1590</v>
      </c>
      <c r="F11176" s="2">
        <v>1</v>
      </c>
      <c r="G11176" s="2"/>
    </row>
    <row r="11177" spans="1:26" customHeight="1" ht="18" hidden="true" outlineLevel="3">
      <c r="A11177" s="2" t="s">
        <v>21546</v>
      </c>
      <c r="B11177" s="3" t="s">
        <v>21547</v>
      </c>
      <c r="C11177" s="2"/>
      <c r="D11177" s="2" t="s">
        <v>16</v>
      </c>
      <c r="E11177" s="4">
        <f>1590.00*(1-Z1%)</f>
        <v>1590</v>
      </c>
      <c r="F11177" s="2">
        <v>1</v>
      </c>
      <c r="G11177" s="2"/>
    </row>
    <row r="11178" spans="1:26" customHeight="1" ht="18" hidden="true" outlineLevel="3">
      <c r="A11178" s="2" t="s">
        <v>21548</v>
      </c>
      <c r="B11178" s="3" t="s">
        <v>21549</v>
      </c>
      <c r="C11178" s="2"/>
      <c r="D11178" s="2" t="s">
        <v>16</v>
      </c>
      <c r="E11178" s="4">
        <f>1990.00*(1-Z1%)</f>
        <v>1990</v>
      </c>
      <c r="F11178" s="2">
        <v>1</v>
      </c>
      <c r="G11178" s="2"/>
    </row>
    <row r="11179" spans="1:26" customHeight="1" ht="18" hidden="true" outlineLevel="3">
      <c r="A11179" s="2" t="s">
        <v>21550</v>
      </c>
      <c r="B11179" s="3" t="s">
        <v>21551</v>
      </c>
      <c r="C11179" s="2"/>
      <c r="D11179" s="2" t="s">
        <v>16</v>
      </c>
      <c r="E11179" s="4">
        <f>1790.00*(1-Z1%)</f>
        <v>1790</v>
      </c>
      <c r="F11179" s="2">
        <v>1</v>
      </c>
      <c r="G11179" s="2"/>
    </row>
    <row r="11180" spans="1:26" customHeight="1" ht="18" hidden="true" outlineLevel="3">
      <c r="A11180" s="2" t="s">
        <v>21552</v>
      </c>
      <c r="B11180" s="3" t="s">
        <v>21553</v>
      </c>
      <c r="C11180" s="2"/>
      <c r="D11180" s="2" t="s">
        <v>16</v>
      </c>
      <c r="E11180" s="4">
        <f>1890.00*(1-Z1%)</f>
        <v>1890</v>
      </c>
      <c r="F11180" s="2">
        <v>1</v>
      </c>
      <c r="G11180" s="2"/>
    </row>
    <row r="11181" spans="1:26" customHeight="1" ht="18" hidden="true" outlineLevel="3">
      <c r="A11181" s="2" t="s">
        <v>21554</v>
      </c>
      <c r="B11181" s="3" t="s">
        <v>21555</v>
      </c>
      <c r="C11181" s="2"/>
      <c r="D11181" s="2" t="s">
        <v>16</v>
      </c>
      <c r="E11181" s="4">
        <f>1290.00*(1-Z1%)</f>
        <v>1290</v>
      </c>
      <c r="F11181" s="2">
        <v>1</v>
      </c>
      <c r="G11181" s="2"/>
    </row>
    <row r="11182" spans="1:26" customHeight="1" ht="18" hidden="true" outlineLevel="3">
      <c r="A11182" s="2" t="s">
        <v>21556</v>
      </c>
      <c r="B11182" s="3" t="s">
        <v>21557</v>
      </c>
      <c r="C11182" s="2"/>
      <c r="D11182" s="2" t="s">
        <v>16</v>
      </c>
      <c r="E11182" s="4">
        <f>1100.00*(1-Z1%)</f>
        <v>1100</v>
      </c>
      <c r="F11182" s="2">
        <v>3</v>
      </c>
      <c r="G11182" s="2"/>
    </row>
    <row r="11183" spans="1:26" customHeight="1" ht="18" hidden="true" outlineLevel="3">
      <c r="A11183" s="2" t="s">
        <v>21558</v>
      </c>
      <c r="B11183" s="3" t="s">
        <v>21559</v>
      </c>
      <c r="C11183" s="2"/>
      <c r="D11183" s="2" t="s">
        <v>16</v>
      </c>
      <c r="E11183" s="4">
        <f>1590.00*(1-Z1%)</f>
        <v>1590</v>
      </c>
      <c r="F11183" s="2">
        <v>1</v>
      </c>
      <c r="G11183" s="2"/>
    </row>
    <row r="11184" spans="1:26" customHeight="1" ht="18" hidden="true" outlineLevel="3">
      <c r="A11184" s="2" t="s">
        <v>21560</v>
      </c>
      <c r="B11184" s="3" t="s">
        <v>21561</v>
      </c>
      <c r="C11184" s="2"/>
      <c r="D11184" s="2" t="s">
        <v>16</v>
      </c>
      <c r="E11184" s="4">
        <f>1990.00*(1-Z1%)</f>
        <v>1990</v>
      </c>
      <c r="F11184" s="2">
        <v>1</v>
      </c>
      <c r="G11184" s="2"/>
    </row>
    <row r="11185" spans="1:26" customHeight="1" ht="35" hidden="true" outlineLevel="3">
      <c r="A11185" s="5" t="s">
        <v>21562</v>
      </c>
      <c r="B11185" s="5"/>
      <c r="C11185" s="5"/>
      <c r="D11185" s="5"/>
      <c r="E11185" s="5"/>
      <c r="F11185" s="5"/>
      <c r="G11185" s="5"/>
    </row>
    <row r="11186" spans="1:26" customHeight="1" ht="36" hidden="true" outlineLevel="3">
      <c r="A11186" s="2" t="s">
        <v>21563</v>
      </c>
      <c r="B11186" s="3" t="s">
        <v>21564</v>
      </c>
      <c r="C11186" s="2"/>
      <c r="D11186" s="2" t="s">
        <v>16</v>
      </c>
      <c r="E11186" s="4">
        <f>1260.00*(1-Z1%)</f>
        <v>1260</v>
      </c>
      <c r="F11186" s="2">
        <v>1</v>
      </c>
      <c r="G11186" s="2"/>
    </row>
    <row r="11187" spans="1:26" customHeight="1" ht="18" hidden="true" outlineLevel="3">
      <c r="A11187" s="2" t="s">
        <v>21565</v>
      </c>
      <c r="B11187" s="3" t="s">
        <v>21566</v>
      </c>
      <c r="C11187" s="2"/>
      <c r="D11187" s="2" t="s">
        <v>16</v>
      </c>
      <c r="E11187" s="4">
        <f>850.00*(1-Z1%)</f>
        <v>850</v>
      </c>
      <c r="F11187" s="2">
        <v>1</v>
      </c>
      <c r="G11187" s="2"/>
    </row>
    <row r="11188" spans="1:26" customHeight="1" ht="36" hidden="true" outlineLevel="3">
      <c r="A11188" s="2" t="s">
        <v>21567</v>
      </c>
      <c r="B11188" s="3" t="s">
        <v>21568</v>
      </c>
      <c r="C11188" s="2"/>
      <c r="D11188" s="2" t="s">
        <v>16</v>
      </c>
      <c r="E11188" s="4">
        <f>1290.00*(1-Z1%)</f>
        <v>1290</v>
      </c>
      <c r="F11188" s="2">
        <v>1</v>
      </c>
      <c r="G11188" s="2"/>
    </row>
    <row r="11189" spans="1:26" customHeight="1" ht="36" hidden="true" outlineLevel="3">
      <c r="A11189" s="2" t="s">
        <v>21569</v>
      </c>
      <c r="B11189" s="3" t="s">
        <v>21570</v>
      </c>
      <c r="C11189" s="2"/>
      <c r="D11189" s="2" t="s">
        <v>16</v>
      </c>
      <c r="E11189" s="4">
        <f>1290.00*(1-Z1%)</f>
        <v>1290</v>
      </c>
      <c r="F11189" s="2">
        <v>1</v>
      </c>
      <c r="G11189" s="2"/>
    </row>
    <row r="11190" spans="1:26" customHeight="1" ht="36" hidden="true" outlineLevel="3">
      <c r="A11190" s="2" t="s">
        <v>21571</v>
      </c>
      <c r="B11190" s="3" t="s">
        <v>21572</v>
      </c>
      <c r="C11190" s="2"/>
      <c r="D11190" s="2" t="s">
        <v>16</v>
      </c>
      <c r="E11190" s="4">
        <f>1200.00*(1-Z1%)</f>
        <v>1200</v>
      </c>
      <c r="F11190" s="2">
        <v>1</v>
      </c>
      <c r="G11190" s="2"/>
    </row>
    <row r="11191" spans="1:26" customHeight="1" ht="36" hidden="true" outlineLevel="3">
      <c r="A11191" s="2" t="s">
        <v>21573</v>
      </c>
      <c r="B11191" s="3" t="s">
        <v>21574</v>
      </c>
      <c r="C11191" s="2"/>
      <c r="D11191" s="2" t="s">
        <v>16</v>
      </c>
      <c r="E11191" s="4">
        <f>1490.00*(1-Z1%)</f>
        <v>1490</v>
      </c>
      <c r="F11191" s="2">
        <v>1</v>
      </c>
      <c r="G11191" s="2"/>
    </row>
    <row r="11192" spans="1:26" customHeight="1" ht="36" hidden="true" outlineLevel="3">
      <c r="A11192" s="2" t="s">
        <v>21575</v>
      </c>
      <c r="B11192" s="3" t="s">
        <v>21576</v>
      </c>
      <c r="C11192" s="2"/>
      <c r="D11192" s="2" t="s">
        <v>16</v>
      </c>
      <c r="E11192" s="4">
        <f>1100.00*(1-Z1%)</f>
        <v>1100</v>
      </c>
      <c r="F11192" s="2">
        <v>1</v>
      </c>
      <c r="G11192" s="2"/>
    </row>
    <row r="11193" spans="1:26" customHeight="1" ht="36" hidden="true" outlineLevel="3">
      <c r="A11193" s="2" t="s">
        <v>21577</v>
      </c>
      <c r="B11193" s="3" t="s">
        <v>21578</v>
      </c>
      <c r="C11193" s="2"/>
      <c r="D11193" s="2" t="s">
        <v>16</v>
      </c>
      <c r="E11193" s="4">
        <f>1150.00*(1-Z1%)</f>
        <v>1150</v>
      </c>
      <c r="F11193" s="2">
        <v>1</v>
      </c>
      <c r="G11193" s="2"/>
    </row>
    <row r="11194" spans="1:26" customHeight="1" ht="36" hidden="true" outlineLevel="3">
      <c r="A11194" s="2" t="s">
        <v>21579</v>
      </c>
      <c r="B11194" s="3" t="s">
        <v>21580</v>
      </c>
      <c r="C11194" s="2"/>
      <c r="D11194" s="2" t="s">
        <v>16</v>
      </c>
      <c r="E11194" s="4">
        <f>1150.00*(1-Z1%)</f>
        <v>1150</v>
      </c>
      <c r="F11194" s="2">
        <v>1</v>
      </c>
      <c r="G11194" s="2"/>
    </row>
    <row r="11195" spans="1:26" customHeight="1" ht="36" hidden="true" outlineLevel="3">
      <c r="A11195" s="2" t="s">
        <v>21581</v>
      </c>
      <c r="B11195" s="3" t="s">
        <v>21582</v>
      </c>
      <c r="C11195" s="2"/>
      <c r="D11195" s="2" t="s">
        <v>16</v>
      </c>
      <c r="E11195" s="4">
        <f>950.00*(1-Z1%)</f>
        <v>950</v>
      </c>
      <c r="F11195" s="2">
        <v>1</v>
      </c>
      <c r="G11195" s="2"/>
    </row>
    <row r="11196" spans="1:26" customHeight="1" ht="36" hidden="true" outlineLevel="3">
      <c r="A11196" s="2" t="s">
        <v>21583</v>
      </c>
      <c r="B11196" s="3" t="s">
        <v>21584</v>
      </c>
      <c r="C11196" s="2"/>
      <c r="D11196" s="2" t="s">
        <v>16</v>
      </c>
      <c r="E11196" s="4">
        <f>1100.00*(1-Z1%)</f>
        <v>1100</v>
      </c>
      <c r="F11196" s="2">
        <v>1</v>
      </c>
      <c r="G11196" s="2"/>
    </row>
    <row r="11197" spans="1:26" customHeight="1" ht="36" hidden="true" outlineLevel="3">
      <c r="A11197" s="2" t="s">
        <v>21585</v>
      </c>
      <c r="B11197" s="3" t="s">
        <v>21586</v>
      </c>
      <c r="C11197" s="2"/>
      <c r="D11197" s="2" t="s">
        <v>16</v>
      </c>
      <c r="E11197" s="4">
        <f>790.00*(1-Z1%)</f>
        <v>790</v>
      </c>
      <c r="F11197" s="2">
        <v>1</v>
      </c>
      <c r="G11197" s="2"/>
    </row>
    <row r="11198" spans="1:26" customHeight="1" ht="36" hidden="true" outlineLevel="3">
      <c r="A11198" s="2" t="s">
        <v>21587</v>
      </c>
      <c r="B11198" s="3" t="s">
        <v>21588</v>
      </c>
      <c r="C11198" s="2"/>
      <c r="D11198" s="2" t="s">
        <v>16</v>
      </c>
      <c r="E11198" s="4">
        <f>790.00*(1-Z1%)</f>
        <v>790</v>
      </c>
      <c r="F11198" s="2">
        <v>1</v>
      </c>
      <c r="G11198" s="2"/>
    </row>
    <row r="11199" spans="1:26" customHeight="1" ht="36" hidden="true" outlineLevel="3">
      <c r="A11199" s="2" t="s">
        <v>21589</v>
      </c>
      <c r="B11199" s="3" t="s">
        <v>21590</v>
      </c>
      <c r="C11199" s="2"/>
      <c r="D11199" s="2" t="s">
        <v>16</v>
      </c>
      <c r="E11199" s="4">
        <f>1100.00*(1-Z1%)</f>
        <v>1100</v>
      </c>
      <c r="F11199" s="2">
        <v>2</v>
      </c>
      <c r="G11199" s="2"/>
    </row>
    <row r="11200" spans="1:26" customHeight="1" ht="36" hidden="true" outlineLevel="3">
      <c r="A11200" s="2" t="s">
        <v>21591</v>
      </c>
      <c r="B11200" s="3" t="s">
        <v>21592</v>
      </c>
      <c r="C11200" s="2"/>
      <c r="D11200" s="2" t="s">
        <v>16</v>
      </c>
      <c r="E11200" s="4">
        <f>1100.00*(1-Z1%)</f>
        <v>1100</v>
      </c>
      <c r="F11200" s="2">
        <v>1</v>
      </c>
      <c r="G11200" s="2"/>
    </row>
    <row r="11201" spans="1:26" customHeight="1" ht="18" hidden="true" outlineLevel="3">
      <c r="A11201" s="2" t="s">
        <v>21593</v>
      </c>
      <c r="B11201" s="3" t="s">
        <v>21594</v>
      </c>
      <c r="C11201" s="2"/>
      <c r="D11201" s="2" t="s">
        <v>16</v>
      </c>
      <c r="E11201" s="4">
        <f>1350.00*(1-Z1%)</f>
        <v>1350</v>
      </c>
      <c r="F11201" s="2">
        <v>1</v>
      </c>
      <c r="G11201" s="2"/>
    </row>
    <row r="11202" spans="1:26" customHeight="1" ht="18" hidden="true" outlineLevel="3">
      <c r="A11202" s="2" t="s">
        <v>21595</v>
      </c>
      <c r="B11202" s="3" t="s">
        <v>21596</v>
      </c>
      <c r="C11202" s="2"/>
      <c r="D11202" s="2" t="s">
        <v>16</v>
      </c>
      <c r="E11202" s="4">
        <f>1190.00*(1-Z1%)</f>
        <v>1190</v>
      </c>
      <c r="F11202" s="2">
        <v>1</v>
      </c>
      <c r="G11202" s="2"/>
    </row>
    <row r="11203" spans="1:26" customHeight="1" ht="18" hidden="true" outlineLevel="3">
      <c r="A11203" s="2" t="s">
        <v>21597</v>
      </c>
      <c r="B11203" s="3" t="s">
        <v>21598</v>
      </c>
      <c r="C11203" s="2"/>
      <c r="D11203" s="2" t="s">
        <v>16</v>
      </c>
      <c r="E11203" s="4">
        <f>1390.00*(1-Z1%)</f>
        <v>1390</v>
      </c>
      <c r="F11203" s="2">
        <v>1</v>
      </c>
      <c r="G11203" s="2"/>
    </row>
    <row r="11204" spans="1:26" customHeight="1" ht="36" hidden="true" outlineLevel="3">
      <c r="A11204" s="2" t="s">
        <v>21599</v>
      </c>
      <c r="B11204" s="3" t="s">
        <v>21600</v>
      </c>
      <c r="C11204" s="2"/>
      <c r="D11204" s="2" t="s">
        <v>16</v>
      </c>
      <c r="E11204" s="4">
        <f>1450.00*(1-Z1%)</f>
        <v>1450</v>
      </c>
      <c r="F11204" s="2">
        <v>1</v>
      </c>
      <c r="G11204" s="2"/>
    </row>
    <row r="11205" spans="1:26" customHeight="1" ht="36" hidden="true" outlineLevel="3">
      <c r="A11205" s="2" t="s">
        <v>21601</v>
      </c>
      <c r="B11205" s="3" t="s">
        <v>21602</v>
      </c>
      <c r="C11205" s="2"/>
      <c r="D11205" s="2" t="s">
        <v>16</v>
      </c>
      <c r="E11205" s="4">
        <f>1390.00*(1-Z1%)</f>
        <v>1390</v>
      </c>
      <c r="F11205" s="2">
        <v>1</v>
      </c>
      <c r="G11205" s="2"/>
    </row>
    <row r="11206" spans="1:26" customHeight="1" ht="36" hidden="true" outlineLevel="3">
      <c r="A11206" s="2" t="s">
        <v>21603</v>
      </c>
      <c r="B11206" s="3" t="s">
        <v>21604</v>
      </c>
      <c r="C11206" s="2"/>
      <c r="D11206" s="2" t="s">
        <v>16</v>
      </c>
      <c r="E11206" s="4">
        <f>1590.00*(1-Z1%)</f>
        <v>1590</v>
      </c>
      <c r="F11206" s="2">
        <v>1</v>
      </c>
      <c r="G11206" s="2"/>
    </row>
    <row r="11207" spans="1:26" customHeight="1" ht="18" hidden="true" outlineLevel="3">
      <c r="A11207" s="2" t="s">
        <v>21605</v>
      </c>
      <c r="B11207" s="3" t="s">
        <v>21606</v>
      </c>
      <c r="C11207" s="2"/>
      <c r="D11207" s="2" t="s">
        <v>16</v>
      </c>
      <c r="E11207" s="4">
        <f>1390.00*(1-Z1%)</f>
        <v>1390</v>
      </c>
      <c r="F11207" s="2">
        <v>1</v>
      </c>
      <c r="G11207" s="2"/>
    </row>
    <row r="11208" spans="1:26" customHeight="1" ht="18" hidden="true" outlineLevel="3">
      <c r="A11208" s="2" t="s">
        <v>21607</v>
      </c>
      <c r="B11208" s="3" t="s">
        <v>21608</v>
      </c>
      <c r="C11208" s="2"/>
      <c r="D11208" s="2" t="s">
        <v>16</v>
      </c>
      <c r="E11208" s="4">
        <f>1490.00*(1-Z1%)</f>
        <v>1490</v>
      </c>
      <c r="F11208" s="2">
        <v>1</v>
      </c>
      <c r="G11208" s="2"/>
    </row>
    <row r="11209" spans="1:26" customHeight="1" ht="18" hidden="true" outlineLevel="3">
      <c r="A11209" s="2" t="s">
        <v>21609</v>
      </c>
      <c r="B11209" s="3" t="s">
        <v>21610</v>
      </c>
      <c r="C11209" s="2"/>
      <c r="D11209" s="2" t="s">
        <v>16</v>
      </c>
      <c r="E11209" s="4">
        <f>1150.00*(1-Z1%)</f>
        <v>1150</v>
      </c>
      <c r="F11209" s="2">
        <v>1</v>
      </c>
      <c r="G11209" s="2"/>
    </row>
    <row r="11210" spans="1:26" customHeight="1" ht="18" hidden="true" outlineLevel="3">
      <c r="A11210" s="2" t="s">
        <v>21611</v>
      </c>
      <c r="B11210" s="3" t="s">
        <v>21612</v>
      </c>
      <c r="C11210" s="2"/>
      <c r="D11210" s="2" t="s">
        <v>16</v>
      </c>
      <c r="E11210" s="4">
        <f>1290.00*(1-Z1%)</f>
        <v>1290</v>
      </c>
      <c r="F11210" s="2">
        <v>1</v>
      </c>
      <c r="G11210" s="2"/>
    </row>
    <row r="11211" spans="1:26" customHeight="1" ht="18" hidden="true" outlineLevel="3">
      <c r="A11211" s="2" t="s">
        <v>21613</v>
      </c>
      <c r="B11211" s="3" t="s">
        <v>21614</v>
      </c>
      <c r="C11211" s="2"/>
      <c r="D11211" s="2" t="s">
        <v>16</v>
      </c>
      <c r="E11211" s="4">
        <f>1590.00*(1-Z1%)</f>
        <v>1590</v>
      </c>
      <c r="F11211" s="2">
        <v>1</v>
      </c>
      <c r="G11211" s="2"/>
    </row>
    <row r="11212" spans="1:26" customHeight="1" ht="36" hidden="true" outlineLevel="3">
      <c r="A11212" s="2" t="s">
        <v>21615</v>
      </c>
      <c r="B11212" s="3" t="s">
        <v>21616</v>
      </c>
      <c r="C11212" s="2"/>
      <c r="D11212" s="2" t="s">
        <v>16</v>
      </c>
      <c r="E11212" s="4">
        <f>1490.00*(1-Z1%)</f>
        <v>1490</v>
      </c>
      <c r="F11212" s="2">
        <v>1</v>
      </c>
      <c r="G11212" s="2"/>
    </row>
    <row r="11213" spans="1:26" customHeight="1" ht="18" hidden="true" outlineLevel="3">
      <c r="A11213" s="2" t="s">
        <v>21617</v>
      </c>
      <c r="B11213" s="3" t="s">
        <v>21618</v>
      </c>
      <c r="C11213" s="2"/>
      <c r="D11213" s="2" t="s">
        <v>16</v>
      </c>
      <c r="E11213" s="4">
        <f>1490.00*(1-Z1%)</f>
        <v>1490</v>
      </c>
      <c r="F11213" s="2">
        <v>1</v>
      </c>
      <c r="G11213" s="2"/>
    </row>
    <row r="11214" spans="1:26" customHeight="1" ht="18" hidden="true" outlineLevel="3">
      <c r="A11214" s="2" t="s">
        <v>21619</v>
      </c>
      <c r="B11214" s="3" t="s">
        <v>21620</v>
      </c>
      <c r="C11214" s="2"/>
      <c r="D11214" s="2" t="s">
        <v>16</v>
      </c>
      <c r="E11214" s="4">
        <f>1590.00*(1-Z1%)</f>
        <v>1590</v>
      </c>
      <c r="F11214" s="2">
        <v>1</v>
      </c>
      <c r="G11214" s="2"/>
    </row>
    <row r="11215" spans="1:26" customHeight="1" ht="18" hidden="true" outlineLevel="3">
      <c r="A11215" s="2" t="s">
        <v>21621</v>
      </c>
      <c r="B11215" s="3" t="s">
        <v>21622</v>
      </c>
      <c r="C11215" s="2"/>
      <c r="D11215" s="2" t="s">
        <v>16</v>
      </c>
      <c r="E11215" s="4">
        <f>1690.00*(1-Z1%)</f>
        <v>1690</v>
      </c>
      <c r="F11215" s="2">
        <v>1</v>
      </c>
      <c r="G11215" s="2"/>
    </row>
    <row r="11216" spans="1:26" customHeight="1" ht="18" hidden="true" outlineLevel="3">
      <c r="A11216" s="2" t="s">
        <v>21623</v>
      </c>
      <c r="B11216" s="3" t="s">
        <v>21624</v>
      </c>
      <c r="C11216" s="2"/>
      <c r="D11216" s="2" t="s">
        <v>16</v>
      </c>
      <c r="E11216" s="4">
        <f>1690.00*(1-Z1%)</f>
        <v>1690</v>
      </c>
      <c r="F11216" s="2">
        <v>1</v>
      </c>
      <c r="G11216" s="2"/>
    </row>
    <row r="11217" spans="1:26" customHeight="1" ht="18" hidden="true" outlineLevel="3">
      <c r="A11217" s="2" t="s">
        <v>21625</v>
      </c>
      <c r="B11217" s="3" t="s">
        <v>21626</v>
      </c>
      <c r="C11217" s="2"/>
      <c r="D11217" s="2" t="s">
        <v>16</v>
      </c>
      <c r="E11217" s="4">
        <f>900.00*(1-Z1%)</f>
        <v>900</v>
      </c>
      <c r="F11217" s="2">
        <v>1</v>
      </c>
      <c r="G11217" s="2"/>
    </row>
    <row r="11218" spans="1:26" customHeight="1" ht="36" hidden="true" outlineLevel="3">
      <c r="A11218" s="2" t="s">
        <v>21627</v>
      </c>
      <c r="B11218" s="3" t="s">
        <v>21628</v>
      </c>
      <c r="C11218" s="2"/>
      <c r="D11218" s="2" t="s">
        <v>16</v>
      </c>
      <c r="E11218" s="4">
        <f>1400.00*(1-Z1%)</f>
        <v>1400</v>
      </c>
      <c r="F11218" s="2">
        <v>1</v>
      </c>
      <c r="G11218" s="2"/>
    </row>
    <row r="11219" spans="1:26" customHeight="1" ht="36" hidden="true" outlineLevel="3">
      <c r="A11219" s="2" t="s">
        <v>21629</v>
      </c>
      <c r="B11219" s="3" t="s">
        <v>21630</v>
      </c>
      <c r="C11219" s="2"/>
      <c r="D11219" s="2" t="s">
        <v>16</v>
      </c>
      <c r="E11219" s="4">
        <f>1050.00*(1-Z1%)</f>
        <v>1050</v>
      </c>
      <c r="F11219" s="2">
        <v>1</v>
      </c>
      <c r="G11219" s="2"/>
    </row>
    <row r="11220" spans="1:26" customHeight="1" ht="36" hidden="true" outlineLevel="3">
      <c r="A11220" s="2" t="s">
        <v>21631</v>
      </c>
      <c r="B11220" s="3" t="s">
        <v>21632</v>
      </c>
      <c r="C11220" s="2"/>
      <c r="D11220" s="2" t="s">
        <v>16</v>
      </c>
      <c r="E11220" s="4">
        <f>990.00*(1-Z1%)</f>
        <v>990</v>
      </c>
      <c r="F11220" s="2">
        <v>1</v>
      </c>
      <c r="G11220" s="2"/>
    </row>
    <row r="11221" spans="1:26" customHeight="1" ht="36" hidden="true" outlineLevel="3">
      <c r="A11221" s="2" t="s">
        <v>21633</v>
      </c>
      <c r="B11221" s="3" t="s">
        <v>21634</v>
      </c>
      <c r="C11221" s="2"/>
      <c r="D11221" s="2" t="s">
        <v>16</v>
      </c>
      <c r="E11221" s="4">
        <f>1100.00*(1-Z1%)</f>
        <v>1100</v>
      </c>
      <c r="F11221" s="2">
        <v>1</v>
      </c>
      <c r="G11221" s="2"/>
    </row>
    <row r="11222" spans="1:26" customHeight="1" ht="36" hidden="true" outlineLevel="3">
      <c r="A11222" s="2" t="s">
        <v>21635</v>
      </c>
      <c r="B11222" s="3" t="s">
        <v>21636</v>
      </c>
      <c r="C11222" s="2"/>
      <c r="D11222" s="2" t="s">
        <v>16</v>
      </c>
      <c r="E11222" s="4">
        <f>1150.00*(1-Z1%)</f>
        <v>1150</v>
      </c>
      <c r="F11222" s="2">
        <v>1</v>
      </c>
      <c r="G11222" s="2"/>
    </row>
    <row r="11223" spans="1:26" customHeight="1" ht="36" hidden="true" outlineLevel="3">
      <c r="A11223" s="2" t="s">
        <v>21637</v>
      </c>
      <c r="B11223" s="3" t="s">
        <v>21638</v>
      </c>
      <c r="C11223" s="2"/>
      <c r="D11223" s="2" t="s">
        <v>16</v>
      </c>
      <c r="E11223" s="4">
        <f>1490.00*(1-Z1%)</f>
        <v>1490</v>
      </c>
      <c r="F11223" s="2">
        <v>1</v>
      </c>
      <c r="G11223" s="2"/>
    </row>
    <row r="11224" spans="1:26" customHeight="1" ht="36" hidden="true" outlineLevel="3">
      <c r="A11224" s="2" t="s">
        <v>21639</v>
      </c>
      <c r="B11224" s="3" t="s">
        <v>21640</v>
      </c>
      <c r="C11224" s="2"/>
      <c r="D11224" s="2" t="s">
        <v>16</v>
      </c>
      <c r="E11224" s="4">
        <f>1890.00*(1-Z1%)</f>
        <v>1890</v>
      </c>
      <c r="F11224" s="2">
        <v>1</v>
      </c>
      <c r="G11224" s="2"/>
    </row>
    <row r="11225" spans="1:26" customHeight="1" ht="36" hidden="true" outlineLevel="3">
      <c r="A11225" s="2" t="s">
        <v>21641</v>
      </c>
      <c r="B11225" s="3" t="s">
        <v>21642</v>
      </c>
      <c r="C11225" s="2"/>
      <c r="D11225" s="2" t="s">
        <v>16</v>
      </c>
      <c r="E11225" s="4">
        <f>1450.00*(1-Z1%)</f>
        <v>1450</v>
      </c>
      <c r="F11225" s="2">
        <v>1</v>
      </c>
      <c r="G11225" s="2"/>
    </row>
    <row r="11226" spans="1:26" customHeight="1" ht="36" hidden="true" outlineLevel="3">
      <c r="A11226" s="2" t="s">
        <v>21643</v>
      </c>
      <c r="B11226" s="3" t="s">
        <v>21644</v>
      </c>
      <c r="C11226" s="2"/>
      <c r="D11226" s="2" t="s">
        <v>16</v>
      </c>
      <c r="E11226" s="4">
        <f>1200.00*(1-Z1%)</f>
        <v>1200</v>
      </c>
      <c r="F11226" s="2">
        <v>1</v>
      </c>
      <c r="G11226" s="2"/>
    </row>
    <row r="11227" spans="1:26" customHeight="1" ht="36" hidden="true" outlineLevel="3">
      <c r="A11227" s="2" t="s">
        <v>21645</v>
      </c>
      <c r="B11227" s="3" t="s">
        <v>21646</v>
      </c>
      <c r="C11227" s="2"/>
      <c r="D11227" s="2" t="s">
        <v>16</v>
      </c>
      <c r="E11227" s="4">
        <f>750.00*(1-Z1%)</f>
        <v>750</v>
      </c>
      <c r="F11227" s="2">
        <v>1</v>
      </c>
      <c r="G11227" s="2"/>
    </row>
    <row r="11228" spans="1:26" customHeight="1" ht="35" hidden="true" outlineLevel="3">
      <c r="A11228" s="5" t="s">
        <v>21647</v>
      </c>
      <c r="B11228" s="5"/>
      <c r="C11228" s="5"/>
      <c r="D11228" s="5"/>
      <c r="E11228" s="5"/>
      <c r="F11228" s="5"/>
      <c r="G11228" s="5"/>
    </row>
    <row r="11229" spans="1:26" customHeight="1" ht="18" hidden="true" outlineLevel="3">
      <c r="A11229" s="2" t="s">
        <v>21648</v>
      </c>
      <c r="B11229" s="3" t="s">
        <v>21649</v>
      </c>
      <c r="C11229" s="2"/>
      <c r="D11229" s="2" t="s">
        <v>16</v>
      </c>
      <c r="E11229" s="4">
        <f>300.00*(1-Z1%)</f>
        <v>300</v>
      </c>
      <c r="F11229" s="2">
        <v>1</v>
      </c>
      <c r="G11229" s="2"/>
    </row>
    <row r="11230" spans="1:26" customHeight="1" ht="18" hidden="true" outlineLevel="3">
      <c r="A11230" s="2" t="s">
        <v>21650</v>
      </c>
      <c r="B11230" s="3" t="s">
        <v>21651</v>
      </c>
      <c r="C11230" s="2"/>
      <c r="D11230" s="2" t="s">
        <v>16</v>
      </c>
      <c r="E11230" s="4">
        <f>350.00*(1-Z1%)</f>
        <v>350</v>
      </c>
      <c r="F11230" s="2">
        <v>1</v>
      </c>
      <c r="G11230" s="2"/>
    </row>
    <row r="11231" spans="1:26" customHeight="1" ht="18" hidden="true" outlineLevel="3">
      <c r="A11231" s="2" t="s">
        <v>21652</v>
      </c>
      <c r="B11231" s="3" t="s">
        <v>21653</v>
      </c>
      <c r="C11231" s="2"/>
      <c r="D11231" s="2" t="s">
        <v>16</v>
      </c>
      <c r="E11231" s="4">
        <f>250.00*(1-Z1%)</f>
        <v>250</v>
      </c>
      <c r="F11231" s="2">
        <v>3</v>
      </c>
      <c r="G11231" s="2"/>
    </row>
    <row r="11232" spans="1:26" customHeight="1" ht="18" hidden="true" outlineLevel="3">
      <c r="A11232" s="2" t="s">
        <v>21654</v>
      </c>
      <c r="B11232" s="3" t="s">
        <v>21655</v>
      </c>
      <c r="C11232" s="2"/>
      <c r="D11232" s="2" t="s">
        <v>16</v>
      </c>
      <c r="E11232" s="4">
        <f>300.00*(1-Z1%)</f>
        <v>300</v>
      </c>
      <c r="F11232" s="2">
        <v>1</v>
      </c>
      <c r="G11232" s="2"/>
    </row>
    <row r="11233" spans="1:26" customHeight="1" ht="18" hidden="true" outlineLevel="3">
      <c r="A11233" s="2" t="s">
        <v>21656</v>
      </c>
      <c r="B11233" s="3" t="s">
        <v>21657</v>
      </c>
      <c r="C11233" s="2"/>
      <c r="D11233" s="2" t="s">
        <v>16</v>
      </c>
      <c r="E11233" s="4">
        <f>300.00*(1-Z1%)</f>
        <v>300</v>
      </c>
      <c r="F11233" s="2">
        <v>3</v>
      </c>
      <c r="G11233" s="2"/>
    </row>
    <row r="11234" spans="1:26" customHeight="1" ht="18" hidden="true" outlineLevel="3">
      <c r="A11234" s="2" t="s">
        <v>21658</v>
      </c>
      <c r="B11234" s="3" t="s">
        <v>21659</v>
      </c>
      <c r="C11234" s="2"/>
      <c r="D11234" s="2" t="s">
        <v>16</v>
      </c>
      <c r="E11234" s="4">
        <f>200.00*(1-Z1%)</f>
        <v>200</v>
      </c>
      <c r="F11234" s="2">
        <v>1</v>
      </c>
      <c r="G11234" s="2"/>
    </row>
    <row r="11235" spans="1:26" customHeight="1" ht="18" hidden="true" outlineLevel="3">
      <c r="A11235" s="2" t="s">
        <v>21660</v>
      </c>
      <c r="B11235" s="3" t="s">
        <v>21661</v>
      </c>
      <c r="C11235" s="2"/>
      <c r="D11235" s="2" t="s">
        <v>16</v>
      </c>
      <c r="E11235" s="4">
        <f>300.00*(1-Z1%)</f>
        <v>300</v>
      </c>
      <c r="F11235" s="2">
        <v>1</v>
      </c>
      <c r="G11235" s="2"/>
    </row>
    <row r="11236" spans="1:26" customHeight="1" ht="18" hidden="true" outlineLevel="3">
      <c r="A11236" s="2" t="s">
        <v>21662</v>
      </c>
      <c r="B11236" s="3" t="s">
        <v>21663</v>
      </c>
      <c r="C11236" s="2"/>
      <c r="D11236" s="2" t="s">
        <v>16</v>
      </c>
      <c r="E11236" s="4">
        <f>250.00*(1-Z1%)</f>
        <v>250</v>
      </c>
      <c r="F11236" s="2">
        <v>3</v>
      </c>
      <c r="G11236" s="2"/>
    </row>
    <row r="11237" spans="1:26" customHeight="1" ht="18" hidden="true" outlineLevel="3">
      <c r="A11237" s="2" t="s">
        <v>21664</v>
      </c>
      <c r="B11237" s="3" t="s">
        <v>21665</v>
      </c>
      <c r="C11237" s="2"/>
      <c r="D11237" s="2" t="s">
        <v>16</v>
      </c>
      <c r="E11237" s="4">
        <f>300.00*(1-Z1%)</f>
        <v>300</v>
      </c>
      <c r="F11237" s="2">
        <v>1</v>
      </c>
      <c r="G11237" s="2"/>
    </row>
    <row r="11238" spans="1:26" customHeight="1" ht="18" hidden="true" outlineLevel="3">
      <c r="A11238" s="2" t="s">
        <v>21666</v>
      </c>
      <c r="B11238" s="3" t="s">
        <v>21667</v>
      </c>
      <c r="C11238" s="2"/>
      <c r="D11238" s="2" t="s">
        <v>16</v>
      </c>
      <c r="E11238" s="4">
        <f>250.00*(1-Z1%)</f>
        <v>250</v>
      </c>
      <c r="F11238" s="2">
        <v>1</v>
      </c>
      <c r="G11238" s="2"/>
    </row>
    <row r="11239" spans="1:26" customHeight="1" ht="18" hidden="true" outlineLevel="3">
      <c r="A11239" s="2" t="s">
        <v>21668</v>
      </c>
      <c r="B11239" s="3" t="s">
        <v>21669</v>
      </c>
      <c r="C11239" s="2"/>
      <c r="D11239" s="2" t="s">
        <v>16</v>
      </c>
      <c r="E11239" s="4">
        <f>250.00*(1-Z1%)</f>
        <v>250</v>
      </c>
      <c r="F11239" s="2">
        <v>1</v>
      </c>
      <c r="G11239" s="2"/>
    </row>
    <row r="11240" spans="1:26" customHeight="1" ht="18" hidden="true" outlineLevel="3">
      <c r="A11240" s="2" t="s">
        <v>21670</v>
      </c>
      <c r="B11240" s="3" t="s">
        <v>21671</v>
      </c>
      <c r="C11240" s="2"/>
      <c r="D11240" s="2" t="s">
        <v>16</v>
      </c>
      <c r="E11240" s="4">
        <f>250.00*(1-Z1%)</f>
        <v>250</v>
      </c>
      <c r="F11240" s="2">
        <v>3</v>
      </c>
      <c r="G11240" s="2"/>
    </row>
    <row r="11241" spans="1:26" customHeight="1" ht="18" hidden="true" outlineLevel="3">
      <c r="A11241" s="2" t="s">
        <v>21672</v>
      </c>
      <c r="B11241" s="3" t="s">
        <v>21673</v>
      </c>
      <c r="C11241" s="2"/>
      <c r="D11241" s="2" t="s">
        <v>16</v>
      </c>
      <c r="E11241" s="4">
        <f>300.00*(1-Z1%)</f>
        <v>300</v>
      </c>
      <c r="F11241" s="2">
        <v>2</v>
      </c>
      <c r="G11241" s="2"/>
    </row>
    <row r="11242" spans="1:26" customHeight="1" ht="18" hidden="true" outlineLevel="3">
      <c r="A11242" s="2" t="s">
        <v>21674</v>
      </c>
      <c r="B11242" s="3" t="s">
        <v>21675</v>
      </c>
      <c r="C11242" s="2"/>
      <c r="D11242" s="2" t="s">
        <v>16</v>
      </c>
      <c r="E11242" s="4">
        <f>300.00*(1-Z1%)</f>
        <v>300</v>
      </c>
      <c r="F11242" s="2">
        <v>1</v>
      </c>
      <c r="G11242" s="2"/>
    </row>
    <row r="11243" spans="1:26" customHeight="1" ht="18" hidden="true" outlineLevel="3">
      <c r="A11243" s="2" t="s">
        <v>21676</v>
      </c>
      <c r="B11243" s="3" t="s">
        <v>21677</v>
      </c>
      <c r="C11243" s="2"/>
      <c r="D11243" s="2" t="s">
        <v>16</v>
      </c>
      <c r="E11243" s="4">
        <f>200.00*(1-Z1%)</f>
        <v>200</v>
      </c>
      <c r="F11243" s="2">
        <v>3</v>
      </c>
      <c r="G11243" s="2"/>
    </row>
    <row r="11244" spans="1:26" customHeight="1" ht="18" hidden="true" outlineLevel="3">
      <c r="A11244" s="2" t="s">
        <v>21678</v>
      </c>
      <c r="B11244" s="3" t="s">
        <v>21679</v>
      </c>
      <c r="C11244" s="2"/>
      <c r="D11244" s="2" t="s">
        <v>16</v>
      </c>
      <c r="E11244" s="4">
        <f>200.00*(1-Z1%)</f>
        <v>200</v>
      </c>
      <c r="F11244" s="2">
        <v>3</v>
      </c>
      <c r="G11244" s="2"/>
    </row>
    <row r="11245" spans="1:26" customHeight="1" ht="18" hidden="true" outlineLevel="3">
      <c r="A11245" s="2" t="s">
        <v>21680</v>
      </c>
      <c r="B11245" s="3" t="s">
        <v>21681</v>
      </c>
      <c r="C11245" s="2"/>
      <c r="D11245" s="2" t="s">
        <v>16</v>
      </c>
      <c r="E11245" s="4">
        <f>250.00*(1-Z1%)</f>
        <v>250</v>
      </c>
      <c r="F11245" s="2">
        <v>4</v>
      </c>
      <c r="G11245" s="2"/>
    </row>
    <row r="11246" spans="1:26" customHeight="1" ht="18" hidden="true" outlineLevel="3">
      <c r="A11246" s="2" t="s">
        <v>21682</v>
      </c>
      <c r="B11246" s="3" t="s">
        <v>21683</v>
      </c>
      <c r="C11246" s="2"/>
      <c r="D11246" s="2" t="s">
        <v>16</v>
      </c>
      <c r="E11246" s="4">
        <f>250.00*(1-Z1%)</f>
        <v>250</v>
      </c>
      <c r="F11246" s="2">
        <v>1</v>
      </c>
      <c r="G11246" s="2"/>
    </row>
    <row r="11247" spans="1:26" customHeight="1" ht="18" hidden="true" outlineLevel="3">
      <c r="A11247" s="2" t="s">
        <v>21684</v>
      </c>
      <c r="B11247" s="3" t="s">
        <v>21685</v>
      </c>
      <c r="C11247" s="2"/>
      <c r="D11247" s="2" t="s">
        <v>16</v>
      </c>
      <c r="E11247" s="4">
        <f>250.00*(1-Z1%)</f>
        <v>250</v>
      </c>
      <c r="F11247" s="2">
        <v>3</v>
      </c>
      <c r="G11247" s="2"/>
    </row>
    <row r="11248" spans="1:26" customHeight="1" ht="18" hidden="true" outlineLevel="3">
      <c r="A11248" s="2" t="s">
        <v>21686</v>
      </c>
      <c r="B11248" s="3" t="s">
        <v>21687</v>
      </c>
      <c r="C11248" s="2"/>
      <c r="D11248" s="2" t="s">
        <v>16</v>
      </c>
      <c r="E11248" s="4">
        <f>250.00*(1-Z1%)</f>
        <v>250</v>
      </c>
      <c r="F11248" s="2">
        <v>4</v>
      </c>
      <c r="G11248" s="2"/>
    </row>
    <row r="11249" spans="1:26" customHeight="1" ht="18" hidden="true" outlineLevel="3">
      <c r="A11249" s="2" t="s">
        <v>21688</v>
      </c>
      <c r="B11249" s="3" t="s">
        <v>21689</v>
      </c>
      <c r="C11249" s="2"/>
      <c r="D11249" s="2" t="s">
        <v>16</v>
      </c>
      <c r="E11249" s="4">
        <f>200.00*(1-Z1%)</f>
        <v>200</v>
      </c>
      <c r="F11249" s="2">
        <v>4</v>
      </c>
      <c r="G11249" s="2"/>
    </row>
    <row r="11250" spans="1:26" customHeight="1" ht="18" hidden="true" outlineLevel="3">
      <c r="A11250" s="2" t="s">
        <v>21690</v>
      </c>
      <c r="B11250" s="3" t="s">
        <v>21691</v>
      </c>
      <c r="C11250" s="2"/>
      <c r="D11250" s="2" t="s">
        <v>16</v>
      </c>
      <c r="E11250" s="4">
        <f>200.00*(1-Z1%)</f>
        <v>200</v>
      </c>
      <c r="F11250" s="2">
        <v>3</v>
      </c>
      <c r="G11250" s="2"/>
    </row>
    <row r="11251" spans="1:26" customHeight="1" ht="18" hidden="true" outlineLevel="3">
      <c r="A11251" s="2" t="s">
        <v>21692</v>
      </c>
      <c r="B11251" s="3" t="s">
        <v>21693</v>
      </c>
      <c r="C11251" s="2"/>
      <c r="D11251" s="2" t="s">
        <v>16</v>
      </c>
      <c r="E11251" s="4">
        <f>200.00*(1-Z1%)</f>
        <v>200</v>
      </c>
      <c r="F11251" s="2">
        <v>1</v>
      </c>
      <c r="G11251" s="2"/>
    </row>
    <row r="11252" spans="1:26" customHeight="1" ht="18" hidden="true" outlineLevel="3">
      <c r="A11252" s="2" t="s">
        <v>21694</v>
      </c>
      <c r="B11252" s="3" t="s">
        <v>21695</v>
      </c>
      <c r="C11252" s="2"/>
      <c r="D11252" s="2" t="s">
        <v>16</v>
      </c>
      <c r="E11252" s="4">
        <f>350.00*(1-Z1%)</f>
        <v>350</v>
      </c>
      <c r="F11252" s="2">
        <v>2</v>
      </c>
      <c r="G11252" s="2"/>
    </row>
    <row r="11253" spans="1:26" customHeight="1" ht="18" hidden="true" outlineLevel="3">
      <c r="A11253" s="2" t="s">
        <v>21696</v>
      </c>
      <c r="B11253" s="3" t="s">
        <v>21697</v>
      </c>
      <c r="C11253" s="2"/>
      <c r="D11253" s="2" t="s">
        <v>16</v>
      </c>
      <c r="E11253" s="4">
        <f>350.00*(1-Z1%)</f>
        <v>350</v>
      </c>
      <c r="F11253" s="2">
        <v>1</v>
      </c>
      <c r="G11253" s="2"/>
    </row>
    <row r="11254" spans="1:26" customHeight="1" ht="18" hidden="true" outlineLevel="3">
      <c r="A11254" s="2" t="s">
        <v>21698</v>
      </c>
      <c r="B11254" s="3" t="s">
        <v>21699</v>
      </c>
      <c r="C11254" s="2"/>
      <c r="D11254" s="2" t="s">
        <v>16</v>
      </c>
      <c r="E11254" s="4">
        <f>350.00*(1-Z1%)</f>
        <v>350</v>
      </c>
      <c r="F11254" s="2">
        <v>1</v>
      </c>
      <c r="G11254" s="2"/>
    </row>
    <row r="11255" spans="1:26" customHeight="1" ht="18" hidden="true" outlineLevel="3">
      <c r="A11255" s="2" t="s">
        <v>21700</v>
      </c>
      <c r="B11255" s="3" t="s">
        <v>21701</v>
      </c>
      <c r="C11255" s="2"/>
      <c r="D11255" s="2" t="s">
        <v>16</v>
      </c>
      <c r="E11255" s="4">
        <f>300.00*(1-Z1%)</f>
        <v>300</v>
      </c>
      <c r="F11255" s="2">
        <v>1</v>
      </c>
      <c r="G11255" s="2"/>
    </row>
    <row r="11256" spans="1:26" customHeight="1" ht="18" hidden="true" outlineLevel="3">
      <c r="A11256" s="2" t="s">
        <v>21702</v>
      </c>
      <c r="B11256" s="3" t="s">
        <v>21703</v>
      </c>
      <c r="C11256" s="2"/>
      <c r="D11256" s="2" t="s">
        <v>16</v>
      </c>
      <c r="E11256" s="4">
        <f>300.00*(1-Z1%)</f>
        <v>300</v>
      </c>
      <c r="F11256" s="2">
        <v>1</v>
      </c>
      <c r="G11256" s="2"/>
    </row>
    <row r="11257" spans="1:26" customHeight="1" ht="18" hidden="true" outlineLevel="3">
      <c r="A11257" s="2" t="s">
        <v>21704</v>
      </c>
      <c r="B11257" s="3" t="s">
        <v>21705</v>
      </c>
      <c r="C11257" s="2"/>
      <c r="D11257" s="2" t="s">
        <v>16</v>
      </c>
      <c r="E11257" s="4">
        <f>390.00*(1-Z1%)</f>
        <v>390</v>
      </c>
      <c r="F11257" s="2">
        <v>1</v>
      </c>
      <c r="G11257" s="2"/>
    </row>
    <row r="11258" spans="1:26" customHeight="1" ht="18" hidden="true" outlineLevel="3">
      <c r="A11258" s="2" t="s">
        <v>21706</v>
      </c>
      <c r="B11258" s="3" t="s">
        <v>21707</v>
      </c>
      <c r="C11258" s="2"/>
      <c r="D11258" s="2" t="s">
        <v>16</v>
      </c>
      <c r="E11258" s="4">
        <f>300.00*(1-Z1%)</f>
        <v>300</v>
      </c>
      <c r="F11258" s="2">
        <v>1</v>
      </c>
      <c r="G11258" s="2"/>
    </row>
    <row r="11259" spans="1:26" customHeight="1" ht="18" hidden="true" outlineLevel="3">
      <c r="A11259" s="2" t="s">
        <v>21708</v>
      </c>
      <c r="B11259" s="3" t="s">
        <v>21709</v>
      </c>
      <c r="C11259" s="2"/>
      <c r="D11259" s="2" t="s">
        <v>16</v>
      </c>
      <c r="E11259" s="4">
        <f>300.00*(1-Z1%)</f>
        <v>300</v>
      </c>
      <c r="F11259" s="2">
        <v>1</v>
      </c>
      <c r="G11259" s="2"/>
    </row>
    <row r="11260" spans="1:26" customHeight="1" ht="18" hidden="true" outlineLevel="3">
      <c r="A11260" s="2" t="s">
        <v>21710</v>
      </c>
      <c r="B11260" s="3" t="s">
        <v>21711</v>
      </c>
      <c r="C11260" s="2"/>
      <c r="D11260" s="2" t="s">
        <v>16</v>
      </c>
      <c r="E11260" s="4">
        <f>250.00*(1-Z1%)</f>
        <v>250</v>
      </c>
      <c r="F11260" s="2">
        <v>1</v>
      </c>
      <c r="G11260" s="2"/>
    </row>
    <row r="11261" spans="1:26" customHeight="1" ht="18" hidden="true" outlineLevel="3">
      <c r="A11261" s="2" t="s">
        <v>21712</v>
      </c>
      <c r="B11261" s="3" t="s">
        <v>21713</v>
      </c>
      <c r="C11261" s="2"/>
      <c r="D11261" s="2" t="s">
        <v>16</v>
      </c>
      <c r="E11261" s="4">
        <f>390.00*(1-Z1%)</f>
        <v>390</v>
      </c>
      <c r="F11261" s="2">
        <v>1</v>
      </c>
      <c r="G11261" s="2"/>
    </row>
    <row r="11262" spans="1:26" customHeight="1" ht="18" hidden="true" outlineLevel="3">
      <c r="A11262" s="2" t="s">
        <v>21714</v>
      </c>
      <c r="B11262" s="3" t="s">
        <v>21715</v>
      </c>
      <c r="C11262" s="2"/>
      <c r="D11262" s="2" t="s">
        <v>16</v>
      </c>
      <c r="E11262" s="4">
        <f>250.00*(1-Z1%)</f>
        <v>250</v>
      </c>
      <c r="F11262" s="2">
        <v>2</v>
      </c>
      <c r="G11262" s="2"/>
    </row>
    <row r="11263" spans="1:26" customHeight="1" ht="18" hidden="true" outlineLevel="3">
      <c r="A11263" s="2" t="s">
        <v>21716</v>
      </c>
      <c r="B11263" s="3" t="s">
        <v>21717</v>
      </c>
      <c r="C11263" s="2"/>
      <c r="D11263" s="2" t="s">
        <v>16</v>
      </c>
      <c r="E11263" s="4">
        <f>300.00*(1-Z1%)</f>
        <v>300</v>
      </c>
      <c r="F11263" s="2">
        <v>1</v>
      </c>
      <c r="G11263" s="2"/>
    </row>
    <row r="11264" spans="1:26" customHeight="1" ht="36" hidden="true" outlineLevel="3">
      <c r="A11264" s="2" t="s">
        <v>21718</v>
      </c>
      <c r="B11264" s="3" t="s">
        <v>21719</v>
      </c>
      <c r="C11264" s="2"/>
      <c r="D11264" s="2" t="s">
        <v>16</v>
      </c>
      <c r="E11264" s="4">
        <f>1100.00*(1-Z1%)</f>
        <v>1100</v>
      </c>
      <c r="F11264" s="2">
        <v>1</v>
      </c>
      <c r="G11264" s="2"/>
    </row>
    <row r="11265" spans="1:26" customHeight="1" ht="36" hidden="true" outlineLevel="3">
      <c r="A11265" s="2" t="s">
        <v>21720</v>
      </c>
      <c r="B11265" s="3" t="s">
        <v>21721</v>
      </c>
      <c r="C11265" s="2"/>
      <c r="D11265" s="2" t="s">
        <v>16</v>
      </c>
      <c r="E11265" s="4">
        <f>1100.00*(1-Z1%)</f>
        <v>1100</v>
      </c>
      <c r="F11265" s="2">
        <v>1</v>
      </c>
      <c r="G11265" s="2"/>
    </row>
    <row r="11266" spans="1:26" customHeight="1" ht="18" hidden="true" outlineLevel="3">
      <c r="A11266" s="2" t="s">
        <v>21722</v>
      </c>
      <c r="B11266" s="3" t="s">
        <v>21723</v>
      </c>
      <c r="C11266" s="2"/>
      <c r="D11266" s="2" t="s">
        <v>16</v>
      </c>
      <c r="E11266" s="4">
        <f>1350.00*(1-Z1%)</f>
        <v>1350</v>
      </c>
      <c r="F11266" s="2">
        <v>1</v>
      </c>
      <c r="G11266" s="2"/>
    </row>
    <row r="11267" spans="1:26" customHeight="1" ht="36" hidden="true" outlineLevel="3">
      <c r="A11267" s="2" t="s">
        <v>21724</v>
      </c>
      <c r="B11267" s="3" t="s">
        <v>21725</v>
      </c>
      <c r="C11267" s="2"/>
      <c r="D11267" s="2" t="s">
        <v>16</v>
      </c>
      <c r="E11267" s="4">
        <f>1100.00*(1-Z1%)</f>
        <v>1100</v>
      </c>
      <c r="F11267" s="2">
        <v>1</v>
      </c>
      <c r="G11267" s="2"/>
    </row>
    <row r="11268" spans="1:26" customHeight="1" ht="36" hidden="true" outlineLevel="3">
      <c r="A11268" s="2" t="s">
        <v>21726</v>
      </c>
      <c r="B11268" s="3" t="s">
        <v>21727</v>
      </c>
      <c r="C11268" s="2"/>
      <c r="D11268" s="2" t="s">
        <v>16</v>
      </c>
      <c r="E11268" s="4">
        <f>1100.00*(1-Z1%)</f>
        <v>1100</v>
      </c>
      <c r="F11268" s="2">
        <v>1</v>
      </c>
      <c r="G11268" s="2"/>
    </row>
    <row r="11269" spans="1:26" customHeight="1" ht="36" hidden="true" outlineLevel="3">
      <c r="A11269" s="2" t="s">
        <v>21728</v>
      </c>
      <c r="B11269" s="3" t="s">
        <v>21729</v>
      </c>
      <c r="C11269" s="2"/>
      <c r="D11269" s="2" t="s">
        <v>16</v>
      </c>
      <c r="E11269" s="4">
        <f>1100.00*(1-Z1%)</f>
        <v>1100</v>
      </c>
      <c r="F11269" s="2">
        <v>1</v>
      </c>
      <c r="G11269" s="2"/>
    </row>
    <row r="11270" spans="1:26" customHeight="1" ht="36" hidden="true" outlineLevel="3">
      <c r="A11270" s="2" t="s">
        <v>21730</v>
      </c>
      <c r="B11270" s="3" t="s">
        <v>21731</v>
      </c>
      <c r="C11270" s="2"/>
      <c r="D11270" s="2" t="s">
        <v>16</v>
      </c>
      <c r="E11270" s="4">
        <f>250.00*(1-Z1%)</f>
        <v>250</v>
      </c>
      <c r="F11270" s="2">
        <v>1</v>
      </c>
      <c r="G11270" s="2"/>
    </row>
    <row r="11271" spans="1:26" customHeight="1" ht="35" hidden="true" outlineLevel="3">
      <c r="A11271" s="5" t="s">
        <v>21732</v>
      </c>
      <c r="B11271" s="5"/>
      <c r="C11271" s="5"/>
      <c r="D11271" s="5"/>
      <c r="E11271" s="5"/>
      <c r="F11271" s="5"/>
      <c r="G11271" s="5"/>
    </row>
    <row r="11272" spans="1:26" customHeight="1" ht="18" hidden="true" outlineLevel="3">
      <c r="A11272" s="2" t="s">
        <v>21733</v>
      </c>
      <c r="B11272" s="3" t="s">
        <v>21734</v>
      </c>
      <c r="C11272" s="2"/>
      <c r="D11272" s="2" t="s">
        <v>16</v>
      </c>
      <c r="E11272" s="4">
        <f>1890.00*(1-Z1%)</f>
        <v>1890</v>
      </c>
      <c r="F11272" s="2">
        <v>1</v>
      </c>
      <c r="G11272" s="2"/>
    </row>
    <row r="11273" spans="1:26" customHeight="1" ht="36" hidden="true" outlineLevel="3">
      <c r="A11273" s="2" t="s">
        <v>21735</v>
      </c>
      <c r="B11273" s="3" t="s">
        <v>21736</v>
      </c>
      <c r="C11273" s="2"/>
      <c r="D11273" s="2" t="s">
        <v>16</v>
      </c>
      <c r="E11273" s="4">
        <f>490.00*(1-Z1%)</f>
        <v>490</v>
      </c>
      <c r="F11273" s="2">
        <v>2</v>
      </c>
      <c r="G11273" s="2"/>
    </row>
    <row r="11274" spans="1:26" customHeight="1" ht="36" hidden="true" outlineLevel="3">
      <c r="A11274" s="2" t="s">
        <v>21737</v>
      </c>
      <c r="B11274" s="3" t="s">
        <v>21738</v>
      </c>
      <c r="C11274" s="2"/>
      <c r="D11274" s="2" t="s">
        <v>16</v>
      </c>
      <c r="E11274" s="4">
        <f>300.00*(1-Z1%)</f>
        <v>300</v>
      </c>
      <c r="F11274" s="2">
        <v>1</v>
      </c>
      <c r="G11274" s="2"/>
    </row>
    <row r="11275" spans="1:26" customHeight="1" ht="36" hidden="true" outlineLevel="3">
      <c r="A11275" s="2" t="s">
        <v>21739</v>
      </c>
      <c r="B11275" s="3" t="s">
        <v>21740</v>
      </c>
      <c r="C11275" s="2"/>
      <c r="D11275" s="2" t="s">
        <v>16</v>
      </c>
      <c r="E11275" s="4">
        <f>200.00*(1-Z1%)</f>
        <v>200</v>
      </c>
      <c r="F11275" s="2">
        <v>1</v>
      </c>
      <c r="G11275" s="2"/>
    </row>
    <row r="11276" spans="1:26" customHeight="1" ht="18" hidden="true" outlineLevel="3">
      <c r="A11276" s="2" t="s">
        <v>21741</v>
      </c>
      <c r="B11276" s="3" t="s">
        <v>21742</v>
      </c>
      <c r="C11276" s="2"/>
      <c r="D11276" s="2" t="s">
        <v>16</v>
      </c>
      <c r="E11276" s="4">
        <f>800.00*(1-Z1%)</f>
        <v>800</v>
      </c>
      <c r="F11276" s="2">
        <v>1</v>
      </c>
      <c r="G11276" s="2"/>
    </row>
    <row r="11277" spans="1:26" customHeight="1" ht="18" hidden="true" outlineLevel="3">
      <c r="A11277" s="2" t="s">
        <v>21743</v>
      </c>
      <c r="B11277" s="3" t="s">
        <v>21744</v>
      </c>
      <c r="C11277" s="2"/>
      <c r="D11277" s="2" t="s">
        <v>16</v>
      </c>
      <c r="E11277" s="4">
        <f>800.00*(1-Z1%)</f>
        <v>800</v>
      </c>
      <c r="F11277" s="2">
        <v>2</v>
      </c>
      <c r="G11277" s="2"/>
    </row>
    <row r="11278" spans="1:26" customHeight="1" ht="18" hidden="true" outlineLevel="3">
      <c r="A11278" s="2" t="s">
        <v>21745</v>
      </c>
      <c r="B11278" s="3" t="s">
        <v>21746</v>
      </c>
      <c r="C11278" s="2"/>
      <c r="D11278" s="2" t="s">
        <v>16</v>
      </c>
      <c r="E11278" s="4">
        <f>450.00*(1-Z1%)</f>
        <v>450</v>
      </c>
      <c r="F11278" s="2">
        <v>1</v>
      </c>
      <c r="G11278" s="2"/>
    </row>
    <row r="11279" spans="1:26" customHeight="1" ht="36" hidden="true" outlineLevel="3">
      <c r="A11279" s="2" t="s">
        <v>21747</v>
      </c>
      <c r="B11279" s="3" t="s">
        <v>21748</v>
      </c>
      <c r="C11279" s="2"/>
      <c r="D11279" s="2" t="s">
        <v>16</v>
      </c>
      <c r="E11279" s="4">
        <f>490.00*(1-Z1%)</f>
        <v>490</v>
      </c>
      <c r="F11279" s="2">
        <v>2</v>
      </c>
      <c r="G11279" s="2"/>
    </row>
    <row r="11280" spans="1:26" customHeight="1" ht="36" hidden="true" outlineLevel="3">
      <c r="A11280" s="2" t="s">
        <v>21749</v>
      </c>
      <c r="B11280" s="3" t="s">
        <v>21750</v>
      </c>
      <c r="C11280" s="2"/>
      <c r="D11280" s="2" t="s">
        <v>16</v>
      </c>
      <c r="E11280" s="4">
        <f>950.00*(1-Z1%)</f>
        <v>950</v>
      </c>
      <c r="F11280" s="2">
        <v>1</v>
      </c>
      <c r="G11280" s="2"/>
    </row>
    <row r="11281" spans="1:26" customHeight="1" ht="35" hidden="true" outlineLevel="3">
      <c r="A11281" s="5" t="s">
        <v>21751</v>
      </c>
      <c r="B11281" s="5"/>
      <c r="C11281" s="5"/>
      <c r="D11281" s="5"/>
      <c r="E11281" s="5"/>
      <c r="F11281" s="5"/>
      <c r="G11281" s="5"/>
    </row>
    <row r="11282" spans="1:26" customHeight="1" ht="18" hidden="true" outlineLevel="3">
      <c r="A11282" s="2" t="s">
        <v>21752</v>
      </c>
      <c r="B11282" s="3" t="s">
        <v>21753</v>
      </c>
      <c r="C11282" s="2"/>
      <c r="D11282" s="2" t="s">
        <v>16</v>
      </c>
      <c r="E11282" s="4">
        <f>1350.00*(1-Z1%)</f>
        <v>1350</v>
      </c>
      <c r="F11282" s="2">
        <v>1</v>
      </c>
      <c r="G11282" s="2"/>
    </row>
    <row r="11283" spans="1:26" customHeight="1" ht="36" hidden="true" outlineLevel="3">
      <c r="A11283" s="2" t="s">
        <v>21754</v>
      </c>
      <c r="B11283" s="3" t="s">
        <v>21755</v>
      </c>
      <c r="C11283" s="2"/>
      <c r="D11283" s="2" t="s">
        <v>16</v>
      </c>
      <c r="E11283" s="4">
        <f>1650.00*(1-Z1%)</f>
        <v>1650</v>
      </c>
      <c r="F11283" s="2">
        <v>1</v>
      </c>
      <c r="G11283" s="2"/>
    </row>
    <row r="11284" spans="1:26" customHeight="1" ht="36" hidden="true" outlineLevel="3">
      <c r="A11284" s="2" t="s">
        <v>21756</v>
      </c>
      <c r="B11284" s="3" t="s">
        <v>21757</v>
      </c>
      <c r="C11284" s="2"/>
      <c r="D11284" s="2" t="s">
        <v>16</v>
      </c>
      <c r="E11284" s="4">
        <f>1650.00*(1-Z1%)</f>
        <v>1650</v>
      </c>
      <c r="F11284" s="2">
        <v>1</v>
      </c>
      <c r="G11284" s="2"/>
    </row>
    <row r="11285" spans="1:26" customHeight="1" ht="36" hidden="true" outlineLevel="3">
      <c r="A11285" s="2" t="s">
        <v>21758</v>
      </c>
      <c r="B11285" s="3" t="s">
        <v>21759</v>
      </c>
      <c r="C11285" s="2"/>
      <c r="D11285" s="2" t="s">
        <v>16</v>
      </c>
      <c r="E11285" s="4">
        <f>1750.00*(1-Z1%)</f>
        <v>1750</v>
      </c>
      <c r="F11285" s="2">
        <v>1</v>
      </c>
      <c r="G11285" s="2"/>
    </row>
    <row r="11286" spans="1:26" customHeight="1" ht="36" hidden="true" outlineLevel="3">
      <c r="A11286" s="2" t="s">
        <v>21760</v>
      </c>
      <c r="B11286" s="3" t="s">
        <v>21761</v>
      </c>
      <c r="C11286" s="2"/>
      <c r="D11286" s="2" t="s">
        <v>16</v>
      </c>
      <c r="E11286" s="4">
        <f>2790.00*(1-Z1%)</f>
        <v>2790</v>
      </c>
      <c r="F11286" s="2">
        <v>1</v>
      </c>
      <c r="G11286" s="2"/>
    </row>
    <row r="11287" spans="1:26" customHeight="1" ht="36" hidden="true" outlineLevel="3">
      <c r="A11287" s="2" t="s">
        <v>21762</v>
      </c>
      <c r="B11287" s="3" t="s">
        <v>21763</v>
      </c>
      <c r="C11287" s="2"/>
      <c r="D11287" s="2" t="s">
        <v>16</v>
      </c>
      <c r="E11287" s="4">
        <f>2790.00*(1-Z1%)</f>
        <v>2790</v>
      </c>
      <c r="F11287" s="2">
        <v>1</v>
      </c>
      <c r="G11287" s="2"/>
    </row>
    <row r="11288" spans="1:26" customHeight="1" ht="36" hidden="true" outlineLevel="3">
      <c r="A11288" s="2" t="s">
        <v>21764</v>
      </c>
      <c r="B11288" s="3" t="s">
        <v>21765</v>
      </c>
      <c r="C11288" s="2"/>
      <c r="D11288" s="2" t="s">
        <v>16</v>
      </c>
      <c r="E11288" s="4">
        <f>1750.00*(1-Z1%)</f>
        <v>1750</v>
      </c>
      <c r="F11288" s="2">
        <v>1</v>
      </c>
      <c r="G11288" s="2"/>
    </row>
    <row r="11289" spans="1:26" customHeight="1" ht="36" hidden="true" outlineLevel="3">
      <c r="A11289" s="2" t="s">
        <v>21766</v>
      </c>
      <c r="B11289" s="3" t="s">
        <v>21767</v>
      </c>
      <c r="C11289" s="2"/>
      <c r="D11289" s="2" t="s">
        <v>16</v>
      </c>
      <c r="E11289" s="4">
        <f>1750.00*(1-Z1%)</f>
        <v>1750</v>
      </c>
      <c r="F11289" s="2">
        <v>1</v>
      </c>
      <c r="G11289" s="2"/>
    </row>
    <row r="11290" spans="1:26" customHeight="1" ht="36" hidden="true" outlineLevel="3">
      <c r="A11290" s="2" t="s">
        <v>21768</v>
      </c>
      <c r="B11290" s="3" t="s">
        <v>21769</v>
      </c>
      <c r="C11290" s="2"/>
      <c r="D11290" s="2" t="s">
        <v>16</v>
      </c>
      <c r="E11290" s="4">
        <f>1750.00*(1-Z1%)</f>
        <v>1750</v>
      </c>
      <c r="F11290" s="2">
        <v>1</v>
      </c>
      <c r="G11290" s="2"/>
    </row>
    <row r="11291" spans="1:26" customHeight="1" ht="36" hidden="true" outlineLevel="3">
      <c r="A11291" s="2" t="s">
        <v>21770</v>
      </c>
      <c r="B11291" s="3" t="s">
        <v>21771</v>
      </c>
      <c r="C11291" s="2"/>
      <c r="D11291" s="2" t="s">
        <v>16</v>
      </c>
      <c r="E11291" s="4">
        <f>1250.00*(1-Z1%)</f>
        <v>1250</v>
      </c>
      <c r="F11291" s="2">
        <v>1</v>
      </c>
      <c r="G11291" s="2"/>
    </row>
    <row r="11292" spans="1:26" customHeight="1" ht="36" hidden="true" outlineLevel="3">
      <c r="A11292" s="2" t="s">
        <v>21772</v>
      </c>
      <c r="B11292" s="3" t="s">
        <v>21773</v>
      </c>
      <c r="C11292" s="2"/>
      <c r="D11292" s="2" t="s">
        <v>16</v>
      </c>
      <c r="E11292" s="4">
        <f>1190.00*(1-Z1%)</f>
        <v>1190</v>
      </c>
      <c r="F11292" s="2">
        <v>2</v>
      </c>
      <c r="G11292" s="2"/>
    </row>
    <row r="11293" spans="1:26" customHeight="1" ht="36" hidden="true" outlineLevel="3">
      <c r="A11293" s="2" t="s">
        <v>21774</v>
      </c>
      <c r="B11293" s="3" t="s">
        <v>21775</v>
      </c>
      <c r="C11293" s="2"/>
      <c r="D11293" s="2" t="s">
        <v>16</v>
      </c>
      <c r="E11293" s="4">
        <f>1890.00*(1-Z1%)</f>
        <v>1890</v>
      </c>
      <c r="F11293" s="2">
        <v>1</v>
      </c>
      <c r="G11293" s="2"/>
    </row>
    <row r="11294" spans="1:26" customHeight="1" ht="36" hidden="true" outlineLevel="3">
      <c r="A11294" s="2" t="s">
        <v>21776</v>
      </c>
      <c r="B11294" s="3" t="s">
        <v>21777</v>
      </c>
      <c r="C11294" s="2"/>
      <c r="D11294" s="2" t="s">
        <v>16</v>
      </c>
      <c r="E11294" s="4">
        <f>1650.00*(1-Z1%)</f>
        <v>1650</v>
      </c>
      <c r="F11294" s="2">
        <v>1</v>
      </c>
      <c r="G11294" s="2"/>
    </row>
    <row r="11295" spans="1:26" customHeight="1" ht="36" hidden="true" outlineLevel="3">
      <c r="A11295" s="2" t="s">
        <v>21778</v>
      </c>
      <c r="B11295" s="3" t="s">
        <v>21779</v>
      </c>
      <c r="C11295" s="2"/>
      <c r="D11295" s="2" t="s">
        <v>16</v>
      </c>
      <c r="E11295" s="4">
        <f>1100.00*(1-Z1%)</f>
        <v>1100</v>
      </c>
      <c r="F11295" s="2">
        <v>2</v>
      </c>
      <c r="G11295" s="2"/>
    </row>
    <row r="11296" spans="1:26" customHeight="1" ht="36" hidden="true" outlineLevel="3">
      <c r="A11296" s="2" t="s">
        <v>21780</v>
      </c>
      <c r="B11296" s="3" t="s">
        <v>21781</v>
      </c>
      <c r="C11296" s="2"/>
      <c r="D11296" s="2" t="s">
        <v>16</v>
      </c>
      <c r="E11296" s="4">
        <f>1100.00*(1-Z1%)</f>
        <v>1100</v>
      </c>
      <c r="F11296" s="2">
        <v>1</v>
      </c>
      <c r="G11296" s="2"/>
    </row>
    <row r="11297" spans="1:26" customHeight="1" ht="36" hidden="true" outlineLevel="3">
      <c r="A11297" s="2" t="s">
        <v>21782</v>
      </c>
      <c r="B11297" s="3" t="s">
        <v>21783</v>
      </c>
      <c r="C11297" s="2"/>
      <c r="D11297" s="2" t="s">
        <v>16</v>
      </c>
      <c r="E11297" s="4">
        <f>1150.00*(1-Z1%)</f>
        <v>1150</v>
      </c>
      <c r="F11297" s="2">
        <v>1</v>
      </c>
      <c r="G11297" s="2"/>
    </row>
    <row r="11298" spans="1:26" customHeight="1" ht="35" hidden="true" outlineLevel="2">
      <c r="A11298" s="5" t="s">
        <v>21784</v>
      </c>
      <c r="B11298" s="5"/>
      <c r="C11298" s="5"/>
      <c r="D11298" s="5"/>
      <c r="E11298" s="5"/>
      <c r="F11298" s="5"/>
      <c r="G11298" s="5"/>
    </row>
    <row r="11299" spans="1:26" customHeight="1" ht="35" hidden="true" outlineLevel="3">
      <c r="A11299" s="5" t="s">
        <v>21785</v>
      </c>
      <c r="B11299" s="5"/>
      <c r="C11299" s="5"/>
      <c r="D11299" s="5"/>
      <c r="E11299" s="5"/>
      <c r="F11299" s="5"/>
      <c r="G11299" s="5"/>
    </row>
    <row r="11300" spans="1:26" customHeight="1" ht="36" hidden="true" outlineLevel="3">
      <c r="A11300" s="2" t="s">
        <v>21786</v>
      </c>
      <c r="B11300" s="3" t="s">
        <v>21787</v>
      </c>
      <c r="C11300" s="2"/>
      <c r="D11300" s="2" t="s">
        <v>16</v>
      </c>
      <c r="E11300" s="4">
        <f>390.00*(1-Z1%)</f>
        <v>390</v>
      </c>
      <c r="F11300" s="2">
        <v>1</v>
      </c>
      <c r="G11300" s="2"/>
    </row>
    <row r="11301" spans="1:26" customHeight="1" ht="18" hidden="true" outlineLevel="3">
      <c r="A11301" s="2" t="s">
        <v>21788</v>
      </c>
      <c r="B11301" s="3" t="s">
        <v>21789</v>
      </c>
      <c r="C11301" s="2"/>
      <c r="D11301" s="2" t="s">
        <v>16</v>
      </c>
      <c r="E11301" s="4">
        <f>1190.00*(1-Z1%)</f>
        <v>1190</v>
      </c>
      <c r="F11301" s="2">
        <v>1</v>
      </c>
      <c r="G11301" s="2"/>
    </row>
    <row r="11302" spans="1:26" customHeight="1" ht="35" hidden="true" outlineLevel="3">
      <c r="A11302" s="5" t="s">
        <v>21790</v>
      </c>
      <c r="B11302" s="5"/>
      <c r="C11302" s="5"/>
      <c r="D11302" s="5"/>
      <c r="E11302" s="5"/>
      <c r="F11302" s="5"/>
      <c r="G11302" s="5"/>
    </row>
    <row r="11303" spans="1:26" customHeight="1" ht="18" hidden="true" outlineLevel="3">
      <c r="A11303" s="2" t="s">
        <v>21791</v>
      </c>
      <c r="B11303" s="3" t="s">
        <v>21792</v>
      </c>
      <c r="C11303" s="2"/>
      <c r="D11303" s="2" t="s">
        <v>16</v>
      </c>
      <c r="E11303" s="4">
        <f>150.00*(1-Z1%)</f>
        <v>150</v>
      </c>
      <c r="F11303" s="2">
        <v>1</v>
      </c>
      <c r="G11303" s="2"/>
    </row>
    <row r="11304" spans="1:26" customHeight="1" ht="18" hidden="true" outlineLevel="3">
      <c r="A11304" s="2" t="s">
        <v>21793</v>
      </c>
      <c r="B11304" s="3" t="s">
        <v>21794</v>
      </c>
      <c r="C11304" s="2"/>
      <c r="D11304" s="2" t="s">
        <v>16</v>
      </c>
      <c r="E11304" s="4">
        <f>150.00*(1-Z1%)</f>
        <v>150</v>
      </c>
      <c r="F11304" s="2">
        <v>2</v>
      </c>
      <c r="G11304" s="2"/>
    </row>
    <row r="11305" spans="1:26" customHeight="1" ht="36" hidden="true" outlineLevel="3">
      <c r="A11305" s="2" t="s">
        <v>21795</v>
      </c>
      <c r="B11305" s="3" t="s">
        <v>21796</v>
      </c>
      <c r="C11305" s="2"/>
      <c r="D11305" s="2" t="s">
        <v>16</v>
      </c>
      <c r="E11305" s="4">
        <f>200.00*(1-Z1%)</f>
        <v>200</v>
      </c>
      <c r="F11305" s="2">
        <v>1</v>
      </c>
      <c r="G11305" s="2"/>
    </row>
    <row r="11306" spans="1:26" customHeight="1" ht="36" hidden="true" outlineLevel="3">
      <c r="A11306" s="2" t="s">
        <v>21797</v>
      </c>
      <c r="B11306" s="3" t="s">
        <v>21798</v>
      </c>
      <c r="C11306" s="2"/>
      <c r="D11306" s="2" t="s">
        <v>16</v>
      </c>
      <c r="E11306" s="4">
        <f>200.00*(1-Z1%)</f>
        <v>200</v>
      </c>
      <c r="F11306" s="2">
        <v>1</v>
      </c>
      <c r="G11306" s="2"/>
    </row>
    <row r="11307" spans="1:26" customHeight="1" ht="18" hidden="true" outlineLevel="3">
      <c r="A11307" s="2" t="s">
        <v>21799</v>
      </c>
      <c r="B11307" s="3" t="s">
        <v>21800</v>
      </c>
      <c r="C11307" s="2"/>
      <c r="D11307" s="2" t="s">
        <v>16</v>
      </c>
      <c r="E11307" s="4">
        <f>1270.00*(1-Z1%)</f>
        <v>1270</v>
      </c>
      <c r="F11307" s="2">
        <v>2</v>
      </c>
      <c r="G11307" s="2"/>
    </row>
    <row r="11308" spans="1:26" customHeight="1" ht="35" hidden="true" outlineLevel="3">
      <c r="A11308" s="5" t="s">
        <v>21801</v>
      </c>
      <c r="B11308" s="5"/>
      <c r="C11308" s="5"/>
      <c r="D11308" s="5"/>
      <c r="E11308" s="5"/>
      <c r="F11308" s="5"/>
      <c r="G11308" s="5"/>
    </row>
    <row r="11309" spans="1:26" customHeight="1" ht="18" hidden="true" outlineLevel="3">
      <c r="A11309" s="2" t="s">
        <v>21802</v>
      </c>
      <c r="B11309" s="3" t="s">
        <v>21803</v>
      </c>
      <c r="C11309" s="2"/>
      <c r="D11309" s="2" t="s">
        <v>16</v>
      </c>
      <c r="E11309" s="4">
        <f>450.00*(1-Z1%)</f>
        <v>450</v>
      </c>
      <c r="F11309" s="2">
        <v>3</v>
      </c>
      <c r="G11309" s="2"/>
    </row>
    <row r="11310" spans="1:26" customHeight="1" ht="36" hidden="true" outlineLevel="3">
      <c r="A11310" s="2" t="s">
        <v>21804</v>
      </c>
      <c r="B11310" s="3" t="s">
        <v>21805</v>
      </c>
      <c r="C11310" s="2"/>
      <c r="D11310" s="2" t="s">
        <v>16</v>
      </c>
      <c r="E11310" s="4">
        <f>450.00*(1-Z1%)</f>
        <v>450</v>
      </c>
      <c r="F11310" s="2">
        <v>1</v>
      </c>
      <c r="G11310" s="2"/>
    </row>
    <row r="11311" spans="1:26" customHeight="1" ht="18" hidden="true" outlineLevel="3">
      <c r="A11311" s="2" t="s">
        <v>21806</v>
      </c>
      <c r="B11311" s="3" t="s">
        <v>21807</v>
      </c>
      <c r="C11311" s="2"/>
      <c r="D11311" s="2" t="s">
        <v>16</v>
      </c>
      <c r="E11311" s="4">
        <f>11990.00*(1-Z1%)</f>
        <v>11990</v>
      </c>
      <c r="F11311" s="2">
        <v>2</v>
      </c>
      <c r="G11311" s="2"/>
    </row>
    <row r="11312" spans="1:26" customHeight="1" ht="18" hidden="true" outlineLevel="3">
      <c r="A11312" s="2" t="s">
        <v>21808</v>
      </c>
      <c r="B11312" s="3" t="s">
        <v>21809</v>
      </c>
      <c r="C11312" s="2"/>
      <c r="D11312" s="2" t="s">
        <v>16</v>
      </c>
      <c r="E11312" s="4">
        <f>550.00*(1-Z1%)</f>
        <v>550</v>
      </c>
      <c r="F11312" s="2">
        <v>2</v>
      </c>
      <c r="G11312" s="2"/>
    </row>
    <row r="11313" spans="1:26" customHeight="1" ht="35">
      <c r="A11313" s="1" t="s">
        <v>21810</v>
      </c>
      <c r="B11313" s="1"/>
      <c r="C11313" s="1"/>
      <c r="D11313" s="1"/>
      <c r="E11313" s="1"/>
      <c r="F11313" s="1"/>
      <c r="G11313" s="1"/>
    </row>
    <row r="11314" spans="1:26" customHeight="1" ht="35" hidden="true" outlineLevel="2">
      <c r="A11314" s="5" t="s">
        <v>21811</v>
      </c>
      <c r="B11314" s="5"/>
      <c r="C11314" s="5"/>
      <c r="D11314" s="5"/>
      <c r="E11314" s="5"/>
      <c r="F11314" s="5"/>
      <c r="G11314" s="5"/>
    </row>
    <row r="11315" spans="1:26" customHeight="1" ht="18" hidden="true" outlineLevel="2">
      <c r="A11315" s="2" t="s">
        <v>21812</v>
      </c>
      <c r="B11315" s="3" t="s">
        <v>21813</v>
      </c>
      <c r="C11315" s="2"/>
      <c r="D11315" s="2" t="s">
        <v>16</v>
      </c>
      <c r="E11315" s="4">
        <f>850.00*(1-Z1%)</f>
        <v>850</v>
      </c>
      <c r="F11315" s="2">
        <v>1</v>
      </c>
      <c r="G11315" s="2"/>
    </row>
    <row r="11316" spans="1:26" customHeight="1" ht="18" hidden="true" outlineLevel="2">
      <c r="A11316" s="2" t="s">
        <v>21814</v>
      </c>
      <c r="B11316" s="3" t="s">
        <v>21815</v>
      </c>
      <c r="C11316" s="2"/>
      <c r="D11316" s="2" t="s">
        <v>16</v>
      </c>
      <c r="E11316" s="4">
        <f>800.00*(1-Z1%)</f>
        <v>800</v>
      </c>
      <c r="F11316" s="2">
        <v>1</v>
      </c>
      <c r="G11316" s="2"/>
    </row>
    <row r="11317" spans="1:26" customHeight="1" ht="18" hidden="true" outlineLevel="2">
      <c r="A11317" s="2" t="s">
        <v>21816</v>
      </c>
      <c r="B11317" s="3" t="s">
        <v>21817</v>
      </c>
      <c r="C11317" s="2"/>
      <c r="D11317" s="2" t="s">
        <v>16</v>
      </c>
      <c r="E11317" s="4">
        <f>800.00*(1-Z1%)</f>
        <v>800</v>
      </c>
      <c r="F11317" s="2">
        <v>2</v>
      </c>
      <c r="G11317" s="2"/>
    </row>
    <row r="11318" spans="1:26" customHeight="1" ht="18" hidden="true" outlineLevel="2">
      <c r="A11318" s="2" t="s">
        <v>21818</v>
      </c>
      <c r="B11318" s="3" t="s">
        <v>21819</v>
      </c>
      <c r="C11318" s="2"/>
      <c r="D11318" s="2" t="s">
        <v>16</v>
      </c>
      <c r="E11318" s="4">
        <f>800.00*(1-Z1%)</f>
        <v>800</v>
      </c>
      <c r="F11318" s="2">
        <v>2</v>
      </c>
      <c r="G11318" s="2"/>
    </row>
    <row r="11319" spans="1:26" customHeight="1" ht="18" hidden="true" outlineLevel="2">
      <c r="A11319" s="2" t="s">
        <v>21820</v>
      </c>
      <c r="B11319" s="3" t="s">
        <v>21821</v>
      </c>
      <c r="C11319" s="2"/>
      <c r="D11319" s="2" t="s">
        <v>16</v>
      </c>
      <c r="E11319" s="4">
        <f>800.00*(1-Z1%)</f>
        <v>800</v>
      </c>
      <c r="F11319" s="2">
        <v>1</v>
      </c>
      <c r="G11319" s="2"/>
    </row>
    <row r="11320" spans="1:26" customHeight="1" ht="36" hidden="true" outlineLevel="2">
      <c r="A11320" s="2" t="s">
        <v>21822</v>
      </c>
      <c r="B11320" s="3" t="s">
        <v>21823</v>
      </c>
      <c r="C11320" s="2"/>
      <c r="D11320" s="2" t="s">
        <v>16</v>
      </c>
      <c r="E11320" s="4">
        <f>570.00*(1-Z1%)</f>
        <v>570</v>
      </c>
      <c r="F11320" s="2">
        <v>2</v>
      </c>
      <c r="G11320" s="2"/>
    </row>
    <row r="11321" spans="1:26" customHeight="1" ht="18" hidden="true" outlineLevel="2">
      <c r="A11321" s="2" t="s">
        <v>21824</v>
      </c>
      <c r="B11321" s="3" t="s">
        <v>21825</v>
      </c>
      <c r="C11321" s="2"/>
      <c r="D11321" s="2" t="s">
        <v>16</v>
      </c>
      <c r="E11321" s="4">
        <f>650.00*(1-Z1%)</f>
        <v>650</v>
      </c>
      <c r="F11321" s="2">
        <v>1</v>
      </c>
      <c r="G11321" s="2"/>
    </row>
    <row r="11322" spans="1:26" customHeight="1" ht="18" hidden="true" outlineLevel="2">
      <c r="A11322" s="2" t="s">
        <v>21826</v>
      </c>
      <c r="B11322" s="3" t="s">
        <v>21827</v>
      </c>
      <c r="C11322" s="2"/>
      <c r="D11322" s="2" t="s">
        <v>16</v>
      </c>
      <c r="E11322" s="4">
        <f>850.00*(1-Z1%)</f>
        <v>850</v>
      </c>
      <c r="F11322" s="2">
        <v>1</v>
      </c>
      <c r="G11322" s="2"/>
    </row>
    <row r="11323" spans="1:26" customHeight="1" ht="18" hidden="true" outlineLevel="2">
      <c r="A11323" s="2" t="s">
        <v>21828</v>
      </c>
      <c r="B11323" s="3" t="s">
        <v>21829</v>
      </c>
      <c r="C11323" s="2"/>
      <c r="D11323" s="2" t="s">
        <v>16</v>
      </c>
      <c r="E11323" s="4">
        <f>850.00*(1-Z1%)</f>
        <v>850</v>
      </c>
      <c r="F11323" s="2">
        <v>1</v>
      </c>
      <c r="G11323" s="2"/>
    </row>
    <row r="11324" spans="1:26" customHeight="1" ht="18" hidden="true" outlineLevel="2">
      <c r="A11324" s="2" t="s">
        <v>21830</v>
      </c>
      <c r="B11324" s="3" t="s">
        <v>21831</v>
      </c>
      <c r="C11324" s="2"/>
      <c r="D11324" s="2" t="s">
        <v>16</v>
      </c>
      <c r="E11324" s="4">
        <f>1390.00*(1-Z1%)</f>
        <v>1390</v>
      </c>
      <c r="F11324" s="2">
        <v>1</v>
      </c>
      <c r="G11324" s="2"/>
    </row>
    <row r="11325" spans="1:26" customHeight="1" ht="18" hidden="true" outlineLevel="2">
      <c r="A11325" s="2" t="s">
        <v>21832</v>
      </c>
      <c r="B11325" s="3" t="s">
        <v>21833</v>
      </c>
      <c r="C11325" s="2"/>
      <c r="D11325" s="2" t="s">
        <v>16</v>
      </c>
      <c r="E11325" s="4">
        <f>1300.00*(1-Z1%)</f>
        <v>1300</v>
      </c>
      <c r="F11325" s="2">
        <v>1</v>
      </c>
      <c r="G11325" s="2"/>
    </row>
    <row r="11326" spans="1:26" customHeight="1" ht="18" hidden="true" outlineLevel="2">
      <c r="A11326" s="2" t="s">
        <v>21834</v>
      </c>
      <c r="B11326" s="3" t="s">
        <v>21835</v>
      </c>
      <c r="C11326" s="2"/>
      <c r="D11326" s="2" t="s">
        <v>16</v>
      </c>
      <c r="E11326" s="4">
        <f>1990.00*(1-Z1%)</f>
        <v>1990</v>
      </c>
      <c r="F11326" s="2">
        <v>2</v>
      </c>
      <c r="G11326" s="2"/>
    </row>
    <row r="11327" spans="1:26" customHeight="1" ht="18" hidden="true" outlineLevel="2">
      <c r="A11327" s="2" t="s">
        <v>21836</v>
      </c>
      <c r="B11327" s="3" t="s">
        <v>21837</v>
      </c>
      <c r="C11327" s="2"/>
      <c r="D11327" s="2" t="s">
        <v>16</v>
      </c>
      <c r="E11327" s="4">
        <f>500.00*(1-Z1%)</f>
        <v>500</v>
      </c>
      <c r="F11327" s="2">
        <v>1</v>
      </c>
      <c r="G11327" s="2"/>
    </row>
    <row r="11328" spans="1:26" customHeight="1" ht="18" hidden="true" outlineLevel="2">
      <c r="A11328" s="2" t="s">
        <v>21838</v>
      </c>
      <c r="B11328" s="3" t="s">
        <v>21839</v>
      </c>
      <c r="C11328" s="2"/>
      <c r="D11328" s="2" t="s">
        <v>16</v>
      </c>
      <c r="E11328" s="4">
        <f>500.00*(1-Z1%)</f>
        <v>500</v>
      </c>
      <c r="F11328" s="2">
        <v>2</v>
      </c>
      <c r="G11328" s="2"/>
    </row>
    <row r="11329" spans="1:26" customHeight="1" ht="18" hidden="true" outlineLevel="2">
      <c r="A11329" s="2" t="s">
        <v>21840</v>
      </c>
      <c r="B11329" s="3" t="s">
        <v>21841</v>
      </c>
      <c r="C11329" s="2"/>
      <c r="D11329" s="2" t="s">
        <v>16</v>
      </c>
      <c r="E11329" s="4">
        <f>500.00*(1-Z1%)</f>
        <v>500</v>
      </c>
      <c r="F11329" s="2">
        <v>1</v>
      </c>
      <c r="G11329" s="2"/>
    </row>
    <row r="11330" spans="1:26" customHeight="1" ht="18" hidden="true" outlineLevel="2">
      <c r="A11330" s="2" t="s">
        <v>21842</v>
      </c>
      <c r="B11330" s="3" t="s">
        <v>21843</v>
      </c>
      <c r="C11330" s="2"/>
      <c r="D11330" s="2" t="s">
        <v>16</v>
      </c>
      <c r="E11330" s="4">
        <f>500.00*(1-Z1%)</f>
        <v>500</v>
      </c>
      <c r="F11330" s="2">
        <v>1</v>
      </c>
      <c r="G11330" s="2"/>
    </row>
    <row r="11331" spans="1:26" customHeight="1" ht="18" hidden="true" outlineLevel="2">
      <c r="A11331" s="2" t="s">
        <v>21844</v>
      </c>
      <c r="B11331" s="3" t="s">
        <v>21845</v>
      </c>
      <c r="C11331" s="2"/>
      <c r="D11331" s="2" t="s">
        <v>16</v>
      </c>
      <c r="E11331" s="4">
        <f>550.00*(1-Z1%)</f>
        <v>550</v>
      </c>
      <c r="F11331" s="2">
        <v>1</v>
      </c>
      <c r="G11331" s="2"/>
    </row>
    <row r="11332" spans="1:26" customHeight="1" ht="18" hidden="true" outlineLevel="2">
      <c r="A11332" s="2" t="s">
        <v>21846</v>
      </c>
      <c r="B11332" s="3" t="s">
        <v>21847</v>
      </c>
      <c r="C11332" s="2"/>
      <c r="D11332" s="2" t="s">
        <v>16</v>
      </c>
      <c r="E11332" s="4">
        <f>550.00*(1-Z1%)</f>
        <v>550</v>
      </c>
      <c r="F11332" s="2">
        <v>1</v>
      </c>
      <c r="G11332" s="2"/>
    </row>
    <row r="11333" spans="1:26" customHeight="1" ht="18" hidden="true" outlineLevel="2">
      <c r="A11333" s="2" t="s">
        <v>21848</v>
      </c>
      <c r="B11333" s="3" t="s">
        <v>21849</v>
      </c>
      <c r="C11333" s="2"/>
      <c r="D11333" s="2" t="s">
        <v>16</v>
      </c>
      <c r="E11333" s="4">
        <f>550.00*(1-Z1%)</f>
        <v>550</v>
      </c>
      <c r="F11333" s="2">
        <v>1</v>
      </c>
      <c r="G11333" s="2"/>
    </row>
    <row r="11334" spans="1:26" customHeight="1" ht="18" hidden="true" outlineLevel="2">
      <c r="A11334" s="2" t="s">
        <v>21850</v>
      </c>
      <c r="B11334" s="3" t="s">
        <v>21851</v>
      </c>
      <c r="C11334" s="2"/>
      <c r="D11334" s="2" t="s">
        <v>16</v>
      </c>
      <c r="E11334" s="4">
        <f>650.00*(1-Z1%)</f>
        <v>650</v>
      </c>
      <c r="F11334" s="2">
        <v>2</v>
      </c>
      <c r="G11334" s="2"/>
    </row>
    <row r="11335" spans="1:26" customHeight="1" ht="18" hidden="true" outlineLevel="2">
      <c r="A11335" s="2" t="s">
        <v>21852</v>
      </c>
      <c r="B11335" s="3" t="s">
        <v>21853</v>
      </c>
      <c r="C11335" s="2"/>
      <c r="D11335" s="2" t="s">
        <v>16</v>
      </c>
      <c r="E11335" s="4">
        <f>650.00*(1-Z1%)</f>
        <v>650</v>
      </c>
      <c r="F11335" s="2">
        <v>2</v>
      </c>
      <c r="G11335" s="2"/>
    </row>
    <row r="11336" spans="1:26" customHeight="1" ht="18" hidden="true" outlineLevel="2">
      <c r="A11336" s="2" t="s">
        <v>21854</v>
      </c>
      <c r="B11336" s="3" t="s">
        <v>21855</v>
      </c>
      <c r="C11336" s="2"/>
      <c r="D11336" s="2" t="s">
        <v>16</v>
      </c>
      <c r="E11336" s="4">
        <f>590.00*(1-Z1%)</f>
        <v>590</v>
      </c>
      <c r="F11336" s="2">
        <v>1</v>
      </c>
      <c r="G11336" s="2"/>
    </row>
    <row r="11337" spans="1:26" customHeight="1" ht="18" hidden="true" outlineLevel="2">
      <c r="A11337" s="2" t="s">
        <v>21856</v>
      </c>
      <c r="B11337" s="3" t="s">
        <v>21857</v>
      </c>
      <c r="C11337" s="2"/>
      <c r="D11337" s="2" t="s">
        <v>16</v>
      </c>
      <c r="E11337" s="4">
        <f>500.00*(1-Z1%)</f>
        <v>500</v>
      </c>
      <c r="F11337" s="2">
        <v>1</v>
      </c>
      <c r="G11337" s="2"/>
    </row>
    <row r="11338" spans="1:26" customHeight="1" ht="18" hidden="true" outlineLevel="2">
      <c r="A11338" s="2" t="s">
        <v>21858</v>
      </c>
      <c r="B11338" s="3" t="s">
        <v>21859</v>
      </c>
      <c r="C11338" s="2"/>
      <c r="D11338" s="2" t="s">
        <v>16</v>
      </c>
      <c r="E11338" s="4">
        <f>500.00*(1-Z1%)</f>
        <v>500</v>
      </c>
      <c r="F11338" s="2">
        <v>1</v>
      </c>
      <c r="G11338" s="2"/>
    </row>
    <row r="11339" spans="1:26" customHeight="1" ht="18" hidden="true" outlineLevel="2">
      <c r="A11339" s="2" t="s">
        <v>21860</v>
      </c>
      <c r="B11339" s="3" t="s">
        <v>21861</v>
      </c>
      <c r="C11339" s="2"/>
      <c r="D11339" s="2" t="s">
        <v>16</v>
      </c>
      <c r="E11339" s="4">
        <f>2290.00*(1-Z1%)</f>
        <v>2290</v>
      </c>
      <c r="F11339" s="2">
        <v>1</v>
      </c>
      <c r="G11339" s="2"/>
    </row>
    <row r="11340" spans="1:26" customHeight="1" ht="18" hidden="true" outlineLevel="2">
      <c r="A11340" s="2" t="s">
        <v>21862</v>
      </c>
      <c r="B11340" s="3" t="s">
        <v>21863</v>
      </c>
      <c r="C11340" s="2"/>
      <c r="D11340" s="2" t="s">
        <v>16</v>
      </c>
      <c r="E11340" s="4">
        <f>2490.00*(1-Z1%)</f>
        <v>2490</v>
      </c>
      <c r="F11340" s="2">
        <v>1</v>
      </c>
      <c r="G11340" s="2"/>
    </row>
    <row r="11341" spans="1:26" customHeight="1" ht="18" hidden="true" outlineLevel="2">
      <c r="A11341" s="2" t="s">
        <v>21864</v>
      </c>
      <c r="B11341" s="3" t="s">
        <v>21865</v>
      </c>
      <c r="C11341" s="2"/>
      <c r="D11341" s="2" t="s">
        <v>16</v>
      </c>
      <c r="E11341" s="4">
        <f>2490.00*(1-Z1%)</f>
        <v>2490</v>
      </c>
      <c r="F11341" s="2">
        <v>1</v>
      </c>
      <c r="G11341" s="2"/>
    </row>
    <row r="11342" spans="1:26" customHeight="1" ht="18" hidden="true" outlineLevel="2">
      <c r="A11342" s="2" t="s">
        <v>21866</v>
      </c>
      <c r="B11342" s="3" t="s">
        <v>21867</v>
      </c>
      <c r="C11342" s="2"/>
      <c r="D11342" s="2" t="s">
        <v>16</v>
      </c>
      <c r="E11342" s="4">
        <f>2890.00*(1-Z1%)</f>
        <v>2890</v>
      </c>
      <c r="F11342" s="2">
        <v>1</v>
      </c>
      <c r="G11342" s="2"/>
    </row>
    <row r="11343" spans="1:26" customHeight="1" ht="18" hidden="true" outlineLevel="2">
      <c r="A11343" s="2" t="s">
        <v>21868</v>
      </c>
      <c r="B11343" s="3" t="s">
        <v>21869</v>
      </c>
      <c r="C11343" s="2"/>
      <c r="D11343" s="2" t="s">
        <v>16</v>
      </c>
      <c r="E11343" s="4">
        <f>2490.00*(1-Z1%)</f>
        <v>2490</v>
      </c>
      <c r="F11343" s="2">
        <v>2</v>
      </c>
      <c r="G11343" s="2"/>
    </row>
    <row r="11344" spans="1:26" customHeight="1" ht="18" hidden="true" outlineLevel="2">
      <c r="A11344" s="2" t="s">
        <v>21870</v>
      </c>
      <c r="B11344" s="3" t="s">
        <v>21871</v>
      </c>
      <c r="C11344" s="2"/>
      <c r="D11344" s="2" t="s">
        <v>16</v>
      </c>
      <c r="E11344" s="4">
        <f>690.00*(1-Z1%)</f>
        <v>690</v>
      </c>
      <c r="F11344" s="2">
        <v>2</v>
      </c>
      <c r="G11344" s="2"/>
    </row>
    <row r="11345" spans="1:26" customHeight="1" ht="18" hidden="true" outlineLevel="2">
      <c r="A11345" s="2" t="s">
        <v>21872</v>
      </c>
      <c r="B11345" s="3" t="s">
        <v>21873</v>
      </c>
      <c r="C11345" s="2"/>
      <c r="D11345" s="2" t="s">
        <v>16</v>
      </c>
      <c r="E11345" s="4">
        <f>850.00*(1-Z1%)</f>
        <v>850</v>
      </c>
      <c r="F11345" s="2">
        <v>1</v>
      </c>
      <c r="G11345" s="2"/>
    </row>
    <row r="11346" spans="1:26" customHeight="1" ht="18" hidden="true" outlineLevel="2">
      <c r="A11346" s="2" t="s">
        <v>21874</v>
      </c>
      <c r="B11346" s="3" t="s">
        <v>21875</v>
      </c>
      <c r="C11346" s="2"/>
      <c r="D11346" s="2" t="s">
        <v>16</v>
      </c>
      <c r="E11346" s="4">
        <f>850.00*(1-Z1%)</f>
        <v>850</v>
      </c>
      <c r="F11346" s="2">
        <v>1</v>
      </c>
      <c r="G11346" s="2"/>
    </row>
    <row r="11347" spans="1:26" customHeight="1" ht="18" hidden="true" outlineLevel="2">
      <c r="A11347" s="2" t="s">
        <v>21876</v>
      </c>
      <c r="B11347" s="3" t="s">
        <v>21877</v>
      </c>
      <c r="C11347" s="2"/>
      <c r="D11347" s="2" t="s">
        <v>16</v>
      </c>
      <c r="E11347" s="4">
        <f>650.00*(1-Z1%)</f>
        <v>650</v>
      </c>
      <c r="F11347" s="2">
        <v>1</v>
      </c>
      <c r="G11347" s="2"/>
    </row>
    <row r="11348" spans="1:26" customHeight="1" ht="18" hidden="true" outlineLevel="2">
      <c r="A11348" s="2" t="s">
        <v>21878</v>
      </c>
      <c r="B11348" s="3" t="s">
        <v>21879</v>
      </c>
      <c r="C11348" s="2"/>
      <c r="D11348" s="2" t="s">
        <v>16</v>
      </c>
      <c r="E11348" s="4">
        <f>650.00*(1-Z1%)</f>
        <v>650</v>
      </c>
      <c r="F11348" s="2">
        <v>2</v>
      </c>
      <c r="G11348" s="2"/>
    </row>
    <row r="11349" spans="1:26" customHeight="1" ht="18" hidden="true" outlineLevel="2">
      <c r="A11349" s="2" t="s">
        <v>21880</v>
      </c>
      <c r="B11349" s="3" t="s">
        <v>21881</v>
      </c>
      <c r="C11349" s="2"/>
      <c r="D11349" s="2" t="s">
        <v>16</v>
      </c>
      <c r="E11349" s="4">
        <f>690.00*(1-Z1%)</f>
        <v>690</v>
      </c>
      <c r="F11349" s="2">
        <v>2</v>
      </c>
      <c r="G11349" s="2"/>
    </row>
    <row r="11350" spans="1:26" customHeight="1" ht="18" hidden="true" outlineLevel="2">
      <c r="A11350" s="2" t="s">
        <v>21882</v>
      </c>
      <c r="B11350" s="3" t="s">
        <v>21883</v>
      </c>
      <c r="C11350" s="2"/>
      <c r="D11350" s="2" t="s">
        <v>16</v>
      </c>
      <c r="E11350" s="4">
        <f>690.00*(1-Z1%)</f>
        <v>690</v>
      </c>
      <c r="F11350" s="2">
        <v>1</v>
      </c>
      <c r="G11350" s="2"/>
    </row>
    <row r="11351" spans="1:26" customHeight="1" ht="18" hidden="true" outlineLevel="2">
      <c r="A11351" s="2" t="s">
        <v>21884</v>
      </c>
      <c r="B11351" s="3" t="s">
        <v>21885</v>
      </c>
      <c r="C11351" s="2"/>
      <c r="D11351" s="2" t="s">
        <v>16</v>
      </c>
      <c r="E11351" s="4">
        <f>690.00*(1-Z1%)</f>
        <v>690</v>
      </c>
      <c r="F11351" s="2">
        <v>2</v>
      </c>
      <c r="G11351" s="2"/>
    </row>
    <row r="11352" spans="1:26" customHeight="1" ht="18" hidden="true" outlineLevel="2">
      <c r="A11352" s="2" t="s">
        <v>21886</v>
      </c>
      <c r="B11352" s="3" t="s">
        <v>21887</v>
      </c>
      <c r="C11352" s="2"/>
      <c r="D11352" s="2" t="s">
        <v>16</v>
      </c>
      <c r="E11352" s="4">
        <f>690.00*(1-Z1%)</f>
        <v>690</v>
      </c>
      <c r="F11352" s="2">
        <v>1</v>
      </c>
      <c r="G11352" s="2"/>
    </row>
    <row r="11353" spans="1:26" customHeight="1" ht="18" hidden="true" outlineLevel="2">
      <c r="A11353" s="2" t="s">
        <v>21888</v>
      </c>
      <c r="B11353" s="3" t="s">
        <v>21889</v>
      </c>
      <c r="C11353" s="2"/>
      <c r="D11353" s="2" t="s">
        <v>16</v>
      </c>
      <c r="E11353" s="4">
        <f>690.00*(1-Z1%)</f>
        <v>690</v>
      </c>
      <c r="F11353" s="2">
        <v>1</v>
      </c>
      <c r="G11353" s="2"/>
    </row>
    <row r="11354" spans="1:26" customHeight="1" ht="18" hidden="true" outlineLevel="2">
      <c r="A11354" s="2" t="s">
        <v>21890</v>
      </c>
      <c r="B11354" s="3" t="s">
        <v>21891</v>
      </c>
      <c r="C11354" s="2"/>
      <c r="D11354" s="2" t="s">
        <v>16</v>
      </c>
      <c r="E11354" s="4">
        <f>690.00*(1-Z1%)</f>
        <v>690</v>
      </c>
      <c r="F11354" s="2">
        <v>1</v>
      </c>
      <c r="G11354" s="2"/>
    </row>
    <row r="11355" spans="1:26" customHeight="1" ht="18" hidden="true" outlineLevel="2">
      <c r="A11355" s="2" t="s">
        <v>21892</v>
      </c>
      <c r="B11355" s="3" t="s">
        <v>21893</v>
      </c>
      <c r="C11355" s="2"/>
      <c r="D11355" s="2" t="s">
        <v>16</v>
      </c>
      <c r="E11355" s="4">
        <f>680.00*(1-Z1%)</f>
        <v>680</v>
      </c>
      <c r="F11355" s="2">
        <v>1</v>
      </c>
      <c r="G11355" s="2"/>
    </row>
    <row r="11356" spans="1:26" customHeight="1" ht="18" hidden="true" outlineLevel="2">
      <c r="A11356" s="2" t="s">
        <v>21894</v>
      </c>
      <c r="B11356" s="3" t="s">
        <v>21895</v>
      </c>
      <c r="C11356" s="2"/>
      <c r="D11356" s="2" t="s">
        <v>16</v>
      </c>
      <c r="E11356" s="4">
        <f>650.00*(1-Z1%)</f>
        <v>650</v>
      </c>
      <c r="F11356" s="2">
        <v>1</v>
      </c>
      <c r="G11356" s="2"/>
    </row>
    <row r="11357" spans="1:26" customHeight="1" ht="18" hidden="true" outlineLevel="2">
      <c r="A11357" s="2" t="s">
        <v>21896</v>
      </c>
      <c r="B11357" s="3" t="s">
        <v>21897</v>
      </c>
      <c r="C11357" s="2"/>
      <c r="D11357" s="2" t="s">
        <v>16</v>
      </c>
      <c r="E11357" s="4">
        <f>650.00*(1-Z1%)</f>
        <v>650</v>
      </c>
      <c r="F11357" s="2">
        <v>1</v>
      </c>
      <c r="G11357" s="2"/>
    </row>
    <row r="11358" spans="1:26" customHeight="1" ht="18" hidden="true" outlineLevel="2">
      <c r="A11358" s="2" t="s">
        <v>21898</v>
      </c>
      <c r="B11358" s="3" t="s">
        <v>21899</v>
      </c>
      <c r="C11358" s="2"/>
      <c r="D11358" s="2" t="s">
        <v>16</v>
      </c>
      <c r="E11358" s="4">
        <f>630.00*(1-Z1%)</f>
        <v>630</v>
      </c>
      <c r="F11358" s="2">
        <v>1</v>
      </c>
      <c r="G11358" s="2"/>
    </row>
    <row r="11359" spans="1:26" customHeight="1" ht="18" hidden="true" outlineLevel="2">
      <c r="A11359" s="2" t="s">
        <v>21900</v>
      </c>
      <c r="B11359" s="3" t="s">
        <v>21901</v>
      </c>
      <c r="C11359" s="2"/>
      <c r="D11359" s="2" t="s">
        <v>16</v>
      </c>
      <c r="E11359" s="4">
        <f>350.00*(1-Z1%)</f>
        <v>350</v>
      </c>
      <c r="F11359" s="2">
        <v>1</v>
      </c>
      <c r="G11359" s="2"/>
    </row>
    <row r="11360" spans="1:26" customHeight="1" ht="18" hidden="true" outlineLevel="2">
      <c r="A11360" s="2" t="s">
        <v>21902</v>
      </c>
      <c r="B11360" s="3" t="s">
        <v>21903</v>
      </c>
      <c r="C11360" s="2"/>
      <c r="D11360" s="2" t="s">
        <v>16</v>
      </c>
      <c r="E11360" s="4">
        <f>350.00*(1-Z1%)</f>
        <v>350</v>
      </c>
      <c r="F11360" s="2">
        <v>1</v>
      </c>
      <c r="G11360" s="2"/>
    </row>
    <row r="11361" spans="1:26" customHeight="1" ht="18" hidden="true" outlineLevel="2">
      <c r="A11361" s="2" t="s">
        <v>21904</v>
      </c>
      <c r="B11361" s="3" t="s">
        <v>21905</v>
      </c>
      <c r="C11361" s="2"/>
      <c r="D11361" s="2" t="s">
        <v>16</v>
      </c>
      <c r="E11361" s="4">
        <f>350.00*(1-Z1%)</f>
        <v>350</v>
      </c>
      <c r="F11361" s="2">
        <v>1</v>
      </c>
      <c r="G11361" s="2"/>
    </row>
    <row r="11362" spans="1:26" customHeight="1" ht="18" hidden="true" outlineLevel="2">
      <c r="A11362" s="2" t="s">
        <v>21906</v>
      </c>
      <c r="B11362" s="3" t="s">
        <v>21907</v>
      </c>
      <c r="C11362" s="2"/>
      <c r="D11362" s="2" t="s">
        <v>16</v>
      </c>
      <c r="E11362" s="4">
        <f>350.00*(1-Z1%)</f>
        <v>350</v>
      </c>
      <c r="F11362" s="2">
        <v>1</v>
      </c>
      <c r="G11362" s="2"/>
    </row>
    <row r="11363" spans="1:26" customHeight="1" ht="18" hidden="true" outlineLevel="2">
      <c r="A11363" s="2" t="s">
        <v>21908</v>
      </c>
      <c r="B11363" s="3" t="s">
        <v>21909</v>
      </c>
      <c r="C11363" s="2"/>
      <c r="D11363" s="2" t="s">
        <v>16</v>
      </c>
      <c r="E11363" s="4">
        <f>350.00*(1-Z1%)</f>
        <v>350</v>
      </c>
      <c r="F11363" s="2">
        <v>1</v>
      </c>
      <c r="G11363" s="2"/>
    </row>
    <row r="11364" spans="1:26" customHeight="1" ht="18" hidden="true" outlineLevel="2">
      <c r="A11364" s="2" t="s">
        <v>21910</v>
      </c>
      <c r="B11364" s="3" t="s">
        <v>21911</v>
      </c>
      <c r="C11364" s="2"/>
      <c r="D11364" s="2" t="s">
        <v>16</v>
      </c>
      <c r="E11364" s="4">
        <f>350.00*(1-Z1%)</f>
        <v>350</v>
      </c>
      <c r="F11364" s="2">
        <v>1</v>
      </c>
      <c r="G11364" s="2"/>
    </row>
    <row r="11365" spans="1:26" customHeight="1" ht="18" hidden="true" outlineLevel="2">
      <c r="A11365" s="2" t="s">
        <v>21912</v>
      </c>
      <c r="B11365" s="3" t="s">
        <v>21913</v>
      </c>
      <c r="C11365" s="2"/>
      <c r="D11365" s="2" t="s">
        <v>16</v>
      </c>
      <c r="E11365" s="4">
        <f>390.00*(1-Z1%)</f>
        <v>390</v>
      </c>
      <c r="F11365" s="2">
        <v>1</v>
      </c>
      <c r="G11365" s="2"/>
    </row>
    <row r="11366" spans="1:26" customHeight="1" ht="18" hidden="true" outlineLevel="2">
      <c r="A11366" s="2" t="s">
        <v>21914</v>
      </c>
      <c r="B11366" s="3" t="s">
        <v>21915</v>
      </c>
      <c r="C11366" s="2"/>
      <c r="D11366" s="2" t="s">
        <v>16</v>
      </c>
      <c r="E11366" s="4">
        <f>350.00*(1-Z1%)</f>
        <v>350</v>
      </c>
      <c r="F11366" s="2">
        <v>1</v>
      </c>
      <c r="G11366" s="2"/>
    </row>
    <row r="11367" spans="1:26" customHeight="1" ht="18" hidden="true" outlineLevel="2">
      <c r="A11367" s="2" t="s">
        <v>21916</v>
      </c>
      <c r="B11367" s="3" t="s">
        <v>21917</v>
      </c>
      <c r="C11367" s="2"/>
      <c r="D11367" s="2" t="s">
        <v>16</v>
      </c>
      <c r="E11367" s="4">
        <f>350.00*(1-Z1%)</f>
        <v>350</v>
      </c>
      <c r="F11367" s="2">
        <v>1</v>
      </c>
      <c r="G11367" s="2"/>
    </row>
    <row r="11368" spans="1:26" customHeight="1" ht="18" hidden="true" outlineLevel="2">
      <c r="A11368" s="2" t="s">
        <v>21918</v>
      </c>
      <c r="B11368" s="3" t="s">
        <v>21919</v>
      </c>
      <c r="C11368" s="2"/>
      <c r="D11368" s="2" t="s">
        <v>16</v>
      </c>
      <c r="E11368" s="4">
        <f>690.00*(1-Z1%)</f>
        <v>690</v>
      </c>
      <c r="F11368" s="2">
        <v>1</v>
      </c>
      <c r="G11368" s="2"/>
    </row>
    <row r="11369" spans="1:26" customHeight="1" ht="18" hidden="true" outlineLevel="2">
      <c r="A11369" s="2" t="s">
        <v>21920</v>
      </c>
      <c r="B11369" s="3" t="s">
        <v>21921</v>
      </c>
      <c r="C11369" s="2"/>
      <c r="D11369" s="2" t="s">
        <v>16</v>
      </c>
      <c r="E11369" s="4">
        <f>720.00*(1-Z1%)</f>
        <v>720</v>
      </c>
      <c r="F11369" s="2">
        <v>1</v>
      </c>
      <c r="G11369" s="2"/>
    </row>
    <row r="11370" spans="1:26" customHeight="1" ht="18" hidden="true" outlineLevel="2">
      <c r="A11370" s="2" t="s">
        <v>21922</v>
      </c>
      <c r="B11370" s="3" t="s">
        <v>21923</v>
      </c>
      <c r="C11370" s="2"/>
      <c r="D11370" s="2" t="s">
        <v>16</v>
      </c>
      <c r="E11370" s="4">
        <f>790.00*(1-Z1%)</f>
        <v>790</v>
      </c>
      <c r="F11370" s="2">
        <v>1</v>
      </c>
      <c r="G11370" s="2"/>
    </row>
    <row r="11371" spans="1:26" customHeight="1" ht="18" hidden="true" outlineLevel="2">
      <c r="A11371" s="2" t="s">
        <v>21924</v>
      </c>
      <c r="B11371" s="3" t="s">
        <v>21925</v>
      </c>
      <c r="C11371" s="2"/>
      <c r="D11371" s="2" t="s">
        <v>16</v>
      </c>
      <c r="E11371" s="4">
        <f>790.00*(1-Z1%)</f>
        <v>790</v>
      </c>
      <c r="F11371" s="2">
        <v>1</v>
      </c>
      <c r="G11371" s="2"/>
    </row>
    <row r="11372" spans="1:26" customHeight="1" ht="18" hidden="true" outlineLevel="2">
      <c r="A11372" s="2" t="s">
        <v>21926</v>
      </c>
      <c r="B11372" s="3" t="s">
        <v>21927</v>
      </c>
      <c r="C11372" s="2"/>
      <c r="D11372" s="2" t="s">
        <v>16</v>
      </c>
      <c r="E11372" s="4">
        <f>690.00*(1-Z1%)</f>
        <v>690</v>
      </c>
      <c r="F11372" s="2">
        <v>1</v>
      </c>
      <c r="G11372" s="2"/>
    </row>
    <row r="11373" spans="1:26" customHeight="1" ht="18" hidden="true" outlineLevel="2">
      <c r="A11373" s="2" t="s">
        <v>21928</v>
      </c>
      <c r="B11373" s="3" t="s">
        <v>21929</v>
      </c>
      <c r="C11373" s="2"/>
      <c r="D11373" s="2" t="s">
        <v>16</v>
      </c>
      <c r="E11373" s="4">
        <f>790.00*(1-Z1%)</f>
        <v>790</v>
      </c>
      <c r="F11373" s="2">
        <v>1</v>
      </c>
      <c r="G11373" s="2"/>
    </row>
    <row r="11374" spans="1:26" customHeight="1" ht="18" hidden="true" outlineLevel="2">
      <c r="A11374" s="2" t="s">
        <v>21930</v>
      </c>
      <c r="B11374" s="3" t="s">
        <v>21931</v>
      </c>
      <c r="C11374" s="2"/>
      <c r="D11374" s="2" t="s">
        <v>16</v>
      </c>
      <c r="E11374" s="4">
        <f>790.00*(1-Z1%)</f>
        <v>790</v>
      </c>
      <c r="F11374" s="2">
        <v>2</v>
      </c>
      <c r="G11374" s="2"/>
    </row>
    <row r="11375" spans="1:26" customHeight="1" ht="18" hidden="true" outlineLevel="2">
      <c r="A11375" s="2" t="s">
        <v>21932</v>
      </c>
      <c r="B11375" s="3" t="s">
        <v>21933</v>
      </c>
      <c r="C11375" s="2"/>
      <c r="D11375" s="2" t="s">
        <v>16</v>
      </c>
      <c r="E11375" s="4">
        <f>450.00*(1-Z1%)</f>
        <v>450</v>
      </c>
      <c r="F11375" s="2">
        <v>2</v>
      </c>
      <c r="G11375" s="2"/>
    </row>
    <row r="11376" spans="1:26" customHeight="1" ht="18" hidden="true" outlineLevel="2">
      <c r="A11376" s="2" t="s">
        <v>21934</v>
      </c>
      <c r="B11376" s="3" t="s">
        <v>21935</v>
      </c>
      <c r="C11376" s="2"/>
      <c r="D11376" s="2" t="s">
        <v>16</v>
      </c>
      <c r="E11376" s="4">
        <f>450.00*(1-Z1%)</f>
        <v>450</v>
      </c>
      <c r="F11376" s="2">
        <v>1</v>
      </c>
      <c r="G11376" s="2"/>
    </row>
    <row r="11377" spans="1:26" customHeight="1" ht="18" hidden="true" outlineLevel="2">
      <c r="A11377" s="2" t="s">
        <v>21936</v>
      </c>
      <c r="B11377" s="3" t="s">
        <v>21937</v>
      </c>
      <c r="C11377" s="2"/>
      <c r="D11377" s="2" t="s">
        <v>16</v>
      </c>
      <c r="E11377" s="4">
        <f>450.00*(1-Z1%)</f>
        <v>450</v>
      </c>
      <c r="F11377" s="2">
        <v>1</v>
      </c>
      <c r="G11377" s="2"/>
    </row>
    <row r="11378" spans="1:26" customHeight="1" ht="18" hidden="true" outlineLevel="2">
      <c r="A11378" s="2" t="s">
        <v>21938</v>
      </c>
      <c r="B11378" s="3" t="s">
        <v>21939</v>
      </c>
      <c r="C11378" s="2"/>
      <c r="D11378" s="2" t="s">
        <v>16</v>
      </c>
      <c r="E11378" s="4">
        <f>450.00*(1-Z1%)</f>
        <v>450</v>
      </c>
      <c r="F11378" s="2">
        <v>1</v>
      </c>
      <c r="G11378" s="2"/>
    </row>
    <row r="11379" spans="1:26" customHeight="1" ht="18" hidden="true" outlineLevel="2">
      <c r="A11379" s="2" t="s">
        <v>21940</v>
      </c>
      <c r="B11379" s="3" t="s">
        <v>21941</v>
      </c>
      <c r="C11379" s="2"/>
      <c r="D11379" s="2" t="s">
        <v>16</v>
      </c>
      <c r="E11379" s="4">
        <f>490.00*(1-Z1%)</f>
        <v>490</v>
      </c>
      <c r="F11379" s="2">
        <v>1</v>
      </c>
      <c r="G11379" s="2"/>
    </row>
    <row r="11380" spans="1:26" customHeight="1" ht="18" hidden="true" outlineLevel="2">
      <c r="A11380" s="2" t="s">
        <v>21942</v>
      </c>
      <c r="B11380" s="3" t="s">
        <v>21943</v>
      </c>
      <c r="C11380" s="2"/>
      <c r="D11380" s="2" t="s">
        <v>16</v>
      </c>
      <c r="E11380" s="4">
        <f>450.00*(1-Z1%)</f>
        <v>450</v>
      </c>
      <c r="F11380" s="2">
        <v>1</v>
      </c>
      <c r="G11380" s="2"/>
    </row>
    <row r="11381" spans="1:26" customHeight="1" ht="18" hidden="true" outlineLevel="2">
      <c r="A11381" s="2" t="s">
        <v>21944</v>
      </c>
      <c r="B11381" s="3" t="s">
        <v>21945</v>
      </c>
      <c r="C11381" s="2"/>
      <c r="D11381" s="2" t="s">
        <v>16</v>
      </c>
      <c r="E11381" s="4">
        <f>450.00*(1-Z1%)</f>
        <v>450</v>
      </c>
      <c r="F11381" s="2">
        <v>2</v>
      </c>
      <c r="G11381" s="2"/>
    </row>
    <row r="11382" spans="1:26" customHeight="1" ht="18" hidden="true" outlineLevel="2">
      <c r="A11382" s="2" t="s">
        <v>21946</v>
      </c>
      <c r="B11382" s="3" t="s">
        <v>21947</v>
      </c>
      <c r="C11382" s="2"/>
      <c r="D11382" s="2" t="s">
        <v>16</v>
      </c>
      <c r="E11382" s="4">
        <f>450.00*(1-Z1%)</f>
        <v>450</v>
      </c>
      <c r="F11382" s="2">
        <v>1</v>
      </c>
      <c r="G11382" s="2"/>
    </row>
    <row r="11383" spans="1:26" customHeight="1" ht="18" hidden="true" outlineLevel="2">
      <c r="A11383" s="2" t="s">
        <v>21948</v>
      </c>
      <c r="B11383" s="3" t="s">
        <v>21949</v>
      </c>
      <c r="C11383" s="2"/>
      <c r="D11383" s="2" t="s">
        <v>16</v>
      </c>
      <c r="E11383" s="4">
        <f>450.00*(1-Z1%)</f>
        <v>450</v>
      </c>
      <c r="F11383" s="2">
        <v>1</v>
      </c>
      <c r="G11383" s="2"/>
    </row>
    <row r="11384" spans="1:26" customHeight="1" ht="18" hidden="true" outlineLevel="2">
      <c r="A11384" s="2" t="s">
        <v>21950</v>
      </c>
      <c r="B11384" s="3" t="s">
        <v>21951</v>
      </c>
      <c r="C11384" s="2"/>
      <c r="D11384" s="2" t="s">
        <v>16</v>
      </c>
      <c r="E11384" s="4">
        <f>450.00*(1-Z1%)</f>
        <v>450</v>
      </c>
      <c r="F11384" s="2">
        <v>1</v>
      </c>
      <c r="G11384" s="2"/>
    </row>
    <row r="11385" spans="1:26" customHeight="1" ht="35" hidden="true" outlineLevel="2">
      <c r="A11385" s="5" t="s">
        <v>21952</v>
      </c>
      <c r="B11385" s="5"/>
      <c r="C11385" s="5"/>
      <c r="D11385" s="5"/>
      <c r="E11385" s="5"/>
      <c r="F11385" s="5"/>
      <c r="G11385" s="5"/>
    </row>
    <row r="11386" spans="1:26" customHeight="1" ht="18" hidden="true" outlineLevel="2">
      <c r="A11386" s="2" t="s">
        <v>21953</v>
      </c>
      <c r="B11386" s="3" t="s">
        <v>21954</v>
      </c>
      <c r="C11386" s="2"/>
      <c r="D11386" s="2" t="s">
        <v>16</v>
      </c>
      <c r="E11386" s="4">
        <f>790.00*(1-Z1%)</f>
        <v>790</v>
      </c>
      <c r="F11386" s="2">
        <v>1</v>
      </c>
      <c r="G11386" s="2"/>
    </row>
    <row r="11387" spans="1:26" customHeight="1" ht="36" hidden="true" outlineLevel="2">
      <c r="A11387" s="2" t="s">
        <v>21955</v>
      </c>
      <c r="B11387" s="3" t="s">
        <v>21956</v>
      </c>
      <c r="C11387" s="2"/>
      <c r="D11387" s="2" t="s">
        <v>16</v>
      </c>
      <c r="E11387" s="4">
        <f>890.00*(1-Z1%)</f>
        <v>890</v>
      </c>
      <c r="F11387" s="2">
        <v>1</v>
      </c>
      <c r="G11387" s="2"/>
    </row>
    <row r="11388" spans="1:26" customHeight="1" ht="36" hidden="true" outlineLevel="2">
      <c r="A11388" s="2" t="s">
        <v>21957</v>
      </c>
      <c r="B11388" s="3" t="s">
        <v>21958</v>
      </c>
      <c r="C11388" s="2"/>
      <c r="D11388" s="2" t="s">
        <v>16</v>
      </c>
      <c r="E11388" s="4">
        <f>1290.00*(1-Z1%)</f>
        <v>1290</v>
      </c>
      <c r="F11388" s="2">
        <v>1</v>
      </c>
      <c r="G11388" s="2"/>
    </row>
    <row r="11389" spans="1:26" customHeight="1" ht="36" hidden="true" outlineLevel="2">
      <c r="A11389" s="2" t="s">
        <v>21959</v>
      </c>
      <c r="B11389" s="3" t="s">
        <v>21960</v>
      </c>
      <c r="C11389" s="2"/>
      <c r="D11389" s="2" t="s">
        <v>16</v>
      </c>
      <c r="E11389" s="4">
        <f>990.00*(1-Z1%)</f>
        <v>990</v>
      </c>
      <c r="F11389" s="2">
        <v>3</v>
      </c>
      <c r="G11389" s="2"/>
    </row>
    <row r="11390" spans="1:26" customHeight="1" ht="18" hidden="true" outlineLevel="2">
      <c r="A11390" s="2" t="s">
        <v>21961</v>
      </c>
      <c r="B11390" s="3" t="s">
        <v>21962</v>
      </c>
      <c r="C11390" s="2"/>
      <c r="D11390" s="2" t="s">
        <v>16</v>
      </c>
      <c r="E11390" s="4">
        <f>290.00*(1-Z1%)</f>
        <v>290</v>
      </c>
      <c r="F11390" s="2">
        <v>2</v>
      </c>
      <c r="G11390" s="2"/>
    </row>
    <row r="11391" spans="1:26" customHeight="1" ht="36" hidden="true" outlineLevel="2">
      <c r="A11391" s="2" t="s">
        <v>21963</v>
      </c>
      <c r="B11391" s="3" t="s">
        <v>21964</v>
      </c>
      <c r="C11391" s="2"/>
      <c r="D11391" s="2" t="s">
        <v>16</v>
      </c>
      <c r="E11391" s="4">
        <f>950.00*(1-Z1%)</f>
        <v>950</v>
      </c>
      <c r="F11391" s="2">
        <v>1</v>
      </c>
      <c r="G11391" s="2"/>
    </row>
    <row r="11392" spans="1:26" customHeight="1" ht="36" hidden="true" outlineLevel="2">
      <c r="A11392" s="2" t="s">
        <v>21965</v>
      </c>
      <c r="B11392" s="3" t="s">
        <v>21966</v>
      </c>
      <c r="C11392" s="2"/>
      <c r="D11392" s="2" t="s">
        <v>16</v>
      </c>
      <c r="E11392" s="4">
        <f>650.00*(1-Z1%)</f>
        <v>650</v>
      </c>
      <c r="F11392" s="2">
        <v>1</v>
      </c>
      <c r="G11392" s="2"/>
    </row>
    <row r="11393" spans="1:26" customHeight="1" ht="36" hidden="true" outlineLevel="2">
      <c r="A11393" s="2" t="s">
        <v>21967</v>
      </c>
      <c r="B11393" s="3" t="s">
        <v>21968</v>
      </c>
      <c r="C11393" s="2"/>
      <c r="D11393" s="2" t="s">
        <v>16</v>
      </c>
      <c r="E11393" s="4">
        <f>690.00*(1-Z1%)</f>
        <v>690</v>
      </c>
      <c r="F11393" s="2">
        <v>1</v>
      </c>
      <c r="G11393" s="2"/>
    </row>
    <row r="11394" spans="1:26" customHeight="1" ht="18" hidden="true" outlineLevel="2">
      <c r="A11394" s="2" t="s">
        <v>21969</v>
      </c>
      <c r="B11394" s="3" t="s">
        <v>21970</v>
      </c>
      <c r="C11394" s="2"/>
      <c r="D11394" s="2" t="s">
        <v>16</v>
      </c>
      <c r="E11394" s="4">
        <f>450.00*(1-Z1%)</f>
        <v>450</v>
      </c>
      <c r="F11394" s="2">
        <v>1</v>
      </c>
      <c r="G11394" s="2"/>
    </row>
    <row r="11395" spans="1:26" customHeight="1" ht="36" hidden="true" outlineLevel="2">
      <c r="A11395" s="2" t="s">
        <v>21971</v>
      </c>
      <c r="B11395" s="3" t="s">
        <v>21972</v>
      </c>
      <c r="C11395" s="2"/>
      <c r="D11395" s="2" t="s">
        <v>16</v>
      </c>
      <c r="E11395" s="4">
        <f>2990.00*(1-Z1%)</f>
        <v>2990</v>
      </c>
      <c r="F11395" s="2">
        <v>1</v>
      </c>
      <c r="G11395" s="2"/>
    </row>
    <row r="11396" spans="1:26" customHeight="1" ht="36" hidden="true" outlineLevel="2">
      <c r="A11396" s="2" t="s">
        <v>21973</v>
      </c>
      <c r="B11396" s="3" t="s">
        <v>21974</v>
      </c>
      <c r="C11396" s="2"/>
      <c r="D11396" s="2" t="s">
        <v>16</v>
      </c>
      <c r="E11396" s="4">
        <f>850.00*(1-Z1%)</f>
        <v>850</v>
      </c>
      <c r="F11396" s="2">
        <v>2</v>
      </c>
      <c r="G11396" s="2"/>
    </row>
    <row r="11397" spans="1:26" customHeight="1" ht="36" hidden="true" outlineLevel="2">
      <c r="A11397" s="2" t="s">
        <v>21975</v>
      </c>
      <c r="B11397" s="3" t="s">
        <v>21976</v>
      </c>
      <c r="C11397" s="2"/>
      <c r="D11397" s="2" t="s">
        <v>16</v>
      </c>
      <c r="E11397" s="4">
        <f>650.00*(1-Z1%)</f>
        <v>650</v>
      </c>
      <c r="F11397" s="2">
        <v>1</v>
      </c>
      <c r="G11397" s="2"/>
    </row>
    <row r="11398" spans="1:26" customHeight="1" ht="36" hidden="true" outlineLevel="2">
      <c r="A11398" s="2" t="s">
        <v>21977</v>
      </c>
      <c r="B11398" s="3" t="s">
        <v>21978</v>
      </c>
      <c r="C11398" s="2"/>
      <c r="D11398" s="2" t="s">
        <v>16</v>
      </c>
      <c r="E11398" s="4">
        <f>600.00*(1-Z1%)</f>
        <v>600</v>
      </c>
      <c r="F11398" s="2">
        <v>1</v>
      </c>
      <c r="G11398" s="2"/>
    </row>
    <row r="11399" spans="1:26" customHeight="1" ht="18" hidden="true" outlineLevel="2">
      <c r="A11399" s="2" t="s">
        <v>21979</v>
      </c>
      <c r="B11399" s="3" t="s">
        <v>21980</v>
      </c>
      <c r="C11399" s="2"/>
      <c r="D11399" s="2" t="s">
        <v>16</v>
      </c>
      <c r="E11399" s="4">
        <f>490.00*(1-Z1%)</f>
        <v>490</v>
      </c>
      <c r="F11399" s="2">
        <v>3</v>
      </c>
      <c r="G11399" s="2"/>
    </row>
    <row r="11400" spans="1:26" customHeight="1" ht="36" hidden="true" outlineLevel="2">
      <c r="A11400" s="2" t="s">
        <v>21981</v>
      </c>
      <c r="B11400" s="3" t="s">
        <v>21982</v>
      </c>
      <c r="C11400" s="2"/>
      <c r="D11400" s="2" t="s">
        <v>16</v>
      </c>
      <c r="E11400" s="4">
        <f>460.00*(1-Z1%)</f>
        <v>460</v>
      </c>
      <c r="F11400" s="2">
        <v>3</v>
      </c>
      <c r="G11400" s="2"/>
    </row>
    <row r="11401" spans="1:26" customHeight="1" ht="18" hidden="true" outlineLevel="2">
      <c r="A11401" s="2" t="s">
        <v>21983</v>
      </c>
      <c r="B11401" s="3" t="s">
        <v>21984</v>
      </c>
      <c r="C11401" s="2"/>
      <c r="D11401" s="2" t="s">
        <v>16</v>
      </c>
      <c r="E11401" s="4">
        <f>800.00*(1-Z1%)</f>
        <v>800</v>
      </c>
      <c r="F11401" s="2">
        <v>3</v>
      </c>
      <c r="G11401" s="2"/>
    </row>
    <row r="11402" spans="1:26" customHeight="1" ht="18" hidden="true" outlineLevel="2">
      <c r="A11402" s="2" t="s">
        <v>21985</v>
      </c>
      <c r="B11402" s="3" t="s">
        <v>21986</v>
      </c>
      <c r="C11402" s="2"/>
      <c r="D11402" s="2" t="s">
        <v>16</v>
      </c>
      <c r="E11402" s="4">
        <f>790.00*(1-Z1%)</f>
        <v>790</v>
      </c>
      <c r="F11402" s="2">
        <v>1</v>
      </c>
      <c r="G11402" s="2"/>
    </row>
    <row r="11403" spans="1:26" customHeight="1" ht="18" hidden="true" outlineLevel="2">
      <c r="A11403" s="2" t="s">
        <v>21987</v>
      </c>
      <c r="B11403" s="3" t="s">
        <v>21988</v>
      </c>
      <c r="C11403" s="2"/>
      <c r="D11403" s="2" t="s">
        <v>16</v>
      </c>
      <c r="E11403" s="4">
        <f>350.00*(1-Z1%)</f>
        <v>350</v>
      </c>
      <c r="F11403" s="2">
        <v>2</v>
      </c>
      <c r="G11403" s="2"/>
    </row>
    <row r="11404" spans="1:26" customHeight="1" ht="18" hidden="true" outlineLevel="2">
      <c r="A11404" s="2" t="s">
        <v>21989</v>
      </c>
      <c r="B11404" s="3" t="s">
        <v>21990</v>
      </c>
      <c r="C11404" s="2"/>
      <c r="D11404" s="2" t="s">
        <v>16</v>
      </c>
      <c r="E11404" s="4">
        <f>350.00*(1-Z1%)</f>
        <v>350</v>
      </c>
      <c r="F11404" s="2">
        <v>2</v>
      </c>
      <c r="G11404" s="2"/>
    </row>
    <row r="11405" spans="1:26" customHeight="1" ht="36" hidden="true" outlineLevel="2">
      <c r="A11405" s="2" t="s">
        <v>21991</v>
      </c>
      <c r="B11405" s="3" t="s">
        <v>21992</v>
      </c>
      <c r="C11405" s="2"/>
      <c r="D11405" s="2" t="s">
        <v>16</v>
      </c>
      <c r="E11405" s="4">
        <f>990.00*(1-Z1%)</f>
        <v>990</v>
      </c>
      <c r="F11405" s="2">
        <v>1</v>
      </c>
      <c r="G11405" s="2"/>
    </row>
    <row r="11406" spans="1:26" customHeight="1" ht="36" hidden="true" outlineLevel="2">
      <c r="A11406" s="2" t="s">
        <v>21993</v>
      </c>
      <c r="B11406" s="3" t="s">
        <v>21994</v>
      </c>
      <c r="C11406" s="2"/>
      <c r="D11406" s="2" t="s">
        <v>16</v>
      </c>
      <c r="E11406" s="4">
        <f>990.00*(1-Z1%)</f>
        <v>990</v>
      </c>
      <c r="F11406" s="2">
        <v>1</v>
      </c>
      <c r="G11406" s="2"/>
    </row>
    <row r="11407" spans="1:26" customHeight="1" ht="36" hidden="true" outlineLevel="2">
      <c r="A11407" s="2" t="s">
        <v>21995</v>
      </c>
      <c r="B11407" s="3" t="s">
        <v>21996</v>
      </c>
      <c r="C11407" s="2"/>
      <c r="D11407" s="2" t="s">
        <v>16</v>
      </c>
      <c r="E11407" s="4">
        <f>3990.00*(1-Z1%)</f>
        <v>3990</v>
      </c>
      <c r="F11407" s="2">
        <v>1</v>
      </c>
      <c r="G11407" s="2"/>
    </row>
    <row r="11408" spans="1:26" customHeight="1" ht="36" hidden="true" outlineLevel="2">
      <c r="A11408" s="2" t="s">
        <v>21997</v>
      </c>
      <c r="B11408" s="3" t="s">
        <v>21998</v>
      </c>
      <c r="C11408" s="2"/>
      <c r="D11408" s="2" t="s">
        <v>16</v>
      </c>
      <c r="E11408" s="4">
        <f>500.00*(1-Z1%)</f>
        <v>500</v>
      </c>
      <c r="F11408" s="2">
        <v>2</v>
      </c>
      <c r="G11408" s="2"/>
    </row>
    <row r="11409" spans="1:26" customHeight="1" ht="36" hidden="true" outlineLevel="2">
      <c r="A11409" s="2" t="s">
        <v>21999</v>
      </c>
      <c r="B11409" s="3" t="s">
        <v>22000</v>
      </c>
      <c r="C11409" s="2"/>
      <c r="D11409" s="2" t="s">
        <v>16</v>
      </c>
      <c r="E11409" s="4">
        <f>550.00*(1-Z1%)</f>
        <v>550</v>
      </c>
      <c r="F11409" s="2">
        <v>1</v>
      </c>
      <c r="G11409" s="2"/>
    </row>
    <row r="11410" spans="1:26" customHeight="1" ht="36" hidden="true" outlineLevel="2">
      <c r="A11410" s="2" t="s">
        <v>22001</v>
      </c>
      <c r="B11410" s="3" t="s">
        <v>22002</v>
      </c>
      <c r="C11410" s="2"/>
      <c r="D11410" s="2" t="s">
        <v>16</v>
      </c>
      <c r="E11410" s="4">
        <f>3990.00*(1-Z1%)</f>
        <v>3990</v>
      </c>
      <c r="F11410" s="2">
        <v>1</v>
      </c>
      <c r="G11410" s="2"/>
    </row>
    <row r="11411" spans="1:26" customHeight="1" ht="36" hidden="true" outlineLevel="2">
      <c r="A11411" s="2" t="s">
        <v>22003</v>
      </c>
      <c r="B11411" s="3" t="s">
        <v>22004</v>
      </c>
      <c r="C11411" s="2"/>
      <c r="D11411" s="2" t="s">
        <v>16</v>
      </c>
      <c r="E11411" s="4">
        <f>4950.00*(1-Z1%)</f>
        <v>4950</v>
      </c>
      <c r="F11411" s="2">
        <v>1</v>
      </c>
      <c r="G11411" s="2"/>
    </row>
    <row r="11412" spans="1:26" customHeight="1" ht="36" hidden="true" outlineLevel="2">
      <c r="A11412" s="2" t="s">
        <v>22005</v>
      </c>
      <c r="B11412" s="3" t="s">
        <v>22006</v>
      </c>
      <c r="C11412" s="2"/>
      <c r="D11412" s="2" t="s">
        <v>16</v>
      </c>
      <c r="E11412" s="4">
        <f>1890.00*(1-Z1%)</f>
        <v>1890</v>
      </c>
      <c r="F11412" s="2">
        <v>1</v>
      </c>
      <c r="G11412" s="2"/>
    </row>
    <row r="11413" spans="1:26" customHeight="1" ht="36" hidden="true" outlineLevel="2">
      <c r="A11413" s="2" t="s">
        <v>22007</v>
      </c>
      <c r="B11413" s="3" t="s">
        <v>22008</v>
      </c>
      <c r="C11413" s="2"/>
      <c r="D11413" s="2" t="s">
        <v>16</v>
      </c>
      <c r="E11413" s="4">
        <f>1500.00*(1-Z1%)</f>
        <v>1500</v>
      </c>
      <c r="F11413" s="2">
        <v>1</v>
      </c>
      <c r="G11413" s="2"/>
    </row>
    <row r="11414" spans="1:26" customHeight="1" ht="36" hidden="true" outlineLevel="2">
      <c r="A11414" s="2" t="s">
        <v>22009</v>
      </c>
      <c r="B11414" s="3" t="s">
        <v>22010</v>
      </c>
      <c r="C11414" s="2"/>
      <c r="D11414" s="2" t="s">
        <v>16</v>
      </c>
      <c r="E11414" s="4">
        <f>1550.00*(1-Z1%)</f>
        <v>1550</v>
      </c>
      <c r="F11414" s="2">
        <v>1</v>
      </c>
      <c r="G11414" s="2"/>
    </row>
    <row r="11415" spans="1:26" customHeight="1" ht="18" hidden="true" outlineLevel="2">
      <c r="A11415" s="2" t="s">
        <v>22011</v>
      </c>
      <c r="B11415" s="3" t="s">
        <v>22012</v>
      </c>
      <c r="C11415" s="2"/>
      <c r="D11415" s="2" t="s">
        <v>16</v>
      </c>
      <c r="E11415" s="4">
        <f>1190.00*(1-Z1%)</f>
        <v>1190</v>
      </c>
      <c r="F11415" s="2">
        <v>2</v>
      </c>
      <c r="G11415" s="2"/>
    </row>
    <row r="11416" spans="1:26" customHeight="1" ht="36" hidden="true" outlineLevel="2">
      <c r="A11416" s="2" t="s">
        <v>22013</v>
      </c>
      <c r="B11416" s="3" t="s">
        <v>22014</v>
      </c>
      <c r="C11416" s="2"/>
      <c r="D11416" s="2" t="s">
        <v>16</v>
      </c>
      <c r="E11416" s="4">
        <f>1390.00*(1-Z1%)</f>
        <v>1390</v>
      </c>
      <c r="F11416" s="2">
        <v>1</v>
      </c>
      <c r="G11416" s="2"/>
    </row>
    <row r="11417" spans="1:26" customHeight="1" ht="36" hidden="true" outlineLevel="2">
      <c r="A11417" s="2" t="s">
        <v>22015</v>
      </c>
      <c r="B11417" s="3" t="s">
        <v>22016</v>
      </c>
      <c r="C11417" s="2"/>
      <c r="D11417" s="2" t="s">
        <v>16</v>
      </c>
      <c r="E11417" s="4">
        <f>1990.00*(1-Z1%)</f>
        <v>1990</v>
      </c>
      <c r="F11417" s="2">
        <v>1</v>
      </c>
      <c r="G11417" s="2"/>
    </row>
    <row r="11418" spans="1:26" customHeight="1" ht="36" hidden="true" outlineLevel="2">
      <c r="A11418" s="2" t="s">
        <v>22017</v>
      </c>
      <c r="B11418" s="3" t="s">
        <v>22018</v>
      </c>
      <c r="C11418" s="2"/>
      <c r="D11418" s="2" t="s">
        <v>16</v>
      </c>
      <c r="E11418" s="4">
        <f>1390.00*(1-Z1%)</f>
        <v>1390</v>
      </c>
      <c r="F11418" s="2">
        <v>1</v>
      </c>
      <c r="G11418" s="2"/>
    </row>
    <row r="11419" spans="1:26" customHeight="1" ht="35" hidden="true" outlineLevel="2">
      <c r="A11419" s="5" t="s">
        <v>22019</v>
      </c>
      <c r="B11419" s="5"/>
      <c r="C11419" s="5"/>
      <c r="D11419" s="5"/>
      <c r="E11419" s="5"/>
      <c r="F11419" s="5"/>
      <c r="G11419" s="5"/>
    </row>
    <row r="11420" spans="1:26" customHeight="1" ht="18" hidden="true" outlineLevel="2">
      <c r="A11420" s="2" t="s">
        <v>22020</v>
      </c>
      <c r="B11420" s="3" t="s">
        <v>22021</v>
      </c>
      <c r="C11420" s="2"/>
      <c r="D11420" s="2" t="s">
        <v>16</v>
      </c>
      <c r="E11420" s="4">
        <f>15.00*(1-Z1%)</f>
        <v>15</v>
      </c>
      <c r="F11420" s="2">
        <v>32</v>
      </c>
      <c r="G11420" s="2"/>
    </row>
    <row r="11421" spans="1:26" customHeight="1" ht="18" hidden="true" outlineLevel="2">
      <c r="A11421" s="2" t="s">
        <v>22022</v>
      </c>
      <c r="B11421" s="3" t="s">
        <v>22023</v>
      </c>
      <c r="C11421" s="2"/>
      <c r="D11421" s="2" t="s">
        <v>16</v>
      </c>
      <c r="E11421" s="4">
        <f>30.00*(1-Z1%)</f>
        <v>30</v>
      </c>
      <c r="F11421" s="2">
        <v>40</v>
      </c>
      <c r="G11421" s="2"/>
    </row>
    <row r="11422" spans="1:26" customHeight="1" ht="18" hidden="true" outlineLevel="2">
      <c r="A11422" s="2" t="s">
        <v>22024</v>
      </c>
      <c r="B11422" s="3" t="s">
        <v>22025</v>
      </c>
      <c r="C11422" s="2"/>
      <c r="D11422" s="2" t="s">
        <v>16</v>
      </c>
      <c r="E11422" s="4">
        <f>18.00*(1-Z1%)</f>
        <v>18</v>
      </c>
      <c r="F11422" s="2">
        <v>10</v>
      </c>
      <c r="G11422" s="2"/>
    </row>
    <row r="11423" spans="1:26" customHeight="1" ht="18" hidden="true" outlineLevel="2">
      <c r="A11423" s="2" t="s">
        <v>22026</v>
      </c>
      <c r="B11423" s="3" t="s">
        <v>22027</v>
      </c>
      <c r="C11423" s="2"/>
      <c r="D11423" s="2" t="s">
        <v>16</v>
      </c>
      <c r="E11423" s="4">
        <f>70.00*(1-Z1%)</f>
        <v>70</v>
      </c>
      <c r="F11423" s="2">
        <v>2</v>
      </c>
      <c r="G11423" s="2"/>
    </row>
    <row r="11424" spans="1:26" customHeight="1" ht="18" hidden="true" outlineLevel="2">
      <c r="A11424" s="2" t="s">
        <v>22028</v>
      </c>
      <c r="B11424" s="3" t="s">
        <v>22029</v>
      </c>
      <c r="C11424" s="2"/>
      <c r="D11424" s="2" t="s">
        <v>16</v>
      </c>
      <c r="E11424" s="4">
        <f>100.00*(1-Z1%)</f>
        <v>100</v>
      </c>
      <c r="F11424" s="2">
        <v>22</v>
      </c>
      <c r="G11424" s="2"/>
    </row>
    <row r="11425" spans="1:26" customHeight="1" ht="18" hidden="true" outlineLevel="2">
      <c r="A11425" s="2" t="s">
        <v>22030</v>
      </c>
      <c r="B11425" s="3" t="s">
        <v>22031</v>
      </c>
      <c r="C11425" s="2"/>
      <c r="D11425" s="2" t="s">
        <v>16</v>
      </c>
      <c r="E11425" s="4">
        <f>70.00*(1-Z1%)</f>
        <v>70</v>
      </c>
      <c r="F11425" s="2">
        <v>3</v>
      </c>
      <c r="G11425" s="2"/>
    </row>
    <row r="11426" spans="1:26" customHeight="1" ht="18" hidden="true" outlineLevel="2">
      <c r="A11426" s="2" t="s">
        <v>22032</v>
      </c>
      <c r="B11426" s="3" t="s">
        <v>22033</v>
      </c>
      <c r="C11426" s="2"/>
      <c r="D11426" s="2" t="s">
        <v>16</v>
      </c>
      <c r="E11426" s="4">
        <f>120.00*(1-Z1%)</f>
        <v>120</v>
      </c>
      <c r="F11426" s="2">
        <v>9</v>
      </c>
      <c r="G11426" s="2"/>
    </row>
    <row r="11427" spans="1:26" customHeight="1" ht="18" hidden="true" outlineLevel="2">
      <c r="A11427" s="2" t="s">
        <v>22034</v>
      </c>
      <c r="B11427" s="3" t="s">
        <v>22035</v>
      </c>
      <c r="C11427" s="2"/>
      <c r="D11427" s="2" t="s">
        <v>16</v>
      </c>
      <c r="E11427" s="4">
        <f>45.00*(1-Z1%)</f>
        <v>45</v>
      </c>
      <c r="F11427" s="2">
        <v>1</v>
      </c>
      <c r="G11427" s="2"/>
    </row>
    <row r="11428" spans="1:26" customHeight="1" ht="18" hidden="true" outlineLevel="2">
      <c r="A11428" s="2" t="s">
        <v>22036</v>
      </c>
      <c r="B11428" s="3" t="s">
        <v>22037</v>
      </c>
      <c r="C11428" s="2"/>
      <c r="D11428" s="2" t="s">
        <v>16</v>
      </c>
      <c r="E11428" s="4">
        <f>40.00*(1-Z1%)</f>
        <v>40</v>
      </c>
      <c r="F11428" s="2">
        <v>21</v>
      </c>
      <c r="G11428" s="2"/>
    </row>
    <row r="11429" spans="1:26" customHeight="1" ht="18" hidden="true" outlineLevel="2">
      <c r="A11429" s="2" t="s">
        <v>22038</v>
      </c>
      <c r="B11429" s="3" t="s">
        <v>22039</v>
      </c>
      <c r="C11429" s="2"/>
      <c r="D11429" s="2" t="s">
        <v>16</v>
      </c>
      <c r="E11429" s="4">
        <f>45.00*(1-Z1%)</f>
        <v>45</v>
      </c>
      <c r="F11429" s="2">
        <v>2</v>
      </c>
      <c r="G11429" s="2"/>
    </row>
    <row r="11430" spans="1:26" customHeight="1" ht="18" hidden="true" outlineLevel="2">
      <c r="A11430" s="2" t="s">
        <v>22040</v>
      </c>
      <c r="B11430" s="3" t="s">
        <v>22041</v>
      </c>
      <c r="C11430" s="2"/>
      <c r="D11430" s="2" t="s">
        <v>16</v>
      </c>
      <c r="E11430" s="4">
        <f>100.00*(1-Z1%)</f>
        <v>100</v>
      </c>
      <c r="F11430" s="2">
        <v>6</v>
      </c>
      <c r="G11430" s="2"/>
    </row>
    <row r="11431" spans="1:26" customHeight="1" ht="18" hidden="true" outlineLevel="2">
      <c r="A11431" s="2" t="s">
        <v>22042</v>
      </c>
      <c r="B11431" s="3" t="s">
        <v>22043</v>
      </c>
      <c r="C11431" s="2"/>
      <c r="D11431" s="2" t="s">
        <v>16</v>
      </c>
      <c r="E11431" s="4">
        <f>50.00*(1-Z1%)</f>
        <v>50</v>
      </c>
      <c r="F11431" s="2">
        <v>37</v>
      </c>
      <c r="G11431" s="2"/>
    </row>
    <row r="11432" spans="1:26" customHeight="1" ht="18" hidden="true" outlineLevel="2">
      <c r="A11432" s="2" t="s">
        <v>22044</v>
      </c>
      <c r="B11432" s="3" t="s">
        <v>22045</v>
      </c>
      <c r="C11432" s="2"/>
      <c r="D11432" s="2" t="s">
        <v>16</v>
      </c>
      <c r="E11432" s="4">
        <f>30.00*(1-Z1%)</f>
        <v>30</v>
      </c>
      <c r="F11432" s="2">
        <v>17</v>
      </c>
      <c r="G11432" s="2"/>
    </row>
    <row r="11433" spans="1:26" customHeight="1" ht="18" hidden="true" outlineLevel="2">
      <c r="A11433" s="2" t="s">
        <v>22046</v>
      </c>
      <c r="B11433" s="3" t="s">
        <v>22047</v>
      </c>
      <c r="C11433" s="2"/>
      <c r="D11433" s="2" t="s">
        <v>16</v>
      </c>
      <c r="E11433" s="4">
        <f>45.00*(1-Z1%)</f>
        <v>45</v>
      </c>
      <c r="F11433" s="2">
        <v>28</v>
      </c>
      <c r="G11433" s="2"/>
    </row>
    <row r="11434" spans="1:26" customHeight="1" ht="18" hidden="true" outlineLevel="2">
      <c r="A11434" s="2" t="s">
        <v>22048</v>
      </c>
      <c r="B11434" s="3" t="s">
        <v>22049</v>
      </c>
      <c r="C11434" s="2"/>
      <c r="D11434" s="2" t="s">
        <v>16</v>
      </c>
      <c r="E11434" s="4">
        <f>80.00*(1-Z1%)</f>
        <v>80</v>
      </c>
      <c r="F11434" s="2">
        <v>2</v>
      </c>
      <c r="G11434" s="2"/>
    </row>
    <row r="11435" spans="1:26" customHeight="1" ht="35" hidden="true" outlineLevel="2">
      <c r="A11435" s="5" t="s">
        <v>22050</v>
      </c>
      <c r="B11435" s="5"/>
      <c r="C11435" s="5"/>
      <c r="D11435" s="5"/>
      <c r="E11435" s="5"/>
      <c r="F11435" s="5"/>
      <c r="G11435" s="5"/>
    </row>
    <row r="11436" spans="1:26" customHeight="1" ht="18" hidden="true" outlineLevel="2">
      <c r="A11436" s="2" t="s">
        <v>22051</v>
      </c>
      <c r="B11436" s="3" t="s">
        <v>22052</v>
      </c>
      <c r="C11436" s="2"/>
      <c r="D11436" s="2" t="s">
        <v>16</v>
      </c>
      <c r="E11436" s="4">
        <f>5.00*(1-Z1%)</f>
        <v>5</v>
      </c>
      <c r="F11436" s="2">
        <v>118</v>
      </c>
      <c r="G11436" s="2"/>
    </row>
    <row r="11437" spans="1:26" customHeight="1" ht="18" hidden="true" outlineLevel="2">
      <c r="A11437" s="2" t="s">
        <v>22053</v>
      </c>
      <c r="B11437" s="3" t="s">
        <v>22054</v>
      </c>
      <c r="C11437" s="2"/>
      <c r="D11437" s="2" t="s">
        <v>16</v>
      </c>
      <c r="E11437" s="4">
        <f>80.00*(1-Z1%)</f>
        <v>80</v>
      </c>
      <c r="F11437" s="2">
        <v>15</v>
      </c>
      <c r="G11437" s="2"/>
    </row>
    <row r="11438" spans="1:26" customHeight="1" ht="18" hidden="true" outlineLevel="2">
      <c r="A11438" s="2" t="s">
        <v>22055</v>
      </c>
      <c r="B11438" s="3" t="s">
        <v>22056</v>
      </c>
      <c r="C11438" s="2"/>
      <c r="D11438" s="2" t="s">
        <v>16</v>
      </c>
      <c r="E11438" s="4">
        <f>85.00*(1-Z1%)</f>
        <v>85</v>
      </c>
      <c r="F11438" s="2">
        <v>25</v>
      </c>
      <c r="G11438" s="2"/>
    </row>
    <row r="11439" spans="1:26" customHeight="1" ht="35">
      <c r="A11439" s="1" t="s">
        <v>22057</v>
      </c>
      <c r="B11439" s="1"/>
      <c r="C11439" s="1"/>
      <c r="D11439" s="1"/>
      <c r="E11439" s="1"/>
      <c r="F11439" s="1"/>
      <c r="G11439" s="1"/>
    </row>
    <row r="11440" spans="1:26" customHeight="1" ht="35" hidden="true" outlineLevel="2">
      <c r="A11440" s="5" t="s">
        <v>22058</v>
      </c>
      <c r="B11440" s="5"/>
      <c r="C11440" s="5"/>
      <c r="D11440" s="5"/>
      <c r="E11440" s="5"/>
      <c r="F11440" s="5"/>
      <c r="G11440" s="5"/>
    </row>
    <row r="11441" spans="1:26" customHeight="1" ht="35" hidden="true" outlineLevel="3">
      <c r="A11441" s="5" t="s">
        <v>22059</v>
      </c>
      <c r="B11441" s="5"/>
      <c r="C11441" s="5"/>
      <c r="D11441" s="5"/>
      <c r="E11441" s="5"/>
      <c r="F11441" s="5"/>
      <c r="G11441" s="5"/>
    </row>
    <row r="11442" spans="1:26" customHeight="1" ht="18" hidden="true" outlineLevel="3">
      <c r="A11442" s="2" t="s">
        <v>22060</v>
      </c>
      <c r="B11442" s="3" t="s">
        <v>22061</v>
      </c>
      <c r="C11442" s="2"/>
      <c r="D11442" s="2" t="s">
        <v>16</v>
      </c>
      <c r="E11442" s="4">
        <f>40.00*(1-Z1%)</f>
        <v>40</v>
      </c>
      <c r="F11442" s="2">
        <v>19</v>
      </c>
      <c r="G11442" s="2"/>
    </row>
    <row r="11443" spans="1:26" customHeight="1" ht="18" hidden="true" outlineLevel="3">
      <c r="A11443" s="2" t="s">
        <v>22062</v>
      </c>
      <c r="B11443" s="3" t="s">
        <v>22063</v>
      </c>
      <c r="C11443" s="2"/>
      <c r="D11443" s="2" t="s">
        <v>16</v>
      </c>
      <c r="E11443" s="4">
        <f>40.00*(1-Z1%)</f>
        <v>40</v>
      </c>
      <c r="F11443" s="2">
        <v>29</v>
      </c>
      <c r="G11443" s="2"/>
    </row>
    <row r="11444" spans="1:26" customHeight="1" ht="18" hidden="true" outlineLevel="3">
      <c r="A11444" s="2" t="s">
        <v>22064</v>
      </c>
      <c r="B11444" s="3" t="s">
        <v>22065</v>
      </c>
      <c r="C11444" s="2"/>
      <c r="D11444" s="2" t="s">
        <v>16</v>
      </c>
      <c r="E11444" s="4">
        <f>80.00*(1-Z1%)</f>
        <v>80</v>
      </c>
      <c r="F11444" s="2">
        <v>5</v>
      </c>
      <c r="G11444" s="2"/>
    </row>
    <row r="11445" spans="1:26" customHeight="1" ht="18" hidden="true" outlineLevel="3">
      <c r="A11445" s="2" t="s">
        <v>22066</v>
      </c>
      <c r="B11445" s="3" t="s">
        <v>22067</v>
      </c>
      <c r="C11445" s="2"/>
      <c r="D11445" s="2" t="s">
        <v>16</v>
      </c>
      <c r="E11445" s="4">
        <f>90.00*(1-Z1%)</f>
        <v>90</v>
      </c>
      <c r="F11445" s="2">
        <v>3</v>
      </c>
      <c r="G11445" s="2"/>
    </row>
    <row r="11446" spans="1:26" customHeight="1" ht="18" hidden="true" outlineLevel="3">
      <c r="A11446" s="2" t="s">
        <v>22068</v>
      </c>
      <c r="B11446" s="3" t="s">
        <v>22069</v>
      </c>
      <c r="C11446" s="2"/>
      <c r="D11446" s="2" t="s">
        <v>16</v>
      </c>
      <c r="E11446" s="4">
        <f>60.00*(1-Z1%)</f>
        <v>60</v>
      </c>
      <c r="F11446" s="2">
        <v>1</v>
      </c>
      <c r="G11446" s="2"/>
    </row>
    <row r="11447" spans="1:26" customHeight="1" ht="36" hidden="true" outlineLevel="3">
      <c r="A11447" s="2" t="s">
        <v>22070</v>
      </c>
      <c r="B11447" s="3" t="s">
        <v>22071</v>
      </c>
      <c r="C11447" s="2"/>
      <c r="D11447" s="2" t="s">
        <v>16</v>
      </c>
      <c r="E11447" s="4">
        <f>15.00*(1-Z1%)</f>
        <v>15</v>
      </c>
      <c r="F11447" s="2">
        <v>14</v>
      </c>
      <c r="G11447" s="2"/>
    </row>
    <row r="11448" spans="1:26" customHeight="1" ht="36" hidden="true" outlineLevel="3">
      <c r="A11448" s="2" t="s">
        <v>22072</v>
      </c>
      <c r="B11448" s="3" t="s">
        <v>22073</v>
      </c>
      <c r="C11448" s="2"/>
      <c r="D11448" s="2" t="s">
        <v>16</v>
      </c>
      <c r="E11448" s="4">
        <f>15.00*(1-Z1%)</f>
        <v>15</v>
      </c>
      <c r="F11448" s="2">
        <v>8</v>
      </c>
      <c r="G11448" s="2"/>
    </row>
    <row r="11449" spans="1:26" customHeight="1" ht="18" hidden="true" outlineLevel="3">
      <c r="A11449" s="2" t="s">
        <v>22074</v>
      </c>
      <c r="B11449" s="3" t="s">
        <v>22075</v>
      </c>
      <c r="C11449" s="2"/>
      <c r="D11449" s="2" t="s">
        <v>16</v>
      </c>
      <c r="E11449" s="4">
        <f>85.00*(1-Z1%)</f>
        <v>85</v>
      </c>
      <c r="F11449" s="2">
        <v>2</v>
      </c>
      <c r="G11449" s="2"/>
    </row>
    <row r="11450" spans="1:26" customHeight="1" ht="18" hidden="true" outlineLevel="3">
      <c r="A11450" s="2" t="s">
        <v>22076</v>
      </c>
      <c r="B11450" s="3" t="s">
        <v>22077</v>
      </c>
      <c r="C11450" s="2"/>
      <c r="D11450" s="2" t="s">
        <v>16</v>
      </c>
      <c r="E11450" s="4">
        <f>90.00*(1-Z1%)</f>
        <v>90</v>
      </c>
      <c r="F11450" s="2">
        <v>12</v>
      </c>
      <c r="G11450" s="2"/>
    </row>
    <row r="11451" spans="1:26" customHeight="1" ht="36" hidden="true" outlineLevel="3">
      <c r="A11451" s="2" t="s">
        <v>22078</v>
      </c>
      <c r="B11451" s="3" t="s">
        <v>22079</v>
      </c>
      <c r="C11451" s="2"/>
      <c r="D11451" s="2" t="s">
        <v>16</v>
      </c>
      <c r="E11451" s="4">
        <f>100.00*(1-Z1%)</f>
        <v>100</v>
      </c>
      <c r="F11451" s="2">
        <v>9</v>
      </c>
      <c r="G11451" s="2"/>
    </row>
    <row r="11452" spans="1:26" customHeight="1" ht="18" hidden="true" outlineLevel="3">
      <c r="A11452" s="2" t="s">
        <v>22080</v>
      </c>
      <c r="B11452" s="3" t="s">
        <v>22081</v>
      </c>
      <c r="C11452" s="2"/>
      <c r="D11452" s="2" t="s">
        <v>16</v>
      </c>
      <c r="E11452" s="4">
        <f>75.00*(1-Z1%)</f>
        <v>75</v>
      </c>
      <c r="F11452" s="2">
        <v>1</v>
      </c>
      <c r="G11452" s="2"/>
    </row>
    <row r="11453" spans="1:26" customHeight="1" ht="36" hidden="true" outlineLevel="3">
      <c r="A11453" s="2" t="s">
        <v>22082</v>
      </c>
      <c r="B11453" s="3" t="s">
        <v>22083</v>
      </c>
      <c r="C11453" s="2"/>
      <c r="D11453" s="2" t="s">
        <v>16</v>
      </c>
      <c r="E11453" s="4">
        <f>75.00*(1-Z1%)</f>
        <v>75</v>
      </c>
      <c r="F11453" s="2">
        <v>7</v>
      </c>
      <c r="G11453" s="2"/>
    </row>
    <row r="11454" spans="1:26" customHeight="1" ht="36" hidden="true" outlineLevel="3">
      <c r="A11454" s="2" t="s">
        <v>22084</v>
      </c>
      <c r="B11454" s="3" t="s">
        <v>22085</v>
      </c>
      <c r="C11454" s="2"/>
      <c r="D11454" s="2" t="s">
        <v>16</v>
      </c>
      <c r="E11454" s="4">
        <f>110.00*(1-Z1%)</f>
        <v>110</v>
      </c>
      <c r="F11454" s="2">
        <v>6</v>
      </c>
      <c r="G11454" s="2"/>
    </row>
    <row r="11455" spans="1:26" customHeight="1" ht="36" hidden="true" outlineLevel="3">
      <c r="A11455" s="2" t="s">
        <v>22086</v>
      </c>
      <c r="B11455" s="3" t="s">
        <v>22087</v>
      </c>
      <c r="C11455" s="2"/>
      <c r="D11455" s="2" t="s">
        <v>16</v>
      </c>
      <c r="E11455" s="4">
        <f>110.00*(1-Z1%)</f>
        <v>110</v>
      </c>
      <c r="F11455" s="2">
        <v>5</v>
      </c>
      <c r="G11455" s="2"/>
    </row>
    <row r="11456" spans="1:26" customHeight="1" ht="36" hidden="true" outlineLevel="3">
      <c r="A11456" s="2" t="s">
        <v>22088</v>
      </c>
      <c r="B11456" s="3" t="s">
        <v>22089</v>
      </c>
      <c r="C11456" s="2"/>
      <c r="D11456" s="2" t="s">
        <v>16</v>
      </c>
      <c r="E11456" s="4">
        <f>110.00*(1-Z1%)</f>
        <v>110</v>
      </c>
      <c r="F11456" s="2">
        <v>1</v>
      </c>
      <c r="G11456" s="2"/>
    </row>
    <row r="11457" spans="1:26" customHeight="1" ht="36" hidden="true" outlineLevel="3">
      <c r="A11457" s="2" t="s">
        <v>22090</v>
      </c>
      <c r="B11457" s="3" t="s">
        <v>22091</v>
      </c>
      <c r="C11457" s="2"/>
      <c r="D11457" s="2" t="s">
        <v>16</v>
      </c>
      <c r="E11457" s="4">
        <f>110.00*(1-Z1%)</f>
        <v>110</v>
      </c>
      <c r="F11457" s="2">
        <v>5</v>
      </c>
      <c r="G11457" s="2"/>
    </row>
    <row r="11458" spans="1:26" customHeight="1" ht="36" hidden="true" outlineLevel="3">
      <c r="A11458" s="2" t="s">
        <v>22092</v>
      </c>
      <c r="B11458" s="3" t="s">
        <v>22093</v>
      </c>
      <c r="C11458" s="2"/>
      <c r="D11458" s="2" t="s">
        <v>16</v>
      </c>
      <c r="E11458" s="4">
        <f>110.00*(1-Z1%)</f>
        <v>110</v>
      </c>
      <c r="F11458" s="2">
        <v>4</v>
      </c>
      <c r="G11458" s="2"/>
    </row>
    <row r="11459" spans="1:26" customHeight="1" ht="36" hidden="true" outlineLevel="3">
      <c r="A11459" s="2" t="s">
        <v>22094</v>
      </c>
      <c r="B11459" s="3" t="s">
        <v>22095</v>
      </c>
      <c r="C11459" s="2"/>
      <c r="D11459" s="2" t="s">
        <v>16</v>
      </c>
      <c r="E11459" s="4">
        <f>100.00*(1-Z1%)</f>
        <v>100</v>
      </c>
      <c r="F11459" s="2">
        <v>2</v>
      </c>
      <c r="G11459" s="2"/>
    </row>
    <row r="11460" spans="1:26" customHeight="1" ht="36" hidden="true" outlineLevel="3">
      <c r="A11460" s="2" t="s">
        <v>22096</v>
      </c>
      <c r="B11460" s="3" t="s">
        <v>22097</v>
      </c>
      <c r="C11460" s="2"/>
      <c r="D11460" s="2" t="s">
        <v>16</v>
      </c>
      <c r="E11460" s="4">
        <f>130.00*(1-Z1%)</f>
        <v>130</v>
      </c>
      <c r="F11460" s="2">
        <v>1</v>
      </c>
      <c r="G11460" s="2"/>
    </row>
    <row r="11461" spans="1:26" customHeight="1" ht="36" hidden="true" outlineLevel="3">
      <c r="A11461" s="2" t="s">
        <v>22098</v>
      </c>
      <c r="B11461" s="3" t="s">
        <v>22099</v>
      </c>
      <c r="C11461" s="2"/>
      <c r="D11461" s="2" t="s">
        <v>16</v>
      </c>
      <c r="E11461" s="4">
        <f>150.00*(1-Z1%)</f>
        <v>150</v>
      </c>
      <c r="F11461" s="2">
        <v>6</v>
      </c>
      <c r="G11461" s="2"/>
    </row>
    <row r="11462" spans="1:26" customHeight="1" ht="36" hidden="true" outlineLevel="3">
      <c r="A11462" s="2" t="s">
        <v>22100</v>
      </c>
      <c r="B11462" s="3" t="s">
        <v>22101</v>
      </c>
      <c r="C11462" s="2"/>
      <c r="D11462" s="2" t="s">
        <v>16</v>
      </c>
      <c r="E11462" s="4">
        <f>110.00*(1-Z1%)</f>
        <v>110</v>
      </c>
      <c r="F11462" s="2">
        <v>4</v>
      </c>
      <c r="G11462" s="2"/>
    </row>
    <row r="11463" spans="1:26" customHeight="1" ht="36" hidden="true" outlineLevel="3">
      <c r="A11463" s="2" t="s">
        <v>22102</v>
      </c>
      <c r="B11463" s="3" t="s">
        <v>22103</v>
      </c>
      <c r="C11463" s="2"/>
      <c r="D11463" s="2" t="s">
        <v>16</v>
      </c>
      <c r="E11463" s="4">
        <f>95.00*(1-Z1%)</f>
        <v>95</v>
      </c>
      <c r="F11463" s="2">
        <v>4</v>
      </c>
      <c r="G11463" s="2"/>
    </row>
    <row r="11464" spans="1:26" customHeight="1" ht="36" hidden="true" outlineLevel="3">
      <c r="A11464" s="2" t="s">
        <v>22104</v>
      </c>
      <c r="B11464" s="3" t="s">
        <v>22105</v>
      </c>
      <c r="C11464" s="2"/>
      <c r="D11464" s="2" t="s">
        <v>16</v>
      </c>
      <c r="E11464" s="4">
        <f>110.00*(1-Z1%)</f>
        <v>110</v>
      </c>
      <c r="F11464" s="2">
        <v>1</v>
      </c>
      <c r="G11464" s="2"/>
    </row>
    <row r="11465" spans="1:26" customHeight="1" ht="36" hidden="true" outlineLevel="3">
      <c r="A11465" s="2" t="s">
        <v>22106</v>
      </c>
      <c r="B11465" s="3" t="s">
        <v>22107</v>
      </c>
      <c r="C11465" s="2"/>
      <c r="D11465" s="2" t="s">
        <v>16</v>
      </c>
      <c r="E11465" s="4">
        <f>110.00*(1-Z1%)</f>
        <v>110</v>
      </c>
      <c r="F11465" s="2">
        <v>1</v>
      </c>
      <c r="G11465" s="2"/>
    </row>
    <row r="11466" spans="1:26" customHeight="1" ht="36" hidden="true" outlineLevel="3">
      <c r="A11466" s="2" t="s">
        <v>22108</v>
      </c>
      <c r="B11466" s="3" t="s">
        <v>22109</v>
      </c>
      <c r="C11466" s="2"/>
      <c r="D11466" s="2" t="s">
        <v>16</v>
      </c>
      <c r="E11466" s="4">
        <f>110.00*(1-Z1%)</f>
        <v>110</v>
      </c>
      <c r="F11466" s="2">
        <v>5</v>
      </c>
      <c r="G11466" s="2"/>
    </row>
    <row r="11467" spans="1:26" customHeight="1" ht="36" hidden="true" outlineLevel="3">
      <c r="A11467" s="2" t="s">
        <v>22110</v>
      </c>
      <c r="B11467" s="3" t="s">
        <v>22111</v>
      </c>
      <c r="C11467" s="2"/>
      <c r="D11467" s="2" t="s">
        <v>16</v>
      </c>
      <c r="E11467" s="4">
        <f>130.00*(1-Z1%)</f>
        <v>130</v>
      </c>
      <c r="F11467" s="2">
        <v>4</v>
      </c>
      <c r="G11467" s="2"/>
    </row>
    <row r="11468" spans="1:26" customHeight="1" ht="36" hidden="true" outlineLevel="3">
      <c r="A11468" s="2" t="s">
        <v>22112</v>
      </c>
      <c r="B11468" s="3" t="s">
        <v>22113</v>
      </c>
      <c r="C11468" s="2"/>
      <c r="D11468" s="2" t="s">
        <v>16</v>
      </c>
      <c r="E11468" s="4">
        <f>85.00*(1-Z1%)</f>
        <v>85</v>
      </c>
      <c r="F11468" s="2">
        <v>5</v>
      </c>
      <c r="G11468" s="2"/>
    </row>
    <row r="11469" spans="1:26" customHeight="1" ht="36" hidden="true" outlineLevel="3">
      <c r="A11469" s="2" t="s">
        <v>22114</v>
      </c>
      <c r="B11469" s="3" t="s">
        <v>22115</v>
      </c>
      <c r="C11469" s="2"/>
      <c r="D11469" s="2" t="s">
        <v>16</v>
      </c>
      <c r="E11469" s="4">
        <f>120.00*(1-Z1%)</f>
        <v>120</v>
      </c>
      <c r="F11469" s="2">
        <v>5</v>
      </c>
      <c r="G11469" s="2"/>
    </row>
    <row r="11470" spans="1:26" customHeight="1" ht="36" hidden="true" outlineLevel="3">
      <c r="A11470" s="2" t="s">
        <v>22116</v>
      </c>
      <c r="B11470" s="3" t="s">
        <v>22117</v>
      </c>
      <c r="C11470" s="2"/>
      <c r="D11470" s="2" t="s">
        <v>16</v>
      </c>
      <c r="E11470" s="4">
        <f>100.00*(1-Z1%)</f>
        <v>100</v>
      </c>
      <c r="F11470" s="2">
        <v>4</v>
      </c>
      <c r="G11470" s="2"/>
    </row>
    <row r="11471" spans="1:26" customHeight="1" ht="36" hidden="true" outlineLevel="3">
      <c r="A11471" s="2" t="s">
        <v>22118</v>
      </c>
      <c r="B11471" s="3" t="s">
        <v>22119</v>
      </c>
      <c r="C11471" s="2"/>
      <c r="D11471" s="2" t="s">
        <v>16</v>
      </c>
      <c r="E11471" s="4">
        <f>110.00*(1-Z1%)</f>
        <v>110</v>
      </c>
      <c r="F11471" s="2">
        <v>1</v>
      </c>
      <c r="G11471" s="2"/>
    </row>
    <row r="11472" spans="1:26" customHeight="1" ht="18" hidden="true" outlineLevel="3">
      <c r="A11472" s="2" t="s">
        <v>22120</v>
      </c>
      <c r="B11472" s="3" t="s">
        <v>22121</v>
      </c>
      <c r="C11472" s="2"/>
      <c r="D11472" s="2" t="s">
        <v>16</v>
      </c>
      <c r="E11472" s="4">
        <f>65.00*(1-Z1%)</f>
        <v>65</v>
      </c>
      <c r="F11472" s="2">
        <v>18</v>
      </c>
      <c r="G11472" s="2"/>
    </row>
    <row r="11473" spans="1:26" customHeight="1" ht="18" hidden="true" outlineLevel="3">
      <c r="A11473" s="2" t="s">
        <v>22122</v>
      </c>
      <c r="B11473" s="3" t="s">
        <v>22123</v>
      </c>
      <c r="C11473" s="2"/>
      <c r="D11473" s="2" t="s">
        <v>16</v>
      </c>
      <c r="E11473" s="4">
        <f>400.00*(1-Z1%)</f>
        <v>400</v>
      </c>
      <c r="F11473" s="2">
        <v>1</v>
      </c>
      <c r="G11473" s="2"/>
    </row>
    <row r="11474" spans="1:26" customHeight="1" ht="36" hidden="true" outlineLevel="3">
      <c r="A11474" s="2" t="s">
        <v>22124</v>
      </c>
      <c r="B11474" s="3" t="s">
        <v>22125</v>
      </c>
      <c r="C11474" s="2"/>
      <c r="D11474" s="2" t="s">
        <v>16</v>
      </c>
      <c r="E11474" s="4">
        <f>750.00*(1-Z1%)</f>
        <v>750</v>
      </c>
      <c r="F11474" s="2">
        <v>1</v>
      </c>
      <c r="G11474" s="2"/>
    </row>
    <row r="11475" spans="1:26" customHeight="1" ht="35" hidden="true" outlineLevel="3">
      <c r="A11475" s="5" t="s">
        <v>22126</v>
      </c>
      <c r="B11475" s="5"/>
      <c r="C11475" s="5"/>
      <c r="D11475" s="5"/>
      <c r="E11475" s="5"/>
      <c r="F11475" s="5"/>
      <c r="G11475" s="5"/>
    </row>
    <row r="11476" spans="1:26" customHeight="1" ht="36" hidden="true" outlineLevel="3">
      <c r="A11476" s="2" t="s">
        <v>22127</v>
      </c>
      <c r="B11476" s="3" t="s">
        <v>22128</v>
      </c>
      <c r="C11476" s="2"/>
      <c r="D11476" s="2" t="s">
        <v>16</v>
      </c>
      <c r="E11476" s="4">
        <f>320.00*(1-Z1%)</f>
        <v>320</v>
      </c>
      <c r="F11476" s="2">
        <v>11</v>
      </c>
      <c r="G11476" s="2"/>
    </row>
    <row r="11477" spans="1:26" customHeight="1" ht="36" hidden="true" outlineLevel="3">
      <c r="A11477" s="2" t="s">
        <v>22129</v>
      </c>
      <c r="B11477" s="3" t="s">
        <v>22130</v>
      </c>
      <c r="C11477" s="2"/>
      <c r="D11477" s="2" t="s">
        <v>16</v>
      </c>
      <c r="E11477" s="4">
        <f>360.00*(1-Z1%)</f>
        <v>360</v>
      </c>
      <c r="F11477" s="2">
        <v>9</v>
      </c>
      <c r="G11477" s="2"/>
    </row>
    <row r="11478" spans="1:26" customHeight="1" ht="36" hidden="true" outlineLevel="3">
      <c r="A11478" s="2" t="s">
        <v>22131</v>
      </c>
      <c r="B11478" s="3" t="s">
        <v>22132</v>
      </c>
      <c r="C11478" s="2"/>
      <c r="D11478" s="2" t="s">
        <v>16</v>
      </c>
      <c r="E11478" s="4">
        <f>430.00*(1-Z1%)</f>
        <v>430</v>
      </c>
      <c r="F11478" s="2">
        <v>9</v>
      </c>
      <c r="G11478" s="2"/>
    </row>
    <row r="11479" spans="1:26" customHeight="1" ht="36" hidden="true" outlineLevel="3">
      <c r="A11479" s="2" t="s">
        <v>22133</v>
      </c>
      <c r="B11479" s="3" t="s">
        <v>22134</v>
      </c>
      <c r="C11479" s="2"/>
      <c r="D11479" s="2" t="s">
        <v>16</v>
      </c>
      <c r="E11479" s="4">
        <f>480.00*(1-Z1%)</f>
        <v>480</v>
      </c>
      <c r="F11479" s="2">
        <v>14</v>
      </c>
      <c r="G11479" s="2"/>
    </row>
    <row r="11480" spans="1:26" customHeight="1" ht="36" hidden="true" outlineLevel="3">
      <c r="A11480" s="2" t="s">
        <v>22135</v>
      </c>
      <c r="B11480" s="3" t="s">
        <v>22136</v>
      </c>
      <c r="C11480" s="2"/>
      <c r="D11480" s="2" t="s">
        <v>16</v>
      </c>
      <c r="E11480" s="4">
        <f>170.00*(1-Z1%)</f>
        <v>170</v>
      </c>
      <c r="F11480" s="2">
        <v>3</v>
      </c>
      <c r="G11480" s="2"/>
    </row>
    <row r="11481" spans="1:26" customHeight="1" ht="36" hidden="true" outlineLevel="3">
      <c r="A11481" s="2" t="s">
        <v>22137</v>
      </c>
      <c r="B11481" s="3" t="s">
        <v>22138</v>
      </c>
      <c r="C11481" s="2"/>
      <c r="D11481" s="2" t="s">
        <v>16</v>
      </c>
      <c r="E11481" s="4">
        <f>260.00*(1-Z1%)</f>
        <v>260</v>
      </c>
      <c r="F11481" s="2">
        <v>15</v>
      </c>
      <c r="G11481" s="2"/>
    </row>
    <row r="11482" spans="1:26" customHeight="1" ht="18" hidden="true" outlineLevel="3">
      <c r="A11482" s="2" t="s">
        <v>22139</v>
      </c>
      <c r="B11482" s="3" t="s">
        <v>22140</v>
      </c>
      <c r="C11482" s="2"/>
      <c r="D11482" s="2" t="s">
        <v>16</v>
      </c>
      <c r="E11482" s="4">
        <f>200.00*(1-Z1%)</f>
        <v>200</v>
      </c>
      <c r="F11482" s="2">
        <v>5</v>
      </c>
      <c r="G11482" s="2"/>
    </row>
    <row r="11483" spans="1:26" customHeight="1" ht="18" hidden="true" outlineLevel="3">
      <c r="A11483" s="2" t="s">
        <v>22141</v>
      </c>
      <c r="B11483" s="3" t="s">
        <v>22142</v>
      </c>
      <c r="C11483" s="2"/>
      <c r="D11483" s="2" t="s">
        <v>16</v>
      </c>
      <c r="E11483" s="4">
        <f>130.00*(1-Z1%)</f>
        <v>130</v>
      </c>
      <c r="F11483" s="2">
        <v>1</v>
      </c>
      <c r="G11483" s="2"/>
    </row>
    <row r="11484" spans="1:26" customHeight="1" ht="18" hidden="true" outlineLevel="3">
      <c r="A11484" s="2" t="s">
        <v>22143</v>
      </c>
      <c r="B11484" s="3" t="s">
        <v>22144</v>
      </c>
      <c r="C11484" s="2"/>
      <c r="D11484" s="2" t="s">
        <v>16</v>
      </c>
      <c r="E11484" s="4">
        <f>210.00*(1-Z1%)</f>
        <v>210</v>
      </c>
      <c r="F11484" s="2">
        <v>1</v>
      </c>
      <c r="G11484" s="2"/>
    </row>
    <row r="11485" spans="1:26" customHeight="1" ht="18" hidden="true" outlineLevel="3">
      <c r="A11485" s="2" t="s">
        <v>22145</v>
      </c>
      <c r="B11485" s="3" t="s">
        <v>22146</v>
      </c>
      <c r="C11485" s="2"/>
      <c r="D11485" s="2" t="s">
        <v>16</v>
      </c>
      <c r="E11485" s="4">
        <f>110.00*(1-Z1%)</f>
        <v>110</v>
      </c>
      <c r="F11485" s="2">
        <v>6</v>
      </c>
      <c r="G11485" s="2"/>
    </row>
    <row r="11486" spans="1:26" customHeight="1" ht="18" hidden="true" outlineLevel="3">
      <c r="A11486" s="2" t="s">
        <v>22147</v>
      </c>
      <c r="B11486" s="3" t="s">
        <v>22148</v>
      </c>
      <c r="C11486" s="2"/>
      <c r="D11486" s="2" t="s">
        <v>16</v>
      </c>
      <c r="E11486" s="4">
        <f>250.00*(1-Z1%)</f>
        <v>250</v>
      </c>
      <c r="F11486" s="2">
        <v>2</v>
      </c>
      <c r="G11486" s="2"/>
    </row>
    <row r="11487" spans="1:26" customHeight="1" ht="18" hidden="true" outlineLevel="3">
      <c r="A11487" s="2" t="s">
        <v>22149</v>
      </c>
      <c r="B11487" s="3" t="s">
        <v>22150</v>
      </c>
      <c r="C11487" s="2"/>
      <c r="D11487" s="2" t="s">
        <v>16</v>
      </c>
      <c r="E11487" s="4">
        <f>160.00*(1-Z1%)</f>
        <v>160</v>
      </c>
      <c r="F11487" s="2">
        <v>1</v>
      </c>
      <c r="G11487" s="2"/>
    </row>
    <row r="11488" spans="1:26" customHeight="1" ht="36" hidden="true" outlineLevel="3">
      <c r="A11488" s="2" t="s">
        <v>22151</v>
      </c>
      <c r="B11488" s="3" t="s">
        <v>22152</v>
      </c>
      <c r="C11488" s="2"/>
      <c r="D11488" s="2" t="s">
        <v>16</v>
      </c>
      <c r="E11488" s="4">
        <f>300.00*(1-Z1%)</f>
        <v>300</v>
      </c>
      <c r="F11488" s="2">
        <v>3</v>
      </c>
      <c r="G11488" s="2"/>
    </row>
    <row r="11489" spans="1:26" customHeight="1" ht="18" hidden="true" outlineLevel="3">
      <c r="A11489" s="2" t="s">
        <v>22153</v>
      </c>
      <c r="B11489" s="3" t="s">
        <v>22154</v>
      </c>
      <c r="C11489" s="2"/>
      <c r="D11489" s="2" t="s">
        <v>16</v>
      </c>
      <c r="E11489" s="4">
        <f>85.00*(1-Z1%)</f>
        <v>85</v>
      </c>
      <c r="F11489" s="2">
        <v>1</v>
      </c>
      <c r="G11489" s="2"/>
    </row>
    <row r="11490" spans="1:26" customHeight="1" ht="18" hidden="true" outlineLevel="3">
      <c r="A11490" s="2" t="s">
        <v>22155</v>
      </c>
      <c r="B11490" s="3" t="s">
        <v>22156</v>
      </c>
      <c r="C11490" s="2"/>
      <c r="D11490" s="2" t="s">
        <v>16</v>
      </c>
      <c r="E11490" s="4">
        <f>170.00*(1-Z1%)</f>
        <v>170</v>
      </c>
      <c r="F11490" s="2">
        <v>2</v>
      </c>
      <c r="G11490" s="2"/>
    </row>
    <row r="11491" spans="1:26" customHeight="1" ht="18" hidden="true" outlineLevel="3">
      <c r="A11491" s="2" t="s">
        <v>22157</v>
      </c>
      <c r="B11491" s="3" t="s">
        <v>22158</v>
      </c>
      <c r="C11491" s="2"/>
      <c r="D11491" s="2" t="s">
        <v>16</v>
      </c>
      <c r="E11491" s="4">
        <f>190.00*(1-Z1%)</f>
        <v>190</v>
      </c>
      <c r="F11491" s="2">
        <v>3</v>
      </c>
      <c r="G11491" s="2"/>
    </row>
    <row r="11492" spans="1:26" customHeight="1" ht="18" hidden="true" outlineLevel="3">
      <c r="A11492" s="2" t="s">
        <v>22159</v>
      </c>
      <c r="B11492" s="3" t="s">
        <v>22160</v>
      </c>
      <c r="C11492" s="2"/>
      <c r="D11492" s="2" t="s">
        <v>16</v>
      </c>
      <c r="E11492" s="4">
        <f>230.00*(1-Z1%)</f>
        <v>230</v>
      </c>
      <c r="F11492" s="2">
        <v>1</v>
      </c>
      <c r="G11492" s="2"/>
    </row>
    <row r="11493" spans="1:26" customHeight="1" ht="18" hidden="true" outlineLevel="3">
      <c r="A11493" s="2" t="s">
        <v>22161</v>
      </c>
      <c r="B11493" s="3" t="s">
        <v>22162</v>
      </c>
      <c r="C11493" s="2"/>
      <c r="D11493" s="2" t="s">
        <v>16</v>
      </c>
      <c r="E11493" s="4">
        <f>330.00*(1-Z1%)</f>
        <v>330</v>
      </c>
      <c r="F11493" s="2">
        <v>4</v>
      </c>
      <c r="G11493" s="2"/>
    </row>
    <row r="11494" spans="1:26" customHeight="1" ht="18" hidden="true" outlineLevel="3">
      <c r="A11494" s="2" t="s">
        <v>22163</v>
      </c>
      <c r="B11494" s="3" t="s">
        <v>22164</v>
      </c>
      <c r="C11494" s="2"/>
      <c r="D11494" s="2" t="s">
        <v>16</v>
      </c>
      <c r="E11494" s="4">
        <f>70.00*(1-Z1%)</f>
        <v>70</v>
      </c>
      <c r="F11494" s="2">
        <v>1</v>
      </c>
      <c r="G11494" s="2"/>
    </row>
    <row r="11495" spans="1:26" customHeight="1" ht="18" hidden="true" outlineLevel="3">
      <c r="A11495" s="2" t="s">
        <v>22165</v>
      </c>
      <c r="B11495" s="3" t="s">
        <v>22166</v>
      </c>
      <c r="C11495" s="2"/>
      <c r="D11495" s="2" t="s">
        <v>16</v>
      </c>
      <c r="E11495" s="4">
        <f>200.00*(1-Z1%)</f>
        <v>200</v>
      </c>
      <c r="F11495" s="2">
        <v>4</v>
      </c>
      <c r="G11495" s="2"/>
    </row>
    <row r="11496" spans="1:26" customHeight="1" ht="18" hidden="true" outlineLevel="3">
      <c r="A11496" s="2" t="s">
        <v>22167</v>
      </c>
      <c r="B11496" s="3" t="s">
        <v>22168</v>
      </c>
      <c r="C11496" s="2"/>
      <c r="D11496" s="2" t="s">
        <v>16</v>
      </c>
      <c r="E11496" s="4">
        <f>280.00*(1-Z1%)</f>
        <v>280</v>
      </c>
      <c r="F11496" s="2">
        <v>7</v>
      </c>
      <c r="G11496" s="2"/>
    </row>
    <row r="11497" spans="1:26" customHeight="1" ht="18" hidden="true" outlineLevel="3">
      <c r="A11497" s="2" t="s">
        <v>22169</v>
      </c>
      <c r="B11497" s="3" t="s">
        <v>22170</v>
      </c>
      <c r="C11497" s="2"/>
      <c r="D11497" s="2" t="s">
        <v>16</v>
      </c>
      <c r="E11497" s="4">
        <f>290.00*(1-Z1%)</f>
        <v>290</v>
      </c>
      <c r="F11497" s="2">
        <v>4</v>
      </c>
      <c r="G11497" s="2"/>
    </row>
    <row r="11498" spans="1:26" customHeight="1" ht="18" hidden="true" outlineLevel="3">
      <c r="A11498" s="2" t="s">
        <v>22171</v>
      </c>
      <c r="B11498" s="3" t="s">
        <v>22172</v>
      </c>
      <c r="C11498" s="2"/>
      <c r="D11498" s="2" t="s">
        <v>16</v>
      </c>
      <c r="E11498" s="4">
        <f>580.00*(1-Z1%)</f>
        <v>580</v>
      </c>
      <c r="F11498" s="2">
        <v>2</v>
      </c>
      <c r="G11498" s="2"/>
    </row>
    <row r="11499" spans="1:26" customHeight="1" ht="18" hidden="true" outlineLevel="3">
      <c r="A11499" s="2" t="s">
        <v>22173</v>
      </c>
      <c r="B11499" s="3" t="s">
        <v>22174</v>
      </c>
      <c r="C11499" s="2"/>
      <c r="D11499" s="2" t="s">
        <v>16</v>
      </c>
      <c r="E11499" s="4">
        <f>25.00*(1-Z1%)</f>
        <v>25</v>
      </c>
      <c r="F11499" s="2">
        <v>27</v>
      </c>
      <c r="G11499" s="2"/>
    </row>
    <row r="11500" spans="1:26" customHeight="1" ht="18" hidden="true" outlineLevel="3">
      <c r="A11500" s="2" t="s">
        <v>22175</v>
      </c>
      <c r="B11500" s="3" t="s">
        <v>22176</v>
      </c>
      <c r="C11500" s="2"/>
      <c r="D11500" s="2" t="s">
        <v>16</v>
      </c>
      <c r="E11500" s="4">
        <f>30.00*(1-Z1%)</f>
        <v>30</v>
      </c>
      <c r="F11500" s="2">
        <v>8</v>
      </c>
      <c r="G11500" s="2"/>
    </row>
    <row r="11501" spans="1:26" customHeight="1" ht="18" hidden="true" outlineLevel="3">
      <c r="A11501" s="2" t="s">
        <v>22177</v>
      </c>
      <c r="B11501" s="3" t="s">
        <v>22178</v>
      </c>
      <c r="C11501" s="2"/>
      <c r="D11501" s="2" t="s">
        <v>16</v>
      </c>
      <c r="E11501" s="4">
        <f>20.00*(1-Z1%)</f>
        <v>20</v>
      </c>
      <c r="F11501" s="2">
        <v>8</v>
      </c>
      <c r="G11501" s="2"/>
    </row>
    <row r="11502" spans="1:26" customHeight="1" ht="18" hidden="true" outlineLevel="3">
      <c r="A11502" s="2" t="s">
        <v>22179</v>
      </c>
      <c r="B11502" s="3" t="s">
        <v>22180</v>
      </c>
      <c r="C11502" s="2"/>
      <c r="D11502" s="2" t="s">
        <v>16</v>
      </c>
      <c r="E11502" s="4">
        <f>15.00*(1-Z1%)</f>
        <v>15</v>
      </c>
      <c r="F11502" s="2">
        <v>1</v>
      </c>
      <c r="G11502" s="2"/>
    </row>
    <row r="11503" spans="1:26" customHeight="1" ht="18" hidden="true" outlineLevel="3">
      <c r="A11503" s="2" t="s">
        <v>22181</v>
      </c>
      <c r="B11503" s="3" t="s">
        <v>22182</v>
      </c>
      <c r="C11503" s="2"/>
      <c r="D11503" s="2" t="s">
        <v>16</v>
      </c>
      <c r="E11503" s="4">
        <f>15.00*(1-Z1%)</f>
        <v>15</v>
      </c>
      <c r="F11503" s="2">
        <v>6</v>
      </c>
      <c r="G11503" s="2"/>
    </row>
    <row r="11504" spans="1:26" customHeight="1" ht="35" hidden="true" outlineLevel="3">
      <c r="A11504" s="5" t="s">
        <v>22183</v>
      </c>
      <c r="B11504" s="5"/>
      <c r="C11504" s="5"/>
      <c r="D11504" s="5"/>
      <c r="E11504" s="5"/>
      <c r="F11504" s="5"/>
      <c r="G11504" s="5"/>
    </row>
    <row r="11505" spans="1:26" customHeight="1" ht="18" hidden="true" outlineLevel="3">
      <c r="A11505" s="2" t="s">
        <v>22184</v>
      </c>
      <c r="B11505" s="3" t="s">
        <v>22185</v>
      </c>
      <c r="C11505" s="2"/>
      <c r="D11505" s="2" t="s">
        <v>16</v>
      </c>
      <c r="E11505" s="4">
        <f>35.00*(1-Z1%)</f>
        <v>35</v>
      </c>
      <c r="F11505" s="2">
        <v>4</v>
      </c>
      <c r="G11505" s="2"/>
    </row>
    <row r="11506" spans="1:26" customHeight="1" ht="18" hidden="true" outlineLevel="3">
      <c r="A11506" s="2" t="s">
        <v>22186</v>
      </c>
      <c r="B11506" s="3" t="s">
        <v>22187</v>
      </c>
      <c r="C11506" s="2"/>
      <c r="D11506" s="2" t="s">
        <v>16</v>
      </c>
      <c r="E11506" s="4">
        <f>40.00*(1-Z1%)</f>
        <v>40</v>
      </c>
      <c r="F11506" s="2">
        <v>5</v>
      </c>
      <c r="G11506" s="2"/>
    </row>
    <row r="11507" spans="1:26" customHeight="1" ht="36" hidden="true" outlineLevel="3">
      <c r="A11507" s="2" t="s">
        <v>22188</v>
      </c>
      <c r="B11507" s="3" t="s">
        <v>22189</v>
      </c>
      <c r="C11507" s="2"/>
      <c r="D11507" s="2" t="s">
        <v>16</v>
      </c>
      <c r="E11507" s="4">
        <f>50.00*(1-Z1%)</f>
        <v>50</v>
      </c>
      <c r="F11507" s="2">
        <v>13</v>
      </c>
      <c r="G11507" s="2"/>
    </row>
    <row r="11508" spans="1:26" customHeight="1" ht="36" hidden="true" outlineLevel="3">
      <c r="A11508" s="2" t="s">
        <v>22190</v>
      </c>
      <c r="B11508" s="3" t="s">
        <v>22191</v>
      </c>
      <c r="C11508" s="2"/>
      <c r="D11508" s="2" t="s">
        <v>16</v>
      </c>
      <c r="E11508" s="4">
        <f>90.00*(1-Z1%)</f>
        <v>90</v>
      </c>
      <c r="F11508" s="2">
        <v>1</v>
      </c>
      <c r="G11508" s="2"/>
    </row>
    <row r="11509" spans="1:26" customHeight="1" ht="18" hidden="true" outlineLevel="3">
      <c r="A11509" s="2" t="s">
        <v>22192</v>
      </c>
      <c r="B11509" s="3" t="s">
        <v>22193</v>
      </c>
      <c r="C11509" s="2"/>
      <c r="D11509" s="2" t="s">
        <v>16</v>
      </c>
      <c r="E11509" s="4">
        <f>110.00*(1-Z1%)</f>
        <v>110</v>
      </c>
      <c r="F11509" s="2">
        <v>18</v>
      </c>
      <c r="G11509" s="2"/>
    </row>
    <row r="11510" spans="1:26" customHeight="1" ht="18" hidden="true" outlineLevel="3">
      <c r="A11510" s="2" t="s">
        <v>22194</v>
      </c>
      <c r="B11510" s="3" t="s">
        <v>22195</v>
      </c>
      <c r="C11510" s="2"/>
      <c r="D11510" s="2" t="s">
        <v>16</v>
      </c>
      <c r="E11510" s="4">
        <f>75.00*(1-Z1%)</f>
        <v>75</v>
      </c>
      <c r="F11510" s="2">
        <v>9</v>
      </c>
      <c r="G11510" s="2"/>
    </row>
    <row r="11511" spans="1:26" customHeight="1" ht="18" hidden="true" outlineLevel="3">
      <c r="A11511" s="2" t="s">
        <v>22196</v>
      </c>
      <c r="B11511" s="3" t="s">
        <v>22197</v>
      </c>
      <c r="C11511" s="2"/>
      <c r="D11511" s="2" t="s">
        <v>16</v>
      </c>
      <c r="E11511" s="4">
        <f>110.00*(1-Z1%)</f>
        <v>110</v>
      </c>
      <c r="F11511" s="2">
        <v>9</v>
      </c>
      <c r="G11511" s="2"/>
    </row>
    <row r="11512" spans="1:26" customHeight="1" ht="36" hidden="true" outlineLevel="3">
      <c r="A11512" s="2" t="s">
        <v>22198</v>
      </c>
      <c r="B11512" s="3" t="s">
        <v>22199</v>
      </c>
      <c r="C11512" s="2"/>
      <c r="D11512" s="2" t="s">
        <v>16</v>
      </c>
      <c r="E11512" s="4">
        <f>40.00*(1-Z1%)</f>
        <v>40</v>
      </c>
      <c r="F11512" s="2">
        <v>1</v>
      </c>
      <c r="G11512" s="2"/>
    </row>
    <row r="11513" spans="1:26" customHeight="1" ht="18" hidden="true" outlineLevel="3">
      <c r="A11513" s="2" t="s">
        <v>22200</v>
      </c>
      <c r="B11513" s="3" t="s">
        <v>22201</v>
      </c>
      <c r="C11513" s="2"/>
      <c r="D11513" s="2" t="s">
        <v>16</v>
      </c>
      <c r="E11513" s="4">
        <f>110.00*(1-Z1%)</f>
        <v>110</v>
      </c>
      <c r="F11513" s="2">
        <v>9</v>
      </c>
      <c r="G11513" s="2"/>
    </row>
    <row r="11514" spans="1:26" customHeight="1" ht="18" hidden="true" outlineLevel="3">
      <c r="A11514" s="2" t="s">
        <v>22202</v>
      </c>
      <c r="B11514" s="3" t="s">
        <v>22203</v>
      </c>
      <c r="C11514" s="2"/>
      <c r="D11514" s="2" t="s">
        <v>16</v>
      </c>
      <c r="E11514" s="4">
        <f>95.00*(1-Z1%)</f>
        <v>95</v>
      </c>
      <c r="F11514" s="2">
        <v>7</v>
      </c>
      <c r="G11514" s="2"/>
    </row>
    <row r="11515" spans="1:26" customHeight="1" ht="18" hidden="true" outlineLevel="3">
      <c r="A11515" s="2" t="s">
        <v>22204</v>
      </c>
      <c r="B11515" s="3" t="s">
        <v>22203</v>
      </c>
      <c r="C11515" s="2"/>
      <c r="D11515" s="2" t="s">
        <v>16</v>
      </c>
      <c r="E11515" s="4">
        <f>100.00*(1-Z1%)</f>
        <v>100</v>
      </c>
      <c r="F11515" s="2">
        <v>1</v>
      </c>
      <c r="G11515" s="2"/>
    </row>
    <row r="11516" spans="1:26" customHeight="1" ht="18" hidden="true" outlineLevel="3">
      <c r="A11516" s="2" t="s">
        <v>22205</v>
      </c>
      <c r="B11516" s="3" t="s">
        <v>22206</v>
      </c>
      <c r="C11516" s="2"/>
      <c r="D11516" s="2" t="s">
        <v>16</v>
      </c>
      <c r="E11516" s="4">
        <f>50.00*(1-Z1%)</f>
        <v>50</v>
      </c>
      <c r="F11516" s="2">
        <v>1</v>
      </c>
      <c r="G11516" s="2"/>
    </row>
    <row r="11517" spans="1:26" customHeight="1" ht="18" hidden="true" outlineLevel="3">
      <c r="A11517" s="2" t="s">
        <v>22207</v>
      </c>
      <c r="B11517" s="3" t="s">
        <v>22208</v>
      </c>
      <c r="C11517" s="2"/>
      <c r="D11517" s="2" t="s">
        <v>16</v>
      </c>
      <c r="E11517" s="4">
        <f>135.00*(1-Z1%)</f>
        <v>135</v>
      </c>
      <c r="F11517" s="2">
        <v>11</v>
      </c>
      <c r="G11517" s="2"/>
    </row>
    <row r="11518" spans="1:26" customHeight="1" ht="18" hidden="true" outlineLevel="3">
      <c r="A11518" s="2" t="s">
        <v>22209</v>
      </c>
      <c r="B11518" s="3" t="s">
        <v>22210</v>
      </c>
      <c r="C11518" s="2"/>
      <c r="D11518" s="2" t="s">
        <v>16</v>
      </c>
      <c r="E11518" s="4">
        <f>470.00*(1-Z1%)</f>
        <v>470</v>
      </c>
      <c r="F11518" s="2">
        <v>1</v>
      </c>
      <c r="G11518" s="2"/>
    </row>
    <row r="11519" spans="1:26" customHeight="1" ht="18" hidden="true" outlineLevel="3">
      <c r="A11519" s="2" t="s">
        <v>22211</v>
      </c>
      <c r="B11519" s="3" t="s">
        <v>22212</v>
      </c>
      <c r="C11519" s="2"/>
      <c r="D11519" s="2" t="s">
        <v>16</v>
      </c>
      <c r="E11519" s="4">
        <f>35.00*(1-Z1%)</f>
        <v>35</v>
      </c>
      <c r="F11519" s="2">
        <v>19</v>
      </c>
      <c r="G11519" s="2"/>
    </row>
    <row r="11520" spans="1:26" customHeight="1" ht="18" hidden="true" outlineLevel="3">
      <c r="A11520" s="2" t="s">
        <v>22213</v>
      </c>
      <c r="B11520" s="3" t="s">
        <v>22214</v>
      </c>
      <c r="C11520" s="2"/>
      <c r="D11520" s="2" t="s">
        <v>16</v>
      </c>
      <c r="E11520" s="4">
        <f>35.00*(1-Z1%)</f>
        <v>35</v>
      </c>
      <c r="F11520" s="2">
        <v>10</v>
      </c>
      <c r="G11520" s="2"/>
    </row>
    <row r="11521" spans="1:26" customHeight="1" ht="18" hidden="true" outlineLevel="3">
      <c r="A11521" s="2" t="s">
        <v>22215</v>
      </c>
      <c r="B11521" s="3" t="s">
        <v>22216</v>
      </c>
      <c r="C11521" s="2"/>
      <c r="D11521" s="2" t="s">
        <v>16</v>
      </c>
      <c r="E11521" s="4">
        <f>35.00*(1-Z1%)</f>
        <v>35</v>
      </c>
      <c r="F11521" s="2">
        <v>34</v>
      </c>
      <c r="G11521" s="2"/>
    </row>
    <row r="11522" spans="1:26" customHeight="1" ht="18" hidden="true" outlineLevel="3">
      <c r="A11522" s="2" t="s">
        <v>22217</v>
      </c>
      <c r="B11522" s="3" t="s">
        <v>22218</v>
      </c>
      <c r="C11522" s="2"/>
      <c r="D11522" s="2" t="s">
        <v>16</v>
      </c>
      <c r="E11522" s="4">
        <f>35.00*(1-Z1%)</f>
        <v>35</v>
      </c>
      <c r="F11522" s="2">
        <v>33</v>
      </c>
      <c r="G11522" s="2"/>
    </row>
    <row r="11523" spans="1:26" customHeight="1" ht="18" hidden="true" outlineLevel="3">
      <c r="A11523" s="2" t="s">
        <v>22219</v>
      </c>
      <c r="B11523" s="3" t="s">
        <v>22220</v>
      </c>
      <c r="C11523" s="2"/>
      <c r="D11523" s="2" t="s">
        <v>16</v>
      </c>
      <c r="E11523" s="4">
        <f>35.00*(1-Z1%)</f>
        <v>35</v>
      </c>
      <c r="F11523" s="2">
        <v>15</v>
      </c>
      <c r="G11523" s="2"/>
    </row>
    <row r="11524" spans="1:26" customHeight="1" ht="18" hidden="true" outlineLevel="3">
      <c r="A11524" s="2" t="s">
        <v>22221</v>
      </c>
      <c r="B11524" s="3" t="s">
        <v>22222</v>
      </c>
      <c r="C11524" s="2"/>
      <c r="D11524" s="2" t="s">
        <v>16</v>
      </c>
      <c r="E11524" s="4">
        <f>50.00*(1-Z1%)</f>
        <v>50</v>
      </c>
      <c r="F11524" s="2">
        <v>9</v>
      </c>
      <c r="G11524" s="2"/>
    </row>
    <row r="11525" spans="1:26" customHeight="1" ht="18" hidden="true" outlineLevel="3">
      <c r="A11525" s="2" t="s">
        <v>22223</v>
      </c>
      <c r="B11525" s="3" t="s">
        <v>22224</v>
      </c>
      <c r="C11525" s="2"/>
      <c r="D11525" s="2" t="s">
        <v>16</v>
      </c>
      <c r="E11525" s="4">
        <f>50.00*(1-Z1%)</f>
        <v>50</v>
      </c>
      <c r="F11525" s="2">
        <v>15</v>
      </c>
      <c r="G11525" s="2"/>
    </row>
    <row r="11526" spans="1:26" customHeight="1" ht="18" hidden="true" outlineLevel="3">
      <c r="A11526" s="2" t="s">
        <v>22225</v>
      </c>
      <c r="B11526" s="3" t="s">
        <v>22226</v>
      </c>
      <c r="C11526" s="2"/>
      <c r="D11526" s="2" t="s">
        <v>16</v>
      </c>
      <c r="E11526" s="4">
        <f>50.00*(1-Z1%)</f>
        <v>50</v>
      </c>
      <c r="F11526" s="2">
        <v>7</v>
      </c>
      <c r="G11526" s="2"/>
    </row>
    <row r="11527" spans="1:26" customHeight="1" ht="18" hidden="true" outlineLevel="3">
      <c r="A11527" s="2" t="s">
        <v>22227</v>
      </c>
      <c r="B11527" s="3" t="s">
        <v>22228</v>
      </c>
      <c r="C11527" s="2"/>
      <c r="D11527" s="2" t="s">
        <v>16</v>
      </c>
      <c r="E11527" s="4">
        <f>110.00*(1-Z1%)</f>
        <v>110</v>
      </c>
      <c r="F11527" s="2">
        <v>16</v>
      </c>
      <c r="G11527" s="2"/>
    </row>
    <row r="11528" spans="1:26" customHeight="1" ht="35" hidden="true" outlineLevel="3">
      <c r="A11528" s="5" t="s">
        <v>22229</v>
      </c>
      <c r="B11528" s="5"/>
      <c r="C11528" s="5"/>
      <c r="D11528" s="5"/>
      <c r="E11528" s="5"/>
      <c r="F11528" s="5"/>
      <c r="G11528" s="5"/>
    </row>
    <row r="11529" spans="1:26" customHeight="1" ht="18" hidden="true" outlineLevel="3">
      <c r="A11529" s="2" t="s">
        <v>22230</v>
      </c>
      <c r="B11529" s="3" t="s">
        <v>22231</v>
      </c>
      <c r="C11529" s="2"/>
      <c r="D11529" s="2" t="s">
        <v>16</v>
      </c>
      <c r="E11529" s="4">
        <f>60.00*(1-Z1%)</f>
        <v>60</v>
      </c>
      <c r="F11529" s="2">
        <v>1</v>
      </c>
      <c r="G11529" s="2"/>
    </row>
    <row r="11530" spans="1:26" customHeight="1" ht="18" hidden="true" outlineLevel="3">
      <c r="A11530" s="2" t="s">
        <v>22232</v>
      </c>
      <c r="B11530" s="3" t="s">
        <v>22233</v>
      </c>
      <c r="C11530" s="2"/>
      <c r="D11530" s="2" t="s">
        <v>16</v>
      </c>
      <c r="E11530" s="4">
        <f>50.00*(1-Z1%)</f>
        <v>50</v>
      </c>
      <c r="F11530" s="2">
        <v>1</v>
      </c>
      <c r="G11530" s="2"/>
    </row>
    <row r="11531" spans="1:26" customHeight="1" ht="18" hidden="true" outlineLevel="3">
      <c r="A11531" s="2" t="s">
        <v>22234</v>
      </c>
      <c r="B11531" s="3" t="s">
        <v>22235</v>
      </c>
      <c r="C11531" s="2"/>
      <c r="D11531" s="2" t="s">
        <v>16</v>
      </c>
      <c r="E11531" s="4">
        <f>20.00*(1-Z1%)</f>
        <v>20</v>
      </c>
      <c r="F11531" s="2">
        <v>4</v>
      </c>
      <c r="G11531" s="2"/>
    </row>
    <row r="11532" spans="1:26" customHeight="1" ht="18" hidden="true" outlineLevel="3">
      <c r="A11532" s="2" t="s">
        <v>22236</v>
      </c>
      <c r="B11532" s="3" t="s">
        <v>22237</v>
      </c>
      <c r="C11532" s="2"/>
      <c r="D11532" s="2" t="s">
        <v>16</v>
      </c>
      <c r="E11532" s="4">
        <f>20.00*(1-Z1%)</f>
        <v>20</v>
      </c>
      <c r="F11532" s="2">
        <v>3</v>
      </c>
      <c r="G11532" s="2"/>
    </row>
    <row r="11533" spans="1:26" customHeight="1" ht="36" hidden="true" outlineLevel="3">
      <c r="A11533" s="2" t="s">
        <v>22238</v>
      </c>
      <c r="B11533" s="3" t="s">
        <v>22239</v>
      </c>
      <c r="C11533" s="2"/>
      <c r="D11533" s="2" t="s">
        <v>16</v>
      </c>
      <c r="E11533" s="4">
        <f>40.00*(1-Z1%)</f>
        <v>40</v>
      </c>
      <c r="F11533" s="2">
        <v>5</v>
      </c>
      <c r="G11533" s="2"/>
    </row>
    <row r="11534" spans="1:26" customHeight="1" ht="35" hidden="true" outlineLevel="3">
      <c r="A11534" s="5" t="s">
        <v>22240</v>
      </c>
      <c r="B11534" s="5"/>
      <c r="C11534" s="5"/>
      <c r="D11534" s="5"/>
      <c r="E11534" s="5"/>
      <c r="F11534" s="5"/>
      <c r="G11534" s="5"/>
    </row>
    <row r="11535" spans="1:26" customHeight="1" ht="35" hidden="true" outlineLevel="4">
      <c r="A11535" s="5" t="s">
        <v>22241</v>
      </c>
      <c r="B11535" s="5"/>
      <c r="C11535" s="5"/>
      <c r="D11535" s="5"/>
      <c r="E11535" s="5"/>
      <c r="F11535" s="5"/>
      <c r="G11535" s="5"/>
    </row>
    <row r="11536" spans="1:26" customHeight="1" ht="36" hidden="true" outlineLevel="4">
      <c r="A11536" s="2" t="s">
        <v>22242</v>
      </c>
      <c r="B11536" s="3" t="s">
        <v>22243</v>
      </c>
      <c r="C11536" s="2"/>
      <c r="D11536" s="2" t="s">
        <v>16</v>
      </c>
      <c r="E11536" s="4">
        <f>80.00*(1-Z1%)</f>
        <v>80</v>
      </c>
      <c r="F11536" s="2">
        <v>1</v>
      </c>
      <c r="G11536" s="2"/>
    </row>
    <row r="11537" spans="1:26" customHeight="1" ht="36" hidden="true" outlineLevel="4">
      <c r="A11537" s="2" t="s">
        <v>22244</v>
      </c>
      <c r="B11537" s="3" t="s">
        <v>22245</v>
      </c>
      <c r="C11537" s="2"/>
      <c r="D11537" s="2" t="s">
        <v>16</v>
      </c>
      <c r="E11537" s="4">
        <f>80.00*(1-Z1%)</f>
        <v>80</v>
      </c>
      <c r="F11537" s="2">
        <v>1</v>
      </c>
      <c r="G11537" s="2"/>
    </row>
    <row r="11538" spans="1:26" customHeight="1" ht="36" hidden="true" outlineLevel="4">
      <c r="A11538" s="2" t="s">
        <v>22246</v>
      </c>
      <c r="B11538" s="3" t="s">
        <v>22247</v>
      </c>
      <c r="C11538" s="2"/>
      <c r="D11538" s="2" t="s">
        <v>16</v>
      </c>
      <c r="E11538" s="4">
        <f>80.00*(1-Z1%)</f>
        <v>80</v>
      </c>
      <c r="F11538" s="2">
        <v>1</v>
      </c>
      <c r="G11538" s="2"/>
    </row>
    <row r="11539" spans="1:26" customHeight="1" ht="36" hidden="true" outlineLevel="4">
      <c r="A11539" s="2" t="s">
        <v>22248</v>
      </c>
      <c r="B11539" s="3" t="s">
        <v>22249</v>
      </c>
      <c r="C11539" s="2"/>
      <c r="D11539" s="2" t="s">
        <v>16</v>
      </c>
      <c r="E11539" s="4">
        <f>120.00*(1-Z1%)</f>
        <v>120</v>
      </c>
      <c r="F11539" s="2">
        <v>2</v>
      </c>
      <c r="G11539" s="2"/>
    </row>
    <row r="11540" spans="1:26" customHeight="1" ht="36" hidden="true" outlineLevel="4">
      <c r="A11540" s="2" t="s">
        <v>22250</v>
      </c>
      <c r="B11540" s="3" t="s">
        <v>22251</v>
      </c>
      <c r="C11540" s="2"/>
      <c r="D11540" s="2" t="s">
        <v>16</v>
      </c>
      <c r="E11540" s="4">
        <f>120.00*(1-Z1%)</f>
        <v>120</v>
      </c>
      <c r="F11540" s="2">
        <v>9</v>
      </c>
      <c r="G11540" s="2"/>
    </row>
    <row r="11541" spans="1:26" customHeight="1" ht="36" hidden="true" outlineLevel="4">
      <c r="A11541" s="2" t="s">
        <v>22252</v>
      </c>
      <c r="B11541" s="3" t="s">
        <v>22253</v>
      </c>
      <c r="C11541" s="2"/>
      <c r="D11541" s="2" t="s">
        <v>16</v>
      </c>
      <c r="E11541" s="4">
        <f>130.00*(1-Z1%)</f>
        <v>130</v>
      </c>
      <c r="F11541" s="2">
        <v>5</v>
      </c>
      <c r="G11541" s="2"/>
    </row>
    <row r="11542" spans="1:26" customHeight="1" ht="36" hidden="true" outlineLevel="4">
      <c r="A11542" s="2" t="s">
        <v>22254</v>
      </c>
      <c r="B11542" s="3" t="s">
        <v>22255</v>
      </c>
      <c r="C11542" s="2"/>
      <c r="D11542" s="2" t="s">
        <v>16</v>
      </c>
      <c r="E11542" s="4">
        <f>120.00*(1-Z1%)</f>
        <v>120</v>
      </c>
      <c r="F11542" s="2">
        <v>6</v>
      </c>
      <c r="G11542" s="2"/>
    </row>
    <row r="11543" spans="1:26" customHeight="1" ht="36" hidden="true" outlineLevel="4">
      <c r="A11543" s="2" t="s">
        <v>22256</v>
      </c>
      <c r="B11543" s="3" t="s">
        <v>22257</v>
      </c>
      <c r="C11543" s="2"/>
      <c r="D11543" s="2" t="s">
        <v>16</v>
      </c>
      <c r="E11543" s="4">
        <f>130.00*(1-Z1%)</f>
        <v>130</v>
      </c>
      <c r="F11543" s="2">
        <v>4</v>
      </c>
      <c r="G11543" s="2"/>
    </row>
    <row r="11544" spans="1:26" customHeight="1" ht="36" hidden="true" outlineLevel="4">
      <c r="A11544" s="2" t="s">
        <v>22258</v>
      </c>
      <c r="B11544" s="3" t="s">
        <v>22259</v>
      </c>
      <c r="C11544" s="2"/>
      <c r="D11544" s="2" t="s">
        <v>16</v>
      </c>
      <c r="E11544" s="4">
        <f>130.00*(1-Z1%)</f>
        <v>130</v>
      </c>
      <c r="F11544" s="2">
        <v>15</v>
      </c>
      <c r="G11544" s="2"/>
    </row>
    <row r="11545" spans="1:26" customHeight="1" ht="36" hidden="true" outlineLevel="4">
      <c r="A11545" s="2" t="s">
        <v>22260</v>
      </c>
      <c r="B11545" s="3" t="s">
        <v>22261</v>
      </c>
      <c r="C11545" s="2"/>
      <c r="D11545" s="2" t="s">
        <v>16</v>
      </c>
      <c r="E11545" s="4">
        <f>95.00*(1-Z1%)</f>
        <v>95</v>
      </c>
      <c r="F11545" s="2">
        <v>1</v>
      </c>
      <c r="G11545" s="2"/>
    </row>
    <row r="11546" spans="1:26" customHeight="1" ht="36" hidden="true" outlineLevel="4">
      <c r="A11546" s="2" t="s">
        <v>22262</v>
      </c>
      <c r="B11546" s="3" t="s">
        <v>22263</v>
      </c>
      <c r="C11546" s="2"/>
      <c r="D11546" s="2" t="s">
        <v>16</v>
      </c>
      <c r="E11546" s="4">
        <f>95.00*(1-Z1%)</f>
        <v>95</v>
      </c>
      <c r="F11546" s="2">
        <v>1</v>
      </c>
      <c r="G11546" s="2"/>
    </row>
    <row r="11547" spans="1:26" customHeight="1" ht="36" hidden="true" outlineLevel="4">
      <c r="A11547" s="2" t="s">
        <v>22264</v>
      </c>
      <c r="B11547" s="3" t="s">
        <v>22265</v>
      </c>
      <c r="C11547" s="2"/>
      <c r="D11547" s="2" t="s">
        <v>16</v>
      </c>
      <c r="E11547" s="4">
        <f>140.00*(1-Z1%)</f>
        <v>140</v>
      </c>
      <c r="F11547" s="2">
        <v>2</v>
      </c>
      <c r="G11547" s="2"/>
    </row>
    <row r="11548" spans="1:26" customHeight="1" ht="36" hidden="true" outlineLevel="4">
      <c r="A11548" s="2" t="s">
        <v>22266</v>
      </c>
      <c r="B11548" s="3" t="s">
        <v>22267</v>
      </c>
      <c r="C11548" s="2"/>
      <c r="D11548" s="2" t="s">
        <v>16</v>
      </c>
      <c r="E11548" s="4">
        <f>150.00*(1-Z1%)</f>
        <v>150</v>
      </c>
      <c r="F11548" s="2">
        <v>7</v>
      </c>
      <c r="G11548" s="2"/>
    </row>
    <row r="11549" spans="1:26" customHeight="1" ht="36" hidden="true" outlineLevel="4">
      <c r="A11549" s="2" t="s">
        <v>22268</v>
      </c>
      <c r="B11549" s="3" t="s">
        <v>22269</v>
      </c>
      <c r="C11549" s="2"/>
      <c r="D11549" s="2" t="s">
        <v>16</v>
      </c>
      <c r="E11549" s="4">
        <f>160.00*(1-Z1%)</f>
        <v>160</v>
      </c>
      <c r="F11549" s="2">
        <v>9</v>
      </c>
      <c r="G11549" s="2"/>
    </row>
    <row r="11550" spans="1:26" customHeight="1" ht="36" hidden="true" outlineLevel="4">
      <c r="A11550" s="2" t="s">
        <v>22270</v>
      </c>
      <c r="B11550" s="3" t="s">
        <v>22271</v>
      </c>
      <c r="C11550" s="2"/>
      <c r="D11550" s="2" t="s">
        <v>16</v>
      </c>
      <c r="E11550" s="4">
        <f>160.00*(1-Z1%)</f>
        <v>160</v>
      </c>
      <c r="F11550" s="2">
        <v>11</v>
      </c>
      <c r="G11550" s="2"/>
    </row>
    <row r="11551" spans="1:26" customHeight="1" ht="36" hidden="true" outlineLevel="4">
      <c r="A11551" s="2" t="s">
        <v>22272</v>
      </c>
      <c r="B11551" s="3" t="s">
        <v>22273</v>
      </c>
      <c r="C11551" s="2"/>
      <c r="D11551" s="2" t="s">
        <v>16</v>
      </c>
      <c r="E11551" s="4">
        <f>125.00*(1-Z1%)</f>
        <v>125</v>
      </c>
      <c r="F11551" s="2">
        <v>6</v>
      </c>
      <c r="G11551" s="2"/>
    </row>
    <row r="11552" spans="1:26" customHeight="1" ht="18" hidden="true" outlineLevel="4">
      <c r="A11552" s="2" t="s">
        <v>22274</v>
      </c>
      <c r="B11552" s="3" t="s">
        <v>22275</v>
      </c>
      <c r="C11552" s="2"/>
      <c r="D11552" s="2" t="s">
        <v>16</v>
      </c>
      <c r="E11552" s="4">
        <f>80.00*(1-Z1%)</f>
        <v>80</v>
      </c>
      <c r="F11552" s="2">
        <v>5</v>
      </c>
      <c r="G11552" s="2"/>
    </row>
    <row r="11553" spans="1:26" customHeight="1" ht="18" hidden="true" outlineLevel="4">
      <c r="A11553" s="2" t="s">
        <v>22276</v>
      </c>
      <c r="B11553" s="3" t="s">
        <v>22277</v>
      </c>
      <c r="C11553" s="2"/>
      <c r="D11553" s="2" t="s">
        <v>16</v>
      </c>
      <c r="E11553" s="4">
        <f>75.00*(1-Z1%)</f>
        <v>75</v>
      </c>
      <c r="F11553" s="2">
        <v>6</v>
      </c>
      <c r="G11553" s="2"/>
    </row>
    <row r="11554" spans="1:26" customHeight="1" ht="18" hidden="true" outlineLevel="4">
      <c r="A11554" s="2" t="s">
        <v>22278</v>
      </c>
      <c r="B11554" s="3" t="s">
        <v>22279</v>
      </c>
      <c r="C11554" s="2"/>
      <c r="D11554" s="2" t="s">
        <v>16</v>
      </c>
      <c r="E11554" s="4">
        <f>70.00*(1-Z1%)</f>
        <v>70</v>
      </c>
      <c r="F11554" s="2">
        <v>8</v>
      </c>
      <c r="G11554" s="2"/>
    </row>
    <row r="11555" spans="1:26" customHeight="1" ht="18" hidden="true" outlineLevel="4">
      <c r="A11555" s="2" t="s">
        <v>22280</v>
      </c>
      <c r="B11555" s="3" t="s">
        <v>22281</v>
      </c>
      <c r="C11555" s="2"/>
      <c r="D11555" s="2" t="s">
        <v>16</v>
      </c>
      <c r="E11555" s="4">
        <f>115.00*(1-Z1%)</f>
        <v>115</v>
      </c>
      <c r="F11555" s="2">
        <v>4</v>
      </c>
      <c r="G11555" s="2"/>
    </row>
    <row r="11556" spans="1:26" customHeight="1" ht="18" hidden="true" outlineLevel="4">
      <c r="A11556" s="2" t="s">
        <v>22282</v>
      </c>
      <c r="B11556" s="3" t="s">
        <v>22283</v>
      </c>
      <c r="C11556" s="2"/>
      <c r="D11556" s="2" t="s">
        <v>16</v>
      </c>
      <c r="E11556" s="4">
        <f>80.00*(1-Z1%)</f>
        <v>80</v>
      </c>
      <c r="F11556" s="2">
        <v>2</v>
      </c>
      <c r="G11556" s="2"/>
    </row>
    <row r="11557" spans="1:26" customHeight="1" ht="18" hidden="true" outlineLevel="4">
      <c r="A11557" s="2" t="s">
        <v>22284</v>
      </c>
      <c r="B11557" s="3" t="s">
        <v>22285</v>
      </c>
      <c r="C11557" s="2"/>
      <c r="D11557" s="2" t="s">
        <v>16</v>
      </c>
      <c r="E11557" s="4">
        <f>70.00*(1-Z1%)</f>
        <v>70</v>
      </c>
      <c r="F11557" s="2">
        <v>7</v>
      </c>
      <c r="G11557" s="2"/>
    </row>
    <row r="11558" spans="1:26" customHeight="1" ht="18" hidden="true" outlineLevel="4">
      <c r="A11558" s="2" t="s">
        <v>22286</v>
      </c>
      <c r="B11558" s="3" t="s">
        <v>22287</v>
      </c>
      <c r="C11558" s="2"/>
      <c r="D11558" s="2" t="s">
        <v>16</v>
      </c>
      <c r="E11558" s="4">
        <f>90.00*(1-Z1%)</f>
        <v>90</v>
      </c>
      <c r="F11558" s="2">
        <v>1</v>
      </c>
      <c r="G11558" s="2"/>
    </row>
    <row r="11559" spans="1:26" customHeight="1" ht="18" hidden="true" outlineLevel="4">
      <c r="A11559" s="2" t="s">
        <v>22288</v>
      </c>
      <c r="B11559" s="3" t="s">
        <v>22289</v>
      </c>
      <c r="C11559" s="2"/>
      <c r="D11559" s="2" t="s">
        <v>16</v>
      </c>
      <c r="E11559" s="4">
        <f>110.00*(1-Z1%)</f>
        <v>110</v>
      </c>
      <c r="F11559" s="2">
        <v>14</v>
      </c>
      <c r="G11559" s="2"/>
    </row>
    <row r="11560" spans="1:26" customHeight="1" ht="18" hidden="true" outlineLevel="4">
      <c r="A11560" s="2" t="s">
        <v>22290</v>
      </c>
      <c r="B11560" s="3" t="s">
        <v>22291</v>
      </c>
      <c r="C11560" s="2"/>
      <c r="D11560" s="2" t="s">
        <v>16</v>
      </c>
      <c r="E11560" s="4">
        <f>80.00*(1-Z1%)</f>
        <v>80</v>
      </c>
      <c r="F11560" s="2">
        <v>1</v>
      </c>
      <c r="G11560" s="2"/>
    </row>
    <row r="11561" spans="1:26" customHeight="1" ht="18" hidden="true" outlineLevel="4">
      <c r="A11561" s="2" t="s">
        <v>22292</v>
      </c>
      <c r="B11561" s="3" t="s">
        <v>22293</v>
      </c>
      <c r="C11561" s="2"/>
      <c r="D11561" s="2" t="s">
        <v>16</v>
      </c>
      <c r="E11561" s="4">
        <f>75.00*(1-Z1%)</f>
        <v>75</v>
      </c>
      <c r="F11561" s="2">
        <v>3</v>
      </c>
      <c r="G11561" s="2"/>
    </row>
    <row r="11562" spans="1:26" customHeight="1" ht="18" hidden="true" outlineLevel="4">
      <c r="A11562" s="2" t="s">
        <v>22294</v>
      </c>
      <c r="B11562" s="3" t="s">
        <v>22295</v>
      </c>
      <c r="C11562" s="2"/>
      <c r="D11562" s="2" t="s">
        <v>16</v>
      </c>
      <c r="E11562" s="4">
        <f>80.00*(1-Z1%)</f>
        <v>80</v>
      </c>
      <c r="F11562" s="2">
        <v>6</v>
      </c>
      <c r="G11562" s="2"/>
    </row>
    <row r="11563" spans="1:26" customHeight="1" ht="18" hidden="true" outlineLevel="4">
      <c r="A11563" s="2" t="s">
        <v>22296</v>
      </c>
      <c r="B11563" s="3" t="s">
        <v>22297</v>
      </c>
      <c r="C11563" s="2"/>
      <c r="D11563" s="2" t="s">
        <v>16</v>
      </c>
      <c r="E11563" s="4">
        <f>100.00*(1-Z1%)</f>
        <v>100</v>
      </c>
      <c r="F11563" s="2">
        <v>9</v>
      </c>
      <c r="G11563" s="2"/>
    </row>
    <row r="11564" spans="1:26" customHeight="1" ht="18" hidden="true" outlineLevel="4">
      <c r="A11564" s="2" t="s">
        <v>22298</v>
      </c>
      <c r="B11564" s="3" t="s">
        <v>22299</v>
      </c>
      <c r="C11564" s="2"/>
      <c r="D11564" s="2" t="s">
        <v>16</v>
      </c>
      <c r="E11564" s="4">
        <f>130.00*(1-Z1%)</f>
        <v>130</v>
      </c>
      <c r="F11564" s="2">
        <v>4</v>
      </c>
      <c r="G11564" s="2"/>
    </row>
    <row r="11565" spans="1:26" customHeight="1" ht="18" hidden="true" outlineLevel="4">
      <c r="A11565" s="2" t="s">
        <v>22300</v>
      </c>
      <c r="B11565" s="3" t="s">
        <v>22301</v>
      </c>
      <c r="C11565" s="2"/>
      <c r="D11565" s="2" t="s">
        <v>16</v>
      </c>
      <c r="E11565" s="4">
        <f>120.00*(1-Z1%)</f>
        <v>120</v>
      </c>
      <c r="F11565" s="2">
        <v>9</v>
      </c>
      <c r="G11565" s="2"/>
    </row>
    <row r="11566" spans="1:26" customHeight="1" ht="18" hidden="true" outlineLevel="4">
      <c r="A11566" s="2" t="s">
        <v>22302</v>
      </c>
      <c r="B11566" s="3" t="s">
        <v>22303</v>
      </c>
      <c r="C11566" s="2"/>
      <c r="D11566" s="2" t="s">
        <v>16</v>
      </c>
      <c r="E11566" s="4">
        <f>140.00*(1-Z1%)</f>
        <v>140</v>
      </c>
      <c r="F11566" s="2">
        <v>2</v>
      </c>
      <c r="G11566" s="2"/>
    </row>
    <row r="11567" spans="1:26" customHeight="1" ht="18" hidden="true" outlineLevel="4">
      <c r="A11567" s="2" t="s">
        <v>22304</v>
      </c>
      <c r="B11567" s="3" t="s">
        <v>22305</v>
      </c>
      <c r="C11567" s="2"/>
      <c r="D11567" s="2" t="s">
        <v>16</v>
      </c>
      <c r="E11567" s="4">
        <f>130.00*(1-Z1%)</f>
        <v>130</v>
      </c>
      <c r="F11567" s="2">
        <v>43</v>
      </c>
      <c r="G11567" s="2"/>
    </row>
    <row r="11568" spans="1:26" customHeight="1" ht="18" hidden="true" outlineLevel="4">
      <c r="A11568" s="2" t="s">
        <v>22306</v>
      </c>
      <c r="B11568" s="3" t="s">
        <v>22307</v>
      </c>
      <c r="C11568" s="2"/>
      <c r="D11568" s="2" t="s">
        <v>16</v>
      </c>
      <c r="E11568" s="4">
        <f>80.00*(1-Z1%)</f>
        <v>80</v>
      </c>
      <c r="F11568" s="2">
        <v>1</v>
      </c>
      <c r="G11568" s="2"/>
    </row>
    <row r="11569" spans="1:26" customHeight="1" ht="18" hidden="true" outlineLevel="4">
      <c r="A11569" s="2" t="s">
        <v>22308</v>
      </c>
      <c r="B11569" s="3" t="s">
        <v>22309</v>
      </c>
      <c r="C11569" s="2"/>
      <c r="D11569" s="2" t="s">
        <v>16</v>
      </c>
      <c r="E11569" s="4">
        <f>80.00*(1-Z1%)</f>
        <v>80</v>
      </c>
      <c r="F11569" s="2">
        <v>18</v>
      </c>
      <c r="G11569" s="2"/>
    </row>
    <row r="11570" spans="1:26" customHeight="1" ht="18" hidden="true" outlineLevel="4">
      <c r="A11570" s="2" t="s">
        <v>22310</v>
      </c>
      <c r="B11570" s="3" t="s">
        <v>22311</v>
      </c>
      <c r="C11570" s="2"/>
      <c r="D11570" s="2" t="s">
        <v>16</v>
      </c>
      <c r="E11570" s="4">
        <f>130.00*(1-Z1%)</f>
        <v>130</v>
      </c>
      <c r="F11570" s="2">
        <v>1</v>
      </c>
      <c r="G11570" s="2"/>
    </row>
    <row r="11571" spans="1:26" customHeight="1" ht="18" hidden="true" outlineLevel="4">
      <c r="A11571" s="2" t="s">
        <v>22312</v>
      </c>
      <c r="B11571" s="3" t="s">
        <v>22313</v>
      </c>
      <c r="C11571" s="2"/>
      <c r="D11571" s="2" t="s">
        <v>16</v>
      </c>
      <c r="E11571" s="4">
        <f>110.00*(1-Z1%)</f>
        <v>110</v>
      </c>
      <c r="F11571" s="2">
        <v>2</v>
      </c>
      <c r="G11571" s="2"/>
    </row>
    <row r="11572" spans="1:26" customHeight="1" ht="18" hidden="true" outlineLevel="4">
      <c r="A11572" s="2" t="s">
        <v>22314</v>
      </c>
      <c r="B11572" s="3" t="s">
        <v>22315</v>
      </c>
      <c r="C11572" s="2"/>
      <c r="D11572" s="2" t="s">
        <v>16</v>
      </c>
      <c r="E11572" s="4">
        <f>80.00*(1-Z1%)</f>
        <v>80</v>
      </c>
      <c r="F11572" s="2">
        <v>5</v>
      </c>
      <c r="G11572" s="2"/>
    </row>
    <row r="11573" spans="1:26" customHeight="1" ht="18" hidden="true" outlineLevel="4">
      <c r="A11573" s="2" t="s">
        <v>22316</v>
      </c>
      <c r="B11573" s="3" t="s">
        <v>22317</v>
      </c>
      <c r="C11573" s="2"/>
      <c r="D11573" s="2" t="s">
        <v>16</v>
      </c>
      <c r="E11573" s="4">
        <f>150.00*(1-Z1%)</f>
        <v>150</v>
      </c>
      <c r="F11573" s="2">
        <v>21</v>
      </c>
      <c r="G11573" s="2"/>
    </row>
    <row r="11574" spans="1:26" customHeight="1" ht="18" hidden="true" outlineLevel="4">
      <c r="A11574" s="2" t="s">
        <v>22318</v>
      </c>
      <c r="B11574" s="3" t="s">
        <v>22319</v>
      </c>
      <c r="C11574" s="2"/>
      <c r="D11574" s="2" t="s">
        <v>16</v>
      </c>
      <c r="E11574" s="4">
        <f>150.00*(1-Z1%)</f>
        <v>150</v>
      </c>
      <c r="F11574" s="2">
        <v>15</v>
      </c>
      <c r="G11574" s="2"/>
    </row>
    <row r="11575" spans="1:26" customHeight="1" ht="18" hidden="true" outlineLevel="4">
      <c r="A11575" s="2" t="s">
        <v>22320</v>
      </c>
      <c r="B11575" s="3" t="s">
        <v>22321</v>
      </c>
      <c r="C11575" s="2"/>
      <c r="D11575" s="2" t="s">
        <v>16</v>
      </c>
      <c r="E11575" s="4">
        <f>170.00*(1-Z1%)</f>
        <v>170</v>
      </c>
      <c r="F11575" s="2">
        <v>14</v>
      </c>
      <c r="G11575" s="2"/>
    </row>
    <row r="11576" spans="1:26" customHeight="1" ht="18" hidden="true" outlineLevel="4">
      <c r="A11576" s="2" t="s">
        <v>22322</v>
      </c>
      <c r="B11576" s="3" t="s">
        <v>22323</v>
      </c>
      <c r="C11576" s="2"/>
      <c r="D11576" s="2" t="s">
        <v>16</v>
      </c>
      <c r="E11576" s="4">
        <f>190.00*(1-Z1%)</f>
        <v>190</v>
      </c>
      <c r="F11576" s="2">
        <v>5</v>
      </c>
      <c r="G11576" s="2"/>
    </row>
    <row r="11577" spans="1:26" customHeight="1" ht="18" hidden="true" outlineLevel="4">
      <c r="A11577" s="2" t="s">
        <v>22324</v>
      </c>
      <c r="B11577" s="3" t="s">
        <v>22325</v>
      </c>
      <c r="C11577" s="2"/>
      <c r="D11577" s="2" t="s">
        <v>16</v>
      </c>
      <c r="E11577" s="4">
        <f>160.00*(1-Z1%)</f>
        <v>160</v>
      </c>
      <c r="F11577" s="2">
        <v>6</v>
      </c>
      <c r="G11577" s="2"/>
    </row>
    <row r="11578" spans="1:26" customHeight="1" ht="18" hidden="true" outlineLevel="4">
      <c r="A11578" s="2" t="s">
        <v>22326</v>
      </c>
      <c r="B11578" s="3" t="s">
        <v>22327</v>
      </c>
      <c r="C11578" s="2"/>
      <c r="D11578" s="2" t="s">
        <v>16</v>
      </c>
      <c r="E11578" s="4">
        <f>130.00*(1-Z1%)</f>
        <v>130</v>
      </c>
      <c r="F11578" s="2">
        <v>1</v>
      </c>
      <c r="G11578" s="2"/>
    </row>
    <row r="11579" spans="1:26" customHeight="1" ht="36" hidden="true" outlineLevel="4">
      <c r="A11579" s="2" t="s">
        <v>22328</v>
      </c>
      <c r="B11579" s="3" t="s">
        <v>22329</v>
      </c>
      <c r="C11579" s="2"/>
      <c r="D11579" s="2" t="s">
        <v>16</v>
      </c>
      <c r="E11579" s="4">
        <f>49.00*(1-Z1%)</f>
        <v>49</v>
      </c>
      <c r="F11579" s="2">
        <v>1</v>
      </c>
      <c r="G11579" s="2"/>
    </row>
    <row r="11580" spans="1:26" customHeight="1" ht="36" hidden="true" outlineLevel="4">
      <c r="A11580" s="2" t="s">
        <v>22330</v>
      </c>
      <c r="B11580" s="3" t="s">
        <v>22331</v>
      </c>
      <c r="C11580" s="2"/>
      <c r="D11580" s="2" t="s">
        <v>16</v>
      </c>
      <c r="E11580" s="4">
        <f>150.00*(1-Z1%)</f>
        <v>150</v>
      </c>
      <c r="F11580" s="2">
        <v>1</v>
      </c>
      <c r="G11580" s="2"/>
    </row>
    <row r="11581" spans="1:26" customHeight="1" ht="36" hidden="true" outlineLevel="4">
      <c r="A11581" s="2" t="s">
        <v>22332</v>
      </c>
      <c r="B11581" s="3" t="s">
        <v>22333</v>
      </c>
      <c r="C11581" s="2"/>
      <c r="D11581" s="2" t="s">
        <v>16</v>
      </c>
      <c r="E11581" s="4">
        <f>120.00*(1-Z1%)</f>
        <v>120</v>
      </c>
      <c r="F11581" s="2">
        <v>4</v>
      </c>
      <c r="G11581" s="2"/>
    </row>
    <row r="11582" spans="1:26" customHeight="1" ht="36" hidden="true" outlineLevel="4">
      <c r="A11582" s="2" t="s">
        <v>22334</v>
      </c>
      <c r="B11582" s="3" t="s">
        <v>22335</v>
      </c>
      <c r="C11582" s="2"/>
      <c r="D11582" s="2" t="s">
        <v>16</v>
      </c>
      <c r="E11582" s="4">
        <f>120.00*(1-Z1%)</f>
        <v>120</v>
      </c>
      <c r="F11582" s="2">
        <v>1</v>
      </c>
      <c r="G11582" s="2"/>
    </row>
    <row r="11583" spans="1:26" customHeight="1" ht="36" hidden="true" outlineLevel="4">
      <c r="A11583" s="2" t="s">
        <v>22336</v>
      </c>
      <c r="B11583" s="3" t="s">
        <v>22337</v>
      </c>
      <c r="C11583" s="2"/>
      <c r="D11583" s="2" t="s">
        <v>16</v>
      </c>
      <c r="E11583" s="4">
        <f>170.00*(1-Z1%)</f>
        <v>170</v>
      </c>
      <c r="F11583" s="2">
        <v>1</v>
      </c>
      <c r="G11583" s="2"/>
    </row>
    <row r="11584" spans="1:26" customHeight="1" ht="18" hidden="true" outlineLevel="4">
      <c r="A11584" s="2" t="s">
        <v>22338</v>
      </c>
      <c r="B11584" s="3" t="s">
        <v>22339</v>
      </c>
      <c r="C11584" s="2"/>
      <c r="D11584" s="2" t="s">
        <v>16</v>
      </c>
      <c r="E11584" s="4">
        <f>50.00*(1-Z1%)</f>
        <v>50</v>
      </c>
      <c r="F11584" s="2">
        <v>1</v>
      </c>
      <c r="G11584" s="2"/>
    </row>
    <row r="11585" spans="1:26" customHeight="1" ht="18" hidden="true" outlineLevel="4">
      <c r="A11585" s="2" t="s">
        <v>22340</v>
      </c>
      <c r="B11585" s="3" t="s">
        <v>22341</v>
      </c>
      <c r="C11585" s="2"/>
      <c r="D11585" s="2" t="s">
        <v>16</v>
      </c>
      <c r="E11585" s="4">
        <f>70.00*(1-Z1%)</f>
        <v>70</v>
      </c>
      <c r="F11585" s="2">
        <v>4</v>
      </c>
      <c r="G11585" s="2"/>
    </row>
    <row r="11586" spans="1:26" customHeight="1" ht="18" hidden="true" outlineLevel="4">
      <c r="A11586" s="2" t="s">
        <v>22342</v>
      </c>
      <c r="B11586" s="3" t="s">
        <v>22343</v>
      </c>
      <c r="C11586" s="2"/>
      <c r="D11586" s="2" t="s">
        <v>16</v>
      </c>
      <c r="E11586" s="4">
        <f>120.00*(1-Z1%)</f>
        <v>120</v>
      </c>
      <c r="F11586" s="2">
        <v>12</v>
      </c>
      <c r="G11586" s="2"/>
    </row>
    <row r="11587" spans="1:26" customHeight="1" ht="18" hidden="true" outlineLevel="4">
      <c r="A11587" s="2" t="s">
        <v>22344</v>
      </c>
      <c r="B11587" s="3" t="s">
        <v>22345</v>
      </c>
      <c r="C11587" s="2"/>
      <c r="D11587" s="2" t="s">
        <v>16</v>
      </c>
      <c r="E11587" s="4">
        <f>75.00*(1-Z1%)</f>
        <v>75</v>
      </c>
      <c r="F11587" s="2">
        <v>4</v>
      </c>
      <c r="G11587" s="2"/>
    </row>
    <row r="11588" spans="1:26" customHeight="1" ht="18" hidden="true" outlineLevel="4">
      <c r="A11588" s="2" t="s">
        <v>22346</v>
      </c>
      <c r="B11588" s="3" t="s">
        <v>22347</v>
      </c>
      <c r="C11588" s="2"/>
      <c r="D11588" s="2" t="s">
        <v>16</v>
      </c>
      <c r="E11588" s="4">
        <f>100.00*(1-Z1%)</f>
        <v>100</v>
      </c>
      <c r="F11588" s="2">
        <v>2</v>
      </c>
      <c r="G11588" s="2"/>
    </row>
    <row r="11589" spans="1:26" customHeight="1" ht="18" hidden="true" outlineLevel="4">
      <c r="A11589" s="2" t="s">
        <v>22348</v>
      </c>
      <c r="B11589" s="3" t="s">
        <v>22349</v>
      </c>
      <c r="C11589" s="2"/>
      <c r="D11589" s="2" t="s">
        <v>16</v>
      </c>
      <c r="E11589" s="4">
        <f>80.00*(1-Z1%)</f>
        <v>80</v>
      </c>
      <c r="F11589" s="2">
        <v>4</v>
      </c>
      <c r="G11589" s="2"/>
    </row>
    <row r="11590" spans="1:26" customHeight="1" ht="18" hidden="true" outlineLevel="4">
      <c r="A11590" s="2" t="s">
        <v>22350</v>
      </c>
      <c r="B11590" s="3" t="s">
        <v>22351</v>
      </c>
      <c r="C11590" s="2"/>
      <c r="D11590" s="2" t="s">
        <v>16</v>
      </c>
      <c r="E11590" s="4">
        <f>90.00*(1-Z1%)</f>
        <v>90</v>
      </c>
      <c r="F11590" s="2">
        <v>1</v>
      </c>
      <c r="G11590" s="2"/>
    </row>
    <row r="11591" spans="1:26" customHeight="1" ht="18" hidden="true" outlineLevel="4">
      <c r="A11591" s="2" t="s">
        <v>22352</v>
      </c>
      <c r="B11591" s="3" t="s">
        <v>22353</v>
      </c>
      <c r="C11591" s="2"/>
      <c r="D11591" s="2" t="s">
        <v>16</v>
      </c>
      <c r="E11591" s="4">
        <f>100.00*(1-Z1%)</f>
        <v>100</v>
      </c>
      <c r="F11591" s="2">
        <v>8</v>
      </c>
      <c r="G11591" s="2"/>
    </row>
    <row r="11592" spans="1:26" customHeight="1" ht="18" hidden="true" outlineLevel="4">
      <c r="A11592" s="2" t="s">
        <v>22354</v>
      </c>
      <c r="B11592" s="3" t="s">
        <v>22355</v>
      </c>
      <c r="C11592" s="2"/>
      <c r="D11592" s="2" t="s">
        <v>16</v>
      </c>
      <c r="E11592" s="4">
        <f>90.00*(1-Z1%)</f>
        <v>90</v>
      </c>
      <c r="F11592" s="2">
        <v>3</v>
      </c>
      <c r="G11592" s="2"/>
    </row>
    <row r="11593" spans="1:26" customHeight="1" ht="18" hidden="true" outlineLevel="4">
      <c r="A11593" s="2" t="s">
        <v>22356</v>
      </c>
      <c r="B11593" s="3" t="s">
        <v>22357</v>
      </c>
      <c r="C11593" s="2"/>
      <c r="D11593" s="2" t="s">
        <v>16</v>
      </c>
      <c r="E11593" s="4">
        <f>80.00*(1-Z1%)</f>
        <v>80</v>
      </c>
      <c r="F11593" s="2">
        <v>5</v>
      </c>
      <c r="G11593" s="2"/>
    </row>
    <row r="11594" spans="1:26" customHeight="1" ht="18" hidden="true" outlineLevel="4">
      <c r="A11594" s="2" t="s">
        <v>22358</v>
      </c>
      <c r="B11594" s="3" t="s">
        <v>22359</v>
      </c>
      <c r="C11594" s="2"/>
      <c r="D11594" s="2" t="s">
        <v>16</v>
      </c>
      <c r="E11594" s="4">
        <f>70.00*(1-Z1%)</f>
        <v>70</v>
      </c>
      <c r="F11594" s="2">
        <v>11</v>
      </c>
      <c r="G11594" s="2"/>
    </row>
    <row r="11595" spans="1:26" customHeight="1" ht="18" hidden="true" outlineLevel="4">
      <c r="A11595" s="2" t="s">
        <v>22360</v>
      </c>
      <c r="B11595" s="3" t="s">
        <v>22361</v>
      </c>
      <c r="C11595" s="2"/>
      <c r="D11595" s="2" t="s">
        <v>16</v>
      </c>
      <c r="E11595" s="4">
        <f>100.00*(1-Z1%)</f>
        <v>100</v>
      </c>
      <c r="F11595" s="2">
        <v>7</v>
      </c>
      <c r="G11595" s="2"/>
    </row>
    <row r="11596" spans="1:26" customHeight="1" ht="18" hidden="true" outlineLevel="4">
      <c r="A11596" s="2" t="s">
        <v>22362</v>
      </c>
      <c r="B11596" s="3" t="s">
        <v>22363</v>
      </c>
      <c r="C11596" s="2"/>
      <c r="D11596" s="2" t="s">
        <v>16</v>
      </c>
      <c r="E11596" s="4">
        <f>100.00*(1-Z1%)</f>
        <v>100</v>
      </c>
      <c r="F11596" s="2">
        <v>2</v>
      </c>
      <c r="G11596" s="2"/>
    </row>
    <row r="11597" spans="1:26" customHeight="1" ht="18" hidden="true" outlineLevel="4">
      <c r="A11597" s="2" t="s">
        <v>22364</v>
      </c>
      <c r="B11597" s="3" t="s">
        <v>22365</v>
      </c>
      <c r="C11597" s="2"/>
      <c r="D11597" s="2" t="s">
        <v>16</v>
      </c>
      <c r="E11597" s="4">
        <f>120.00*(1-Z1%)</f>
        <v>120</v>
      </c>
      <c r="F11597" s="2">
        <v>9</v>
      </c>
      <c r="G11597" s="2"/>
    </row>
    <row r="11598" spans="1:26" customHeight="1" ht="18" hidden="true" outlineLevel="4">
      <c r="A11598" s="2" t="s">
        <v>22366</v>
      </c>
      <c r="B11598" s="3" t="s">
        <v>22367</v>
      </c>
      <c r="C11598" s="2"/>
      <c r="D11598" s="2" t="s">
        <v>16</v>
      </c>
      <c r="E11598" s="4">
        <f>110.00*(1-Z1%)</f>
        <v>110</v>
      </c>
      <c r="F11598" s="2">
        <v>5</v>
      </c>
      <c r="G11598" s="2"/>
    </row>
    <row r="11599" spans="1:26" customHeight="1" ht="18" hidden="true" outlineLevel="4">
      <c r="A11599" s="2" t="s">
        <v>22368</v>
      </c>
      <c r="B11599" s="3" t="s">
        <v>22369</v>
      </c>
      <c r="C11599" s="2"/>
      <c r="D11599" s="2" t="s">
        <v>16</v>
      </c>
      <c r="E11599" s="4">
        <f>80.00*(1-Z1%)</f>
        <v>80</v>
      </c>
      <c r="F11599" s="2">
        <v>5</v>
      </c>
      <c r="G11599" s="2"/>
    </row>
    <row r="11600" spans="1:26" customHeight="1" ht="18" hidden="true" outlineLevel="4">
      <c r="A11600" s="2" t="s">
        <v>22370</v>
      </c>
      <c r="B11600" s="3" t="s">
        <v>22371</v>
      </c>
      <c r="C11600" s="2"/>
      <c r="D11600" s="2" t="s">
        <v>16</v>
      </c>
      <c r="E11600" s="4">
        <f>130.00*(1-Z1%)</f>
        <v>130</v>
      </c>
      <c r="F11600" s="2">
        <v>4</v>
      </c>
      <c r="G11600" s="2"/>
    </row>
    <row r="11601" spans="1:26" customHeight="1" ht="18" hidden="true" outlineLevel="4">
      <c r="A11601" s="2" t="s">
        <v>22372</v>
      </c>
      <c r="B11601" s="3" t="s">
        <v>22373</v>
      </c>
      <c r="C11601" s="2"/>
      <c r="D11601" s="2" t="s">
        <v>16</v>
      </c>
      <c r="E11601" s="4">
        <f>150.00*(1-Z1%)</f>
        <v>150</v>
      </c>
      <c r="F11601" s="2">
        <v>6</v>
      </c>
      <c r="G11601" s="2"/>
    </row>
    <row r="11602" spans="1:26" customHeight="1" ht="18" hidden="true" outlineLevel="4">
      <c r="A11602" s="2" t="s">
        <v>22374</v>
      </c>
      <c r="B11602" s="3" t="s">
        <v>22375</v>
      </c>
      <c r="C11602" s="2"/>
      <c r="D11602" s="2" t="s">
        <v>16</v>
      </c>
      <c r="E11602" s="4">
        <f>90.00*(1-Z1%)</f>
        <v>90</v>
      </c>
      <c r="F11602" s="2">
        <v>10</v>
      </c>
      <c r="G11602" s="2"/>
    </row>
    <row r="11603" spans="1:26" customHeight="1" ht="18" hidden="true" outlineLevel="4">
      <c r="A11603" s="2" t="s">
        <v>22376</v>
      </c>
      <c r="B11603" s="3" t="s">
        <v>22377</v>
      </c>
      <c r="C11603" s="2"/>
      <c r="D11603" s="2" t="s">
        <v>16</v>
      </c>
      <c r="E11603" s="4">
        <f>95.00*(1-Z1%)</f>
        <v>95</v>
      </c>
      <c r="F11603" s="2">
        <v>2</v>
      </c>
      <c r="G11603" s="2"/>
    </row>
    <row r="11604" spans="1:26" customHeight="1" ht="18" hidden="true" outlineLevel="4">
      <c r="A11604" s="2" t="s">
        <v>22378</v>
      </c>
      <c r="B11604" s="3" t="s">
        <v>22379</v>
      </c>
      <c r="C11604" s="2"/>
      <c r="D11604" s="2" t="s">
        <v>16</v>
      </c>
      <c r="E11604" s="4">
        <f>130.00*(1-Z1%)</f>
        <v>130</v>
      </c>
      <c r="F11604" s="2">
        <v>1</v>
      </c>
      <c r="G11604" s="2"/>
    </row>
    <row r="11605" spans="1:26" customHeight="1" ht="18" hidden="true" outlineLevel="4">
      <c r="A11605" s="2" t="s">
        <v>22380</v>
      </c>
      <c r="B11605" s="3" t="s">
        <v>22381</v>
      </c>
      <c r="C11605" s="2"/>
      <c r="D11605" s="2" t="s">
        <v>16</v>
      </c>
      <c r="E11605" s="4">
        <f>160.00*(1-Z1%)</f>
        <v>160</v>
      </c>
      <c r="F11605" s="2">
        <v>2</v>
      </c>
      <c r="G11605" s="2"/>
    </row>
    <row r="11606" spans="1:26" customHeight="1" ht="18" hidden="true" outlineLevel="4">
      <c r="A11606" s="2" t="s">
        <v>22382</v>
      </c>
      <c r="B11606" s="3" t="s">
        <v>22383</v>
      </c>
      <c r="C11606" s="2"/>
      <c r="D11606" s="2" t="s">
        <v>16</v>
      </c>
      <c r="E11606" s="4">
        <f>170.00*(1-Z1%)</f>
        <v>170</v>
      </c>
      <c r="F11606" s="2">
        <v>13</v>
      </c>
      <c r="G11606" s="2"/>
    </row>
    <row r="11607" spans="1:26" customHeight="1" ht="18" hidden="true" outlineLevel="4">
      <c r="A11607" s="2" t="s">
        <v>22384</v>
      </c>
      <c r="B11607" s="3" t="s">
        <v>22385</v>
      </c>
      <c r="C11607" s="2"/>
      <c r="D11607" s="2" t="s">
        <v>16</v>
      </c>
      <c r="E11607" s="4">
        <f>175.00*(1-Z1%)</f>
        <v>175</v>
      </c>
      <c r="F11607" s="2">
        <v>22</v>
      </c>
      <c r="G11607" s="2"/>
    </row>
    <row r="11608" spans="1:26" customHeight="1" ht="18" hidden="true" outlineLevel="4">
      <c r="A11608" s="2" t="s">
        <v>22386</v>
      </c>
      <c r="B11608" s="3" t="s">
        <v>22387</v>
      </c>
      <c r="C11608" s="2"/>
      <c r="D11608" s="2" t="s">
        <v>16</v>
      </c>
      <c r="E11608" s="4">
        <f>190.00*(1-Z1%)</f>
        <v>190</v>
      </c>
      <c r="F11608" s="2">
        <v>21</v>
      </c>
      <c r="G11608" s="2"/>
    </row>
    <row r="11609" spans="1:26" customHeight="1" ht="35" hidden="true" outlineLevel="4">
      <c r="A11609" s="5" t="s">
        <v>22388</v>
      </c>
      <c r="B11609" s="5"/>
      <c r="C11609" s="5"/>
      <c r="D11609" s="5"/>
      <c r="E11609" s="5"/>
      <c r="F11609" s="5"/>
      <c r="G11609" s="5"/>
    </row>
    <row r="11610" spans="1:26" customHeight="1" ht="18" hidden="true" outlineLevel="4">
      <c r="A11610" s="2" t="s">
        <v>22389</v>
      </c>
      <c r="B11610" s="3" t="s">
        <v>22390</v>
      </c>
      <c r="C11610" s="2"/>
      <c r="D11610" s="2" t="s">
        <v>16</v>
      </c>
      <c r="E11610" s="4">
        <f>95.00*(1-Z1%)</f>
        <v>95</v>
      </c>
      <c r="F11610" s="2">
        <v>1</v>
      </c>
      <c r="G11610" s="2"/>
    </row>
    <row r="11611" spans="1:26" customHeight="1" ht="18" hidden="true" outlineLevel="4">
      <c r="A11611" s="2" t="s">
        <v>22391</v>
      </c>
      <c r="B11611" s="3" t="s">
        <v>22392</v>
      </c>
      <c r="C11611" s="2"/>
      <c r="D11611" s="2" t="s">
        <v>16</v>
      </c>
      <c r="E11611" s="4">
        <f>70.00*(1-Z1%)</f>
        <v>70</v>
      </c>
      <c r="F11611" s="2">
        <v>11</v>
      </c>
      <c r="G11611" s="2"/>
    </row>
    <row r="11612" spans="1:26" customHeight="1" ht="18" hidden="true" outlineLevel="4">
      <c r="A11612" s="2" t="s">
        <v>22393</v>
      </c>
      <c r="B11612" s="3" t="s">
        <v>22394</v>
      </c>
      <c r="C11612" s="2"/>
      <c r="D11612" s="2" t="s">
        <v>16</v>
      </c>
      <c r="E11612" s="4">
        <f>95.00*(1-Z1%)</f>
        <v>95</v>
      </c>
      <c r="F11612" s="2">
        <v>1</v>
      </c>
      <c r="G11612" s="2"/>
    </row>
    <row r="11613" spans="1:26" customHeight="1" ht="18" hidden="true" outlineLevel="4">
      <c r="A11613" s="2" t="s">
        <v>22395</v>
      </c>
      <c r="B11613" s="3" t="s">
        <v>22396</v>
      </c>
      <c r="C11613" s="2"/>
      <c r="D11613" s="2" t="s">
        <v>16</v>
      </c>
      <c r="E11613" s="4">
        <f>70.00*(1-Z1%)</f>
        <v>70</v>
      </c>
      <c r="F11613" s="2">
        <v>17</v>
      </c>
      <c r="G11613" s="2"/>
    </row>
    <row r="11614" spans="1:26" customHeight="1" ht="18" hidden="true" outlineLevel="4">
      <c r="A11614" s="2" t="s">
        <v>22397</v>
      </c>
      <c r="B11614" s="3" t="s">
        <v>22398</v>
      </c>
      <c r="C11614" s="2"/>
      <c r="D11614" s="2" t="s">
        <v>16</v>
      </c>
      <c r="E11614" s="4">
        <f>49.00*(1-Z1%)</f>
        <v>49</v>
      </c>
      <c r="F11614" s="2">
        <v>1</v>
      </c>
      <c r="G11614" s="2"/>
    </row>
    <row r="11615" spans="1:26" customHeight="1" ht="18" hidden="true" outlineLevel="4">
      <c r="A11615" s="2" t="s">
        <v>22399</v>
      </c>
      <c r="B11615" s="3" t="s">
        <v>22400</v>
      </c>
      <c r="C11615" s="2"/>
      <c r="D11615" s="2" t="s">
        <v>16</v>
      </c>
      <c r="E11615" s="4">
        <f>95.00*(1-Z1%)</f>
        <v>95</v>
      </c>
      <c r="F11615" s="2">
        <v>3</v>
      </c>
      <c r="G11615" s="2"/>
    </row>
    <row r="11616" spans="1:26" customHeight="1" ht="18" hidden="true" outlineLevel="4">
      <c r="A11616" s="2" t="s">
        <v>22401</v>
      </c>
      <c r="B11616" s="3" t="s">
        <v>22402</v>
      </c>
      <c r="C11616" s="2"/>
      <c r="D11616" s="2" t="s">
        <v>16</v>
      </c>
      <c r="E11616" s="4">
        <f>70.00*(1-Z1%)</f>
        <v>70</v>
      </c>
      <c r="F11616" s="2">
        <v>5</v>
      </c>
      <c r="G11616" s="2"/>
    </row>
    <row r="11617" spans="1:26" customHeight="1" ht="18" hidden="true" outlineLevel="4">
      <c r="A11617" s="2" t="s">
        <v>22403</v>
      </c>
      <c r="B11617" s="3" t="s">
        <v>22404</v>
      </c>
      <c r="C11617" s="2"/>
      <c r="D11617" s="2" t="s">
        <v>16</v>
      </c>
      <c r="E11617" s="4">
        <f>100.00*(1-Z1%)</f>
        <v>100</v>
      </c>
      <c r="F11617" s="2">
        <v>2</v>
      </c>
      <c r="G11617" s="2"/>
    </row>
    <row r="11618" spans="1:26" customHeight="1" ht="18" hidden="true" outlineLevel="4">
      <c r="A11618" s="2" t="s">
        <v>22405</v>
      </c>
      <c r="B11618" s="3" t="s">
        <v>22406</v>
      </c>
      <c r="C11618" s="2"/>
      <c r="D11618" s="2" t="s">
        <v>16</v>
      </c>
      <c r="E11618" s="4">
        <f>70.00*(1-Z1%)</f>
        <v>70</v>
      </c>
      <c r="F11618" s="2">
        <v>18</v>
      </c>
      <c r="G11618" s="2"/>
    </row>
    <row r="11619" spans="1:26" customHeight="1" ht="18" hidden="true" outlineLevel="4">
      <c r="A11619" s="2" t="s">
        <v>22407</v>
      </c>
      <c r="B11619" s="3" t="s">
        <v>22408</v>
      </c>
      <c r="C11619" s="2"/>
      <c r="D11619" s="2" t="s">
        <v>16</v>
      </c>
      <c r="E11619" s="4">
        <f>145.00*(1-Z1%)</f>
        <v>145</v>
      </c>
      <c r="F11619" s="2">
        <v>12</v>
      </c>
      <c r="G11619" s="2"/>
    </row>
    <row r="11620" spans="1:26" customHeight="1" ht="18" hidden="true" outlineLevel="4">
      <c r="A11620" s="2" t="s">
        <v>22409</v>
      </c>
      <c r="B11620" s="3" t="s">
        <v>22410</v>
      </c>
      <c r="C11620" s="2"/>
      <c r="D11620" s="2" t="s">
        <v>16</v>
      </c>
      <c r="E11620" s="4">
        <f>80.00*(1-Z1%)</f>
        <v>80</v>
      </c>
      <c r="F11620" s="2">
        <v>12</v>
      </c>
      <c r="G11620" s="2"/>
    </row>
    <row r="11621" spans="1:26" customHeight="1" ht="18" hidden="true" outlineLevel="4">
      <c r="A11621" s="2" t="s">
        <v>22411</v>
      </c>
      <c r="B11621" s="3" t="s">
        <v>22412</v>
      </c>
      <c r="C11621" s="2"/>
      <c r="D11621" s="2" t="s">
        <v>16</v>
      </c>
      <c r="E11621" s="4">
        <f>120.00*(1-Z1%)</f>
        <v>120</v>
      </c>
      <c r="F11621" s="2">
        <v>5</v>
      </c>
      <c r="G11621" s="2"/>
    </row>
    <row r="11622" spans="1:26" customHeight="1" ht="18" hidden="true" outlineLevel="4">
      <c r="A11622" s="2" t="s">
        <v>22413</v>
      </c>
      <c r="B11622" s="3" t="s">
        <v>22414</v>
      </c>
      <c r="C11622" s="2"/>
      <c r="D11622" s="2" t="s">
        <v>16</v>
      </c>
      <c r="E11622" s="4">
        <f>75.00*(1-Z1%)</f>
        <v>75</v>
      </c>
      <c r="F11622" s="2">
        <v>8</v>
      </c>
      <c r="G11622" s="2"/>
    </row>
    <row r="11623" spans="1:26" customHeight="1" ht="18" hidden="true" outlineLevel="4">
      <c r="A11623" s="2" t="s">
        <v>22415</v>
      </c>
      <c r="B11623" s="3" t="s">
        <v>22416</v>
      </c>
      <c r="C11623" s="2"/>
      <c r="D11623" s="2" t="s">
        <v>16</v>
      </c>
      <c r="E11623" s="4">
        <f>80.00*(1-Z1%)</f>
        <v>80</v>
      </c>
      <c r="F11623" s="2">
        <v>1</v>
      </c>
      <c r="G11623" s="2"/>
    </row>
    <row r="11624" spans="1:26" customHeight="1" ht="18" hidden="true" outlineLevel="4">
      <c r="A11624" s="2" t="s">
        <v>22417</v>
      </c>
      <c r="B11624" s="3" t="s">
        <v>22418</v>
      </c>
      <c r="C11624" s="2"/>
      <c r="D11624" s="2" t="s">
        <v>16</v>
      </c>
      <c r="E11624" s="4">
        <f>100.00*(1-Z1%)</f>
        <v>100</v>
      </c>
      <c r="F11624" s="2">
        <v>2</v>
      </c>
      <c r="G11624" s="2"/>
    </row>
    <row r="11625" spans="1:26" customHeight="1" ht="18" hidden="true" outlineLevel="4">
      <c r="A11625" s="2" t="s">
        <v>22419</v>
      </c>
      <c r="B11625" s="3" t="s">
        <v>22420</v>
      </c>
      <c r="C11625" s="2"/>
      <c r="D11625" s="2" t="s">
        <v>16</v>
      </c>
      <c r="E11625" s="4">
        <f>100.00*(1-Z1%)</f>
        <v>100</v>
      </c>
      <c r="F11625" s="2">
        <v>1</v>
      </c>
      <c r="G11625" s="2"/>
    </row>
    <row r="11626" spans="1:26" customHeight="1" ht="18" hidden="true" outlineLevel="4">
      <c r="A11626" s="2" t="s">
        <v>22421</v>
      </c>
      <c r="B11626" s="3" t="s">
        <v>22422</v>
      </c>
      <c r="C11626" s="2"/>
      <c r="D11626" s="2" t="s">
        <v>16</v>
      </c>
      <c r="E11626" s="4">
        <f>135.00*(1-Z1%)</f>
        <v>135</v>
      </c>
      <c r="F11626" s="2">
        <v>2</v>
      </c>
      <c r="G11626" s="2"/>
    </row>
    <row r="11627" spans="1:26" customHeight="1" ht="18" hidden="true" outlineLevel="4">
      <c r="A11627" s="2" t="s">
        <v>22423</v>
      </c>
      <c r="B11627" s="3" t="s">
        <v>22424</v>
      </c>
      <c r="C11627" s="2"/>
      <c r="D11627" s="2" t="s">
        <v>16</v>
      </c>
      <c r="E11627" s="4">
        <f>80.00*(1-Z1%)</f>
        <v>80</v>
      </c>
      <c r="F11627" s="2">
        <v>3</v>
      </c>
      <c r="G11627" s="2"/>
    </row>
    <row r="11628" spans="1:26" customHeight="1" ht="18" hidden="true" outlineLevel="4">
      <c r="A11628" s="2" t="s">
        <v>22425</v>
      </c>
      <c r="B11628" s="3" t="s">
        <v>22426</v>
      </c>
      <c r="C11628" s="2"/>
      <c r="D11628" s="2" t="s">
        <v>16</v>
      </c>
      <c r="E11628" s="4">
        <f>160.00*(1-Z1%)</f>
        <v>160</v>
      </c>
      <c r="F11628" s="2">
        <v>16</v>
      </c>
      <c r="G11628" s="2"/>
    </row>
    <row r="11629" spans="1:26" customHeight="1" ht="18" hidden="true" outlineLevel="4">
      <c r="A11629" s="2" t="s">
        <v>22427</v>
      </c>
      <c r="B11629" s="3" t="s">
        <v>22428</v>
      </c>
      <c r="C11629" s="2"/>
      <c r="D11629" s="2" t="s">
        <v>16</v>
      </c>
      <c r="E11629" s="4">
        <f>85.00*(1-Z1%)</f>
        <v>85</v>
      </c>
      <c r="F11629" s="2">
        <v>10</v>
      </c>
      <c r="G11629" s="2"/>
    </row>
    <row r="11630" spans="1:26" customHeight="1" ht="18" hidden="true" outlineLevel="4">
      <c r="A11630" s="2" t="s">
        <v>22429</v>
      </c>
      <c r="B11630" s="3" t="s">
        <v>22430</v>
      </c>
      <c r="C11630" s="2"/>
      <c r="D11630" s="2" t="s">
        <v>16</v>
      </c>
      <c r="E11630" s="4">
        <f>160.00*(1-Z1%)</f>
        <v>160</v>
      </c>
      <c r="F11630" s="2">
        <v>11</v>
      </c>
      <c r="G11630" s="2"/>
    </row>
    <row r="11631" spans="1:26" customHeight="1" ht="18" hidden="true" outlineLevel="4">
      <c r="A11631" s="2" t="s">
        <v>22431</v>
      </c>
      <c r="B11631" s="3" t="s">
        <v>22432</v>
      </c>
      <c r="C11631" s="2"/>
      <c r="D11631" s="2" t="s">
        <v>16</v>
      </c>
      <c r="E11631" s="4">
        <f>75.00*(1-Z1%)</f>
        <v>75</v>
      </c>
      <c r="F11631" s="2">
        <v>10</v>
      </c>
      <c r="G11631" s="2"/>
    </row>
    <row r="11632" spans="1:26" customHeight="1" ht="18" hidden="true" outlineLevel="4">
      <c r="A11632" s="2" t="s">
        <v>22433</v>
      </c>
      <c r="B11632" s="3" t="s">
        <v>22434</v>
      </c>
      <c r="C11632" s="2"/>
      <c r="D11632" s="2" t="s">
        <v>16</v>
      </c>
      <c r="E11632" s="4">
        <f>160.00*(1-Z1%)</f>
        <v>160</v>
      </c>
      <c r="F11632" s="2">
        <v>5</v>
      </c>
      <c r="G11632" s="2"/>
    </row>
    <row r="11633" spans="1:26" customHeight="1" ht="18" hidden="true" outlineLevel="4">
      <c r="A11633" s="2" t="s">
        <v>22435</v>
      </c>
      <c r="B11633" s="3" t="s">
        <v>22436</v>
      </c>
      <c r="C11633" s="2"/>
      <c r="D11633" s="2" t="s">
        <v>16</v>
      </c>
      <c r="E11633" s="4">
        <f>90.00*(1-Z1%)</f>
        <v>90</v>
      </c>
      <c r="F11633" s="2">
        <v>18</v>
      </c>
      <c r="G11633" s="2"/>
    </row>
    <row r="11634" spans="1:26" customHeight="1" ht="18" hidden="true" outlineLevel="4">
      <c r="A11634" s="2" t="s">
        <v>22437</v>
      </c>
      <c r="B11634" s="3" t="s">
        <v>22438</v>
      </c>
      <c r="C11634" s="2"/>
      <c r="D11634" s="2" t="s">
        <v>16</v>
      </c>
      <c r="E11634" s="4">
        <f>100.00*(1-Z1%)</f>
        <v>100</v>
      </c>
      <c r="F11634" s="2">
        <v>1</v>
      </c>
      <c r="G11634" s="2"/>
    </row>
    <row r="11635" spans="1:26" customHeight="1" ht="18" hidden="true" outlineLevel="4">
      <c r="A11635" s="2" t="s">
        <v>22439</v>
      </c>
      <c r="B11635" s="3" t="s">
        <v>22440</v>
      </c>
      <c r="C11635" s="2"/>
      <c r="D11635" s="2" t="s">
        <v>16</v>
      </c>
      <c r="E11635" s="4">
        <f>185.00*(1-Z1%)</f>
        <v>185</v>
      </c>
      <c r="F11635" s="2">
        <v>11</v>
      </c>
      <c r="G11635" s="2"/>
    </row>
    <row r="11636" spans="1:26" customHeight="1" ht="18" hidden="true" outlineLevel="4">
      <c r="A11636" s="2" t="s">
        <v>22441</v>
      </c>
      <c r="B11636" s="3" t="s">
        <v>22442</v>
      </c>
      <c r="C11636" s="2"/>
      <c r="D11636" s="2" t="s">
        <v>16</v>
      </c>
      <c r="E11636" s="4">
        <f>90.00*(1-Z1%)</f>
        <v>90</v>
      </c>
      <c r="F11636" s="2">
        <v>10</v>
      </c>
      <c r="G11636" s="2"/>
    </row>
    <row r="11637" spans="1:26" customHeight="1" ht="18" hidden="true" outlineLevel="4">
      <c r="A11637" s="2" t="s">
        <v>22443</v>
      </c>
      <c r="B11637" s="3" t="s">
        <v>22444</v>
      </c>
      <c r="C11637" s="2"/>
      <c r="D11637" s="2" t="s">
        <v>16</v>
      </c>
      <c r="E11637" s="4">
        <f>160.00*(1-Z1%)</f>
        <v>160</v>
      </c>
      <c r="F11637" s="2">
        <v>5</v>
      </c>
      <c r="G11637" s="2"/>
    </row>
    <row r="11638" spans="1:26" customHeight="1" ht="18" hidden="true" outlineLevel="4">
      <c r="A11638" s="2" t="s">
        <v>22445</v>
      </c>
      <c r="B11638" s="3" t="s">
        <v>22446</v>
      </c>
      <c r="C11638" s="2"/>
      <c r="D11638" s="2" t="s">
        <v>16</v>
      </c>
      <c r="E11638" s="4">
        <f>85.00*(1-Z1%)</f>
        <v>85</v>
      </c>
      <c r="F11638" s="2">
        <v>20</v>
      </c>
      <c r="G11638" s="2"/>
    </row>
    <row r="11639" spans="1:26" customHeight="1" ht="18" hidden="true" outlineLevel="4">
      <c r="A11639" s="2" t="s">
        <v>22447</v>
      </c>
      <c r="B11639" s="3" t="s">
        <v>22448</v>
      </c>
      <c r="C11639" s="2"/>
      <c r="D11639" s="2" t="s">
        <v>16</v>
      </c>
      <c r="E11639" s="4">
        <f>125.00*(1-Z1%)</f>
        <v>125</v>
      </c>
      <c r="F11639" s="2">
        <v>3</v>
      </c>
      <c r="G11639" s="2"/>
    </row>
    <row r="11640" spans="1:26" customHeight="1" ht="18" hidden="true" outlineLevel="4">
      <c r="A11640" s="2" t="s">
        <v>22449</v>
      </c>
      <c r="B11640" s="3" t="s">
        <v>22450</v>
      </c>
      <c r="C11640" s="2"/>
      <c r="D11640" s="2" t="s">
        <v>16</v>
      </c>
      <c r="E11640" s="4">
        <f>170.00*(1-Z1%)</f>
        <v>170</v>
      </c>
      <c r="F11640" s="2">
        <v>2</v>
      </c>
      <c r="G11640" s="2"/>
    </row>
    <row r="11641" spans="1:26" customHeight="1" ht="18" hidden="true" outlineLevel="4">
      <c r="A11641" s="2" t="s">
        <v>22451</v>
      </c>
      <c r="B11641" s="3" t="s">
        <v>22452</v>
      </c>
      <c r="C11641" s="2"/>
      <c r="D11641" s="2" t="s">
        <v>16</v>
      </c>
      <c r="E11641" s="4">
        <f>110.00*(1-Z1%)</f>
        <v>110</v>
      </c>
      <c r="F11641" s="2">
        <v>16</v>
      </c>
      <c r="G11641" s="2"/>
    </row>
    <row r="11642" spans="1:26" customHeight="1" ht="18" hidden="true" outlineLevel="4">
      <c r="A11642" s="2" t="s">
        <v>22453</v>
      </c>
      <c r="B11642" s="3" t="s">
        <v>22454</v>
      </c>
      <c r="C11642" s="2"/>
      <c r="D11642" s="2" t="s">
        <v>16</v>
      </c>
      <c r="E11642" s="4">
        <f>160.00*(1-Z1%)</f>
        <v>160</v>
      </c>
      <c r="F11642" s="2">
        <v>8</v>
      </c>
      <c r="G11642" s="2"/>
    </row>
    <row r="11643" spans="1:26" customHeight="1" ht="18" hidden="true" outlineLevel="4">
      <c r="A11643" s="2" t="s">
        <v>22455</v>
      </c>
      <c r="B11643" s="3" t="s">
        <v>22456</v>
      </c>
      <c r="C11643" s="2"/>
      <c r="D11643" s="2" t="s">
        <v>16</v>
      </c>
      <c r="E11643" s="4">
        <f>180.00*(1-Z1%)</f>
        <v>180</v>
      </c>
      <c r="F11643" s="2">
        <v>1</v>
      </c>
      <c r="G11643" s="2"/>
    </row>
    <row r="11644" spans="1:26" customHeight="1" ht="18" hidden="true" outlineLevel="4">
      <c r="A11644" s="2" t="s">
        <v>22457</v>
      </c>
      <c r="B11644" s="3" t="s">
        <v>22458</v>
      </c>
      <c r="C11644" s="2"/>
      <c r="D11644" s="2" t="s">
        <v>16</v>
      </c>
      <c r="E11644" s="4">
        <f>190.00*(1-Z1%)</f>
        <v>190</v>
      </c>
      <c r="F11644" s="2">
        <v>1</v>
      </c>
      <c r="G11644" s="2"/>
    </row>
    <row r="11645" spans="1:26" customHeight="1" ht="18" hidden="true" outlineLevel="4">
      <c r="A11645" s="2" t="s">
        <v>22459</v>
      </c>
      <c r="B11645" s="3" t="s">
        <v>22460</v>
      </c>
      <c r="C11645" s="2"/>
      <c r="D11645" s="2" t="s">
        <v>16</v>
      </c>
      <c r="E11645" s="4">
        <f>105.00*(1-Z1%)</f>
        <v>105</v>
      </c>
      <c r="F11645" s="2">
        <v>15</v>
      </c>
      <c r="G11645" s="2"/>
    </row>
    <row r="11646" spans="1:26" customHeight="1" ht="18" hidden="true" outlineLevel="4">
      <c r="A11646" s="2" t="s">
        <v>22461</v>
      </c>
      <c r="B11646" s="3" t="s">
        <v>22462</v>
      </c>
      <c r="C11646" s="2"/>
      <c r="D11646" s="2" t="s">
        <v>16</v>
      </c>
      <c r="E11646" s="4">
        <f>200.00*(1-Z1%)</f>
        <v>200</v>
      </c>
      <c r="F11646" s="2">
        <v>2</v>
      </c>
      <c r="G11646" s="2"/>
    </row>
    <row r="11647" spans="1:26" customHeight="1" ht="18" hidden="true" outlineLevel="4">
      <c r="A11647" s="2" t="s">
        <v>22463</v>
      </c>
      <c r="B11647" s="3" t="s">
        <v>22464</v>
      </c>
      <c r="C11647" s="2"/>
      <c r="D11647" s="2" t="s">
        <v>16</v>
      </c>
      <c r="E11647" s="4">
        <f>185.00*(1-Z1%)</f>
        <v>185</v>
      </c>
      <c r="F11647" s="2">
        <v>9</v>
      </c>
      <c r="G11647" s="2"/>
    </row>
    <row r="11648" spans="1:26" customHeight="1" ht="18" hidden="true" outlineLevel="4">
      <c r="A11648" s="2" t="s">
        <v>22465</v>
      </c>
      <c r="B11648" s="3" t="s">
        <v>22466</v>
      </c>
      <c r="C11648" s="2"/>
      <c r="D11648" s="2" t="s">
        <v>16</v>
      </c>
      <c r="E11648" s="4">
        <f>220.00*(1-Z1%)</f>
        <v>220</v>
      </c>
      <c r="F11648" s="2">
        <v>21</v>
      </c>
      <c r="G11648" s="2"/>
    </row>
    <row r="11649" spans="1:26" customHeight="1" ht="18" hidden="true" outlineLevel="4">
      <c r="A11649" s="2" t="s">
        <v>22467</v>
      </c>
      <c r="B11649" s="3" t="s">
        <v>22468</v>
      </c>
      <c r="C11649" s="2"/>
      <c r="D11649" s="2" t="s">
        <v>16</v>
      </c>
      <c r="E11649" s="4">
        <f>190.00*(1-Z1%)</f>
        <v>190</v>
      </c>
      <c r="F11649" s="2">
        <v>17</v>
      </c>
      <c r="G11649" s="2"/>
    </row>
    <row r="11650" spans="1:26" customHeight="1" ht="18" hidden="true" outlineLevel="4">
      <c r="A11650" s="2" t="s">
        <v>22469</v>
      </c>
      <c r="B11650" s="3" t="s">
        <v>22470</v>
      </c>
      <c r="C11650" s="2"/>
      <c r="D11650" s="2" t="s">
        <v>16</v>
      </c>
      <c r="E11650" s="4">
        <f>150.00*(1-Z1%)</f>
        <v>150</v>
      </c>
      <c r="F11650" s="2">
        <v>1</v>
      </c>
      <c r="G11650" s="2"/>
    </row>
    <row r="11651" spans="1:26" customHeight="1" ht="18" hidden="true" outlineLevel="4">
      <c r="A11651" s="2" t="s">
        <v>22471</v>
      </c>
      <c r="B11651" s="3" t="s">
        <v>22472</v>
      </c>
      <c r="C11651" s="2"/>
      <c r="D11651" s="2" t="s">
        <v>16</v>
      </c>
      <c r="E11651" s="4">
        <f>230.00*(1-Z1%)</f>
        <v>230</v>
      </c>
      <c r="F11651" s="2">
        <v>7</v>
      </c>
      <c r="G11651" s="2"/>
    </row>
    <row r="11652" spans="1:26" customHeight="1" ht="18" hidden="true" outlineLevel="4">
      <c r="A11652" s="2" t="s">
        <v>22473</v>
      </c>
      <c r="B11652" s="3" t="s">
        <v>22474</v>
      </c>
      <c r="C11652" s="2"/>
      <c r="D11652" s="2" t="s">
        <v>16</v>
      </c>
      <c r="E11652" s="4">
        <f>240.00*(1-Z1%)</f>
        <v>240</v>
      </c>
      <c r="F11652" s="2">
        <v>11</v>
      </c>
      <c r="G11652" s="2"/>
    </row>
    <row r="11653" spans="1:26" customHeight="1" ht="36" hidden="true" outlineLevel="4">
      <c r="A11653" s="2" t="s">
        <v>22475</v>
      </c>
      <c r="B11653" s="3" t="s">
        <v>22476</v>
      </c>
      <c r="C11653" s="2"/>
      <c r="D11653" s="2" t="s">
        <v>16</v>
      </c>
      <c r="E11653" s="4">
        <f>1650.00*(1-Z1%)</f>
        <v>1650</v>
      </c>
      <c r="F11653" s="2">
        <v>1</v>
      </c>
      <c r="G11653" s="2"/>
    </row>
    <row r="11654" spans="1:26" customHeight="1" ht="18" hidden="true" outlineLevel="4">
      <c r="A11654" s="2" t="s">
        <v>22477</v>
      </c>
      <c r="B11654" s="3" t="s">
        <v>22478</v>
      </c>
      <c r="C11654" s="2"/>
      <c r="D11654" s="2" t="s">
        <v>16</v>
      </c>
      <c r="E11654" s="4">
        <f>1290.00*(1-Z1%)</f>
        <v>1290</v>
      </c>
      <c r="F11654" s="2">
        <v>1</v>
      </c>
      <c r="G11654" s="2"/>
    </row>
    <row r="11655" spans="1:26" customHeight="1" ht="18" hidden="true" outlineLevel="4">
      <c r="A11655" s="2" t="s">
        <v>22479</v>
      </c>
      <c r="B11655" s="3" t="s">
        <v>22480</v>
      </c>
      <c r="C11655" s="2"/>
      <c r="D11655" s="2" t="s">
        <v>16</v>
      </c>
      <c r="E11655" s="4">
        <f>1290.00*(1-Z1%)</f>
        <v>1290</v>
      </c>
      <c r="F11655" s="2">
        <v>1</v>
      </c>
      <c r="G11655" s="2"/>
    </row>
    <row r="11656" spans="1:26" customHeight="1" ht="18" hidden="true" outlineLevel="4">
      <c r="A11656" s="2" t="s">
        <v>22481</v>
      </c>
      <c r="B11656" s="3" t="s">
        <v>22482</v>
      </c>
      <c r="C11656" s="2"/>
      <c r="D11656" s="2" t="s">
        <v>16</v>
      </c>
      <c r="E11656" s="4">
        <f>1650.00*(1-Z1%)</f>
        <v>1650</v>
      </c>
      <c r="F11656" s="2">
        <v>1</v>
      </c>
      <c r="G11656" s="2"/>
    </row>
    <row r="11657" spans="1:26" customHeight="1" ht="18" hidden="true" outlineLevel="4">
      <c r="A11657" s="2" t="s">
        <v>22483</v>
      </c>
      <c r="B11657" s="3" t="s">
        <v>22484</v>
      </c>
      <c r="C11657" s="2"/>
      <c r="D11657" s="2" t="s">
        <v>16</v>
      </c>
      <c r="E11657" s="4">
        <f>1250.00*(1-Z1%)</f>
        <v>1250</v>
      </c>
      <c r="F11657" s="2">
        <v>1</v>
      </c>
      <c r="G11657" s="2"/>
    </row>
    <row r="11658" spans="1:26" customHeight="1" ht="18" hidden="true" outlineLevel="4">
      <c r="A11658" s="2" t="s">
        <v>22485</v>
      </c>
      <c r="B11658" s="3" t="s">
        <v>22486</v>
      </c>
      <c r="C11658" s="2"/>
      <c r="D11658" s="2" t="s">
        <v>16</v>
      </c>
      <c r="E11658" s="4">
        <f>1790.00*(1-Z1%)</f>
        <v>1790</v>
      </c>
      <c r="F11658" s="2">
        <v>1</v>
      </c>
      <c r="G11658" s="2"/>
    </row>
    <row r="11659" spans="1:26" customHeight="1" ht="18" hidden="true" outlineLevel="4">
      <c r="A11659" s="2" t="s">
        <v>22487</v>
      </c>
      <c r="B11659" s="3" t="s">
        <v>22488</v>
      </c>
      <c r="C11659" s="2"/>
      <c r="D11659" s="2" t="s">
        <v>16</v>
      </c>
      <c r="E11659" s="4">
        <f>550.00*(1-Z1%)</f>
        <v>550</v>
      </c>
      <c r="F11659" s="2">
        <v>1</v>
      </c>
      <c r="G11659" s="2"/>
    </row>
    <row r="11660" spans="1:26" customHeight="1" ht="18" hidden="true" outlineLevel="4">
      <c r="A11660" s="2" t="s">
        <v>22489</v>
      </c>
      <c r="B11660" s="3" t="s">
        <v>22490</v>
      </c>
      <c r="C11660" s="2"/>
      <c r="D11660" s="2" t="s">
        <v>16</v>
      </c>
      <c r="E11660" s="4">
        <f>690.00*(1-Z1%)</f>
        <v>690</v>
      </c>
      <c r="F11660" s="2">
        <v>1</v>
      </c>
      <c r="G11660" s="2"/>
    </row>
    <row r="11661" spans="1:26" customHeight="1" ht="18" hidden="true" outlineLevel="4">
      <c r="A11661" s="2" t="s">
        <v>22491</v>
      </c>
      <c r="B11661" s="3" t="s">
        <v>22492</v>
      </c>
      <c r="C11661" s="2"/>
      <c r="D11661" s="2" t="s">
        <v>16</v>
      </c>
      <c r="E11661" s="4">
        <f>890.00*(1-Z1%)</f>
        <v>890</v>
      </c>
      <c r="F11661" s="2">
        <v>1</v>
      </c>
      <c r="G11661" s="2"/>
    </row>
    <row r="11662" spans="1:26" customHeight="1" ht="18" hidden="true" outlineLevel="4">
      <c r="A11662" s="2" t="s">
        <v>22493</v>
      </c>
      <c r="B11662" s="3" t="s">
        <v>22494</v>
      </c>
      <c r="C11662" s="2"/>
      <c r="D11662" s="2" t="s">
        <v>16</v>
      </c>
      <c r="E11662" s="4">
        <f>1550.00*(1-Z1%)</f>
        <v>1550</v>
      </c>
      <c r="F11662" s="2">
        <v>2</v>
      </c>
      <c r="G11662" s="2"/>
    </row>
    <row r="11663" spans="1:26" customHeight="1" ht="18" hidden="true" outlineLevel="4">
      <c r="A11663" s="2" t="s">
        <v>22495</v>
      </c>
      <c r="B11663" s="3" t="s">
        <v>22496</v>
      </c>
      <c r="C11663" s="2"/>
      <c r="D11663" s="2" t="s">
        <v>16</v>
      </c>
      <c r="E11663" s="4">
        <f>2200.00*(1-Z1%)</f>
        <v>2200</v>
      </c>
      <c r="F11663" s="2">
        <v>3</v>
      </c>
      <c r="G11663" s="2"/>
    </row>
    <row r="11664" spans="1:26" customHeight="1" ht="18" hidden="true" outlineLevel="4">
      <c r="A11664" s="2" t="s">
        <v>22497</v>
      </c>
      <c r="B11664" s="3" t="s">
        <v>22498</v>
      </c>
      <c r="C11664" s="2"/>
      <c r="D11664" s="2" t="s">
        <v>16</v>
      </c>
      <c r="E11664" s="4">
        <f>1490.00*(1-Z1%)</f>
        <v>1490</v>
      </c>
      <c r="F11664" s="2">
        <v>1</v>
      </c>
      <c r="G11664" s="2"/>
    </row>
    <row r="11665" spans="1:26" customHeight="1" ht="36" hidden="true" outlineLevel="4">
      <c r="A11665" s="2" t="s">
        <v>22499</v>
      </c>
      <c r="B11665" s="3" t="s">
        <v>22500</v>
      </c>
      <c r="C11665" s="2"/>
      <c r="D11665" s="2" t="s">
        <v>16</v>
      </c>
      <c r="E11665" s="4">
        <f>910.00*(1-Z1%)</f>
        <v>910</v>
      </c>
      <c r="F11665" s="2">
        <v>1</v>
      </c>
      <c r="G11665" s="2"/>
    </row>
    <row r="11666" spans="1:26" customHeight="1" ht="36" hidden="true" outlineLevel="4">
      <c r="A11666" s="2" t="s">
        <v>22501</v>
      </c>
      <c r="B11666" s="3" t="s">
        <v>22502</v>
      </c>
      <c r="C11666" s="2"/>
      <c r="D11666" s="2" t="s">
        <v>16</v>
      </c>
      <c r="E11666" s="4">
        <f>140.00*(1-Z1%)</f>
        <v>140</v>
      </c>
      <c r="F11666" s="2">
        <v>4</v>
      </c>
      <c r="G11666" s="2"/>
    </row>
    <row r="11667" spans="1:26" customHeight="1" ht="36" hidden="true" outlineLevel="4">
      <c r="A11667" s="2" t="s">
        <v>22503</v>
      </c>
      <c r="B11667" s="3" t="s">
        <v>22504</v>
      </c>
      <c r="C11667" s="2"/>
      <c r="D11667" s="2" t="s">
        <v>16</v>
      </c>
      <c r="E11667" s="4">
        <f>110.00*(1-Z1%)</f>
        <v>110</v>
      </c>
      <c r="F11667" s="2">
        <v>4</v>
      </c>
      <c r="G11667" s="2"/>
    </row>
    <row r="11668" spans="1:26" customHeight="1" ht="36" hidden="true" outlineLevel="4">
      <c r="A11668" s="2" t="s">
        <v>22505</v>
      </c>
      <c r="B11668" s="3" t="s">
        <v>22506</v>
      </c>
      <c r="C11668" s="2"/>
      <c r="D11668" s="2" t="s">
        <v>16</v>
      </c>
      <c r="E11668" s="4">
        <f>190.00*(1-Z1%)</f>
        <v>190</v>
      </c>
      <c r="F11668" s="2">
        <v>3</v>
      </c>
      <c r="G11668" s="2"/>
    </row>
    <row r="11669" spans="1:26" customHeight="1" ht="36" hidden="true" outlineLevel="4">
      <c r="A11669" s="2" t="s">
        <v>22507</v>
      </c>
      <c r="B11669" s="3" t="s">
        <v>22508</v>
      </c>
      <c r="C11669" s="2"/>
      <c r="D11669" s="2" t="s">
        <v>16</v>
      </c>
      <c r="E11669" s="4">
        <f>150.00*(1-Z1%)</f>
        <v>150</v>
      </c>
      <c r="F11669" s="2">
        <v>6</v>
      </c>
      <c r="G11669" s="2"/>
    </row>
    <row r="11670" spans="1:26" customHeight="1" ht="36" hidden="true" outlineLevel="4">
      <c r="A11670" s="2" t="s">
        <v>22509</v>
      </c>
      <c r="B11670" s="3" t="s">
        <v>22510</v>
      </c>
      <c r="C11670" s="2"/>
      <c r="D11670" s="2" t="s">
        <v>16</v>
      </c>
      <c r="E11670" s="4">
        <f>140.00*(1-Z1%)</f>
        <v>140</v>
      </c>
      <c r="F11670" s="2">
        <v>1</v>
      </c>
      <c r="G11670" s="2"/>
    </row>
    <row r="11671" spans="1:26" customHeight="1" ht="36" hidden="true" outlineLevel="4">
      <c r="A11671" s="2" t="s">
        <v>22511</v>
      </c>
      <c r="B11671" s="3" t="s">
        <v>22512</v>
      </c>
      <c r="C11671" s="2"/>
      <c r="D11671" s="2" t="s">
        <v>16</v>
      </c>
      <c r="E11671" s="4">
        <f>150.00*(1-Z1%)</f>
        <v>150</v>
      </c>
      <c r="F11671" s="2">
        <v>7</v>
      </c>
      <c r="G11671" s="2"/>
    </row>
    <row r="11672" spans="1:26" customHeight="1" ht="36" hidden="true" outlineLevel="4">
      <c r="A11672" s="2" t="s">
        <v>22513</v>
      </c>
      <c r="B11672" s="3" t="s">
        <v>22514</v>
      </c>
      <c r="C11672" s="2"/>
      <c r="D11672" s="2" t="s">
        <v>16</v>
      </c>
      <c r="E11672" s="4">
        <f>160.00*(1-Z1%)</f>
        <v>160</v>
      </c>
      <c r="F11672" s="2">
        <v>19</v>
      </c>
      <c r="G11672" s="2"/>
    </row>
    <row r="11673" spans="1:26" customHeight="1" ht="36" hidden="true" outlineLevel="4">
      <c r="A11673" s="2" t="s">
        <v>22515</v>
      </c>
      <c r="B11673" s="3" t="s">
        <v>22516</v>
      </c>
      <c r="C11673" s="2"/>
      <c r="D11673" s="2" t="s">
        <v>16</v>
      </c>
      <c r="E11673" s="4">
        <f>140.00*(1-Z1%)</f>
        <v>140</v>
      </c>
      <c r="F11673" s="2">
        <v>10</v>
      </c>
      <c r="G11673" s="2"/>
    </row>
    <row r="11674" spans="1:26" customHeight="1" ht="36" hidden="true" outlineLevel="4">
      <c r="A11674" s="2" t="s">
        <v>22517</v>
      </c>
      <c r="B11674" s="3" t="s">
        <v>22518</v>
      </c>
      <c r="C11674" s="2"/>
      <c r="D11674" s="2" t="s">
        <v>16</v>
      </c>
      <c r="E11674" s="4">
        <f>160.00*(1-Z1%)</f>
        <v>160</v>
      </c>
      <c r="F11674" s="2">
        <v>10</v>
      </c>
      <c r="G11674" s="2"/>
    </row>
    <row r="11675" spans="1:26" customHeight="1" ht="36" hidden="true" outlineLevel="4">
      <c r="A11675" s="2" t="s">
        <v>22519</v>
      </c>
      <c r="B11675" s="3" t="s">
        <v>22520</v>
      </c>
      <c r="C11675" s="2"/>
      <c r="D11675" s="2" t="s">
        <v>16</v>
      </c>
      <c r="E11675" s="4">
        <f>160.00*(1-Z1%)</f>
        <v>160</v>
      </c>
      <c r="F11675" s="2">
        <v>10</v>
      </c>
      <c r="G11675" s="2"/>
    </row>
    <row r="11676" spans="1:26" customHeight="1" ht="36" hidden="true" outlineLevel="4">
      <c r="A11676" s="2" t="s">
        <v>22521</v>
      </c>
      <c r="B11676" s="3" t="s">
        <v>22522</v>
      </c>
      <c r="C11676" s="2"/>
      <c r="D11676" s="2" t="s">
        <v>16</v>
      </c>
      <c r="E11676" s="4">
        <f>195.00*(1-Z1%)</f>
        <v>195</v>
      </c>
      <c r="F11676" s="2">
        <v>10</v>
      </c>
      <c r="G11676" s="2"/>
    </row>
    <row r="11677" spans="1:26" customHeight="1" ht="36" hidden="true" outlineLevel="4">
      <c r="A11677" s="2" t="s">
        <v>22523</v>
      </c>
      <c r="B11677" s="3" t="s">
        <v>22524</v>
      </c>
      <c r="C11677" s="2"/>
      <c r="D11677" s="2" t="s">
        <v>16</v>
      </c>
      <c r="E11677" s="4">
        <f>180.00*(1-Z1%)</f>
        <v>180</v>
      </c>
      <c r="F11677" s="2">
        <v>1</v>
      </c>
      <c r="G11677" s="2"/>
    </row>
    <row r="11678" spans="1:26" customHeight="1" ht="36" hidden="true" outlineLevel="4">
      <c r="A11678" s="2" t="s">
        <v>22525</v>
      </c>
      <c r="B11678" s="3" t="s">
        <v>22526</v>
      </c>
      <c r="C11678" s="2"/>
      <c r="D11678" s="2" t="s">
        <v>16</v>
      </c>
      <c r="E11678" s="4">
        <f>220.00*(1-Z1%)</f>
        <v>220</v>
      </c>
      <c r="F11678" s="2">
        <v>1</v>
      </c>
      <c r="G11678" s="2"/>
    </row>
    <row r="11679" spans="1:26" customHeight="1" ht="36" hidden="true" outlineLevel="4">
      <c r="A11679" s="2" t="s">
        <v>22527</v>
      </c>
      <c r="B11679" s="3" t="s">
        <v>22528</v>
      </c>
      <c r="C11679" s="2"/>
      <c r="D11679" s="2" t="s">
        <v>16</v>
      </c>
      <c r="E11679" s="4">
        <f>125.00*(1-Z1%)</f>
        <v>125</v>
      </c>
      <c r="F11679" s="2">
        <v>10</v>
      </c>
      <c r="G11679" s="2"/>
    </row>
    <row r="11680" spans="1:26" customHeight="1" ht="18" hidden="true" outlineLevel="4">
      <c r="A11680" s="2" t="s">
        <v>22529</v>
      </c>
      <c r="B11680" s="3" t="s">
        <v>22530</v>
      </c>
      <c r="C11680" s="2"/>
      <c r="D11680" s="2" t="s">
        <v>16</v>
      </c>
      <c r="E11680" s="4">
        <f>60.00*(1-Z1%)</f>
        <v>60</v>
      </c>
      <c r="F11680" s="2">
        <v>1</v>
      </c>
      <c r="G11680" s="2"/>
    </row>
    <row r="11681" spans="1:26" customHeight="1" ht="18" hidden="true" outlineLevel="4">
      <c r="A11681" s="2" t="s">
        <v>22531</v>
      </c>
      <c r="B11681" s="3" t="s">
        <v>22532</v>
      </c>
      <c r="C11681" s="2"/>
      <c r="D11681" s="2" t="s">
        <v>16</v>
      </c>
      <c r="E11681" s="4">
        <f>70.00*(1-Z1%)</f>
        <v>70</v>
      </c>
      <c r="F11681" s="2">
        <v>3</v>
      </c>
      <c r="G11681" s="2"/>
    </row>
    <row r="11682" spans="1:26" customHeight="1" ht="18" hidden="true" outlineLevel="4">
      <c r="A11682" s="2" t="s">
        <v>22533</v>
      </c>
      <c r="B11682" s="3" t="s">
        <v>22534</v>
      </c>
      <c r="C11682" s="2"/>
      <c r="D11682" s="2" t="s">
        <v>16</v>
      </c>
      <c r="E11682" s="4">
        <f>70.00*(1-Z1%)</f>
        <v>70</v>
      </c>
      <c r="F11682" s="2">
        <v>2</v>
      </c>
      <c r="G11682" s="2"/>
    </row>
    <row r="11683" spans="1:26" customHeight="1" ht="18" hidden="true" outlineLevel="4">
      <c r="A11683" s="2" t="s">
        <v>22535</v>
      </c>
      <c r="B11683" s="3" t="s">
        <v>22536</v>
      </c>
      <c r="C11683" s="2"/>
      <c r="D11683" s="2" t="s">
        <v>16</v>
      </c>
      <c r="E11683" s="4">
        <f>90.00*(1-Z1%)</f>
        <v>90</v>
      </c>
      <c r="F11683" s="2">
        <v>6</v>
      </c>
      <c r="G11683" s="2"/>
    </row>
    <row r="11684" spans="1:26" customHeight="1" ht="18" hidden="true" outlineLevel="4">
      <c r="A11684" s="2" t="s">
        <v>22537</v>
      </c>
      <c r="B11684" s="3" t="s">
        <v>22538</v>
      </c>
      <c r="C11684" s="2"/>
      <c r="D11684" s="2" t="s">
        <v>16</v>
      </c>
      <c r="E11684" s="4">
        <f>100.00*(1-Z1%)</f>
        <v>100</v>
      </c>
      <c r="F11684" s="2">
        <v>6</v>
      </c>
      <c r="G11684" s="2"/>
    </row>
    <row r="11685" spans="1:26" customHeight="1" ht="18" hidden="true" outlineLevel="4">
      <c r="A11685" s="2" t="s">
        <v>22539</v>
      </c>
      <c r="B11685" s="3" t="s">
        <v>22540</v>
      </c>
      <c r="C11685" s="2"/>
      <c r="D11685" s="2" t="s">
        <v>16</v>
      </c>
      <c r="E11685" s="4">
        <f>80.00*(1-Z1%)</f>
        <v>80</v>
      </c>
      <c r="F11685" s="2">
        <v>4</v>
      </c>
      <c r="G11685" s="2"/>
    </row>
    <row r="11686" spans="1:26" customHeight="1" ht="18" hidden="true" outlineLevel="4">
      <c r="A11686" s="2" t="s">
        <v>22541</v>
      </c>
      <c r="B11686" s="3" t="s">
        <v>22542</v>
      </c>
      <c r="C11686" s="2"/>
      <c r="D11686" s="2" t="s">
        <v>16</v>
      </c>
      <c r="E11686" s="4">
        <f>70.00*(1-Z1%)</f>
        <v>70</v>
      </c>
      <c r="F11686" s="2">
        <v>5</v>
      </c>
      <c r="G11686" s="2"/>
    </row>
    <row r="11687" spans="1:26" customHeight="1" ht="18" hidden="true" outlineLevel="4">
      <c r="A11687" s="2" t="s">
        <v>22543</v>
      </c>
      <c r="B11687" s="3" t="s">
        <v>22544</v>
      </c>
      <c r="C11687" s="2"/>
      <c r="D11687" s="2" t="s">
        <v>16</v>
      </c>
      <c r="E11687" s="4">
        <f>100.00*(1-Z1%)</f>
        <v>100</v>
      </c>
      <c r="F11687" s="2">
        <v>1</v>
      </c>
      <c r="G11687" s="2"/>
    </row>
    <row r="11688" spans="1:26" customHeight="1" ht="18" hidden="true" outlineLevel="4">
      <c r="A11688" s="2" t="s">
        <v>22545</v>
      </c>
      <c r="B11688" s="3" t="s">
        <v>22546</v>
      </c>
      <c r="C11688" s="2"/>
      <c r="D11688" s="2" t="s">
        <v>16</v>
      </c>
      <c r="E11688" s="4">
        <f>70.00*(1-Z1%)</f>
        <v>70</v>
      </c>
      <c r="F11688" s="2">
        <v>4</v>
      </c>
      <c r="G11688" s="2"/>
    </row>
    <row r="11689" spans="1:26" customHeight="1" ht="18" hidden="true" outlineLevel="4">
      <c r="A11689" s="2" t="s">
        <v>22547</v>
      </c>
      <c r="B11689" s="3" t="s">
        <v>22548</v>
      </c>
      <c r="C11689" s="2"/>
      <c r="D11689" s="2" t="s">
        <v>16</v>
      </c>
      <c r="E11689" s="4">
        <f>90.00*(1-Z1%)</f>
        <v>90</v>
      </c>
      <c r="F11689" s="2">
        <v>1</v>
      </c>
      <c r="G11689" s="2"/>
    </row>
    <row r="11690" spans="1:26" customHeight="1" ht="18" hidden="true" outlineLevel="4">
      <c r="A11690" s="2" t="s">
        <v>22549</v>
      </c>
      <c r="B11690" s="3" t="s">
        <v>22550</v>
      </c>
      <c r="C11690" s="2"/>
      <c r="D11690" s="2" t="s">
        <v>16</v>
      </c>
      <c r="E11690" s="4">
        <f>70.00*(1-Z1%)</f>
        <v>70</v>
      </c>
      <c r="F11690" s="2">
        <v>6</v>
      </c>
      <c r="G11690" s="2"/>
    </row>
    <row r="11691" spans="1:26" customHeight="1" ht="18" hidden="true" outlineLevel="4">
      <c r="A11691" s="2" t="s">
        <v>22551</v>
      </c>
      <c r="B11691" s="3" t="s">
        <v>22552</v>
      </c>
      <c r="C11691" s="2"/>
      <c r="D11691" s="2" t="s">
        <v>16</v>
      </c>
      <c r="E11691" s="4">
        <f>140.00*(1-Z1%)</f>
        <v>140</v>
      </c>
      <c r="F11691" s="2">
        <v>9</v>
      </c>
      <c r="G11691" s="2"/>
    </row>
    <row r="11692" spans="1:26" customHeight="1" ht="18" hidden="true" outlineLevel="4">
      <c r="A11692" s="2" t="s">
        <v>22553</v>
      </c>
      <c r="B11692" s="3" t="s">
        <v>22554</v>
      </c>
      <c r="C11692" s="2"/>
      <c r="D11692" s="2" t="s">
        <v>16</v>
      </c>
      <c r="E11692" s="4">
        <f>140.00*(1-Z1%)</f>
        <v>140</v>
      </c>
      <c r="F11692" s="2">
        <v>1</v>
      </c>
      <c r="G11692" s="2"/>
    </row>
    <row r="11693" spans="1:26" customHeight="1" ht="18" hidden="true" outlineLevel="4">
      <c r="A11693" s="2" t="s">
        <v>22555</v>
      </c>
      <c r="B11693" s="3" t="s">
        <v>22556</v>
      </c>
      <c r="C11693" s="2"/>
      <c r="D11693" s="2" t="s">
        <v>16</v>
      </c>
      <c r="E11693" s="4">
        <f>75.00*(1-Z1%)</f>
        <v>75</v>
      </c>
      <c r="F11693" s="2">
        <v>12</v>
      </c>
      <c r="G11693" s="2"/>
    </row>
    <row r="11694" spans="1:26" customHeight="1" ht="18" hidden="true" outlineLevel="4">
      <c r="A11694" s="2" t="s">
        <v>22557</v>
      </c>
      <c r="B11694" s="3" t="s">
        <v>22558</v>
      </c>
      <c r="C11694" s="2"/>
      <c r="D11694" s="2" t="s">
        <v>16</v>
      </c>
      <c r="E11694" s="4">
        <f>75.00*(1-Z1%)</f>
        <v>75</v>
      </c>
      <c r="F11694" s="2">
        <v>23</v>
      </c>
      <c r="G11694" s="2"/>
    </row>
    <row r="11695" spans="1:26" customHeight="1" ht="18" hidden="true" outlineLevel="4">
      <c r="A11695" s="2" t="s">
        <v>22559</v>
      </c>
      <c r="B11695" s="3" t="s">
        <v>22560</v>
      </c>
      <c r="C11695" s="2"/>
      <c r="D11695" s="2" t="s">
        <v>16</v>
      </c>
      <c r="E11695" s="4">
        <f>70.00*(1-Z1%)</f>
        <v>70</v>
      </c>
      <c r="F11695" s="2">
        <v>14</v>
      </c>
      <c r="G11695" s="2"/>
    </row>
    <row r="11696" spans="1:26" customHeight="1" ht="18" hidden="true" outlineLevel="4">
      <c r="A11696" s="2" t="s">
        <v>22561</v>
      </c>
      <c r="B11696" s="3" t="s">
        <v>22562</v>
      </c>
      <c r="C11696" s="2"/>
      <c r="D11696" s="2" t="s">
        <v>16</v>
      </c>
      <c r="E11696" s="4">
        <f>100.00*(1-Z1%)</f>
        <v>100</v>
      </c>
      <c r="F11696" s="2">
        <v>25</v>
      </c>
      <c r="G11696" s="2"/>
    </row>
    <row r="11697" spans="1:26" customHeight="1" ht="18" hidden="true" outlineLevel="4">
      <c r="A11697" s="2" t="s">
        <v>22563</v>
      </c>
      <c r="B11697" s="3" t="s">
        <v>22564</v>
      </c>
      <c r="C11697" s="2"/>
      <c r="D11697" s="2" t="s">
        <v>16</v>
      </c>
      <c r="E11697" s="4">
        <f>100.00*(1-Z1%)</f>
        <v>100</v>
      </c>
      <c r="F11697" s="2">
        <v>14</v>
      </c>
      <c r="G11697" s="2"/>
    </row>
    <row r="11698" spans="1:26" customHeight="1" ht="18" hidden="true" outlineLevel="4">
      <c r="A11698" s="2" t="s">
        <v>22565</v>
      </c>
      <c r="B11698" s="3" t="s">
        <v>22566</v>
      </c>
      <c r="C11698" s="2"/>
      <c r="D11698" s="2" t="s">
        <v>16</v>
      </c>
      <c r="E11698" s="4">
        <f>49.00*(1-Z1%)</f>
        <v>49</v>
      </c>
      <c r="F11698" s="2">
        <v>1</v>
      </c>
      <c r="G11698" s="2"/>
    </row>
    <row r="11699" spans="1:26" customHeight="1" ht="18" hidden="true" outlineLevel="4">
      <c r="A11699" s="2" t="s">
        <v>22567</v>
      </c>
      <c r="B11699" s="3" t="s">
        <v>22568</v>
      </c>
      <c r="C11699" s="2"/>
      <c r="D11699" s="2" t="s">
        <v>16</v>
      </c>
      <c r="E11699" s="4">
        <f>110.00*(1-Z1%)</f>
        <v>110</v>
      </c>
      <c r="F11699" s="2">
        <v>2</v>
      </c>
      <c r="G11699" s="2"/>
    </row>
    <row r="11700" spans="1:26" customHeight="1" ht="18" hidden="true" outlineLevel="4">
      <c r="A11700" s="2" t="s">
        <v>22569</v>
      </c>
      <c r="B11700" s="3" t="s">
        <v>22570</v>
      </c>
      <c r="C11700" s="2"/>
      <c r="D11700" s="2" t="s">
        <v>16</v>
      </c>
      <c r="E11700" s="4">
        <f>75.00*(1-Z1%)</f>
        <v>75</v>
      </c>
      <c r="F11700" s="2">
        <v>9</v>
      </c>
      <c r="G11700" s="2"/>
    </row>
    <row r="11701" spans="1:26" customHeight="1" ht="18" hidden="true" outlineLevel="4">
      <c r="A11701" s="2" t="s">
        <v>22571</v>
      </c>
      <c r="B11701" s="3" t="s">
        <v>22572</v>
      </c>
      <c r="C11701" s="2"/>
      <c r="D11701" s="2" t="s">
        <v>16</v>
      </c>
      <c r="E11701" s="4">
        <f>80.00*(1-Z1%)</f>
        <v>80</v>
      </c>
      <c r="F11701" s="2">
        <v>12</v>
      </c>
      <c r="G11701" s="2"/>
    </row>
    <row r="11702" spans="1:26" customHeight="1" ht="18" hidden="true" outlineLevel="4">
      <c r="A11702" s="2" t="s">
        <v>22573</v>
      </c>
      <c r="B11702" s="3" t="s">
        <v>22574</v>
      </c>
      <c r="C11702" s="2"/>
      <c r="D11702" s="2" t="s">
        <v>16</v>
      </c>
      <c r="E11702" s="4">
        <f>130.00*(1-Z1%)</f>
        <v>130</v>
      </c>
      <c r="F11702" s="2">
        <v>10</v>
      </c>
      <c r="G11702" s="2"/>
    </row>
    <row r="11703" spans="1:26" customHeight="1" ht="18" hidden="true" outlineLevel="4">
      <c r="A11703" s="2" t="s">
        <v>22575</v>
      </c>
      <c r="B11703" s="3" t="s">
        <v>22576</v>
      </c>
      <c r="C11703" s="2"/>
      <c r="D11703" s="2" t="s">
        <v>16</v>
      </c>
      <c r="E11703" s="4">
        <f>70.00*(1-Z1%)</f>
        <v>70</v>
      </c>
      <c r="F11703" s="2">
        <v>10</v>
      </c>
      <c r="G11703" s="2"/>
    </row>
    <row r="11704" spans="1:26" customHeight="1" ht="18" hidden="true" outlineLevel="4">
      <c r="A11704" s="2" t="s">
        <v>22577</v>
      </c>
      <c r="B11704" s="3" t="s">
        <v>22578</v>
      </c>
      <c r="C11704" s="2"/>
      <c r="D11704" s="2" t="s">
        <v>16</v>
      </c>
      <c r="E11704" s="4">
        <f>90.00*(1-Z1%)</f>
        <v>90</v>
      </c>
      <c r="F11704" s="2">
        <v>28</v>
      </c>
      <c r="G11704" s="2"/>
    </row>
    <row r="11705" spans="1:26" customHeight="1" ht="18" hidden="true" outlineLevel="4">
      <c r="A11705" s="2" t="s">
        <v>22579</v>
      </c>
      <c r="B11705" s="3" t="s">
        <v>22580</v>
      </c>
      <c r="C11705" s="2"/>
      <c r="D11705" s="2" t="s">
        <v>16</v>
      </c>
      <c r="E11705" s="4">
        <f>90.00*(1-Z1%)</f>
        <v>90</v>
      </c>
      <c r="F11705" s="2">
        <v>11</v>
      </c>
      <c r="G11705" s="2"/>
    </row>
    <row r="11706" spans="1:26" customHeight="1" ht="18" hidden="true" outlineLevel="4">
      <c r="A11706" s="2" t="s">
        <v>22581</v>
      </c>
      <c r="B11706" s="3" t="s">
        <v>22582</v>
      </c>
      <c r="C11706" s="2"/>
      <c r="D11706" s="2" t="s">
        <v>16</v>
      </c>
      <c r="E11706" s="4">
        <f>95.00*(1-Z1%)</f>
        <v>95</v>
      </c>
      <c r="F11706" s="2">
        <v>1</v>
      </c>
      <c r="G11706" s="2"/>
    </row>
    <row r="11707" spans="1:26" customHeight="1" ht="18" hidden="true" outlineLevel="4">
      <c r="A11707" s="2" t="s">
        <v>22583</v>
      </c>
      <c r="B11707" s="3" t="s">
        <v>22584</v>
      </c>
      <c r="C11707" s="2"/>
      <c r="D11707" s="2" t="s">
        <v>16</v>
      </c>
      <c r="E11707" s="4">
        <f>90.00*(1-Z1%)</f>
        <v>90</v>
      </c>
      <c r="F11707" s="2">
        <v>1</v>
      </c>
      <c r="G11707" s="2"/>
    </row>
    <row r="11708" spans="1:26" customHeight="1" ht="18" hidden="true" outlineLevel="4">
      <c r="A11708" s="2" t="s">
        <v>22585</v>
      </c>
      <c r="B11708" s="3" t="s">
        <v>22586</v>
      </c>
      <c r="C11708" s="2"/>
      <c r="D11708" s="2" t="s">
        <v>16</v>
      </c>
      <c r="E11708" s="4">
        <f>150.00*(1-Z1%)</f>
        <v>150</v>
      </c>
      <c r="F11708" s="2">
        <v>10</v>
      </c>
      <c r="G11708" s="2"/>
    </row>
    <row r="11709" spans="1:26" customHeight="1" ht="18" hidden="true" outlineLevel="4">
      <c r="A11709" s="2" t="s">
        <v>22587</v>
      </c>
      <c r="B11709" s="3" t="s">
        <v>22588</v>
      </c>
      <c r="C11709" s="2"/>
      <c r="D11709" s="2" t="s">
        <v>16</v>
      </c>
      <c r="E11709" s="4">
        <f>160.00*(1-Z1%)</f>
        <v>160</v>
      </c>
      <c r="F11709" s="2">
        <v>13</v>
      </c>
      <c r="G11709" s="2"/>
    </row>
    <row r="11710" spans="1:26" customHeight="1" ht="18" hidden="true" outlineLevel="4">
      <c r="A11710" s="2" t="s">
        <v>22589</v>
      </c>
      <c r="B11710" s="3" t="s">
        <v>22590</v>
      </c>
      <c r="C11710" s="2"/>
      <c r="D11710" s="2" t="s">
        <v>16</v>
      </c>
      <c r="E11710" s="4">
        <f>160.00*(1-Z1%)</f>
        <v>160</v>
      </c>
      <c r="F11710" s="2">
        <v>15</v>
      </c>
      <c r="G11710" s="2"/>
    </row>
    <row r="11711" spans="1:26" customHeight="1" ht="36" hidden="true" outlineLevel="4">
      <c r="A11711" s="2" t="s">
        <v>22591</v>
      </c>
      <c r="B11711" s="3" t="s">
        <v>22592</v>
      </c>
      <c r="C11711" s="2"/>
      <c r="D11711" s="2" t="s">
        <v>16</v>
      </c>
      <c r="E11711" s="4">
        <f>120.00*(1-Z1%)</f>
        <v>120</v>
      </c>
      <c r="F11711" s="2">
        <v>1</v>
      </c>
      <c r="G11711" s="2"/>
    </row>
    <row r="11712" spans="1:26" customHeight="1" ht="36" hidden="true" outlineLevel="4">
      <c r="A11712" s="2" t="s">
        <v>22593</v>
      </c>
      <c r="B11712" s="3" t="s">
        <v>22594</v>
      </c>
      <c r="C11712" s="2"/>
      <c r="D11712" s="2" t="s">
        <v>16</v>
      </c>
      <c r="E11712" s="4">
        <f>120.00*(1-Z1%)</f>
        <v>120</v>
      </c>
      <c r="F11712" s="2">
        <v>1</v>
      </c>
      <c r="G11712" s="2"/>
    </row>
    <row r="11713" spans="1:26" customHeight="1" ht="36" hidden="true" outlineLevel="4">
      <c r="A11713" s="2" t="s">
        <v>22595</v>
      </c>
      <c r="B11713" s="3" t="s">
        <v>22596</v>
      </c>
      <c r="C11713" s="2"/>
      <c r="D11713" s="2" t="s">
        <v>16</v>
      </c>
      <c r="E11713" s="4">
        <f>180.00*(1-Z1%)</f>
        <v>180</v>
      </c>
      <c r="F11713" s="2">
        <v>1</v>
      </c>
      <c r="G11713" s="2"/>
    </row>
    <row r="11714" spans="1:26" customHeight="1" ht="18" hidden="true" outlineLevel="4">
      <c r="A11714" s="2" t="s">
        <v>22597</v>
      </c>
      <c r="B11714" s="3" t="s">
        <v>22598</v>
      </c>
      <c r="C11714" s="2"/>
      <c r="D11714" s="2" t="s">
        <v>16</v>
      </c>
      <c r="E11714" s="4">
        <f>80.00*(1-Z1%)</f>
        <v>80</v>
      </c>
      <c r="F11714" s="2">
        <v>7</v>
      </c>
      <c r="G11714" s="2"/>
    </row>
    <row r="11715" spans="1:26" customHeight="1" ht="18" hidden="true" outlineLevel="4">
      <c r="A11715" s="2" t="s">
        <v>22599</v>
      </c>
      <c r="B11715" s="3" t="s">
        <v>22600</v>
      </c>
      <c r="C11715" s="2"/>
      <c r="D11715" s="2" t="s">
        <v>16</v>
      </c>
      <c r="E11715" s="4">
        <f>100.00*(1-Z1%)</f>
        <v>100</v>
      </c>
      <c r="F11715" s="2">
        <v>1</v>
      </c>
      <c r="G11715" s="2"/>
    </row>
    <row r="11716" spans="1:26" customHeight="1" ht="18" hidden="true" outlineLevel="4">
      <c r="A11716" s="2" t="s">
        <v>22601</v>
      </c>
      <c r="B11716" s="3" t="s">
        <v>22602</v>
      </c>
      <c r="C11716" s="2"/>
      <c r="D11716" s="2" t="s">
        <v>16</v>
      </c>
      <c r="E11716" s="4">
        <f>100.00*(1-Z1%)</f>
        <v>100</v>
      </c>
      <c r="F11716" s="2">
        <v>6</v>
      </c>
      <c r="G11716" s="2"/>
    </row>
    <row r="11717" spans="1:26" customHeight="1" ht="18" hidden="true" outlineLevel="4">
      <c r="A11717" s="2" t="s">
        <v>22603</v>
      </c>
      <c r="B11717" s="3" t="s">
        <v>22604</v>
      </c>
      <c r="C11717" s="2"/>
      <c r="D11717" s="2" t="s">
        <v>16</v>
      </c>
      <c r="E11717" s="4">
        <f>70.00*(1-Z1%)</f>
        <v>70</v>
      </c>
      <c r="F11717" s="2">
        <v>24</v>
      </c>
      <c r="G11717" s="2"/>
    </row>
    <row r="11718" spans="1:26" customHeight="1" ht="18" hidden="true" outlineLevel="4">
      <c r="A11718" s="2" t="s">
        <v>22605</v>
      </c>
      <c r="B11718" s="3" t="s">
        <v>22606</v>
      </c>
      <c r="C11718" s="2"/>
      <c r="D11718" s="2" t="s">
        <v>16</v>
      </c>
      <c r="E11718" s="4">
        <f>100.00*(1-Z1%)</f>
        <v>100</v>
      </c>
      <c r="F11718" s="2">
        <v>2</v>
      </c>
      <c r="G11718" s="2"/>
    </row>
    <row r="11719" spans="1:26" customHeight="1" ht="18" hidden="true" outlineLevel="4">
      <c r="A11719" s="2" t="s">
        <v>22607</v>
      </c>
      <c r="B11719" s="3" t="s">
        <v>22608</v>
      </c>
      <c r="C11719" s="2"/>
      <c r="D11719" s="2" t="s">
        <v>16</v>
      </c>
      <c r="E11719" s="4">
        <f>70.00*(1-Z1%)</f>
        <v>70</v>
      </c>
      <c r="F11719" s="2">
        <v>1</v>
      </c>
      <c r="G11719" s="2"/>
    </row>
    <row r="11720" spans="1:26" customHeight="1" ht="18" hidden="true" outlineLevel="4">
      <c r="A11720" s="2" t="s">
        <v>22609</v>
      </c>
      <c r="B11720" s="3" t="s">
        <v>22610</v>
      </c>
      <c r="C11720" s="2"/>
      <c r="D11720" s="2" t="s">
        <v>16</v>
      </c>
      <c r="E11720" s="4">
        <f>110.00*(1-Z1%)</f>
        <v>110</v>
      </c>
      <c r="F11720" s="2">
        <v>16</v>
      </c>
      <c r="G11720" s="2"/>
    </row>
    <row r="11721" spans="1:26" customHeight="1" ht="18" hidden="true" outlineLevel="4">
      <c r="A11721" s="2" t="s">
        <v>22611</v>
      </c>
      <c r="B11721" s="3" t="s">
        <v>22612</v>
      </c>
      <c r="C11721" s="2"/>
      <c r="D11721" s="2" t="s">
        <v>16</v>
      </c>
      <c r="E11721" s="4">
        <f>85.00*(1-Z1%)</f>
        <v>85</v>
      </c>
      <c r="F11721" s="2">
        <v>2</v>
      </c>
      <c r="G11721" s="2"/>
    </row>
    <row r="11722" spans="1:26" customHeight="1" ht="18" hidden="true" outlineLevel="4">
      <c r="A11722" s="2" t="s">
        <v>22613</v>
      </c>
      <c r="B11722" s="3" t="s">
        <v>22614</v>
      </c>
      <c r="C11722" s="2"/>
      <c r="D11722" s="2" t="s">
        <v>16</v>
      </c>
      <c r="E11722" s="4">
        <f>75.00*(1-Z1%)</f>
        <v>75</v>
      </c>
      <c r="F11722" s="2">
        <v>8</v>
      </c>
      <c r="G11722" s="2"/>
    </row>
    <row r="11723" spans="1:26" customHeight="1" ht="18" hidden="true" outlineLevel="4">
      <c r="A11723" s="2" t="s">
        <v>22615</v>
      </c>
      <c r="B11723" s="3" t="s">
        <v>22616</v>
      </c>
      <c r="C11723" s="2"/>
      <c r="D11723" s="2" t="s">
        <v>16</v>
      </c>
      <c r="E11723" s="4">
        <f>80.00*(1-Z1%)</f>
        <v>80</v>
      </c>
      <c r="F11723" s="2">
        <v>1</v>
      </c>
      <c r="G11723" s="2"/>
    </row>
    <row r="11724" spans="1:26" customHeight="1" ht="18" hidden="true" outlineLevel="4">
      <c r="A11724" s="2" t="s">
        <v>22617</v>
      </c>
      <c r="B11724" s="3" t="s">
        <v>22618</v>
      </c>
      <c r="C11724" s="2"/>
      <c r="D11724" s="2" t="s">
        <v>16</v>
      </c>
      <c r="E11724" s="4">
        <f>80.00*(1-Z1%)</f>
        <v>80</v>
      </c>
      <c r="F11724" s="2">
        <v>1</v>
      </c>
      <c r="G11724" s="2"/>
    </row>
    <row r="11725" spans="1:26" customHeight="1" ht="18" hidden="true" outlineLevel="4">
      <c r="A11725" s="2" t="s">
        <v>22619</v>
      </c>
      <c r="B11725" s="3" t="s">
        <v>22620</v>
      </c>
      <c r="C11725" s="2"/>
      <c r="D11725" s="2" t="s">
        <v>16</v>
      </c>
      <c r="E11725" s="4">
        <f>130.00*(1-Z1%)</f>
        <v>130</v>
      </c>
      <c r="F11725" s="2">
        <v>9</v>
      </c>
      <c r="G11725" s="2"/>
    </row>
    <row r="11726" spans="1:26" customHeight="1" ht="18" hidden="true" outlineLevel="4">
      <c r="A11726" s="2" t="s">
        <v>22621</v>
      </c>
      <c r="B11726" s="3" t="s">
        <v>22622</v>
      </c>
      <c r="C11726" s="2"/>
      <c r="D11726" s="2" t="s">
        <v>16</v>
      </c>
      <c r="E11726" s="4">
        <f>110.00*(1-Z1%)</f>
        <v>110</v>
      </c>
      <c r="F11726" s="2">
        <v>3</v>
      </c>
      <c r="G11726" s="2"/>
    </row>
    <row r="11727" spans="1:26" customHeight="1" ht="18" hidden="true" outlineLevel="4">
      <c r="A11727" s="2" t="s">
        <v>22623</v>
      </c>
      <c r="B11727" s="3" t="s">
        <v>22624</v>
      </c>
      <c r="C11727" s="2"/>
      <c r="D11727" s="2" t="s">
        <v>16</v>
      </c>
      <c r="E11727" s="4">
        <f>100.00*(1-Z1%)</f>
        <v>100</v>
      </c>
      <c r="F11727" s="2">
        <v>2</v>
      </c>
      <c r="G11727" s="2"/>
    </row>
    <row r="11728" spans="1:26" customHeight="1" ht="18" hidden="true" outlineLevel="4">
      <c r="A11728" s="2" t="s">
        <v>22625</v>
      </c>
      <c r="B11728" s="3" t="s">
        <v>22626</v>
      </c>
      <c r="C11728" s="2"/>
      <c r="D11728" s="2" t="s">
        <v>16</v>
      </c>
      <c r="E11728" s="4">
        <f>85.00*(1-Z1%)</f>
        <v>85</v>
      </c>
      <c r="F11728" s="2">
        <v>6</v>
      </c>
      <c r="G11728" s="2"/>
    </row>
    <row r="11729" spans="1:26" customHeight="1" ht="18" hidden="true" outlineLevel="4">
      <c r="A11729" s="2" t="s">
        <v>22627</v>
      </c>
      <c r="B11729" s="3" t="s">
        <v>22628</v>
      </c>
      <c r="C11729" s="2"/>
      <c r="D11729" s="2" t="s">
        <v>16</v>
      </c>
      <c r="E11729" s="4">
        <f>130.00*(1-Z1%)</f>
        <v>130</v>
      </c>
      <c r="F11729" s="2">
        <v>2</v>
      </c>
      <c r="G11729" s="2"/>
    </row>
    <row r="11730" spans="1:26" customHeight="1" ht="18" hidden="true" outlineLevel="4">
      <c r="A11730" s="2" t="s">
        <v>22629</v>
      </c>
      <c r="B11730" s="3" t="s">
        <v>22630</v>
      </c>
      <c r="C11730" s="2"/>
      <c r="D11730" s="2" t="s">
        <v>16</v>
      </c>
      <c r="E11730" s="4">
        <f>130.00*(1-Z1%)</f>
        <v>130</v>
      </c>
      <c r="F11730" s="2">
        <v>6</v>
      </c>
      <c r="G11730" s="2"/>
    </row>
    <row r="11731" spans="1:26" customHeight="1" ht="18" hidden="true" outlineLevel="4">
      <c r="A11731" s="2" t="s">
        <v>22631</v>
      </c>
      <c r="B11731" s="3" t="s">
        <v>22632</v>
      </c>
      <c r="C11731" s="2"/>
      <c r="D11731" s="2" t="s">
        <v>16</v>
      </c>
      <c r="E11731" s="4">
        <f>90.00*(1-Z1%)</f>
        <v>90</v>
      </c>
      <c r="F11731" s="2">
        <v>4</v>
      </c>
      <c r="G11731" s="2"/>
    </row>
    <row r="11732" spans="1:26" customHeight="1" ht="18" hidden="true" outlineLevel="4">
      <c r="A11732" s="2" t="s">
        <v>22633</v>
      </c>
      <c r="B11732" s="3" t="s">
        <v>22634</v>
      </c>
      <c r="C11732" s="2"/>
      <c r="D11732" s="2" t="s">
        <v>16</v>
      </c>
      <c r="E11732" s="4">
        <f>90.00*(1-Z1%)</f>
        <v>90</v>
      </c>
      <c r="F11732" s="2">
        <v>10</v>
      </c>
      <c r="G11732" s="2"/>
    </row>
    <row r="11733" spans="1:26" customHeight="1" ht="18" hidden="true" outlineLevel="4">
      <c r="A11733" s="2" t="s">
        <v>22635</v>
      </c>
      <c r="B11733" s="3" t="s">
        <v>22636</v>
      </c>
      <c r="C11733" s="2"/>
      <c r="D11733" s="2" t="s">
        <v>16</v>
      </c>
      <c r="E11733" s="4">
        <f>160.00*(1-Z1%)</f>
        <v>160</v>
      </c>
      <c r="F11733" s="2">
        <v>9</v>
      </c>
      <c r="G11733" s="2"/>
    </row>
    <row r="11734" spans="1:26" customHeight="1" ht="18" hidden="true" outlineLevel="4">
      <c r="A11734" s="2" t="s">
        <v>22637</v>
      </c>
      <c r="B11734" s="3" t="s">
        <v>22638</v>
      </c>
      <c r="C11734" s="2"/>
      <c r="D11734" s="2" t="s">
        <v>16</v>
      </c>
      <c r="E11734" s="4">
        <f>160.00*(1-Z1%)</f>
        <v>160</v>
      </c>
      <c r="F11734" s="2">
        <v>15</v>
      </c>
      <c r="G11734" s="2"/>
    </row>
    <row r="11735" spans="1:26" customHeight="1" ht="18" hidden="true" outlineLevel="4">
      <c r="A11735" s="2" t="s">
        <v>22639</v>
      </c>
      <c r="B11735" s="3" t="s">
        <v>22640</v>
      </c>
      <c r="C11735" s="2"/>
      <c r="D11735" s="2" t="s">
        <v>16</v>
      </c>
      <c r="E11735" s="4">
        <f>190.00*(1-Z1%)</f>
        <v>190</v>
      </c>
      <c r="F11735" s="2">
        <v>11</v>
      </c>
      <c r="G11735" s="2"/>
    </row>
    <row r="11736" spans="1:26" customHeight="1" ht="36" hidden="true" outlineLevel="4">
      <c r="A11736" s="2" t="s">
        <v>22641</v>
      </c>
      <c r="B11736" s="3" t="s">
        <v>22642</v>
      </c>
      <c r="C11736" s="2"/>
      <c r="D11736" s="2" t="s">
        <v>16</v>
      </c>
      <c r="E11736" s="4">
        <f>125.00*(1-Z1%)</f>
        <v>125</v>
      </c>
      <c r="F11736" s="2">
        <v>3</v>
      </c>
      <c r="G11736" s="2"/>
    </row>
    <row r="11737" spans="1:26" customHeight="1" ht="18" hidden="true" outlineLevel="4">
      <c r="A11737" s="2" t="s">
        <v>22643</v>
      </c>
      <c r="B11737" s="3" t="s">
        <v>22644</v>
      </c>
      <c r="C11737" s="2"/>
      <c r="D11737" s="2" t="s">
        <v>16</v>
      </c>
      <c r="E11737" s="4">
        <f>80.00*(1-Z1%)</f>
        <v>80</v>
      </c>
      <c r="F11737" s="2">
        <v>14</v>
      </c>
      <c r="G11737" s="2"/>
    </row>
    <row r="11738" spans="1:26" customHeight="1" ht="35" hidden="true" outlineLevel="4">
      <c r="A11738" s="5" t="s">
        <v>22645</v>
      </c>
      <c r="B11738" s="5"/>
      <c r="C11738" s="5"/>
      <c r="D11738" s="5"/>
      <c r="E11738" s="5"/>
      <c r="F11738" s="5"/>
      <c r="G11738" s="5"/>
    </row>
    <row r="11739" spans="1:26" customHeight="1" ht="18" hidden="true" outlineLevel="4">
      <c r="A11739" s="2" t="s">
        <v>22646</v>
      </c>
      <c r="B11739" s="3" t="s">
        <v>22647</v>
      </c>
      <c r="C11739" s="2"/>
      <c r="D11739" s="2" t="s">
        <v>16</v>
      </c>
      <c r="E11739" s="4">
        <f>196.00*(1-Z1%)</f>
        <v>196</v>
      </c>
      <c r="F11739" s="2">
        <v>5</v>
      </c>
      <c r="G11739" s="2"/>
    </row>
    <row r="11740" spans="1:26" customHeight="1" ht="36" hidden="true" outlineLevel="4">
      <c r="A11740" s="2" t="s">
        <v>22648</v>
      </c>
      <c r="B11740" s="3" t="s">
        <v>22649</v>
      </c>
      <c r="C11740" s="2"/>
      <c r="D11740" s="2" t="s">
        <v>16</v>
      </c>
      <c r="E11740" s="4">
        <f>150.00*(1-Z1%)</f>
        <v>150</v>
      </c>
      <c r="F11740" s="2">
        <v>2</v>
      </c>
      <c r="G11740" s="2"/>
    </row>
    <row r="11741" spans="1:26" customHeight="1" ht="18" hidden="true" outlineLevel="4">
      <c r="A11741" s="2" t="s">
        <v>22650</v>
      </c>
      <c r="B11741" s="3" t="s">
        <v>22651</v>
      </c>
      <c r="C11741" s="2"/>
      <c r="D11741" s="2" t="s">
        <v>16</v>
      </c>
      <c r="E11741" s="4">
        <f>355.00*(1-Z1%)</f>
        <v>355</v>
      </c>
      <c r="F11741" s="2">
        <v>9</v>
      </c>
      <c r="G11741" s="2"/>
    </row>
    <row r="11742" spans="1:26" customHeight="1" ht="18" hidden="true" outlineLevel="4">
      <c r="A11742" s="2" t="s">
        <v>22652</v>
      </c>
      <c r="B11742" s="3" t="s">
        <v>22653</v>
      </c>
      <c r="C11742" s="2"/>
      <c r="D11742" s="2" t="s">
        <v>16</v>
      </c>
      <c r="E11742" s="4">
        <f>220.00*(1-Z1%)</f>
        <v>220</v>
      </c>
      <c r="F11742" s="2">
        <v>1</v>
      </c>
      <c r="G11742" s="2"/>
    </row>
    <row r="11743" spans="1:26" customHeight="1" ht="18" hidden="true" outlineLevel="4">
      <c r="A11743" s="2" t="s">
        <v>22654</v>
      </c>
      <c r="B11743" s="3" t="s">
        <v>22655</v>
      </c>
      <c r="C11743" s="2"/>
      <c r="D11743" s="2" t="s">
        <v>16</v>
      </c>
      <c r="E11743" s="4">
        <f>330.00*(1-Z1%)</f>
        <v>330</v>
      </c>
      <c r="F11743" s="2">
        <v>1</v>
      </c>
      <c r="G11743" s="2"/>
    </row>
    <row r="11744" spans="1:26" customHeight="1" ht="18" hidden="true" outlineLevel="4">
      <c r="A11744" s="2" t="s">
        <v>22656</v>
      </c>
      <c r="B11744" s="3" t="s">
        <v>22657</v>
      </c>
      <c r="C11744" s="2"/>
      <c r="D11744" s="2" t="s">
        <v>16</v>
      </c>
      <c r="E11744" s="4">
        <f>415.00*(1-Z1%)</f>
        <v>415</v>
      </c>
      <c r="F11744" s="2">
        <v>1</v>
      </c>
      <c r="G11744" s="2"/>
    </row>
    <row r="11745" spans="1:26" customHeight="1" ht="35" hidden="true" outlineLevel="4">
      <c r="A11745" s="5" t="s">
        <v>22658</v>
      </c>
      <c r="B11745" s="5"/>
      <c r="C11745" s="5"/>
      <c r="D11745" s="5"/>
      <c r="E11745" s="5"/>
      <c r="F11745" s="5"/>
      <c r="G11745" s="5"/>
    </row>
    <row r="11746" spans="1:26" customHeight="1" ht="18" hidden="true" outlineLevel="4">
      <c r="A11746" s="2" t="s">
        <v>22659</v>
      </c>
      <c r="B11746" s="3" t="s">
        <v>22660</v>
      </c>
      <c r="C11746" s="2"/>
      <c r="D11746" s="2" t="s">
        <v>16</v>
      </c>
      <c r="E11746" s="4">
        <f>49.00*(1-Z1%)</f>
        <v>49</v>
      </c>
      <c r="F11746" s="2">
        <v>12</v>
      </c>
      <c r="G11746" s="2"/>
    </row>
    <row r="11747" spans="1:26" customHeight="1" ht="18" hidden="true" outlineLevel="4">
      <c r="A11747" s="2" t="s">
        <v>22661</v>
      </c>
      <c r="B11747" s="3" t="s">
        <v>22662</v>
      </c>
      <c r="C11747" s="2"/>
      <c r="D11747" s="2" t="s">
        <v>16</v>
      </c>
      <c r="E11747" s="4">
        <f>150.00*(1-Z1%)</f>
        <v>150</v>
      </c>
      <c r="F11747" s="2">
        <v>4</v>
      </c>
      <c r="G11747" s="2"/>
    </row>
    <row r="11748" spans="1:26" customHeight="1" ht="18" hidden="true" outlineLevel="4">
      <c r="A11748" s="2" t="s">
        <v>22663</v>
      </c>
      <c r="B11748" s="3" t="s">
        <v>22664</v>
      </c>
      <c r="C11748" s="2"/>
      <c r="D11748" s="2" t="s">
        <v>16</v>
      </c>
      <c r="E11748" s="4">
        <f>60.00*(1-Z1%)</f>
        <v>60</v>
      </c>
      <c r="F11748" s="2">
        <v>1</v>
      </c>
      <c r="G11748" s="2"/>
    </row>
    <row r="11749" spans="1:26" customHeight="1" ht="18" hidden="true" outlineLevel="4">
      <c r="A11749" s="2" t="s">
        <v>22665</v>
      </c>
      <c r="B11749" s="3" t="s">
        <v>22666</v>
      </c>
      <c r="C11749" s="2"/>
      <c r="D11749" s="2" t="s">
        <v>16</v>
      </c>
      <c r="E11749" s="4">
        <f>140.00*(1-Z1%)</f>
        <v>140</v>
      </c>
      <c r="F11749" s="2">
        <v>7</v>
      </c>
      <c r="G11749" s="2"/>
    </row>
    <row r="11750" spans="1:26" customHeight="1" ht="18" hidden="true" outlineLevel="4">
      <c r="A11750" s="2" t="s">
        <v>22667</v>
      </c>
      <c r="B11750" s="3" t="s">
        <v>22668</v>
      </c>
      <c r="C11750" s="2"/>
      <c r="D11750" s="2" t="s">
        <v>16</v>
      </c>
      <c r="E11750" s="4">
        <f>130.00*(1-Z1%)</f>
        <v>130</v>
      </c>
      <c r="F11750" s="2">
        <v>10</v>
      </c>
      <c r="G11750" s="2"/>
    </row>
    <row r="11751" spans="1:26" customHeight="1" ht="18" hidden="true" outlineLevel="4">
      <c r="A11751" s="2" t="s">
        <v>22669</v>
      </c>
      <c r="B11751" s="3" t="s">
        <v>22670</v>
      </c>
      <c r="C11751" s="2"/>
      <c r="D11751" s="2" t="s">
        <v>16</v>
      </c>
      <c r="E11751" s="4">
        <f>135.00*(1-Z1%)</f>
        <v>135</v>
      </c>
      <c r="F11751" s="2">
        <v>7</v>
      </c>
      <c r="G11751" s="2"/>
    </row>
    <row r="11752" spans="1:26" customHeight="1" ht="18" hidden="true" outlineLevel="4">
      <c r="A11752" s="2" t="s">
        <v>22671</v>
      </c>
      <c r="B11752" s="3" t="s">
        <v>22672</v>
      </c>
      <c r="C11752" s="2"/>
      <c r="D11752" s="2" t="s">
        <v>16</v>
      </c>
      <c r="E11752" s="4">
        <f>135.00*(1-Z1%)</f>
        <v>135</v>
      </c>
      <c r="F11752" s="2">
        <v>3</v>
      </c>
      <c r="G11752" s="2"/>
    </row>
    <row r="11753" spans="1:26" customHeight="1" ht="18" hidden="true" outlineLevel="4">
      <c r="A11753" s="2" t="s">
        <v>22673</v>
      </c>
      <c r="B11753" s="3" t="s">
        <v>22674</v>
      </c>
      <c r="C11753" s="2"/>
      <c r="D11753" s="2" t="s">
        <v>16</v>
      </c>
      <c r="E11753" s="4">
        <f>170.00*(1-Z1%)</f>
        <v>170</v>
      </c>
      <c r="F11753" s="2">
        <v>8</v>
      </c>
      <c r="G11753" s="2"/>
    </row>
    <row r="11754" spans="1:26" customHeight="1" ht="18" hidden="true" outlineLevel="4">
      <c r="A11754" s="2" t="s">
        <v>22675</v>
      </c>
      <c r="B11754" s="3" t="s">
        <v>22676</v>
      </c>
      <c r="C11754" s="2"/>
      <c r="D11754" s="2" t="s">
        <v>16</v>
      </c>
      <c r="E11754" s="4">
        <f>60.00*(1-Z1%)</f>
        <v>60</v>
      </c>
      <c r="F11754" s="2">
        <v>1</v>
      </c>
      <c r="G11754" s="2"/>
    </row>
    <row r="11755" spans="1:26" customHeight="1" ht="18" hidden="true" outlineLevel="4">
      <c r="A11755" s="2" t="s">
        <v>22677</v>
      </c>
      <c r="B11755" s="3" t="s">
        <v>22678</v>
      </c>
      <c r="C11755" s="2"/>
      <c r="D11755" s="2" t="s">
        <v>16</v>
      </c>
      <c r="E11755" s="4">
        <f>100.00*(1-Z1%)</f>
        <v>100</v>
      </c>
      <c r="F11755" s="2">
        <v>14</v>
      </c>
      <c r="G11755" s="2"/>
    </row>
    <row r="11756" spans="1:26" customHeight="1" ht="18" hidden="true" outlineLevel="4">
      <c r="A11756" s="2" t="s">
        <v>22679</v>
      </c>
      <c r="B11756" s="3" t="s">
        <v>22680</v>
      </c>
      <c r="C11756" s="2"/>
      <c r="D11756" s="2" t="s">
        <v>16</v>
      </c>
      <c r="E11756" s="4">
        <f>160.00*(1-Z1%)</f>
        <v>160</v>
      </c>
      <c r="F11756" s="2">
        <v>10</v>
      </c>
      <c r="G11756" s="2"/>
    </row>
    <row r="11757" spans="1:26" customHeight="1" ht="18" hidden="true" outlineLevel="4">
      <c r="A11757" s="2" t="s">
        <v>22681</v>
      </c>
      <c r="B11757" s="3" t="s">
        <v>22682</v>
      </c>
      <c r="C11757" s="2"/>
      <c r="D11757" s="2" t="s">
        <v>16</v>
      </c>
      <c r="E11757" s="4">
        <f>170.00*(1-Z1%)</f>
        <v>170</v>
      </c>
      <c r="F11757" s="2">
        <v>15</v>
      </c>
      <c r="G11757" s="2"/>
    </row>
    <row r="11758" spans="1:26" customHeight="1" ht="36" hidden="true" outlineLevel="4">
      <c r="A11758" s="2" t="s">
        <v>22683</v>
      </c>
      <c r="B11758" s="3" t="s">
        <v>22684</v>
      </c>
      <c r="C11758" s="2"/>
      <c r="D11758" s="2" t="s">
        <v>16</v>
      </c>
      <c r="E11758" s="4">
        <f>120.00*(1-Z1%)</f>
        <v>120</v>
      </c>
      <c r="F11758" s="2">
        <v>4</v>
      </c>
      <c r="G11758" s="2"/>
    </row>
    <row r="11759" spans="1:26" customHeight="1" ht="18" hidden="true" outlineLevel="4">
      <c r="A11759" s="2" t="s">
        <v>22685</v>
      </c>
      <c r="B11759" s="3" t="s">
        <v>22686</v>
      </c>
      <c r="C11759" s="2"/>
      <c r="D11759" s="2" t="s">
        <v>16</v>
      </c>
      <c r="E11759" s="4">
        <f>150.00*(1-Z1%)</f>
        <v>150</v>
      </c>
      <c r="F11759" s="2">
        <v>2</v>
      </c>
      <c r="G11759" s="2"/>
    </row>
    <row r="11760" spans="1:26" customHeight="1" ht="18" hidden="true" outlineLevel="4">
      <c r="A11760" s="2" t="s">
        <v>22687</v>
      </c>
      <c r="B11760" s="3" t="s">
        <v>22688</v>
      </c>
      <c r="C11760" s="2"/>
      <c r="D11760" s="2" t="s">
        <v>16</v>
      </c>
      <c r="E11760" s="4">
        <f>60.00*(1-Z1%)</f>
        <v>60</v>
      </c>
      <c r="F11760" s="2">
        <v>2</v>
      </c>
      <c r="G11760" s="2"/>
    </row>
    <row r="11761" spans="1:26" customHeight="1" ht="18" hidden="true" outlineLevel="4">
      <c r="A11761" s="2" t="s">
        <v>22689</v>
      </c>
      <c r="B11761" s="3" t="s">
        <v>22690</v>
      </c>
      <c r="C11761" s="2"/>
      <c r="D11761" s="2" t="s">
        <v>16</v>
      </c>
      <c r="E11761" s="4">
        <f>160.00*(1-Z1%)</f>
        <v>160</v>
      </c>
      <c r="F11761" s="2">
        <v>8</v>
      </c>
      <c r="G11761" s="2"/>
    </row>
    <row r="11762" spans="1:26" customHeight="1" ht="18" hidden="true" outlineLevel="4">
      <c r="A11762" s="2" t="s">
        <v>22691</v>
      </c>
      <c r="B11762" s="3" t="s">
        <v>22692</v>
      </c>
      <c r="C11762" s="2"/>
      <c r="D11762" s="2" t="s">
        <v>16</v>
      </c>
      <c r="E11762" s="4">
        <f>165.00*(1-Z1%)</f>
        <v>165</v>
      </c>
      <c r="F11762" s="2">
        <v>9</v>
      </c>
      <c r="G11762" s="2"/>
    </row>
    <row r="11763" spans="1:26" customHeight="1" ht="18" hidden="true" outlineLevel="4">
      <c r="A11763" s="2" t="s">
        <v>22693</v>
      </c>
      <c r="B11763" s="3" t="s">
        <v>22694</v>
      </c>
      <c r="C11763" s="2"/>
      <c r="D11763" s="2" t="s">
        <v>16</v>
      </c>
      <c r="E11763" s="4">
        <f>130.00*(1-Z1%)</f>
        <v>130</v>
      </c>
      <c r="F11763" s="2">
        <v>2</v>
      </c>
      <c r="G11763" s="2"/>
    </row>
    <row r="11764" spans="1:26" customHeight="1" ht="18" hidden="true" outlineLevel="4">
      <c r="A11764" s="2" t="s">
        <v>22695</v>
      </c>
      <c r="B11764" s="3" t="s">
        <v>22696</v>
      </c>
      <c r="C11764" s="2"/>
      <c r="D11764" s="2" t="s">
        <v>16</v>
      </c>
      <c r="E11764" s="4">
        <f>150.00*(1-Z1%)</f>
        <v>150</v>
      </c>
      <c r="F11764" s="2">
        <v>7</v>
      </c>
      <c r="G11764" s="2"/>
    </row>
    <row r="11765" spans="1:26" customHeight="1" ht="18" hidden="true" outlineLevel="4">
      <c r="A11765" s="2" t="s">
        <v>22697</v>
      </c>
      <c r="B11765" s="3" t="s">
        <v>22698</v>
      </c>
      <c r="C11765" s="2"/>
      <c r="D11765" s="2" t="s">
        <v>16</v>
      </c>
      <c r="E11765" s="4">
        <f>150.00*(1-Z1%)</f>
        <v>150</v>
      </c>
      <c r="F11765" s="2">
        <v>8</v>
      </c>
      <c r="G11765" s="2"/>
    </row>
    <row r="11766" spans="1:26" customHeight="1" ht="18" hidden="true" outlineLevel="4">
      <c r="A11766" s="2" t="s">
        <v>22699</v>
      </c>
      <c r="B11766" s="3" t="s">
        <v>22700</v>
      </c>
      <c r="C11766" s="2"/>
      <c r="D11766" s="2" t="s">
        <v>16</v>
      </c>
      <c r="E11766" s="4">
        <f>150.00*(1-Z1%)</f>
        <v>150</v>
      </c>
      <c r="F11766" s="2">
        <v>5</v>
      </c>
      <c r="G11766" s="2"/>
    </row>
    <row r="11767" spans="1:26" customHeight="1" ht="36" hidden="true" outlineLevel="4">
      <c r="A11767" s="2" t="s">
        <v>22701</v>
      </c>
      <c r="B11767" s="3" t="s">
        <v>22702</v>
      </c>
      <c r="C11767" s="2"/>
      <c r="D11767" s="2" t="s">
        <v>16</v>
      </c>
      <c r="E11767" s="4">
        <f>135.00*(1-Z1%)</f>
        <v>135</v>
      </c>
      <c r="F11767" s="2">
        <v>4</v>
      </c>
      <c r="G11767" s="2"/>
    </row>
    <row r="11768" spans="1:26" customHeight="1" ht="36" hidden="true" outlineLevel="4">
      <c r="A11768" s="2" t="s">
        <v>22703</v>
      </c>
      <c r="B11768" s="3" t="s">
        <v>22704</v>
      </c>
      <c r="C11768" s="2"/>
      <c r="D11768" s="2" t="s">
        <v>16</v>
      </c>
      <c r="E11768" s="4">
        <f>160.00*(1-Z1%)</f>
        <v>160</v>
      </c>
      <c r="F11768" s="2">
        <v>6</v>
      </c>
      <c r="G11768" s="2"/>
    </row>
    <row r="11769" spans="1:26" customHeight="1" ht="36" hidden="true" outlineLevel="4">
      <c r="A11769" s="2" t="s">
        <v>22705</v>
      </c>
      <c r="B11769" s="3" t="s">
        <v>22706</v>
      </c>
      <c r="C11769" s="2"/>
      <c r="D11769" s="2" t="s">
        <v>16</v>
      </c>
      <c r="E11769" s="4">
        <f>135.00*(1-Z1%)</f>
        <v>135</v>
      </c>
      <c r="F11769" s="2">
        <v>4</v>
      </c>
      <c r="G11769" s="2"/>
    </row>
    <row r="11770" spans="1:26" customHeight="1" ht="36" hidden="true" outlineLevel="4">
      <c r="A11770" s="2" t="s">
        <v>22707</v>
      </c>
      <c r="B11770" s="3" t="s">
        <v>22708</v>
      </c>
      <c r="C11770" s="2"/>
      <c r="D11770" s="2" t="s">
        <v>16</v>
      </c>
      <c r="E11770" s="4">
        <f>210.00*(1-Z1%)</f>
        <v>210</v>
      </c>
      <c r="F11770" s="2">
        <v>10</v>
      </c>
      <c r="G11770" s="2"/>
    </row>
    <row r="11771" spans="1:26" customHeight="1" ht="18" hidden="true" outlineLevel="4">
      <c r="A11771" s="2" t="s">
        <v>22709</v>
      </c>
      <c r="B11771" s="3" t="s">
        <v>22710</v>
      </c>
      <c r="C11771" s="2"/>
      <c r="D11771" s="2" t="s">
        <v>16</v>
      </c>
      <c r="E11771" s="4">
        <f>130.00*(1-Z1%)</f>
        <v>130</v>
      </c>
      <c r="F11771" s="2">
        <v>1</v>
      </c>
      <c r="G11771" s="2"/>
    </row>
    <row r="11772" spans="1:26" customHeight="1" ht="36" hidden="true" outlineLevel="4">
      <c r="A11772" s="2" t="s">
        <v>22711</v>
      </c>
      <c r="B11772" s="3" t="s">
        <v>22712</v>
      </c>
      <c r="C11772" s="2"/>
      <c r="D11772" s="2" t="s">
        <v>16</v>
      </c>
      <c r="E11772" s="4">
        <f>190.00*(1-Z1%)</f>
        <v>190</v>
      </c>
      <c r="F11772" s="2">
        <v>1</v>
      </c>
      <c r="G11772" s="2"/>
    </row>
    <row r="11773" spans="1:26" customHeight="1" ht="36" hidden="true" outlineLevel="4">
      <c r="A11773" s="2" t="s">
        <v>22713</v>
      </c>
      <c r="B11773" s="3" t="s">
        <v>22714</v>
      </c>
      <c r="C11773" s="2"/>
      <c r="D11773" s="2" t="s">
        <v>16</v>
      </c>
      <c r="E11773" s="4">
        <f>130.00*(1-Z1%)</f>
        <v>130</v>
      </c>
      <c r="F11773" s="2">
        <v>3</v>
      </c>
      <c r="G11773" s="2"/>
    </row>
    <row r="11774" spans="1:26" customHeight="1" ht="36" hidden="true" outlineLevel="4">
      <c r="A11774" s="2" t="s">
        <v>22715</v>
      </c>
      <c r="B11774" s="3" t="s">
        <v>22716</v>
      </c>
      <c r="C11774" s="2"/>
      <c r="D11774" s="2" t="s">
        <v>16</v>
      </c>
      <c r="E11774" s="4">
        <f>170.00*(1-Z1%)</f>
        <v>170</v>
      </c>
      <c r="F11774" s="2">
        <v>18</v>
      </c>
      <c r="G11774" s="2"/>
    </row>
    <row r="11775" spans="1:26" customHeight="1" ht="18" hidden="true" outlineLevel="4">
      <c r="A11775" s="2" t="s">
        <v>22717</v>
      </c>
      <c r="B11775" s="3" t="s">
        <v>22718</v>
      </c>
      <c r="C11775" s="2"/>
      <c r="D11775" s="2" t="s">
        <v>16</v>
      </c>
      <c r="E11775" s="4">
        <f>150.00*(1-Z1%)</f>
        <v>150</v>
      </c>
      <c r="F11775" s="2">
        <v>1</v>
      </c>
      <c r="G11775" s="2"/>
    </row>
    <row r="11776" spans="1:26" customHeight="1" ht="36" hidden="true" outlineLevel="4">
      <c r="A11776" s="2" t="s">
        <v>22719</v>
      </c>
      <c r="B11776" s="3" t="s">
        <v>22720</v>
      </c>
      <c r="C11776" s="2"/>
      <c r="D11776" s="2" t="s">
        <v>16</v>
      </c>
      <c r="E11776" s="4">
        <f>175.00*(1-Z1%)</f>
        <v>175</v>
      </c>
      <c r="F11776" s="2">
        <v>10</v>
      </c>
      <c r="G11776" s="2"/>
    </row>
    <row r="11777" spans="1:26" customHeight="1" ht="36" hidden="true" outlineLevel="4">
      <c r="A11777" s="2" t="s">
        <v>22721</v>
      </c>
      <c r="B11777" s="3" t="s">
        <v>22722</v>
      </c>
      <c r="C11777" s="2"/>
      <c r="D11777" s="2" t="s">
        <v>16</v>
      </c>
      <c r="E11777" s="4">
        <f>140.00*(1-Z1%)</f>
        <v>140</v>
      </c>
      <c r="F11777" s="2">
        <v>7</v>
      </c>
      <c r="G11777" s="2"/>
    </row>
    <row r="11778" spans="1:26" customHeight="1" ht="18" hidden="true" outlineLevel="4">
      <c r="A11778" s="2" t="s">
        <v>22723</v>
      </c>
      <c r="B11778" s="3" t="s">
        <v>22724</v>
      </c>
      <c r="C11778" s="2"/>
      <c r="D11778" s="2" t="s">
        <v>16</v>
      </c>
      <c r="E11778" s="4">
        <f>150.00*(1-Z1%)</f>
        <v>150</v>
      </c>
      <c r="F11778" s="2">
        <v>3</v>
      </c>
      <c r="G11778" s="2"/>
    </row>
    <row r="11779" spans="1:26" customHeight="1" ht="18" hidden="true" outlineLevel="4">
      <c r="A11779" s="2" t="s">
        <v>22725</v>
      </c>
      <c r="B11779" s="3" t="s">
        <v>22726</v>
      </c>
      <c r="C11779" s="2"/>
      <c r="D11779" s="2" t="s">
        <v>16</v>
      </c>
      <c r="E11779" s="4">
        <f>160.00*(1-Z1%)</f>
        <v>160</v>
      </c>
      <c r="F11779" s="2">
        <v>7</v>
      </c>
      <c r="G11779" s="2"/>
    </row>
    <row r="11780" spans="1:26" customHeight="1" ht="36" hidden="true" outlineLevel="4">
      <c r="A11780" s="2" t="s">
        <v>22727</v>
      </c>
      <c r="B11780" s="3" t="s">
        <v>22728</v>
      </c>
      <c r="C11780" s="2"/>
      <c r="D11780" s="2" t="s">
        <v>16</v>
      </c>
      <c r="E11780" s="4">
        <f>250.00*(1-Z1%)</f>
        <v>250</v>
      </c>
      <c r="F11780" s="2">
        <v>2</v>
      </c>
      <c r="G11780" s="2"/>
    </row>
    <row r="11781" spans="1:26" customHeight="1" ht="36" hidden="true" outlineLevel="4">
      <c r="A11781" s="2" t="s">
        <v>22729</v>
      </c>
      <c r="B11781" s="3" t="s">
        <v>22730</v>
      </c>
      <c r="C11781" s="2"/>
      <c r="D11781" s="2" t="s">
        <v>16</v>
      </c>
      <c r="E11781" s="4">
        <f>160.00*(1-Z1%)</f>
        <v>160</v>
      </c>
      <c r="F11781" s="2">
        <v>4</v>
      </c>
      <c r="G11781" s="2"/>
    </row>
    <row r="11782" spans="1:26" customHeight="1" ht="36" hidden="true" outlineLevel="4">
      <c r="A11782" s="2" t="s">
        <v>22731</v>
      </c>
      <c r="B11782" s="3" t="s">
        <v>22732</v>
      </c>
      <c r="C11782" s="2"/>
      <c r="D11782" s="2" t="s">
        <v>16</v>
      </c>
      <c r="E11782" s="4">
        <f>200.00*(1-Z1%)</f>
        <v>200</v>
      </c>
      <c r="F11782" s="2">
        <v>18</v>
      </c>
      <c r="G11782" s="2"/>
    </row>
    <row r="11783" spans="1:26" customHeight="1" ht="35" hidden="true" outlineLevel="4">
      <c r="A11783" s="5" t="s">
        <v>22733</v>
      </c>
      <c r="B11783" s="5"/>
      <c r="C11783" s="5"/>
      <c r="D11783" s="5"/>
      <c r="E11783" s="5"/>
      <c r="F11783" s="5"/>
      <c r="G11783" s="5"/>
    </row>
    <row r="11784" spans="1:26" customHeight="1" ht="18" hidden="true" outlineLevel="4">
      <c r="A11784" s="2" t="s">
        <v>22734</v>
      </c>
      <c r="B11784" s="3" t="s">
        <v>22735</v>
      </c>
      <c r="C11784" s="2"/>
      <c r="D11784" s="2" t="s">
        <v>16</v>
      </c>
      <c r="E11784" s="4">
        <f>110.00*(1-Z1%)</f>
        <v>110</v>
      </c>
      <c r="F11784" s="2">
        <v>4</v>
      </c>
      <c r="G11784" s="2"/>
    </row>
    <row r="11785" spans="1:26" customHeight="1" ht="18" hidden="true" outlineLevel="4">
      <c r="A11785" s="2" t="s">
        <v>22736</v>
      </c>
      <c r="B11785" s="3" t="s">
        <v>22737</v>
      </c>
      <c r="C11785" s="2"/>
      <c r="D11785" s="2" t="s">
        <v>16</v>
      </c>
      <c r="E11785" s="4">
        <f>110.00*(1-Z1%)</f>
        <v>110</v>
      </c>
      <c r="F11785" s="2">
        <v>1</v>
      </c>
      <c r="G11785" s="2"/>
    </row>
    <row r="11786" spans="1:26" customHeight="1" ht="18" hidden="true" outlineLevel="4">
      <c r="A11786" s="2" t="s">
        <v>22738</v>
      </c>
      <c r="B11786" s="3" t="s">
        <v>22739</v>
      </c>
      <c r="C11786" s="2"/>
      <c r="D11786" s="2" t="s">
        <v>16</v>
      </c>
      <c r="E11786" s="4">
        <f>110.00*(1-Z1%)</f>
        <v>110</v>
      </c>
      <c r="F11786" s="2">
        <v>6</v>
      </c>
      <c r="G11786" s="2"/>
    </row>
    <row r="11787" spans="1:26" customHeight="1" ht="18" hidden="true" outlineLevel="4">
      <c r="A11787" s="2" t="s">
        <v>22740</v>
      </c>
      <c r="B11787" s="3" t="s">
        <v>22741</v>
      </c>
      <c r="C11787" s="2"/>
      <c r="D11787" s="2" t="s">
        <v>16</v>
      </c>
      <c r="E11787" s="4">
        <f>150.00*(1-Z1%)</f>
        <v>150</v>
      </c>
      <c r="F11787" s="2">
        <v>7</v>
      </c>
      <c r="G11787" s="2"/>
    </row>
    <row r="11788" spans="1:26" customHeight="1" ht="18" hidden="true" outlineLevel="4">
      <c r="A11788" s="2" t="s">
        <v>22742</v>
      </c>
      <c r="B11788" s="3" t="s">
        <v>22743</v>
      </c>
      <c r="C11788" s="2"/>
      <c r="D11788" s="2" t="s">
        <v>16</v>
      </c>
      <c r="E11788" s="4">
        <f>150.00*(1-Z1%)</f>
        <v>150</v>
      </c>
      <c r="F11788" s="2">
        <v>6</v>
      </c>
      <c r="G11788" s="2"/>
    </row>
    <row r="11789" spans="1:26" customHeight="1" ht="36" hidden="true" outlineLevel="4">
      <c r="A11789" s="2" t="s">
        <v>22744</v>
      </c>
      <c r="B11789" s="3" t="s">
        <v>22745</v>
      </c>
      <c r="C11789" s="2"/>
      <c r="D11789" s="2" t="s">
        <v>16</v>
      </c>
      <c r="E11789" s="4">
        <f>150.00*(1-Z1%)</f>
        <v>150</v>
      </c>
      <c r="F11789" s="2">
        <v>2</v>
      </c>
      <c r="G11789" s="2"/>
    </row>
    <row r="11790" spans="1:26" customHeight="1" ht="18" hidden="true" outlineLevel="4">
      <c r="A11790" s="2" t="s">
        <v>22746</v>
      </c>
      <c r="B11790" s="3" t="s">
        <v>22747</v>
      </c>
      <c r="C11790" s="2"/>
      <c r="D11790" s="2" t="s">
        <v>16</v>
      </c>
      <c r="E11790" s="4">
        <f>170.00*(1-Z1%)</f>
        <v>170</v>
      </c>
      <c r="F11790" s="2">
        <v>1</v>
      </c>
      <c r="G11790" s="2"/>
    </row>
    <row r="11791" spans="1:26" customHeight="1" ht="18" hidden="true" outlineLevel="4">
      <c r="A11791" s="2" t="s">
        <v>22748</v>
      </c>
      <c r="B11791" s="3" t="s">
        <v>22749</v>
      </c>
      <c r="C11791" s="2"/>
      <c r="D11791" s="2" t="s">
        <v>16</v>
      </c>
      <c r="E11791" s="4">
        <f>95.00*(1-Z1%)</f>
        <v>95</v>
      </c>
      <c r="F11791" s="2">
        <v>3</v>
      </c>
      <c r="G11791" s="2"/>
    </row>
    <row r="11792" spans="1:26" customHeight="1" ht="36" hidden="true" outlineLevel="4">
      <c r="A11792" s="2" t="s">
        <v>22750</v>
      </c>
      <c r="B11792" s="3" t="s">
        <v>22751</v>
      </c>
      <c r="C11792" s="2"/>
      <c r="D11792" s="2" t="s">
        <v>16</v>
      </c>
      <c r="E11792" s="4">
        <f>130.00*(1-Z1%)</f>
        <v>130</v>
      </c>
      <c r="F11792" s="2">
        <v>33</v>
      </c>
      <c r="G11792" s="2"/>
    </row>
    <row r="11793" spans="1:26" customHeight="1" ht="18" hidden="true" outlineLevel="4">
      <c r="A11793" s="2" t="s">
        <v>22752</v>
      </c>
      <c r="B11793" s="3" t="s">
        <v>22753</v>
      </c>
      <c r="C11793" s="2"/>
      <c r="D11793" s="2" t="s">
        <v>16</v>
      </c>
      <c r="E11793" s="4">
        <f>95.00*(1-Z1%)</f>
        <v>95</v>
      </c>
      <c r="F11793" s="2">
        <v>3</v>
      </c>
      <c r="G11793" s="2"/>
    </row>
    <row r="11794" spans="1:26" customHeight="1" ht="18" hidden="true" outlineLevel="4">
      <c r="A11794" s="2" t="s">
        <v>22754</v>
      </c>
      <c r="B11794" s="3" t="s">
        <v>22755</v>
      </c>
      <c r="C11794" s="2"/>
      <c r="D11794" s="2" t="s">
        <v>16</v>
      </c>
      <c r="E11794" s="4">
        <f>170.00*(1-Z1%)</f>
        <v>170</v>
      </c>
      <c r="F11794" s="2">
        <v>4</v>
      </c>
      <c r="G11794" s="2"/>
    </row>
    <row r="11795" spans="1:26" customHeight="1" ht="36" hidden="true" outlineLevel="4">
      <c r="A11795" s="2" t="s">
        <v>22756</v>
      </c>
      <c r="B11795" s="3" t="s">
        <v>22757</v>
      </c>
      <c r="C11795" s="2"/>
      <c r="D11795" s="2" t="s">
        <v>16</v>
      </c>
      <c r="E11795" s="4">
        <f>170.00*(1-Z1%)</f>
        <v>170</v>
      </c>
      <c r="F11795" s="2">
        <v>7</v>
      </c>
      <c r="G11795" s="2"/>
    </row>
    <row r="11796" spans="1:26" customHeight="1" ht="18" hidden="true" outlineLevel="4">
      <c r="A11796" s="2" t="s">
        <v>22758</v>
      </c>
      <c r="B11796" s="3" t="s">
        <v>22759</v>
      </c>
      <c r="C11796" s="2"/>
      <c r="D11796" s="2" t="s">
        <v>16</v>
      </c>
      <c r="E11796" s="4">
        <f>185.00*(1-Z1%)</f>
        <v>185</v>
      </c>
      <c r="F11796" s="2">
        <v>10</v>
      </c>
      <c r="G11796" s="2"/>
    </row>
    <row r="11797" spans="1:26" customHeight="1" ht="36" hidden="true" outlineLevel="4">
      <c r="A11797" s="2" t="s">
        <v>22760</v>
      </c>
      <c r="B11797" s="3" t="s">
        <v>22761</v>
      </c>
      <c r="C11797" s="2"/>
      <c r="D11797" s="2" t="s">
        <v>16</v>
      </c>
      <c r="E11797" s="4">
        <f>210.00*(1-Z1%)</f>
        <v>210</v>
      </c>
      <c r="F11797" s="2">
        <v>8</v>
      </c>
      <c r="G11797" s="2"/>
    </row>
    <row r="11798" spans="1:26" customHeight="1" ht="18" hidden="true" outlineLevel="4">
      <c r="A11798" s="2" t="s">
        <v>22762</v>
      </c>
      <c r="B11798" s="3" t="s">
        <v>22763</v>
      </c>
      <c r="C11798" s="2"/>
      <c r="D11798" s="2" t="s">
        <v>16</v>
      </c>
      <c r="E11798" s="4">
        <f>180.00*(1-Z1%)</f>
        <v>180</v>
      </c>
      <c r="F11798" s="2">
        <v>6</v>
      </c>
      <c r="G11798" s="2"/>
    </row>
    <row r="11799" spans="1:26" customHeight="1" ht="18" hidden="true" outlineLevel="4">
      <c r="A11799" s="2" t="s">
        <v>22764</v>
      </c>
      <c r="B11799" s="3" t="s">
        <v>22765</v>
      </c>
      <c r="C11799" s="2"/>
      <c r="D11799" s="2" t="s">
        <v>16</v>
      </c>
      <c r="E11799" s="4">
        <f>140.00*(1-Z1%)</f>
        <v>140</v>
      </c>
      <c r="F11799" s="2">
        <v>6</v>
      </c>
      <c r="G11799" s="2"/>
    </row>
    <row r="11800" spans="1:26" customHeight="1" ht="18" hidden="true" outlineLevel="4">
      <c r="A11800" s="2" t="s">
        <v>22766</v>
      </c>
      <c r="B11800" s="3" t="s">
        <v>22767</v>
      </c>
      <c r="C11800" s="2"/>
      <c r="D11800" s="2" t="s">
        <v>16</v>
      </c>
      <c r="E11800" s="4">
        <f>110.00*(1-Z1%)</f>
        <v>110</v>
      </c>
      <c r="F11800" s="2">
        <v>10</v>
      </c>
      <c r="G11800" s="2"/>
    </row>
    <row r="11801" spans="1:26" customHeight="1" ht="36" hidden="true" outlineLevel="4">
      <c r="A11801" s="2" t="s">
        <v>22768</v>
      </c>
      <c r="B11801" s="3" t="s">
        <v>22769</v>
      </c>
      <c r="C11801" s="2"/>
      <c r="D11801" s="2" t="s">
        <v>16</v>
      </c>
      <c r="E11801" s="4">
        <f>175.00*(1-Z1%)</f>
        <v>175</v>
      </c>
      <c r="F11801" s="2">
        <v>7</v>
      </c>
      <c r="G11801" s="2"/>
    </row>
    <row r="11802" spans="1:26" customHeight="1" ht="18" hidden="true" outlineLevel="4">
      <c r="A11802" s="2" t="s">
        <v>22770</v>
      </c>
      <c r="B11802" s="3" t="s">
        <v>22771</v>
      </c>
      <c r="C11802" s="2"/>
      <c r="D11802" s="2" t="s">
        <v>16</v>
      </c>
      <c r="E11802" s="4">
        <f>185.00*(1-Z1%)</f>
        <v>185</v>
      </c>
      <c r="F11802" s="2">
        <v>4</v>
      </c>
      <c r="G11802" s="2"/>
    </row>
    <row r="11803" spans="1:26" customHeight="1" ht="18" hidden="true" outlineLevel="4">
      <c r="A11803" s="2" t="s">
        <v>22772</v>
      </c>
      <c r="B11803" s="3" t="s">
        <v>22773</v>
      </c>
      <c r="C11803" s="2"/>
      <c r="D11803" s="2" t="s">
        <v>16</v>
      </c>
      <c r="E11803" s="4">
        <f>110.00*(1-Z1%)</f>
        <v>110</v>
      </c>
      <c r="F11803" s="2">
        <v>11</v>
      </c>
      <c r="G11803" s="2"/>
    </row>
    <row r="11804" spans="1:26" customHeight="1" ht="18" hidden="true" outlineLevel="4">
      <c r="A11804" s="2" t="s">
        <v>22774</v>
      </c>
      <c r="B11804" s="3" t="s">
        <v>22775</v>
      </c>
      <c r="C11804" s="2"/>
      <c r="D11804" s="2" t="s">
        <v>16</v>
      </c>
      <c r="E11804" s="4">
        <f>190.00*(1-Z1%)</f>
        <v>190</v>
      </c>
      <c r="F11804" s="2">
        <v>3</v>
      </c>
      <c r="G11804" s="2"/>
    </row>
    <row r="11805" spans="1:26" customHeight="1" ht="36" hidden="true" outlineLevel="4">
      <c r="A11805" s="2" t="s">
        <v>22776</v>
      </c>
      <c r="B11805" s="3" t="s">
        <v>22777</v>
      </c>
      <c r="C11805" s="2"/>
      <c r="D11805" s="2" t="s">
        <v>16</v>
      </c>
      <c r="E11805" s="4">
        <f>170.00*(1-Z1%)</f>
        <v>170</v>
      </c>
      <c r="F11805" s="2">
        <v>10</v>
      </c>
      <c r="G11805" s="2"/>
    </row>
    <row r="11806" spans="1:26" customHeight="1" ht="18" hidden="true" outlineLevel="4">
      <c r="A11806" s="2" t="s">
        <v>22778</v>
      </c>
      <c r="B11806" s="3" t="s">
        <v>22779</v>
      </c>
      <c r="C11806" s="2"/>
      <c r="D11806" s="2" t="s">
        <v>16</v>
      </c>
      <c r="E11806" s="4">
        <f>190.00*(1-Z1%)</f>
        <v>190</v>
      </c>
      <c r="F11806" s="2">
        <v>2</v>
      </c>
      <c r="G11806" s="2"/>
    </row>
    <row r="11807" spans="1:26" customHeight="1" ht="18" hidden="true" outlineLevel="4">
      <c r="A11807" s="2" t="s">
        <v>22780</v>
      </c>
      <c r="B11807" s="3" t="s">
        <v>22781</v>
      </c>
      <c r="C11807" s="2"/>
      <c r="D11807" s="2" t="s">
        <v>16</v>
      </c>
      <c r="E11807" s="4">
        <f>200.00*(1-Z1%)</f>
        <v>200</v>
      </c>
      <c r="F11807" s="2">
        <v>1</v>
      </c>
      <c r="G11807" s="2"/>
    </row>
    <row r="11808" spans="1:26" customHeight="1" ht="18" hidden="true" outlineLevel="4">
      <c r="A11808" s="2" t="s">
        <v>22782</v>
      </c>
      <c r="B11808" s="3" t="s">
        <v>22783</v>
      </c>
      <c r="C11808" s="2"/>
      <c r="D11808" s="2" t="s">
        <v>16</v>
      </c>
      <c r="E11808" s="4">
        <f>200.00*(1-Z1%)</f>
        <v>200</v>
      </c>
      <c r="F11808" s="2">
        <v>6</v>
      </c>
      <c r="G11808" s="2"/>
    </row>
    <row r="11809" spans="1:26" customHeight="1" ht="35" hidden="true" outlineLevel="4">
      <c r="A11809" s="5" t="s">
        <v>22784</v>
      </c>
      <c r="B11809" s="5"/>
      <c r="C11809" s="5"/>
      <c r="D11809" s="5"/>
      <c r="E11809" s="5"/>
      <c r="F11809" s="5"/>
      <c r="G11809" s="5"/>
    </row>
    <row r="11810" spans="1:26" customHeight="1" ht="18" hidden="true" outlineLevel="4">
      <c r="A11810" s="2" t="s">
        <v>22785</v>
      </c>
      <c r="B11810" s="3" t="s">
        <v>22786</v>
      </c>
      <c r="C11810" s="2"/>
      <c r="D11810" s="2" t="s">
        <v>16</v>
      </c>
      <c r="E11810" s="4">
        <f>190.00*(1-Z1%)</f>
        <v>190</v>
      </c>
      <c r="F11810" s="2">
        <v>1</v>
      </c>
      <c r="G11810" s="2"/>
    </row>
    <row r="11811" spans="1:26" customHeight="1" ht="18" hidden="true" outlineLevel="4">
      <c r="A11811" s="2" t="s">
        <v>22787</v>
      </c>
      <c r="B11811" s="3" t="s">
        <v>22788</v>
      </c>
      <c r="C11811" s="2"/>
      <c r="D11811" s="2" t="s">
        <v>16</v>
      </c>
      <c r="E11811" s="4">
        <f>80.00*(1-Z1%)</f>
        <v>80</v>
      </c>
      <c r="F11811" s="2">
        <v>2</v>
      </c>
      <c r="G11811" s="2"/>
    </row>
    <row r="11812" spans="1:26" customHeight="1" ht="18" hidden="true" outlineLevel="4">
      <c r="A11812" s="2" t="s">
        <v>22789</v>
      </c>
      <c r="B11812" s="3" t="s">
        <v>22790</v>
      </c>
      <c r="C11812" s="2"/>
      <c r="D11812" s="2" t="s">
        <v>16</v>
      </c>
      <c r="E11812" s="4">
        <f>90.00*(1-Z1%)</f>
        <v>90</v>
      </c>
      <c r="F11812" s="2">
        <v>11</v>
      </c>
      <c r="G11812" s="2"/>
    </row>
    <row r="11813" spans="1:26" customHeight="1" ht="18" hidden="true" outlineLevel="4">
      <c r="A11813" s="2" t="s">
        <v>22791</v>
      </c>
      <c r="B11813" s="3" t="s">
        <v>22792</v>
      </c>
      <c r="C11813" s="2"/>
      <c r="D11813" s="2" t="s">
        <v>16</v>
      </c>
      <c r="E11813" s="4">
        <f>80.00*(1-Z1%)</f>
        <v>80</v>
      </c>
      <c r="F11813" s="2">
        <v>7</v>
      </c>
      <c r="G11813" s="2"/>
    </row>
    <row r="11814" spans="1:26" customHeight="1" ht="18" hidden="true" outlineLevel="4">
      <c r="A11814" s="2" t="s">
        <v>22793</v>
      </c>
      <c r="B11814" s="3" t="s">
        <v>22794</v>
      </c>
      <c r="C11814" s="2"/>
      <c r="D11814" s="2" t="s">
        <v>16</v>
      </c>
      <c r="E11814" s="4">
        <f>120.00*(1-Z1%)</f>
        <v>120</v>
      </c>
      <c r="F11814" s="2">
        <v>3</v>
      </c>
      <c r="G11814" s="2"/>
    </row>
    <row r="11815" spans="1:26" customHeight="1" ht="18" hidden="true" outlineLevel="4">
      <c r="A11815" s="2" t="s">
        <v>22795</v>
      </c>
      <c r="B11815" s="3" t="s">
        <v>22796</v>
      </c>
      <c r="C11815" s="2"/>
      <c r="D11815" s="2" t="s">
        <v>16</v>
      </c>
      <c r="E11815" s="4">
        <f>130.00*(1-Z1%)</f>
        <v>130</v>
      </c>
      <c r="F11815" s="2">
        <v>5</v>
      </c>
      <c r="G11815" s="2"/>
    </row>
    <row r="11816" spans="1:26" customHeight="1" ht="18" hidden="true" outlineLevel="4">
      <c r="A11816" s="2" t="s">
        <v>22797</v>
      </c>
      <c r="B11816" s="3" t="s">
        <v>22798</v>
      </c>
      <c r="C11816" s="2"/>
      <c r="D11816" s="2" t="s">
        <v>16</v>
      </c>
      <c r="E11816" s="4">
        <f>130.00*(1-Z1%)</f>
        <v>130</v>
      </c>
      <c r="F11816" s="2">
        <v>20</v>
      </c>
      <c r="G11816" s="2"/>
    </row>
    <row r="11817" spans="1:26" customHeight="1" ht="18" hidden="true" outlineLevel="4">
      <c r="A11817" s="2" t="s">
        <v>22799</v>
      </c>
      <c r="B11817" s="3" t="s">
        <v>22800</v>
      </c>
      <c r="C11817" s="2"/>
      <c r="D11817" s="2" t="s">
        <v>16</v>
      </c>
      <c r="E11817" s="4">
        <f>160.00*(1-Z1%)</f>
        <v>160</v>
      </c>
      <c r="F11817" s="2">
        <v>16</v>
      </c>
      <c r="G11817" s="2"/>
    </row>
    <row r="11818" spans="1:26" customHeight="1" ht="18" hidden="true" outlineLevel="4">
      <c r="A11818" s="2" t="s">
        <v>22801</v>
      </c>
      <c r="B11818" s="3" t="s">
        <v>22802</v>
      </c>
      <c r="C11818" s="2"/>
      <c r="D11818" s="2" t="s">
        <v>16</v>
      </c>
      <c r="E11818" s="4">
        <f>160.00*(1-Z1%)</f>
        <v>160</v>
      </c>
      <c r="F11818" s="2">
        <v>21</v>
      </c>
      <c r="G11818" s="2"/>
    </row>
    <row r="11819" spans="1:26" customHeight="1" ht="18" hidden="true" outlineLevel="4">
      <c r="A11819" s="2" t="s">
        <v>22803</v>
      </c>
      <c r="B11819" s="3" t="s">
        <v>22804</v>
      </c>
      <c r="C11819" s="2"/>
      <c r="D11819" s="2" t="s">
        <v>16</v>
      </c>
      <c r="E11819" s="4">
        <f>100.00*(1-Z1%)</f>
        <v>100</v>
      </c>
      <c r="F11819" s="2">
        <v>2</v>
      </c>
      <c r="G11819" s="2"/>
    </row>
    <row r="11820" spans="1:26" customHeight="1" ht="18" hidden="true" outlineLevel="4">
      <c r="A11820" s="2" t="s">
        <v>22805</v>
      </c>
      <c r="B11820" s="3" t="s">
        <v>22806</v>
      </c>
      <c r="C11820" s="2"/>
      <c r="D11820" s="2" t="s">
        <v>16</v>
      </c>
      <c r="E11820" s="4">
        <f>120.00*(1-Z1%)</f>
        <v>120</v>
      </c>
      <c r="F11820" s="2">
        <v>6</v>
      </c>
      <c r="G11820" s="2"/>
    </row>
    <row r="11821" spans="1:26" customHeight="1" ht="35" hidden="true" outlineLevel="4">
      <c r="A11821" s="5" t="s">
        <v>22807</v>
      </c>
      <c r="B11821" s="5"/>
      <c r="C11821" s="5"/>
      <c r="D11821" s="5"/>
      <c r="E11821" s="5"/>
      <c r="F11821" s="5"/>
      <c r="G11821" s="5"/>
    </row>
    <row r="11822" spans="1:26" customHeight="1" ht="18" hidden="true" outlineLevel="4">
      <c r="A11822" s="2" t="s">
        <v>22808</v>
      </c>
      <c r="B11822" s="3" t="s">
        <v>22809</v>
      </c>
      <c r="C11822" s="2"/>
      <c r="D11822" s="2" t="s">
        <v>16</v>
      </c>
      <c r="E11822" s="4">
        <f>175.00*(1-Z1%)</f>
        <v>175</v>
      </c>
      <c r="F11822" s="2">
        <v>1</v>
      </c>
      <c r="G11822" s="2"/>
    </row>
    <row r="11823" spans="1:26" customHeight="1" ht="18" hidden="true" outlineLevel="4">
      <c r="A11823" s="2" t="s">
        <v>22810</v>
      </c>
      <c r="B11823" s="3" t="s">
        <v>22811</v>
      </c>
      <c r="C11823" s="2"/>
      <c r="D11823" s="2" t="s">
        <v>16</v>
      </c>
      <c r="E11823" s="4">
        <f>110.00*(1-Z1%)</f>
        <v>110</v>
      </c>
      <c r="F11823" s="2">
        <v>3</v>
      </c>
      <c r="G11823" s="2"/>
    </row>
    <row r="11824" spans="1:26" customHeight="1" ht="18" hidden="true" outlineLevel="4">
      <c r="A11824" s="2" t="s">
        <v>22812</v>
      </c>
      <c r="B11824" s="3" t="s">
        <v>22813</v>
      </c>
      <c r="C11824" s="2"/>
      <c r="D11824" s="2" t="s">
        <v>16</v>
      </c>
      <c r="E11824" s="4">
        <f>110.00*(1-Z1%)</f>
        <v>110</v>
      </c>
      <c r="F11824" s="2">
        <v>10</v>
      </c>
      <c r="G11824" s="2"/>
    </row>
    <row r="11825" spans="1:26" customHeight="1" ht="18" hidden="true" outlineLevel="4">
      <c r="A11825" s="2" t="s">
        <v>22814</v>
      </c>
      <c r="B11825" s="3" t="s">
        <v>22815</v>
      </c>
      <c r="C11825" s="2"/>
      <c r="D11825" s="2" t="s">
        <v>16</v>
      </c>
      <c r="E11825" s="4">
        <f>60.00*(1-Z1%)</f>
        <v>60</v>
      </c>
      <c r="F11825" s="2">
        <v>1</v>
      </c>
      <c r="G11825" s="2"/>
    </row>
    <row r="11826" spans="1:26" customHeight="1" ht="18" hidden="true" outlineLevel="4">
      <c r="A11826" s="2" t="s">
        <v>22816</v>
      </c>
      <c r="B11826" s="3" t="s">
        <v>22817</v>
      </c>
      <c r="C11826" s="2"/>
      <c r="D11826" s="2" t="s">
        <v>16</v>
      </c>
      <c r="E11826" s="4">
        <f>75.00*(1-Z1%)</f>
        <v>75</v>
      </c>
      <c r="F11826" s="2">
        <v>11</v>
      </c>
      <c r="G11826" s="2"/>
    </row>
    <row r="11827" spans="1:26" customHeight="1" ht="18" hidden="true" outlineLevel="4">
      <c r="A11827" s="2" t="s">
        <v>22818</v>
      </c>
      <c r="B11827" s="3" t="s">
        <v>22819</v>
      </c>
      <c r="C11827" s="2"/>
      <c r="D11827" s="2" t="s">
        <v>16</v>
      </c>
      <c r="E11827" s="4">
        <f>75.00*(1-Z1%)</f>
        <v>75</v>
      </c>
      <c r="F11827" s="2">
        <v>17</v>
      </c>
      <c r="G11827" s="2"/>
    </row>
    <row r="11828" spans="1:26" customHeight="1" ht="36" hidden="true" outlineLevel="4">
      <c r="A11828" s="2" t="s">
        <v>22820</v>
      </c>
      <c r="B11828" s="3" t="s">
        <v>22821</v>
      </c>
      <c r="C11828" s="2"/>
      <c r="D11828" s="2" t="s">
        <v>16</v>
      </c>
      <c r="E11828" s="4">
        <f>120.00*(1-Z1%)</f>
        <v>120</v>
      </c>
      <c r="F11828" s="2">
        <v>13</v>
      </c>
      <c r="G11828" s="2"/>
    </row>
    <row r="11829" spans="1:26" customHeight="1" ht="18" hidden="true" outlineLevel="4">
      <c r="A11829" s="2" t="s">
        <v>22822</v>
      </c>
      <c r="B11829" s="3" t="s">
        <v>22823</v>
      </c>
      <c r="C11829" s="2"/>
      <c r="D11829" s="2" t="s">
        <v>16</v>
      </c>
      <c r="E11829" s="4">
        <f>75.00*(1-Z1%)</f>
        <v>75</v>
      </c>
      <c r="F11829" s="2">
        <v>14</v>
      </c>
      <c r="G11829" s="2"/>
    </row>
    <row r="11830" spans="1:26" customHeight="1" ht="18" hidden="true" outlineLevel="4">
      <c r="A11830" s="2" t="s">
        <v>22824</v>
      </c>
      <c r="B11830" s="3" t="s">
        <v>22825</v>
      </c>
      <c r="C11830" s="2"/>
      <c r="D11830" s="2" t="s">
        <v>16</v>
      </c>
      <c r="E11830" s="4">
        <f>150.00*(1-Z1%)</f>
        <v>150</v>
      </c>
      <c r="F11830" s="2">
        <v>19</v>
      </c>
      <c r="G11830" s="2"/>
    </row>
    <row r="11831" spans="1:26" customHeight="1" ht="18" hidden="true" outlineLevel="4">
      <c r="A11831" s="2" t="s">
        <v>22826</v>
      </c>
      <c r="B11831" s="3" t="s">
        <v>22827</v>
      </c>
      <c r="C11831" s="2"/>
      <c r="D11831" s="2" t="s">
        <v>16</v>
      </c>
      <c r="E11831" s="4">
        <f>75.00*(1-Z1%)</f>
        <v>75</v>
      </c>
      <c r="F11831" s="2">
        <v>8</v>
      </c>
      <c r="G11831" s="2"/>
    </row>
    <row r="11832" spans="1:26" customHeight="1" ht="18" hidden="true" outlineLevel="4">
      <c r="A11832" s="2" t="s">
        <v>22828</v>
      </c>
      <c r="B11832" s="3" t="s">
        <v>22829</v>
      </c>
      <c r="C11832" s="2"/>
      <c r="D11832" s="2" t="s">
        <v>16</v>
      </c>
      <c r="E11832" s="4">
        <f>80.00*(1-Z1%)</f>
        <v>80</v>
      </c>
      <c r="F11832" s="2">
        <v>2</v>
      </c>
      <c r="G11832" s="2"/>
    </row>
    <row r="11833" spans="1:26" customHeight="1" ht="36" hidden="true" outlineLevel="4">
      <c r="A11833" s="2" t="s">
        <v>22830</v>
      </c>
      <c r="B11833" s="3" t="s">
        <v>22831</v>
      </c>
      <c r="C11833" s="2"/>
      <c r="D11833" s="2" t="s">
        <v>16</v>
      </c>
      <c r="E11833" s="4">
        <f>150.00*(1-Z1%)</f>
        <v>150</v>
      </c>
      <c r="F11833" s="2">
        <v>21</v>
      </c>
      <c r="G11833" s="2"/>
    </row>
    <row r="11834" spans="1:26" customHeight="1" ht="18" hidden="true" outlineLevel="4">
      <c r="A11834" s="2" t="s">
        <v>22832</v>
      </c>
      <c r="B11834" s="3" t="s">
        <v>22833</v>
      </c>
      <c r="C11834" s="2"/>
      <c r="D11834" s="2" t="s">
        <v>16</v>
      </c>
      <c r="E11834" s="4">
        <f>80.00*(1-Z1%)</f>
        <v>80</v>
      </c>
      <c r="F11834" s="2">
        <v>2</v>
      </c>
      <c r="G11834" s="2"/>
    </row>
    <row r="11835" spans="1:26" customHeight="1" ht="18" hidden="true" outlineLevel="4">
      <c r="A11835" s="2" t="s">
        <v>22834</v>
      </c>
      <c r="B11835" s="3" t="s">
        <v>22835</v>
      </c>
      <c r="C11835" s="2"/>
      <c r="D11835" s="2" t="s">
        <v>16</v>
      </c>
      <c r="E11835" s="4">
        <f>90.00*(1-Z1%)</f>
        <v>90</v>
      </c>
      <c r="F11835" s="2">
        <v>1</v>
      </c>
      <c r="G11835" s="2"/>
    </row>
    <row r="11836" spans="1:26" customHeight="1" ht="18" hidden="true" outlineLevel="4">
      <c r="A11836" s="2" t="s">
        <v>22836</v>
      </c>
      <c r="B11836" s="3" t="s">
        <v>22837</v>
      </c>
      <c r="C11836" s="2"/>
      <c r="D11836" s="2" t="s">
        <v>16</v>
      </c>
      <c r="E11836" s="4">
        <f>150.00*(1-Z1%)</f>
        <v>150</v>
      </c>
      <c r="F11836" s="2">
        <v>22</v>
      </c>
      <c r="G11836" s="2"/>
    </row>
    <row r="11837" spans="1:26" customHeight="1" ht="36" hidden="true" outlineLevel="4">
      <c r="A11837" s="2" t="s">
        <v>22838</v>
      </c>
      <c r="B11837" s="3" t="s">
        <v>22839</v>
      </c>
      <c r="C11837" s="2"/>
      <c r="D11837" s="2" t="s">
        <v>16</v>
      </c>
      <c r="E11837" s="4">
        <f>150.00*(1-Z1%)</f>
        <v>150</v>
      </c>
      <c r="F11837" s="2">
        <v>22</v>
      </c>
      <c r="G11837" s="2"/>
    </row>
    <row r="11838" spans="1:26" customHeight="1" ht="36" hidden="true" outlineLevel="4">
      <c r="A11838" s="2" t="s">
        <v>22840</v>
      </c>
      <c r="B11838" s="3" t="s">
        <v>22841</v>
      </c>
      <c r="C11838" s="2"/>
      <c r="D11838" s="2" t="s">
        <v>16</v>
      </c>
      <c r="E11838" s="4">
        <f>85.00*(1-Z1%)</f>
        <v>85</v>
      </c>
      <c r="F11838" s="2">
        <v>15</v>
      </c>
      <c r="G11838" s="2"/>
    </row>
    <row r="11839" spans="1:26" customHeight="1" ht="18" hidden="true" outlineLevel="4">
      <c r="A11839" s="2" t="s">
        <v>22842</v>
      </c>
      <c r="B11839" s="3" t="s">
        <v>22843</v>
      </c>
      <c r="C11839" s="2"/>
      <c r="D11839" s="2" t="s">
        <v>16</v>
      </c>
      <c r="E11839" s="4">
        <f>90.00*(1-Z1%)</f>
        <v>90</v>
      </c>
      <c r="F11839" s="2">
        <v>13</v>
      </c>
      <c r="G11839" s="2"/>
    </row>
    <row r="11840" spans="1:26" customHeight="1" ht="18" hidden="true" outlineLevel="4">
      <c r="A11840" s="2" t="s">
        <v>22844</v>
      </c>
      <c r="B11840" s="3" t="s">
        <v>22845</v>
      </c>
      <c r="C11840" s="2"/>
      <c r="D11840" s="2" t="s">
        <v>16</v>
      </c>
      <c r="E11840" s="4">
        <f>100.00*(1-Z1%)</f>
        <v>100</v>
      </c>
      <c r="F11840" s="2">
        <v>5</v>
      </c>
      <c r="G11840" s="2"/>
    </row>
    <row r="11841" spans="1:26" customHeight="1" ht="18" hidden="true" outlineLevel="4">
      <c r="A11841" s="2" t="s">
        <v>22846</v>
      </c>
      <c r="B11841" s="3" t="s">
        <v>22847</v>
      </c>
      <c r="C11841" s="2"/>
      <c r="D11841" s="2" t="s">
        <v>16</v>
      </c>
      <c r="E11841" s="4">
        <f>85.00*(1-Z1%)</f>
        <v>85</v>
      </c>
      <c r="F11841" s="2">
        <v>9</v>
      </c>
      <c r="G11841" s="2"/>
    </row>
    <row r="11842" spans="1:26" customHeight="1" ht="18" hidden="true" outlineLevel="4">
      <c r="A11842" s="2" t="s">
        <v>22848</v>
      </c>
      <c r="B11842" s="3" t="s">
        <v>22849</v>
      </c>
      <c r="C11842" s="2"/>
      <c r="D11842" s="2" t="s">
        <v>16</v>
      </c>
      <c r="E11842" s="4">
        <f>175.00*(1-Z1%)</f>
        <v>175</v>
      </c>
      <c r="F11842" s="2">
        <v>11</v>
      </c>
      <c r="G11842" s="2"/>
    </row>
    <row r="11843" spans="1:26" customHeight="1" ht="18" hidden="true" outlineLevel="4">
      <c r="A11843" s="2" t="s">
        <v>22850</v>
      </c>
      <c r="B11843" s="3" t="s">
        <v>22851</v>
      </c>
      <c r="C11843" s="2"/>
      <c r="D11843" s="2" t="s">
        <v>16</v>
      </c>
      <c r="E11843" s="4">
        <f>100.00*(1-Z1%)</f>
        <v>100</v>
      </c>
      <c r="F11843" s="2">
        <v>1</v>
      </c>
      <c r="G11843" s="2"/>
    </row>
    <row r="11844" spans="1:26" customHeight="1" ht="18" hidden="true" outlineLevel="4">
      <c r="A11844" s="2" t="s">
        <v>22852</v>
      </c>
      <c r="B11844" s="3" t="s">
        <v>22853</v>
      </c>
      <c r="C11844" s="2"/>
      <c r="D11844" s="2" t="s">
        <v>16</v>
      </c>
      <c r="E11844" s="4">
        <f>190.00*(1-Z1%)</f>
        <v>190</v>
      </c>
      <c r="F11844" s="2">
        <v>17</v>
      </c>
      <c r="G11844" s="2"/>
    </row>
    <row r="11845" spans="1:26" customHeight="1" ht="36" hidden="true" outlineLevel="4">
      <c r="A11845" s="2" t="s">
        <v>22854</v>
      </c>
      <c r="B11845" s="3" t="s">
        <v>22855</v>
      </c>
      <c r="C11845" s="2"/>
      <c r="D11845" s="2" t="s">
        <v>16</v>
      </c>
      <c r="E11845" s="4">
        <f>220.00*(1-Z1%)</f>
        <v>220</v>
      </c>
      <c r="F11845" s="2">
        <v>10</v>
      </c>
      <c r="G11845" s="2"/>
    </row>
    <row r="11846" spans="1:26" customHeight="1" ht="36" hidden="true" outlineLevel="4">
      <c r="A11846" s="2" t="s">
        <v>22856</v>
      </c>
      <c r="B11846" s="3" t="s">
        <v>22857</v>
      </c>
      <c r="C11846" s="2"/>
      <c r="D11846" s="2" t="s">
        <v>16</v>
      </c>
      <c r="E11846" s="4">
        <f>170.00*(1-Z1%)</f>
        <v>170</v>
      </c>
      <c r="F11846" s="2">
        <v>12</v>
      </c>
      <c r="G11846" s="2"/>
    </row>
    <row r="11847" spans="1:26" customHeight="1" ht="36" hidden="true" outlineLevel="4">
      <c r="A11847" s="2" t="s">
        <v>22858</v>
      </c>
      <c r="B11847" s="3" t="s">
        <v>22859</v>
      </c>
      <c r="C11847" s="2"/>
      <c r="D11847" s="2" t="s">
        <v>16</v>
      </c>
      <c r="E11847" s="4">
        <f>150.00*(1-Z1%)</f>
        <v>150</v>
      </c>
      <c r="F11847" s="2">
        <v>24</v>
      </c>
      <c r="G11847" s="2"/>
    </row>
    <row r="11848" spans="1:26" customHeight="1" ht="36" hidden="true" outlineLevel="4">
      <c r="A11848" s="2" t="s">
        <v>22860</v>
      </c>
      <c r="B11848" s="3" t="s">
        <v>22861</v>
      </c>
      <c r="C11848" s="2"/>
      <c r="D11848" s="2" t="s">
        <v>16</v>
      </c>
      <c r="E11848" s="4">
        <f>155.00*(1-Z1%)</f>
        <v>155</v>
      </c>
      <c r="F11848" s="2">
        <v>4</v>
      </c>
      <c r="G11848" s="2"/>
    </row>
    <row r="11849" spans="1:26" customHeight="1" ht="35" hidden="true" outlineLevel="4">
      <c r="A11849" s="5" t="s">
        <v>22862</v>
      </c>
      <c r="B11849" s="5"/>
      <c r="C11849" s="5"/>
      <c r="D11849" s="5"/>
      <c r="E11849" s="5"/>
      <c r="F11849" s="5"/>
      <c r="G11849" s="5"/>
    </row>
    <row r="11850" spans="1:26" customHeight="1" ht="36" hidden="true" outlineLevel="4">
      <c r="A11850" s="2" t="s">
        <v>22863</v>
      </c>
      <c r="B11850" s="3" t="s">
        <v>22864</v>
      </c>
      <c r="C11850" s="2"/>
      <c r="D11850" s="2" t="s">
        <v>16</v>
      </c>
      <c r="E11850" s="4">
        <f>175.00*(1-Z1%)</f>
        <v>175</v>
      </c>
      <c r="F11850" s="2">
        <v>6</v>
      </c>
      <c r="G11850" s="2"/>
    </row>
    <row r="11851" spans="1:26" customHeight="1" ht="36" hidden="true" outlineLevel="4">
      <c r="A11851" s="2" t="s">
        <v>22865</v>
      </c>
      <c r="B11851" s="3" t="s">
        <v>22866</v>
      </c>
      <c r="C11851" s="2"/>
      <c r="D11851" s="2" t="s">
        <v>16</v>
      </c>
      <c r="E11851" s="4">
        <f>120.00*(1-Z1%)</f>
        <v>120</v>
      </c>
      <c r="F11851" s="2">
        <v>10</v>
      </c>
      <c r="G11851" s="2"/>
    </row>
    <row r="11852" spans="1:26" customHeight="1" ht="36" hidden="true" outlineLevel="4">
      <c r="A11852" s="2" t="s">
        <v>22867</v>
      </c>
      <c r="B11852" s="3" t="s">
        <v>22868</v>
      </c>
      <c r="C11852" s="2"/>
      <c r="D11852" s="2" t="s">
        <v>16</v>
      </c>
      <c r="E11852" s="4">
        <f>120.00*(1-Z1%)</f>
        <v>120</v>
      </c>
      <c r="F11852" s="2">
        <v>10</v>
      </c>
      <c r="G11852" s="2"/>
    </row>
    <row r="11853" spans="1:26" customHeight="1" ht="36" hidden="true" outlineLevel="4">
      <c r="A11853" s="2" t="s">
        <v>22869</v>
      </c>
      <c r="B11853" s="3" t="s">
        <v>22870</v>
      </c>
      <c r="C11853" s="2"/>
      <c r="D11853" s="2" t="s">
        <v>16</v>
      </c>
      <c r="E11853" s="4">
        <f>130.00*(1-Z1%)</f>
        <v>130</v>
      </c>
      <c r="F11853" s="2">
        <v>10</v>
      </c>
      <c r="G11853" s="2"/>
    </row>
    <row r="11854" spans="1:26" customHeight="1" ht="36" hidden="true" outlineLevel="4">
      <c r="A11854" s="2" t="s">
        <v>22871</v>
      </c>
      <c r="B11854" s="3" t="s">
        <v>22872</v>
      </c>
      <c r="C11854" s="2"/>
      <c r="D11854" s="2" t="s">
        <v>16</v>
      </c>
      <c r="E11854" s="4">
        <f>130.00*(1-Z1%)</f>
        <v>130</v>
      </c>
      <c r="F11854" s="2">
        <v>10</v>
      </c>
      <c r="G11854" s="2"/>
    </row>
    <row r="11855" spans="1:26" customHeight="1" ht="36" hidden="true" outlineLevel="4">
      <c r="A11855" s="2" t="s">
        <v>22873</v>
      </c>
      <c r="B11855" s="3" t="s">
        <v>22874</v>
      </c>
      <c r="C11855" s="2"/>
      <c r="D11855" s="2" t="s">
        <v>16</v>
      </c>
      <c r="E11855" s="4">
        <f>49.00*(1-Z1%)</f>
        <v>49</v>
      </c>
      <c r="F11855" s="2">
        <v>1</v>
      </c>
      <c r="G11855" s="2"/>
    </row>
    <row r="11856" spans="1:26" customHeight="1" ht="18" hidden="true" outlineLevel="4">
      <c r="A11856" s="2" t="s">
        <v>22875</v>
      </c>
      <c r="B11856" s="3" t="s">
        <v>22876</v>
      </c>
      <c r="C11856" s="2"/>
      <c r="D11856" s="2" t="s">
        <v>16</v>
      </c>
      <c r="E11856" s="4">
        <f>95.00*(1-Z1%)</f>
        <v>95</v>
      </c>
      <c r="F11856" s="2">
        <v>6</v>
      </c>
      <c r="G11856" s="2"/>
    </row>
    <row r="11857" spans="1:26" customHeight="1" ht="18" hidden="true" outlineLevel="4">
      <c r="A11857" s="2" t="s">
        <v>22877</v>
      </c>
      <c r="B11857" s="3" t="s">
        <v>22878</v>
      </c>
      <c r="C11857" s="2"/>
      <c r="D11857" s="2" t="s">
        <v>16</v>
      </c>
      <c r="E11857" s="4">
        <f>80.00*(1-Z1%)</f>
        <v>80</v>
      </c>
      <c r="F11857" s="2">
        <v>2</v>
      </c>
      <c r="G11857" s="2"/>
    </row>
    <row r="11858" spans="1:26" customHeight="1" ht="36" hidden="true" outlineLevel="4">
      <c r="A11858" s="2" t="s">
        <v>22879</v>
      </c>
      <c r="B11858" s="3" t="s">
        <v>22880</v>
      </c>
      <c r="C11858" s="2"/>
      <c r="D11858" s="2" t="s">
        <v>16</v>
      </c>
      <c r="E11858" s="4">
        <f>65.00*(1-Z1%)</f>
        <v>65</v>
      </c>
      <c r="F11858" s="2">
        <v>4</v>
      </c>
      <c r="G11858" s="2"/>
    </row>
    <row r="11859" spans="1:26" customHeight="1" ht="18" hidden="true" outlineLevel="4">
      <c r="A11859" s="2" t="s">
        <v>22881</v>
      </c>
      <c r="B11859" s="3" t="s">
        <v>22882</v>
      </c>
      <c r="C11859" s="2"/>
      <c r="D11859" s="2" t="s">
        <v>16</v>
      </c>
      <c r="E11859" s="4">
        <f>75.00*(1-Z1%)</f>
        <v>75</v>
      </c>
      <c r="F11859" s="2">
        <v>11</v>
      </c>
      <c r="G11859" s="2"/>
    </row>
    <row r="11860" spans="1:26" customHeight="1" ht="18" hidden="true" outlineLevel="4">
      <c r="A11860" s="2" t="s">
        <v>22883</v>
      </c>
      <c r="B11860" s="3" t="s">
        <v>22884</v>
      </c>
      <c r="C11860" s="2"/>
      <c r="D11860" s="2" t="s">
        <v>16</v>
      </c>
      <c r="E11860" s="4">
        <f>65.00*(1-Z1%)</f>
        <v>65</v>
      </c>
      <c r="F11860" s="2">
        <v>4</v>
      </c>
      <c r="G11860" s="2"/>
    </row>
    <row r="11861" spans="1:26" customHeight="1" ht="18" hidden="true" outlineLevel="4">
      <c r="A11861" s="2" t="s">
        <v>22885</v>
      </c>
      <c r="B11861" s="3" t="s">
        <v>22886</v>
      </c>
      <c r="C11861" s="2"/>
      <c r="D11861" s="2" t="s">
        <v>16</v>
      </c>
      <c r="E11861" s="4">
        <f>75.00*(1-Z1%)</f>
        <v>75</v>
      </c>
      <c r="F11861" s="2">
        <v>15</v>
      </c>
      <c r="G11861" s="2"/>
    </row>
    <row r="11862" spans="1:26" customHeight="1" ht="18" hidden="true" outlineLevel="4">
      <c r="A11862" s="2" t="s">
        <v>22887</v>
      </c>
      <c r="B11862" s="3" t="s">
        <v>22888</v>
      </c>
      <c r="C11862" s="2"/>
      <c r="D11862" s="2" t="s">
        <v>16</v>
      </c>
      <c r="E11862" s="4">
        <f>90.00*(1-Z1%)</f>
        <v>90</v>
      </c>
      <c r="F11862" s="2">
        <v>4</v>
      </c>
      <c r="G11862" s="2"/>
    </row>
    <row r="11863" spans="1:26" customHeight="1" ht="18" hidden="true" outlineLevel="4">
      <c r="A11863" s="2" t="s">
        <v>22889</v>
      </c>
      <c r="B11863" s="3" t="s">
        <v>22890</v>
      </c>
      <c r="C11863" s="2"/>
      <c r="D11863" s="2" t="s">
        <v>16</v>
      </c>
      <c r="E11863" s="4">
        <f>100.00*(1-Z1%)</f>
        <v>100</v>
      </c>
      <c r="F11863" s="2">
        <v>10</v>
      </c>
      <c r="G11863" s="2"/>
    </row>
    <row r="11864" spans="1:26" customHeight="1" ht="18" hidden="true" outlineLevel="4">
      <c r="A11864" s="2" t="s">
        <v>22891</v>
      </c>
      <c r="B11864" s="3" t="s">
        <v>22892</v>
      </c>
      <c r="C11864" s="2"/>
      <c r="D11864" s="2" t="s">
        <v>16</v>
      </c>
      <c r="E11864" s="4">
        <f>100.00*(1-Z1%)</f>
        <v>100</v>
      </c>
      <c r="F11864" s="2">
        <v>19</v>
      </c>
      <c r="G11864" s="2"/>
    </row>
    <row r="11865" spans="1:26" customHeight="1" ht="18" hidden="true" outlineLevel="4">
      <c r="A11865" s="2" t="s">
        <v>22893</v>
      </c>
      <c r="B11865" s="3" t="s">
        <v>22894</v>
      </c>
      <c r="C11865" s="2"/>
      <c r="D11865" s="2" t="s">
        <v>16</v>
      </c>
      <c r="E11865" s="4">
        <f>100.00*(1-Z1%)</f>
        <v>100</v>
      </c>
      <c r="F11865" s="2">
        <v>5</v>
      </c>
      <c r="G11865" s="2"/>
    </row>
    <row r="11866" spans="1:26" customHeight="1" ht="18" hidden="true" outlineLevel="4">
      <c r="A11866" s="2" t="s">
        <v>22895</v>
      </c>
      <c r="B11866" s="3" t="s">
        <v>22896</v>
      </c>
      <c r="C11866" s="2"/>
      <c r="D11866" s="2" t="s">
        <v>16</v>
      </c>
      <c r="E11866" s="4">
        <f>140.00*(1-Z1%)</f>
        <v>140</v>
      </c>
      <c r="F11866" s="2">
        <v>3</v>
      </c>
      <c r="G11866" s="2"/>
    </row>
    <row r="11867" spans="1:26" customHeight="1" ht="18" hidden="true" outlineLevel="4">
      <c r="A11867" s="2" t="s">
        <v>22897</v>
      </c>
      <c r="B11867" s="3" t="s">
        <v>22898</v>
      </c>
      <c r="C11867" s="2"/>
      <c r="D11867" s="2" t="s">
        <v>16</v>
      </c>
      <c r="E11867" s="4">
        <f>120.00*(1-Z1%)</f>
        <v>120</v>
      </c>
      <c r="F11867" s="2">
        <v>4</v>
      </c>
      <c r="G11867" s="2"/>
    </row>
    <row r="11868" spans="1:26" customHeight="1" ht="18" hidden="true" outlineLevel="4">
      <c r="A11868" s="2" t="s">
        <v>22899</v>
      </c>
      <c r="B11868" s="3" t="s">
        <v>22900</v>
      </c>
      <c r="C11868" s="2"/>
      <c r="D11868" s="2" t="s">
        <v>16</v>
      </c>
      <c r="E11868" s="4">
        <f>140.00*(1-Z1%)</f>
        <v>140</v>
      </c>
      <c r="F11868" s="2">
        <v>17</v>
      </c>
      <c r="G11868" s="2"/>
    </row>
    <row r="11869" spans="1:26" customHeight="1" ht="18" hidden="true" outlineLevel="4">
      <c r="A11869" s="2" t="s">
        <v>22901</v>
      </c>
      <c r="B11869" s="3" t="s">
        <v>22902</v>
      </c>
      <c r="C11869" s="2"/>
      <c r="D11869" s="2" t="s">
        <v>16</v>
      </c>
      <c r="E11869" s="4">
        <f>85.00*(1-Z1%)</f>
        <v>85</v>
      </c>
      <c r="F11869" s="2">
        <v>7</v>
      </c>
      <c r="G11869" s="2"/>
    </row>
    <row r="11870" spans="1:26" customHeight="1" ht="18" hidden="true" outlineLevel="4">
      <c r="A11870" s="2" t="s">
        <v>22903</v>
      </c>
      <c r="B11870" s="3" t="s">
        <v>22904</v>
      </c>
      <c r="C11870" s="2"/>
      <c r="D11870" s="2" t="s">
        <v>16</v>
      </c>
      <c r="E11870" s="4">
        <f>150.00*(1-Z1%)</f>
        <v>150</v>
      </c>
      <c r="F11870" s="2">
        <v>4</v>
      </c>
      <c r="G11870" s="2"/>
    </row>
    <row r="11871" spans="1:26" customHeight="1" ht="18" hidden="true" outlineLevel="4">
      <c r="A11871" s="2" t="s">
        <v>22905</v>
      </c>
      <c r="B11871" s="3" t="s">
        <v>22906</v>
      </c>
      <c r="C11871" s="2"/>
      <c r="D11871" s="2" t="s">
        <v>16</v>
      </c>
      <c r="E11871" s="4">
        <f>85.00*(1-Z1%)</f>
        <v>85</v>
      </c>
      <c r="F11871" s="2">
        <v>14</v>
      </c>
      <c r="G11871" s="2"/>
    </row>
    <row r="11872" spans="1:26" customHeight="1" ht="36" hidden="true" outlineLevel="4">
      <c r="A11872" s="2" t="s">
        <v>22907</v>
      </c>
      <c r="B11872" s="3" t="s">
        <v>22908</v>
      </c>
      <c r="C11872" s="2"/>
      <c r="D11872" s="2" t="s">
        <v>16</v>
      </c>
      <c r="E11872" s="4">
        <f>120.00*(1-Z1%)</f>
        <v>120</v>
      </c>
      <c r="F11872" s="2">
        <v>14</v>
      </c>
      <c r="G11872" s="2"/>
    </row>
    <row r="11873" spans="1:26" customHeight="1" ht="18" hidden="true" outlineLevel="4">
      <c r="A11873" s="2" t="s">
        <v>22909</v>
      </c>
      <c r="B11873" s="3" t="s">
        <v>22910</v>
      </c>
      <c r="C11873" s="2"/>
      <c r="D11873" s="2" t="s">
        <v>16</v>
      </c>
      <c r="E11873" s="4">
        <f>150.00*(1-Z1%)</f>
        <v>150</v>
      </c>
      <c r="F11873" s="2">
        <v>9</v>
      </c>
      <c r="G11873" s="2"/>
    </row>
    <row r="11874" spans="1:26" customHeight="1" ht="18" hidden="true" outlineLevel="4">
      <c r="A11874" s="2" t="s">
        <v>22911</v>
      </c>
      <c r="B11874" s="3" t="s">
        <v>22912</v>
      </c>
      <c r="C11874" s="2"/>
      <c r="D11874" s="2" t="s">
        <v>16</v>
      </c>
      <c r="E11874" s="4">
        <f>185.00*(1-Z1%)</f>
        <v>185</v>
      </c>
      <c r="F11874" s="2">
        <v>15</v>
      </c>
      <c r="G11874" s="2"/>
    </row>
    <row r="11875" spans="1:26" customHeight="1" ht="18" hidden="true" outlineLevel="4">
      <c r="A11875" s="2" t="s">
        <v>22913</v>
      </c>
      <c r="B11875" s="3" t="s">
        <v>22914</v>
      </c>
      <c r="C11875" s="2"/>
      <c r="D11875" s="2" t="s">
        <v>16</v>
      </c>
      <c r="E11875" s="4">
        <f>110.00*(1-Z1%)</f>
        <v>110</v>
      </c>
      <c r="F11875" s="2">
        <v>8</v>
      </c>
      <c r="G11875" s="2"/>
    </row>
    <row r="11876" spans="1:26" customHeight="1" ht="18" hidden="true" outlineLevel="4">
      <c r="A11876" s="2" t="s">
        <v>22915</v>
      </c>
      <c r="B11876" s="3" t="s">
        <v>22916</v>
      </c>
      <c r="C11876" s="2"/>
      <c r="D11876" s="2" t="s">
        <v>16</v>
      </c>
      <c r="E11876" s="4">
        <f>140.00*(1-Z1%)</f>
        <v>140</v>
      </c>
      <c r="F11876" s="2">
        <v>1</v>
      </c>
      <c r="G11876" s="2"/>
    </row>
    <row r="11877" spans="1:26" customHeight="1" ht="18" hidden="true" outlineLevel="4">
      <c r="A11877" s="2" t="s">
        <v>22917</v>
      </c>
      <c r="B11877" s="3" t="s">
        <v>22918</v>
      </c>
      <c r="C11877" s="2"/>
      <c r="D11877" s="2" t="s">
        <v>16</v>
      </c>
      <c r="E11877" s="4">
        <f>190.00*(1-Z1%)</f>
        <v>190</v>
      </c>
      <c r="F11877" s="2">
        <v>10</v>
      </c>
      <c r="G11877" s="2"/>
    </row>
    <row r="11878" spans="1:26" customHeight="1" ht="18" hidden="true" outlineLevel="4">
      <c r="A11878" s="2" t="s">
        <v>22919</v>
      </c>
      <c r="B11878" s="3" t="s">
        <v>22920</v>
      </c>
      <c r="C11878" s="2"/>
      <c r="D11878" s="2" t="s">
        <v>16</v>
      </c>
      <c r="E11878" s="4">
        <f>140.00*(1-Z1%)</f>
        <v>140</v>
      </c>
      <c r="F11878" s="2">
        <v>1</v>
      </c>
      <c r="G11878" s="2"/>
    </row>
    <row r="11879" spans="1:26" customHeight="1" ht="18" hidden="true" outlineLevel="4">
      <c r="A11879" s="2" t="s">
        <v>22921</v>
      </c>
      <c r="B11879" s="3" t="s">
        <v>22922</v>
      </c>
      <c r="C11879" s="2"/>
      <c r="D11879" s="2" t="s">
        <v>16</v>
      </c>
      <c r="E11879" s="4">
        <f>110.00*(1-Z1%)</f>
        <v>110</v>
      </c>
      <c r="F11879" s="2">
        <v>15</v>
      </c>
      <c r="G11879" s="2"/>
    </row>
    <row r="11880" spans="1:26" customHeight="1" ht="36" hidden="true" outlineLevel="4">
      <c r="A11880" s="2" t="s">
        <v>22923</v>
      </c>
      <c r="B11880" s="3" t="s">
        <v>22924</v>
      </c>
      <c r="C11880" s="2"/>
      <c r="D11880" s="2" t="s">
        <v>16</v>
      </c>
      <c r="E11880" s="4">
        <f>450.00*(1-Z1%)</f>
        <v>450</v>
      </c>
      <c r="F11880" s="2">
        <v>4</v>
      </c>
      <c r="G11880" s="2"/>
    </row>
    <row r="11881" spans="1:26" customHeight="1" ht="36" hidden="true" outlineLevel="4">
      <c r="A11881" s="2" t="s">
        <v>22925</v>
      </c>
      <c r="B11881" s="3" t="s">
        <v>22924</v>
      </c>
      <c r="C11881" s="2"/>
      <c r="D11881" s="2" t="s">
        <v>16</v>
      </c>
      <c r="E11881" s="4">
        <f>290.00*(1-Z1%)</f>
        <v>290</v>
      </c>
      <c r="F11881" s="2">
        <v>10</v>
      </c>
      <c r="G11881" s="2"/>
    </row>
    <row r="11882" spans="1:26" customHeight="1" ht="35" hidden="true" outlineLevel="3">
      <c r="A11882" s="5" t="s">
        <v>22926</v>
      </c>
      <c r="B11882" s="5"/>
      <c r="C11882" s="5"/>
      <c r="D11882" s="5"/>
      <c r="E11882" s="5"/>
      <c r="F11882" s="5"/>
      <c r="G11882" s="5"/>
    </row>
    <row r="11883" spans="1:26" customHeight="1" ht="18" hidden="true" outlineLevel="3">
      <c r="A11883" s="2" t="s">
        <v>22927</v>
      </c>
      <c r="B11883" s="3" t="s">
        <v>22928</v>
      </c>
      <c r="C11883" s="2"/>
      <c r="D11883" s="2" t="s">
        <v>16</v>
      </c>
      <c r="E11883" s="4">
        <f>550.00*(1-Z1%)</f>
        <v>550</v>
      </c>
      <c r="F11883" s="2">
        <v>1</v>
      </c>
      <c r="G11883" s="2"/>
    </row>
    <row r="11884" spans="1:26" customHeight="1" ht="18" hidden="true" outlineLevel="3">
      <c r="A11884" s="2" t="s">
        <v>22929</v>
      </c>
      <c r="B11884" s="3" t="s">
        <v>22930</v>
      </c>
      <c r="C11884" s="2"/>
      <c r="D11884" s="2" t="s">
        <v>16</v>
      </c>
      <c r="E11884" s="4">
        <f>410.00*(1-Z1%)</f>
        <v>410</v>
      </c>
      <c r="F11884" s="2">
        <v>2</v>
      </c>
      <c r="G11884" s="2"/>
    </row>
    <row r="11885" spans="1:26" customHeight="1" ht="18" hidden="true" outlineLevel="3">
      <c r="A11885" s="2" t="s">
        <v>22931</v>
      </c>
      <c r="B11885" s="3" t="s">
        <v>22932</v>
      </c>
      <c r="C11885" s="2"/>
      <c r="D11885" s="2" t="s">
        <v>16</v>
      </c>
      <c r="E11885" s="4">
        <f>410.00*(1-Z1%)</f>
        <v>410</v>
      </c>
      <c r="F11885" s="2">
        <v>4</v>
      </c>
      <c r="G11885" s="2"/>
    </row>
    <row r="11886" spans="1:26" customHeight="1" ht="35" hidden="true" outlineLevel="3">
      <c r="A11886" s="5" t="s">
        <v>22933</v>
      </c>
      <c r="B11886" s="5"/>
      <c r="C11886" s="5"/>
      <c r="D11886" s="5"/>
      <c r="E11886" s="5"/>
      <c r="F11886" s="5"/>
      <c r="G11886" s="5"/>
    </row>
    <row r="11887" spans="1:26" customHeight="1" ht="18" hidden="true" outlineLevel="3">
      <c r="A11887" s="2" t="s">
        <v>22934</v>
      </c>
      <c r="B11887" s="3" t="s">
        <v>22935</v>
      </c>
      <c r="C11887" s="2"/>
      <c r="D11887" s="2" t="s">
        <v>16</v>
      </c>
      <c r="E11887" s="4">
        <f>410.00*(1-Z1%)</f>
        <v>410</v>
      </c>
      <c r="F11887" s="2">
        <v>2</v>
      </c>
      <c r="G11887" s="2"/>
    </row>
    <row r="11888" spans="1:26" customHeight="1" ht="18" hidden="true" outlineLevel="3">
      <c r="A11888" s="2" t="s">
        <v>22936</v>
      </c>
      <c r="B11888" s="3" t="s">
        <v>22937</v>
      </c>
      <c r="C11888" s="2"/>
      <c r="D11888" s="2" t="s">
        <v>16</v>
      </c>
      <c r="E11888" s="4">
        <f>610.00*(1-Z1%)</f>
        <v>610</v>
      </c>
      <c r="F11888" s="2">
        <v>1</v>
      </c>
      <c r="G11888" s="2"/>
    </row>
    <row r="11889" spans="1:26" customHeight="1" ht="18" hidden="true" outlineLevel="3">
      <c r="A11889" s="2" t="s">
        <v>22938</v>
      </c>
      <c r="B11889" s="3" t="s">
        <v>22939</v>
      </c>
      <c r="C11889" s="2"/>
      <c r="D11889" s="2" t="s">
        <v>16</v>
      </c>
      <c r="E11889" s="4">
        <f>150.00*(1-Z1%)</f>
        <v>150</v>
      </c>
      <c r="F11889" s="2">
        <v>1</v>
      </c>
      <c r="G11889" s="2"/>
    </row>
    <row r="11890" spans="1:26" customHeight="1" ht="36" hidden="true" outlineLevel="3">
      <c r="A11890" s="2" t="s">
        <v>22940</v>
      </c>
      <c r="B11890" s="3" t="s">
        <v>22941</v>
      </c>
      <c r="C11890" s="2"/>
      <c r="D11890" s="2" t="s">
        <v>16</v>
      </c>
      <c r="E11890" s="4">
        <f>790.00*(1-Z1%)</f>
        <v>790</v>
      </c>
      <c r="F11890" s="2">
        <v>1</v>
      </c>
      <c r="G11890" s="2"/>
    </row>
    <row r="11891" spans="1:26" customHeight="1" ht="18" hidden="true" outlineLevel="3">
      <c r="A11891" s="2" t="s">
        <v>22942</v>
      </c>
      <c r="B11891" s="3" t="s">
        <v>22943</v>
      </c>
      <c r="C11891" s="2"/>
      <c r="D11891" s="2" t="s">
        <v>16</v>
      </c>
      <c r="E11891" s="4">
        <f>150.00*(1-Z1%)</f>
        <v>150</v>
      </c>
      <c r="F11891" s="2">
        <v>9</v>
      </c>
      <c r="G11891" s="2"/>
    </row>
    <row r="11892" spans="1:26" customHeight="1" ht="18" hidden="true" outlineLevel="3">
      <c r="A11892" s="2" t="s">
        <v>22944</v>
      </c>
      <c r="B11892" s="3" t="s">
        <v>22945</v>
      </c>
      <c r="C11892" s="2"/>
      <c r="D11892" s="2" t="s">
        <v>16</v>
      </c>
      <c r="E11892" s="4">
        <f>170.00*(1-Z1%)</f>
        <v>170</v>
      </c>
      <c r="F11892" s="2">
        <v>9</v>
      </c>
      <c r="G11892" s="2"/>
    </row>
    <row r="11893" spans="1:26" customHeight="1" ht="36" hidden="true" outlineLevel="3">
      <c r="A11893" s="2" t="s">
        <v>22946</v>
      </c>
      <c r="B11893" s="3" t="s">
        <v>22947</v>
      </c>
      <c r="C11893" s="2"/>
      <c r="D11893" s="2" t="s">
        <v>16</v>
      </c>
      <c r="E11893" s="4">
        <f>400.00*(1-Z1%)</f>
        <v>400</v>
      </c>
      <c r="F11893" s="2">
        <v>2</v>
      </c>
      <c r="G11893" s="2"/>
    </row>
    <row r="11894" spans="1:26" customHeight="1" ht="18" hidden="true" outlineLevel="3">
      <c r="A11894" s="2" t="s">
        <v>22948</v>
      </c>
      <c r="B11894" s="3" t="s">
        <v>22949</v>
      </c>
      <c r="C11894" s="2"/>
      <c r="D11894" s="2" t="s">
        <v>16</v>
      </c>
      <c r="E11894" s="4">
        <f>70.00*(1-Z1%)</f>
        <v>70</v>
      </c>
      <c r="F11894" s="2">
        <v>18</v>
      </c>
      <c r="G11894" s="2"/>
    </row>
    <row r="11895" spans="1:26" customHeight="1" ht="18" hidden="true" outlineLevel="3">
      <c r="A11895" s="2" t="s">
        <v>22950</v>
      </c>
      <c r="B11895" s="3" t="s">
        <v>22951</v>
      </c>
      <c r="C11895" s="2"/>
      <c r="D11895" s="2" t="s">
        <v>16</v>
      </c>
      <c r="E11895" s="4">
        <f>95.00*(1-Z1%)</f>
        <v>95</v>
      </c>
      <c r="F11895" s="2">
        <v>18</v>
      </c>
      <c r="G11895" s="2"/>
    </row>
    <row r="11896" spans="1:26" customHeight="1" ht="36" hidden="true" outlineLevel="3">
      <c r="A11896" s="2" t="s">
        <v>22952</v>
      </c>
      <c r="B11896" s="3" t="s">
        <v>22953</v>
      </c>
      <c r="C11896" s="2"/>
      <c r="D11896" s="2" t="s">
        <v>16</v>
      </c>
      <c r="E11896" s="4">
        <f>80.00*(1-Z1%)</f>
        <v>80</v>
      </c>
      <c r="F11896" s="2">
        <v>9</v>
      </c>
      <c r="G11896" s="2"/>
    </row>
    <row r="11897" spans="1:26" customHeight="1" ht="36" hidden="true" outlineLevel="3">
      <c r="A11897" s="2" t="s">
        <v>22954</v>
      </c>
      <c r="B11897" s="3" t="s">
        <v>22955</v>
      </c>
      <c r="C11897" s="2"/>
      <c r="D11897" s="2" t="s">
        <v>16</v>
      </c>
      <c r="E11897" s="4">
        <f>80.00*(1-Z1%)</f>
        <v>80</v>
      </c>
      <c r="F11897" s="2">
        <v>4</v>
      </c>
      <c r="G11897" s="2"/>
    </row>
    <row r="11898" spans="1:26" customHeight="1" ht="18" hidden="true" outlineLevel="3">
      <c r="A11898" s="2" t="s">
        <v>22956</v>
      </c>
      <c r="B11898" s="3" t="s">
        <v>22957</v>
      </c>
      <c r="C11898" s="2"/>
      <c r="D11898" s="2" t="s">
        <v>16</v>
      </c>
      <c r="E11898" s="4">
        <f>80.00*(1-Z1%)</f>
        <v>80</v>
      </c>
      <c r="F11898" s="2">
        <v>9</v>
      </c>
      <c r="G11898" s="2"/>
    </row>
    <row r="11899" spans="1:26" customHeight="1" ht="18" hidden="true" outlineLevel="3">
      <c r="A11899" s="2" t="s">
        <v>22958</v>
      </c>
      <c r="B11899" s="3" t="s">
        <v>22959</v>
      </c>
      <c r="C11899" s="2"/>
      <c r="D11899" s="2" t="s">
        <v>16</v>
      </c>
      <c r="E11899" s="4">
        <f>50.00*(1-Z1%)</f>
        <v>50</v>
      </c>
      <c r="F11899" s="2">
        <v>16</v>
      </c>
      <c r="G11899" s="2"/>
    </row>
    <row r="11900" spans="1:26" customHeight="1" ht="18" hidden="true" outlineLevel="3">
      <c r="A11900" s="2" t="s">
        <v>22960</v>
      </c>
      <c r="B11900" s="3" t="s">
        <v>22961</v>
      </c>
      <c r="C11900" s="2"/>
      <c r="D11900" s="2" t="s">
        <v>16</v>
      </c>
      <c r="E11900" s="4">
        <f>50.00*(1-Z1%)</f>
        <v>50</v>
      </c>
      <c r="F11900" s="2">
        <v>12</v>
      </c>
      <c r="G11900" s="2"/>
    </row>
    <row r="11901" spans="1:26" customHeight="1" ht="18" hidden="true" outlineLevel="3">
      <c r="A11901" s="2" t="s">
        <v>22962</v>
      </c>
      <c r="B11901" s="3" t="s">
        <v>22963</v>
      </c>
      <c r="C11901" s="2"/>
      <c r="D11901" s="2" t="s">
        <v>16</v>
      </c>
      <c r="E11901" s="4">
        <f>50.00*(1-Z1%)</f>
        <v>50</v>
      </c>
      <c r="F11901" s="2">
        <v>6</v>
      </c>
      <c r="G11901" s="2"/>
    </row>
    <row r="11902" spans="1:26" customHeight="1" ht="18" hidden="true" outlineLevel="3">
      <c r="A11902" s="2" t="s">
        <v>22964</v>
      </c>
      <c r="B11902" s="3" t="s">
        <v>22965</v>
      </c>
      <c r="C11902" s="2"/>
      <c r="D11902" s="2" t="s">
        <v>16</v>
      </c>
      <c r="E11902" s="4">
        <f>40.00*(1-Z1%)</f>
        <v>40</v>
      </c>
      <c r="F11902" s="2">
        <v>22</v>
      </c>
      <c r="G11902" s="2"/>
    </row>
    <row r="11903" spans="1:26" customHeight="1" ht="18" hidden="true" outlineLevel="3">
      <c r="A11903" s="2" t="s">
        <v>22966</v>
      </c>
      <c r="B11903" s="3" t="s">
        <v>22967</v>
      </c>
      <c r="C11903" s="2"/>
      <c r="D11903" s="2" t="s">
        <v>16</v>
      </c>
      <c r="E11903" s="4">
        <f>50.00*(1-Z1%)</f>
        <v>50</v>
      </c>
      <c r="F11903" s="2">
        <v>11</v>
      </c>
      <c r="G11903" s="2"/>
    </row>
    <row r="11904" spans="1:26" customHeight="1" ht="18" hidden="true" outlineLevel="3">
      <c r="A11904" s="2" t="s">
        <v>22968</v>
      </c>
      <c r="B11904" s="3" t="s">
        <v>22969</v>
      </c>
      <c r="C11904" s="2"/>
      <c r="D11904" s="2" t="s">
        <v>16</v>
      </c>
      <c r="E11904" s="4">
        <f>50.00*(1-Z1%)</f>
        <v>50</v>
      </c>
      <c r="F11904" s="2">
        <v>8</v>
      </c>
      <c r="G11904" s="2"/>
    </row>
    <row r="11905" spans="1:26" customHeight="1" ht="36" hidden="true" outlineLevel="3">
      <c r="A11905" s="2" t="s">
        <v>22970</v>
      </c>
      <c r="B11905" s="3" t="s">
        <v>22971</v>
      </c>
      <c r="C11905" s="2"/>
      <c r="D11905" s="2" t="s">
        <v>16</v>
      </c>
      <c r="E11905" s="4">
        <f>170.00*(1-Z1%)</f>
        <v>170</v>
      </c>
      <c r="F11905" s="2">
        <v>12</v>
      </c>
      <c r="G11905" s="2"/>
    </row>
    <row r="11906" spans="1:26" customHeight="1" ht="36" hidden="true" outlineLevel="3">
      <c r="A11906" s="2" t="s">
        <v>22972</v>
      </c>
      <c r="B11906" s="3" t="s">
        <v>22973</v>
      </c>
      <c r="C11906" s="2"/>
      <c r="D11906" s="2" t="s">
        <v>16</v>
      </c>
      <c r="E11906" s="4">
        <f>190.00*(1-Z1%)</f>
        <v>190</v>
      </c>
      <c r="F11906" s="2">
        <v>4</v>
      </c>
      <c r="G11906" s="2"/>
    </row>
    <row r="11907" spans="1:26" customHeight="1" ht="36" hidden="true" outlineLevel="3">
      <c r="A11907" s="2" t="s">
        <v>22974</v>
      </c>
      <c r="B11907" s="3" t="s">
        <v>22975</v>
      </c>
      <c r="C11907" s="2"/>
      <c r="D11907" s="2" t="s">
        <v>16</v>
      </c>
      <c r="E11907" s="4">
        <f>190.00*(1-Z1%)</f>
        <v>190</v>
      </c>
      <c r="F11907" s="2">
        <v>8</v>
      </c>
      <c r="G11907" s="2"/>
    </row>
    <row r="11908" spans="1:26" customHeight="1" ht="36" hidden="true" outlineLevel="3">
      <c r="A11908" s="2" t="s">
        <v>22976</v>
      </c>
      <c r="B11908" s="3" t="s">
        <v>22977</v>
      </c>
      <c r="C11908" s="2"/>
      <c r="D11908" s="2" t="s">
        <v>16</v>
      </c>
      <c r="E11908" s="4">
        <f>170.00*(1-Z1%)</f>
        <v>170</v>
      </c>
      <c r="F11908" s="2">
        <v>12</v>
      </c>
      <c r="G11908" s="2"/>
    </row>
    <row r="11909" spans="1:26" customHeight="1" ht="36" hidden="true" outlineLevel="3">
      <c r="A11909" s="2" t="s">
        <v>22978</v>
      </c>
      <c r="B11909" s="3" t="s">
        <v>22979</v>
      </c>
      <c r="C11909" s="2"/>
      <c r="D11909" s="2" t="s">
        <v>16</v>
      </c>
      <c r="E11909" s="4">
        <f>190.00*(1-Z1%)</f>
        <v>190</v>
      </c>
      <c r="F11909" s="2">
        <v>10</v>
      </c>
      <c r="G11909" s="2"/>
    </row>
    <row r="11910" spans="1:26" customHeight="1" ht="18" hidden="true" outlineLevel="3">
      <c r="A11910" s="2" t="s">
        <v>22980</v>
      </c>
      <c r="B11910" s="3" t="s">
        <v>22981</v>
      </c>
      <c r="C11910" s="2"/>
      <c r="D11910" s="2" t="s">
        <v>16</v>
      </c>
      <c r="E11910" s="4">
        <f>230.00*(1-Z1%)</f>
        <v>230</v>
      </c>
      <c r="F11910" s="2">
        <v>1</v>
      </c>
      <c r="G11910" s="2"/>
    </row>
    <row r="11911" spans="1:26" customHeight="1" ht="36" hidden="true" outlineLevel="3">
      <c r="A11911" s="2" t="s">
        <v>22982</v>
      </c>
      <c r="B11911" s="3" t="s">
        <v>22983</v>
      </c>
      <c r="C11911" s="2"/>
      <c r="D11911" s="2" t="s">
        <v>16</v>
      </c>
      <c r="E11911" s="4">
        <f>240.00*(1-Z1%)</f>
        <v>240</v>
      </c>
      <c r="F11911" s="2">
        <v>2</v>
      </c>
      <c r="G11911" s="2"/>
    </row>
    <row r="11912" spans="1:26" customHeight="1" ht="36" hidden="true" outlineLevel="3">
      <c r="A11912" s="2" t="s">
        <v>22984</v>
      </c>
      <c r="B11912" s="3" t="s">
        <v>22985</v>
      </c>
      <c r="C11912" s="2"/>
      <c r="D11912" s="2" t="s">
        <v>16</v>
      </c>
      <c r="E11912" s="4">
        <f>240.00*(1-Z1%)</f>
        <v>240</v>
      </c>
      <c r="F11912" s="2">
        <v>6</v>
      </c>
      <c r="G11912" s="2"/>
    </row>
    <row r="11913" spans="1:26" customHeight="1" ht="36" hidden="true" outlineLevel="3">
      <c r="A11913" s="2" t="s">
        <v>22986</v>
      </c>
      <c r="B11913" s="3" t="s">
        <v>22987</v>
      </c>
      <c r="C11913" s="2"/>
      <c r="D11913" s="2" t="s">
        <v>16</v>
      </c>
      <c r="E11913" s="4">
        <f>250.00*(1-Z1%)</f>
        <v>250</v>
      </c>
      <c r="F11913" s="2">
        <v>3</v>
      </c>
      <c r="G11913" s="2"/>
    </row>
    <row r="11914" spans="1:26" customHeight="1" ht="36" hidden="true" outlineLevel="3">
      <c r="A11914" s="2" t="s">
        <v>22988</v>
      </c>
      <c r="B11914" s="3" t="s">
        <v>22989</v>
      </c>
      <c r="C11914" s="2"/>
      <c r="D11914" s="2" t="s">
        <v>16</v>
      </c>
      <c r="E11914" s="4">
        <f>350.00*(1-Z1%)</f>
        <v>350</v>
      </c>
      <c r="F11914" s="2">
        <v>2</v>
      </c>
      <c r="G11914" s="2"/>
    </row>
    <row r="11915" spans="1:26" customHeight="1" ht="36" hidden="true" outlineLevel="3">
      <c r="A11915" s="2" t="s">
        <v>22990</v>
      </c>
      <c r="B11915" s="3" t="s">
        <v>22991</v>
      </c>
      <c r="C11915" s="2"/>
      <c r="D11915" s="2" t="s">
        <v>16</v>
      </c>
      <c r="E11915" s="4">
        <f>370.00*(1-Z1%)</f>
        <v>370</v>
      </c>
      <c r="F11915" s="2">
        <v>3</v>
      </c>
      <c r="G11915" s="2"/>
    </row>
    <row r="11916" spans="1:26" customHeight="1" ht="36" hidden="true" outlineLevel="3">
      <c r="A11916" s="2" t="s">
        <v>22992</v>
      </c>
      <c r="B11916" s="3" t="s">
        <v>22993</v>
      </c>
      <c r="C11916" s="2"/>
      <c r="D11916" s="2" t="s">
        <v>16</v>
      </c>
      <c r="E11916" s="4">
        <f>450.00*(1-Z1%)</f>
        <v>450</v>
      </c>
      <c r="F11916" s="2">
        <v>6</v>
      </c>
      <c r="G11916" s="2"/>
    </row>
    <row r="11917" spans="1:26" customHeight="1" ht="36" hidden="true" outlineLevel="3">
      <c r="A11917" s="2" t="s">
        <v>22994</v>
      </c>
      <c r="B11917" s="3" t="s">
        <v>22995</v>
      </c>
      <c r="C11917" s="2"/>
      <c r="D11917" s="2" t="s">
        <v>16</v>
      </c>
      <c r="E11917" s="4">
        <f>220.00*(1-Z1%)</f>
        <v>220</v>
      </c>
      <c r="F11917" s="2">
        <v>2</v>
      </c>
      <c r="G11917" s="2"/>
    </row>
    <row r="11918" spans="1:26" customHeight="1" ht="18" hidden="true" outlineLevel="3">
      <c r="A11918" s="2" t="s">
        <v>22996</v>
      </c>
      <c r="B11918" s="3" t="s">
        <v>22997</v>
      </c>
      <c r="C11918" s="2"/>
      <c r="D11918" s="2" t="s">
        <v>16</v>
      </c>
      <c r="E11918" s="4">
        <f>990.00*(1-Z1%)</f>
        <v>990</v>
      </c>
      <c r="F11918" s="2">
        <v>1</v>
      </c>
      <c r="G11918" s="2"/>
    </row>
    <row r="11919" spans="1:26" customHeight="1" ht="18" hidden="true" outlineLevel="3">
      <c r="A11919" s="2" t="s">
        <v>22998</v>
      </c>
      <c r="B11919" s="3" t="s">
        <v>22999</v>
      </c>
      <c r="C11919" s="2"/>
      <c r="D11919" s="2" t="s">
        <v>16</v>
      </c>
      <c r="E11919" s="4">
        <f>850.00*(1-Z1%)</f>
        <v>850</v>
      </c>
      <c r="F11919" s="2">
        <v>1</v>
      </c>
      <c r="G11919" s="2"/>
    </row>
    <row r="11920" spans="1:26" customHeight="1" ht="18" hidden="true" outlineLevel="3">
      <c r="A11920" s="2" t="s">
        <v>23000</v>
      </c>
      <c r="B11920" s="3" t="s">
        <v>23001</v>
      </c>
      <c r="C11920" s="2"/>
      <c r="D11920" s="2" t="s">
        <v>16</v>
      </c>
      <c r="E11920" s="4">
        <f>190.00*(1-Z1%)</f>
        <v>190</v>
      </c>
      <c r="F11920" s="2">
        <v>1</v>
      </c>
      <c r="G11920" s="2"/>
    </row>
    <row r="11921" spans="1:26" customHeight="1" ht="35" hidden="true" outlineLevel="3">
      <c r="A11921" s="5" t="s">
        <v>23002</v>
      </c>
      <c r="B11921" s="5"/>
      <c r="C11921" s="5"/>
      <c r="D11921" s="5"/>
      <c r="E11921" s="5"/>
      <c r="F11921" s="5"/>
      <c r="G11921" s="5"/>
    </row>
    <row r="11922" spans="1:26" customHeight="1" ht="36" hidden="true" outlineLevel="3">
      <c r="A11922" s="2" t="s">
        <v>23003</v>
      </c>
      <c r="B11922" s="3" t="s">
        <v>23004</v>
      </c>
      <c r="C11922" s="2"/>
      <c r="D11922" s="2" t="s">
        <v>16</v>
      </c>
      <c r="E11922" s="4">
        <f>90.00*(1-Z1%)</f>
        <v>90</v>
      </c>
      <c r="F11922" s="2">
        <v>1</v>
      </c>
      <c r="G11922" s="2"/>
    </row>
    <row r="11923" spans="1:26" customHeight="1" ht="36" hidden="true" outlineLevel="3">
      <c r="A11923" s="2" t="s">
        <v>23005</v>
      </c>
      <c r="B11923" s="3" t="s">
        <v>23006</v>
      </c>
      <c r="C11923" s="2"/>
      <c r="D11923" s="2" t="s">
        <v>16</v>
      </c>
      <c r="E11923" s="4">
        <f>49.00*(1-Z1%)</f>
        <v>49</v>
      </c>
      <c r="F11923" s="2">
        <v>5</v>
      </c>
      <c r="G11923" s="2"/>
    </row>
    <row r="11924" spans="1:26" customHeight="1" ht="36" hidden="true" outlineLevel="3">
      <c r="A11924" s="2" t="s">
        <v>23007</v>
      </c>
      <c r="B11924" s="3" t="s">
        <v>23008</v>
      </c>
      <c r="C11924" s="2"/>
      <c r="D11924" s="2" t="s">
        <v>16</v>
      </c>
      <c r="E11924" s="4">
        <f>49.00*(1-Z1%)</f>
        <v>49</v>
      </c>
      <c r="F11924" s="2">
        <v>2</v>
      </c>
      <c r="G11924" s="2"/>
    </row>
    <row r="11925" spans="1:26" customHeight="1" ht="36" hidden="true" outlineLevel="3">
      <c r="A11925" s="2" t="s">
        <v>23009</v>
      </c>
      <c r="B11925" s="3" t="s">
        <v>23010</v>
      </c>
      <c r="C11925" s="2"/>
      <c r="D11925" s="2" t="s">
        <v>16</v>
      </c>
      <c r="E11925" s="4">
        <f>49.00*(1-Z1%)</f>
        <v>49</v>
      </c>
      <c r="F11925" s="2">
        <v>1</v>
      </c>
      <c r="G11925" s="2"/>
    </row>
    <row r="11926" spans="1:26" customHeight="1" ht="36" hidden="true" outlineLevel="3">
      <c r="A11926" s="2" t="s">
        <v>23011</v>
      </c>
      <c r="B11926" s="3" t="s">
        <v>23012</v>
      </c>
      <c r="C11926" s="2"/>
      <c r="D11926" s="2" t="s">
        <v>16</v>
      </c>
      <c r="E11926" s="4">
        <f>49.00*(1-Z1%)</f>
        <v>49</v>
      </c>
      <c r="F11926" s="2">
        <v>1</v>
      </c>
      <c r="G11926" s="2"/>
    </row>
    <row r="11927" spans="1:26" customHeight="1" ht="36" hidden="true" outlineLevel="3">
      <c r="A11927" s="2" t="s">
        <v>23013</v>
      </c>
      <c r="B11927" s="3" t="s">
        <v>23014</v>
      </c>
      <c r="C11927" s="2"/>
      <c r="D11927" s="2" t="s">
        <v>16</v>
      </c>
      <c r="E11927" s="4">
        <f>49.00*(1-Z1%)</f>
        <v>49</v>
      </c>
      <c r="F11927" s="2">
        <v>4</v>
      </c>
      <c r="G11927" s="2"/>
    </row>
    <row r="11928" spans="1:26" customHeight="1" ht="36" hidden="true" outlineLevel="3">
      <c r="A11928" s="2" t="s">
        <v>23015</v>
      </c>
      <c r="B11928" s="3" t="s">
        <v>23016</v>
      </c>
      <c r="C11928" s="2"/>
      <c r="D11928" s="2" t="s">
        <v>16</v>
      </c>
      <c r="E11928" s="4">
        <f>49.00*(1-Z1%)</f>
        <v>49</v>
      </c>
      <c r="F11928" s="2">
        <v>1</v>
      </c>
      <c r="G11928" s="2"/>
    </row>
    <row r="11929" spans="1:26" customHeight="1" ht="36" hidden="true" outlineLevel="3">
      <c r="A11929" s="2" t="s">
        <v>23017</v>
      </c>
      <c r="B11929" s="3" t="s">
        <v>23018</v>
      </c>
      <c r="C11929" s="2"/>
      <c r="D11929" s="2" t="s">
        <v>16</v>
      </c>
      <c r="E11929" s="4">
        <f>49.00*(1-Z1%)</f>
        <v>49</v>
      </c>
      <c r="F11929" s="2">
        <v>11</v>
      </c>
      <c r="G11929" s="2"/>
    </row>
    <row r="11930" spans="1:26" customHeight="1" ht="36" hidden="true" outlineLevel="3">
      <c r="A11930" s="2" t="s">
        <v>23019</v>
      </c>
      <c r="B11930" s="3" t="s">
        <v>23020</v>
      </c>
      <c r="C11930" s="2"/>
      <c r="D11930" s="2" t="s">
        <v>16</v>
      </c>
      <c r="E11930" s="4">
        <f>49.00*(1-Z1%)</f>
        <v>49</v>
      </c>
      <c r="F11930" s="2">
        <v>11</v>
      </c>
      <c r="G11930" s="2"/>
    </row>
    <row r="11931" spans="1:26" customHeight="1" ht="35" hidden="true" outlineLevel="2">
      <c r="A11931" s="5" t="s">
        <v>23021</v>
      </c>
      <c r="B11931" s="5"/>
      <c r="C11931" s="5"/>
      <c r="D11931" s="5"/>
      <c r="E11931" s="5"/>
      <c r="F11931" s="5"/>
      <c r="G11931" s="5"/>
    </row>
    <row r="11932" spans="1:26" customHeight="1" ht="35" hidden="true" outlineLevel="3">
      <c r="A11932" s="5" t="s">
        <v>23022</v>
      </c>
      <c r="B11932" s="5"/>
      <c r="C11932" s="5"/>
      <c r="D11932" s="5"/>
      <c r="E11932" s="5"/>
      <c r="F11932" s="5"/>
      <c r="G11932" s="5"/>
    </row>
    <row r="11933" spans="1:26" customHeight="1" ht="18" hidden="true" outlineLevel="3">
      <c r="A11933" s="2" t="s">
        <v>23023</v>
      </c>
      <c r="B11933" s="3" t="s">
        <v>23024</v>
      </c>
      <c r="C11933" s="2"/>
      <c r="D11933" s="2" t="s">
        <v>16</v>
      </c>
      <c r="E11933" s="4">
        <f>90.00*(1-Z1%)</f>
        <v>90</v>
      </c>
      <c r="F11933" s="2">
        <v>3</v>
      </c>
      <c r="G11933" s="2"/>
    </row>
    <row r="11934" spans="1:26" customHeight="1" ht="18" hidden="true" outlineLevel="3">
      <c r="A11934" s="2" t="s">
        <v>23025</v>
      </c>
      <c r="B11934" s="3" t="s">
        <v>23026</v>
      </c>
      <c r="C11934" s="2"/>
      <c r="D11934" s="2" t="s">
        <v>16</v>
      </c>
      <c r="E11934" s="4">
        <f>25.00*(1-Z1%)</f>
        <v>25</v>
      </c>
      <c r="F11934" s="2">
        <v>1</v>
      </c>
      <c r="G11934" s="2"/>
    </row>
    <row r="11935" spans="1:26" customHeight="1" ht="36" hidden="true" outlineLevel="3">
      <c r="A11935" s="2" t="s">
        <v>23027</v>
      </c>
      <c r="B11935" s="3" t="s">
        <v>23028</v>
      </c>
      <c r="C11935" s="2"/>
      <c r="D11935" s="2" t="s">
        <v>16</v>
      </c>
      <c r="E11935" s="4">
        <f>60.00*(1-Z1%)</f>
        <v>60</v>
      </c>
      <c r="F11935" s="2">
        <v>2</v>
      </c>
      <c r="G11935" s="2"/>
    </row>
    <row r="11936" spans="1:26" customHeight="1" ht="18" hidden="true" outlineLevel="3">
      <c r="A11936" s="2" t="s">
        <v>23029</v>
      </c>
      <c r="B11936" s="3" t="s">
        <v>23030</v>
      </c>
      <c r="C11936" s="2"/>
      <c r="D11936" s="2" t="s">
        <v>16</v>
      </c>
      <c r="E11936" s="4">
        <f>100.00*(1-Z1%)</f>
        <v>100</v>
      </c>
      <c r="F11936" s="2">
        <v>4</v>
      </c>
      <c r="G11936" s="2"/>
    </row>
    <row r="11937" spans="1:26" customHeight="1" ht="36" hidden="true" outlineLevel="3">
      <c r="A11937" s="2" t="s">
        <v>23031</v>
      </c>
      <c r="B11937" s="3" t="s">
        <v>23032</v>
      </c>
      <c r="C11937" s="2"/>
      <c r="D11937" s="2" t="s">
        <v>16</v>
      </c>
      <c r="E11937" s="4">
        <f>10.00*(1-Z1%)</f>
        <v>10</v>
      </c>
      <c r="F11937" s="2">
        <v>23</v>
      </c>
      <c r="G11937" s="2"/>
    </row>
    <row r="11938" spans="1:26" customHeight="1" ht="18" hidden="true" outlineLevel="3">
      <c r="A11938" s="2" t="s">
        <v>23033</v>
      </c>
      <c r="B11938" s="3" t="s">
        <v>23034</v>
      </c>
      <c r="C11938" s="2"/>
      <c r="D11938" s="2" t="s">
        <v>16</v>
      </c>
      <c r="E11938" s="4">
        <f>100.00*(1-Z1%)</f>
        <v>100</v>
      </c>
      <c r="F11938" s="2">
        <v>2</v>
      </c>
      <c r="G11938" s="2"/>
    </row>
    <row r="11939" spans="1:26" customHeight="1" ht="35" hidden="true" outlineLevel="3">
      <c r="A11939" s="5" t="s">
        <v>23035</v>
      </c>
      <c r="B11939" s="5"/>
      <c r="C11939" s="5"/>
      <c r="D11939" s="5"/>
      <c r="E11939" s="5"/>
      <c r="F11939" s="5"/>
      <c r="G11939" s="5"/>
    </row>
    <row r="11940" spans="1:26" customHeight="1" ht="18" hidden="true" outlineLevel="3">
      <c r="A11940" s="2" t="s">
        <v>23036</v>
      </c>
      <c r="B11940" s="3" t="s">
        <v>23037</v>
      </c>
      <c r="C11940" s="2"/>
      <c r="D11940" s="2" t="s">
        <v>16</v>
      </c>
      <c r="E11940" s="4">
        <f>10.00*(1-Z1%)</f>
        <v>10</v>
      </c>
      <c r="F11940" s="2">
        <v>9</v>
      </c>
      <c r="G11940" s="2"/>
    </row>
    <row r="11941" spans="1:26" customHeight="1" ht="18" hidden="true" outlineLevel="3">
      <c r="A11941" s="2" t="s">
        <v>23038</v>
      </c>
      <c r="B11941" s="3" t="s">
        <v>23039</v>
      </c>
      <c r="C11941" s="2"/>
      <c r="D11941" s="2" t="s">
        <v>16</v>
      </c>
      <c r="E11941" s="4">
        <f>30.00*(1-Z1%)</f>
        <v>30</v>
      </c>
      <c r="F11941" s="2">
        <v>5</v>
      </c>
      <c r="G11941" s="2"/>
    </row>
    <row r="11942" spans="1:26" customHeight="1" ht="18" hidden="true" outlineLevel="3">
      <c r="A11942" s="2" t="s">
        <v>23040</v>
      </c>
      <c r="B11942" s="3" t="s">
        <v>23041</v>
      </c>
      <c r="C11942" s="2"/>
      <c r="D11942" s="2" t="s">
        <v>16</v>
      </c>
      <c r="E11942" s="4">
        <f>60.00*(1-Z1%)</f>
        <v>60</v>
      </c>
      <c r="F11942" s="2">
        <v>5</v>
      </c>
      <c r="G11942" s="2"/>
    </row>
    <row r="11943" spans="1:26" customHeight="1" ht="36" hidden="true" outlineLevel="3">
      <c r="A11943" s="2" t="s">
        <v>23042</v>
      </c>
      <c r="B11943" s="3" t="s">
        <v>23043</v>
      </c>
      <c r="C11943" s="2"/>
      <c r="D11943" s="2" t="s">
        <v>16</v>
      </c>
      <c r="E11943" s="4">
        <f>35.00*(1-Z1%)</f>
        <v>35</v>
      </c>
      <c r="F11943" s="2">
        <v>12</v>
      </c>
      <c r="G11943" s="2"/>
    </row>
    <row r="11944" spans="1:26" customHeight="1" ht="36" hidden="true" outlineLevel="3">
      <c r="A11944" s="2" t="s">
        <v>23044</v>
      </c>
      <c r="B11944" s="3" t="s">
        <v>23045</v>
      </c>
      <c r="C11944" s="2"/>
      <c r="D11944" s="2" t="s">
        <v>16</v>
      </c>
      <c r="E11944" s="4">
        <f>50.00*(1-Z1%)</f>
        <v>50</v>
      </c>
      <c r="F11944" s="2">
        <v>11</v>
      </c>
      <c r="G11944" s="2"/>
    </row>
    <row r="11945" spans="1:26" customHeight="1" ht="18" hidden="true" outlineLevel="3">
      <c r="A11945" s="2" t="s">
        <v>23046</v>
      </c>
      <c r="B11945" s="3" t="s">
        <v>23047</v>
      </c>
      <c r="C11945" s="2"/>
      <c r="D11945" s="2" t="s">
        <v>16</v>
      </c>
      <c r="E11945" s="4">
        <f>25.00*(1-Z1%)</f>
        <v>25</v>
      </c>
      <c r="F11945" s="2">
        <v>13</v>
      </c>
      <c r="G11945" s="2"/>
    </row>
    <row r="11946" spans="1:26" customHeight="1" ht="18" hidden="true" outlineLevel="3">
      <c r="A11946" s="2" t="s">
        <v>23048</v>
      </c>
      <c r="B11946" s="3" t="s">
        <v>23049</v>
      </c>
      <c r="C11946" s="2"/>
      <c r="D11946" s="2" t="s">
        <v>16</v>
      </c>
      <c r="E11946" s="4">
        <f>20.00*(1-Z1%)</f>
        <v>20</v>
      </c>
      <c r="F11946" s="2">
        <v>1</v>
      </c>
      <c r="G11946" s="2"/>
    </row>
    <row r="11947" spans="1:26" customHeight="1" ht="18" hidden="true" outlineLevel="3">
      <c r="A11947" s="2" t="s">
        <v>23050</v>
      </c>
      <c r="B11947" s="3" t="s">
        <v>23051</v>
      </c>
      <c r="C11947" s="2"/>
      <c r="D11947" s="2" t="s">
        <v>16</v>
      </c>
      <c r="E11947" s="4">
        <f>25.00*(1-Z1%)</f>
        <v>25</v>
      </c>
      <c r="F11947" s="2">
        <v>13</v>
      </c>
      <c r="G11947" s="2"/>
    </row>
    <row r="11948" spans="1:26" customHeight="1" ht="36" hidden="true" outlineLevel="3">
      <c r="A11948" s="2" t="s">
        <v>23052</v>
      </c>
      <c r="B11948" s="3" t="s">
        <v>23053</v>
      </c>
      <c r="C11948" s="2"/>
      <c r="D11948" s="2" t="s">
        <v>16</v>
      </c>
      <c r="E11948" s="4">
        <f>50.00*(1-Z1%)</f>
        <v>50</v>
      </c>
      <c r="F11948" s="2">
        <v>2</v>
      </c>
      <c r="G11948" s="2"/>
    </row>
    <row r="11949" spans="1:26" customHeight="1" ht="18" hidden="true" outlineLevel="3">
      <c r="A11949" s="2" t="s">
        <v>23054</v>
      </c>
      <c r="B11949" s="3" t="s">
        <v>23055</v>
      </c>
      <c r="C11949" s="2"/>
      <c r="D11949" s="2" t="s">
        <v>16</v>
      </c>
      <c r="E11949" s="4">
        <f>40.00*(1-Z1%)</f>
        <v>40</v>
      </c>
      <c r="F11949" s="2">
        <v>1</v>
      </c>
      <c r="G11949" s="2"/>
    </row>
    <row r="11950" spans="1:26" customHeight="1" ht="18" hidden="true" outlineLevel="3">
      <c r="A11950" s="2" t="s">
        <v>23056</v>
      </c>
      <c r="B11950" s="3" t="s">
        <v>23057</v>
      </c>
      <c r="C11950" s="2"/>
      <c r="D11950" s="2" t="s">
        <v>16</v>
      </c>
      <c r="E11950" s="4">
        <f>25.00*(1-Z1%)</f>
        <v>25</v>
      </c>
      <c r="F11950" s="2">
        <v>8</v>
      </c>
      <c r="G11950" s="2"/>
    </row>
    <row r="11951" spans="1:26" customHeight="1" ht="18" hidden="true" outlineLevel="3">
      <c r="A11951" s="2" t="s">
        <v>23058</v>
      </c>
      <c r="B11951" s="3" t="s">
        <v>23059</v>
      </c>
      <c r="C11951" s="2"/>
      <c r="D11951" s="2" t="s">
        <v>16</v>
      </c>
      <c r="E11951" s="4">
        <f>20.00*(1-Z1%)</f>
        <v>20</v>
      </c>
      <c r="F11951" s="2">
        <v>8</v>
      </c>
      <c r="G11951" s="2"/>
    </row>
    <row r="11952" spans="1:26" customHeight="1" ht="36" hidden="true" outlineLevel="3">
      <c r="A11952" s="2" t="s">
        <v>23060</v>
      </c>
      <c r="B11952" s="3" t="s">
        <v>23061</v>
      </c>
      <c r="C11952" s="2"/>
      <c r="D11952" s="2" t="s">
        <v>16</v>
      </c>
      <c r="E11952" s="4">
        <f>30.00*(1-Z1%)</f>
        <v>30</v>
      </c>
      <c r="F11952" s="2">
        <v>1</v>
      </c>
      <c r="G11952" s="2"/>
    </row>
    <row r="11953" spans="1:26" customHeight="1" ht="36" hidden="true" outlineLevel="3">
      <c r="A11953" s="2" t="s">
        <v>23062</v>
      </c>
      <c r="B11953" s="3" t="s">
        <v>23063</v>
      </c>
      <c r="C11953" s="2"/>
      <c r="D11953" s="2" t="s">
        <v>16</v>
      </c>
      <c r="E11953" s="4">
        <f>25.00*(1-Z1%)</f>
        <v>25</v>
      </c>
      <c r="F11953" s="2">
        <v>5</v>
      </c>
      <c r="G11953" s="2"/>
    </row>
    <row r="11954" spans="1:26" customHeight="1" ht="36" hidden="true" outlineLevel="3">
      <c r="A11954" s="2" t="s">
        <v>23064</v>
      </c>
      <c r="B11954" s="3" t="s">
        <v>23065</v>
      </c>
      <c r="C11954" s="2"/>
      <c r="D11954" s="2" t="s">
        <v>16</v>
      </c>
      <c r="E11954" s="4">
        <f>25.00*(1-Z1%)</f>
        <v>25</v>
      </c>
      <c r="F11954" s="2">
        <v>3</v>
      </c>
      <c r="G11954" s="2"/>
    </row>
    <row r="11955" spans="1:26" customHeight="1" ht="36" hidden="true" outlineLevel="3">
      <c r="A11955" s="2" t="s">
        <v>23066</v>
      </c>
      <c r="B11955" s="3" t="s">
        <v>23067</v>
      </c>
      <c r="C11955" s="2"/>
      <c r="D11955" s="2" t="s">
        <v>16</v>
      </c>
      <c r="E11955" s="4">
        <f>30.00*(1-Z1%)</f>
        <v>30</v>
      </c>
      <c r="F11955" s="2">
        <v>20</v>
      </c>
      <c r="G11955" s="2"/>
    </row>
    <row r="11956" spans="1:26" customHeight="1" ht="36" hidden="true" outlineLevel="3">
      <c r="A11956" s="2" t="s">
        <v>23068</v>
      </c>
      <c r="B11956" s="3" t="s">
        <v>23069</v>
      </c>
      <c r="C11956" s="2"/>
      <c r="D11956" s="2" t="s">
        <v>16</v>
      </c>
      <c r="E11956" s="4">
        <f>30.00*(1-Z1%)</f>
        <v>30</v>
      </c>
      <c r="F11956" s="2">
        <v>1</v>
      </c>
      <c r="G11956" s="2"/>
    </row>
    <row r="11957" spans="1:26" customHeight="1" ht="18" hidden="true" outlineLevel="3">
      <c r="A11957" s="2" t="s">
        <v>23070</v>
      </c>
      <c r="B11957" s="3" t="s">
        <v>23071</v>
      </c>
      <c r="C11957" s="2"/>
      <c r="D11957" s="2" t="s">
        <v>16</v>
      </c>
      <c r="E11957" s="4">
        <f>40.00*(1-Z1%)</f>
        <v>40</v>
      </c>
      <c r="F11957" s="2">
        <v>4</v>
      </c>
      <c r="G11957" s="2"/>
    </row>
    <row r="11958" spans="1:26" customHeight="1" ht="36" hidden="true" outlineLevel="3">
      <c r="A11958" s="2" t="s">
        <v>23072</v>
      </c>
      <c r="B11958" s="3" t="s">
        <v>23073</v>
      </c>
      <c r="C11958" s="2"/>
      <c r="D11958" s="2" t="s">
        <v>16</v>
      </c>
      <c r="E11958" s="4">
        <f>85.00*(1-Z1%)</f>
        <v>85</v>
      </c>
      <c r="F11958" s="2">
        <v>4</v>
      </c>
      <c r="G11958" s="2"/>
    </row>
    <row r="11959" spans="1:26" customHeight="1" ht="18" hidden="true" outlineLevel="3">
      <c r="A11959" s="2" t="s">
        <v>23074</v>
      </c>
      <c r="B11959" s="3" t="s">
        <v>23075</v>
      </c>
      <c r="C11959" s="2"/>
      <c r="D11959" s="2" t="s">
        <v>16</v>
      </c>
      <c r="E11959" s="4">
        <f>50.00*(1-Z1%)</f>
        <v>50</v>
      </c>
      <c r="F11959" s="2">
        <v>2</v>
      </c>
      <c r="G11959" s="2"/>
    </row>
    <row r="11960" spans="1:26" customHeight="1" ht="36" hidden="true" outlineLevel="3">
      <c r="A11960" s="2" t="s">
        <v>23076</v>
      </c>
      <c r="B11960" s="3" t="s">
        <v>23077</v>
      </c>
      <c r="C11960" s="2"/>
      <c r="D11960" s="2" t="s">
        <v>16</v>
      </c>
      <c r="E11960" s="4">
        <f>80.00*(1-Z1%)</f>
        <v>80</v>
      </c>
      <c r="F11960" s="2">
        <v>2</v>
      </c>
      <c r="G11960" s="2"/>
    </row>
    <row r="11961" spans="1:26" customHeight="1" ht="36" hidden="true" outlineLevel="3">
      <c r="A11961" s="2" t="s">
        <v>23078</v>
      </c>
      <c r="B11961" s="3" t="s">
        <v>23079</v>
      </c>
      <c r="C11961" s="2"/>
      <c r="D11961" s="2" t="s">
        <v>16</v>
      </c>
      <c r="E11961" s="4">
        <f>100.00*(1-Z1%)</f>
        <v>100</v>
      </c>
      <c r="F11961" s="2">
        <v>5</v>
      </c>
      <c r="G11961" s="2"/>
    </row>
    <row r="11962" spans="1:26" customHeight="1" ht="36" hidden="true" outlineLevel="3">
      <c r="A11962" s="2" t="s">
        <v>23080</v>
      </c>
      <c r="B11962" s="3" t="s">
        <v>23081</v>
      </c>
      <c r="C11962" s="2"/>
      <c r="D11962" s="2" t="s">
        <v>16</v>
      </c>
      <c r="E11962" s="4">
        <f>60.00*(1-Z1%)</f>
        <v>60</v>
      </c>
      <c r="F11962" s="2">
        <v>9</v>
      </c>
      <c r="G11962" s="2"/>
    </row>
    <row r="11963" spans="1:26" customHeight="1" ht="36" hidden="true" outlineLevel="3">
      <c r="A11963" s="2" t="s">
        <v>23082</v>
      </c>
      <c r="B11963" s="3" t="s">
        <v>23083</v>
      </c>
      <c r="C11963" s="2"/>
      <c r="D11963" s="2" t="s">
        <v>16</v>
      </c>
      <c r="E11963" s="4">
        <f>50.00*(1-Z1%)</f>
        <v>50</v>
      </c>
      <c r="F11963" s="2">
        <v>8</v>
      </c>
      <c r="G11963" s="2"/>
    </row>
    <row r="11964" spans="1:26" customHeight="1" ht="36" hidden="true" outlineLevel="3">
      <c r="A11964" s="2" t="s">
        <v>23084</v>
      </c>
      <c r="B11964" s="3" t="s">
        <v>23085</v>
      </c>
      <c r="C11964" s="2"/>
      <c r="D11964" s="2" t="s">
        <v>16</v>
      </c>
      <c r="E11964" s="4">
        <f>50.00*(1-Z1%)</f>
        <v>50</v>
      </c>
      <c r="F11964" s="2">
        <v>4</v>
      </c>
      <c r="G11964" s="2"/>
    </row>
    <row r="11965" spans="1:26" customHeight="1" ht="36" hidden="true" outlineLevel="3">
      <c r="A11965" s="2" t="s">
        <v>23086</v>
      </c>
      <c r="B11965" s="3" t="s">
        <v>23087</v>
      </c>
      <c r="C11965" s="2"/>
      <c r="D11965" s="2" t="s">
        <v>16</v>
      </c>
      <c r="E11965" s="4">
        <f>50.00*(1-Z1%)</f>
        <v>50</v>
      </c>
      <c r="F11965" s="2">
        <v>3</v>
      </c>
      <c r="G11965" s="2"/>
    </row>
    <row r="11966" spans="1:26" customHeight="1" ht="36" hidden="true" outlineLevel="3">
      <c r="A11966" s="2" t="s">
        <v>23088</v>
      </c>
      <c r="B11966" s="3" t="s">
        <v>23089</v>
      </c>
      <c r="C11966" s="2"/>
      <c r="D11966" s="2" t="s">
        <v>16</v>
      </c>
      <c r="E11966" s="4">
        <f>60.00*(1-Z1%)</f>
        <v>60</v>
      </c>
      <c r="F11966" s="2">
        <v>4</v>
      </c>
      <c r="G11966" s="2"/>
    </row>
    <row r="11967" spans="1:26" customHeight="1" ht="36" hidden="true" outlineLevel="3">
      <c r="A11967" s="2" t="s">
        <v>23090</v>
      </c>
      <c r="B11967" s="3" t="s">
        <v>23091</v>
      </c>
      <c r="C11967" s="2"/>
      <c r="D11967" s="2" t="s">
        <v>16</v>
      </c>
      <c r="E11967" s="4">
        <f>100.00*(1-Z1%)</f>
        <v>100</v>
      </c>
      <c r="F11967" s="2">
        <v>4</v>
      </c>
      <c r="G11967" s="2"/>
    </row>
    <row r="11968" spans="1:26" customHeight="1" ht="18" hidden="true" outlineLevel="3">
      <c r="A11968" s="2" t="s">
        <v>23092</v>
      </c>
      <c r="B11968" s="3" t="s">
        <v>23093</v>
      </c>
      <c r="C11968" s="2"/>
      <c r="D11968" s="2" t="s">
        <v>16</v>
      </c>
      <c r="E11968" s="4">
        <f>30.00*(1-Z1%)</f>
        <v>30</v>
      </c>
      <c r="F11968" s="2">
        <v>2</v>
      </c>
      <c r="G11968" s="2"/>
    </row>
    <row r="11969" spans="1:26" customHeight="1" ht="36" hidden="true" outlineLevel="3">
      <c r="A11969" s="2" t="s">
        <v>23094</v>
      </c>
      <c r="B11969" s="3" t="s">
        <v>23095</v>
      </c>
      <c r="C11969" s="2"/>
      <c r="D11969" s="2" t="s">
        <v>16</v>
      </c>
      <c r="E11969" s="4">
        <f>40.00*(1-Z1%)</f>
        <v>40</v>
      </c>
      <c r="F11969" s="2">
        <v>4</v>
      </c>
      <c r="G11969" s="2"/>
    </row>
    <row r="11970" spans="1:26" customHeight="1" ht="36" hidden="true" outlineLevel="3">
      <c r="A11970" s="2" t="s">
        <v>23096</v>
      </c>
      <c r="B11970" s="3" t="s">
        <v>23097</v>
      </c>
      <c r="C11970" s="2"/>
      <c r="D11970" s="2" t="s">
        <v>16</v>
      </c>
      <c r="E11970" s="4">
        <f>50.00*(1-Z1%)</f>
        <v>50</v>
      </c>
      <c r="F11970" s="2">
        <v>6</v>
      </c>
      <c r="G11970" s="2"/>
    </row>
    <row r="11971" spans="1:26" customHeight="1" ht="36" hidden="true" outlineLevel="3">
      <c r="A11971" s="2" t="s">
        <v>23098</v>
      </c>
      <c r="B11971" s="3" t="s">
        <v>23099</v>
      </c>
      <c r="C11971" s="2"/>
      <c r="D11971" s="2" t="s">
        <v>16</v>
      </c>
      <c r="E11971" s="4">
        <f>45.00*(1-Z1%)</f>
        <v>45</v>
      </c>
      <c r="F11971" s="2">
        <v>7</v>
      </c>
      <c r="G11971" s="2"/>
    </row>
    <row r="11972" spans="1:26" customHeight="1" ht="18" hidden="true" outlineLevel="3">
      <c r="A11972" s="2" t="s">
        <v>23100</v>
      </c>
      <c r="B11972" s="3" t="s">
        <v>23101</v>
      </c>
      <c r="C11972" s="2"/>
      <c r="D11972" s="2" t="s">
        <v>16</v>
      </c>
      <c r="E11972" s="4">
        <f>50.00*(1-Z1%)</f>
        <v>50</v>
      </c>
      <c r="F11972" s="2">
        <v>9</v>
      </c>
      <c r="G11972" s="2"/>
    </row>
    <row r="11973" spans="1:26" customHeight="1" ht="18" hidden="true" outlineLevel="3">
      <c r="A11973" s="2" t="s">
        <v>23102</v>
      </c>
      <c r="B11973" s="3" t="s">
        <v>23103</v>
      </c>
      <c r="C11973" s="2"/>
      <c r="D11973" s="2" t="s">
        <v>16</v>
      </c>
      <c r="E11973" s="4">
        <f>60.00*(1-Z1%)</f>
        <v>60</v>
      </c>
      <c r="F11973" s="2">
        <v>2</v>
      </c>
      <c r="G11973" s="2"/>
    </row>
    <row r="11974" spans="1:26" customHeight="1" ht="36" hidden="true" outlineLevel="3">
      <c r="A11974" s="2" t="s">
        <v>23104</v>
      </c>
      <c r="B11974" s="3" t="s">
        <v>23105</v>
      </c>
      <c r="C11974" s="2"/>
      <c r="D11974" s="2" t="s">
        <v>16</v>
      </c>
      <c r="E11974" s="4">
        <f>220.00*(1-Z1%)</f>
        <v>220</v>
      </c>
      <c r="F11974" s="2">
        <v>3</v>
      </c>
      <c r="G11974" s="2"/>
    </row>
    <row r="11975" spans="1:26" customHeight="1" ht="36" hidden="true" outlineLevel="3">
      <c r="A11975" s="2" t="s">
        <v>23106</v>
      </c>
      <c r="B11975" s="3" t="s">
        <v>23107</v>
      </c>
      <c r="C11975" s="2"/>
      <c r="D11975" s="2" t="s">
        <v>16</v>
      </c>
      <c r="E11975" s="4">
        <f>35.00*(1-Z1%)</f>
        <v>35</v>
      </c>
      <c r="F11975" s="2">
        <v>6</v>
      </c>
      <c r="G11975" s="2"/>
    </row>
    <row r="11976" spans="1:26" customHeight="1" ht="36" hidden="true" outlineLevel="3">
      <c r="A11976" s="2" t="s">
        <v>23108</v>
      </c>
      <c r="B11976" s="3" t="s">
        <v>23109</v>
      </c>
      <c r="C11976" s="2"/>
      <c r="D11976" s="2" t="s">
        <v>16</v>
      </c>
      <c r="E11976" s="4">
        <f>85.00*(1-Z1%)</f>
        <v>85</v>
      </c>
      <c r="F11976" s="2">
        <v>4</v>
      </c>
      <c r="G11976" s="2"/>
    </row>
    <row r="11977" spans="1:26" customHeight="1" ht="36" hidden="true" outlineLevel="3">
      <c r="A11977" s="2" t="s">
        <v>23110</v>
      </c>
      <c r="B11977" s="3" t="s">
        <v>23111</v>
      </c>
      <c r="C11977" s="2"/>
      <c r="D11977" s="2" t="s">
        <v>16</v>
      </c>
      <c r="E11977" s="4">
        <f>70.00*(1-Z1%)</f>
        <v>70</v>
      </c>
      <c r="F11977" s="2">
        <v>1</v>
      </c>
      <c r="G11977" s="2"/>
    </row>
    <row r="11978" spans="1:26" customHeight="1" ht="36" hidden="true" outlineLevel="3">
      <c r="A11978" s="2" t="s">
        <v>23112</v>
      </c>
      <c r="B11978" s="3" t="s">
        <v>23113</v>
      </c>
      <c r="C11978" s="2"/>
      <c r="D11978" s="2" t="s">
        <v>16</v>
      </c>
      <c r="E11978" s="4">
        <f>85.00*(1-Z1%)</f>
        <v>85</v>
      </c>
      <c r="F11978" s="2">
        <v>3</v>
      </c>
      <c r="G11978" s="2"/>
    </row>
    <row r="11979" spans="1:26" customHeight="1" ht="36" hidden="true" outlineLevel="3">
      <c r="A11979" s="2" t="s">
        <v>23114</v>
      </c>
      <c r="B11979" s="3" t="s">
        <v>23115</v>
      </c>
      <c r="C11979" s="2"/>
      <c r="D11979" s="2" t="s">
        <v>16</v>
      </c>
      <c r="E11979" s="4">
        <f>60.00*(1-Z1%)</f>
        <v>60</v>
      </c>
      <c r="F11979" s="2">
        <v>5</v>
      </c>
      <c r="G11979" s="2"/>
    </row>
    <row r="11980" spans="1:26" customHeight="1" ht="36" hidden="true" outlineLevel="3">
      <c r="A11980" s="2" t="s">
        <v>23116</v>
      </c>
      <c r="B11980" s="3" t="s">
        <v>23117</v>
      </c>
      <c r="C11980" s="2"/>
      <c r="D11980" s="2" t="s">
        <v>16</v>
      </c>
      <c r="E11980" s="4">
        <f>130.00*(1-Z1%)</f>
        <v>130</v>
      </c>
      <c r="F11980" s="2">
        <v>2</v>
      </c>
      <c r="G11980" s="2"/>
    </row>
    <row r="11981" spans="1:26" customHeight="1" ht="18" hidden="true" outlineLevel="3">
      <c r="A11981" s="2" t="s">
        <v>23118</v>
      </c>
      <c r="B11981" s="3" t="s">
        <v>23119</v>
      </c>
      <c r="C11981" s="2"/>
      <c r="D11981" s="2" t="s">
        <v>16</v>
      </c>
      <c r="E11981" s="4">
        <f>70.00*(1-Z1%)</f>
        <v>70</v>
      </c>
      <c r="F11981" s="2">
        <v>9</v>
      </c>
      <c r="G11981" s="2"/>
    </row>
    <row r="11982" spans="1:26" customHeight="1" ht="18" hidden="true" outlineLevel="3">
      <c r="A11982" s="2" t="s">
        <v>23120</v>
      </c>
      <c r="B11982" s="3" t="s">
        <v>23121</v>
      </c>
      <c r="C11982" s="2"/>
      <c r="D11982" s="2" t="s">
        <v>16</v>
      </c>
      <c r="E11982" s="4">
        <f>20.00*(1-Z1%)</f>
        <v>20</v>
      </c>
      <c r="F11982" s="2">
        <v>10</v>
      </c>
      <c r="G11982" s="2"/>
    </row>
    <row r="11983" spans="1:26" customHeight="1" ht="18" hidden="true" outlineLevel="3">
      <c r="A11983" s="2" t="s">
        <v>23122</v>
      </c>
      <c r="B11983" s="3" t="s">
        <v>23123</v>
      </c>
      <c r="C11983" s="2"/>
      <c r="D11983" s="2" t="s">
        <v>16</v>
      </c>
      <c r="E11983" s="4">
        <f>20.00*(1-Z1%)</f>
        <v>20</v>
      </c>
      <c r="F11983" s="2">
        <v>30</v>
      </c>
      <c r="G11983" s="2"/>
    </row>
    <row r="11984" spans="1:26" customHeight="1" ht="18" hidden="true" outlineLevel="3">
      <c r="A11984" s="2" t="s">
        <v>23124</v>
      </c>
      <c r="B11984" s="3" t="s">
        <v>23125</v>
      </c>
      <c r="C11984" s="2"/>
      <c r="D11984" s="2" t="s">
        <v>16</v>
      </c>
      <c r="E11984" s="4">
        <f>20.00*(1-Z1%)</f>
        <v>20</v>
      </c>
      <c r="F11984" s="2">
        <v>8</v>
      </c>
      <c r="G11984" s="2"/>
    </row>
    <row r="11985" spans="1:26" customHeight="1" ht="18" hidden="true" outlineLevel="3">
      <c r="A11985" s="2" t="s">
        <v>23126</v>
      </c>
      <c r="B11985" s="3" t="s">
        <v>23127</v>
      </c>
      <c r="C11985" s="2"/>
      <c r="D11985" s="2" t="s">
        <v>16</v>
      </c>
      <c r="E11985" s="4">
        <f>70.00*(1-Z1%)</f>
        <v>70</v>
      </c>
      <c r="F11985" s="2">
        <v>27</v>
      </c>
      <c r="G11985" s="2"/>
    </row>
    <row r="11986" spans="1:26" customHeight="1" ht="18" hidden="true" outlineLevel="3">
      <c r="A11986" s="2" t="s">
        <v>23128</v>
      </c>
      <c r="B11986" s="3" t="s">
        <v>23129</v>
      </c>
      <c r="C11986" s="2"/>
      <c r="D11986" s="2" t="s">
        <v>16</v>
      </c>
      <c r="E11986" s="4">
        <f>30.00*(1-Z1%)</f>
        <v>30</v>
      </c>
      <c r="F11986" s="2">
        <v>4</v>
      </c>
      <c r="G11986" s="2"/>
    </row>
    <row r="11987" spans="1:26" customHeight="1" ht="18" hidden="true" outlineLevel="3">
      <c r="A11987" s="2" t="s">
        <v>23130</v>
      </c>
      <c r="B11987" s="3" t="s">
        <v>23131</v>
      </c>
      <c r="C11987" s="2"/>
      <c r="D11987" s="2" t="s">
        <v>16</v>
      </c>
      <c r="E11987" s="4">
        <f>80.00*(1-Z1%)</f>
        <v>80</v>
      </c>
      <c r="F11987" s="2">
        <v>15</v>
      </c>
      <c r="G11987" s="2"/>
    </row>
    <row r="11988" spans="1:26" customHeight="1" ht="18" hidden="true" outlineLevel="3">
      <c r="A11988" s="2" t="s">
        <v>23132</v>
      </c>
      <c r="B11988" s="3" t="s">
        <v>23133</v>
      </c>
      <c r="C11988" s="2"/>
      <c r="D11988" s="2" t="s">
        <v>16</v>
      </c>
      <c r="E11988" s="4">
        <f>45.00*(1-Z1%)</f>
        <v>45</v>
      </c>
      <c r="F11988" s="2">
        <v>2</v>
      </c>
      <c r="G11988" s="2"/>
    </row>
    <row r="11989" spans="1:26" customHeight="1" ht="36" hidden="true" outlineLevel="3">
      <c r="A11989" s="2" t="s">
        <v>23134</v>
      </c>
      <c r="B11989" s="3" t="s">
        <v>23135</v>
      </c>
      <c r="C11989" s="2"/>
      <c r="D11989" s="2" t="s">
        <v>16</v>
      </c>
      <c r="E11989" s="4">
        <f>25.00*(1-Z1%)</f>
        <v>25</v>
      </c>
      <c r="F11989" s="2">
        <v>19</v>
      </c>
      <c r="G11989" s="2"/>
    </row>
    <row r="11990" spans="1:26" customHeight="1" ht="36" hidden="true" outlineLevel="3">
      <c r="A11990" s="2" t="s">
        <v>23136</v>
      </c>
      <c r="B11990" s="3" t="s">
        <v>23137</v>
      </c>
      <c r="C11990" s="2"/>
      <c r="D11990" s="2" t="s">
        <v>16</v>
      </c>
      <c r="E11990" s="4">
        <f>25.00*(1-Z1%)</f>
        <v>25</v>
      </c>
      <c r="F11990" s="2">
        <v>2</v>
      </c>
      <c r="G11990" s="2"/>
    </row>
    <row r="11991" spans="1:26" customHeight="1" ht="18" hidden="true" outlineLevel="3">
      <c r="A11991" s="2" t="s">
        <v>23138</v>
      </c>
      <c r="B11991" s="3" t="s">
        <v>23139</v>
      </c>
      <c r="C11991" s="2"/>
      <c r="D11991" s="2" t="s">
        <v>16</v>
      </c>
      <c r="E11991" s="4">
        <f>150.00*(1-Z1%)</f>
        <v>150</v>
      </c>
      <c r="F11991" s="2">
        <v>5</v>
      </c>
      <c r="G11991" s="2"/>
    </row>
    <row r="11992" spans="1:26" customHeight="1" ht="18" hidden="true" outlineLevel="3">
      <c r="A11992" s="2" t="s">
        <v>23140</v>
      </c>
      <c r="B11992" s="3" t="s">
        <v>23141</v>
      </c>
      <c r="C11992" s="2"/>
      <c r="D11992" s="2" t="s">
        <v>16</v>
      </c>
      <c r="E11992" s="4">
        <f>70.00*(1-Z1%)</f>
        <v>70</v>
      </c>
      <c r="F11992" s="2">
        <v>4</v>
      </c>
      <c r="G11992" s="2"/>
    </row>
    <row r="11993" spans="1:26" customHeight="1" ht="18" hidden="true" outlineLevel="3">
      <c r="A11993" s="2" t="s">
        <v>23142</v>
      </c>
      <c r="B11993" s="3" t="s">
        <v>23143</v>
      </c>
      <c r="C11993" s="2"/>
      <c r="D11993" s="2" t="s">
        <v>16</v>
      </c>
      <c r="E11993" s="4">
        <f>50.00*(1-Z1%)</f>
        <v>50</v>
      </c>
      <c r="F11993" s="2">
        <v>8</v>
      </c>
      <c r="G11993" s="2"/>
    </row>
    <row r="11994" spans="1:26" customHeight="1" ht="36" hidden="true" outlineLevel="3">
      <c r="A11994" s="2" t="s">
        <v>23144</v>
      </c>
      <c r="B11994" s="3" t="s">
        <v>23145</v>
      </c>
      <c r="C11994" s="2"/>
      <c r="D11994" s="2" t="s">
        <v>16</v>
      </c>
      <c r="E11994" s="4">
        <f>300.00*(1-Z1%)</f>
        <v>300</v>
      </c>
      <c r="F11994" s="2">
        <v>1</v>
      </c>
      <c r="G11994" s="2"/>
    </row>
    <row r="11995" spans="1:26" customHeight="1" ht="36" hidden="true" outlineLevel="3">
      <c r="A11995" s="2" t="s">
        <v>23146</v>
      </c>
      <c r="B11995" s="3" t="s">
        <v>23147</v>
      </c>
      <c r="C11995" s="2"/>
      <c r="D11995" s="2" t="s">
        <v>16</v>
      </c>
      <c r="E11995" s="4">
        <f>290.00*(1-Z1%)</f>
        <v>290</v>
      </c>
      <c r="F11995" s="2">
        <v>4</v>
      </c>
      <c r="G11995" s="2"/>
    </row>
    <row r="11996" spans="1:26" customHeight="1" ht="36" hidden="true" outlineLevel="3">
      <c r="A11996" s="2" t="s">
        <v>23148</v>
      </c>
      <c r="B11996" s="3" t="s">
        <v>23149</v>
      </c>
      <c r="C11996" s="2"/>
      <c r="D11996" s="2" t="s">
        <v>16</v>
      </c>
      <c r="E11996" s="4">
        <f>290.00*(1-Z1%)</f>
        <v>290</v>
      </c>
      <c r="F11996" s="2">
        <v>2</v>
      </c>
      <c r="G11996" s="2"/>
    </row>
    <row r="11997" spans="1:26" customHeight="1" ht="18" hidden="true" outlineLevel="3">
      <c r="A11997" s="2" t="s">
        <v>23150</v>
      </c>
      <c r="B11997" s="3" t="s">
        <v>23151</v>
      </c>
      <c r="C11997" s="2"/>
      <c r="D11997" s="2" t="s">
        <v>16</v>
      </c>
      <c r="E11997" s="4">
        <f>250.00*(1-Z1%)</f>
        <v>250</v>
      </c>
      <c r="F11997" s="2">
        <v>2</v>
      </c>
      <c r="G11997" s="2"/>
    </row>
    <row r="11998" spans="1:26" customHeight="1" ht="18" hidden="true" outlineLevel="3">
      <c r="A11998" s="2" t="s">
        <v>23152</v>
      </c>
      <c r="B11998" s="3" t="s">
        <v>23153</v>
      </c>
      <c r="C11998" s="2"/>
      <c r="D11998" s="2" t="s">
        <v>16</v>
      </c>
      <c r="E11998" s="4">
        <f>250.00*(1-Z1%)</f>
        <v>250</v>
      </c>
      <c r="F11998" s="2">
        <v>1</v>
      </c>
      <c r="G11998" s="2"/>
    </row>
    <row r="11999" spans="1:26" customHeight="1" ht="18" hidden="true" outlineLevel="3">
      <c r="A11999" s="2" t="s">
        <v>23154</v>
      </c>
      <c r="B11999" s="3" t="s">
        <v>23155</v>
      </c>
      <c r="C11999" s="2"/>
      <c r="D11999" s="2" t="s">
        <v>16</v>
      </c>
      <c r="E11999" s="4">
        <f>250.00*(1-Z1%)</f>
        <v>250</v>
      </c>
      <c r="F11999" s="2">
        <v>2</v>
      </c>
      <c r="G11999" s="2"/>
    </row>
    <row r="12000" spans="1:26" customHeight="1" ht="18" hidden="true" outlineLevel="3">
      <c r="A12000" s="2" t="s">
        <v>23156</v>
      </c>
      <c r="B12000" s="3" t="s">
        <v>23157</v>
      </c>
      <c r="C12000" s="2"/>
      <c r="D12000" s="2" t="s">
        <v>16</v>
      </c>
      <c r="E12000" s="4">
        <f>250.00*(1-Z1%)</f>
        <v>250</v>
      </c>
      <c r="F12000" s="2">
        <v>1</v>
      </c>
      <c r="G12000" s="2"/>
    </row>
    <row r="12001" spans="1:26" customHeight="1" ht="18" hidden="true" outlineLevel="3">
      <c r="A12001" s="2" t="s">
        <v>23158</v>
      </c>
      <c r="B12001" s="3" t="s">
        <v>23159</v>
      </c>
      <c r="C12001" s="2"/>
      <c r="D12001" s="2" t="s">
        <v>16</v>
      </c>
      <c r="E12001" s="4">
        <f>250.00*(1-Z1%)</f>
        <v>250</v>
      </c>
      <c r="F12001" s="2">
        <v>1</v>
      </c>
      <c r="G12001" s="2"/>
    </row>
    <row r="12002" spans="1:26" customHeight="1" ht="18" hidden="true" outlineLevel="3">
      <c r="A12002" s="2" t="s">
        <v>23160</v>
      </c>
      <c r="B12002" s="3" t="s">
        <v>23161</v>
      </c>
      <c r="C12002" s="2"/>
      <c r="D12002" s="2" t="s">
        <v>16</v>
      </c>
      <c r="E12002" s="4">
        <f>250.00*(1-Z1%)</f>
        <v>250</v>
      </c>
      <c r="F12002" s="2">
        <v>1</v>
      </c>
      <c r="G12002" s="2"/>
    </row>
    <row r="12003" spans="1:26" customHeight="1" ht="18" hidden="true" outlineLevel="3">
      <c r="A12003" s="2" t="s">
        <v>23162</v>
      </c>
      <c r="B12003" s="3" t="s">
        <v>23163</v>
      </c>
      <c r="C12003" s="2"/>
      <c r="D12003" s="2" t="s">
        <v>16</v>
      </c>
      <c r="E12003" s="4">
        <f>250.00*(1-Z1%)</f>
        <v>250</v>
      </c>
      <c r="F12003" s="2">
        <v>1</v>
      </c>
      <c r="G12003" s="2"/>
    </row>
    <row r="12004" spans="1:26" customHeight="1" ht="18" hidden="true" outlineLevel="3">
      <c r="A12004" s="2" t="s">
        <v>23164</v>
      </c>
      <c r="B12004" s="3" t="s">
        <v>23165</v>
      </c>
      <c r="C12004" s="2"/>
      <c r="D12004" s="2" t="s">
        <v>16</v>
      </c>
      <c r="E12004" s="4">
        <f>250.00*(1-Z1%)</f>
        <v>250</v>
      </c>
      <c r="F12004" s="2">
        <v>1</v>
      </c>
      <c r="G12004" s="2"/>
    </row>
    <row r="12005" spans="1:26" customHeight="1" ht="35" hidden="true" outlineLevel="3">
      <c r="A12005" s="5" t="s">
        <v>23166</v>
      </c>
      <c r="B12005" s="5"/>
      <c r="C12005" s="5"/>
      <c r="D12005" s="5"/>
      <c r="E12005" s="5"/>
      <c r="F12005" s="5"/>
      <c r="G12005" s="5"/>
    </row>
    <row r="12006" spans="1:26" customHeight="1" ht="36" hidden="true" outlineLevel="3">
      <c r="A12006" s="2" t="s">
        <v>23167</v>
      </c>
      <c r="B12006" s="3" t="s">
        <v>23168</v>
      </c>
      <c r="C12006" s="2"/>
      <c r="D12006" s="2" t="s">
        <v>16</v>
      </c>
      <c r="E12006" s="4">
        <f>90.00*(1-Z1%)</f>
        <v>90</v>
      </c>
      <c r="F12006" s="2">
        <v>3</v>
      </c>
      <c r="G12006" s="2"/>
    </row>
    <row r="12007" spans="1:26" customHeight="1" ht="18" hidden="true" outlineLevel="3">
      <c r="A12007" s="2" t="s">
        <v>23169</v>
      </c>
      <c r="B12007" s="3" t="s">
        <v>23170</v>
      </c>
      <c r="C12007" s="2"/>
      <c r="D12007" s="2" t="s">
        <v>16</v>
      </c>
      <c r="E12007" s="4">
        <f>90.00*(1-Z1%)</f>
        <v>90</v>
      </c>
      <c r="F12007" s="2">
        <v>3</v>
      </c>
      <c r="G12007" s="2"/>
    </row>
    <row r="12008" spans="1:26" customHeight="1" ht="36" hidden="true" outlineLevel="3">
      <c r="A12008" s="2" t="s">
        <v>23171</v>
      </c>
      <c r="B12008" s="3" t="s">
        <v>23172</v>
      </c>
      <c r="C12008" s="2"/>
      <c r="D12008" s="2" t="s">
        <v>16</v>
      </c>
      <c r="E12008" s="4">
        <f>90.00*(1-Z1%)</f>
        <v>90</v>
      </c>
      <c r="F12008" s="2">
        <v>10</v>
      </c>
      <c r="G12008" s="2"/>
    </row>
    <row r="12009" spans="1:26" customHeight="1" ht="18" hidden="true" outlineLevel="3">
      <c r="A12009" s="2" t="s">
        <v>23173</v>
      </c>
      <c r="B12009" s="3" t="s">
        <v>23174</v>
      </c>
      <c r="C12009" s="2"/>
      <c r="D12009" s="2" t="s">
        <v>16</v>
      </c>
      <c r="E12009" s="4">
        <f>75.00*(1-Z1%)</f>
        <v>75</v>
      </c>
      <c r="F12009" s="2">
        <v>5</v>
      </c>
      <c r="G12009" s="2"/>
    </row>
    <row r="12010" spans="1:26" customHeight="1" ht="36" hidden="true" outlineLevel="3">
      <c r="A12010" s="2" t="s">
        <v>23175</v>
      </c>
      <c r="B12010" s="3" t="s">
        <v>23176</v>
      </c>
      <c r="C12010" s="2"/>
      <c r="D12010" s="2" t="s">
        <v>16</v>
      </c>
      <c r="E12010" s="4">
        <f>100.00*(1-Z1%)</f>
        <v>100</v>
      </c>
      <c r="F12010" s="2">
        <v>7</v>
      </c>
      <c r="G12010" s="2"/>
    </row>
    <row r="12011" spans="1:26" customHeight="1" ht="36" hidden="true" outlineLevel="3">
      <c r="A12011" s="2" t="s">
        <v>23177</v>
      </c>
      <c r="B12011" s="3" t="s">
        <v>23178</v>
      </c>
      <c r="C12011" s="2"/>
      <c r="D12011" s="2" t="s">
        <v>16</v>
      </c>
      <c r="E12011" s="4">
        <f>120.00*(1-Z1%)</f>
        <v>120</v>
      </c>
      <c r="F12011" s="2">
        <v>2</v>
      </c>
      <c r="G12011" s="2"/>
    </row>
    <row r="12012" spans="1:26" customHeight="1" ht="18" hidden="true" outlineLevel="3">
      <c r="A12012" s="2" t="s">
        <v>23179</v>
      </c>
      <c r="B12012" s="3" t="s">
        <v>23180</v>
      </c>
      <c r="C12012" s="2"/>
      <c r="D12012" s="2" t="s">
        <v>16</v>
      </c>
      <c r="E12012" s="4">
        <f>120.00*(1-Z1%)</f>
        <v>120</v>
      </c>
      <c r="F12012" s="2">
        <v>2</v>
      </c>
      <c r="G12012" s="2"/>
    </row>
    <row r="12013" spans="1:26" customHeight="1" ht="18" hidden="true" outlineLevel="3">
      <c r="A12013" s="2" t="s">
        <v>23181</v>
      </c>
      <c r="B12013" s="3" t="s">
        <v>23182</v>
      </c>
      <c r="C12013" s="2"/>
      <c r="D12013" s="2" t="s">
        <v>16</v>
      </c>
      <c r="E12013" s="4">
        <f>80.00*(1-Z1%)</f>
        <v>80</v>
      </c>
      <c r="F12013" s="2">
        <v>1</v>
      </c>
      <c r="G12013" s="2"/>
    </row>
    <row r="12014" spans="1:26" customHeight="1" ht="18" hidden="true" outlineLevel="3">
      <c r="A12014" s="2" t="s">
        <v>23183</v>
      </c>
      <c r="B12014" s="3" t="s">
        <v>23184</v>
      </c>
      <c r="C12014" s="2"/>
      <c r="D12014" s="2" t="s">
        <v>16</v>
      </c>
      <c r="E12014" s="4">
        <f>75.00*(1-Z1%)</f>
        <v>75</v>
      </c>
      <c r="F12014" s="2">
        <v>2</v>
      </c>
      <c r="G12014" s="2"/>
    </row>
    <row r="12015" spans="1:26" customHeight="1" ht="18" hidden="true" outlineLevel="3">
      <c r="A12015" s="2" t="s">
        <v>23185</v>
      </c>
      <c r="B12015" s="3" t="s">
        <v>23186</v>
      </c>
      <c r="C12015" s="2"/>
      <c r="D12015" s="2" t="s">
        <v>16</v>
      </c>
      <c r="E12015" s="4">
        <f>75.00*(1-Z1%)</f>
        <v>75</v>
      </c>
      <c r="F12015" s="2">
        <v>2</v>
      </c>
      <c r="G12015" s="2"/>
    </row>
    <row r="12016" spans="1:26" customHeight="1" ht="18" hidden="true" outlineLevel="3">
      <c r="A12016" s="2" t="s">
        <v>23187</v>
      </c>
      <c r="B12016" s="3" t="s">
        <v>23188</v>
      </c>
      <c r="C12016" s="2"/>
      <c r="D12016" s="2" t="s">
        <v>16</v>
      </c>
      <c r="E12016" s="4">
        <f>75.00*(1-Z1%)</f>
        <v>75</v>
      </c>
      <c r="F12016" s="2">
        <v>2</v>
      </c>
      <c r="G12016" s="2"/>
    </row>
    <row r="12017" spans="1:26" customHeight="1" ht="36" hidden="true" outlineLevel="3">
      <c r="A12017" s="2" t="s">
        <v>23189</v>
      </c>
      <c r="B12017" s="3" t="s">
        <v>23190</v>
      </c>
      <c r="C12017" s="2"/>
      <c r="D12017" s="2" t="s">
        <v>16</v>
      </c>
      <c r="E12017" s="4">
        <f>45.00*(1-Z1%)</f>
        <v>45</v>
      </c>
      <c r="F12017" s="2">
        <v>2</v>
      </c>
      <c r="G12017" s="2"/>
    </row>
    <row r="12018" spans="1:26" customHeight="1" ht="36" hidden="true" outlineLevel="3">
      <c r="A12018" s="2" t="s">
        <v>23191</v>
      </c>
      <c r="B12018" s="3" t="s">
        <v>23192</v>
      </c>
      <c r="C12018" s="2"/>
      <c r="D12018" s="2" t="s">
        <v>16</v>
      </c>
      <c r="E12018" s="4">
        <f>300.00*(1-Z1%)</f>
        <v>300</v>
      </c>
      <c r="F12018" s="2">
        <v>1</v>
      </c>
      <c r="G12018" s="2"/>
    </row>
    <row r="12019" spans="1:26" customHeight="1" ht="36" hidden="true" outlineLevel="3">
      <c r="A12019" s="2" t="s">
        <v>23193</v>
      </c>
      <c r="B12019" s="3" t="s">
        <v>23194</v>
      </c>
      <c r="C12019" s="2"/>
      <c r="D12019" s="2" t="s">
        <v>16</v>
      </c>
      <c r="E12019" s="4">
        <f>270.00*(1-Z1%)</f>
        <v>270</v>
      </c>
      <c r="F12019" s="2">
        <v>1</v>
      </c>
      <c r="G12019" s="2"/>
    </row>
    <row r="12020" spans="1:26" customHeight="1" ht="36" hidden="true" outlineLevel="3">
      <c r="A12020" s="2" t="s">
        <v>23195</v>
      </c>
      <c r="B12020" s="3" t="s">
        <v>23196</v>
      </c>
      <c r="C12020" s="2"/>
      <c r="D12020" s="2" t="s">
        <v>16</v>
      </c>
      <c r="E12020" s="4">
        <f>250.00*(1-Z1%)</f>
        <v>250</v>
      </c>
      <c r="F12020" s="2">
        <v>2</v>
      </c>
      <c r="G12020" s="2"/>
    </row>
    <row r="12021" spans="1:26" customHeight="1" ht="18" hidden="true" outlineLevel="3">
      <c r="A12021" s="2" t="s">
        <v>23197</v>
      </c>
      <c r="B12021" s="3" t="s">
        <v>23198</v>
      </c>
      <c r="C12021" s="2"/>
      <c r="D12021" s="2" t="s">
        <v>16</v>
      </c>
      <c r="E12021" s="4">
        <f>90.00*(1-Z1%)</f>
        <v>90</v>
      </c>
      <c r="F12021" s="2">
        <v>2</v>
      </c>
      <c r="G12021" s="2"/>
    </row>
    <row r="12022" spans="1:26" customHeight="1" ht="36" hidden="true" outlineLevel="3">
      <c r="A12022" s="2" t="s">
        <v>23199</v>
      </c>
      <c r="B12022" s="3" t="s">
        <v>23200</v>
      </c>
      <c r="C12022" s="2"/>
      <c r="D12022" s="2" t="s">
        <v>16</v>
      </c>
      <c r="E12022" s="4">
        <f>130.00*(1-Z1%)</f>
        <v>130</v>
      </c>
      <c r="F12022" s="2">
        <v>3</v>
      </c>
      <c r="G12022" s="2"/>
    </row>
    <row r="12023" spans="1:26" customHeight="1" ht="36" hidden="true" outlineLevel="3">
      <c r="A12023" s="2" t="s">
        <v>23201</v>
      </c>
      <c r="B12023" s="3" t="s">
        <v>23202</v>
      </c>
      <c r="C12023" s="2"/>
      <c r="D12023" s="2" t="s">
        <v>16</v>
      </c>
      <c r="E12023" s="4">
        <f>280.00*(1-Z1%)</f>
        <v>280</v>
      </c>
      <c r="F12023" s="2">
        <v>2</v>
      </c>
      <c r="G12023" s="2"/>
    </row>
    <row r="12024" spans="1:26" customHeight="1" ht="36" hidden="true" outlineLevel="3">
      <c r="A12024" s="2" t="s">
        <v>23203</v>
      </c>
      <c r="B12024" s="3" t="s">
        <v>23204</v>
      </c>
      <c r="C12024" s="2"/>
      <c r="D12024" s="2" t="s">
        <v>16</v>
      </c>
      <c r="E12024" s="4">
        <f>300.00*(1-Z1%)</f>
        <v>300</v>
      </c>
      <c r="F12024" s="2">
        <v>1</v>
      </c>
      <c r="G12024" s="2"/>
    </row>
    <row r="12025" spans="1:26" customHeight="1" ht="36" hidden="true" outlineLevel="3">
      <c r="A12025" s="2" t="s">
        <v>23205</v>
      </c>
      <c r="B12025" s="3" t="s">
        <v>23206</v>
      </c>
      <c r="C12025" s="2"/>
      <c r="D12025" s="2" t="s">
        <v>16</v>
      </c>
      <c r="E12025" s="4">
        <f>150.00*(1-Z1%)</f>
        <v>150</v>
      </c>
      <c r="F12025" s="2">
        <v>2</v>
      </c>
      <c r="G12025" s="2"/>
    </row>
    <row r="12026" spans="1:26" customHeight="1" ht="36" hidden="true" outlineLevel="3">
      <c r="A12026" s="2" t="s">
        <v>23207</v>
      </c>
      <c r="B12026" s="3" t="s">
        <v>23208</v>
      </c>
      <c r="C12026" s="2"/>
      <c r="D12026" s="2" t="s">
        <v>16</v>
      </c>
      <c r="E12026" s="4">
        <f>120.00*(1-Z1%)</f>
        <v>120</v>
      </c>
      <c r="F12026" s="2">
        <v>1</v>
      </c>
      <c r="G12026" s="2"/>
    </row>
    <row r="12027" spans="1:26" customHeight="1" ht="36" hidden="true" outlineLevel="3">
      <c r="A12027" s="2" t="s">
        <v>23209</v>
      </c>
      <c r="B12027" s="3" t="s">
        <v>23210</v>
      </c>
      <c r="C12027" s="2"/>
      <c r="D12027" s="2" t="s">
        <v>16</v>
      </c>
      <c r="E12027" s="4">
        <f>320.00*(1-Z1%)</f>
        <v>320</v>
      </c>
      <c r="F12027" s="2">
        <v>2</v>
      </c>
      <c r="G12027" s="2"/>
    </row>
    <row r="12028" spans="1:26" customHeight="1" ht="36" hidden="true" outlineLevel="3">
      <c r="A12028" s="2" t="s">
        <v>23211</v>
      </c>
      <c r="B12028" s="3" t="s">
        <v>23212</v>
      </c>
      <c r="C12028" s="2"/>
      <c r="D12028" s="2" t="s">
        <v>16</v>
      </c>
      <c r="E12028" s="4">
        <f>190.00*(1-Z1%)</f>
        <v>190</v>
      </c>
      <c r="F12028" s="2">
        <v>2</v>
      </c>
      <c r="G12028" s="2"/>
    </row>
    <row r="12029" spans="1:26" customHeight="1" ht="36" hidden="true" outlineLevel="3">
      <c r="A12029" s="2" t="s">
        <v>23213</v>
      </c>
      <c r="B12029" s="3" t="s">
        <v>23214</v>
      </c>
      <c r="C12029" s="2"/>
      <c r="D12029" s="2" t="s">
        <v>16</v>
      </c>
      <c r="E12029" s="4">
        <f>80.00*(1-Z1%)</f>
        <v>80</v>
      </c>
      <c r="F12029" s="2">
        <v>4</v>
      </c>
      <c r="G12029" s="2"/>
    </row>
    <row r="12030" spans="1:26" customHeight="1" ht="18" hidden="true" outlineLevel="3">
      <c r="A12030" s="2" t="s">
        <v>23215</v>
      </c>
      <c r="B12030" s="3" t="s">
        <v>23216</v>
      </c>
      <c r="C12030" s="2"/>
      <c r="D12030" s="2" t="s">
        <v>16</v>
      </c>
      <c r="E12030" s="4">
        <f>70.00*(1-Z1%)</f>
        <v>70</v>
      </c>
      <c r="F12030" s="2">
        <v>3</v>
      </c>
      <c r="G12030" s="2"/>
    </row>
    <row r="12031" spans="1:26" customHeight="1" ht="18" hidden="true" outlineLevel="3">
      <c r="A12031" s="2" t="s">
        <v>23217</v>
      </c>
      <c r="B12031" s="3" t="s">
        <v>23218</v>
      </c>
      <c r="C12031" s="2"/>
      <c r="D12031" s="2" t="s">
        <v>16</v>
      </c>
      <c r="E12031" s="4">
        <f>230.00*(1-Z1%)</f>
        <v>230</v>
      </c>
      <c r="F12031" s="2">
        <v>2</v>
      </c>
      <c r="G12031" s="2"/>
    </row>
    <row r="12032" spans="1:26" customHeight="1" ht="35" hidden="true" outlineLevel="2">
      <c r="A12032" s="5" t="s">
        <v>23219</v>
      </c>
      <c r="B12032" s="5"/>
      <c r="C12032" s="5"/>
      <c r="D12032" s="5"/>
      <c r="E12032" s="5"/>
      <c r="F12032" s="5"/>
      <c r="G12032" s="5"/>
    </row>
    <row r="12033" spans="1:26" customHeight="1" ht="35" hidden="true" outlineLevel="3">
      <c r="A12033" s="5" t="s">
        <v>23220</v>
      </c>
      <c r="B12033" s="5"/>
      <c r="C12033" s="5"/>
      <c r="D12033" s="5"/>
      <c r="E12033" s="5"/>
      <c r="F12033" s="5"/>
      <c r="G12033" s="5"/>
    </row>
    <row r="12034" spans="1:26" customHeight="1" ht="18" hidden="true" outlineLevel="3">
      <c r="A12034" s="2" t="s">
        <v>23221</v>
      </c>
      <c r="B12034" s="3" t="s">
        <v>23222</v>
      </c>
      <c r="C12034" s="2"/>
      <c r="D12034" s="2" t="s">
        <v>16</v>
      </c>
      <c r="E12034" s="4">
        <f>50.00*(1-Z1%)</f>
        <v>50</v>
      </c>
      <c r="F12034" s="2">
        <v>2</v>
      </c>
      <c r="G12034" s="2"/>
    </row>
    <row r="12035" spans="1:26" customHeight="1" ht="36" hidden="true" outlineLevel="3">
      <c r="A12035" s="2" t="s">
        <v>23223</v>
      </c>
      <c r="B12035" s="3" t="s">
        <v>23224</v>
      </c>
      <c r="C12035" s="2"/>
      <c r="D12035" s="2" t="s">
        <v>16</v>
      </c>
      <c r="E12035" s="4">
        <f>290.00*(1-Z1%)</f>
        <v>290</v>
      </c>
      <c r="F12035" s="2">
        <v>1</v>
      </c>
      <c r="G12035" s="2"/>
    </row>
    <row r="12036" spans="1:26" customHeight="1" ht="18" hidden="true" outlineLevel="3">
      <c r="A12036" s="2" t="s">
        <v>23225</v>
      </c>
      <c r="B12036" s="3" t="s">
        <v>23226</v>
      </c>
      <c r="C12036" s="2"/>
      <c r="D12036" s="2" t="s">
        <v>16</v>
      </c>
      <c r="E12036" s="4">
        <f>250.00*(1-Z1%)</f>
        <v>250</v>
      </c>
      <c r="F12036" s="2">
        <v>1</v>
      </c>
      <c r="G12036" s="2"/>
    </row>
    <row r="12037" spans="1:26" customHeight="1" ht="18" hidden="true" outlineLevel="3">
      <c r="A12037" s="2" t="s">
        <v>23227</v>
      </c>
      <c r="B12037" s="3" t="s">
        <v>23228</v>
      </c>
      <c r="C12037" s="2"/>
      <c r="D12037" s="2" t="s">
        <v>16</v>
      </c>
      <c r="E12037" s="4">
        <f>250.00*(1-Z1%)</f>
        <v>250</v>
      </c>
      <c r="F12037" s="2">
        <v>1</v>
      </c>
      <c r="G12037" s="2"/>
    </row>
    <row r="12038" spans="1:26" customHeight="1" ht="18" hidden="true" outlineLevel="3">
      <c r="A12038" s="2" t="s">
        <v>23229</v>
      </c>
      <c r="B12038" s="3" t="s">
        <v>23230</v>
      </c>
      <c r="C12038" s="2"/>
      <c r="D12038" s="2" t="s">
        <v>16</v>
      </c>
      <c r="E12038" s="4">
        <f>290.00*(1-Z1%)</f>
        <v>290</v>
      </c>
      <c r="F12038" s="2">
        <v>1</v>
      </c>
      <c r="G12038" s="2"/>
    </row>
    <row r="12039" spans="1:26" customHeight="1" ht="18" hidden="true" outlineLevel="3">
      <c r="A12039" s="2" t="s">
        <v>23231</v>
      </c>
      <c r="B12039" s="3" t="s">
        <v>23232</v>
      </c>
      <c r="C12039" s="2"/>
      <c r="D12039" s="2" t="s">
        <v>16</v>
      </c>
      <c r="E12039" s="4">
        <f>190.00*(1-Z1%)</f>
        <v>190</v>
      </c>
      <c r="F12039" s="2">
        <v>1</v>
      </c>
      <c r="G12039" s="2"/>
    </row>
    <row r="12040" spans="1:26" customHeight="1" ht="18" hidden="true" outlineLevel="3">
      <c r="A12040" s="2" t="s">
        <v>23233</v>
      </c>
      <c r="B12040" s="3" t="s">
        <v>23234</v>
      </c>
      <c r="C12040" s="2"/>
      <c r="D12040" s="2" t="s">
        <v>16</v>
      </c>
      <c r="E12040" s="4">
        <f>200.00*(1-Z1%)</f>
        <v>200</v>
      </c>
      <c r="F12040" s="2">
        <v>2</v>
      </c>
      <c r="G12040" s="2"/>
    </row>
    <row r="12041" spans="1:26" customHeight="1" ht="36" hidden="true" outlineLevel="3">
      <c r="A12041" s="2" t="s">
        <v>23235</v>
      </c>
      <c r="B12041" s="3" t="s">
        <v>23236</v>
      </c>
      <c r="C12041" s="2"/>
      <c r="D12041" s="2" t="s">
        <v>16</v>
      </c>
      <c r="E12041" s="4">
        <f>200.00*(1-Z1%)</f>
        <v>200</v>
      </c>
      <c r="F12041" s="2">
        <v>2</v>
      </c>
      <c r="G12041" s="2"/>
    </row>
    <row r="12042" spans="1:26" customHeight="1" ht="18" hidden="true" outlineLevel="3">
      <c r="A12042" s="2" t="s">
        <v>23237</v>
      </c>
      <c r="B12042" s="3" t="s">
        <v>23238</v>
      </c>
      <c r="C12042" s="2"/>
      <c r="D12042" s="2" t="s">
        <v>16</v>
      </c>
      <c r="E12042" s="4">
        <f>2350.00*(1-Z1%)</f>
        <v>2350</v>
      </c>
      <c r="F12042" s="2">
        <v>1</v>
      </c>
      <c r="G12042" s="2"/>
    </row>
    <row r="12043" spans="1:26" customHeight="1" ht="36" hidden="true" outlineLevel="3">
      <c r="A12043" s="2" t="s">
        <v>23239</v>
      </c>
      <c r="B12043" s="3" t="s">
        <v>23240</v>
      </c>
      <c r="C12043" s="2"/>
      <c r="D12043" s="2" t="s">
        <v>16</v>
      </c>
      <c r="E12043" s="4">
        <f>190.00*(1-Z1%)</f>
        <v>190</v>
      </c>
      <c r="F12043" s="2">
        <v>1</v>
      </c>
      <c r="G12043" s="2"/>
    </row>
    <row r="12044" spans="1:26" customHeight="1" ht="18" hidden="true" outlineLevel="3">
      <c r="A12044" s="2" t="s">
        <v>23241</v>
      </c>
      <c r="B12044" s="3" t="s">
        <v>23242</v>
      </c>
      <c r="C12044" s="2"/>
      <c r="D12044" s="2" t="s">
        <v>16</v>
      </c>
      <c r="E12044" s="4">
        <f>260.00*(1-Z1%)</f>
        <v>260</v>
      </c>
      <c r="F12044" s="2">
        <v>1</v>
      </c>
      <c r="G12044" s="2"/>
    </row>
    <row r="12045" spans="1:26" customHeight="1" ht="18" hidden="true" outlineLevel="3">
      <c r="A12045" s="2" t="s">
        <v>23243</v>
      </c>
      <c r="B12045" s="3" t="s">
        <v>23244</v>
      </c>
      <c r="C12045" s="2"/>
      <c r="D12045" s="2" t="s">
        <v>16</v>
      </c>
      <c r="E12045" s="4">
        <f>140.00*(1-Z1%)</f>
        <v>140</v>
      </c>
      <c r="F12045" s="2">
        <v>1</v>
      </c>
      <c r="G12045" s="2"/>
    </row>
    <row r="12046" spans="1:26" customHeight="1" ht="36" hidden="true" outlineLevel="3">
      <c r="A12046" s="2" t="s">
        <v>23245</v>
      </c>
      <c r="B12046" s="3" t="s">
        <v>23246</v>
      </c>
      <c r="C12046" s="2"/>
      <c r="D12046" s="2" t="s">
        <v>16</v>
      </c>
      <c r="E12046" s="4">
        <f>350.00*(1-Z1%)</f>
        <v>350</v>
      </c>
      <c r="F12046" s="2">
        <v>1</v>
      </c>
      <c r="G12046" s="2"/>
    </row>
    <row r="12047" spans="1:26" customHeight="1" ht="36" hidden="true" outlineLevel="3">
      <c r="A12047" s="2" t="s">
        <v>23247</v>
      </c>
      <c r="B12047" s="3" t="s">
        <v>23248</v>
      </c>
      <c r="C12047" s="2"/>
      <c r="D12047" s="2" t="s">
        <v>16</v>
      </c>
      <c r="E12047" s="4">
        <f>350.00*(1-Z1%)</f>
        <v>350</v>
      </c>
      <c r="F12047" s="2">
        <v>1</v>
      </c>
      <c r="G12047" s="2"/>
    </row>
    <row r="12048" spans="1:26" customHeight="1" ht="36" hidden="true" outlineLevel="3">
      <c r="A12048" s="2" t="s">
        <v>23249</v>
      </c>
      <c r="B12048" s="3" t="s">
        <v>23250</v>
      </c>
      <c r="C12048" s="2"/>
      <c r="D12048" s="2" t="s">
        <v>16</v>
      </c>
      <c r="E12048" s="4">
        <f>200.00*(1-Z1%)</f>
        <v>200</v>
      </c>
      <c r="F12048" s="2">
        <v>1</v>
      </c>
      <c r="G12048" s="2"/>
    </row>
    <row r="12049" spans="1:26" customHeight="1" ht="36" hidden="true" outlineLevel="3">
      <c r="A12049" s="2" t="s">
        <v>23251</v>
      </c>
      <c r="B12049" s="3" t="s">
        <v>23252</v>
      </c>
      <c r="C12049" s="2"/>
      <c r="D12049" s="2" t="s">
        <v>16</v>
      </c>
      <c r="E12049" s="4">
        <f>220.00*(1-Z1%)</f>
        <v>220</v>
      </c>
      <c r="F12049" s="2">
        <v>1</v>
      </c>
      <c r="G12049" s="2"/>
    </row>
    <row r="12050" spans="1:26" customHeight="1" ht="36" hidden="true" outlineLevel="3">
      <c r="A12050" s="2" t="s">
        <v>23253</v>
      </c>
      <c r="B12050" s="3" t="s">
        <v>23254</v>
      </c>
      <c r="C12050" s="2"/>
      <c r="D12050" s="2" t="s">
        <v>16</v>
      </c>
      <c r="E12050" s="4">
        <f>240.00*(1-Z1%)</f>
        <v>240</v>
      </c>
      <c r="F12050" s="2">
        <v>1</v>
      </c>
      <c r="G12050" s="2"/>
    </row>
    <row r="12051" spans="1:26" customHeight="1" ht="36" hidden="true" outlineLevel="3">
      <c r="A12051" s="2" t="s">
        <v>23255</v>
      </c>
      <c r="B12051" s="3" t="s">
        <v>23256</v>
      </c>
      <c r="C12051" s="2"/>
      <c r="D12051" s="2" t="s">
        <v>16</v>
      </c>
      <c r="E12051" s="4">
        <f>260.00*(1-Z1%)</f>
        <v>260</v>
      </c>
      <c r="F12051" s="2">
        <v>1</v>
      </c>
      <c r="G12051" s="2"/>
    </row>
    <row r="12052" spans="1:26" customHeight="1" ht="36" hidden="true" outlineLevel="3">
      <c r="A12052" s="2" t="s">
        <v>23257</v>
      </c>
      <c r="B12052" s="3" t="s">
        <v>23258</v>
      </c>
      <c r="C12052" s="2"/>
      <c r="D12052" s="2" t="s">
        <v>16</v>
      </c>
      <c r="E12052" s="4">
        <f>350.00*(1-Z1%)</f>
        <v>350</v>
      </c>
      <c r="F12052" s="2">
        <v>1</v>
      </c>
      <c r="G12052" s="2"/>
    </row>
    <row r="12053" spans="1:26" customHeight="1" ht="36" hidden="true" outlineLevel="3">
      <c r="A12053" s="2" t="s">
        <v>23259</v>
      </c>
      <c r="B12053" s="3" t="s">
        <v>23260</v>
      </c>
      <c r="C12053" s="2"/>
      <c r="D12053" s="2" t="s">
        <v>16</v>
      </c>
      <c r="E12053" s="4">
        <f>150.00*(1-Z1%)</f>
        <v>150</v>
      </c>
      <c r="F12053" s="2">
        <v>1</v>
      </c>
      <c r="G12053" s="2"/>
    </row>
    <row r="12054" spans="1:26" customHeight="1" ht="36" hidden="true" outlineLevel="3">
      <c r="A12054" s="2" t="s">
        <v>23261</v>
      </c>
      <c r="B12054" s="3" t="s">
        <v>23262</v>
      </c>
      <c r="C12054" s="2"/>
      <c r="D12054" s="2" t="s">
        <v>16</v>
      </c>
      <c r="E12054" s="4">
        <f>150.00*(1-Z1%)</f>
        <v>150</v>
      </c>
      <c r="F12054" s="2">
        <v>1</v>
      </c>
      <c r="G12054" s="2"/>
    </row>
    <row r="12055" spans="1:26" customHeight="1" ht="36" hidden="true" outlineLevel="3">
      <c r="A12055" s="2" t="s">
        <v>23263</v>
      </c>
      <c r="B12055" s="3" t="s">
        <v>23264</v>
      </c>
      <c r="C12055" s="2"/>
      <c r="D12055" s="2" t="s">
        <v>16</v>
      </c>
      <c r="E12055" s="4">
        <f>150.00*(1-Z1%)</f>
        <v>150</v>
      </c>
      <c r="F12055" s="2">
        <v>1</v>
      </c>
      <c r="G12055" s="2"/>
    </row>
    <row r="12056" spans="1:26" customHeight="1" ht="36" hidden="true" outlineLevel="3">
      <c r="A12056" s="2" t="s">
        <v>23265</v>
      </c>
      <c r="B12056" s="3" t="s">
        <v>23266</v>
      </c>
      <c r="C12056" s="2"/>
      <c r="D12056" s="2" t="s">
        <v>16</v>
      </c>
      <c r="E12056" s="4">
        <f>150.00*(1-Z1%)</f>
        <v>150</v>
      </c>
      <c r="F12056" s="2">
        <v>1</v>
      </c>
      <c r="G12056" s="2"/>
    </row>
    <row r="12057" spans="1:26" customHeight="1" ht="36" hidden="true" outlineLevel="3">
      <c r="A12057" s="2" t="s">
        <v>23267</v>
      </c>
      <c r="B12057" s="3" t="s">
        <v>23268</v>
      </c>
      <c r="C12057" s="2"/>
      <c r="D12057" s="2" t="s">
        <v>16</v>
      </c>
      <c r="E12057" s="4">
        <f>250.00*(1-Z1%)</f>
        <v>250</v>
      </c>
      <c r="F12057" s="2">
        <v>1</v>
      </c>
      <c r="G12057" s="2"/>
    </row>
    <row r="12058" spans="1:26" customHeight="1" ht="18" hidden="true" outlineLevel="3">
      <c r="A12058" s="2" t="s">
        <v>23269</v>
      </c>
      <c r="B12058" s="3" t="s">
        <v>23270</v>
      </c>
      <c r="C12058" s="2"/>
      <c r="D12058" s="2" t="s">
        <v>16</v>
      </c>
      <c r="E12058" s="4">
        <f>450.00*(1-Z1%)</f>
        <v>450</v>
      </c>
      <c r="F12058" s="2">
        <v>1</v>
      </c>
      <c r="G12058" s="2"/>
    </row>
    <row r="12059" spans="1:26" customHeight="1" ht="36" hidden="true" outlineLevel="3">
      <c r="A12059" s="2" t="s">
        <v>23271</v>
      </c>
      <c r="B12059" s="3" t="s">
        <v>23272</v>
      </c>
      <c r="C12059" s="2"/>
      <c r="D12059" s="2" t="s">
        <v>16</v>
      </c>
      <c r="E12059" s="4">
        <f>490.00*(1-Z1%)</f>
        <v>490</v>
      </c>
      <c r="F12059" s="2">
        <v>1</v>
      </c>
      <c r="G12059" s="2"/>
    </row>
    <row r="12060" spans="1:26" customHeight="1" ht="18" hidden="true" outlineLevel="3">
      <c r="A12060" s="2" t="s">
        <v>23273</v>
      </c>
      <c r="B12060" s="3" t="s">
        <v>23274</v>
      </c>
      <c r="C12060" s="2"/>
      <c r="D12060" s="2" t="s">
        <v>16</v>
      </c>
      <c r="E12060" s="4">
        <f>1190.00*(1-Z1%)</f>
        <v>1190</v>
      </c>
      <c r="F12060" s="2">
        <v>1</v>
      </c>
      <c r="G12060" s="2"/>
    </row>
    <row r="12061" spans="1:26" customHeight="1" ht="35" hidden="true" outlineLevel="3">
      <c r="A12061" s="5" t="s">
        <v>23275</v>
      </c>
      <c r="B12061" s="5"/>
      <c r="C12061" s="5"/>
      <c r="D12061" s="5"/>
      <c r="E12061" s="5"/>
      <c r="F12061" s="5"/>
      <c r="G12061" s="5"/>
    </row>
    <row r="12062" spans="1:26" customHeight="1" ht="35" hidden="true" outlineLevel="4">
      <c r="A12062" s="5" t="s">
        <v>23276</v>
      </c>
      <c r="B12062" s="5"/>
      <c r="C12062" s="5"/>
      <c r="D12062" s="5"/>
      <c r="E12062" s="5"/>
      <c r="F12062" s="5"/>
      <c r="G12062" s="5"/>
    </row>
    <row r="12063" spans="1:26" customHeight="1" ht="36" hidden="true" outlineLevel="4">
      <c r="A12063" s="2" t="s">
        <v>23277</v>
      </c>
      <c r="B12063" s="3" t="s">
        <v>23278</v>
      </c>
      <c r="C12063" s="2"/>
      <c r="D12063" s="2" t="s">
        <v>16</v>
      </c>
      <c r="E12063" s="4">
        <f>1050.00*(1-Z1%)</f>
        <v>1050</v>
      </c>
      <c r="F12063" s="2">
        <v>4</v>
      </c>
      <c r="G12063" s="2"/>
    </row>
    <row r="12064" spans="1:26" customHeight="1" ht="36" hidden="true" outlineLevel="4">
      <c r="A12064" s="2" t="s">
        <v>23279</v>
      </c>
      <c r="B12064" s="3" t="s">
        <v>23280</v>
      </c>
      <c r="C12064" s="2"/>
      <c r="D12064" s="2" t="s">
        <v>16</v>
      </c>
      <c r="E12064" s="4">
        <f>550.00*(1-Z1%)</f>
        <v>550</v>
      </c>
      <c r="F12064" s="2">
        <v>2</v>
      </c>
      <c r="G12064" s="2"/>
    </row>
    <row r="12065" spans="1:26" customHeight="1" ht="36" hidden="true" outlineLevel="4">
      <c r="A12065" s="2" t="s">
        <v>23281</v>
      </c>
      <c r="B12065" s="3" t="s">
        <v>23282</v>
      </c>
      <c r="C12065" s="2"/>
      <c r="D12065" s="2" t="s">
        <v>16</v>
      </c>
      <c r="E12065" s="4">
        <f>800.00*(1-Z1%)</f>
        <v>800</v>
      </c>
      <c r="F12065" s="2">
        <v>3</v>
      </c>
      <c r="G12065" s="2"/>
    </row>
    <row r="12066" spans="1:26" customHeight="1" ht="36" hidden="true" outlineLevel="4">
      <c r="A12066" s="2" t="s">
        <v>23283</v>
      </c>
      <c r="B12066" s="3" t="s">
        <v>23284</v>
      </c>
      <c r="C12066" s="2"/>
      <c r="D12066" s="2" t="s">
        <v>16</v>
      </c>
      <c r="E12066" s="4">
        <f>490.00*(1-Z1%)</f>
        <v>490</v>
      </c>
      <c r="F12066" s="2">
        <v>2</v>
      </c>
      <c r="G12066" s="2"/>
    </row>
    <row r="12067" spans="1:26" customHeight="1" ht="36" hidden="true" outlineLevel="4">
      <c r="A12067" s="2" t="s">
        <v>23285</v>
      </c>
      <c r="B12067" s="3" t="s">
        <v>23286</v>
      </c>
      <c r="C12067" s="2"/>
      <c r="D12067" s="2" t="s">
        <v>16</v>
      </c>
      <c r="E12067" s="4">
        <f>650.00*(1-Z1%)</f>
        <v>650</v>
      </c>
      <c r="F12067" s="2">
        <v>2</v>
      </c>
      <c r="G12067" s="2"/>
    </row>
    <row r="12068" spans="1:26" customHeight="1" ht="36" hidden="true" outlineLevel="4">
      <c r="A12068" s="2" t="s">
        <v>23287</v>
      </c>
      <c r="B12068" s="3" t="s">
        <v>23288</v>
      </c>
      <c r="C12068" s="2"/>
      <c r="D12068" s="2" t="s">
        <v>16</v>
      </c>
      <c r="E12068" s="4">
        <f>400.00*(1-Z1%)</f>
        <v>400</v>
      </c>
      <c r="F12068" s="2">
        <v>2</v>
      </c>
      <c r="G12068" s="2"/>
    </row>
    <row r="12069" spans="1:26" customHeight="1" ht="36" hidden="true" outlineLevel="4">
      <c r="A12069" s="2" t="s">
        <v>23289</v>
      </c>
      <c r="B12069" s="3" t="s">
        <v>23290</v>
      </c>
      <c r="C12069" s="2"/>
      <c r="D12069" s="2" t="s">
        <v>16</v>
      </c>
      <c r="E12069" s="4">
        <f>460.00*(1-Z1%)</f>
        <v>460</v>
      </c>
      <c r="F12069" s="2">
        <v>2</v>
      </c>
      <c r="G12069" s="2"/>
    </row>
    <row r="12070" spans="1:26" customHeight="1" ht="54" hidden="true" outlineLevel="4">
      <c r="A12070" s="2" t="s">
        <v>23291</v>
      </c>
      <c r="B12070" s="3" t="s">
        <v>23292</v>
      </c>
      <c r="C12070" s="2"/>
      <c r="D12070" s="2" t="s">
        <v>16</v>
      </c>
      <c r="E12070" s="4">
        <f>890.00*(1-Z1%)</f>
        <v>890</v>
      </c>
      <c r="F12070" s="2">
        <v>2</v>
      </c>
      <c r="G12070" s="2"/>
    </row>
    <row r="12071" spans="1:26" customHeight="1" ht="36" hidden="true" outlineLevel="4">
      <c r="A12071" s="2" t="s">
        <v>23293</v>
      </c>
      <c r="B12071" s="3" t="s">
        <v>23294</v>
      </c>
      <c r="C12071" s="2"/>
      <c r="D12071" s="2" t="s">
        <v>16</v>
      </c>
      <c r="E12071" s="4">
        <f>750.00*(1-Z1%)</f>
        <v>750</v>
      </c>
      <c r="F12071" s="2">
        <v>1</v>
      </c>
      <c r="G12071" s="2"/>
    </row>
    <row r="12072" spans="1:26" customHeight="1" ht="35" hidden="true" outlineLevel="4">
      <c r="A12072" s="5" t="s">
        <v>23295</v>
      </c>
      <c r="B12072" s="5"/>
      <c r="C12072" s="5"/>
      <c r="D12072" s="5"/>
      <c r="E12072" s="5"/>
      <c r="F12072" s="5"/>
      <c r="G12072" s="5"/>
    </row>
    <row r="12073" spans="1:26" customHeight="1" ht="36" hidden="true" outlineLevel="4">
      <c r="A12073" s="2" t="s">
        <v>23296</v>
      </c>
      <c r="B12073" s="3" t="s">
        <v>23297</v>
      </c>
      <c r="C12073" s="2"/>
      <c r="D12073" s="2" t="s">
        <v>16</v>
      </c>
      <c r="E12073" s="4">
        <f>720.00*(1-Z1%)</f>
        <v>720</v>
      </c>
      <c r="F12073" s="2">
        <v>1</v>
      </c>
      <c r="G12073" s="2"/>
    </row>
    <row r="12074" spans="1:26" customHeight="1" ht="35" hidden="true" outlineLevel="4">
      <c r="A12074" s="5" t="s">
        <v>23298</v>
      </c>
      <c r="B12074" s="5"/>
      <c r="C12074" s="5"/>
      <c r="D12074" s="5"/>
      <c r="E12074" s="5"/>
      <c r="F12074" s="5"/>
      <c r="G12074" s="5"/>
    </row>
    <row r="12075" spans="1:26" customHeight="1" ht="18" hidden="true" outlineLevel="4">
      <c r="A12075" s="2" t="s">
        <v>23299</v>
      </c>
      <c r="B12075" s="3" t="s">
        <v>23300</v>
      </c>
      <c r="C12075" s="2"/>
      <c r="D12075" s="2" t="s">
        <v>16</v>
      </c>
      <c r="E12075" s="4">
        <f>890.00*(1-Z1%)</f>
        <v>890</v>
      </c>
      <c r="F12075" s="2">
        <v>2</v>
      </c>
      <c r="G12075" s="2"/>
    </row>
    <row r="12076" spans="1:26" customHeight="1" ht="36" hidden="true" outlineLevel="4">
      <c r="A12076" s="2" t="s">
        <v>23301</v>
      </c>
      <c r="B12076" s="3" t="s">
        <v>23302</v>
      </c>
      <c r="C12076" s="2"/>
      <c r="D12076" s="2" t="s">
        <v>16</v>
      </c>
      <c r="E12076" s="4">
        <f>200.00*(1-Z1%)</f>
        <v>200</v>
      </c>
      <c r="F12076" s="2">
        <v>3</v>
      </c>
      <c r="G12076" s="2"/>
    </row>
    <row r="12077" spans="1:26" customHeight="1" ht="36" hidden="true" outlineLevel="4">
      <c r="A12077" s="2" t="s">
        <v>23303</v>
      </c>
      <c r="B12077" s="3" t="s">
        <v>23304</v>
      </c>
      <c r="C12077" s="2"/>
      <c r="D12077" s="2" t="s">
        <v>16</v>
      </c>
      <c r="E12077" s="4">
        <f>420.00*(1-Z1%)</f>
        <v>420</v>
      </c>
      <c r="F12077" s="2">
        <v>3</v>
      </c>
      <c r="G12077" s="2"/>
    </row>
    <row r="12078" spans="1:26" customHeight="1" ht="36" hidden="true" outlineLevel="4">
      <c r="A12078" s="2" t="s">
        <v>23305</v>
      </c>
      <c r="B12078" s="3" t="s">
        <v>23306</v>
      </c>
      <c r="C12078" s="2"/>
      <c r="D12078" s="2" t="s">
        <v>16</v>
      </c>
      <c r="E12078" s="4">
        <f>440.00*(1-Z1%)</f>
        <v>440</v>
      </c>
      <c r="F12078" s="2">
        <v>2</v>
      </c>
      <c r="G12078" s="2"/>
    </row>
    <row r="12079" spans="1:26" customHeight="1" ht="35" hidden="true" outlineLevel="4">
      <c r="A12079" s="5" t="s">
        <v>23307</v>
      </c>
      <c r="B12079" s="5"/>
      <c r="C12079" s="5"/>
      <c r="D12079" s="5"/>
      <c r="E12079" s="5"/>
      <c r="F12079" s="5"/>
      <c r="G12079" s="5"/>
    </row>
    <row r="12080" spans="1:26" customHeight="1" ht="36" hidden="true" outlineLevel="4">
      <c r="A12080" s="2" t="s">
        <v>23308</v>
      </c>
      <c r="B12080" s="3" t="s">
        <v>23309</v>
      </c>
      <c r="C12080" s="2"/>
      <c r="D12080" s="2" t="s">
        <v>16</v>
      </c>
      <c r="E12080" s="4">
        <f>270.00*(1-Z1%)</f>
        <v>270</v>
      </c>
      <c r="F12080" s="2">
        <v>1</v>
      </c>
      <c r="G12080" s="2"/>
    </row>
    <row r="12081" spans="1:26" customHeight="1" ht="36" hidden="true" outlineLevel="4">
      <c r="A12081" s="2" t="s">
        <v>23310</v>
      </c>
      <c r="B12081" s="3" t="s">
        <v>23311</v>
      </c>
      <c r="C12081" s="2"/>
      <c r="D12081" s="2" t="s">
        <v>16</v>
      </c>
      <c r="E12081" s="4">
        <f>330.00*(1-Z1%)</f>
        <v>330</v>
      </c>
      <c r="F12081" s="2">
        <v>3</v>
      </c>
      <c r="G12081" s="2"/>
    </row>
    <row r="12082" spans="1:26" customHeight="1" ht="36" hidden="true" outlineLevel="4">
      <c r="A12082" s="2" t="s">
        <v>23312</v>
      </c>
      <c r="B12082" s="3" t="s">
        <v>23313</v>
      </c>
      <c r="C12082" s="2"/>
      <c r="D12082" s="2" t="s">
        <v>16</v>
      </c>
      <c r="E12082" s="4">
        <f>290.00*(1-Z1%)</f>
        <v>290</v>
      </c>
      <c r="F12082" s="2">
        <v>4</v>
      </c>
      <c r="G12082" s="2"/>
    </row>
    <row r="12083" spans="1:26" customHeight="1" ht="36" hidden="true" outlineLevel="4">
      <c r="A12083" s="2" t="s">
        <v>23314</v>
      </c>
      <c r="B12083" s="3" t="s">
        <v>23315</v>
      </c>
      <c r="C12083" s="2"/>
      <c r="D12083" s="2" t="s">
        <v>16</v>
      </c>
      <c r="E12083" s="4">
        <f>390.00*(1-Z1%)</f>
        <v>390</v>
      </c>
      <c r="F12083" s="2">
        <v>1</v>
      </c>
      <c r="G12083" s="2"/>
    </row>
    <row r="12084" spans="1:26" customHeight="1" ht="36" hidden="true" outlineLevel="4">
      <c r="A12084" s="2" t="s">
        <v>23316</v>
      </c>
      <c r="B12084" s="3" t="s">
        <v>23317</v>
      </c>
      <c r="C12084" s="2"/>
      <c r="D12084" s="2" t="s">
        <v>16</v>
      </c>
      <c r="E12084" s="4">
        <f>400.00*(1-Z1%)</f>
        <v>400</v>
      </c>
      <c r="F12084" s="2">
        <v>1</v>
      </c>
      <c r="G12084" s="2"/>
    </row>
    <row r="12085" spans="1:26" customHeight="1" ht="36" hidden="true" outlineLevel="4">
      <c r="A12085" s="2" t="s">
        <v>23318</v>
      </c>
      <c r="B12085" s="3" t="s">
        <v>23319</v>
      </c>
      <c r="C12085" s="2"/>
      <c r="D12085" s="2" t="s">
        <v>16</v>
      </c>
      <c r="E12085" s="4">
        <f>330.00*(1-Z1%)</f>
        <v>330</v>
      </c>
      <c r="F12085" s="2">
        <v>1</v>
      </c>
      <c r="G12085" s="2"/>
    </row>
    <row r="12086" spans="1:26" customHeight="1" ht="35" hidden="true" outlineLevel="4">
      <c r="A12086" s="5" t="s">
        <v>23320</v>
      </c>
      <c r="B12086" s="5"/>
      <c r="C12086" s="5"/>
      <c r="D12086" s="5"/>
      <c r="E12086" s="5"/>
      <c r="F12086" s="5"/>
      <c r="G12086" s="5"/>
    </row>
    <row r="12087" spans="1:26" customHeight="1" ht="36" hidden="true" outlineLevel="4">
      <c r="A12087" s="2" t="s">
        <v>23321</v>
      </c>
      <c r="B12087" s="3" t="s">
        <v>23322</v>
      </c>
      <c r="C12087" s="2"/>
      <c r="D12087" s="2" t="s">
        <v>16</v>
      </c>
      <c r="E12087" s="4">
        <f>80.00*(1-Z1%)</f>
        <v>80</v>
      </c>
      <c r="F12087" s="2">
        <v>1</v>
      </c>
      <c r="G12087" s="2"/>
    </row>
    <row r="12088" spans="1:26" customHeight="1" ht="18" hidden="true" outlineLevel="4">
      <c r="A12088" s="2" t="s">
        <v>23323</v>
      </c>
      <c r="B12088" s="3" t="s">
        <v>23324</v>
      </c>
      <c r="C12088" s="2"/>
      <c r="D12088" s="2" t="s">
        <v>16</v>
      </c>
      <c r="E12088" s="4">
        <f>180.00*(1-Z1%)</f>
        <v>180</v>
      </c>
      <c r="F12088" s="2">
        <v>1</v>
      </c>
      <c r="G12088" s="2"/>
    </row>
    <row r="12089" spans="1:26" customHeight="1" ht="18" hidden="true" outlineLevel="4">
      <c r="A12089" s="2" t="s">
        <v>23325</v>
      </c>
      <c r="B12089" s="3" t="s">
        <v>23326</v>
      </c>
      <c r="C12089" s="2"/>
      <c r="D12089" s="2" t="s">
        <v>16</v>
      </c>
      <c r="E12089" s="4">
        <f>60.00*(1-Z1%)</f>
        <v>60</v>
      </c>
      <c r="F12089" s="2">
        <v>1</v>
      </c>
      <c r="G12089" s="2"/>
    </row>
    <row r="12090" spans="1:26" customHeight="1" ht="36" hidden="true" outlineLevel="4">
      <c r="A12090" s="2" t="s">
        <v>23327</v>
      </c>
      <c r="B12090" s="3" t="s">
        <v>23328</v>
      </c>
      <c r="C12090" s="2"/>
      <c r="D12090" s="2" t="s">
        <v>16</v>
      </c>
      <c r="E12090" s="4">
        <f>70.00*(1-Z1%)</f>
        <v>70</v>
      </c>
      <c r="F12090" s="2">
        <v>1</v>
      </c>
      <c r="G12090" s="2"/>
    </row>
    <row r="12091" spans="1:26" customHeight="1" ht="36" hidden="true" outlineLevel="4">
      <c r="A12091" s="2" t="s">
        <v>23329</v>
      </c>
      <c r="B12091" s="3" t="s">
        <v>23330</v>
      </c>
      <c r="C12091" s="2"/>
      <c r="D12091" s="2" t="s">
        <v>16</v>
      </c>
      <c r="E12091" s="4">
        <f>100.00*(1-Z1%)</f>
        <v>100</v>
      </c>
      <c r="F12091" s="2">
        <v>1</v>
      </c>
      <c r="G12091" s="2"/>
    </row>
    <row r="12092" spans="1:26" customHeight="1" ht="36" hidden="true" outlineLevel="4">
      <c r="A12092" s="2" t="s">
        <v>23331</v>
      </c>
      <c r="B12092" s="3" t="s">
        <v>23332</v>
      </c>
      <c r="C12092" s="2"/>
      <c r="D12092" s="2" t="s">
        <v>16</v>
      </c>
      <c r="E12092" s="4">
        <f>150.00*(1-Z1%)</f>
        <v>150</v>
      </c>
      <c r="F12092" s="2">
        <v>1</v>
      </c>
      <c r="G12092" s="2"/>
    </row>
    <row r="12093" spans="1:26" customHeight="1" ht="36" hidden="true" outlineLevel="4">
      <c r="A12093" s="2" t="s">
        <v>23333</v>
      </c>
      <c r="B12093" s="3" t="s">
        <v>23334</v>
      </c>
      <c r="C12093" s="2"/>
      <c r="D12093" s="2" t="s">
        <v>16</v>
      </c>
      <c r="E12093" s="4">
        <f>300.00*(1-Z1%)</f>
        <v>300</v>
      </c>
      <c r="F12093" s="2">
        <v>1</v>
      </c>
      <c r="G12093" s="2"/>
    </row>
    <row r="12094" spans="1:26" customHeight="1" ht="36" hidden="true" outlineLevel="4">
      <c r="A12094" s="2" t="s">
        <v>23335</v>
      </c>
      <c r="B12094" s="3" t="s">
        <v>23336</v>
      </c>
      <c r="C12094" s="2"/>
      <c r="D12094" s="2" t="s">
        <v>16</v>
      </c>
      <c r="E12094" s="4">
        <f>300.00*(1-Z1%)</f>
        <v>300</v>
      </c>
      <c r="F12094" s="2">
        <v>1</v>
      </c>
      <c r="G12094" s="2"/>
    </row>
    <row r="12095" spans="1:26" customHeight="1" ht="36" hidden="true" outlineLevel="4">
      <c r="A12095" s="2" t="s">
        <v>23337</v>
      </c>
      <c r="B12095" s="3" t="s">
        <v>23338</v>
      </c>
      <c r="C12095" s="2"/>
      <c r="D12095" s="2" t="s">
        <v>16</v>
      </c>
      <c r="E12095" s="4">
        <f>130.00*(1-Z1%)</f>
        <v>130</v>
      </c>
      <c r="F12095" s="2">
        <v>1</v>
      </c>
      <c r="G12095" s="2"/>
    </row>
    <row r="12096" spans="1:26" customHeight="1" ht="36" hidden="true" outlineLevel="4">
      <c r="A12096" s="2" t="s">
        <v>23339</v>
      </c>
      <c r="B12096" s="3" t="s">
        <v>23340</v>
      </c>
      <c r="C12096" s="2"/>
      <c r="D12096" s="2" t="s">
        <v>16</v>
      </c>
      <c r="E12096" s="4">
        <f>250.00*(1-Z1%)</f>
        <v>250</v>
      </c>
      <c r="F12096" s="2">
        <v>1</v>
      </c>
      <c r="G12096" s="2"/>
    </row>
    <row r="12097" spans="1:26" customHeight="1" ht="36" hidden="true" outlineLevel="4">
      <c r="A12097" s="2" t="s">
        <v>23341</v>
      </c>
      <c r="B12097" s="3" t="s">
        <v>23342</v>
      </c>
      <c r="C12097" s="2"/>
      <c r="D12097" s="2" t="s">
        <v>16</v>
      </c>
      <c r="E12097" s="4">
        <f>470.00*(1-Z1%)</f>
        <v>470</v>
      </c>
      <c r="F12097" s="2">
        <v>1</v>
      </c>
      <c r="G12097" s="2"/>
    </row>
    <row r="12098" spans="1:26" customHeight="1" ht="36" hidden="true" outlineLevel="4">
      <c r="A12098" s="2" t="s">
        <v>23343</v>
      </c>
      <c r="B12098" s="3" t="s">
        <v>23344</v>
      </c>
      <c r="C12098" s="2"/>
      <c r="D12098" s="2" t="s">
        <v>16</v>
      </c>
      <c r="E12098" s="4">
        <f>270.00*(1-Z1%)</f>
        <v>270</v>
      </c>
      <c r="F12098" s="2">
        <v>1</v>
      </c>
      <c r="G12098" s="2"/>
    </row>
    <row r="12099" spans="1:26" customHeight="1" ht="36" hidden="true" outlineLevel="4">
      <c r="A12099" s="2" t="s">
        <v>23345</v>
      </c>
      <c r="B12099" s="3" t="s">
        <v>23346</v>
      </c>
      <c r="C12099" s="2"/>
      <c r="D12099" s="2" t="s">
        <v>16</v>
      </c>
      <c r="E12099" s="4">
        <f>400.00*(1-Z1%)</f>
        <v>400</v>
      </c>
      <c r="F12099" s="2">
        <v>1</v>
      </c>
      <c r="G12099" s="2"/>
    </row>
    <row r="12100" spans="1:26" customHeight="1" ht="18" hidden="true" outlineLevel="4">
      <c r="A12100" s="2" t="s">
        <v>23347</v>
      </c>
      <c r="B12100" s="3" t="s">
        <v>23348</v>
      </c>
      <c r="C12100" s="2"/>
      <c r="D12100" s="2" t="s">
        <v>16</v>
      </c>
      <c r="E12100" s="4">
        <f>250.00*(1-Z1%)</f>
        <v>250</v>
      </c>
      <c r="F12100" s="2">
        <v>2</v>
      </c>
      <c r="G12100" s="2"/>
    </row>
    <row r="12101" spans="1:26" customHeight="1" ht="35" hidden="true" outlineLevel="3">
      <c r="A12101" s="5" t="s">
        <v>23349</v>
      </c>
      <c r="B12101" s="5"/>
      <c r="C12101" s="5"/>
      <c r="D12101" s="5"/>
      <c r="E12101" s="5"/>
      <c r="F12101" s="5"/>
      <c r="G12101" s="5"/>
    </row>
    <row r="12102" spans="1:26" customHeight="1" ht="18" hidden="true" outlineLevel="3">
      <c r="A12102" s="2" t="s">
        <v>23350</v>
      </c>
      <c r="B12102" s="3" t="s">
        <v>23351</v>
      </c>
      <c r="C12102" s="2"/>
      <c r="D12102" s="2" t="s">
        <v>16</v>
      </c>
      <c r="E12102" s="4">
        <f>750.00*(1-Z1%)</f>
        <v>750</v>
      </c>
      <c r="F12102" s="2">
        <v>1</v>
      </c>
      <c r="G12102" s="2"/>
    </row>
    <row r="12103" spans="1:26" customHeight="1" ht="36" hidden="true" outlineLevel="3">
      <c r="A12103" s="2" t="s">
        <v>23352</v>
      </c>
      <c r="B12103" s="3" t="s">
        <v>23353</v>
      </c>
      <c r="C12103" s="2"/>
      <c r="D12103" s="2" t="s">
        <v>16</v>
      </c>
      <c r="E12103" s="4">
        <f>1790.00*(1-Z1%)</f>
        <v>1790</v>
      </c>
      <c r="F12103" s="2">
        <v>1</v>
      </c>
      <c r="G12103" s="2"/>
    </row>
    <row r="12104" spans="1:26" customHeight="1" ht="36" hidden="true" outlineLevel="3">
      <c r="A12104" s="2" t="s">
        <v>23354</v>
      </c>
      <c r="B12104" s="3" t="s">
        <v>23355</v>
      </c>
      <c r="C12104" s="2"/>
      <c r="D12104" s="2" t="s">
        <v>16</v>
      </c>
      <c r="E12104" s="4">
        <f>1290.00*(1-Z1%)</f>
        <v>1290</v>
      </c>
      <c r="F12104" s="2">
        <v>2</v>
      </c>
      <c r="G12104" s="2"/>
    </row>
    <row r="12105" spans="1:26" customHeight="1" ht="36" hidden="true" outlineLevel="3">
      <c r="A12105" s="2" t="s">
        <v>23356</v>
      </c>
      <c r="B12105" s="3" t="s">
        <v>23357</v>
      </c>
      <c r="C12105" s="2"/>
      <c r="D12105" s="2" t="s">
        <v>16</v>
      </c>
      <c r="E12105" s="4">
        <f>715.00*(1-Z1%)</f>
        <v>715</v>
      </c>
      <c r="F12105" s="2">
        <v>1</v>
      </c>
      <c r="G12105" s="2"/>
    </row>
    <row r="12106" spans="1:26" customHeight="1" ht="36" hidden="true" outlineLevel="3">
      <c r="A12106" s="2" t="s">
        <v>23358</v>
      </c>
      <c r="B12106" s="3" t="s">
        <v>23359</v>
      </c>
      <c r="C12106" s="2"/>
      <c r="D12106" s="2" t="s">
        <v>16</v>
      </c>
      <c r="E12106" s="4">
        <f>900.00*(1-Z1%)</f>
        <v>900</v>
      </c>
      <c r="F12106" s="2">
        <v>1</v>
      </c>
      <c r="G12106" s="2"/>
    </row>
    <row r="12107" spans="1:26" customHeight="1" ht="36" hidden="true" outlineLevel="3">
      <c r="A12107" s="2" t="s">
        <v>23360</v>
      </c>
      <c r="B12107" s="3" t="s">
        <v>23361</v>
      </c>
      <c r="C12107" s="2"/>
      <c r="D12107" s="2" t="s">
        <v>16</v>
      </c>
      <c r="E12107" s="4">
        <f>650.00*(1-Z1%)</f>
        <v>650</v>
      </c>
      <c r="F12107" s="2">
        <v>1</v>
      </c>
      <c r="G12107" s="2"/>
    </row>
    <row r="12108" spans="1:26" customHeight="1" ht="36" hidden="true" outlineLevel="3">
      <c r="A12108" s="2" t="s">
        <v>23362</v>
      </c>
      <c r="B12108" s="3" t="s">
        <v>23363</v>
      </c>
      <c r="C12108" s="2"/>
      <c r="D12108" s="2" t="s">
        <v>16</v>
      </c>
      <c r="E12108" s="4">
        <f>1200.00*(1-Z1%)</f>
        <v>1200</v>
      </c>
      <c r="F12108" s="2">
        <v>1</v>
      </c>
      <c r="G12108" s="2"/>
    </row>
    <row r="12109" spans="1:26" customHeight="1" ht="36" hidden="true" outlineLevel="3">
      <c r="A12109" s="2" t="s">
        <v>23364</v>
      </c>
      <c r="B12109" s="3" t="s">
        <v>23365</v>
      </c>
      <c r="C12109" s="2"/>
      <c r="D12109" s="2" t="s">
        <v>16</v>
      </c>
      <c r="E12109" s="4">
        <f>650.00*(1-Z1%)</f>
        <v>650</v>
      </c>
      <c r="F12109" s="2">
        <v>3</v>
      </c>
      <c r="G12109" s="2"/>
    </row>
    <row r="12110" spans="1:26" customHeight="1" ht="36" hidden="true" outlineLevel="3">
      <c r="A12110" s="2" t="s">
        <v>23366</v>
      </c>
      <c r="B12110" s="3" t="s">
        <v>23367</v>
      </c>
      <c r="C12110" s="2"/>
      <c r="D12110" s="2" t="s">
        <v>16</v>
      </c>
      <c r="E12110" s="4">
        <f>650.00*(1-Z1%)</f>
        <v>650</v>
      </c>
      <c r="F12110" s="2">
        <v>1</v>
      </c>
      <c r="G12110" s="2"/>
    </row>
    <row r="12111" spans="1:26" customHeight="1" ht="36" hidden="true" outlineLevel="3">
      <c r="A12111" s="2" t="s">
        <v>23368</v>
      </c>
      <c r="B12111" s="3" t="s">
        <v>23369</v>
      </c>
      <c r="C12111" s="2"/>
      <c r="D12111" s="2" t="s">
        <v>16</v>
      </c>
      <c r="E12111" s="4">
        <f>710.00*(1-Z1%)</f>
        <v>710</v>
      </c>
      <c r="F12111" s="2">
        <v>4</v>
      </c>
      <c r="G12111" s="2"/>
    </row>
    <row r="12112" spans="1:26" customHeight="1" ht="36" hidden="true" outlineLevel="3">
      <c r="A12112" s="2" t="s">
        <v>23370</v>
      </c>
      <c r="B12112" s="3" t="s">
        <v>23371</v>
      </c>
      <c r="C12112" s="2"/>
      <c r="D12112" s="2" t="s">
        <v>16</v>
      </c>
      <c r="E12112" s="4">
        <f>750.00*(1-Z1%)</f>
        <v>750</v>
      </c>
      <c r="F12112" s="2">
        <v>2</v>
      </c>
      <c r="G12112" s="2"/>
    </row>
    <row r="12113" spans="1:26" customHeight="1" ht="36" hidden="true" outlineLevel="3">
      <c r="A12113" s="2" t="s">
        <v>23372</v>
      </c>
      <c r="B12113" s="3" t="s">
        <v>23373</v>
      </c>
      <c r="C12113" s="2"/>
      <c r="D12113" s="2" t="s">
        <v>16</v>
      </c>
      <c r="E12113" s="4">
        <f>900.00*(1-Z1%)</f>
        <v>900</v>
      </c>
      <c r="F12113" s="2">
        <v>1</v>
      </c>
      <c r="G12113" s="2"/>
    </row>
    <row r="12114" spans="1:26" customHeight="1" ht="36" hidden="true" outlineLevel="3">
      <c r="A12114" s="2" t="s">
        <v>23374</v>
      </c>
      <c r="B12114" s="3" t="s">
        <v>23375</v>
      </c>
      <c r="C12114" s="2"/>
      <c r="D12114" s="2" t="s">
        <v>16</v>
      </c>
      <c r="E12114" s="4">
        <f>920.00*(1-Z1%)</f>
        <v>920</v>
      </c>
      <c r="F12114" s="2">
        <v>2</v>
      </c>
      <c r="G12114" s="2"/>
    </row>
    <row r="12115" spans="1:26" customHeight="1" ht="36" hidden="true" outlineLevel="3">
      <c r="A12115" s="2" t="s">
        <v>23376</v>
      </c>
      <c r="B12115" s="3" t="s">
        <v>23377</v>
      </c>
      <c r="C12115" s="2"/>
      <c r="D12115" s="2" t="s">
        <v>16</v>
      </c>
      <c r="E12115" s="4">
        <f>500.00*(1-Z1%)</f>
        <v>500</v>
      </c>
      <c r="F12115" s="2">
        <v>1</v>
      </c>
      <c r="G12115" s="2"/>
    </row>
    <row r="12116" spans="1:26" customHeight="1" ht="36" hidden="true" outlineLevel="3">
      <c r="A12116" s="2" t="s">
        <v>23378</v>
      </c>
      <c r="B12116" s="3" t="s">
        <v>23379</v>
      </c>
      <c r="C12116" s="2"/>
      <c r="D12116" s="2" t="s">
        <v>16</v>
      </c>
      <c r="E12116" s="4">
        <f>1990.00*(1-Z1%)</f>
        <v>1990</v>
      </c>
      <c r="F12116" s="2">
        <v>3</v>
      </c>
      <c r="G12116" s="2"/>
    </row>
    <row r="12117" spans="1:26" customHeight="1" ht="36" hidden="true" outlineLevel="3">
      <c r="A12117" s="2" t="s">
        <v>23380</v>
      </c>
      <c r="B12117" s="3" t="s">
        <v>23381</v>
      </c>
      <c r="C12117" s="2"/>
      <c r="D12117" s="2" t="s">
        <v>16</v>
      </c>
      <c r="E12117" s="4">
        <f>840.00*(1-Z1%)</f>
        <v>840</v>
      </c>
      <c r="F12117" s="2">
        <v>1</v>
      </c>
      <c r="G12117" s="2"/>
    </row>
    <row r="12118" spans="1:26" customHeight="1" ht="36" hidden="true" outlineLevel="3">
      <c r="A12118" s="2" t="s">
        <v>23382</v>
      </c>
      <c r="B12118" s="3" t="s">
        <v>23383</v>
      </c>
      <c r="C12118" s="2"/>
      <c r="D12118" s="2" t="s">
        <v>16</v>
      </c>
      <c r="E12118" s="4">
        <f>1490.00*(1-Z1%)</f>
        <v>1490</v>
      </c>
      <c r="F12118" s="2">
        <v>2</v>
      </c>
      <c r="G12118" s="2"/>
    </row>
    <row r="12119" spans="1:26" customHeight="1" ht="36" hidden="true" outlineLevel="3">
      <c r="A12119" s="2" t="s">
        <v>23384</v>
      </c>
      <c r="B12119" s="3" t="s">
        <v>23385</v>
      </c>
      <c r="C12119" s="2"/>
      <c r="D12119" s="2" t="s">
        <v>16</v>
      </c>
      <c r="E12119" s="4">
        <f>150.00*(1-Z1%)</f>
        <v>150</v>
      </c>
      <c r="F12119" s="2">
        <v>7</v>
      </c>
      <c r="G12119" s="2"/>
    </row>
    <row r="12120" spans="1:26" customHeight="1" ht="36" hidden="true" outlineLevel="3">
      <c r="A12120" s="2" t="s">
        <v>23386</v>
      </c>
      <c r="B12120" s="3" t="s">
        <v>23387</v>
      </c>
      <c r="C12120" s="2"/>
      <c r="D12120" s="2" t="s">
        <v>16</v>
      </c>
      <c r="E12120" s="4">
        <f>180.00*(1-Z1%)</f>
        <v>180</v>
      </c>
      <c r="F12120" s="2">
        <v>4</v>
      </c>
      <c r="G12120" s="2"/>
    </row>
    <row r="12121" spans="1:26" customHeight="1" ht="36" hidden="true" outlineLevel="3">
      <c r="A12121" s="2" t="s">
        <v>23388</v>
      </c>
      <c r="B12121" s="3" t="s">
        <v>23389</v>
      </c>
      <c r="C12121" s="2"/>
      <c r="D12121" s="2" t="s">
        <v>16</v>
      </c>
      <c r="E12121" s="4">
        <f>390.00*(1-Z1%)</f>
        <v>390</v>
      </c>
      <c r="F12121" s="2">
        <v>1</v>
      </c>
      <c r="G12121" s="2"/>
    </row>
    <row r="12122" spans="1:26" customHeight="1" ht="36" hidden="true" outlineLevel="3">
      <c r="A12122" s="2" t="s">
        <v>23390</v>
      </c>
      <c r="B12122" s="3" t="s">
        <v>23391</v>
      </c>
      <c r="C12122" s="2"/>
      <c r="D12122" s="2" t="s">
        <v>16</v>
      </c>
      <c r="E12122" s="4">
        <f>630.00*(1-Z1%)</f>
        <v>630</v>
      </c>
      <c r="F12122" s="2">
        <v>1</v>
      </c>
      <c r="G12122" s="2"/>
    </row>
    <row r="12123" spans="1:26" customHeight="1" ht="54" hidden="true" outlineLevel="3">
      <c r="A12123" s="2" t="s">
        <v>23392</v>
      </c>
      <c r="B12123" s="3" t="s">
        <v>23393</v>
      </c>
      <c r="C12123" s="2"/>
      <c r="D12123" s="2" t="s">
        <v>16</v>
      </c>
      <c r="E12123" s="4">
        <f>1250.00*(1-Z1%)</f>
        <v>1250</v>
      </c>
      <c r="F12123" s="2">
        <v>4</v>
      </c>
      <c r="G12123" s="2"/>
    </row>
    <row r="12124" spans="1:26" customHeight="1" ht="54" hidden="true" outlineLevel="3">
      <c r="A12124" s="2" t="s">
        <v>23394</v>
      </c>
      <c r="B12124" s="3" t="s">
        <v>23395</v>
      </c>
      <c r="C12124" s="2"/>
      <c r="D12124" s="2" t="s">
        <v>16</v>
      </c>
      <c r="E12124" s="4">
        <f>1250.00*(1-Z1%)</f>
        <v>1250</v>
      </c>
      <c r="F12124" s="2">
        <v>3</v>
      </c>
      <c r="G12124" s="2"/>
    </row>
    <row r="12125" spans="1:26" customHeight="1" ht="54" hidden="true" outlineLevel="3">
      <c r="A12125" s="2" t="s">
        <v>23396</v>
      </c>
      <c r="B12125" s="3" t="s">
        <v>23397</v>
      </c>
      <c r="C12125" s="2"/>
      <c r="D12125" s="2" t="s">
        <v>16</v>
      </c>
      <c r="E12125" s="4">
        <f>550.00*(1-Z1%)</f>
        <v>550</v>
      </c>
      <c r="F12125" s="2">
        <v>2</v>
      </c>
      <c r="G12125" s="2"/>
    </row>
    <row r="12126" spans="1:26" customHeight="1" ht="54" hidden="true" outlineLevel="3">
      <c r="A12126" s="2" t="s">
        <v>23398</v>
      </c>
      <c r="B12126" s="3" t="s">
        <v>23399</v>
      </c>
      <c r="C12126" s="2"/>
      <c r="D12126" s="2" t="s">
        <v>16</v>
      </c>
      <c r="E12126" s="4">
        <f>710.00*(1-Z1%)</f>
        <v>710</v>
      </c>
      <c r="F12126" s="2">
        <v>3</v>
      </c>
      <c r="G12126" s="2"/>
    </row>
    <row r="12127" spans="1:26" customHeight="1" ht="54" hidden="true" outlineLevel="3">
      <c r="A12127" s="2" t="s">
        <v>23400</v>
      </c>
      <c r="B12127" s="3" t="s">
        <v>23401</v>
      </c>
      <c r="C12127" s="2"/>
      <c r="D12127" s="2" t="s">
        <v>16</v>
      </c>
      <c r="E12127" s="4">
        <f>690.00*(1-Z1%)</f>
        <v>690</v>
      </c>
      <c r="F12127" s="2">
        <v>1</v>
      </c>
      <c r="G12127" s="2"/>
    </row>
    <row r="12128" spans="1:26" customHeight="1" ht="36" hidden="true" outlineLevel="3">
      <c r="A12128" s="2" t="s">
        <v>23402</v>
      </c>
      <c r="B12128" s="3" t="s">
        <v>23403</v>
      </c>
      <c r="C12128" s="2"/>
      <c r="D12128" s="2" t="s">
        <v>16</v>
      </c>
      <c r="E12128" s="4">
        <f>450.00*(1-Z1%)</f>
        <v>450</v>
      </c>
      <c r="F12128" s="2">
        <v>1</v>
      </c>
      <c r="G12128" s="2"/>
    </row>
    <row r="12129" spans="1:26" customHeight="1" ht="54" hidden="true" outlineLevel="3">
      <c r="A12129" s="2" t="s">
        <v>23404</v>
      </c>
      <c r="B12129" s="3" t="s">
        <v>23405</v>
      </c>
      <c r="C12129" s="2"/>
      <c r="D12129" s="2" t="s">
        <v>16</v>
      </c>
      <c r="E12129" s="4">
        <f>570.00*(1-Z1%)</f>
        <v>570</v>
      </c>
      <c r="F12129" s="2">
        <v>2</v>
      </c>
      <c r="G12129" s="2"/>
    </row>
    <row r="12130" spans="1:26" customHeight="1" ht="36" hidden="true" outlineLevel="3">
      <c r="A12130" s="2" t="s">
        <v>23406</v>
      </c>
      <c r="B12130" s="3" t="s">
        <v>23407</v>
      </c>
      <c r="C12130" s="2"/>
      <c r="D12130" s="2" t="s">
        <v>16</v>
      </c>
      <c r="E12130" s="4">
        <f>800.00*(1-Z1%)</f>
        <v>800</v>
      </c>
      <c r="F12130" s="2">
        <v>3</v>
      </c>
      <c r="G12130" s="2"/>
    </row>
    <row r="12131" spans="1:26" customHeight="1" ht="36" hidden="true" outlineLevel="3">
      <c r="A12131" s="2" t="s">
        <v>23408</v>
      </c>
      <c r="B12131" s="3" t="s">
        <v>23409</v>
      </c>
      <c r="C12131" s="2"/>
      <c r="D12131" s="2" t="s">
        <v>16</v>
      </c>
      <c r="E12131" s="4">
        <f>1150.00*(1-Z1%)</f>
        <v>1150</v>
      </c>
      <c r="F12131" s="2">
        <v>2</v>
      </c>
      <c r="G12131" s="2"/>
    </row>
    <row r="12132" spans="1:26" customHeight="1" ht="36" hidden="true" outlineLevel="3">
      <c r="A12132" s="2" t="s">
        <v>23410</v>
      </c>
      <c r="B12132" s="3" t="s">
        <v>23411</v>
      </c>
      <c r="C12132" s="2"/>
      <c r="D12132" s="2" t="s">
        <v>16</v>
      </c>
      <c r="E12132" s="4">
        <f>460.00*(1-Z1%)</f>
        <v>460</v>
      </c>
      <c r="F12132" s="2">
        <v>1</v>
      </c>
      <c r="G12132" s="2"/>
    </row>
    <row r="12133" spans="1:26" customHeight="1" ht="36" hidden="true" outlineLevel="3">
      <c r="A12133" s="2" t="s">
        <v>23412</v>
      </c>
      <c r="B12133" s="3" t="s">
        <v>23413</v>
      </c>
      <c r="C12133" s="2"/>
      <c r="D12133" s="2" t="s">
        <v>16</v>
      </c>
      <c r="E12133" s="4">
        <f>1190.00*(1-Z1%)</f>
        <v>1190</v>
      </c>
      <c r="F12133" s="2">
        <v>1</v>
      </c>
      <c r="G12133" s="2"/>
    </row>
    <row r="12134" spans="1:26" customHeight="1" ht="36" hidden="true" outlineLevel="3">
      <c r="A12134" s="2" t="s">
        <v>23414</v>
      </c>
      <c r="B12134" s="3" t="s">
        <v>23415</v>
      </c>
      <c r="C12134" s="2"/>
      <c r="D12134" s="2" t="s">
        <v>16</v>
      </c>
      <c r="E12134" s="4">
        <f>690.00*(1-Z1%)</f>
        <v>690</v>
      </c>
      <c r="F12134" s="2">
        <v>1</v>
      </c>
      <c r="G12134" s="2"/>
    </row>
    <row r="12135" spans="1:26" customHeight="1" ht="36" hidden="true" outlineLevel="3">
      <c r="A12135" s="2" t="s">
        <v>23416</v>
      </c>
      <c r="B12135" s="3" t="s">
        <v>23417</v>
      </c>
      <c r="C12135" s="2"/>
      <c r="D12135" s="2" t="s">
        <v>16</v>
      </c>
      <c r="E12135" s="4">
        <f>100.00*(1-Z1%)</f>
        <v>100</v>
      </c>
      <c r="F12135" s="2">
        <v>2</v>
      </c>
      <c r="G12135" s="2"/>
    </row>
    <row r="12136" spans="1:26" customHeight="1" ht="35" hidden="true" outlineLevel="3">
      <c r="A12136" s="5" t="s">
        <v>23418</v>
      </c>
      <c r="B12136" s="5"/>
      <c r="C12136" s="5"/>
      <c r="D12136" s="5"/>
      <c r="E12136" s="5"/>
      <c r="F12136" s="5"/>
      <c r="G12136" s="5"/>
    </row>
    <row r="12137" spans="1:26" customHeight="1" ht="36" hidden="true" outlineLevel="3">
      <c r="A12137" s="2" t="s">
        <v>23419</v>
      </c>
      <c r="B12137" s="3" t="s">
        <v>23420</v>
      </c>
      <c r="C12137" s="2"/>
      <c r="D12137" s="2" t="s">
        <v>16</v>
      </c>
      <c r="E12137" s="4">
        <f>120.00*(1-Z1%)</f>
        <v>120</v>
      </c>
      <c r="F12137" s="2">
        <v>1</v>
      </c>
      <c r="G12137" s="2"/>
    </row>
    <row r="12138" spans="1:26" customHeight="1" ht="36" hidden="true" outlineLevel="3">
      <c r="A12138" s="2" t="s">
        <v>23421</v>
      </c>
      <c r="B12138" s="3" t="s">
        <v>23422</v>
      </c>
      <c r="C12138" s="2"/>
      <c r="D12138" s="2" t="s">
        <v>16</v>
      </c>
      <c r="E12138" s="4">
        <f>100.00*(1-Z1%)</f>
        <v>100</v>
      </c>
      <c r="F12138" s="2">
        <v>1</v>
      </c>
      <c r="G12138" s="2"/>
    </row>
    <row r="12139" spans="1:26" customHeight="1" ht="36" hidden="true" outlineLevel="3">
      <c r="A12139" s="2" t="s">
        <v>23423</v>
      </c>
      <c r="B12139" s="3" t="s">
        <v>23424</v>
      </c>
      <c r="C12139" s="2"/>
      <c r="D12139" s="2" t="s">
        <v>16</v>
      </c>
      <c r="E12139" s="4">
        <f>150.00*(1-Z1%)</f>
        <v>150</v>
      </c>
      <c r="F12139" s="2">
        <v>2</v>
      </c>
      <c r="G12139" s="2"/>
    </row>
    <row r="12140" spans="1:26" customHeight="1" ht="36" hidden="true" outlineLevel="3">
      <c r="A12140" s="2" t="s">
        <v>23425</v>
      </c>
      <c r="B12140" s="3" t="s">
        <v>23426</v>
      </c>
      <c r="C12140" s="2"/>
      <c r="D12140" s="2" t="s">
        <v>16</v>
      </c>
      <c r="E12140" s="4">
        <f>570.00*(1-Z1%)</f>
        <v>570</v>
      </c>
      <c r="F12140" s="2">
        <v>2</v>
      </c>
      <c r="G12140" s="2"/>
    </row>
    <row r="12141" spans="1:26" customHeight="1" ht="36" hidden="true" outlineLevel="3">
      <c r="A12141" s="2" t="s">
        <v>23427</v>
      </c>
      <c r="B12141" s="3" t="s">
        <v>23428</v>
      </c>
      <c r="C12141" s="2"/>
      <c r="D12141" s="2" t="s">
        <v>16</v>
      </c>
      <c r="E12141" s="4">
        <f>160.00*(1-Z1%)</f>
        <v>160</v>
      </c>
      <c r="F12141" s="2">
        <v>2</v>
      </c>
      <c r="G12141" s="2"/>
    </row>
    <row r="12142" spans="1:26" customHeight="1" ht="36" hidden="true" outlineLevel="3">
      <c r="A12142" s="2" t="s">
        <v>23429</v>
      </c>
      <c r="B12142" s="3" t="s">
        <v>23430</v>
      </c>
      <c r="C12142" s="2"/>
      <c r="D12142" s="2" t="s">
        <v>16</v>
      </c>
      <c r="E12142" s="4">
        <f>200.00*(1-Z1%)</f>
        <v>200</v>
      </c>
      <c r="F12142" s="2">
        <v>7</v>
      </c>
      <c r="G12142" s="2"/>
    </row>
    <row r="12143" spans="1:26" customHeight="1" ht="36" hidden="true" outlineLevel="3">
      <c r="A12143" s="2" t="s">
        <v>23431</v>
      </c>
      <c r="B12143" s="3" t="s">
        <v>23432</v>
      </c>
      <c r="C12143" s="2"/>
      <c r="D12143" s="2" t="s">
        <v>16</v>
      </c>
      <c r="E12143" s="4">
        <f>180.00*(1-Z1%)</f>
        <v>180</v>
      </c>
      <c r="F12143" s="2">
        <v>2</v>
      </c>
      <c r="G12143" s="2"/>
    </row>
    <row r="12144" spans="1:26" customHeight="1" ht="36" hidden="true" outlineLevel="3">
      <c r="A12144" s="2" t="s">
        <v>23433</v>
      </c>
      <c r="B12144" s="3" t="s">
        <v>23434</v>
      </c>
      <c r="C12144" s="2"/>
      <c r="D12144" s="2" t="s">
        <v>16</v>
      </c>
      <c r="E12144" s="4">
        <f>250.00*(1-Z1%)</f>
        <v>250</v>
      </c>
      <c r="F12144" s="2">
        <v>1</v>
      </c>
      <c r="G12144" s="2"/>
    </row>
    <row r="12145" spans="1:26" customHeight="1" ht="35" hidden="true" outlineLevel="3">
      <c r="A12145" s="5" t="s">
        <v>23435</v>
      </c>
      <c r="B12145" s="5"/>
      <c r="C12145" s="5"/>
      <c r="D12145" s="5"/>
      <c r="E12145" s="5"/>
      <c r="F12145" s="5"/>
      <c r="G12145" s="5"/>
    </row>
    <row r="12146" spans="1:26" customHeight="1" ht="36" hidden="true" outlineLevel="3">
      <c r="A12146" s="2" t="s">
        <v>23436</v>
      </c>
      <c r="B12146" s="3" t="s">
        <v>23437</v>
      </c>
      <c r="C12146" s="2"/>
      <c r="D12146" s="2" t="s">
        <v>16</v>
      </c>
      <c r="E12146" s="4">
        <f>690.00*(1-Z1%)</f>
        <v>690</v>
      </c>
      <c r="F12146" s="2">
        <v>1</v>
      </c>
      <c r="G12146" s="2"/>
    </row>
    <row r="12147" spans="1:26" customHeight="1" ht="18" hidden="true" outlineLevel="3">
      <c r="A12147" s="2" t="s">
        <v>23438</v>
      </c>
      <c r="B12147" s="3" t="s">
        <v>23439</v>
      </c>
      <c r="C12147" s="2"/>
      <c r="D12147" s="2" t="s">
        <v>16</v>
      </c>
      <c r="E12147" s="4">
        <f>390.00*(1-Z1%)</f>
        <v>390</v>
      </c>
      <c r="F12147" s="2">
        <v>1</v>
      </c>
      <c r="G12147" s="2"/>
    </row>
    <row r="12148" spans="1:26" customHeight="1" ht="18" hidden="true" outlineLevel="3">
      <c r="A12148" s="2" t="s">
        <v>23440</v>
      </c>
      <c r="B12148" s="3" t="s">
        <v>23441</v>
      </c>
      <c r="C12148" s="2"/>
      <c r="D12148" s="2" t="s">
        <v>16</v>
      </c>
      <c r="E12148" s="4">
        <f>390.00*(1-Z1%)</f>
        <v>390</v>
      </c>
      <c r="F12148" s="2">
        <v>1</v>
      </c>
      <c r="G12148" s="2"/>
    </row>
    <row r="12149" spans="1:26" customHeight="1" ht="18" hidden="true" outlineLevel="3">
      <c r="A12149" s="2" t="s">
        <v>23442</v>
      </c>
      <c r="B12149" s="3" t="s">
        <v>23443</v>
      </c>
      <c r="C12149" s="2"/>
      <c r="D12149" s="2" t="s">
        <v>16</v>
      </c>
      <c r="E12149" s="4">
        <f>250.00*(1-Z1%)</f>
        <v>250</v>
      </c>
      <c r="F12149" s="2">
        <v>1</v>
      </c>
      <c r="G12149" s="2"/>
    </row>
    <row r="12150" spans="1:26" customHeight="1" ht="35" hidden="true" outlineLevel="3">
      <c r="A12150" s="5" t="s">
        <v>23444</v>
      </c>
      <c r="B12150" s="5"/>
      <c r="C12150" s="5"/>
      <c r="D12150" s="5"/>
      <c r="E12150" s="5"/>
      <c r="F12150" s="5"/>
      <c r="G12150" s="5"/>
    </row>
    <row r="12151" spans="1:26" customHeight="1" ht="36" hidden="true" outlineLevel="3">
      <c r="A12151" s="2" t="s">
        <v>23445</v>
      </c>
      <c r="B12151" s="3" t="s">
        <v>23446</v>
      </c>
      <c r="C12151" s="2"/>
      <c r="D12151" s="2" t="s">
        <v>16</v>
      </c>
      <c r="E12151" s="4">
        <f>1490.00*(1-Z1%)</f>
        <v>1490</v>
      </c>
      <c r="F12151" s="2">
        <v>1</v>
      </c>
      <c r="G12151" s="2"/>
    </row>
    <row r="12152" spans="1:26" customHeight="1" ht="36" hidden="true" outlineLevel="3">
      <c r="A12152" s="2" t="s">
        <v>23447</v>
      </c>
      <c r="B12152" s="3" t="s">
        <v>23448</v>
      </c>
      <c r="C12152" s="2"/>
      <c r="D12152" s="2" t="s">
        <v>16</v>
      </c>
      <c r="E12152" s="4">
        <f>560.00*(1-Z1%)</f>
        <v>560</v>
      </c>
      <c r="F12152" s="2">
        <v>1</v>
      </c>
      <c r="G12152" s="2"/>
    </row>
    <row r="12153" spans="1:26" customHeight="1" ht="36" hidden="true" outlineLevel="3">
      <c r="A12153" s="2" t="s">
        <v>23449</v>
      </c>
      <c r="B12153" s="3" t="s">
        <v>23450</v>
      </c>
      <c r="C12153" s="2"/>
      <c r="D12153" s="2" t="s">
        <v>16</v>
      </c>
      <c r="E12153" s="4">
        <f>570.00*(1-Z1%)</f>
        <v>570</v>
      </c>
      <c r="F12153" s="2">
        <v>2</v>
      </c>
      <c r="G12153" s="2"/>
    </row>
    <row r="12154" spans="1:26" customHeight="1" ht="36" hidden="true" outlineLevel="3">
      <c r="A12154" s="2" t="s">
        <v>23451</v>
      </c>
      <c r="B12154" s="3" t="s">
        <v>23452</v>
      </c>
      <c r="C12154" s="2"/>
      <c r="D12154" s="2" t="s">
        <v>16</v>
      </c>
      <c r="E12154" s="4">
        <f>350.00*(1-Z1%)</f>
        <v>350</v>
      </c>
      <c r="F12154" s="2">
        <v>1</v>
      </c>
      <c r="G12154" s="2"/>
    </row>
    <row r="12155" spans="1:26" customHeight="1" ht="36" hidden="true" outlineLevel="3">
      <c r="A12155" s="2" t="s">
        <v>23453</v>
      </c>
      <c r="B12155" s="3" t="s">
        <v>23454</v>
      </c>
      <c r="C12155" s="2"/>
      <c r="D12155" s="2" t="s">
        <v>16</v>
      </c>
      <c r="E12155" s="4">
        <f>450.00*(1-Z1%)</f>
        <v>450</v>
      </c>
      <c r="F12155" s="2">
        <v>1</v>
      </c>
      <c r="G12155" s="2"/>
    </row>
    <row r="12156" spans="1:26" customHeight="1" ht="36" hidden="true" outlineLevel="3">
      <c r="A12156" s="2" t="s">
        <v>23455</v>
      </c>
      <c r="B12156" s="3" t="s">
        <v>23456</v>
      </c>
      <c r="C12156" s="2"/>
      <c r="D12156" s="2" t="s">
        <v>16</v>
      </c>
      <c r="E12156" s="4">
        <f>1350.00*(1-Z1%)</f>
        <v>1350</v>
      </c>
      <c r="F12156" s="2">
        <v>2</v>
      </c>
      <c r="G12156" s="2"/>
    </row>
    <row r="12157" spans="1:26" customHeight="1" ht="36" hidden="true" outlineLevel="3">
      <c r="A12157" s="2" t="s">
        <v>23457</v>
      </c>
      <c r="B12157" s="3" t="s">
        <v>23458</v>
      </c>
      <c r="C12157" s="2"/>
      <c r="D12157" s="2" t="s">
        <v>16</v>
      </c>
      <c r="E12157" s="4">
        <f>1290.00*(1-Z1%)</f>
        <v>1290</v>
      </c>
      <c r="F12157" s="2">
        <v>1</v>
      </c>
      <c r="G12157" s="2"/>
    </row>
    <row r="12158" spans="1:26" customHeight="1" ht="36" hidden="true" outlineLevel="3">
      <c r="A12158" s="2" t="s">
        <v>23459</v>
      </c>
      <c r="B12158" s="3" t="s">
        <v>23460</v>
      </c>
      <c r="C12158" s="2"/>
      <c r="D12158" s="2" t="s">
        <v>16</v>
      </c>
      <c r="E12158" s="4">
        <f>1190.00*(1-Z1%)</f>
        <v>1190</v>
      </c>
      <c r="F12158" s="2">
        <v>1</v>
      </c>
      <c r="G12158" s="2"/>
    </row>
    <row r="12159" spans="1:26" customHeight="1" ht="36" hidden="true" outlineLevel="3">
      <c r="A12159" s="2" t="s">
        <v>23461</v>
      </c>
      <c r="B12159" s="3" t="s">
        <v>23462</v>
      </c>
      <c r="C12159" s="2"/>
      <c r="D12159" s="2" t="s">
        <v>16</v>
      </c>
      <c r="E12159" s="4">
        <f>1290.00*(1-Z1%)</f>
        <v>1290</v>
      </c>
      <c r="F12159" s="2">
        <v>1</v>
      </c>
      <c r="G12159" s="2"/>
    </row>
    <row r="12160" spans="1:26" customHeight="1" ht="36" hidden="true" outlineLevel="3">
      <c r="A12160" s="2" t="s">
        <v>23463</v>
      </c>
      <c r="B12160" s="3" t="s">
        <v>23464</v>
      </c>
      <c r="C12160" s="2"/>
      <c r="D12160" s="2" t="s">
        <v>16</v>
      </c>
      <c r="E12160" s="4">
        <f>550.00*(1-Z1%)</f>
        <v>550</v>
      </c>
      <c r="F12160" s="2">
        <v>2</v>
      </c>
      <c r="G12160" s="2"/>
    </row>
    <row r="12161" spans="1:26" customHeight="1" ht="36" hidden="true" outlineLevel="3">
      <c r="A12161" s="2" t="s">
        <v>23465</v>
      </c>
      <c r="B12161" s="3" t="s">
        <v>23466</v>
      </c>
      <c r="C12161" s="2"/>
      <c r="D12161" s="2" t="s">
        <v>16</v>
      </c>
      <c r="E12161" s="4">
        <f>500.00*(1-Z1%)</f>
        <v>500</v>
      </c>
      <c r="F12161" s="2">
        <v>2</v>
      </c>
      <c r="G12161" s="2"/>
    </row>
    <row r="12162" spans="1:26" customHeight="1" ht="36" hidden="true" outlineLevel="3">
      <c r="A12162" s="2" t="s">
        <v>23467</v>
      </c>
      <c r="B12162" s="3" t="s">
        <v>23468</v>
      </c>
      <c r="C12162" s="2"/>
      <c r="D12162" s="2" t="s">
        <v>16</v>
      </c>
      <c r="E12162" s="4">
        <f>550.00*(1-Z1%)</f>
        <v>550</v>
      </c>
      <c r="F12162" s="2">
        <v>1</v>
      </c>
      <c r="G12162" s="2"/>
    </row>
    <row r="12163" spans="1:26" customHeight="1" ht="36" hidden="true" outlineLevel="3">
      <c r="A12163" s="2" t="s">
        <v>23469</v>
      </c>
      <c r="B12163" s="3" t="s">
        <v>23470</v>
      </c>
      <c r="C12163" s="2"/>
      <c r="D12163" s="2" t="s">
        <v>16</v>
      </c>
      <c r="E12163" s="4">
        <f>550.00*(1-Z1%)</f>
        <v>550</v>
      </c>
      <c r="F12163" s="2">
        <v>1</v>
      </c>
      <c r="G12163" s="2"/>
    </row>
    <row r="12164" spans="1:26" customHeight="1" ht="36" hidden="true" outlineLevel="3">
      <c r="A12164" s="2" t="s">
        <v>23471</v>
      </c>
      <c r="B12164" s="3" t="s">
        <v>23472</v>
      </c>
      <c r="C12164" s="2"/>
      <c r="D12164" s="2" t="s">
        <v>16</v>
      </c>
      <c r="E12164" s="4">
        <f>1560.00*(1-Z1%)</f>
        <v>1560</v>
      </c>
      <c r="F12164" s="2">
        <v>2</v>
      </c>
      <c r="G12164" s="2"/>
    </row>
    <row r="12165" spans="1:26" customHeight="1" ht="36" hidden="true" outlineLevel="3">
      <c r="A12165" s="2" t="s">
        <v>23473</v>
      </c>
      <c r="B12165" s="3" t="s">
        <v>23474</v>
      </c>
      <c r="C12165" s="2"/>
      <c r="D12165" s="2" t="s">
        <v>16</v>
      </c>
      <c r="E12165" s="4">
        <f>1450.00*(1-Z1%)</f>
        <v>1450</v>
      </c>
      <c r="F12165" s="2">
        <v>1</v>
      </c>
      <c r="G12165" s="2"/>
    </row>
    <row r="12166" spans="1:26" customHeight="1" ht="36" hidden="true" outlineLevel="3">
      <c r="A12166" s="2" t="s">
        <v>23475</v>
      </c>
      <c r="B12166" s="3" t="s">
        <v>23476</v>
      </c>
      <c r="C12166" s="2"/>
      <c r="D12166" s="2" t="s">
        <v>16</v>
      </c>
      <c r="E12166" s="4">
        <f>1560.00*(1-Z1%)</f>
        <v>1560</v>
      </c>
      <c r="F12166" s="2">
        <v>1</v>
      </c>
      <c r="G12166" s="2"/>
    </row>
    <row r="12167" spans="1:26" customHeight="1" ht="36" hidden="true" outlineLevel="3">
      <c r="A12167" s="2" t="s">
        <v>23477</v>
      </c>
      <c r="B12167" s="3" t="s">
        <v>23478</v>
      </c>
      <c r="C12167" s="2"/>
      <c r="D12167" s="2" t="s">
        <v>16</v>
      </c>
      <c r="E12167" s="4">
        <f>1560.00*(1-Z1%)</f>
        <v>1560</v>
      </c>
      <c r="F12167" s="2">
        <v>1</v>
      </c>
      <c r="G12167" s="2"/>
    </row>
    <row r="12168" spans="1:26" customHeight="1" ht="36" hidden="true" outlineLevel="3">
      <c r="A12168" s="2" t="s">
        <v>23479</v>
      </c>
      <c r="B12168" s="3" t="s">
        <v>23480</v>
      </c>
      <c r="C12168" s="2"/>
      <c r="D12168" s="2" t="s">
        <v>16</v>
      </c>
      <c r="E12168" s="4">
        <f>510.00*(1-Z1%)</f>
        <v>510</v>
      </c>
      <c r="F12168" s="2">
        <v>1</v>
      </c>
      <c r="G12168" s="2"/>
    </row>
    <row r="12169" spans="1:26" customHeight="1" ht="36" hidden="true" outlineLevel="3">
      <c r="A12169" s="2" t="s">
        <v>23481</v>
      </c>
      <c r="B12169" s="3" t="s">
        <v>23482</v>
      </c>
      <c r="C12169" s="2"/>
      <c r="D12169" s="2" t="s">
        <v>16</v>
      </c>
      <c r="E12169" s="4">
        <f>490.00*(1-Z1%)</f>
        <v>490</v>
      </c>
      <c r="F12169" s="2">
        <v>2</v>
      </c>
      <c r="G12169" s="2"/>
    </row>
    <row r="12170" spans="1:26" customHeight="1" ht="36" hidden="true" outlineLevel="3">
      <c r="A12170" s="2" t="s">
        <v>23483</v>
      </c>
      <c r="B12170" s="3" t="s">
        <v>23484</v>
      </c>
      <c r="C12170" s="2"/>
      <c r="D12170" s="2" t="s">
        <v>16</v>
      </c>
      <c r="E12170" s="4">
        <f>490.00*(1-Z1%)</f>
        <v>490</v>
      </c>
      <c r="F12170" s="2">
        <v>1</v>
      </c>
      <c r="G12170" s="2"/>
    </row>
    <row r="12171" spans="1:26" customHeight="1" ht="36" hidden="true" outlineLevel="3">
      <c r="A12171" s="2" t="s">
        <v>23485</v>
      </c>
      <c r="B12171" s="3" t="s">
        <v>23486</v>
      </c>
      <c r="C12171" s="2"/>
      <c r="D12171" s="2" t="s">
        <v>16</v>
      </c>
      <c r="E12171" s="4">
        <f>510.00*(1-Z1%)</f>
        <v>510</v>
      </c>
      <c r="F12171" s="2">
        <v>1</v>
      </c>
      <c r="G12171" s="2"/>
    </row>
    <row r="12172" spans="1:26" customHeight="1" ht="36" hidden="true" outlineLevel="3">
      <c r="A12172" s="2" t="s">
        <v>23487</v>
      </c>
      <c r="B12172" s="3" t="s">
        <v>23488</v>
      </c>
      <c r="C12172" s="2"/>
      <c r="D12172" s="2" t="s">
        <v>16</v>
      </c>
      <c r="E12172" s="4">
        <f>690.00*(1-Z1%)</f>
        <v>690</v>
      </c>
      <c r="F12172" s="2">
        <v>1</v>
      </c>
      <c r="G12172" s="2"/>
    </row>
    <row r="12173" spans="1:26" customHeight="1" ht="36" hidden="true" outlineLevel="3">
      <c r="A12173" s="2" t="s">
        <v>23489</v>
      </c>
      <c r="B12173" s="3" t="s">
        <v>23490</v>
      </c>
      <c r="C12173" s="2"/>
      <c r="D12173" s="2" t="s">
        <v>16</v>
      </c>
      <c r="E12173" s="4">
        <f>490.00*(1-Z1%)</f>
        <v>490</v>
      </c>
      <c r="F12173" s="2">
        <v>1</v>
      </c>
      <c r="G12173" s="2"/>
    </row>
    <row r="12174" spans="1:26" customHeight="1" ht="36" hidden="true" outlineLevel="3">
      <c r="A12174" s="2" t="s">
        <v>23491</v>
      </c>
      <c r="B12174" s="3" t="s">
        <v>23492</v>
      </c>
      <c r="C12174" s="2"/>
      <c r="D12174" s="2" t="s">
        <v>16</v>
      </c>
      <c r="E12174" s="4">
        <f>490.00*(1-Z1%)</f>
        <v>490</v>
      </c>
      <c r="F12174" s="2">
        <v>1</v>
      </c>
      <c r="G12174" s="2"/>
    </row>
    <row r="12175" spans="1:26" customHeight="1" ht="18" hidden="true" outlineLevel="3">
      <c r="A12175" s="2" t="s">
        <v>23493</v>
      </c>
      <c r="B12175" s="3" t="s">
        <v>23494</v>
      </c>
      <c r="C12175" s="2"/>
      <c r="D12175" s="2" t="s">
        <v>16</v>
      </c>
      <c r="E12175" s="4">
        <f>1250.00*(1-Z1%)</f>
        <v>1250</v>
      </c>
      <c r="F12175" s="2">
        <v>1</v>
      </c>
      <c r="G12175" s="2"/>
    </row>
    <row r="12176" spans="1:26" customHeight="1" ht="36" hidden="true" outlineLevel="3">
      <c r="A12176" s="2" t="s">
        <v>23495</v>
      </c>
      <c r="B12176" s="3" t="s">
        <v>23496</v>
      </c>
      <c r="C12176" s="2"/>
      <c r="D12176" s="2" t="s">
        <v>16</v>
      </c>
      <c r="E12176" s="4">
        <f>3600.00*(1-Z1%)</f>
        <v>3600</v>
      </c>
      <c r="F12176" s="2">
        <v>1</v>
      </c>
      <c r="G12176" s="2"/>
    </row>
    <row r="12177" spans="1:26" customHeight="1" ht="36" hidden="true" outlineLevel="3">
      <c r="A12177" s="2" t="s">
        <v>23497</v>
      </c>
      <c r="B12177" s="3" t="s">
        <v>23498</v>
      </c>
      <c r="C12177" s="2"/>
      <c r="D12177" s="2" t="s">
        <v>16</v>
      </c>
      <c r="E12177" s="4">
        <f>1250.00*(1-Z1%)</f>
        <v>1250</v>
      </c>
      <c r="F12177" s="2">
        <v>1</v>
      </c>
      <c r="G12177" s="2"/>
    </row>
    <row r="12178" spans="1:26" customHeight="1" ht="18" hidden="true" outlineLevel="3">
      <c r="A12178" s="2" t="s">
        <v>23499</v>
      </c>
      <c r="B12178" s="3" t="s">
        <v>23500</v>
      </c>
      <c r="C12178" s="2"/>
      <c r="D12178" s="2" t="s">
        <v>16</v>
      </c>
      <c r="E12178" s="4">
        <f>1460.00*(1-Z1%)</f>
        <v>1460</v>
      </c>
      <c r="F12178" s="2">
        <v>1</v>
      </c>
      <c r="G12178" s="2"/>
    </row>
    <row r="12179" spans="1:26" customHeight="1" ht="18" hidden="true" outlineLevel="3">
      <c r="A12179" s="2" t="s">
        <v>23501</v>
      </c>
      <c r="B12179" s="3" t="s">
        <v>23502</v>
      </c>
      <c r="C12179" s="2"/>
      <c r="D12179" s="2" t="s">
        <v>16</v>
      </c>
      <c r="E12179" s="4">
        <f>1150.00*(1-Z1%)</f>
        <v>1150</v>
      </c>
      <c r="F12179" s="2">
        <v>1</v>
      </c>
      <c r="G12179" s="2"/>
    </row>
    <row r="12180" spans="1:26" customHeight="1" ht="18" hidden="true" outlineLevel="3">
      <c r="A12180" s="2" t="s">
        <v>23503</v>
      </c>
      <c r="B12180" s="3" t="s">
        <v>23504</v>
      </c>
      <c r="C12180" s="2"/>
      <c r="D12180" s="2" t="s">
        <v>16</v>
      </c>
      <c r="E12180" s="4">
        <f>1770.00*(1-Z1%)</f>
        <v>1770</v>
      </c>
      <c r="F12180" s="2">
        <v>1</v>
      </c>
      <c r="G12180" s="2"/>
    </row>
    <row r="12181" spans="1:26" customHeight="1" ht="54" hidden="true" outlineLevel="3">
      <c r="A12181" s="2" t="s">
        <v>23505</v>
      </c>
      <c r="B12181" s="3" t="s">
        <v>23506</v>
      </c>
      <c r="C12181" s="2"/>
      <c r="D12181" s="2" t="s">
        <v>16</v>
      </c>
      <c r="E12181" s="4">
        <f>350.00*(1-Z1%)</f>
        <v>350</v>
      </c>
      <c r="F12181" s="2">
        <v>1</v>
      </c>
      <c r="G12181" s="2"/>
    </row>
    <row r="12182" spans="1:26" customHeight="1" ht="36" hidden="true" outlineLevel="3">
      <c r="A12182" s="2" t="s">
        <v>23507</v>
      </c>
      <c r="B12182" s="3" t="s">
        <v>23508</v>
      </c>
      <c r="C12182" s="2"/>
      <c r="D12182" s="2" t="s">
        <v>16</v>
      </c>
      <c r="E12182" s="4">
        <f>2400.00*(1-Z1%)</f>
        <v>2400</v>
      </c>
      <c r="F12182" s="2">
        <v>1</v>
      </c>
      <c r="G12182" s="2"/>
    </row>
    <row r="12183" spans="1:26" customHeight="1" ht="36" hidden="true" outlineLevel="3">
      <c r="A12183" s="2" t="s">
        <v>23509</v>
      </c>
      <c r="B12183" s="3" t="s">
        <v>23510</v>
      </c>
      <c r="C12183" s="2"/>
      <c r="D12183" s="2" t="s">
        <v>16</v>
      </c>
      <c r="E12183" s="4">
        <f>2550.00*(1-Z1%)</f>
        <v>2550</v>
      </c>
      <c r="F12183" s="2">
        <v>1</v>
      </c>
      <c r="G12183" s="2"/>
    </row>
    <row r="12184" spans="1:26" customHeight="1" ht="36" hidden="true" outlineLevel="3">
      <c r="A12184" s="2" t="s">
        <v>23511</v>
      </c>
      <c r="B12184" s="3" t="s">
        <v>23512</v>
      </c>
      <c r="C12184" s="2"/>
      <c r="D12184" s="2" t="s">
        <v>16</v>
      </c>
      <c r="E12184" s="4">
        <f>2550.00*(1-Z1%)</f>
        <v>2550</v>
      </c>
      <c r="F12184" s="2">
        <v>1</v>
      </c>
      <c r="G12184" s="2"/>
    </row>
    <row r="12185" spans="1:26" customHeight="1" ht="36" hidden="true" outlineLevel="3">
      <c r="A12185" s="2" t="s">
        <v>23513</v>
      </c>
      <c r="B12185" s="3" t="s">
        <v>23514</v>
      </c>
      <c r="C12185" s="2"/>
      <c r="D12185" s="2" t="s">
        <v>16</v>
      </c>
      <c r="E12185" s="4">
        <f>2250.00*(1-Z1%)</f>
        <v>2250</v>
      </c>
      <c r="F12185" s="2">
        <v>1</v>
      </c>
      <c r="G12185" s="2"/>
    </row>
    <row r="12186" spans="1:26" customHeight="1" ht="36" hidden="true" outlineLevel="3">
      <c r="A12186" s="2" t="s">
        <v>23515</v>
      </c>
      <c r="B12186" s="3" t="s">
        <v>23516</v>
      </c>
      <c r="C12186" s="2"/>
      <c r="D12186" s="2" t="s">
        <v>16</v>
      </c>
      <c r="E12186" s="4">
        <f>2250.00*(1-Z1%)</f>
        <v>2250</v>
      </c>
      <c r="F12186" s="2">
        <v>1</v>
      </c>
      <c r="G12186" s="2"/>
    </row>
    <row r="12187" spans="1:26" customHeight="1" ht="36" hidden="true" outlineLevel="3">
      <c r="A12187" s="2" t="s">
        <v>23517</v>
      </c>
      <c r="B12187" s="3" t="s">
        <v>23518</v>
      </c>
      <c r="C12187" s="2"/>
      <c r="D12187" s="2" t="s">
        <v>16</v>
      </c>
      <c r="E12187" s="4">
        <f>1450.00*(1-Z1%)</f>
        <v>1450</v>
      </c>
      <c r="F12187" s="2">
        <v>1</v>
      </c>
      <c r="G12187" s="2"/>
    </row>
    <row r="12188" spans="1:26" customHeight="1" ht="35" hidden="true" outlineLevel="3">
      <c r="A12188" s="5" t="s">
        <v>23519</v>
      </c>
      <c r="B12188" s="5"/>
      <c r="C12188" s="5"/>
      <c r="D12188" s="5"/>
      <c r="E12188" s="5"/>
      <c r="F12188" s="5"/>
      <c r="G12188" s="5"/>
    </row>
    <row r="12189" spans="1:26" customHeight="1" ht="36" hidden="true" outlineLevel="3">
      <c r="A12189" s="2" t="s">
        <v>23520</v>
      </c>
      <c r="B12189" s="3" t="s">
        <v>23521</v>
      </c>
      <c r="C12189" s="2"/>
      <c r="D12189" s="2" t="s">
        <v>16</v>
      </c>
      <c r="E12189" s="4">
        <f>2250.00*(1-Z1%)</f>
        <v>2250</v>
      </c>
      <c r="F12189" s="2">
        <v>1</v>
      </c>
      <c r="G12189" s="2"/>
    </row>
    <row r="12190" spans="1:26" customHeight="1" ht="36" hidden="true" outlineLevel="3">
      <c r="A12190" s="2" t="s">
        <v>23522</v>
      </c>
      <c r="B12190" s="3" t="s">
        <v>23523</v>
      </c>
      <c r="C12190" s="2"/>
      <c r="D12190" s="2" t="s">
        <v>16</v>
      </c>
      <c r="E12190" s="4">
        <f>750.00*(1-Z1%)</f>
        <v>750</v>
      </c>
      <c r="F12190" s="2">
        <v>1</v>
      </c>
      <c r="G12190" s="2"/>
    </row>
    <row r="12191" spans="1:26" customHeight="1" ht="36" hidden="true" outlineLevel="3">
      <c r="A12191" s="2" t="s">
        <v>23524</v>
      </c>
      <c r="B12191" s="3" t="s">
        <v>23525</v>
      </c>
      <c r="C12191" s="2"/>
      <c r="D12191" s="2" t="s">
        <v>16</v>
      </c>
      <c r="E12191" s="4">
        <f>750.00*(1-Z1%)</f>
        <v>750</v>
      </c>
      <c r="F12191" s="2">
        <v>1</v>
      </c>
      <c r="G12191" s="2"/>
    </row>
    <row r="12192" spans="1:26" customHeight="1" ht="36" hidden="true" outlineLevel="3">
      <c r="A12192" s="2" t="s">
        <v>23526</v>
      </c>
      <c r="B12192" s="3" t="s">
        <v>23527</v>
      </c>
      <c r="C12192" s="2"/>
      <c r="D12192" s="2" t="s">
        <v>16</v>
      </c>
      <c r="E12192" s="4">
        <f>1790.00*(1-Z1%)</f>
        <v>1790</v>
      </c>
      <c r="F12192" s="2">
        <v>1</v>
      </c>
      <c r="G12192" s="2"/>
    </row>
    <row r="12193" spans="1:26" customHeight="1" ht="36" hidden="true" outlineLevel="3">
      <c r="A12193" s="2" t="s">
        <v>23528</v>
      </c>
      <c r="B12193" s="3" t="s">
        <v>23529</v>
      </c>
      <c r="C12193" s="2"/>
      <c r="D12193" s="2" t="s">
        <v>16</v>
      </c>
      <c r="E12193" s="4">
        <f>450.00*(1-Z1%)</f>
        <v>450</v>
      </c>
      <c r="F12193" s="2">
        <v>1</v>
      </c>
      <c r="G12193" s="2"/>
    </row>
    <row r="12194" spans="1:26" customHeight="1" ht="18" hidden="true" outlineLevel="3">
      <c r="A12194" s="2" t="s">
        <v>23530</v>
      </c>
      <c r="B12194" s="3" t="s">
        <v>23531</v>
      </c>
      <c r="C12194" s="2"/>
      <c r="D12194" s="2" t="s">
        <v>16</v>
      </c>
      <c r="E12194" s="4">
        <f>470.00*(1-Z1%)</f>
        <v>470</v>
      </c>
      <c r="F12194" s="2">
        <v>1</v>
      </c>
      <c r="G12194" s="2"/>
    </row>
    <row r="12195" spans="1:26" customHeight="1" ht="36" hidden="true" outlineLevel="3">
      <c r="A12195" s="2" t="s">
        <v>23532</v>
      </c>
      <c r="B12195" s="3" t="s">
        <v>23533</v>
      </c>
      <c r="C12195" s="2"/>
      <c r="D12195" s="2" t="s">
        <v>16</v>
      </c>
      <c r="E12195" s="4">
        <f>490.00*(1-Z1%)</f>
        <v>490</v>
      </c>
      <c r="F12195" s="2">
        <v>1</v>
      </c>
      <c r="G12195" s="2"/>
    </row>
    <row r="12196" spans="1:26" customHeight="1" ht="36" hidden="true" outlineLevel="3">
      <c r="A12196" s="2" t="s">
        <v>23534</v>
      </c>
      <c r="B12196" s="3" t="s">
        <v>23535</v>
      </c>
      <c r="C12196" s="2"/>
      <c r="D12196" s="2" t="s">
        <v>16</v>
      </c>
      <c r="E12196" s="4">
        <f>490.00*(1-Z1%)</f>
        <v>490</v>
      </c>
      <c r="F12196" s="2">
        <v>1</v>
      </c>
      <c r="G12196" s="2"/>
    </row>
    <row r="12197" spans="1:26" customHeight="1" ht="36" hidden="true" outlineLevel="3">
      <c r="A12197" s="2" t="s">
        <v>23536</v>
      </c>
      <c r="B12197" s="3" t="s">
        <v>23537</v>
      </c>
      <c r="C12197" s="2"/>
      <c r="D12197" s="2" t="s">
        <v>16</v>
      </c>
      <c r="E12197" s="4">
        <f>490.00*(1-Z1%)</f>
        <v>490</v>
      </c>
      <c r="F12197" s="2">
        <v>2</v>
      </c>
      <c r="G12197" s="2"/>
    </row>
    <row r="12198" spans="1:26" customHeight="1" ht="36" hidden="true" outlineLevel="3">
      <c r="A12198" s="2" t="s">
        <v>23538</v>
      </c>
      <c r="B12198" s="3" t="s">
        <v>23539</v>
      </c>
      <c r="C12198" s="2"/>
      <c r="D12198" s="2" t="s">
        <v>16</v>
      </c>
      <c r="E12198" s="4">
        <f>490.00*(1-Z1%)</f>
        <v>490</v>
      </c>
      <c r="F12198" s="2">
        <v>2</v>
      </c>
      <c r="G12198" s="2"/>
    </row>
    <row r="12199" spans="1:26" customHeight="1" ht="36" hidden="true" outlineLevel="3">
      <c r="A12199" s="2" t="s">
        <v>23540</v>
      </c>
      <c r="B12199" s="3" t="s">
        <v>23541</v>
      </c>
      <c r="C12199" s="2"/>
      <c r="D12199" s="2" t="s">
        <v>16</v>
      </c>
      <c r="E12199" s="4">
        <f>490.00*(1-Z1%)</f>
        <v>490</v>
      </c>
      <c r="F12199" s="2">
        <v>2</v>
      </c>
      <c r="G12199" s="2"/>
    </row>
    <row r="12200" spans="1:26" customHeight="1" ht="36" hidden="true" outlineLevel="3">
      <c r="A12200" s="2" t="s">
        <v>23542</v>
      </c>
      <c r="B12200" s="3" t="s">
        <v>23543</v>
      </c>
      <c r="C12200" s="2"/>
      <c r="D12200" s="2" t="s">
        <v>16</v>
      </c>
      <c r="E12200" s="4">
        <f>490.00*(1-Z1%)</f>
        <v>490</v>
      </c>
      <c r="F12200" s="2">
        <v>2</v>
      </c>
      <c r="G12200" s="2"/>
    </row>
    <row r="12201" spans="1:26" customHeight="1" ht="36" hidden="true" outlineLevel="3">
      <c r="A12201" s="2" t="s">
        <v>23544</v>
      </c>
      <c r="B12201" s="3" t="s">
        <v>23545</v>
      </c>
      <c r="C12201" s="2"/>
      <c r="D12201" s="2" t="s">
        <v>16</v>
      </c>
      <c r="E12201" s="4">
        <f>490.00*(1-Z1%)</f>
        <v>490</v>
      </c>
      <c r="F12201" s="2">
        <v>1</v>
      </c>
      <c r="G12201" s="2"/>
    </row>
    <row r="12202" spans="1:26" customHeight="1" ht="36" hidden="true" outlineLevel="3">
      <c r="A12202" s="2" t="s">
        <v>23546</v>
      </c>
      <c r="B12202" s="3" t="s">
        <v>23547</v>
      </c>
      <c r="C12202" s="2"/>
      <c r="D12202" s="2" t="s">
        <v>16</v>
      </c>
      <c r="E12202" s="4">
        <f>490.00*(1-Z1%)</f>
        <v>490</v>
      </c>
      <c r="F12202" s="2">
        <v>1</v>
      </c>
      <c r="G12202" s="2"/>
    </row>
    <row r="12203" spans="1:26" customHeight="1" ht="36" hidden="true" outlineLevel="3">
      <c r="A12203" s="2" t="s">
        <v>23548</v>
      </c>
      <c r="B12203" s="3" t="s">
        <v>23549</v>
      </c>
      <c r="C12203" s="2"/>
      <c r="D12203" s="2" t="s">
        <v>16</v>
      </c>
      <c r="E12203" s="4">
        <f>550.00*(1-Z1%)</f>
        <v>550</v>
      </c>
      <c r="F12203" s="2">
        <v>2</v>
      </c>
      <c r="G12203" s="2"/>
    </row>
    <row r="12204" spans="1:26" customHeight="1" ht="36" hidden="true" outlineLevel="3">
      <c r="A12204" s="2" t="s">
        <v>23550</v>
      </c>
      <c r="B12204" s="3" t="s">
        <v>23551</v>
      </c>
      <c r="C12204" s="2"/>
      <c r="D12204" s="2" t="s">
        <v>16</v>
      </c>
      <c r="E12204" s="4">
        <f>500.00*(1-Z1%)</f>
        <v>500</v>
      </c>
      <c r="F12204" s="2">
        <v>1</v>
      </c>
      <c r="G12204" s="2"/>
    </row>
    <row r="12205" spans="1:26" customHeight="1" ht="36" hidden="true" outlineLevel="3">
      <c r="A12205" s="2" t="s">
        <v>23552</v>
      </c>
      <c r="B12205" s="3" t="s">
        <v>23553</v>
      </c>
      <c r="C12205" s="2"/>
      <c r="D12205" s="2" t="s">
        <v>16</v>
      </c>
      <c r="E12205" s="4">
        <f>550.00*(1-Z1%)</f>
        <v>550</v>
      </c>
      <c r="F12205" s="2">
        <v>1</v>
      </c>
      <c r="G12205" s="2"/>
    </row>
    <row r="12206" spans="1:26" customHeight="1" ht="18" hidden="true" outlineLevel="3">
      <c r="A12206" s="2" t="s">
        <v>23554</v>
      </c>
      <c r="B12206" s="3" t="s">
        <v>23555</v>
      </c>
      <c r="C12206" s="2"/>
      <c r="D12206" s="2" t="s">
        <v>16</v>
      </c>
      <c r="E12206" s="4">
        <f>690.00*(1-Z1%)</f>
        <v>690</v>
      </c>
      <c r="F12206" s="2">
        <v>1</v>
      </c>
      <c r="G12206" s="2"/>
    </row>
    <row r="12207" spans="1:26" customHeight="1" ht="36" hidden="true" outlineLevel="3">
      <c r="A12207" s="2" t="s">
        <v>23556</v>
      </c>
      <c r="B12207" s="3" t="s">
        <v>23557</v>
      </c>
      <c r="C12207" s="2"/>
      <c r="D12207" s="2" t="s">
        <v>16</v>
      </c>
      <c r="E12207" s="4">
        <f>550.00*(1-Z1%)</f>
        <v>550</v>
      </c>
      <c r="F12207" s="2">
        <v>1</v>
      </c>
      <c r="G12207" s="2"/>
    </row>
    <row r="12208" spans="1:26" customHeight="1" ht="36" hidden="true" outlineLevel="3">
      <c r="A12208" s="2" t="s">
        <v>23558</v>
      </c>
      <c r="B12208" s="3" t="s">
        <v>23559</v>
      </c>
      <c r="C12208" s="2"/>
      <c r="D12208" s="2" t="s">
        <v>16</v>
      </c>
      <c r="E12208" s="4">
        <f>550.00*(1-Z1%)</f>
        <v>550</v>
      </c>
      <c r="F12208" s="2">
        <v>1</v>
      </c>
      <c r="G12208" s="2"/>
    </row>
    <row r="12209" spans="1:26" customHeight="1" ht="36" hidden="true" outlineLevel="3">
      <c r="A12209" s="2" t="s">
        <v>23560</v>
      </c>
      <c r="B12209" s="3" t="s">
        <v>23561</v>
      </c>
      <c r="C12209" s="2"/>
      <c r="D12209" s="2" t="s">
        <v>16</v>
      </c>
      <c r="E12209" s="4">
        <f>550.00*(1-Z1%)</f>
        <v>550</v>
      </c>
      <c r="F12209" s="2">
        <v>1</v>
      </c>
      <c r="G12209" s="2"/>
    </row>
    <row r="12210" spans="1:26" customHeight="1" ht="36" hidden="true" outlineLevel="3">
      <c r="A12210" s="2" t="s">
        <v>23562</v>
      </c>
      <c r="B12210" s="3" t="s">
        <v>23563</v>
      </c>
      <c r="C12210" s="2"/>
      <c r="D12210" s="2" t="s">
        <v>16</v>
      </c>
      <c r="E12210" s="4">
        <f>550.00*(1-Z1%)</f>
        <v>550</v>
      </c>
      <c r="F12210" s="2">
        <v>2</v>
      </c>
      <c r="G12210" s="2"/>
    </row>
    <row r="12211" spans="1:26" customHeight="1" ht="36" hidden="true" outlineLevel="3">
      <c r="A12211" s="2" t="s">
        <v>23564</v>
      </c>
      <c r="B12211" s="3" t="s">
        <v>23565</v>
      </c>
      <c r="C12211" s="2"/>
      <c r="D12211" s="2" t="s">
        <v>16</v>
      </c>
      <c r="E12211" s="4">
        <f>550.00*(1-Z1%)</f>
        <v>550</v>
      </c>
      <c r="F12211" s="2">
        <v>3</v>
      </c>
      <c r="G12211" s="2"/>
    </row>
    <row r="12212" spans="1:26" customHeight="1" ht="36" hidden="true" outlineLevel="3">
      <c r="A12212" s="2" t="s">
        <v>23566</v>
      </c>
      <c r="B12212" s="3" t="s">
        <v>23567</v>
      </c>
      <c r="C12212" s="2"/>
      <c r="D12212" s="2" t="s">
        <v>16</v>
      </c>
      <c r="E12212" s="4">
        <f>550.00*(1-Z1%)</f>
        <v>550</v>
      </c>
      <c r="F12212" s="2">
        <v>1</v>
      </c>
      <c r="G12212" s="2"/>
    </row>
    <row r="12213" spans="1:26" customHeight="1" ht="36" hidden="true" outlineLevel="3">
      <c r="A12213" s="2" t="s">
        <v>23568</v>
      </c>
      <c r="B12213" s="3" t="s">
        <v>23569</v>
      </c>
      <c r="C12213" s="2"/>
      <c r="D12213" s="2" t="s">
        <v>16</v>
      </c>
      <c r="E12213" s="4">
        <f>550.00*(1-Z1%)</f>
        <v>550</v>
      </c>
      <c r="F12213" s="2">
        <v>1</v>
      </c>
      <c r="G12213" s="2"/>
    </row>
    <row r="12214" spans="1:26" customHeight="1" ht="36" hidden="true" outlineLevel="3">
      <c r="A12214" s="2" t="s">
        <v>23570</v>
      </c>
      <c r="B12214" s="3" t="s">
        <v>23571</v>
      </c>
      <c r="C12214" s="2"/>
      <c r="D12214" s="2" t="s">
        <v>16</v>
      </c>
      <c r="E12214" s="4">
        <f>550.00*(1-Z1%)</f>
        <v>550</v>
      </c>
      <c r="F12214" s="2">
        <v>1</v>
      </c>
      <c r="G12214" s="2"/>
    </row>
    <row r="12215" spans="1:26" customHeight="1" ht="18" hidden="true" outlineLevel="3">
      <c r="A12215" s="2" t="s">
        <v>23572</v>
      </c>
      <c r="B12215" s="3" t="s">
        <v>23573</v>
      </c>
      <c r="C12215" s="2"/>
      <c r="D12215" s="2" t="s">
        <v>16</v>
      </c>
      <c r="E12215" s="4">
        <f>890.00*(1-Z1%)</f>
        <v>890</v>
      </c>
      <c r="F12215" s="2">
        <v>1</v>
      </c>
      <c r="G12215" s="2"/>
    </row>
    <row r="12216" spans="1:26" customHeight="1" ht="36" hidden="true" outlineLevel="3">
      <c r="A12216" s="2" t="s">
        <v>23574</v>
      </c>
      <c r="B12216" s="3" t="s">
        <v>23575</v>
      </c>
      <c r="C12216" s="2"/>
      <c r="D12216" s="2" t="s">
        <v>16</v>
      </c>
      <c r="E12216" s="4">
        <f>690.00*(1-Z1%)</f>
        <v>690</v>
      </c>
      <c r="F12216" s="2">
        <v>1</v>
      </c>
      <c r="G12216" s="2"/>
    </row>
    <row r="12217" spans="1:26" customHeight="1" ht="36" hidden="true" outlineLevel="3">
      <c r="A12217" s="2" t="s">
        <v>23576</v>
      </c>
      <c r="B12217" s="3" t="s">
        <v>23577</v>
      </c>
      <c r="C12217" s="2"/>
      <c r="D12217" s="2" t="s">
        <v>16</v>
      </c>
      <c r="E12217" s="4">
        <f>690.00*(1-Z1%)</f>
        <v>690</v>
      </c>
      <c r="F12217" s="2">
        <v>1</v>
      </c>
      <c r="G12217" s="2"/>
    </row>
    <row r="12218" spans="1:26" customHeight="1" ht="36" hidden="true" outlineLevel="3">
      <c r="A12218" s="2" t="s">
        <v>23578</v>
      </c>
      <c r="B12218" s="3" t="s">
        <v>23579</v>
      </c>
      <c r="C12218" s="2"/>
      <c r="D12218" s="2" t="s">
        <v>16</v>
      </c>
      <c r="E12218" s="4">
        <f>650.00*(1-Z1%)</f>
        <v>650</v>
      </c>
      <c r="F12218" s="2">
        <v>1</v>
      </c>
      <c r="G12218" s="2"/>
    </row>
    <row r="12219" spans="1:26" customHeight="1" ht="36" hidden="true" outlineLevel="3">
      <c r="A12219" s="2" t="s">
        <v>23580</v>
      </c>
      <c r="B12219" s="3" t="s">
        <v>23581</v>
      </c>
      <c r="C12219" s="2"/>
      <c r="D12219" s="2" t="s">
        <v>16</v>
      </c>
      <c r="E12219" s="4">
        <f>650.00*(1-Z1%)</f>
        <v>650</v>
      </c>
      <c r="F12219" s="2">
        <v>2</v>
      </c>
      <c r="G12219" s="2"/>
    </row>
    <row r="12220" spans="1:26" customHeight="1" ht="36" hidden="true" outlineLevel="3">
      <c r="A12220" s="2" t="s">
        <v>23582</v>
      </c>
      <c r="B12220" s="3" t="s">
        <v>23583</v>
      </c>
      <c r="C12220" s="2"/>
      <c r="D12220" s="2" t="s">
        <v>16</v>
      </c>
      <c r="E12220" s="4">
        <f>650.00*(1-Z1%)</f>
        <v>650</v>
      </c>
      <c r="F12220" s="2">
        <v>1</v>
      </c>
      <c r="G12220" s="2"/>
    </row>
    <row r="12221" spans="1:26" customHeight="1" ht="36" hidden="true" outlineLevel="3">
      <c r="A12221" s="2" t="s">
        <v>23584</v>
      </c>
      <c r="B12221" s="3" t="s">
        <v>23585</v>
      </c>
      <c r="C12221" s="2"/>
      <c r="D12221" s="2" t="s">
        <v>16</v>
      </c>
      <c r="E12221" s="4">
        <f>650.00*(1-Z1%)</f>
        <v>650</v>
      </c>
      <c r="F12221" s="2">
        <v>1</v>
      </c>
      <c r="G12221" s="2"/>
    </row>
    <row r="12222" spans="1:26" customHeight="1" ht="36" hidden="true" outlineLevel="3">
      <c r="A12222" s="2" t="s">
        <v>23586</v>
      </c>
      <c r="B12222" s="3" t="s">
        <v>23587</v>
      </c>
      <c r="C12222" s="2"/>
      <c r="D12222" s="2" t="s">
        <v>16</v>
      </c>
      <c r="E12222" s="4">
        <f>650.00*(1-Z1%)</f>
        <v>650</v>
      </c>
      <c r="F12222" s="2">
        <v>1</v>
      </c>
      <c r="G12222" s="2"/>
    </row>
    <row r="12223" spans="1:26" customHeight="1" ht="36" hidden="true" outlineLevel="3">
      <c r="A12223" s="2" t="s">
        <v>23588</v>
      </c>
      <c r="B12223" s="3" t="s">
        <v>23589</v>
      </c>
      <c r="C12223" s="2"/>
      <c r="D12223" s="2" t="s">
        <v>16</v>
      </c>
      <c r="E12223" s="4">
        <f>690.00*(1-Z1%)</f>
        <v>690</v>
      </c>
      <c r="F12223" s="2">
        <v>2</v>
      </c>
      <c r="G12223" s="2"/>
    </row>
    <row r="12224" spans="1:26" customHeight="1" ht="36" hidden="true" outlineLevel="3">
      <c r="A12224" s="2" t="s">
        <v>23590</v>
      </c>
      <c r="B12224" s="3" t="s">
        <v>23591</v>
      </c>
      <c r="C12224" s="2"/>
      <c r="D12224" s="2" t="s">
        <v>16</v>
      </c>
      <c r="E12224" s="4">
        <f>750.00*(1-Z1%)</f>
        <v>750</v>
      </c>
      <c r="F12224" s="2">
        <v>1</v>
      </c>
      <c r="G12224" s="2"/>
    </row>
    <row r="12225" spans="1:26" customHeight="1" ht="36" hidden="true" outlineLevel="3">
      <c r="A12225" s="2" t="s">
        <v>23592</v>
      </c>
      <c r="B12225" s="3" t="s">
        <v>23593</v>
      </c>
      <c r="C12225" s="2"/>
      <c r="D12225" s="2" t="s">
        <v>16</v>
      </c>
      <c r="E12225" s="4">
        <f>950.00*(1-Z1%)</f>
        <v>950</v>
      </c>
      <c r="F12225" s="2">
        <v>2</v>
      </c>
      <c r="G12225" s="2"/>
    </row>
    <row r="12226" spans="1:26" customHeight="1" ht="36" hidden="true" outlineLevel="3">
      <c r="A12226" s="2" t="s">
        <v>23594</v>
      </c>
      <c r="B12226" s="3" t="s">
        <v>23595</v>
      </c>
      <c r="C12226" s="2"/>
      <c r="D12226" s="2" t="s">
        <v>16</v>
      </c>
      <c r="E12226" s="4">
        <f>850.00*(1-Z1%)</f>
        <v>850</v>
      </c>
      <c r="F12226" s="2">
        <v>1</v>
      </c>
      <c r="G12226" s="2"/>
    </row>
    <row r="12227" spans="1:26" customHeight="1" ht="18" hidden="true" outlineLevel="3">
      <c r="A12227" s="2" t="s">
        <v>23596</v>
      </c>
      <c r="B12227" s="3" t="s">
        <v>23597</v>
      </c>
      <c r="C12227" s="2"/>
      <c r="D12227" s="2" t="s">
        <v>16</v>
      </c>
      <c r="E12227" s="4">
        <f>1090.00*(1-Z1%)</f>
        <v>1090</v>
      </c>
      <c r="F12227" s="2">
        <v>1</v>
      </c>
      <c r="G12227" s="2"/>
    </row>
    <row r="12228" spans="1:26" customHeight="1" ht="36" hidden="true" outlineLevel="3">
      <c r="A12228" s="2" t="s">
        <v>23598</v>
      </c>
      <c r="B12228" s="3" t="s">
        <v>23599</v>
      </c>
      <c r="C12228" s="2"/>
      <c r="D12228" s="2" t="s">
        <v>16</v>
      </c>
      <c r="E12228" s="4">
        <f>950.00*(1-Z1%)</f>
        <v>950</v>
      </c>
      <c r="F12228" s="2">
        <v>1</v>
      </c>
      <c r="G12228" s="2"/>
    </row>
    <row r="12229" spans="1:26" customHeight="1" ht="36" hidden="true" outlineLevel="3">
      <c r="A12229" s="2" t="s">
        <v>23600</v>
      </c>
      <c r="B12229" s="3" t="s">
        <v>23601</v>
      </c>
      <c r="C12229" s="2"/>
      <c r="D12229" s="2" t="s">
        <v>16</v>
      </c>
      <c r="E12229" s="4">
        <f>990.00*(1-Z1%)</f>
        <v>990</v>
      </c>
      <c r="F12229" s="2">
        <v>1</v>
      </c>
      <c r="G12229" s="2"/>
    </row>
    <row r="12230" spans="1:26" customHeight="1" ht="36" hidden="true" outlineLevel="3">
      <c r="A12230" s="2" t="s">
        <v>23602</v>
      </c>
      <c r="B12230" s="3" t="s">
        <v>23603</v>
      </c>
      <c r="C12230" s="2"/>
      <c r="D12230" s="2" t="s">
        <v>16</v>
      </c>
      <c r="E12230" s="4">
        <f>1100.00*(1-Z1%)</f>
        <v>1100</v>
      </c>
      <c r="F12230" s="2">
        <v>2</v>
      </c>
      <c r="G12230" s="2"/>
    </row>
    <row r="12231" spans="1:26" customHeight="1" ht="36" hidden="true" outlineLevel="3">
      <c r="A12231" s="2" t="s">
        <v>23604</v>
      </c>
      <c r="B12231" s="3" t="s">
        <v>23605</v>
      </c>
      <c r="C12231" s="2"/>
      <c r="D12231" s="2" t="s">
        <v>16</v>
      </c>
      <c r="E12231" s="4">
        <f>950.00*(1-Z1%)</f>
        <v>950</v>
      </c>
      <c r="F12231" s="2">
        <v>2</v>
      </c>
      <c r="G12231" s="2"/>
    </row>
    <row r="12232" spans="1:26" customHeight="1" ht="36" hidden="true" outlineLevel="3">
      <c r="A12232" s="2" t="s">
        <v>23606</v>
      </c>
      <c r="B12232" s="3" t="s">
        <v>23607</v>
      </c>
      <c r="C12232" s="2"/>
      <c r="D12232" s="2" t="s">
        <v>16</v>
      </c>
      <c r="E12232" s="4">
        <f>950.00*(1-Z1%)</f>
        <v>950</v>
      </c>
      <c r="F12232" s="2">
        <v>1</v>
      </c>
      <c r="G12232" s="2"/>
    </row>
    <row r="12233" spans="1:26" customHeight="1" ht="36" hidden="true" outlineLevel="3">
      <c r="A12233" s="2" t="s">
        <v>23608</v>
      </c>
      <c r="B12233" s="3" t="s">
        <v>23609</v>
      </c>
      <c r="C12233" s="2"/>
      <c r="D12233" s="2" t="s">
        <v>16</v>
      </c>
      <c r="E12233" s="4">
        <f>990.00*(1-Z1%)</f>
        <v>990</v>
      </c>
      <c r="F12233" s="2">
        <v>1</v>
      </c>
      <c r="G12233" s="2"/>
    </row>
    <row r="12234" spans="1:26" customHeight="1" ht="36" hidden="true" outlineLevel="3">
      <c r="A12234" s="2" t="s">
        <v>23610</v>
      </c>
      <c r="B12234" s="3" t="s">
        <v>23611</v>
      </c>
      <c r="C12234" s="2"/>
      <c r="D12234" s="2" t="s">
        <v>16</v>
      </c>
      <c r="E12234" s="4">
        <f>990.00*(1-Z1%)</f>
        <v>990</v>
      </c>
      <c r="F12234" s="2">
        <v>1</v>
      </c>
      <c r="G12234" s="2"/>
    </row>
    <row r="12235" spans="1:26" customHeight="1" ht="36" hidden="true" outlineLevel="3">
      <c r="A12235" s="2" t="s">
        <v>23612</v>
      </c>
      <c r="B12235" s="3" t="s">
        <v>23613</v>
      </c>
      <c r="C12235" s="2"/>
      <c r="D12235" s="2" t="s">
        <v>16</v>
      </c>
      <c r="E12235" s="4">
        <f>890.00*(1-Z1%)</f>
        <v>890</v>
      </c>
      <c r="F12235" s="2">
        <v>2</v>
      </c>
      <c r="G12235" s="2"/>
    </row>
    <row r="12236" spans="1:26" customHeight="1" ht="36" hidden="true" outlineLevel="3">
      <c r="A12236" s="2" t="s">
        <v>23614</v>
      </c>
      <c r="B12236" s="3" t="s">
        <v>23615</v>
      </c>
      <c r="C12236" s="2"/>
      <c r="D12236" s="2" t="s">
        <v>16</v>
      </c>
      <c r="E12236" s="4">
        <f>890.00*(1-Z1%)</f>
        <v>890</v>
      </c>
      <c r="F12236" s="2">
        <v>2</v>
      </c>
      <c r="G12236" s="2"/>
    </row>
    <row r="12237" spans="1:26" customHeight="1" ht="36" hidden="true" outlineLevel="3">
      <c r="A12237" s="2" t="s">
        <v>23616</v>
      </c>
      <c r="B12237" s="3" t="s">
        <v>23617</v>
      </c>
      <c r="C12237" s="2"/>
      <c r="D12237" s="2" t="s">
        <v>16</v>
      </c>
      <c r="E12237" s="4">
        <f>850.00*(1-Z1%)</f>
        <v>850</v>
      </c>
      <c r="F12237" s="2">
        <v>1</v>
      </c>
      <c r="G12237" s="2"/>
    </row>
    <row r="12238" spans="1:26" customHeight="1" ht="36" hidden="true" outlineLevel="3">
      <c r="A12238" s="2" t="s">
        <v>23618</v>
      </c>
      <c r="B12238" s="3" t="s">
        <v>23619</v>
      </c>
      <c r="C12238" s="2"/>
      <c r="D12238" s="2" t="s">
        <v>16</v>
      </c>
      <c r="E12238" s="4">
        <f>890.00*(1-Z1%)</f>
        <v>890</v>
      </c>
      <c r="F12238" s="2">
        <v>3</v>
      </c>
      <c r="G12238" s="2"/>
    </row>
    <row r="12239" spans="1:26" customHeight="1" ht="36" hidden="true" outlineLevel="3">
      <c r="A12239" s="2" t="s">
        <v>23620</v>
      </c>
      <c r="B12239" s="3" t="s">
        <v>23621</v>
      </c>
      <c r="C12239" s="2"/>
      <c r="D12239" s="2" t="s">
        <v>16</v>
      </c>
      <c r="E12239" s="4">
        <f>990.00*(1-Z1%)</f>
        <v>990</v>
      </c>
      <c r="F12239" s="2">
        <v>2</v>
      </c>
      <c r="G12239" s="2"/>
    </row>
    <row r="12240" spans="1:26" customHeight="1" ht="36" hidden="true" outlineLevel="3">
      <c r="A12240" s="2" t="s">
        <v>23622</v>
      </c>
      <c r="B12240" s="3" t="s">
        <v>23623</v>
      </c>
      <c r="C12240" s="2"/>
      <c r="D12240" s="2" t="s">
        <v>16</v>
      </c>
      <c r="E12240" s="4">
        <f>990.00*(1-Z1%)</f>
        <v>990</v>
      </c>
      <c r="F12240" s="2">
        <v>1</v>
      </c>
      <c r="G12240" s="2"/>
    </row>
    <row r="12241" spans="1:26" customHeight="1" ht="36" hidden="true" outlineLevel="3">
      <c r="A12241" s="2" t="s">
        <v>23624</v>
      </c>
      <c r="B12241" s="3" t="s">
        <v>23625</v>
      </c>
      <c r="C12241" s="2"/>
      <c r="D12241" s="2" t="s">
        <v>16</v>
      </c>
      <c r="E12241" s="4">
        <f>990.00*(1-Z1%)</f>
        <v>990</v>
      </c>
      <c r="F12241" s="2">
        <v>1</v>
      </c>
      <c r="G12241" s="2"/>
    </row>
    <row r="12242" spans="1:26" customHeight="1" ht="36" hidden="true" outlineLevel="3">
      <c r="A12242" s="2" t="s">
        <v>23626</v>
      </c>
      <c r="B12242" s="3" t="s">
        <v>23627</v>
      </c>
      <c r="C12242" s="2"/>
      <c r="D12242" s="2" t="s">
        <v>16</v>
      </c>
      <c r="E12242" s="4">
        <f>1100.00*(1-Z1%)</f>
        <v>1100</v>
      </c>
      <c r="F12242" s="2">
        <v>1</v>
      </c>
      <c r="G12242" s="2"/>
    </row>
    <row r="12243" spans="1:26" customHeight="1" ht="36" hidden="true" outlineLevel="3">
      <c r="A12243" s="2" t="s">
        <v>23628</v>
      </c>
      <c r="B12243" s="3" t="s">
        <v>23629</v>
      </c>
      <c r="C12243" s="2"/>
      <c r="D12243" s="2" t="s">
        <v>16</v>
      </c>
      <c r="E12243" s="4">
        <f>1100.00*(1-Z1%)</f>
        <v>1100</v>
      </c>
      <c r="F12243" s="2">
        <v>1</v>
      </c>
      <c r="G12243" s="2"/>
    </row>
    <row r="12244" spans="1:26" customHeight="1" ht="36" hidden="true" outlineLevel="3">
      <c r="A12244" s="2" t="s">
        <v>23630</v>
      </c>
      <c r="B12244" s="3" t="s">
        <v>23631</v>
      </c>
      <c r="C12244" s="2"/>
      <c r="D12244" s="2" t="s">
        <v>16</v>
      </c>
      <c r="E12244" s="4">
        <f>1100.00*(1-Z1%)</f>
        <v>1100</v>
      </c>
      <c r="F12244" s="2">
        <v>2</v>
      </c>
      <c r="G12244" s="2"/>
    </row>
    <row r="12245" spans="1:26" customHeight="1" ht="36" hidden="true" outlineLevel="3">
      <c r="A12245" s="2" t="s">
        <v>23632</v>
      </c>
      <c r="B12245" s="3" t="s">
        <v>23633</v>
      </c>
      <c r="C12245" s="2"/>
      <c r="D12245" s="2" t="s">
        <v>16</v>
      </c>
      <c r="E12245" s="4">
        <f>1290.00*(1-Z1%)</f>
        <v>1290</v>
      </c>
      <c r="F12245" s="2">
        <v>1</v>
      </c>
      <c r="G12245" s="2"/>
    </row>
    <row r="12246" spans="1:26" customHeight="1" ht="36" hidden="true" outlineLevel="3">
      <c r="A12246" s="2" t="s">
        <v>23634</v>
      </c>
      <c r="B12246" s="3" t="s">
        <v>23635</v>
      </c>
      <c r="C12246" s="2"/>
      <c r="D12246" s="2" t="s">
        <v>16</v>
      </c>
      <c r="E12246" s="4">
        <f>1290.00*(1-Z1%)</f>
        <v>1290</v>
      </c>
      <c r="F12246" s="2">
        <v>1</v>
      </c>
      <c r="G12246" s="2"/>
    </row>
    <row r="12247" spans="1:26" customHeight="1" ht="36" hidden="true" outlineLevel="3">
      <c r="A12247" s="2" t="s">
        <v>23636</v>
      </c>
      <c r="B12247" s="3" t="s">
        <v>23637</v>
      </c>
      <c r="C12247" s="2"/>
      <c r="D12247" s="2" t="s">
        <v>16</v>
      </c>
      <c r="E12247" s="4">
        <f>1290.00*(1-Z1%)</f>
        <v>1290</v>
      </c>
      <c r="F12247" s="2">
        <v>1</v>
      </c>
      <c r="G12247" s="2"/>
    </row>
    <row r="12248" spans="1:26" customHeight="1" ht="36" hidden="true" outlineLevel="3">
      <c r="A12248" s="2" t="s">
        <v>23638</v>
      </c>
      <c r="B12248" s="3" t="s">
        <v>23639</v>
      </c>
      <c r="C12248" s="2"/>
      <c r="D12248" s="2" t="s">
        <v>16</v>
      </c>
      <c r="E12248" s="4">
        <f>1290.00*(1-Z1%)</f>
        <v>1290</v>
      </c>
      <c r="F12248" s="2">
        <v>2</v>
      </c>
      <c r="G12248" s="2"/>
    </row>
    <row r="12249" spans="1:26" customHeight="1" ht="36" hidden="true" outlineLevel="3">
      <c r="A12249" s="2" t="s">
        <v>23640</v>
      </c>
      <c r="B12249" s="3" t="s">
        <v>23641</v>
      </c>
      <c r="C12249" s="2"/>
      <c r="D12249" s="2" t="s">
        <v>16</v>
      </c>
      <c r="E12249" s="4">
        <f>1290.00*(1-Z1%)</f>
        <v>1290</v>
      </c>
      <c r="F12249" s="2">
        <v>1</v>
      </c>
      <c r="G12249" s="2"/>
    </row>
    <row r="12250" spans="1:26" customHeight="1" ht="36" hidden="true" outlineLevel="3">
      <c r="A12250" s="2" t="s">
        <v>23642</v>
      </c>
      <c r="B12250" s="3" t="s">
        <v>23643</v>
      </c>
      <c r="C12250" s="2"/>
      <c r="D12250" s="2" t="s">
        <v>16</v>
      </c>
      <c r="E12250" s="4">
        <f>1290.00*(1-Z1%)</f>
        <v>1290</v>
      </c>
      <c r="F12250" s="2">
        <v>2</v>
      </c>
      <c r="G12250" s="2"/>
    </row>
    <row r="12251" spans="1:26" customHeight="1" ht="36" hidden="true" outlineLevel="3">
      <c r="A12251" s="2" t="s">
        <v>23644</v>
      </c>
      <c r="B12251" s="3" t="s">
        <v>23645</v>
      </c>
      <c r="C12251" s="2"/>
      <c r="D12251" s="2" t="s">
        <v>16</v>
      </c>
      <c r="E12251" s="4">
        <f>1290.00*(1-Z1%)</f>
        <v>1290</v>
      </c>
      <c r="F12251" s="2">
        <v>1</v>
      </c>
      <c r="G12251" s="2"/>
    </row>
    <row r="12252" spans="1:26" customHeight="1" ht="36" hidden="true" outlineLevel="3">
      <c r="A12252" s="2" t="s">
        <v>23646</v>
      </c>
      <c r="B12252" s="3" t="s">
        <v>23647</v>
      </c>
      <c r="C12252" s="2"/>
      <c r="D12252" s="2" t="s">
        <v>16</v>
      </c>
      <c r="E12252" s="4">
        <f>1350.00*(1-Z1%)</f>
        <v>1350</v>
      </c>
      <c r="F12252" s="2">
        <v>2</v>
      </c>
      <c r="G12252" s="2"/>
    </row>
    <row r="12253" spans="1:26" customHeight="1" ht="36" hidden="true" outlineLevel="3">
      <c r="A12253" s="2" t="s">
        <v>23648</v>
      </c>
      <c r="B12253" s="3" t="s">
        <v>23649</v>
      </c>
      <c r="C12253" s="2"/>
      <c r="D12253" s="2" t="s">
        <v>16</v>
      </c>
      <c r="E12253" s="4">
        <f>1550.00*(1-Z1%)</f>
        <v>1550</v>
      </c>
      <c r="F12253" s="2">
        <v>2</v>
      </c>
      <c r="G12253" s="2"/>
    </row>
    <row r="12254" spans="1:26" customHeight="1" ht="36" hidden="true" outlineLevel="3">
      <c r="A12254" s="2" t="s">
        <v>23650</v>
      </c>
      <c r="B12254" s="3" t="s">
        <v>23651</v>
      </c>
      <c r="C12254" s="2"/>
      <c r="D12254" s="2" t="s">
        <v>16</v>
      </c>
      <c r="E12254" s="4">
        <f>1190.00*(1-Z1%)</f>
        <v>1190</v>
      </c>
      <c r="F12254" s="2">
        <v>1</v>
      </c>
      <c r="G12254" s="2"/>
    </row>
    <row r="12255" spans="1:26" customHeight="1" ht="36" hidden="true" outlineLevel="3">
      <c r="A12255" s="2" t="s">
        <v>23652</v>
      </c>
      <c r="B12255" s="3" t="s">
        <v>23653</v>
      </c>
      <c r="C12255" s="2"/>
      <c r="D12255" s="2" t="s">
        <v>16</v>
      </c>
      <c r="E12255" s="4">
        <f>1390.00*(1-Z1%)</f>
        <v>1390</v>
      </c>
      <c r="F12255" s="2">
        <v>1</v>
      </c>
      <c r="G12255" s="2"/>
    </row>
    <row r="12256" spans="1:26" customHeight="1" ht="36" hidden="true" outlineLevel="3">
      <c r="A12256" s="2" t="s">
        <v>23654</v>
      </c>
      <c r="B12256" s="3" t="s">
        <v>23655</v>
      </c>
      <c r="C12256" s="2"/>
      <c r="D12256" s="2" t="s">
        <v>16</v>
      </c>
      <c r="E12256" s="4">
        <f>1100.00*(1-Z1%)</f>
        <v>1100</v>
      </c>
      <c r="F12256" s="2">
        <v>1</v>
      </c>
      <c r="G12256" s="2"/>
    </row>
    <row r="12257" spans="1:26" customHeight="1" ht="36" hidden="true" outlineLevel="3">
      <c r="A12257" s="2" t="s">
        <v>23656</v>
      </c>
      <c r="B12257" s="3" t="s">
        <v>23657</v>
      </c>
      <c r="C12257" s="2"/>
      <c r="D12257" s="2" t="s">
        <v>16</v>
      </c>
      <c r="E12257" s="4">
        <f>1450.00*(1-Z1%)</f>
        <v>1450</v>
      </c>
      <c r="F12257" s="2">
        <v>1</v>
      </c>
      <c r="G12257" s="2"/>
    </row>
    <row r="12258" spans="1:26" customHeight="1" ht="36" hidden="true" outlineLevel="3">
      <c r="A12258" s="2" t="s">
        <v>23658</v>
      </c>
      <c r="B12258" s="3" t="s">
        <v>23659</v>
      </c>
      <c r="C12258" s="2"/>
      <c r="D12258" s="2" t="s">
        <v>16</v>
      </c>
      <c r="E12258" s="4">
        <f>1450.00*(1-Z1%)</f>
        <v>1450</v>
      </c>
      <c r="F12258" s="2">
        <v>1</v>
      </c>
      <c r="G12258" s="2"/>
    </row>
    <row r="12259" spans="1:26" customHeight="1" ht="36" hidden="true" outlineLevel="3">
      <c r="A12259" s="2" t="s">
        <v>23660</v>
      </c>
      <c r="B12259" s="3" t="s">
        <v>23661</v>
      </c>
      <c r="C12259" s="2"/>
      <c r="D12259" s="2" t="s">
        <v>16</v>
      </c>
      <c r="E12259" s="4">
        <f>2100.00*(1-Z1%)</f>
        <v>2100</v>
      </c>
      <c r="F12259" s="2">
        <v>2</v>
      </c>
      <c r="G12259" s="2"/>
    </row>
    <row r="12260" spans="1:26" customHeight="1" ht="35" hidden="true" outlineLevel="3">
      <c r="A12260" s="5" t="s">
        <v>23662</v>
      </c>
      <c r="B12260" s="5"/>
      <c r="C12260" s="5"/>
      <c r="D12260" s="5"/>
      <c r="E12260" s="5"/>
      <c r="F12260" s="5"/>
      <c r="G12260" s="5"/>
    </row>
    <row r="12261" spans="1:26" customHeight="1" ht="36" hidden="true" outlineLevel="3">
      <c r="A12261" s="2" t="s">
        <v>23663</v>
      </c>
      <c r="B12261" s="3" t="s">
        <v>23664</v>
      </c>
      <c r="C12261" s="2"/>
      <c r="D12261" s="2" t="s">
        <v>16</v>
      </c>
      <c r="E12261" s="4">
        <f>4550.00*(1-Z1%)</f>
        <v>4550</v>
      </c>
      <c r="F12261" s="2">
        <v>1</v>
      </c>
      <c r="G12261" s="2"/>
    </row>
    <row r="12262" spans="1:26" customHeight="1" ht="36" hidden="true" outlineLevel="3">
      <c r="A12262" s="2" t="s">
        <v>23665</v>
      </c>
      <c r="B12262" s="3" t="s">
        <v>23666</v>
      </c>
      <c r="C12262" s="2"/>
      <c r="D12262" s="2" t="s">
        <v>16</v>
      </c>
      <c r="E12262" s="4">
        <f>2750.00*(1-Z1%)</f>
        <v>2750</v>
      </c>
      <c r="F12262" s="2">
        <v>2</v>
      </c>
      <c r="G12262" s="2"/>
    </row>
    <row r="12263" spans="1:26" customHeight="1" ht="36" hidden="true" outlineLevel="3">
      <c r="A12263" s="2" t="s">
        <v>23667</v>
      </c>
      <c r="B12263" s="3" t="s">
        <v>23668</v>
      </c>
      <c r="C12263" s="2"/>
      <c r="D12263" s="2" t="s">
        <v>16</v>
      </c>
      <c r="E12263" s="4">
        <f>3115.00*(1-Z1%)</f>
        <v>3115</v>
      </c>
      <c r="F12263" s="2">
        <v>1</v>
      </c>
      <c r="G12263" s="2"/>
    </row>
    <row r="12264" spans="1:26" customHeight="1" ht="36" hidden="true" outlineLevel="3">
      <c r="A12264" s="2" t="s">
        <v>23669</v>
      </c>
      <c r="B12264" s="3" t="s">
        <v>23670</v>
      </c>
      <c r="C12264" s="2"/>
      <c r="D12264" s="2" t="s">
        <v>16</v>
      </c>
      <c r="E12264" s="4">
        <f>2190.00*(1-Z1%)</f>
        <v>2190</v>
      </c>
      <c r="F12264" s="2">
        <v>1</v>
      </c>
      <c r="G12264" s="2"/>
    </row>
    <row r="12265" spans="1:26" customHeight="1" ht="36" hidden="true" outlineLevel="3">
      <c r="A12265" s="2" t="s">
        <v>23671</v>
      </c>
      <c r="B12265" s="3" t="s">
        <v>23672</v>
      </c>
      <c r="C12265" s="2"/>
      <c r="D12265" s="2" t="s">
        <v>16</v>
      </c>
      <c r="E12265" s="4">
        <f>3250.00*(1-Z1%)</f>
        <v>3250</v>
      </c>
      <c r="F12265" s="2">
        <v>1</v>
      </c>
      <c r="G12265" s="2"/>
    </row>
    <row r="12266" spans="1:26" customHeight="1" ht="36" hidden="true" outlineLevel="3">
      <c r="A12266" s="2" t="s">
        <v>23673</v>
      </c>
      <c r="B12266" s="3" t="s">
        <v>23674</v>
      </c>
      <c r="C12266" s="2"/>
      <c r="D12266" s="2" t="s">
        <v>16</v>
      </c>
      <c r="E12266" s="4">
        <f>2950.00*(1-Z1%)</f>
        <v>2950</v>
      </c>
      <c r="F12266" s="2">
        <v>1</v>
      </c>
      <c r="G12266" s="2"/>
    </row>
    <row r="12267" spans="1:26" customHeight="1" ht="36" hidden="true" outlineLevel="3">
      <c r="A12267" s="2" t="s">
        <v>23675</v>
      </c>
      <c r="B12267" s="3" t="s">
        <v>23676</v>
      </c>
      <c r="C12267" s="2"/>
      <c r="D12267" s="2" t="s">
        <v>16</v>
      </c>
      <c r="E12267" s="4">
        <f>2750.00*(1-Z1%)</f>
        <v>2750</v>
      </c>
      <c r="F12267" s="2">
        <v>1</v>
      </c>
      <c r="G12267" s="2"/>
    </row>
    <row r="12268" spans="1:26" customHeight="1" ht="36" hidden="true" outlineLevel="3">
      <c r="A12268" s="2" t="s">
        <v>23677</v>
      </c>
      <c r="B12268" s="3" t="s">
        <v>23678</v>
      </c>
      <c r="C12268" s="2"/>
      <c r="D12268" s="2" t="s">
        <v>16</v>
      </c>
      <c r="E12268" s="4">
        <f>2660.00*(1-Z1%)</f>
        <v>2660</v>
      </c>
      <c r="F12268" s="2">
        <v>1</v>
      </c>
      <c r="G12268" s="2"/>
    </row>
    <row r="12269" spans="1:26" customHeight="1" ht="36" hidden="true" outlineLevel="3">
      <c r="A12269" s="2" t="s">
        <v>23679</v>
      </c>
      <c r="B12269" s="3" t="s">
        <v>23680</v>
      </c>
      <c r="C12269" s="2"/>
      <c r="D12269" s="2" t="s">
        <v>16</v>
      </c>
      <c r="E12269" s="4">
        <f>4250.00*(1-Z1%)</f>
        <v>4250</v>
      </c>
      <c r="F12269" s="2">
        <v>1</v>
      </c>
      <c r="G12269" s="2"/>
    </row>
    <row r="12270" spans="1:26" customHeight="1" ht="36" hidden="true" outlineLevel="3">
      <c r="A12270" s="2" t="s">
        <v>23681</v>
      </c>
      <c r="B12270" s="3" t="s">
        <v>23682</v>
      </c>
      <c r="C12270" s="2"/>
      <c r="D12270" s="2" t="s">
        <v>16</v>
      </c>
      <c r="E12270" s="4">
        <f>3900.00*(1-Z1%)</f>
        <v>3900</v>
      </c>
      <c r="F12270" s="2">
        <v>1</v>
      </c>
      <c r="G12270" s="2"/>
    </row>
    <row r="12271" spans="1:26" customHeight="1" ht="36" hidden="true" outlineLevel="3">
      <c r="A12271" s="2" t="s">
        <v>23683</v>
      </c>
      <c r="B12271" s="3" t="s">
        <v>23684</v>
      </c>
      <c r="C12271" s="2"/>
      <c r="D12271" s="2" t="s">
        <v>16</v>
      </c>
      <c r="E12271" s="4">
        <f>4250.00*(1-Z1%)</f>
        <v>4250</v>
      </c>
      <c r="F12271" s="2">
        <v>1</v>
      </c>
      <c r="G12271" s="2"/>
    </row>
    <row r="12272" spans="1:26" customHeight="1" ht="36" hidden="true" outlineLevel="3">
      <c r="A12272" s="2" t="s">
        <v>23685</v>
      </c>
      <c r="B12272" s="3" t="s">
        <v>23686</v>
      </c>
      <c r="C12272" s="2"/>
      <c r="D12272" s="2" t="s">
        <v>16</v>
      </c>
      <c r="E12272" s="4">
        <f>3990.00*(1-Z1%)</f>
        <v>3990</v>
      </c>
      <c r="F12272" s="2">
        <v>1</v>
      </c>
      <c r="G12272" s="2"/>
    </row>
    <row r="12273" spans="1:26" customHeight="1" ht="36" hidden="true" outlineLevel="3">
      <c r="A12273" s="2" t="s">
        <v>23687</v>
      </c>
      <c r="B12273" s="3" t="s">
        <v>23688</v>
      </c>
      <c r="C12273" s="2"/>
      <c r="D12273" s="2" t="s">
        <v>16</v>
      </c>
      <c r="E12273" s="4">
        <f>2650.00*(1-Z1%)</f>
        <v>2650</v>
      </c>
      <c r="F12273" s="2">
        <v>1</v>
      </c>
      <c r="G12273" s="2"/>
    </row>
    <row r="12274" spans="1:26" customHeight="1" ht="36" hidden="true" outlineLevel="3">
      <c r="A12274" s="2" t="s">
        <v>23689</v>
      </c>
      <c r="B12274" s="3" t="s">
        <v>23690</v>
      </c>
      <c r="C12274" s="2"/>
      <c r="D12274" s="2" t="s">
        <v>16</v>
      </c>
      <c r="E12274" s="4">
        <f>3790.00*(1-Z1%)</f>
        <v>3790</v>
      </c>
      <c r="F12274" s="2">
        <v>1</v>
      </c>
      <c r="G12274" s="2"/>
    </row>
    <row r="12275" spans="1:26" customHeight="1" ht="36" hidden="true" outlineLevel="3">
      <c r="A12275" s="2" t="s">
        <v>23691</v>
      </c>
      <c r="B12275" s="3" t="s">
        <v>23692</v>
      </c>
      <c r="C12275" s="2"/>
      <c r="D12275" s="2" t="s">
        <v>16</v>
      </c>
      <c r="E12275" s="4">
        <f>2050.00*(1-Z1%)</f>
        <v>2050</v>
      </c>
      <c r="F12275" s="2">
        <v>1</v>
      </c>
      <c r="G12275" s="2"/>
    </row>
    <row r="12276" spans="1:26" customHeight="1" ht="36" hidden="true" outlineLevel="3">
      <c r="A12276" s="2" t="s">
        <v>23693</v>
      </c>
      <c r="B12276" s="3" t="s">
        <v>23694</v>
      </c>
      <c r="C12276" s="2"/>
      <c r="D12276" s="2" t="s">
        <v>16</v>
      </c>
      <c r="E12276" s="4">
        <f>3199.00*(1-Z1%)</f>
        <v>3199</v>
      </c>
      <c r="F12276" s="2">
        <v>1</v>
      </c>
      <c r="G12276" s="2"/>
    </row>
    <row r="12277" spans="1:26" customHeight="1" ht="36" hidden="true" outlineLevel="3">
      <c r="A12277" s="2" t="s">
        <v>23695</v>
      </c>
      <c r="B12277" s="3" t="s">
        <v>23696</v>
      </c>
      <c r="C12277" s="2"/>
      <c r="D12277" s="2" t="s">
        <v>16</v>
      </c>
      <c r="E12277" s="4">
        <f>3590.00*(1-Z1%)</f>
        <v>3590</v>
      </c>
      <c r="F12277" s="2">
        <v>1</v>
      </c>
      <c r="G12277" s="2"/>
    </row>
    <row r="12278" spans="1:26" customHeight="1" ht="36" hidden="true" outlineLevel="3">
      <c r="A12278" s="2" t="s">
        <v>23697</v>
      </c>
      <c r="B12278" s="3" t="s">
        <v>23698</v>
      </c>
      <c r="C12278" s="2"/>
      <c r="D12278" s="2" t="s">
        <v>16</v>
      </c>
      <c r="E12278" s="4">
        <f>4290.00*(1-Z1%)</f>
        <v>4290</v>
      </c>
      <c r="F12278" s="2">
        <v>1</v>
      </c>
      <c r="G12278" s="2"/>
    </row>
    <row r="12279" spans="1:26" customHeight="1" ht="36" hidden="true" outlineLevel="3">
      <c r="A12279" s="2" t="s">
        <v>23699</v>
      </c>
      <c r="B12279" s="3" t="s">
        <v>23700</v>
      </c>
      <c r="C12279" s="2"/>
      <c r="D12279" s="2" t="s">
        <v>16</v>
      </c>
      <c r="E12279" s="4">
        <f>5590.00*(1-Z1%)</f>
        <v>5590</v>
      </c>
      <c r="F12279" s="2">
        <v>1</v>
      </c>
      <c r="G12279" s="2"/>
    </row>
    <row r="12280" spans="1:26" customHeight="1" ht="36" hidden="true" outlineLevel="3">
      <c r="A12280" s="2" t="s">
        <v>23701</v>
      </c>
      <c r="B12280" s="3" t="s">
        <v>23702</v>
      </c>
      <c r="C12280" s="2"/>
      <c r="D12280" s="2" t="s">
        <v>16</v>
      </c>
      <c r="E12280" s="4">
        <f>4980.00*(1-Z1%)</f>
        <v>4980</v>
      </c>
      <c r="F12280" s="2">
        <v>1</v>
      </c>
      <c r="G12280" s="2"/>
    </row>
    <row r="12281" spans="1:26" customHeight="1" ht="36" hidden="true" outlineLevel="3">
      <c r="A12281" s="2" t="s">
        <v>23703</v>
      </c>
      <c r="B12281" s="3" t="s">
        <v>23704</v>
      </c>
      <c r="C12281" s="2"/>
      <c r="D12281" s="2" t="s">
        <v>16</v>
      </c>
      <c r="E12281" s="4">
        <f>4550.00*(1-Z1%)</f>
        <v>4550</v>
      </c>
      <c r="F12281" s="2">
        <v>1</v>
      </c>
      <c r="G12281" s="2"/>
    </row>
    <row r="12282" spans="1:26" customHeight="1" ht="36" hidden="true" outlineLevel="3">
      <c r="A12282" s="2" t="s">
        <v>23705</v>
      </c>
      <c r="B12282" s="3" t="s">
        <v>23706</v>
      </c>
      <c r="C12282" s="2"/>
      <c r="D12282" s="2" t="s">
        <v>16</v>
      </c>
      <c r="E12282" s="4">
        <f>3800.00*(1-Z1%)</f>
        <v>3800</v>
      </c>
      <c r="F12282" s="2">
        <v>1</v>
      </c>
      <c r="G12282" s="2"/>
    </row>
    <row r="12283" spans="1:26" customHeight="1" ht="36" hidden="true" outlineLevel="3">
      <c r="A12283" s="2" t="s">
        <v>23707</v>
      </c>
      <c r="B12283" s="3" t="s">
        <v>23708</v>
      </c>
      <c r="C12283" s="2"/>
      <c r="D12283" s="2" t="s">
        <v>16</v>
      </c>
      <c r="E12283" s="4">
        <f>4200.00*(1-Z1%)</f>
        <v>4200</v>
      </c>
      <c r="F12283" s="2">
        <v>1</v>
      </c>
      <c r="G12283" s="2"/>
    </row>
    <row r="12284" spans="1:26" customHeight="1" ht="36" hidden="true" outlineLevel="3">
      <c r="A12284" s="2" t="s">
        <v>23709</v>
      </c>
      <c r="B12284" s="3" t="s">
        <v>23710</v>
      </c>
      <c r="C12284" s="2"/>
      <c r="D12284" s="2" t="s">
        <v>16</v>
      </c>
      <c r="E12284" s="4">
        <f>4550.00*(1-Z1%)</f>
        <v>4550</v>
      </c>
      <c r="F12284" s="2">
        <v>1</v>
      </c>
      <c r="G12284" s="2"/>
    </row>
    <row r="12285" spans="1:26" customHeight="1" ht="36" hidden="true" outlineLevel="3">
      <c r="A12285" s="2" t="s">
        <v>23711</v>
      </c>
      <c r="B12285" s="3" t="s">
        <v>23712</v>
      </c>
      <c r="C12285" s="2"/>
      <c r="D12285" s="2" t="s">
        <v>16</v>
      </c>
      <c r="E12285" s="4">
        <f>4850.00*(1-Z1%)</f>
        <v>4850</v>
      </c>
      <c r="F12285" s="2">
        <v>1</v>
      </c>
      <c r="G12285" s="2"/>
    </row>
    <row r="12286" spans="1:26" customHeight="1" ht="36" hidden="true" outlineLevel="3">
      <c r="A12286" s="2" t="s">
        <v>23713</v>
      </c>
      <c r="B12286" s="3" t="s">
        <v>23714</v>
      </c>
      <c r="C12286" s="2"/>
      <c r="D12286" s="2" t="s">
        <v>16</v>
      </c>
      <c r="E12286" s="4">
        <f>5990.00*(1-Z1%)</f>
        <v>5990</v>
      </c>
      <c r="F12286" s="2">
        <v>1</v>
      </c>
      <c r="G12286" s="2"/>
    </row>
    <row r="12287" spans="1:26" customHeight="1" ht="36" hidden="true" outlineLevel="3">
      <c r="A12287" s="2" t="s">
        <v>23715</v>
      </c>
      <c r="B12287" s="3" t="s">
        <v>23716</v>
      </c>
      <c r="C12287" s="2"/>
      <c r="D12287" s="2" t="s">
        <v>16</v>
      </c>
      <c r="E12287" s="4">
        <f>3550.00*(1-Z1%)</f>
        <v>3550</v>
      </c>
      <c r="F12287" s="2">
        <v>2</v>
      </c>
      <c r="G12287" s="2"/>
    </row>
    <row r="12288" spans="1:26" customHeight="1" ht="36" hidden="true" outlineLevel="3">
      <c r="A12288" s="2" t="s">
        <v>23717</v>
      </c>
      <c r="B12288" s="3" t="s">
        <v>23718</v>
      </c>
      <c r="C12288" s="2"/>
      <c r="D12288" s="2" t="s">
        <v>16</v>
      </c>
      <c r="E12288" s="4">
        <f>2150.00*(1-Z1%)</f>
        <v>2150</v>
      </c>
      <c r="F12288" s="2">
        <v>1</v>
      </c>
      <c r="G12288" s="2"/>
    </row>
    <row r="12289" spans="1:26" customHeight="1" ht="36" hidden="true" outlineLevel="3">
      <c r="A12289" s="2" t="s">
        <v>23719</v>
      </c>
      <c r="B12289" s="3" t="s">
        <v>23720</v>
      </c>
      <c r="C12289" s="2"/>
      <c r="D12289" s="2" t="s">
        <v>16</v>
      </c>
      <c r="E12289" s="4">
        <f>3450.00*(1-Z1%)</f>
        <v>3450</v>
      </c>
      <c r="F12289" s="2">
        <v>1</v>
      </c>
      <c r="G12289" s="2"/>
    </row>
    <row r="12290" spans="1:26" customHeight="1" ht="35" hidden="true" outlineLevel="3">
      <c r="A12290" s="5" t="s">
        <v>23721</v>
      </c>
      <c r="B12290" s="5"/>
      <c r="C12290" s="5"/>
      <c r="D12290" s="5"/>
      <c r="E12290" s="5"/>
      <c r="F12290" s="5"/>
      <c r="G12290" s="5"/>
    </row>
    <row r="12291" spans="1:26" customHeight="1" ht="36" hidden="true" outlineLevel="3">
      <c r="A12291" s="2" t="s">
        <v>23722</v>
      </c>
      <c r="B12291" s="3" t="s">
        <v>23723</v>
      </c>
      <c r="C12291" s="2"/>
      <c r="D12291" s="2" t="s">
        <v>16</v>
      </c>
      <c r="E12291" s="4">
        <f>190.00*(1-Z1%)</f>
        <v>190</v>
      </c>
      <c r="F12291" s="2">
        <v>1</v>
      </c>
      <c r="G12291" s="2"/>
    </row>
    <row r="12292" spans="1:26" customHeight="1" ht="36" hidden="true" outlineLevel="3">
      <c r="A12292" s="2" t="s">
        <v>23724</v>
      </c>
      <c r="B12292" s="3" t="s">
        <v>23725</v>
      </c>
      <c r="C12292" s="2"/>
      <c r="D12292" s="2" t="s">
        <v>16</v>
      </c>
      <c r="E12292" s="4">
        <f>300.00*(1-Z1%)</f>
        <v>300</v>
      </c>
      <c r="F12292" s="2">
        <v>1</v>
      </c>
      <c r="G12292" s="2"/>
    </row>
    <row r="12293" spans="1:26" customHeight="1" ht="36" hidden="true" outlineLevel="3">
      <c r="A12293" s="2" t="s">
        <v>23726</v>
      </c>
      <c r="B12293" s="3" t="s">
        <v>23727</v>
      </c>
      <c r="C12293" s="2"/>
      <c r="D12293" s="2" t="s">
        <v>16</v>
      </c>
      <c r="E12293" s="4">
        <f>350.00*(1-Z1%)</f>
        <v>350</v>
      </c>
      <c r="F12293" s="2">
        <v>1</v>
      </c>
      <c r="G12293" s="2"/>
    </row>
    <row r="12294" spans="1:26" customHeight="1" ht="36" hidden="true" outlineLevel="3">
      <c r="A12294" s="2" t="s">
        <v>23728</v>
      </c>
      <c r="B12294" s="3" t="s">
        <v>23729</v>
      </c>
      <c r="C12294" s="2"/>
      <c r="D12294" s="2" t="s">
        <v>16</v>
      </c>
      <c r="E12294" s="4">
        <f>650.00*(1-Z1%)</f>
        <v>650</v>
      </c>
      <c r="F12294" s="2">
        <v>1</v>
      </c>
      <c r="G12294" s="2"/>
    </row>
    <row r="12295" spans="1:26" customHeight="1" ht="36" hidden="true" outlineLevel="3">
      <c r="A12295" s="2" t="s">
        <v>23730</v>
      </c>
      <c r="B12295" s="3" t="s">
        <v>23731</v>
      </c>
      <c r="C12295" s="2"/>
      <c r="D12295" s="2" t="s">
        <v>16</v>
      </c>
      <c r="E12295" s="4">
        <f>190.00*(1-Z1%)</f>
        <v>190</v>
      </c>
      <c r="F12295" s="2">
        <v>1</v>
      </c>
      <c r="G12295" s="2"/>
    </row>
    <row r="12296" spans="1:26" customHeight="1" ht="36" hidden="true" outlineLevel="3">
      <c r="A12296" s="2" t="s">
        <v>23732</v>
      </c>
      <c r="B12296" s="3" t="s">
        <v>23733</v>
      </c>
      <c r="C12296" s="2"/>
      <c r="D12296" s="2" t="s">
        <v>16</v>
      </c>
      <c r="E12296" s="4">
        <f>290.00*(1-Z1%)</f>
        <v>290</v>
      </c>
      <c r="F12296" s="2">
        <v>1</v>
      </c>
      <c r="G12296" s="2"/>
    </row>
    <row r="12297" spans="1:26" customHeight="1" ht="36" hidden="true" outlineLevel="3">
      <c r="A12297" s="2" t="s">
        <v>23734</v>
      </c>
      <c r="B12297" s="3" t="s">
        <v>23735</v>
      </c>
      <c r="C12297" s="2"/>
      <c r="D12297" s="2" t="s">
        <v>16</v>
      </c>
      <c r="E12297" s="4">
        <f>650.00*(1-Z1%)</f>
        <v>650</v>
      </c>
      <c r="F12297" s="2">
        <v>1</v>
      </c>
      <c r="G12297" s="2"/>
    </row>
    <row r="12298" spans="1:26" customHeight="1" ht="36" hidden="true" outlineLevel="3">
      <c r="A12298" s="2" t="s">
        <v>23736</v>
      </c>
      <c r="B12298" s="3" t="s">
        <v>23737</v>
      </c>
      <c r="C12298" s="2"/>
      <c r="D12298" s="2" t="s">
        <v>16</v>
      </c>
      <c r="E12298" s="4">
        <f>650.00*(1-Z1%)</f>
        <v>650</v>
      </c>
      <c r="F12298" s="2">
        <v>1</v>
      </c>
      <c r="G12298" s="2"/>
    </row>
    <row r="12299" spans="1:26" customHeight="1" ht="36" hidden="true" outlineLevel="3">
      <c r="A12299" s="2" t="s">
        <v>23738</v>
      </c>
      <c r="B12299" s="3" t="s">
        <v>23739</v>
      </c>
      <c r="C12299" s="2"/>
      <c r="D12299" s="2" t="s">
        <v>16</v>
      </c>
      <c r="E12299" s="4">
        <f>550.00*(1-Z1%)</f>
        <v>550</v>
      </c>
      <c r="F12299" s="2">
        <v>1</v>
      </c>
      <c r="G12299" s="2"/>
    </row>
    <row r="12300" spans="1:26" customHeight="1" ht="36" hidden="true" outlineLevel="3">
      <c r="A12300" s="2" t="s">
        <v>23740</v>
      </c>
      <c r="B12300" s="3" t="s">
        <v>23741</v>
      </c>
      <c r="C12300" s="2"/>
      <c r="D12300" s="2" t="s">
        <v>16</v>
      </c>
      <c r="E12300" s="4">
        <f>930.00*(1-Z1%)</f>
        <v>930</v>
      </c>
      <c r="F12300" s="2">
        <v>1</v>
      </c>
      <c r="G12300" s="2"/>
    </row>
    <row r="12301" spans="1:26" customHeight="1" ht="36" hidden="true" outlineLevel="3">
      <c r="A12301" s="2" t="s">
        <v>23742</v>
      </c>
      <c r="B12301" s="3" t="s">
        <v>23743</v>
      </c>
      <c r="C12301" s="2"/>
      <c r="D12301" s="2" t="s">
        <v>16</v>
      </c>
      <c r="E12301" s="4">
        <f>750.00*(1-Z1%)</f>
        <v>750</v>
      </c>
      <c r="F12301" s="2">
        <v>3</v>
      </c>
      <c r="G12301" s="2"/>
    </row>
    <row r="12302" spans="1:26" customHeight="1" ht="36" hidden="true" outlineLevel="3">
      <c r="A12302" s="2" t="s">
        <v>23744</v>
      </c>
      <c r="B12302" s="3" t="s">
        <v>23745</v>
      </c>
      <c r="C12302" s="2"/>
      <c r="D12302" s="2" t="s">
        <v>16</v>
      </c>
      <c r="E12302" s="4">
        <f>820.00*(1-Z1%)</f>
        <v>820</v>
      </c>
      <c r="F12302" s="2">
        <v>1</v>
      </c>
      <c r="G12302" s="2"/>
    </row>
    <row r="12303" spans="1:26" customHeight="1" ht="36" hidden="true" outlineLevel="3">
      <c r="A12303" s="2" t="s">
        <v>23746</v>
      </c>
      <c r="B12303" s="3" t="s">
        <v>23747</v>
      </c>
      <c r="C12303" s="2"/>
      <c r="D12303" s="2" t="s">
        <v>16</v>
      </c>
      <c r="E12303" s="4">
        <f>710.00*(1-Z1%)</f>
        <v>710</v>
      </c>
      <c r="F12303" s="2">
        <v>2</v>
      </c>
      <c r="G12303" s="2"/>
    </row>
    <row r="12304" spans="1:26" customHeight="1" ht="36" hidden="true" outlineLevel="3">
      <c r="A12304" s="2" t="s">
        <v>23748</v>
      </c>
      <c r="B12304" s="3" t="s">
        <v>23749</v>
      </c>
      <c r="C12304" s="2"/>
      <c r="D12304" s="2" t="s">
        <v>16</v>
      </c>
      <c r="E12304" s="4">
        <f>840.00*(1-Z1%)</f>
        <v>840</v>
      </c>
      <c r="F12304" s="2">
        <v>1</v>
      </c>
      <c r="G12304" s="2"/>
    </row>
    <row r="12305" spans="1:26" customHeight="1" ht="36" hidden="true" outlineLevel="3">
      <c r="A12305" s="2" t="s">
        <v>23750</v>
      </c>
      <c r="B12305" s="3" t="s">
        <v>23751</v>
      </c>
      <c r="C12305" s="2"/>
      <c r="D12305" s="2" t="s">
        <v>16</v>
      </c>
      <c r="E12305" s="4">
        <f>890.00*(1-Z1%)</f>
        <v>890</v>
      </c>
      <c r="F12305" s="2">
        <v>1</v>
      </c>
      <c r="G12305" s="2"/>
    </row>
    <row r="12306" spans="1:26" customHeight="1" ht="36" hidden="true" outlineLevel="3">
      <c r="A12306" s="2" t="s">
        <v>23752</v>
      </c>
      <c r="B12306" s="3" t="s">
        <v>23753</v>
      </c>
      <c r="C12306" s="2"/>
      <c r="D12306" s="2" t="s">
        <v>16</v>
      </c>
      <c r="E12306" s="4">
        <f>520.00*(1-Z1%)</f>
        <v>520</v>
      </c>
      <c r="F12306" s="2">
        <v>1</v>
      </c>
      <c r="G12306" s="2"/>
    </row>
    <row r="12307" spans="1:26" customHeight="1" ht="36" hidden="true" outlineLevel="3">
      <c r="A12307" s="2" t="s">
        <v>23754</v>
      </c>
      <c r="B12307" s="3" t="s">
        <v>23755</v>
      </c>
      <c r="C12307" s="2"/>
      <c r="D12307" s="2" t="s">
        <v>16</v>
      </c>
      <c r="E12307" s="4">
        <f>250.00*(1-Z1%)</f>
        <v>250</v>
      </c>
      <c r="F12307" s="2">
        <v>3</v>
      </c>
      <c r="G12307" s="2"/>
    </row>
    <row r="12308" spans="1:26" customHeight="1" ht="36" hidden="true" outlineLevel="3">
      <c r="A12308" s="2" t="s">
        <v>23756</v>
      </c>
      <c r="B12308" s="3" t="s">
        <v>23757</v>
      </c>
      <c r="C12308" s="2"/>
      <c r="D12308" s="2" t="s">
        <v>16</v>
      </c>
      <c r="E12308" s="4">
        <f>250.00*(1-Z1%)</f>
        <v>250</v>
      </c>
      <c r="F12308" s="2">
        <v>2</v>
      </c>
      <c r="G12308" s="2"/>
    </row>
    <row r="12309" spans="1:26" customHeight="1" ht="36" hidden="true" outlineLevel="3">
      <c r="A12309" s="2" t="s">
        <v>23758</v>
      </c>
      <c r="B12309" s="3" t="s">
        <v>23759</v>
      </c>
      <c r="C12309" s="2"/>
      <c r="D12309" s="2" t="s">
        <v>16</v>
      </c>
      <c r="E12309" s="4">
        <f>290.00*(1-Z1%)</f>
        <v>290</v>
      </c>
      <c r="F12309" s="2">
        <v>4</v>
      </c>
      <c r="G12309" s="2"/>
    </row>
    <row r="12310" spans="1:26" customHeight="1" ht="36" hidden="true" outlineLevel="3">
      <c r="A12310" s="2" t="s">
        <v>23760</v>
      </c>
      <c r="B12310" s="3" t="s">
        <v>23761</v>
      </c>
      <c r="C12310" s="2"/>
      <c r="D12310" s="2" t="s">
        <v>16</v>
      </c>
      <c r="E12310" s="4">
        <f>350.00*(1-Z1%)</f>
        <v>350</v>
      </c>
      <c r="F12310" s="2">
        <v>3</v>
      </c>
      <c r="G12310" s="2"/>
    </row>
    <row r="12311" spans="1:26" customHeight="1" ht="36" hidden="true" outlineLevel="3">
      <c r="A12311" s="2" t="s">
        <v>23762</v>
      </c>
      <c r="B12311" s="3" t="s">
        <v>23763</v>
      </c>
      <c r="C12311" s="2"/>
      <c r="D12311" s="2" t="s">
        <v>16</v>
      </c>
      <c r="E12311" s="4">
        <f>450.00*(1-Z1%)</f>
        <v>450</v>
      </c>
      <c r="F12311" s="2">
        <v>1</v>
      </c>
      <c r="G12311" s="2"/>
    </row>
    <row r="12312" spans="1:26" customHeight="1" ht="36" hidden="true" outlineLevel="3">
      <c r="A12312" s="2" t="s">
        <v>23764</v>
      </c>
      <c r="B12312" s="3" t="s">
        <v>23765</v>
      </c>
      <c r="C12312" s="2"/>
      <c r="D12312" s="2" t="s">
        <v>16</v>
      </c>
      <c r="E12312" s="4">
        <f>250.00*(1-Z1%)</f>
        <v>250</v>
      </c>
      <c r="F12312" s="2">
        <v>1</v>
      </c>
      <c r="G12312" s="2"/>
    </row>
    <row r="12313" spans="1:26" customHeight="1" ht="36" hidden="true" outlineLevel="3">
      <c r="A12313" s="2" t="s">
        <v>23766</v>
      </c>
      <c r="B12313" s="3" t="s">
        <v>23767</v>
      </c>
      <c r="C12313" s="2"/>
      <c r="D12313" s="2" t="s">
        <v>16</v>
      </c>
      <c r="E12313" s="4">
        <f>250.00*(1-Z1%)</f>
        <v>250</v>
      </c>
      <c r="F12313" s="2">
        <v>3</v>
      </c>
      <c r="G12313" s="2"/>
    </row>
    <row r="12314" spans="1:26" customHeight="1" ht="36" hidden="true" outlineLevel="3">
      <c r="A12314" s="2" t="s">
        <v>23768</v>
      </c>
      <c r="B12314" s="3" t="s">
        <v>23769</v>
      </c>
      <c r="C12314" s="2"/>
      <c r="D12314" s="2" t="s">
        <v>16</v>
      </c>
      <c r="E12314" s="4">
        <f>450.00*(1-Z1%)</f>
        <v>450</v>
      </c>
      <c r="F12314" s="2">
        <v>2</v>
      </c>
      <c r="G12314" s="2"/>
    </row>
    <row r="12315" spans="1:26" customHeight="1" ht="36" hidden="true" outlineLevel="3">
      <c r="A12315" s="2" t="s">
        <v>23770</v>
      </c>
      <c r="B12315" s="3" t="s">
        <v>23771</v>
      </c>
      <c r="C12315" s="2"/>
      <c r="D12315" s="2" t="s">
        <v>16</v>
      </c>
      <c r="E12315" s="4">
        <f>450.00*(1-Z1%)</f>
        <v>450</v>
      </c>
      <c r="F12315" s="2">
        <v>1</v>
      </c>
      <c r="G12315" s="2"/>
    </row>
    <row r="12316" spans="1:26" customHeight="1" ht="36" hidden="true" outlineLevel="3">
      <c r="A12316" s="2" t="s">
        <v>23772</v>
      </c>
      <c r="B12316" s="3" t="s">
        <v>23773</v>
      </c>
      <c r="C12316" s="2"/>
      <c r="D12316" s="2" t="s">
        <v>16</v>
      </c>
      <c r="E12316" s="4">
        <f>690.00*(1-Z1%)</f>
        <v>690</v>
      </c>
      <c r="F12316" s="2">
        <v>6</v>
      </c>
      <c r="G12316" s="2"/>
    </row>
    <row r="12317" spans="1:26" customHeight="1" ht="36" hidden="true" outlineLevel="3">
      <c r="A12317" s="2" t="s">
        <v>23774</v>
      </c>
      <c r="B12317" s="3" t="s">
        <v>23775</v>
      </c>
      <c r="C12317" s="2"/>
      <c r="D12317" s="2" t="s">
        <v>16</v>
      </c>
      <c r="E12317" s="4">
        <f>690.00*(1-Z1%)</f>
        <v>690</v>
      </c>
      <c r="F12317" s="2">
        <v>2</v>
      </c>
      <c r="G12317" s="2"/>
    </row>
    <row r="12318" spans="1:26" customHeight="1" ht="35" hidden="true" outlineLevel="3">
      <c r="A12318" s="5" t="s">
        <v>23776</v>
      </c>
      <c r="B12318" s="5"/>
      <c r="C12318" s="5"/>
      <c r="D12318" s="5"/>
      <c r="E12318" s="5"/>
      <c r="F12318" s="5"/>
      <c r="G12318" s="5"/>
    </row>
    <row r="12319" spans="1:26" customHeight="1" ht="18" hidden="true" outlineLevel="3">
      <c r="A12319" s="2" t="s">
        <v>23777</v>
      </c>
      <c r="B12319" s="3" t="s">
        <v>23778</v>
      </c>
      <c r="C12319" s="2"/>
      <c r="D12319" s="2" t="s">
        <v>16</v>
      </c>
      <c r="E12319" s="4">
        <f>210.00*(1-Z1%)</f>
        <v>210</v>
      </c>
      <c r="F12319" s="2">
        <v>1</v>
      </c>
      <c r="G12319" s="2"/>
    </row>
    <row r="12320" spans="1:26" customHeight="1" ht="36" hidden="true" outlineLevel="3">
      <c r="A12320" s="2" t="s">
        <v>23779</v>
      </c>
      <c r="B12320" s="3" t="s">
        <v>23780</v>
      </c>
      <c r="C12320" s="2"/>
      <c r="D12320" s="2" t="s">
        <v>16</v>
      </c>
      <c r="E12320" s="4">
        <f>1750.00*(1-Z1%)</f>
        <v>1750</v>
      </c>
      <c r="F12320" s="2">
        <v>1</v>
      </c>
      <c r="G12320" s="2"/>
    </row>
    <row r="12321" spans="1:26" customHeight="1" ht="36" hidden="true" outlineLevel="3">
      <c r="A12321" s="2" t="s">
        <v>23781</v>
      </c>
      <c r="B12321" s="3" t="s">
        <v>23782</v>
      </c>
      <c r="C12321" s="2"/>
      <c r="D12321" s="2" t="s">
        <v>16</v>
      </c>
      <c r="E12321" s="4">
        <f>1590.00*(1-Z1%)</f>
        <v>1590</v>
      </c>
      <c r="F12321" s="2">
        <v>2</v>
      </c>
      <c r="G12321" s="2"/>
    </row>
    <row r="12322" spans="1:26" customHeight="1" ht="36" hidden="true" outlineLevel="3">
      <c r="A12322" s="2" t="s">
        <v>23783</v>
      </c>
      <c r="B12322" s="3" t="s">
        <v>23784</v>
      </c>
      <c r="C12322" s="2"/>
      <c r="D12322" s="2" t="s">
        <v>16</v>
      </c>
      <c r="E12322" s="4">
        <f>1590.00*(1-Z1%)</f>
        <v>1590</v>
      </c>
      <c r="F12322" s="2">
        <v>1</v>
      </c>
      <c r="G12322" s="2"/>
    </row>
    <row r="12323" spans="1:26" customHeight="1" ht="36" hidden="true" outlineLevel="3">
      <c r="A12323" s="2" t="s">
        <v>23785</v>
      </c>
      <c r="B12323" s="3" t="s">
        <v>23786</v>
      </c>
      <c r="C12323" s="2"/>
      <c r="D12323" s="2" t="s">
        <v>16</v>
      </c>
      <c r="E12323" s="4">
        <f>2150.00*(1-Z1%)</f>
        <v>2150</v>
      </c>
      <c r="F12323" s="2">
        <v>1</v>
      </c>
      <c r="G12323" s="2"/>
    </row>
    <row r="12324" spans="1:26" customHeight="1" ht="35" hidden="true" outlineLevel="3">
      <c r="A12324" s="5" t="s">
        <v>23787</v>
      </c>
      <c r="B12324" s="5"/>
      <c r="C12324" s="5"/>
      <c r="D12324" s="5"/>
      <c r="E12324" s="5"/>
      <c r="F12324" s="5"/>
      <c r="G12324" s="5"/>
    </row>
    <row r="12325" spans="1:26" customHeight="1" ht="36" hidden="true" outlineLevel="3">
      <c r="A12325" s="2" t="s">
        <v>23788</v>
      </c>
      <c r="B12325" s="3" t="s">
        <v>23789</v>
      </c>
      <c r="C12325" s="2"/>
      <c r="D12325" s="2" t="s">
        <v>16</v>
      </c>
      <c r="E12325" s="4">
        <f>1100.00*(1-Z1%)</f>
        <v>1100</v>
      </c>
      <c r="F12325" s="2">
        <v>1</v>
      </c>
      <c r="G12325" s="2"/>
    </row>
    <row r="12326" spans="1:26" customHeight="1" ht="36" hidden="true" outlineLevel="3">
      <c r="A12326" s="2" t="s">
        <v>23790</v>
      </c>
      <c r="B12326" s="3" t="s">
        <v>23791</v>
      </c>
      <c r="C12326" s="2"/>
      <c r="D12326" s="2" t="s">
        <v>16</v>
      </c>
      <c r="E12326" s="4">
        <f>1050.00*(1-Z1%)</f>
        <v>1050</v>
      </c>
      <c r="F12326" s="2">
        <v>1</v>
      </c>
      <c r="G12326" s="2"/>
    </row>
    <row r="12327" spans="1:26" customHeight="1" ht="36" hidden="true" outlineLevel="3">
      <c r="A12327" s="2" t="s">
        <v>23792</v>
      </c>
      <c r="B12327" s="3" t="s">
        <v>23793</v>
      </c>
      <c r="C12327" s="2"/>
      <c r="D12327" s="2" t="s">
        <v>16</v>
      </c>
      <c r="E12327" s="4">
        <f>600.00*(1-Z1%)</f>
        <v>600</v>
      </c>
      <c r="F12327" s="2">
        <v>1</v>
      </c>
      <c r="G12327" s="2"/>
    </row>
    <row r="12328" spans="1:26" customHeight="1" ht="36" hidden="true" outlineLevel="3">
      <c r="A12328" s="2" t="s">
        <v>23794</v>
      </c>
      <c r="B12328" s="3" t="s">
        <v>23795</v>
      </c>
      <c r="C12328" s="2"/>
      <c r="D12328" s="2" t="s">
        <v>16</v>
      </c>
      <c r="E12328" s="4">
        <f>1190.00*(1-Z1%)</f>
        <v>1190</v>
      </c>
      <c r="F12328" s="2">
        <v>3</v>
      </c>
      <c r="G12328" s="2"/>
    </row>
    <row r="12329" spans="1:26" customHeight="1" ht="36" hidden="true" outlineLevel="3">
      <c r="A12329" s="2" t="s">
        <v>23796</v>
      </c>
      <c r="B12329" s="3" t="s">
        <v>23797</v>
      </c>
      <c r="C12329" s="2"/>
      <c r="D12329" s="2" t="s">
        <v>16</v>
      </c>
      <c r="E12329" s="4">
        <f>790.00*(1-Z1%)</f>
        <v>790</v>
      </c>
      <c r="F12329" s="2">
        <v>2</v>
      </c>
      <c r="G12329" s="2"/>
    </row>
    <row r="12330" spans="1:26" customHeight="1" ht="36" hidden="true" outlineLevel="3">
      <c r="A12330" s="2" t="s">
        <v>23798</v>
      </c>
      <c r="B12330" s="3" t="s">
        <v>23799</v>
      </c>
      <c r="C12330" s="2"/>
      <c r="D12330" s="2" t="s">
        <v>16</v>
      </c>
      <c r="E12330" s="4">
        <f>790.00*(1-Z1%)</f>
        <v>790</v>
      </c>
      <c r="F12330" s="2">
        <v>2</v>
      </c>
      <c r="G12330" s="2"/>
    </row>
    <row r="12331" spans="1:26" customHeight="1" ht="54" hidden="true" outlineLevel="3">
      <c r="A12331" s="2" t="s">
        <v>23800</v>
      </c>
      <c r="B12331" s="3" t="s">
        <v>23801</v>
      </c>
      <c r="C12331" s="2"/>
      <c r="D12331" s="2" t="s">
        <v>16</v>
      </c>
      <c r="E12331" s="4">
        <f>1750.00*(1-Z1%)</f>
        <v>1750</v>
      </c>
      <c r="F12331" s="2">
        <v>1</v>
      </c>
      <c r="G12331" s="2"/>
    </row>
    <row r="12332" spans="1:26" customHeight="1" ht="36" hidden="true" outlineLevel="3">
      <c r="A12332" s="2" t="s">
        <v>23802</v>
      </c>
      <c r="B12332" s="3" t="s">
        <v>23803</v>
      </c>
      <c r="C12332" s="2"/>
      <c r="D12332" s="2" t="s">
        <v>16</v>
      </c>
      <c r="E12332" s="4">
        <f>790.00*(1-Z1%)</f>
        <v>790</v>
      </c>
      <c r="F12332" s="2">
        <v>1</v>
      </c>
      <c r="G12332" s="2"/>
    </row>
    <row r="12333" spans="1:26" customHeight="1" ht="36" hidden="true" outlineLevel="3">
      <c r="A12333" s="2" t="s">
        <v>23804</v>
      </c>
      <c r="B12333" s="3" t="s">
        <v>23805</v>
      </c>
      <c r="C12333" s="2"/>
      <c r="D12333" s="2" t="s">
        <v>16</v>
      </c>
      <c r="E12333" s="4">
        <f>390.00*(1-Z1%)</f>
        <v>390</v>
      </c>
      <c r="F12333" s="2">
        <v>1</v>
      </c>
      <c r="G12333" s="2"/>
    </row>
    <row r="12334" spans="1:26" customHeight="1" ht="36" hidden="true" outlineLevel="3">
      <c r="A12334" s="2" t="s">
        <v>23806</v>
      </c>
      <c r="B12334" s="3" t="s">
        <v>23807</v>
      </c>
      <c r="C12334" s="2"/>
      <c r="D12334" s="2" t="s">
        <v>16</v>
      </c>
      <c r="E12334" s="4">
        <f>1490.00*(1-Z1%)</f>
        <v>1490</v>
      </c>
      <c r="F12334" s="2">
        <v>1</v>
      </c>
      <c r="G12334" s="2"/>
    </row>
    <row r="12335" spans="1:26" customHeight="1" ht="36" hidden="true" outlineLevel="3">
      <c r="A12335" s="2" t="s">
        <v>23808</v>
      </c>
      <c r="B12335" s="3" t="s">
        <v>23809</v>
      </c>
      <c r="C12335" s="2"/>
      <c r="D12335" s="2" t="s">
        <v>16</v>
      </c>
      <c r="E12335" s="4">
        <f>1690.00*(1-Z1%)</f>
        <v>1690</v>
      </c>
      <c r="F12335" s="2">
        <v>1</v>
      </c>
      <c r="G12335" s="2"/>
    </row>
    <row r="12336" spans="1:26" customHeight="1" ht="54" hidden="true" outlineLevel="3">
      <c r="A12336" s="2" t="s">
        <v>23810</v>
      </c>
      <c r="B12336" s="3" t="s">
        <v>23811</v>
      </c>
      <c r="C12336" s="2"/>
      <c r="D12336" s="2" t="s">
        <v>16</v>
      </c>
      <c r="E12336" s="4">
        <f>1490.00*(1-Z1%)</f>
        <v>1490</v>
      </c>
      <c r="F12336" s="2">
        <v>1</v>
      </c>
      <c r="G12336" s="2"/>
    </row>
    <row r="12337" spans="1:26" customHeight="1" ht="36" hidden="true" outlineLevel="3">
      <c r="A12337" s="2" t="s">
        <v>23812</v>
      </c>
      <c r="B12337" s="3" t="s">
        <v>23813</v>
      </c>
      <c r="C12337" s="2"/>
      <c r="D12337" s="2" t="s">
        <v>16</v>
      </c>
      <c r="E12337" s="4">
        <f>1490.00*(1-Z1%)</f>
        <v>1490</v>
      </c>
      <c r="F12337" s="2">
        <v>1</v>
      </c>
      <c r="G12337" s="2"/>
    </row>
    <row r="12338" spans="1:26" customHeight="1" ht="54" hidden="true" outlineLevel="3">
      <c r="A12338" s="2" t="s">
        <v>23814</v>
      </c>
      <c r="B12338" s="3" t="s">
        <v>23815</v>
      </c>
      <c r="C12338" s="2"/>
      <c r="D12338" s="2" t="s">
        <v>16</v>
      </c>
      <c r="E12338" s="4">
        <f>1490.00*(1-Z1%)</f>
        <v>1490</v>
      </c>
      <c r="F12338" s="2">
        <v>1</v>
      </c>
      <c r="G12338" s="2"/>
    </row>
    <row r="12339" spans="1:26" customHeight="1" ht="54" hidden="true" outlineLevel="3">
      <c r="A12339" s="2" t="s">
        <v>23816</v>
      </c>
      <c r="B12339" s="3" t="s">
        <v>23817</v>
      </c>
      <c r="C12339" s="2"/>
      <c r="D12339" s="2" t="s">
        <v>16</v>
      </c>
      <c r="E12339" s="4">
        <f>1490.00*(1-Z1%)</f>
        <v>1490</v>
      </c>
      <c r="F12339" s="2">
        <v>1</v>
      </c>
      <c r="G12339" s="2"/>
    </row>
    <row r="12340" spans="1:26" customHeight="1" ht="36" hidden="true" outlineLevel="3">
      <c r="A12340" s="2" t="s">
        <v>23818</v>
      </c>
      <c r="B12340" s="3" t="s">
        <v>23819</v>
      </c>
      <c r="C12340" s="2"/>
      <c r="D12340" s="2" t="s">
        <v>16</v>
      </c>
      <c r="E12340" s="4">
        <f>1590.00*(1-Z1%)</f>
        <v>1590</v>
      </c>
      <c r="F12340" s="2">
        <v>1</v>
      </c>
      <c r="G12340" s="2"/>
    </row>
    <row r="12341" spans="1:26" customHeight="1" ht="36" hidden="true" outlineLevel="3">
      <c r="A12341" s="2" t="s">
        <v>23820</v>
      </c>
      <c r="B12341" s="3" t="s">
        <v>23821</v>
      </c>
      <c r="C12341" s="2"/>
      <c r="D12341" s="2" t="s">
        <v>16</v>
      </c>
      <c r="E12341" s="4">
        <f>1590.00*(1-Z1%)</f>
        <v>1590</v>
      </c>
      <c r="F12341" s="2">
        <v>1</v>
      </c>
      <c r="G12341" s="2"/>
    </row>
    <row r="12342" spans="1:26" customHeight="1" ht="36" hidden="true" outlineLevel="3">
      <c r="A12342" s="2" t="s">
        <v>23822</v>
      </c>
      <c r="B12342" s="3" t="s">
        <v>23823</v>
      </c>
      <c r="C12342" s="2"/>
      <c r="D12342" s="2" t="s">
        <v>16</v>
      </c>
      <c r="E12342" s="4">
        <f>690.00*(1-Z1%)</f>
        <v>690</v>
      </c>
      <c r="F12342" s="2">
        <v>1</v>
      </c>
      <c r="G12342" s="2"/>
    </row>
    <row r="12343" spans="1:26" customHeight="1" ht="36" hidden="true" outlineLevel="3">
      <c r="A12343" s="2" t="s">
        <v>23824</v>
      </c>
      <c r="B12343" s="3" t="s">
        <v>23825</v>
      </c>
      <c r="C12343" s="2"/>
      <c r="D12343" s="2" t="s">
        <v>16</v>
      </c>
      <c r="E12343" s="4">
        <f>490.00*(1-Z1%)</f>
        <v>490</v>
      </c>
      <c r="F12343" s="2">
        <v>1</v>
      </c>
      <c r="G12343" s="2"/>
    </row>
    <row r="12344" spans="1:26" customHeight="1" ht="36" hidden="true" outlineLevel="3">
      <c r="A12344" s="2" t="s">
        <v>23826</v>
      </c>
      <c r="B12344" s="3" t="s">
        <v>23827</v>
      </c>
      <c r="C12344" s="2"/>
      <c r="D12344" s="2" t="s">
        <v>16</v>
      </c>
      <c r="E12344" s="4">
        <f>470.00*(1-Z1%)</f>
        <v>470</v>
      </c>
      <c r="F12344" s="2">
        <v>3</v>
      </c>
      <c r="G12344" s="2"/>
    </row>
    <row r="12345" spans="1:26" customHeight="1" ht="36" hidden="true" outlineLevel="3">
      <c r="A12345" s="2" t="s">
        <v>23828</v>
      </c>
      <c r="B12345" s="3" t="s">
        <v>23829</v>
      </c>
      <c r="C12345" s="2"/>
      <c r="D12345" s="2" t="s">
        <v>16</v>
      </c>
      <c r="E12345" s="4">
        <f>490.00*(1-Z1%)</f>
        <v>490</v>
      </c>
      <c r="F12345" s="2">
        <v>2</v>
      </c>
      <c r="G12345" s="2"/>
    </row>
    <row r="12346" spans="1:26" customHeight="1" ht="36" hidden="true" outlineLevel="3">
      <c r="A12346" s="2" t="s">
        <v>23830</v>
      </c>
      <c r="B12346" s="3" t="s">
        <v>23831</v>
      </c>
      <c r="C12346" s="2"/>
      <c r="D12346" s="2" t="s">
        <v>16</v>
      </c>
      <c r="E12346" s="4">
        <f>490.00*(1-Z1%)</f>
        <v>490</v>
      </c>
      <c r="F12346" s="2">
        <v>3</v>
      </c>
      <c r="G12346" s="2"/>
    </row>
    <row r="12347" spans="1:26" customHeight="1" ht="36" hidden="true" outlineLevel="3">
      <c r="A12347" s="2" t="s">
        <v>23832</v>
      </c>
      <c r="B12347" s="3" t="s">
        <v>23833</v>
      </c>
      <c r="C12347" s="2"/>
      <c r="D12347" s="2" t="s">
        <v>16</v>
      </c>
      <c r="E12347" s="4">
        <f>1200.00*(1-Z1%)</f>
        <v>1200</v>
      </c>
      <c r="F12347" s="2">
        <v>2</v>
      </c>
      <c r="G12347" s="2"/>
    </row>
    <row r="12348" spans="1:26" customHeight="1" ht="36" hidden="true" outlineLevel="3">
      <c r="A12348" s="2" t="s">
        <v>23834</v>
      </c>
      <c r="B12348" s="3" t="s">
        <v>23835</v>
      </c>
      <c r="C12348" s="2"/>
      <c r="D12348" s="2" t="s">
        <v>16</v>
      </c>
      <c r="E12348" s="4">
        <f>1200.00*(1-Z1%)</f>
        <v>1200</v>
      </c>
      <c r="F12348" s="2">
        <v>2</v>
      </c>
      <c r="G12348" s="2"/>
    </row>
    <row r="12349" spans="1:26" customHeight="1" ht="36" hidden="true" outlineLevel="3">
      <c r="A12349" s="2" t="s">
        <v>23836</v>
      </c>
      <c r="B12349" s="3" t="s">
        <v>23837</v>
      </c>
      <c r="C12349" s="2"/>
      <c r="D12349" s="2" t="s">
        <v>16</v>
      </c>
      <c r="E12349" s="4">
        <f>650.00*(1-Z1%)</f>
        <v>650</v>
      </c>
      <c r="F12349" s="2">
        <v>1</v>
      </c>
      <c r="G12349" s="2"/>
    </row>
    <row r="12350" spans="1:26" customHeight="1" ht="36" hidden="true" outlineLevel="3">
      <c r="A12350" s="2" t="s">
        <v>23838</v>
      </c>
      <c r="B12350" s="3" t="s">
        <v>23839</v>
      </c>
      <c r="C12350" s="2"/>
      <c r="D12350" s="2" t="s">
        <v>16</v>
      </c>
      <c r="E12350" s="4">
        <f>650.00*(1-Z1%)</f>
        <v>650</v>
      </c>
      <c r="F12350" s="2">
        <v>2</v>
      </c>
      <c r="G12350" s="2"/>
    </row>
    <row r="12351" spans="1:26" customHeight="1" ht="36" hidden="true" outlineLevel="3">
      <c r="A12351" s="2" t="s">
        <v>23840</v>
      </c>
      <c r="B12351" s="3" t="s">
        <v>23841</v>
      </c>
      <c r="C12351" s="2"/>
      <c r="D12351" s="2" t="s">
        <v>16</v>
      </c>
      <c r="E12351" s="4">
        <f>1200.00*(1-Z1%)</f>
        <v>1200</v>
      </c>
      <c r="F12351" s="2">
        <v>1</v>
      </c>
      <c r="G12351" s="2"/>
    </row>
    <row r="12352" spans="1:26" customHeight="1" ht="36" hidden="true" outlineLevel="3">
      <c r="A12352" s="2" t="s">
        <v>23842</v>
      </c>
      <c r="B12352" s="3" t="s">
        <v>23843</v>
      </c>
      <c r="C12352" s="2"/>
      <c r="D12352" s="2" t="s">
        <v>16</v>
      </c>
      <c r="E12352" s="4">
        <f>1200.00*(1-Z1%)</f>
        <v>1200</v>
      </c>
      <c r="F12352" s="2">
        <v>2</v>
      </c>
      <c r="G12352" s="2"/>
    </row>
    <row r="12353" spans="1:26" customHeight="1" ht="36" hidden="true" outlineLevel="3">
      <c r="A12353" s="2" t="s">
        <v>23844</v>
      </c>
      <c r="B12353" s="3" t="s">
        <v>23845</v>
      </c>
      <c r="C12353" s="2"/>
      <c r="D12353" s="2" t="s">
        <v>16</v>
      </c>
      <c r="E12353" s="4">
        <f>590.00*(1-Z1%)</f>
        <v>590</v>
      </c>
      <c r="F12353" s="2">
        <v>1</v>
      </c>
      <c r="G12353" s="2"/>
    </row>
    <row r="12354" spans="1:26" customHeight="1" ht="36" hidden="true" outlineLevel="3">
      <c r="A12354" s="2" t="s">
        <v>23846</v>
      </c>
      <c r="B12354" s="3" t="s">
        <v>23847</v>
      </c>
      <c r="C12354" s="2"/>
      <c r="D12354" s="2" t="s">
        <v>16</v>
      </c>
      <c r="E12354" s="4">
        <f>650.00*(1-Z1%)</f>
        <v>650</v>
      </c>
      <c r="F12354" s="2">
        <v>1</v>
      </c>
      <c r="G12354" s="2"/>
    </row>
    <row r="12355" spans="1:26" customHeight="1" ht="36" hidden="true" outlineLevel="3">
      <c r="A12355" s="2" t="s">
        <v>23848</v>
      </c>
      <c r="B12355" s="3" t="s">
        <v>23849</v>
      </c>
      <c r="C12355" s="2"/>
      <c r="D12355" s="2" t="s">
        <v>16</v>
      </c>
      <c r="E12355" s="4">
        <f>820.00*(1-Z1%)</f>
        <v>820</v>
      </c>
      <c r="F12355" s="2">
        <v>1</v>
      </c>
      <c r="G12355" s="2"/>
    </row>
    <row r="12356" spans="1:26" customHeight="1" ht="35" hidden="true" outlineLevel="3">
      <c r="A12356" s="5" t="s">
        <v>23850</v>
      </c>
      <c r="B12356" s="5"/>
      <c r="C12356" s="5"/>
      <c r="D12356" s="5"/>
      <c r="E12356" s="5"/>
      <c r="F12356" s="5"/>
      <c r="G12356" s="5"/>
    </row>
    <row r="12357" spans="1:26" customHeight="1" ht="36" hidden="true" outlineLevel="3">
      <c r="A12357" s="2" t="s">
        <v>23851</v>
      </c>
      <c r="B12357" s="3" t="s">
        <v>23852</v>
      </c>
      <c r="C12357" s="2"/>
      <c r="D12357" s="2" t="s">
        <v>16</v>
      </c>
      <c r="E12357" s="4">
        <f>150.00*(1-Z1%)</f>
        <v>150</v>
      </c>
      <c r="F12357" s="2">
        <v>1</v>
      </c>
      <c r="G12357" s="2"/>
    </row>
    <row r="12358" spans="1:26" customHeight="1" ht="36" hidden="true" outlineLevel="3">
      <c r="A12358" s="2" t="s">
        <v>23853</v>
      </c>
      <c r="B12358" s="3" t="s">
        <v>23854</v>
      </c>
      <c r="C12358" s="2"/>
      <c r="D12358" s="2" t="s">
        <v>16</v>
      </c>
      <c r="E12358" s="4">
        <f>150.00*(1-Z1%)</f>
        <v>150</v>
      </c>
      <c r="F12358" s="2">
        <v>3</v>
      </c>
      <c r="G12358" s="2"/>
    </row>
    <row r="12359" spans="1:26" customHeight="1" ht="18" hidden="true" outlineLevel="3">
      <c r="A12359" s="2" t="s">
        <v>23855</v>
      </c>
      <c r="B12359" s="3" t="s">
        <v>23856</v>
      </c>
      <c r="C12359" s="2"/>
      <c r="D12359" s="2" t="s">
        <v>16</v>
      </c>
      <c r="E12359" s="4">
        <f>150.00*(1-Z1%)</f>
        <v>150</v>
      </c>
      <c r="F12359" s="2">
        <v>1</v>
      </c>
      <c r="G12359" s="2"/>
    </row>
    <row r="12360" spans="1:26" customHeight="1" ht="36" hidden="true" outlineLevel="3">
      <c r="A12360" s="2" t="s">
        <v>23857</v>
      </c>
      <c r="B12360" s="3" t="s">
        <v>23858</v>
      </c>
      <c r="C12360" s="2"/>
      <c r="D12360" s="2" t="s">
        <v>16</v>
      </c>
      <c r="E12360" s="4">
        <f>195.00*(1-Z1%)</f>
        <v>195</v>
      </c>
      <c r="F12360" s="2">
        <v>1</v>
      </c>
      <c r="G12360" s="2"/>
    </row>
    <row r="12361" spans="1:26" customHeight="1" ht="36" hidden="true" outlineLevel="3">
      <c r="A12361" s="2" t="s">
        <v>23859</v>
      </c>
      <c r="B12361" s="3" t="s">
        <v>23860</v>
      </c>
      <c r="C12361" s="2"/>
      <c r="D12361" s="2" t="s">
        <v>16</v>
      </c>
      <c r="E12361" s="4">
        <f>85.00*(1-Z1%)</f>
        <v>85</v>
      </c>
      <c r="F12361" s="2">
        <v>1</v>
      </c>
      <c r="G12361" s="2"/>
    </row>
    <row r="12362" spans="1:26" customHeight="1" ht="36" hidden="true" outlineLevel="3">
      <c r="A12362" s="2" t="s">
        <v>23861</v>
      </c>
      <c r="B12362" s="3" t="s">
        <v>23862</v>
      </c>
      <c r="C12362" s="2"/>
      <c r="D12362" s="2" t="s">
        <v>16</v>
      </c>
      <c r="E12362" s="4">
        <f>95.00*(1-Z1%)</f>
        <v>95</v>
      </c>
      <c r="F12362" s="2">
        <v>1</v>
      </c>
      <c r="G12362" s="2"/>
    </row>
    <row r="12363" spans="1:26" customHeight="1" ht="36" hidden="true" outlineLevel="3">
      <c r="A12363" s="2" t="s">
        <v>23863</v>
      </c>
      <c r="B12363" s="3" t="s">
        <v>23864</v>
      </c>
      <c r="C12363" s="2"/>
      <c r="D12363" s="2" t="s">
        <v>16</v>
      </c>
      <c r="E12363" s="4">
        <f>95.00*(1-Z1%)</f>
        <v>95</v>
      </c>
      <c r="F12363" s="2">
        <v>1</v>
      </c>
      <c r="G12363" s="2"/>
    </row>
    <row r="12364" spans="1:26" customHeight="1" ht="36" hidden="true" outlineLevel="3">
      <c r="A12364" s="2" t="s">
        <v>23865</v>
      </c>
      <c r="B12364" s="3" t="s">
        <v>23866</v>
      </c>
      <c r="C12364" s="2"/>
      <c r="D12364" s="2" t="s">
        <v>16</v>
      </c>
      <c r="E12364" s="4">
        <f>90.00*(1-Z1%)</f>
        <v>90</v>
      </c>
      <c r="F12364" s="2">
        <v>7</v>
      </c>
      <c r="G12364" s="2"/>
    </row>
    <row r="12365" spans="1:26" customHeight="1" ht="36" hidden="true" outlineLevel="3">
      <c r="A12365" s="2" t="s">
        <v>23867</v>
      </c>
      <c r="B12365" s="3" t="s">
        <v>23868</v>
      </c>
      <c r="C12365" s="2"/>
      <c r="D12365" s="2" t="s">
        <v>16</v>
      </c>
      <c r="E12365" s="4">
        <f>90.00*(1-Z1%)</f>
        <v>90</v>
      </c>
      <c r="F12365" s="2">
        <v>1</v>
      </c>
      <c r="G12365" s="2"/>
    </row>
    <row r="12366" spans="1:26" customHeight="1" ht="36" hidden="true" outlineLevel="3">
      <c r="A12366" s="2" t="s">
        <v>23869</v>
      </c>
      <c r="B12366" s="3" t="s">
        <v>23870</v>
      </c>
      <c r="C12366" s="2"/>
      <c r="D12366" s="2" t="s">
        <v>16</v>
      </c>
      <c r="E12366" s="4">
        <f>140.00*(1-Z1%)</f>
        <v>140</v>
      </c>
      <c r="F12366" s="2">
        <v>6</v>
      </c>
      <c r="G12366" s="2"/>
    </row>
    <row r="12367" spans="1:26" customHeight="1" ht="36" hidden="true" outlineLevel="3">
      <c r="A12367" s="2" t="s">
        <v>23871</v>
      </c>
      <c r="B12367" s="3" t="s">
        <v>23872</v>
      </c>
      <c r="C12367" s="2"/>
      <c r="D12367" s="2" t="s">
        <v>16</v>
      </c>
      <c r="E12367" s="4">
        <f>75.00*(1-Z1%)</f>
        <v>75</v>
      </c>
      <c r="F12367" s="2">
        <v>8</v>
      </c>
      <c r="G12367" s="2"/>
    </row>
    <row r="12368" spans="1:26" customHeight="1" ht="36" hidden="true" outlineLevel="3">
      <c r="A12368" s="2" t="s">
        <v>23873</v>
      </c>
      <c r="B12368" s="3" t="s">
        <v>23874</v>
      </c>
      <c r="C12368" s="2"/>
      <c r="D12368" s="2" t="s">
        <v>16</v>
      </c>
      <c r="E12368" s="4">
        <f>75.00*(1-Z1%)</f>
        <v>75</v>
      </c>
      <c r="F12368" s="2">
        <v>3</v>
      </c>
      <c r="G12368" s="2"/>
    </row>
    <row r="12369" spans="1:26" customHeight="1" ht="36" hidden="true" outlineLevel="3">
      <c r="A12369" s="2" t="s">
        <v>23875</v>
      </c>
      <c r="B12369" s="3" t="s">
        <v>23876</v>
      </c>
      <c r="C12369" s="2"/>
      <c r="D12369" s="2" t="s">
        <v>16</v>
      </c>
      <c r="E12369" s="4">
        <f>75.00*(1-Z1%)</f>
        <v>75</v>
      </c>
      <c r="F12369" s="2">
        <v>2</v>
      </c>
      <c r="G12369" s="2"/>
    </row>
    <row r="12370" spans="1:26" customHeight="1" ht="18" hidden="true" outlineLevel="3">
      <c r="A12370" s="2" t="s">
        <v>23877</v>
      </c>
      <c r="B12370" s="3" t="s">
        <v>23878</v>
      </c>
      <c r="C12370" s="2"/>
      <c r="D12370" s="2" t="s">
        <v>16</v>
      </c>
      <c r="E12370" s="4">
        <f>150.00*(1-Z1%)</f>
        <v>150</v>
      </c>
      <c r="F12370" s="2">
        <v>2</v>
      </c>
      <c r="G12370" s="2"/>
    </row>
    <row r="12371" spans="1:26" customHeight="1" ht="36" hidden="true" outlineLevel="3">
      <c r="A12371" s="2" t="s">
        <v>23879</v>
      </c>
      <c r="B12371" s="3" t="s">
        <v>23880</v>
      </c>
      <c r="C12371" s="2"/>
      <c r="D12371" s="2" t="s">
        <v>16</v>
      </c>
      <c r="E12371" s="4">
        <f>190.00*(1-Z1%)</f>
        <v>190</v>
      </c>
      <c r="F12371" s="2">
        <v>1</v>
      </c>
      <c r="G12371" s="2"/>
    </row>
    <row r="12372" spans="1:26" customHeight="1" ht="36" hidden="true" outlineLevel="3">
      <c r="A12372" s="2" t="s">
        <v>23881</v>
      </c>
      <c r="B12372" s="3" t="s">
        <v>23882</v>
      </c>
      <c r="C12372" s="2"/>
      <c r="D12372" s="2" t="s">
        <v>16</v>
      </c>
      <c r="E12372" s="4">
        <f>50.00*(1-Z1%)</f>
        <v>50</v>
      </c>
      <c r="F12372" s="2">
        <v>1</v>
      </c>
      <c r="G12372" s="2"/>
    </row>
    <row r="12373" spans="1:26" customHeight="1" ht="36" hidden="true" outlineLevel="3">
      <c r="A12373" s="2" t="s">
        <v>23883</v>
      </c>
      <c r="B12373" s="3" t="s">
        <v>23884</v>
      </c>
      <c r="C12373" s="2"/>
      <c r="D12373" s="2" t="s">
        <v>16</v>
      </c>
      <c r="E12373" s="4">
        <f>50.00*(1-Z1%)</f>
        <v>50</v>
      </c>
      <c r="F12373" s="2">
        <v>6</v>
      </c>
      <c r="G12373" s="2"/>
    </row>
    <row r="12374" spans="1:26" customHeight="1" ht="36" hidden="true" outlineLevel="3">
      <c r="A12374" s="2" t="s">
        <v>23885</v>
      </c>
      <c r="B12374" s="3" t="s">
        <v>23886</v>
      </c>
      <c r="C12374" s="2"/>
      <c r="D12374" s="2" t="s">
        <v>16</v>
      </c>
      <c r="E12374" s="4">
        <f>90.00*(1-Z1%)</f>
        <v>90</v>
      </c>
      <c r="F12374" s="2">
        <v>1</v>
      </c>
      <c r="G12374" s="2"/>
    </row>
    <row r="12375" spans="1:26" customHeight="1" ht="36" hidden="true" outlineLevel="3">
      <c r="A12375" s="2" t="s">
        <v>23887</v>
      </c>
      <c r="B12375" s="3" t="s">
        <v>23888</v>
      </c>
      <c r="C12375" s="2"/>
      <c r="D12375" s="2" t="s">
        <v>16</v>
      </c>
      <c r="E12375" s="4">
        <f>50.00*(1-Z1%)</f>
        <v>50</v>
      </c>
      <c r="F12375" s="2">
        <v>3</v>
      </c>
      <c r="G12375" s="2"/>
    </row>
    <row r="12376" spans="1:26" customHeight="1" ht="36" hidden="true" outlineLevel="3">
      <c r="A12376" s="2" t="s">
        <v>23889</v>
      </c>
      <c r="B12376" s="3" t="s">
        <v>23890</v>
      </c>
      <c r="C12376" s="2"/>
      <c r="D12376" s="2" t="s">
        <v>16</v>
      </c>
      <c r="E12376" s="4">
        <f>100.00*(1-Z1%)</f>
        <v>100</v>
      </c>
      <c r="F12376" s="2">
        <v>1</v>
      </c>
      <c r="G12376" s="2"/>
    </row>
    <row r="12377" spans="1:26" customHeight="1" ht="36" hidden="true" outlineLevel="3">
      <c r="A12377" s="2" t="s">
        <v>23891</v>
      </c>
      <c r="B12377" s="3" t="s">
        <v>23892</v>
      </c>
      <c r="C12377" s="2"/>
      <c r="D12377" s="2" t="s">
        <v>16</v>
      </c>
      <c r="E12377" s="4">
        <f>75.00*(1-Z1%)</f>
        <v>75</v>
      </c>
      <c r="F12377" s="2">
        <v>1</v>
      </c>
      <c r="G12377" s="2"/>
    </row>
    <row r="12378" spans="1:26" customHeight="1" ht="36" hidden="true" outlineLevel="3">
      <c r="A12378" s="2" t="s">
        <v>23893</v>
      </c>
      <c r="B12378" s="3" t="s">
        <v>23894</v>
      </c>
      <c r="C12378" s="2"/>
      <c r="D12378" s="2" t="s">
        <v>16</v>
      </c>
      <c r="E12378" s="4">
        <f>50.00*(1-Z1%)</f>
        <v>50</v>
      </c>
      <c r="F12378" s="2">
        <v>2</v>
      </c>
      <c r="G12378" s="2"/>
    </row>
    <row r="12379" spans="1:26" customHeight="1" ht="36" hidden="true" outlineLevel="3">
      <c r="A12379" s="2" t="s">
        <v>23895</v>
      </c>
      <c r="B12379" s="3" t="s">
        <v>23896</v>
      </c>
      <c r="C12379" s="2"/>
      <c r="D12379" s="2" t="s">
        <v>16</v>
      </c>
      <c r="E12379" s="4">
        <f>50.00*(1-Z1%)</f>
        <v>50</v>
      </c>
      <c r="F12379" s="2">
        <v>1</v>
      </c>
      <c r="G12379" s="2"/>
    </row>
    <row r="12380" spans="1:26" customHeight="1" ht="36" hidden="true" outlineLevel="3">
      <c r="A12380" s="2" t="s">
        <v>23897</v>
      </c>
      <c r="B12380" s="3" t="s">
        <v>23898</v>
      </c>
      <c r="C12380" s="2"/>
      <c r="D12380" s="2" t="s">
        <v>16</v>
      </c>
      <c r="E12380" s="4">
        <f>100.00*(1-Z1%)</f>
        <v>100</v>
      </c>
      <c r="F12380" s="2">
        <v>6</v>
      </c>
      <c r="G12380" s="2"/>
    </row>
    <row r="12381" spans="1:26" customHeight="1" ht="36" hidden="true" outlineLevel="3">
      <c r="A12381" s="2" t="s">
        <v>23899</v>
      </c>
      <c r="B12381" s="3" t="s">
        <v>23900</v>
      </c>
      <c r="C12381" s="2"/>
      <c r="D12381" s="2" t="s">
        <v>16</v>
      </c>
      <c r="E12381" s="4">
        <f>300.00*(1-Z1%)</f>
        <v>300</v>
      </c>
      <c r="F12381" s="2">
        <v>1</v>
      </c>
      <c r="G12381" s="2"/>
    </row>
    <row r="12382" spans="1:26" customHeight="1" ht="36" hidden="true" outlineLevel="3">
      <c r="A12382" s="2" t="s">
        <v>23901</v>
      </c>
      <c r="B12382" s="3" t="s">
        <v>23902</v>
      </c>
      <c r="C12382" s="2"/>
      <c r="D12382" s="2" t="s">
        <v>16</v>
      </c>
      <c r="E12382" s="4">
        <f>50.00*(1-Z1%)</f>
        <v>50</v>
      </c>
      <c r="F12382" s="2">
        <v>4</v>
      </c>
      <c r="G12382" s="2"/>
    </row>
    <row r="12383" spans="1:26" customHeight="1" ht="54" hidden="true" outlineLevel="3">
      <c r="A12383" s="2" t="s">
        <v>23903</v>
      </c>
      <c r="B12383" s="3" t="s">
        <v>23904</v>
      </c>
      <c r="C12383" s="2"/>
      <c r="D12383" s="2" t="s">
        <v>16</v>
      </c>
      <c r="E12383" s="4">
        <f>90.00*(1-Z1%)</f>
        <v>90</v>
      </c>
      <c r="F12383" s="2">
        <v>1</v>
      </c>
      <c r="G12383" s="2"/>
    </row>
    <row r="12384" spans="1:26" customHeight="1" ht="36" hidden="true" outlineLevel="3">
      <c r="A12384" s="2" t="s">
        <v>23905</v>
      </c>
      <c r="B12384" s="3" t="s">
        <v>23906</v>
      </c>
      <c r="C12384" s="2"/>
      <c r="D12384" s="2" t="s">
        <v>16</v>
      </c>
      <c r="E12384" s="4">
        <f>90.00*(1-Z1%)</f>
        <v>90</v>
      </c>
      <c r="F12384" s="2">
        <v>1</v>
      </c>
      <c r="G12384" s="2"/>
    </row>
    <row r="12385" spans="1:26" customHeight="1" ht="36" hidden="true" outlineLevel="3">
      <c r="A12385" s="2" t="s">
        <v>23907</v>
      </c>
      <c r="B12385" s="3" t="s">
        <v>23908</v>
      </c>
      <c r="C12385" s="2"/>
      <c r="D12385" s="2" t="s">
        <v>16</v>
      </c>
      <c r="E12385" s="4">
        <f>200.00*(1-Z1%)</f>
        <v>200</v>
      </c>
      <c r="F12385" s="2">
        <v>1</v>
      </c>
      <c r="G12385" s="2"/>
    </row>
    <row r="12386" spans="1:26" customHeight="1" ht="36" hidden="true" outlineLevel="3">
      <c r="A12386" s="2" t="s">
        <v>23909</v>
      </c>
      <c r="B12386" s="3" t="s">
        <v>23910</v>
      </c>
      <c r="C12386" s="2"/>
      <c r="D12386" s="2" t="s">
        <v>16</v>
      </c>
      <c r="E12386" s="4">
        <f>200.00*(1-Z1%)</f>
        <v>200</v>
      </c>
      <c r="F12386" s="2">
        <v>1</v>
      </c>
      <c r="G12386" s="2"/>
    </row>
    <row r="12387" spans="1:26" customHeight="1" ht="36" hidden="true" outlineLevel="3">
      <c r="A12387" s="2" t="s">
        <v>23911</v>
      </c>
      <c r="B12387" s="3" t="s">
        <v>23912</v>
      </c>
      <c r="C12387" s="2"/>
      <c r="D12387" s="2" t="s">
        <v>16</v>
      </c>
      <c r="E12387" s="4">
        <f>200.00*(1-Z1%)</f>
        <v>200</v>
      </c>
      <c r="F12387" s="2">
        <v>1</v>
      </c>
      <c r="G12387" s="2"/>
    </row>
    <row r="12388" spans="1:26" customHeight="1" ht="36" hidden="true" outlineLevel="3">
      <c r="A12388" s="2" t="s">
        <v>23913</v>
      </c>
      <c r="B12388" s="3" t="s">
        <v>23914</v>
      </c>
      <c r="C12388" s="2"/>
      <c r="D12388" s="2" t="s">
        <v>16</v>
      </c>
      <c r="E12388" s="4">
        <f>150.00*(1-Z1%)</f>
        <v>150</v>
      </c>
      <c r="F12388" s="2">
        <v>1</v>
      </c>
      <c r="G12388" s="2"/>
    </row>
    <row r="12389" spans="1:26" customHeight="1" ht="36" hidden="true" outlineLevel="3">
      <c r="A12389" s="2" t="s">
        <v>23915</v>
      </c>
      <c r="B12389" s="3" t="s">
        <v>23916</v>
      </c>
      <c r="C12389" s="2"/>
      <c r="D12389" s="2" t="s">
        <v>16</v>
      </c>
      <c r="E12389" s="4">
        <f>50.00*(1-Z1%)</f>
        <v>50</v>
      </c>
      <c r="F12389" s="2">
        <v>1</v>
      </c>
      <c r="G12389" s="2"/>
    </row>
    <row r="12390" spans="1:26" customHeight="1" ht="36" hidden="true" outlineLevel="3">
      <c r="A12390" s="2" t="s">
        <v>23917</v>
      </c>
      <c r="B12390" s="3" t="s">
        <v>23918</v>
      </c>
      <c r="C12390" s="2"/>
      <c r="D12390" s="2" t="s">
        <v>16</v>
      </c>
      <c r="E12390" s="4">
        <f>150.00*(1-Z1%)</f>
        <v>150</v>
      </c>
      <c r="F12390" s="2">
        <v>1</v>
      </c>
      <c r="G12390" s="2"/>
    </row>
    <row r="12391" spans="1:26" customHeight="1" ht="36" hidden="true" outlineLevel="3">
      <c r="A12391" s="2" t="s">
        <v>23919</v>
      </c>
      <c r="B12391" s="3" t="s">
        <v>23920</v>
      </c>
      <c r="C12391" s="2"/>
      <c r="D12391" s="2" t="s">
        <v>16</v>
      </c>
      <c r="E12391" s="4">
        <f>150.00*(1-Z1%)</f>
        <v>150</v>
      </c>
      <c r="F12391" s="2">
        <v>1</v>
      </c>
      <c r="G12391" s="2"/>
    </row>
    <row r="12392" spans="1:26" customHeight="1" ht="36" hidden="true" outlineLevel="3">
      <c r="A12392" s="2" t="s">
        <v>23921</v>
      </c>
      <c r="B12392" s="3" t="s">
        <v>23922</v>
      </c>
      <c r="C12392" s="2"/>
      <c r="D12392" s="2" t="s">
        <v>16</v>
      </c>
      <c r="E12392" s="4">
        <f>150.00*(1-Z1%)</f>
        <v>150</v>
      </c>
      <c r="F12392" s="2">
        <v>1</v>
      </c>
      <c r="G12392" s="2"/>
    </row>
    <row r="12393" spans="1:26" customHeight="1" ht="36" hidden="true" outlineLevel="3">
      <c r="A12393" s="2" t="s">
        <v>23923</v>
      </c>
      <c r="B12393" s="3" t="s">
        <v>23924</v>
      </c>
      <c r="C12393" s="2"/>
      <c r="D12393" s="2" t="s">
        <v>16</v>
      </c>
      <c r="E12393" s="4">
        <f>50.00*(1-Z1%)</f>
        <v>50</v>
      </c>
      <c r="F12393" s="2">
        <v>1</v>
      </c>
      <c r="G12393" s="2"/>
    </row>
    <row r="12394" spans="1:26" customHeight="1" ht="36" hidden="true" outlineLevel="3">
      <c r="A12394" s="2" t="s">
        <v>23925</v>
      </c>
      <c r="B12394" s="3" t="s">
        <v>23926</v>
      </c>
      <c r="C12394" s="2"/>
      <c r="D12394" s="2" t="s">
        <v>16</v>
      </c>
      <c r="E12394" s="4">
        <f>150.00*(1-Z1%)</f>
        <v>150</v>
      </c>
      <c r="F12394" s="2">
        <v>1</v>
      </c>
      <c r="G12394" s="2"/>
    </row>
    <row r="12395" spans="1:26" customHeight="1" ht="36" hidden="true" outlineLevel="3">
      <c r="A12395" s="2" t="s">
        <v>23927</v>
      </c>
      <c r="B12395" s="3" t="s">
        <v>23928</v>
      </c>
      <c r="C12395" s="2"/>
      <c r="D12395" s="2" t="s">
        <v>16</v>
      </c>
      <c r="E12395" s="4">
        <f>150.00*(1-Z1%)</f>
        <v>150</v>
      </c>
      <c r="F12395" s="2">
        <v>2</v>
      </c>
      <c r="G12395" s="2"/>
    </row>
    <row r="12396" spans="1:26" customHeight="1" ht="36" hidden="true" outlineLevel="3">
      <c r="A12396" s="2" t="s">
        <v>23929</v>
      </c>
      <c r="B12396" s="3" t="s">
        <v>23930</v>
      </c>
      <c r="C12396" s="2"/>
      <c r="D12396" s="2" t="s">
        <v>16</v>
      </c>
      <c r="E12396" s="4">
        <f>50.00*(1-Z1%)</f>
        <v>50</v>
      </c>
      <c r="F12396" s="2">
        <v>2</v>
      </c>
      <c r="G12396" s="2"/>
    </row>
    <row r="12397" spans="1:26" customHeight="1" ht="36" hidden="true" outlineLevel="3">
      <c r="A12397" s="2" t="s">
        <v>23931</v>
      </c>
      <c r="B12397" s="3" t="s">
        <v>23932</v>
      </c>
      <c r="C12397" s="2"/>
      <c r="D12397" s="2" t="s">
        <v>16</v>
      </c>
      <c r="E12397" s="4">
        <f>150.00*(1-Z1%)</f>
        <v>150</v>
      </c>
      <c r="F12397" s="2">
        <v>1</v>
      </c>
      <c r="G12397" s="2"/>
    </row>
    <row r="12398" spans="1:26" customHeight="1" ht="36" hidden="true" outlineLevel="3">
      <c r="A12398" s="2" t="s">
        <v>23933</v>
      </c>
      <c r="B12398" s="3" t="s">
        <v>23934</v>
      </c>
      <c r="C12398" s="2"/>
      <c r="D12398" s="2" t="s">
        <v>16</v>
      </c>
      <c r="E12398" s="4">
        <f>150.00*(1-Z1%)</f>
        <v>150</v>
      </c>
      <c r="F12398" s="2">
        <v>1</v>
      </c>
      <c r="G12398" s="2"/>
    </row>
    <row r="12399" spans="1:26" customHeight="1" ht="36" hidden="true" outlineLevel="3">
      <c r="A12399" s="2" t="s">
        <v>23935</v>
      </c>
      <c r="B12399" s="3" t="s">
        <v>23936</v>
      </c>
      <c r="C12399" s="2"/>
      <c r="D12399" s="2" t="s">
        <v>16</v>
      </c>
      <c r="E12399" s="4">
        <f>150.00*(1-Z1%)</f>
        <v>150</v>
      </c>
      <c r="F12399" s="2">
        <v>1</v>
      </c>
      <c r="G12399" s="2"/>
    </row>
    <row r="12400" spans="1:26" customHeight="1" ht="36" hidden="true" outlineLevel="3">
      <c r="A12400" s="2" t="s">
        <v>23937</v>
      </c>
      <c r="B12400" s="3" t="s">
        <v>23938</v>
      </c>
      <c r="C12400" s="2"/>
      <c r="D12400" s="2" t="s">
        <v>16</v>
      </c>
      <c r="E12400" s="4">
        <f>90.00*(1-Z1%)</f>
        <v>90</v>
      </c>
      <c r="F12400" s="2">
        <v>1</v>
      </c>
      <c r="G12400" s="2"/>
    </row>
    <row r="12401" spans="1:26" customHeight="1" ht="36" hidden="true" outlineLevel="3">
      <c r="A12401" s="2" t="s">
        <v>23939</v>
      </c>
      <c r="B12401" s="3" t="s">
        <v>23940</v>
      </c>
      <c r="C12401" s="2"/>
      <c r="D12401" s="2" t="s">
        <v>16</v>
      </c>
      <c r="E12401" s="4">
        <f>50.00*(1-Z1%)</f>
        <v>50</v>
      </c>
      <c r="F12401" s="2">
        <v>4</v>
      </c>
      <c r="G12401" s="2"/>
    </row>
    <row r="12402" spans="1:26" customHeight="1" ht="36" hidden="true" outlineLevel="3">
      <c r="A12402" s="2" t="s">
        <v>23941</v>
      </c>
      <c r="B12402" s="3" t="s">
        <v>23942</v>
      </c>
      <c r="C12402" s="2"/>
      <c r="D12402" s="2" t="s">
        <v>16</v>
      </c>
      <c r="E12402" s="4">
        <f>235.00*(1-Z1%)</f>
        <v>235</v>
      </c>
      <c r="F12402" s="2">
        <v>1</v>
      </c>
      <c r="G12402" s="2"/>
    </row>
    <row r="12403" spans="1:26" customHeight="1" ht="36" hidden="true" outlineLevel="3">
      <c r="A12403" s="2" t="s">
        <v>23943</v>
      </c>
      <c r="B12403" s="3" t="s">
        <v>23944</v>
      </c>
      <c r="C12403" s="2"/>
      <c r="D12403" s="2" t="s">
        <v>16</v>
      </c>
      <c r="E12403" s="4">
        <f>190.00*(1-Z1%)</f>
        <v>190</v>
      </c>
      <c r="F12403" s="2">
        <v>1</v>
      </c>
      <c r="G12403" s="2"/>
    </row>
    <row r="12404" spans="1:26" customHeight="1" ht="36" hidden="true" outlineLevel="3">
      <c r="A12404" s="2" t="s">
        <v>23945</v>
      </c>
      <c r="B12404" s="3" t="s">
        <v>23946</v>
      </c>
      <c r="C12404" s="2"/>
      <c r="D12404" s="2" t="s">
        <v>16</v>
      </c>
      <c r="E12404" s="4">
        <f>190.00*(1-Z1%)</f>
        <v>190</v>
      </c>
      <c r="F12404" s="2">
        <v>1</v>
      </c>
      <c r="G12404" s="2"/>
    </row>
    <row r="12405" spans="1:26" customHeight="1" ht="36" hidden="true" outlineLevel="3">
      <c r="A12405" s="2" t="s">
        <v>23947</v>
      </c>
      <c r="B12405" s="3" t="s">
        <v>23948</v>
      </c>
      <c r="C12405" s="2"/>
      <c r="D12405" s="2" t="s">
        <v>16</v>
      </c>
      <c r="E12405" s="4">
        <f>190.00*(1-Z1%)</f>
        <v>190</v>
      </c>
      <c r="F12405" s="2">
        <v>1</v>
      </c>
      <c r="G12405" s="2"/>
    </row>
    <row r="12406" spans="1:26" customHeight="1" ht="36" hidden="true" outlineLevel="3">
      <c r="A12406" s="2" t="s">
        <v>23949</v>
      </c>
      <c r="B12406" s="3" t="s">
        <v>23950</v>
      </c>
      <c r="C12406" s="2"/>
      <c r="D12406" s="2" t="s">
        <v>16</v>
      </c>
      <c r="E12406" s="4">
        <f>190.00*(1-Z1%)</f>
        <v>190</v>
      </c>
      <c r="F12406" s="2">
        <v>1</v>
      </c>
      <c r="G12406" s="2"/>
    </row>
    <row r="12407" spans="1:26" customHeight="1" ht="36" hidden="true" outlineLevel="3">
      <c r="A12407" s="2" t="s">
        <v>23951</v>
      </c>
      <c r="B12407" s="3" t="s">
        <v>23952</v>
      </c>
      <c r="C12407" s="2"/>
      <c r="D12407" s="2" t="s">
        <v>16</v>
      </c>
      <c r="E12407" s="4">
        <f>190.00*(1-Z1%)</f>
        <v>190</v>
      </c>
      <c r="F12407" s="2">
        <v>1</v>
      </c>
      <c r="G12407" s="2"/>
    </row>
    <row r="12408" spans="1:26" customHeight="1" ht="36" hidden="true" outlineLevel="3">
      <c r="A12408" s="2" t="s">
        <v>23953</v>
      </c>
      <c r="B12408" s="3" t="s">
        <v>23954</v>
      </c>
      <c r="C12408" s="2"/>
      <c r="D12408" s="2" t="s">
        <v>16</v>
      </c>
      <c r="E12408" s="4">
        <f>190.00*(1-Z1%)</f>
        <v>190</v>
      </c>
      <c r="F12408" s="2">
        <v>1</v>
      </c>
      <c r="G12408" s="2"/>
    </row>
    <row r="12409" spans="1:26" customHeight="1" ht="36" hidden="true" outlineLevel="3">
      <c r="A12409" s="2" t="s">
        <v>23955</v>
      </c>
      <c r="B12409" s="3" t="s">
        <v>23956</v>
      </c>
      <c r="C12409" s="2"/>
      <c r="D12409" s="2" t="s">
        <v>16</v>
      </c>
      <c r="E12409" s="4">
        <f>190.00*(1-Z1%)</f>
        <v>190</v>
      </c>
      <c r="F12409" s="2">
        <v>1</v>
      </c>
      <c r="G12409" s="2"/>
    </row>
    <row r="12410" spans="1:26" customHeight="1" ht="36" hidden="true" outlineLevel="3">
      <c r="A12410" s="2" t="s">
        <v>23957</v>
      </c>
      <c r="B12410" s="3" t="s">
        <v>23958</v>
      </c>
      <c r="C12410" s="2"/>
      <c r="D12410" s="2" t="s">
        <v>16</v>
      </c>
      <c r="E12410" s="4">
        <f>190.00*(1-Z1%)</f>
        <v>190</v>
      </c>
      <c r="F12410" s="2">
        <v>1</v>
      </c>
      <c r="G12410" s="2"/>
    </row>
    <row r="12411" spans="1:26" customHeight="1" ht="36" hidden="true" outlineLevel="3">
      <c r="A12411" s="2" t="s">
        <v>23959</v>
      </c>
      <c r="B12411" s="3" t="s">
        <v>23960</v>
      </c>
      <c r="C12411" s="2"/>
      <c r="D12411" s="2" t="s">
        <v>16</v>
      </c>
      <c r="E12411" s="4">
        <f>190.00*(1-Z1%)</f>
        <v>190</v>
      </c>
      <c r="F12411" s="2">
        <v>1</v>
      </c>
      <c r="G12411" s="2"/>
    </row>
    <row r="12412" spans="1:26" customHeight="1" ht="36" hidden="true" outlineLevel="3">
      <c r="A12412" s="2" t="s">
        <v>23961</v>
      </c>
      <c r="B12412" s="3" t="s">
        <v>23962</v>
      </c>
      <c r="C12412" s="2"/>
      <c r="D12412" s="2" t="s">
        <v>16</v>
      </c>
      <c r="E12412" s="4">
        <f>190.00*(1-Z1%)</f>
        <v>190</v>
      </c>
      <c r="F12412" s="2">
        <v>1</v>
      </c>
      <c r="G12412" s="2"/>
    </row>
    <row r="12413" spans="1:26" customHeight="1" ht="36" hidden="true" outlineLevel="3">
      <c r="A12413" s="2" t="s">
        <v>23963</v>
      </c>
      <c r="B12413" s="3" t="s">
        <v>23964</v>
      </c>
      <c r="C12413" s="2"/>
      <c r="D12413" s="2" t="s">
        <v>16</v>
      </c>
      <c r="E12413" s="4">
        <f>190.00*(1-Z1%)</f>
        <v>190</v>
      </c>
      <c r="F12413" s="2">
        <v>1</v>
      </c>
      <c r="G12413" s="2"/>
    </row>
    <row r="12414" spans="1:26" customHeight="1" ht="36" hidden="true" outlineLevel="3">
      <c r="A12414" s="2" t="s">
        <v>23965</v>
      </c>
      <c r="B12414" s="3" t="s">
        <v>23966</v>
      </c>
      <c r="C12414" s="2"/>
      <c r="D12414" s="2" t="s">
        <v>16</v>
      </c>
      <c r="E12414" s="4">
        <f>190.00*(1-Z1%)</f>
        <v>190</v>
      </c>
      <c r="F12414" s="2">
        <v>1</v>
      </c>
      <c r="G12414" s="2"/>
    </row>
    <row r="12415" spans="1:26" customHeight="1" ht="36" hidden="true" outlineLevel="3">
      <c r="A12415" s="2" t="s">
        <v>23967</v>
      </c>
      <c r="B12415" s="3" t="s">
        <v>23968</v>
      </c>
      <c r="C12415" s="2"/>
      <c r="D12415" s="2" t="s">
        <v>16</v>
      </c>
      <c r="E12415" s="4">
        <f>150.00*(1-Z1%)</f>
        <v>150</v>
      </c>
      <c r="F12415" s="2">
        <v>1</v>
      </c>
      <c r="G12415" s="2"/>
    </row>
    <row r="12416" spans="1:26" customHeight="1" ht="36" hidden="true" outlineLevel="3">
      <c r="A12416" s="2" t="s">
        <v>23969</v>
      </c>
      <c r="B12416" s="3" t="s">
        <v>23970</v>
      </c>
      <c r="C12416" s="2"/>
      <c r="D12416" s="2" t="s">
        <v>16</v>
      </c>
      <c r="E12416" s="4">
        <f>75.00*(1-Z1%)</f>
        <v>75</v>
      </c>
      <c r="F12416" s="2">
        <v>1</v>
      </c>
      <c r="G12416" s="2"/>
    </row>
    <row r="12417" spans="1:26" customHeight="1" ht="36" hidden="true" outlineLevel="3">
      <c r="A12417" s="2" t="s">
        <v>23971</v>
      </c>
      <c r="B12417" s="3" t="s">
        <v>23972</v>
      </c>
      <c r="C12417" s="2"/>
      <c r="D12417" s="2" t="s">
        <v>16</v>
      </c>
      <c r="E12417" s="4">
        <f>100.00*(1-Z1%)</f>
        <v>100</v>
      </c>
      <c r="F12417" s="2">
        <v>1</v>
      </c>
      <c r="G12417" s="2"/>
    </row>
    <row r="12418" spans="1:26" customHeight="1" ht="36" hidden="true" outlineLevel="3">
      <c r="A12418" s="2" t="s">
        <v>23973</v>
      </c>
      <c r="B12418" s="3" t="s">
        <v>23974</v>
      </c>
      <c r="C12418" s="2"/>
      <c r="D12418" s="2" t="s">
        <v>16</v>
      </c>
      <c r="E12418" s="4">
        <f>80.00*(1-Z1%)</f>
        <v>80</v>
      </c>
      <c r="F12418" s="2">
        <v>1</v>
      </c>
      <c r="G12418" s="2"/>
    </row>
    <row r="12419" spans="1:26" customHeight="1" ht="36" hidden="true" outlineLevel="3">
      <c r="A12419" s="2" t="s">
        <v>23975</v>
      </c>
      <c r="B12419" s="3" t="s">
        <v>23976</v>
      </c>
      <c r="C12419" s="2"/>
      <c r="D12419" s="2" t="s">
        <v>16</v>
      </c>
      <c r="E12419" s="4">
        <f>170.00*(1-Z1%)</f>
        <v>170</v>
      </c>
      <c r="F12419" s="2">
        <v>1</v>
      </c>
      <c r="G12419" s="2"/>
    </row>
    <row r="12420" spans="1:26" customHeight="1" ht="36" hidden="true" outlineLevel="3">
      <c r="A12420" s="2" t="s">
        <v>23977</v>
      </c>
      <c r="B12420" s="3" t="s">
        <v>23978</v>
      </c>
      <c r="C12420" s="2"/>
      <c r="D12420" s="2" t="s">
        <v>16</v>
      </c>
      <c r="E12420" s="4">
        <f>180.00*(1-Z1%)</f>
        <v>180</v>
      </c>
      <c r="F12420" s="2">
        <v>1</v>
      </c>
      <c r="G12420" s="2"/>
    </row>
    <row r="12421" spans="1:26" customHeight="1" ht="36" hidden="true" outlineLevel="3">
      <c r="A12421" s="2" t="s">
        <v>23979</v>
      </c>
      <c r="B12421" s="3" t="s">
        <v>23980</v>
      </c>
      <c r="C12421" s="2"/>
      <c r="D12421" s="2" t="s">
        <v>16</v>
      </c>
      <c r="E12421" s="4">
        <f>180.00*(1-Z1%)</f>
        <v>180</v>
      </c>
      <c r="F12421" s="2">
        <v>1</v>
      </c>
      <c r="G12421" s="2"/>
    </row>
    <row r="12422" spans="1:26" customHeight="1" ht="36" hidden="true" outlineLevel="3">
      <c r="A12422" s="2" t="s">
        <v>23981</v>
      </c>
      <c r="B12422" s="3" t="s">
        <v>23982</v>
      </c>
      <c r="C12422" s="2"/>
      <c r="D12422" s="2" t="s">
        <v>16</v>
      </c>
      <c r="E12422" s="4">
        <f>180.00*(1-Z1%)</f>
        <v>180</v>
      </c>
      <c r="F12422" s="2">
        <v>2</v>
      </c>
      <c r="G12422" s="2"/>
    </row>
    <row r="12423" spans="1:26" customHeight="1" ht="36" hidden="true" outlineLevel="3">
      <c r="A12423" s="2" t="s">
        <v>23983</v>
      </c>
      <c r="B12423" s="3" t="s">
        <v>23984</v>
      </c>
      <c r="C12423" s="2"/>
      <c r="D12423" s="2" t="s">
        <v>16</v>
      </c>
      <c r="E12423" s="4">
        <f>180.00*(1-Z1%)</f>
        <v>180</v>
      </c>
      <c r="F12423" s="2">
        <v>1</v>
      </c>
      <c r="G12423" s="2"/>
    </row>
    <row r="12424" spans="1:26" customHeight="1" ht="36" hidden="true" outlineLevel="3">
      <c r="A12424" s="2" t="s">
        <v>23985</v>
      </c>
      <c r="B12424" s="3" t="s">
        <v>23986</v>
      </c>
      <c r="C12424" s="2"/>
      <c r="D12424" s="2" t="s">
        <v>16</v>
      </c>
      <c r="E12424" s="4">
        <f>130.00*(1-Z1%)</f>
        <v>130</v>
      </c>
      <c r="F12424" s="2">
        <v>1</v>
      </c>
      <c r="G12424" s="2"/>
    </row>
    <row r="12425" spans="1:26" customHeight="1" ht="36" hidden="true" outlineLevel="3">
      <c r="A12425" s="2" t="s">
        <v>23987</v>
      </c>
      <c r="B12425" s="3" t="s">
        <v>23988</v>
      </c>
      <c r="C12425" s="2"/>
      <c r="D12425" s="2" t="s">
        <v>16</v>
      </c>
      <c r="E12425" s="4">
        <f>130.00*(1-Z1%)</f>
        <v>130</v>
      </c>
      <c r="F12425" s="2">
        <v>1</v>
      </c>
      <c r="G12425" s="2"/>
    </row>
    <row r="12426" spans="1:26" customHeight="1" ht="36" hidden="true" outlineLevel="3">
      <c r="A12426" s="2" t="s">
        <v>23989</v>
      </c>
      <c r="B12426" s="3" t="s">
        <v>23990</v>
      </c>
      <c r="C12426" s="2"/>
      <c r="D12426" s="2" t="s">
        <v>16</v>
      </c>
      <c r="E12426" s="4">
        <f>135.00*(1-Z1%)</f>
        <v>135</v>
      </c>
      <c r="F12426" s="2">
        <v>1</v>
      </c>
      <c r="G12426" s="2"/>
    </row>
    <row r="12427" spans="1:26" customHeight="1" ht="36" hidden="true" outlineLevel="3">
      <c r="A12427" s="2" t="s">
        <v>23991</v>
      </c>
      <c r="B12427" s="3" t="s">
        <v>23992</v>
      </c>
      <c r="C12427" s="2"/>
      <c r="D12427" s="2" t="s">
        <v>16</v>
      </c>
      <c r="E12427" s="4">
        <f>130.00*(1-Z1%)</f>
        <v>130</v>
      </c>
      <c r="F12427" s="2">
        <v>1</v>
      </c>
      <c r="G12427" s="2"/>
    </row>
    <row r="12428" spans="1:26" customHeight="1" ht="36" hidden="true" outlineLevel="3">
      <c r="A12428" s="2" t="s">
        <v>23993</v>
      </c>
      <c r="B12428" s="3" t="s">
        <v>23994</v>
      </c>
      <c r="C12428" s="2"/>
      <c r="D12428" s="2" t="s">
        <v>16</v>
      </c>
      <c r="E12428" s="4">
        <f>115.00*(1-Z1%)</f>
        <v>115</v>
      </c>
      <c r="F12428" s="2">
        <v>1</v>
      </c>
      <c r="G12428" s="2"/>
    </row>
    <row r="12429" spans="1:26" customHeight="1" ht="18" hidden="true" outlineLevel="3">
      <c r="A12429" s="2" t="s">
        <v>23995</v>
      </c>
      <c r="B12429" s="3" t="s">
        <v>23996</v>
      </c>
      <c r="C12429" s="2"/>
      <c r="D12429" s="2" t="s">
        <v>16</v>
      </c>
      <c r="E12429" s="4">
        <f>90.00*(1-Z1%)</f>
        <v>90</v>
      </c>
      <c r="F12429" s="2">
        <v>1</v>
      </c>
      <c r="G12429" s="2"/>
    </row>
    <row r="12430" spans="1:26" customHeight="1" ht="36" hidden="true" outlineLevel="3">
      <c r="A12430" s="2" t="s">
        <v>23997</v>
      </c>
      <c r="B12430" s="3" t="s">
        <v>23998</v>
      </c>
      <c r="C12430" s="2"/>
      <c r="D12430" s="2" t="s">
        <v>16</v>
      </c>
      <c r="E12430" s="4">
        <f>440.00*(1-Z1%)</f>
        <v>440</v>
      </c>
      <c r="F12430" s="2">
        <v>1</v>
      </c>
      <c r="G12430" s="2"/>
    </row>
    <row r="12431" spans="1:26" customHeight="1" ht="18" hidden="true" outlineLevel="3">
      <c r="A12431" s="2" t="s">
        <v>23999</v>
      </c>
      <c r="B12431" s="3" t="s">
        <v>24000</v>
      </c>
      <c r="C12431" s="2"/>
      <c r="D12431" s="2" t="s">
        <v>16</v>
      </c>
      <c r="E12431" s="4">
        <f>290.00*(1-Z1%)</f>
        <v>290</v>
      </c>
      <c r="F12431" s="2">
        <v>1</v>
      </c>
      <c r="G12431" s="2"/>
    </row>
    <row r="12432" spans="1:26" customHeight="1" ht="18" hidden="true" outlineLevel="3">
      <c r="A12432" s="2" t="s">
        <v>24001</v>
      </c>
      <c r="B12432" s="3" t="s">
        <v>24002</v>
      </c>
      <c r="C12432" s="2"/>
      <c r="D12432" s="2" t="s">
        <v>16</v>
      </c>
      <c r="E12432" s="4">
        <f>300.00*(1-Z1%)</f>
        <v>300</v>
      </c>
      <c r="F12432" s="2">
        <v>1</v>
      </c>
      <c r="G12432" s="2"/>
    </row>
    <row r="12433" spans="1:26" customHeight="1" ht="18" hidden="true" outlineLevel="3">
      <c r="A12433" s="2" t="s">
        <v>24003</v>
      </c>
      <c r="B12433" s="3" t="s">
        <v>24004</v>
      </c>
      <c r="C12433" s="2"/>
      <c r="D12433" s="2" t="s">
        <v>16</v>
      </c>
      <c r="E12433" s="4">
        <f>200.00*(1-Z1%)</f>
        <v>200</v>
      </c>
      <c r="F12433" s="2">
        <v>1</v>
      </c>
      <c r="G12433" s="2"/>
    </row>
    <row r="12434" spans="1:26" customHeight="1" ht="18" hidden="true" outlineLevel="3">
      <c r="A12434" s="2" t="s">
        <v>24005</v>
      </c>
      <c r="B12434" s="3" t="s">
        <v>24006</v>
      </c>
      <c r="C12434" s="2"/>
      <c r="D12434" s="2" t="s">
        <v>16</v>
      </c>
      <c r="E12434" s="4">
        <f>280.00*(1-Z1%)</f>
        <v>280</v>
      </c>
      <c r="F12434" s="2">
        <v>1</v>
      </c>
      <c r="G12434" s="2"/>
    </row>
    <row r="12435" spans="1:26" customHeight="1" ht="18" hidden="true" outlineLevel="3">
      <c r="A12435" s="2" t="s">
        <v>24007</v>
      </c>
      <c r="B12435" s="3" t="s">
        <v>24008</v>
      </c>
      <c r="C12435" s="2"/>
      <c r="D12435" s="2" t="s">
        <v>16</v>
      </c>
      <c r="E12435" s="4">
        <f>280.00*(1-Z1%)</f>
        <v>280</v>
      </c>
      <c r="F12435" s="2">
        <v>1</v>
      </c>
      <c r="G12435" s="2"/>
    </row>
    <row r="12436" spans="1:26" customHeight="1" ht="36" hidden="true" outlineLevel="3">
      <c r="A12436" s="2" t="s">
        <v>24009</v>
      </c>
      <c r="B12436" s="3" t="s">
        <v>24010</v>
      </c>
      <c r="C12436" s="2"/>
      <c r="D12436" s="2" t="s">
        <v>16</v>
      </c>
      <c r="E12436" s="4">
        <f>300.00*(1-Z1%)</f>
        <v>300</v>
      </c>
      <c r="F12436" s="2">
        <v>1</v>
      </c>
      <c r="G12436" s="2"/>
    </row>
    <row r="12437" spans="1:26" customHeight="1" ht="18" hidden="true" outlineLevel="3">
      <c r="A12437" s="2" t="s">
        <v>24011</v>
      </c>
      <c r="B12437" s="3" t="s">
        <v>24012</v>
      </c>
      <c r="C12437" s="2"/>
      <c r="D12437" s="2" t="s">
        <v>16</v>
      </c>
      <c r="E12437" s="4">
        <f>350.00*(1-Z1%)</f>
        <v>350</v>
      </c>
      <c r="F12437" s="2">
        <v>1</v>
      </c>
      <c r="G12437" s="2"/>
    </row>
    <row r="12438" spans="1:26" customHeight="1" ht="36" hidden="true" outlineLevel="3">
      <c r="A12438" s="2" t="s">
        <v>24013</v>
      </c>
      <c r="B12438" s="3" t="s">
        <v>24014</v>
      </c>
      <c r="C12438" s="2"/>
      <c r="D12438" s="2" t="s">
        <v>16</v>
      </c>
      <c r="E12438" s="4">
        <f>275.00*(1-Z1%)</f>
        <v>275</v>
      </c>
      <c r="F12438" s="2">
        <v>1</v>
      </c>
      <c r="G12438" s="2"/>
    </row>
    <row r="12439" spans="1:26" customHeight="1" ht="36" hidden="true" outlineLevel="3">
      <c r="A12439" s="2" t="s">
        <v>24015</v>
      </c>
      <c r="B12439" s="3" t="s">
        <v>24016</v>
      </c>
      <c r="C12439" s="2"/>
      <c r="D12439" s="2" t="s">
        <v>16</v>
      </c>
      <c r="E12439" s="4">
        <f>240.00*(1-Z1%)</f>
        <v>240</v>
      </c>
      <c r="F12439" s="2">
        <v>1</v>
      </c>
      <c r="G12439" s="2"/>
    </row>
    <row r="12440" spans="1:26" customHeight="1" ht="18" hidden="true" outlineLevel="3">
      <c r="A12440" s="2" t="s">
        <v>24017</v>
      </c>
      <c r="B12440" s="3" t="s">
        <v>24018</v>
      </c>
      <c r="C12440" s="2"/>
      <c r="D12440" s="2" t="s">
        <v>16</v>
      </c>
      <c r="E12440" s="4">
        <f>240.00*(1-Z1%)</f>
        <v>240</v>
      </c>
      <c r="F12440" s="2">
        <v>1</v>
      </c>
      <c r="G12440" s="2"/>
    </row>
    <row r="12441" spans="1:26" customHeight="1" ht="18" hidden="true" outlineLevel="3">
      <c r="A12441" s="2" t="s">
        <v>24019</v>
      </c>
      <c r="B12441" s="3" t="s">
        <v>24020</v>
      </c>
      <c r="C12441" s="2"/>
      <c r="D12441" s="2" t="s">
        <v>16</v>
      </c>
      <c r="E12441" s="4">
        <f>275.00*(1-Z1%)</f>
        <v>275</v>
      </c>
      <c r="F12441" s="2">
        <v>1</v>
      </c>
      <c r="G12441" s="2"/>
    </row>
    <row r="12442" spans="1:26" customHeight="1" ht="36" hidden="true" outlineLevel="3">
      <c r="A12442" s="2" t="s">
        <v>24021</v>
      </c>
      <c r="B12442" s="3" t="s">
        <v>24022</v>
      </c>
      <c r="C12442" s="2"/>
      <c r="D12442" s="2" t="s">
        <v>16</v>
      </c>
      <c r="E12442" s="4">
        <f>250.00*(1-Z1%)</f>
        <v>250</v>
      </c>
      <c r="F12442" s="2">
        <v>1</v>
      </c>
      <c r="G12442" s="2"/>
    </row>
    <row r="12443" spans="1:26" customHeight="1" ht="36" hidden="true" outlineLevel="3">
      <c r="A12443" s="2" t="s">
        <v>24023</v>
      </c>
      <c r="B12443" s="3" t="s">
        <v>24024</v>
      </c>
      <c r="C12443" s="2"/>
      <c r="D12443" s="2" t="s">
        <v>16</v>
      </c>
      <c r="E12443" s="4">
        <f>350.00*(1-Z1%)</f>
        <v>350</v>
      </c>
      <c r="F12443" s="2">
        <v>1</v>
      </c>
      <c r="G12443" s="2"/>
    </row>
    <row r="12444" spans="1:26" customHeight="1" ht="36" hidden="true" outlineLevel="3">
      <c r="A12444" s="2" t="s">
        <v>24025</v>
      </c>
      <c r="B12444" s="3" t="s">
        <v>24026</v>
      </c>
      <c r="C12444" s="2"/>
      <c r="D12444" s="2" t="s">
        <v>16</v>
      </c>
      <c r="E12444" s="4">
        <f>230.00*(1-Z1%)</f>
        <v>230</v>
      </c>
      <c r="F12444" s="2">
        <v>1</v>
      </c>
      <c r="G12444" s="2"/>
    </row>
    <row r="12445" spans="1:26" customHeight="1" ht="36" hidden="true" outlineLevel="3">
      <c r="A12445" s="2" t="s">
        <v>24027</v>
      </c>
      <c r="B12445" s="3" t="s">
        <v>24028</v>
      </c>
      <c r="C12445" s="2"/>
      <c r="D12445" s="2" t="s">
        <v>16</v>
      </c>
      <c r="E12445" s="4">
        <f>275.00*(1-Z1%)</f>
        <v>275</v>
      </c>
      <c r="F12445" s="2">
        <v>1</v>
      </c>
      <c r="G12445" s="2"/>
    </row>
    <row r="12446" spans="1:26" customHeight="1" ht="18" hidden="true" outlineLevel="3">
      <c r="A12446" s="2" t="s">
        <v>24029</v>
      </c>
      <c r="B12446" s="3" t="s">
        <v>24030</v>
      </c>
      <c r="C12446" s="2"/>
      <c r="D12446" s="2" t="s">
        <v>16</v>
      </c>
      <c r="E12446" s="4">
        <f>260.00*(1-Z1%)</f>
        <v>260</v>
      </c>
      <c r="F12446" s="2">
        <v>1</v>
      </c>
      <c r="G12446" s="2"/>
    </row>
    <row r="12447" spans="1:26" customHeight="1" ht="36" hidden="true" outlineLevel="3">
      <c r="A12447" s="2" t="s">
        <v>24031</v>
      </c>
      <c r="B12447" s="3" t="s">
        <v>24032</v>
      </c>
      <c r="C12447" s="2"/>
      <c r="D12447" s="2" t="s">
        <v>16</v>
      </c>
      <c r="E12447" s="4">
        <f>225.00*(1-Z1%)</f>
        <v>225</v>
      </c>
      <c r="F12447" s="2">
        <v>1</v>
      </c>
      <c r="G12447" s="2"/>
    </row>
    <row r="12448" spans="1:26" customHeight="1" ht="18" hidden="true" outlineLevel="3">
      <c r="A12448" s="2" t="s">
        <v>24033</v>
      </c>
      <c r="B12448" s="3" t="s">
        <v>24034</v>
      </c>
      <c r="C12448" s="2"/>
      <c r="D12448" s="2" t="s">
        <v>16</v>
      </c>
      <c r="E12448" s="4">
        <f>260.00*(1-Z1%)</f>
        <v>260</v>
      </c>
      <c r="F12448" s="2">
        <v>1</v>
      </c>
      <c r="G12448" s="2"/>
    </row>
    <row r="12449" spans="1:26" customHeight="1" ht="18" hidden="true" outlineLevel="3">
      <c r="A12449" s="2" t="s">
        <v>24035</v>
      </c>
      <c r="B12449" s="3" t="s">
        <v>24036</v>
      </c>
      <c r="C12449" s="2"/>
      <c r="D12449" s="2" t="s">
        <v>16</v>
      </c>
      <c r="E12449" s="4">
        <f>305.00*(1-Z1%)</f>
        <v>305</v>
      </c>
      <c r="F12449" s="2">
        <v>1</v>
      </c>
      <c r="G12449" s="2"/>
    </row>
    <row r="12450" spans="1:26" customHeight="1" ht="18" hidden="true" outlineLevel="3">
      <c r="A12450" s="2" t="s">
        <v>24037</v>
      </c>
      <c r="B12450" s="3" t="s">
        <v>24038</v>
      </c>
      <c r="C12450" s="2"/>
      <c r="D12450" s="2" t="s">
        <v>16</v>
      </c>
      <c r="E12450" s="4">
        <f>210.00*(1-Z1%)</f>
        <v>210</v>
      </c>
      <c r="F12450" s="2">
        <v>1</v>
      </c>
      <c r="G12450" s="2"/>
    </row>
    <row r="12451" spans="1:26" customHeight="1" ht="18" hidden="true" outlineLevel="3">
      <c r="A12451" s="2" t="s">
        <v>24039</v>
      </c>
      <c r="B12451" s="3" t="s">
        <v>24040</v>
      </c>
      <c r="C12451" s="2"/>
      <c r="D12451" s="2" t="s">
        <v>16</v>
      </c>
      <c r="E12451" s="4">
        <f>290.00*(1-Z1%)</f>
        <v>290</v>
      </c>
      <c r="F12451" s="2">
        <v>1</v>
      </c>
      <c r="G12451" s="2"/>
    </row>
    <row r="12452" spans="1:26" customHeight="1" ht="36" hidden="true" outlineLevel="3">
      <c r="A12452" s="2" t="s">
        <v>24041</v>
      </c>
      <c r="B12452" s="3" t="s">
        <v>24042</v>
      </c>
      <c r="C12452" s="2"/>
      <c r="D12452" s="2" t="s">
        <v>16</v>
      </c>
      <c r="E12452" s="4">
        <f>290.00*(1-Z1%)</f>
        <v>290</v>
      </c>
      <c r="F12452" s="2">
        <v>1</v>
      </c>
      <c r="G12452" s="2"/>
    </row>
    <row r="12453" spans="1:26" customHeight="1" ht="36" hidden="true" outlineLevel="3">
      <c r="A12453" s="2" t="s">
        <v>24043</v>
      </c>
      <c r="B12453" s="3" t="s">
        <v>24044</v>
      </c>
      <c r="C12453" s="2"/>
      <c r="D12453" s="2" t="s">
        <v>16</v>
      </c>
      <c r="E12453" s="4">
        <f>210.00*(1-Z1%)</f>
        <v>210</v>
      </c>
      <c r="F12453" s="2">
        <v>1</v>
      </c>
      <c r="G12453" s="2"/>
    </row>
    <row r="12454" spans="1:26" customHeight="1" ht="36" hidden="true" outlineLevel="3">
      <c r="A12454" s="2" t="s">
        <v>24045</v>
      </c>
      <c r="B12454" s="3" t="s">
        <v>24046</v>
      </c>
      <c r="C12454" s="2"/>
      <c r="D12454" s="2" t="s">
        <v>16</v>
      </c>
      <c r="E12454" s="4">
        <f>205.00*(1-Z1%)</f>
        <v>205</v>
      </c>
      <c r="F12454" s="2">
        <v>1</v>
      </c>
      <c r="G12454" s="2"/>
    </row>
    <row r="12455" spans="1:26" customHeight="1" ht="18" hidden="true" outlineLevel="3">
      <c r="A12455" s="2" t="s">
        <v>24047</v>
      </c>
      <c r="B12455" s="3" t="s">
        <v>24048</v>
      </c>
      <c r="C12455" s="2"/>
      <c r="D12455" s="2" t="s">
        <v>16</v>
      </c>
      <c r="E12455" s="4">
        <f>150.00*(1-Z1%)</f>
        <v>150</v>
      </c>
      <c r="F12455" s="2">
        <v>1</v>
      </c>
      <c r="G12455" s="2"/>
    </row>
    <row r="12456" spans="1:26" customHeight="1" ht="18" hidden="true" outlineLevel="3">
      <c r="A12456" s="2" t="s">
        <v>24049</v>
      </c>
      <c r="B12456" s="3" t="s">
        <v>24050</v>
      </c>
      <c r="C12456" s="2"/>
      <c r="D12456" s="2" t="s">
        <v>16</v>
      </c>
      <c r="E12456" s="4">
        <f>265.00*(1-Z1%)</f>
        <v>265</v>
      </c>
      <c r="F12456" s="2">
        <v>1</v>
      </c>
      <c r="G12456" s="2"/>
    </row>
    <row r="12457" spans="1:26" customHeight="1" ht="36" hidden="true" outlineLevel="3">
      <c r="A12457" s="2" t="s">
        <v>24051</v>
      </c>
      <c r="B12457" s="3" t="s">
        <v>24052</v>
      </c>
      <c r="C12457" s="2"/>
      <c r="D12457" s="2" t="s">
        <v>16</v>
      </c>
      <c r="E12457" s="4">
        <f>200.00*(1-Z1%)</f>
        <v>200</v>
      </c>
      <c r="F12457" s="2">
        <v>2</v>
      </c>
      <c r="G12457" s="2"/>
    </row>
    <row r="12458" spans="1:26" customHeight="1" ht="18" hidden="true" outlineLevel="3">
      <c r="A12458" s="2" t="s">
        <v>24053</v>
      </c>
      <c r="B12458" s="3" t="s">
        <v>24054</v>
      </c>
      <c r="C12458" s="2"/>
      <c r="D12458" s="2" t="s">
        <v>16</v>
      </c>
      <c r="E12458" s="4">
        <f>290.00*(1-Z1%)</f>
        <v>290</v>
      </c>
      <c r="F12458" s="2">
        <v>1</v>
      </c>
      <c r="G12458" s="2"/>
    </row>
    <row r="12459" spans="1:26" customHeight="1" ht="18" hidden="true" outlineLevel="3">
      <c r="A12459" s="2" t="s">
        <v>24055</v>
      </c>
      <c r="B12459" s="3" t="s">
        <v>24056</v>
      </c>
      <c r="C12459" s="2"/>
      <c r="D12459" s="2" t="s">
        <v>16</v>
      </c>
      <c r="E12459" s="4">
        <f>260.00*(1-Z1%)</f>
        <v>260</v>
      </c>
      <c r="F12459" s="2">
        <v>1</v>
      </c>
      <c r="G12459" s="2"/>
    </row>
    <row r="12460" spans="1:26" customHeight="1" ht="18" hidden="true" outlineLevel="3">
      <c r="A12460" s="2" t="s">
        <v>24057</v>
      </c>
      <c r="B12460" s="3" t="s">
        <v>24058</v>
      </c>
      <c r="C12460" s="2"/>
      <c r="D12460" s="2" t="s">
        <v>16</v>
      </c>
      <c r="E12460" s="4">
        <f>310.00*(1-Z1%)</f>
        <v>310</v>
      </c>
      <c r="F12460" s="2">
        <v>1</v>
      </c>
      <c r="G12460" s="2"/>
    </row>
    <row r="12461" spans="1:26" customHeight="1" ht="18" hidden="true" outlineLevel="3">
      <c r="A12461" s="2" t="s">
        <v>24059</v>
      </c>
      <c r="B12461" s="3" t="s">
        <v>24060</v>
      </c>
      <c r="C12461" s="2"/>
      <c r="D12461" s="2" t="s">
        <v>16</v>
      </c>
      <c r="E12461" s="4">
        <f>220.00*(1-Z1%)</f>
        <v>220</v>
      </c>
      <c r="F12461" s="2">
        <v>1</v>
      </c>
      <c r="G12461" s="2"/>
    </row>
    <row r="12462" spans="1:26" customHeight="1" ht="36" hidden="true" outlineLevel="3">
      <c r="A12462" s="2" t="s">
        <v>24061</v>
      </c>
      <c r="B12462" s="3" t="s">
        <v>24062</v>
      </c>
      <c r="C12462" s="2"/>
      <c r="D12462" s="2" t="s">
        <v>16</v>
      </c>
      <c r="E12462" s="4">
        <f>185.00*(1-Z1%)</f>
        <v>185</v>
      </c>
      <c r="F12462" s="2">
        <v>1</v>
      </c>
      <c r="G12462" s="2"/>
    </row>
    <row r="12463" spans="1:26" customHeight="1" ht="18" hidden="true" outlineLevel="3">
      <c r="A12463" s="2" t="s">
        <v>24063</v>
      </c>
      <c r="B12463" s="3" t="s">
        <v>24064</v>
      </c>
      <c r="C12463" s="2"/>
      <c r="D12463" s="2" t="s">
        <v>16</v>
      </c>
      <c r="E12463" s="4">
        <f>200.00*(1-Z1%)</f>
        <v>200</v>
      </c>
      <c r="F12463" s="2">
        <v>1</v>
      </c>
      <c r="G12463" s="2"/>
    </row>
    <row r="12464" spans="1:26" customHeight="1" ht="36" hidden="true" outlineLevel="3">
      <c r="A12464" s="2" t="s">
        <v>24065</v>
      </c>
      <c r="B12464" s="3" t="s">
        <v>24066</v>
      </c>
      <c r="C12464" s="2"/>
      <c r="D12464" s="2" t="s">
        <v>16</v>
      </c>
      <c r="E12464" s="4">
        <f>185.00*(1-Z1%)</f>
        <v>185</v>
      </c>
      <c r="F12464" s="2">
        <v>1</v>
      </c>
      <c r="G12464" s="2"/>
    </row>
    <row r="12465" spans="1:26" customHeight="1" ht="18" hidden="true" outlineLevel="3">
      <c r="A12465" s="2" t="s">
        <v>24067</v>
      </c>
      <c r="B12465" s="3" t="s">
        <v>24068</v>
      </c>
      <c r="C12465" s="2"/>
      <c r="D12465" s="2" t="s">
        <v>16</v>
      </c>
      <c r="E12465" s="4">
        <f>260.00*(1-Z1%)</f>
        <v>260</v>
      </c>
      <c r="F12465" s="2">
        <v>1</v>
      </c>
      <c r="G12465" s="2"/>
    </row>
    <row r="12466" spans="1:26" customHeight="1" ht="36" hidden="true" outlineLevel="3">
      <c r="A12466" s="2" t="s">
        <v>24069</v>
      </c>
      <c r="B12466" s="3" t="s">
        <v>24070</v>
      </c>
      <c r="C12466" s="2"/>
      <c r="D12466" s="2" t="s">
        <v>16</v>
      </c>
      <c r="E12466" s="4">
        <f>185.00*(1-Z1%)</f>
        <v>185</v>
      </c>
      <c r="F12466" s="2">
        <v>1</v>
      </c>
      <c r="G12466" s="2"/>
    </row>
    <row r="12467" spans="1:26" customHeight="1" ht="18" hidden="true" outlineLevel="3">
      <c r="A12467" s="2" t="s">
        <v>24071</v>
      </c>
      <c r="B12467" s="3" t="s">
        <v>24072</v>
      </c>
      <c r="C12467" s="2"/>
      <c r="D12467" s="2" t="s">
        <v>16</v>
      </c>
      <c r="E12467" s="4">
        <f>240.00*(1-Z1%)</f>
        <v>240</v>
      </c>
      <c r="F12467" s="2">
        <v>1</v>
      </c>
      <c r="G12467" s="2"/>
    </row>
    <row r="12468" spans="1:26" customHeight="1" ht="36" hidden="true" outlineLevel="3">
      <c r="A12468" s="2" t="s">
        <v>24073</v>
      </c>
      <c r="B12468" s="3" t="s">
        <v>24074</v>
      </c>
      <c r="C12468" s="2"/>
      <c r="D12468" s="2" t="s">
        <v>16</v>
      </c>
      <c r="E12468" s="4">
        <f>220.00*(1-Z1%)</f>
        <v>220</v>
      </c>
      <c r="F12468" s="2">
        <v>1</v>
      </c>
      <c r="G12468" s="2"/>
    </row>
    <row r="12469" spans="1:26" customHeight="1" ht="36" hidden="true" outlineLevel="3">
      <c r="A12469" s="2" t="s">
        <v>24075</v>
      </c>
      <c r="B12469" s="3" t="s">
        <v>24076</v>
      </c>
      <c r="C12469" s="2"/>
      <c r="D12469" s="2" t="s">
        <v>16</v>
      </c>
      <c r="E12469" s="4">
        <f>165.00*(1-Z1%)</f>
        <v>165</v>
      </c>
      <c r="F12469" s="2">
        <v>1</v>
      </c>
      <c r="G12469" s="2"/>
    </row>
    <row r="12470" spans="1:26" customHeight="1" ht="18" hidden="true" outlineLevel="3">
      <c r="A12470" s="2" t="s">
        <v>24077</v>
      </c>
      <c r="B12470" s="3" t="s">
        <v>24078</v>
      </c>
      <c r="C12470" s="2"/>
      <c r="D12470" s="2" t="s">
        <v>16</v>
      </c>
      <c r="E12470" s="4">
        <f>250.00*(1-Z1%)</f>
        <v>250</v>
      </c>
      <c r="F12470" s="2">
        <v>1</v>
      </c>
      <c r="G12470" s="2"/>
    </row>
    <row r="12471" spans="1:26" customHeight="1" ht="18" hidden="true" outlineLevel="3">
      <c r="A12471" s="2" t="s">
        <v>24079</v>
      </c>
      <c r="B12471" s="3" t="s">
        <v>24080</v>
      </c>
      <c r="C12471" s="2"/>
      <c r="D12471" s="2" t="s">
        <v>16</v>
      </c>
      <c r="E12471" s="4">
        <f>280.00*(1-Z1%)</f>
        <v>280</v>
      </c>
      <c r="F12471" s="2">
        <v>1</v>
      </c>
      <c r="G12471" s="2"/>
    </row>
    <row r="12472" spans="1:26" customHeight="1" ht="18" hidden="true" outlineLevel="3">
      <c r="A12472" s="2" t="s">
        <v>24081</v>
      </c>
      <c r="B12472" s="3" t="s">
        <v>24082</v>
      </c>
      <c r="C12472" s="2"/>
      <c r="D12472" s="2" t="s">
        <v>16</v>
      </c>
      <c r="E12472" s="4">
        <f>370.00*(1-Z1%)</f>
        <v>370</v>
      </c>
      <c r="F12472" s="2">
        <v>1</v>
      </c>
      <c r="G12472" s="2"/>
    </row>
    <row r="12473" spans="1:26" customHeight="1" ht="18" hidden="true" outlineLevel="3">
      <c r="A12473" s="2" t="s">
        <v>24083</v>
      </c>
      <c r="B12473" s="3" t="s">
        <v>24084</v>
      </c>
      <c r="C12473" s="2"/>
      <c r="D12473" s="2" t="s">
        <v>16</v>
      </c>
      <c r="E12473" s="4">
        <f>290.00*(1-Z1%)</f>
        <v>290</v>
      </c>
      <c r="F12473" s="2">
        <v>1</v>
      </c>
      <c r="G12473" s="2"/>
    </row>
    <row r="12474" spans="1:26" customHeight="1" ht="18" hidden="true" outlineLevel="3">
      <c r="A12474" s="2" t="s">
        <v>24085</v>
      </c>
      <c r="B12474" s="3" t="s">
        <v>24086</v>
      </c>
      <c r="C12474" s="2"/>
      <c r="D12474" s="2" t="s">
        <v>16</v>
      </c>
      <c r="E12474" s="4">
        <f>275.00*(1-Z1%)</f>
        <v>275</v>
      </c>
      <c r="F12474" s="2">
        <v>1</v>
      </c>
      <c r="G12474" s="2"/>
    </row>
    <row r="12475" spans="1:26" customHeight="1" ht="18" hidden="true" outlineLevel="3">
      <c r="A12475" s="2" t="s">
        <v>24087</v>
      </c>
      <c r="B12475" s="3" t="s">
        <v>24088</v>
      </c>
      <c r="C12475" s="2"/>
      <c r="D12475" s="2" t="s">
        <v>16</v>
      </c>
      <c r="E12475" s="4">
        <f>255.00*(1-Z1%)</f>
        <v>255</v>
      </c>
      <c r="F12475" s="2">
        <v>1</v>
      </c>
      <c r="G12475" s="2"/>
    </row>
    <row r="12476" spans="1:26" customHeight="1" ht="18" hidden="true" outlineLevel="3">
      <c r="A12476" s="2" t="s">
        <v>24089</v>
      </c>
      <c r="B12476" s="3" t="s">
        <v>24090</v>
      </c>
      <c r="C12476" s="2"/>
      <c r="D12476" s="2" t="s">
        <v>16</v>
      </c>
      <c r="E12476" s="4">
        <f>295.00*(1-Z1%)</f>
        <v>295</v>
      </c>
      <c r="F12476" s="2">
        <v>1</v>
      </c>
      <c r="G12476" s="2"/>
    </row>
    <row r="12477" spans="1:26" customHeight="1" ht="18" hidden="true" outlineLevel="3">
      <c r="A12477" s="2" t="s">
        <v>24091</v>
      </c>
      <c r="B12477" s="3" t="s">
        <v>24092</v>
      </c>
      <c r="C12477" s="2"/>
      <c r="D12477" s="2" t="s">
        <v>16</v>
      </c>
      <c r="E12477" s="4">
        <f>390.00*(1-Z1%)</f>
        <v>390</v>
      </c>
      <c r="F12477" s="2">
        <v>1</v>
      </c>
      <c r="G12477" s="2"/>
    </row>
    <row r="12478" spans="1:26" customHeight="1" ht="18" hidden="true" outlineLevel="3">
      <c r="A12478" s="2" t="s">
        <v>24093</v>
      </c>
      <c r="B12478" s="3" t="s">
        <v>24094</v>
      </c>
      <c r="C12478" s="2"/>
      <c r="D12478" s="2" t="s">
        <v>16</v>
      </c>
      <c r="E12478" s="4">
        <f>300.00*(1-Z1%)</f>
        <v>300</v>
      </c>
      <c r="F12478" s="2">
        <v>1</v>
      </c>
      <c r="G12478" s="2"/>
    </row>
    <row r="12479" spans="1:26" customHeight="1" ht="18" hidden="true" outlineLevel="3">
      <c r="A12479" s="2" t="s">
        <v>24095</v>
      </c>
      <c r="B12479" s="3" t="s">
        <v>24096</v>
      </c>
      <c r="C12479" s="2"/>
      <c r="D12479" s="2" t="s">
        <v>16</v>
      </c>
      <c r="E12479" s="4">
        <f>300.00*(1-Z1%)</f>
        <v>300</v>
      </c>
      <c r="F12479" s="2">
        <v>2</v>
      </c>
      <c r="G12479" s="2"/>
    </row>
    <row r="12480" spans="1:26" customHeight="1" ht="36" hidden="true" outlineLevel="3">
      <c r="A12480" s="2" t="s">
        <v>24097</v>
      </c>
      <c r="B12480" s="3" t="s">
        <v>24098</v>
      </c>
      <c r="C12480" s="2"/>
      <c r="D12480" s="2" t="s">
        <v>16</v>
      </c>
      <c r="E12480" s="4">
        <f>350.00*(1-Z1%)</f>
        <v>350</v>
      </c>
      <c r="F12480" s="2">
        <v>1</v>
      </c>
      <c r="G12480" s="2"/>
    </row>
    <row r="12481" spans="1:26" customHeight="1" ht="18" hidden="true" outlineLevel="3">
      <c r="A12481" s="2" t="s">
        <v>24099</v>
      </c>
      <c r="B12481" s="3" t="s">
        <v>24100</v>
      </c>
      <c r="C12481" s="2"/>
      <c r="D12481" s="2" t="s">
        <v>16</v>
      </c>
      <c r="E12481" s="4">
        <f>320.00*(1-Z1%)</f>
        <v>320</v>
      </c>
      <c r="F12481" s="2">
        <v>1</v>
      </c>
      <c r="G12481" s="2"/>
    </row>
    <row r="12482" spans="1:26" customHeight="1" ht="18" hidden="true" outlineLevel="3">
      <c r="A12482" s="2" t="s">
        <v>24101</v>
      </c>
      <c r="B12482" s="3" t="s">
        <v>24102</v>
      </c>
      <c r="C12482" s="2"/>
      <c r="D12482" s="2" t="s">
        <v>16</v>
      </c>
      <c r="E12482" s="4">
        <f>325.00*(1-Z1%)</f>
        <v>325</v>
      </c>
      <c r="F12482" s="2">
        <v>1</v>
      </c>
      <c r="G12482" s="2"/>
    </row>
    <row r="12483" spans="1:26" customHeight="1" ht="18" hidden="true" outlineLevel="3">
      <c r="A12483" s="2" t="s">
        <v>24103</v>
      </c>
      <c r="B12483" s="3" t="s">
        <v>24104</v>
      </c>
      <c r="C12483" s="2"/>
      <c r="D12483" s="2" t="s">
        <v>16</v>
      </c>
      <c r="E12483" s="4">
        <f>325.00*(1-Z1%)</f>
        <v>325</v>
      </c>
      <c r="F12483" s="2">
        <v>1</v>
      </c>
      <c r="G12483" s="2"/>
    </row>
    <row r="12484" spans="1:26" customHeight="1" ht="36" hidden="true" outlineLevel="3">
      <c r="A12484" s="2" t="s">
        <v>24105</v>
      </c>
      <c r="B12484" s="3" t="s">
        <v>24106</v>
      </c>
      <c r="C12484" s="2"/>
      <c r="D12484" s="2" t="s">
        <v>16</v>
      </c>
      <c r="E12484" s="4">
        <f>50.00*(1-Z1%)</f>
        <v>50</v>
      </c>
      <c r="F12484" s="2">
        <v>1</v>
      </c>
      <c r="G12484" s="2"/>
    </row>
    <row r="12485" spans="1:26" customHeight="1" ht="36" hidden="true" outlineLevel="3">
      <c r="A12485" s="2" t="s">
        <v>24107</v>
      </c>
      <c r="B12485" s="3" t="s">
        <v>24108</v>
      </c>
      <c r="C12485" s="2"/>
      <c r="D12485" s="2" t="s">
        <v>16</v>
      </c>
      <c r="E12485" s="4">
        <f>220.00*(1-Z1%)</f>
        <v>220</v>
      </c>
      <c r="F12485" s="2">
        <v>1</v>
      </c>
      <c r="G12485" s="2"/>
    </row>
    <row r="12486" spans="1:26" customHeight="1" ht="54" hidden="true" outlineLevel="3">
      <c r="A12486" s="2" t="s">
        <v>24109</v>
      </c>
      <c r="B12486" s="3" t="s">
        <v>24110</v>
      </c>
      <c r="C12486" s="2"/>
      <c r="D12486" s="2" t="s">
        <v>16</v>
      </c>
      <c r="E12486" s="4">
        <f>150.00*(1-Z1%)</f>
        <v>150</v>
      </c>
      <c r="F12486" s="2">
        <v>1</v>
      </c>
      <c r="G12486" s="2"/>
    </row>
    <row r="12487" spans="1:26" customHeight="1" ht="18" hidden="true" outlineLevel="3">
      <c r="A12487" s="2" t="s">
        <v>24111</v>
      </c>
      <c r="B12487" s="3" t="s">
        <v>24112</v>
      </c>
      <c r="C12487" s="2"/>
      <c r="D12487" s="2" t="s">
        <v>16</v>
      </c>
      <c r="E12487" s="4">
        <f>190.00*(1-Z1%)</f>
        <v>190</v>
      </c>
      <c r="F12487" s="2">
        <v>1</v>
      </c>
      <c r="G12487" s="2"/>
    </row>
    <row r="12488" spans="1:26" customHeight="1" ht="36" hidden="true" outlineLevel="3">
      <c r="A12488" s="2" t="s">
        <v>24113</v>
      </c>
      <c r="B12488" s="3" t="s">
        <v>24114</v>
      </c>
      <c r="C12488" s="2"/>
      <c r="D12488" s="2" t="s">
        <v>16</v>
      </c>
      <c r="E12488" s="4">
        <f>250.00*(1-Z1%)</f>
        <v>250</v>
      </c>
      <c r="F12488" s="2">
        <v>1</v>
      </c>
      <c r="G12488" s="2"/>
    </row>
    <row r="12489" spans="1:26" customHeight="1" ht="36" hidden="true" outlineLevel="3">
      <c r="A12489" s="2" t="s">
        <v>24115</v>
      </c>
      <c r="B12489" s="3" t="s">
        <v>24116</v>
      </c>
      <c r="C12489" s="2"/>
      <c r="D12489" s="2" t="s">
        <v>16</v>
      </c>
      <c r="E12489" s="4">
        <f>250.00*(1-Z1%)</f>
        <v>250</v>
      </c>
      <c r="F12489" s="2">
        <v>1</v>
      </c>
      <c r="G12489" s="2"/>
    </row>
    <row r="12490" spans="1:26" customHeight="1" ht="36" hidden="true" outlineLevel="3">
      <c r="A12490" s="2" t="s">
        <v>24117</v>
      </c>
      <c r="B12490" s="3" t="s">
        <v>24118</v>
      </c>
      <c r="C12490" s="2"/>
      <c r="D12490" s="2" t="s">
        <v>16</v>
      </c>
      <c r="E12490" s="4">
        <f>250.00*(1-Z1%)</f>
        <v>250</v>
      </c>
      <c r="F12490" s="2">
        <v>1</v>
      </c>
      <c r="G12490" s="2"/>
    </row>
    <row r="12491" spans="1:26" customHeight="1" ht="36" hidden="true" outlineLevel="3">
      <c r="A12491" s="2" t="s">
        <v>24119</v>
      </c>
      <c r="B12491" s="3" t="s">
        <v>24120</v>
      </c>
      <c r="C12491" s="2"/>
      <c r="D12491" s="2" t="s">
        <v>16</v>
      </c>
      <c r="E12491" s="4">
        <f>360.00*(1-Z1%)</f>
        <v>360</v>
      </c>
      <c r="F12491" s="2">
        <v>1</v>
      </c>
      <c r="G12491" s="2"/>
    </row>
    <row r="12492" spans="1:26" customHeight="1" ht="36" hidden="true" outlineLevel="3">
      <c r="A12492" s="2" t="s">
        <v>24121</v>
      </c>
      <c r="B12492" s="3" t="s">
        <v>24122</v>
      </c>
      <c r="C12492" s="2"/>
      <c r="D12492" s="2" t="s">
        <v>16</v>
      </c>
      <c r="E12492" s="4">
        <f>385.00*(1-Z1%)</f>
        <v>385</v>
      </c>
      <c r="F12492" s="2">
        <v>1</v>
      </c>
      <c r="G12492" s="2"/>
    </row>
    <row r="12493" spans="1:26" customHeight="1" ht="18" hidden="true" outlineLevel="3">
      <c r="A12493" s="2" t="s">
        <v>24123</v>
      </c>
      <c r="B12493" s="3" t="s">
        <v>24124</v>
      </c>
      <c r="C12493" s="2"/>
      <c r="D12493" s="2" t="s">
        <v>16</v>
      </c>
      <c r="E12493" s="4">
        <f>130.00*(1-Z1%)</f>
        <v>130</v>
      </c>
      <c r="F12493" s="2">
        <v>1</v>
      </c>
      <c r="G12493" s="2"/>
    </row>
    <row r="12494" spans="1:26" customHeight="1" ht="18" hidden="true" outlineLevel="3">
      <c r="A12494" s="2" t="s">
        <v>24125</v>
      </c>
      <c r="B12494" s="3" t="s">
        <v>24126</v>
      </c>
      <c r="C12494" s="2"/>
      <c r="D12494" s="2" t="s">
        <v>16</v>
      </c>
      <c r="E12494" s="4">
        <f>130.00*(1-Z1%)</f>
        <v>130</v>
      </c>
      <c r="F12494" s="2">
        <v>1</v>
      </c>
      <c r="G12494" s="2"/>
    </row>
    <row r="12495" spans="1:26" customHeight="1" ht="36" hidden="true" outlineLevel="3">
      <c r="A12495" s="2" t="s">
        <v>24127</v>
      </c>
      <c r="B12495" s="3" t="s">
        <v>24128</v>
      </c>
      <c r="C12495" s="2"/>
      <c r="D12495" s="2" t="s">
        <v>16</v>
      </c>
      <c r="E12495" s="4">
        <f>205.00*(1-Z1%)</f>
        <v>205</v>
      </c>
      <c r="F12495" s="2">
        <v>1</v>
      </c>
      <c r="G12495" s="2"/>
    </row>
    <row r="12496" spans="1:26" customHeight="1" ht="36" hidden="true" outlineLevel="3">
      <c r="A12496" s="2" t="s">
        <v>24129</v>
      </c>
      <c r="B12496" s="3" t="s">
        <v>24130</v>
      </c>
      <c r="C12496" s="2"/>
      <c r="D12496" s="2" t="s">
        <v>16</v>
      </c>
      <c r="E12496" s="4">
        <f>180.00*(1-Z1%)</f>
        <v>180</v>
      </c>
      <c r="F12496" s="2">
        <v>1</v>
      </c>
      <c r="G12496" s="2"/>
    </row>
    <row r="12497" spans="1:26" customHeight="1" ht="36" hidden="true" outlineLevel="3">
      <c r="A12497" s="2" t="s">
        <v>24131</v>
      </c>
      <c r="B12497" s="3" t="s">
        <v>24132</v>
      </c>
      <c r="C12497" s="2"/>
      <c r="D12497" s="2" t="s">
        <v>16</v>
      </c>
      <c r="E12497" s="4">
        <f>205.00*(1-Z1%)</f>
        <v>205</v>
      </c>
      <c r="F12497" s="2">
        <v>1</v>
      </c>
      <c r="G12497" s="2"/>
    </row>
    <row r="12498" spans="1:26" customHeight="1" ht="36" hidden="true" outlineLevel="3">
      <c r="A12498" s="2" t="s">
        <v>24133</v>
      </c>
      <c r="B12498" s="3" t="s">
        <v>24134</v>
      </c>
      <c r="C12498" s="2"/>
      <c r="D12498" s="2" t="s">
        <v>16</v>
      </c>
      <c r="E12498" s="4">
        <f>180.00*(1-Z1%)</f>
        <v>180</v>
      </c>
      <c r="F12498" s="2">
        <v>1</v>
      </c>
      <c r="G12498" s="2"/>
    </row>
    <row r="12499" spans="1:26" customHeight="1" ht="18" hidden="true" outlineLevel="3">
      <c r="A12499" s="2" t="s">
        <v>24135</v>
      </c>
      <c r="B12499" s="3" t="s">
        <v>24136</v>
      </c>
      <c r="C12499" s="2"/>
      <c r="D12499" s="2" t="s">
        <v>16</v>
      </c>
      <c r="E12499" s="4">
        <f>145.00*(1-Z1%)</f>
        <v>145</v>
      </c>
      <c r="F12499" s="2">
        <v>1</v>
      </c>
      <c r="G12499" s="2"/>
    </row>
    <row r="12500" spans="1:26" customHeight="1" ht="36" hidden="true" outlineLevel="3">
      <c r="A12500" s="2" t="s">
        <v>24137</v>
      </c>
      <c r="B12500" s="3" t="s">
        <v>24138</v>
      </c>
      <c r="C12500" s="2"/>
      <c r="D12500" s="2" t="s">
        <v>16</v>
      </c>
      <c r="E12500" s="4">
        <f>145.00*(1-Z1%)</f>
        <v>145</v>
      </c>
      <c r="F12500" s="2">
        <v>1</v>
      </c>
      <c r="G12500" s="2"/>
    </row>
    <row r="12501" spans="1:26" customHeight="1" ht="18" hidden="true" outlineLevel="3">
      <c r="A12501" s="2" t="s">
        <v>24139</v>
      </c>
      <c r="B12501" s="3" t="s">
        <v>24140</v>
      </c>
      <c r="C12501" s="2"/>
      <c r="D12501" s="2" t="s">
        <v>16</v>
      </c>
      <c r="E12501" s="4">
        <f>190.00*(1-Z1%)</f>
        <v>190</v>
      </c>
      <c r="F12501" s="2">
        <v>1</v>
      </c>
      <c r="G12501" s="2"/>
    </row>
    <row r="12502" spans="1:26" customHeight="1" ht="18" hidden="true" outlineLevel="3">
      <c r="A12502" s="2" t="s">
        <v>24141</v>
      </c>
      <c r="B12502" s="3" t="s">
        <v>24142</v>
      </c>
      <c r="C12502" s="2"/>
      <c r="D12502" s="2" t="s">
        <v>16</v>
      </c>
      <c r="E12502" s="4">
        <f>180.00*(1-Z1%)</f>
        <v>180</v>
      </c>
      <c r="F12502" s="2">
        <v>1</v>
      </c>
      <c r="G12502" s="2"/>
    </row>
    <row r="12503" spans="1:26" customHeight="1" ht="18" hidden="true" outlineLevel="3">
      <c r="A12503" s="2" t="s">
        <v>24143</v>
      </c>
      <c r="B12503" s="3" t="s">
        <v>24144</v>
      </c>
      <c r="C12503" s="2"/>
      <c r="D12503" s="2" t="s">
        <v>16</v>
      </c>
      <c r="E12503" s="4">
        <f>200.00*(1-Z1%)</f>
        <v>200</v>
      </c>
      <c r="F12503" s="2">
        <v>1</v>
      </c>
      <c r="G12503" s="2"/>
    </row>
    <row r="12504" spans="1:26" customHeight="1" ht="18" hidden="true" outlineLevel="3">
      <c r="A12504" s="2" t="s">
        <v>24145</v>
      </c>
      <c r="B12504" s="3" t="s">
        <v>24146</v>
      </c>
      <c r="C12504" s="2"/>
      <c r="D12504" s="2" t="s">
        <v>16</v>
      </c>
      <c r="E12504" s="4">
        <f>200.00*(1-Z1%)</f>
        <v>200</v>
      </c>
      <c r="F12504" s="2">
        <v>1</v>
      </c>
      <c r="G12504" s="2"/>
    </row>
    <row r="12505" spans="1:26" customHeight="1" ht="18" hidden="true" outlineLevel="3">
      <c r="A12505" s="2" t="s">
        <v>24147</v>
      </c>
      <c r="B12505" s="3" t="s">
        <v>24148</v>
      </c>
      <c r="C12505" s="2"/>
      <c r="D12505" s="2" t="s">
        <v>16</v>
      </c>
      <c r="E12505" s="4">
        <f>150.00*(1-Z1%)</f>
        <v>150</v>
      </c>
      <c r="F12505" s="2">
        <v>1</v>
      </c>
      <c r="G12505" s="2"/>
    </row>
    <row r="12506" spans="1:26" customHeight="1" ht="18" hidden="true" outlineLevel="3">
      <c r="A12506" s="2" t="s">
        <v>24149</v>
      </c>
      <c r="B12506" s="3" t="s">
        <v>24150</v>
      </c>
      <c r="C12506" s="2"/>
      <c r="D12506" s="2" t="s">
        <v>16</v>
      </c>
      <c r="E12506" s="4">
        <f>200.00*(1-Z1%)</f>
        <v>200</v>
      </c>
      <c r="F12506" s="2">
        <v>1</v>
      </c>
      <c r="G12506" s="2"/>
    </row>
    <row r="12507" spans="1:26" customHeight="1" ht="18" hidden="true" outlineLevel="3">
      <c r="A12507" s="2" t="s">
        <v>24151</v>
      </c>
      <c r="B12507" s="3" t="s">
        <v>24152</v>
      </c>
      <c r="C12507" s="2"/>
      <c r="D12507" s="2" t="s">
        <v>16</v>
      </c>
      <c r="E12507" s="4">
        <f>215.00*(1-Z1%)</f>
        <v>215</v>
      </c>
      <c r="F12507" s="2">
        <v>1</v>
      </c>
      <c r="G12507" s="2"/>
    </row>
    <row r="12508" spans="1:26" customHeight="1" ht="18" hidden="true" outlineLevel="3">
      <c r="A12508" s="2" t="s">
        <v>24153</v>
      </c>
      <c r="B12508" s="3" t="s">
        <v>24154</v>
      </c>
      <c r="C12508" s="2"/>
      <c r="D12508" s="2" t="s">
        <v>16</v>
      </c>
      <c r="E12508" s="4">
        <f>220.00*(1-Z1%)</f>
        <v>220</v>
      </c>
      <c r="F12508" s="2">
        <v>1</v>
      </c>
      <c r="G12508" s="2"/>
    </row>
    <row r="12509" spans="1:26" customHeight="1" ht="18" hidden="true" outlineLevel="3">
      <c r="A12509" s="2" t="s">
        <v>24155</v>
      </c>
      <c r="B12509" s="3" t="s">
        <v>24156</v>
      </c>
      <c r="C12509" s="2"/>
      <c r="D12509" s="2" t="s">
        <v>16</v>
      </c>
      <c r="E12509" s="4">
        <f>140.00*(1-Z1%)</f>
        <v>140</v>
      </c>
      <c r="F12509" s="2">
        <v>1</v>
      </c>
      <c r="G12509" s="2"/>
    </row>
    <row r="12510" spans="1:26" customHeight="1" ht="18" hidden="true" outlineLevel="3">
      <c r="A12510" s="2" t="s">
        <v>24157</v>
      </c>
      <c r="B12510" s="3" t="s">
        <v>24158</v>
      </c>
      <c r="C12510" s="2"/>
      <c r="D12510" s="2" t="s">
        <v>16</v>
      </c>
      <c r="E12510" s="4">
        <f>230.00*(1-Z1%)</f>
        <v>230</v>
      </c>
      <c r="F12510" s="2">
        <v>1</v>
      </c>
      <c r="G12510" s="2"/>
    </row>
    <row r="12511" spans="1:26" customHeight="1" ht="36" hidden="true" outlineLevel="3">
      <c r="A12511" s="2" t="s">
        <v>24159</v>
      </c>
      <c r="B12511" s="3" t="s">
        <v>24160</v>
      </c>
      <c r="C12511" s="2"/>
      <c r="D12511" s="2" t="s">
        <v>16</v>
      </c>
      <c r="E12511" s="4">
        <f>90.00*(1-Z1%)</f>
        <v>90</v>
      </c>
      <c r="F12511" s="2">
        <v>1</v>
      </c>
      <c r="G12511" s="2"/>
    </row>
    <row r="12512" spans="1:26" customHeight="1" ht="36" hidden="true" outlineLevel="3">
      <c r="A12512" s="2" t="s">
        <v>24161</v>
      </c>
      <c r="B12512" s="3" t="s">
        <v>24162</v>
      </c>
      <c r="C12512" s="2"/>
      <c r="D12512" s="2" t="s">
        <v>16</v>
      </c>
      <c r="E12512" s="4">
        <f>235.00*(1-Z1%)</f>
        <v>235</v>
      </c>
      <c r="F12512" s="2">
        <v>1</v>
      </c>
      <c r="G12512" s="2"/>
    </row>
    <row r="12513" spans="1:26" customHeight="1" ht="18" hidden="true" outlineLevel="3">
      <c r="A12513" s="2" t="s">
        <v>24163</v>
      </c>
      <c r="B12513" s="3" t="s">
        <v>24164</v>
      </c>
      <c r="C12513" s="2"/>
      <c r="D12513" s="2" t="s">
        <v>16</v>
      </c>
      <c r="E12513" s="4">
        <f>210.00*(1-Z1%)</f>
        <v>210</v>
      </c>
      <c r="F12513" s="2">
        <v>1</v>
      </c>
      <c r="G12513" s="2"/>
    </row>
    <row r="12514" spans="1:26" customHeight="1" ht="18" hidden="true" outlineLevel="3">
      <c r="A12514" s="2" t="s">
        <v>24165</v>
      </c>
      <c r="B12514" s="3" t="s">
        <v>24166</v>
      </c>
      <c r="C12514" s="2"/>
      <c r="D12514" s="2" t="s">
        <v>16</v>
      </c>
      <c r="E12514" s="4">
        <f>185.00*(1-Z1%)</f>
        <v>185</v>
      </c>
      <c r="F12514" s="2">
        <v>1</v>
      </c>
      <c r="G12514" s="2"/>
    </row>
    <row r="12515" spans="1:26" customHeight="1" ht="18" hidden="true" outlineLevel="3">
      <c r="A12515" s="2" t="s">
        <v>24167</v>
      </c>
      <c r="B12515" s="3" t="s">
        <v>24168</v>
      </c>
      <c r="C12515" s="2"/>
      <c r="D12515" s="2" t="s">
        <v>16</v>
      </c>
      <c r="E12515" s="4">
        <f>265.00*(1-Z1%)</f>
        <v>265</v>
      </c>
      <c r="F12515" s="2">
        <v>1</v>
      </c>
      <c r="G12515" s="2"/>
    </row>
    <row r="12516" spans="1:26" customHeight="1" ht="18" hidden="true" outlineLevel="3">
      <c r="A12516" s="2" t="s">
        <v>24169</v>
      </c>
      <c r="B12516" s="3" t="s">
        <v>24170</v>
      </c>
      <c r="C12516" s="2"/>
      <c r="D12516" s="2" t="s">
        <v>16</v>
      </c>
      <c r="E12516" s="4">
        <f>95.00*(1-Z1%)</f>
        <v>95</v>
      </c>
      <c r="F12516" s="2">
        <v>1</v>
      </c>
      <c r="G12516" s="2"/>
    </row>
    <row r="12517" spans="1:26" customHeight="1" ht="18" hidden="true" outlineLevel="3">
      <c r="A12517" s="2" t="s">
        <v>24171</v>
      </c>
      <c r="B12517" s="3" t="s">
        <v>24172</v>
      </c>
      <c r="C12517" s="2"/>
      <c r="D12517" s="2" t="s">
        <v>16</v>
      </c>
      <c r="E12517" s="4">
        <f>120.00*(1-Z1%)</f>
        <v>120</v>
      </c>
      <c r="F12517" s="2">
        <v>1</v>
      </c>
      <c r="G12517" s="2"/>
    </row>
    <row r="12518" spans="1:26" customHeight="1" ht="18" hidden="true" outlineLevel="3">
      <c r="A12518" s="2" t="s">
        <v>24173</v>
      </c>
      <c r="B12518" s="3" t="s">
        <v>24174</v>
      </c>
      <c r="C12518" s="2"/>
      <c r="D12518" s="2" t="s">
        <v>16</v>
      </c>
      <c r="E12518" s="4">
        <f>120.00*(1-Z1%)</f>
        <v>120</v>
      </c>
      <c r="F12518" s="2">
        <v>1</v>
      </c>
      <c r="G12518" s="2"/>
    </row>
    <row r="12519" spans="1:26" customHeight="1" ht="18" hidden="true" outlineLevel="3">
      <c r="A12519" s="2" t="s">
        <v>24175</v>
      </c>
      <c r="B12519" s="3" t="s">
        <v>24176</v>
      </c>
      <c r="C12519" s="2"/>
      <c r="D12519" s="2" t="s">
        <v>16</v>
      </c>
      <c r="E12519" s="4">
        <f>150.00*(1-Z1%)</f>
        <v>150</v>
      </c>
      <c r="F12519" s="2">
        <v>1</v>
      </c>
      <c r="G12519" s="2"/>
    </row>
    <row r="12520" spans="1:26" customHeight="1" ht="18" hidden="true" outlineLevel="3">
      <c r="A12520" s="2" t="s">
        <v>24177</v>
      </c>
      <c r="B12520" s="3" t="s">
        <v>24178</v>
      </c>
      <c r="C12520" s="2"/>
      <c r="D12520" s="2" t="s">
        <v>16</v>
      </c>
      <c r="E12520" s="4">
        <f>190.00*(1-Z1%)</f>
        <v>190</v>
      </c>
      <c r="F12520" s="2">
        <v>1</v>
      </c>
      <c r="G12520" s="2"/>
    </row>
    <row r="12521" spans="1:26" customHeight="1" ht="36" hidden="true" outlineLevel="3">
      <c r="A12521" s="2" t="s">
        <v>24179</v>
      </c>
      <c r="B12521" s="3" t="s">
        <v>24180</v>
      </c>
      <c r="C12521" s="2"/>
      <c r="D12521" s="2" t="s">
        <v>16</v>
      </c>
      <c r="E12521" s="4">
        <f>190.00*(1-Z1%)</f>
        <v>190</v>
      </c>
      <c r="F12521" s="2">
        <v>1</v>
      </c>
      <c r="G12521" s="2"/>
    </row>
    <row r="12522" spans="1:26" customHeight="1" ht="36" hidden="true" outlineLevel="3">
      <c r="A12522" s="2" t="s">
        <v>24181</v>
      </c>
      <c r="B12522" s="3" t="s">
        <v>24182</v>
      </c>
      <c r="C12522" s="2"/>
      <c r="D12522" s="2" t="s">
        <v>16</v>
      </c>
      <c r="E12522" s="4">
        <f>190.00*(1-Z1%)</f>
        <v>190</v>
      </c>
      <c r="F12522" s="2">
        <v>1</v>
      </c>
      <c r="G12522" s="2"/>
    </row>
    <row r="12523" spans="1:26" customHeight="1" ht="18" hidden="true" outlineLevel="3">
      <c r="A12523" s="2" t="s">
        <v>24183</v>
      </c>
      <c r="B12523" s="3" t="s">
        <v>24184</v>
      </c>
      <c r="C12523" s="2"/>
      <c r="D12523" s="2" t="s">
        <v>16</v>
      </c>
      <c r="E12523" s="4">
        <f>190.00*(1-Z1%)</f>
        <v>190</v>
      </c>
      <c r="F12523" s="2">
        <v>1</v>
      </c>
      <c r="G12523" s="2"/>
    </row>
    <row r="12524" spans="1:26" customHeight="1" ht="18" hidden="true" outlineLevel="3">
      <c r="A12524" s="2" t="s">
        <v>24185</v>
      </c>
      <c r="B12524" s="3" t="s">
        <v>24186</v>
      </c>
      <c r="C12524" s="2"/>
      <c r="D12524" s="2" t="s">
        <v>16</v>
      </c>
      <c r="E12524" s="4">
        <f>190.00*(1-Z1%)</f>
        <v>190</v>
      </c>
      <c r="F12524" s="2">
        <v>1</v>
      </c>
      <c r="G12524" s="2"/>
    </row>
    <row r="12525" spans="1:26" customHeight="1" ht="36" hidden="true" outlineLevel="3">
      <c r="A12525" s="2" t="s">
        <v>24187</v>
      </c>
      <c r="B12525" s="3" t="s">
        <v>24188</v>
      </c>
      <c r="C12525" s="2"/>
      <c r="D12525" s="2" t="s">
        <v>16</v>
      </c>
      <c r="E12525" s="4">
        <f>190.00*(1-Z1%)</f>
        <v>190</v>
      </c>
      <c r="F12525" s="2">
        <v>1</v>
      </c>
      <c r="G12525" s="2"/>
    </row>
    <row r="12526" spans="1:26" customHeight="1" ht="36" hidden="true" outlineLevel="3">
      <c r="A12526" s="2" t="s">
        <v>24189</v>
      </c>
      <c r="B12526" s="3" t="s">
        <v>24190</v>
      </c>
      <c r="C12526" s="2"/>
      <c r="D12526" s="2" t="s">
        <v>16</v>
      </c>
      <c r="E12526" s="4">
        <f>190.00*(1-Z1%)</f>
        <v>190</v>
      </c>
      <c r="F12526" s="2">
        <v>1</v>
      </c>
      <c r="G12526" s="2"/>
    </row>
    <row r="12527" spans="1:26" customHeight="1" ht="18" hidden="true" outlineLevel="3">
      <c r="A12527" s="2" t="s">
        <v>24191</v>
      </c>
      <c r="B12527" s="3" t="s">
        <v>24192</v>
      </c>
      <c r="C12527" s="2"/>
      <c r="D12527" s="2" t="s">
        <v>16</v>
      </c>
      <c r="E12527" s="4">
        <f>190.00*(1-Z1%)</f>
        <v>190</v>
      </c>
      <c r="F12527" s="2">
        <v>1</v>
      </c>
      <c r="G12527" s="2"/>
    </row>
    <row r="12528" spans="1:26" customHeight="1" ht="36" hidden="true" outlineLevel="3">
      <c r="A12528" s="2" t="s">
        <v>24193</v>
      </c>
      <c r="B12528" s="3" t="s">
        <v>24194</v>
      </c>
      <c r="C12528" s="2"/>
      <c r="D12528" s="2" t="s">
        <v>16</v>
      </c>
      <c r="E12528" s="4">
        <f>190.00*(1-Z1%)</f>
        <v>190</v>
      </c>
      <c r="F12528" s="2">
        <v>1</v>
      </c>
      <c r="G12528" s="2"/>
    </row>
    <row r="12529" spans="1:26" customHeight="1" ht="18" hidden="true" outlineLevel="3">
      <c r="A12529" s="2" t="s">
        <v>24195</v>
      </c>
      <c r="B12529" s="3" t="s">
        <v>24196</v>
      </c>
      <c r="C12529" s="2"/>
      <c r="D12529" s="2" t="s">
        <v>16</v>
      </c>
      <c r="E12529" s="4">
        <f>220.00*(1-Z1%)</f>
        <v>220</v>
      </c>
      <c r="F12529" s="2">
        <v>1</v>
      </c>
      <c r="G12529" s="2"/>
    </row>
    <row r="12530" spans="1:26" customHeight="1" ht="18" hidden="true" outlineLevel="3">
      <c r="A12530" s="2" t="s">
        <v>24197</v>
      </c>
      <c r="B12530" s="3" t="s">
        <v>24198</v>
      </c>
      <c r="C12530" s="2"/>
      <c r="D12530" s="2" t="s">
        <v>16</v>
      </c>
      <c r="E12530" s="4">
        <f>220.00*(1-Z1%)</f>
        <v>220</v>
      </c>
      <c r="F12530" s="2">
        <v>1</v>
      </c>
      <c r="G12530" s="2"/>
    </row>
    <row r="12531" spans="1:26" customHeight="1" ht="36" hidden="true" outlineLevel="3">
      <c r="A12531" s="2" t="s">
        <v>24199</v>
      </c>
      <c r="B12531" s="3" t="s">
        <v>24200</v>
      </c>
      <c r="C12531" s="2"/>
      <c r="D12531" s="2" t="s">
        <v>16</v>
      </c>
      <c r="E12531" s="4">
        <f>220.00*(1-Z1%)</f>
        <v>220</v>
      </c>
      <c r="F12531" s="2">
        <v>1</v>
      </c>
      <c r="G12531" s="2"/>
    </row>
    <row r="12532" spans="1:26" customHeight="1" ht="18" hidden="true" outlineLevel="3">
      <c r="A12532" s="2" t="s">
        <v>24201</v>
      </c>
      <c r="B12532" s="3" t="s">
        <v>24202</v>
      </c>
      <c r="C12532" s="2"/>
      <c r="D12532" s="2" t="s">
        <v>16</v>
      </c>
      <c r="E12532" s="4">
        <f>220.00*(1-Z1%)</f>
        <v>220</v>
      </c>
      <c r="F12532" s="2">
        <v>1</v>
      </c>
      <c r="G12532" s="2"/>
    </row>
    <row r="12533" spans="1:26" customHeight="1" ht="18" hidden="true" outlineLevel="3">
      <c r="A12533" s="2" t="s">
        <v>24203</v>
      </c>
      <c r="B12533" s="3" t="s">
        <v>24204</v>
      </c>
      <c r="C12533" s="2"/>
      <c r="D12533" s="2" t="s">
        <v>16</v>
      </c>
      <c r="E12533" s="4">
        <f>220.00*(1-Z1%)</f>
        <v>220</v>
      </c>
      <c r="F12533" s="2">
        <v>2</v>
      </c>
      <c r="G12533" s="2"/>
    </row>
    <row r="12534" spans="1:26" customHeight="1" ht="36" hidden="true" outlineLevel="3">
      <c r="A12534" s="2" t="s">
        <v>24205</v>
      </c>
      <c r="B12534" s="3" t="s">
        <v>24206</v>
      </c>
      <c r="C12534" s="2"/>
      <c r="D12534" s="2" t="s">
        <v>16</v>
      </c>
      <c r="E12534" s="4">
        <f>220.00*(1-Z1%)</f>
        <v>220</v>
      </c>
      <c r="F12534" s="2">
        <v>1</v>
      </c>
      <c r="G12534" s="2"/>
    </row>
    <row r="12535" spans="1:26" customHeight="1" ht="36" hidden="true" outlineLevel="3">
      <c r="A12535" s="2" t="s">
        <v>24207</v>
      </c>
      <c r="B12535" s="3" t="s">
        <v>24208</v>
      </c>
      <c r="C12535" s="2"/>
      <c r="D12535" s="2" t="s">
        <v>16</v>
      </c>
      <c r="E12535" s="4">
        <f>220.00*(1-Z1%)</f>
        <v>220</v>
      </c>
      <c r="F12535" s="2">
        <v>1</v>
      </c>
      <c r="G12535" s="2"/>
    </row>
    <row r="12536" spans="1:26" customHeight="1" ht="36" hidden="true" outlineLevel="3">
      <c r="A12536" s="2" t="s">
        <v>24209</v>
      </c>
      <c r="B12536" s="3" t="s">
        <v>24210</v>
      </c>
      <c r="C12536" s="2"/>
      <c r="D12536" s="2" t="s">
        <v>16</v>
      </c>
      <c r="E12536" s="4">
        <f>220.00*(1-Z1%)</f>
        <v>220</v>
      </c>
      <c r="F12536" s="2">
        <v>1</v>
      </c>
      <c r="G12536" s="2"/>
    </row>
    <row r="12537" spans="1:26" customHeight="1" ht="36" hidden="true" outlineLevel="3">
      <c r="A12537" s="2" t="s">
        <v>24211</v>
      </c>
      <c r="B12537" s="3" t="s">
        <v>24212</v>
      </c>
      <c r="C12537" s="2"/>
      <c r="D12537" s="2" t="s">
        <v>16</v>
      </c>
      <c r="E12537" s="4">
        <f>220.00*(1-Z1%)</f>
        <v>220</v>
      </c>
      <c r="F12537" s="2">
        <v>1</v>
      </c>
      <c r="G12537" s="2"/>
    </row>
    <row r="12538" spans="1:26" customHeight="1" ht="36" hidden="true" outlineLevel="3">
      <c r="A12538" s="2" t="s">
        <v>24213</v>
      </c>
      <c r="B12538" s="3" t="s">
        <v>24212</v>
      </c>
      <c r="C12538" s="2"/>
      <c r="D12538" s="2" t="s">
        <v>16</v>
      </c>
      <c r="E12538" s="4">
        <f>220.00*(1-Z1%)</f>
        <v>220</v>
      </c>
      <c r="F12538" s="2">
        <v>2</v>
      </c>
      <c r="G12538" s="2"/>
    </row>
    <row r="12539" spans="1:26" customHeight="1" ht="36" hidden="true" outlineLevel="3">
      <c r="A12539" s="2" t="s">
        <v>24214</v>
      </c>
      <c r="B12539" s="3" t="s">
        <v>24215</v>
      </c>
      <c r="C12539" s="2"/>
      <c r="D12539" s="2" t="s">
        <v>16</v>
      </c>
      <c r="E12539" s="4">
        <f>220.00*(1-Z1%)</f>
        <v>220</v>
      </c>
      <c r="F12539" s="2">
        <v>1</v>
      </c>
      <c r="G12539" s="2"/>
    </row>
    <row r="12540" spans="1:26" customHeight="1" ht="36" hidden="true" outlineLevel="3">
      <c r="A12540" s="2" t="s">
        <v>24216</v>
      </c>
      <c r="B12540" s="3" t="s">
        <v>24217</v>
      </c>
      <c r="C12540" s="2"/>
      <c r="D12540" s="2" t="s">
        <v>16</v>
      </c>
      <c r="E12540" s="4">
        <f>250.00*(1-Z1%)</f>
        <v>250</v>
      </c>
      <c r="F12540" s="2">
        <v>1</v>
      </c>
      <c r="G12540" s="2"/>
    </row>
    <row r="12541" spans="1:26" customHeight="1" ht="18" hidden="true" outlineLevel="3">
      <c r="A12541" s="2" t="s">
        <v>24218</v>
      </c>
      <c r="B12541" s="3" t="s">
        <v>24219</v>
      </c>
      <c r="C12541" s="2"/>
      <c r="D12541" s="2" t="s">
        <v>16</v>
      </c>
      <c r="E12541" s="4">
        <f>250.00*(1-Z1%)</f>
        <v>250</v>
      </c>
      <c r="F12541" s="2">
        <v>1</v>
      </c>
      <c r="G12541" s="2"/>
    </row>
    <row r="12542" spans="1:26" customHeight="1" ht="36" hidden="true" outlineLevel="3">
      <c r="A12542" s="2" t="s">
        <v>24220</v>
      </c>
      <c r="B12542" s="3" t="s">
        <v>24221</v>
      </c>
      <c r="C12542" s="2"/>
      <c r="D12542" s="2" t="s">
        <v>16</v>
      </c>
      <c r="E12542" s="4">
        <f>325.00*(1-Z1%)</f>
        <v>325</v>
      </c>
      <c r="F12542" s="2">
        <v>1</v>
      </c>
      <c r="G12542" s="2"/>
    </row>
    <row r="12543" spans="1:26" customHeight="1" ht="36" hidden="true" outlineLevel="3">
      <c r="A12543" s="2" t="s">
        <v>24222</v>
      </c>
      <c r="B12543" s="3" t="s">
        <v>24223</v>
      </c>
      <c r="C12543" s="2"/>
      <c r="D12543" s="2" t="s">
        <v>16</v>
      </c>
      <c r="E12543" s="4">
        <f>290.00*(1-Z1%)</f>
        <v>290</v>
      </c>
      <c r="F12543" s="2">
        <v>1</v>
      </c>
      <c r="G12543" s="2"/>
    </row>
    <row r="12544" spans="1:26" customHeight="1" ht="36" hidden="true" outlineLevel="3">
      <c r="A12544" s="2" t="s">
        <v>24224</v>
      </c>
      <c r="B12544" s="3" t="s">
        <v>24225</v>
      </c>
      <c r="C12544" s="2"/>
      <c r="D12544" s="2" t="s">
        <v>16</v>
      </c>
      <c r="E12544" s="4">
        <f>210.00*(1-Z1%)</f>
        <v>210</v>
      </c>
      <c r="F12544" s="2">
        <v>1</v>
      </c>
      <c r="G12544" s="2"/>
    </row>
    <row r="12545" spans="1:26" customHeight="1" ht="36" hidden="true" outlineLevel="3">
      <c r="A12545" s="2" t="s">
        <v>24226</v>
      </c>
      <c r="B12545" s="3" t="s">
        <v>24227</v>
      </c>
      <c r="C12545" s="2"/>
      <c r="D12545" s="2" t="s">
        <v>16</v>
      </c>
      <c r="E12545" s="4">
        <f>210.00*(1-Z1%)</f>
        <v>210</v>
      </c>
      <c r="F12545" s="2">
        <v>1</v>
      </c>
      <c r="G12545" s="2"/>
    </row>
    <row r="12546" spans="1:26" customHeight="1" ht="36" hidden="true" outlineLevel="3">
      <c r="A12546" s="2" t="s">
        <v>24228</v>
      </c>
      <c r="B12546" s="3" t="s">
        <v>24229</v>
      </c>
      <c r="C12546" s="2"/>
      <c r="D12546" s="2" t="s">
        <v>16</v>
      </c>
      <c r="E12546" s="4">
        <f>90.00*(1-Z1%)</f>
        <v>90</v>
      </c>
      <c r="F12546" s="2">
        <v>1</v>
      </c>
      <c r="G12546" s="2"/>
    </row>
    <row r="12547" spans="1:26" customHeight="1" ht="36" hidden="true" outlineLevel="3">
      <c r="A12547" s="2" t="s">
        <v>24230</v>
      </c>
      <c r="B12547" s="3" t="s">
        <v>24231</v>
      </c>
      <c r="C12547" s="2"/>
      <c r="D12547" s="2" t="s">
        <v>16</v>
      </c>
      <c r="E12547" s="4">
        <f>90.00*(1-Z1%)</f>
        <v>90</v>
      </c>
      <c r="F12547" s="2">
        <v>1</v>
      </c>
      <c r="G12547" s="2"/>
    </row>
    <row r="12548" spans="1:26" customHeight="1" ht="36" hidden="true" outlineLevel="3">
      <c r="A12548" s="2" t="s">
        <v>24232</v>
      </c>
      <c r="B12548" s="3" t="s">
        <v>24233</v>
      </c>
      <c r="C12548" s="2"/>
      <c r="D12548" s="2" t="s">
        <v>16</v>
      </c>
      <c r="E12548" s="4">
        <f>210.00*(1-Z1%)</f>
        <v>210</v>
      </c>
      <c r="F12548" s="2">
        <v>1</v>
      </c>
      <c r="G12548" s="2"/>
    </row>
    <row r="12549" spans="1:26" customHeight="1" ht="36" hidden="true" outlineLevel="3">
      <c r="A12549" s="2" t="s">
        <v>24234</v>
      </c>
      <c r="B12549" s="3" t="s">
        <v>24235</v>
      </c>
      <c r="C12549" s="2"/>
      <c r="D12549" s="2" t="s">
        <v>16</v>
      </c>
      <c r="E12549" s="4">
        <f>220.00*(1-Z1%)</f>
        <v>220</v>
      </c>
      <c r="F12549" s="2">
        <v>1</v>
      </c>
      <c r="G12549" s="2"/>
    </row>
    <row r="12550" spans="1:26" customHeight="1" ht="36" hidden="true" outlineLevel="3">
      <c r="A12550" s="2" t="s">
        <v>24236</v>
      </c>
      <c r="B12550" s="3" t="s">
        <v>24237</v>
      </c>
      <c r="C12550" s="2"/>
      <c r="D12550" s="2" t="s">
        <v>16</v>
      </c>
      <c r="E12550" s="4">
        <f>220.00*(1-Z1%)</f>
        <v>220</v>
      </c>
      <c r="F12550" s="2">
        <v>1</v>
      </c>
      <c r="G12550" s="2"/>
    </row>
    <row r="12551" spans="1:26" customHeight="1" ht="36" hidden="true" outlineLevel="3">
      <c r="A12551" s="2" t="s">
        <v>24238</v>
      </c>
      <c r="B12551" s="3" t="s">
        <v>24239</v>
      </c>
      <c r="C12551" s="2"/>
      <c r="D12551" s="2" t="s">
        <v>16</v>
      </c>
      <c r="E12551" s="4">
        <f>220.00*(1-Z1%)</f>
        <v>220</v>
      </c>
      <c r="F12551" s="2">
        <v>1</v>
      </c>
      <c r="G12551" s="2"/>
    </row>
    <row r="12552" spans="1:26" customHeight="1" ht="36" hidden="true" outlineLevel="3">
      <c r="A12552" s="2" t="s">
        <v>24240</v>
      </c>
      <c r="B12552" s="3" t="s">
        <v>24241</v>
      </c>
      <c r="C12552" s="2"/>
      <c r="D12552" s="2" t="s">
        <v>16</v>
      </c>
      <c r="E12552" s="4">
        <f>220.00*(1-Z1%)</f>
        <v>220</v>
      </c>
      <c r="F12552" s="2">
        <v>1</v>
      </c>
      <c r="G12552" s="2"/>
    </row>
    <row r="12553" spans="1:26" customHeight="1" ht="36" hidden="true" outlineLevel="3">
      <c r="A12553" s="2" t="s">
        <v>24242</v>
      </c>
      <c r="B12553" s="3" t="s">
        <v>24243</v>
      </c>
      <c r="C12553" s="2"/>
      <c r="D12553" s="2" t="s">
        <v>16</v>
      </c>
      <c r="E12553" s="4">
        <f>220.00*(1-Z1%)</f>
        <v>220</v>
      </c>
      <c r="F12553" s="2">
        <v>1</v>
      </c>
      <c r="G12553" s="2"/>
    </row>
    <row r="12554" spans="1:26" customHeight="1" ht="36" hidden="true" outlineLevel="3">
      <c r="A12554" s="2" t="s">
        <v>24244</v>
      </c>
      <c r="B12554" s="3" t="s">
        <v>24245</v>
      </c>
      <c r="C12554" s="2"/>
      <c r="D12554" s="2" t="s">
        <v>16</v>
      </c>
      <c r="E12554" s="4">
        <f>220.00*(1-Z1%)</f>
        <v>220</v>
      </c>
      <c r="F12554" s="2">
        <v>1</v>
      </c>
      <c r="G12554" s="2"/>
    </row>
    <row r="12555" spans="1:26" customHeight="1" ht="36" hidden="true" outlineLevel="3">
      <c r="A12555" s="2" t="s">
        <v>24246</v>
      </c>
      <c r="B12555" s="3" t="s">
        <v>24247</v>
      </c>
      <c r="C12555" s="2"/>
      <c r="D12555" s="2" t="s">
        <v>16</v>
      </c>
      <c r="E12555" s="4">
        <f>150.00*(1-Z1%)</f>
        <v>150</v>
      </c>
      <c r="F12555" s="2">
        <v>1</v>
      </c>
      <c r="G12555" s="2"/>
    </row>
    <row r="12556" spans="1:26" customHeight="1" ht="36" hidden="true" outlineLevel="3">
      <c r="A12556" s="2" t="s">
        <v>24248</v>
      </c>
      <c r="B12556" s="3" t="s">
        <v>24249</v>
      </c>
      <c r="C12556" s="2"/>
      <c r="D12556" s="2" t="s">
        <v>16</v>
      </c>
      <c r="E12556" s="4">
        <f>280.00*(1-Z1%)</f>
        <v>280</v>
      </c>
      <c r="F12556" s="2">
        <v>1</v>
      </c>
      <c r="G12556" s="2"/>
    </row>
    <row r="12557" spans="1:26" customHeight="1" ht="18" hidden="true" outlineLevel="3">
      <c r="A12557" s="2" t="s">
        <v>24250</v>
      </c>
      <c r="B12557" s="3" t="s">
        <v>24251</v>
      </c>
      <c r="C12557" s="2"/>
      <c r="D12557" s="2" t="s">
        <v>16</v>
      </c>
      <c r="E12557" s="4">
        <f>120.00*(1-Z1%)</f>
        <v>120</v>
      </c>
      <c r="F12557" s="2">
        <v>1</v>
      </c>
      <c r="G12557" s="2"/>
    </row>
    <row r="12558" spans="1:26" customHeight="1" ht="36" hidden="true" outlineLevel="3">
      <c r="A12558" s="2" t="s">
        <v>24252</v>
      </c>
      <c r="B12558" s="3" t="s">
        <v>24253</v>
      </c>
      <c r="C12558" s="2"/>
      <c r="D12558" s="2" t="s">
        <v>16</v>
      </c>
      <c r="E12558" s="4">
        <f>185.00*(1-Z1%)</f>
        <v>185</v>
      </c>
      <c r="F12558" s="2">
        <v>1</v>
      </c>
      <c r="G12558" s="2"/>
    </row>
    <row r="12559" spans="1:26" customHeight="1" ht="36" hidden="true" outlineLevel="3">
      <c r="A12559" s="2" t="s">
        <v>24254</v>
      </c>
      <c r="B12559" s="3" t="s">
        <v>24255</v>
      </c>
      <c r="C12559" s="2"/>
      <c r="D12559" s="2" t="s">
        <v>16</v>
      </c>
      <c r="E12559" s="4">
        <f>230.00*(1-Z1%)</f>
        <v>230</v>
      </c>
      <c r="F12559" s="2">
        <v>1</v>
      </c>
      <c r="G12559" s="2"/>
    </row>
    <row r="12560" spans="1:26" customHeight="1" ht="36" hidden="true" outlineLevel="3">
      <c r="A12560" s="2" t="s">
        <v>24256</v>
      </c>
      <c r="B12560" s="3" t="s">
        <v>24257</v>
      </c>
      <c r="C12560" s="2"/>
      <c r="D12560" s="2" t="s">
        <v>16</v>
      </c>
      <c r="E12560" s="4">
        <f>310.00*(1-Z1%)</f>
        <v>310</v>
      </c>
      <c r="F12560" s="2">
        <v>1</v>
      </c>
      <c r="G12560" s="2"/>
    </row>
    <row r="12561" spans="1:26" customHeight="1" ht="36" hidden="true" outlineLevel="3">
      <c r="A12561" s="2" t="s">
        <v>24258</v>
      </c>
      <c r="B12561" s="3" t="s">
        <v>24259</v>
      </c>
      <c r="C12561" s="2"/>
      <c r="D12561" s="2" t="s">
        <v>16</v>
      </c>
      <c r="E12561" s="4">
        <f>385.00*(1-Z1%)</f>
        <v>385</v>
      </c>
      <c r="F12561" s="2">
        <v>1</v>
      </c>
      <c r="G12561" s="2"/>
    </row>
    <row r="12562" spans="1:26" customHeight="1" ht="36" hidden="true" outlineLevel="3">
      <c r="A12562" s="2" t="s">
        <v>24260</v>
      </c>
      <c r="B12562" s="3" t="s">
        <v>24261</v>
      </c>
      <c r="C12562" s="2"/>
      <c r="D12562" s="2" t="s">
        <v>16</v>
      </c>
      <c r="E12562" s="4">
        <f>385.00*(1-Z1%)</f>
        <v>385</v>
      </c>
      <c r="F12562" s="2">
        <v>1</v>
      </c>
      <c r="G12562" s="2"/>
    </row>
    <row r="12563" spans="1:26" customHeight="1" ht="36" hidden="true" outlineLevel="3">
      <c r="A12563" s="2" t="s">
        <v>24262</v>
      </c>
      <c r="B12563" s="3" t="s">
        <v>24263</v>
      </c>
      <c r="C12563" s="2"/>
      <c r="D12563" s="2" t="s">
        <v>16</v>
      </c>
      <c r="E12563" s="4">
        <f>285.00*(1-Z1%)</f>
        <v>285</v>
      </c>
      <c r="F12563" s="2">
        <v>1</v>
      </c>
      <c r="G12563" s="2"/>
    </row>
    <row r="12564" spans="1:26" customHeight="1" ht="18" hidden="true" outlineLevel="3">
      <c r="A12564" s="2" t="s">
        <v>24264</v>
      </c>
      <c r="B12564" s="3" t="s">
        <v>24265</v>
      </c>
      <c r="C12564" s="2"/>
      <c r="D12564" s="2" t="s">
        <v>16</v>
      </c>
      <c r="E12564" s="4">
        <f>100.00*(1-Z1%)</f>
        <v>100</v>
      </c>
      <c r="F12564" s="2">
        <v>1</v>
      </c>
      <c r="G12564" s="2"/>
    </row>
    <row r="12565" spans="1:26" customHeight="1" ht="18" hidden="true" outlineLevel="3">
      <c r="A12565" s="2" t="s">
        <v>24266</v>
      </c>
      <c r="B12565" s="3" t="s">
        <v>24267</v>
      </c>
      <c r="C12565" s="2"/>
      <c r="D12565" s="2" t="s">
        <v>16</v>
      </c>
      <c r="E12565" s="4">
        <f>100.00*(1-Z1%)</f>
        <v>100</v>
      </c>
      <c r="F12565" s="2">
        <v>1</v>
      </c>
      <c r="G12565" s="2"/>
    </row>
    <row r="12566" spans="1:26" customHeight="1" ht="18" hidden="true" outlineLevel="3">
      <c r="A12566" s="2" t="s">
        <v>24268</v>
      </c>
      <c r="B12566" s="3" t="s">
        <v>24269</v>
      </c>
      <c r="C12566" s="2"/>
      <c r="D12566" s="2" t="s">
        <v>16</v>
      </c>
      <c r="E12566" s="4">
        <f>320.00*(1-Z1%)</f>
        <v>320</v>
      </c>
      <c r="F12566" s="2">
        <v>1</v>
      </c>
      <c r="G12566" s="2"/>
    </row>
    <row r="12567" spans="1:26" customHeight="1" ht="18" hidden="true" outlineLevel="3">
      <c r="A12567" s="2" t="s">
        <v>24270</v>
      </c>
      <c r="B12567" s="3" t="s">
        <v>24271</v>
      </c>
      <c r="C12567" s="2"/>
      <c r="D12567" s="2" t="s">
        <v>16</v>
      </c>
      <c r="E12567" s="4">
        <f>160.00*(1-Z1%)</f>
        <v>160</v>
      </c>
      <c r="F12567" s="2">
        <v>1</v>
      </c>
      <c r="G12567" s="2"/>
    </row>
    <row r="12568" spans="1:26" customHeight="1" ht="36" hidden="true" outlineLevel="3">
      <c r="A12568" s="2" t="s">
        <v>24272</v>
      </c>
      <c r="B12568" s="3" t="s">
        <v>24273</v>
      </c>
      <c r="C12568" s="2"/>
      <c r="D12568" s="2" t="s">
        <v>16</v>
      </c>
      <c r="E12568" s="4">
        <f>345.00*(1-Z1%)</f>
        <v>345</v>
      </c>
      <c r="F12568" s="2">
        <v>2</v>
      </c>
      <c r="G12568" s="2"/>
    </row>
    <row r="12569" spans="1:26" customHeight="1" ht="36" hidden="true" outlineLevel="3">
      <c r="A12569" s="2" t="s">
        <v>24274</v>
      </c>
      <c r="B12569" s="3" t="s">
        <v>24275</v>
      </c>
      <c r="C12569" s="2"/>
      <c r="D12569" s="2" t="s">
        <v>16</v>
      </c>
      <c r="E12569" s="4">
        <f>220.00*(1-Z1%)</f>
        <v>220</v>
      </c>
      <c r="F12569" s="2">
        <v>1</v>
      </c>
      <c r="G12569" s="2"/>
    </row>
    <row r="12570" spans="1:26" customHeight="1" ht="36" hidden="true" outlineLevel="3">
      <c r="A12570" s="2" t="s">
        <v>24276</v>
      </c>
      <c r="B12570" s="3" t="s">
        <v>24277</v>
      </c>
      <c r="C12570" s="2"/>
      <c r="D12570" s="2" t="s">
        <v>16</v>
      </c>
      <c r="E12570" s="4">
        <f>220.00*(1-Z1%)</f>
        <v>220</v>
      </c>
      <c r="F12570" s="2">
        <v>1</v>
      </c>
      <c r="G12570" s="2"/>
    </row>
    <row r="12571" spans="1:26" customHeight="1" ht="36" hidden="true" outlineLevel="3">
      <c r="A12571" s="2" t="s">
        <v>24278</v>
      </c>
      <c r="B12571" s="3" t="s">
        <v>24279</v>
      </c>
      <c r="C12571" s="2"/>
      <c r="D12571" s="2" t="s">
        <v>16</v>
      </c>
      <c r="E12571" s="4">
        <f>220.00*(1-Z1%)</f>
        <v>220</v>
      </c>
      <c r="F12571" s="2">
        <v>2</v>
      </c>
      <c r="G12571" s="2"/>
    </row>
    <row r="12572" spans="1:26" customHeight="1" ht="36" hidden="true" outlineLevel="3">
      <c r="A12572" s="2" t="s">
        <v>24280</v>
      </c>
      <c r="B12572" s="3" t="s">
        <v>24281</v>
      </c>
      <c r="C12572" s="2"/>
      <c r="D12572" s="2" t="s">
        <v>16</v>
      </c>
      <c r="E12572" s="4">
        <f>90.00*(1-Z1%)</f>
        <v>90</v>
      </c>
      <c r="F12572" s="2">
        <v>1</v>
      </c>
      <c r="G12572" s="2"/>
    </row>
    <row r="12573" spans="1:26" customHeight="1" ht="36" hidden="true" outlineLevel="3">
      <c r="A12573" s="2" t="s">
        <v>24282</v>
      </c>
      <c r="B12573" s="3" t="s">
        <v>24283</v>
      </c>
      <c r="C12573" s="2"/>
      <c r="D12573" s="2" t="s">
        <v>16</v>
      </c>
      <c r="E12573" s="4">
        <f>190.00*(1-Z1%)</f>
        <v>190</v>
      </c>
      <c r="F12573" s="2">
        <v>1</v>
      </c>
      <c r="G12573" s="2"/>
    </row>
    <row r="12574" spans="1:26" customHeight="1" ht="36" hidden="true" outlineLevel="3">
      <c r="A12574" s="2" t="s">
        <v>24284</v>
      </c>
      <c r="B12574" s="3" t="s">
        <v>24285</v>
      </c>
      <c r="C12574" s="2"/>
      <c r="D12574" s="2" t="s">
        <v>16</v>
      </c>
      <c r="E12574" s="4">
        <f>190.00*(1-Z1%)</f>
        <v>190</v>
      </c>
      <c r="F12574" s="2">
        <v>1</v>
      </c>
      <c r="G12574" s="2"/>
    </row>
    <row r="12575" spans="1:26" customHeight="1" ht="18" hidden="true" outlineLevel="3">
      <c r="A12575" s="2" t="s">
        <v>24286</v>
      </c>
      <c r="B12575" s="3" t="s">
        <v>24287</v>
      </c>
      <c r="C12575" s="2"/>
      <c r="D12575" s="2" t="s">
        <v>16</v>
      </c>
      <c r="E12575" s="4">
        <f>80.00*(1-Z1%)</f>
        <v>80</v>
      </c>
      <c r="F12575" s="2">
        <v>1</v>
      </c>
      <c r="G12575" s="2"/>
    </row>
    <row r="12576" spans="1:26" customHeight="1" ht="18" hidden="true" outlineLevel="3">
      <c r="A12576" s="2" t="s">
        <v>24288</v>
      </c>
      <c r="B12576" s="3" t="s">
        <v>24289</v>
      </c>
      <c r="C12576" s="2"/>
      <c r="D12576" s="2" t="s">
        <v>16</v>
      </c>
      <c r="E12576" s="4">
        <f>280.00*(1-Z1%)</f>
        <v>280</v>
      </c>
      <c r="F12576" s="2">
        <v>2</v>
      </c>
      <c r="G12576" s="2"/>
    </row>
    <row r="12577" spans="1:26" customHeight="1" ht="35" hidden="true" outlineLevel="3">
      <c r="A12577" s="5" t="s">
        <v>24290</v>
      </c>
      <c r="B12577" s="5"/>
      <c r="C12577" s="5"/>
      <c r="D12577" s="5"/>
      <c r="E12577" s="5"/>
      <c r="F12577" s="5"/>
      <c r="G12577" s="5"/>
    </row>
    <row r="12578" spans="1:26" customHeight="1" ht="36" hidden="true" outlineLevel="3">
      <c r="A12578" s="2" t="s">
        <v>24291</v>
      </c>
      <c r="B12578" s="3" t="s">
        <v>24292</v>
      </c>
      <c r="C12578" s="2"/>
      <c r="D12578" s="2" t="s">
        <v>16</v>
      </c>
      <c r="E12578" s="4">
        <f>290.00*(1-Z1%)</f>
        <v>290</v>
      </c>
      <c r="F12578" s="2">
        <v>1</v>
      </c>
      <c r="G12578" s="2"/>
    </row>
    <row r="12579" spans="1:26" customHeight="1" ht="18" hidden="true" outlineLevel="3">
      <c r="A12579" s="2" t="s">
        <v>24293</v>
      </c>
      <c r="B12579" s="3" t="s">
        <v>24294</v>
      </c>
      <c r="C12579" s="2"/>
      <c r="D12579" s="2" t="s">
        <v>16</v>
      </c>
      <c r="E12579" s="4">
        <f>890.00*(1-Z1%)</f>
        <v>890</v>
      </c>
      <c r="F12579" s="2">
        <v>2</v>
      </c>
      <c r="G12579" s="2"/>
    </row>
    <row r="12580" spans="1:26" customHeight="1" ht="18" hidden="true" outlineLevel="3">
      <c r="A12580" s="2" t="s">
        <v>24295</v>
      </c>
      <c r="B12580" s="3" t="s">
        <v>24296</v>
      </c>
      <c r="C12580" s="2"/>
      <c r="D12580" s="2" t="s">
        <v>16</v>
      </c>
      <c r="E12580" s="4">
        <f>990.00*(1-Z1%)</f>
        <v>990</v>
      </c>
      <c r="F12580" s="2">
        <v>1</v>
      </c>
      <c r="G12580" s="2"/>
    </row>
    <row r="12581" spans="1:26" customHeight="1" ht="18" hidden="true" outlineLevel="3">
      <c r="A12581" s="2" t="s">
        <v>24297</v>
      </c>
      <c r="B12581" s="3" t="s">
        <v>24298</v>
      </c>
      <c r="C12581" s="2"/>
      <c r="D12581" s="2" t="s">
        <v>16</v>
      </c>
      <c r="E12581" s="4">
        <f>990.00*(1-Z1%)</f>
        <v>990</v>
      </c>
      <c r="F12581" s="2">
        <v>1</v>
      </c>
      <c r="G12581" s="2"/>
    </row>
    <row r="12582" spans="1:26" customHeight="1" ht="36" hidden="true" outlineLevel="3">
      <c r="A12582" s="2" t="s">
        <v>24299</v>
      </c>
      <c r="B12582" s="3" t="s">
        <v>24300</v>
      </c>
      <c r="C12582" s="2"/>
      <c r="D12582" s="2" t="s">
        <v>16</v>
      </c>
      <c r="E12582" s="4">
        <f>970.00*(1-Z1%)</f>
        <v>970</v>
      </c>
      <c r="F12582" s="2">
        <v>1</v>
      </c>
      <c r="G12582" s="2"/>
    </row>
    <row r="12583" spans="1:26" customHeight="1" ht="54" hidden="true" outlineLevel="3">
      <c r="A12583" s="2" t="s">
        <v>24301</v>
      </c>
      <c r="B12583" s="3" t="s">
        <v>24302</v>
      </c>
      <c r="C12583" s="2"/>
      <c r="D12583" s="2" t="s">
        <v>16</v>
      </c>
      <c r="E12583" s="4">
        <f>1350.00*(1-Z1%)</f>
        <v>1350</v>
      </c>
      <c r="F12583" s="2">
        <v>1</v>
      </c>
      <c r="G12583" s="2"/>
    </row>
    <row r="12584" spans="1:26" customHeight="1" ht="54" hidden="true" outlineLevel="3">
      <c r="A12584" s="2" t="s">
        <v>24303</v>
      </c>
      <c r="B12584" s="3" t="s">
        <v>24304</v>
      </c>
      <c r="C12584" s="2"/>
      <c r="D12584" s="2" t="s">
        <v>16</v>
      </c>
      <c r="E12584" s="4">
        <f>1350.00*(1-Z1%)</f>
        <v>1350</v>
      </c>
      <c r="F12584" s="2">
        <v>1</v>
      </c>
      <c r="G12584" s="2"/>
    </row>
    <row r="12585" spans="1:26" customHeight="1" ht="36" hidden="true" outlineLevel="3">
      <c r="A12585" s="2" t="s">
        <v>24305</v>
      </c>
      <c r="B12585" s="3" t="s">
        <v>24306</v>
      </c>
      <c r="C12585" s="2"/>
      <c r="D12585" s="2" t="s">
        <v>16</v>
      </c>
      <c r="E12585" s="4">
        <f>1100.00*(1-Z1%)</f>
        <v>1100</v>
      </c>
      <c r="F12585" s="2">
        <v>1</v>
      </c>
      <c r="G12585" s="2"/>
    </row>
    <row r="12586" spans="1:26" customHeight="1" ht="36" hidden="true" outlineLevel="3">
      <c r="A12586" s="2" t="s">
        <v>24307</v>
      </c>
      <c r="B12586" s="3" t="s">
        <v>24308</v>
      </c>
      <c r="C12586" s="2"/>
      <c r="D12586" s="2" t="s">
        <v>16</v>
      </c>
      <c r="E12586" s="4">
        <f>990.00*(1-Z1%)</f>
        <v>990</v>
      </c>
      <c r="F12586" s="2">
        <v>4</v>
      </c>
      <c r="G12586" s="2"/>
    </row>
    <row r="12587" spans="1:26" customHeight="1" ht="35" hidden="true" outlineLevel="3">
      <c r="A12587" s="5" t="s">
        <v>24309</v>
      </c>
      <c r="B12587" s="5"/>
      <c r="C12587" s="5"/>
      <c r="D12587" s="5"/>
      <c r="E12587" s="5"/>
      <c r="F12587" s="5"/>
      <c r="G12587" s="5"/>
    </row>
    <row r="12588" spans="1:26" customHeight="1" ht="36" hidden="true" outlineLevel="3">
      <c r="A12588" s="2" t="s">
        <v>24310</v>
      </c>
      <c r="B12588" s="3" t="s">
        <v>24311</v>
      </c>
      <c r="C12588" s="2"/>
      <c r="D12588" s="2" t="s">
        <v>16</v>
      </c>
      <c r="E12588" s="4">
        <f>350.00*(1-Z1%)</f>
        <v>350</v>
      </c>
      <c r="F12588" s="2">
        <v>1</v>
      </c>
      <c r="G12588" s="2"/>
    </row>
    <row r="12589" spans="1:26" customHeight="1" ht="36" hidden="true" outlineLevel="3">
      <c r="A12589" s="2" t="s">
        <v>24312</v>
      </c>
      <c r="B12589" s="3" t="s">
        <v>24313</v>
      </c>
      <c r="C12589" s="2"/>
      <c r="D12589" s="2" t="s">
        <v>16</v>
      </c>
      <c r="E12589" s="4">
        <f>390.00*(1-Z1%)</f>
        <v>390</v>
      </c>
      <c r="F12589" s="2">
        <v>1</v>
      </c>
      <c r="G12589" s="2"/>
    </row>
    <row r="12590" spans="1:26" customHeight="1" ht="36" hidden="true" outlineLevel="3">
      <c r="A12590" s="2" t="s">
        <v>24314</v>
      </c>
      <c r="B12590" s="3" t="s">
        <v>24315</v>
      </c>
      <c r="C12590" s="2"/>
      <c r="D12590" s="2" t="s">
        <v>16</v>
      </c>
      <c r="E12590" s="4">
        <f>490.00*(1-Z1%)</f>
        <v>490</v>
      </c>
      <c r="F12590" s="2">
        <v>1</v>
      </c>
      <c r="G12590" s="2"/>
    </row>
    <row r="12591" spans="1:26" customHeight="1" ht="18" hidden="true" outlineLevel="3">
      <c r="A12591" s="2" t="s">
        <v>24316</v>
      </c>
      <c r="B12591" s="3" t="s">
        <v>24317</v>
      </c>
      <c r="C12591" s="2"/>
      <c r="D12591" s="2" t="s">
        <v>16</v>
      </c>
      <c r="E12591" s="4">
        <f>200.00*(1-Z1%)</f>
        <v>200</v>
      </c>
      <c r="F12591" s="2">
        <v>1</v>
      </c>
      <c r="G12591" s="2"/>
    </row>
    <row r="12592" spans="1:26" customHeight="1" ht="36" hidden="true" outlineLevel="3">
      <c r="A12592" s="2" t="s">
        <v>24318</v>
      </c>
      <c r="B12592" s="3" t="s">
        <v>24319</v>
      </c>
      <c r="C12592" s="2"/>
      <c r="D12592" s="2" t="s">
        <v>16</v>
      </c>
      <c r="E12592" s="4">
        <f>100.00*(1-Z1%)</f>
        <v>100</v>
      </c>
      <c r="F12592" s="2">
        <v>5</v>
      </c>
      <c r="G12592" s="2"/>
    </row>
    <row r="12593" spans="1:26" customHeight="1" ht="36" hidden="true" outlineLevel="3">
      <c r="A12593" s="2" t="s">
        <v>24320</v>
      </c>
      <c r="B12593" s="3" t="s">
        <v>24321</v>
      </c>
      <c r="C12593" s="2"/>
      <c r="D12593" s="2" t="s">
        <v>16</v>
      </c>
      <c r="E12593" s="4">
        <f>350.00*(1-Z1%)</f>
        <v>350</v>
      </c>
      <c r="F12593" s="2">
        <v>1</v>
      </c>
      <c r="G12593" s="2"/>
    </row>
    <row r="12594" spans="1:26" customHeight="1" ht="36" hidden="true" outlineLevel="3">
      <c r="A12594" s="2" t="s">
        <v>24322</v>
      </c>
      <c r="B12594" s="3" t="s">
        <v>24323</v>
      </c>
      <c r="C12594" s="2"/>
      <c r="D12594" s="2" t="s">
        <v>16</v>
      </c>
      <c r="E12594" s="4">
        <f>390.00*(1-Z1%)</f>
        <v>390</v>
      </c>
      <c r="F12594" s="2">
        <v>1</v>
      </c>
      <c r="G12594" s="2"/>
    </row>
    <row r="12595" spans="1:26" customHeight="1" ht="18" hidden="true" outlineLevel="3">
      <c r="A12595" s="2" t="s">
        <v>24324</v>
      </c>
      <c r="B12595" s="3" t="s">
        <v>24325</v>
      </c>
      <c r="C12595" s="2"/>
      <c r="D12595" s="2" t="s">
        <v>16</v>
      </c>
      <c r="E12595" s="4">
        <f>200.00*(1-Z1%)</f>
        <v>200</v>
      </c>
      <c r="F12595" s="2">
        <v>1</v>
      </c>
      <c r="G12595" s="2"/>
    </row>
    <row r="12596" spans="1:26" customHeight="1" ht="36" hidden="true" outlineLevel="3">
      <c r="A12596" s="2" t="s">
        <v>24326</v>
      </c>
      <c r="B12596" s="3" t="s">
        <v>24327</v>
      </c>
      <c r="C12596" s="2"/>
      <c r="D12596" s="2" t="s">
        <v>16</v>
      </c>
      <c r="E12596" s="4">
        <f>150.00*(1-Z1%)</f>
        <v>150</v>
      </c>
      <c r="F12596" s="2">
        <v>1</v>
      </c>
      <c r="G12596" s="2"/>
    </row>
    <row r="12597" spans="1:26" customHeight="1" ht="36" hidden="true" outlineLevel="3">
      <c r="A12597" s="2" t="s">
        <v>24328</v>
      </c>
      <c r="B12597" s="3" t="s">
        <v>24329</v>
      </c>
      <c r="C12597" s="2"/>
      <c r="D12597" s="2" t="s">
        <v>16</v>
      </c>
      <c r="E12597" s="4">
        <f>150.00*(1-Z1%)</f>
        <v>150</v>
      </c>
      <c r="F12597" s="2">
        <v>1</v>
      </c>
      <c r="G12597" s="2"/>
    </row>
    <row r="12598" spans="1:26" customHeight="1" ht="36" hidden="true" outlineLevel="3">
      <c r="A12598" s="2" t="s">
        <v>24330</v>
      </c>
      <c r="B12598" s="3" t="s">
        <v>24331</v>
      </c>
      <c r="C12598" s="2"/>
      <c r="D12598" s="2" t="s">
        <v>16</v>
      </c>
      <c r="E12598" s="4">
        <f>450.00*(1-Z1%)</f>
        <v>450</v>
      </c>
      <c r="F12598" s="2">
        <v>1</v>
      </c>
      <c r="G12598" s="2"/>
    </row>
    <row r="12599" spans="1:26" customHeight="1" ht="18" hidden="true" outlineLevel="3">
      <c r="A12599" s="2" t="s">
        <v>24332</v>
      </c>
      <c r="B12599" s="3" t="s">
        <v>24333</v>
      </c>
      <c r="C12599" s="2"/>
      <c r="D12599" s="2" t="s">
        <v>16</v>
      </c>
      <c r="E12599" s="4">
        <f>200.00*(1-Z1%)</f>
        <v>200</v>
      </c>
      <c r="F12599" s="2">
        <v>1</v>
      </c>
      <c r="G12599" s="2"/>
    </row>
    <row r="12600" spans="1:26" customHeight="1" ht="35" hidden="true" outlineLevel="2">
      <c r="A12600" s="5" t="s">
        <v>24334</v>
      </c>
      <c r="B12600" s="5"/>
      <c r="C12600" s="5"/>
      <c r="D12600" s="5"/>
      <c r="E12600" s="5"/>
      <c r="F12600" s="5"/>
      <c r="G12600" s="5"/>
    </row>
    <row r="12601" spans="1:26" customHeight="1" ht="18" hidden="true" outlineLevel="2">
      <c r="A12601" s="2" t="s">
        <v>24335</v>
      </c>
      <c r="B12601" s="3" t="s">
        <v>24336</v>
      </c>
      <c r="C12601" s="2"/>
      <c r="D12601" s="2" t="s">
        <v>16</v>
      </c>
      <c r="E12601" s="4">
        <f>1150.00*(1-Z1%)</f>
        <v>1150</v>
      </c>
      <c r="F12601" s="2">
        <v>1</v>
      </c>
      <c r="G12601" s="2"/>
    </row>
    <row r="12602" spans="1:26" customHeight="1" ht="35" hidden="true" outlineLevel="2">
      <c r="A12602" s="5" t="s">
        <v>24337</v>
      </c>
      <c r="B12602" s="5"/>
      <c r="C12602" s="5"/>
      <c r="D12602" s="5"/>
      <c r="E12602" s="5"/>
      <c r="F12602" s="5"/>
      <c r="G12602" s="5"/>
    </row>
    <row r="12603" spans="1:26" customHeight="1" ht="18" hidden="true" outlineLevel="2">
      <c r="A12603" s="2" t="s">
        <v>24338</v>
      </c>
      <c r="B12603" s="3" t="s">
        <v>24339</v>
      </c>
      <c r="C12603" s="2"/>
      <c r="D12603" s="2" t="s">
        <v>16</v>
      </c>
      <c r="E12603" s="4">
        <f>990.00*(1-Z1%)</f>
        <v>990</v>
      </c>
      <c r="F12603" s="2">
        <v>2</v>
      </c>
      <c r="G12603" s="2"/>
    </row>
    <row r="12604" spans="1:26" customHeight="1" ht="18" hidden="true" outlineLevel="2">
      <c r="A12604" s="2" t="s">
        <v>24340</v>
      </c>
      <c r="B12604" s="3" t="s">
        <v>24341</v>
      </c>
      <c r="C12604" s="2"/>
      <c r="D12604" s="2" t="s">
        <v>16</v>
      </c>
      <c r="E12604" s="4">
        <f>1190.00*(1-Z1%)</f>
        <v>1190</v>
      </c>
      <c r="F12604" s="2">
        <v>1</v>
      </c>
      <c r="G12604" s="2"/>
    </row>
    <row r="12605" spans="1:26" customHeight="1" ht="35" hidden="true" outlineLevel="2">
      <c r="A12605" s="5" t="s">
        <v>24342</v>
      </c>
      <c r="B12605" s="5"/>
      <c r="C12605" s="5"/>
      <c r="D12605" s="5"/>
      <c r="E12605" s="5"/>
      <c r="F12605" s="5"/>
      <c r="G12605" s="5"/>
    </row>
    <row r="12606" spans="1:26" customHeight="1" ht="35" hidden="true" outlineLevel="3">
      <c r="A12606" s="5" t="s">
        <v>24343</v>
      </c>
      <c r="B12606" s="5"/>
      <c r="C12606" s="5"/>
      <c r="D12606" s="5"/>
      <c r="E12606" s="5"/>
      <c r="F12606" s="5"/>
      <c r="G12606" s="5"/>
    </row>
    <row r="12607" spans="1:26" customHeight="1" ht="35" hidden="true" outlineLevel="4">
      <c r="A12607" s="5" t="s">
        <v>24344</v>
      </c>
      <c r="B12607" s="5"/>
      <c r="C12607" s="5"/>
      <c r="D12607" s="5"/>
      <c r="E12607" s="5"/>
      <c r="F12607" s="5"/>
      <c r="G12607" s="5"/>
    </row>
    <row r="12608" spans="1:26" customHeight="1" ht="36" hidden="true" outlineLevel="4">
      <c r="A12608" s="2" t="s">
        <v>24345</v>
      </c>
      <c r="B12608" s="3" t="s">
        <v>24346</v>
      </c>
      <c r="C12608" s="2"/>
      <c r="D12608" s="2" t="s">
        <v>16</v>
      </c>
      <c r="E12608" s="4">
        <f>790.00*(1-Z1%)</f>
        <v>790</v>
      </c>
      <c r="F12608" s="2">
        <v>1</v>
      </c>
      <c r="G12608" s="2"/>
    </row>
    <row r="12609" spans="1:26" customHeight="1" ht="35" hidden="true" outlineLevel="4">
      <c r="A12609" s="5" t="s">
        <v>24347</v>
      </c>
      <c r="B12609" s="5"/>
      <c r="C12609" s="5"/>
      <c r="D12609" s="5"/>
      <c r="E12609" s="5"/>
      <c r="F12609" s="5"/>
      <c r="G12609" s="5"/>
    </row>
    <row r="12610" spans="1:26" customHeight="1" ht="36" hidden="true" outlineLevel="4">
      <c r="A12610" s="2" t="s">
        <v>24348</v>
      </c>
      <c r="B12610" s="3" t="s">
        <v>24349</v>
      </c>
      <c r="C12610" s="2"/>
      <c r="D12610" s="2" t="s">
        <v>16</v>
      </c>
      <c r="E12610" s="4">
        <f>1050.00*(1-Z1%)</f>
        <v>1050</v>
      </c>
      <c r="F12610" s="2">
        <v>4</v>
      </c>
      <c r="G12610" s="2"/>
    </row>
    <row r="12611" spans="1:26" customHeight="1" ht="36" hidden="true" outlineLevel="4">
      <c r="A12611" s="2" t="s">
        <v>24350</v>
      </c>
      <c r="B12611" s="3" t="s">
        <v>24351</v>
      </c>
      <c r="C12611" s="2"/>
      <c r="D12611" s="2" t="s">
        <v>16</v>
      </c>
      <c r="E12611" s="4">
        <f>1350.00*(1-Z1%)</f>
        <v>1350</v>
      </c>
      <c r="F12611" s="2">
        <v>1</v>
      </c>
      <c r="G12611" s="2"/>
    </row>
    <row r="12612" spans="1:26" customHeight="1" ht="18" hidden="true" outlineLevel="4">
      <c r="A12612" s="2" t="s">
        <v>24352</v>
      </c>
      <c r="B12612" s="3" t="s">
        <v>24353</v>
      </c>
      <c r="C12612" s="2"/>
      <c r="D12612" s="2" t="s">
        <v>16</v>
      </c>
      <c r="E12612" s="4">
        <f>290.00*(1-Z1%)</f>
        <v>290</v>
      </c>
      <c r="F12612" s="2">
        <v>1</v>
      </c>
      <c r="G12612" s="2"/>
    </row>
    <row r="12613" spans="1:26" customHeight="1" ht="18" hidden="true" outlineLevel="4">
      <c r="A12613" s="2" t="s">
        <v>24354</v>
      </c>
      <c r="B12613" s="3" t="s">
        <v>24355</v>
      </c>
      <c r="C12613" s="2"/>
      <c r="D12613" s="2" t="s">
        <v>16</v>
      </c>
      <c r="E12613" s="4">
        <f>290.00*(1-Z1%)</f>
        <v>290</v>
      </c>
      <c r="F12613" s="2">
        <v>2</v>
      </c>
      <c r="G12613" s="2"/>
    </row>
    <row r="12614" spans="1:26" customHeight="1" ht="36" hidden="true" outlineLevel="4">
      <c r="A12614" s="2" t="s">
        <v>24356</v>
      </c>
      <c r="B12614" s="3" t="s">
        <v>24357</v>
      </c>
      <c r="C12614" s="2"/>
      <c r="D12614" s="2" t="s">
        <v>16</v>
      </c>
      <c r="E12614" s="4">
        <f>800.00*(1-Z1%)</f>
        <v>800</v>
      </c>
      <c r="F12614" s="2">
        <v>4</v>
      </c>
      <c r="G12614" s="2"/>
    </row>
    <row r="12615" spans="1:26" customHeight="1" ht="36" hidden="true" outlineLevel="4">
      <c r="A12615" s="2" t="s">
        <v>24358</v>
      </c>
      <c r="B12615" s="3" t="s">
        <v>24359</v>
      </c>
      <c r="C12615" s="2"/>
      <c r="D12615" s="2" t="s">
        <v>16</v>
      </c>
      <c r="E12615" s="4">
        <f>270.00*(1-Z1%)</f>
        <v>270</v>
      </c>
      <c r="F12615" s="2">
        <v>1</v>
      </c>
      <c r="G12615" s="2"/>
    </row>
    <row r="12616" spans="1:26" customHeight="1" ht="36" hidden="true" outlineLevel="4">
      <c r="A12616" s="2" t="s">
        <v>24360</v>
      </c>
      <c r="B12616" s="3" t="s">
        <v>24361</v>
      </c>
      <c r="C12616" s="2"/>
      <c r="D12616" s="2" t="s">
        <v>16</v>
      </c>
      <c r="E12616" s="4">
        <f>550.00*(1-Z1%)</f>
        <v>550</v>
      </c>
      <c r="F12616" s="2">
        <v>2</v>
      </c>
      <c r="G12616" s="2"/>
    </row>
    <row r="12617" spans="1:26" customHeight="1" ht="36" hidden="true" outlineLevel="4">
      <c r="A12617" s="2" t="s">
        <v>24362</v>
      </c>
      <c r="B12617" s="3" t="s">
        <v>24363</v>
      </c>
      <c r="C12617" s="2"/>
      <c r="D12617" s="2" t="s">
        <v>16</v>
      </c>
      <c r="E12617" s="4">
        <f>4000.00*(1-Z1%)</f>
        <v>4000</v>
      </c>
      <c r="F12617" s="2">
        <v>2</v>
      </c>
      <c r="G12617" s="2"/>
    </row>
    <row r="12618" spans="1:26" customHeight="1" ht="36" hidden="true" outlineLevel="4">
      <c r="A12618" s="2" t="s">
        <v>24364</v>
      </c>
      <c r="B12618" s="3" t="s">
        <v>24365</v>
      </c>
      <c r="C12618" s="2"/>
      <c r="D12618" s="2" t="s">
        <v>16</v>
      </c>
      <c r="E12618" s="4">
        <f>3200.00*(1-Z1%)</f>
        <v>3200</v>
      </c>
      <c r="F12618" s="2">
        <v>1</v>
      </c>
      <c r="G12618" s="2"/>
    </row>
    <row r="12619" spans="1:26" customHeight="1" ht="36" hidden="true" outlineLevel="4">
      <c r="A12619" s="2" t="s">
        <v>24366</v>
      </c>
      <c r="B12619" s="3" t="s">
        <v>24367</v>
      </c>
      <c r="C12619" s="2"/>
      <c r="D12619" s="2" t="s">
        <v>16</v>
      </c>
      <c r="E12619" s="4">
        <f>4690.00*(1-Z1%)</f>
        <v>4690</v>
      </c>
      <c r="F12619" s="2">
        <v>1</v>
      </c>
      <c r="G12619" s="2"/>
    </row>
    <row r="12620" spans="1:26" customHeight="1" ht="36" hidden="true" outlineLevel="4">
      <c r="A12620" s="2" t="s">
        <v>24368</v>
      </c>
      <c r="B12620" s="3" t="s">
        <v>24369</v>
      </c>
      <c r="C12620" s="2"/>
      <c r="D12620" s="2" t="s">
        <v>16</v>
      </c>
      <c r="E12620" s="4">
        <f>4300.00*(1-Z1%)</f>
        <v>4300</v>
      </c>
      <c r="F12620" s="2">
        <v>1</v>
      </c>
      <c r="G12620" s="2"/>
    </row>
    <row r="12621" spans="1:26" customHeight="1" ht="18" hidden="true" outlineLevel="4">
      <c r="A12621" s="2" t="s">
        <v>24370</v>
      </c>
      <c r="B12621" s="3" t="s">
        <v>24371</v>
      </c>
      <c r="C12621" s="2"/>
      <c r="D12621" s="2" t="s">
        <v>16</v>
      </c>
      <c r="E12621" s="4">
        <f>320.00*(1-Z1%)</f>
        <v>320</v>
      </c>
      <c r="F12621" s="2">
        <v>1</v>
      </c>
      <c r="G12621" s="2"/>
    </row>
    <row r="12622" spans="1:26" customHeight="1" ht="36" hidden="true" outlineLevel="4">
      <c r="A12622" s="2" t="s">
        <v>24372</v>
      </c>
      <c r="B12622" s="3" t="s">
        <v>24373</v>
      </c>
      <c r="C12622" s="2"/>
      <c r="D12622" s="2" t="s">
        <v>16</v>
      </c>
      <c r="E12622" s="4">
        <f>390.00*(1-Z1%)</f>
        <v>390</v>
      </c>
      <c r="F12622" s="2">
        <v>2</v>
      </c>
      <c r="G12622" s="2"/>
    </row>
    <row r="12623" spans="1:26" customHeight="1" ht="36" hidden="true" outlineLevel="4">
      <c r="A12623" s="2" t="s">
        <v>24374</v>
      </c>
      <c r="B12623" s="3" t="s">
        <v>24375</v>
      </c>
      <c r="C12623" s="2"/>
      <c r="D12623" s="2" t="s">
        <v>16</v>
      </c>
      <c r="E12623" s="4">
        <f>1200.00*(1-Z1%)</f>
        <v>1200</v>
      </c>
      <c r="F12623" s="2">
        <v>1</v>
      </c>
      <c r="G12623" s="2"/>
    </row>
    <row r="12624" spans="1:26" customHeight="1" ht="36" hidden="true" outlineLevel="4">
      <c r="A12624" s="2" t="s">
        <v>24376</v>
      </c>
      <c r="B12624" s="3" t="s">
        <v>24377</v>
      </c>
      <c r="C12624" s="2"/>
      <c r="D12624" s="2" t="s">
        <v>16</v>
      </c>
      <c r="E12624" s="4">
        <f>1050.00*(1-Z1%)</f>
        <v>1050</v>
      </c>
      <c r="F12624" s="2">
        <v>1</v>
      </c>
      <c r="G12624" s="2"/>
    </row>
    <row r="12625" spans="1:26" customHeight="1" ht="36" hidden="true" outlineLevel="4">
      <c r="A12625" s="2" t="s">
        <v>24378</v>
      </c>
      <c r="B12625" s="3" t="s">
        <v>24379</v>
      </c>
      <c r="C12625" s="2"/>
      <c r="D12625" s="2" t="s">
        <v>16</v>
      </c>
      <c r="E12625" s="4">
        <f>600.00*(1-Z1%)</f>
        <v>600</v>
      </c>
      <c r="F12625" s="2">
        <v>1</v>
      </c>
      <c r="G12625" s="2"/>
    </row>
    <row r="12626" spans="1:26" customHeight="1" ht="36" hidden="true" outlineLevel="4">
      <c r="A12626" s="2" t="s">
        <v>24380</v>
      </c>
      <c r="B12626" s="3" t="s">
        <v>24381</v>
      </c>
      <c r="C12626" s="2"/>
      <c r="D12626" s="2" t="s">
        <v>16</v>
      </c>
      <c r="E12626" s="4">
        <f>890.00*(1-Z1%)</f>
        <v>890</v>
      </c>
      <c r="F12626" s="2">
        <v>4</v>
      </c>
      <c r="G12626" s="2"/>
    </row>
    <row r="12627" spans="1:26" customHeight="1" ht="36" hidden="true" outlineLevel="4">
      <c r="A12627" s="2" t="s">
        <v>24382</v>
      </c>
      <c r="B12627" s="3" t="s">
        <v>24383</v>
      </c>
      <c r="C12627" s="2"/>
      <c r="D12627" s="2" t="s">
        <v>16</v>
      </c>
      <c r="E12627" s="4">
        <f>990.00*(1-Z1%)</f>
        <v>990</v>
      </c>
      <c r="F12627" s="2">
        <v>1</v>
      </c>
      <c r="G12627" s="2"/>
    </row>
    <row r="12628" spans="1:26" customHeight="1" ht="18" hidden="true" outlineLevel="4">
      <c r="A12628" s="2" t="s">
        <v>24384</v>
      </c>
      <c r="B12628" s="3" t="s">
        <v>24385</v>
      </c>
      <c r="C12628" s="2"/>
      <c r="D12628" s="2" t="s">
        <v>16</v>
      </c>
      <c r="E12628" s="4">
        <f>430.00*(1-Z1%)</f>
        <v>430</v>
      </c>
      <c r="F12628" s="2">
        <v>1</v>
      </c>
      <c r="G12628" s="2"/>
    </row>
    <row r="12629" spans="1:26" customHeight="1" ht="36" hidden="true" outlineLevel="4">
      <c r="A12629" s="2" t="s">
        <v>24386</v>
      </c>
      <c r="B12629" s="3" t="s">
        <v>24387</v>
      </c>
      <c r="C12629" s="2"/>
      <c r="D12629" s="2" t="s">
        <v>16</v>
      </c>
      <c r="E12629" s="4">
        <f>1190.00*(1-Z1%)</f>
        <v>1190</v>
      </c>
      <c r="F12629" s="2">
        <v>2</v>
      </c>
      <c r="G12629" s="2"/>
    </row>
    <row r="12630" spans="1:26" customHeight="1" ht="36" hidden="true" outlineLevel="4">
      <c r="A12630" s="2" t="s">
        <v>24388</v>
      </c>
      <c r="B12630" s="3" t="s">
        <v>24389</v>
      </c>
      <c r="C12630" s="2"/>
      <c r="D12630" s="2" t="s">
        <v>16</v>
      </c>
      <c r="E12630" s="4">
        <f>1160.00*(1-Z1%)</f>
        <v>1160</v>
      </c>
      <c r="F12630" s="2">
        <v>1</v>
      </c>
      <c r="G12630" s="2"/>
    </row>
    <row r="12631" spans="1:26" customHeight="1" ht="36" hidden="true" outlineLevel="4">
      <c r="A12631" s="2" t="s">
        <v>24390</v>
      </c>
      <c r="B12631" s="3" t="s">
        <v>24391</v>
      </c>
      <c r="C12631" s="2"/>
      <c r="D12631" s="2" t="s">
        <v>16</v>
      </c>
      <c r="E12631" s="4">
        <f>1100.00*(1-Z1%)</f>
        <v>1100</v>
      </c>
      <c r="F12631" s="2">
        <v>1</v>
      </c>
      <c r="G12631" s="2"/>
    </row>
    <row r="12632" spans="1:26" customHeight="1" ht="36" hidden="true" outlineLevel="4">
      <c r="A12632" s="2" t="s">
        <v>24392</v>
      </c>
      <c r="B12632" s="3" t="s">
        <v>24393</v>
      </c>
      <c r="C12632" s="2"/>
      <c r="D12632" s="2" t="s">
        <v>16</v>
      </c>
      <c r="E12632" s="4">
        <f>650.00*(1-Z1%)</f>
        <v>650</v>
      </c>
      <c r="F12632" s="2">
        <v>6</v>
      </c>
      <c r="G12632" s="2"/>
    </row>
    <row r="12633" spans="1:26" customHeight="1" ht="18" hidden="true" outlineLevel="4">
      <c r="A12633" s="2" t="s">
        <v>24394</v>
      </c>
      <c r="B12633" s="3" t="s">
        <v>24395</v>
      </c>
      <c r="C12633" s="2"/>
      <c r="D12633" s="2" t="s">
        <v>16</v>
      </c>
      <c r="E12633" s="4">
        <f>620.00*(1-Z1%)</f>
        <v>620</v>
      </c>
      <c r="F12633" s="2">
        <v>2</v>
      </c>
      <c r="G12633" s="2"/>
    </row>
    <row r="12634" spans="1:26" customHeight="1" ht="36" hidden="true" outlineLevel="4">
      <c r="A12634" s="2" t="s">
        <v>24396</v>
      </c>
      <c r="B12634" s="3" t="s">
        <v>24397</v>
      </c>
      <c r="C12634" s="2"/>
      <c r="D12634" s="2" t="s">
        <v>16</v>
      </c>
      <c r="E12634" s="4">
        <f>580.00*(1-Z1%)</f>
        <v>580</v>
      </c>
      <c r="F12634" s="2">
        <v>1</v>
      </c>
      <c r="G12634" s="2"/>
    </row>
    <row r="12635" spans="1:26" customHeight="1" ht="36" hidden="true" outlineLevel="4">
      <c r="A12635" s="2" t="s">
        <v>24398</v>
      </c>
      <c r="B12635" s="3" t="s">
        <v>24399</v>
      </c>
      <c r="C12635" s="2"/>
      <c r="D12635" s="2" t="s">
        <v>16</v>
      </c>
      <c r="E12635" s="4">
        <f>1500.00*(1-Z1%)</f>
        <v>1500</v>
      </c>
      <c r="F12635" s="2">
        <v>2</v>
      </c>
      <c r="G12635" s="2"/>
    </row>
    <row r="12636" spans="1:26" customHeight="1" ht="36" hidden="true" outlineLevel="4">
      <c r="A12636" s="2" t="s">
        <v>24400</v>
      </c>
      <c r="B12636" s="3" t="s">
        <v>24401</v>
      </c>
      <c r="C12636" s="2"/>
      <c r="D12636" s="2" t="s">
        <v>16</v>
      </c>
      <c r="E12636" s="4">
        <f>810.00*(1-Z1%)</f>
        <v>810</v>
      </c>
      <c r="F12636" s="2">
        <v>1</v>
      </c>
      <c r="G12636" s="2"/>
    </row>
    <row r="12637" spans="1:26" customHeight="1" ht="36" hidden="true" outlineLevel="4">
      <c r="A12637" s="2" t="s">
        <v>24402</v>
      </c>
      <c r="B12637" s="3" t="s">
        <v>24403</v>
      </c>
      <c r="C12637" s="2"/>
      <c r="D12637" s="2" t="s">
        <v>16</v>
      </c>
      <c r="E12637" s="4">
        <f>1450.00*(1-Z1%)</f>
        <v>1450</v>
      </c>
      <c r="F12637" s="2">
        <v>1</v>
      </c>
      <c r="G12637" s="2"/>
    </row>
    <row r="12638" spans="1:26" customHeight="1" ht="18" hidden="true" outlineLevel="4">
      <c r="A12638" s="2" t="s">
        <v>24404</v>
      </c>
      <c r="B12638" s="3" t="s">
        <v>24405</v>
      </c>
      <c r="C12638" s="2"/>
      <c r="D12638" s="2" t="s">
        <v>16</v>
      </c>
      <c r="E12638" s="4">
        <f>750.00*(1-Z1%)</f>
        <v>750</v>
      </c>
      <c r="F12638" s="2">
        <v>1</v>
      </c>
      <c r="G12638" s="2"/>
    </row>
    <row r="12639" spans="1:26" customHeight="1" ht="36" hidden="true" outlineLevel="4">
      <c r="A12639" s="2" t="s">
        <v>24406</v>
      </c>
      <c r="B12639" s="3" t="s">
        <v>24407</v>
      </c>
      <c r="C12639" s="2"/>
      <c r="D12639" s="2" t="s">
        <v>16</v>
      </c>
      <c r="E12639" s="4">
        <f>810.00*(1-Z1%)</f>
        <v>810</v>
      </c>
      <c r="F12639" s="2">
        <v>2</v>
      </c>
      <c r="G12639" s="2"/>
    </row>
    <row r="12640" spans="1:26" customHeight="1" ht="36" hidden="true" outlineLevel="4">
      <c r="A12640" s="2" t="s">
        <v>24408</v>
      </c>
      <c r="B12640" s="3" t="s">
        <v>24409</v>
      </c>
      <c r="C12640" s="2"/>
      <c r="D12640" s="2" t="s">
        <v>16</v>
      </c>
      <c r="E12640" s="4">
        <f>1970.00*(1-Z1%)</f>
        <v>1970</v>
      </c>
      <c r="F12640" s="2">
        <v>1</v>
      </c>
      <c r="G12640" s="2"/>
    </row>
    <row r="12641" spans="1:26" customHeight="1" ht="35" hidden="true" outlineLevel="3">
      <c r="A12641" s="5" t="s">
        <v>24410</v>
      </c>
      <c r="B12641" s="5"/>
      <c r="C12641" s="5"/>
      <c r="D12641" s="5"/>
      <c r="E12641" s="5"/>
      <c r="F12641" s="5"/>
      <c r="G12641" s="5"/>
    </row>
    <row r="12642" spans="1:26" customHeight="1" ht="36" hidden="true" outlineLevel="3">
      <c r="A12642" s="2" t="s">
        <v>24411</v>
      </c>
      <c r="B12642" s="3" t="s">
        <v>24412</v>
      </c>
      <c r="C12642" s="2"/>
      <c r="D12642" s="2" t="s">
        <v>16</v>
      </c>
      <c r="E12642" s="4">
        <f>2630.00*(1-Z1%)</f>
        <v>2630</v>
      </c>
      <c r="F12642" s="2">
        <v>1</v>
      </c>
      <c r="G12642" s="2"/>
    </row>
    <row r="12643" spans="1:26" customHeight="1" ht="36" hidden="true" outlineLevel="3">
      <c r="A12643" s="2" t="s">
        <v>24413</v>
      </c>
      <c r="B12643" s="3" t="s">
        <v>24414</v>
      </c>
      <c r="C12643" s="2"/>
      <c r="D12643" s="2" t="s">
        <v>16</v>
      </c>
      <c r="E12643" s="4">
        <f>3790.00*(1-Z1%)</f>
        <v>3790</v>
      </c>
      <c r="F12643" s="2">
        <v>1</v>
      </c>
      <c r="G12643" s="2"/>
    </row>
    <row r="12644" spans="1:26" customHeight="1" ht="35" hidden="true" outlineLevel="3">
      <c r="A12644" s="5" t="s">
        <v>24415</v>
      </c>
      <c r="B12644" s="5"/>
      <c r="C12644" s="5"/>
      <c r="D12644" s="5"/>
      <c r="E12644" s="5"/>
      <c r="F12644" s="5"/>
      <c r="G12644" s="5"/>
    </row>
    <row r="12645" spans="1:26" customHeight="1" ht="36" hidden="true" outlineLevel="3">
      <c r="A12645" s="2" t="s">
        <v>24416</v>
      </c>
      <c r="B12645" s="3" t="s">
        <v>24417</v>
      </c>
      <c r="C12645" s="2"/>
      <c r="D12645" s="2" t="s">
        <v>16</v>
      </c>
      <c r="E12645" s="4">
        <f>300.00*(1-Z1%)</f>
        <v>300</v>
      </c>
      <c r="F12645" s="2">
        <v>1</v>
      </c>
      <c r="G12645" s="2"/>
    </row>
    <row r="12646" spans="1:26" customHeight="1" ht="36" hidden="true" outlineLevel="3">
      <c r="A12646" s="2" t="s">
        <v>24418</v>
      </c>
      <c r="B12646" s="3" t="s">
        <v>24419</v>
      </c>
      <c r="C12646" s="2"/>
      <c r="D12646" s="2" t="s">
        <v>16</v>
      </c>
      <c r="E12646" s="4">
        <f>550.00*(1-Z1%)</f>
        <v>550</v>
      </c>
      <c r="F12646" s="2">
        <v>1</v>
      </c>
      <c r="G12646" s="2"/>
    </row>
    <row r="12647" spans="1:26" customHeight="1" ht="36" hidden="true" outlineLevel="3">
      <c r="A12647" s="2" t="s">
        <v>24420</v>
      </c>
      <c r="B12647" s="3" t="s">
        <v>24421</v>
      </c>
      <c r="C12647" s="2"/>
      <c r="D12647" s="2" t="s">
        <v>16</v>
      </c>
      <c r="E12647" s="4">
        <f>300.00*(1-Z1%)</f>
        <v>300</v>
      </c>
      <c r="F12647" s="2">
        <v>1</v>
      </c>
      <c r="G12647" s="2"/>
    </row>
    <row r="12648" spans="1:26" customHeight="1" ht="36" hidden="true" outlineLevel="3">
      <c r="A12648" s="2" t="s">
        <v>24422</v>
      </c>
      <c r="B12648" s="3" t="s">
        <v>24423</v>
      </c>
      <c r="C12648" s="2"/>
      <c r="D12648" s="2" t="s">
        <v>16</v>
      </c>
      <c r="E12648" s="4">
        <f>380.00*(1-Z1%)</f>
        <v>380</v>
      </c>
      <c r="F12648" s="2">
        <v>1</v>
      </c>
      <c r="G12648" s="2"/>
    </row>
    <row r="12649" spans="1:26" customHeight="1" ht="36" hidden="true" outlineLevel="3">
      <c r="A12649" s="2" t="s">
        <v>24424</v>
      </c>
      <c r="B12649" s="3" t="s">
        <v>24425</v>
      </c>
      <c r="C12649" s="2"/>
      <c r="D12649" s="2" t="s">
        <v>16</v>
      </c>
      <c r="E12649" s="4">
        <f>550.00*(1-Z1%)</f>
        <v>550</v>
      </c>
      <c r="F12649" s="2">
        <v>1</v>
      </c>
      <c r="G12649" s="2"/>
    </row>
    <row r="12650" spans="1:26" customHeight="1" ht="36" hidden="true" outlineLevel="3">
      <c r="A12650" s="2" t="s">
        <v>24426</v>
      </c>
      <c r="B12650" s="3" t="s">
        <v>24427</v>
      </c>
      <c r="C12650" s="2"/>
      <c r="D12650" s="2" t="s">
        <v>16</v>
      </c>
      <c r="E12650" s="4">
        <f>650.00*(1-Z1%)</f>
        <v>650</v>
      </c>
      <c r="F12650" s="2">
        <v>1</v>
      </c>
      <c r="G12650" s="2"/>
    </row>
    <row r="12651" spans="1:26" customHeight="1" ht="36" hidden="true" outlineLevel="3">
      <c r="A12651" s="2" t="s">
        <v>24428</v>
      </c>
      <c r="B12651" s="3" t="s">
        <v>24429</v>
      </c>
      <c r="C12651" s="2"/>
      <c r="D12651" s="2" t="s">
        <v>16</v>
      </c>
      <c r="E12651" s="4">
        <f>990.00*(1-Z1%)</f>
        <v>990</v>
      </c>
      <c r="F12651" s="2">
        <v>1</v>
      </c>
      <c r="G12651" s="2"/>
    </row>
    <row r="12652" spans="1:26" customHeight="1" ht="36" hidden="true" outlineLevel="3">
      <c r="A12652" s="2" t="s">
        <v>24430</v>
      </c>
      <c r="B12652" s="3" t="s">
        <v>24431</v>
      </c>
      <c r="C12652" s="2"/>
      <c r="D12652" s="2" t="s">
        <v>16</v>
      </c>
      <c r="E12652" s="4">
        <f>450.00*(1-Z1%)</f>
        <v>450</v>
      </c>
      <c r="F12652" s="2">
        <v>1</v>
      </c>
      <c r="G12652" s="2"/>
    </row>
    <row r="12653" spans="1:26" customHeight="1" ht="36" hidden="true" outlineLevel="3">
      <c r="A12653" s="2" t="s">
        <v>24432</v>
      </c>
      <c r="B12653" s="3" t="s">
        <v>24433</v>
      </c>
      <c r="C12653" s="2"/>
      <c r="D12653" s="2" t="s">
        <v>16</v>
      </c>
      <c r="E12653" s="4">
        <f>250.00*(1-Z1%)</f>
        <v>250</v>
      </c>
      <c r="F12653" s="2">
        <v>1</v>
      </c>
      <c r="G12653" s="2"/>
    </row>
    <row r="12654" spans="1:26" customHeight="1" ht="36" hidden="true" outlineLevel="3">
      <c r="A12654" s="2" t="s">
        <v>24434</v>
      </c>
      <c r="B12654" s="3" t="s">
        <v>24435</v>
      </c>
      <c r="C12654" s="2"/>
      <c r="D12654" s="2" t="s">
        <v>16</v>
      </c>
      <c r="E12654" s="4">
        <f>220.00*(1-Z1%)</f>
        <v>220</v>
      </c>
      <c r="F12654" s="2">
        <v>1</v>
      </c>
      <c r="G12654" s="2"/>
    </row>
    <row r="12655" spans="1:26" customHeight="1" ht="36" hidden="true" outlineLevel="3">
      <c r="A12655" s="2" t="s">
        <v>24436</v>
      </c>
      <c r="B12655" s="3" t="s">
        <v>24437</v>
      </c>
      <c r="C12655" s="2"/>
      <c r="D12655" s="2" t="s">
        <v>16</v>
      </c>
      <c r="E12655" s="4">
        <f>200.00*(1-Z1%)</f>
        <v>200</v>
      </c>
      <c r="F12655" s="2">
        <v>1</v>
      </c>
      <c r="G12655" s="2"/>
    </row>
    <row r="12656" spans="1:26" customHeight="1" ht="36" hidden="true" outlineLevel="3">
      <c r="A12656" s="2" t="s">
        <v>24438</v>
      </c>
      <c r="B12656" s="3" t="s">
        <v>24439</v>
      </c>
      <c r="C12656" s="2"/>
      <c r="D12656" s="2" t="s">
        <v>16</v>
      </c>
      <c r="E12656" s="4">
        <f>500.00*(1-Z1%)</f>
        <v>500</v>
      </c>
      <c r="F12656" s="2">
        <v>1</v>
      </c>
      <c r="G12656" s="2"/>
    </row>
    <row r="12657" spans="1:26" customHeight="1" ht="36" hidden="true" outlineLevel="3">
      <c r="A12657" s="2" t="s">
        <v>24440</v>
      </c>
      <c r="B12657" s="3" t="s">
        <v>24441</v>
      </c>
      <c r="C12657" s="2"/>
      <c r="D12657" s="2" t="s">
        <v>16</v>
      </c>
      <c r="E12657" s="4">
        <f>490.00*(1-Z1%)</f>
        <v>490</v>
      </c>
      <c r="F12657" s="2">
        <v>1</v>
      </c>
      <c r="G12657" s="2"/>
    </row>
    <row r="12658" spans="1:26" customHeight="1" ht="36" hidden="true" outlineLevel="3">
      <c r="A12658" s="2" t="s">
        <v>24442</v>
      </c>
      <c r="B12658" s="3" t="s">
        <v>24443</v>
      </c>
      <c r="C12658" s="2"/>
      <c r="D12658" s="2" t="s">
        <v>16</v>
      </c>
      <c r="E12658" s="4">
        <f>550.00*(1-Z1%)</f>
        <v>550</v>
      </c>
      <c r="F12658" s="2">
        <v>1</v>
      </c>
      <c r="G12658" s="2"/>
    </row>
    <row r="12659" spans="1:26" customHeight="1" ht="36" hidden="true" outlineLevel="3">
      <c r="A12659" s="2" t="s">
        <v>24444</v>
      </c>
      <c r="B12659" s="3" t="s">
        <v>24445</v>
      </c>
      <c r="C12659" s="2"/>
      <c r="D12659" s="2" t="s">
        <v>16</v>
      </c>
      <c r="E12659" s="4">
        <f>550.00*(1-Z1%)</f>
        <v>550</v>
      </c>
      <c r="F12659" s="2">
        <v>1</v>
      </c>
      <c r="G12659" s="2"/>
    </row>
    <row r="12660" spans="1:26" customHeight="1" ht="36" hidden="true" outlineLevel="3">
      <c r="A12660" s="2" t="s">
        <v>24446</v>
      </c>
      <c r="B12660" s="3" t="s">
        <v>24447</v>
      </c>
      <c r="C12660" s="2"/>
      <c r="D12660" s="2" t="s">
        <v>16</v>
      </c>
      <c r="E12660" s="4">
        <f>550.00*(1-Z1%)</f>
        <v>550</v>
      </c>
      <c r="F12660" s="2">
        <v>1</v>
      </c>
      <c r="G12660" s="2"/>
    </row>
    <row r="12661" spans="1:26" customHeight="1" ht="36" hidden="true" outlineLevel="3">
      <c r="A12661" s="2" t="s">
        <v>24448</v>
      </c>
      <c r="B12661" s="3" t="s">
        <v>24449</v>
      </c>
      <c r="C12661" s="2"/>
      <c r="D12661" s="2" t="s">
        <v>16</v>
      </c>
      <c r="E12661" s="4">
        <f>350.00*(1-Z1%)</f>
        <v>350</v>
      </c>
      <c r="F12661" s="2">
        <v>1</v>
      </c>
      <c r="G12661" s="2"/>
    </row>
    <row r="12662" spans="1:26" customHeight="1" ht="36" hidden="true" outlineLevel="3">
      <c r="A12662" s="2" t="s">
        <v>24450</v>
      </c>
      <c r="B12662" s="3" t="s">
        <v>24451</v>
      </c>
      <c r="C12662" s="2"/>
      <c r="D12662" s="2" t="s">
        <v>16</v>
      </c>
      <c r="E12662" s="4">
        <f>460.00*(1-Z1%)</f>
        <v>460</v>
      </c>
      <c r="F12662" s="2">
        <v>3</v>
      </c>
      <c r="G12662" s="2"/>
    </row>
    <row r="12663" spans="1:26" customHeight="1" ht="36" hidden="true" outlineLevel="3">
      <c r="A12663" s="2" t="s">
        <v>24452</v>
      </c>
      <c r="B12663" s="3" t="s">
        <v>24453</v>
      </c>
      <c r="C12663" s="2"/>
      <c r="D12663" s="2" t="s">
        <v>16</v>
      </c>
      <c r="E12663" s="4">
        <f>450.00*(1-Z1%)</f>
        <v>450</v>
      </c>
      <c r="F12663" s="2">
        <v>1</v>
      </c>
      <c r="G12663" s="2"/>
    </row>
    <row r="12664" spans="1:26" customHeight="1" ht="35" hidden="true" outlineLevel="2">
      <c r="A12664" s="5" t="s">
        <v>24454</v>
      </c>
      <c r="B12664" s="5"/>
      <c r="C12664" s="5"/>
      <c r="D12664" s="5"/>
      <c r="E12664" s="5"/>
      <c r="F12664" s="5"/>
      <c r="G12664" s="5"/>
    </row>
    <row r="12665" spans="1:26" customHeight="1" ht="35" hidden="true" outlineLevel="3">
      <c r="A12665" s="5" t="s">
        <v>24455</v>
      </c>
      <c r="B12665" s="5"/>
      <c r="C12665" s="5"/>
      <c r="D12665" s="5"/>
      <c r="E12665" s="5"/>
      <c r="F12665" s="5"/>
      <c r="G12665" s="5"/>
    </row>
    <row r="12666" spans="1:26" customHeight="1" ht="36" hidden="true" outlineLevel="3">
      <c r="A12666" s="2" t="s">
        <v>24456</v>
      </c>
      <c r="B12666" s="3" t="s">
        <v>24457</v>
      </c>
      <c r="C12666" s="2"/>
      <c r="D12666" s="2" t="s">
        <v>16</v>
      </c>
      <c r="E12666" s="4">
        <f>300.00*(1-Z1%)</f>
        <v>300</v>
      </c>
      <c r="F12666" s="2">
        <v>2</v>
      </c>
      <c r="G12666" s="2"/>
    </row>
    <row r="12667" spans="1:26" customHeight="1" ht="36" hidden="true" outlineLevel="3">
      <c r="A12667" s="2" t="s">
        <v>24458</v>
      </c>
      <c r="B12667" s="3" t="s">
        <v>24459</v>
      </c>
      <c r="C12667" s="2"/>
      <c r="D12667" s="2" t="s">
        <v>16</v>
      </c>
      <c r="E12667" s="4">
        <f>390.00*(1-Z1%)</f>
        <v>390</v>
      </c>
      <c r="F12667" s="2">
        <v>2</v>
      </c>
      <c r="G12667" s="2"/>
    </row>
    <row r="12668" spans="1:26" customHeight="1" ht="36" hidden="true" outlineLevel="3">
      <c r="A12668" s="2" t="s">
        <v>24460</v>
      </c>
      <c r="B12668" s="3" t="s">
        <v>24461</v>
      </c>
      <c r="C12668" s="2"/>
      <c r="D12668" s="2" t="s">
        <v>16</v>
      </c>
      <c r="E12668" s="4">
        <f>290.00*(1-Z1%)</f>
        <v>290</v>
      </c>
      <c r="F12668" s="2">
        <v>3</v>
      </c>
      <c r="G12668" s="2"/>
    </row>
    <row r="12669" spans="1:26" customHeight="1" ht="18" hidden="true" outlineLevel="3">
      <c r="A12669" s="2" t="s">
        <v>24462</v>
      </c>
      <c r="B12669" s="3" t="s">
        <v>24463</v>
      </c>
      <c r="C12669" s="2"/>
      <c r="D12669" s="2" t="s">
        <v>16</v>
      </c>
      <c r="E12669" s="4">
        <f>290.00*(1-Z1%)</f>
        <v>290</v>
      </c>
      <c r="F12669" s="2">
        <v>1</v>
      </c>
      <c r="G12669" s="2"/>
    </row>
    <row r="12670" spans="1:26" customHeight="1" ht="36" hidden="true" outlineLevel="3">
      <c r="A12670" s="2" t="s">
        <v>24464</v>
      </c>
      <c r="B12670" s="3" t="s">
        <v>24465</v>
      </c>
      <c r="C12670" s="2"/>
      <c r="D12670" s="2" t="s">
        <v>16</v>
      </c>
      <c r="E12670" s="4">
        <f>210.00*(1-Z1%)</f>
        <v>210</v>
      </c>
      <c r="F12670" s="2">
        <v>1</v>
      </c>
      <c r="G12670" s="2"/>
    </row>
    <row r="12671" spans="1:26" customHeight="1" ht="36" hidden="true" outlineLevel="3">
      <c r="A12671" s="2" t="s">
        <v>24466</v>
      </c>
      <c r="B12671" s="3" t="s">
        <v>24467</v>
      </c>
      <c r="C12671" s="2"/>
      <c r="D12671" s="2" t="s">
        <v>16</v>
      </c>
      <c r="E12671" s="4">
        <f>350.00*(1-Z1%)</f>
        <v>350</v>
      </c>
      <c r="F12671" s="2">
        <v>1</v>
      </c>
      <c r="G12671" s="2"/>
    </row>
    <row r="12672" spans="1:26" customHeight="1" ht="36" hidden="true" outlineLevel="3">
      <c r="A12672" s="2" t="s">
        <v>24468</v>
      </c>
      <c r="B12672" s="3" t="s">
        <v>24469</v>
      </c>
      <c r="C12672" s="2"/>
      <c r="D12672" s="2" t="s">
        <v>16</v>
      </c>
      <c r="E12672" s="4">
        <f>350.00*(1-Z1%)</f>
        <v>350</v>
      </c>
      <c r="F12672" s="2">
        <v>1</v>
      </c>
      <c r="G12672" s="2"/>
    </row>
    <row r="12673" spans="1:26" customHeight="1" ht="35" hidden="true" outlineLevel="3">
      <c r="A12673" s="5" t="s">
        <v>24470</v>
      </c>
      <c r="B12673" s="5"/>
      <c r="C12673" s="5"/>
      <c r="D12673" s="5"/>
      <c r="E12673" s="5"/>
      <c r="F12673" s="5"/>
      <c r="G12673" s="5"/>
    </row>
    <row r="12674" spans="1:26" customHeight="1" ht="18" hidden="true" outlineLevel="3">
      <c r="A12674" s="2" t="s">
        <v>24471</v>
      </c>
      <c r="B12674" s="3" t="s">
        <v>24472</v>
      </c>
      <c r="C12674" s="2"/>
      <c r="D12674" s="2" t="s">
        <v>16</v>
      </c>
      <c r="E12674" s="4">
        <f>690.00*(1-Z1%)</f>
        <v>690</v>
      </c>
      <c r="F12674" s="2">
        <v>1</v>
      </c>
      <c r="G12674" s="2"/>
    </row>
    <row r="12675" spans="1:26" customHeight="1" ht="35" hidden="true" outlineLevel="3">
      <c r="A12675" s="5" t="s">
        <v>24473</v>
      </c>
      <c r="B12675" s="5"/>
      <c r="C12675" s="5"/>
      <c r="D12675" s="5"/>
      <c r="E12675" s="5"/>
      <c r="F12675" s="5"/>
      <c r="G12675" s="5"/>
    </row>
    <row r="12676" spans="1:26" customHeight="1" ht="36" hidden="true" outlineLevel="3">
      <c r="A12676" s="2" t="s">
        <v>24474</v>
      </c>
      <c r="B12676" s="3" t="s">
        <v>24475</v>
      </c>
      <c r="C12676" s="2"/>
      <c r="D12676" s="2" t="s">
        <v>16</v>
      </c>
      <c r="E12676" s="4">
        <f>390.00*(1-Z1%)</f>
        <v>390</v>
      </c>
      <c r="F12676" s="2">
        <v>6</v>
      </c>
      <c r="G12676" s="2"/>
    </row>
    <row r="12677" spans="1:26" customHeight="1" ht="36" hidden="true" outlineLevel="3">
      <c r="A12677" s="2" t="s">
        <v>24476</v>
      </c>
      <c r="B12677" s="3" t="s">
        <v>24477</v>
      </c>
      <c r="C12677" s="2"/>
      <c r="D12677" s="2" t="s">
        <v>16</v>
      </c>
      <c r="E12677" s="4">
        <f>390.00*(1-Z1%)</f>
        <v>390</v>
      </c>
      <c r="F12677" s="2">
        <v>13</v>
      </c>
      <c r="G12677" s="2"/>
    </row>
    <row r="12678" spans="1:26" customHeight="1" ht="36" hidden="true" outlineLevel="3">
      <c r="A12678" s="2" t="s">
        <v>24478</v>
      </c>
      <c r="B12678" s="3" t="s">
        <v>24479</v>
      </c>
      <c r="C12678" s="2"/>
      <c r="D12678" s="2" t="s">
        <v>16</v>
      </c>
      <c r="E12678" s="4">
        <f>513.00*(1-Z1%)</f>
        <v>513</v>
      </c>
      <c r="F12678" s="2">
        <v>24</v>
      </c>
      <c r="G12678" s="2"/>
    </row>
    <row r="12679" spans="1:26" customHeight="1" ht="35" hidden="true" outlineLevel="3">
      <c r="A12679" s="5" t="s">
        <v>24480</v>
      </c>
      <c r="B12679" s="5"/>
      <c r="C12679" s="5"/>
      <c r="D12679" s="5"/>
      <c r="E12679" s="5"/>
      <c r="F12679" s="5"/>
      <c r="G12679" s="5"/>
    </row>
    <row r="12680" spans="1:26" customHeight="1" ht="35" hidden="true" outlineLevel="4">
      <c r="A12680" s="5" t="s">
        <v>24481</v>
      </c>
      <c r="B12680" s="5"/>
      <c r="C12680" s="5"/>
      <c r="D12680" s="5"/>
      <c r="E12680" s="5"/>
      <c r="F12680" s="5"/>
      <c r="G12680" s="5"/>
    </row>
    <row r="12681" spans="1:26" customHeight="1" ht="36" hidden="true" outlineLevel="4">
      <c r="A12681" s="2" t="s">
        <v>24482</v>
      </c>
      <c r="B12681" s="3" t="s">
        <v>24483</v>
      </c>
      <c r="C12681" s="2"/>
      <c r="D12681" s="2" t="s">
        <v>16</v>
      </c>
      <c r="E12681" s="4">
        <f>390.00*(1-Z1%)</f>
        <v>390</v>
      </c>
      <c r="F12681" s="2">
        <v>2</v>
      </c>
      <c r="G12681" s="2"/>
    </row>
    <row r="12682" spans="1:26" customHeight="1" ht="36" hidden="true" outlineLevel="4">
      <c r="A12682" s="2" t="s">
        <v>24484</v>
      </c>
      <c r="B12682" s="3" t="s">
        <v>24485</v>
      </c>
      <c r="C12682" s="2"/>
      <c r="D12682" s="2" t="s">
        <v>16</v>
      </c>
      <c r="E12682" s="4">
        <f>1550.00*(1-Z1%)</f>
        <v>1550</v>
      </c>
      <c r="F12682" s="2">
        <v>1</v>
      </c>
      <c r="G12682" s="2"/>
    </row>
    <row r="12683" spans="1:26" customHeight="1" ht="36" hidden="true" outlineLevel="4">
      <c r="A12683" s="2" t="s">
        <v>24486</v>
      </c>
      <c r="B12683" s="3" t="s">
        <v>24487</v>
      </c>
      <c r="C12683" s="2"/>
      <c r="D12683" s="2" t="s">
        <v>16</v>
      </c>
      <c r="E12683" s="4">
        <f>220.00*(1-Z1%)</f>
        <v>220</v>
      </c>
      <c r="F12683" s="2">
        <v>1</v>
      </c>
      <c r="G12683" s="2"/>
    </row>
    <row r="12684" spans="1:26" customHeight="1" ht="36" hidden="true" outlineLevel="4">
      <c r="A12684" s="2" t="s">
        <v>24488</v>
      </c>
      <c r="B12684" s="3" t="s">
        <v>24489</v>
      </c>
      <c r="C12684" s="2"/>
      <c r="D12684" s="2" t="s">
        <v>16</v>
      </c>
      <c r="E12684" s="4">
        <f>250.00*(1-Z1%)</f>
        <v>250</v>
      </c>
      <c r="F12684" s="2">
        <v>2</v>
      </c>
      <c r="G12684" s="2"/>
    </row>
    <row r="12685" spans="1:26" customHeight="1" ht="36" hidden="true" outlineLevel="4">
      <c r="A12685" s="2" t="s">
        <v>24490</v>
      </c>
      <c r="B12685" s="3" t="s">
        <v>24491</v>
      </c>
      <c r="C12685" s="2"/>
      <c r="D12685" s="2" t="s">
        <v>16</v>
      </c>
      <c r="E12685" s="4">
        <f>200.00*(1-Z1%)</f>
        <v>200</v>
      </c>
      <c r="F12685" s="2">
        <v>1</v>
      </c>
      <c r="G12685" s="2"/>
    </row>
    <row r="12686" spans="1:26" customHeight="1" ht="36" hidden="true" outlineLevel="4">
      <c r="A12686" s="2" t="s">
        <v>24492</v>
      </c>
      <c r="B12686" s="3" t="s">
        <v>24493</v>
      </c>
      <c r="C12686" s="2"/>
      <c r="D12686" s="2" t="s">
        <v>16</v>
      </c>
      <c r="E12686" s="4">
        <f>320.00*(1-Z1%)</f>
        <v>320</v>
      </c>
      <c r="F12686" s="2">
        <v>2</v>
      </c>
      <c r="G12686" s="2"/>
    </row>
    <row r="12687" spans="1:26" customHeight="1" ht="36" hidden="true" outlineLevel="4">
      <c r="A12687" s="2" t="s">
        <v>24494</v>
      </c>
      <c r="B12687" s="3" t="s">
        <v>24495</v>
      </c>
      <c r="C12687" s="2"/>
      <c r="D12687" s="2" t="s">
        <v>16</v>
      </c>
      <c r="E12687" s="4">
        <f>400.00*(1-Z1%)</f>
        <v>400</v>
      </c>
      <c r="F12687" s="2">
        <v>1</v>
      </c>
      <c r="G12687" s="2"/>
    </row>
    <row r="12688" spans="1:26" customHeight="1" ht="36" hidden="true" outlineLevel="4">
      <c r="A12688" s="2" t="s">
        <v>24496</v>
      </c>
      <c r="B12688" s="3" t="s">
        <v>24497</v>
      </c>
      <c r="C12688" s="2"/>
      <c r="D12688" s="2" t="s">
        <v>16</v>
      </c>
      <c r="E12688" s="4">
        <f>250.00*(1-Z1%)</f>
        <v>250</v>
      </c>
      <c r="F12688" s="2">
        <v>1</v>
      </c>
      <c r="G12688" s="2"/>
    </row>
    <row r="12689" spans="1:26" customHeight="1" ht="36" hidden="true" outlineLevel="4">
      <c r="A12689" s="2" t="s">
        <v>24498</v>
      </c>
      <c r="B12689" s="3" t="s">
        <v>24499</v>
      </c>
      <c r="C12689" s="2"/>
      <c r="D12689" s="2" t="s">
        <v>16</v>
      </c>
      <c r="E12689" s="4">
        <f>430.00*(1-Z1%)</f>
        <v>430</v>
      </c>
      <c r="F12689" s="2">
        <v>1</v>
      </c>
      <c r="G12689" s="2"/>
    </row>
    <row r="12690" spans="1:26" customHeight="1" ht="36" hidden="true" outlineLevel="4">
      <c r="A12690" s="2" t="s">
        <v>24500</v>
      </c>
      <c r="B12690" s="3" t="s">
        <v>24501</v>
      </c>
      <c r="C12690" s="2"/>
      <c r="D12690" s="2" t="s">
        <v>16</v>
      </c>
      <c r="E12690" s="4">
        <f>380.00*(1-Z1%)</f>
        <v>380</v>
      </c>
      <c r="F12690" s="2">
        <v>2</v>
      </c>
      <c r="G12690" s="2"/>
    </row>
    <row r="12691" spans="1:26" customHeight="1" ht="36" hidden="true" outlineLevel="4">
      <c r="A12691" s="2" t="s">
        <v>24502</v>
      </c>
      <c r="B12691" s="3" t="s">
        <v>24503</v>
      </c>
      <c r="C12691" s="2"/>
      <c r="D12691" s="2" t="s">
        <v>16</v>
      </c>
      <c r="E12691" s="4">
        <f>420.00*(1-Z1%)</f>
        <v>420</v>
      </c>
      <c r="F12691" s="2">
        <v>1</v>
      </c>
      <c r="G12691" s="2"/>
    </row>
    <row r="12692" spans="1:26" customHeight="1" ht="36" hidden="true" outlineLevel="4">
      <c r="A12692" s="2" t="s">
        <v>24504</v>
      </c>
      <c r="B12692" s="3" t="s">
        <v>24505</v>
      </c>
      <c r="C12692" s="2"/>
      <c r="D12692" s="2" t="s">
        <v>16</v>
      </c>
      <c r="E12692" s="4">
        <f>490.00*(1-Z1%)</f>
        <v>490</v>
      </c>
      <c r="F12692" s="2">
        <v>2</v>
      </c>
      <c r="G12692" s="2"/>
    </row>
    <row r="12693" spans="1:26" customHeight="1" ht="36" hidden="true" outlineLevel="4">
      <c r="A12693" s="2" t="s">
        <v>24506</v>
      </c>
      <c r="B12693" s="3" t="s">
        <v>24507</v>
      </c>
      <c r="C12693" s="2"/>
      <c r="D12693" s="2" t="s">
        <v>16</v>
      </c>
      <c r="E12693" s="4">
        <f>1050.00*(1-Z1%)</f>
        <v>1050</v>
      </c>
      <c r="F12693" s="2">
        <v>2</v>
      </c>
      <c r="G12693" s="2"/>
    </row>
    <row r="12694" spans="1:26" customHeight="1" ht="36" hidden="true" outlineLevel="4">
      <c r="A12694" s="2" t="s">
        <v>24508</v>
      </c>
      <c r="B12694" s="3" t="s">
        <v>24509</v>
      </c>
      <c r="C12694" s="2"/>
      <c r="D12694" s="2" t="s">
        <v>16</v>
      </c>
      <c r="E12694" s="4">
        <f>750.00*(1-Z1%)</f>
        <v>750</v>
      </c>
      <c r="F12694" s="2">
        <v>2</v>
      </c>
      <c r="G12694" s="2"/>
    </row>
    <row r="12695" spans="1:26" customHeight="1" ht="36" hidden="true" outlineLevel="4">
      <c r="A12695" s="2" t="s">
        <v>24510</v>
      </c>
      <c r="B12695" s="3" t="s">
        <v>24511</v>
      </c>
      <c r="C12695" s="2"/>
      <c r="D12695" s="2" t="s">
        <v>16</v>
      </c>
      <c r="E12695" s="4">
        <f>750.00*(1-Z1%)</f>
        <v>750</v>
      </c>
      <c r="F12695" s="2">
        <v>1</v>
      </c>
      <c r="G12695" s="2"/>
    </row>
    <row r="12696" spans="1:26" customHeight="1" ht="36" hidden="true" outlineLevel="4">
      <c r="A12696" s="2" t="s">
        <v>24512</v>
      </c>
      <c r="B12696" s="3" t="s">
        <v>24513</v>
      </c>
      <c r="C12696" s="2"/>
      <c r="D12696" s="2" t="s">
        <v>16</v>
      </c>
      <c r="E12696" s="4">
        <f>730.00*(1-Z1%)</f>
        <v>730</v>
      </c>
      <c r="F12696" s="2">
        <v>1</v>
      </c>
      <c r="G12696" s="2"/>
    </row>
    <row r="12697" spans="1:26" customHeight="1" ht="36" hidden="true" outlineLevel="4">
      <c r="A12697" s="2" t="s">
        <v>24514</v>
      </c>
      <c r="B12697" s="3" t="s">
        <v>24515</v>
      </c>
      <c r="C12697" s="2"/>
      <c r="D12697" s="2" t="s">
        <v>16</v>
      </c>
      <c r="E12697" s="4">
        <f>800.00*(1-Z1%)</f>
        <v>800</v>
      </c>
      <c r="F12697" s="2">
        <v>1</v>
      </c>
      <c r="G12697" s="2"/>
    </row>
    <row r="12698" spans="1:26" customHeight="1" ht="36" hidden="true" outlineLevel="4">
      <c r="A12698" s="2" t="s">
        <v>24516</v>
      </c>
      <c r="B12698" s="3" t="s">
        <v>24517</v>
      </c>
      <c r="C12698" s="2"/>
      <c r="D12698" s="2" t="s">
        <v>16</v>
      </c>
      <c r="E12698" s="4">
        <f>950.00*(1-Z1%)</f>
        <v>950</v>
      </c>
      <c r="F12698" s="2">
        <v>1</v>
      </c>
      <c r="G12698" s="2"/>
    </row>
    <row r="12699" spans="1:26" customHeight="1" ht="36" hidden="true" outlineLevel="4">
      <c r="A12699" s="2" t="s">
        <v>24518</v>
      </c>
      <c r="B12699" s="3" t="s">
        <v>24519</v>
      </c>
      <c r="C12699" s="2"/>
      <c r="D12699" s="2" t="s">
        <v>16</v>
      </c>
      <c r="E12699" s="4">
        <f>1100.00*(1-Z1%)</f>
        <v>1100</v>
      </c>
      <c r="F12699" s="2">
        <v>1</v>
      </c>
      <c r="G12699" s="2"/>
    </row>
    <row r="12700" spans="1:26" customHeight="1" ht="36" hidden="true" outlineLevel="4">
      <c r="A12700" s="2" t="s">
        <v>24520</v>
      </c>
      <c r="B12700" s="3" t="s">
        <v>24521</v>
      </c>
      <c r="C12700" s="2"/>
      <c r="D12700" s="2" t="s">
        <v>16</v>
      </c>
      <c r="E12700" s="4">
        <f>2250.00*(1-Z1%)</f>
        <v>2250</v>
      </c>
      <c r="F12700" s="2">
        <v>2</v>
      </c>
      <c r="G12700" s="2"/>
    </row>
    <row r="12701" spans="1:26" customHeight="1" ht="36" hidden="true" outlineLevel="4">
      <c r="A12701" s="2" t="s">
        <v>24522</v>
      </c>
      <c r="B12701" s="3" t="s">
        <v>24523</v>
      </c>
      <c r="C12701" s="2"/>
      <c r="D12701" s="2" t="s">
        <v>16</v>
      </c>
      <c r="E12701" s="4">
        <f>1100.00*(1-Z1%)</f>
        <v>1100</v>
      </c>
      <c r="F12701" s="2">
        <v>1</v>
      </c>
      <c r="G12701" s="2"/>
    </row>
    <row r="12702" spans="1:26" customHeight="1" ht="36" hidden="true" outlineLevel="4">
      <c r="A12702" s="2" t="s">
        <v>24524</v>
      </c>
      <c r="B12702" s="3" t="s">
        <v>24525</v>
      </c>
      <c r="C12702" s="2"/>
      <c r="D12702" s="2" t="s">
        <v>16</v>
      </c>
      <c r="E12702" s="4">
        <f>1280.00*(1-Z1%)</f>
        <v>1280</v>
      </c>
      <c r="F12702" s="2">
        <v>1</v>
      </c>
      <c r="G12702" s="2"/>
    </row>
    <row r="12703" spans="1:26" customHeight="1" ht="18" hidden="true" outlineLevel="4">
      <c r="A12703" s="2" t="s">
        <v>24526</v>
      </c>
      <c r="B12703" s="3" t="s">
        <v>24527</v>
      </c>
      <c r="C12703" s="2"/>
      <c r="D12703" s="2" t="s">
        <v>16</v>
      </c>
      <c r="E12703" s="4">
        <f>1950.00*(1-Z1%)</f>
        <v>1950</v>
      </c>
      <c r="F12703" s="2">
        <v>1</v>
      </c>
      <c r="G12703" s="2"/>
    </row>
    <row r="12704" spans="1:26" customHeight="1" ht="18" hidden="true" outlineLevel="4">
      <c r="A12704" s="2" t="s">
        <v>24528</v>
      </c>
      <c r="B12704" s="3" t="s">
        <v>24529</v>
      </c>
      <c r="C12704" s="2"/>
      <c r="D12704" s="2" t="s">
        <v>16</v>
      </c>
      <c r="E12704" s="4">
        <f>2150.00*(1-Z1%)</f>
        <v>2150</v>
      </c>
      <c r="F12704" s="2">
        <v>1</v>
      </c>
      <c r="G12704" s="2"/>
    </row>
    <row r="12705" spans="1:26" customHeight="1" ht="36" hidden="true" outlineLevel="4">
      <c r="A12705" s="2" t="s">
        <v>24530</v>
      </c>
      <c r="B12705" s="3" t="s">
        <v>24531</v>
      </c>
      <c r="C12705" s="2"/>
      <c r="D12705" s="2" t="s">
        <v>16</v>
      </c>
      <c r="E12705" s="4">
        <f>1650.00*(1-Z1%)</f>
        <v>1650</v>
      </c>
      <c r="F12705" s="2">
        <v>2</v>
      </c>
      <c r="G12705" s="2"/>
    </row>
    <row r="12706" spans="1:26" customHeight="1" ht="36" hidden="true" outlineLevel="4">
      <c r="A12706" s="2" t="s">
        <v>24532</v>
      </c>
      <c r="B12706" s="3" t="s">
        <v>24533</v>
      </c>
      <c r="C12706" s="2"/>
      <c r="D12706" s="2" t="s">
        <v>16</v>
      </c>
      <c r="E12706" s="4">
        <f>1690.00*(1-Z1%)</f>
        <v>1690</v>
      </c>
      <c r="F12706" s="2">
        <v>2</v>
      </c>
      <c r="G12706" s="2"/>
    </row>
    <row r="12707" spans="1:26" customHeight="1" ht="18" hidden="true" outlineLevel="4">
      <c r="A12707" s="2" t="s">
        <v>24534</v>
      </c>
      <c r="B12707" s="3" t="s">
        <v>24535</v>
      </c>
      <c r="C12707" s="2"/>
      <c r="D12707" s="2" t="s">
        <v>16</v>
      </c>
      <c r="E12707" s="4">
        <f>2280.00*(1-Z1%)</f>
        <v>2280</v>
      </c>
      <c r="F12707" s="2">
        <v>1</v>
      </c>
      <c r="G12707" s="2"/>
    </row>
    <row r="12708" spans="1:26" customHeight="1" ht="36" hidden="true" outlineLevel="4">
      <c r="A12708" s="2" t="s">
        <v>24536</v>
      </c>
      <c r="B12708" s="3" t="s">
        <v>24537</v>
      </c>
      <c r="C12708" s="2"/>
      <c r="D12708" s="2" t="s">
        <v>16</v>
      </c>
      <c r="E12708" s="4">
        <f>1950.00*(1-Z1%)</f>
        <v>1950</v>
      </c>
      <c r="F12708" s="2">
        <v>2</v>
      </c>
      <c r="G12708" s="2"/>
    </row>
    <row r="12709" spans="1:26" customHeight="1" ht="18" hidden="true" outlineLevel="4">
      <c r="A12709" s="2" t="s">
        <v>24538</v>
      </c>
      <c r="B12709" s="3" t="s">
        <v>24539</v>
      </c>
      <c r="C12709" s="2"/>
      <c r="D12709" s="2" t="s">
        <v>16</v>
      </c>
      <c r="E12709" s="4">
        <f>1450.00*(1-Z1%)</f>
        <v>1450</v>
      </c>
      <c r="F12709" s="2">
        <v>1</v>
      </c>
      <c r="G12709" s="2"/>
    </row>
    <row r="12710" spans="1:26" customHeight="1" ht="18" hidden="true" outlineLevel="4">
      <c r="A12710" s="2" t="s">
        <v>24540</v>
      </c>
      <c r="B12710" s="3" t="s">
        <v>24541</v>
      </c>
      <c r="C12710" s="2"/>
      <c r="D12710" s="2" t="s">
        <v>16</v>
      </c>
      <c r="E12710" s="4">
        <f>1790.00*(1-Z1%)</f>
        <v>1790</v>
      </c>
      <c r="F12710" s="2">
        <v>1</v>
      </c>
      <c r="G12710" s="2"/>
    </row>
    <row r="12711" spans="1:26" customHeight="1" ht="18" hidden="true" outlineLevel="4">
      <c r="A12711" s="2" t="s">
        <v>24542</v>
      </c>
      <c r="B12711" s="3" t="s">
        <v>24543</v>
      </c>
      <c r="C12711" s="2"/>
      <c r="D12711" s="2" t="s">
        <v>16</v>
      </c>
      <c r="E12711" s="4">
        <f>2150.00*(1-Z1%)</f>
        <v>2150</v>
      </c>
      <c r="F12711" s="2">
        <v>1</v>
      </c>
      <c r="G12711" s="2"/>
    </row>
    <row r="12712" spans="1:26" customHeight="1" ht="36" hidden="true" outlineLevel="4">
      <c r="A12712" s="2" t="s">
        <v>24544</v>
      </c>
      <c r="B12712" s="3" t="s">
        <v>24545</v>
      </c>
      <c r="C12712" s="2"/>
      <c r="D12712" s="2" t="s">
        <v>16</v>
      </c>
      <c r="E12712" s="4">
        <f>650.00*(1-Z1%)</f>
        <v>650</v>
      </c>
      <c r="F12712" s="2">
        <v>1</v>
      </c>
      <c r="G12712" s="2"/>
    </row>
    <row r="12713" spans="1:26" customHeight="1" ht="36" hidden="true" outlineLevel="4">
      <c r="A12713" s="2" t="s">
        <v>24546</v>
      </c>
      <c r="B12713" s="3" t="s">
        <v>24547</v>
      </c>
      <c r="C12713" s="2"/>
      <c r="D12713" s="2" t="s">
        <v>16</v>
      </c>
      <c r="E12713" s="4">
        <f>1400.00*(1-Z1%)</f>
        <v>1400</v>
      </c>
      <c r="F12713" s="2">
        <v>1</v>
      </c>
      <c r="G12713" s="2"/>
    </row>
    <row r="12714" spans="1:26" customHeight="1" ht="36" hidden="true" outlineLevel="4">
      <c r="A12714" s="2" t="s">
        <v>24548</v>
      </c>
      <c r="B12714" s="3" t="s">
        <v>24549</v>
      </c>
      <c r="C12714" s="2"/>
      <c r="D12714" s="2" t="s">
        <v>16</v>
      </c>
      <c r="E12714" s="4">
        <f>690.00*(1-Z1%)</f>
        <v>690</v>
      </c>
      <c r="F12714" s="2">
        <v>3</v>
      </c>
      <c r="G12714" s="2"/>
    </row>
    <row r="12715" spans="1:26" customHeight="1" ht="36" hidden="true" outlineLevel="4">
      <c r="A12715" s="2" t="s">
        <v>24550</v>
      </c>
      <c r="B12715" s="3" t="s">
        <v>24551</v>
      </c>
      <c r="C12715" s="2"/>
      <c r="D12715" s="2" t="s">
        <v>16</v>
      </c>
      <c r="E12715" s="4">
        <f>950.00*(1-Z1%)</f>
        <v>950</v>
      </c>
      <c r="F12715" s="2">
        <v>1</v>
      </c>
      <c r="G12715" s="2"/>
    </row>
    <row r="12716" spans="1:26" customHeight="1" ht="35" hidden="true" outlineLevel="4">
      <c r="A12716" s="5" t="s">
        <v>24552</v>
      </c>
      <c r="B12716" s="5"/>
      <c r="C12716" s="5"/>
      <c r="D12716" s="5"/>
      <c r="E12716" s="5"/>
      <c r="F12716" s="5"/>
      <c r="G12716" s="5"/>
    </row>
    <row r="12717" spans="1:26" customHeight="1" ht="36" hidden="true" outlineLevel="4">
      <c r="A12717" s="2" t="s">
        <v>24553</v>
      </c>
      <c r="B12717" s="3" t="s">
        <v>24554</v>
      </c>
      <c r="C12717" s="2"/>
      <c r="D12717" s="2" t="s">
        <v>16</v>
      </c>
      <c r="E12717" s="4">
        <f>25.00*(1-Z1%)</f>
        <v>25</v>
      </c>
      <c r="F12717" s="2">
        <v>10</v>
      </c>
      <c r="G12717" s="2"/>
    </row>
    <row r="12718" spans="1:26" customHeight="1" ht="36" hidden="true" outlineLevel="4">
      <c r="A12718" s="2" t="s">
        <v>24555</v>
      </c>
      <c r="B12718" s="3" t="s">
        <v>24556</v>
      </c>
      <c r="C12718" s="2"/>
      <c r="D12718" s="2" t="s">
        <v>16</v>
      </c>
      <c r="E12718" s="4">
        <f>40.00*(1-Z1%)</f>
        <v>40</v>
      </c>
      <c r="F12718" s="2">
        <v>7</v>
      </c>
      <c r="G12718" s="2"/>
    </row>
    <row r="12719" spans="1:26" customHeight="1" ht="36" hidden="true" outlineLevel="4">
      <c r="A12719" s="2" t="s">
        <v>24557</v>
      </c>
      <c r="B12719" s="3" t="s">
        <v>24558</v>
      </c>
      <c r="C12719" s="2"/>
      <c r="D12719" s="2" t="s">
        <v>16</v>
      </c>
      <c r="E12719" s="4">
        <f>35.00*(1-Z1%)</f>
        <v>35</v>
      </c>
      <c r="F12719" s="2">
        <v>5</v>
      </c>
      <c r="G12719" s="2"/>
    </row>
    <row r="12720" spans="1:26" customHeight="1" ht="36" hidden="true" outlineLevel="4">
      <c r="A12720" s="2" t="s">
        <v>24559</v>
      </c>
      <c r="B12720" s="3" t="s">
        <v>24560</v>
      </c>
      <c r="C12720" s="2"/>
      <c r="D12720" s="2" t="s">
        <v>16</v>
      </c>
      <c r="E12720" s="4">
        <f>50.00*(1-Z1%)</f>
        <v>50</v>
      </c>
      <c r="F12720" s="2">
        <v>9</v>
      </c>
      <c r="G12720" s="2"/>
    </row>
    <row r="12721" spans="1:26" customHeight="1" ht="36" hidden="true" outlineLevel="4">
      <c r="A12721" s="2" t="s">
        <v>24561</v>
      </c>
      <c r="B12721" s="3" t="s">
        <v>24562</v>
      </c>
      <c r="C12721" s="2"/>
      <c r="D12721" s="2" t="s">
        <v>16</v>
      </c>
      <c r="E12721" s="4">
        <f>50.00*(1-Z1%)</f>
        <v>50</v>
      </c>
      <c r="F12721" s="2">
        <v>14</v>
      </c>
      <c r="G12721" s="2"/>
    </row>
    <row r="12722" spans="1:26" customHeight="1" ht="36" hidden="true" outlineLevel="4">
      <c r="A12722" s="2" t="s">
        <v>24563</v>
      </c>
      <c r="B12722" s="3" t="s">
        <v>24564</v>
      </c>
      <c r="C12722" s="2"/>
      <c r="D12722" s="2" t="s">
        <v>16</v>
      </c>
      <c r="E12722" s="4">
        <f>15.00*(1-Z1%)</f>
        <v>15</v>
      </c>
      <c r="F12722" s="2">
        <v>3</v>
      </c>
      <c r="G12722" s="2"/>
    </row>
    <row r="12723" spans="1:26" customHeight="1" ht="36" hidden="true" outlineLevel="4">
      <c r="A12723" s="2" t="s">
        <v>24565</v>
      </c>
      <c r="B12723" s="3" t="s">
        <v>24566</v>
      </c>
      <c r="C12723" s="2"/>
      <c r="D12723" s="2" t="s">
        <v>16</v>
      </c>
      <c r="E12723" s="4">
        <f>30.00*(1-Z1%)</f>
        <v>30</v>
      </c>
      <c r="F12723" s="2">
        <v>8</v>
      </c>
      <c r="G12723" s="2"/>
    </row>
    <row r="12724" spans="1:26" customHeight="1" ht="18" hidden="true" outlineLevel="4">
      <c r="A12724" s="2" t="s">
        <v>24567</v>
      </c>
      <c r="B12724" s="3" t="s">
        <v>24568</v>
      </c>
      <c r="C12724" s="2"/>
      <c r="D12724" s="2" t="s">
        <v>16</v>
      </c>
      <c r="E12724" s="4">
        <f>50.00*(1-Z1%)</f>
        <v>50</v>
      </c>
      <c r="F12724" s="2">
        <v>4</v>
      </c>
      <c r="G12724" s="2"/>
    </row>
    <row r="12725" spans="1:26" customHeight="1" ht="36" hidden="true" outlineLevel="4">
      <c r="A12725" s="2" t="s">
        <v>24569</v>
      </c>
      <c r="B12725" s="3" t="s">
        <v>24570</v>
      </c>
      <c r="C12725" s="2"/>
      <c r="D12725" s="2" t="s">
        <v>16</v>
      </c>
      <c r="E12725" s="4">
        <f>100.00*(1-Z1%)</f>
        <v>100</v>
      </c>
      <c r="F12725" s="2">
        <v>5</v>
      </c>
      <c r="G12725" s="2"/>
    </row>
    <row r="12726" spans="1:26" customHeight="1" ht="36" hidden="true" outlineLevel="4">
      <c r="A12726" s="2" t="s">
        <v>24571</v>
      </c>
      <c r="B12726" s="3" t="s">
        <v>24572</v>
      </c>
      <c r="C12726" s="2"/>
      <c r="D12726" s="2" t="s">
        <v>16</v>
      </c>
      <c r="E12726" s="4">
        <f>100.00*(1-Z1%)</f>
        <v>100</v>
      </c>
      <c r="F12726" s="2">
        <v>3</v>
      </c>
      <c r="G12726" s="2"/>
    </row>
    <row r="12727" spans="1:26" customHeight="1" ht="18" hidden="true" outlineLevel="4">
      <c r="A12727" s="2" t="s">
        <v>24573</v>
      </c>
      <c r="B12727" s="3" t="s">
        <v>24574</v>
      </c>
      <c r="C12727" s="2"/>
      <c r="D12727" s="2" t="s">
        <v>16</v>
      </c>
      <c r="E12727" s="4">
        <f>30.00*(1-Z1%)</f>
        <v>30</v>
      </c>
      <c r="F12727" s="2">
        <v>2</v>
      </c>
      <c r="G12727" s="2"/>
    </row>
    <row r="12728" spans="1:26" customHeight="1" ht="18" hidden="true" outlineLevel="4">
      <c r="A12728" s="2" t="s">
        <v>24575</v>
      </c>
      <c r="B12728" s="3" t="s">
        <v>24576</v>
      </c>
      <c r="C12728" s="2"/>
      <c r="D12728" s="2" t="s">
        <v>16</v>
      </c>
      <c r="E12728" s="4">
        <f>60.00*(1-Z1%)</f>
        <v>60</v>
      </c>
      <c r="F12728" s="2">
        <v>2</v>
      </c>
      <c r="G12728" s="2"/>
    </row>
    <row r="12729" spans="1:26" customHeight="1" ht="18" hidden="true" outlineLevel="4">
      <c r="A12729" s="2" t="s">
        <v>24577</v>
      </c>
      <c r="B12729" s="3" t="s">
        <v>24578</v>
      </c>
      <c r="C12729" s="2"/>
      <c r="D12729" s="2" t="s">
        <v>16</v>
      </c>
      <c r="E12729" s="4">
        <f>150.00*(1-Z1%)</f>
        <v>150</v>
      </c>
      <c r="F12729" s="2">
        <v>2</v>
      </c>
      <c r="G12729" s="2"/>
    </row>
    <row r="12730" spans="1:26" customHeight="1" ht="18" hidden="true" outlineLevel="4">
      <c r="A12730" s="2" t="s">
        <v>24579</v>
      </c>
      <c r="B12730" s="3" t="s">
        <v>24580</v>
      </c>
      <c r="C12730" s="2"/>
      <c r="D12730" s="2" t="s">
        <v>16</v>
      </c>
      <c r="E12730" s="4">
        <f>40.00*(1-Z1%)</f>
        <v>40</v>
      </c>
      <c r="F12730" s="2">
        <v>3</v>
      </c>
      <c r="G12730" s="2"/>
    </row>
    <row r="12731" spans="1:26" customHeight="1" ht="18" hidden="true" outlineLevel="4">
      <c r="A12731" s="2" t="s">
        <v>24581</v>
      </c>
      <c r="B12731" s="3" t="s">
        <v>24582</v>
      </c>
      <c r="C12731" s="2"/>
      <c r="D12731" s="2" t="s">
        <v>16</v>
      </c>
      <c r="E12731" s="4">
        <f>70.00*(1-Z1%)</f>
        <v>70</v>
      </c>
      <c r="F12731" s="2">
        <v>1</v>
      </c>
      <c r="G12731" s="2"/>
    </row>
    <row r="12732" spans="1:26" customHeight="1" ht="18" hidden="true" outlineLevel="4">
      <c r="A12732" s="2" t="s">
        <v>24583</v>
      </c>
      <c r="B12732" s="3" t="s">
        <v>24584</v>
      </c>
      <c r="C12732" s="2"/>
      <c r="D12732" s="2" t="s">
        <v>16</v>
      </c>
      <c r="E12732" s="4">
        <f>40.00*(1-Z1%)</f>
        <v>40</v>
      </c>
      <c r="F12732" s="2">
        <v>1</v>
      </c>
      <c r="G12732" s="2"/>
    </row>
    <row r="12733" spans="1:26" customHeight="1" ht="18" hidden="true" outlineLevel="4">
      <c r="A12733" s="2" t="s">
        <v>24585</v>
      </c>
      <c r="B12733" s="3" t="s">
        <v>24586</v>
      </c>
      <c r="C12733" s="2"/>
      <c r="D12733" s="2" t="s">
        <v>16</v>
      </c>
      <c r="E12733" s="4">
        <f>80.00*(1-Z1%)</f>
        <v>80</v>
      </c>
      <c r="F12733" s="2">
        <v>2</v>
      </c>
      <c r="G12733" s="2"/>
    </row>
    <row r="12734" spans="1:26" customHeight="1" ht="18" hidden="true" outlineLevel="4">
      <c r="A12734" s="2" t="s">
        <v>24587</v>
      </c>
      <c r="B12734" s="3" t="s">
        <v>24588</v>
      </c>
      <c r="C12734" s="2"/>
      <c r="D12734" s="2" t="s">
        <v>16</v>
      </c>
      <c r="E12734" s="4">
        <f>80.00*(1-Z1%)</f>
        <v>80</v>
      </c>
      <c r="F12734" s="2">
        <v>3</v>
      </c>
      <c r="G12734" s="2"/>
    </row>
    <row r="12735" spans="1:26" customHeight="1" ht="18" hidden="true" outlineLevel="4">
      <c r="A12735" s="2" t="s">
        <v>24589</v>
      </c>
      <c r="B12735" s="3" t="s">
        <v>24590</v>
      </c>
      <c r="C12735" s="2"/>
      <c r="D12735" s="2" t="s">
        <v>16</v>
      </c>
      <c r="E12735" s="4">
        <f>25.00*(1-Z1%)</f>
        <v>25</v>
      </c>
      <c r="F12735" s="2">
        <v>1</v>
      </c>
      <c r="G12735" s="2"/>
    </row>
    <row r="12736" spans="1:26" customHeight="1" ht="18" hidden="true" outlineLevel="4">
      <c r="A12736" s="2" t="s">
        <v>24591</v>
      </c>
      <c r="B12736" s="3" t="s">
        <v>24592</v>
      </c>
      <c r="C12736" s="2"/>
      <c r="D12736" s="2" t="s">
        <v>16</v>
      </c>
      <c r="E12736" s="4">
        <f>15.00*(1-Z1%)</f>
        <v>15</v>
      </c>
      <c r="F12736" s="2">
        <v>1</v>
      </c>
      <c r="G12736" s="2"/>
    </row>
    <row r="12737" spans="1:26" customHeight="1" ht="36" hidden="true" outlineLevel="4">
      <c r="A12737" s="2" t="s">
        <v>24593</v>
      </c>
      <c r="B12737" s="3" t="s">
        <v>24594</v>
      </c>
      <c r="C12737" s="2"/>
      <c r="D12737" s="2" t="s">
        <v>16</v>
      </c>
      <c r="E12737" s="4">
        <f>50.00*(1-Z1%)</f>
        <v>50</v>
      </c>
      <c r="F12737" s="2">
        <v>1</v>
      </c>
      <c r="G12737" s="2"/>
    </row>
    <row r="12738" spans="1:26" customHeight="1" ht="18" hidden="true" outlineLevel="4">
      <c r="A12738" s="2" t="s">
        <v>24595</v>
      </c>
      <c r="B12738" s="3" t="s">
        <v>24596</v>
      </c>
      <c r="C12738" s="2"/>
      <c r="D12738" s="2" t="s">
        <v>16</v>
      </c>
      <c r="E12738" s="4">
        <f>20.00*(1-Z1%)</f>
        <v>20</v>
      </c>
      <c r="F12738" s="2">
        <v>5</v>
      </c>
      <c r="G12738" s="2"/>
    </row>
    <row r="12739" spans="1:26" customHeight="1" ht="36" hidden="true" outlineLevel="4">
      <c r="A12739" s="2" t="s">
        <v>24597</v>
      </c>
      <c r="B12739" s="3" t="s">
        <v>24598</v>
      </c>
      <c r="C12739" s="2"/>
      <c r="D12739" s="2" t="s">
        <v>16</v>
      </c>
      <c r="E12739" s="4">
        <f>15.00*(1-Z1%)</f>
        <v>15</v>
      </c>
      <c r="F12739" s="2">
        <v>2</v>
      </c>
      <c r="G12739" s="2"/>
    </row>
    <row r="12740" spans="1:26" customHeight="1" ht="18" hidden="true" outlineLevel="4">
      <c r="A12740" s="2" t="s">
        <v>24599</v>
      </c>
      <c r="B12740" s="3" t="s">
        <v>24600</v>
      </c>
      <c r="C12740" s="2"/>
      <c r="D12740" s="2" t="s">
        <v>16</v>
      </c>
      <c r="E12740" s="4">
        <f>130.00*(1-Z1%)</f>
        <v>130</v>
      </c>
      <c r="F12740" s="2">
        <v>30</v>
      </c>
      <c r="G12740" s="2"/>
    </row>
    <row r="12741" spans="1:26" customHeight="1" ht="35" hidden="true" outlineLevel="4">
      <c r="A12741" s="5" t="s">
        <v>24601</v>
      </c>
      <c r="B12741" s="5"/>
      <c r="C12741" s="5"/>
      <c r="D12741" s="5"/>
      <c r="E12741" s="5"/>
      <c r="F12741" s="5"/>
      <c r="G12741" s="5"/>
    </row>
    <row r="12742" spans="1:26" customHeight="1" ht="36" hidden="true" outlineLevel="4">
      <c r="A12742" s="2" t="s">
        <v>24602</v>
      </c>
      <c r="B12742" s="3" t="s">
        <v>24603</v>
      </c>
      <c r="C12742" s="2"/>
      <c r="D12742" s="2" t="s">
        <v>16</v>
      </c>
      <c r="E12742" s="4">
        <f>1450.00*(1-Z1%)</f>
        <v>1450</v>
      </c>
      <c r="F12742" s="2">
        <v>1</v>
      </c>
      <c r="G12742" s="2"/>
    </row>
    <row r="12743" spans="1:26" customHeight="1" ht="18" hidden="true" outlineLevel="4">
      <c r="A12743" s="2" t="s">
        <v>24604</v>
      </c>
      <c r="B12743" s="3" t="s">
        <v>24605</v>
      </c>
      <c r="C12743" s="2"/>
      <c r="D12743" s="2" t="s">
        <v>16</v>
      </c>
      <c r="E12743" s="4">
        <f>250.00*(1-Z1%)</f>
        <v>250</v>
      </c>
      <c r="F12743" s="2">
        <v>1</v>
      </c>
      <c r="G12743" s="2"/>
    </row>
    <row r="12744" spans="1:26" customHeight="1" ht="18" hidden="true" outlineLevel="4">
      <c r="A12744" s="2" t="s">
        <v>24606</v>
      </c>
      <c r="B12744" s="3" t="s">
        <v>24607</v>
      </c>
      <c r="C12744" s="2"/>
      <c r="D12744" s="2" t="s">
        <v>16</v>
      </c>
      <c r="E12744" s="4">
        <f>350.00*(1-Z1%)</f>
        <v>350</v>
      </c>
      <c r="F12744" s="2">
        <v>1</v>
      </c>
      <c r="G12744" s="2"/>
    </row>
    <row r="12745" spans="1:26" customHeight="1" ht="18" hidden="true" outlineLevel="4">
      <c r="A12745" s="2" t="s">
        <v>24608</v>
      </c>
      <c r="B12745" s="3" t="s">
        <v>24609</v>
      </c>
      <c r="C12745" s="2"/>
      <c r="D12745" s="2" t="s">
        <v>16</v>
      </c>
      <c r="E12745" s="4">
        <f>750.00*(1-Z1%)</f>
        <v>750</v>
      </c>
      <c r="F12745" s="2">
        <v>1</v>
      </c>
      <c r="G12745" s="2"/>
    </row>
    <row r="12746" spans="1:26" customHeight="1" ht="36" hidden="true" outlineLevel="4">
      <c r="A12746" s="2" t="s">
        <v>24610</v>
      </c>
      <c r="B12746" s="3" t="s">
        <v>24611</v>
      </c>
      <c r="C12746" s="2"/>
      <c r="D12746" s="2" t="s">
        <v>16</v>
      </c>
      <c r="E12746" s="4">
        <f>1100.00*(1-Z1%)</f>
        <v>1100</v>
      </c>
      <c r="F12746" s="2">
        <v>1</v>
      </c>
      <c r="G12746" s="2"/>
    </row>
    <row r="12747" spans="1:26" customHeight="1" ht="54" hidden="true" outlineLevel="4">
      <c r="A12747" s="2" t="s">
        <v>24612</v>
      </c>
      <c r="B12747" s="3" t="s">
        <v>24613</v>
      </c>
      <c r="C12747" s="2"/>
      <c r="D12747" s="2" t="s">
        <v>16</v>
      </c>
      <c r="E12747" s="4">
        <f>450.00*(1-Z1%)</f>
        <v>450</v>
      </c>
      <c r="F12747" s="2">
        <v>1</v>
      </c>
      <c r="G12747" s="2"/>
    </row>
    <row r="12748" spans="1:26" customHeight="1" ht="36" hidden="true" outlineLevel="4">
      <c r="A12748" s="2" t="s">
        <v>24614</v>
      </c>
      <c r="B12748" s="3" t="s">
        <v>24615</v>
      </c>
      <c r="C12748" s="2"/>
      <c r="D12748" s="2" t="s">
        <v>16</v>
      </c>
      <c r="E12748" s="4">
        <f>1100.00*(1-Z1%)</f>
        <v>1100</v>
      </c>
      <c r="F12748" s="2">
        <v>1</v>
      </c>
      <c r="G12748" s="2"/>
    </row>
    <row r="12749" spans="1:26" customHeight="1" ht="36" hidden="true" outlineLevel="4">
      <c r="A12749" s="2" t="s">
        <v>24616</v>
      </c>
      <c r="B12749" s="3" t="s">
        <v>24615</v>
      </c>
      <c r="C12749" s="2"/>
      <c r="D12749" s="2" t="s">
        <v>16</v>
      </c>
      <c r="E12749" s="4">
        <f>850.00*(1-Z1%)</f>
        <v>850</v>
      </c>
      <c r="F12749" s="2">
        <v>1</v>
      </c>
      <c r="G12749" s="2"/>
    </row>
    <row r="12750" spans="1:26" customHeight="1" ht="18" hidden="true" outlineLevel="4">
      <c r="A12750" s="2" t="s">
        <v>24617</v>
      </c>
      <c r="B12750" s="3" t="s">
        <v>24618</v>
      </c>
      <c r="C12750" s="2"/>
      <c r="D12750" s="2" t="s">
        <v>16</v>
      </c>
      <c r="E12750" s="4">
        <f>1100.00*(1-Z1%)</f>
        <v>1100</v>
      </c>
      <c r="F12750" s="2">
        <v>1</v>
      </c>
      <c r="G12750" s="2"/>
    </row>
    <row r="12751" spans="1:26" customHeight="1" ht="36" hidden="true" outlineLevel="4">
      <c r="A12751" s="2" t="s">
        <v>24619</v>
      </c>
      <c r="B12751" s="3" t="s">
        <v>24620</v>
      </c>
      <c r="C12751" s="2"/>
      <c r="D12751" s="2" t="s">
        <v>16</v>
      </c>
      <c r="E12751" s="4">
        <f>1000.00*(1-Z1%)</f>
        <v>1000</v>
      </c>
      <c r="F12751" s="2">
        <v>1</v>
      </c>
      <c r="G12751" s="2"/>
    </row>
    <row r="12752" spans="1:26" customHeight="1" ht="36" hidden="true" outlineLevel="4">
      <c r="A12752" s="2" t="s">
        <v>24621</v>
      </c>
      <c r="B12752" s="3" t="s">
        <v>24622</v>
      </c>
      <c r="C12752" s="2"/>
      <c r="D12752" s="2" t="s">
        <v>16</v>
      </c>
      <c r="E12752" s="4">
        <f>350.00*(1-Z1%)</f>
        <v>350</v>
      </c>
      <c r="F12752" s="2">
        <v>3</v>
      </c>
      <c r="G12752" s="2"/>
    </row>
    <row r="12753" spans="1:26" customHeight="1" ht="36" hidden="true" outlineLevel="4">
      <c r="A12753" s="2" t="s">
        <v>24623</v>
      </c>
      <c r="B12753" s="3" t="s">
        <v>24624</v>
      </c>
      <c r="C12753" s="2"/>
      <c r="D12753" s="2" t="s">
        <v>16</v>
      </c>
      <c r="E12753" s="4">
        <f>270.00*(1-Z1%)</f>
        <v>270</v>
      </c>
      <c r="F12753" s="2">
        <v>1</v>
      </c>
      <c r="G12753" s="2"/>
    </row>
    <row r="12754" spans="1:26" customHeight="1" ht="54" hidden="true" outlineLevel="4">
      <c r="A12754" s="2" t="s">
        <v>24625</v>
      </c>
      <c r="B12754" s="3" t="s">
        <v>24626</v>
      </c>
      <c r="C12754" s="2"/>
      <c r="D12754" s="2" t="s">
        <v>16</v>
      </c>
      <c r="E12754" s="4">
        <f>1100.00*(1-Z1%)</f>
        <v>1100</v>
      </c>
      <c r="F12754" s="2">
        <v>1</v>
      </c>
      <c r="G12754" s="2"/>
    </row>
    <row r="12755" spans="1:26" customHeight="1" ht="54" hidden="true" outlineLevel="4">
      <c r="A12755" s="2" t="s">
        <v>24627</v>
      </c>
      <c r="B12755" s="3" t="s">
        <v>24628</v>
      </c>
      <c r="C12755" s="2"/>
      <c r="D12755" s="2" t="s">
        <v>16</v>
      </c>
      <c r="E12755" s="4">
        <f>1120.00*(1-Z1%)</f>
        <v>1120</v>
      </c>
      <c r="F12755" s="2">
        <v>3</v>
      </c>
      <c r="G12755" s="2"/>
    </row>
    <row r="12756" spans="1:26" customHeight="1" ht="36" hidden="true" outlineLevel="4">
      <c r="A12756" s="2" t="s">
        <v>24629</v>
      </c>
      <c r="B12756" s="3" t="s">
        <v>24630</v>
      </c>
      <c r="C12756" s="2"/>
      <c r="D12756" s="2" t="s">
        <v>16</v>
      </c>
      <c r="E12756" s="4">
        <f>250.00*(1-Z1%)</f>
        <v>250</v>
      </c>
      <c r="F12756" s="2">
        <v>1</v>
      </c>
      <c r="G12756" s="2"/>
    </row>
    <row r="12757" spans="1:26" customHeight="1" ht="36" hidden="true" outlineLevel="4">
      <c r="A12757" s="2" t="s">
        <v>24631</v>
      </c>
      <c r="B12757" s="3" t="s">
        <v>24632</v>
      </c>
      <c r="C12757" s="2"/>
      <c r="D12757" s="2" t="s">
        <v>16</v>
      </c>
      <c r="E12757" s="4">
        <f>290.00*(1-Z1%)</f>
        <v>290</v>
      </c>
      <c r="F12757" s="2">
        <v>1</v>
      </c>
      <c r="G12757" s="2"/>
    </row>
    <row r="12758" spans="1:26" customHeight="1" ht="36" hidden="true" outlineLevel="4">
      <c r="A12758" s="2" t="s">
        <v>24633</v>
      </c>
      <c r="B12758" s="3" t="s">
        <v>24634</v>
      </c>
      <c r="C12758" s="2"/>
      <c r="D12758" s="2" t="s">
        <v>16</v>
      </c>
      <c r="E12758" s="4">
        <f>790.00*(1-Z1%)</f>
        <v>790</v>
      </c>
      <c r="F12758" s="2">
        <v>2</v>
      </c>
      <c r="G12758" s="2"/>
    </row>
    <row r="12759" spans="1:26" customHeight="1" ht="36" hidden="true" outlineLevel="4">
      <c r="A12759" s="2" t="s">
        <v>24635</v>
      </c>
      <c r="B12759" s="3" t="s">
        <v>24636</v>
      </c>
      <c r="C12759" s="2"/>
      <c r="D12759" s="2" t="s">
        <v>16</v>
      </c>
      <c r="E12759" s="4">
        <f>280.00*(1-Z1%)</f>
        <v>280</v>
      </c>
      <c r="F12759" s="2">
        <v>1</v>
      </c>
      <c r="G12759" s="2"/>
    </row>
    <row r="12760" spans="1:26" customHeight="1" ht="36" hidden="true" outlineLevel="4">
      <c r="A12760" s="2" t="s">
        <v>24637</v>
      </c>
      <c r="B12760" s="3" t="s">
        <v>24638</v>
      </c>
      <c r="C12760" s="2"/>
      <c r="D12760" s="2" t="s">
        <v>16</v>
      </c>
      <c r="E12760" s="4">
        <f>490.00*(1-Z1%)</f>
        <v>490</v>
      </c>
      <c r="F12760" s="2">
        <v>1</v>
      </c>
      <c r="G12760" s="2"/>
    </row>
    <row r="12761" spans="1:26" customHeight="1" ht="35" hidden="true" outlineLevel="4">
      <c r="A12761" s="5" t="s">
        <v>24639</v>
      </c>
      <c r="B12761" s="5"/>
      <c r="C12761" s="5"/>
      <c r="D12761" s="5"/>
      <c r="E12761" s="5"/>
      <c r="F12761" s="5"/>
      <c r="G12761" s="5"/>
    </row>
    <row r="12762" spans="1:26" customHeight="1" ht="36" hidden="true" outlineLevel="4">
      <c r="A12762" s="2" t="s">
        <v>24640</v>
      </c>
      <c r="B12762" s="3" t="s">
        <v>24641</v>
      </c>
      <c r="C12762" s="2"/>
      <c r="D12762" s="2" t="s">
        <v>16</v>
      </c>
      <c r="E12762" s="4">
        <f>100.00*(1-Z1%)</f>
        <v>100</v>
      </c>
      <c r="F12762" s="2">
        <v>4</v>
      </c>
      <c r="G12762" s="2"/>
    </row>
    <row r="12763" spans="1:26" customHeight="1" ht="36" hidden="true" outlineLevel="4">
      <c r="A12763" s="2" t="s">
        <v>24642</v>
      </c>
      <c r="B12763" s="3" t="s">
        <v>24643</v>
      </c>
      <c r="C12763" s="2"/>
      <c r="D12763" s="2" t="s">
        <v>16</v>
      </c>
      <c r="E12763" s="4">
        <f>190.00*(1-Z1%)</f>
        <v>190</v>
      </c>
      <c r="F12763" s="2">
        <v>32</v>
      </c>
      <c r="G12763" s="2"/>
    </row>
    <row r="12764" spans="1:26" customHeight="1" ht="36" hidden="true" outlineLevel="4">
      <c r="A12764" s="2" t="s">
        <v>24644</v>
      </c>
      <c r="B12764" s="3" t="s">
        <v>24645</v>
      </c>
      <c r="C12764" s="2"/>
      <c r="D12764" s="2" t="s">
        <v>16</v>
      </c>
      <c r="E12764" s="4">
        <f>100.00*(1-Z1%)</f>
        <v>100</v>
      </c>
      <c r="F12764" s="2">
        <v>1</v>
      </c>
      <c r="G12764" s="2"/>
    </row>
    <row r="12765" spans="1:26" customHeight="1" ht="36" hidden="true" outlineLevel="4">
      <c r="A12765" s="2" t="s">
        <v>24646</v>
      </c>
      <c r="B12765" s="3" t="s">
        <v>24647</v>
      </c>
      <c r="C12765" s="2"/>
      <c r="D12765" s="2" t="s">
        <v>16</v>
      </c>
      <c r="E12765" s="4">
        <f>100.00*(1-Z1%)</f>
        <v>100</v>
      </c>
      <c r="F12765" s="2">
        <v>5</v>
      </c>
      <c r="G12765" s="2"/>
    </row>
    <row r="12766" spans="1:26" customHeight="1" ht="36" hidden="true" outlineLevel="4">
      <c r="A12766" s="2" t="s">
        <v>24648</v>
      </c>
      <c r="B12766" s="3" t="s">
        <v>24649</v>
      </c>
      <c r="C12766" s="2"/>
      <c r="D12766" s="2" t="s">
        <v>16</v>
      </c>
      <c r="E12766" s="4">
        <f>100.00*(1-Z1%)</f>
        <v>100</v>
      </c>
      <c r="F12766" s="2">
        <v>3</v>
      </c>
      <c r="G12766" s="2"/>
    </row>
    <row r="12767" spans="1:26" customHeight="1" ht="36" hidden="true" outlineLevel="4">
      <c r="A12767" s="2" t="s">
        <v>24650</v>
      </c>
      <c r="B12767" s="3" t="s">
        <v>24651</v>
      </c>
      <c r="C12767" s="2"/>
      <c r="D12767" s="2" t="s">
        <v>16</v>
      </c>
      <c r="E12767" s="4">
        <f>100.00*(1-Z1%)</f>
        <v>100</v>
      </c>
      <c r="F12767" s="2">
        <v>3</v>
      </c>
      <c r="G12767" s="2"/>
    </row>
    <row r="12768" spans="1:26" customHeight="1" ht="36" hidden="true" outlineLevel="4">
      <c r="A12768" s="2" t="s">
        <v>24652</v>
      </c>
      <c r="B12768" s="3" t="s">
        <v>24653</v>
      </c>
      <c r="C12768" s="2"/>
      <c r="D12768" s="2" t="s">
        <v>16</v>
      </c>
      <c r="E12768" s="4">
        <f>90.00*(1-Z1%)</f>
        <v>90</v>
      </c>
      <c r="F12768" s="2">
        <v>1</v>
      </c>
      <c r="G12768" s="2"/>
    </row>
    <row r="12769" spans="1:26" customHeight="1" ht="36" hidden="true" outlineLevel="4">
      <c r="A12769" s="2" t="s">
        <v>24654</v>
      </c>
      <c r="B12769" s="3" t="s">
        <v>24655</v>
      </c>
      <c r="C12769" s="2"/>
      <c r="D12769" s="2" t="s">
        <v>16</v>
      </c>
      <c r="E12769" s="4">
        <f>90.00*(1-Z1%)</f>
        <v>90</v>
      </c>
      <c r="F12769" s="2">
        <v>4</v>
      </c>
      <c r="G12769" s="2"/>
    </row>
    <row r="12770" spans="1:26" customHeight="1" ht="36" hidden="true" outlineLevel="4">
      <c r="A12770" s="2" t="s">
        <v>24656</v>
      </c>
      <c r="B12770" s="3" t="s">
        <v>24657</v>
      </c>
      <c r="C12770" s="2"/>
      <c r="D12770" s="2" t="s">
        <v>16</v>
      </c>
      <c r="E12770" s="4">
        <f>90.00*(1-Z1%)</f>
        <v>90</v>
      </c>
      <c r="F12770" s="2">
        <v>4</v>
      </c>
      <c r="G12770" s="2"/>
    </row>
    <row r="12771" spans="1:26" customHeight="1" ht="36" hidden="true" outlineLevel="4">
      <c r="A12771" s="2" t="s">
        <v>24658</v>
      </c>
      <c r="B12771" s="3" t="s">
        <v>24659</v>
      </c>
      <c r="C12771" s="2"/>
      <c r="D12771" s="2" t="s">
        <v>16</v>
      </c>
      <c r="E12771" s="4">
        <f>120.00*(1-Z1%)</f>
        <v>120</v>
      </c>
      <c r="F12771" s="2">
        <v>3</v>
      </c>
      <c r="G12771" s="2"/>
    </row>
    <row r="12772" spans="1:26" customHeight="1" ht="36" hidden="true" outlineLevel="4">
      <c r="A12772" s="2" t="s">
        <v>24660</v>
      </c>
      <c r="B12772" s="3" t="s">
        <v>24661</v>
      </c>
      <c r="C12772" s="2"/>
      <c r="D12772" s="2" t="s">
        <v>16</v>
      </c>
      <c r="E12772" s="4">
        <f>100.00*(1-Z1%)</f>
        <v>100</v>
      </c>
      <c r="F12772" s="2">
        <v>10</v>
      </c>
      <c r="G12772" s="2"/>
    </row>
    <row r="12773" spans="1:26" customHeight="1" ht="36" hidden="true" outlineLevel="4">
      <c r="A12773" s="2" t="s">
        <v>24662</v>
      </c>
      <c r="B12773" s="3" t="s">
        <v>24663</v>
      </c>
      <c r="C12773" s="2"/>
      <c r="D12773" s="2" t="s">
        <v>16</v>
      </c>
      <c r="E12773" s="4">
        <f>120.00*(1-Z1%)</f>
        <v>120</v>
      </c>
      <c r="F12773" s="2">
        <v>4</v>
      </c>
      <c r="G12773" s="2"/>
    </row>
    <row r="12774" spans="1:26" customHeight="1" ht="36" hidden="true" outlineLevel="4">
      <c r="A12774" s="2" t="s">
        <v>24664</v>
      </c>
      <c r="B12774" s="3" t="s">
        <v>24665</v>
      </c>
      <c r="C12774" s="2"/>
      <c r="D12774" s="2" t="s">
        <v>16</v>
      </c>
      <c r="E12774" s="4">
        <f>120.00*(1-Z1%)</f>
        <v>120</v>
      </c>
      <c r="F12774" s="2">
        <v>2</v>
      </c>
      <c r="G12774" s="2"/>
    </row>
    <row r="12775" spans="1:26" customHeight="1" ht="36" hidden="true" outlineLevel="4">
      <c r="A12775" s="2" t="s">
        <v>24666</v>
      </c>
      <c r="B12775" s="3" t="s">
        <v>24667</v>
      </c>
      <c r="C12775" s="2"/>
      <c r="D12775" s="2" t="s">
        <v>16</v>
      </c>
      <c r="E12775" s="4">
        <f>120.00*(1-Z1%)</f>
        <v>120</v>
      </c>
      <c r="F12775" s="2">
        <v>2</v>
      </c>
      <c r="G12775" s="2"/>
    </row>
    <row r="12776" spans="1:26" customHeight="1" ht="36" hidden="true" outlineLevel="4">
      <c r="A12776" s="2" t="s">
        <v>24668</v>
      </c>
      <c r="B12776" s="3" t="s">
        <v>24669</v>
      </c>
      <c r="C12776" s="2"/>
      <c r="D12776" s="2" t="s">
        <v>16</v>
      </c>
      <c r="E12776" s="4">
        <f>105.00*(1-Z1%)</f>
        <v>105</v>
      </c>
      <c r="F12776" s="2">
        <v>16</v>
      </c>
      <c r="G12776" s="2"/>
    </row>
    <row r="12777" spans="1:26" customHeight="1" ht="36" hidden="true" outlineLevel="4">
      <c r="A12777" s="2" t="s">
        <v>24670</v>
      </c>
      <c r="B12777" s="3" t="s">
        <v>24671</v>
      </c>
      <c r="C12777" s="2"/>
      <c r="D12777" s="2" t="s">
        <v>16</v>
      </c>
      <c r="E12777" s="4">
        <f>160.00*(1-Z1%)</f>
        <v>160</v>
      </c>
      <c r="F12777" s="2">
        <v>4</v>
      </c>
      <c r="G12777" s="2"/>
    </row>
    <row r="12778" spans="1:26" customHeight="1" ht="36" hidden="true" outlineLevel="4">
      <c r="A12778" s="2" t="s">
        <v>24672</v>
      </c>
      <c r="B12778" s="3" t="s">
        <v>24673</v>
      </c>
      <c r="C12778" s="2"/>
      <c r="D12778" s="2" t="s">
        <v>16</v>
      </c>
      <c r="E12778" s="4">
        <f>130.00*(1-Z1%)</f>
        <v>130</v>
      </c>
      <c r="F12778" s="2">
        <v>3</v>
      </c>
      <c r="G12778" s="2"/>
    </row>
    <row r="12779" spans="1:26" customHeight="1" ht="36" hidden="true" outlineLevel="4">
      <c r="A12779" s="2" t="s">
        <v>24674</v>
      </c>
      <c r="B12779" s="3" t="s">
        <v>24675</v>
      </c>
      <c r="C12779" s="2"/>
      <c r="D12779" s="2" t="s">
        <v>16</v>
      </c>
      <c r="E12779" s="4">
        <f>140.00*(1-Z1%)</f>
        <v>140</v>
      </c>
      <c r="F12779" s="2">
        <v>7</v>
      </c>
      <c r="G12779" s="2"/>
    </row>
    <row r="12780" spans="1:26" customHeight="1" ht="36" hidden="true" outlineLevel="4">
      <c r="A12780" s="2" t="s">
        <v>24676</v>
      </c>
      <c r="B12780" s="3" t="s">
        <v>24677</v>
      </c>
      <c r="C12780" s="2"/>
      <c r="D12780" s="2" t="s">
        <v>16</v>
      </c>
      <c r="E12780" s="4">
        <f>150.00*(1-Z1%)</f>
        <v>150</v>
      </c>
      <c r="F12780" s="2">
        <v>3</v>
      </c>
      <c r="G12780" s="2"/>
    </row>
    <row r="12781" spans="1:26" customHeight="1" ht="36" hidden="true" outlineLevel="4">
      <c r="A12781" s="2" t="s">
        <v>24678</v>
      </c>
      <c r="B12781" s="3" t="s">
        <v>24679</v>
      </c>
      <c r="C12781" s="2"/>
      <c r="D12781" s="2" t="s">
        <v>16</v>
      </c>
      <c r="E12781" s="4">
        <f>160.00*(1-Z1%)</f>
        <v>160</v>
      </c>
      <c r="F12781" s="2">
        <v>11</v>
      </c>
      <c r="G12781" s="2"/>
    </row>
    <row r="12782" spans="1:26" customHeight="1" ht="36" hidden="true" outlineLevel="4">
      <c r="A12782" s="2" t="s">
        <v>24680</v>
      </c>
      <c r="B12782" s="3" t="s">
        <v>24681</v>
      </c>
      <c r="C12782" s="2"/>
      <c r="D12782" s="2" t="s">
        <v>16</v>
      </c>
      <c r="E12782" s="4">
        <f>105.00*(1-Z1%)</f>
        <v>105</v>
      </c>
      <c r="F12782" s="2">
        <v>6</v>
      </c>
      <c r="G12782" s="2"/>
    </row>
    <row r="12783" spans="1:26" customHeight="1" ht="36" hidden="true" outlineLevel="4">
      <c r="A12783" s="2" t="s">
        <v>24682</v>
      </c>
      <c r="B12783" s="3" t="s">
        <v>24683</v>
      </c>
      <c r="C12783" s="2"/>
      <c r="D12783" s="2" t="s">
        <v>16</v>
      </c>
      <c r="E12783" s="4">
        <f>100.00*(1-Z1%)</f>
        <v>100</v>
      </c>
      <c r="F12783" s="2">
        <v>5</v>
      </c>
      <c r="G12783" s="2"/>
    </row>
    <row r="12784" spans="1:26" customHeight="1" ht="36" hidden="true" outlineLevel="4">
      <c r="A12784" s="2" t="s">
        <v>24684</v>
      </c>
      <c r="B12784" s="3" t="s">
        <v>24685</v>
      </c>
      <c r="C12784" s="2"/>
      <c r="D12784" s="2" t="s">
        <v>16</v>
      </c>
      <c r="E12784" s="4">
        <f>140.00*(1-Z1%)</f>
        <v>140</v>
      </c>
      <c r="F12784" s="2">
        <v>2</v>
      </c>
      <c r="G12784" s="2"/>
    </row>
    <row r="12785" spans="1:26" customHeight="1" ht="36" hidden="true" outlineLevel="4">
      <c r="A12785" s="2" t="s">
        <v>24686</v>
      </c>
      <c r="B12785" s="3" t="s">
        <v>24687</v>
      </c>
      <c r="C12785" s="2"/>
      <c r="D12785" s="2" t="s">
        <v>16</v>
      </c>
      <c r="E12785" s="4">
        <f>140.00*(1-Z1%)</f>
        <v>140</v>
      </c>
      <c r="F12785" s="2">
        <v>1</v>
      </c>
      <c r="G12785" s="2"/>
    </row>
    <row r="12786" spans="1:26" customHeight="1" ht="36" hidden="true" outlineLevel="4">
      <c r="A12786" s="2" t="s">
        <v>24688</v>
      </c>
      <c r="B12786" s="3" t="s">
        <v>24689</v>
      </c>
      <c r="C12786" s="2"/>
      <c r="D12786" s="2" t="s">
        <v>16</v>
      </c>
      <c r="E12786" s="4">
        <f>120.00*(1-Z1%)</f>
        <v>120</v>
      </c>
      <c r="F12786" s="2">
        <v>14</v>
      </c>
      <c r="G12786" s="2"/>
    </row>
    <row r="12787" spans="1:26" customHeight="1" ht="36" hidden="true" outlineLevel="4">
      <c r="A12787" s="2" t="s">
        <v>24690</v>
      </c>
      <c r="B12787" s="3" t="s">
        <v>24691</v>
      </c>
      <c r="C12787" s="2"/>
      <c r="D12787" s="2" t="s">
        <v>16</v>
      </c>
      <c r="E12787" s="4">
        <f>100.00*(1-Z1%)</f>
        <v>100</v>
      </c>
      <c r="F12787" s="2">
        <v>10</v>
      </c>
      <c r="G12787" s="2"/>
    </row>
    <row r="12788" spans="1:26" customHeight="1" ht="36" hidden="true" outlineLevel="4">
      <c r="A12788" s="2" t="s">
        <v>24692</v>
      </c>
      <c r="B12788" s="3" t="s">
        <v>24693</v>
      </c>
      <c r="C12788" s="2"/>
      <c r="D12788" s="2" t="s">
        <v>16</v>
      </c>
      <c r="E12788" s="4">
        <f>90.00*(1-Z1%)</f>
        <v>90</v>
      </c>
      <c r="F12788" s="2">
        <v>12</v>
      </c>
      <c r="G12788" s="2"/>
    </row>
    <row r="12789" spans="1:26" customHeight="1" ht="36" hidden="true" outlineLevel="4">
      <c r="A12789" s="2" t="s">
        <v>24694</v>
      </c>
      <c r="B12789" s="3" t="s">
        <v>24695</v>
      </c>
      <c r="C12789" s="2"/>
      <c r="D12789" s="2" t="s">
        <v>16</v>
      </c>
      <c r="E12789" s="4">
        <f>100.00*(1-Z1%)</f>
        <v>100</v>
      </c>
      <c r="F12789" s="2">
        <v>10</v>
      </c>
      <c r="G12789" s="2"/>
    </row>
    <row r="12790" spans="1:26" customHeight="1" ht="36" hidden="true" outlineLevel="4">
      <c r="A12790" s="2" t="s">
        <v>24696</v>
      </c>
      <c r="B12790" s="3" t="s">
        <v>24697</v>
      </c>
      <c r="C12790" s="2"/>
      <c r="D12790" s="2" t="s">
        <v>16</v>
      </c>
      <c r="E12790" s="4">
        <f>140.00*(1-Z1%)</f>
        <v>140</v>
      </c>
      <c r="F12790" s="2">
        <v>5</v>
      </c>
      <c r="G12790" s="2"/>
    </row>
    <row r="12791" spans="1:26" customHeight="1" ht="35" hidden="true" outlineLevel="3">
      <c r="A12791" s="5" t="s">
        <v>24698</v>
      </c>
      <c r="B12791" s="5"/>
      <c r="C12791" s="5"/>
      <c r="D12791" s="5"/>
      <c r="E12791" s="5"/>
      <c r="F12791" s="5"/>
      <c r="G12791" s="5"/>
    </row>
    <row r="12792" spans="1:26" customHeight="1" ht="35" hidden="true" outlineLevel="4">
      <c r="A12792" s="5" t="s">
        <v>24699</v>
      </c>
      <c r="B12792" s="5"/>
      <c r="C12792" s="5"/>
      <c r="D12792" s="5"/>
      <c r="E12792" s="5"/>
      <c r="F12792" s="5"/>
      <c r="G12792" s="5"/>
    </row>
    <row r="12793" spans="1:26" customHeight="1" ht="18" hidden="true" outlineLevel="4">
      <c r="A12793" s="2" t="s">
        <v>24700</v>
      </c>
      <c r="B12793" s="3" t="s">
        <v>24701</v>
      </c>
      <c r="C12793" s="2"/>
      <c r="D12793" s="2" t="s">
        <v>16</v>
      </c>
      <c r="E12793" s="4">
        <f>5.00*(1-Z1%)</f>
        <v>5</v>
      </c>
      <c r="F12793" s="2">
        <v>8</v>
      </c>
      <c r="G12793" s="2"/>
    </row>
    <row r="12794" spans="1:26" customHeight="1" ht="18" hidden="true" outlineLevel="4">
      <c r="A12794" s="2" t="s">
        <v>24702</v>
      </c>
      <c r="B12794" s="3" t="s">
        <v>24703</v>
      </c>
      <c r="C12794" s="2"/>
      <c r="D12794" s="2" t="s">
        <v>16</v>
      </c>
      <c r="E12794" s="4">
        <f>30.00*(1-Z1%)</f>
        <v>30</v>
      </c>
      <c r="F12794" s="2">
        <v>9</v>
      </c>
      <c r="G12794" s="2"/>
    </row>
    <row r="12795" spans="1:26" customHeight="1" ht="18" hidden="true" outlineLevel="4">
      <c r="A12795" s="2" t="s">
        <v>24704</v>
      </c>
      <c r="B12795" s="3" t="s">
        <v>24705</v>
      </c>
      <c r="C12795" s="2"/>
      <c r="D12795" s="2" t="s">
        <v>16</v>
      </c>
      <c r="E12795" s="4">
        <f>40.00*(1-Z1%)</f>
        <v>40</v>
      </c>
      <c r="F12795" s="2">
        <v>10</v>
      </c>
      <c r="G12795" s="2"/>
    </row>
    <row r="12796" spans="1:26" customHeight="1" ht="36" hidden="true" outlineLevel="4">
      <c r="A12796" s="2" t="s">
        <v>24706</v>
      </c>
      <c r="B12796" s="3" t="s">
        <v>24707</v>
      </c>
      <c r="C12796" s="2"/>
      <c r="D12796" s="2" t="s">
        <v>16</v>
      </c>
      <c r="E12796" s="4">
        <f>70.00*(1-Z1%)</f>
        <v>70</v>
      </c>
      <c r="F12796" s="2">
        <v>4</v>
      </c>
      <c r="G12796" s="2"/>
    </row>
    <row r="12797" spans="1:26" customHeight="1" ht="18" hidden="true" outlineLevel="4">
      <c r="A12797" s="2" t="s">
        <v>24708</v>
      </c>
      <c r="B12797" s="3" t="s">
        <v>24709</v>
      </c>
      <c r="C12797" s="2"/>
      <c r="D12797" s="2" t="s">
        <v>16</v>
      </c>
      <c r="E12797" s="4">
        <f>50.00*(1-Z1%)</f>
        <v>50</v>
      </c>
      <c r="F12797" s="2">
        <v>3</v>
      </c>
      <c r="G12797" s="2"/>
    </row>
    <row r="12798" spans="1:26" customHeight="1" ht="35" hidden="true" outlineLevel="4">
      <c r="A12798" s="5" t="s">
        <v>24710</v>
      </c>
      <c r="B12798" s="5"/>
      <c r="C12798" s="5"/>
      <c r="D12798" s="5"/>
      <c r="E12798" s="5"/>
      <c r="F12798" s="5"/>
      <c r="G12798" s="5"/>
    </row>
    <row r="12799" spans="1:26" customHeight="1" ht="36" hidden="true" outlineLevel="4">
      <c r="A12799" s="2" t="s">
        <v>24711</v>
      </c>
      <c r="B12799" s="3" t="s">
        <v>24712</v>
      </c>
      <c r="C12799" s="2"/>
      <c r="D12799" s="2" t="s">
        <v>16</v>
      </c>
      <c r="E12799" s="4">
        <f>210.00*(1-Z1%)</f>
        <v>210</v>
      </c>
      <c r="F12799" s="2">
        <v>3</v>
      </c>
      <c r="G12799" s="2"/>
    </row>
    <row r="12800" spans="1:26" customHeight="1" ht="36" hidden="true" outlineLevel="4">
      <c r="A12800" s="2" t="s">
        <v>24713</v>
      </c>
      <c r="B12800" s="3" t="s">
        <v>24714</v>
      </c>
      <c r="C12800" s="2"/>
      <c r="D12800" s="2" t="s">
        <v>16</v>
      </c>
      <c r="E12800" s="4">
        <f>1250.00*(1-Z1%)</f>
        <v>1250</v>
      </c>
      <c r="F12800" s="2">
        <v>1</v>
      </c>
      <c r="G12800" s="2"/>
    </row>
    <row r="12801" spans="1:26" customHeight="1" ht="36" hidden="true" outlineLevel="4">
      <c r="A12801" s="2" t="s">
        <v>24715</v>
      </c>
      <c r="B12801" s="3" t="s">
        <v>24716</v>
      </c>
      <c r="C12801" s="2"/>
      <c r="D12801" s="2" t="s">
        <v>16</v>
      </c>
      <c r="E12801" s="4">
        <f>110.00*(1-Z1%)</f>
        <v>110</v>
      </c>
      <c r="F12801" s="2">
        <v>10</v>
      </c>
      <c r="G12801" s="2"/>
    </row>
    <row r="12802" spans="1:26" customHeight="1" ht="36" hidden="true" outlineLevel="4">
      <c r="A12802" s="2" t="s">
        <v>24717</v>
      </c>
      <c r="B12802" s="3" t="s">
        <v>24718</v>
      </c>
      <c r="C12802" s="2"/>
      <c r="D12802" s="2" t="s">
        <v>16</v>
      </c>
      <c r="E12802" s="4">
        <f>170.00*(1-Z1%)</f>
        <v>170</v>
      </c>
      <c r="F12802" s="2">
        <v>8</v>
      </c>
      <c r="G12802" s="2"/>
    </row>
    <row r="12803" spans="1:26" customHeight="1" ht="35" hidden="true" outlineLevel="4">
      <c r="A12803" s="5" t="s">
        <v>24719</v>
      </c>
      <c r="B12803" s="5"/>
      <c r="C12803" s="5"/>
      <c r="D12803" s="5"/>
      <c r="E12803" s="5"/>
      <c r="F12803" s="5"/>
      <c r="G12803" s="5"/>
    </row>
    <row r="12804" spans="1:26" customHeight="1" ht="36" hidden="true" outlineLevel="4">
      <c r="A12804" s="2" t="s">
        <v>24720</v>
      </c>
      <c r="B12804" s="3" t="s">
        <v>24721</v>
      </c>
      <c r="C12804" s="2"/>
      <c r="D12804" s="2" t="s">
        <v>16</v>
      </c>
      <c r="E12804" s="4">
        <f>200.00*(1-Z1%)</f>
        <v>200</v>
      </c>
      <c r="F12804" s="2">
        <v>27</v>
      </c>
      <c r="G12804" s="2"/>
    </row>
    <row r="12805" spans="1:26" customHeight="1" ht="36" hidden="true" outlineLevel="4">
      <c r="A12805" s="2" t="s">
        <v>24722</v>
      </c>
      <c r="B12805" s="3" t="s">
        <v>24723</v>
      </c>
      <c r="C12805" s="2"/>
      <c r="D12805" s="2" t="s">
        <v>16</v>
      </c>
      <c r="E12805" s="4">
        <f>180.00*(1-Z1%)</f>
        <v>180</v>
      </c>
      <c r="F12805" s="2">
        <v>73</v>
      </c>
      <c r="G12805" s="2"/>
    </row>
    <row r="12806" spans="1:26" customHeight="1" ht="35" hidden="true" outlineLevel="3">
      <c r="A12806" s="5" t="s">
        <v>24724</v>
      </c>
      <c r="B12806" s="5"/>
      <c r="C12806" s="5"/>
      <c r="D12806" s="5"/>
      <c r="E12806" s="5"/>
      <c r="F12806" s="5"/>
      <c r="G12806" s="5"/>
    </row>
    <row r="12807" spans="1:26" customHeight="1" ht="35" hidden="true" outlineLevel="4">
      <c r="A12807" s="5" t="s">
        <v>24725</v>
      </c>
      <c r="B12807" s="5"/>
      <c r="C12807" s="5"/>
      <c r="D12807" s="5"/>
      <c r="E12807" s="5"/>
      <c r="F12807" s="5"/>
      <c r="G12807" s="5"/>
    </row>
    <row r="12808" spans="1:26" customHeight="1" ht="36" hidden="true" outlineLevel="4">
      <c r="A12808" s="2" t="s">
        <v>24726</v>
      </c>
      <c r="B12808" s="3" t="s">
        <v>24727</v>
      </c>
      <c r="C12808" s="2"/>
      <c r="D12808" s="2" t="s">
        <v>16</v>
      </c>
      <c r="E12808" s="4">
        <f>410.00*(1-Z1%)</f>
        <v>410</v>
      </c>
      <c r="F12808" s="2">
        <v>2</v>
      </c>
      <c r="G12808" s="2"/>
    </row>
    <row r="12809" spans="1:26" customHeight="1" ht="36" hidden="true" outlineLevel="4">
      <c r="A12809" s="2" t="s">
        <v>24728</v>
      </c>
      <c r="B12809" s="3" t="s">
        <v>24729</v>
      </c>
      <c r="C12809" s="2"/>
      <c r="D12809" s="2" t="s">
        <v>16</v>
      </c>
      <c r="E12809" s="4">
        <f>560.00*(1-Z1%)</f>
        <v>560</v>
      </c>
      <c r="F12809" s="2">
        <v>2</v>
      </c>
      <c r="G12809" s="2"/>
    </row>
    <row r="12810" spans="1:26" customHeight="1" ht="36" hidden="true" outlineLevel="4">
      <c r="A12810" s="2" t="s">
        <v>24730</v>
      </c>
      <c r="B12810" s="3" t="s">
        <v>24731</v>
      </c>
      <c r="C12810" s="2"/>
      <c r="D12810" s="2" t="s">
        <v>16</v>
      </c>
      <c r="E12810" s="4">
        <f>720.00*(1-Z1%)</f>
        <v>720</v>
      </c>
      <c r="F12810" s="2">
        <v>1</v>
      </c>
      <c r="G12810" s="2"/>
    </row>
    <row r="12811" spans="1:26" customHeight="1" ht="36" hidden="true" outlineLevel="4">
      <c r="A12811" s="2" t="s">
        <v>24732</v>
      </c>
      <c r="B12811" s="3" t="s">
        <v>24733</v>
      </c>
      <c r="C12811" s="2"/>
      <c r="D12811" s="2" t="s">
        <v>16</v>
      </c>
      <c r="E12811" s="4">
        <f>1200.00*(1-Z1%)</f>
        <v>1200</v>
      </c>
      <c r="F12811" s="2">
        <v>3</v>
      </c>
      <c r="G12811" s="2"/>
    </row>
    <row r="12812" spans="1:26" customHeight="1" ht="36" hidden="true" outlineLevel="4">
      <c r="A12812" s="2" t="s">
        <v>24734</v>
      </c>
      <c r="B12812" s="3" t="s">
        <v>24735</v>
      </c>
      <c r="C12812" s="2"/>
      <c r="D12812" s="2" t="s">
        <v>16</v>
      </c>
      <c r="E12812" s="4">
        <f>1730.00*(1-Z1%)</f>
        <v>1730</v>
      </c>
      <c r="F12812" s="2">
        <v>1</v>
      </c>
      <c r="G12812" s="2"/>
    </row>
    <row r="12813" spans="1:26" customHeight="1" ht="35" hidden="true" outlineLevel="3">
      <c r="A12813" s="5" t="s">
        <v>24736</v>
      </c>
      <c r="B12813" s="5"/>
      <c r="C12813" s="5"/>
      <c r="D12813" s="5"/>
      <c r="E12813" s="5"/>
      <c r="F12813" s="5"/>
      <c r="G12813" s="5"/>
    </row>
    <row r="12814" spans="1:26" customHeight="1" ht="35" hidden="true" outlineLevel="4">
      <c r="A12814" s="5" t="s">
        <v>24737</v>
      </c>
      <c r="B12814" s="5"/>
      <c r="C12814" s="5"/>
      <c r="D12814" s="5"/>
      <c r="E12814" s="5"/>
      <c r="F12814" s="5"/>
      <c r="G12814" s="5"/>
    </row>
    <row r="12815" spans="1:26" customHeight="1" ht="18" hidden="true" outlineLevel="4">
      <c r="A12815" s="2" t="s">
        <v>24738</v>
      </c>
      <c r="B12815" s="3" t="s">
        <v>24739</v>
      </c>
      <c r="C12815" s="2"/>
      <c r="D12815" s="2" t="s">
        <v>16</v>
      </c>
      <c r="E12815" s="4">
        <f>790.00*(1-Z1%)</f>
        <v>790</v>
      </c>
      <c r="F12815" s="2">
        <v>2</v>
      </c>
      <c r="G12815" s="2"/>
    </row>
    <row r="12816" spans="1:26" customHeight="1" ht="18" hidden="true" outlineLevel="4">
      <c r="A12816" s="2" t="s">
        <v>24740</v>
      </c>
      <c r="B12816" s="3" t="s">
        <v>24741</v>
      </c>
      <c r="C12816" s="2"/>
      <c r="D12816" s="2" t="s">
        <v>16</v>
      </c>
      <c r="E12816" s="4">
        <f>890.00*(1-Z1%)</f>
        <v>890</v>
      </c>
      <c r="F12816" s="2">
        <v>3</v>
      </c>
      <c r="G12816" s="2"/>
    </row>
    <row r="12817" spans="1:26" customHeight="1" ht="18" hidden="true" outlineLevel="4">
      <c r="A12817" s="2" t="s">
        <v>24742</v>
      </c>
      <c r="B12817" s="3" t="s">
        <v>24743</v>
      </c>
      <c r="C12817" s="2"/>
      <c r="D12817" s="2" t="s">
        <v>16</v>
      </c>
      <c r="E12817" s="4">
        <f>890.00*(1-Z1%)</f>
        <v>890</v>
      </c>
      <c r="F12817" s="2">
        <v>1</v>
      </c>
      <c r="G12817" s="2"/>
    </row>
    <row r="12818" spans="1:26" customHeight="1" ht="35" hidden="true" outlineLevel="3">
      <c r="A12818" s="5" t="s">
        <v>24744</v>
      </c>
      <c r="B12818" s="5"/>
      <c r="C12818" s="5"/>
      <c r="D12818" s="5"/>
      <c r="E12818" s="5"/>
      <c r="F12818" s="5"/>
      <c r="G12818" s="5"/>
    </row>
    <row r="12819" spans="1:26" customHeight="1" ht="18" hidden="true" outlineLevel="3">
      <c r="A12819" s="2" t="s">
        <v>24745</v>
      </c>
      <c r="B12819" s="3" t="s">
        <v>24746</v>
      </c>
      <c r="C12819" s="2"/>
      <c r="D12819" s="2" t="s">
        <v>16</v>
      </c>
      <c r="E12819" s="4">
        <f>200.00*(1-Z1%)</f>
        <v>200</v>
      </c>
      <c r="F12819" s="2">
        <v>1</v>
      </c>
      <c r="G12819" s="2"/>
    </row>
    <row r="12820" spans="1:26" customHeight="1" ht="18" hidden="true" outlineLevel="3">
      <c r="A12820" s="2" t="s">
        <v>24747</v>
      </c>
      <c r="B12820" s="3" t="s">
        <v>24748</v>
      </c>
      <c r="C12820" s="2"/>
      <c r="D12820" s="2" t="s">
        <v>16</v>
      </c>
      <c r="E12820" s="4">
        <f>200.00*(1-Z1%)</f>
        <v>200</v>
      </c>
      <c r="F12820" s="2">
        <v>1</v>
      </c>
      <c r="G12820" s="2"/>
    </row>
    <row r="12821" spans="1:26" customHeight="1" ht="18" hidden="true" outlineLevel="3">
      <c r="A12821" s="2" t="s">
        <v>24749</v>
      </c>
      <c r="B12821" s="3" t="s">
        <v>24750</v>
      </c>
      <c r="C12821" s="2"/>
      <c r="D12821" s="2" t="s">
        <v>16</v>
      </c>
      <c r="E12821" s="4">
        <f>200.00*(1-Z1%)</f>
        <v>200</v>
      </c>
      <c r="F12821" s="2">
        <v>1</v>
      </c>
      <c r="G12821" s="2"/>
    </row>
    <row r="12822" spans="1:26" customHeight="1" ht="18" hidden="true" outlineLevel="3">
      <c r="A12822" s="2" t="s">
        <v>24751</v>
      </c>
      <c r="B12822" s="3" t="s">
        <v>24752</v>
      </c>
      <c r="C12822" s="2"/>
      <c r="D12822" s="2" t="s">
        <v>16</v>
      </c>
      <c r="E12822" s="4">
        <f>200.00*(1-Z1%)</f>
        <v>200</v>
      </c>
      <c r="F12822" s="2">
        <v>1</v>
      </c>
      <c r="G12822" s="2"/>
    </row>
    <row r="12823" spans="1:26" customHeight="1" ht="18" hidden="true" outlineLevel="3">
      <c r="A12823" s="2" t="s">
        <v>24753</v>
      </c>
      <c r="B12823" s="3" t="s">
        <v>24754</v>
      </c>
      <c r="C12823" s="2"/>
      <c r="D12823" s="2" t="s">
        <v>16</v>
      </c>
      <c r="E12823" s="4">
        <f>200.00*(1-Z1%)</f>
        <v>200</v>
      </c>
      <c r="F12823" s="2">
        <v>2</v>
      </c>
      <c r="G12823" s="2"/>
    </row>
    <row r="12824" spans="1:26" customHeight="1" ht="18" hidden="true" outlineLevel="3">
      <c r="A12824" s="2" t="s">
        <v>24755</v>
      </c>
      <c r="B12824" s="3" t="s">
        <v>24756</v>
      </c>
      <c r="C12824" s="2"/>
      <c r="D12824" s="2" t="s">
        <v>16</v>
      </c>
      <c r="E12824" s="4">
        <f>200.00*(1-Z1%)</f>
        <v>200</v>
      </c>
      <c r="F12824" s="2">
        <v>1</v>
      </c>
      <c r="G12824" s="2"/>
    </row>
    <row r="12825" spans="1:26" customHeight="1" ht="18" hidden="true" outlineLevel="3">
      <c r="A12825" s="2" t="s">
        <v>24757</v>
      </c>
      <c r="B12825" s="3" t="s">
        <v>24758</v>
      </c>
      <c r="C12825" s="2"/>
      <c r="D12825" s="2" t="s">
        <v>16</v>
      </c>
      <c r="E12825" s="4">
        <f>200.00*(1-Z1%)</f>
        <v>200</v>
      </c>
      <c r="F12825" s="2">
        <v>1</v>
      </c>
      <c r="G12825" s="2"/>
    </row>
    <row r="12826" spans="1:26" customHeight="1" ht="35" hidden="true" outlineLevel="3">
      <c r="A12826" s="5" t="s">
        <v>24759</v>
      </c>
      <c r="B12826" s="5"/>
      <c r="C12826" s="5"/>
      <c r="D12826" s="5"/>
      <c r="E12826" s="5"/>
      <c r="F12826" s="5"/>
      <c r="G12826" s="5"/>
    </row>
    <row r="12827" spans="1:26" customHeight="1" ht="36" hidden="true" outlineLevel="3">
      <c r="A12827" s="2" t="s">
        <v>24760</v>
      </c>
      <c r="B12827" s="3" t="s">
        <v>24761</v>
      </c>
      <c r="C12827" s="2"/>
      <c r="D12827" s="2" t="s">
        <v>16</v>
      </c>
      <c r="E12827" s="4">
        <f>350.00*(1-Z1%)</f>
        <v>350</v>
      </c>
      <c r="F12827" s="2">
        <v>1</v>
      </c>
      <c r="G12827" s="2"/>
    </row>
    <row r="12828" spans="1:26" customHeight="1" ht="36" hidden="true" outlineLevel="3">
      <c r="A12828" s="2" t="s">
        <v>24762</v>
      </c>
      <c r="B12828" s="3" t="s">
        <v>24763</v>
      </c>
      <c r="C12828" s="2"/>
      <c r="D12828" s="2" t="s">
        <v>16</v>
      </c>
      <c r="E12828" s="4">
        <f>250.00*(1-Z1%)</f>
        <v>250</v>
      </c>
      <c r="F12828" s="2">
        <v>1</v>
      </c>
      <c r="G12828" s="2"/>
    </row>
    <row r="12829" spans="1:26" customHeight="1" ht="36" hidden="true" outlineLevel="3">
      <c r="A12829" s="2" t="s">
        <v>24764</v>
      </c>
      <c r="B12829" s="3" t="s">
        <v>24765</v>
      </c>
      <c r="C12829" s="2"/>
      <c r="D12829" s="2" t="s">
        <v>16</v>
      </c>
      <c r="E12829" s="4">
        <f>350.00*(1-Z1%)</f>
        <v>350</v>
      </c>
      <c r="F12829" s="2">
        <v>2</v>
      </c>
      <c r="G12829" s="2"/>
    </row>
    <row r="12830" spans="1:26" customHeight="1" ht="36" hidden="true" outlineLevel="3">
      <c r="A12830" s="2" t="s">
        <v>24766</v>
      </c>
      <c r="B12830" s="3" t="s">
        <v>24767</v>
      </c>
      <c r="C12830" s="2"/>
      <c r="D12830" s="2" t="s">
        <v>16</v>
      </c>
      <c r="E12830" s="4">
        <f>350.00*(1-Z1%)</f>
        <v>350</v>
      </c>
      <c r="F12830" s="2">
        <v>2</v>
      </c>
      <c r="G12830" s="2"/>
    </row>
    <row r="12831" spans="1:26" customHeight="1" ht="36" hidden="true" outlineLevel="3">
      <c r="A12831" s="2" t="s">
        <v>24768</v>
      </c>
      <c r="B12831" s="3" t="s">
        <v>24769</v>
      </c>
      <c r="C12831" s="2"/>
      <c r="D12831" s="2" t="s">
        <v>16</v>
      </c>
      <c r="E12831" s="4">
        <f>490.00*(1-Z1%)</f>
        <v>490</v>
      </c>
      <c r="F12831" s="2">
        <v>1</v>
      </c>
      <c r="G12831" s="2"/>
    </row>
    <row r="12832" spans="1:26" customHeight="1" ht="36" hidden="true" outlineLevel="3">
      <c r="A12832" s="2" t="s">
        <v>24770</v>
      </c>
      <c r="B12832" s="3" t="s">
        <v>24771</v>
      </c>
      <c r="C12832" s="2"/>
      <c r="D12832" s="2" t="s">
        <v>16</v>
      </c>
      <c r="E12832" s="4">
        <f>490.00*(1-Z1%)</f>
        <v>490</v>
      </c>
      <c r="F12832" s="2">
        <v>1</v>
      </c>
      <c r="G12832" s="2"/>
    </row>
    <row r="12833" spans="1:26" customHeight="1" ht="36" hidden="true" outlineLevel="3">
      <c r="A12833" s="2" t="s">
        <v>24772</v>
      </c>
      <c r="B12833" s="3" t="s">
        <v>24773</v>
      </c>
      <c r="C12833" s="2"/>
      <c r="D12833" s="2" t="s">
        <v>16</v>
      </c>
      <c r="E12833" s="4">
        <f>400.00*(1-Z1%)</f>
        <v>400</v>
      </c>
      <c r="F12833" s="2">
        <v>1</v>
      </c>
      <c r="G12833" s="2"/>
    </row>
    <row r="12834" spans="1:26" customHeight="1" ht="36" hidden="true" outlineLevel="3">
      <c r="A12834" s="2" t="s">
        <v>24774</v>
      </c>
      <c r="B12834" s="3" t="s">
        <v>24775</v>
      </c>
      <c r="C12834" s="2"/>
      <c r="D12834" s="2" t="s">
        <v>16</v>
      </c>
      <c r="E12834" s="4">
        <f>400.00*(1-Z1%)</f>
        <v>400</v>
      </c>
      <c r="F12834" s="2">
        <v>1</v>
      </c>
      <c r="G12834" s="2"/>
    </row>
    <row r="12835" spans="1:26" customHeight="1" ht="36" hidden="true" outlineLevel="3">
      <c r="A12835" s="2" t="s">
        <v>24776</v>
      </c>
      <c r="B12835" s="3" t="s">
        <v>24777</v>
      </c>
      <c r="C12835" s="2"/>
      <c r="D12835" s="2" t="s">
        <v>16</v>
      </c>
      <c r="E12835" s="4">
        <f>400.00*(1-Z1%)</f>
        <v>400</v>
      </c>
      <c r="F12835" s="2">
        <v>1</v>
      </c>
      <c r="G12835" s="2"/>
    </row>
    <row r="12836" spans="1:26" customHeight="1" ht="36" hidden="true" outlineLevel="3">
      <c r="A12836" s="2" t="s">
        <v>24778</v>
      </c>
      <c r="B12836" s="3" t="s">
        <v>24779</v>
      </c>
      <c r="C12836" s="2"/>
      <c r="D12836" s="2" t="s">
        <v>16</v>
      </c>
      <c r="E12836" s="4">
        <f>400.00*(1-Z1%)</f>
        <v>400</v>
      </c>
      <c r="F12836" s="2">
        <v>1</v>
      </c>
      <c r="G12836" s="2"/>
    </row>
    <row r="12837" spans="1:26" customHeight="1" ht="36" hidden="true" outlineLevel="3">
      <c r="A12837" s="2" t="s">
        <v>24780</v>
      </c>
      <c r="B12837" s="3" t="s">
        <v>24781</v>
      </c>
      <c r="C12837" s="2"/>
      <c r="D12837" s="2" t="s">
        <v>16</v>
      </c>
      <c r="E12837" s="4">
        <f>650.00*(1-Z1%)</f>
        <v>650</v>
      </c>
      <c r="F12837" s="2">
        <v>1</v>
      </c>
      <c r="G12837" s="2"/>
    </row>
    <row r="12838" spans="1:26" customHeight="1" ht="18" hidden="true" outlineLevel="3">
      <c r="A12838" s="2" t="s">
        <v>24782</v>
      </c>
      <c r="B12838" s="3" t="s">
        <v>24783</v>
      </c>
      <c r="C12838" s="2"/>
      <c r="D12838" s="2" t="s">
        <v>16</v>
      </c>
      <c r="E12838" s="4">
        <f>390.00*(1-Z1%)</f>
        <v>390</v>
      </c>
      <c r="F12838" s="2">
        <v>1</v>
      </c>
      <c r="G12838" s="2"/>
    </row>
    <row r="12839" spans="1:26" customHeight="1" ht="18" hidden="true" outlineLevel="3">
      <c r="A12839" s="2" t="s">
        <v>24784</v>
      </c>
      <c r="B12839" s="3" t="s">
        <v>24785</v>
      </c>
      <c r="C12839" s="2"/>
      <c r="D12839" s="2" t="s">
        <v>16</v>
      </c>
      <c r="E12839" s="4">
        <f>520.00*(1-Z1%)</f>
        <v>520</v>
      </c>
      <c r="F12839" s="2">
        <v>1</v>
      </c>
      <c r="G12839" s="2"/>
    </row>
    <row r="12840" spans="1:26" customHeight="1" ht="18" hidden="true" outlineLevel="3">
      <c r="A12840" s="2" t="s">
        <v>24786</v>
      </c>
      <c r="B12840" s="3" t="s">
        <v>24787</v>
      </c>
      <c r="C12840" s="2"/>
      <c r="D12840" s="2" t="s">
        <v>16</v>
      </c>
      <c r="E12840" s="4">
        <f>550.00*(1-Z1%)</f>
        <v>550</v>
      </c>
      <c r="F12840" s="2">
        <v>1</v>
      </c>
      <c r="G12840" s="2"/>
    </row>
    <row r="12841" spans="1:26" customHeight="1" ht="18" hidden="true" outlineLevel="3">
      <c r="A12841" s="2" t="s">
        <v>24788</v>
      </c>
      <c r="B12841" s="3" t="s">
        <v>24789</v>
      </c>
      <c r="C12841" s="2"/>
      <c r="D12841" s="2" t="s">
        <v>16</v>
      </c>
      <c r="E12841" s="4">
        <f>890.00*(1-Z1%)</f>
        <v>890</v>
      </c>
      <c r="F12841" s="2">
        <v>1</v>
      </c>
      <c r="G12841" s="2"/>
    </row>
    <row r="12842" spans="1:26" customHeight="1" ht="36" hidden="true" outlineLevel="3">
      <c r="A12842" s="2" t="s">
        <v>24790</v>
      </c>
      <c r="B12842" s="3" t="s">
        <v>24791</v>
      </c>
      <c r="C12842" s="2"/>
      <c r="D12842" s="2" t="s">
        <v>16</v>
      </c>
      <c r="E12842" s="4">
        <f>190.00*(1-Z1%)</f>
        <v>190</v>
      </c>
      <c r="F12842" s="2">
        <v>1</v>
      </c>
      <c r="G12842" s="2"/>
    </row>
    <row r="12843" spans="1:26" customHeight="1" ht="36" hidden="true" outlineLevel="3">
      <c r="A12843" s="2" t="s">
        <v>24792</v>
      </c>
      <c r="B12843" s="3" t="s">
        <v>24793</v>
      </c>
      <c r="C12843" s="2"/>
      <c r="D12843" s="2" t="s">
        <v>16</v>
      </c>
      <c r="E12843" s="4">
        <f>190.00*(1-Z1%)</f>
        <v>190</v>
      </c>
      <c r="F12843" s="2">
        <v>1</v>
      </c>
      <c r="G12843" s="2"/>
    </row>
    <row r="12844" spans="1:26" customHeight="1" ht="36" hidden="true" outlineLevel="3">
      <c r="A12844" s="2" t="s">
        <v>24794</v>
      </c>
      <c r="B12844" s="3" t="s">
        <v>24795</v>
      </c>
      <c r="C12844" s="2"/>
      <c r="D12844" s="2" t="s">
        <v>16</v>
      </c>
      <c r="E12844" s="4">
        <f>300.00*(1-Z1%)</f>
        <v>300</v>
      </c>
      <c r="F12844" s="2">
        <v>1</v>
      </c>
      <c r="G12844" s="2"/>
    </row>
    <row r="12845" spans="1:26" customHeight="1" ht="36" hidden="true" outlineLevel="3">
      <c r="A12845" s="2" t="s">
        <v>24796</v>
      </c>
      <c r="B12845" s="3" t="s">
        <v>24797</v>
      </c>
      <c r="C12845" s="2"/>
      <c r="D12845" s="2" t="s">
        <v>16</v>
      </c>
      <c r="E12845" s="4">
        <f>590.00*(1-Z1%)</f>
        <v>590</v>
      </c>
      <c r="F12845" s="2">
        <v>1</v>
      </c>
      <c r="G12845" s="2"/>
    </row>
    <row r="12846" spans="1:26" customHeight="1" ht="36" hidden="true" outlineLevel="3">
      <c r="A12846" s="2" t="s">
        <v>24798</v>
      </c>
      <c r="B12846" s="3" t="s">
        <v>24799</v>
      </c>
      <c r="C12846" s="2"/>
      <c r="D12846" s="2" t="s">
        <v>16</v>
      </c>
      <c r="E12846" s="4">
        <f>690.00*(1-Z1%)</f>
        <v>690</v>
      </c>
      <c r="F12846" s="2">
        <v>1</v>
      </c>
      <c r="G12846" s="2"/>
    </row>
    <row r="12847" spans="1:26" customHeight="1" ht="36" hidden="true" outlineLevel="3">
      <c r="A12847" s="2" t="s">
        <v>24800</v>
      </c>
      <c r="B12847" s="3" t="s">
        <v>24801</v>
      </c>
      <c r="C12847" s="2"/>
      <c r="D12847" s="2" t="s">
        <v>16</v>
      </c>
      <c r="E12847" s="4">
        <f>850.00*(1-Z1%)</f>
        <v>850</v>
      </c>
      <c r="F12847" s="2">
        <v>2</v>
      </c>
      <c r="G12847" s="2"/>
    </row>
    <row r="12848" spans="1:26" customHeight="1" ht="36" hidden="true" outlineLevel="3">
      <c r="A12848" s="2" t="s">
        <v>24802</v>
      </c>
      <c r="B12848" s="3" t="s">
        <v>24803</v>
      </c>
      <c r="C12848" s="2"/>
      <c r="D12848" s="2" t="s">
        <v>16</v>
      </c>
      <c r="E12848" s="4">
        <f>850.00*(1-Z1%)</f>
        <v>850</v>
      </c>
      <c r="F12848" s="2">
        <v>1</v>
      </c>
      <c r="G12848" s="2"/>
    </row>
    <row r="12849" spans="1:26" customHeight="1" ht="36" hidden="true" outlineLevel="3">
      <c r="A12849" s="2" t="s">
        <v>24804</v>
      </c>
      <c r="B12849" s="3" t="s">
        <v>24805</v>
      </c>
      <c r="C12849" s="2"/>
      <c r="D12849" s="2" t="s">
        <v>16</v>
      </c>
      <c r="E12849" s="4">
        <f>1100.00*(1-Z1%)</f>
        <v>1100</v>
      </c>
      <c r="F12849" s="2">
        <v>2</v>
      </c>
      <c r="G12849" s="2"/>
    </row>
    <row r="12850" spans="1:26" customHeight="1" ht="36" hidden="true" outlineLevel="3">
      <c r="A12850" s="2" t="s">
        <v>24806</v>
      </c>
      <c r="B12850" s="3" t="s">
        <v>24807</v>
      </c>
      <c r="C12850" s="2"/>
      <c r="D12850" s="2" t="s">
        <v>16</v>
      </c>
      <c r="E12850" s="4">
        <f>1150.00*(1-Z1%)</f>
        <v>1150</v>
      </c>
      <c r="F12850" s="2">
        <v>2</v>
      </c>
      <c r="G12850" s="2"/>
    </row>
    <row r="12851" spans="1:26" customHeight="1" ht="36" hidden="true" outlineLevel="3">
      <c r="A12851" s="2" t="s">
        <v>24808</v>
      </c>
      <c r="B12851" s="3" t="s">
        <v>24809</v>
      </c>
      <c r="C12851" s="2"/>
      <c r="D12851" s="2" t="s">
        <v>16</v>
      </c>
      <c r="E12851" s="4">
        <f>1150.00*(1-Z1%)</f>
        <v>1150</v>
      </c>
      <c r="F12851" s="2">
        <v>1</v>
      </c>
      <c r="G12851" s="2"/>
    </row>
    <row r="12852" spans="1:26" customHeight="1" ht="36" hidden="true" outlineLevel="3">
      <c r="A12852" s="2" t="s">
        <v>24810</v>
      </c>
      <c r="B12852" s="3" t="s">
        <v>24811</v>
      </c>
      <c r="C12852" s="2"/>
      <c r="D12852" s="2" t="s">
        <v>16</v>
      </c>
      <c r="E12852" s="4">
        <f>1350.00*(1-Z1%)</f>
        <v>1350</v>
      </c>
      <c r="F12852" s="2">
        <v>2</v>
      </c>
      <c r="G12852" s="2"/>
    </row>
    <row r="12853" spans="1:26" customHeight="1" ht="36" hidden="true" outlineLevel="3">
      <c r="A12853" s="2" t="s">
        <v>24812</v>
      </c>
      <c r="B12853" s="3" t="s">
        <v>24813</v>
      </c>
      <c r="C12853" s="2"/>
      <c r="D12853" s="2" t="s">
        <v>16</v>
      </c>
      <c r="E12853" s="4">
        <f>1350.00*(1-Z1%)</f>
        <v>1350</v>
      </c>
      <c r="F12853" s="2">
        <v>2</v>
      </c>
      <c r="G12853" s="2"/>
    </row>
    <row r="12854" spans="1:26" customHeight="1" ht="36" hidden="true" outlineLevel="3">
      <c r="A12854" s="2" t="s">
        <v>24814</v>
      </c>
      <c r="B12854" s="3" t="s">
        <v>24815</v>
      </c>
      <c r="C12854" s="2"/>
      <c r="D12854" s="2" t="s">
        <v>16</v>
      </c>
      <c r="E12854" s="4">
        <f>1190.00*(1-Z1%)</f>
        <v>1190</v>
      </c>
      <c r="F12854" s="2">
        <v>1</v>
      </c>
      <c r="G12854" s="2"/>
    </row>
    <row r="12855" spans="1:26" customHeight="1" ht="36" hidden="true" outlineLevel="3">
      <c r="A12855" s="2" t="s">
        <v>24816</v>
      </c>
      <c r="B12855" s="3" t="s">
        <v>24817</v>
      </c>
      <c r="C12855" s="2"/>
      <c r="D12855" s="2" t="s">
        <v>16</v>
      </c>
      <c r="E12855" s="4">
        <f>1350.00*(1-Z1%)</f>
        <v>1350</v>
      </c>
      <c r="F12855" s="2">
        <v>2</v>
      </c>
      <c r="G12855" s="2"/>
    </row>
    <row r="12856" spans="1:26" customHeight="1" ht="36" hidden="true" outlineLevel="3">
      <c r="A12856" s="2" t="s">
        <v>24818</v>
      </c>
      <c r="B12856" s="3" t="s">
        <v>24819</v>
      </c>
      <c r="C12856" s="2"/>
      <c r="D12856" s="2" t="s">
        <v>16</v>
      </c>
      <c r="E12856" s="4">
        <f>1400.00*(1-Z1%)</f>
        <v>1400</v>
      </c>
      <c r="F12856" s="2">
        <v>1</v>
      </c>
      <c r="G12856" s="2"/>
    </row>
    <row r="12857" spans="1:26" customHeight="1" ht="36" hidden="true" outlineLevel="3">
      <c r="A12857" s="2" t="s">
        <v>24820</v>
      </c>
      <c r="B12857" s="3" t="s">
        <v>24821</v>
      </c>
      <c r="C12857" s="2"/>
      <c r="D12857" s="2" t="s">
        <v>16</v>
      </c>
      <c r="E12857" s="4">
        <f>250.00*(1-Z1%)</f>
        <v>250</v>
      </c>
      <c r="F12857" s="2">
        <v>1</v>
      </c>
      <c r="G12857" s="2"/>
    </row>
    <row r="12858" spans="1:26" customHeight="1" ht="36" hidden="true" outlineLevel="3">
      <c r="A12858" s="2" t="s">
        <v>24822</v>
      </c>
      <c r="B12858" s="3" t="s">
        <v>24823</v>
      </c>
      <c r="C12858" s="2"/>
      <c r="D12858" s="2" t="s">
        <v>16</v>
      </c>
      <c r="E12858" s="4">
        <f>800.00*(1-Z1%)</f>
        <v>800</v>
      </c>
      <c r="F12858" s="2">
        <v>2</v>
      </c>
      <c r="G12858" s="2"/>
    </row>
    <row r="12859" spans="1:26" customHeight="1" ht="36" hidden="true" outlineLevel="3">
      <c r="A12859" s="2" t="s">
        <v>24824</v>
      </c>
      <c r="B12859" s="3" t="s">
        <v>24825</v>
      </c>
      <c r="C12859" s="2"/>
      <c r="D12859" s="2" t="s">
        <v>16</v>
      </c>
      <c r="E12859" s="4">
        <f>890.00*(1-Z1%)</f>
        <v>890</v>
      </c>
      <c r="F12859" s="2">
        <v>1</v>
      </c>
      <c r="G12859" s="2"/>
    </row>
    <row r="12860" spans="1:26" customHeight="1" ht="36" hidden="true" outlineLevel="3">
      <c r="A12860" s="2" t="s">
        <v>24826</v>
      </c>
      <c r="B12860" s="3" t="s">
        <v>24827</v>
      </c>
      <c r="C12860" s="2"/>
      <c r="D12860" s="2" t="s">
        <v>16</v>
      </c>
      <c r="E12860" s="4">
        <f>990.00*(1-Z1%)</f>
        <v>990</v>
      </c>
      <c r="F12860" s="2">
        <v>1</v>
      </c>
      <c r="G12860" s="2"/>
    </row>
    <row r="12861" spans="1:26" customHeight="1" ht="36" hidden="true" outlineLevel="3">
      <c r="A12861" s="2" t="s">
        <v>24828</v>
      </c>
      <c r="B12861" s="3" t="s">
        <v>24829</v>
      </c>
      <c r="C12861" s="2"/>
      <c r="D12861" s="2" t="s">
        <v>16</v>
      </c>
      <c r="E12861" s="4">
        <f>1100.00*(1-Z1%)</f>
        <v>1100</v>
      </c>
      <c r="F12861" s="2">
        <v>1</v>
      </c>
      <c r="G12861" s="2"/>
    </row>
    <row r="12862" spans="1:26" customHeight="1" ht="36" hidden="true" outlineLevel="3">
      <c r="A12862" s="2" t="s">
        <v>24830</v>
      </c>
      <c r="B12862" s="3" t="s">
        <v>24831</v>
      </c>
      <c r="C12862" s="2"/>
      <c r="D12862" s="2" t="s">
        <v>16</v>
      </c>
      <c r="E12862" s="4">
        <f>1150.00*(1-Z1%)</f>
        <v>1150</v>
      </c>
      <c r="F12862" s="2">
        <v>1</v>
      </c>
      <c r="G12862" s="2"/>
    </row>
    <row r="12863" spans="1:26" customHeight="1" ht="35" hidden="true" outlineLevel="3">
      <c r="A12863" s="5" t="s">
        <v>24832</v>
      </c>
      <c r="B12863" s="5"/>
      <c r="C12863" s="5"/>
      <c r="D12863" s="5"/>
      <c r="E12863" s="5"/>
      <c r="F12863" s="5"/>
      <c r="G12863" s="5"/>
    </row>
    <row r="12864" spans="1:26" customHeight="1" ht="18" hidden="true" outlineLevel="3">
      <c r="A12864" s="2" t="s">
        <v>24833</v>
      </c>
      <c r="B12864" s="3" t="s">
        <v>24834</v>
      </c>
      <c r="C12864" s="2"/>
      <c r="D12864" s="2" t="s">
        <v>16</v>
      </c>
      <c r="E12864" s="4">
        <f>970.00*(1-Z1%)</f>
        <v>970</v>
      </c>
      <c r="F12864" s="2">
        <v>2</v>
      </c>
      <c r="G12864" s="2"/>
    </row>
    <row r="12865" spans="1:26" customHeight="1" ht="18" hidden="true" outlineLevel="3">
      <c r="A12865" s="2" t="s">
        <v>24835</v>
      </c>
      <c r="B12865" s="3" t="s">
        <v>24836</v>
      </c>
      <c r="C12865" s="2"/>
      <c r="D12865" s="2" t="s">
        <v>16</v>
      </c>
      <c r="E12865" s="4">
        <f>970.00*(1-Z1%)</f>
        <v>970</v>
      </c>
      <c r="F12865" s="2">
        <v>2</v>
      </c>
      <c r="G12865" s="2"/>
    </row>
    <row r="12866" spans="1:26" customHeight="1" ht="18" hidden="true" outlineLevel="3">
      <c r="A12866" s="2" t="s">
        <v>24837</v>
      </c>
      <c r="B12866" s="3" t="s">
        <v>24838</v>
      </c>
      <c r="C12866" s="2"/>
      <c r="D12866" s="2" t="s">
        <v>16</v>
      </c>
      <c r="E12866" s="4">
        <f>970.00*(1-Z1%)</f>
        <v>970</v>
      </c>
      <c r="F12866" s="2">
        <v>2</v>
      </c>
      <c r="G12866" s="2"/>
    </row>
    <row r="12867" spans="1:26" customHeight="1" ht="18" hidden="true" outlineLevel="3">
      <c r="A12867" s="2" t="s">
        <v>24839</v>
      </c>
      <c r="B12867" s="3" t="s">
        <v>24840</v>
      </c>
      <c r="C12867" s="2"/>
      <c r="D12867" s="2" t="s">
        <v>16</v>
      </c>
      <c r="E12867" s="4">
        <f>300.00*(1-Z1%)</f>
        <v>300</v>
      </c>
      <c r="F12867" s="2">
        <v>1</v>
      </c>
      <c r="G12867" s="2"/>
    </row>
    <row r="12868" spans="1:26" customHeight="1" ht="18" hidden="true" outlineLevel="3">
      <c r="A12868" s="2" t="s">
        <v>24841</v>
      </c>
      <c r="B12868" s="3" t="s">
        <v>24842</v>
      </c>
      <c r="C12868" s="2"/>
      <c r="D12868" s="2" t="s">
        <v>16</v>
      </c>
      <c r="E12868" s="4">
        <f>340.00*(1-Z1%)</f>
        <v>340</v>
      </c>
      <c r="F12868" s="2">
        <v>3</v>
      </c>
      <c r="G12868" s="2"/>
    </row>
    <row r="12869" spans="1:26" customHeight="1" ht="18" hidden="true" outlineLevel="3">
      <c r="A12869" s="2" t="s">
        <v>24843</v>
      </c>
      <c r="B12869" s="3" t="s">
        <v>24844</v>
      </c>
      <c r="C12869" s="2"/>
      <c r="D12869" s="2" t="s">
        <v>16</v>
      </c>
      <c r="E12869" s="4">
        <f>345.00*(1-Z1%)</f>
        <v>345</v>
      </c>
      <c r="F12869" s="2">
        <v>2</v>
      </c>
      <c r="G12869" s="2"/>
    </row>
    <row r="12870" spans="1:26" customHeight="1" ht="18" hidden="true" outlineLevel="3">
      <c r="A12870" s="2" t="s">
        <v>24845</v>
      </c>
      <c r="B12870" s="3" t="s">
        <v>24846</v>
      </c>
      <c r="C12870" s="2"/>
      <c r="D12870" s="2" t="s">
        <v>16</v>
      </c>
      <c r="E12870" s="4">
        <f>325.00*(1-Z1%)</f>
        <v>325</v>
      </c>
      <c r="F12870" s="2">
        <v>1</v>
      </c>
      <c r="G12870" s="2"/>
    </row>
    <row r="12871" spans="1:26" customHeight="1" ht="18" hidden="true" outlineLevel="3">
      <c r="A12871" s="2" t="s">
        <v>24847</v>
      </c>
      <c r="B12871" s="3" t="s">
        <v>24848</v>
      </c>
      <c r="C12871" s="2"/>
      <c r="D12871" s="2" t="s">
        <v>16</v>
      </c>
      <c r="E12871" s="4">
        <f>335.00*(1-Z1%)</f>
        <v>335</v>
      </c>
      <c r="F12871" s="2">
        <v>9</v>
      </c>
      <c r="G12871" s="2"/>
    </row>
    <row r="12872" spans="1:26" customHeight="1" ht="36" hidden="true" outlineLevel="3">
      <c r="A12872" s="2" t="s">
        <v>24849</v>
      </c>
      <c r="B12872" s="3" t="s">
        <v>24850</v>
      </c>
      <c r="C12872" s="2"/>
      <c r="D12872" s="2" t="s">
        <v>16</v>
      </c>
      <c r="E12872" s="4">
        <f>40.00*(1-Z1%)</f>
        <v>40</v>
      </c>
      <c r="F12872" s="2">
        <v>3</v>
      </c>
      <c r="G12872" s="2"/>
    </row>
    <row r="12873" spans="1:26" customHeight="1" ht="36" hidden="true" outlineLevel="3">
      <c r="A12873" s="2" t="s">
        <v>24851</v>
      </c>
      <c r="B12873" s="3" t="s">
        <v>24852</v>
      </c>
      <c r="C12873" s="2"/>
      <c r="D12873" s="2" t="s">
        <v>16</v>
      </c>
      <c r="E12873" s="4">
        <f>40.00*(1-Z1%)</f>
        <v>40</v>
      </c>
      <c r="F12873" s="2">
        <v>1</v>
      </c>
      <c r="G12873" s="2"/>
    </row>
    <row r="12874" spans="1:26" customHeight="1" ht="36" hidden="true" outlineLevel="3">
      <c r="A12874" s="2" t="s">
        <v>24853</v>
      </c>
      <c r="B12874" s="3" t="s">
        <v>24854</v>
      </c>
      <c r="C12874" s="2"/>
      <c r="D12874" s="2" t="s">
        <v>16</v>
      </c>
      <c r="E12874" s="4">
        <f>50.00*(1-Z1%)</f>
        <v>50</v>
      </c>
      <c r="F12874" s="2">
        <v>1</v>
      </c>
      <c r="G12874" s="2"/>
    </row>
    <row r="12875" spans="1:26" customHeight="1" ht="18" hidden="true" outlineLevel="3">
      <c r="A12875" s="2" t="s">
        <v>24855</v>
      </c>
      <c r="B12875" s="3" t="s">
        <v>24856</v>
      </c>
      <c r="C12875" s="2"/>
      <c r="D12875" s="2" t="s">
        <v>16</v>
      </c>
      <c r="E12875" s="4">
        <f>35.00*(1-Z1%)</f>
        <v>35</v>
      </c>
      <c r="F12875" s="2">
        <v>8</v>
      </c>
      <c r="G12875" s="2"/>
    </row>
    <row r="12876" spans="1:26" customHeight="1" ht="18" hidden="true" outlineLevel="3">
      <c r="A12876" s="2" t="s">
        <v>24857</v>
      </c>
      <c r="B12876" s="3" t="s">
        <v>24858</v>
      </c>
      <c r="C12876" s="2"/>
      <c r="D12876" s="2" t="s">
        <v>16</v>
      </c>
      <c r="E12876" s="4">
        <f>45.00*(1-Z1%)</f>
        <v>45</v>
      </c>
      <c r="F12876" s="2">
        <v>1</v>
      </c>
      <c r="G12876" s="2"/>
    </row>
    <row r="12877" spans="1:26" customHeight="1" ht="18" hidden="true" outlineLevel="3">
      <c r="A12877" s="2" t="s">
        <v>24859</v>
      </c>
      <c r="B12877" s="3" t="s">
        <v>24860</v>
      </c>
      <c r="C12877" s="2"/>
      <c r="D12877" s="2" t="s">
        <v>16</v>
      </c>
      <c r="E12877" s="4">
        <f>70.00*(1-Z1%)</f>
        <v>70</v>
      </c>
      <c r="F12877" s="2">
        <v>10</v>
      </c>
      <c r="G12877" s="2"/>
    </row>
    <row r="12878" spans="1:26" customHeight="1" ht="18" hidden="true" outlineLevel="3">
      <c r="A12878" s="2" t="s">
        <v>24861</v>
      </c>
      <c r="B12878" s="3" t="s">
        <v>24862</v>
      </c>
      <c r="C12878" s="2"/>
      <c r="D12878" s="2" t="s">
        <v>16</v>
      </c>
      <c r="E12878" s="4">
        <f>35.00*(1-Z1%)</f>
        <v>35</v>
      </c>
      <c r="F12878" s="2">
        <v>4</v>
      </c>
      <c r="G12878" s="2"/>
    </row>
    <row r="12879" spans="1:26" customHeight="1" ht="36" hidden="true" outlineLevel="3">
      <c r="A12879" s="2" t="s">
        <v>24863</v>
      </c>
      <c r="B12879" s="3" t="s">
        <v>24864</v>
      </c>
      <c r="C12879" s="2"/>
      <c r="D12879" s="2" t="s">
        <v>16</v>
      </c>
      <c r="E12879" s="4">
        <f>25.00*(1-Z1%)</f>
        <v>25</v>
      </c>
      <c r="F12879" s="2">
        <v>16</v>
      </c>
      <c r="G12879" s="2"/>
    </row>
    <row r="12880" spans="1:26" customHeight="1" ht="18" hidden="true" outlineLevel="3">
      <c r="A12880" s="2" t="s">
        <v>24865</v>
      </c>
      <c r="B12880" s="3" t="s">
        <v>24866</v>
      </c>
      <c r="C12880" s="2"/>
      <c r="D12880" s="2" t="s">
        <v>16</v>
      </c>
      <c r="E12880" s="4">
        <f>40.00*(1-Z1%)</f>
        <v>40</v>
      </c>
      <c r="F12880" s="2">
        <v>7</v>
      </c>
      <c r="G12880" s="2"/>
    </row>
    <row r="12881" spans="1:26" customHeight="1" ht="36" hidden="true" outlineLevel="3">
      <c r="A12881" s="2" t="s">
        <v>24867</v>
      </c>
      <c r="B12881" s="3" t="s">
        <v>24868</v>
      </c>
      <c r="C12881" s="2"/>
      <c r="D12881" s="2" t="s">
        <v>16</v>
      </c>
      <c r="E12881" s="4">
        <f>50.00*(1-Z1%)</f>
        <v>50</v>
      </c>
      <c r="F12881" s="2">
        <v>1</v>
      </c>
      <c r="G12881" s="2"/>
    </row>
    <row r="12882" spans="1:26" customHeight="1" ht="36" hidden="true" outlineLevel="3">
      <c r="A12882" s="2" t="s">
        <v>24869</v>
      </c>
      <c r="B12882" s="3" t="s">
        <v>24870</v>
      </c>
      <c r="C12882" s="2"/>
      <c r="D12882" s="2" t="s">
        <v>16</v>
      </c>
      <c r="E12882" s="4">
        <f>70.00*(1-Z1%)</f>
        <v>70</v>
      </c>
      <c r="F12882" s="2">
        <v>1</v>
      </c>
      <c r="G12882" s="2"/>
    </row>
    <row r="12883" spans="1:26" customHeight="1" ht="18" hidden="true" outlineLevel="3">
      <c r="A12883" s="2" t="s">
        <v>24871</v>
      </c>
      <c r="B12883" s="3" t="s">
        <v>24872</v>
      </c>
      <c r="C12883" s="2"/>
      <c r="D12883" s="2" t="s">
        <v>16</v>
      </c>
      <c r="E12883" s="4">
        <f>45.00*(1-Z1%)</f>
        <v>45</v>
      </c>
      <c r="F12883" s="2">
        <v>1</v>
      </c>
      <c r="G12883" s="2"/>
    </row>
    <row r="12884" spans="1:26" customHeight="1" ht="36" hidden="true" outlineLevel="3">
      <c r="A12884" s="2" t="s">
        <v>24873</v>
      </c>
      <c r="B12884" s="3" t="s">
        <v>24874</v>
      </c>
      <c r="C12884" s="2"/>
      <c r="D12884" s="2" t="s">
        <v>16</v>
      </c>
      <c r="E12884" s="4">
        <f>50.00*(1-Z1%)</f>
        <v>50</v>
      </c>
      <c r="F12884" s="2">
        <v>1</v>
      </c>
      <c r="G12884" s="2"/>
    </row>
    <row r="12885" spans="1:26" customHeight="1" ht="36" hidden="true" outlineLevel="3">
      <c r="A12885" s="2" t="s">
        <v>24875</v>
      </c>
      <c r="B12885" s="3" t="s">
        <v>24876</v>
      </c>
      <c r="C12885" s="2"/>
      <c r="D12885" s="2" t="s">
        <v>16</v>
      </c>
      <c r="E12885" s="4">
        <f>40.00*(1-Z1%)</f>
        <v>40</v>
      </c>
      <c r="F12885" s="2">
        <v>6</v>
      </c>
      <c r="G12885" s="2"/>
    </row>
    <row r="12886" spans="1:26" customHeight="1" ht="18" hidden="true" outlineLevel="3">
      <c r="A12886" s="2" t="s">
        <v>24877</v>
      </c>
      <c r="B12886" s="3" t="s">
        <v>24878</v>
      </c>
      <c r="C12886" s="2"/>
      <c r="D12886" s="2" t="s">
        <v>16</v>
      </c>
      <c r="E12886" s="4">
        <f>30.00*(1-Z1%)</f>
        <v>30</v>
      </c>
      <c r="F12886" s="2">
        <v>2</v>
      </c>
      <c r="G12886" s="2"/>
    </row>
    <row r="12887" spans="1:26" customHeight="1" ht="18" hidden="true" outlineLevel="3">
      <c r="A12887" s="2" t="s">
        <v>24879</v>
      </c>
      <c r="B12887" s="3" t="s">
        <v>24880</v>
      </c>
      <c r="C12887" s="2"/>
      <c r="D12887" s="2" t="s">
        <v>16</v>
      </c>
      <c r="E12887" s="4">
        <f>40.00*(1-Z1%)</f>
        <v>40</v>
      </c>
      <c r="F12887" s="2">
        <v>28</v>
      </c>
      <c r="G12887" s="2"/>
    </row>
    <row r="12888" spans="1:26" customHeight="1" ht="36" hidden="true" outlineLevel="3">
      <c r="A12888" s="2" t="s">
        <v>24881</v>
      </c>
      <c r="B12888" s="3" t="s">
        <v>24882</v>
      </c>
      <c r="C12888" s="2"/>
      <c r="D12888" s="2" t="s">
        <v>16</v>
      </c>
      <c r="E12888" s="4">
        <f>60.00*(1-Z1%)</f>
        <v>60</v>
      </c>
      <c r="F12888" s="2">
        <v>47</v>
      </c>
      <c r="G12888" s="2"/>
    </row>
    <row r="12889" spans="1:26" customHeight="1" ht="18" hidden="true" outlineLevel="3">
      <c r="A12889" s="2" t="s">
        <v>24883</v>
      </c>
      <c r="B12889" s="3" t="s">
        <v>24884</v>
      </c>
      <c r="C12889" s="2"/>
      <c r="D12889" s="2" t="s">
        <v>16</v>
      </c>
      <c r="E12889" s="4">
        <f>40.00*(1-Z1%)</f>
        <v>40</v>
      </c>
      <c r="F12889" s="2">
        <v>3</v>
      </c>
      <c r="G12889" s="2"/>
    </row>
    <row r="12890" spans="1:26" customHeight="1" ht="36" hidden="true" outlineLevel="3">
      <c r="A12890" s="2" t="s">
        <v>24885</v>
      </c>
      <c r="B12890" s="3" t="s">
        <v>24886</v>
      </c>
      <c r="C12890" s="2"/>
      <c r="D12890" s="2" t="s">
        <v>16</v>
      </c>
      <c r="E12890" s="4">
        <f>250.00*(1-Z1%)</f>
        <v>250</v>
      </c>
      <c r="F12890" s="2">
        <v>2</v>
      </c>
      <c r="G12890" s="2"/>
    </row>
    <row r="12891" spans="1:26" customHeight="1" ht="36" hidden="true" outlineLevel="3">
      <c r="A12891" s="2" t="s">
        <v>24887</v>
      </c>
      <c r="B12891" s="3" t="s">
        <v>24888</v>
      </c>
      <c r="C12891" s="2"/>
      <c r="D12891" s="2" t="s">
        <v>16</v>
      </c>
      <c r="E12891" s="4">
        <f>300.00*(1-Z1%)</f>
        <v>300</v>
      </c>
      <c r="F12891" s="2">
        <v>2</v>
      </c>
      <c r="G12891" s="2"/>
    </row>
    <row r="12892" spans="1:26" customHeight="1" ht="35" hidden="true" outlineLevel="2">
      <c r="A12892" s="5" t="s">
        <v>24889</v>
      </c>
      <c r="B12892" s="5"/>
      <c r="C12892" s="5"/>
      <c r="D12892" s="5"/>
      <c r="E12892" s="5"/>
      <c r="F12892" s="5"/>
      <c r="G12892" s="5"/>
    </row>
    <row r="12893" spans="1:26" customHeight="1" ht="35" hidden="true" outlineLevel="3">
      <c r="A12893" s="5" t="s">
        <v>24890</v>
      </c>
      <c r="B12893" s="5"/>
      <c r="C12893" s="5"/>
      <c r="D12893" s="5"/>
      <c r="E12893" s="5"/>
      <c r="F12893" s="5"/>
      <c r="G12893" s="5"/>
    </row>
    <row r="12894" spans="1:26" customHeight="1" ht="36" hidden="true" outlineLevel="3">
      <c r="A12894" s="2" t="s">
        <v>24891</v>
      </c>
      <c r="B12894" s="3" t="s">
        <v>24892</v>
      </c>
      <c r="C12894" s="2"/>
      <c r="D12894" s="2" t="s">
        <v>16</v>
      </c>
      <c r="E12894" s="4">
        <f>550.00*(1-Z1%)</f>
        <v>550</v>
      </c>
      <c r="F12894" s="2">
        <v>1</v>
      </c>
      <c r="G12894" s="2"/>
    </row>
    <row r="12895" spans="1:26" customHeight="1" ht="36" hidden="true" outlineLevel="3">
      <c r="A12895" s="2" t="s">
        <v>24893</v>
      </c>
      <c r="B12895" s="3" t="s">
        <v>24894</v>
      </c>
      <c r="C12895" s="2"/>
      <c r="D12895" s="2" t="s">
        <v>16</v>
      </c>
      <c r="E12895" s="4">
        <f>990.00*(1-Z1%)</f>
        <v>990</v>
      </c>
      <c r="F12895" s="2">
        <v>4</v>
      </c>
      <c r="G12895" s="2"/>
    </row>
    <row r="12896" spans="1:26" customHeight="1" ht="36" hidden="true" outlineLevel="3">
      <c r="A12896" s="2" t="s">
        <v>24895</v>
      </c>
      <c r="B12896" s="3" t="s">
        <v>24896</v>
      </c>
      <c r="C12896" s="2"/>
      <c r="D12896" s="2" t="s">
        <v>16</v>
      </c>
      <c r="E12896" s="4">
        <f>990.00*(1-Z1%)</f>
        <v>990</v>
      </c>
      <c r="F12896" s="2">
        <v>3</v>
      </c>
      <c r="G12896" s="2"/>
    </row>
    <row r="12897" spans="1:26" customHeight="1" ht="36" hidden="true" outlineLevel="3">
      <c r="A12897" s="2" t="s">
        <v>24897</v>
      </c>
      <c r="B12897" s="3" t="s">
        <v>24898</v>
      </c>
      <c r="C12897" s="2"/>
      <c r="D12897" s="2" t="s">
        <v>16</v>
      </c>
      <c r="E12897" s="4">
        <f>990.00*(1-Z1%)</f>
        <v>990</v>
      </c>
      <c r="F12897" s="2">
        <v>2</v>
      </c>
      <c r="G12897" s="2"/>
    </row>
    <row r="12898" spans="1:26" customHeight="1" ht="36" hidden="true" outlineLevel="3">
      <c r="A12898" s="2" t="s">
        <v>24899</v>
      </c>
      <c r="B12898" s="3" t="s">
        <v>24900</v>
      </c>
      <c r="C12898" s="2"/>
      <c r="D12898" s="2" t="s">
        <v>16</v>
      </c>
      <c r="E12898" s="4">
        <f>800.00*(1-Z1%)</f>
        <v>800</v>
      </c>
      <c r="F12898" s="2">
        <v>1</v>
      </c>
      <c r="G12898" s="2"/>
    </row>
    <row r="12899" spans="1:26" customHeight="1" ht="36" hidden="true" outlineLevel="3">
      <c r="A12899" s="2" t="s">
        <v>24901</v>
      </c>
      <c r="B12899" s="3" t="s">
        <v>24902</v>
      </c>
      <c r="C12899" s="2"/>
      <c r="D12899" s="2" t="s">
        <v>16</v>
      </c>
      <c r="E12899" s="4">
        <f>2750.00*(1-Z1%)</f>
        <v>2750</v>
      </c>
      <c r="F12899" s="2">
        <v>1</v>
      </c>
      <c r="G12899" s="2"/>
    </row>
    <row r="12900" spans="1:26" customHeight="1" ht="54" hidden="true" outlineLevel="3">
      <c r="A12900" s="2" t="s">
        <v>24903</v>
      </c>
      <c r="B12900" s="3" t="s">
        <v>24904</v>
      </c>
      <c r="C12900" s="2"/>
      <c r="D12900" s="2" t="s">
        <v>16</v>
      </c>
      <c r="E12900" s="4">
        <f>2750.00*(1-Z1%)</f>
        <v>2750</v>
      </c>
      <c r="F12900" s="2">
        <v>1</v>
      </c>
      <c r="G12900" s="2"/>
    </row>
    <row r="12901" spans="1:26" customHeight="1" ht="36" hidden="true" outlineLevel="3">
      <c r="A12901" s="2" t="s">
        <v>24905</v>
      </c>
      <c r="B12901" s="3" t="s">
        <v>24906</v>
      </c>
      <c r="C12901" s="2"/>
      <c r="D12901" s="2" t="s">
        <v>16</v>
      </c>
      <c r="E12901" s="4">
        <f>1050.00*(1-Z1%)</f>
        <v>1050</v>
      </c>
      <c r="F12901" s="2">
        <v>2</v>
      </c>
      <c r="G12901" s="2"/>
    </row>
    <row r="12902" spans="1:26" customHeight="1" ht="36" hidden="true" outlineLevel="3">
      <c r="A12902" s="2" t="s">
        <v>24907</v>
      </c>
      <c r="B12902" s="3" t="s">
        <v>24908</v>
      </c>
      <c r="C12902" s="2"/>
      <c r="D12902" s="2" t="s">
        <v>16</v>
      </c>
      <c r="E12902" s="4">
        <f>1450.00*(1-Z1%)</f>
        <v>1450</v>
      </c>
      <c r="F12902" s="2">
        <v>1</v>
      </c>
      <c r="G12902" s="2"/>
    </row>
    <row r="12903" spans="1:26" customHeight="1" ht="36" hidden="true" outlineLevel="3">
      <c r="A12903" s="2" t="s">
        <v>24909</v>
      </c>
      <c r="B12903" s="3" t="s">
        <v>24910</v>
      </c>
      <c r="C12903" s="2"/>
      <c r="D12903" s="2" t="s">
        <v>16</v>
      </c>
      <c r="E12903" s="4">
        <f>1250.00*(1-Z1%)</f>
        <v>1250</v>
      </c>
      <c r="F12903" s="2">
        <v>2</v>
      </c>
      <c r="G12903" s="2"/>
    </row>
    <row r="12904" spans="1:26" customHeight="1" ht="36" hidden="true" outlineLevel="3">
      <c r="A12904" s="2" t="s">
        <v>24911</v>
      </c>
      <c r="B12904" s="3" t="s">
        <v>24912</v>
      </c>
      <c r="C12904" s="2"/>
      <c r="D12904" s="2" t="s">
        <v>16</v>
      </c>
      <c r="E12904" s="4">
        <f>1250.00*(1-Z1%)</f>
        <v>1250</v>
      </c>
      <c r="F12904" s="2">
        <v>4</v>
      </c>
      <c r="G12904" s="2"/>
    </row>
    <row r="12905" spans="1:26" customHeight="1" ht="36" hidden="true" outlineLevel="3">
      <c r="A12905" s="2" t="s">
        <v>24913</v>
      </c>
      <c r="B12905" s="3" t="s">
        <v>24914</v>
      </c>
      <c r="C12905" s="2"/>
      <c r="D12905" s="2" t="s">
        <v>16</v>
      </c>
      <c r="E12905" s="4">
        <f>1890.00*(1-Z1%)</f>
        <v>1890</v>
      </c>
      <c r="F12905" s="2">
        <v>3</v>
      </c>
      <c r="G12905" s="2"/>
    </row>
    <row r="12906" spans="1:26" customHeight="1" ht="54" hidden="true" outlineLevel="3">
      <c r="A12906" s="2" t="s">
        <v>24915</v>
      </c>
      <c r="B12906" s="3" t="s">
        <v>24916</v>
      </c>
      <c r="C12906" s="2"/>
      <c r="D12906" s="2" t="s">
        <v>16</v>
      </c>
      <c r="E12906" s="4">
        <f>1900.00*(1-Z1%)</f>
        <v>1900</v>
      </c>
      <c r="F12906" s="2">
        <v>1</v>
      </c>
      <c r="G12906" s="2"/>
    </row>
    <row r="12907" spans="1:26" customHeight="1" ht="36" hidden="true" outlineLevel="3">
      <c r="A12907" s="2" t="s">
        <v>24917</v>
      </c>
      <c r="B12907" s="3" t="s">
        <v>24918</v>
      </c>
      <c r="C12907" s="2"/>
      <c r="D12907" s="2" t="s">
        <v>16</v>
      </c>
      <c r="E12907" s="4">
        <f>900.00*(1-Z1%)</f>
        <v>900</v>
      </c>
      <c r="F12907" s="2">
        <v>1</v>
      </c>
      <c r="G12907" s="2"/>
    </row>
    <row r="12908" spans="1:26" customHeight="1" ht="36" hidden="true" outlineLevel="3">
      <c r="A12908" s="2" t="s">
        <v>24919</v>
      </c>
      <c r="B12908" s="3" t="s">
        <v>24920</v>
      </c>
      <c r="C12908" s="2"/>
      <c r="D12908" s="2" t="s">
        <v>16</v>
      </c>
      <c r="E12908" s="4">
        <f>650.00*(1-Z1%)</f>
        <v>650</v>
      </c>
      <c r="F12908" s="2">
        <v>1</v>
      </c>
      <c r="G12908" s="2"/>
    </row>
    <row r="12909" spans="1:26" customHeight="1" ht="36" hidden="true" outlineLevel="3">
      <c r="A12909" s="2" t="s">
        <v>24921</v>
      </c>
      <c r="B12909" s="3" t="s">
        <v>24922</v>
      </c>
      <c r="C12909" s="2"/>
      <c r="D12909" s="2" t="s">
        <v>16</v>
      </c>
      <c r="E12909" s="4">
        <f>490.00*(1-Z1%)</f>
        <v>490</v>
      </c>
      <c r="F12909" s="2">
        <v>2</v>
      </c>
      <c r="G12909" s="2"/>
    </row>
    <row r="12910" spans="1:26" customHeight="1" ht="36" hidden="true" outlineLevel="3">
      <c r="A12910" s="2" t="s">
        <v>24923</v>
      </c>
      <c r="B12910" s="3" t="s">
        <v>24924</v>
      </c>
      <c r="C12910" s="2"/>
      <c r="D12910" s="2" t="s">
        <v>16</v>
      </c>
      <c r="E12910" s="4">
        <f>250.00*(1-Z1%)</f>
        <v>250</v>
      </c>
      <c r="F12910" s="2">
        <v>1</v>
      </c>
      <c r="G12910" s="2"/>
    </row>
    <row r="12911" spans="1:26" customHeight="1" ht="36" hidden="true" outlineLevel="3">
      <c r="A12911" s="2" t="s">
        <v>24925</v>
      </c>
      <c r="B12911" s="3" t="s">
        <v>24926</v>
      </c>
      <c r="C12911" s="2"/>
      <c r="D12911" s="2" t="s">
        <v>16</v>
      </c>
      <c r="E12911" s="4">
        <f>400.00*(1-Z1%)</f>
        <v>400</v>
      </c>
      <c r="F12911" s="2">
        <v>1</v>
      </c>
      <c r="G12911" s="2"/>
    </row>
    <row r="12912" spans="1:26" customHeight="1" ht="36" hidden="true" outlineLevel="3">
      <c r="A12912" s="2" t="s">
        <v>24927</v>
      </c>
      <c r="B12912" s="3" t="s">
        <v>24928</v>
      </c>
      <c r="C12912" s="2"/>
      <c r="D12912" s="2" t="s">
        <v>16</v>
      </c>
      <c r="E12912" s="4">
        <f>500.00*(1-Z1%)</f>
        <v>500</v>
      </c>
      <c r="F12912" s="2">
        <v>1</v>
      </c>
      <c r="G12912" s="2"/>
    </row>
    <row r="12913" spans="1:26" customHeight="1" ht="36" hidden="true" outlineLevel="3">
      <c r="A12913" s="2" t="s">
        <v>24929</v>
      </c>
      <c r="B12913" s="3" t="s">
        <v>24930</v>
      </c>
      <c r="C12913" s="2"/>
      <c r="D12913" s="2" t="s">
        <v>16</v>
      </c>
      <c r="E12913" s="4">
        <f>1150.00*(1-Z1%)</f>
        <v>1150</v>
      </c>
      <c r="F12913" s="2">
        <v>1</v>
      </c>
      <c r="G12913" s="2"/>
    </row>
    <row r="12914" spans="1:26" customHeight="1" ht="36" hidden="true" outlineLevel="3">
      <c r="A12914" s="2" t="s">
        <v>24931</v>
      </c>
      <c r="B12914" s="3" t="s">
        <v>24932</v>
      </c>
      <c r="C12914" s="2"/>
      <c r="D12914" s="2" t="s">
        <v>16</v>
      </c>
      <c r="E12914" s="4">
        <f>550.00*(1-Z1%)</f>
        <v>550</v>
      </c>
      <c r="F12914" s="2">
        <v>1</v>
      </c>
      <c r="G12914" s="2"/>
    </row>
    <row r="12915" spans="1:26" customHeight="1" ht="36" hidden="true" outlineLevel="3">
      <c r="A12915" s="2" t="s">
        <v>24933</v>
      </c>
      <c r="B12915" s="3" t="s">
        <v>24934</v>
      </c>
      <c r="C12915" s="2"/>
      <c r="D12915" s="2" t="s">
        <v>16</v>
      </c>
      <c r="E12915" s="4">
        <f>550.00*(1-Z1%)</f>
        <v>550</v>
      </c>
      <c r="F12915" s="2">
        <v>1</v>
      </c>
      <c r="G12915" s="2"/>
    </row>
    <row r="12916" spans="1:26" customHeight="1" ht="36" hidden="true" outlineLevel="3">
      <c r="A12916" s="2" t="s">
        <v>24935</v>
      </c>
      <c r="B12916" s="3" t="s">
        <v>24936</v>
      </c>
      <c r="C12916" s="2"/>
      <c r="D12916" s="2" t="s">
        <v>16</v>
      </c>
      <c r="E12916" s="4">
        <f>550.00*(1-Z1%)</f>
        <v>550</v>
      </c>
      <c r="F12916" s="2">
        <v>1</v>
      </c>
      <c r="G12916" s="2"/>
    </row>
    <row r="12917" spans="1:26" customHeight="1" ht="36" hidden="true" outlineLevel="3">
      <c r="A12917" s="2" t="s">
        <v>24937</v>
      </c>
      <c r="B12917" s="3" t="s">
        <v>24938</v>
      </c>
      <c r="C12917" s="2"/>
      <c r="D12917" s="2" t="s">
        <v>16</v>
      </c>
      <c r="E12917" s="4">
        <f>650.00*(1-Z1%)</f>
        <v>650</v>
      </c>
      <c r="F12917" s="2">
        <v>4</v>
      </c>
      <c r="G12917" s="2"/>
    </row>
    <row r="12918" spans="1:26" customHeight="1" ht="36" hidden="true" outlineLevel="3">
      <c r="A12918" s="2" t="s">
        <v>24939</v>
      </c>
      <c r="B12918" s="3" t="s">
        <v>24940</v>
      </c>
      <c r="C12918" s="2"/>
      <c r="D12918" s="2" t="s">
        <v>16</v>
      </c>
      <c r="E12918" s="4">
        <f>650.00*(1-Z1%)</f>
        <v>650</v>
      </c>
      <c r="F12918" s="2">
        <v>5</v>
      </c>
      <c r="G12918" s="2"/>
    </row>
    <row r="12919" spans="1:26" customHeight="1" ht="36" hidden="true" outlineLevel="3">
      <c r="A12919" s="2" t="s">
        <v>24941</v>
      </c>
      <c r="B12919" s="3" t="s">
        <v>24942</v>
      </c>
      <c r="C12919" s="2"/>
      <c r="D12919" s="2" t="s">
        <v>16</v>
      </c>
      <c r="E12919" s="4">
        <f>500.00*(1-Z1%)</f>
        <v>500</v>
      </c>
      <c r="F12919" s="2">
        <v>1</v>
      </c>
      <c r="G12919" s="2"/>
    </row>
    <row r="12920" spans="1:26" customHeight="1" ht="36" hidden="true" outlineLevel="3">
      <c r="A12920" s="2" t="s">
        <v>24943</v>
      </c>
      <c r="B12920" s="3" t="s">
        <v>24944</v>
      </c>
      <c r="C12920" s="2"/>
      <c r="D12920" s="2" t="s">
        <v>16</v>
      </c>
      <c r="E12920" s="4">
        <f>500.00*(1-Z1%)</f>
        <v>500</v>
      </c>
      <c r="F12920" s="2">
        <v>1</v>
      </c>
      <c r="G12920" s="2"/>
    </row>
    <row r="12921" spans="1:26" customHeight="1" ht="36" hidden="true" outlineLevel="3">
      <c r="A12921" s="2" t="s">
        <v>24945</v>
      </c>
      <c r="B12921" s="3" t="s">
        <v>24946</v>
      </c>
      <c r="C12921" s="2"/>
      <c r="D12921" s="2" t="s">
        <v>16</v>
      </c>
      <c r="E12921" s="4">
        <f>550.00*(1-Z1%)</f>
        <v>550</v>
      </c>
      <c r="F12921" s="2">
        <v>1</v>
      </c>
      <c r="G12921" s="2"/>
    </row>
    <row r="12922" spans="1:26" customHeight="1" ht="36" hidden="true" outlineLevel="3">
      <c r="A12922" s="2" t="s">
        <v>24947</v>
      </c>
      <c r="B12922" s="3" t="s">
        <v>24948</v>
      </c>
      <c r="C12922" s="2"/>
      <c r="D12922" s="2" t="s">
        <v>16</v>
      </c>
      <c r="E12922" s="4">
        <f>500.00*(1-Z1%)</f>
        <v>500</v>
      </c>
      <c r="F12922" s="2">
        <v>1</v>
      </c>
      <c r="G12922" s="2"/>
    </row>
    <row r="12923" spans="1:26" customHeight="1" ht="36" hidden="true" outlineLevel="3">
      <c r="A12923" s="2" t="s">
        <v>24949</v>
      </c>
      <c r="B12923" s="3" t="s">
        <v>24950</v>
      </c>
      <c r="C12923" s="2"/>
      <c r="D12923" s="2" t="s">
        <v>16</v>
      </c>
      <c r="E12923" s="4">
        <f>450.00*(1-Z1%)</f>
        <v>450</v>
      </c>
      <c r="F12923" s="2">
        <v>1</v>
      </c>
      <c r="G12923" s="2"/>
    </row>
    <row r="12924" spans="1:26" customHeight="1" ht="36" hidden="true" outlineLevel="3">
      <c r="A12924" s="2" t="s">
        <v>24951</v>
      </c>
      <c r="B12924" s="3" t="s">
        <v>24952</v>
      </c>
      <c r="C12924" s="2"/>
      <c r="D12924" s="2" t="s">
        <v>16</v>
      </c>
      <c r="E12924" s="4">
        <f>400.00*(1-Z1%)</f>
        <v>400</v>
      </c>
      <c r="F12924" s="2">
        <v>1</v>
      </c>
      <c r="G12924" s="2"/>
    </row>
    <row r="12925" spans="1:26" customHeight="1" ht="36" hidden="true" outlineLevel="3">
      <c r="A12925" s="2" t="s">
        <v>24953</v>
      </c>
      <c r="B12925" s="3" t="s">
        <v>24954</v>
      </c>
      <c r="C12925" s="2"/>
      <c r="D12925" s="2" t="s">
        <v>16</v>
      </c>
      <c r="E12925" s="4">
        <f>1230.00*(1-Z1%)</f>
        <v>1230</v>
      </c>
      <c r="F12925" s="2">
        <v>1</v>
      </c>
      <c r="G12925" s="2"/>
    </row>
    <row r="12926" spans="1:26" customHeight="1" ht="36" hidden="true" outlineLevel="3">
      <c r="A12926" s="2" t="s">
        <v>24955</v>
      </c>
      <c r="B12926" s="3" t="s">
        <v>24956</v>
      </c>
      <c r="C12926" s="2"/>
      <c r="D12926" s="2" t="s">
        <v>16</v>
      </c>
      <c r="E12926" s="4">
        <f>1230.00*(1-Z1%)</f>
        <v>1230</v>
      </c>
      <c r="F12926" s="2">
        <v>1</v>
      </c>
      <c r="G12926" s="2"/>
    </row>
    <row r="12927" spans="1:26" customHeight="1" ht="36" hidden="true" outlineLevel="3">
      <c r="A12927" s="2" t="s">
        <v>24957</v>
      </c>
      <c r="B12927" s="3" t="s">
        <v>24958</v>
      </c>
      <c r="C12927" s="2"/>
      <c r="D12927" s="2" t="s">
        <v>16</v>
      </c>
      <c r="E12927" s="4">
        <f>850.00*(1-Z1%)</f>
        <v>850</v>
      </c>
      <c r="F12927" s="2">
        <v>1</v>
      </c>
      <c r="G12927" s="2"/>
    </row>
    <row r="12928" spans="1:26" customHeight="1" ht="36" hidden="true" outlineLevel="3">
      <c r="A12928" s="2" t="s">
        <v>24959</v>
      </c>
      <c r="B12928" s="3" t="s">
        <v>24960</v>
      </c>
      <c r="C12928" s="2"/>
      <c r="D12928" s="2" t="s">
        <v>16</v>
      </c>
      <c r="E12928" s="4">
        <f>760.00*(1-Z1%)</f>
        <v>760</v>
      </c>
      <c r="F12928" s="2">
        <v>1</v>
      </c>
      <c r="G12928" s="2"/>
    </row>
    <row r="12929" spans="1:26" customHeight="1" ht="36" hidden="true" outlineLevel="3">
      <c r="A12929" s="2" t="s">
        <v>24961</v>
      </c>
      <c r="B12929" s="3" t="s">
        <v>24962</v>
      </c>
      <c r="C12929" s="2"/>
      <c r="D12929" s="2" t="s">
        <v>16</v>
      </c>
      <c r="E12929" s="4">
        <f>920.00*(1-Z1%)</f>
        <v>920</v>
      </c>
      <c r="F12929" s="2">
        <v>1</v>
      </c>
      <c r="G12929" s="2"/>
    </row>
    <row r="12930" spans="1:26" customHeight="1" ht="36" hidden="true" outlineLevel="3">
      <c r="A12930" s="2" t="s">
        <v>24963</v>
      </c>
      <c r="B12930" s="3" t="s">
        <v>24964</v>
      </c>
      <c r="C12930" s="2"/>
      <c r="D12930" s="2" t="s">
        <v>16</v>
      </c>
      <c r="E12930" s="4">
        <f>760.00*(1-Z1%)</f>
        <v>760</v>
      </c>
      <c r="F12930" s="2">
        <v>1</v>
      </c>
      <c r="G12930" s="2"/>
    </row>
    <row r="12931" spans="1:26" customHeight="1" ht="36" hidden="true" outlineLevel="3">
      <c r="A12931" s="2" t="s">
        <v>24965</v>
      </c>
      <c r="B12931" s="3" t="s">
        <v>24966</v>
      </c>
      <c r="C12931" s="2"/>
      <c r="D12931" s="2" t="s">
        <v>16</v>
      </c>
      <c r="E12931" s="4">
        <f>920.00*(1-Z1%)</f>
        <v>920</v>
      </c>
      <c r="F12931" s="2">
        <v>1</v>
      </c>
      <c r="G12931" s="2"/>
    </row>
    <row r="12932" spans="1:26" customHeight="1" ht="36" hidden="true" outlineLevel="3">
      <c r="A12932" s="2" t="s">
        <v>24967</v>
      </c>
      <c r="B12932" s="3" t="s">
        <v>24968</v>
      </c>
      <c r="C12932" s="2"/>
      <c r="D12932" s="2" t="s">
        <v>16</v>
      </c>
      <c r="E12932" s="4">
        <f>850.00*(1-Z1%)</f>
        <v>850</v>
      </c>
      <c r="F12932" s="2">
        <v>1</v>
      </c>
      <c r="G12932" s="2"/>
    </row>
    <row r="12933" spans="1:26" customHeight="1" ht="36" hidden="true" outlineLevel="3">
      <c r="A12933" s="2" t="s">
        <v>24969</v>
      </c>
      <c r="B12933" s="3" t="s">
        <v>24970</v>
      </c>
      <c r="C12933" s="2"/>
      <c r="D12933" s="2" t="s">
        <v>16</v>
      </c>
      <c r="E12933" s="4">
        <f>920.00*(1-Z1%)</f>
        <v>920</v>
      </c>
      <c r="F12933" s="2">
        <v>1</v>
      </c>
      <c r="G12933" s="2"/>
    </row>
    <row r="12934" spans="1:26" customHeight="1" ht="36" hidden="true" outlineLevel="3">
      <c r="A12934" s="2" t="s">
        <v>24971</v>
      </c>
      <c r="B12934" s="3" t="s">
        <v>24972</v>
      </c>
      <c r="C12934" s="2"/>
      <c r="D12934" s="2" t="s">
        <v>16</v>
      </c>
      <c r="E12934" s="4">
        <f>390.00*(1-Z1%)</f>
        <v>390</v>
      </c>
      <c r="F12934" s="2">
        <v>1</v>
      </c>
      <c r="G12934" s="2"/>
    </row>
    <row r="12935" spans="1:26" customHeight="1" ht="36" hidden="true" outlineLevel="3">
      <c r="A12935" s="2" t="s">
        <v>24973</v>
      </c>
      <c r="B12935" s="3" t="s">
        <v>24974</v>
      </c>
      <c r="C12935" s="2"/>
      <c r="D12935" s="2" t="s">
        <v>16</v>
      </c>
      <c r="E12935" s="4">
        <f>750.00*(1-Z1%)</f>
        <v>750</v>
      </c>
      <c r="F12935" s="2">
        <v>4</v>
      </c>
      <c r="G12935" s="2"/>
    </row>
    <row r="12936" spans="1:26" customHeight="1" ht="36" hidden="true" outlineLevel="3">
      <c r="A12936" s="2" t="s">
        <v>24975</v>
      </c>
      <c r="B12936" s="3" t="s">
        <v>24976</v>
      </c>
      <c r="C12936" s="2"/>
      <c r="D12936" s="2" t="s">
        <v>16</v>
      </c>
      <c r="E12936" s="4">
        <f>750.00*(1-Z1%)</f>
        <v>750</v>
      </c>
      <c r="F12936" s="2">
        <v>5</v>
      </c>
      <c r="G12936" s="2"/>
    </row>
    <row r="12937" spans="1:26" customHeight="1" ht="36" hidden="true" outlineLevel="3">
      <c r="A12937" s="2" t="s">
        <v>24977</v>
      </c>
      <c r="B12937" s="3" t="s">
        <v>24978</v>
      </c>
      <c r="C12937" s="2"/>
      <c r="D12937" s="2" t="s">
        <v>16</v>
      </c>
      <c r="E12937" s="4">
        <f>920.00*(1-Z1%)</f>
        <v>920</v>
      </c>
      <c r="F12937" s="2">
        <v>1</v>
      </c>
      <c r="G12937" s="2"/>
    </row>
    <row r="12938" spans="1:26" customHeight="1" ht="36" hidden="true" outlineLevel="3">
      <c r="A12938" s="2" t="s">
        <v>24979</v>
      </c>
      <c r="B12938" s="3" t="s">
        <v>24980</v>
      </c>
      <c r="C12938" s="2"/>
      <c r="D12938" s="2" t="s">
        <v>16</v>
      </c>
      <c r="E12938" s="4">
        <f>500.00*(1-Z1%)</f>
        <v>500</v>
      </c>
      <c r="F12938" s="2">
        <v>1</v>
      </c>
      <c r="G12938" s="2"/>
    </row>
    <row r="12939" spans="1:26" customHeight="1" ht="36" hidden="true" outlineLevel="3">
      <c r="A12939" s="2" t="s">
        <v>24981</v>
      </c>
      <c r="B12939" s="3" t="s">
        <v>24982</v>
      </c>
      <c r="C12939" s="2"/>
      <c r="D12939" s="2" t="s">
        <v>16</v>
      </c>
      <c r="E12939" s="4">
        <f>490.00*(1-Z1%)</f>
        <v>490</v>
      </c>
      <c r="F12939" s="2">
        <v>5</v>
      </c>
      <c r="G12939" s="2"/>
    </row>
    <row r="12940" spans="1:26" customHeight="1" ht="36" hidden="true" outlineLevel="3">
      <c r="A12940" s="2" t="s">
        <v>24983</v>
      </c>
      <c r="B12940" s="3" t="s">
        <v>24984</v>
      </c>
      <c r="C12940" s="2"/>
      <c r="D12940" s="2" t="s">
        <v>16</v>
      </c>
      <c r="E12940" s="4">
        <f>490.00*(1-Z1%)</f>
        <v>490</v>
      </c>
      <c r="F12940" s="2">
        <v>2</v>
      </c>
      <c r="G12940" s="2"/>
    </row>
    <row r="12941" spans="1:26" customHeight="1" ht="36" hidden="true" outlineLevel="3">
      <c r="A12941" s="2" t="s">
        <v>24985</v>
      </c>
      <c r="B12941" s="3" t="s">
        <v>24986</v>
      </c>
      <c r="C12941" s="2"/>
      <c r="D12941" s="2" t="s">
        <v>16</v>
      </c>
      <c r="E12941" s="4">
        <f>2350.00*(1-Z1%)</f>
        <v>2350</v>
      </c>
      <c r="F12941" s="2">
        <v>1</v>
      </c>
      <c r="G12941" s="2"/>
    </row>
    <row r="12942" spans="1:26" customHeight="1" ht="36" hidden="true" outlineLevel="3">
      <c r="A12942" s="2" t="s">
        <v>24987</v>
      </c>
      <c r="B12942" s="3" t="s">
        <v>24988</v>
      </c>
      <c r="C12942" s="2"/>
      <c r="D12942" s="2" t="s">
        <v>16</v>
      </c>
      <c r="E12942" s="4">
        <f>660.00*(1-Z1%)</f>
        <v>660</v>
      </c>
      <c r="F12942" s="2">
        <v>1</v>
      </c>
      <c r="G12942" s="2"/>
    </row>
    <row r="12943" spans="1:26" customHeight="1" ht="36" hidden="true" outlineLevel="3">
      <c r="A12943" s="2" t="s">
        <v>24989</v>
      </c>
      <c r="B12943" s="3" t="s">
        <v>24990</v>
      </c>
      <c r="C12943" s="2"/>
      <c r="D12943" s="2" t="s">
        <v>16</v>
      </c>
      <c r="E12943" s="4">
        <f>1590.00*(1-Z1%)</f>
        <v>1590</v>
      </c>
      <c r="F12943" s="2">
        <v>1</v>
      </c>
      <c r="G12943" s="2"/>
    </row>
    <row r="12944" spans="1:26" customHeight="1" ht="36" hidden="true" outlineLevel="3">
      <c r="A12944" s="2" t="s">
        <v>24991</v>
      </c>
      <c r="B12944" s="3" t="s">
        <v>24992</v>
      </c>
      <c r="C12944" s="2"/>
      <c r="D12944" s="2" t="s">
        <v>16</v>
      </c>
      <c r="E12944" s="4">
        <f>860.00*(1-Z1%)</f>
        <v>860</v>
      </c>
      <c r="F12944" s="2">
        <v>1</v>
      </c>
      <c r="G12944" s="2"/>
    </row>
    <row r="12945" spans="1:26" customHeight="1" ht="36" hidden="true" outlineLevel="3">
      <c r="A12945" s="2" t="s">
        <v>24993</v>
      </c>
      <c r="B12945" s="3" t="s">
        <v>24994</v>
      </c>
      <c r="C12945" s="2"/>
      <c r="D12945" s="2" t="s">
        <v>16</v>
      </c>
      <c r="E12945" s="4">
        <f>170.00*(1-Z1%)</f>
        <v>170</v>
      </c>
      <c r="F12945" s="2">
        <v>1</v>
      </c>
      <c r="G12945" s="2"/>
    </row>
    <row r="12946" spans="1:26" customHeight="1" ht="36" hidden="true" outlineLevel="3">
      <c r="A12946" s="2" t="s">
        <v>24995</v>
      </c>
      <c r="B12946" s="3" t="s">
        <v>24996</v>
      </c>
      <c r="C12946" s="2"/>
      <c r="D12946" s="2" t="s">
        <v>16</v>
      </c>
      <c r="E12946" s="4">
        <f>420.00*(1-Z1%)</f>
        <v>420</v>
      </c>
      <c r="F12946" s="2">
        <v>1</v>
      </c>
      <c r="G12946" s="2"/>
    </row>
    <row r="12947" spans="1:26" customHeight="1" ht="36" hidden="true" outlineLevel="3">
      <c r="A12947" s="2" t="s">
        <v>24997</v>
      </c>
      <c r="B12947" s="3" t="s">
        <v>24998</v>
      </c>
      <c r="C12947" s="2"/>
      <c r="D12947" s="2" t="s">
        <v>16</v>
      </c>
      <c r="E12947" s="4">
        <f>570.00*(1-Z1%)</f>
        <v>570</v>
      </c>
      <c r="F12947" s="2">
        <v>1</v>
      </c>
      <c r="G12947" s="2"/>
    </row>
    <row r="12948" spans="1:26" customHeight="1" ht="36" hidden="true" outlineLevel="3">
      <c r="A12948" s="2" t="s">
        <v>24999</v>
      </c>
      <c r="B12948" s="3" t="s">
        <v>25000</v>
      </c>
      <c r="C12948" s="2"/>
      <c r="D12948" s="2" t="s">
        <v>16</v>
      </c>
      <c r="E12948" s="4">
        <f>570.00*(1-Z1%)</f>
        <v>570</v>
      </c>
      <c r="F12948" s="2">
        <v>1</v>
      </c>
      <c r="G12948" s="2"/>
    </row>
    <row r="12949" spans="1:26" customHeight="1" ht="36" hidden="true" outlineLevel="3">
      <c r="A12949" s="2" t="s">
        <v>25001</v>
      </c>
      <c r="B12949" s="3" t="s">
        <v>25002</v>
      </c>
      <c r="C12949" s="2"/>
      <c r="D12949" s="2" t="s">
        <v>16</v>
      </c>
      <c r="E12949" s="4">
        <f>1050.00*(1-Z1%)</f>
        <v>1050</v>
      </c>
      <c r="F12949" s="2">
        <v>5</v>
      </c>
      <c r="G12949" s="2"/>
    </row>
    <row r="12950" spans="1:26" customHeight="1" ht="36" hidden="true" outlineLevel="3">
      <c r="A12950" s="2" t="s">
        <v>25003</v>
      </c>
      <c r="B12950" s="3" t="s">
        <v>25004</v>
      </c>
      <c r="C12950" s="2"/>
      <c r="D12950" s="2" t="s">
        <v>16</v>
      </c>
      <c r="E12950" s="4">
        <f>1050.00*(1-Z1%)</f>
        <v>1050</v>
      </c>
      <c r="F12950" s="2">
        <v>6</v>
      </c>
      <c r="G12950" s="2"/>
    </row>
    <row r="12951" spans="1:26" customHeight="1" ht="36" hidden="true" outlineLevel="3">
      <c r="A12951" s="2" t="s">
        <v>25005</v>
      </c>
      <c r="B12951" s="3" t="s">
        <v>25006</v>
      </c>
      <c r="C12951" s="2"/>
      <c r="D12951" s="2" t="s">
        <v>16</v>
      </c>
      <c r="E12951" s="4">
        <f>1650.00*(1-Z1%)</f>
        <v>1650</v>
      </c>
      <c r="F12951" s="2">
        <v>5</v>
      </c>
      <c r="G12951" s="2"/>
    </row>
    <row r="12952" spans="1:26" customHeight="1" ht="36" hidden="true" outlineLevel="3">
      <c r="A12952" s="2" t="s">
        <v>25007</v>
      </c>
      <c r="B12952" s="3" t="s">
        <v>25008</v>
      </c>
      <c r="C12952" s="2"/>
      <c r="D12952" s="2" t="s">
        <v>16</v>
      </c>
      <c r="E12952" s="4">
        <f>1650.00*(1-Z1%)</f>
        <v>1650</v>
      </c>
      <c r="F12952" s="2">
        <v>4</v>
      </c>
      <c r="G12952" s="2"/>
    </row>
    <row r="12953" spans="1:26" customHeight="1" ht="36" hidden="true" outlineLevel="3">
      <c r="A12953" s="2" t="s">
        <v>25009</v>
      </c>
      <c r="B12953" s="3" t="s">
        <v>25010</v>
      </c>
      <c r="C12953" s="2"/>
      <c r="D12953" s="2" t="s">
        <v>16</v>
      </c>
      <c r="E12953" s="4">
        <f>1650.00*(1-Z1%)</f>
        <v>1650</v>
      </c>
      <c r="F12953" s="2">
        <v>4</v>
      </c>
      <c r="G12953" s="2"/>
    </row>
    <row r="12954" spans="1:26" customHeight="1" ht="36" hidden="true" outlineLevel="3">
      <c r="A12954" s="2" t="s">
        <v>25011</v>
      </c>
      <c r="B12954" s="3" t="s">
        <v>25012</v>
      </c>
      <c r="C12954" s="2"/>
      <c r="D12954" s="2" t="s">
        <v>16</v>
      </c>
      <c r="E12954" s="4">
        <f>620.00*(1-Z1%)</f>
        <v>620</v>
      </c>
      <c r="F12954" s="2">
        <v>1</v>
      </c>
      <c r="G12954" s="2"/>
    </row>
    <row r="12955" spans="1:26" customHeight="1" ht="36" hidden="true" outlineLevel="3">
      <c r="A12955" s="2" t="s">
        <v>25013</v>
      </c>
      <c r="B12955" s="3" t="s">
        <v>25014</v>
      </c>
      <c r="C12955" s="2"/>
      <c r="D12955" s="2" t="s">
        <v>16</v>
      </c>
      <c r="E12955" s="4">
        <f>650.00*(1-Z1%)</f>
        <v>650</v>
      </c>
      <c r="F12955" s="2">
        <v>2</v>
      </c>
      <c r="G12955" s="2"/>
    </row>
    <row r="12956" spans="1:26" customHeight="1" ht="36" hidden="true" outlineLevel="3">
      <c r="A12956" s="2" t="s">
        <v>25015</v>
      </c>
      <c r="B12956" s="3" t="s">
        <v>25016</v>
      </c>
      <c r="C12956" s="2"/>
      <c r="D12956" s="2" t="s">
        <v>16</v>
      </c>
      <c r="E12956" s="4">
        <f>2450.00*(1-Z1%)</f>
        <v>2450</v>
      </c>
      <c r="F12956" s="2">
        <v>1</v>
      </c>
      <c r="G12956" s="2"/>
    </row>
    <row r="12957" spans="1:26" customHeight="1" ht="36" hidden="true" outlineLevel="3">
      <c r="A12957" s="2" t="s">
        <v>25017</v>
      </c>
      <c r="B12957" s="3" t="s">
        <v>25018</v>
      </c>
      <c r="C12957" s="2"/>
      <c r="D12957" s="2" t="s">
        <v>16</v>
      </c>
      <c r="E12957" s="4">
        <f>1000.00*(1-Z1%)</f>
        <v>1000</v>
      </c>
      <c r="F12957" s="2">
        <v>1</v>
      </c>
      <c r="G12957" s="2"/>
    </row>
    <row r="12958" spans="1:26" customHeight="1" ht="36" hidden="true" outlineLevel="3">
      <c r="A12958" s="2" t="s">
        <v>25019</v>
      </c>
      <c r="B12958" s="3" t="s">
        <v>25020</v>
      </c>
      <c r="C12958" s="2"/>
      <c r="D12958" s="2" t="s">
        <v>16</v>
      </c>
      <c r="E12958" s="4">
        <f>1000.00*(1-Z1%)</f>
        <v>1000</v>
      </c>
      <c r="F12958" s="2">
        <v>1</v>
      </c>
      <c r="G12958" s="2"/>
    </row>
    <row r="12959" spans="1:26" customHeight="1" ht="36" hidden="true" outlineLevel="3">
      <c r="A12959" s="2" t="s">
        <v>25021</v>
      </c>
      <c r="B12959" s="3" t="s">
        <v>25022</v>
      </c>
      <c r="C12959" s="2"/>
      <c r="D12959" s="2" t="s">
        <v>16</v>
      </c>
      <c r="E12959" s="4">
        <f>550.00*(1-Z1%)</f>
        <v>550</v>
      </c>
      <c r="F12959" s="2">
        <v>1</v>
      </c>
      <c r="G12959" s="2"/>
    </row>
    <row r="12960" spans="1:26" customHeight="1" ht="36" hidden="true" outlineLevel="3">
      <c r="A12960" s="2" t="s">
        <v>25023</v>
      </c>
      <c r="B12960" s="3" t="s">
        <v>25024</v>
      </c>
      <c r="C12960" s="2"/>
      <c r="D12960" s="2" t="s">
        <v>16</v>
      </c>
      <c r="E12960" s="4">
        <f>550.00*(1-Z1%)</f>
        <v>550</v>
      </c>
      <c r="F12960" s="2">
        <v>1</v>
      </c>
      <c r="G12960" s="2"/>
    </row>
    <row r="12961" spans="1:26" customHeight="1" ht="36" hidden="true" outlineLevel="3">
      <c r="A12961" s="2" t="s">
        <v>25025</v>
      </c>
      <c r="B12961" s="3" t="s">
        <v>25026</v>
      </c>
      <c r="C12961" s="2"/>
      <c r="D12961" s="2" t="s">
        <v>16</v>
      </c>
      <c r="E12961" s="4">
        <f>550.00*(1-Z1%)</f>
        <v>550</v>
      </c>
      <c r="F12961" s="2">
        <v>1</v>
      </c>
      <c r="G12961" s="2"/>
    </row>
    <row r="12962" spans="1:26" customHeight="1" ht="36" hidden="true" outlineLevel="3">
      <c r="A12962" s="2" t="s">
        <v>25027</v>
      </c>
      <c r="B12962" s="3" t="s">
        <v>25028</v>
      </c>
      <c r="C12962" s="2"/>
      <c r="D12962" s="2" t="s">
        <v>16</v>
      </c>
      <c r="E12962" s="4">
        <f>550.00*(1-Z1%)</f>
        <v>550</v>
      </c>
      <c r="F12962" s="2">
        <v>1</v>
      </c>
      <c r="G12962" s="2"/>
    </row>
    <row r="12963" spans="1:26" customHeight="1" ht="36" hidden="true" outlineLevel="3">
      <c r="A12963" s="2" t="s">
        <v>25029</v>
      </c>
      <c r="B12963" s="3" t="s">
        <v>25030</v>
      </c>
      <c r="C12963" s="2"/>
      <c r="D12963" s="2" t="s">
        <v>16</v>
      </c>
      <c r="E12963" s="4">
        <f>1050.00*(1-Z1%)</f>
        <v>1050</v>
      </c>
      <c r="F12963" s="2">
        <v>1</v>
      </c>
      <c r="G12963" s="2"/>
    </row>
    <row r="12964" spans="1:26" customHeight="1" ht="36" hidden="true" outlineLevel="3">
      <c r="A12964" s="2" t="s">
        <v>25031</v>
      </c>
      <c r="B12964" s="3" t="s">
        <v>25032</v>
      </c>
      <c r="C12964" s="2"/>
      <c r="D12964" s="2" t="s">
        <v>16</v>
      </c>
      <c r="E12964" s="4">
        <f>1050.00*(1-Z1%)</f>
        <v>1050</v>
      </c>
      <c r="F12964" s="2">
        <v>1</v>
      </c>
      <c r="G12964" s="2"/>
    </row>
    <row r="12965" spans="1:26" customHeight="1" ht="36" hidden="true" outlineLevel="3">
      <c r="A12965" s="2" t="s">
        <v>25033</v>
      </c>
      <c r="B12965" s="3" t="s">
        <v>25034</v>
      </c>
      <c r="C12965" s="2"/>
      <c r="D12965" s="2" t="s">
        <v>16</v>
      </c>
      <c r="E12965" s="4">
        <f>980.00*(1-Z1%)</f>
        <v>980</v>
      </c>
      <c r="F12965" s="2">
        <v>1</v>
      </c>
      <c r="G12965" s="2"/>
    </row>
    <row r="12966" spans="1:26" customHeight="1" ht="36" hidden="true" outlineLevel="3">
      <c r="A12966" s="2" t="s">
        <v>25035</v>
      </c>
      <c r="B12966" s="3" t="s">
        <v>25036</v>
      </c>
      <c r="C12966" s="2"/>
      <c r="D12966" s="2" t="s">
        <v>16</v>
      </c>
      <c r="E12966" s="4">
        <f>1490.00*(1-Z1%)</f>
        <v>1490</v>
      </c>
      <c r="F12966" s="2">
        <v>1</v>
      </c>
      <c r="G12966" s="2"/>
    </row>
    <row r="12967" spans="1:26" customHeight="1" ht="36" hidden="true" outlineLevel="3">
      <c r="A12967" s="2" t="s">
        <v>25037</v>
      </c>
      <c r="B12967" s="3" t="s">
        <v>25038</v>
      </c>
      <c r="C12967" s="2"/>
      <c r="D12967" s="2" t="s">
        <v>16</v>
      </c>
      <c r="E12967" s="4">
        <f>1380.00*(1-Z1%)</f>
        <v>1380</v>
      </c>
      <c r="F12967" s="2">
        <v>1</v>
      </c>
      <c r="G12967" s="2"/>
    </row>
    <row r="12968" spans="1:26" customHeight="1" ht="36" hidden="true" outlineLevel="3">
      <c r="A12968" s="2" t="s">
        <v>25039</v>
      </c>
      <c r="B12968" s="3" t="s">
        <v>25040</v>
      </c>
      <c r="C12968" s="2"/>
      <c r="D12968" s="2" t="s">
        <v>16</v>
      </c>
      <c r="E12968" s="4">
        <f>1150.00*(1-Z1%)</f>
        <v>1150</v>
      </c>
      <c r="F12968" s="2">
        <v>1</v>
      </c>
      <c r="G12968" s="2"/>
    </row>
    <row r="12969" spans="1:26" customHeight="1" ht="36" hidden="true" outlineLevel="3">
      <c r="A12969" s="2" t="s">
        <v>25041</v>
      </c>
      <c r="B12969" s="3" t="s">
        <v>25042</v>
      </c>
      <c r="C12969" s="2"/>
      <c r="D12969" s="2" t="s">
        <v>16</v>
      </c>
      <c r="E12969" s="4">
        <f>550.00*(1-Z1%)</f>
        <v>550</v>
      </c>
      <c r="F12969" s="2">
        <v>1</v>
      </c>
      <c r="G12969" s="2"/>
    </row>
    <row r="12970" spans="1:26" customHeight="1" ht="36" hidden="true" outlineLevel="3">
      <c r="A12970" s="2" t="s">
        <v>25043</v>
      </c>
      <c r="B12970" s="3" t="s">
        <v>25044</v>
      </c>
      <c r="C12970" s="2"/>
      <c r="D12970" s="2" t="s">
        <v>16</v>
      </c>
      <c r="E12970" s="4">
        <f>550.00*(1-Z1%)</f>
        <v>550</v>
      </c>
      <c r="F12970" s="2">
        <v>1</v>
      </c>
      <c r="G12970" s="2"/>
    </row>
    <row r="12971" spans="1:26" customHeight="1" ht="36" hidden="true" outlineLevel="3">
      <c r="A12971" s="2" t="s">
        <v>25045</v>
      </c>
      <c r="B12971" s="3" t="s">
        <v>25046</v>
      </c>
      <c r="C12971" s="2"/>
      <c r="D12971" s="2" t="s">
        <v>16</v>
      </c>
      <c r="E12971" s="4">
        <f>250.00*(1-Z1%)</f>
        <v>250</v>
      </c>
      <c r="F12971" s="2">
        <v>1</v>
      </c>
      <c r="G12971" s="2"/>
    </row>
    <row r="12972" spans="1:26" customHeight="1" ht="36" hidden="true" outlineLevel="3">
      <c r="A12972" s="2" t="s">
        <v>25047</v>
      </c>
      <c r="B12972" s="3" t="s">
        <v>25048</v>
      </c>
      <c r="C12972" s="2"/>
      <c r="D12972" s="2" t="s">
        <v>16</v>
      </c>
      <c r="E12972" s="4">
        <f>320.00*(1-Z1%)</f>
        <v>320</v>
      </c>
      <c r="F12972" s="2">
        <v>1</v>
      </c>
      <c r="G12972" s="2"/>
    </row>
    <row r="12973" spans="1:26" customHeight="1" ht="36" hidden="true" outlineLevel="3">
      <c r="A12973" s="2" t="s">
        <v>25049</v>
      </c>
      <c r="B12973" s="3" t="s">
        <v>25050</v>
      </c>
      <c r="C12973" s="2"/>
      <c r="D12973" s="2" t="s">
        <v>16</v>
      </c>
      <c r="E12973" s="4">
        <f>450.00*(1-Z1%)</f>
        <v>450</v>
      </c>
      <c r="F12973" s="2">
        <v>1</v>
      </c>
      <c r="G12973" s="2"/>
    </row>
    <row r="12974" spans="1:26" customHeight="1" ht="36" hidden="true" outlineLevel="3">
      <c r="A12974" s="2" t="s">
        <v>25051</v>
      </c>
      <c r="B12974" s="3" t="s">
        <v>25052</v>
      </c>
      <c r="C12974" s="2"/>
      <c r="D12974" s="2" t="s">
        <v>16</v>
      </c>
      <c r="E12974" s="4">
        <f>320.00*(1-Z1%)</f>
        <v>320</v>
      </c>
      <c r="F12974" s="2">
        <v>1</v>
      </c>
      <c r="G12974" s="2"/>
    </row>
    <row r="12975" spans="1:26" customHeight="1" ht="36" hidden="true" outlineLevel="3">
      <c r="A12975" s="2" t="s">
        <v>25053</v>
      </c>
      <c r="B12975" s="3" t="s">
        <v>25054</v>
      </c>
      <c r="C12975" s="2"/>
      <c r="D12975" s="2" t="s">
        <v>16</v>
      </c>
      <c r="E12975" s="4">
        <f>380.00*(1-Z1%)</f>
        <v>380</v>
      </c>
      <c r="F12975" s="2">
        <v>1</v>
      </c>
      <c r="G12975" s="2"/>
    </row>
    <row r="12976" spans="1:26" customHeight="1" ht="36" hidden="true" outlineLevel="3">
      <c r="A12976" s="2" t="s">
        <v>25055</v>
      </c>
      <c r="B12976" s="3" t="s">
        <v>25056</v>
      </c>
      <c r="C12976" s="2"/>
      <c r="D12976" s="2" t="s">
        <v>16</v>
      </c>
      <c r="E12976" s="4">
        <f>480.00*(1-Z1%)</f>
        <v>480</v>
      </c>
      <c r="F12976" s="2">
        <v>1</v>
      </c>
      <c r="G12976" s="2"/>
    </row>
    <row r="12977" spans="1:26" customHeight="1" ht="36" hidden="true" outlineLevel="3">
      <c r="A12977" s="2" t="s">
        <v>25057</v>
      </c>
      <c r="B12977" s="3" t="s">
        <v>25058</v>
      </c>
      <c r="C12977" s="2"/>
      <c r="D12977" s="2" t="s">
        <v>16</v>
      </c>
      <c r="E12977" s="4">
        <f>450.00*(1-Z1%)</f>
        <v>450</v>
      </c>
      <c r="F12977" s="2">
        <v>7</v>
      </c>
      <c r="G12977" s="2"/>
    </row>
    <row r="12978" spans="1:26" customHeight="1" ht="36" hidden="true" outlineLevel="3">
      <c r="A12978" s="2" t="s">
        <v>25059</v>
      </c>
      <c r="B12978" s="3" t="s">
        <v>25060</v>
      </c>
      <c r="C12978" s="2"/>
      <c r="D12978" s="2" t="s">
        <v>16</v>
      </c>
      <c r="E12978" s="4">
        <f>500.00*(1-Z1%)</f>
        <v>500</v>
      </c>
      <c r="F12978" s="2">
        <v>1</v>
      </c>
      <c r="G12978" s="2"/>
    </row>
    <row r="12979" spans="1:26" customHeight="1" ht="36" hidden="true" outlineLevel="3">
      <c r="A12979" s="2" t="s">
        <v>25061</v>
      </c>
      <c r="B12979" s="3" t="s">
        <v>25062</v>
      </c>
      <c r="C12979" s="2"/>
      <c r="D12979" s="2" t="s">
        <v>16</v>
      </c>
      <c r="E12979" s="4">
        <f>490.00*(1-Z1%)</f>
        <v>490</v>
      </c>
      <c r="F12979" s="2">
        <v>1</v>
      </c>
      <c r="G12979" s="2"/>
    </row>
    <row r="12980" spans="1:26" customHeight="1" ht="36" hidden="true" outlineLevel="3">
      <c r="A12980" s="2" t="s">
        <v>25063</v>
      </c>
      <c r="B12980" s="3" t="s">
        <v>25064</v>
      </c>
      <c r="C12980" s="2"/>
      <c r="D12980" s="2" t="s">
        <v>16</v>
      </c>
      <c r="E12980" s="4">
        <f>530.00*(1-Z1%)</f>
        <v>530</v>
      </c>
      <c r="F12980" s="2">
        <v>1</v>
      </c>
      <c r="G12980" s="2"/>
    </row>
    <row r="12981" spans="1:26" customHeight="1" ht="36" hidden="true" outlineLevel="3">
      <c r="A12981" s="2" t="s">
        <v>25065</v>
      </c>
      <c r="B12981" s="3" t="s">
        <v>25066</v>
      </c>
      <c r="C12981" s="2"/>
      <c r="D12981" s="2" t="s">
        <v>16</v>
      </c>
      <c r="E12981" s="4">
        <f>490.00*(1-Z1%)</f>
        <v>490</v>
      </c>
      <c r="F12981" s="2">
        <v>1</v>
      </c>
      <c r="G12981" s="2"/>
    </row>
    <row r="12982" spans="1:26" customHeight="1" ht="36" hidden="true" outlineLevel="3">
      <c r="A12982" s="2" t="s">
        <v>25067</v>
      </c>
      <c r="B12982" s="3" t="s">
        <v>25068</v>
      </c>
      <c r="C12982" s="2"/>
      <c r="D12982" s="2" t="s">
        <v>16</v>
      </c>
      <c r="E12982" s="4">
        <f>520.00*(1-Z1%)</f>
        <v>520</v>
      </c>
      <c r="F12982" s="2">
        <v>1</v>
      </c>
      <c r="G12982" s="2"/>
    </row>
    <row r="12983" spans="1:26" customHeight="1" ht="36" hidden="true" outlineLevel="3">
      <c r="A12983" s="2" t="s">
        <v>25069</v>
      </c>
      <c r="B12983" s="3" t="s">
        <v>25070</v>
      </c>
      <c r="C12983" s="2"/>
      <c r="D12983" s="2" t="s">
        <v>16</v>
      </c>
      <c r="E12983" s="4">
        <f>530.00*(1-Z1%)</f>
        <v>530</v>
      </c>
      <c r="F12983" s="2">
        <v>1</v>
      </c>
      <c r="G12983" s="2"/>
    </row>
    <row r="12984" spans="1:26" customHeight="1" ht="36" hidden="true" outlineLevel="3">
      <c r="A12984" s="2" t="s">
        <v>25071</v>
      </c>
      <c r="B12984" s="3" t="s">
        <v>25072</v>
      </c>
      <c r="C12984" s="2"/>
      <c r="D12984" s="2" t="s">
        <v>16</v>
      </c>
      <c r="E12984" s="4">
        <f>750.00*(1-Z1%)</f>
        <v>750</v>
      </c>
      <c r="F12984" s="2">
        <v>1</v>
      </c>
      <c r="G12984" s="2"/>
    </row>
    <row r="12985" spans="1:26" customHeight="1" ht="36" hidden="true" outlineLevel="3">
      <c r="A12985" s="2" t="s">
        <v>25073</v>
      </c>
      <c r="B12985" s="3" t="s">
        <v>25074</v>
      </c>
      <c r="C12985" s="2"/>
      <c r="D12985" s="2" t="s">
        <v>16</v>
      </c>
      <c r="E12985" s="4">
        <f>690.00*(1-Z1%)</f>
        <v>690</v>
      </c>
      <c r="F12985" s="2">
        <v>1</v>
      </c>
      <c r="G12985" s="2"/>
    </row>
    <row r="12986" spans="1:26" customHeight="1" ht="36" hidden="true" outlineLevel="3">
      <c r="A12986" s="2" t="s">
        <v>25075</v>
      </c>
      <c r="B12986" s="3" t="s">
        <v>25076</v>
      </c>
      <c r="C12986" s="2"/>
      <c r="D12986" s="2" t="s">
        <v>16</v>
      </c>
      <c r="E12986" s="4">
        <f>690.00*(1-Z1%)</f>
        <v>690</v>
      </c>
      <c r="F12986" s="2">
        <v>1</v>
      </c>
      <c r="G12986" s="2"/>
    </row>
    <row r="12987" spans="1:26" customHeight="1" ht="18" hidden="true" outlineLevel="3">
      <c r="A12987" s="2" t="s">
        <v>25077</v>
      </c>
      <c r="B12987" s="3" t="s">
        <v>25078</v>
      </c>
      <c r="C12987" s="2"/>
      <c r="D12987" s="2" t="s">
        <v>16</v>
      </c>
      <c r="E12987" s="4">
        <f>200.00*(1-Z1%)</f>
        <v>200</v>
      </c>
      <c r="F12987" s="2">
        <v>3</v>
      </c>
      <c r="G12987" s="2"/>
    </row>
    <row r="12988" spans="1:26" customHeight="1" ht="18" hidden="true" outlineLevel="3">
      <c r="A12988" s="2" t="s">
        <v>25079</v>
      </c>
      <c r="B12988" s="3" t="s">
        <v>25080</v>
      </c>
      <c r="C12988" s="2"/>
      <c r="D12988" s="2" t="s">
        <v>16</v>
      </c>
      <c r="E12988" s="4">
        <f>50.00*(1-Z1%)</f>
        <v>50</v>
      </c>
      <c r="F12988" s="2">
        <v>5</v>
      </c>
      <c r="G12988" s="2"/>
    </row>
    <row r="12989" spans="1:26" customHeight="1" ht="18" hidden="true" outlineLevel="3">
      <c r="A12989" s="2" t="s">
        <v>25081</v>
      </c>
      <c r="B12989" s="3" t="s">
        <v>25082</v>
      </c>
      <c r="C12989" s="2"/>
      <c r="D12989" s="2" t="s">
        <v>16</v>
      </c>
      <c r="E12989" s="4">
        <f>120.00*(1-Z1%)</f>
        <v>120</v>
      </c>
      <c r="F12989" s="2">
        <v>11</v>
      </c>
      <c r="G12989" s="2"/>
    </row>
    <row r="12990" spans="1:26" customHeight="1" ht="35" hidden="true" outlineLevel="3">
      <c r="A12990" s="5" t="s">
        <v>25083</v>
      </c>
      <c r="B12990" s="5"/>
      <c r="C12990" s="5"/>
      <c r="D12990" s="5"/>
      <c r="E12990" s="5"/>
      <c r="F12990" s="5"/>
      <c r="G12990" s="5"/>
    </row>
    <row r="12991" spans="1:26" customHeight="1" ht="18" hidden="true" outlineLevel="3">
      <c r="A12991" s="2" t="s">
        <v>25084</v>
      </c>
      <c r="B12991" s="3" t="s">
        <v>25085</v>
      </c>
      <c r="C12991" s="2"/>
      <c r="D12991" s="2" t="s">
        <v>16</v>
      </c>
      <c r="E12991" s="4">
        <f>890.00*(1-Z1%)</f>
        <v>890</v>
      </c>
      <c r="F12991" s="2">
        <v>1</v>
      </c>
      <c r="G12991" s="2"/>
    </row>
    <row r="12992" spans="1:26" customHeight="1" ht="18" hidden="true" outlineLevel="3">
      <c r="A12992" s="2" t="s">
        <v>25086</v>
      </c>
      <c r="B12992" s="3" t="s">
        <v>25087</v>
      </c>
      <c r="C12992" s="2"/>
      <c r="D12992" s="2" t="s">
        <v>16</v>
      </c>
      <c r="E12992" s="4">
        <f>690.00*(1-Z1%)</f>
        <v>690</v>
      </c>
      <c r="F12992" s="2">
        <v>1</v>
      </c>
      <c r="G12992" s="2"/>
    </row>
    <row r="12993" spans="1:26" customHeight="1" ht="18" hidden="true" outlineLevel="3">
      <c r="A12993" s="2" t="s">
        <v>25088</v>
      </c>
      <c r="B12993" s="3" t="s">
        <v>25089</v>
      </c>
      <c r="C12993" s="2"/>
      <c r="D12993" s="2" t="s">
        <v>16</v>
      </c>
      <c r="E12993" s="4">
        <f>750.00*(1-Z1%)</f>
        <v>750</v>
      </c>
      <c r="F12993" s="2">
        <v>1</v>
      </c>
      <c r="G12993" s="2"/>
    </row>
    <row r="12994" spans="1:26" customHeight="1" ht="18" hidden="true" outlineLevel="3">
      <c r="A12994" s="2" t="s">
        <v>25090</v>
      </c>
      <c r="B12994" s="3" t="s">
        <v>25091</v>
      </c>
      <c r="C12994" s="2"/>
      <c r="D12994" s="2" t="s">
        <v>16</v>
      </c>
      <c r="E12994" s="4">
        <f>490.00*(1-Z1%)</f>
        <v>490</v>
      </c>
      <c r="F12994" s="2">
        <v>1</v>
      </c>
      <c r="G12994" s="2"/>
    </row>
    <row r="12995" spans="1:26" customHeight="1" ht="18" hidden="true" outlineLevel="3">
      <c r="A12995" s="2" t="s">
        <v>25092</v>
      </c>
      <c r="B12995" s="3" t="s">
        <v>25093</v>
      </c>
      <c r="C12995" s="2"/>
      <c r="D12995" s="2" t="s">
        <v>16</v>
      </c>
      <c r="E12995" s="4">
        <f>1890.00*(1-Z1%)</f>
        <v>1890</v>
      </c>
      <c r="F12995" s="2">
        <v>1</v>
      </c>
      <c r="G12995" s="2"/>
    </row>
    <row r="12996" spans="1:26" customHeight="1" ht="18" hidden="true" outlineLevel="3">
      <c r="A12996" s="2" t="s">
        <v>25094</v>
      </c>
      <c r="B12996" s="3" t="s">
        <v>25095</v>
      </c>
      <c r="C12996" s="2"/>
      <c r="D12996" s="2" t="s">
        <v>16</v>
      </c>
      <c r="E12996" s="4">
        <f>1600.00*(1-Z1%)</f>
        <v>1600</v>
      </c>
      <c r="F12996" s="2">
        <v>2</v>
      </c>
      <c r="G12996" s="2"/>
    </row>
    <row r="12997" spans="1:26" customHeight="1" ht="36" hidden="true" outlineLevel="3">
      <c r="A12997" s="2" t="s">
        <v>25096</v>
      </c>
      <c r="B12997" s="3" t="s">
        <v>25097</v>
      </c>
      <c r="C12997" s="2"/>
      <c r="D12997" s="2" t="s">
        <v>16</v>
      </c>
      <c r="E12997" s="4">
        <f>2300.00*(1-Z1%)</f>
        <v>2300</v>
      </c>
      <c r="F12997" s="2">
        <v>1</v>
      </c>
      <c r="G12997" s="2"/>
    </row>
    <row r="12998" spans="1:26" customHeight="1" ht="36" hidden="true" outlineLevel="3">
      <c r="A12998" s="2" t="s">
        <v>25098</v>
      </c>
      <c r="B12998" s="3" t="s">
        <v>25099</v>
      </c>
      <c r="C12998" s="2"/>
      <c r="D12998" s="2" t="s">
        <v>16</v>
      </c>
      <c r="E12998" s="4">
        <f>2050.00*(1-Z1%)</f>
        <v>2050</v>
      </c>
      <c r="F12998" s="2">
        <v>2</v>
      </c>
      <c r="G12998" s="2"/>
    </row>
    <row r="12999" spans="1:26" customHeight="1" ht="18" hidden="true" outlineLevel="3">
      <c r="A12999" s="2" t="s">
        <v>25100</v>
      </c>
      <c r="B12999" s="3" t="s">
        <v>25101</v>
      </c>
      <c r="C12999" s="2"/>
      <c r="D12999" s="2" t="s">
        <v>16</v>
      </c>
      <c r="E12999" s="4">
        <f>1100.00*(1-Z1%)</f>
        <v>1100</v>
      </c>
      <c r="F12999" s="2">
        <v>2</v>
      </c>
      <c r="G12999" s="2"/>
    </row>
    <row r="13000" spans="1:26" customHeight="1" ht="18" hidden="true" outlineLevel="3">
      <c r="A13000" s="2" t="s">
        <v>25102</v>
      </c>
      <c r="B13000" s="3" t="s">
        <v>25103</v>
      </c>
      <c r="C13000" s="2"/>
      <c r="D13000" s="2" t="s">
        <v>16</v>
      </c>
      <c r="E13000" s="4">
        <f>1450.00*(1-Z1%)</f>
        <v>1450</v>
      </c>
      <c r="F13000" s="2">
        <v>1</v>
      </c>
      <c r="G13000" s="2"/>
    </row>
    <row r="13001" spans="1:26" customHeight="1" ht="18" hidden="true" outlineLevel="3">
      <c r="A13001" s="2" t="s">
        <v>25104</v>
      </c>
      <c r="B13001" s="3" t="s">
        <v>25103</v>
      </c>
      <c r="C13001" s="2"/>
      <c r="D13001" s="2" t="s">
        <v>16</v>
      </c>
      <c r="E13001" s="4">
        <f>900.00*(1-Z1%)</f>
        <v>900</v>
      </c>
      <c r="F13001" s="2">
        <v>1</v>
      </c>
      <c r="G13001" s="2"/>
    </row>
    <row r="13002" spans="1:26" customHeight="1" ht="18" hidden="true" outlineLevel="3">
      <c r="A13002" s="2" t="s">
        <v>25105</v>
      </c>
      <c r="B13002" s="3" t="s">
        <v>25103</v>
      </c>
      <c r="C13002" s="2"/>
      <c r="D13002" s="2" t="s">
        <v>16</v>
      </c>
      <c r="E13002" s="4">
        <f>1050.00*(1-Z1%)</f>
        <v>1050</v>
      </c>
      <c r="F13002" s="2">
        <v>3</v>
      </c>
      <c r="G13002" s="2"/>
    </row>
    <row r="13003" spans="1:26" customHeight="1" ht="18" hidden="true" outlineLevel="3">
      <c r="A13003" s="2" t="s">
        <v>25106</v>
      </c>
      <c r="B13003" s="3" t="s">
        <v>25107</v>
      </c>
      <c r="C13003" s="2"/>
      <c r="D13003" s="2" t="s">
        <v>16</v>
      </c>
      <c r="E13003" s="4">
        <f>1450.00*(1-Z1%)</f>
        <v>1450</v>
      </c>
      <c r="F13003" s="2">
        <v>1</v>
      </c>
      <c r="G13003" s="2"/>
    </row>
    <row r="13004" spans="1:26" customHeight="1" ht="18" hidden="true" outlineLevel="3">
      <c r="A13004" s="2" t="s">
        <v>25108</v>
      </c>
      <c r="B13004" s="3" t="s">
        <v>25109</v>
      </c>
      <c r="C13004" s="2"/>
      <c r="D13004" s="2" t="s">
        <v>16</v>
      </c>
      <c r="E13004" s="4">
        <f>1000.00*(1-Z1%)</f>
        <v>1000</v>
      </c>
      <c r="F13004" s="2">
        <v>1</v>
      </c>
      <c r="G13004" s="2"/>
    </row>
    <row r="13005" spans="1:26" customHeight="1" ht="18" hidden="true" outlineLevel="3">
      <c r="A13005" s="2" t="s">
        <v>25110</v>
      </c>
      <c r="B13005" s="3" t="s">
        <v>25111</v>
      </c>
      <c r="C13005" s="2"/>
      <c r="D13005" s="2" t="s">
        <v>16</v>
      </c>
      <c r="E13005" s="4">
        <f>1100.00*(1-Z1%)</f>
        <v>1100</v>
      </c>
      <c r="F13005" s="2">
        <v>1</v>
      </c>
      <c r="G13005" s="2"/>
    </row>
    <row r="13006" spans="1:26" customHeight="1" ht="18" hidden="true" outlineLevel="3">
      <c r="A13006" s="2" t="s">
        <v>25112</v>
      </c>
      <c r="B13006" s="3" t="s">
        <v>25113</v>
      </c>
      <c r="C13006" s="2"/>
      <c r="D13006" s="2" t="s">
        <v>16</v>
      </c>
      <c r="E13006" s="4">
        <f>1150.00*(1-Z1%)</f>
        <v>1150</v>
      </c>
      <c r="F13006" s="2">
        <v>1</v>
      </c>
      <c r="G13006" s="2"/>
    </row>
    <row r="13007" spans="1:26" customHeight="1" ht="36" hidden="true" outlineLevel="3">
      <c r="A13007" s="2" t="s">
        <v>25114</v>
      </c>
      <c r="B13007" s="3" t="s">
        <v>25115</v>
      </c>
      <c r="C13007" s="2"/>
      <c r="D13007" s="2" t="s">
        <v>16</v>
      </c>
      <c r="E13007" s="4">
        <f>2780.00*(1-Z1%)</f>
        <v>2780</v>
      </c>
      <c r="F13007" s="2">
        <v>2</v>
      </c>
      <c r="G13007" s="2"/>
    </row>
    <row r="13008" spans="1:26" customHeight="1" ht="35" hidden="true" outlineLevel="3">
      <c r="A13008" s="5" t="s">
        <v>25116</v>
      </c>
      <c r="B13008" s="5"/>
      <c r="C13008" s="5"/>
      <c r="D13008" s="5"/>
      <c r="E13008" s="5"/>
      <c r="F13008" s="5"/>
      <c r="G13008" s="5"/>
    </row>
    <row r="13009" spans="1:26" customHeight="1" ht="18" hidden="true" outlineLevel="3">
      <c r="A13009" s="2" t="s">
        <v>25117</v>
      </c>
      <c r="B13009" s="3" t="s">
        <v>25118</v>
      </c>
      <c r="C13009" s="2"/>
      <c r="D13009" s="2" t="s">
        <v>16</v>
      </c>
      <c r="E13009" s="4">
        <f>450.00*(1-Z1%)</f>
        <v>450</v>
      </c>
      <c r="F13009" s="2">
        <v>2</v>
      </c>
      <c r="G13009" s="2"/>
    </row>
    <row r="13010" spans="1:26" customHeight="1" ht="35" hidden="true" outlineLevel="3">
      <c r="A13010" s="5" t="s">
        <v>25119</v>
      </c>
      <c r="B13010" s="5"/>
      <c r="C13010" s="5"/>
      <c r="D13010" s="5"/>
      <c r="E13010" s="5"/>
      <c r="F13010" s="5"/>
      <c r="G13010" s="5"/>
    </row>
    <row r="13011" spans="1:26" customHeight="1" ht="18" hidden="true" outlineLevel="3">
      <c r="A13011" s="2" t="s">
        <v>25120</v>
      </c>
      <c r="B13011" s="3" t="s">
        <v>25103</v>
      </c>
      <c r="C13011" s="2"/>
      <c r="D13011" s="2" t="s">
        <v>16</v>
      </c>
      <c r="E13011" s="4">
        <f>250.00*(1-Z1%)</f>
        <v>250</v>
      </c>
      <c r="F13011" s="2">
        <v>1</v>
      </c>
      <c r="G13011" s="2"/>
    </row>
    <row r="13012" spans="1:26" customHeight="1" ht="18" hidden="true" outlineLevel="3">
      <c r="A13012" s="2" t="s">
        <v>25121</v>
      </c>
      <c r="B13012" s="3" t="s">
        <v>25103</v>
      </c>
      <c r="C13012" s="2"/>
      <c r="D13012" s="2" t="s">
        <v>16</v>
      </c>
      <c r="E13012" s="4">
        <f>450.00*(1-Z1%)</f>
        <v>450</v>
      </c>
      <c r="F13012" s="2">
        <v>2</v>
      </c>
      <c r="G13012" s="2"/>
    </row>
    <row r="13013" spans="1:26" customHeight="1" ht="18" hidden="true" outlineLevel="3">
      <c r="A13013" s="2" t="s">
        <v>25122</v>
      </c>
      <c r="B13013" s="3" t="s">
        <v>25123</v>
      </c>
      <c r="C13013" s="2"/>
      <c r="D13013" s="2" t="s">
        <v>16</v>
      </c>
      <c r="E13013" s="4">
        <f>490.00*(1-Z1%)</f>
        <v>490</v>
      </c>
      <c r="F13013" s="2">
        <v>1</v>
      </c>
      <c r="G13013" s="2"/>
    </row>
    <row r="13014" spans="1:26" customHeight="1" ht="18" hidden="true" outlineLevel="3">
      <c r="A13014" s="2" t="s">
        <v>25124</v>
      </c>
      <c r="B13014" s="3" t="s">
        <v>25123</v>
      </c>
      <c r="C13014" s="2"/>
      <c r="D13014" s="2" t="s">
        <v>16</v>
      </c>
      <c r="E13014" s="4">
        <f>1490.00*(1-Z1%)</f>
        <v>1490</v>
      </c>
      <c r="F13014" s="2">
        <v>1</v>
      </c>
      <c r="G13014" s="2"/>
    </row>
    <row r="13015" spans="1:26" customHeight="1" ht="18" hidden="true" outlineLevel="3">
      <c r="A13015" s="2" t="s">
        <v>25125</v>
      </c>
      <c r="B13015" s="3" t="s">
        <v>25126</v>
      </c>
      <c r="C13015" s="2"/>
      <c r="D13015" s="2" t="s">
        <v>16</v>
      </c>
      <c r="E13015" s="4">
        <f>1190.00*(1-Z1%)</f>
        <v>1190</v>
      </c>
      <c r="F13015" s="2">
        <v>1</v>
      </c>
      <c r="G13015" s="2"/>
    </row>
    <row r="13016" spans="1:26" customHeight="1" ht="18" hidden="true" outlineLevel="3">
      <c r="A13016" s="2" t="s">
        <v>25127</v>
      </c>
      <c r="B13016" s="3" t="s">
        <v>25128</v>
      </c>
      <c r="C13016" s="2"/>
      <c r="D13016" s="2" t="s">
        <v>16</v>
      </c>
      <c r="E13016" s="4">
        <f>850.00*(1-Z1%)</f>
        <v>850</v>
      </c>
      <c r="F13016" s="2">
        <v>1</v>
      </c>
      <c r="G13016" s="2"/>
    </row>
    <row r="13017" spans="1:26" customHeight="1" ht="18" hidden="true" outlineLevel="3">
      <c r="A13017" s="2" t="s">
        <v>25129</v>
      </c>
      <c r="B13017" s="3" t="s">
        <v>25130</v>
      </c>
      <c r="C13017" s="2"/>
      <c r="D13017" s="2" t="s">
        <v>16</v>
      </c>
      <c r="E13017" s="4">
        <f>590.00*(1-Z1%)</f>
        <v>590</v>
      </c>
      <c r="F13017" s="2">
        <v>1</v>
      </c>
      <c r="G13017" s="2"/>
    </row>
    <row r="13018" spans="1:26" customHeight="1" ht="36" hidden="true" outlineLevel="3">
      <c r="A13018" s="2" t="s">
        <v>25131</v>
      </c>
      <c r="B13018" s="3" t="s">
        <v>25132</v>
      </c>
      <c r="C13018" s="2"/>
      <c r="D13018" s="2" t="s">
        <v>16</v>
      </c>
      <c r="E13018" s="4">
        <f>1850.00*(1-Z1%)</f>
        <v>1850</v>
      </c>
      <c r="F13018" s="2">
        <v>1</v>
      </c>
      <c r="G13018" s="2"/>
    </row>
    <row r="13019" spans="1:26" customHeight="1" ht="36" hidden="true" outlineLevel="3">
      <c r="A13019" s="2" t="s">
        <v>25133</v>
      </c>
      <c r="B13019" s="3" t="s">
        <v>25134</v>
      </c>
      <c r="C13019" s="2"/>
      <c r="D13019" s="2" t="s">
        <v>16</v>
      </c>
      <c r="E13019" s="4">
        <f>450.00*(1-Z1%)</f>
        <v>450</v>
      </c>
      <c r="F13019" s="2">
        <v>1</v>
      </c>
      <c r="G13019" s="2"/>
    </row>
    <row r="13020" spans="1:26" customHeight="1" ht="18" hidden="true" outlineLevel="3">
      <c r="A13020" s="2" t="s">
        <v>25135</v>
      </c>
      <c r="B13020" s="3" t="s">
        <v>25136</v>
      </c>
      <c r="C13020" s="2"/>
      <c r="D13020" s="2" t="s">
        <v>16</v>
      </c>
      <c r="E13020" s="4">
        <f>320.00*(1-Z1%)</f>
        <v>320</v>
      </c>
      <c r="F13020" s="2">
        <v>2</v>
      </c>
      <c r="G13020" s="2"/>
    </row>
    <row r="13021" spans="1:26" customHeight="1" ht="36" hidden="true" outlineLevel="3">
      <c r="A13021" s="2" t="s">
        <v>25137</v>
      </c>
      <c r="B13021" s="3" t="s">
        <v>25138</v>
      </c>
      <c r="C13021" s="2"/>
      <c r="D13021" s="2" t="s">
        <v>16</v>
      </c>
      <c r="E13021" s="4">
        <f>100.00*(1-Z1%)</f>
        <v>100</v>
      </c>
      <c r="F13021" s="2">
        <v>1</v>
      </c>
      <c r="G13021" s="2"/>
    </row>
    <row r="13022" spans="1:26" customHeight="1" ht="35" hidden="true" outlineLevel="3">
      <c r="A13022" s="5" t="s">
        <v>25139</v>
      </c>
      <c r="B13022" s="5"/>
      <c r="C13022" s="5"/>
      <c r="D13022" s="5"/>
      <c r="E13022" s="5"/>
      <c r="F13022" s="5"/>
      <c r="G13022" s="5"/>
    </row>
    <row r="13023" spans="1:26" customHeight="1" ht="36" hidden="true" outlineLevel="3">
      <c r="A13023" s="2" t="s">
        <v>25140</v>
      </c>
      <c r="B13023" s="3" t="s">
        <v>25141</v>
      </c>
      <c r="C13023" s="2"/>
      <c r="D13023" s="2" t="s">
        <v>16</v>
      </c>
      <c r="E13023" s="4">
        <f>410.00*(1-Z1%)</f>
        <v>410</v>
      </c>
      <c r="F13023" s="2">
        <v>1</v>
      </c>
      <c r="G13023" s="2"/>
    </row>
    <row r="13024" spans="1:26" customHeight="1" ht="36" hidden="true" outlineLevel="3">
      <c r="A13024" s="2" t="s">
        <v>25142</v>
      </c>
      <c r="B13024" s="3" t="s">
        <v>25143</v>
      </c>
      <c r="C13024" s="2"/>
      <c r="D13024" s="2" t="s">
        <v>16</v>
      </c>
      <c r="E13024" s="4">
        <f>600.00*(1-Z1%)</f>
        <v>600</v>
      </c>
      <c r="F13024" s="2">
        <v>1</v>
      </c>
      <c r="G13024" s="2"/>
    </row>
    <row r="13025" spans="1:26" customHeight="1" ht="36" hidden="true" outlineLevel="3">
      <c r="A13025" s="2" t="s">
        <v>25144</v>
      </c>
      <c r="B13025" s="3" t="s">
        <v>25145</v>
      </c>
      <c r="C13025" s="2"/>
      <c r="D13025" s="2" t="s">
        <v>16</v>
      </c>
      <c r="E13025" s="4">
        <f>600.00*(1-Z1%)</f>
        <v>600</v>
      </c>
      <c r="F13025" s="2">
        <v>1</v>
      </c>
      <c r="G13025" s="2"/>
    </row>
    <row r="13026" spans="1:26" customHeight="1" ht="36" hidden="true" outlineLevel="3">
      <c r="A13026" s="2" t="s">
        <v>25146</v>
      </c>
      <c r="B13026" s="3" t="s">
        <v>25147</v>
      </c>
      <c r="C13026" s="2"/>
      <c r="D13026" s="2" t="s">
        <v>16</v>
      </c>
      <c r="E13026" s="4">
        <f>450.00*(1-Z1%)</f>
        <v>450</v>
      </c>
      <c r="F13026" s="2">
        <v>1</v>
      </c>
      <c r="G13026" s="2"/>
    </row>
    <row r="13027" spans="1:26" customHeight="1" ht="35" hidden="true" outlineLevel="3">
      <c r="A13027" s="5" t="s">
        <v>25148</v>
      </c>
      <c r="B13027" s="5"/>
      <c r="C13027" s="5"/>
      <c r="D13027" s="5"/>
      <c r="E13027" s="5"/>
      <c r="F13027" s="5"/>
      <c r="G13027" s="5"/>
    </row>
    <row r="13028" spans="1:26" customHeight="1" ht="18" hidden="true" outlineLevel="3">
      <c r="A13028" s="2" t="s">
        <v>25149</v>
      </c>
      <c r="B13028" s="3" t="s">
        <v>25150</v>
      </c>
      <c r="C13028" s="2"/>
      <c r="D13028" s="2" t="s">
        <v>16</v>
      </c>
      <c r="E13028" s="4">
        <f>285.00*(1-Z1%)</f>
        <v>285</v>
      </c>
      <c r="F13028" s="2">
        <v>1</v>
      </c>
      <c r="G13028" s="2"/>
    </row>
    <row r="13029" spans="1:26" customHeight="1" ht="18" hidden="true" outlineLevel="3">
      <c r="A13029" s="2" t="s">
        <v>25151</v>
      </c>
      <c r="B13029" s="3" t="s">
        <v>25152</v>
      </c>
      <c r="C13029" s="2"/>
      <c r="D13029" s="2" t="s">
        <v>16</v>
      </c>
      <c r="E13029" s="4">
        <f>285.00*(1-Z1%)</f>
        <v>285</v>
      </c>
      <c r="F13029" s="2">
        <v>1</v>
      </c>
      <c r="G13029" s="2"/>
    </row>
    <row r="13030" spans="1:26" customHeight="1" ht="18" hidden="true" outlineLevel="3">
      <c r="A13030" s="2" t="s">
        <v>25153</v>
      </c>
      <c r="B13030" s="3" t="s">
        <v>25154</v>
      </c>
      <c r="C13030" s="2"/>
      <c r="D13030" s="2" t="s">
        <v>16</v>
      </c>
      <c r="E13030" s="4">
        <f>290.00*(1-Z1%)</f>
        <v>290</v>
      </c>
      <c r="F13030" s="2">
        <v>2</v>
      </c>
      <c r="G13030" s="2"/>
    </row>
    <row r="13031" spans="1:26" customHeight="1" ht="18" hidden="true" outlineLevel="3">
      <c r="A13031" s="2" t="s">
        <v>25155</v>
      </c>
      <c r="B13031" s="3" t="s">
        <v>25156</v>
      </c>
      <c r="C13031" s="2"/>
      <c r="D13031" s="2" t="s">
        <v>16</v>
      </c>
      <c r="E13031" s="4">
        <f>290.00*(1-Z1%)</f>
        <v>290</v>
      </c>
      <c r="F13031" s="2">
        <v>2</v>
      </c>
      <c r="G13031" s="2"/>
    </row>
    <row r="13032" spans="1:26" customHeight="1" ht="18" hidden="true" outlineLevel="3">
      <c r="A13032" s="2" t="s">
        <v>25157</v>
      </c>
      <c r="B13032" s="3" t="s">
        <v>25158</v>
      </c>
      <c r="C13032" s="2"/>
      <c r="D13032" s="2" t="s">
        <v>16</v>
      </c>
      <c r="E13032" s="4">
        <f>290.00*(1-Z1%)</f>
        <v>290</v>
      </c>
      <c r="F13032" s="2">
        <v>1</v>
      </c>
      <c r="G13032" s="2"/>
    </row>
    <row r="13033" spans="1:26" customHeight="1" ht="18" hidden="true" outlineLevel="3">
      <c r="A13033" s="2" t="s">
        <v>25159</v>
      </c>
      <c r="B13033" s="3" t="s">
        <v>25160</v>
      </c>
      <c r="C13033" s="2"/>
      <c r="D13033" s="2" t="s">
        <v>16</v>
      </c>
      <c r="E13033" s="4">
        <f>190.00*(1-Z1%)</f>
        <v>190</v>
      </c>
      <c r="F13033" s="2">
        <v>1</v>
      </c>
      <c r="G13033" s="2"/>
    </row>
    <row r="13034" spans="1:26" customHeight="1" ht="35" hidden="true" outlineLevel="2">
      <c r="A13034" s="5" t="s">
        <v>25161</v>
      </c>
      <c r="B13034" s="5"/>
      <c r="C13034" s="5"/>
      <c r="D13034" s="5"/>
      <c r="E13034" s="5"/>
      <c r="F13034" s="5"/>
      <c r="G13034" s="5"/>
    </row>
    <row r="13035" spans="1:26" customHeight="1" ht="35" hidden="true" outlineLevel="3">
      <c r="A13035" s="5" t="s">
        <v>25162</v>
      </c>
      <c r="B13035" s="5"/>
      <c r="C13035" s="5"/>
      <c r="D13035" s="5"/>
      <c r="E13035" s="5"/>
      <c r="F13035" s="5"/>
      <c r="G13035" s="5"/>
    </row>
    <row r="13036" spans="1:26" customHeight="1" ht="36" hidden="true" outlineLevel="3">
      <c r="A13036" s="2" t="s">
        <v>25163</v>
      </c>
      <c r="B13036" s="3" t="s">
        <v>25164</v>
      </c>
      <c r="C13036" s="2"/>
      <c r="D13036" s="2" t="s">
        <v>16</v>
      </c>
      <c r="E13036" s="4">
        <f>650.00*(1-Z1%)</f>
        <v>650</v>
      </c>
      <c r="F13036" s="2">
        <v>1</v>
      </c>
      <c r="G13036" s="2"/>
    </row>
    <row r="13037" spans="1:26" customHeight="1" ht="36" hidden="true" outlineLevel="3">
      <c r="A13037" s="2" t="s">
        <v>25165</v>
      </c>
      <c r="B13037" s="3" t="s">
        <v>25166</v>
      </c>
      <c r="C13037" s="2"/>
      <c r="D13037" s="2" t="s">
        <v>16</v>
      </c>
      <c r="E13037" s="4">
        <f>820.00*(1-Z1%)</f>
        <v>820</v>
      </c>
      <c r="F13037" s="2">
        <v>2</v>
      </c>
      <c r="G13037" s="2"/>
    </row>
    <row r="13038" spans="1:26" customHeight="1" ht="36" hidden="true" outlineLevel="3">
      <c r="A13038" s="2" t="s">
        <v>25167</v>
      </c>
      <c r="B13038" s="3" t="s">
        <v>25168</v>
      </c>
      <c r="C13038" s="2"/>
      <c r="D13038" s="2" t="s">
        <v>16</v>
      </c>
      <c r="E13038" s="4">
        <f>790.00*(1-Z1%)</f>
        <v>790</v>
      </c>
      <c r="F13038" s="2">
        <v>2</v>
      </c>
      <c r="G13038" s="2"/>
    </row>
    <row r="13039" spans="1:26" customHeight="1" ht="36" hidden="true" outlineLevel="3">
      <c r="A13039" s="2" t="s">
        <v>25169</v>
      </c>
      <c r="B13039" s="3" t="s">
        <v>25170</v>
      </c>
      <c r="C13039" s="2"/>
      <c r="D13039" s="2" t="s">
        <v>16</v>
      </c>
      <c r="E13039" s="4">
        <f>990.00*(1-Z1%)</f>
        <v>990</v>
      </c>
      <c r="F13039" s="2">
        <v>1</v>
      </c>
      <c r="G13039" s="2"/>
    </row>
    <row r="13040" spans="1:26" customHeight="1" ht="36" hidden="true" outlineLevel="3">
      <c r="A13040" s="2" t="s">
        <v>25171</v>
      </c>
      <c r="B13040" s="3" t="s">
        <v>25172</v>
      </c>
      <c r="C13040" s="2"/>
      <c r="D13040" s="2" t="s">
        <v>16</v>
      </c>
      <c r="E13040" s="4">
        <f>790.00*(1-Z1%)</f>
        <v>790</v>
      </c>
      <c r="F13040" s="2">
        <v>3</v>
      </c>
      <c r="G13040" s="2"/>
    </row>
    <row r="13041" spans="1:26" customHeight="1" ht="36" hidden="true" outlineLevel="3">
      <c r="A13041" s="2" t="s">
        <v>25173</v>
      </c>
      <c r="B13041" s="3" t="s">
        <v>25174</v>
      </c>
      <c r="C13041" s="2"/>
      <c r="D13041" s="2" t="s">
        <v>16</v>
      </c>
      <c r="E13041" s="4">
        <f>850.00*(1-Z1%)</f>
        <v>850</v>
      </c>
      <c r="F13041" s="2">
        <v>2</v>
      </c>
      <c r="G13041" s="2"/>
    </row>
    <row r="13042" spans="1:26" customHeight="1" ht="36" hidden="true" outlineLevel="3">
      <c r="A13042" s="2" t="s">
        <v>25175</v>
      </c>
      <c r="B13042" s="3" t="s">
        <v>25176</v>
      </c>
      <c r="C13042" s="2"/>
      <c r="D13042" s="2" t="s">
        <v>16</v>
      </c>
      <c r="E13042" s="4">
        <f>850.00*(1-Z1%)</f>
        <v>850</v>
      </c>
      <c r="F13042" s="2">
        <v>2</v>
      </c>
      <c r="G13042" s="2"/>
    </row>
    <row r="13043" spans="1:26" customHeight="1" ht="36" hidden="true" outlineLevel="3">
      <c r="A13043" s="2" t="s">
        <v>25177</v>
      </c>
      <c r="B13043" s="3" t="s">
        <v>25178</v>
      </c>
      <c r="C13043" s="2"/>
      <c r="D13043" s="2" t="s">
        <v>16</v>
      </c>
      <c r="E13043" s="4">
        <f>690.00*(1-Z1%)</f>
        <v>690</v>
      </c>
      <c r="F13043" s="2">
        <v>1</v>
      </c>
      <c r="G13043" s="2"/>
    </row>
    <row r="13044" spans="1:26" customHeight="1" ht="36" hidden="true" outlineLevel="3">
      <c r="A13044" s="2" t="s">
        <v>25179</v>
      </c>
      <c r="B13044" s="3" t="s">
        <v>25180</v>
      </c>
      <c r="C13044" s="2"/>
      <c r="D13044" s="2" t="s">
        <v>16</v>
      </c>
      <c r="E13044" s="4">
        <f>690.00*(1-Z1%)</f>
        <v>690</v>
      </c>
      <c r="F13044" s="2">
        <v>1</v>
      </c>
      <c r="G13044" s="2"/>
    </row>
    <row r="13045" spans="1:26" customHeight="1" ht="36" hidden="true" outlineLevel="3">
      <c r="A13045" s="2" t="s">
        <v>25181</v>
      </c>
      <c r="B13045" s="3" t="s">
        <v>25182</v>
      </c>
      <c r="C13045" s="2"/>
      <c r="D13045" s="2" t="s">
        <v>16</v>
      </c>
      <c r="E13045" s="4">
        <f>690.00*(1-Z1%)</f>
        <v>690</v>
      </c>
      <c r="F13045" s="2">
        <v>2</v>
      </c>
      <c r="G13045" s="2"/>
    </row>
    <row r="13046" spans="1:26" customHeight="1" ht="36" hidden="true" outlineLevel="3">
      <c r="A13046" s="2" t="s">
        <v>25183</v>
      </c>
      <c r="B13046" s="3" t="s">
        <v>25184</v>
      </c>
      <c r="C13046" s="2"/>
      <c r="D13046" s="2" t="s">
        <v>16</v>
      </c>
      <c r="E13046" s="4">
        <f>650.00*(1-Z1%)</f>
        <v>650</v>
      </c>
      <c r="F13046" s="2">
        <v>1</v>
      </c>
      <c r="G13046" s="2"/>
    </row>
    <row r="13047" spans="1:26" customHeight="1" ht="36" hidden="true" outlineLevel="3">
      <c r="A13047" s="2" t="s">
        <v>25185</v>
      </c>
      <c r="B13047" s="3" t="s">
        <v>25186</v>
      </c>
      <c r="C13047" s="2"/>
      <c r="D13047" s="2" t="s">
        <v>16</v>
      </c>
      <c r="E13047" s="4">
        <f>650.00*(1-Z1%)</f>
        <v>650</v>
      </c>
      <c r="F13047" s="2">
        <v>1</v>
      </c>
      <c r="G13047" s="2"/>
    </row>
    <row r="13048" spans="1:26" customHeight="1" ht="36" hidden="true" outlineLevel="3">
      <c r="A13048" s="2" t="s">
        <v>25187</v>
      </c>
      <c r="B13048" s="3" t="s">
        <v>25188</v>
      </c>
      <c r="C13048" s="2"/>
      <c r="D13048" s="2" t="s">
        <v>16</v>
      </c>
      <c r="E13048" s="4">
        <f>750.00*(1-Z1%)</f>
        <v>750</v>
      </c>
      <c r="F13048" s="2">
        <v>2</v>
      </c>
      <c r="G13048" s="2"/>
    </row>
    <row r="13049" spans="1:26" customHeight="1" ht="18" hidden="true" outlineLevel="3">
      <c r="A13049" s="2" t="s">
        <v>25189</v>
      </c>
      <c r="B13049" s="3" t="s">
        <v>25190</v>
      </c>
      <c r="C13049" s="2"/>
      <c r="D13049" s="2" t="s">
        <v>16</v>
      </c>
      <c r="E13049" s="4">
        <f>525.00*(1-Z1%)</f>
        <v>525</v>
      </c>
      <c r="F13049" s="2">
        <v>1</v>
      </c>
      <c r="G13049" s="2"/>
    </row>
    <row r="13050" spans="1:26" customHeight="1" ht="36" hidden="true" outlineLevel="3">
      <c r="A13050" s="2" t="s">
        <v>25191</v>
      </c>
      <c r="B13050" s="3" t="s">
        <v>25192</v>
      </c>
      <c r="C13050" s="2"/>
      <c r="D13050" s="2" t="s">
        <v>16</v>
      </c>
      <c r="E13050" s="4">
        <f>690.00*(1-Z1%)</f>
        <v>690</v>
      </c>
      <c r="F13050" s="2">
        <v>2</v>
      </c>
      <c r="G13050" s="2"/>
    </row>
    <row r="13051" spans="1:26" customHeight="1" ht="36" hidden="true" outlineLevel="3">
      <c r="A13051" s="2" t="s">
        <v>25193</v>
      </c>
      <c r="B13051" s="3" t="s">
        <v>25194</v>
      </c>
      <c r="C13051" s="2"/>
      <c r="D13051" s="2" t="s">
        <v>16</v>
      </c>
      <c r="E13051" s="4">
        <f>690.00*(1-Z1%)</f>
        <v>690</v>
      </c>
      <c r="F13051" s="2">
        <v>2</v>
      </c>
      <c r="G13051" s="2"/>
    </row>
    <row r="13052" spans="1:26" customHeight="1" ht="36" hidden="true" outlineLevel="3">
      <c r="A13052" s="2" t="s">
        <v>25195</v>
      </c>
      <c r="B13052" s="3" t="s">
        <v>25196</v>
      </c>
      <c r="C13052" s="2"/>
      <c r="D13052" s="2" t="s">
        <v>16</v>
      </c>
      <c r="E13052" s="4">
        <f>850.00*(1-Z1%)</f>
        <v>850</v>
      </c>
      <c r="F13052" s="2">
        <v>2</v>
      </c>
      <c r="G13052" s="2"/>
    </row>
    <row r="13053" spans="1:26" customHeight="1" ht="36" hidden="true" outlineLevel="3">
      <c r="A13053" s="2" t="s">
        <v>25197</v>
      </c>
      <c r="B13053" s="3" t="s">
        <v>25198</v>
      </c>
      <c r="C13053" s="2"/>
      <c r="D13053" s="2" t="s">
        <v>16</v>
      </c>
      <c r="E13053" s="4">
        <f>1100.00*(1-Z1%)</f>
        <v>1100</v>
      </c>
      <c r="F13053" s="2">
        <v>1</v>
      </c>
      <c r="G13053" s="2"/>
    </row>
    <row r="13054" spans="1:26" customHeight="1" ht="36" hidden="true" outlineLevel="3">
      <c r="A13054" s="2" t="s">
        <v>25199</v>
      </c>
      <c r="B13054" s="3" t="s">
        <v>25200</v>
      </c>
      <c r="C13054" s="2"/>
      <c r="D13054" s="2" t="s">
        <v>16</v>
      </c>
      <c r="E13054" s="4">
        <f>1150.00*(1-Z1%)</f>
        <v>1150</v>
      </c>
      <c r="F13054" s="2">
        <v>1</v>
      </c>
      <c r="G13054" s="2"/>
    </row>
    <row r="13055" spans="1:26" customHeight="1" ht="36" hidden="true" outlineLevel="3">
      <c r="A13055" s="2" t="s">
        <v>25201</v>
      </c>
      <c r="B13055" s="3" t="s">
        <v>25202</v>
      </c>
      <c r="C13055" s="2"/>
      <c r="D13055" s="2" t="s">
        <v>16</v>
      </c>
      <c r="E13055" s="4">
        <f>1100.00*(1-Z1%)</f>
        <v>1100</v>
      </c>
      <c r="F13055" s="2">
        <v>1</v>
      </c>
      <c r="G13055" s="2"/>
    </row>
    <row r="13056" spans="1:26" customHeight="1" ht="36" hidden="true" outlineLevel="3">
      <c r="A13056" s="2" t="s">
        <v>25203</v>
      </c>
      <c r="B13056" s="3" t="s">
        <v>25204</v>
      </c>
      <c r="C13056" s="2"/>
      <c r="D13056" s="2" t="s">
        <v>16</v>
      </c>
      <c r="E13056" s="4">
        <f>1150.00*(1-Z1%)</f>
        <v>1150</v>
      </c>
      <c r="F13056" s="2">
        <v>1</v>
      </c>
      <c r="G13056" s="2"/>
    </row>
    <row r="13057" spans="1:26" customHeight="1" ht="36" hidden="true" outlineLevel="3">
      <c r="A13057" s="2" t="s">
        <v>25205</v>
      </c>
      <c r="B13057" s="3" t="s">
        <v>25206</v>
      </c>
      <c r="C13057" s="2"/>
      <c r="D13057" s="2" t="s">
        <v>16</v>
      </c>
      <c r="E13057" s="4">
        <f>1190.00*(1-Z1%)</f>
        <v>1190</v>
      </c>
      <c r="F13057" s="2">
        <v>1</v>
      </c>
      <c r="G13057" s="2"/>
    </row>
    <row r="13058" spans="1:26" customHeight="1" ht="35" hidden="true" outlineLevel="3">
      <c r="A13058" s="5" t="s">
        <v>25207</v>
      </c>
      <c r="B13058" s="5"/>
      <c r="C13058" s="5"/>
      <c r="D13058" s="5"/>
      <c r="E13058" s="5"/>
      <c r="F13058" s="5"/>
      <c r="G13058" s="5"/>
    </row>
    <row r="13059" spans="1:26" customHeight="1" ht="36" hidden="true" outlineLevel="3">
      <c r="A13059" s="2" t="s">
        <v>25208</v>
      </c>
      <c r="B13059" s="3" t="s">
        <v>25209</v>
      </c>
      <c r="C13059" s="2"/>
      <c r="D13059" s="2" t="s">
        <v>16</v>
      </c>
      <c r="E13059" s="4">
        <f>550.00*(1-Z1%)</f>
        <v>550</v>
      </c>
      <c r="F13059" s="2">
        <v>1</v>
      </c>
      <c r="G13059" s="2"/>
    </row>
    <row r="13060" spans="1:26" customHeight="1" ht="35" hidden="true" outlineLevel="3">
      <c r="A13060" s="5" t="s">
        <v>25210</v>
      </c>
      <c r="B13060" s="5"/>
      <c r="C13060" s="5"/>
      <c r="D13060" s="5"/>
      <c r="E13060" s="5"/>
      <c r="F13060" s="5"/>
      <c r="G13060" s="5"/>
    </row>
    <row r="13061" spans="1:26" customHeight="1" ht="36" hidden="true" outlineLevel="3">
      <c r="A13061" s="2" t="s">
        <v>25211</v>
      </c>
      <c r="B13061" s="3" t="s">
        <v>25212</v>
      </c>
      <c r="C13061" s="2"/>
      <c r="D13061" s="2" t="s">
        <v>16</v>
      </c>
      <c r="E13061" s="4">
        <f>450.00*(1-Z1%)</f>
        <v>450</v>
      </c>
      <c r="F13061" s="2">
        <v>2</v>
      </c>
      <c r="G13061" s="2"/>
    </row>
    <row r="13062" spans="1:26" customHeight="1" ht="36" hidden="true" outlineLevel="3">
      <c r="A13062" s="2" t="s">
        <v>25213</v>
      </c>
      <c r="B13062" s="3" t="s">
        <v>25214</v>
      </c>
      <c r="C13062" s="2"/>
      <c r="D13062" s="2" t="s">
        <v>16</v>
      </c>
      <c r="E13062" s="4">
        <f>490.00*(1-Z1%)</f>
        <v>490</v>
      </c>
      <c r="F13062" s="2">
        <v>1</v>
      </c>
      <c r="G13062" s="2"/>
    </row>
    <row r="13063" spans="1:26" customHeight="1" ht="36" hidden="true" outlineLevel="3">
      <c r="A13063" s="2" t="s">
        <v>25215</v>
      </c>
      <c r="B13063" s="3" t="s">
        <v>25216</v>
      </c>
      <c r="C13063" s="2"/>
      <c r="D13063" s="2" t="s">
        <v>16</v>
      </c>
      <c r="E13063" s="4">
        <f>550.00*(1-Z1%)</f>
        <v>550</v>
      </c>
      <c r="F13063" s="2">
        <v>1</v>
      </c>
      <c r="G13063" s="2"/>
    </row>
    <row r="13064" spans="1:26" customHeight="1" ht="36" hidden="true" outlineLevel="3">
      <c r="A13064" s="2" t="s">
        <v>25217</v>
      </c>
      <c r="B13064" s="3" t="s">
        <v>25218</v>
      </c>
      <c r="C13064" s="2"/>
      <c r="D13064" s="2" t="s">
        <v>16</v>
      </c>
      <c r="E13064" s="4">
        <f>2390.00*(1-Z1%)</f>
        <v>2390</v>
      </c>
      <c r="F13064" s="2">
        <v>2</v>
      </c>
      <c r="G13064" s="2"/>
    </row>
    <row r="13065" spans="1:26" customHeight="1" ht="54" hidden="true" outlineLevel="3">
      <c r="A13065" s="2" t="s">
        <v>25219</v>
      </c>
      <c r="B13065" s="3" t="s">
        <v>25220</v>
      </c>
      <c r="C13065" s="2"/>
      <c r="D13065" s="2" t="s">
        <v>16</v>
      </c>
      <c r="E13065" s="4">
        <f>1870.00*(1-Z1%)</f>
        <v>1870</v>
      </c>
      <c r="F13065" s="2">
        <v>1</v>
      </c>
      <c r="G13065" s="2"/>
    </row>
    <row r="13066" spans="1:26" customHeight="1" ht="36" hidden="true" outlineLevel="3">
      <c r="A13066" s="2" t="s">
        <v>25221</v>
      </c>
      <c r="B13066" s="3" t="s">
        <v>25222</v>
      </c>
      <c r="C13066" s="2"/>
      <c r="D13066" s="2" t="s">
        <v>16</v>
      </c>
      <c r="E13066" s="4">
        <f>990.00*(1-Z1%)</f>
        <v>990</v>
      </c>
      <c r="F13066" s="2">
        <v>1</v>
      </c>
      <c r="G13066" s="2"/>
    </row>
    <row r="13067" spans="1:26" customHeight="1" ht="36" hidden="true" outlineLevel="3">
      <c r="A13067" s="2" t="s">
        <v>25223</v>
      </c>
      <c r="B13067" s="3" t="s">
        <v>25224</v>
      </c>
      <c r="C13067" s="2"/>
      <c r="D13067" s="2" t="s">
        <v>16</v>
      </c>
      <c r="E13067" s="4">
        <f>2450.00*(1-Z1%)</f>
        <v>2450</v>
      </c>
      <c r="F13067" s="2">
        <v>1</v>
      </c>
      <c r="G13067" s="2"/>
    </row>
    <row r="13068" spans="1:26" customHeight="1" ht="36" hidden="true" outlineLevel="3">
      <c r="A13068" s="2" t="s">
        <v>25225</v>
      </c>
      <c r="B13068" s="3" t="s">
        <v>25226</v>
      </c>
      <c r="C13068" s="2"/>
      <c r="D13068" s="2" t="s">
        <v>16</v>
      </c>
      <c r="E13068" s="4">
        <f>450.00*(1-Z1%)</f>
        <v>450</v>
      </c>
      <c r="F13068" s="2">
        <v>1</v>
      </c>
      <c r="G13068" s="2"/>
    </row>
    <row r="13069" spans="1:26" customHeight="1" ht="35" hidden="true" outlineLevel="3">
      <c r="A13069" s="5" t="s">
        <v>25227</v>
      </c>
      <c r="B13069" s="5"/>
      <c r="C13069" s="5"/>
      <c r="D13069" s="5"/>
      <c r="E13069" s="5"/>
      <c r="F13069" s="5"/>
      <c r="G13069" s="5"/>
    </row>
    <row r="13070" spans="1:26" customHeight="1" ht="18" hidden="true" outlineLevel="3">
      <c r="A13070" s="2" t="s">
        <v>25228</v>
      </c>
      <c r="B13070" s="3" t="s">
        <v>25229</v>
      </c>
      <c r="C13070" s="2"/>
      <c r="D13070" s="2" t="s">
        <v>16</v>
      </c>
      <c r="E13070" s="4">
        <f>300.00*(1-Z1%)</f>
        <v>300</v>
      </c>
      <c r="F13070" s="2">
        <v>2</v>
      </c>
      <c r="G13070" s="2"/>
    </row>
    <row r="13071" spans="1:26" customHeight="1" ht="18" hidden="true" outlineLevel="3">
      <c r="A13071" s="2" t="s">
        <v>25230</v>
      </c>
      <c r="B13071" s="3" t="s">
        <v>25231</v>
      </c>
      <c r="C13071" s="2"/>
      <c r="D13071" s="2" t="s">
        <v>16</v>
      </c>
      <c r="E13071" s="4">
        <f>450.00*(1-Z1%)</f>
        <v>450</v>
      </c>
      <c r="F13071" s="2">
        <v>2</v>
      </c>
      <c r="G13071" s="2"/>
    </row>
    <row r="13072" spans="1:26" customHeight="1" ht="18" hidden="true" outlineLevel="3">
      <c r="A13072" s="2" t="s">
        <v>25232</v>
      </c>
      <c r="B13072" s="3" t="s">
        <v>25233</v>
      </c>
      <c r="C13072" s="2"/>
      <c r="D13072" s="2" t="s">
        <v>16</v>
      </c>
      <c r="E13072" s="4">
        <f>490.00*(1-Z1%)</f>
        <v>490</v>
      </c>
      <c r="F13072" s="2">
        <v>1</v>
      </c>
      <c r="G13072" s="2"/>
    </row>
    <row r="13073" spans="1:26" customHeight="1" ht="35" hidden="true" outlineLevel="2">
      <c r="A13073" s="5" t="s">
        <v>25234</v>
      </c>
      <c r="B13073" s="5"/>
      <c r="C13073" s="5"/>
      <c r="D13073" s="5"/>
      <c r="E13073" s="5"/>
      <c r="F13073" s="5"/>
      <c r="G13073" s="5"/>
    </row>
    <row r="13074" spans="1:26" customHeight="1" ht="35" hidden="true" outlineLevel="3">
      <c r="A13074" s="5" t="s">
        <v>25235</v>
      </c>
      <c r="B13074" s="5"/>
      <c r="C13074" s="5"/>
      <c r="D13074" s="5"/>
      <c r="E13074" s="5"/>
      <c r="F13074" s="5"/>
      <c r="G13074" s="5"/>
    </row>
    <row r="13075" spans="1:26" customHeight="1" ht="36" hidden="true" outlineLevel="3">
      <c r="A13075" s="2" t="s">
        <v>25236</v>
      </c>
      <c r="B13075" s="3" t="s">
        <v>25237</v>
      </c>
      <c r="C13075" s="2"/>
      <c r="D13075" s="2" t="s">
        <v>16</v>
      </c>
      <c r="E13075" s="4">
        <f>290.00*(1-Z1%)</f>
        <v>290</v>
      </c>
      <c r="F13075" s="2">
        <v>5</v>
      </c>
      <c r="G13075" s="2"/>
    </row>
    <row r="13076" spans="1:26" customHeight="1" ht="36" hidden="true" outlineLevel="3">
      <c r="A13076" s="2" t="s">
        <v>25238</v>
      </c>
      <c r="B13076" s="3" t="s">
        <v>25239</v>
      </c>
      <c r="C13076" s="2"/>
      <c r="D13076" s="2" t="s">
        <v>16</v>
      </c>
      <c r="E13076" s="4">
        <f>460.00*(1-Z1%)</f>
        <v>460</v>
      </c>
      <c r="F13076" s="2">
        <v>3</v>
      </c>
      <c r="G13076" s="2"/>
    </row>
    <row r="13077" spans="1:26" customHeight="1" ht="36" hidden="true" outlineLevel="3">
      <c r="A13077" s="2" t="s">
        <v>25240</v>
      </c>
      <c r="B13077" s="3" t="s">
        <v>25241</v>
      </c>
      <c r="C13077" s="2"/>
      <c r="D13077" s="2" t="s">
        <v>16</v>
      </c>
      <c r="E13077" s="4">
        <f>690.00*(1-Z1%)</f>
        <v>690</v>
      </c>
      <c r="F13077" s="2">
        <v>1</v>
      </c>
      <c r="G13077" s="2"/>
    </row>
    <row r="13078" spans="1:26" customHeight="1" ht="36" hidden="true" outlineLevel="3">
      <c r="A13078" s="2" t="s">
        <v>25242</v>
      </c>
      <c r="B13078" s="3" t="s">
        <v>25243</v>
      </c>
      <c r="C13078" s="2"/>
      <c r="D13078" s="2" t="s">
        <v>16</v>
      </c>
      <c r="E13078" s="4">
        <f>990.00*(1-Z1%)</f>
        <v>990</v>
      </c>
      <c r="F13078" s="2">
        <v>2</v>
      </c>
      <c r="G13078" s="2"/>
    </row>
    <row r="13079" spans="1:26" customHeight="1" ht="36" hidden="true" outlineLevel="3">
      <c r="A13079" s="2" t="s">
        <v>25244</v>
      </c>
      <c r="B13079" s="3" t="s">
        <v>25245</v>
      </c>
      <c r="C13079" s="2"/>
      <c r="D13079" s="2" t="s">
        <v>16</v>
      </c>
      <c r="E13079" s="4">
        <f>450.00*(1-Z1%)</f>
        <v>450</v>
      </c>
      <c r="F13079" s="2">
        <v>1</v>
      </c>
      <c r="G13079" s="2"/>
    </row>
    <row r="13080" spans="1:26" customHeight="1" ht="36" hidden="true" outlineLevel="3">
      <c r="A13080" s="2" t="s">
        <v>25246</v>
      </c>
      <c r="B13080" s="3" t="s">
        <v>25247</v>
      </c>
      <c r="C13080" s="2"/>
      <c r="D13080" s="2" t="s">
        <v>16</v>
      </c>
      <c r="E13080" s="4">
        <f>1290.00*(1-Z1%)</f>
        <v>1290</v>
      </c>
      <c r="F13080" s="2">
        <v>1</v>
      </c>
      <c r="G13080" s="2"/>
    </row>
    <row r="13081" spans="1:26" customHeight="1" ht="36" hidden="true" outlineLevel="3">
      <c r="A13081" s="2" t="s">
        <v>25248</v>
      </c>
      <c r="B13081" s="3" t="s">
        <v>25249</v>
      </c>
      <c r="C13081" s="2"/>
      <c r="D13081" s="2" t="s">
        <v>16</v>
      </c>
      <c r="E13081" s="4">
        <f>950.00*(1-Z1%)</f>
        <v>950</v>
      </c>
      <c r="F13081" s="2">
        <v>1</v>
      </c>
      <c r="G13081" s="2"/>
    </row>
    <row r="13082" spans="1:26" customHeight="1" ht="36" hidden="true" outlineLevel="3">
      <c r="A13082" s="2" t="s">
        <v>25250</v>
      </c>
      <c r="B13082" s="3" t="s">
        <v>25251</v>
      </c>
      <c r="C13082" s="2"/>
      <c r="D13082" s="2" t="s">
        <v>16</v>
      </c>
      <c r="E13082" s="4">
        <f>890.00*(1-Z1%)</f>
        <v>890</v>
      </c>
      <c r="F13082" s="2">
        <v>2</v>
      </c>
      <c r="G13082" s="2"/>
    </row>
    <row r="13083" spans="1:26" customHeight="1" ht="36" hidden="true" outlineLevel="3">
      <c r="A13083" s="2" t="s">
        <v>25252</v>
      </c>
      <c r="B13083" s="3" t="s">
        <v>25253</v>
      </c>
      <c r="C13083" s="2"/>
      <c r="D13083" s="2" t="s">
        <v>16</v>
      </c>
      <c r="E13083" s="4">
        <f>1350.00*(1-Z1%)</f>
        <v>1350</v>
      </c>
      <c r="F13083" s="2">
        <v>3</v>
      </c>
      <c r="G13083" s="2"/>
    </row>
    <row r="13084" spans="1:26" customHeight="1" ht="18" hidden="true" outlineLevel="3">
      <c r="A13084" s="2" t="s">
        <v>25254</v>
      </c>
      <c r="B13084" s="3" t="s">
        <v>25255</v>
      </c>
      <c r="C13084" s="2"/>
      <c r="D13084" s="2" t="s">
        <v>16</v>
      </c>
      <c r="E13084" s="4">
        <f>1550.00*(1-Z1%)</f>
        <v>1550</v>
      </c>
      <c r="F13084" s="2">
        <v>2</v>
      </c>
      <c r="G13084" s="2"/>
    </row>
    <row r="13085" spans="1:26" customHeight="1" ht="36" hidden="true" outlineLevel="3">
      <c r="A13085" s="2" t="s">
        <v>25256</v>
      </c>
      <c r="B13085" s="3" t="s">
        <v>25257</v>
      </c>
      <c r="C13085" s="2"/>
      <c r="D13085" s="2" t="s">
        <v>16</v>
      </c>
      <c r="E13085" s="4">
        <f>1190.00*(1-Z1%)</f>
        <v>1190</v>
      </c>
      <c r="F13085" s="2">
        <v>1</v>
      </c>
      <c r="G13085" s="2"/>
    </row>
    <row r="13086" spans="1:26" customHeight="1" ht="18" hidden="true" outlineLevel="3">
      <c r="A13086" s="2" t="s">
        <v>25258</v>
      </c>
      <c r="B13086" s="3" t="s">
        <v>25259</v>
      </c>
      <c r="C13086" s="2"/>
      <c r="D13086" s="2" t="s">
        <v>16</v>
      </c>
      <c r="E13086" s="4">
        <f>1590.00*(1-Z1%)</f>
        <v>1590</v>
      </c>
      <c r="F13086" s="2">
        <v>2</v>
      </c>
      <c r="G13086" s="2"/>
    </row>
    <row r="13087" spans="1:26" customHeight="1" ht="36" hidden="true" outlineLevel="3">
      <c r="A13087" s="2" t="s">
        <v>25260</v>
      </c>
      <c r="B13087" s="3" t="s">
        <v>25261</v>
      </c>
      <c r="C13087" s="2"/>
      <c r="D13087" s="2" t="s">
        <v>16</v>
      </c>
      <c r="E13087" s="4">
        <f>490.00*(1-Z1%)</f>
        <v>490</v>
      </c>
      <c r="F13087" s="2">
        <v>2</v>
      </c>
      <c r="G13087" s="2"/>
    </row>
    <row r="13088" spans="1:26" customHeight="1" ht="36" hidden="true" outlineLevel="3">
      <c r="A13088" s="2" t="s">
        <v>25262</v>
      </c>
      <c r="B13088" s="3" t="s">
        <v>25263</v>
      </c>
      <c r="C13088" s="2"/>
      <c r="D13088" s="2" t="s">
        <v>16</v>
      </c>
      <c r="E13088" s="4">
        <f>150.00*(1-Z1%)</f>
        <v>150</v>
      </c>
      <c r="F13088" s="2">
        <v>1</v>
      </c>
      <c r="G13088" s="2"/>
    </row>
    <row r="13089" spans="1:26" customHeight="1" ht="35" hidden="true" outlineLevel="3">
      <c r="A13089" s="5" t="s">
        <v>25264</v>
      </c>
      <c r="B13089" s="5"/>
      <c r="C13089" s="5"/>
      <c r="D13089" s="5"/>
      <c r="E13089" s="5"/>
      <c r="F13089" s="5"/>
      <c r="G13089" s="5"/>
    </row>
    <row r="13090" spans="1:26" customHeight="1" ht="36" hidden="true" outlineLevel="3">
      <c r="A13090" s="2" t="s">
        <v>25265</v>
      </c>
      <c r="B13090" s="3" t="s">
        <v>25266</v>
      </c>
      <c r="C13090" s="2"/>
      <c r="D13090" s="2" t="s">
        <v>16</v>
      </c>
      <c r="E13090" s="4">
        <f>550.00*(1-Z1%)</f>
        <v>550</v>
      </c>
      <c r="F13090" s="2">
        <v>2</v>
      </c>
      <c r="G13090" s="2"/>
    </row>
    <row r="13091" spans="1:26" customHeight="1" ht="36" hidden="true" outlineLevel="3">
      <c r="A13091" s="2" t="s">
        <v>25267</v>
      </c>
      <c r="B13091" s="3" t="s">
        <v>25268</v>
      </c>
      <c r="C13091" s="2"/>
      <c r="D13091" s="2" t="s">
        <v>16</v>
      </c>
      <c r="E13091" s="4">
        <f>650.00*(1-Z1%)</f>
        <v>650</v>
      </c>
      <c r="F13091" s="2">
        <v>1</v>
      </c>
      <c r="G13091" s="2"/>
    </row>
    <row r="13092" spans="1:26" customHeight="1" ht="36" hidden="true" outlineLevel="3">
      <c r="A13092" s="2" t="s">
        <v>25269</v>
      </c>
      <c r="B13092" s="3" t="s">
        <v>25270</v>
      </c>
      <c r="C13092" s="2"/>
      <c r="D13092" s="2" t="s">
        <v>16</v>
      </c>
      <c r="E13092" s="4">
        <f>790.00*(1-Z1%)</f>
        <v>790</v>
      </c>
      <c r="F13092" s="2">
        <v>3</v>
      </c>
      <c r="G13092" s="2"/>
    </row>
    <row r="13093" spans="1:26" customHeight="1" ht="36" hidden="true" outlineLevel="3">
      <c r="A13093" s="2" t="s">
        <v>25271</v>
      </c>
      <c r="B13093" s="3" t="s">
        <v>25272</v>
      </c>
      <c r="C13093" s="2"/>
      <c r="D13093" s="2" t="s">
        <v>16</v>
      </c>
      <c r="E13093" s="4">
        <f>1490.00*(1-Z1%)</f>
        <v>1490</v>
      </c>
      <c r="F13093" s="2">
        <v>1</v>
      </c>
      <c r="G13093" s="2"/>
    </row>
    <row r="13094" spans="1:26" customHeight="1" ht="35" hidden="true" outlineLevel="3">
      <c r="A13094" s="5" t="s">
        <v>25273</v>
      </c>
      <c r="B13094" s="5"/>
      <c r="C13094" s="5"/>
      <c r="D13094" s="5"/>
      <c r="E13094" s="5"/>
      <c r="F13094" s="5"/>
      <c r="G13094" s="5"/>
    </row>
    <row r="13095" spans="1:26" customHeight="1" ht="36" hidden="true" outlineLevel="3">
      <c r="A13095" s="2" t="s">
        <v>25274</v>
      </c>
      <c r="B13095" s="3" t="s">
        <v>25275</v>
      </c>
      <c r="C13095" s="2"/>
      <c r="D13095" s="2" t="s">
        <v>16</v>
      </c>
      <c r="E13095" s="4">
        <f>480.00*(1-Z1%)</f>
        <v>480</v>
      </c>
      <c r="F13095" s="2">
        <v>1</v>
      </c>
      <c r="G13095" s="2"/>
    </row>
    <row r="13096" spans="1:26" customHeight="1" ht="36" hidden="true" outlineLevel="3">
      <c r="A13096" s="2" t="s">
        <v>25276</v>
      </c>
      <c r="B13096" s="3" t="s">
        <v>25277</v>
      </c>
      <c r="C13096" s="2"/>
      <c r="D13096" s="2" t="s">
        <v>16</v>
      </c>
      <c r="E13096" s="4">
        <f>700.00*(1-Z1%)</f>
        <v>700</v>
      </c>
      <c r="F13096" s="2">
        <v>3</v>
      </c>
      <c r="G13096" s="2"/>
    </row>
    <row r="13097" spans="1:26" customHeight="1" ht="36" hidden="true" outlineLevel="3">
      <c r="A13097" s="2" t="s">
        <v>25278</v>
      </c>
      <c r="B13097" s="3" t="s">
        <v>25279</v>
      </c>
      <c r="C13097" s="2"/>
      <c r="D13097" s="2" t="s">
        <v>16</v>
      </c>
      <c r="E13097" s="4">
        <f>400.00*(1-Z1%)</f>
        <v>400</v>
      </c>
      <c r="F13097" s="2">
        <v>2</v>
      </c>
      <c r="G13097" s="2"/>
    </row>
    <row r="13098" spans="1:26" customHeight="1" ht="36" hidden="true" outlineLevel="3">
      <c r="A13098" s="2" t="s">
        <v>25280</v>
      </c>
      <c r="B13098" s="3" t="s">
        <v>25281</v>
      </c>
      <c r="C13098" s="2"/>
      <c r="D13098" s="2" t="s">
        <v>16</v>
      </c>
      <c r="E13098" s="4">
        <f>250.00*(1-Z1%)</f>
        <v>250</v>
      </c>
      <c r="F13098" s="2">
        <v>2</v>
      </c>
      <c r="G13098" s="2"/>
    </row>
    <row r="13099" spans="1:26" customHeight="1" ht="36" hidden="true" outlineLevel="3">
      <c r="A13099" s="2" t="s">
        <v>25282</v>
      </c>
      <c r="B13099" s="3" t="s">
        <v>25283</v>
      </c>
      <c r="C13099" s="2"/>
      <c r="D13099" s="2" t="s">
        <v>16</v>
      </c>
      <c r="E13099" s="4">
        <f>450.00*(1-Z1%)</f>
        <v>450</v>
      </c>
      <c r="F13099" s="2">
        <v>4</v>
      </c>
      <c r="G13099" s="2"/>
    </row>
    <row r="13100" spans="1:26" customHeight="1" ht="36" hidden="true" outlineLevel="3">
      <c r="A13100" s="2" t="s">
        <v>25284</v>
      </c>
      <c r="B13100" s="3" t="s">
        <v>25285</v>
      </c>
      <c r="C13100" s="2"/>
      <c r="D13100" s="2" t="s">
        <v>16</v>
      </c>
      <c r="E13100" s="4">
        <f>400.00*(1-Z1%)</f>
        <v>400</v>
      </c>
      <c r="F13100" s="2">
        <v>3</v>
      </c>
      <c r="G13100" s="2"/>
    </row>
    <row r="13101" spans="1:26" customHeight="1" ht="36" hidden="true" outlineLevel="3">
      <c r="A13101" s="2" t="s">
        <v>25286</v>
      </c>
      <c r="B13101" s="3" t="s">
        <v>25287</v>
      </c>
      <c r="C13101" s="2"/>
      <c r="D13101" s="2" t="s">
        <v>16</v>
      </c>
      <c r="E13101" s="4">
        <f>70.00*(1-Z1%)</f>
        <v>70</v>
      </c>
      <c r="F13101" s="2">
        <v>3</v>
      </c>
      <c r="G13101" s="2"/>
    </row>
    <row r="13102" spans="1:26" customHeight="1" ht="36" hidden="true" outlineLevel="3">
      <c r="A13102" s="2" t="s">
        <v>25288</v>
      </c>
      <c r="B13102" s="3" t="s">
        <v>25289</v>
      </c>
      <c r="C13102" s="2"/>
      <c r="D13102" s="2" t="s">
        <v>16</v>
      </c>
      <c r="E13102" s="4">
        <f>1190.00*(1-Z1%)</f>
        <v>1190</v>
      </c>
      <c r="F13102" s="2">
        <v>1</v>
      </c>
      <c r="G13102" s="2"/>
    </row>
    <row r="13103" spans="1:26" customHeight="1" ht="36" hidden="true" outlineLevel="3">
      <c r="A13103" s="2" t="s">
        <v>25290</v>
      </c>
      <c r="B13103" s="3" t="s">
        <v>25291</v>
      </c>
      <c r="C13103" s="2"/>
      <c r="D13103" s="2" t="s">
        <v>16</v>
      </c>
      <c r="E13103" s="4">
        <f>700.00*(1-Z1%)</f>
        <v>700</v>
      </c>
      <c r="F13103" s="2">
        <v>2</v>
      </c>
      <c r="G13103" s="2"/>
    </row>
    <row r="13104" spans="1:26" customHeight="1" ht="36" hidden="true" outlineLevel="3">
      <c r="A13104" s="2" t="s">
        <v>25292</v>
      </c>
      <c r="B13104" s="3" t="s">
        <v>25293</v>
      </c>
      <c r="C13104" s="2"/>
      <c r="D13104" s="2" t="s">
        <v>16</v>
      </c>
      <c r="E13104" s="4">
        <f>920.00*(1-Z1%)</f>
        <v>920</v>
      </c>
      <c r="F13104" s="2">
        <v>1</v>
      </c>
      <c r="G13104" s="2"/>
    </row>
    <row r="13105" spans="1:26" customHeight="1" ht="36" hidden="true" outlineLevel="3">
      <c r="A13105" s="2" t="s">
        <v>25294</v>
      </c>
      <c r="B13105" s="3" t="s">
        <v>25295</v>
      </c>
      <c r="C13105" s="2"/>
      <c r="D13105" s="2" t="s">
        <v>16</v>
      </c>
      <c r="E13105" s="4">
        <f>1300.00*(1-Z1%)</f>
        <v>1300</v>
      </c>
      <c r="F13105" s="2">
        <v>2</v>
      </c>
      <c r="G13105" s="2"/>
    </row>
    <row r="13106" spans="1:26" customHeight="1" ht="36" hidden="true" outlineLevel="3">
      <c r="A13106" s="2" t="s">
        <v>25296</v>
      </c>
      <c r="B13106" s="3" t="s">
        <v>25297</v>
      </c>
      <c r="C13106" s="2"/>
      <c r="D13106" s="2" t="s">
        <v>16</v>
      </c>
      <c r="E13106" s="4">
        <f>1790.00*(1-Z1%)</f>
        <v>1790</v>
      </c>
      <c r="F13106" s="2">
        <v>1</v>
      </c>
      <c r="G13106" s="2"/>
    </row>
    <row r="13107" spans="1:26" customHeight="1" ht="36" hidden="true" outlineLevel="3">
      <c r="A13107" s="2" t="s">
        <v>25298</v>
      </c>
      <c r="B13107" s="3" t="s">
        <v>25299</v>
      </c>
      <c r="C13107" s="2"/>
      <c r="D13107" s="2" t="s">
        <v>16</v>
      </c>
      <c r="E13107" s="4">
        <f>650.00*(1-Z1%)</f>
        <v>650</v>
      </c>
      <c r="F13107" s="2">
        <v>1</v>
      </c>
      <c r="G13107" s="2"/>
    </row>
    <row r="13108" spans="1:26" customHeight="1" ht="36" hidden="true" outlineLevel="3">
      <c r="A13108" s="2" t="s">
        <v>25300</v>
      </c>
      <c r="B13108" s="3" t="s">
        <v>25301</v>
      </c>
      <c r="C13108" s="2"/>
      <c r="D13108" s="2" t="s">
        <v>16</v>
      </c>
      <c r="E13108" s="4">
        <f>590.00*(1-Z1%)</f>
        <v>590</v>
      </c>
      <c r="F13108" s="2">
        <v>2</v>
      </c>
      <c r="G13108" s="2"/>
    </row>
    <row r="13109" spans="1:26" customHeight="1" ht="36" hidden="true" outlineLevel="3">
      <c r="A13109" s="2" t="s">
        <v>25302</v>
      </c>
      <c r="B13109" s="3" t="s">
        <v>25303</v>
      </c>
      <c r="C13109" s="2"/>
      <c r="D13109" s="2" t="s">
        <v>16</v>
      </c>
      <c r="E13109" s="4">
        <f>570.00*(1-Z1%)</f>
        <v>570</v>
      </c>
      <c r="F13109" s="2">
        <v>1</v>
      </c>
      <c r="G13109" s="2"/>
    </row>
    <row r="13110" spans="1:26" customHeight="1" ht="36" hidden="true" outlineLevel="3">
      <c r="A13110" s="2" t="s">
        <v>25304</v>
      </c>
      <c r="B13110" s="3" t="s">
        <v>25305</v>
      </c>
      <c r="C13110" s="2"/>
      <c r="D13110" s="2" t="s">
        <v>16</v>
      </c>
      <c r="E13110" s="4">
        <f>690.00*(1-Z1%)</f>
        <v>690</v>
      </c>
      <c r="F13110" s="2">
        <v>1</v>
      </c>
      <c r="G13110" s="2"/>
    </row>
    <row r="13111" spans="1:26" customHeight="1" ht="36" hidden="true" outlineLevel="3">
      <c r="A13111" s="2" t="s">
        <v>25306</v>
      </c>
      <c r="B13111" s="3" t="s">
        <v>25307</v>
      </c>
      <c r="C13111" s="2"/>
      <c r="D13111" s="2" t="s">
        <v>16</v>
      </c>
      <c r="E13111" s="4">
        <f>890.00*(1-Z1%)</f>
        <v>890</v>
      </c>
      <c r="F13111" s="2">
        <v>1</v>
      </c>
      <c r="G13111" s="2"/>
    </row>
    <row r="13112" spans="1:26" customHeight="1" ht="36" hidden="true" outlineLevel="3">
      <c r="A13112" s="2" t="s">
        <v>25308</v>
      </c>
      <c r="B13112" s="3" t="s">
        <v>25309</v>
      </c>
      <c r="C13112" s="2"/>
      <c r="D13112" s="2" t="s">
        <v>16</v>
      </c>
      <c r="E13112" s="4">
        <f>750.00*(1-Z1%)</f>
        <v>750</v>
      </c>
      <c r="F13112" s="2">
        <v>1</v>
      </c>
      <c r="G13112" s="2"/>
    </row>
    <row r="13113" spans="1:26" customHeight="1" ht="36" hidden="true" outlineLevel="3">
      <c r="A13113" s="2" t="s">
        <v>25310</v>
      </c>
      <c r="B13113" s="3" t="s">
        <v>25311</v>
      </c>
      <c r="C13113" s="2"/>
      <c r="D13113" s="2" t="s">
        <v>16</v>
      </c>
      <c r="E13113" s="4">
        <f>1290.00*(1-Z1%)</f>
        <v>1290</v>
      </c>
      <c r="F13113" s="2">
        <v>2</v>
      </c>
      <c r="G13113" s="2"/>
    </row>
    <row r="13114" spans="1:26" customHeight="1" ht="36" hidden="true" outlineLevel="3">
      <c r="A13114" s="2" t="s">
        <v>25312</v>
      </c>
      <c r="B13114" s="3" t="s">
        <v>25313</v>
      </c>
      <c r="C13114" s="2"/>
      <c r="D13114" s="2" t="s">
        <v>16</v>
      </c>
      <c r="E13114" s="4">
        <f>1550.00*(1-Z1%)</f>
        <v>1550</v>
      </c>
      <c r="F13114" s="2">
        <v>2</v>
      </c>
      <c r="G13114" s="2"/>
    </row>
    <row r="13115" spans="1:26" customHeight="1" ht="36" hidden="true" outlineLevel="3">
      <c r="A13115" s="2" t="s">
        <v>25314</v>
      </c>
      <c r="B13115" s="3" t="s">
        <v>25315</v>
      </c>
      <c r="C13115" s="2"/>
      <c r="D13115" s="2" t="s">
        <v>16</v>
      </c>
      <c r="E13115" s="4">
        <f>1450.00*(1-Z1%)</f>
        <v>1450</v>
      </c>
      <c r="F13115" s="2">
        <v>2</v>
      </c>
      <c r="G13115" s="2"/>
    </row>
    <row r="13116" spans="1:26" customHeight="1" ht="36" hidden="true" outlineLevel="3">
      <c r="A13116" s="2" t="s">
        <v>25316</v>
      </c>
      <c r="B13116" s="3" t="s">
        <v>25317</v>
      </c>
      <c r="C13116" s="2"/>
      <c r="D13116" s="2" t="s">
        <v>16</v>
      </c>
      <c r="E13116" s="4">
        <f>710.00*(1-Z1%)</f>
        <v>710</v>
      </c>
      <c r="F13116" s="2">
        <v>2</v>
      </c>
      <c r="G13116" s="2"/>
    </row>
    <row r="13117" spans="1:26" customHeight="1" ht="36" hidden="true" outlineLevel="3">
      <c r="A13117" s="2" t="s">
        <v>25318</v>
      </c>
      <c r="B13117" s="3" t="s">
        <v>25319</v>
      </c>
      <c r="C13117" s="2"/>
      <c r="D13117" s="2" t="s">
        <v>16</v>
      </c>
      <c r="E13117" s="4">
        <f>760.00*(1-Z1%)</f>
        <v>760</v>
      </c>
      <c r="F13117" s="2">
        <v>1</v>
      </c>
      <c r="G13117" s="2"/>
    </row>
    <row r="13118" spans="1:26" customHeight="1" ht="36" hidden="true" outlineLevel="3">
      <c r="A13118" s="2" t="s">
        <v>25320</v>
      </c>
      <c r="B13118" s="3" t="s">
        <v>25321</v>
      </c>
      <c r="C13118" s="2"/>
      <c r="D13118" s="2" t="s">
        <v>16</v>
      </c>
      <c r="E13118" s="4">
        <f>750.00*(1-Z1%)</f>
        <v>750</v>
      </c>
      <c r="F13118" s="2">
        <v>2</v>
      </c>
      <c r="G13118" s="2"/>
    </row>
    <row r="13119" spans="1:26" customHeight="1" ht="36" hidden="true" outlineLevel="3">
      <c r="A13119" s="2" t="s">
        <v>25322</v>
      </c>
      <c r="B13119" s="3" t="s">
        <v>25323</v>
      </c>
      <c r="C13119" s="2"/>
      <c r="D13119" s="2" t="s">
        <v>16</v>
      </c>
      <c r="E13119" s="4">
        <f>800.00*(1-Z1%)</f>
        <v>800</v>
      </c>
      <c r="F13119" s="2">
        <v>3</v>
      </c>
      <c r="G13119" s="2"/>
    </row>
    <row r="13120" spans="1:26" customHeight="1" ht="36" hidden="true" outlineLevel="3">
      <c r="A13120" s="2" t="s">
        <v>25324</v>
      </c>
      <c r="B13120" s="3" t="s">
        <v>25325</v>
      </c>
      <c r="C13120" s="2"/>
      <c r="D13120" s="2" t="s">
        <v>16</v>
      </c>
      <c r="E13120" s="4">
        <f>750.00*(1-Z1%)</f>
        <v>750</v>
      </c>
      <c r="F13120" s="2">
        <v>2</v>
      </c>
      <c r="G13120" s="2"/>
    </row>
    <row r="13121" spans="1:26" customHeight="1" ht="36" hidden="true" outlineLevel="3">
      <c r="A13121" s="2" t="s">
        <v>25326</v>
      </c>
      <c r="B13121" s="3" t="s">
        <v>25327</v>
      </c>
      <c r="C13121" s="2"/>
      <c r="D13121" s="2" t="s">
        <v>16</v>
      </c>
      <c r="E13121" s="4">
        <f>800.00*(1-Z1%)</f>
        <v>800</v>
      </c>
      <c r="F13121" s="2">
        <v>2</v>
      </c>
      <c r="G13121" s="2"/>
    </row>
    <row r="13122" spans="1:26" customHeight="1" ht="35">
      <c r="A13122" s="1" t="s">
        <v>25328</v>
      </c>
      <c r="B13122" s="1"/>
      <c r="C13122" s="1"/>
      <c r="D13122" s="1"/>
      <c r="E13122" s="1"/>
      <c r="F13122" s="1"/>
      <c r="G13122" s="1"/>
    </row>
    <row r="13123" spans="1:26" customHeight="1" ht="35" hidden="true" outlineLevel="2">
      <c r="A13123" s="5" t="s">
        <v>25329</v>
      </c>
      <c r="B13123" s="5"/>
      <c r="C13123" s="5"/>
      <c r="D13123" s="5"/>
      <c r="E13123" s="5"/>
      <c r="F13123" s="5"/>
      <c r="G13123" s="5"/>
    </row>
    <row r="13124" spans="1:26" customHeight="1" ht="35" hidden="true" outlineLevel="3">
      <c r="A13124" s="5" t="s">
        <v>25330</v>
      </c>
      <c r="B13124" s="5"/>
      <c r="C13124" s="5"/>
      <c r="D13124" s="5"/>
      <c r="E13124" s="5"/>
      <c r="F13124" s="5"/>
      <c r="G13124" s="5"/>
    </row>
    <row r="13125" spans="1:26" customHeight="1" ht="36" hidden="true" outlineLevel="3">
      <c r="A13125" s="2" t="s">
        <v>25331</v>
      </c>
      <c r="B13125" s="3" t="s">
        <v>25332</v>
      </c>
      <c r="C13125" s="2"/>
      <c r="D13125" s="2" t="s">
        <v>16</v>
      </c>
      <c r="E13125" s="4">
        <f>380.00*(1-Z1%)</f>
        <v>380</v>
      </c>
      <c r="F13125" s="2">
        <v>1</v>
      </c>
      <c r="G13125" s="2"/>
    </row>
    <row r="13126" spans="1:26" customHeight="1" ht="36" hidden="true" outlineLevel="3">
      <c r="A13126" s="2" t="s">
        <v>25333</v>
      </c>
      <c r="B13126" s="3" t="s">
        <v>25334</v>
      </c>
      <c r="C13126" s="2"/>
      <c r="D13126" s="2" t="s">
        <v>16</v>
      </c>
      <c r="E13126" s="4">
        <f>250.00*(1-Z1%)</f>
        <v>250</v>
      </c>
      <c r="F13126" s="2">
        <v>1</v>
      </c>
      <c r="G13126" s="2"/>
    </row>
    <row r="13127" spans="1:26" customHeight="1" ht="36" hidden="true" outlineLevel="3">
      <c r="A13127" s="2" t="s">
        <v>25335</v>
      </c>
      <c r="B13127" s="3" t="s">
        <v>25336</v>
      </c>
      <c r="C13127" s="2"/>
      <c r="D13127" s="2" t="s">
        <v>16</v>
      </c>
      <c r="E13127" s="4">
        <f>250.00*(1-Z1%)</f>
        <v>250</v>
      </c>
      <c r="F13127" s="2">
        <v>1</v>
      </c>
      <c r="G13127" s="2"/>
    </row>
    <row r="13128" spans="1:26" customHeight="1" ht="35" hidden="true" outlineLevel="3">
      <c r="A13128" s="5" t="s">
        <v>25337</v>
      </c>
      <c r="B13128" s="5"/>
      <c r="C13128" s="5"/>
      <c r="D13128" s="5"/>
      <c r="E13128" s="5"/>
      <c r="F13128" s="5"/>
      <c r="G13128" s="5"/>
    </row>
    <row r="13129" spans="1:26" customHeight="1" ht="18" hidden="true" outlineLevel="3">
      <c r="A13129" s="2" t="s">
        <v>25338</v>
      </c>
      <c r="B13129" s="3" t="s">
        <v>25339</v>
      </c>
      <c r="C13129" s="2"/>
      <c r="D13129" s="2" t="s">
        <v>16</v>
      </c>
      <c r="E13129" s="4">
        <f>390.00*(1-Z1%)</f>
        <v>390</v>
      </c>
      <c r="F13129" s="2">
        <v>2</v>
      </c>
      <c r="G13129" s="2"/>
    </row>
    <row r="13130" spans="1:26" customHeight="1" ht="36" hidden="true" outlineLevel="3">
      <c r="A13130" s="2" t="s">
        <v>25340</v>
      </c>
      <c r="B13130" s="3" t="s">
        <v>25341</v>
      </c>
      <c r="C13130" s="2"/>
      <c r="D13130" s="2" t="s">
        <v>16</v>
      </c>
      <c r="E13130" s="4">
        <f>480.00*(1-Z1%)</f>
        <v>480</v>
      </c>
      <c r="F13130" s="2">
        <v>2</v>
      </c>
      <c r="G13130" s="2"/>
    </row>
    <row r="13131" spans="1:26" customHeight="1" ht="36" hidden="true" outlineLevel="3">
      <c r="A13131" s="2" t="s">
        <v>25342</v>
      </c>
      <c r="B13131" s="3" t="s">
        <v>25341</v>
      </c>
      <c r="C13131" s="2"/>
      <c r="D13131" s="2" t="s">
        <v>16</v>
      </c>
      <c r="E13131" s="4">
        <f>300.00*(1-Z1%)</f>
        <v>300</v>
      </c>
      <c r="F13131" s="2">
        <v>2</v>
      </c>
      <c r="G13131" s="2"/>
    </row>
    <row r="13132" spans="1:26" customHeight="1" ht="35" hidden="true" outlineLevel="3">
      <c r="A13132" s="5" t="s">
        <v>25343</v>
      </c>
      <c r="B13132" s="5"/>
      <c r="C13132" s="5"/>
      <c r="D13132" s="5"/>
      <c r="E13132" s="5"/>
      <c r="F13132" s="5"/>
      <c r="G13132" s="5"/>
    </row>
    <row r="13133" spans="1:26" customHeight="1" ht="18" hidden="true" outlineLevel="3">
      <c r="A13133" s="2" t="s">
        <v>25344</v>
      </c>
      <c r="B13133" s="3" t="s">
        <v>25345</v>
      </c>
      <c r="C13133" s="2"/>
      <c r="D13133" s="2" t="s">
        <v>16</v>
      </c>
      <c r="E13133" s="4">
        <f>230.00*(1-Z1%)</f>
        <v>230</v>
      </c>
      <c r="F13133" s="2">
        <v>3</v>
      </c>
      <c r="G13133" s="2"/>
    </row>
    <row r="13134" spans="1:26" customHeight="1" ht="18" hidden="true" outlineLevel="3">
      <c r="A13134" s="2" t="s">
        <v>25346</v>
      </c>
      <c r="B13134" s="3" t="s">
        <v>25347</v>
      </c>
      <c r="C13134" s="2"/>
      <c r="D13134" s="2" t="s">
        <v>16</v>
      </c>
      <c r="E13134" s="4">
        <f>250.00*(1-Z1%)</f>
        <v>250</v>
      </c>
      <c r="F13134" s="2">
        <v>1</v>
      </c>
      <c r="G13134" s="2"/>
    </row>
    <row r="13135" spans="1:26" customHeight="1" ht="18" hidden="true" outlineLevel="3">
      <c r="A13135" s="2" t="s">
        <v>25348</v>
      </c>
      <c r="B13135" s="3" t="s">
        <v>25349</v>
      </c>
      <c r="C13135" s="2"/>
      <c r="D13135" s="2" t="s">
        <v>16</v>
      </c>
      <c r="E13135" s="4">
        <f>150.00*(1-Z1%)</f>
        <v>150</v>
      </c>
      <c r="F13135" s="2">
        <v>3</v>
      </c>
      <c r="G13135" s="2"/>
    </row>
    <row r="13136" spans="1:26" customHeight="1" ht="18" hidden="true" outlineLevel="3">
      <c r="A13136" s="2" t="s">
        <v>25350</v>
      </c>
      <c r="B13136" s="3" t="s">
        <v>25351</v>
      </c>
      <c r="C13136" s="2"/>
      <c r="D13136" s="2" t="s">
        <v>16</v>
      </c>
      <c r="E13136" s="4">
        <f>100.00*(1-Z1%)</f>
        <v>100</v>
      </c>
      <c r="F13136" s="2">
        <v>1</v>
      </c>
      <c r="G13136" s="2"/>
    </row>
    <row r="13137" spans="1:26" customHeight="1" ht="35" hidden="true" outlineLevel="2">
      <c r="A13137" s="5" t="s">
        <v>25352</v>
      </c>
      <c r="B13137" s="5"/>
      <c r="C13137" s="5"/>
      <c r="D13137" s="5"/>
      <c r="E13137" s="5"/>
      <c r="F13137" s="5"/>
      <c r="G13137" s="5"/>
    </row>
    <row r="13138" spans="1:26" customHeight="1" ht="35" hidden="true" outlineLevel="3">
      <c r="A13138" s="5" t="s">
        <v>25353</v>
      </c>
      <c r="B13138" s="5"/>
      <c r="C13138" s="5"/>
      <c r="D13138" s="5"/>
      <c r="E13138" s="5"/>
      <c r="F13138" s="5"/>
      <c r="G13138" s="5"/>
    </row>
    <row r="13139" spans="1:26" customHeight="1" ht="54" hidden="true" outlineLevel="3">
      <c r="A13139" s="2" t="s">
        <v>25354</v>
      </c>
      <c r="B13139" s="3" t="s">
        <v>25355</v>
      </c>
      <c r="C13139" s="2"/>
      <c r="D13139" s="2" t="s">
        <v>16</v>
      </c>
      <c r="E13139" s="4">
        <f>160.00*(1-Z1%)</f>
        <v>160</v>
      </c>
      <c r="F13139" s="2">
        <v>1</v>
      </c>
      <c r="G13139" s="2"/>
    </row>
    <row r="13140" spans="1:26" customHeight="1" ht="36" hidden="true" outlineLevel="3">
      <c r="A13140" s="2" t="s">
        <v>25356</v>
      </c>
      <c r="B13140" s="3" t="s">
        <v>25357</v>
      </c>
      <c r="C13140" s="2"/>
      <c r="D13140" s="2" t="s">
        <v>16</v>
      </c>
      <c r="E13140" s="4">
        <f>290.00*(1-Z1%)</f>
        <v>290</v>
      </c>
      <c r="F13140" s="2">
        <v>1</v>
      </c>
      <c r="G13140" s="2"/>
    </row>
    <row r="13141" spans="1:26" customHeight="1" ht="36" hidden="true" outlineLevel="3">
      <c r="A13141" s="2" t="s">
        <v>25358</v>
      </c>
      <c r="B13141" s="3" t="s">
        <v>25359</v>
      </c>
      <c r="C13141" s="2"/>
      <c r="D13141" s="2" t="s">
        <v>16</v>
      </c>
      <c r="E13141" s="4">
        <f>250.00*(1-Z1%)</f>
        <v>250</v>
      </c>
      <c r="F13141" s="2">
        <v>2</v>
      </c>
      <c r="G13141" s="2"/>
    </row>
    <row r="13142" spans="1:26" customHeight="1" ht="36" hidden="true" outlineLevel="3">
      <c r="A13142" s="2" t="s">
        <v>25360</v>
      </c>
      <c r="B13142" s="3" t="s">
        <v>25361</v>
      </c>
      <c r="C13142" s="2"/>
      <c r="D13142" s="2" t="s">
        <v>16</v>
      </c>
      <c r="E13142" s="4">
        <f>290.00*(1-Z1%)</f>
        <v>290</v>
      </c>
      <c r="F13142" s="2">
        <v>2</v>
      </c>
      <c r="G13142" s="2"/>
    </row>
    <row r="13143" spans="1:26" customHeight="1" ht="36" hidden="true" outlineLevel="3">
      <c r="A13143" s="2" t="s">
        <v>25362</v>
      </c>
      <c r="B13143" s="3" t="s">
        <v>25363</v>
      </c>
      <c r="C13143" s="2"/>
      <c r="D13143" s="2" t="s">
        <v>16</v>
      </c>
      <c r="E13143" s="4">
        <f>210.00*(1-Z1%)</f>
        <v>210</v>
      </c>
      <c r="F13143" s="2">
        <v>1</v>
      </c>
      <c r="G13143" s="2"/>
    </row>
    <row r="13144" spans="1:26" customHeight="1" ht="36" hidden="true" outlineLevel="3">
      <c r="A13144" s="2" t="s">
        <v>25364</v>
      </c>
      <c r="B13144" s="3" t="s">
        <v>25365</v>
      </c>
      <c r="C13144" s="2"/>
      <c r="D13144" s="2" t="s">
        <v>16</v>
      </c>
      <c r="E13144" s="4">
        <f>150.00*(1-Z1%)</f>
        <v>150</v>
      </c>
      <c r="F13144" s="2">
        <v>3</v>
      </c>
      <c r="G13144" s="2"/>
    </row>
    <row r="13145" spans="1:26" customHeight="1" ht="18" hidden="true" outlineLevel="3">
      <c r="A13145" s="2" t="s">
        <v>25366</v>
      </c>
      <c r="B13145" s="3" t="s">
        <v>25367</v>
      </c>
      <c r="C13145" s="2"/>
      <c r="D13145" s="2" t="s">
        <v>16</v>
      </c>
      <c r="E13145" s="4">
        <f>220.00*(1-Z1%)</f>
        <v>220</v>
      </c>
      <c r="F13145" s="2">
        <v>1</v>
      </c>
      <c r="G13145" s="2"/>
    </row>
    <row r="13146" spans="1:26" customHeight="1" ht="36" hidden="true" outlineLevel="3">
      <c r="A13146" s="2" t="s">
        <v>25368</v>
      </c>
      <c r="B13146" s="3" t="s">
        <v>25369</v>
      </c>
      <c r="C13146" s="2"/>
      <c r="D13146" s="2" t="s">
        <v>16</v>
      </c>
      <c r="E13146" s="4">
        <f>450.00*(1-Z1%)</f>
        <v>450</v>
      </c>
      <c r="F13146" s="2">
        <v>1</v>
      </c>
      <c r="G13146" s="2"/>
    </row>
    <row r="13147" spans="1:26" customHeight="1" ht="18" hidden="true" outlineLevel="3">
      <c r="A13147" s="2" t="s">
        <v>25370</v>
      </c>
      <c r="B13147" s="3" t="s">
        <v>25371</v>
      </c>
      <c r="C13147" s="2"/>
      <c r="D13147" s="2" t="s">
        <v>16</v>
      </c>
      <c r="E13147" s="4">
        <f>270.00*(1-Z1%)</f>
        <v>270</v>
      </c>
      <c r="F13147" s="2">
        <v>1</v>
      </c>
      <c r="G13147" s="2"/>
    </row>
    <row r="13148" spans="1:26" customHeight="1" ht="35" hidden="true" outlineLevel="3">
      <c r="A13148" s="5" t="s">
        <v>25372</v>
      </c>
      <c r="B13148" s="5"/>
      <c r="C13148" s="5"/>
      <c r="D13148" s="5"/>
      <c r="E13148" s="5"/>
      <c r="F13148" s="5"/>
      <c r="G13148" s="5"/>
    </row>
    <row r="13149" spans="1:26" customHeight="1" ht="36" hidden="true" outlineLevel="3">
      <c r="A13149" s="2" t="s">
        <v>25373</v>
      </c>
      <c r="B13149" s="3" t="s">
        <v>25374</v>
      </c>
      <c r="C13149" s="2"/>
      <c r="D13149" s="2" t="s">
        <v>16</v>
      </c>
      <c r="E13149" s="4">
        <f>295.00*(1-Z1%)</f>
        <v>295</v>
      </c>
      <c r="F13149" s="2">
        <v>1</v>
      </c>
      <c r="G13149" s="2"/>
    </row>
    <row r="13150" spans="1:26" customHeight="1" ht="35" hidden="true" outlineLevel="3">
      <c r="A13150" s="5" t="s">
        <v>25375</v>
      </c>
      <c r="B13150" s="5"/>
      <c r="C13150" s="5"/>
      <c r="D13150" s="5"/>
      <c r="E13150" s="5"/>
      <c r="F13150" s="5"/>
      <c r="G13150" s="5"/>
    </row>
    <row r="13151" spans="1:26" customHeight="1" ht="18" hidden="true" outlineLevel="3">
      <c r="A13151" s="2" t="s">
        <v>25376</v>
      </c>
      <c r="B13151" s="3" t="s">
        <v>25377</v>
      </c>
      <c r="C13151" s="2"/>
      <c r="D13151" s="2" t="s">
        <v>16</v>
      </c>
      <c r="E13151" s="4">
        <f>450.00*(1-Z1%)</f>
        <v>450</v>
      </c>
      <c r="F13151" s="2">
        <v>1</v>
      </c>
      <c r="G13151" s="2"/>
    </row>
    <row r="13152" spans="1:26" customHeight="1" ht="18" hidden="true" outlineLevel="3">
      <c r="A13152" s="2" t="s">
        <v>25378</v>
      </c>
      <c r="B13152" s="3" t="s">
        <v>25379</v>
      </c>
      <c r="C13152" s="2"/>
      <c r="D13152" s="2" t="s">
        <v>16</v>
      </c>
      <c r="E13152" s="4">
        <f>570.00*(1-Z1%)</f>
        <v>570</v>
      </c>
      <c r="F13152" s="2">
        <v>1</v>
      </c>
      <c r="G13152" s="2"/>
    </row>
    <row r="13153" spans="1:26" customHeight="1" ht="18" hidden="true" outlineLevel="3">
      <c r="A13153" s="2" t="s">
        <v>25380</v>
      </c>
      <c r="B13153" s="3" t="s">
        <v>25381</v>
      </c>
      <c r="C13153" s="2"/>
      <c r="D13153" s="2" t="s">
        <v>16</v>
      </c>
      <c r="E13153" s="4">
        <f>430.00*(1-Z1%)</f>
        <v>430</v>
      </c>
      <c r="F13153" s="2">
        <v>1</v>
      </c>
      <c r="G13153" s="2"/>
    </row>
    <row r="13154" spans="1:26" customHeight="1" ht="36" hidden="true" outlineLevel="3">
      <c r="A13154" s="2" t="s">
        <v>25382</v>
      </c>
      <c r="B13154" s="3" t="s">
        <v>25383</v>
      </c>
      <c r="C13154" s="2"/>
      <c r="D13154" s="2" t="s">
        <v>16</v>
      </c>
      <c r="E13154" s="4">
        <f>350.00*(1-Z1%)</f>
        <v>350</v>
      </c>
      <c r="F13154" s="2">
        <v>2</v>
      </c>
      <c r="G13154" s="2"/>
    </row>
    <row r="13155" spans="1:26" customHeight="1" ht="54" hidden="true" outlineLevel="3">
      <c r="A13155" s="2" t="s">
        <v>25384</v>
      </c>
      <c r="B13155" s="3" t="s">
        <v>25385</v>
      </c>
      <c r="C13155" s="2"/>
      <c r="D13155" s="2" t="s">
        <v>16</v>
      </c>
      <c r="E13155" s="4">
        <f>270.00*(1-Z1%)</f>
        <v>270</v>
      </c>
      <c r="F13155" s="2">
        <v>1</v>
      </c>
      <c r="G13155" s="2"/>
    </row>
    <row r="13156" spans="1:26" customHeight="1" ht="35" hidden="true" outlineLevel="3">
      <c r="A13156" s="5" t="s">
        <v>25386</v>
      </c>
      <c r="B13156" s="5"/>
      <c r="C13156" s="5"/>
      <c r="D13156" s="5"/>
      <c r="E13156" s="5"/>
      <c r="F13156" s="5"/>
      <c r="G13156" s="5"/>
    </row>
    <row r="13157" spans="1:26" customHeight="1" ht="36" hidden="true" outlineLevel="3">
      <c r="A13157" s="2" t="s">
        <v>25387</v>
      </c>
      <c r="B13157" s="3" t="s">
        <v>25388</v>
      </c>
      <c r="C13157" s="2"/>
      <c r="D13157" s="2" t="s">
        <v>16</v>
      </c>
      <c r="E13157" s="4">
        <f>250.00*(1-Z1%)</f>
        <v>250</v>
      </c>
      <c r="F13157" s="2">
        <v>2</v>
      </c>
      <c r="G13157" s="2"/>
    </row>
    <row r="13158" spans="1:26" customHeight="1" ht="18" hidden="true" outlineLevel="3">
      <c r="A13158" s="2" t="s">
        <v>25389</v>
      </c>
      <c r="B13158" s="3" t="s">
        <v>25390</v>
      </c>
      <c r="C13158" s="2"/>
      <c r="D13158" s="2" t="s">
        <v>16</v>
      </c>
      <c r="E13158" s="4">
        <f>350.00*(1-Z1%)</f>
        <v>350</v>
      </c>
      <c r="F13158" s="2">
        <v>2</v>
      </c>
      <c r="G13158" s="2"/>
    </row>
    <row r="13159" spans="1:26" customHeight="1" ht="18" hidden="true" outlineLevel="3">
      <c r="A13159" s="2" t="s">
        <v>25391</v>
      </c>
      <c r="B13159" s="3" t="s">
        <v>25392</v>
      </c>
      <c r="C13159" s="2"/>
      <c r="D13159" s="2" t="s">
        <v>16</v>
      </c>
      <c r="E13159" s="4">
        <f>260.00*(1-Z1%)</f>
        <v>260</v>
      </c>
      <c r="F13159" s="2">
        <v>1</v>
      </c>
      <c r="G13159" s="2"/>
    </row>
    <row r="13160" spans="1:26" customHeight="1" ht="35" hidden="true" outlineLevel="3">
      <c r="A13160" s="5" t="s">
        <v>25393</v>
      </c>
      <c r="B13160" s="5"/>
      <c r="C13160" s="5"/>
      <c r="D13160" s="5"/>
      <c r="E13160" s="5"/>
      <c r="F13160" s="5"/>
      <c r="G13160" s="5"/>
    </row>
    <row r="13161" spans="1:26" customHeight="1" ht="36" hidden="true" outlineLevel="3">
      <c r="A13161" s="2" t="s">
        <v>25394</v>
      </c>
      <c r="B13161" s="3" t="s">
        <v>25395</v>
      </c>
      <c r="C13161" s="2"/>
      <c r="D13161" s="2" t="s">
        <v>16</v>
      </c>
      <c r="E13161" s="4">
        <f>190.00*(1-Z1%)</f>
        <v>190</v>
      </c>
      <c r="F13161" s="2">
        <v>2</v>
      </c>
      <c r="G13161" s="2"/>
    </row>
    <row r="13162" spans="1:26" customHeight="1" ht="36" hidden="true" outlineLevel="3">
      <c r="A13162" s="2" t="s">
        <v>25396</v>
      </c>
      <c r="B13162" s="3" t="s">
        <v>25397</v>
      </c>
      <c r="C13162" s="2"/>
      <c r="D13162" s="2" t="s">
        <v>16</v>
      </c>
      <c r="E13162" s="4">
        <f>190.00*(1-Z1%)</f>
        <v>190</v>
      </c>
      <c r="F13162" s="2">
        <v>1</v>
      </c>
      <c r="G13162" s="2"/>
    </row>
    <row r="13163" spans="1:26" customHeight="1" ht="36" hidden="true" outlineLevel="3">
      <c r="A13163" s="2" t="s">
        <v>25398</v>
      </c>
      <c r="B13163" s="3" t="s">
        <v>25399</v>
      </c>
      <c r="C13163" s="2"/>
      <c r="D13163" s="2" t="s">
        <v>16</v>
      </c>
      <c r="E13163" s="4">
        <f>190.00*(1-Z1%)</f>
        <v>190</v>
      </c>
      <c r="F13163" s="2">
        <v>1</v>
      </c>
      <c r="G13163" s="2"/>
    </row>
    <row r="13164" spans="1:26" customHeight="1" ht="36" hidden="true" outlineLevel="3">
      <c r="A13164" s="2" t="s">
        <v>25400</v>
      </c>
      <c r="B13164" s="3" t="s">
        <v>25401</v>
      </c>
      <c r="C13164" s="2"/>
      <c r="D13164" s="2" t="s">
        <v>16</v>
      </c>
      <c r="E13164" s="4">
        <f>175.00*(1-Z1%)</f>
        <v>175</v>
      </c>
      <c r="F13164" s="2">
        <v>1</v>
      </c>
      <c r="G13164" s="2"/>
    </row>
    <row r="13165" spans="1:26" customHeight="1" ht="36" hidden="true" outlineLevel="3">
      <c r="A13165" s="2" t="s">
        <v>25402</v>
      </c>
      <c r="B13165" s="3" t="s">
        <v>25403</v>
      </c>
      <c r="C13165" s="2"/>
      <c r="D13165" s="2" t="s">
        <v>16</v>
      </c>
      <c r="E13165" s="4">
        <f>190.00*(1-Z1%)</f>
        <v>190</v>
      </c>
      <c r="F13165" s="2">
        <v>1</v>
      </c>
      <c r="G13165" s="2"/>
    </row>
    <row r="13166" spans="1:26" customHeight="1" ht="36" hidden="true" outlineLevel="3">
      <c r="A13166" s="2" t="s">
        <v>25404</v>
      </c>
      <c r="B13166" s="3" t="s">
        <v>25405</v>
      </c>
      <c r="C13166" s="2"/>
      <c r="D13166" s="2" t="s">
        <v>16</v>
      </c>
      <c r="E13166" s="4">
        <f>190.00*(1-Z1%)</f>
        <v>190</v>
      </c>
      <c r="F13166" s="2">
        <v>2</v>
      </c>
      <c r="G13166" s="2"/>
    </row>
    <row r="13167" spans="1:26" customHeight="1" ht="36" hidden="true" outlineLevel="3">
      <c r="A13167" s="2" t="s">
        <v>25406</v>
      </c>
      <c r="B13167" s="3" t="s">
        <v>25407</v>
      </c>
      <c r="C13167" s="2"/>
      <c r="D13167" s="2" t="s">
        <v>16</v>
      </c>
      <c r="E13167" s="4">
        <f>190.00*(1-Z1%)</f>
        <v>190</v>
      </c>
      <c r="F13167" s="2">
        <v>2</v>
      </c>
      <c r="G13167" s="2"/>
    </row>
    <row r="13168" spans="1:26" customHeight="1" ht="36" hidden="true" outlineLevel="3">
      <c r="A13168" s="2" t="s">
        <v>25408</v>
      </c>
      <c r="B13168" s="3" t="s">
        <v>25409</v>
      </c>
      <c r="C13168" s="2"/>
      <c r="D13168" s="2" t="s">
        <v>16</v>
      </c>
      <c r="E13168" s="4">
        <f>190.00*(1-Z1%)</f>
        <v>190</v>
      </c>
      <c r="F13168" s="2">
        <v>1</v>
      </c>
      <c r="G13168" s="2"/>
    </row>
    <row r="13169" spans="1:26" customHeight="1" ht="36" hidden="true" outlineLevel="3">
      <c r="A13169" s="2" t="s">
        <v>25410</v>
      </c>
      <c r="B13169" s="3" t="s">
        <v>25411</v>
      </c>
      <c r="C13169" s="2"/>
      <c r="D13169" s="2" t="s">
        <v>16</v>
      </c>
      <c r="E13169" s="4">
        <f>190.00*(1-Z1%)</f>
        <v>190</v>
      </c>
      <c r="F13169" s="2">
        <v>1</v>
      </c>
      <c r="G13169" s="2"/>
    </row>
    <row r="13170" spans="1:26" customHeight="1" ht="36" hidden="true" outlineLevel="3">
      <c r="A13170" s="2" t="s">
        <v>25412</v>
      </c>
      <c r="B13170" s="3" t="s">
        <v>25413</v>
      </c>
      <c r="C13170" s="2"/>
      <c r="D13170" s="2" t="s">
        <v>16</v>
      </c>
      <c r="E13170" s="4">
        <f>190.00*(1-Z1%)</f>
        <v>190</v>
      </c>
      <c r="F13170" s="2">
        <v>2</v>
      </c>
      <c r="G13170" s="2"/>
    </row>
    <row r="13171" spans="1:26" customHeight="1" ht="36" hidden="true" outlineLevel="3">
      <c r="A13171" s="2" t="s">
        <v>25414</v>
      </c>
      <c r="B13171" s="3" t="s">
        <v>25415</v>
      </c>
      <c r="C13171" s="2"/>
      <c r="D13171" s="2" t="s">
        <v>16</v>
      </c>
      <c r="E13171" s="4">
        <f>190.00*(1-Z1%)</f>
        <v>190</v>
      </c>
      <c r="F13171" s="2">
        <v>1</v>
      </c>
      <c r="G13171" s="2"/>
    </row>
    <row r="13172" spans="1:26" customHeight="1" ht="36" hidden="true" outlineLevel="3">
      <c r="A13172" s="2" t="s">
        <v>25416</v>
      </c>
      <c r="B13172" s="3" t="s">
        <v>25417</v>
      </c>
      <c r="C13172" s="2"/>
      <c r="D13172" s="2" t="s">
        <v>16</v>
      </c>
      <c r="E13172" s="4">
        <f>190.00*(1-Z1%)</f>
        <v>190</v>
      </c>
      <c r="F13172" s="2">
        <v>2</v>
      </c>
      <c r="G13172" s="2"/>
    </row>
    <row r="13173" spans="1:26" customHeight="1" ht="36" hidden="true" outlineLevel="3">
      <c r="A13173" s="2" t="s">
        <v>25418</v>
      </c>
      <c r="B13173" s="3" t="s">
        <v>25419</v>
      </c>
      <c r="C13173" s="2"/>
      <c r="D13173" s="2" t="s">
        <v>16</v>
      </c>
      <c r="E13173" s="4">
        <f>190.00*(1-Z1%)</f>
        <v>190</v>
      </c>
      <c r="F13173" s="2">
        <v>1</v>
      </c>
      <c r="G13173" s="2"/>
    </row>
    <row r="13174" spans="1:26" customHeight="1" ht="36" hidden="true" outlineLevel="3">
      <c r="A13174" s="2" t="s">
        <v>25420</v>
      </c>
      <c r="B13174" s="3" t="s">
        <v>25421</v>
      </c>
      <c r="C13174" s="2"/>
      <c r="D13174" s="2" t="s">
        <v>16</v>
      </c>
      <c r="E13174" s="4">
        <f>190.00*(1-Z1%)</f>
        <v>190</v>
      </c>
      <c r="F13174" s="2">
        <v>2</v>
      </c>
      <c r="G13174" s="2"/>
    </row>
    <row r="13175" spans="1:26" customHeight="1" ht="36" hidden="true" outlineLevel="3">
      <c r="A13175" s="2" t="s">
        <v>25422</v>
      </c>
      <c r="B13175" s="3" t="s">
        <v>25423</v>
      </c>
      <c r="C13175" s="2"/>
      <c r="D13175" s="2" t="s">
        <v>16</v>
      </c>
      <c r="E13175" s="4">
        <f>200.00*(1-Z1%)</f>
        <v>200</v>
      </c>
      <c r="F13175" s="2">
        <v>1</v>
      </c>
      <c r="G13175" s="2"/>
    </row>
    <row r="13176" spans="1:26" customHeight="1" ht="36" hidden="true" outlineLevel="3">
      <c r="A13176" s="2" t="s">
        <v>25424</v>
      </c>
      <c r="B13176" s="3" t="s">
        <v>25425</v>
      </c>
      <c r="C13176" s="2"/>
      <c r="D13176" s="2" t="s">
        <v>16</v>
      </c>
      <c r="E13176" s="4">
        <f>200.00*(1-Z1%)</f>
        <v>200</v>
      </c>
      <c r="F13176" s="2">
        <v>1</v>
      </c>
      <c r="G13176" s="2"/>
    </row>
    <row r="13177" spans="1:26" customHeight="1" ht="36" hidden="true" outlineLevel="3">
      <c r="A13177" s="2" t="s">
        <v>25426</v>
      </c>
      <c r="B13177" s="3" t="s">
        <v>25427</v>
      </c>
      <c r="C13177" s="2"/>
      <c r="D13177" s="2" t="s">
        <v>16</v>
      </c>
      <c r="E13177" s="4">
        <f>190.00*(1-Z1%)</f>
        <v>190</v>
      </c>
      <c r="F13177" s="2">
        <v>1</v>
      </c>
      <c r="G13177" s="2"/>
    </row>
    <row r="13178" spans="1:26" customHeight="1" ht="36" hidden="true" outlineLevel="3">
      <c r="A13178" s="2" t="s">
        <v>25428</v>
      </c>
      <c r="B13178" s="3" t="s">
        <v>25429</v>
      </c>
      <c r="C13178" s="2"/>
      <c r="D13178" s="2" t="s">
        <v>16</v>
      </c>
      <c r="E13178" s="4">
        <f>190.00*(1-Z1%)</f>
        <v>190</v>
      </c>
      <c r="F13178" s="2">
        <v>2</v>
      </c>
      <c r="G13178" s="2"/>
    </row>
    <row r="13179" spans="1:26" customHeight="1" ht="36" hidden="true" outlineLevel="3">
      <c r="A13179" s="2" t="s">
        <v>25430</v>
      </c>
      <c r="B13179" s="3" t="s">
        <v>25431</v>
      </c>
      <c r="C13179" s="2"/>
      <c r="D13179" s="2" t="s">
        <v>16</v>
      </c>
      <c r="E13179" s="4">
        <f>190.00*(1-Z1%)</f>
        <v>190</v>
      </c>
      <c r="F13179" s="2">
        <v>1</v>
      </c>
      <c r="G13179" s="2"/>
    </row>
    <row r="13180" spans="1:26" customHeight="1" ht="36" hidden="true" outlineLevel="3">
      <c r="A13180" s="2" t="s">
        <v>25432</v>
      </c>
      <c r="B13180" s="3" t="s">
        <v>25433</v>
      </c>
      <c r="C13180" s="2"/>
      <c r="D13180" s="2" t="s">
        <v>16</v>
      </c>
      <c r="E13180" s="4">
        <f>190.00*(1-Z1%)</f>
        <v>190</v>
      </c>
      <c r="F13180" s="2">
        <v>1</v>
      </c>
      <c r="G13180" s="2"/>
    </row>
    <row r="13181" spans="1:26" customHeight="1" ht="36" hidden="true" outlineLevel="3">
      <c r="A13181" s="2" t="s">
        <v>25434</v>
      </c>
      <c r="B13181" s="3" t="s">
        <v>25435</v>
      </c>
      <c r="C13181" s="2"/>
      <c r="D13181" s="2" t="s">
        <v>16</v>
      </c>
      <c r="E13181" s="4">
        <f>190.00*(1-Z1%)</f>
        <v>190</v>
      </c>
      <c r="F13181" s="2">
        <v>1</v>
      </c>
      <c r="G13181" s="2"/>
    </row>
    <row r="13182" spans="1:26" customHeight="1" ht="18" hidden="true" outlineLevel="3">
      <c r="A13182" s="2" t="s">
        <v>25436</v>
      </c>
      <c r="B13182" s="3" t="s">
        <v>25437</v>
      </c>
      <c r="C13182" s="2"/>
      <c r="D13182" s="2" t="s">
        <v>16</v>
      </c>
      <c r="E13182" s="4">
        <f>180.00*(1-Z1%)</f>
        <v>180</v>
      </c>
      <c r="F13182" s="2">
        <v>1</v>
      </c>
      <c r="G13182" s="2"/>
    </row>
    <row r="13183" spans="1:26" customHeight="1" ht="18" hidden="true" outlineLevel="3">
      <c r="A13183" s="2" t="s">
        <v>25438</v>
      </c>
      <c r="B13183" s="3" t="s">
        <v>25439</v>
      </c>
      <c r="C13183" s="2"/>
      <c r="D13183" s="2" t="s">
        <v>16</v>
      </c>
      <c r="E13183" s="4">
        <f>310.00*(1-Z1%)</f>
        <v>310</v>
      </c>
      <c r="F13183" s="2">
        <v>1</v>
      </c>
      <c r="G13183" s="2"/>
    </row>
    <row r="13184" spans="1:26" customHeight="1" ht="35" hidden="true" outlineLevel="3">
      <c r="A13184" s="5" t="s">
        <v>25440</v>
      </c>
      <c r="B13184" s="5"/>
      <c r="C13184" s="5"/>
      <c r="D13184" s="5"/>
      <c r="E13184" s="5"/>
      <c r="F13184" s="5"/>
      <c r="G13184" s="5"/>
    </row>
    <row r="13185" spans="1:26" customHeight="1" ht="36" hidden="true" outlineLevel="3">
      <c r="A13185" s="2" t="s">
        <v>25441</v>
      </c>
      <c r="B13185" s="3" t="s">
        <v>25442</v>
      </c>
      <c r="C13185" s="2"/>
      <c r="D13185" s="2" t="s">
        <v>16</v>
      </c>
      <c r="E13185" s="4">
        <f>250.00*(1-Z1%)</f>
        <v>250</v>
      </c>
      <c r="F13185" s="2">
        <v>1</v>
      </c>
      <c r="G13185" s="2"/>
    </row>
    <row r="13186" spans="1:26" customHeight="1" ht="36" hidden="true" outlineLevel="3">
      <c r="A13186" s="2" t="s">
        <v>25443</v>
      </c>
      <c r="B13186" s="3" t="s">
        <v>25444</v>
      </c>
      <c r="C13186" s="2"/>
      <c r="D13186" s="2" t="s">
        <v>16</v>
      </c>
      <c r="E13186" s="4">
        <f>250.00*(1-Z1%)</f>
        <v>250</v>
      </c>
      <c r="F13186" s="2">
        <v>1</v>
      </c>
      <c r="G13186" s="2"/>
    </row>
    <row r="13187" spans="1:26" customHeight="1" ht="18" hidden="true" outlineLevel="3">
      <c r="A13187" s="2" t="s">
        <v>25445</v>
      </c>
      <c r="B13187" s="3" t="s">
        <v>25446</v>
      </c>
      <c r="C13187" s="2"/>
      <c r="D13187" s="2" t="s">
        <v>16</v>
      </c>
      <c r="E13187" s="4">
        <f>330.00*(1-Z1%)</f>
        <v>330</v>
      </c>
      <c r="F13187" s="2">
        <v>1</v>
      </c>
      <c r="G13187" s="2"/>
    </row>
    <row r="13188" spans="1:26" customHeight="1" ht="18" hidden="true" outlineLevel="3">
      <c r="A13188" s="2" t="s">
        <v>25447</v>
      </c>
      <c r="B13188" s="3" t="s">
        <v>25448</v>
      </c>
      <c r="C13188" s="2"/>
      <c r="D13188" s="2" t="s">
        <v>16</v>
      </c>
      <c r="E13188" s="4">
        <f>180.00*(1-Z1%)</f>
        <v>180</v>
      </c>
      <c r="F13188" s="2">
        <v>2</v>
      </c>
      <c r="G13188" s="2"/>
    </row>
    <row r="13189" spans="1:26" customHeight="1" ht="18" hidden="true" outlineLevel="3">
      <c r="A13189" s="2" t="s">
        <v>25449</v>
      </c>
      <c r="B13189" s="3" t="s">
        <v>25450</v>
      </c>
      <c r="C13189" s="2"/>
      <c r="D13189" s="2" t="s">
        <v>16</v>
      </c>
      <c r="E13189" s="4">
        <f>150.00*(1-Z1%)</f>
        <v>150</v>
      </c>
      <c r="F13189" s="2">
        <v>2</v>
      </c>
      <c r="G13189" s="2"/>
    </row>
    <row r="13190" spans="1:26" customHeight="1" ht="35" hidden="true" outlineLevel="2">
      <c r="A13190" s="5" t="s">
        <v>25451</v>
      </c>
      <c r="B13190" s="5"/>
      <c r="C13190" s="5"/>
      <c r="D13190" s="5"/>
      <c r="E13190" s="5"/>
      <c r="F13190" s="5"/>
      <c r="G13190" s="5"/>
    </row>
    <row r="13191" spans="1:26" customHeight="1" ht="18" hidden="true" outlineLevel="2">
      <c r="A13191" s="2" t="s">
        <v>25452</v>
      </c>
      <c r="B13191" s="3" t="s">
        <v>25453</v>
      </c>
      <c r="C13191" s="2"/>
      <c r="D13191" s="2" t="s">
        <v>16</v>
      </c>
      <c r="E13191" s="4">
        <f>150.00*(1-Z1%)</f>
        <v>150</v>
      </c>
      <c r="F13191" s="2">
        <v>1</v>
      </c>
      <c r="G13191" s="2"/>
    </row>
    <row r="13192" spans="1:26" customHeight="1" ht="18" hidden="true" outlineLevel="2">
      <c r="A13192" s="2" t="s">
        <v>25454</v>
      </c>
      <c r="B13192" s="3" t="s">
        <v>25455</v>
      </c>
      <c r="C13192" s="2"/>
      <c r="D13192" s="2" t="s">
        <v>16</v>
      </c>
      <c r="E13192" s="4">
        <f>100.00*(1-Z1%)</f>
        <v>100</v>
      </c>
      <c r="F13192" s="2">
        <v>3</v>
      </c>
      <c r="G13192" s="2"/>
    </row>
    <row r="13193" spans="1:26" customHeight="1" ht="18" hidden="true" outlineLevel="2">
      <c r="A13193" s="2" t="s">
        <v>25456</v>
      </c>
      <c r="B13193" s="3" t="s">
        <v>25457</v>
      </c>
      <c r="C13193" s="2"/>
      <c r="D13193" s="2" t="s">
        <v>16</v>
      </c>
      <c r="E13193" s="4">
        <f>150.00*(1-Z1%)</f>
        <v>150</v>
      </c>
      <c r="F13193" s="2">
        <v>3</v>
      </c>
      <c r="G13193" s="2"/>
    </row>
    <row r="13194" spans="1:26" customHeight="1" ht="18" hidden="true" outlineLevel="2">
      <c r="A13194" s="2" t="s">
        <v>25458</v>
      </c>
      <c r="B13194" s="3" t="s">
        <v>25459</v>
      </c>
      <c r="C13194" s="2"/>
      <c r="D13194" s="2" t="s">
        <v>16</v>
      </c>
      <c r="E13194" s="4">
        <f>150.00*(1-Z1%)</f>
        <v>150</v>
      </c>
      <c r="F13194" s="2">
        <v>2</v>
      </c>
      <c r="G13194" s="2"/>
    </row>
    <row r="13195" spans="1:26" customHeight="1" ht="18" hidden="true" outlineLevel="2">
      <c r="A13195" s="2" t="s">
        <v>25460</v>
      </c>
      <c r="B13195" s="3" t="s">
        <v>25461</v>
      </c>
      <c r="C13195" s="2"/>
      <c r="D13195" s="2" t="s">
        <v>16</v>
      </c>
      <c r="E13195" s="4">
        <f>150.00*(1-Z1%)</f>
        <v>150</v>
      </c>
      <c r="F13195" s="2">
        <v>3</v>
      </c>
      <c r="G13195" s="2"/>
    </row>
    <row r="13196" spans="1:26" customHeight="1" ht="35" hidden="true" outlineLevel="2">
      <c r="A13196" s="5" t="s">
        <v>25462</v>
      </c>
      <c r="B13196" s="5"/>
      <c r="C13196" s="5"/>
      <c r="D13196" s="5"/>
      <c r="E13196" s="5"/>
      <c r="F13196" s="5"/>
      <c r="G13196" s="5"/>
    </row>
    <row r="13197" spans="1:26" customHeight="1" ht="35" hidden="true" outlineLevel="3">
      <c r="A13197" s="5" t="s">
        <v>25463</v>
      </c>
      <c r="B13197" s="5"/>
      <c r="C13197" s="5"/>
      <c r="D13197" s="5"/>
      <c r="E13197" s="5"/>
      <c r="F13197" s="5"/>
      <c r="G13197" s="5"/>
    </row>
    <row r="13198" spans="1:26" customHeight="1" ht="36" hidden="true" outlineLevel="3">
      <c r="A13198" s="2" t="s">
        <v>25464</v>
      </c>
      <c r="B13198" s="3" t="s">
        <v>25465</v>
      </c>
      <c r="C13198" s="2"/>
      <c r="D13198" s="2" t="s">
        <v>16</v>
      </c>
      <c r="E13198" s="4">
        <f>250.00*(1-Z1%)</f>
        <v>250</v>
      </c>
      <c r="F13198" s="2">
        <v>2</v>
      </c>
      <c r="G13198" s="2"/>
    </row>
    <row r="13199" spans="1:26" customHeight="1" ht="36" hidden="true" outlineLevel="3">
      <c r="A13199" s="2" t="s">
        <v>25466</v>
      </c>
      <c r="B13199" s="3" t="s">
        <v>25467</v>
      </c>
      <c r="C13199" s="2"/>
      <c r="D13199" s="2" t="s">
        <v>16</v>
      </c>
      <c r="E13199" s="4">
        <f>250.00*(1-Z1%)</f>
        <v>250</v>
      </c>
      <c r="F13199" s="2">
        <v>1</v>
      </c>
      <c r="G13199" s="2"/>
    </row>
    <row r="13200" spans="1:26" customHeight="1" ht="36" hidden="true" outlineLevel="3">
      <c r="A13200" s="2" t="s">
        <v>25468</v>
      </c>
      <c r="B13200" s="3" t="s">
        <v>25469</v>
      </c>
      <c r="C13200" s="2"/>
      <c r="D13200" s="2" t="s">
        <v>16</v>
      </c>
      <c r="E13200" s="4">
        <f>250.00*(1-Z1%)</f>
        <v>250</v>
      </c>
      <c r="F13200" s="2">
        <v>1</v>
      </c>
      <c r="G13200" s="2"/>
    </row>
    <row r="13201" spans="1:26" customHeight="1" ht="18" hidden="true" outlineLevel="3">
      <c r="A13201" s="2" t="s">
        <v>25470</v>
      </c>
      <c r="B13201" s="3" t="s">
        <v>25471</v>
      </c>
      <c r="C13201" s="2"/>
      <c r="D13201" s="2" t="s">
        <v>16</v>
      </c>
      <c r="E13201" s="4">
        <f>200.00*(1-Z1%)</f>
        <v>200</v>
      </c>
      <c r="F13201" s="2">
        <v>1</v>
      </c>
      <c r="G13201" s="2"/>
    </row>
    <row r="13202" spans="1:26" customHeight="1" ht="36" hidden="true" outlineLevel="3">
      <c r="A13202" s="2" t="s">
        <v>25472</v>
      </c>
      <c r="B13202" s="3" t="s">
        <v>25473</v>
      </c>
      <c r="C13202" s="2"/>
      <c r="D13202" s="2" t="s">
        <v>16</v>
      </c>
      <c r="E13202" s="4">
        <f>180.00*(1-Z1%)</f>
        <v>180</v>
      </c>
      <c r="F13202" s="2">
        <v>1</v>
      </c>
      <c r="G13202" s="2"/>
    </row>
    <row r="13203" spans="1:26" customHeight="1" ht="36" hidden="true" outlineLevel="3">
      <c r="A13203" s="2" t="s">
        <v>25474</v>
      </c>
      <c r="B13203" s="3" t="s">
        <v>25475</v>
      </c>
      <c r="C13203" s="2"/>
      <c r="D13203" s="2" t="s">
        <v>16</v>
      </c>
      <c r="E13203" s="4">
        <f>250.00*(1-Z1%)</f>
        <v>250</v>
      </c>
      <c r="F13203" s="2">
        <v>3</v>
      </c>
      <c r="G13203" s="2"/>
    </row>
    <row r="13204" spans="1:26" customHeight="1" ht="36" hidden="true" outlineLevel="3">
      <c r="A13204" s="2" t="s">
        <v>25476</v>
      </c>
      <c r="B13204" s="3" t="s">
        <v>25477</v>
      </c>
      <c r="C13204" s="2"/>
      <c r="D13204" s="2" t="s">
        <v>16</v>
      </c>
      <c r="E13204" s="4">
        <f>150.00*(1-Z1%)</f>
        <v>150</v>
      </c>
      <c r="F13204" s="2">
        <v>1</v>
      </c>
      <c r="G13204" s="2"/>
    </row>
    <row r="13205" spans="1:26" customHeight="1" ht="18" hidden="true" outlineLevel="3">
      <c r="A13205" s="2" t="s">
        <v>25478</v>
      </c>
      <c r="B13205" s="3" t="s">
        <v>25479</v>
      </c>
      <c r="C13205" s="2"/>
      <c r="D13205" s="2" t="s">
        <v>16</v>
      </c>
      <c r="E13205" s="4">
        <f>120.00*(1-Z1%)</f>
        <v>120</v>
      </c>
      <c r="F13205" s="2">
        <v>3</v>
      </c>
      <c r="G13205" s="2"/>
    </row>
    <row r="13206" spans="1:26" customHeight="1" ht="18" hidden="true" outlineLevel="3">
      <c r="A13206" s="2" t="s">
        <v>25480</v>
      </c>
      <c r="B13206" s="3" t="s">
        <v>25481</v>
      </c>
      <c r="C13206" s="2"/>
      <c r="D13206" s="2" t="s">
        <v>16</v>
      </c>
      <c r="E13206" s="4">
        <f>230.00*(1-Z1%)</f>
        <v>230</v>
      </c>
      <c r="F13206" s="2">
        <v>1</v>
      </c>
      <c r="G13206" s="2"/>
    </row>
    <row r="13207" spans="1:26" customHeight="1" ht="18" hidden="true" outlineLevel="3">
      <c r="A13207" s="2" t="s">
        <v>25482</v>
      </c>
      <c r="B13207" s="3" t="s">
        <v>25483</v>
      </c>
      <c r="C13207" s="2"/>
      <c r="D13207" s="2" t="s">
        <v>16</v>
      </c>
      <c r="E13207" s="4">
        <f>290.00*(1-Z1%)</f>
        <v>290</v>
      </c>
      <c r="F13207" s="2">
        <v>2</v>
      </c>
      <c r="G13207" s="2"/>
    </row>
    <row r="13208" spans="1:26" customHeight="1" ht="36" hidden="true" outlineLevel="3">
      <c r="A13208" s="2" t="s">
        <v>25484</v>
      </c>
      <c r="B13208" s="3" t="s">
        <v>25485</v>
      </c>
      <c r="C13208" s="2"/>
      <c r="D13208" s="2" t="s">
        <v>16</v>
      </c>
      <c r="E13208" s="4">
        <f>230.00*(1-Z1%)</f>
        <v>230</v>
      </c>
      <c r="F13208" s="2">
        <v>2</v>
      </c>
      <c r="G13208" s="2"/>
    </row>
    <row r="13209" spans="1:26" customHeight="1" ht="18" hidden="true" outlineLevel="3">
      <c r="A13209" s="2" t="s">
        <v>25486</v>
      </c>
      <c r="B13209" s="3" t="s">
        <v>25487</v>
      </c>
      <c r="C13209" s="2"/>
      <c r="D13209" s="2" t="s">
        <v>16</v>
      </c>
      <c r="E13209" s="4">
        <f>180.00*(1-Z1%)</f>
        <v>180</v>
      </c>
      <c r="F13209" s="2">
        <v>3</v>
      </c>
      <c r="G13209" s="2"/>
    </row>
    <row r="13210" spans="1:26" customHeight="1" ht="18" hidden="true" outlineLevel="3">
      <c r="A13210" s="2" t="s">
        <v>25488</v>
      </c>
      <c r="B13210" s="3" t="s">
        <v>25489</v>
      </c>
      <c r="C13210" s="2"/>
      <c r="D13210" s="2" t="s">
        <v>16</v>
      </c>
      <c r="E13210" s="4">
        <f>250.00*(1-Z1%)</f>
        <v>250</v>
      </c>
      <c r="F13210" s="2">
        <v>2</v>
      </c>
      <c r="G13210" s="2"/>
    </row>
    <row r="13211" spans="1:26" customHeight="1" ht="18" hidden="true" outlineLevel="3">
      <c r="A13211" s="2" t="s">
        <v>25490</v>
      </c>
      <c r="B13211" s="3" t="s">
        <v>25491</v>
      </c>
      <c r="C13211" s="2"/>
      <c r="D13211" s="2" t="s">
        <v>16</v>
      </c>
      <c r="E13211" s="4">
        <f>250.00*(1-Z1%)</f>
        <v>250</v>
      </c>
      <c r="F13211" s="2">
        <v>2</v>
      </c>
      <c r="G13211" s="2"/>
    </row>
    <row r="13212" spans="1:26" customHeight="1" ht="18" hidden="true" outlineLevel="3">
      <c r="A13212" s="2" t="s">
        <v>25492</v>
      </c>
      <c r="B13212" s="3" t="s">
        <v>25493</v>
      </c>
      <c r="C13212" s="2"/>
      <c r="D13212" s="2" t="s">
        <v>16</v>
      </c>
      <c r="E13212" s="4">
        <f>250.00*(1-Z1%)</f>
        <v>250</v>
      </c>
      <c r="F13212" s="2">
        <v>1</v>
      </c>
      <c r="G13212" s="2"/>
    </row>
    <row r="13213" spans="1:26" customHeight="1" ht="18" hidden="true" outlineLevel="3">
      <c r="A13213" s="2" t="s">
        <v>25494</v>
      </c>
      <c r="B13213" s="3" t="s">
        <v>25495</v>
      </c>
      <c r="C13213" s="2"/>
      <c r="D13213" s="2" t="s">
        <v>16</v>
      </c>
      <c r="E13213" s="4">
        <f>150.00*(1-Z1%)</f>
        <v>150</v>
      </c>
      <c r="F13213" s="2">
        <v>1</v>
      </c>
      <c r="G13213" s="2"/>
    </row>
    <row r="13214" spans="1:26" customHeight="1" ht="36" hidden="true" outlineLevel="3">
      <c r="A13214" s="2" t="s">
        <v>25496</v>
      </c>
      <c r="B13214" s="3" t="s">
        <v>25497</v>
      </c>
      <c r="C13214" s="2"/>
      <c r="D13214" s="2" t="s">
        <v>16</v>
      </c>
      <c r="E13214" s="4">
        <f>200.00*(1-Z1%)</f>
        <v>200</v>
      </c>
      <c r="F13214" s="2">
        <v>1</v>
      </c>
      <c r="G13214" s="2"/>
    </row>
    <row r="13215" spans="1:26" customHeight="1" ht="36" hidden="true" outlineLevel="3">
      <c r="A13215" s="2" t="s">
        <v>25498</v>
      </c>
      <c r="B13215" s="3" t="s">
        <v>25499</v>
      </c>
      <c r="C13215" s="2"/>
      <c r="D13215" s="2" t="s">
        <v>16</v>
      </c>
      <c r="E13215" s="4">
        <f>270.00*(1-Z1%)</f>
        <v>270</v>
      </c>
      <c r="F13215" s="2">
        <v>1</v>
      </c>
      <c r="G13215" s="2"/>
    </row>
    <row r="13216" spans="1:26" customHeight="1" ht="18" hidden="true" outlineLevel="3">
      <c r="A13216" s="2" t="s">
        <v>25500</v>
      </c>
      <c r="B13216" s="3" t="s">
        <v>25501</v>
      </c>
      <c r="C13216" s="2"/>
      <c r="D13216" s="2" t="s">
        <v>16</v>
      </c>
      <c r="E13216" s="4">
        <f>300.00*(1-Z1%)</f>
        <v>300</v>
      </c>
      <c r="F13216" s="2">
        <v>2</v>
      </c>
      <c r="G13216" s="2"/>
    </row>
    <row r="13217" spans="1:26" customHeight="1" ht="18" hidden="true" outlineLevel="3">
      <c r="A13217" s="2" t="s">
        <v>25502</v>
      </c>
      <c r="B13217" s="3" t="s">
        <v>25503</v>
      </c>
      <c r="C13217" s="2"/>
      <c r="D13217" s="2" t="s">
        <v>16</v>
      </c>
      <c r="E13217" s="4">
        <f>200.00*(1-Z1%)</f>
        <v>200</v>
      </c>
      <c r="F13217" s="2">
        <v>1</v>
      </c>
      <c r="G13217" s="2"/>
    </row>
    <row r="13218" spans="1:26" customHeight="1" ht="35" hidden="true" outlineLevel="3">
      <c r="A13218" s="5" t="s">
        <v>25504</v>
      </c>
      <c r="B13218" s="5"/>
      <c r="C13218" s="5"/>
      <c r="D13218" s="5"/>
      <c r="E13218" s="5"/>
      <c r="F13218" s="5"/>
      <c r="G13218" s="5"/>
    </row>
    <row r="13219" spans="1:26" customHeight="1" ht="36" hidden="true" outlineLevel="3">
      <c r="A13219" s="2" t="s">
        <v>25505</v>
      </c>
      <c r="B13219" s="3" t="s">
        <v>25506</v>
      </c>
      <c r="C13219" s="2"/>
      <c r="D13219" s="2" t="s">
        <v>16</v>
      </c>
      <c r="E13219" s="4">
        <f>990.00*(1-Z1%)</f>
        <v>990</v>
      </c>
      <c r="F13219" s="2">
        <v>2</v>
      </c>
      <c r="G13219" s="2"/>
    </row>
    <row r="13220" spans="1:26" customHeight="1" ht="18" hidden="true" outlineLevel="3">
      <c r="A13220" s="2" t="s">
        <v>25507</v>
      </c>
      <c r="B13220" s="3" t="s">
        <v>25508</v>
      </c>
      <c r="C13220" s="2"/>
      <c r="D13220" s="2" t="s">
        <v>16</v>
      </c>
      <c r="E13220" s="4">
        <f>50.00*(1-Z1%)</f>
        <v>50</v>
      </c>
      <c r="F13220" s="2">
        <v>38</v>
      </c>
      <c r="G13220" s="2"/>
    </row>
    <row r="13221" spans="1:26" customHeight="1" ht="18" hidden="true" outlineLevel="3">
      <c r="A13221" s="2" t="s">
        <v>25509</v>
      </c>
      <c r="B13221" s="3" t="s">
        <v>25510</v>
      </c>
      <c r="C13221" s="2"/>
      <c r="D13221" s="2" t="s">
        <v>16</v>
      </c>
      <c r="E13221" s="4">
        <f>10.00*(1-Z1%)</f>
        <v>10</v>
      </c>
      <c r="F13221" s="2">
        <v>2</v>
      </c>
      <c r="G13221" s="2"/>
    </row>
    <row r="13222" spans="1:26" customHeight="1" ht="18" hidden="true" outlineLevel="3">
      <c r="A13222" s="2" t="s">
        <v>25511</v>
      </c>
      <c r="B13222" s="3" t="s">
        <v>25512</v>
      </c>
      <c r="C13222" s="2"/>
      <c r="D13222" s="2" t="s">
        <v>16</v>
      </c>
      <c r="E13222" s="4">
        <f>10.00*(1-Z1%)</f>
        <v>10</v>
      </c>
      <c r="F13222" s="2">
        <v>5</v>
      </c>
      <c r="G13222" s="2"/>
    </row>
    <row r="13223" spans="1:26" customHeight="1" ht="36" hidden="true" outlineLevel="3">
      <c r="A13223" s="2" t="s">
        <v>25513</v>
      </c>
      <c r="B13223" s="3" t="s">
        <v>25514</v>
      </c>
      <c r="C13223" s="2"/>
      <c r="D13223" s="2" t="s">
        <v>16</v>
      </c>
      <c r="E13223" s="4">
        <f>40.00*(1-Z1%)</f>
        <v>40</v>
      </c>
      <c r="F13223" s="2">
        <v>12</v>
      </c>
      <c r="G13223" s="2"/>
    </row>
    <row r="13224" spans="1:26" customHeight="1" ht="36" hidden="true" outlineLevel="3">
      <c r="A13224" s="2" t="s">
        <v>25515</v>
      </c>
      <c r="B13224" s="3" t="s">
        <v>25516</v>
      </c>
      <c r="C13224" s="2"/>
      <c r="D13224" s="2" t="s">
        <v>16</v>
      </c>
      <c r="E13224" s="4">
        <f>40.00*(1-Z1%)</f>
        <v>40</v>
      </c>
      <c r="F13224" s="2">
        <v>11</v>
      </c>
      <c r="G13224" s="2"/>
    </row>
    <row r="13225" spans="1:26" customHeight="1" ht="36" hidden="true" outlineLevel="3">
      <c r="A13225" s="2" t="s">
        <v>25517</v>
      </c>
      <c r="B13225" s="3" t="s">
        <v>25518</v>
      </c>
      <c r="C13225" s="2"/>
      <c r="D13225" s="2" t="s">
        <v>16</v>
      </c>
      <c r="E13225" s="4">
        <f>360.00*(1-Z1%)</f>
        <v>360</v>
      </c>
      <c r="F13225" s="2">
        <v>5</v>
      </c>
      <c r="G13225" s="2"/>
    </row>
    <row r="13226" spans="1:26" customHeight="1" ht="36" hidden="true" outlineLevel="3">
      <c r="A13226" s="2" t="s">
        <v>25519</v>
      </c>
      <c r="B13226" s="3" t="s">
        <v>25520</v>
      </c>
      <c r="C13226" s="2"/>
      <c r="D13226" s="2" t="s">
        <v>16</v>
      </c>
      <c r="E13226" s="4">
        <f>30.00*(1-Z1%)</f>
        <v>30</v>
      </c>
      <c r="F13226" s="2">
        <v>3</v>
      </c>
      <c r="G13226" s="2"/>
    </row>
    <row r="13227" spans="1:26" customHeight="1" ht="36" hidden="true" outlineLevel="3">
      <c r="A13227" s="2" t="s">
        <v>25521</v>
      </c>
      <c r="B13227" s="3" t="s">
        <v>25522</v>
      </c>
      <c r="C13227" s="2"/>
      <c r="D13227" s="2" t="s">
        <v>16</v>
      </c>
      <c r="E13227" s="4">
        <f>25.00*(1-Z1%)</f>
        <v>25</v>
      </c>
      <c r="F13227" s="2">
        <v>9</v>
      </c>
      <c r="G13227" s="2"/>
    </row>
    <row r="13228" spans="1:26" customHeight="1" ht="36" hidden="true" outlineLevel="3">
      <c r="A13228" s="2" t="s">
        <v>25523</v>
      </c>
      <c r="B13228" s="3" t="s">
        <v>25524</v>
      </c>
      <c r="C13228" s="2"/>
      <c r="D13228" s="2" t="s">
        <v>16</v>
      </c>
      <c r="E13228" s="4">
        <f>95.00*(1-Z1%)</f>
        <v>95</v>
      </c>
      <c r="F13228" s="2">
        <v>2</v>
      </c>
      <c r="G13228" s="2"/>
    </row>
    <row r="13229" spans="1:26" customHeight="1" ht="36" hidden="true" outlineLevel="3">
      <c r="A13229" s="2" t="s">
        <v>25525</v>
      </c>
      <c r="B13229" s="3" t="s">
        <v>25526</v>
      </c>
      <c r="C13229" s="2"/>
      <c r="D13229" s="2" t="s">
        <v>16</v>
      </c>
      <c r="E13229" s="4">
        <f>20.00*(1-Z1%)</f>
        <v>20</v>
      </c>
      <c r="F13229" s="2">
        <v>6</v>
      </c>
      <c r="G13229" s="2"/>
    </row>
    <row r="13230" spans="1:26" customHeight="1" ht="36" hidden="true" outlineLevel="3">
      <c r="A13230" s="2" t="s">
        <v>25527</v>
      </c>
      <c r="B13230" s="3" t="s">
        <v>25528</v>
      </c>
      <c r="C13230" s="2"/>
      <c r="D13230" s="2" t="s">
        <v>16</v>
      </c>
      <c r="E13230" s="4">
        <f>70.00*(1-Z1%)</f>
        <v>70</v>
      </c>
      <c r="F13230" s="2">
        <v>3</v>
      </c>
      <c r="G13230" s="2"/>
    </row>
    <row r="13231" spans="1:26" customHeight="1" ht="36" hidden="true" outlineLevel="3">
      <c r="A13231" s="2" t="s">
        <v>25529</v>
      </c>
      <c r="B13231" s="3" t="s">
        <v>25530</v>
      </c>
      <c r="C13231" s="2"/>
      <c r="D13231" s="2" t="s">
        <v>16</v>
      </c>
      <c r="E13231" s="4">
        <f>20.00*(1-Z1%)</f>
        <v>20</v>
      </c>
      <c r="F13231" s="2">
        <v>1</v>
      </c>
      <c r="G13231" s="2"/>
    </row>
    <row r="13232" spans="1:26" customHeight="1" ht="18" hidden="true" outlineLevel="3">
      <c r="A13232" s="2" t="s">
        <v>25531</v>
      </c>
      <c r="B13232" s="3" t="s">
        <v>25532</v>
      </c>
      <c r="C13232" s="2"/>
      <c r="D13232" s="2" t="s">
        <v>16</v>
      </c>
      <c r="E13232" s="4">
        <f>220.00*(1-Z1%)</f>
        <v>220</v>
      </c>
      <c r="F13232" s="2">
        <v>2</v>
      </c>
      <c r="G13232" s="2"/>
    </row>
    <row r="13233" spans="1:26" customHeight="1" ht="36" hidden="true" outlineLevel="3">
      <c r="A13233" s="2" t="s">
        <v>25533</v>
      </c>
      <c r="B13233" s="3" t="s">
        <v>25534</v>
      </c>
      <c r="C13233" s="2"/>
      <c r="D13233" s="2" t="s">
        <v>16</v>
      </c>
      <c r="E13233" s="4">
        <f>10.00*(1-Z1%)</f>
        <v>10</v>
      </c>
      <c r="F13233" s="2">
        <v>2</v>
      </c>
      <c r="G13233" s="2"/>
    </row>
    <row r="13234" spans="1:26" customHeight="1" ht="18" hidden="true" outlineLevel="3">
      <c r="A13234" s="2" t="s">
        <v>25535</v>
      </c>
      <c r="B13234" s="3" t="s">
        <v>25536</v>
      </c>
      <c r="C13234" s="2"/>
      <c r="D13234" s="2" t="s">
        <v>16</v>
      </c>
      <c r="E13234" s="4">
        <f>690.00*(1-Z1%)</f>
        <v>690</v>
      </c>
      <c r="F13234" s="2">
        <v>2</v>
      </c>
      <c r="G13234" s="2"/>
    </row>
    <row r="13235" spans="1:26" customHeight="1" ht="18" hidden="true" outlineLevel="3">
      <c r="A13235" s="2" t="s">
        <v>25537</v>
      </c>
      <c r="B13235" s="3" t="s">
        <v>25538</v>
      </c>
      <c r="C13235" s="2"/>
      <c r="D13235" s="2" t="s">
        <v>16</v>
      </c>
      <c r="E13235" s="4">
        <f>500.00*(1-Z1%)</f>
        <v>500</v>
      </c>
      <c r="F13235" s="2">
        <v>1</v>
      </c>
      <c r="G13235" s="2"/>
    </row>
    <row r="13236" spans="1:26" customHeight="1" ht="18" hidden="true" outlineLevel="3">
      <c r="A13236" s="2" t="s">
        <v>25539</v>
      </c>
      <c r="B13236" s="3" t="s">
        <v>25540</v>
      </c>
      <c r="C13236" s="2"/>
      <c r="D13236" s="2" t="s">
        <v>16</v>
      </c>
      <c r="E13236" s="4">
        <f>460.00*(1-Z1%)</f>
        <v>460</v>
      </c>
      <c r="F13236" s="2">
        <v>1</v>
      </c>
      <c r="G13236" s="2"/>
    </row>
    <row r="13237" spans="1:26" customHeight="1" ht="36" hidden="true" outlineLevel="3">
      <c r="A13237" s="2" t="s">
        <v>25541</v>
      </c>
      <c r="B13237" s="3" t="s">
        <v>25542</v>
      </c>
      <c r="C13237" s="2"/>
      <c r="D13237" s="2" t="s">
        <v>16</v>
      </c>
      <c r="E13237" s="4">
        <f>250.00*(1-Z1%)</f>
        <v>250</v>
      </c>
      <c r="F13237" s="2">
        <v>2</v>
      </c>
      <c r="G13237" s="2"/>
    </row>
    <row r="13238" spans="1:26" customHeight="1" ht="18" hidden="true" outlineLevel="3">
      <c r="A13238" s="2" t="s">
        <v>25543</v>
      </c>
      <c r="B13238" s="3" t="s">
        <v>25544</v>
      </c>
      <c r="C13238" s="2"/>
      <c r="D13238" s="2" t="s">
        <v>16</v>
      </c>
      <c r="E13238" s="4">
        <f>550.00*(1-Z1%)</f>
        <v>550</v>
      </c>
      <c r="F13238" s="2">
        <v>1</v>
      </c>
      <c r="G13238" s="2"/>
    </row>
    <row r="13239" spans="1:26" customHeight="1" ht="18" hidden="true" outlineLevel="3">
      <c r="A13239" s="2" t="s">
        <v>25545</v>
      </c>
      <c r="B13239" s="3" t="s">
        <v>25546</v>
      </c>
      <c r="C13239" s="2"/>
      <c r="D13239" s="2" t="s">
        <v>16</v>
      </c>
      <c r="E13239" s="4">
        <f>470.00*(1-Z1%)</f>
        <v>470</v>
      </c>
      <c r="F13239" s="2">
        <v>1</v>
      </c>
      <c r="G13239" s="2"/>
    </row>
    <row r="13240" spans="1:26" customHeight="1" ht="18" hidden="true" outlineLevel="3">
      <c r="A13240" s="2" t="s">
        <v>25547</v>
      </c>
      <c r="B13240" s="3" t="s">
        <v>25548</v>
      </c>
      <c r="C13240" s="2"/>
      <c r="D13240" s="2" t="s">
        <v>16</v>
      </c>
      <c r="E13240" s="4">
        <f>590.00*(1-Z1%)</f>
        <v>590</v>
      </c>
      <c r="F13240" s="2">
        <v>1</v>
      </c>
      <c r="G13240" s="2"/>
    </row>
    <row r="13241" spans="1:26" customHeight="1" ht="18" hidden="true" outlineLevel="3">
      <c r="A13241" s="2" t="s">
        <v>25549</v>
      </c>
      <c r="B13241" s="3" t="s">
        <v>25550</v>
      </c>
      <c r="C13241" s="2"/>
      <c r="D13241" s="2" t="s">
        <v>16</v>
      </c>
      <c r="E13241" s="4">
        <f>420.00*(1-Z1%)</f>
        <v>420</v>
      </c>
      <c r="F13241" s="2">
        <v>1</v>
      </c>
      <c r="G13241" s="2"/>
    </row>
    <row r="13242" spans="1:26" customHeight="1" ht="36" hidden="true" outlineLevel="3">
      <c r="A13242" s="2" t="s">
        <v>25551</v>
      </c>
      <c r="B13242" s="3" t="s">
        <v>25552</v>
      </c>
      <c r="C13242" s="2"/>
      <c r="D13242" s="2" t="s">
        <v>16</v>
      </c>
      <c r="E13242" s="4">
        <f>250.00*(1-Z1%)</f>
        <v>250</v>
      </c>
      <c r="F13242" s="2">
        <v>3</v>
      </c>
      <c r="G13242" s="2"/>
    </row>
    <row r="13243" spans="1:26" customHeight="1" ht="18" hidden="true" outlineLevel="3">
      <c r="A13243" s="2" t="s">
        <v>25553</v>
      </c>
      <c r="B13243" s="3" t="s">
        <v>25554</v>
      </c>
      <c r="C13243" s="2"/>
      <c r="D13243" s="2" t="s">
        <v>16</v>
      </c>
      <c r="E13243" s="4">
        <f>10.00*(1-Z1%)</f>
        <v>10</v>
      </c>
      <c r="F13243" s="2">
        <v>13</v>
      </c>
      <c r="G13243" s="2"/>
    </row>
    <row r="13244" spans="1:26" customHeight="1" ht="18" hidden="true" outlineLevel="3">
      <c r="A13244" s="2" t="s">
        <v>25555</v>
      </c>
      <c r="B13244" s="3" t="s">
        <v>25556</v>
      </c>
      <c r="C13244" s="2"/>
      <c r="D13244" s="2" t="s">
        <v>16</v>
      </c>
      <c r="E13244" s="4">
        <f>15.00*(1-Z1%)</f>
        <v>15</v>
      </c>
      <c r="F13244" s="2">
        <v>15</v>
      </c>
      <c r="G13244" s="2"/>
    </row>
    <row r="13245" spans="1:26" customHeight="1" ht="35" hidden="true" outlineLevel="3">
      <c r="A13245" s="5" t="s">
        <v>25557</v>
      </c>
      <c r="B13245" s="5"/>
      <c r="C13245" s="5"/>
      <c r="D13245" s="5"/>
      <c r="E13245" s="5"/>
      <c r="F13245" s="5"/>
      <c r="G13245" s="5"/>
    </row>
    <row r="13246" spans="1:26" customHeight="1" ht="18" hidden="true" outlineLevel="3">
      <c r="A13246" s="2" t="s">
        <v>25558</v>
      </c>
      <c r="B13246" s="3" t="s">
        <v>25559</v>
      </c>
      <c r="C13246" s="2"/>
      <c r="D13246" s="2" t="s">
        <v>16</v>
      </c>
      <c r="E13246" s="4">
        <f>270.00*(1-Z1%)</f>
        <v>270</v>
      </c>
      <c r="F13246" s="2">
        <v>2</v>
      </c>
      <c r="G13246" s="2"/>
    </row>
    <row r="13247" spans="1:26" customHeight="1" ht="18" hidden="true" outlineLevel="3">
      <c r="A13247" s="2" t="s">
        <v>25560</v>
      </c>
      <c r="B13247" s="3" t="s">
        <v>25561</v>
      </c>
      <c r="C13247" s="2"/>
      <c r="D13247" s="2" t="s">
        <v>16</v>
      </c>
      <c r="E13247" s="4">
        <f>150.00*(1-Z1%)</f>
        <v>150</v>
      </c>
      <c r="F13247" s="2">
        <v>1</v>
      </c>
      <c r="G13247" s="2"/>
    </row>
    <row r="13248" spans="1:26" customHeight="1" ht="35" hidden="true" outlineLevel="3">
      <c r="A13248" s="5" t="s">
        <v>25562</v>
      </c>
      <c r="B13248" s="5"/>
      <c r="C13248" s="5"/>
      <c r="D13248" s="5"/>
      <c r="E13248" s="5"/>
      <c r="F13248" s="5"/>
      <c r="G13248" s="5"/>
    </row>
    <row r="13249" spans="1:26" customHeight="1" ht="36" hidden="true" outlineLevel="3">
      <c r="A13249" s="2" t="s">
        <v>25563</v>
      </c>
      <c r="B13249" s="3" t="s">
        <v>25564</v>
      </c>
      <c r="C13249" s="2"/>
      <c r="D13249" s="2" t="s">
        <v>16</v>
      </c>
      <c r="E13249" s="4">
        <f>50.00*(1-Z1%)</f>
        <v>50</v>
      </c>
      <c r="F13249" s="2">
        <v>16</v>
      </c>
      <c r="G13249" s="2"/>
    </row>
    <row r="13250" spans="1:26" customHeight="1" ht="18" hidden="true" outlineLevel="3">
      <c r="A13250" s="2" t="s">
        <v>25565</v>
      </c>
      <c r="B13250" s="3" t="s">
        <v>25566</v>
      </c>
      <c r="C13250" s="2"/>
      <c r="D13250" s="2" t="s">
        <v>16</v>
      </c>
      <c r="E13250" s="4">
        <f>75.00*(1-Z1%)</f>
        <v>75</v>
      </c>
      <c r="F13250" s="2">
        <v>4</v>
      </c>
      <c r="G13250" s="2"/>
    </row>
    <row r="13251" spans="1:26" customHeight="1" ht="36" hidden="true" outlineLevel="3">
      <c r="A13251" s="2" t="s">
        <v>25567</v>
      </c>
      <c r="B13251" s="3" t="s">
        <v>25568</v>
      </c>
      <c r="C13251" s="2"/>
      <c r="D13251" s="2" t="s">
        <v>16</v>
      </c>
      <c r="E13251" s="4">
        <f>80.00*(1-Z1%)</f>
        <v>80</v>
      </c>
      <c r="F13251" s="2">
        <v>9</v>
      </c>
      <c r="G13251" s="2"/>
    </row>
    <row r="13252" spans="1:26" customHeight="1" ht="36" hidden="true" outlineLevel="3">
      <c r="A13252" s="2" t="s">
        <v>25569</v>
      </c>
      <c r="B13252" s="3" t="s">
        <v>25570</v>
      </c>
      <c r="C13252" s="2"/>
      <c r="D13252" s="2" t="s">
        <v>16</v>
      </c>
      <c r="E13252" s="4">
        <f>150.00*(1-Z1%)</f>
        <v>150</v>
      </c>
      <c r="F13252" s="2">
        <v>6</v>
      </c>
      <c r="G13252" s="2"/>
    </row>
    <row r="13253" spans="1:26" customHeight="1" ht="35" hidden="true" outlineLevel="3">
      <c r="A13253" s="5" t="s">
        <v>25571</v>
      </c>
      <c r="B13253" s="5"/>
      <c r="C13253" s="5"/>
      <c r="D13253" s="5"/>
      <c r="E13253" s="5"/>
      <c r="F13253" s="5"/>
      <c r="G13253" s="5"/>
    </row>
    <row r="13254" spans="1:26" customHeight="1" ht="18" hidden="true" outlineLevel="3">
      <c r="A13254" s="2" t="s">
        <v>25572</v>
      </c>
      <c r="B13254" s="3" t="s">
        <v>25573</v>
      </c>
      <c r="C13254" s="2"/>
      <c r="D13254" s="2" t="s">
        <v>16</v>
      </c>
      <c r="E13254" s="4">
        <f>25.00*(1-Z1%)</f>
        <v>25</v>
      </c>
      <c r="F13254" s="2">
        <v>14</v>
      </c>
      <c r="G13254" s="2"/>
    </row>
    <row r="13255" spans="1:26" customHeight="1" ht="36" hidden="true" outlineLevel="3">
      <c r="A13255" s="2" t="s">
        <v>25574</v>
      </c>
      <c r="B13255" s="3" t="s">
        <v>25575</v>
      </c>
      <c r="C13255" s="2"/>
      <c r="D13255" s="2" t="s">
        <v>16</v>
      </c>
      <c r="E13255" s="4">
        <f>25.00*(1-Z1%)</f>
        <v>25</v>
      </c>
      <c r="F13255" s="2">
        <v>8</v>
      </c>
      <c r="G13255" s="2"/>
    </row>
    <row r="13256" spans="1:26" customHeight="1" ht="36" hidden="true" outlineLevel="3">
      <c r="A13256" s="2" t="s">
        <v>25576</v>
      </c>
      <c r="B13256" s="3" t="s">
        <v>25577</v>
      </c>
      <c r="C13256" s="2"/>
      <c r="D13256" s="2" t="s">
        <v>16</v>
      </c>
      <c r="E13256" s="4">
        <f>70.00*(1-Z1%)</f>
        <v>70</v>
      </c>
      <c r="F13256" s="2">
        <v>29</v>
      </c>
      <c r="G13256" s="2"/>
    </row>
    <row r="13257" spans="1:26" customHeight="1" ht="18" hidden="true" outlineLevel="3">
      <c r="A13257" s="2" t="s">
        <v>25578</v>
      </c>
      <c r="B13257" s="3" t="s">
        <v>25579</v>
      </c>
      <c r="C13257" s="2"/>
      <c r="D13257" s="2" t="s">
        <v>16</v>
      </c>
      <c r="E13257" s="4">
        <f>175.00*(1-Z1%)</f>
        <v>175</v>
      </c>
      <c r="F13257" s="2">
        <v>15</v>
      </c>
      <c r="G13257" s="2"/>
    </row>
    <row r="13258" spans="1:26" customHeight="1" ht="18" hidden="true" outlineLevel="3">
      <c r="A13258" s="2" t="s">
        <v>25580</v>
      </c>
      <c r="B13258" s="3" t="s">
        <v>25581</v>
      </c>
      <c r="C13258" s="2"/>
      <c r="D13258" s="2" t="s">
        <v>16</v>
      </c>
      <c r="E13258" s="4">
        <f>20.00*(1-Z1%)</f>
        <v>20</v>
      </c>
      <c r="F13258" s="2">
        <v>5</v>
      </c>
      <c r="G13258" s="2"/>
    </row>
    <row r="13259" spans="1:26" customHeight="1" ht="36" hidden="true" outlineLevel="3">
      <c r="A13259" s="2" t="s">
        <v>25582</v>
      </c>
      <c r="B13259" s="3" t="s">
        <v>25583</v>
      </c>
      <c r="C13259" s="2"/>
      <c r="D13259" s="2" t="s">
        <v>16</v>
      </c>
      <c r="E13259" s="4">
        <f>60.00*(1-Z1%)</f>
        <v>60</v>
      </c>
      <c r="F13259" s="2">
        <v>3</v>
      </c>
      <c r="G13259" s="2"/>
    </row>
    <row r="13260" spans="1:26" customHeight="1" ht="36" hidden="true" outlineLevel="3">
      <c r="A13260" s="2" t="s">
        <v>25584</v>
      </c>
      <c r="B13260" s="3" t="s">
        <v>25585</v>
      </c>
      <c r="C13260" s="2"/>
      <c r="D13260" s="2" t="s">
        <v>16</v>
      </c>
      <c r="E13260" s="4">
        <f>30.00*(1-Z1%)</f>
        <v>30</v>
      </c>
      <c r="F13260" s="2">
        <v>1</v>
      </c>
      <c r="G13260" s="2"/>
    </row>
    <row r="13261" spans="1:26" customHeight="1" ht="36" hidden="true" outlineLevel="3">
      <c r="A13261" s="2" t="s">
        <v>25586</v>
      </c>
      <c r="B13261" s="3" t="s">
        <v>25587</v>
      </c>
      <c r="C13261" s="2"/>
      <c r="D13261" s="2" t="s">
        <v>16</v>
      </c>
      <c r="E13261" s="4">
        <f>20.00*(1-Z1%)</f>
        <v>20</v>
      </c>
      <c r="F13261" s="2">
        <v>14</v>
      </c>
      <c r="G13261" s="2"/>
    </row>
    <row r="13262" spans="1:26" customHeight="1" ht="18" hidden="true" outlineLevel="3">
      <c r="A13262" s="2" t="s">
        <v>25588</v>
      </c>
      <c r="B13262" s="3" t="s">
        <v>25589</v>
      </c>
      <c r="C13262" s="2"/>
      <c r="D13262" s="2" t="s">
        <v>16</v>
      </c>
      <c r="E13262" s="4">
        <f>100.00*(1-Z1%)</f>
        <v>100</v>
      </c>
      <c r="F13262" s="2">
        <v>2</v>
      </c>
      <c r="G13262" s="2"/>
    </row>
    <row r="13263" spans="1:26" customHeight="1" ht="18" hidden="true" outlineLevel="3">
      <c r="A13263" s="2" t="s">
        <v>25590</v>
      </c>
      <c r="B13263" s="3" t="s">
        <v>25591</v>
      </c>
      <c r="C13263" s="2"/>
      <c r="D13263" s="2" t="s">
        <v>16</v>
      </c>
      <c r="E13263" s="4">
        <f>150.00*(1-Z1%)</f>
        <v>150</v>
      </c>
      <c r="F13263" s="2">
        <v>1</v>
      </c>
      <c r="G13263" s="2"/>
    </row>
    <row r="13264" spans="1:26" customHeight="1" ht="18" hidden="true" outlineLevel="3">
      <c r="A13264" s="2" t="s">
        <v>25592</v>
      </c>
      <c r="B13264" s="3" t="s">
        <v>25593</v>
      </c>
      <c r="C13264" s="2"/>
      <c r="D13264" s="2" t="s">
        <v>16</v>
      </c>
      <c r="E13264" s="4">
        <f>20.00*(1-Z1%)</f>
        <v>20</v>
      </c>
      <c r="F13264" s="2">
        <v>1</v>
      </c>
      <c r="G13264" s="2"/>
    </row>
    <row r="13265" spans="1:26" customHeight="1" ht="18" hidden="true" outlineLevel="3">
      <c r="A13265" s="2" t="s">
        <v>25594</v>
      </c>
      <c r="B13265" s="3" t="s">
        <v>25595</v>
      </c>
      <c r="C13265" s="2"/>
      <c r="D13265" s="2" t="s">
        <v>16</v>
      </c>
      <c r="E13265" s="4">
        <f>20.00*(1-Z1%)</f>
        <v>20</v>
      </c>
      <c r="F13265" s="2">
        <v>14</v>
      </c>
      <c r="G13265" s="2"/>
    </row>
    <row r="13266" spans="1:26" customHeight="1" ht="35" hidden="true" outlineLevel="3">
      <c r="A13266" s="5" t="s">
        <v>25596</v>
      </c>
      <c r="B13266" s="5"/>
      <c r="C13266" s="5"/>
      <c r="D13266" s="5"/>
      <c r="E13266" s="5"/>
      <c r="F13266" s="5"/>
      <c r="G13266" s="5"/>
    </row>
    <row r="13267" spans="1:26" customHeight="1" ht="36" hidden="true" outlineLevel="3">
      <c r="A13267" s="2" t="s">
        <v>25597</v>
      </c>
      <c r="B13267" s="3" t="s">
        <v>25598</v>
      </c>
      <c r="C13267" s="2"/>
      <c r="D13267" s="2" t="s">
        <v>16</v>
      </c>
      <c r="E13267" s="4">
        <f>150.00*(1-Z1%)</f>
        <v>150</v>
      </c>
      <c r="F13267" s="2">
        <v>2</v>
      </c>
      <c r="G13267" s="2"/>
    </row>
    <row r="13268" spans="1:26" customHeight="1" ht="36" hidden="true" outlineLevel="3">
      <c r="A13268" s="2" t="s">
        <v>25599</v>
      </c>
      <c r="B13268" s="3" t="s">
        <v>25600</v>
      </c>
      <c r="C13268" s="2"/>
      <c r="D13268" s="2" t="s">
        <v>16</v>
      </c>
      <c r="E13268" s="4">
        <f>190.00*(1-Z1%)</f>
        <v>190</v>
      </c>
      <c r="F13268" s="2">
        <v>5</v>
      </c>
      <c r="G13268" s="2"/>
    </row>
    <row r="13269" spans="1:26" customHeight="1" ht="18" hidden="true" outlineLevel="3">
      <c r="A13269" s="2" t="s">
        <v>25601</v>
      </c>
      <c r="B13269" s="3" t="s">
        <v>25602</v>
      </c>
      <c r="C13269" s="2"/>
      <c r="D13269" s="2" t="s">
        <v>16</v>
      </c>
      <c r="E13269" s="4">
        <f>200.00*(1-Z1%)</f>
        <v>200</v>
      </c>
      <c r="F13269" s="2">
        <v>13</v>
      </c>
      <c r="G13269" s="2"/>
    </row>
    <row r="13270" spans="1:26" customHeight="1" ht="35" hidden="true" outlineLevel="3">
      <c r="A13270" s="5" t="s">
        <v>25603</v>
      </c>
      <c r="B13270" s="5"/>
      <c r="C13270" s="5"/>
      <c r="D13270" s="5"/>
      <c r="E13270" s="5"/>
      <c r="F13270" s="5"/>
      <c r="G13270" s="5"/>
    </row>
    <row r="13271" spans="1:26" customHeight="1" ht="18" hidden="true" outlineLevel="3">
      <c r="A13271" s="2" t="s">
        <v>25604</v>
      </c>
      <c r="B13271" s="3" t="s">
        <v>25605</v>
      </c>
      <c r="C13271" s="2"/>
      <c r="D13271" s="2" t="s">
        <v>16</v>
      </c>
      <c r="E13271" s="4">
        <f>150.00*(1-Z1%)</f>
        <v>150</v>
      </c>
      <c r="F13271" s="2">
        <v>6</v>
      </c>
      <c r="G13271" s="2"/>
    </row>
    <row r="13272" spans="1:26" customHeight="1" ht="35" hidden="true" outlineLevel="3">
      <c r="A13272" s="5" t="s">
        <v>25606</v>
      </c>
      <c r="B13272" s="5"/>
      <c r="C13272" s="5"/>
      <c r="D13272" s="5"/>
      <c r="E13272" s="5"/>
      <c r="F13272" s="5"/>
      <c r="G13272" s="5"/>
    </row>
    <row r="13273" spans="1:26" customHeight="1" ht="54" hidden="true" outlineLevel="3">
      <c r="A13273" s="2" t="s">
        <v>25607</v>
      </c>
      <c r="B13273" s="3" t="s">
        <v>25608</v>
      </c>
      <c r="C13273" s="2"/>
      <c r="D13273" s="2" t="s">
        <v>16</v>
      </c>
      <c r="E13273" s="4">
        <f>190.00*(1-Z1%)</f>
        <v>190</v>
      </c>
      <c r="F13273" s="2">
        <v>9</v>
      </c>
      <c r="G13273" s="2"/>
    </row>
    <row r="13274" spans="1:26" customHeight="1" ht="18" hidden="true" outlineLevel="3">
      <c r="A13274" s="2" t="s">
        <v>25609</v>
      </c>
      <c r="B13274" s="3" t="s">
        <v>25610</v>
      </c>
      <c r="C13274" s="2"/>
      <c r="D13274" s="2" t="s">
        <v>16</v>
      </c>
      <c r="E13274" s="4">
        <f>340.00*(1-Z1%)</f>
        <v>340</v>
      </c>
      <c r="F13274" s="2">
        <v>1</v>
      </c>
      <c r="G13274" s="2"/>
    </row>
    <row r="13275" spans="1:26" customHeight="1" ht="18" hidden="true" outlineLevel="3">
      <c r="A13275" s="2" t="s">
        <v>25611</v>
      </c>
      <c r="B13275" s="3" t="s">
        <v>25612</v>
      </c>
      <c r="C13275" s="2"/>
      <c r="D13275" s="2" t="s">
        <v>16</v>
      </c>
      <c r="E13275" s="4">
        <f>340.00*(1-Z1%)</f>
        <v>340</v>
      </c>
      <c r="F13275" s="2">
        <v>1</v>
      </c>
      <c r="G13275" s="2"/>
    </row>
    <row r="13276" spans="1:26" customHeight="1" ht="18" hidden="true" outlineLevel="3">
      <c r="A13276" s="2" t="s">
        <v>25613</v>
      </c>
      <c r="B13276" s="3" t="s">
        <v>25614</v>
      </c>
      <c r="C13276" s="2"/>
      <c r="D13276" s="2" t="s">
        <v>16</v>
      </c>
      <c r="E13276" s="4">
        <f>390.00*(1-Z1%)</f>
        <v>390</v>
      </c>
      <c r="F13276" s="2">
        <v>2</v>
      </c>
      <c r="G13276" s="2"/>
    </row>
    <row r="13277" spans="1:26" customHeight="1" ht="18" hidden="true" outlineLevel="3">
      <c r="A13277" s="2" t="s">
        <v>25615</v>
      </c>
      <c r="B13277" s="3" t="s">
        <v>25616</v>
      </c>
      <c r="C13277" s="2"/>
      <c r="D13277" s="2" t="s">
        <v>16</v>
      </c>
      <c r="E13277" s="4">
        <f>290.00*(1-Z1%)</f>
        <v>290</v>
      </c>
      <c r="F13277" s="2">
        <v>1</v>
      </c>
      <c r="G13277" s="2"/>
    </row>
    <row r="13278" spans="1:26" customHeight="1" ht="18" hidden="true" outlineLevel="3">
      <c r="A13278" s="2" t="s">
        <v>25617</v>
      </c>
      <c r="B13278" s="3" t="s">
        <v>25618</v>
      </c>
      <c r="C13278" s="2"/>
      <c r="D13278" s="2" t="s">
        <v>16</v>
      </c>
      <c r="E13278" s="4">
        <f>290.00*(1-Z1%)</f>
        <v>290</v>
      </c>
      <c r="F13278" s="2">
        <v>2</v>
      </c>
      <c r="G13278" s="2"/>
    </row>
    <row r="13279" spans="1:26" customHeight="1" ht="36" hidden="true" outlineLevel="3">
      <c r="A13279" s="2" t="s">
        <v>25619</v>
      </c>
      <c r="B13279" s="3" t="s">
        <v>25620</v>
      </c>
      <c r="C13279" s="2"/>
      <c r="D13279" s="2" t="s">
        <v>16</v>
      </c>
      <c r="E13279" s="4">
        <f>200.00*(1-Z1%)</f>
        <v>200</v>
      </c>
      <c r="F13279" s="2">
        <v>3</v>
      </c>
      <c r="G13279" s="2"/>
    </row>
    <row r="13280" spans="1:26" customHeight="1" ht="36" hidden="true" outlineLevel="3">
      <c r="A13280" s="2" t="s">
        <v>25621</v>
      </c>
      <c r="B13280" s="3" t="s">
        <v>25622</v>
      </c>
      <c r="C13280" s="2"/>
      <c r="D13280" s="2" t="s">
        <v>16</v>
      </c>
      <c r="E13280" s="4">
        <f>250.00*(1-Z1%)</f>
        <v>250</v>
      </c>
      <c r="F13280" s="2">
        <v>2</v>
      </c>
      <c r="G13280" s="2"/>
    </row>
    <row r="13281" spans="1:26" customHeight="1" ht="36" hidden="true" outlineLevel="3">
      <c r="A13281" s="2" t="s">
        <v>25623</v>
      </c>
      <c r="B13281" s="3" t="s">
        <v>25624</v>
      </c>
      <c r="C13281" s="2"/>
      <c r="D13281" s="2" t="s">
        <v>16</v>
      </c>
      <c r="E13281" s="4">
        <f>100.00*(1-Z1%)</f>
        <v>100</v>
      </c>
      <c r="F13281" s="2">
        <v>6</v>
      </c>
      <c r="G13281" s="2"/>
    </row>
    <row r="13282" spans="1:26" customHeight="1" ht="18" hidden="true" outlineLevel="3">
      <c r="A13282" s="2" t="s">
        <v>25625</v>
      </c>
      <c r="B13282" s="3" t="s">
        <v>25626</v>
      </c>
      <c r="C13282" s="2"/>
      <c r="D13282" s="2" t="s">
        <v>16</v>
      </c>
      <c r="E13282" s="4">
        <f>100.00*(1-Z1%)</f>
        <v>100</v>
      </c>
      <c r="F13282" s="2">
        <v>2</v>
      </c>
      <c r="G13282" s="2"/>
    </row>
    <row r="13283" spans="1:26" customHeight="1" ht="54" hidden="true" outlineLevel="3">
      <c r="A13283" s="2" t="s">
        <v>25627</v>
      </c>
      <c r="B13283" s="3" t="s">
        <v>25628</v>
      </c>
      <c r="C13283" s="2"/>
      <c r="D13283" s="2" t="s">
        <v>16</v>
      </c>
      <c r="E13283" s="4">
        <f>170.00*(1-Z1%)</f>
        <v>170</v>
      </c>
      <c r="F13283" s="2">
        <v>4</v>
      </c>
      <c r="G13283" s="2"/>
    </row>
    <row r="13284" spans="1:26" customHeight="1" ht="36" hidden="true" outlineLevel="3">
      <c r="A13284" s="2" t="s">
        <v>25629</v>
      </c>
      <c r="B13284" s="3" t="s">
        <v>25630</v>
      </c>
      <c r="C13284" s="2"/>
      <c r="D13284" s="2" t="s">
        <v>16</v>
      </c>
      <c r="E13284" s="4">
        <f>150.00*(1-Z1%)</f>
        <v>150</v>
      </c>
      <c r="F13284" s="2">
        <v>5</v>
      </c>
      <c r="G13284" s="2"/>
    </row>
    <row r="13285" spans="1:26" customHeight="1" ht="36" hidden="true" outlineLevel="3">
      <c r="A13285" s="2" t="s">
        <v>25631</v>
      </c>
      <c r="B13285" s="3" t="s">
        <v>25632</v>
      </c>
      <c r="C13285" s="2"/>
      <c r="D13285" s="2" t="s">
        <v>16</v>
      </c>
      <c r="E13285" s="4">
        <f>120.00*(1-Z1%)</f>
        <v>120</v>
      </c>
      <c r="F13285" s="2">
        <v>2</v>
      </c>
      <c r="G13285" s="2"/>
    </row>
    <row r="13286" spans="1:26" customHeight="1" ht="54" hidden="true" outlineLevel="3">
      <c r="A13286" s="2" t="s">
        <v>25633</v>
      </c>
      <c r="B13286" s="3" t="s">
        <v>25634</v>
      </c>
      <c r="C13286" s="2"/>
      <c r="D13286" s="2" t="s">
        <v>16</v>
      </c>
      <c r="E13286" s="4">
        <f>180.00*(1-Z1%)</f>
        <v>180</v>
      </c>
      <c r="F13286" s="2">
        <v>2</v>
      </c>
      <c r="G13286" s="2"/>
    </row>
    <row r="13287" spans="1:26" customHeight="1" ht="54" hidden="true" outlineLevel="3">
      <c r="A13287" s="2" t="s">
        <v>25635</v>
      </c>
      <c r="B13287" s="3" t="s">
        <v>25636</v>
      </c>
      <c r="C13287" s="2"/>
      <c r="D13287" s="2" t="s">
        <v>16</v>
      </c>
      <c r="E13287" s="4">
        <f>150.00*(1-Z1%)</f>
        <v>150</v>
      </c>
      <c r="F13287" s="2">
        <v>2</v>
      </c>
      <c r="G13287" s="2"/>
    </row>
    <row r="13288" spans="1:26" customHeight="1" ht="18" hidden="true" outlineLevel="3">
      <c r="A13288" s="2" t="s">
        <v>25637</v>
      </c>
      <c r="B13288" s="3" t="s">
        <v>25638</v>
      </c>
      <c r="C13288" s="2"/>
      <c r="D13288" s="2" t="s">
        <v>16</v>
      </c>
      <c r="E13288" s="4">
        <f>120.00*(1-Z1%)</f>
        <v>120</v>
      </c>
      <c r="F13288" s="2">
        <v>4</v>
      </c>
      <c r="G13288" s="2"/>
    </row>
    <row r="13289" spans="1:26" customHeight="1" ht="18" hidden="true" outlineLevel="3">
      <c r="A13289" s="2" t="s">
        <v>25639</v>
      </c>
      <c r="B13289" s="3" t="s">
        <v>25640</v>
      </c>
      <c r="C13289" s="2"/>
      <c r="D13289" s="2" t="s">
        <v>16</v>
      </c>
      <c r="E13289" s="4">
        <f>290.00*(1-Z1%)</f>
        <v>290</v>
      </c>
      <c r="F13289" s="2">
        <v>1</v>
      </c>
      <c r="G13289" s="2"/>
    </row>
    <row r="13290" spans="1:26" customHeight="1" ht="35" hidden="true" outlineLevel="3">
      <c r="A13290" s="5" t="s">
        <v>25641</v>
      </c>
      <c r="B13290" s="5"/>
      <c r="C13290" s="5"/>
      <c r="D13290" s="5"/>
      <c r="E13290" s="5"/>
      <c r="F13290" s="5"/>
      <c r="G13290" s="5"/>
    </row>
    <row r="13291" spans="1:26" customHeight="1" ht="36" hidden="true" outlineLevel="3">
      <c r="A13291" s="2" t="s">
        <v>25642</v>
      </c>
      <c r="B13291" s="3" t="s">
        <v>25643</v>
      </c>
      <c r="C13291" s="2"/>
      <c r="D13291" s="2" t="s">
        <v>16</v>
      </c>
      <c r="E13291" s="4">
        <f>490.00*(1-Z1%)</f>
        <v>490</v>
      </c>
      <c r="F13291" s="2">
        <v>1</v>
      </c>
      <c r="G13291" s="2"/>
    </row>
    <row r="13292" spans="1:26" customHeight="1" ht="18" hidden="true" outlineLevel="3">
      <c r="A13292" s="2" t="s">
        <v>25644</v>
      </c>
      <c r="B13292" s="3" t="s">
        <v>25645</v>
      </c>
      <c r="C13292" s="2"/>
      <c r="D13292" s="2" t="s">
        <v>16</v>
      </c>
      <c r="E13292" s="4">
        <f>720.00*(1-Z1%)</f>
        <v>720</v>
      </c>
      <c r="F13292" s="2">
        <v>3</v>
      </c>
      <c r="G13292" s="2"/>
    </row>
    <row r="13293" spans="1:26" customHeight="1" ht="36" hidden="true" outlineLevel="3">
      <c r="A13293" s="2" t="s">
        <v>25646</v>
      </c>
      <c r="B13293" s="3" t="s">
        <v>25647</v>
      </c>
      <c r="C13293" s="2"/>
      <c r="D13293" s="2" t="s">
        <v>16</v>
      </c>
      <c r="E13293" s="4">
        <f>100.00*(1-Z1%)</f>
        <v>100</v>
      </c>
      <c r="F13293" s="2">
        <v>1</v>
      </c>
      <c r="G13293" s="2"/>
    </row>
    <row r="13294" spans="1:26" customHeight="1" ht="18" hidden="true" outlineLevel="3">
      <c r="A13294" s="2" t="s">
        <v>25648</v>
      </c>
      <c r="B13294" s="3" t="s">
        <v>25649</v>
      </c>
      <c r="C13294" s="2"/>
      <c r="D13294" s="2" t="s">
        <v>16</v>
      </c>
      <c r="E13294" s="4">
        <f>650.00*(1-Z1%)</f>
        <v>650</v>
      </c>
      <c r="F13294" s="2">
        <v>1</v>
      </c>
      <c r="G13294" s="2"/>
    </row>
    <row r="13295" spans="1:26" customHeight="1" ht="18" hidden="true" outlineLevel="3">
      <c r="A13295" s="2" t="s">
        <v>25650</v>
      </c>
      <c r="B13295" s="3" t="s">
        <v>25651</v>
      </c>
      <c r="C13295" s="2"/>
      <c r="D13295" s="2" t="s">
        <v>16</v>
      </c>
      <c r="E13295" s="4">
        <f>380.00*(1-Z1%)</f>
        <v>380</v>
      </c>
      <c r="F13295" s="2">
        <v>2</v>
      </c>
      <c r="G13295" s="2"/>
    </row>
    <row r="13296" spans="1:26" customHeight="1" ht="18" hidden="true" outlineLevel="3">
      <c r="A13296" s="2" t="s">
        <v>25652</v>
      </c>
      <c r="B13296" s="3" t="s">
        <v>25653</v>
      </c>
      <c r="C13296" s="2"/>
      <c r="D13296" s="2" t="s">
        <v>16</v>
      </c>
      <c r="E13296" s="4">
        <f>370.00*(1-Z1%)</f>
        <v>370</v>
      </c>
      <c r="F13296" s="2">
        <v>2</v>
      </c>
      <c r="G13296" s="2"/>
    </row>
    <row r="13297" spans="1:26" customHeight="1" ht="18" hidden="true" outlineLevel="3">
      <c r="A13297" s="2" t="s">
        <v>25654</v>
      </c>
      <c r="B13297" s="3" t="s">
        <v>25655</v>
      </c>
      <c r="C13297" s="2"/>
      <c r="D13297" s="2" t="s">
        <v>16</v>
      </c>
      <c r="E13297" s="4">
        <f>350.00*(1-Z1%)</f>
        <v>350</v>
      </c>
      <c r="F13297" s="2">
        <v>1</v>
      </c>
      <c r="G13297" s="2"/>
    </row>
    <row r="13298" spans="1:26" customHeight="1" ht="18" hidden="true" outlineLevel="3">
      <c r="A13298" s="2" t="s">
        <v>25656</v>
      </c>
      <c r="B13298" s="3" t="s">
        <v>25657</v>
      </c>
      <c r="C13298" s="2"/>
      <c r="D13298" s="2" t="s">
        <v>16</v>
      </c>
      <c r="E13298" s="4">
        <f>390.00*(1-Z1%)</f>
        <v>390</v>
      </c>
      <c r="F13298" s="2">
        <v>1</v>
      </c>
      <c r="G13298" s="2"/>
    </row>
    <row r="13299" spans="1:26" customHeight="1" ht="18" hidden="true" outlineLevel="3">
      <c r="A13299" s="2" t="s">
        <v>25658</v>
      </c>
      <c r="B13299" s="3" t="s">
        <v>25659</v>
      </c>
      <c r="C13299" s="2"/>
      <c r="D13299" s="2" t="s">
        <v>16</v>
      </c>
      <c r="E13299" s="4">
        <f>150.00*(1-Z1%)</f>
        <v>150</v>
      </c>
      <c r="F13299" s="2">
        <v>2</v>
      </c>
      <c r="G13299" s="2"/>
    </row>
    <row r="13300" spans="1:26" customHeight="1" ht="18" hidden="true" outlineLevel="3">
      <c r="A13300" s="2" t="s">
        <v>25660</v>
      </c>
      <c r="B13300" s="3" t="s">
        <v>25661</v>
      </c>
      <c r="C13300" s="2"/>
      <c r="D13300" s="2" t="s">
        <v>16</v>
      </c>
      <c r="E13300" s="4">
        <f>580.00*(1-Z1%)</f>
        <v>580</v>
      </c>
      <c r="F13300" s="2">
        <v>1</v>
      </c>
      <c r="G13300" s="2"/>
    </row>
    <row r="13301" spans="1:26" customHeight="1" ht="18" hidden="true" outlineLevel="3">
      <c r="A13301" s="2" t="s">
        <v>25662</v>
      </c>
      <c r="B13301" s="3" t="s">
        <v>25663</v>
      </c>
      <c r="C13301" s="2"/>
      <c r="D13301" s="2" t="s">
        <v>16</v>
      </c>
      <c r="E13301" s="4">
        <f>100.00*(1-Z1%)</f>
        <v>100</v>
      </c>
      <c r="F13301" s="2">
        <v>2</v>
      </c>
      <c r="G13301" s="2"/>
    </row>
    <row r="13302" spans="1:26" customHeight="1" ht="72" hidden="true" outlineLevel="3">
      <c r="A13302" s="2" t="s">
        <v>25664</v>
      </c>
      <c r="B13302" s="3" t="s">
        <v>25665</v>
      </c>
      <c r="C13302" s="2"/>
      <c r="D13302" s="2" t="s">
        <v>16</v>
      </c>
      <c r="E13302" s="4">
        <f>200.00*(1-Z1%)</f>
        <v>200</v>
      </c>
      <c r="F13302" s="2">
        <v>1</v>
      </c>
      <c r="G13302" s="2"/>
    </row>
    <row r="13303" spans="1:26" customHeight="1" ht="18" hidden="true" outlineLevel="3">
      <c r="A13303" s="2" t="s">
        <v>25666</v>
      </c>
      <c r="B13303" s="3" t="s">
        <v>25667</v>
      </c>
      <c r="C13303" s="2"/>
      <c r="D13303" s="2" t="s">
        <v>16</v>
      </c>
      <c r="E13303" s="4">
        <f>190.00*(1-Z1%)</f>
        <v>190</v>
      </c>
      <c r="F13303" s="2">
        <v>1</v>
      </c>
      <c r="G13303" s="2"/>
    </row>
    <row r="13304" spans="1:26" customHeight="1" ht="54" hidden="true" outlineLevel="3">
      <c r="A13304" s="2" t="s">
        <v>25668</v>
      </c>
      <c r="B13304" s="3" t="s">
        <v>25669</v>
      </c>
      <c r="C13304" s="2"/>
      <c r="D13304" s="2" t="s">
        <v>16</v>
      </c>
      <c r="E13304" s="4">
        <f>210.00*(1-Z1%)</f>
        <v>210</v>
      </c>
      <c r="F13304" s="2">
        <v>1</v>
      </c>
      <c r="G13304" s="2"/>
    </row>
    <row r="13305" spans="1:26" customHeight="1" ht="54" hidden="true" outlineLevel="3">
      <c r="A13305" s="2" t="s">
        <v>25670</v>
      </c>
      <c r="B13305" s="3" t="s">
        <v>25669</v>
      </c>
      <c r="C13305" s="2"/>
      <c r="D13305" s="2" t="s">
        <v>16</v>
      </c>
      <c r="E13305" s="4">
        <f>230.00*(1-Z1%)</f>
        <v>230</v>
      </c>
      <c r="F13305" s="2">
        <v>2</v>
      </c>
      <c r="G13305" s="2"/>
    </row>
    <row r="13306" spans="1:26" customHeight="1" ht="54" hidden="true" outlineLevel="3">
      <c r="A13306" s="2" t="s">
        <v>25671</v>
      </c>
      <c r="B13306" s="3" t="s">
        <v>25672</v>
      </c>
      <c r="C13306" s="2"/>
      <c r="D13306" s="2" t="s">
        <v>16</v>
      </c>
      <c r="E13306" s="4">
        <f>190.00*(1-Z1%)</f>
        <v>190</v>
      </c>
      <c r="F13306" s="2">
        <v>1</v>
      </c>
      <c r="G13306" s="2"/>
    </row>
    <row r="13307" spans="1:26" customHeight="1" ht="54" hidden="true" outlineLevel="3">
      <c r="A13307" s="2" t="s">
        <v>25673</v>
      </c>
      <c r="B13307" s="3" t="s">
        <v>25674</v>
      </c>
      <c r="C13307" s="2"/>
      <c r="D13307" s="2" t="s">
        <v>16</v>
      </c>
      <c r="E13307" s="4">
        <f>180.00*(1-Z1%)</f>
        <v>180</v>
      </c>
      <c r="F13307" s="2">
        <v>1</v>
      </c>
      <c r="G13307" s="2"/>
    </row>
    <row r="13308" spans="1:26" customHeight="1" ht="18" hidden="true" outlineLevel="3">
      <c r="A13308" s="2" t="s">
        <v>25675</v>
      </c>
      <c r="B13308" s="3" t="s">
        <v>25676</v>
      </c>
      <c r="C13308" s="2"/>
      <c r="D13308" s="2" t="s">
        <v>16</v>
      </c>
      <c r="E13308" s="4">
        <f>200.00*(1-Z1%)</f>
        <v>200</v>
      </c>
      <c r="F13308" s="2">
        <v>2</v>
      </c>
      <c r="G13308" s="2"/>
    </row>
    <row r="13309" spans="1:26" customHeight="1" ht="35" hidden="true" outlineLevel="2">
      <c r="A13309" s="5" t="s">
        <v>25677</v>
      </c>
      <c r="B13309" s="5"/>
      <c r="C13309" s="5"/>
      <c r="D13309" s="5"/>
      <c r="E13309" s="5"/>
      <c r="F13309" s="5"/>
      <c r="G13309" s="5"/>
    </row>
    <row r="13310" spans="1:26" customHeight="1" ht="36" hidden="true" outlineLevel="2">
      <c r="A13310" s="2" t="s">
        <v>25678</v>
      </c>
      <c r="B13310" s="3" t="s">
        <v>25679</v>
      </c>
      <c r="C13310" s="2"/>
      <c r="D13310" s="2" t="s">
        <v>16</v>
      </c>
      <c r="E13310" s="4">
        <f>25.00*(1-Z1%)</f>
        <v>25</v>
      </c>
      <c r="F13310" s="2">
        <v>7</v>
      </c>
      <c r="G13310" s="2"/>
    </row>
    <row r="13311" spans="1:26" customHeight="1" ht="18" hidden="true" outlineLevel="2">
      <c r="A13311" s="2" t="s">
        <v>25680</v>
      </c>
      <c r="B13311" s="3" t="s">
        <v>25681</v>
      </c>
      <c r="C13311" s="2"/>
      <c r="D13311" s="2" t="s">
        <v>16</v>
      </c>
      <c r="E13311" s="4">
        <f>30.00*(1-Z1%)</f>
        <v>30</v>
      </c>
      <c r="F13311" s="2">
        <v>2</v>
      </c>
      <c r="G13311" s="2"/>
    </row>
    <row r="13312" spans="1:26" customHeight="1" ht="18" hidden="true" outlineLevel="2">
      <c r="A13312" s="2" t="s">
        <v>25682</v>
      </c>
      <c r="B13312" s="3" t="s">
        <v>25683</v>
      </c>
      <c r="C13312" s="2"/>
      <c r="D13312" s="2" t="s">
        <v>16</v>
      </c>
      <c r="E13312" s="4">
        <f>30.00*(1-Z1%)</f>
        <v>30</v>
      </c>
      <c r="F13312" s="2">
        <v>2</v>
      </c>
      <c r="G13312" s="2"/>
    </row>
    <row r="13313" spans="1:26" customHeight="1" ht="18" hidden="true" outlineLevel="2">
      <c r="A13313" s="2" t="s">
        <v>25684</v>
      </c>
      <c r="B13313" s="3" t="s">
        <v>25685</v>
      </c>
      <c r="C13313" s="2"/>
      <c r="D13313" s="2" t="s">
        <v>16</v>
      </c>
      <c r="E13313" s="4">
        <f>50.00*(1-Z1%)</f>
        <v>50</v>
      </c>
      <c r="F13313" s="2">
        <v>7</v>
      </c>
      <c r="G13313" s="2"/>
    </row>
    <row r="13314" spans="1:26" customHeight="1" ht="18" hidden="true" outlineLevel="2">
      <c r="A13314" s="2" t="s">
        <v>25686</v>
      </c>
      <c r="B13314" s="3" t="s">
        <v>25687</v>
      </c>
      <c r="C13314" s="2"/>
      <c r="D13314" s="2" t="s">
        <v>16</v>
      </c>
      <c r="E13314" s="4">
        <f>40.00*(1-Z1%)</f>
        <v>40</v>
      </c>
      <c r="F13314" s="2">
        <v>4</v>
      </c>
      <c r="G13314" s="2"/>
    </row>
    <row r="13315" spans="1:26" customHeight="1" ht="18" hidden="true" outlineLevel="2">
      <c r="A13315" s="2" t="s">
        <v>25688</v>
      </c>
      <c r="B13315" s="3" t="s">
        <v>25689</v>
      </c>
      <c r="C13315" s="2"/>
      <c r="D13315" s="2" t="s">
        <v>16</v>
      </c>
      <c r="E13315" s="4">
        <f>40.00*(1-Z1%)</f>
        <v>40</v>
      </c>
      <c r="F13315" s="2">
        <v>5</v>
      </c>
      <c r="G13315" s="2"/>
    </row>
    <row r="13316" spans="1:26" customHeight="1" ht="36" hidden="true" outlineLevel="2">
      <c r="A13316" s="2" t="s">
        <v>25690</v>
      </c>
      <c r="B13316" s="3" t="s">
        <v>25691</v>
      </c>
      <c r="C13316" s="2"/>
      <c r="D13316" s="2" t="s">
        <v>16</v>
      </c>
      <c r="E13316" s="4">
        <f>90.00*(1-Z1%)</f>
        <v>90</v>
      </c>
      <c r="F13316" s="2">
        <v>12</v>
      </c>
      <c r="G13316" s="2"/>
    </row>
    <row r="13317" spans="1:26" customHeight="1" ht="18" hidden="true" outlineLevel="2">
      <c r="A13317" s="2" t="s">
        <v>25692</v>
      </c>
      <c r="B13317" s="3" t="s">
        <v>25693</v>
      </c>
      <c r="C13317" s="2"/>
      <c r="D13317" s="2" t="s">
        <v>16</v>
      </c>
      <c r="E13317" s="4">
        <f>40.00*(1-Z1%)</f>
        <v>40</v>
      </c>
      <c r="F13317" s="2">
        <v>2</v>
      </c>
      <c r="G13317" s="2"/>
    </row>
    <row r="13318" spans="1:26" customHeight="1" ht="18" hidden="true" outlineLevel="2">
      <c r="A13318" s="2" t="s">
        <v>25694</v>
      </c>
      <c r="B13318" s="3" t="s">
        <v>25695</v>
      </c>
      <c r="C13318" s="2"/>
      <c r="D13318" s="2" t="s">
        <v>16</v>
      </c>
      <c r="E13318" s="4">
        <f>50.00*(1-Z1%)</f>
        <v>50</v>
      </c>
      <c r="F13318" s="2">
        <v>1</v>
      </c>
      <c r="G13318" s="2"/>
    </row>
    <row r="13319" spans="1:26" customHeight="1" ht="18" hidden="true" outlineLevel="2">
      <c r="A13319" s="2" t="s">
        <v>25696</v>
      </c>
      <c r="B13319" s="3" t="s">
        <v>25697</v>
      </c>
      <c r="C13319" s="2"/>
      <c r="D13319" s="2" t="s">
        <v>16</v>
      </c>
      <c r="E13319" s="4">
        <f>30.00*(1-Z1%)</f>
        <v>30</v>
      </c>
      <c r="F13319" s="2">
        <v>5</v>
      </c>
      <c r="G13319" s="2"/>
    </row>
    <row r="13320" spans="1:26" customHeight="1" ht="18" hidden="true" outlineLevel="2">
      <c r="A13320" s="2" t="s">
        <v>25698</v>
      </c>
      <c r="B13320" s="3" t="s">
        <v>25699</v>
      </c>
      <c r="C13320" s="2"/>
      <c r="D13320" s="2" t="s">
        <v>16</v>
      </c>
      <c r="E13320" s="4">
        <f>40.00*(1-Z1%)</f>
        <v>40</v>
      </c>
      <c r="F13320" s="2">
        <v>2</v>
      </c>
      <c r="G13320" s="2"/>
    </row>
    <row r="13321" spans="1:26" customHeight="1" ht="18" hidden="true" outlineLevel="2">
      <c r="A13321" s="2" t="s">
        <v>25700</v>
      </c>
      <c r="B13321" s="3" t="s">
        <v>25701</v>
      </c>
      <c r="C13321" s="2"/>
      <c r="D13321" s="2" t="s">
        <v>16</v>
      </c>
      <c r="E13321" s="4">
        <f>50.00*(1-Z1%)</f>
        <v>50</v>
      </c>
      <c r="F13321" s="2">
        <v>1</v>
      </c>
      <c r="G13321" s="2"/>
    </row>
    <row r="13322" spans="1:26" customHeight="1" ht="18" hidden="true" outlineLevel="2">
      <c r="A13322" s="2" t="s">
        <v>25702</v>
      </c>
      <c r="B13322" s="3" t="s">
        <v>25703</v>
      </c>
      <c r="C13322" s="2"/>
      <c r="D13322" s="2" t="s">
        <v>16</v>
      </c>
      <c r="E13322" s="4">
        <f>30.00*(1-Z1%)</f>
        <v>30</v>
      </c>
      <c r="F13322" s="2">
        <v>2</v>
      </c>
      <c r="G13322" s="2"/>
    </row>
    <row r="13323" spans="1:26" customHeight="1" ht="18" hidden="true" outlineLevel="2">
      <c r="A13323" s="2" t="s">
        <v>25704</v>
      </c>
      <c r="B13323" s="3" t="s">
        <v>25705</v>
      </c>
      <c r="C13323" s="2"/>
      <c r="D13323" s="2" t="s">
        <v>16</v>
      </c>
      <c r="E13323" s="4">
        <f>50.00*(1-Z1%)</f>
        <v>50</v>
      </c>
      <c r="F13323" s="2">
        <v>2</v>
      </c>
      <c r="G13323" s="2"/>
    </row>
    <row r="13324" spans="1:26" customHeight="1" ht="18" hidden="true" outlineLevel="2">
      <c r="A13324" s="2" t="s">
        <v>25706</v>
      </c>
      <c r="B13324" s="3" t="s">
        <v>25707</v>
      </c>
      <c r="C13324" s="2"/>
      <c r="D13324" s="2" t="s">
        <v>16</v>
      </c>
      <c r="E13324" s="4">
        <f>30.00*(1-Z1%)</f>
        <v>30</v>
      </c>
      <c r="F13324" s="2">
        <v>1</v>
      </c>
      <c r="G13324" s="2"/>
    </row>
    <row r="13325" spans="1:26" customHeight="1" ht="36" hidden="true" outlineLevel="2">
      <c r="A13325" s="2" t="s">
        <v>25708</v>
      </c>
      <c r="B13325" s="3" t="s">
        <v>25709</v>
      </c>
      <c r="C13325" s="2"/>
      <c r="D13325" s="2" t="s">
        <v>16</v>
      </c>
      <c r="E13325" s="4">
        <f>50.00*(1-Z1%)</f>
        <v>50</v>
      </c>
      <c r="F13325" s="2">
        <v>5</v>
      </c>
      <c r="G13325" s="2"/>
    </row>
    <row r="13326" spans="1:26" customHeight="1" ht="36" hidden="true" outlineLevel="2">
      <c r="A13326" s="2" t="s">
        <v>25710</v>
      </c>
      <c r="B13326" s="3" t="s">
        <v>25711</v>
      </c>
      <c r="C13326" s="2"/>
      <c r="D13326" s="2" t="s">
        <v>16</v>
      </c>
      <c r="E13326" s="4">
        <f>60.00*(1-Z1%)</f>
        <v>60</v>
      </c>
      <c r="F13326" s="2">
        <v>4</v>
      </c>
      <c r="G13326" s="2"/>
    </row>
    <row r="13327" spans="1:26" customHeight="1" ht="36" hidden="true" outlineLevel="2">
      <c r="A13327" s="2" t="s">
        <v>25712</v>
      </c>
      <c r="B13327" s="3" t="s">
        <v>25713</v>
      </c>
      <c r="C13327" s="2"/>
      <c r="D13327" s="2" t="s">
        <v>16</v>
      </c>
      <c r="E13327" s="4">
        <f>50.00*(1-Z1%)</f>
        <v>50</v>
      </c>
      <c r="F13327" s="2">
        <v>5</v>
      </c>
      <c r="G13327" s="2"/>
    </row>
    <row r="13328" spans="1:26" customHeight="1" ht="36" hidden="true" outlineLevel="2">
      <c r="A13328" s="2" t="s">
        <v>25714</v>
      </c>
      <c r="B13328" s="3" t="s">
        <v>25715</v>
      </c>
      <c r="C13328" s="2"/>
      <c r="D13328" s="2" t="s">
        <v>16</v>
      </c>
      <c r="E13328" s="4">
        <f>60.00*(1-Z1%)</f>
        <v>60</v>
      </c>
      <c r="F13328" s="2">
        <v>2</v>
      </c>
      <c r="G13328" s="2"/>
    </row>
    <row r="13329" spans="1:26" customHeight="1" ht="36" hidden="true" outlineLevel="2">
      <c r="A13329" s="2" t="s">
        <v>25716</v>
      </c>
      <c r="B13329" s="3" t="s">
        <v>25717</v>
      </c>
      <c r="C13329" s="2"/>
      <c r="D13329" s="2" t="s">
        <v>16</v>
      </c>
      <c r="E13329" s="4">
        <f>40.00*(1-Z1%)</f>
        <v>40</v>
      </c>
      <c r="F13329" s="2">
        <v>1</v>
      </c>
      <c r="G13329" s="2"/>
    </row>
    <row r="13330" spans="1:26" customHeight="1" ht="35" hidden="true" outlineLevel="2">
      <c r="A13330" s="5" t="s">
        <v>25718</v>
      </c>
      <c r="B13330" s="5"/>
      <c r="C13330" s="5"/>
      <c r="D13330" s="5"/>
      <c r="E13330" s="5"/>
      <c r="F13330" s="5"/>
      <c r="G13330" s="5"/>
    </row>
    <row r="13331" spans="1:26" customHeight="1" ht="18" hidden="true" outlineLevel="2">
      <c r="A13331" s="2" t="s">
        <v>25719</v>
      </c>
      <c r="B13331" s="3" t="s">
        <v>25720</v>
      </c>
      <c r="C13331" s="2"/>
      <c r="D13331" s="2" t="s">
        <v>16</v>
      </c>
      <c r="E13331" s="4">
        <f>35.00*(1-Z1%)</f>
        <v>35</v>
      </c>
      <c r="F13331" s="2">
        <v>3</v>
      </c>
      <c r="G13331" s="2"/>
    </row>
    <row r="13332" spans="1:26" customHeight="1" ht="18" hidden="true" outlineLevel="2">
      <c r="A13332" s="2" t="s">
        <v>25721</v>
      </c>
      <c r="B13332" s="3" t="s">
        <v>25722</v>
      </c>
      <c r="C13332" s="2"/>
      <c r="D13332" s="2" t="s">
        <v>16</v>
      </c>
      <c r="E13332" s="4">
        <f>120.00*(1-Z1%)</f>
        <v>120</v>
      </c>
      <c r="F13332" s="2">
        <v>1</v>
      </c>
      <c r="G13332" s="2"/>
    </row>
    <row r="13333" spans="1:26" customHeight="1" ht="18" hidden="true" outlineLevel="2">
      <c r="A13333" s="2" t="s">
        <v>25723</v>
      </c>
      <c r="B13333" s="3" t="s">
        <v>25724</v>
      </c>
      <c r="C13333" s="2"/>
      <c r="D13333" s="2" t="s">
        <v>16</v>
      </c>
      <c r="E13333" s="4">
        <f>50.00*(1-Z1%)</f>
        <v>50</v>
      </c>
      <c r="F13333" s="2">
        <v>6</v>
      </c>
      <c r="G13333" s="2"/>
    </row>
    <row r="13334" spans="1:26" customHeight="1" ht="18" hidden="true" outlineLevel="2">
      <c r="A13334" s="2" t="s">
        <v>25725</v>
      </c>
      <c r="B13334" s="3" t="s">
        <v>25726</v>
      </c>
      <c r="C13334" s="2"/>
      <c r="D13334" s="2" t="s">
        <v>16</v>
      </c>
      <c r="E13334" s="4">
        <f>90.00*(1-Z1%)</f>
        <v>90</v>
      </c>
      <c r="F13334" s="2">
        <v>3</v>
      </c>
      <c r="G13334" s="2"/>
    </row>
    <row r="13335" spans="1:26" customHeight="1" ht="18" hidden="true" outlineLevel="2">
      <c r="A13335" s="2" t="s">
        <v>25727</v>
      </c>
      <c r="B13335" s="3" t="s">
        <v>25728</v>
      </c>
      <c r="C13335" s="2"/>
      <c r="D13335" s="2" t="s">
        <v>16</v>
      </c>
      <c r="E13335" s="4">
        <f>25.00*(1-Z1%)</f>
        <v>25</v>
      </c>
      <c r="F13335" s="2">
        <v>5</v>
      </c>
      <c r="G13335" s="2"/>
    </row>
    <row r="13336" spans="1:26" customHeight="1" ht="18" hidden="true" outlineLevel="2">
      <c r="A13336" s="2" t="s">
        <v>25729</v>
      </c>
      <c r="B13336" s="3" t="s">
        <v>25730</v>
      </c>
      <c r="C13336" s="2"/>
      <c r="D13336" s="2" t="s">
        <v>16</v>
      </c>
      <c r="E13336" s="4">
        <f>70.00*(1-Z1%)</f>
        <v>70</v>
      </c>
      <c r="F13336" s="2">
        <v>4</v>
      </c>
      <c r="G13336" s="2"/>
    </row>
    <row r="13337" spans="1:26" customHeight="1" ht="18" hidden="true" outlineLevel="2">
      <c r="A13337" s="2" t="s">
        <v>25731</v>
      </c>
      <c r="B13337" s="3" t="s">
        <v>25732</v>
      </c>
      <c r="C13337" s="2"/>
      <c r="D13337" s="2" t="s">
        <v>16</v>
      </c>
      <c r="E13337" s="4">
        <f>350.00*(1-Z1%)</f>
        <v>350</v>
      </c>
      <c r="F13337" s="2">
        <v>1</v>
      </c>
      <c r="G13337" s="2"/>
    </row>
    <row r="13338" spans="1:26" customHeight="1" ht="18" hidden="true" outlineLevel="2">
      <c r="A13338" s="2" t="s">
        <v>25733</v>
      </c>
      <c r="B13338" s="3" t="s">
        <v>25734</v>
      </c>
      <c r="C13338" s="2"/>
      <c r="D13338" s="2" t="s">
        <v>16</v>
      </c>
      <c r="E13338" s="4">
        <f>80.00*(1-Z1%)</f>
        <v>80</v>
      </c>
      <c r="F13338" s="2">
        <v>7</v>
      </c>
      <c r="G13338" s="2"/>
    </row>
    <row r="13339" spans="1:26" customHeight="1" ht="18" hidden="true" outlineLevel="2">
      <c r="A13339" s="2" t="s">
        <v>25735</v>
      </c>
      <c r="B13339" s="3" t="s">
        <v>25736</v>
      </c>
      <c r="C13339" s="2"/>
      <c r="D13339" s="2" t="s">
        <v>16</v>
      </c>
      <c r="E13339" s="4">
        <f>80.00*(1-Z1%)</f>
        <v>80</v>
      </c>
      <c r="F13339" s="2">
        <v>5</v>
      </c>
      <c r="G13339" s="2"/>
    </row>
    <row r="13340" spans="1:26" customHeight="1" ht="18" hidden="true" outlineLevel="2">
      <c r="A13340" s="2" t="s">
        <v>25737</v>
      </c>
      <c r="B13340" s="3" t="s">
        <v>25738</v>
      </c>
      <c r="C13340" s="2"/>
      <c r="D13340" s="2" t="s">
        <v>16</v>
      </c>
      <c r="E13340" s="4">
        <f>130.00*(1-Z1%)</f>
        <v>130</v>
      </c>
      <c r="F13340" s="2">
        <v>8</v>
      </c>
      <c r="G13340" s="2"/>
    </row>
    <row r="13341" spans="1:26" customHeight="1" ht="18" hidden="true" outlineLevel="2">
      <c r="A13341" s="2" t="s">
        <v>25739</v>
      </c>
      <c r="B13341" s="3" t="s">
        <v>25740</v>
      </c>
      <c r="C13341" s="2"/>
      <c r="D13341" s="2" t="s">
        <v>16</v>
      </c>
      <c r="E13341" s="4">
        <f>85.00*(1-Z1%)</f>
        <v>85</v>
      </c>
      <c r="F13341" s="2">
        <v>1</v>
      </c>
      <c r="G13341" s="2"/>
    </row>
    <row r="13342" spans="1:26" customHeight="1" ht="18" hidden="true" outlineLevel="2">
      <c r="A13342" s="2" t="s">
        <v>25741</v>
      </c>
      <c r="B13342" s="3" t="s">
        <v>25742</v>
      </c>
      <c r="C13342" s="2"/>
      <c r="D13342" s="2" t="s">
        <v>16</v>
      </c>
      <c r="E13342" s="4">
        <f>50.00*(1-Z1%)</f>
        <v>50</v>
      </c>
      <c r="F13342" s="2">
        <v>5</v>
      </c>
      <c r="G13342" s="2"/>
    </row>
    <row r="13343" spans="1:26" customHeight="1" ht="18" hidden="true" outlineLevel="2">
      <c r="A13343" s="2" t="s">
        <v>25743</v>
      </c>
      <c r="B13343" s="3" t="s">
        <v>25744</v>
      </c>
      <c r="C13343" s="2"/>
      <c r="D13343" s="2" t="s">
        <v>16</v>
      </c>
      <c r="E13343" s="4">
        <f>470.00*(1-Z1%)</f>
        <v>470</v>
      </c>
      <c r="F13343" s="2">
        <v>2</v>
      </c>
      <c r="G13343" s="2"/>
    </row>
    <row r="13344" spans="1:26" customHeight="1" ht="18" hidden="true" outlineLevel="2">
      <c r="A13344" s="2" t="s">
        <v>25745</v>
      </c>
      <c r="B13344" s="3" t="s">
        <v>25746</v>
      </c>
      <c r="C13344" s="2"/>
      <c r="D13344" s="2" t="s">
        <v>16</v>
      </c>
      <c r="E13344" s="4">
        <f>450.00*(1-Z1%)</f>
        <v>450</v>
      </c>
      <c r="F13344" s="2">
        <v>1</v>
      </c>
      <c r="G13344" s="2"/>
    </row>
    <row r="13345" spans="1:26" customHeight="1" ht="36" hidden="true" outlineLevel="2">
      <c r="A13345" s="2" t="s">
        <v>25747</v>
      </c>
      <c r="B13345" s="3" t="s">
        <v>25748</v>
      </c>
      <c r="C13345" s="2"/>
      <c r="D13345" s="2" t="s">
        <v>16</v>
      </c>
      <c r="E13345" s="4">
        <f>490.00*(1-Z1%)</f>
        <v>490</v>
      </c>
      <c r="F13345" s="2">
        <v>2</v>
      </c>
      <c r="G13345" s="2"/>
    </row>
    <row r="13346" spans="1:26" customHeight="1" ht="18" hidden="true" outlineLevel="2">
      <c r="A13346" s="2" t="s">
        <v>25749</v>
      </c>
      <c r="B13346" s="3" t="s">
        <v>25750</v>
      </c>
      <c r="C13346" s="2"/>
      <c r="D13346" s="2" t="s">
        <v>16</v>
      </c>
      <c r="E13346" s="4">
        <f>350.00*(1-Z1%)</f>
        <v>350</v>
      </c>
      <c r="F13346" s="2">
        <v>1</v>
      </c>
      <c r="G13346" s="2"/>
    </row>
    <row r="13347" spans="1:26" customHeight="1" ht="36" hidden="true" outlineLevel="2">
      <c r="A13347" s="2" t="s">
        <v>25751</v>
      </c>
      <c r="B13347" s="3" t="s">
        <v>25752</v>
      </c>
      <c r="C13347" s="2"/>
      <c r="D13347" s="2" t="s">
        <v>16</v>
      </c>
      <c r="E13347" s="4">
        <f>227.00*(1-Z1%)</f>
        <v>227</v>
      </c>
      <c r="F13347" s="2">
        <v>1</v>
      </c>
      <c r="G13347" s="2"/>
    </row>
    <row r="13348" spans="1:26" customHeight="1" ht="36" hidden="true" outlineLevel="2">
      <c r="A13348" s="2" t="s">
        <v>25753</v>
      </c>
      <c r="B13348" s="3" t="s">
        <v>25754</v>
      </c>
      <c r="C13348" s="2"/>
      <c r="D13348" s="2" t="s">
        <v>16</v>
      </c>
      <c r="E13348" s="4">
        <f>410.00*(1-Z1%)</f>
        <v>410</v>
      </c>
      <c r="F13348" s="2">
        <v>1</v>
      </c>
      <c r="G13348" s="2"/>
    </row>
    <row r="13349" spans="1:26" customHeight="1" ht="18" hidden="true" outlineLevel="2">
      <c r="A13349" s="2" t="s">
        <v>25755</v>
      </c>
      <c r="B13349" s="3" t="s">
        <v>25756</v>
      </c>
      <c r="C13349" s="2"/>
      <c r="D13349" s="2" t="s">
        <v>16</v>
      </c>
      <c r="E13349" s="4">
        <f>390.00*(1-Z1%)</f>
        <v>390</v>
      </c>
      <c r="F13349" s="2">
        <v>1</v>
      </c>
      <c r="G13349" s="2"/>
    </row>
    <row r="13350" spans="1:26" customHeight="1" ht="18" hidden="true" outlineLevel="2">
      <c r="A13350" s="2" t="s">
        <v>25757</v>
      </c>
      <c r="B13350" s="3" t="s">
        <v>25758</v>
      </c>
      <c r="C13350" s="2"/>
      <c r="D13350" s="2" t="s">
        <v>16</v>
      </c>
      <c r="E13350" s="4">
        <f>300.00*(1-Z1%)</f>
        <v>300</v>
      </c>
      <c r="F13350" s="2">
        <v>1</v>
      </c>
      <c r="G13350" s="2"/>
    </row>
    <row r="13351" spans="1:26" customHeight="1" ht="18" hidden="true" outlineLevel="2">
      <c r="A13351" s="2" t="s">
        <v>25759</v>
      </c>
      <c r="B13351" s="3" t="s">
        <v>25760</v>
      </c>
      <c r="C13351" s="2"/>
      <c r="D13351" s="2" t="s">
        <v>16</v>
      </c>
      <c r="E13351" s="4">
        <f>380.00*(1-Z1%)</f>
        <v>380</v>
      </c>
      <c r="F13351" s="2">
        <v>1</v>
      </c>
      <c r="G13351" s="2"/>
    </row>
    <row r="13352" spans="1:26" customHeight="1" ht="18" hidden="true" outlineLevel="2">
      <c r="A13352" s="2" t="s">
        <v>25761</v>
      </c>
      <c r="B13352" s="3" t="s">
        <v>25762</v>
      </c>
      <c r="C13352" s="2"/>
      <c r="D13352" s="2" t="s">
        <v>16</v>
      </c>
      <c r="E13352" s="4">
        <f>270.00*(1-Z1%)</f>
        <v>270</v>
      </c>
      <c r="F13352" s="2">
        <v>1</v>
      </c>
      <c r="G13352" s="2"/>
    </row>
    <row r="13353" spans="1:26" customHeight="1" ht="36" hidden="true" outlineLevel="2">
      <c r="A13353" s="2" t="s">
        <v>25763</v>
      </c>
      <c r="B13353" s="3" t="s">
        <v>25764</v>
      </c>
      <c r="C13353" s="2"/>
      <c r="D13353" s="2" t="s">
        <v>16</v>
      </c>
      <c r="E13353" s="4">
        <f>280.00*(1-Z1%)</f>
        <v>280</v>
      </c>
      <c r="F13353" s="2">
        <v>1</v>
      </c>
      <c r="G13353" s="2"/>
    </row>
    <row r="13354" spans="1:26" customHeight="1" ht="18" hidden="true" outlineLevel="2">
      <c r="A13354" s="2" t="s">
        <v>25765</v>
      </c>
      <c r="B13354" s="3" t="s">
        <v>25766</v>
      </c>
      <c r="C13354" s="2"/>
      <c r="D13354" s="2" t="s">
        <v>16</v>
      </c>
      <c r="E13354" s="4">
        <f>720.00*(1-Z1%)</f>
        <v>720</v>
      </c>
      <c r="F13354" s="2">
        <v>1</v>
      </c>
      <c r="G13354" s="2"/>
    </row>
    <row r="13355" spans="1:26" customHeight="1" ht="36" hidden="true" outlineLevel="2">
      <c r="A13355" s="2" t="s">
        <v>25767</v>
      </c>
      <c r="B13355" s="3" t="s">
        <v>25768</v>
      </c>
      <c r="C13355" s="2"/>
      <c r="D13355" s="2" t="s">
        <v>16</v>
      </c>
      <c r="E13355" s="4">
        <f>270.00*(1-Z1%)</f>
        <v>270</v>
      </c>
      <c r="F13355" s="2">
        <v>1</v>
      </c>
      <c r="G13355" s="2"/>
    </row>
    <row r="13356" spans="1:26" customHeight="1" ht="18" hidden="true" outlineLevel="2">
      <c r="A13356" s="2" t="s">
        <v>25769</v>
      </c>
      <c r="B13356" s="3" t="s">
        <v>25770</v>
      </c>
      <c r="C13356" s="2"/>
      <c r="D13356" s="2" t="s">
        <v>16</v>
      </c>
      <c r="E13356" s="4">
        <f>250.00*(1-Z1%)</f>
        <v>250</v>
      </c>
      <c r="F13356" s="2">
        <v>1</v>
      </c>
      <c r="G13356" s="2"/>
    </row>
    <row r="13357" spans="1:26" customHeight="1" ht="18" hidden="true" outlineLevel="2">
      <c r="A13357" s="2" t="s">
        <v>25771</v>
      </c>
      <c r="B13357" s="3" t="s">
        <v>25772</v>
      </c>
      <c r="C13357" s="2"/>
      <c r="D13357" s="2" t="s">
        <v>16</v>
      </c>
      <c r="E13357" s="4">
        <f>190.00*(1-Z1%)</f>
        <v>190</v>
      </c>
      <c r="F13357" s="2">
        <v>2</v>
      </c>
      <c r="G13357" s="2"/>
    </row>
    <row r="13358" spans="1:26" customHeight="1" ht="18" hidden="true" outlineLevel="2">
      <c r="A13358" s="2" t="s">
        <v>25773</v>
      </c>
      <c r="B13358" s="3" t="s">
        <v>25774</v>
      </c>
      <c r="C13358" s="2"/>
      <c r="D13358" s="2" t="s">
        <v>16</v>
      </c>
      <c r="E13358" s="4">
        <f>390.00*(1-Z1%)</f>
        <v>390</v>
      </c>
      <c r="F13358" s="2">
        <v>1</v>
      </c>
      <c r="G13358" s="2"/>
    </row>
    <row r="13359" spans="1:26" customHeight="1" ht="36" hidden="true" outlineLevel="2">
      <c r="A13359" s="2" t="s">
        <v>25775</v>
      </c>
      <c r="B13359" s="3" t="s">
        <v>25776</v>
      </c>
      <c r="C13359" s="2"/>
      <c r="D13359" s="2" t="s">
        <v>16</v>
      </c>
      <c r="E13359" s="4">
        <f>120.00*(1-Z1%)</f>
        <v>120</v>
      </c>
      <c r="F13359" s="2">
        <v>9</v>
      </c>
      <c r="G13359" s="2"/>
    </row>
    <row r="13360" spans="1:26" customHeight="1" ht="18" hidden="true" outlineLevel="2">
      <c r="A13360" s="2" t="s">
        <v>25777</v>
      </c>
      <c r="B13360" s="3" t="s">
        <v>25778</v>
      </c>
      <c r="C13360" s="2"/>
      <c r="D13360" s="2" t="s">
        <v>16</v>
      </c>
      <c r="E13360" s="4">
        <f>370.00*(1-Z1%)</f>
        <v>370</v>
      </c>
      <c r="F13360" s="2">
        <v>1</v>
      </c>
      <c r="G13360" s="2"/>
    </row>
    <row r="13361" spans="1:26" customHeight="1" ht="18" hidden="true" outlineLevel="2">
      <c r="A13361" s="2" t="s">
        <v>25779</v>
      </c>
      <c r="B13361" s="3" t="s">
        <v>25780</v>
      </c>
      <c r="C13361" s="2"/>
      <c r="D13361" s="2" t="s">
        <v>16</v>
      </c>
      <c r="E13361" s="4">
        <f>600.00*(1-Z1%)</f>
        <v>600</v>
      </c>
      <c r="F13361" s="2">
        <v>2</v>
      </c>
      <c r="G13361" s="2"/>
    </row>
    <row r="13362" spans="1:26" customHeight="1" ht="18" hidden="true" outlineLevel="2">
      <c r="A13362" s="2" t="s">
        <v>25781</v>
      </c>
      <c r="B13362" s="3" t="s">
        <v>25782</v>
      </c>
      <c r="C13362" s="2"/>
      <c r="D13362" s="2" t="s">
        <v>16</v>
      </c>
      <c r="E13362" s="4">
        <f>640.00*(1-Z1%)</f>
        <v>640</v>
      </c>
      <c r="F13362" s="2">
        <v>5</v>
      </c>
      <c r="G13362" s="2"/>
    </row>
    <row r="13363" spans="1:26" customHeight="1" ht="35" hidden="true" outlineLevel="2">
      <c r="A13363" s="5" t="s">
        <v>25783</v>
      </c>
      <c r="B13363" s="5"/>
      <c r="C13363" s="5"/>
      <c r="D13363" s="5"/>
      <c r="E13363" s="5"/>
      <c r="F13363" s="5"/>
      <c r="G13363" s="5"/>
    </row>
    <row r="13364" spans="1:26" customHeight="1" ht="36" hidden="true" outlineLevel="2">
      <c r="A13364" s="2" t="s">
        <v>25784</v>
      </c>
      <c r="B13364" s="3" t="s">
        <v>25785</v>
      </c>
      <c r="C13364" s="2"/>
      <c r="D13364" s="2" t="s">
        <v>16</v>
      </c>
      <c r="E13364" s="4">
        <f>450.00*(1-Z1%)</f>
        <v>450</v>
      </c>
      <c r="F13364" s="2">
        <v>1</v>
      </c>
      <c r="G13364" s="2"/>
    </row>
    <row r="13365" spans="1:26" customHeight="1" ht="36" hidden="true" outlineLevel="2">
      <c r="A13365" s="2" t="s">
        <v>25786</v>
      </c>
      <c r="B13365" s="3" t="s">
        <v>25787</v>
      </c>
      <c r="C13365" s="2"/>
      <c r="D13365" s="2" t="s">
        <v>16</v>
      </c>
      <c r="E13365" s="4">
        <f>680.00*(1-Z1%)</f>
        <v>680</v>
      </c>
      <c r="F13365" s="2">
        <v>1</v>
      </c>
      <c r="G13365" s="2"/>
    </row>
    <row r="13366" spans="1:26" customHeight="1" ht="36" hidden="true" outlineLevel="2">
      <c r="A13366" s="2" t="s">
        <v>25788</v>
      </c>
      <c r="B13366" s="3" t="s">
        <v>25789</v>
      </c>
      <c r="C13366" s="2"/>
      <c r="D13366" s="2" t="s">
        <v>16</v>
      </c>
      <c r="E13366" s="4">
        <f>480.00*(1-Z1%)</f>
        <v>480</v>
      </c>
      <c r="F13366" s="2">
        <v>1</v>
      </c>
      <c r="G13366" s="2"/>
    </row>
    <row r="13367" spans="1:26" customHeight="1" ht="36" hidden="true" outlineLevel="2">
      <c r="A13367" s="2" t="s">
        <v>25790</v>
      </c>
      <c r="B13367" s="3" t="s">
        <v>25791</v>
      </c>
      <c r="C13367" s="2"/>
      <c r="D13367" s="2" t="s">
        <v>16</v>
      </c>
      <c r="E13367" s="4">
        <f>400.00*(1-Z1%)</f>
        <v>400</v>
      </c>
      <c r="F13367" s="2">
        <v>1</v>
      </c>
      <c r="G13367" s="2"/>
    </row>
    <row r="13368" spans="1:26" customHeight="1" ht="35" hidden="true" outlineLevel="2">
      <c r="A13368" s="5" t="s">
        <v>25792</v>
      </c>
      <c r="B13368" s="5"/>
      <c r="C13368" s="5"/>
      <c r="D13368" s="5"/>
      <c r="E13368" s="5"/>
      <c r="F13368" s="5"/>
      <c r="G13368" s="5"/>
    </row>
    <row r="13369" spans="1:26" customHeight="1" ht="35" hidden="true" outlineLevel="3">
      <c r="A13369" s="5" t="s">
        <v>25793</v>
      </c>
      <c r="B13369" s="5"/>
      <c r="C13369" s="5"/>
      <c r="D13369" s="5"/>
      <c r="E13369" s="5"/>
      <c r="F13369" s="5"/>
      <c r="G13369" s="5"/>
    </row>
    <row r="13370" spans="1:26" customHeight="1" ht="18" hidden="true" outlineLevel="3">
      <c r="A13370" s="2" t="s">
        <v>25794</v>
      </c>
      <c r="B13370" s="3" t="s">
        <v>25795</v>
      </c>
      <c r="C13370" s="2"/>
      <c r="D13370" s="2" t="s">
        <v>16</v>
      </c>
      <c r="E13370" s="4">
        <f>100.00*(1-Z1%)</f>
        <v>100</v>
      </c>
      <c r="F13370" s="2">
        <v>1</v>
      </c>
      <c r="G13370" s="2"/>
    </row>
    <row r="13371" spans="1:26" customHeight="1" ht="18" hidden="true" outlineLevel="3">
      <c r="A13371" s="2" t="s">
        <v>25796</v>
      </c>
      <c r="B13371" s="3" t="s">
        <v>25797</v>
      </c>
      <c r="C13371" s="2"/>
      <c r="D13371" s="2" t="s">
        <v>16</v>
      </c>
      <c r="E13371" s="4">
        <f>120.00*(1-Z1%)</f>
        <v>120</v>
      </c>
      <c r="F13371" s="2">
        <v>2</v>
      </c>
      <c r="G13371" s="2"/>
    </row>
    <row r="13372" spans="1:26" customHeight="1" ht="18" hidden="true" outlineLevel="3">
      <c r="A13372" s="2" t="s">
        <v>25798</v>
      </c>
      <c r="B13372" s="3" t="s">
        <v>25799</v>
      </c>
      <c r="C13372" s="2"/>
      <c r="D13372" s="2" t="s">
        <v>16</v>
      </c>
      <c r="E13372" s="4">
        <f>150.00*(1-Z1%)</f>
        <v>150</v>
      </c>
      <c r="F13372" s="2">
        <v>1</v>
      </c>
      <c r="G13372" s="2"/>
    </row>
    <row r="13373" spans="1:26" customHeight="1" ht="18" hidden="true" outlineLevel="3">
      <c r="A13373" s="2" t="s">
        <v>25800</v>
      </c>
      <c r="B13373" s="3" t="s">
        <v>25801</v>
      </c>
      <c r="C13373" s="2"/>
      <c r="D13373" s="2" t="s">
        <v>16</v>
      </c>
      <c r="E13373" s="4">
        <f>170.00*(1-Z1%)</f>
        <v>170</v>
      </c>
      <c r="F13373" s="2">
        <v>2</v>
      </c>
      <c r="G13373" s="2"/>
    </row>
    <row r="13374" spans="1:26" customHeight="1" ht="18" hidden="true" outlineLevel="3">
      <c r="A13374" s="2" t="s">
        <v>25802</v>
      </c>
      <c r="B13374" s="3" t="s">
        <v>25803</v>
      </c>
      <c r="C13374" s="2"/>
      <c r="D13374" s="2" t="s">
        <v>16</v>
      </c>
      <c r="E13374" s="4">
        <f>20.00*(1-Z1%)</f>
        <v>20</v>
      </c>
      <c r="F13374" s="2">
        <v>2</v>
      </c>
      <c r="G13374" s="2"/>
    </row>
    <row r="13375" spans="1:26" customHeight="1" ht="18" hidden="true" outlineLevel="3">
      <c r="A13375" s="2" t="s">
        <v>25804</v>
      </c>
      <c r="B13375" s="3" t="s">
        <v>25805</v>
      </c>
      <c r="C13375" s="2"/>
      <c r="D13375" s="2" t="s">
        <v>16</v>
      </c>
      <c r="E13375" s="4">
        <f>20.00*(1-Z1%)</f>
        <v>20</v>
      </c>
      <c r="F13375" s="2">
        <v>1</v>
      </c>
      <c r="G13375" s="2"/>
    </row>
    <row r="13376" spans="1:26" customHeight="1" ht="18" hidden="true" outlineLevel="3">
      <c r="A13376" s="2" t="s">
        <v>25806</v>
      </c>
      <c r="B13376" s="3" t="s">
        <v>25807</v>
      </c>
      <c r="C13376" s="2"/>
      <c r="D13376" s="2" t="s">
        <v>16</v>
      </c>
      <c r="E13376" s="4">
        <f>170.00*(1-Z1%)</f>
        <v>170</v>
      </c>
      <c r="F13376" s="2">
        <v>1</v>
      </c>
      <c r="G13376" s="2"/>
    </row>
    <row r="13377" spans="1:26" customHeight="1" ht="18" hidden="true" outlineLevel="3">
      <c r="A13377" s="2" t="s">
        <v>25808</v>
      </c>
      <c r="B13377" s="3" t="s">
        <v>25809</v>
      </c>
      <c r="C13377" s="2"/>
      <c r="D13377" s="2" t="s">
        <v>16</v>
      </c>
      <c r="E13377" s="4">
        <f>70.00*(1-Z1%)</f>
        <v>70</v>
      </c>
      <c r="F13377" s="2">
        <v>1</v>
      </c>
      <c r="G13377" s="2"/>
    </row>
    <row r="13378" spans="1:26" customHeight="1" ht="35" hidden="true" outlineLevel="3">
      <c r="A13378" s="5" t="s">
        <v>25810</v>
      </c>
      <c r="B13378" s="5"/>
      <c r="C13378" s="5"/>
      <c r="D13378" s="5"/>
      <c r="E13378" s="5"/>
      <c r="F13378" s="5"/>
      <c r="G13378" s="5"/>
    </row>
    <row r="13379" spans="1:26" customHeight="1" ht="36" hidden="true" outlineLevel="3">
      <c r="A13379" s="2" t="s">
        <v>25811</v>
      </c>
      <c r="B13379" s="3" t="s">
        <v>25812</v>
      </c>
      <c r="C13379" s="2"/>
      <c r="D13379" s="2" t="s">
        <v>16</v>
      </c>
      <c r="E13379" s="4">
        <f>60.00*(1-Z1%)</f>
        <v>60</v>
      </c>
      <c r="F13379" s="2">
        <v>2</v>
      </c>
      <c r="G13379" s="2"/>
    </row>
    <row r="13380" spans="1:26" customHeight="1" ht="36" hidden="true" outlineLevel="3">
      <c r="A13380" s="2" t="s">
        <v>25813</v>
      </c>
      <c r="B13380" s="3" t="s">
        <v>25814</v>
      </c>
      <c r="C13380" s="2"/>
      <c r="D13380" s="2" t="s">
        <v>16</v>
      </c>
      <c r="E13380" s="4">
        <f>130.00*(1-Z1%)</f>
        <v>130</v>
      </c>
      <c r="F13380" s="2">
        <v>3</v>
      </c>
      <c r="G13380" s="2"/>
    </row>
    <row r="13381" spans="1:26" customHeight="1" ht="36" hidden="true" outlineLevel="3">
      <c r="A13381" s="2" t="s">
        <v>25815</v>
      </c>
      <c r="B13381" s="3" t="s">
        <v>25816</v>
      </c>
      <c r="C13381" s="2"/>
      <c r="D13381" s="2" t="s">
        <v>16</v>
      </c>
      <c r="E13381" s="4">
        <f>170.00*(1-Z1%)</f>
        <v>170</v>
      </c>
      <c r="F13381" s="2">
        <v>3</v>
      </c>
      <c r="G13381" s="2"/>
    </row>
    <row r="13382" spans="1:26" customHeight="1" ht="18" hidden="true" outlineLevel="3">
      <c r="A13382" s="2" t="s">
        <v>25817</v>
      </c>
      <c r="B13382" s="3" t="s">
        <v>25818</v>
      </c>
      <c r="C13382" s="2"/>
      <c r="D13382" s="2" t="s">
        <v>16</v>
      </c>
      <c r="E13382" s="4">
        <f>65.00*(1-Z1%)</f>
        <v>65</v>
      </c>
      <c r="F13382" s="2">
        <v>1</v>
      </c>
      <c r="G13382" s="2"/>
    </row>
    <row r="13383" spans="1:26" customHeight="1" ht="18" hidden="true" outlineLevel="3">
      <c r="A13383" s="2" t="s">
        <v>25819</v>
      </c>
      <c r="B13383" s="3" t="s">
        <v>25820</v>
      </c>
      <c r="C13383" s="2"/>
      <c r="D13383" s="2" t="s">
        <v>16</v>
      </c>
      <c r="E13383" s="4">
        <f>180.00*(1-Z1%)</f>
        <v>180</v>
      </c>
      <c r="F13383" s="2">
        <v>1</v>
      </c>
      <c r="G13383" s="2"/>
    </row>
    <row r="13384" spans="1:26" customHeight="1" ht="18" hidden="true" outlineLevel="3">
      <c r="A13384" s="2" t="s">
        <v>25821</v>
      </c>
      <c r="B13384" s="3" t="s">
        <v>25822</v>
      </c>
      <c r="C13384" s="2"/>
      <c r="D13384" s="2" t="s">
        <v>16</v>
      </c>
      <c r="E13384" s="4">
        <f>250.00*(1-Z1%)</f>
        <v>250</v>
      </c>
      <c r="F13384" s="2">
        <v>4</v>
      </c>
      <c r="G13384" s="2"/>
    </row>
    <row r="13385" spans="1:26" customHeight="1" ht="18" hidden="true" outlineLevel="3">
      <c r="A13385" s="2" t="s">
        <v>25823</v>
      </c>
      <c r="B13385" s="3" t="s">
        <v>25824</v>
      </c>
      <c r="C13385" s="2"/>
      <c r="D13385" s="2" t="s">
        <v>16</v>
      </c>
      <c r="E13385" s="4">
        <f>330.00*(1-Z1%)</f>
        <v>330</v>
      </c>
      <c r="F13385" s="2">
        <v>6</v>
      </c>
      <c r="G13385" s="2"/>
    </row>
    <row r="13386" spans="1:26" customHeight="1" ht="18" hidden="true" outlineLevel="3">
      <c r="A13386" s="2" t="s">
        <v>25825</v>
      </c>
      <c r="B13386" s="3" t="s">
        <v>25826</v>
      </c>
      <c r="C13386" s="2"/>
      <c r="D13386" s="2" t="s">
        <v>16</v>
      </c>
      <c r="E13386" s="4">
        <f>390.00*(1-Z1%)</f>
        <v>390</v>
      </c>
      <c r="F13386" s="2">
        <v>1</v>
      </c>
      <c r="G13386" s="2"/>
    </row>
    <row r="13387" spans="1:26" customHeight="1" ht="18" hidden="true" outlineLevel="3">
      <c r="A13387" s="2" t="s">
        <v>25827</v>
      </c>
      <c r="B13387" s="3" t="s">
        <v>25828</v>
      </c>
      <c r="C13387" s="2"/>
      <c r="D13387" s="2" t="s">
        <v>16</v>
      </c>
      <c r="E13387" s="4">
        <f>520.00*(1-Z1%)</f>
        <v>520</v>
      </c>
      <c r="F13387" s="2">
        <v>2</v>
      </c>
      <c r="G13387" s="2"/>
    </row>
    <row r="13388" spans="1:26" customHeight="1" ht="18" hidden="true" outlineLevel="3">
      <c r="A13388" s="2" t="s">
        <v>25829</v>
      </c>
      <c r="B13388" s="3" t="s">
        <v>25830</v>
      </c>
      <c r="C13388" s="2"/>
      <c r="D13388" s="2" t="s">
        <v>16</v>
      </c>
      <c r="E13388" s="4">
        <f>150.00*(1-Z1%)</f>
        <v>150</v>
      </c>
      <c r="F13388" s="2">
        <v>4</v>
      </c>
      <c r="G13388" s="2"/>
    </row>
    <row r="13389" spans="1:26" customHeight="1" ht="18" hidden="true" outlineLevel="3">
      <c r="A13389" s="2" t="s">
        <v>25831</v>
      </c>
      <c r="B13389" s="3" t="s">
        <v>25832</v>
      </c>
      <c r="C13389" s="2"/>
      <c r="D13389" s="2" t="s">
        <v>16</v>
      </c>
      <c r="E13389" s="4">
        <f>210.00*(1-Z1%)</f>
        <v>210</v>
      </c>
      <c r="F13389" s="2">
        <v>3</v>
      </c>
      <c r="G13389" s="2"/>
    </row>
    <row r="13390" spans="1:26" customHeight="1" ht="18" hidden="true" outlineLevel="3">
      <c r="A13390" s="2" t="s">
        <v>25833</v>
      </c>
      <c r="B13390" s="3" t="s">
        <v>25834</v>
      </c>
      <c r="C13390" s="2"/>
      <c r="D13390" s="2" t="s">
        <v>16</v>
      </c>
      <c r="E13390" s="4">
        <f>230.00*(1-Z1%)</f>
        <v>230</v>
      </c>
      <c r="F13390" s="2">
        <v>4</v>
      </c>
      <c r="G13390" s="2"/>
    </row>
    <row r="13391" spans="1:26" customHeight="1" ht="18" hidden="true" outlineLevel="3">
      <c r="A13391" s="2" t="s">
        <v>25835</v>
      </c>
      <c r="B13391" s="3" t="s">
        <v>25836</v>
      </c>
      <c r="C13391" s="2"/>
      <c r="D13391" s="2" t="s">
        <v>16</v>
      </c>
      <c r="E13391" s="4">
        <f>150.00*(1-Z1%)</f>
        <v>150</v>
      </c>
      <c r="F13391" s="2">
        <v>2</v>
      </c>
      <c r="G13391" s="2"/>
    </row>
    <row r="13392" spans="1:26" customHeight="1" ht="18" hidden="true" outlineLevel="3">
      <c r="A13392" s="2" t="s">
        <v>25837</v>
      </c>
      <c r="B13392" s="3" t="s">
        <v>25838</v>
      </c>
      <c r="C13392" s="2"/>
      <c r="D13392" s="2" t="s">
        <v>16</v>
      </c>
      <c r="E13392" s="4">
        <f>210.00*(1-Z1%)</f>
        <v>210</v>
      </c>
      <c r="F13392" s="2">
        <v>3</v>
      </c>
      <c r="G13392" s="2"/>
    </row>
    <row r="13393" spans="1:26" customHeight="1" ht="18" hidden="true" outlineLevel="3">
      <c r="A13393" s="2" t="s">
        <v>25839</v>
      </c>
      <c r="B13393" s="3" t="s">
        <v>25840</v>
      </c>
      <c r="C13393" s="2"/>
      <c r="D13393" s="2" t="s">
        <v>16</v>
      </c>
      <c r="E13393" s="4">
        <f>230.00*(1-Z1%)</f>
        <v>230</v>
      </c>
      <c r="F13393" s="2">
        <v>6</v>
      </c>
      <c r="G13393" s="2"/>
    </row>
    <row r="13394" spans="1:26" customHeight="1" ht="18" hidden="true" outlineLevel="3">
      <c r="A13394" s="2" t="s">
        <v>25841</v>
      </c>
      <c r="B13394" s="3" t="s">
        <v>25842</v>
      </c>
      <c r="C13394" s="2"/>
      <c r="D13394" s="2" t="s">
        <v>16</v>
      </c>
      <c r="E13394" s="4">
        <f>250.00*(1-Z1%)</f>
        <v>250</v>
      </c>
      <c r="F13394" s="2">
        <v>2</v>
      </c>
      <c r="G13394" s="2"/>
    </row>
    <row r="13395" spans="1:26" customHeight="1" ht="18" hidden="true" outlineLevel="3">
      <c r="A13395" s="2" t="s">
        <v>25843</v>
      </c>
      <c r="B13395" s="3" t="s">
        <v>25844</v>
      </c>
      <c r="C13395" s="2"/>
      <c r="D13395" s="2" t="s">
        <v>16</v>
      </c>
      <c r="E13395" s="4">
        <f>300.00*(1-Z1%)</f>
        <v>300</v>
      </c>
      <c r="F13395" s="2">
        <v>2</v>
      </c>
      <c r="G13395" s="2"/>
    </row>
    <row r="13396" spans="1:26" customHeight="1" ht="18" hidden="true" outlineLevel="3">
      <c r="A13396" s="2" t="s">
        <v>25845</v>
      </c>
      <c r="B13396" s="3" t="s">
        <v>25846</v>
      </c>
      <c r="C13396" s="2"/>
      <c r="D13396" s="2" t="s">
        <v>16</v>
      </c>
      <c r="E13396" s="4">
        <f>370.00*(1-Z1%)</f>
        <v>370</v>
      </c>
      <c r="F13396" s="2">
        <v>1</v>
      </c>
      <c r="G13396" s="2"/>
    </row>
    <row r="13397" spans="1:26" customHeight="1" ht="18" hidden="true" outlineLevel="3">
      <c r="A13397" s="2" t="s">
        <v>25847</v>
      </c>
      <c r="B13397" s="3" t="s">
        <v>25848</v>
      </c>
      <c r="C13397" s="2"/>
      <c r="D13397" s="2" t="s">
        <v>16</v>
      </c>
      <c r="E13397" s="4">
        <f>490.00*(1-Z1%)</f>
        <v>490</v>
      </c>
      <c r="F13397" s="2">
        <v>5</v>
      </c>
      <c r="G13397" s="2"/>
    </row>
    <row r="13398" spans="1:26" customHeight="1" ht="18" hidden="true" outlineLevel="3">
      <c r="A13398" s="2" t="s">
        <v>25849</v>
      </c>
      <c r="B13398" s="3" t="s">
        <v>25850</v>
      </c>
      <c r="C13398" s="2"/>
      <c r="D13398" s="2" t="s">
        <v>16</v>
      </c>
      <c r="E13398" s="4">
        <f>660.00*(1-Z1%)</f>
        <v>660</v>
      </c>
      <c r="F13398" s="2">
        <v>4</v>
      </c>
      <c r="G13398" s="2"/>
    </row>
    <row r="13399" spans="1:26" customHeight="1" ht="18" hidden="true" outlineLevel="3">
      <c r="A13399" s="2" t="s">
        <v>25851</v>
      </c>
      <c r="B13399" s="3" t="s">
        <v>25852</v>
      </c>
      <c r="C13399" s="2"/>
      <c r="D13399" s="2" t="s">
        <v>16</v>
      </c>
      <c r="E13399" s="4">
        <f>25.00*(1-Z1%)</f>
        <v>25</v>
      </c>
      <c r="F13399" s="2">
        <v>1</v>
      </c>
      <c r="G13399" s="2"/>
    </row>
    <row r="13400" spans="1:26" customHeight="1" ht="18" hidden="true" outlineLevel="3">
      <c r="A13400" s="2" t="s">
        <v>25853</v>
      </c>
      <c r="B13400" s="3" t="s">
        <v>25854</v>
      </c>
      <c r="C13400" s="2"/>
      <c r="D13400" s="2" t="s">
        <v>16</v>
      </c>
      <c r="E13400" s="4">
        <f>290.00*(1-Z1%)</f>
        <v>290</v>
      </c>
      <c r="F13400" s="2">
        <v>1</v>
      </c>
      <c r="G13400" s="2"/>
    </row>
    <row r="13401" spans="1:26" customHeight="1" ht="18" hidden="true" outlineLevel="3">
      <c r="A13401" s="2" t="s">
        <v>25855</v>
      </c>
      <c r="B13401" s="3" t="s">
        <v>25856</v>
      </c>
      <c r="C13401" s="2"/>
      <c r="D13401" s="2" t="s">
        <v>16</v>
      </c>
      <c r="E13401" s="4">
        <f>90.00*(1-Z1%)</f>
        <v>90</v>
      </c>
      <c r="F13401" s="2">
        <v>1</v>
      </c>
      <c r="G13401" s="2"/>
    </row>
    <row r="13402" spans="1:26" customHeight="1" ht="18" hidden="true" outlineLevel="3">
      <c r="A13402" s="2" t="s">
        <v>25857</v>
      </c>
      <c r="B13402" s="3" t="s">
        <v>25858</v>
      </c>
      <c r="C13402" s="2"/>
      <c r="D13402" s="2" t="s">
        <v>16</v>
      </c>
      <c r="E13402" s="4">
        <f>25.00*(1-Z1%)</f>
        <v>25</v>
      </c>
      <c r="F13402" s="2">
        <v>5</v>
      </c>
      <c r="G13402" s="2"/>
    </row>
    <row r="13403" spans="1:26" customHeight="1" ht="18" hidden="true" outlineLevel="3">
      <c r="A13403" s="2" t="s">
        <v>25859</v>
      </c>
      <c r="B13403" s="3" t="s">
        <v>25860</v>
      </c>
      <c r="C13403" s="2"/>
      <c r="D13403" s="2" t="s">
        <v>16</v>
      </c>
      <c r="E13403" s="4">
        <f>35.00*(1-Z1%)</f>
        <v>35</v>
      </c>
      <c r="F13403" s="2">
        <v>5</v>
      </c>
      <c r="G13403" s="2"/>
    </row>
    <row r="13404" spans="1:26" customHeight="1" ht="18" hidden="true" outlineLevel="3">
      <c r="A13404" s="2" t="s">
        <v>25861</v>
      </c>
      <c r="B13404" s="3" t="s">
        <v>25862</v>
      </c>
      <c r="C13404" s="2"/>
      <c r="D13404" s="2" t="s">
        <v>16</v>
      </c>
      <c r="E13404" s="4">
        <f>50.00*(1-Z1%)</f>
        <v>50</v>
      </c>
      <c r="F13404" s="2">
        <v>1</v>
      </c>
      <c r="G13404" s="2"/>
    </row>
    <row r="13405" spans="1:26" customHeight="1" ht="18" hidden="true" outlineLevel="3">
      <c r="A13405" s="2" t="s">
        <v>25863</v>
      </c>
      <c r="B13405" s="3" t="s">
        <v>25864</v>
      </c>
      <c r="C13405" s="2"/>
      <c r="D13405" s="2" t="s">
        <v>16</v>
      </c>
      <c r="E13405" s="4">
        <f>60.00*(1-Z1%)</f>
        <v>60</v>
      </c>
      <c r="F13405" s="2">
        <v>4</v>
      </c>
      <c r="G13405" s="2"/>
    </row>
    <row r="13406" spans="1:26" customHeight="1" ht="18" hidden="true" outlineLevel="3">
      <c r="A13406" s="2" t="s">
        <v>25865</v>
      </c>
      <c r="B13406" s="3" t="s">
        <v>25866</v>
      </c>
      <c r="C13406" s="2"/>
      <c r="D13406" s="2" t="s">
        <v>16</v>
      </c>
      <c r="E13406" s="4">
        <f>65.00*(1-Z1%)</f>
        <v>65</v>
      </c>
      <c r="F13406" s="2">
        <v>2</v>
      </c>
      <c r="G13406" s="2"/>
    </row>
    <row r="13407" spans="1:26" customHeight="1" ht="18" hidden="true" outlineLevel="3">
      <c r="A13407" s="2" t="s">
        <v>25867</v>
      </c>
      <c r="B13407" s="3" t="s">
        <v>25868</v>
      </c>
      <c r="C13407" s="2"/>
      <c r="D13407" s="2" t="s">
        <v>16</v>
      </c>
      <c r="E13407" s="4">
        <f>80.00*(1-Z1%)</f>
        <v>80</v>
      </c>
      <c r="F13407" s="2">
        <v>2</v>
      </c>
      <c r="G13407" s="2"/>
    </row>
    <row r="13408" spans="1:26" customHeight="1" ht="18" hidden="true" outlineLevel="3">
      <c r="A13408" s="2" t="s">
        <v>25869</v>
      </c>
      <c r="B13408" s="3" t="s">
        <v>25870</v>
      </c>
      <c r="C13408" s="2"/>
      <c r="D13408" s="2" t="s">
        <v>16</v>
      </c>
      <c r="E13408" s="4">
        <f>120.00*(1-Z1%)</f>
        <v>120</v>
      </c>
      <c r="F13408" s="2">
        <v>2</v>
      </c>
      <c r="G13408" s="2"/>
    </row>
    <row r="13409" spans="1:26" customHeight="1" ht="18" hidden="true" outlineLevel="3">
      <c r="A13409" s="2" t="s">
        <v>25871</v>
      </c>
      <c r="B13409" s="3" t="s">
        <v>25872</v>
      </c>
      <c r="C13409" s="2"/>
      <c r="D13409" s="2" t="s">
        <v>16</v>
      </c>
      <c r="E13409" s="4">
        <f>190.00*(1-Z1%)</f>
        <v>190</v>
      </c>
      <c r="F13409" s="2">
        <v>2</v>
      </c>
      <c r="G13409" s="2"/>
    </row>
    <row r="13410" spans="1:26" customHeight="1" ht="18" hidden="true" outlineLevel="3">
      <c r="A13410" s="2" t="s">
        <v>25873</v>
      </c>
      <c r="B13410" s="3" t="s">
        <v>25874</v>
      </c>
      <c r="C13410" s="2"/>
      <c r="D13410" s="2" t="s">
        <v>16</v>
      </c>
      <c r="E13410" s="4">
        <f>150.00*(1-Z1%)</f>
        <v>150</v>
      </c>
      <c r="F13410" s="2">
        <v>3</v>
      </c>
      <c r="G13410" s="2"/>
    </row>
    <row r="13411" spans="1:26" customHeight="1" ht="18" hidden="true" outlineLevel="3">
      <c r="A13411" s="2" t="s">
        <v>25875</v>
      </c>
      <c r="B13411" s="3" t="s">
        <v>25876</v>
      </c>
      <c r="C13411" s="2"/>
      <c r="D13411" s="2" t="s">
        <v>16</v>
      </c>
      <c r="E13411" s="4">
        <f>250.00*(1-Z1%)</f>
        <v>250</v>
      </c>
      <c r="F13411" s="2">
        <v>5</v>
      </c>
      <c r="G13411" s="2"/>
    </row>
    <row r="13412" spans="1:26" customHeight="1" ht="18" hidden="true" outlineLevel="3">
      <c r="A13412" s="2" t="s">
        <v>25877</v>
      </c>
      <c r="B13412" s="3" t="s">
        <v>25878</v>
      </c>
      <c r="C13412" s="2"/>
      <c r="D13412" s="2" t="s">
        <v>16</v>
      </c>
      <c r="E13412" s="4">
        <f>290.00*(1-Z1%)</f>
        <v>290</v>
      </c>
      <c r="F13412" s="2">
        <v>5</v>
      </c>
      <c r="G13412" s="2"/>
    </row>
    <row r="13413" spans="1:26" customHeight="1" ht="18" hidden="true" outlineLevel="3">
      <c r="A13413" s="2" t="s">
        <v>25879</v>
      </c>
      <c r="B13413" s="3" t="s">
        <v>25880</v>
      </c>
      <c r="C13413" s="2"/>
      <c r="D13413" s="2" t="s">
        <v>16</v>
      </c>
      <c r="E13413" s="4">
        <f>300.00*(1-Z1%)</f>
        <v>300</v>
      </c>
      <c r="F13413" s="2">
        <v>1</v>
      </c>
      <c r="G13413" s="2"/>
    </row>
    <row r="13414" spans="1:26" customHeight="1" ht="18" hidden="true" outlineLevel="3">
      <c r="A13414" s="2" t="s">
        <v>25881</v>
      </c>
      <c r="B13414" s="3" t="s">
        <v>25882</v>
      </c>
      <c r="C13414" s="2"/>
      <c r="D13414" s="2" t="s">
        <v>16</v>
      </c>
      <c r="E13414" s="4">
        <f>350.00*(1-Z1%)</f>
        <v>350</v>
      </c>
      <c r="F13414" s="2">
        <v>3</v>
      </c>
      <c r="G13414" s="2"/>
    </row>
    <row r="13415" spans="1:26" customHeight="1" ht="18" hidden="true" outlineLevel="3">
      <c r="A13415" s="2" t="s">
        <v>25883</v>
      </c>
      <c r="B13415" s="3" t="s">
        <v>25884</v>
      </c>
      <c r="C13415" s="2"/>
      <c r="D13415" s="2" t="s">
        <v>16</v>
      </c>
      <c r="E13415" s="4">
        <f>30.00*(1-Z1%)</f>
        <v>30</v>
      </c>
      <c r="F13415" s="2">
        <v>8</v>
      </c>
      <c r="G13415" s="2"/>
    </row>
    <row r="13416" spans="1:26" customHeight="1" ht="18" hidden="true" outlineLevel="3">
      <c r="A13416" s="2" t="s">
        <v>25885</v>
      </c>
      <c r="B13416" s="3" t="s">
        <v>25886</v>
      </c>
      <c r="C13416" s="2"/>
      <c r="D13416" s="2" t="s">
        <v>16</v>
      </c>
      <c r="E13416" s="4">
        <f>40.00*(1-Z1%)</f>
        <v>40</v>
      </c>
      <c r="F13416" s="2">
        <v>4</v>
      </c>
      <c r="G13416" s="2"/>
    </row>
    <row r="13417" spans="1:26" customHeight="1" ht="36" hidden="true" outlineLevel="3">
      <c r="A13417" s="2" t="s">
        <v>25887</v>
      </c>
      <c r="B13417" s="3" t="s">
        <v>25888</v>
      </c>
      <c r="C13417" s="2"/>
      <c r="D13417" s="2" t="s">
        <v>16</v>
      </c>
      <c r="E13417" s="4">
        <f>140.00*(1-Z1%)</f>
        <v>140</v>
      </c>
      <c r="F13417" s="2">
        <v>3</v>
      </c>
      <c r="G13417" s="2"/>
    </row>
    <row r="13418" spans="1:26" customHeight="1" ht="36" hidden="true" outlineLevel="3">
      <c r="A13418" s="2" t="s">
        <v>25889</v>
      </c>
      <c r="B13418" s="3" t="s">
        <v>25890</v>
      </c>
      <c r="C13418" s="2"/>
      <c r="D13418" s="2" t="s">
        <v>16</v>
      </c>
      <c r="E13418" s="4">
        <f>170.00*(1-Z1%)</f>
        <v>170</v>
      </c>
      <c r="F13418" s="2">
        <v>3</v>
      </c>
      <c r="G13418" s="2"/>
    </row>
    <row r="13419" spans="1:26" customHeight="1" ht="36" hidden="true" outlineLevel="3">
      <c r="A13419" s="2" t="s">
        <v>25891</v>
      </c>
      <c r="B13419" s="3" t="s">
        <v>25892</v>
      </c>
      <c r="C13419" s="2"/>
      <c r="D13419" s="2" t="s">
        <v>16</v>
      </c>
      <c r="E13419" s="4">
        <f>110.00*(1-Z1%)</f>
        <v>110</v>
      </c>
      <c r="F13419" s="2">
        <v>4</v>
      </c>
      <c r="G13419" s="2"/>
    </row>
    <row r="13420" spans="1:26" customHeight="1" ht="36" hidden="true" outlineLevel="3">
      <c r="A13420" s="2" t="s">
        <v>25893</v>
      </c>
      <c r="B13420" s="3" t="s">
        <v>25894</v>
      </c>
      <c r="C13420" s="2"/>
      <c r="D13420" s="2" t="s">
        <v>16</v>
      </c>
      <c r="E13420" s="4">
        <f>110.00*(1-Z1%)</f>
        <v>110</v>
      </c>
      <c r="F13420" s="2">
        <v>3</v>
      </c>
      <c r="G13420" s="2"/>
    </row>
    <row r="13421" spans="1:26" customHeight="1" ht="36" hidden="true" outlineLevel="3">
      <c r="A13421" s="2" t="s">
        <v>25895</v>
      </c>
      <c r="B13421" s="3" t="s">
        <v>25896</v>
      </c>
      <c r="C13421" s="2"/>
      <c r="D13421" s="2" t="s">
        <v>16</v>
      </c>
      <c r="E13421" s="4">
        <f>180.00*(1-Z1%)</f>
        <v>180</v>
      </c>
      <c r="F13421" s="2">
        <v>2</v>
      </c>
      <c r="G13421" s="2"/>
    </row>
    <row r="13422" spans="1:26" customHeight="1" ht="36" hidden="true" outlineLevel="3">
      <c r="A13422" s="2" t="s">
        <v>25897</v>
      </c>
      <c r="B13422" s="3" t="s">
        <v>25898</v>
      </c>
      <c r="C13422" s="2"/>
      <c r="D13422" s="2" t="s">
        <v>16</v>
      </c>
      <c r="E13422" s="4">
        <f>190.00*(1-Z1%)</f>
        <v>190</v>
      </c>
      <c r="F13422" s="2">
        <v>4</v>
      </c>
      <c r="G13422" s="2"/>
    </row>
    <row r="13423" spans="1:26" customHeight="1" ht="35" hidden="true" outlineLevel="3">
      <c r="A13423" s="5" t="s">
        <v>25899</v>
      </c>
      <c r="B13423" s="5"/>
      <c r="C13423" s="5"/>
      <c r="D13423" s="5"/>
      <c r="E13423" s="5"/>
      <c r="F13423" s="5"/>
      <c r="G13423" s="5"/>
    </row>
    <row r="13424" spans="1:26" customHeight="1" ht="18" hidden="true" outlineLevel="3">
      <c r="A13424" s="2" t="s">
        <v>25900</v>
      </c>
      <c r="B13424" s="3" t="s">
        <v>25901</v>
      </c>
      <c r="C13424" s="2"/>
      <c r="D13424" s="2" t="s">
        <v>16</v>
      </c>
      <c r="E13424" s="4">
        <f>15.00*(1-Z1%)</f>
        <v>15</v>
      </c>
      <c r="F13424" s="2">
        <v>5</v>
      </c>
      <c r="G13424" s="2"/>
    </row>
    <row r="13425" spans="1:26" customHeight="1" ht="18" hidden="true" outlineLevel="3">
      <c r="A13425" s="2" t="s">
        <v>25902</v>
      </c>
      <c r="B13425" s="3" t="s">
        <v>25903</v>
      </c>
      <c r="C13425" s="2"/>
      <c r="D13425" s="2" t="s">
        <v>16</v>
      </c>
      <c r="E13425" s="4">
        <f>30.00*(1-Z1%)</f>
        <v>30</v>
      </c>
      <c r="F13425" s="2">
        <v>18</v>
      </c>
      <c r="G13425" s="2"/>
    </row>
    <row r="13426" spans="1:26" customHeight="1" ht="18" hidden="true" outlineLevel="3">
      <c r="A13426" s="2" t="s">
        <v>25904</v>
      </c>
      <c r="B13426" s="3" t="s">
        <v>25905</v>
      </c>
      <c r="C13426" s="2"/>
      <c r="D13426" s="2" t="s">
        <v>16</v>
      </c>
      <c r="E13426" s="4">
        <f>50.00*(1-Z1%)</f>
        <v>50</v>
      </c>
      <c r="F13426" s="2">
        <v>5</v>
      </c>
      <c r="G13426" s="2"/>
    </row>
    <row r="13427" spans="1:26" customHeight="1" ht="18" hidden="true" outlineLevel="3">
      <c r="A13427" s="2" t="s">
        <v>25906</v>
      </c>
      <c r="B13427" s="3" t="s">
        <v>25907</v>
      </c>
      <c r="C13427" s="2"/>
      <c r="D13427" s="2" t="s">
        <v>16</v>
      </c>
      <c r="E13427" s="4">
        <f>100.00*(1-Z1%)</f>
        <v>100</v>
      </c>
      <c r="F13427" s="2">
        <v>4</v>
      </c>
      <c r="G13427" s="2"/>
    </row>
    <row r="13428" spans="1:26" customHeight="1" ht="35" hidden="true" outlineLevel="3">
      <c r="A13428" s="5" t="s">
        <v>25908</v>
      </c>
      <c r="B13428" s="5"/>
      <c r="C13428" s="5"/>
      <c r="D13428" s="5"/>
      <c r="E13428" s="5"/>
      <c r="F13428" s="5"/>
      <c r="G13428" s="5"/>
    </row>
    <row r="13429" spans="1:26" customHeight="1" ht="18" hidden="true" outlineLevel="3">
      <c r="A13429" s="2" t="s">
        <v>25909</v>
      </c>
      <c r="B13429" s="3" t="s">
        <v>25910</v>
      </c>
      <c r="C13429" s="2"/>
      <c r="D13429" s="2" t="s">
        <v>16</v>
      </c>
      <c r="E13429" s="4">
        <f>680.00*(1-Z1%)</f>
        <v>680</v>
      </c>
      <c r="F13429" s="2">
        <v>1</v>
      </c>
      <c r="G13429" s="2"/>
    </row>
    <row r="13430" spans="1:26" customHeight="1" ht="18" hidden="true" outlineLevel="3">
      <c r="A13430" s="2" t="s">
        <v>25911</v>
      </c>
      <c r="B13430" s="3" t="s">
        <v>25912</v>
      </c>
      <c r="C13430" s="2"/>
      <c r="D13430" s="2" t="s">
        <v>16</v>
      </c>
      <c r="E13430" s="4">
        <f>470.00*(1-Z1%)</f>
        <v>470</v>
      </c>
      <c r="F13430" s="2">
        <v>1</v>
      </c>
      <c r="G13430" s="2"/>
    </row>
    <row r="13431" spans="1:26" customHeight="1" ht="36" hidden="true" outlineLevel="3">
      <c r="A13431" s="2" t="s">
        <v>25913</v>
      </c>
      <c r="B13431" s="3" t="s">
        <v>25914</v>
      </c>
      <c r="C13431" s="2"/>
      <c r="D13431" s="2" t="s">
        <v>16</v>
      </c>
      <c r="E13431" s="4">
        <f>450.00*(1-Z1%)</f>
        <v>450</v>
      </c>
      <c r="F13431" s="2">
        <v>2</v>
      </c>
      <c r="G13431" s="2"/>
    </row>
    <row r="13432" spans="1:26" customHeight="1" ht="18" hidden="true" outlineLevel="3">
      <c r="A13432" s="2" t="s">
        <v>25915</v>
      </c>
      <c r="B13432" s="3" t="s">
        <v>25916</v>
      </c>
      <c r="C13432" s="2"/>
      <c r="D13432" s="2" t="s">
        <v>16</v>
      </c>
      <c r="E13432" s="4">
        <f>170.00*(1-Z1%)</f>
        <v>170</v>
      </c>
      <c r="F13432" s="2">
        <v>1</v>
      </c>
      <c r="G13432" s="2"/>
    </row>
    <row r="13433" spans="1:26" customHeight="1" ht="18" hidden="true" outlineLevel="3">
      <c r="A13433" s="2" t="s">
        <v>25917</v>
      </c>
      <c r="B13433" s="3" t="s">
        <v>25918</v>
      </c>
      <c r="C13433" s="2"/>
      <c r="D13433" s="2" t="s">
        <v>16</v>
      </c>
      <c r="E13433" s="4">
        <f>290.00*(1-Z1%)</f>
        <v>290</v>
      </c>
      <c r="F13433" s="2">
        <v>1</v>
      </c>
      <c r="G13433" s="2"/>
    </row>
    <row r="13434" spans="1:26" customHeight="1" ht="35" hidden="true" outlineLevel="3">
      <c r="A13434" s="5" t="s">
        <v>25919</v>
      </c>
      <c r="B13434" s="5"/>
      <c r="C13434" s="5"/>
      <c r="D13434" s="5"/>
      <c r="E13434" s="5"/>
      <c r="F13434" s="5"/>
      <c r="G13434" s="5"/>
    </row>
    <row r="13435" spans="1:26" customHeight="1" ht="18" hidden="true" outlineLevel="3">
      <c r="A13435" s="2" t="s">
        <v>25920</v>
      </c>
      <c r="B13435" s="3" t="s">
        <v>25921</v>
      </c>
      <c r="C13435" s="2"/>
      <c r="D13435" s="2" t="s">
        <v>16</v>
      </c>
      <c r="E13435" s="4">
        <f>150.00*(1-Z1%)</f>
        <v>150</v>
      </c>
      <c r="F13435" s="2">
        <v>2</v>
      </c>
      <c r="G13435" s="2"/>
    </row>
    <row r="13436" spans="1:26" customHeight="1" ht="35" hidden="true" outlineLevel="3">
      <c r="A13436" s="5" t="s">
        <v>25922</v>
      </c>
      <c r="B13436" s="5"/>
      <c r="C13436" s="5"/>
      <c r="D13436" s="5"/>
      <c r="E13436" s="5"/>
      <c r="F13436" s="5"/>
      <c r="G13436" s="5"/>
    </row>
    <row r="13437" spans="1:26" customHeight="1" ht="18" hidden="true" outlineLevel="3">
      <c r="A13437" s="2" t="s">
        <v>25923</v>
      </c>
      <c r="B13437" s="3" t="s">
        <v>25924</v>
      </c>
      <c r="C13437" s="2"/>
      <c r="D13437" s="2" t="s">
        <v>16</v>
      </c>
      <c r="E13437" s="4">
        <f>60.00*(1-Z1%)</f>
        <v>60</v>
      </c>
      <c r="F13437" s="2">
        <v>3</v>
      </c>
      <c r="G13437" s="2"/>
    </row>
    <row r="13438" spans="1:26" customHeight="1" ht="18" hidden="true" outlineLevel="3">
      <c r="A13438" s="2" t="s">
        <v>25925</v>
      </c>
      <c r="B13438" s="3" t="s">
        <v>25926</v>
      </c>
      <c r="C13438" s="2"/>
      <c r="D13438" s="2" t="s">
        <v>16</v>
      </c>
      <c r="E13438" s="4">
        <f>300.00*(1-Z1%)</f>
        <v>300</v>
      </c>
      <c r="F13438" s="2">
        <v>1</v>
      </c>
      <c r="G13438" s="2"/>
    </row>
    <row r="13439" spans="1:26" customHeight="1" ht="18" hidden="true" outlineLevel="3">
      <c r="A13439" s="2" t="s">
        <v>25927</v>
      </c>
      <c r="B13439" s="3" t="s">
        <v>25928</v>
      </c>
      <c r="C13439" s="2"/>
      <c r="D13439" s="2" t="s">
        <v>16</v>
      </c>
      <c r="E13439" s="4">
        <f>100.00*(1-Z1%)</f>
        <v>100</v>
      </c>
      <c r="F13439" s="2">
        <v>7</v>
      </c>
      <c r="G13439" s="2"/>
    </row>
    <row r="13440" spans="1:26" customHeight="1" ht="35" hidden="true" outlineLevel="3">
      <c r="A13440" s="5" t="s">
        <v>25929</v>
      </c>
      <c r="B13440" s="5"/>
      <c r="C13440" s="5"/>
      <c r="D13440" s="5"/>
      <c r="E13440" s="5"/>
      <c r="F13440" s="5"/>
      <c r="G13440" s="5"/>
    </row>
    <row r="13441" spans="1:26" customHeight="1" ht="18" hidden="true" outlineLevel="3">
      <c r="A13441" s="2" t="s">
        <v>25930</v>
      </c>
      <c r="B13441" s="3" t="s">
        <v>25931</v>
      </c>
      <c r="C13441" s="2"/>
      <c r="D13441" s="2" t="s">
        <v>16</v>
      </c>
      <c r="E13441" s="4">
        <f>50.00*(1-Z1%)</f>
        <v>50</v>
      </c>
      <c r="F13441" s="2">
        <v>2</v>
      </c>
      <c r="G13441" s="2"/>
    </row>
    <row r="13442" spans="1:26" customHeight="1" ht="18" hidden="true" outlineLevel="3">
      <c r="A13442" s="2" t="s">
        <v>25932</v>
      </c>
      <c r="B13442" s="3" t="s">
        <v>25933</v>
      </c>
      <c r="C13442" s="2"/>
      <c r="D13442" s="2" t="s">
        <v>16</v>
      </c>
      <c r="E13442" s="4">
        <f>40.00*(1-Z1%)</f>
        <v>40</v>
      </c>
      <c r="F13442" s="2">
        <v>2</v>
      </c>
      <c r="G13442" s="2"/>
    </row>
    <row r="13443" spans="1:26" customHeight="1" ht="18" hidden="true" outlineLevel="3">
      <c r="A13443" s="2" t="s">
        <v>25934</v>
      </c>
      <c r="B13443" s="3" t="s">
        <v>25935</v>
      </c>
      <c r="C13443" s="2"/>
      <c r="D13443" s="2" t="s">
        <v>16</v>
      </c>
      <c r="E13443" s="4">
        <f>130.00*(1-Z1%)</f>
        <v>130</v>
      </c>
      <c r="F13443" s="2">
        <v>3</v>
      </c>
      <c r="G13443" s="2"/>
    </row>
    <row r="13444" spans="1:26" customHeight="1" ht="18" hidden="true" outlineLevel="3">
      <c r="A13444" s="2" t="s">
        <v>25936</v>
      </c>
      <c r="B13444" s="3" t="s">
        <v>25937</v>
      </c>
      <c r="C13444" s="2"/>
      <c r="D13444" s="2" t="s">
        <v>16</v>
      </c>
      <c r="E13444" s="4">
        <f>30.00*(1-Z1%)</f>
        <v>30</v>
      </c>
      <c r="F13444" s="2">
        <v>6</v>
      </c>
      <c r="G13444" s="2"/>
    </row>
    <row r="13445" spans="1:26" customHeight="1" ht="18" hidden="true" outlineLevel="3">
      <c r="A13445" s="2" t="s">
        <v>25938</v>
      </c>
      <c r="B13445" s="3" t="s">
        <v>25939</v>
      </c>
      <c r="C13445" s="2"/>
      <c r="D13445" s="2" t="s">
        <v>16</v>
      </c>
      <c r="E13445" s="4">
        <f>50.00*(1-Z1%)</f>
        <v>50</v>
      </c>
      <c r="F13445" s="2">
        <v>6</v>
      </c>
      <c r="G13445" s="2"/>
    </row>
    <row r="13446" spans="1:26" customHeight="1" ht="18" hidden="true" outlineLevel="3">
      <c r="A13446" s="2" t="s">
        <v>25940</v>
      </c>
      <c r="B13446" s="3" t="s">
        <v>25941</v>
      </c>
      <c r="C13446" s="2"/>
      <c r="D13446" s="2" t="s">
        <v>16</v>
      </c>
      <c r="E13446" s="4">
        <f>60.00*(1-Z1%)</f>
        <v>60</v>
      </c>
      <c r="F13446" s="2">
        <v>3</v>
      </c>
      <c r="G13446" s="2"/>
    </row>
    <row r="13447" spans="1:26" customHeight="1" ht="35" hidden="true" outlineLevel="2">
      <c r="A13447" s="5" t="s">
        <v>25942</v>
      </c>
      <c r="B13447" s="5"/>
      <c r="C13447" s="5"/>
      <c r="D13447" s="5"/>
      <c r="E13447" s="5"/>
      <c r="F13447" s="5"/>
      <c r="G13447" s="5"/>
    </row>
    <row r="13448" spans="1:26" customHeight="1" ht="18" hidden="true" outlineLevel="2">
      <c r="A13448" s="2" t="s">
        <v>25943</v>
      </c>
      <c r="B13448" s="3" t="s">
        <v>25944</v>
      </c>
      <c r="C13448" s="2"/>
      <c r="D13448" s="2" t="s">
        <v>16</v>
      </c>
      <c r="E13448" s="4">
        <f>110.00*(1-Z1%)</f>
        <v>110</v>
      </c>
      <c r="F13448" s="2">
        <v>3</v>
      </c>
      <c r="G13448" s="2"/>
    </row>
    <row r="13449" spans="1:26" customHeight="1" ht="35" hidden="true" outlineLevel="3">
      <c r="A13449" s="5" t="s">
        <v>25945</v>
      </c>
      <c r="B13449" s="5"/>
      <c r="C13449" s="5"/>
      <c r="D13449" s="5"/>
      <c r="E13449" s="5"/>
      <c r="F13449" s="5"/>
      <c r="G13449" s="5"/>
    </row>
    <row r="13450" spans="1:26" customHeight="1" ht="36" hidden="true" outlineLevel="3">
      <c r="A13450" s="2" t="s">
        <v>25946</v>
      </c>
      <c r="B13450" s="3" t="s">
        <v>25947</v>
      </c>
      <c r="C13450" s="2"/>
      <c r="D13450" s="2" t="s">
        <v>16</v>
      </c>
      <c r="E13450" s="4">
        <f>400.00*(1-Z1%)</f>
        <v>400</v>
      </c>
      <c r="F13450" s="2">
        <v>1</v>
      </c>
      <c r="G13450" s="2"/>
    </row>
    <row r="13451" spans="1:26" customHeight="1" ht="35" hidden="true" outlineLevel="3">
      <c r="A13451" s="5" t="s">
        <v>25948</v>
      </c>
      <c r="B13451" s="5"/>
      <c r="C13451" s="5"/>
      <c r="D13451" s="5"/>
      <c r="E13451" s="5"/>
      <c r="F13451" s="5"/>
      <c r="G13451" s="5"/>
    </row>
    <row r="13452" spans="1:26" customHeight="1" ht="36" hidden="true" outlineLevel="3">
      <c r="A13452" s="2" t="s">
        <v>25949</v>
      </c>
      <c r="B13452" s="3" t="s">
        <v>25950</v>
      </c>
      <c r="C13452" s="2"/>
      <c r="D13452" s="2" t="s">
        <v>16</v>
      </c>
      <c r="E13452" s="4">
        <f>30.00*(1-Z1%)</f>
        <v>30</v>
      </c>
      <c r="F13452" s="2">
        <v>4</v>
      </c>
      <c r="G13452" s="2"/>
    </row>
    <row r="13453" spans="1:26" customHeight="1" ht="36" hidden="true" outlineLevel="3">
      <c r="A13453" s="2" t="s">
        <v>25951</v>
      </c>
      <c r="B13453" s="3" t="s">
        <v>25952</v>
      </c>
      <c r="C13453" s="2"/>
      <c r="D13453" s="2" t="s">
        <v>16</v>
      </c>
      <c r="E13453" s="4">
        <f>100.00*(1-Z1%)</f>
        <v>100</v>
      </c>
      <c r="F13453" s="2">
        <v>1</v>
      </c>
      <c r="G13453" s="2"/>
    </row>
    <row r="13454" spans="1:26" customHeight="1" ht="36" hidden="true" outlineLevel="3">
      <c r="A13454" s="2" t="s">
        <v>25953</v>
      </c>
      <c r="B13454" s="3" t="s">
        <v>25954</v>
      </c>
      <c r="C13454" s="2"/>
      <c r="D13454" s="2" t="s">
        <v>16</v>
      </c>
      <c r="E13454" s="4">
        <f>250.00*(1-Z1%)</f>
        <v>250</v>
      </c>
      <c r="F13454" s="2">
        <v>3</v>
      </c>
      <c r="G13454" s="2"/>
    </row>
    <row r="13455" spans="1:26" customHeight="1" ht="36" hidden="true" outlineLevel="3">
      <c r="A13455" s="2" t="s">
        <v>25955</v>
      </c>
      <c r="B13455" s="3" t="s">
        <v>25956</v>
      </c>
      <c r="C13455" s="2"/>
      <c r="D13455" s="2" t="s">
        <v>16</v>
      </c>
      <c r="E13455" s="4">
        <f>30.00*(1-Z1%)</f>
        <v>30</v>
      </c>
      <c r="F13455" s="2">
        <v>3</v>
      </c>
      <c r="G13455" s="2"/>
    </row>
    <row r="13456" spans="1:26" customHeight="1" ht="35" hidden="true" outlineLevel="3">
      <c r="A13456" s="5" t="s">
        <v>25957</v>
      </c>
      <c r="B13456" s="5"/>
      <c r="C13456" s="5"/>
      <c r="D13456" s="5"/>
      <c r="E13456" s="5"/>
      <c r="F13456" s="5"/>
      <c r="G13456" s="5"/>
    </row>
    <row r="13457" spans="1:26" customHeight="1" ht="36" hidden="true" outlineLevel="3">
      <c r="A13457" s="2" t="s">
        <v>25958</v>
      </c>
      <c r="B13457" s="3" t="s">
        <v>25959</v>
      </c>
      <c r="C13457" s="2"/>
      <c r="D13457" s="2" t="s">
        <v>16</v>
      </c>
      <c r="E13457" s="4">
        <f>300.00*(1-Z1%)</f>
        <v>300</v>
      </c>
      <c r="F13457" s="2">
        <v>1</v>
      </c>
      <c r="G13457" s="2"/>
    </row>
    <row r="13458" spans="1:26" customHeight="1" ht="18" hidden="true" outlineLevel="3">
      <c r="A13458" s="2" t="s">
        <v>25960</v>
      </c>
      <c r="B13458" s="3" t="s">
        <v>25961</v>
      </c>
      <c r="C13458" s="2"/>
      <c r="D13458" s="2" t="s">
        <v>16</v>
      </c>
      <c r="E13458" s="4">
        <f>530.00*(1-Z1%)</f>
        <v>530</v>
      </c>
      <c r="F13458" s="2">
        <v>1</v>
      </c>
      <c r="G13458" s="2"/>
    </row>
    <row r="13459" spans="1:26" customHeight="1" ht="36" hidden="true" outlineLevel="3">
      <c r="A13459" s="2" t="s">
        <v>25962</v>
      </c>
      <c r="B13459" s="3" t="s">
        <v>25963</v>
      </c>
      <c r="C13459" s="2"/>
      <c r="D13459" s="2" t="s">
        <v>16</v>
      </c>
      <c r="E13459" s="4">
        <f>80.00*(1-Z1%)</f>
        <v>80</v>
      </c>
      <c r="F13459" s="2">
        <v>1</v>
      </c>
      <c r="G13459" s="2"/>
    </row>
    <row r="13460" spans="1:26" customHeight="1" ht="18" hidden="true" outlineLevel="3">
      <c r="A13460" s="2" t="s">
        <v>25964</v>
      </c>
      <c r="B13460" s="3" t="s">
        <v>25965</v>
      </c>
      <c r="C13460" s="2"/>
      <c r="D13460" s="2" t="s">
        <v>16</v>
      </c>
      <c r="E13460" s="4">
        <f>150.00*(1-Z1%)</f>
        <v>150</v>
      </c>
      <c r="F13460" s="2">
        <v>1</v>
      </c>
      <c r="G13460" s="2"/>
    </row>
    <row r="13461" spans="1:26" customHeight="1" ht="18" hidden="true" outlineLevel="3">
      <c r="A13461" s="2" t="s">
        <v>25966</v>
      </c>
      <c r="B13461" s="3" t="s">
        <v>25967</v>
      </c>
      <c r="C13461" s="2"/>
      <c r="D13461" s="2" t="s">
        <v>16</v>
      </c>
      <c r="E13461" s="4">
        <f>150.00*(1-Z1%)</f>
        <v>150</v>
      </c>
      <c r="F13461" s="2">
        <v>2</v>
      </c>
      <c r="G13461" s="2"/>
    </row>
    <row r="13462" spans="1:26" customHeight="1" ht="18" hidden="true" outlineLevel="3">
      <c r="A13462" s="2" t="s">
        <v>25968</v>
      </c>
      <c r="B13462" s="3" t="s">
        <v>25969</v>
      </c>
      <c r="C13462" s="2"/>
      <c r="D13462" s="2" t="s">
        <v>16</v>
      </c>
      <c r="E13462" s="4">
        <f>650.00*(1-Z1%)</f>
        <v>650</v>
      </c>
      <c r="F13462" s="2">
        <v>1</v>
      </c>
      <c r="G13462" s="2"/>
    </row>
    <row r="13463" spans="1:26" customHeight="1" ht="35" hidden="true" outlineLevel="3">
      <c r="A13463" s="5" t="s">
        <v>25970</v>
      </c>
      <c r="B13463" s="5"/>
      <c r="C13463" s="5"/>
      <c r="D13463" s="5"/>
      <c r="E13463" s="5"/>
      <c r="F13463" s="5"/>
      <c r="G13463" s="5"/>
    </row>
    <row r="13464" spans="1:26" customHeight="1" ht="36" hidden="true" outlineLevel="3">
      <c r="A13464" s="2" t="s">
        <v>25971</v>
      </c>
      <c r="B13464" s="3" t="s">
        <v>25972</v>
      </c>
      <c r="C13464" s="2"/>
      <c r="D13464" s="2" t="s">
        <v>16</v>
      </c>
      <c r="E13464" s="4">
        <f>240.00*(1-Z1%)</f>
        <v>240</v>
      </c>
      <c r="F13464" s="2">
        <v>1</v>
      </c>
      <c r="G13464" s="2"/>
    </row>
    <row r="13465" spans="1:26" customHeight="1" ht="36" hidden="true" outlineLevel="3">
      <c r="A13465" s="2" t="s">
        <v>25973</v>
      </c>
      <c r="B13465" s="3" t="s">
        <v>25974</v>
      </c>
      <c r="C13465" s="2"/>
      <c r="D13465" s="2" t="s">
        <v>16</v>
      </c>
      <c r="E13465" s="4">
        <f>190.00*(1-Z1%)</f>
        <v>190</v>
      </c>
      <c r="F13465" s="2">
        <v>1</v>
      </c>
      <c r="G13465" s="2"/>
    </row>
    <row r="13466" spans="1:26" customHeight="1" ht="35" hidden="true" outlineLevel="3">
      <c r="A13466" s="5" t="s">
        <v>25975</v>
      </c>
      <c r="B13466" s="5"/>
      <c r="C13466" s="5"/>
      <c r="D13466" s="5"/>
      <c r="E13466" s="5"/>
      <c r="F13466" s="5"/>
      <c r="G13466" s="5"/>
    </row>
    <row r="13467" spans="1:26" customHeight="1" ht="18" hidden="true" outlineLevel="3">
      <c r="A13467" s="2" t="s">
        <v>25976</v>
      </c>
      <c r="B13467" s="3" t="s">
        <v>25977</v>
      </c>
      <c r="C13467" s="2"/>
      <c r="D13467" s="2" t="s">
        <v>16</v>
      </c>
      <c r="E13467" s="4">
        <f>120.00*(1-Z1%)</f>
        <v>120</v>
      </c>
      <c r="F13467" s="2">
        <v>1</v>
      </c>
      <c r="G13467" s="2"/>
    </row>
    <row r="13468" spans="1:26" customHeight="1" ht="36" hidden="true" outlineLevel="3">
      <c r="A13468" s="2" t="s">
        <v>25978</v>
      </c>
      <c r="B13468" s="3" t="s">
        <v>25979</v>
      </c>
      <c r="C13468" s="2"/>
      <c r="D13468" s="2" t="s">
        <v>16</v>
      </c>
      <c r="E13468" s="4">
        <f>490.00*(1-Z1%)</f>
        <v>490</v>
      </c>
      <c r="F13468" s="2">
        <v>2</v>
      </c>
      <c r="G13468" s="2"/>
    </row>
    <row r="13469" spans="1:26" customHeight="1" ht="36" hidden="true" outlineLevel="3">
      <c r="A13469" s="2" t="s">
        <v>25980</v>
      </c>
      <c r="B13469" s="3" t="s">
        <v>25981</v>
      </c>
      <c r="C13469" s="2"/>
      <c r="D13469" s="2" t="s">
        <v>16</v>
      </c>
      <c r="E13469" s="4">
        <f>300.00*(1-Z1%)</f>
        <v>300</v>
      </c>
      <c r="F13469" s="2">
        <v>2</v>
      </c>
      <c r="G13469" s="2"/>
    </row>
    <row r="13470" spans="1:26" customHeight="1" ht="36" hidden="true" outlineLevel="3">
      <c r="A13470" s="2" t="s">
        <v>25982</v>
      </c>
      <c r="B13470" s="3" t="s">
        <v>25983</v>
      </c>
      <c r="C13470" s="2"/>
      <c r="D13470" s="2" t="s">
        <v>16</v>
      </c>
      <c r="E13470" s="4">
        <f>400.00*(1-Z1%)</f>
        <v>400</v>
      </c>
      <c r="F13470" s="2">
        <v>1</v>
      </c>
      <c r="G13470" s="2"/>
    </row>
    <row r="13471" spans="1:26" customHeight="1" ht="36" hidden="true" outlineLevel="3">
      <c r="A13471" s="2" t="s">
        <v>25984</v>
      </c>
      <c r="B13471" s="3" t="s">
        <v>25985</v>
      </c>
      <c r="C13471" s="2"/>
      <c r="D13471" s="2" t="s">
        <v>16</v>
      </c>
      <c r="E13471" s="4">
        <f>430.00*(1-Z1%)</f>
        <v>430</v>
      </c>
      <c r="F13471" s="2">
        <v>1</v>
      </c>
      <c r="G13471" s="2"/>
    </row>
    <row r="13472" spans="1:26" customHeight="1" ht="35" hidden="true" outlineLevel="2">
      <c r="A13472" s="5" t="s">
        <v>25986</v>
      </c>
      <c r="B13472" s="5"/>
      <c r="C13472" s="5"/>
      <c r="D13472" s="5"/>
      <c r="E13472" s="5"/>
      <c r="F13472" s="5"/>
      <c r="G13472" s="5"/>
    </row>
    <row r="13473" spans="1:26" customHeight="1" ht="36" hidden="true" outlineLevel="2">
      <c r="A13473" s="2" t="s">
        <v>25987</v>
      </c>
      <c r="B13473" s="3" t="s">
        <v>25988</v>
      </c>
      <c r="C13473" s="2"/>
      <c r="D13473" s="2" t="s">
        <v>16</v>
      </c>
      <c r="E13473" s="4">
        <f>450.00*(1-Z1%)</f>
        <v>450</v>
      </c>
      <c r="F13473" s="2">
        <v>1</v>
      </c>
      <c r="G13473" s="2"/>
    </row>
    <row r="13474" spans="1:26" customHeight="1" ht="36" hidden="true" outlineLevel="2">
      <c r="A13474" s="2" t="s">
        <v>25989</v>
      </c>
      <c r="B13474" s="3" t="s">
        <v>25990</v>
      </c>
      <c r="C13474" s="2"/>
      <c r="D13474" s="2" t="s">
        <v>16</v>
      </c>
      <c r="E13474" s="4">
        <f>320.00*(1-Z1%)</f>
        <v>320</v>
      </c>
      <c r="F13474" s="2">
        <v>1</v>
      </c>
      <c r="G13474" s="2"/>
    </row>
    <row r="13475" spans="1:26" customHeight="1" ht="36" hidden="true" outlineLevel="2">
      <c r="A13475" s="2" t="s">
        <v>25991</v>
      </c>
      <c r="B13475" s="3" t="s">
        <v>25992</v>
      </c>
      <c r="C13475" s="2"/>
      <c r="D13475" s="2" t="s">
        <v>16</v>
      </c>
      <c r="E13475" s="4">
        <f>320.00*(1-Z1%)</f>
        <v>320</v>
      </c>
      <c r="F13475" s="2">
        <v>1</v>
      </c>
      <c r="G13475" s="2"/>
    </row>
    <row r="13476" spans="1:26" customHeight="1" ht="36" hidden="true" outlineLevel="2">
      <c r="A13476" s="2" t="s">
        <v>25993</v>
      </c>
      <c r="B13476" s="3" t="s">
        <v>25994</v>
      </c>
      <c r="C13476" s="2"/>
      <c r="D13476" s="2" t="s">
        <v>16</v>
      </c>
      <c r="E13476" s="4">
        <f>390.00*(1-Z1%)</f>
        <v>390</v>
      </c>
      <c r="F13476" s="2">
        <v>1</v>
      </c>
      <c r="G13476" s="2"/>
    </row>
    <row r="13477" spans="1:26" customHeight="1" ht="36" hidden="true" outlineLevel="2">
      <c r="A13477" s="2" t="s">
        <v>25995</v>
      </c>
      <c r="B13477" s="3" t="s">
        <v>25996</v>
      </c>
      <c r="C13477" s="2"/>
      <c r="D13477" s="2" t="s">
        <v>16</v>
      </c>
      <c r="E13477" s="4">
        <f>590.00*(1-Z1%)</f>
        <v>590</v>
      </c>
      <c r="F13477" s="2">
        <v>1</v>
      </c>
      <c r="G13477" s="2"/>
    </row>
    <row r="13478" spans="1:26" customHeight="1" ht="36" hidden="true" outlineLevel="2">
      <c r="A13478" s="2" t="s">
        <v>25997</v>
      </c>
      <c r="B13478" s="3" t="s">
        <v>25998</v>
      </c>
      <c r="C13478" s="2"/>
      <c r="D13478" s="2" t="s">
        <v>16</v>
      </c>
      <c r="E13478" s="4">
        <f>410.00*(1-Z1%)</f>
        <v>410</v>
      </c>
      <c r="F13478" s="2">
        <v>1</v>
      </c>
      <c r="G13478" s="2"/>
    </row>
    <row r="13479" spans="1:26" customHeight="1" ht="36" hidden="true" outlineLevel="2">
      <c r="A13479" s="2" t="s">
        <v>25999</v>
      </c>
      <c r="B13479" s="3" t="s">
        <v>26000</v>
      </c>
      <c r="C13479" s="2"/>
      <c r="D13479" s="2" t="s">
        <v>16</v>
      </c>
      <c r="E13479" s="4">
        <f>390.00*(1-Z1%)</f>
        <v>390</v>
      </c>
      <c r="F13479" s="2">
        <v>1</v>
      </c>
      <c r="G13479" s="2"/>
    </row>
    <row r="13480" spans="1:26" customHeight="1" ht="36" hidden="true" outlineLevel="2">
      <c r="A13480" s="2" t="s">
        <v>26001</v>
      </c>
      <c r="B13480" s="3" t="s">
        <v>26002</v>
      </c>
      <c r="C13480" s="2"/>
      <c r="D13480" s="2" t="s">
        <v>16</v>
      </c>
      <c r="E13480" s="4">
        <f>520.00*(1-Z1%)</f>
        <v>520</v>
      </c>
      <c r="F13480" s="2">
        <v>1</v>
      </c>
      <c r="G13480" s="2"/>
    </row>
    <row r="13481" spans="1:26" customHeight="1" ht="36" hidden="true" outlineLevel="2">
      <c r="A13481" s="2" t="s">
        <v>26003</v>
      </c>
      <c r="B13481" s="3" t="s">
        <v>26004</v>
      </c>
      <c r="C13481" s="2"/>
      <c r="D13481" s="2" t="s">
        <v>16</v>
      </c>
      <c r="E13481" s="4">
        <f>395.00*(1-Z1%)</f>
        <v>395</v>
      </c>
      <c r="F13481" s="2">
        <v>1</v>
      </c>
      <c r="G13481" s="2"/>
    </row>
    <row r="13482" spans="1:26" customHeight="1" ht="36" hidden="true" outlineLevel="2">
      <c r="A13482" s="2" t="s">
        <v>26005</v>
      </c>
      <c r="B13482" s="3" t="s">
        <v>26006</v>
      </c>
      <c r="C13482" s="2"/>
      <c r="D13482" s="2" t="s">
        <v>16</v>
      </c>
      <c r="E13482" s="4">
        <f>300.00*(1-Z1%)</f>
        <v>300</v>
      </c>
      <c r="F13482" s="2">
        <v>1</v>
      </c>
      <c r="G13482" s="2"/>
    </row>
    <row r="13483" spans="1:26" customHeight="1" ht="36" hidden="true" outlineLevel="2">
      <c r="A13483" s="2" t="s">
        <v>26007</v>
      </c>
      <c r="B13483" s="3" t="s">
        <v>26008</v>
      </c>
      <c r="C13483" s="2"/>
      <c r="D13483" s="2" t="s">
        <v>16</v>
      </c>
      <c r="E13483" s="4">
        <f>580.00*(1-Z1%)</f>
        <v>580</v>
      </c>
      <c r="F13483" s="2">
        <v>2</v>
      </c>
      <c r="G13483" s="2"/>
    </row>
    <row r="13484" spans="1:26" customHeight="1" ht="36" hidden="true" outlineLevel="2">
      <c r="A13484" s="2" t="s">
        <v>26009</v>
      </c>
      <c r="B13484" s="3" t="s">
        <v>26010</v>
      </c>
      <c r="C13484" s="2"/>
      <c r="D13484" s="2" t="s">
        <v>16</v>
      </c>
      <c r="E13484" s="4">
        <f>330.00*(1-Z1%)</f>
        <v>330</v>
      </c>
      <c r="F13484" s="2">
        <v>1</v>
      </c>
      <c r="G13484" s="2"/>
    </row>
    <row r="13485" spans="1:26" customHeight="1" ht="36" hidden="true" outlineLevel="2">
      <c r="A13485" s="2" t="s">
        <v>26011</v>
      </c>
      <c r="B13485" s="3" t="s">
        <v>26012</v>
      </c>
      <c r="C13485" s="2"/>
      <c r="D13485" s="2" t="s">
        <v>16</v>
      </c>
      <c r="E13485" s="4">
        <f>620.00*(1-Z1%)</f>
        <v>620</v>
      </c>
      <c r="F13485" s="2">
        <v>2</v>
      </c>
      <c r="G13485" s="2"/>
    </row>
    <row r="13486" spans="1:26" customHeight="1" ht="36" hidden="true" outlineLevel="2">
      <c r="A13486" s="2" t="s">
        <v>26013</v>
      </c>
      <c r="B13486" s="3" t="s">
        <v>26014</v>
      </c>
      <c r="C13486" s="2"/>
      <c r="D13486" s="2" t="s">
        <v>16</v>
      </c>
      <c r="E13486" s="4">
        <f>470.00*(1-Z1%)</f>
        <v>470</v>
      </c>
      <c r="F13486" s="2">
        <v>1</v>
      </c>
      <c r="G13486" s="2"/>
    </row>
    <row r="13487" spans="1:26" customHeight="1" ht="36" hidden="true" outlineLevel="2">
      <c r="A13487" s="2" t="s">
        <v>26015</v>
      </c>
      <c r="B13487" s="3" t="s">
        <v>26016</v>
      </c>
      <c r="C13487" s="2"/>
      <c r="D13487" s="2" t="s">
        <v>16</v>
      </c>
      <c r="E13487" s="4">
        <f>470.00*(1-Z1%)</f>
        <v>470</v>
      </c>
      <c r="F13487" s="2">
        <v>1</v>
      </c>
      <c r="G13487" s="2"/>
    </row>
    <row r="13488" spans="1:26" customHeight="1" ht="36" hidden="true" outlineLevel="2">
      <c r="A13488" s="2" t="s">
        <v>26017</v>
      </c>
      <c r="B13488" s="3" t="s">
        <v>26018</v>
      </c>
      <c r="C13488" s="2"/>
      <c r="D13488" s="2" t="s">
        <v>16</v>
      </c>
      <c r="E13488" s="4">
        <f>470.00*(1-Z1%)</f>
        <v>470</v>
      </c>
      <c r="F13488" s="2">
        <v>1</v>
      </c>
      <c r="G13488" s="2"/>
    </row>
    <row r="13489" spans="1:26" customHeight="1" ht="36" hidden="true" outlineLevel="2">
      <c r="A13489" s="2" t="s">
        <v>26019</v>
      </c>
      <c r="B13489" s="3" t="s">
        <v>26020</v>
      </c>
      <c r="C13489" s="2"/>
      <c r="D13489" s="2" t="s">
        <v>16</v>
      </c>
      <c r="E13489" s="4">
        <f>390.00*(1-Z1%)</f>
        <v>390</v>
      </c>
      <c r="F13489" s="2">
        <v>1</v>
      </c>
      <c r="G13489" s="2"/>
    </row>
    <row r="13490" spans="1:26" customHeight="1" ht="36" hidden="true" outlineLevel="2">
      <c r="A13490" s="2" t="s">
        <v>26021</v>
      </c>
      <c r="B13490" s="3" t="s">
        <v>26022</v>
      </c>
      <c r="C13490" s="2"/>
      <c r="D13490" s="2" t="s">
        <v>16</v>
      </c>
      <c r="E13490" s="4">
        <f>390.00*(1-Z1%)</f>
        <v>390</v>
      </c>
      <c r="F13490" s="2">
        <v>1</v>
      </c>
      <c r="G13490" s="2"/>
    </row>
    <row r="13491" spans="1:26" customHeight="1" ht="36" hidden="true" outlineLevel="2">
      <c r="A13491" s="2" t="s">
        <v>26023</v>
      </c>
      <c r="B13491" s="3" t="s">
        <v>26024</v>
      </c>
      <c r="C13491" s="2"/>
      <c r="D13491" s="2" t="s">
        <v>16</v>
      </c>
      <c r="E13491" s="4">
        <f>450.00*(1-Z1%)</f>
        <v>450</v>
      </c>
      <c r="F13491" s="2">
        <v>1</v>
      </c>
      <c r="G13491" s="2"/>
    </row>
    <row r="13492" spans="1:26" customHeight="1" ht="36" hidden="true" outlineLevel="2">
      <c r="A13492" s="2" t="s">
        <v>26025</v>
      </c>
      <c r="B13492" s="3" t="s">
        <v>26026</v>
      </c>
      <c r="C13492" s="2"/>
      <c r="D13492" s="2" t="s">
        <v>16</v>
      </c>
      <c r="E13492" s="4">
        <f>490.00*(1-Z1%)</f>
        <v>490</v>
      </c>
      <c r="F13492" s="2">
        <v>1</v>
      </c>
      <c r="G13492" s="2"/>
    </row>
    <row r="13493" spans="1:26" customHeight="1" ht="36" hidden="true" outlineLevel="2">
      <c r="A13493" s="2" t="s">
        <v>26027</v>
      </c>
      <c r="B13493" s="3" t="s">
        <v>26028</v>
      </c>
      <c r="C13493" s="2"/>
      <c r="D13493" s="2" t="s">
        <v>16</v>
      </c>
      <c r="E13493" s="4">
        <f>450.00*(1-Z1%)</f>
        <v>450</v>
      </c>
      <c r="F13493" s="2">
        <v>1</v>
      </c>
      <c r="G13493" s="2"/>
    </row>
    <row r="13494" spans="1:26" customHeight="1" ht="36" hidden="true" outlineLevel="2">
      <c r="A13494" s="2" t="s">
        <v>26029</v>
      </c>
      <c r="B13494" s="3" t="s">
        <v>26030</v>
      </c>
      <c r="C13494" s="2"/>
      <c r="D13494" s="2" t="s">
        <v>16</v>
      </c>
      <c r="E13494" s="4">
        <f>380.00*(1-Z1%)</f>
        <v>380</v>
      </c>
      <c r="F13494" s="2">
        <v>1</v>
      </c>
      <c r="G13494" s="2"/>
    </row>
    <row r="13495" spans="1:26" customHeight="1" ht="36" hidden="true" outlineLevel="2">
      <c r="A13495" s="2" t="s">
        <v>26031</v>
      </c>
      <c r="B13495" s="3" t="s">
        <v>26032</v>
      </c>
      <c r="C13495" s="2"/>
      <c r="D13495" s="2" t="s">
        <v>16</v>
      </c>
      <c r="E13495" s="4">
        <f>400.00*(1-Z1%)</f>
        <v>400</v>
      </c>
      <c r="F13495" s="2">
        <v>1</v>
      </c>
      <c r="G13495" s="2"/>
    </row>
    <row r="13496" spans="1:26" customHeight="1" ht="36" hidden="true" outlineLevel="2">
      <c r="A13496" s="2" t="s">
        <v>26033</v>
      </c>
      <c r="B13496" s="3" t="s">
        <v>26034</v>
      </c>
      <c r="C13496" s="2"/>
      <c r="D13496" s="2" t="s">
        <v>16</v>
      </c>
      <c r="E13496" s="4">
        <f>470.00*(1-Z1%)</f>
        <v>470</v>
      </c>
      <c r="F13496" s="2">
        <v>1</v>
      </c>
      <c r="G13496" s="2"/>
    </row>
    <row r="13497" spans="1:26" customHeight="1" ht="36" hidden="true" outlineLevel="2">
      <c r="A13497" s="2" t="s">
        <v>26035</v>
      </c>
      <c r="B13497" s="3" t="s">
        <v>26036</v>
      </c>
      <c r="C13497" s="2"/>
      <c r="D13497" s="2" t="s">
        <v>16</v>
      </c>
      <c r="E13497" s="4">
        <f>470.00*(1-Z1%)</f>
        <v>470</v>
      </c>
      <c r="F13497" s="2">
        <v>1</v>
      </c>
      <c r="G13497" s="2"/>
    </row>
    <row r="13498" spans="1:26" customHeight="1" ht="36" hidden="true" outlineLevel="2">
      <c r="A13498" s="2" t="s">
        <v>26037</v>
      </c>
      <c r="B13498" s="3" t="s">
        <v>26038</v>
      </c>
      <c r="C13498" s="2"/>
      <c r="D13498" s="2" t="s">
        <v>16</v>
      </c>
      <c r="E13498" s="4">
        <f>450.00*(1-Z1%)</f>
        <v>450</v>
      </c>
      <c r="F13498" s="2">
        <v>1</v>
      </c>
      <c r="G13498" s="2"/>
    </row>
    <row r="13499" spans="1:26" customHeight="1" ht="36" hidden="true" outlineLevel="2">
      <c r="A13499" s="2" t="s">
        <v>26039</v>
      </c>
      <c r="B13499" s="3" t="s">
        <v>26040</v>
      </c>
      <c r="C13499" s="2"/>
      <c r="D13499" s="2" t="s">
        <v>16</v>
      </c>
      <c r="E13499" s="4">
        <f>470.00*(1-Z1%)</f>
        <v>470</v>
      </c>
      <c r="F13499" s="2">
        <v>1</v>
      </c>
      <c r="G13499" s="2"/>
    </row>
    <row r="13500" spans="1:26" customHeight="1" ht="36" hidden="true" outlineLevel="2">
      <c r="A13500" s="2" t="s">
        <v>26041</v>
      </c>
      <c r="B13500" s="3" t="s">
        <v>26042</v>
      </c>
      <c r="C13500" s="2"/>
      <c r="D13500" s="2" t="s">
        <v>16</v>
      </c>
      <c r="E13500" s="4">
        <f>500.00*(1-Z1%)</f>
        <v>500</v>
      </c>
      <c r="F13500" s="2">
        <v>1</v>
      </c>
      <c r="G13500" s="2"/>
    </row>
    <row r="13501" spans="1:26" customHeight="1" ht="36" hidden="true" outlineLevel="2">
      <c r="A13501" s="2" t="s">
        <v>26043</v>
      </c>
      <c r="B13501" s="3" t="s">
        <v>26044</v>
      </c>
      <c r="C13501" s="2"/>
      <c r="D13501" s="2" t="s">
        <v>16</v>
      </c>
      <c r="E13501" s="4">
        <f>385.00*(1-Z1%)</f>
        <v>385</v>
      </c>
      <c r="F13501" s="2">
        <v>1</v>
      </c>
      <c r="G13501" s="2"/>
    </row>
    <row r="13502" spans="1:26" customHeight="1" ht="36" hidden="true" outlineLevel="2">
      <c r="A13502" s="2" t="s">
        <v>26045</v>
      </c>
      <c r="B13502" s="3" t="s">
        <v>26046</v>
      </c>
      <c r="C13502" s="2"/>
      <c r="D13502" s="2" t="s">
        <v>16</v>
      </c>
      <c r="E13502" s="4">
        <f>400.00*(1-Z1%)</f>
        <v>400</v>
      </c>
      <c r="F13502" s="2">
        <v>2</v>
      </c>
      <c r="G13502" s="2"/>
    </row>
    <row r="13503" spans="1:26" customHeight="1" ht="36" hidden="true" outlineLevel="2">
      <c r="A13503" s="2" t="s">
        <v>26047</v>
      </c>
      <c r="B13503" s="3" t="s">
        <v>26048</v>
      </c>
      <c r="C13503" s="2"/>
      <c r="D13503" s="2" t="s">
        <v>16</v>
      </c>
      <c r="E13503" s="4">
        <f>400.00*(1-Z1%)</f>
        <v>400</v>
      </c>
      <c r="F13503" s="2">
        <v>1</v>
      </c>
      <c r="G13503" s="2"/>
    </row>
    <row r="13504" spans="1:26" customHeight="1" ht="36" hidden="true" outlineLevel="2">
      <c r="A13504" s="2" t="s">
        <v>26049</v>
      </c>
      <c r="B13504" s="3" t="s">
        <v>26050</v>
      </c>
      <c r="C13504" s="2"/>
      <c r="D13504" s="2" t="s">
        <v>16</v>
      </c>
      <c r="E13504" s="4">
        <f>235.00*(1-Z1%)</f>
        <v>235</v>
      </c>
      <c r="F13504" s="2">
        <v>1</v>
      </c>
      <c r="G13504" s="2"/>
    </row>
    <row r="13505" spans="1:26" customHeight="1" ht="36" hidden="true" outlineLevel="2">
      <c r="A13505" s="2" t="s">
        <v>26051</v>
      </c>
      <c r="B13505" s="3" t="s">
        <v>26052</v>
      </c>
      <c r="C13505" s="2"/>
      <c r="D13505" s="2" t="s">
        <v>16</v>
      </c>
      <c r="E13505" s="4">
        <f>370.00*(1-Z1%)</f>
        <v>370</v>
      </c>
      <c r="F13505" s="2">
        <v>2</v>
      </c>
      <c r="G13505" s="2"/>
    </row>
    <row r="13506" spans="1:26" customHeight="1" ht="36" hidden="true" outlineLevel="2">
      <c r="A13506" s="2" t="s">
        <v>26053</v>
      </c>
      <c r="B13506" s="3" t="s">
        <v>26054</v>
      </c>
      <c r="C13506" s="2"/>
      <c r="D13506" s="2" t="s">
        <v>16</v>
      </c>
      <c r="E13506" s="4">
        <f>450.00*(1-Z1%)</f>
        <v>450</v>
      </c>
      <c r="F13506" s="2">
        <v>1</v>
      </c>
      <c r="G13506" s="2"/>
    </row>
    <row r="13507" spans="1:26" customHeight="1" ht="36" hidden="true" outlineLevel="2">
      <c r="A13507" s="2" t="s">
        <v>26055</v>
      </c>
      <c r="B13507" s="3" t="s">
        <v>26056</v>
      </c>
      <c r="C13507" s="2"/>
      <c r="D13507" s="2" t="s">
        <v>16</v>
      </c>
      <c r="E13507" s="4">
        <f>300.00*(1-Z1%)</f>
        <v>300</v>
      </c>
      <c r="F13507" s="2">
        <v>1</v>
      </c>
      <c r="G13507" s="2"/>
    </row>
    <row r="13508" spans="1:26" customHeight="1" ht="36" hidden="true" outlineLevel="2">
      <c r="A13508" s="2" t="s">
        <v>26057</v>
      </c>
      <c r="B13508" s="3" t="s">
        <v>26058</v>
      </c>
      <c r="C13508" s="2"/>
      <c r="D13508" s="2" t="s">
        <v>16</v>
      </c>
      <c r="E13508" s="4">
        <f>370.00*(1-Z1%)</f>
        <v>370</v>
      </c>
      <c r="F13508" s="2">
        <v>1</v>
      </c>
      <c r="G13508" s="2"/>
    </row>
    <row r="13509" spans="1:26" customHeight="1" ht="36" hidden="true" outlineLevel="2">
      <c r="A13509" s="2" t="s">
        <v>26059</v>
      </c>
      <c r="B13509" s="3" t="s">
        <v>26060</v>
      </c>
      <c r="C13509" s="2"/>
      <c r="D13509" s="2" t="s">
        <v>16</v>
      </c>
      <c r="E13509" s="4">
        <f>370.00*(1-Z1%)</f>
        <v>370</v>
      </c>
      <c r="F13509" s="2">
        <v>1</v>
      </c>
      <c r="G13509" s="2"/>
    </row>
    <row r="13510" spans="1:26" customHeight="1" ht="36" hidden="true" outlineLevel="2">
      <c r="A13510" s="2" t="s">
        <v>26061</v>
      </c>
      <c r="B13510" s="3" t="s">
        <v>26062</v>
      </c>
      <c r="C13510" s="2"/>
      <c r="D13510" s="2" t="s">
        <v>16</v>
      </c>
      <c r="E13510" s="4">
        <f>195.00*(1-Z1%)</f>
        <v>195</v>
      </c>
      <c r="F13510" s="2">
        <v>1</v>
      </c>
      <c r="G13510" s="2"/>
    </row>
    <row r="13511" spans="1:26" customHeight="1" ht="36" hidden="true" outlineLevel="2">
      <c r="A13511" s="2" t="s">
        <v>26063</v>
      </c>
      <c r="B13511" s="3" t="s">
        <v>26064</v>
      </c>
      <c r="C13511" s="2"/>
      <c r="D13511" s="2" t="s">
        <v>16</v>
      </c>
      <c r="E13511" s="4">
        <f>300.00*(1-Z1%)</f>
        <v>300</v>
      </c>
      <c r="F13511" s="2">
        <v>1</v>
      </c>
      <c r="G13511" s="2"/>
    </row>
    <row r="13512" spans="1:26" customHeight="1" ht="36" hidden="true" outlineLevel="2">
      <c r="A13512" s="2" t="s">
        <v>26065</v>
      </c>
      <c r="B13512" s="3" t="s">
        <v>26066</v>
      </c>
      <c r="C13512" s="2"/>
      <c r="D13512" s="2" t="s">
        <v>16</v>
      </c>
      <c r="E13512" s="4">
        <f>300.00*(1-Z1%)</f>
        <v>300</v>
      </c>
      <c r="F13512" s="2">
        <v>1</v>
      </c>
      <c r="G13512" s="2"/>
    </row>
    <row r="13513" spans="1:26" customHeight="1" ht="36" hidden="true" outlineLevel="2">
      <c r="A13513" s="2" t="s">
        <v>26067</v>
      </c>
      <c r="B13513" s="3" t="s">
        <v>26068</v>
      </c>
      <c r="C13513" s="2"/>
      <c r="D13513" s="2" t="s">
        <v>16</v>
      </c>
      <c r="E13513" s="4">
        <f>430.00*(1-Z1%)</f>
        <v>430</v>
      </c>
      <c r="F13513" s="2">
        <v>1</v>
      </c>
      <c r="G13513" s="2"/>
    </row>
    <row r="13514" spans="1:26" customHeight="1" ht="36" hidden="true" outlineLevel="2">
      <c r="A13514" s="2" t="s">
        <v>26069</v>
      </c>
      <c r="B13514" s="3" t="s">
        <v>26070</v>
      </c>
      <c r="C13514" s="2"/>
      <c r="D13514" s="2" t="s">
        <v>16</v>
      </c>
      <c r="E13514" s="4">
        <f>300.00*(1-Z1%)</f>
        <v>300</v>
      </c>
      <c r="F13514" s="2">
        <v>1</v>
      </c>
      <c r="G13514" s="2"/>
    </row>
    <row r="13515" spans="1:26" customHeight="1" ht="36" hidden="true" outlineLevel="2">
      <c r="A13515" s="2" t="s">
        <v>26071</v>
      </c>
      <c r="B13515" s="3" t="s">
        <v>26072</v>
      </c>
      <c r="C13515" s="2"/>
      <c r="D13515" s="2" t="s">
        <v>16</v>
      </c>
      <c r="E13515" s="4">
        <f>370.00*(1-Z1%)</f>
        <v>370</v>
      </c>
      <c r="F13515" s="2">
        <v>2</v>
      </c>
      <c r="G13515" s="2"/>
    </row>
    <row r="13516" spans="1:26" customHeight="1" ht="36" hidden="true" outlineLevel="2">
      <c r="A13516" s="2" t="s">
        <v>26073</v>
      </c>
      <c r="B13516" s="3" t="s">
        <v>26074</v>
      </c>
      <c r="C13516" s="2"/>
      <c r="D13516" s="2" t="s">
        <v>16</v>
      </c>
      <c r="E13516" s="4">
        <f>450.00*(1-Z1%)</f>
        <v>450</v>
      </c>
      <c r="F13516" s="2">
        <v>1</v>
      </c>
      <c r="G13516" s="2"/>
    </row>
    <row r="13517" spans="1:26" customHeight="1" ht="36" hidden="true" outlineLevel="2">
      <c r="A13517" s="2" t="s">
        <v>26075</v>
      </c>
      <c r="B13517" s="3" t="s">
        <v>26076</v>
      </c>
      <c r="C13517" s="2"/>
      <c r="D13517" s="2" t="s">
        <v>16</v>
      </c>
      <c r="E13517" s="4">
        <f>450.00*(1-Z1%)</f>
        <v>450</v>
      </c>
      <c r="F13517" s="2">
        <v>3</v>
      </c>
      <c r="G13517" s="2"/>
    </row>
    <row r="13518" spans="1:26" customHeight="1" ht="36" hidden="true" outlineLevel="2">
      <c r="A13518" s="2" t="s">
        <v>26077</v>
      </c>
      <c r="B13518" s="3" t="s">
        <v>26078</v>
      </c>
      <c r="C13518" s="2"/>
      <c r="D13518" s="2" t="s">
        <v>16</v>
      </c>
      <c r="E13518" s="4">
        <f>235.00*(1-Z1%)</f>
        <v>235</v>
      </c>
      <c r="F13518" s="2">
        <v>1</v>
      </c>
      <c r="G13518" s="2"/>
    </row>
    <row r="13519" spans="1:26" customHeight="1" ht="36" hidden="true" outlineLevel="2">
      <c r="A13519" s="2" t="s">
        <v>26079</v>
      </c>
      <c r="B13519" s="3" t="s">
        <v>26080</v>
      </c>
      <c r="C13519" s="2"/>
      <c r="D13519" s="2" t="s">
        <v>16</v>
      </c>
      <c r="E13519" s="4">
        <f>190.00*(1-Z1%)</f>
        <v>190</v>
      </c>
      <c r="F13519" s="2">
        <v>1</v>
      </c>
      <c r="G13519" s="2"/>
    </row>
    <row r="13520" spans="1:26" customHeight="1" ht="36" hidden="true" outlineLevel="2">
      <c r="A13520" s="2" t="s">
        <v>26081</v>
      </c>
      <c r="B13520" s="3" t="s">
        <v>26082</v>
      </c>
      <c r="C13520" s="2"/>
      <c r="D13520" s="2" t="s">
        <v>16</v>
      </c>
      <c r="E13520" s="4">
        <f>380.00*(1-Z1%)</f>
        <v>380</v>
      </c>
      <c r="F13520" s="2">
        <v>3</v>
      </c>
      <c r="G13520" s="2"/>
    </row>
    <row r="13521" spans="1:26" customHeight="1" ht="36" hidden="true" outlineLevel="2">
      <c r="A13521" s="2" t="s">
        <v>26083</v>
      </c>
      <c r="B13521" s="3" t="s">
        <v>26084</v>
      </c>
      <c r="C13521" s="2"/>
      <c r="D13521" s="2" t="s">
        <v>16</v>
      </c>
      <c r="E13521" s="4">
        <f>380.00*(1-Z1%)</f>
        <v>380</v>
      </c>
      <c r="F13521" s="2">
        <v>1</v>
      </c>
      <c r="G13521" s="2"/>
    </row>
    <row r="13522" spans="1:26" customHeight="1" ht="36" hidden="true" outlineLevel="2">
      <c r="A13522" s="2" t="s">
        <v>26085</v>
      </c>
      <c r="B13522" s="3" t="s">
        <v>26086</v>
      </c>
      <c r="C13522" s="2"/>
      <c r="D13522" s="2" t="s">
        <v>16</v>
      </c>
      <c r="E13522" s="4">
        <f>330.00*(1-Z1%)</f>
        <v>330</v>
      </c>
      <c r="F13522" s="2">
        <v>1</v>
      </c>
      <c r="G13522" s="2"/>
    </row>
    <row r="13523" spans="1:26" customHeight="1" ht="36" hidden="true" outlineLevel="2">
      <c r="A13523" s="2" t="s">
        <v>26087</v>
      </c>
      <c r="B13523" s="3" t="s">
        <v>26088</v>
      </c>
      <c r="C13523" s="2"/>
      <c r="D13523" s="2" t="s">
        <v>16</v>
      </c>
      <c r="E13523" s="4">
        <f>265.00*(1-Z1%)</f>
        <v>265</v>
      </c>
      <c r="F13523" s="2">
        <v>1</v>
      </c>
      <c r="G13523" s="2"/>
    </row>
    <row r="13524" spans="1:26" customHeight="1" ht="36" hidden="true" outlineLevel="2">
      <c r="A13524" s="2" t="s">
        <v>26089</v>
      </c>
      <c r="B13524" s="3" t="s">
        <v>26090</v>
      </c>
      <c r="C13524" s="2"/>
      <c r="D13524" s="2" t="s">
        <v>16</v>
      </c>
      <c r="E13524" s="4">
        <f>320.00*(1-Z1%)</f>
        <v>320</v>
      </c>
      <c r="F13524" s="2">
        <v>1</v>
      </c>
      <c r="G13524" s="2"/>
    </row>
    <row r="13525" spans="1:26" customHeight="1" ht="36" hidden="true" outlineLevel="2">
      <c r="A13525" s="2" t="s">
        <v>26091</v>
      </c>
      <c r="B13525" s="3" t="s">
        <v>26092</v>
      </c>
      <c r="C13525" s="2"/>
      <c r="D13525" s="2" t="s">
        <v>16</v>
      </c>
      <c r="E13525" s="4">
        <f>390.00*(1-Z1%)</f>
        <v>390</v>
      </c>
      <c r="F13525" s="2">
        <v>1</v>
      </c>
      <c r="G13525" s="2"/>
    </row>
    <row r="13526" spans="1:26" customHeight="1" ht="36" hidden="true" outlineLevel="2">
      <c r="A13526" s="2" t="s">
        <v>26093</v>
      </c>
      <c r="B13526" s="3" t="s">
        <v>26094</v>
      </c>
      <c r="C13526" s="2"/>
      <c r="D13526" s="2" t="s">
        <v>16</v>
      </c>
      <c r="E13526" s="4">
        <f>380.00*(1-Z1%)</f>
        <v>380</v>
      </c>
      <c r="F13526" s="2">
        <v>2</v>
      </c>
      <c r="G13526" s="2"/>
    </row>
    <row r="13527" spans="1:26" customHeight="1" ht="36" hidden="true" outlineLevel="2">
      <c r="A13527" s="2" t="s">
        <v>26095</v>
      </c>
      <c r="B13527" s="3" t="s">
        <v>26096</v>
      </c>
      <c r="C13527" s="2"/>
      <c r="D13527" s="2" t="s">
        <v>16</v>
      </c>
      <c r="E13527" s="4">
        <f>490.00*(1-Z1%)</f>
        <v>490</v>
      </c>
      <c r="F13527" s="2">
        <v>2</v>
      </c>
      <c r="G13527" s="2"/>
    </row>
    <row r="13528" spans="1:26" customHeight="1" ht="36" hidden="true" outlineLevel="2">
      <c r="A13528" s="2" t="s">
        <v>26097</v>
      </c>
      <c r="B13528" s="3" t="s">
        <v>26098</v>
      </c>
      <c r="C13528" s="2"/>
      <c r="D13528" s="2" t="s">
        <v>16</v>
      </c>
      <c r="E13528" s="4">
        <f>480.00*(1-Z1%)</f>
        <v>480</v>
      </c>
      <c r="F13528" s="2">
        <v>1</v>
      </c>
      <c r="G13528" s="2"/>
    </row>
    <row r="13529" spans="1:26" customHeight="1" ht="36" hidden="true" outlineLevel="2">
      <c r="A13529" s="2" t="s">
        <v>26099</v>
      </c>
      <c r="B13529" s="3" t="s">
        <v>26100</v>
      </c>
      <c r="C13529" s="2"/>
      <c r="D13529" s="2" t="s">
        <v>16</v>
      </c>
      <c r="E13529" s="4">
        <f>310.00*(1-Z1%)</f>
        <v>310</v>
      </c>
      <c r="F13529" s="2">
        <v>1</v>
      </c>
      <c r="G13529" s="2"/>
    </row>
    <row r="13530" spans="1:26" customHeight="1" ht="36" hidden="true" outlineLevel="2">
      <c r="A13530" s="2" t="s">
        <v>26101</v>
      </c>
      <c r="B13530" s="3" t="s">
        <v>26102</v>
      </c>
      <c r="C13530" s="2"/>
      <c r="D13530" s="2" t="s">
        <v>16</v>
      </c>
      <c r="E13530" s="4">
        <f>420.00*(1-Z1%)</f>
        <v>420</v>
      </c>
      <c r="F13530" s="2">
        <v>1</v>
      </c>
      <c r="G13530" s="2"/>
    </row>
    <row r="13531" spans="1:26" customHeight="1" ht="36" hidden="true" outlineLevel="2">
      <c r="A13531" s="2" t="s">
        <v>26103</v>
      </c>
      <c r="B13531" s="3" t="s">
        <v>26104</v>
      </c>
      <c r="C13531" s="2"/>
      <c r="D13531" s="2" t="s">
        <v>16</v>
      </c>
      <c r="E13531" s="4">
        <f>370.00*(1-Z1%)</f>
        <v>370</v>
      </c>
      <c r="F13531" s="2">
        <v>2</v>
      </c>
      <c r="G13531" s="2"/>
    </row>
    <row r="13532" spans="1:26" customHeight="1" ht="36" hidden="true" outlineLevel="2">
      <c r="A13532" s="2" t="s">
        <v>26105</v>
      </c>
      <c r="B13532" s="3" t="s">
        <v>26106</v>
      </c>
      <c r="C13532" s="2"/>
      <c r="D13532" s="2" t="s">
        <v>16</v>
      </c>
      <c r="E13532" s="4">
        <f>490.00*(1-Z1%)</f>
        <v>490</v>
      </c>
      <c r="F13532" s="2">
        <v>1</v>
      </c>
      <c r="G13532" s="2"/>
    </row>
    <row r="13533" spans="1:26" customHeight="1" ht="18" hidden="true" outlineLevel="2">
      <c r="A13533" s="2" t="s">
        <v>26107</v>
      </c>
      <c r="B13533" s="3" t="s">
        <v>26108</v>
      </c>
      <c r="C13533" s="2"/>
      <c r="D13533" s="2" t="s">
        <v>16</v>
      </c>
      <c r="E13533" s="4">
        <f>410.00*(1-Z1%)</f>
        <v>410</v>
      </c>
      <c r="F13533" s="2">
        <v>1</v>
      </c>
      <c r="G13533" s="2"/>
    </row>
    <row r="13534" spans="1:26" customHeight="1" ht="18" hidden="true" outlineLevel="2">
      <c r="A13534" s="2" t="s">
        <v>26109</v>
      </c>
      <c r="B13534" s="3" t="s">
        <v>26110</v>
      </c>
      <c r="C13534" s="2"/>
      <c r="D13534" s="2" t="s">
        <v>16</v>
      </c>
      <c r="E13534" s="4">
        <f>650.00*(1-Z1%)</f>
        <v>650</v>
      </c>
      <c r="F13534" s="2">
        <v>1</v>
      </c>
      <c r="G13534" s="2"/>
    </row>
    <row r="13535" spans="1:26" customHeight="1" ht="36" hidden="true" outlineLevel="2">
      <c r="A13535" s="2" t="s">
        <v>26111</v>
      </c>
      <c r="B13535" s="3" t="s">
        <v>26112</v>
      </c>
      <c r="C13535" s="2"/>
      <c r="D13535" s="2" t="s">
        <v>16</v>
      </c>
      <c r="E13535" s="4">
        <f>490.00*(1-Z1%)</f>
        <v>490</v>
      </c>
      <c r="F13535" s="2">
        <v>2</v>
      </c>
      <c r="G13535" s="2"/>
    </row>
    <row r="13536" spans="1:26" customHeight="1" ht="18" hidden="true" outlineLevel="2">
      <c r="A13536" s="2" t="s">
        <v>26113</v>
      </c>
      <c r="B13536" s="3" t="s">
        <v>26114</v>
      </c>
      <c r="C13536" s="2"/>
      <c r="D13536" s="2" t="s">
        <v>16</v>
      </c>
      <c r="E13536" s="4">
        <f>285.00*(1-Z1%)</f>
        <v>285</v>
      </c>
      <c r="F13536" s="2">
        <v>1</v>
      </c>
      <c r="G13536" s="2"/>
    </row>
    <row r="13537" spans="1:26" customHeight="1" ht="36" hidden="true" outlineLevel="2">
      <c r="A13537" s="2" t="s">
        <v>26115</v>
      </c>
      <c r="B13537" s="3" t="s">
        <v>26116</v>
      </c>
      <c r="C13537" s="2"/>
      <c r="D13537" s="2" t="s">
        <v>16</v>
      </c>
      <c r="E13537" s="4">
        <f>310.00*(1-Z1%)</f>
        <v>310</v>
      </c>
      <c r="F13537" s="2">
        <v>1</v>
      </c>
      <c r="G13537" s="2"/>
    </row>
    <row r="13538" spans="1:26" customHeight="1" ht="35">
      <c r="A13538" s="1" t="s">
        <v>26117</v>
      </c>
      <c r="B13538" s="1"/>
      <c r="C13538" s="1"/>
      <c r="D13538" s="1"/>
      <c r="E13538" s="1"/>
      <c r="F13538" s="1"/>
      <c r="G13538" s="1"/>
    </row>
    <row r="13539" spans="1:26" customHeight="1" ht="35" hidden="true" outlineLevel="2">
      <c r="A13539" s="5" t="s">
        <v>26118</v>
      </c>
      <c r="B13539" s="5"/>
      <c r="C13539" s="5"/>
      <c r="D13539" s="5"/>
      <c r="E13539" s="5"/>
      <c r="F13539" s="5"/>
      <c r="G13539" s="5"/>
    </row>
    <row r="13540" spans="1:26" customHeight="1" ht="18" hidden="true" outlineLevel="2">
      <c r="A13540" s="2" t="s">
        <v>26119</v>
      </c>
      <c r="B13540" s="3" t="s">
        <v>26120</v>
      </c>
      <c r="C13540" s="2"/>
      <c r="D13540" s="2" t="s">
        <v>16</v>
      </c>
      <c r="E13540" s="4">
        <f>50.00*(1-Z1%)</f>
        <v>50</v>
      </c>
      <c r="F13540" s="2">
        <v>1</v>
      </c>
      <c r="G13540" s="2"/>
    </row>
    <row r="13541" spans="1:26" customHeight="1" ht="36" hidden="true" outlineLevel="2">
      <c r="A13541" s="2" t="s">
        <v>26121</v>
      </c>
      <c r="B13541" s="3" t="s">
        <v>26122</v>
      </c>
      <c r="C13541" s="2"/>
      <c r="D13541" s="2" t="s">
        <v>16</v>
      </c>
      <c r="E13541" s="4">
        <f>200.00*(1-Z1%)</f>
        <v>200</v>
      </c>
      <c r="F13541" s="2">
        <v>1</v>
      </c>
      <c r="G13541" s="2"/>
    </row>
    <row r="13542" spans="1:26" customHeight="1" ht="18" hidden="true" outlineLevel="2">
      <c r="A13542" s="2" t="s">
        <v>26123</v>
      </c>
      <c r="B13542" s="3" t="s">
        <v>26124</v>
      </c>
      <c r="C13542" s="2"/>
      <c r="D13542" s="2" t="s">
        <v>16</v>
      </c>
      <c r="E13542" s="4">
        <f>60.00*(1-Z1%)</f>
        <v>60</v>
      </c>
      <c r="F13542" s="2">
        <v>4</v>
      </c>
      <c r="G13542" s="2"/>
    </row>
    <row r="13543" spans="1:26" customHeight="1" ht="18" hidden="true" outlineLevel="2">
      <c r="A13543" s="2" t="s">
        <v>26125</v>
      </c>
      <c r="B13543" s="3" t="s">
        <v>26126</v>
      </c>
      <c r="C13543" s="2"/>
      <c r="D13543" s="2" t="s">
        <v>16</v>
      </c>
      <c r="E13543" s="4">
        <f>90.00*(1-Z1%)</f>
        <v>90</v>
      </c>
      <c r="F13543" s="2">
        <v>1</v>
      </c>
      <c r="G13543" s="2"/>
    </row>
    <row r="13544" spans="1:26" customHeight="1" ht="18" hidden="true" outlineLevel="2">
      <c r="A13544" s="2" t="s">
        <v>26127</v>
      </c>
      <c r="B13544" s="3" t="s">
        <v>26128</v>
      </c>
      <c r="C13544" s="2"/>
      <c r="D13544" s="2" t="s">
        <v>16</v>
      </c>
      <c r="E13544" s="4">
        <f>70.00*(1-Z1%)</f>
        <v>70</v>
      </c>
      <c r="F13544" s="2">
        <v>14</v>
      </c>
      <c r="G13544" s="2"/>
    </row>
    <row r="13545" spans="1:26" customHeight="1" ht="18" hidden="true" outlineLevel="2">
      <c r="A13545" s="2" t="s">
        <v>26129</v>
      </c>
      <c r="B13545" s="3" t="s">
        <v>26130</v>
      </c>
      <c r="C13545" s="2"/>
      <c r="D13545" s="2" t="s">
        <v>16</v>
      </c>
      <c r="E13545" s="4">
        <f>40.00*(1-Z1%)</f>
        <v>40</v>
      </c>
      <c r="F13545" s="2">
        <v>7</v>
      </c>
      <c r="G13545" s="2"/>
    </row>
    <row r="13546" spans="1:26" customHeight="1" ht="18" hidden="true" outlineLevel="2">
      <c r="A13546" s="2" t="s">
        <v>26131</v>
      </c>
      <c r="B13546" s="3" t="s">
        <v>26132</v>
      </c>
      <c r="C13546" s="2"/>
      <c r="D13546" s="2" t="s">
        <v>16</v>
      </c>
      <c r="E13546" s="4">
        <f>30.00*(1-Z1%)</f>
        <v>30</v>
      </c>
      <c r="F13546" s="2">
        <v>1</v>
      </c>
      <c r="G13546" s="2"/>
    </row>
    <row r="13547" spans="1:26" customHeight="1" ht="36" hidden="true" outlineLevel="2">
      <c r="A13547" s="2" t="s">
        <v>26133</v>
      </c>
      <c r="B13547" s="3" t="s">
        <v>26134</v>
      </c>
      <c r="C13547" s="2"/>
      <c r="D13547" s="2" t="s">
        <v>16</v>
      </c>
      <c r="E13547" s="4">
        <f>40.00*(1-Z1%)</f>
        <v>40</v>
      </c>
      <c r="F13547" s="2">
        <v>2</v>
      </c>
      <c r="G13547" s="2"/>
    </row>
    <row r="13548" spans="1:26" customHeight="1" ht="18" hidden="true" outlineLevel="2">
      <c r="A13548" s="2" t="s">
        <v>26135</v>
      </c>
      <c r="B13548" s="3" t="s">
        <v>26136</v>
      </c>
      <c r="C13548" s="2"/>
      <c r="D13548" s="2" t="s">
        <v>16</v>
      </c>
      <c r="E13548" s="4">
        <f>30.00*(1-Z1%)</f>
        <v>30</v>
      </c>
      <c r="F13548" s="2">
        <v>1</v>
      </c>
      <c r="G13548" s="2"/>
    </row>
    <row r="13549" spans="1:26" customHeight="1" ht="18" hidden="true" outlineLevel="2">
      <c r="A13549" s="2" t="s">
        <v>26137</v>
      </c>
      <c r="B13549" s="3" t="s">
        <v>26138</v>
      </c>
      <c r="C13549" s="2"/>
      <c r="D13549" s="2" t="s">
        <v>16</v>
      </c>
      <c r="E13549" s="4">
        <f>60.00*(1-Z1%)</f>
        <v>60</v>
      </c>
      <c r="F13549" s="2">
        <v>11</v>
      </c>
      <c r="G13549" s="2"/>
    </row>
    <row r="13550" spans="1:26" customHeight="1" ht="18" hidden="true" outlineLevel="2">
      <c r="A13550" s="2" t="s">
        <v>26139</v>
      </c>
      <c r="B13550" s="3" t="s">
        <v>26140</v>
      </c>
      <c r="C13550" s="2"/>
      <c r="D13550" s="2" t="s">
        <v>16</v>
      </c>
      <c r="E13550" s="4">
        <f>65.00*(1-Z1%)</f>
        <v>65</v>
      </c>
      <c r="F13550" s="2">
        <v>2</v>
      </c>
      <c r="G13550" s="2"/>
    </row>
    <row r="13551" spans="1:26" customHeight="1" ht="18" hidden="true" outlineLevel="2">
      <c r="A13551" s="2" t="s">
        <v>26141</v>
      </c>
      <c r="B13551" s="3" t="s">
        <v>26142</v>
      </c>
      <c r="C13551" s="2"/>
      <c r="D13551" s="2" t="s">
        <v>16</v>
      </c>
      <c r="E13551" s="4">
        <f>50.00*(1-Z1%)</f>
        <v>50</v>
      </c>
      <c r="F13551" s="2">
        <v>10</v>
      </c>
      <c r="G13551" s="2"/>
    </row>
    <row r="13552" spans="1:26" customHeight="1" ht="36" hidden="true" outlineLevel="2">
      <c r="A13552" s="2" t="s">
        <v>26143</v>
      </c>
      <c r="B13552" s="3" t="s">
        <v>26144</v>
      </c>
      <c r="C13552" s="2"/>
      <c r="D13552" s="2" t="s">
        <v>16</v>
      </c>
      <c r="E13552" s="4">
        <f>60.00*(1-Z1%)</f>
        <v>60</v>
      </c>
      <c r="F13552" s="2">
        <v>8</v>
      </c>
      <c r="G13552" s="2"/>
    </row>
    <row r="13553" spans="1:26" customHeight="1" ht="18" hidden="true" outlineLevel="2">
      <c r="A13553" s="2" t="s">
        <v>26145</v>
      </c>
      <c r="B13553" s="3" t="s">
        <v>26146</v>
      </c>
      <c r="C13553" s="2"/>
      <c r="D13553" s="2" t="s">
        <v>16</v>
      </c>
      <c r="E13553" s="4">
        <f>50.00*(1-Z1%)</f>
        <v>50</v>
      </c>
      <c r="F13553" s="2">
        <v>1</v>
      </c>
      <c r="G13553" s="2"/>
    </row>
    <row r="13554" spans="1:26" customHeight="1" ht="18" hidden="true" outlineLevel="2">
      <c r="A13554" s="2" t="s">
        <v>26147</v>
      </c>
      <c r="B13554" s="3" t="s">
        <v>26148</v>
      </c>
      <c r="C13554" s="2"/>
      <c r="D13554" s="2" t="s">
        <v>16</v>
      </c>
      <c r="E13554" s="4">
        <f>50.00*(1-Z1%)</f>
        <v>50</v>
      </c>
      <c r="F13554" s="2">
        <v>7</v>
      </c>
      <c r="G13554" s="2"/>
    </row>
    <row r="13555" spans="1:26" customHeight="1" ht="36" hidden="true" outlineLevel="2">
      <c r="A13555" s="2" t="s">
        <v>26149</v>
      </c>
      <c r="B13555" s="3" t="s">
        <v>26150</v>
      </c>
      <c r="C13555" s="2"/>
      <c r="D13555" s="2" t="s">
        <v>16</v>
      </c>
      <c r="E13555" s="4">
        <f>90.00*(1-Z1%)</f>
        <v>90</v>
      </c>
      <c r="F13555" s="2">
        <v>1</v>
      </c>
      <c r="G13555" s="2"/>
    </row>
    <row r="13556" spans="1:26" customHeight="1" ht="36" hidden="true" outlineLevel="2">
      <c r="A13556" s="2" t="s">
        <v>26151</v>
      </c>
      <c r="B13556" s="3" t="s">
        <v>26152</v>
      </c>
      <c r="C13556" s="2"/>
      <c r="D13556" s="2" t="s">
        <v>16</v>
      </c>
      <c r="E13556" s="4">
        <f>50.00*(1-Z1%)</f>
        <v>50</v>
      </c>
      <c r="F13556" s="2">
        <v>9</v>
      </c>
      <c r="G13556" s="2"/>
    </row>
    <row r="13557" spans="1:26" customHeight="1" ht="36" hidden="true" outlineLevel="2">
      <c r="A13557" s="2" t="s">
        <v>26153</v>
      </c>
      <c r="B13557" s="3" t="s">
        <v>26154</v>
      </c>
      <c r="C13557" s="2"/>
      <c r="D13557" s="2" t="s">
        <v>16</v>
      </c>
      <c r="E13557" s="4">
        <f>50.00*(1-Z1%)</f>
        <v>50</v>
      </c>
      <c r="F13557" s="2">
        <v>5</v>
      </c>
      <c r="G13557" s="2"/>
    </row>
    <row r="13558" spans="1:26" customHeight="1" ht="18" hidden="true" outlineLevel="2">
      <c r="A13558" s="2" t="s">
        <v>26155</v>
      </c>
      <c r="B13558" s="3" t="s">
        <v>26156</v>
      </c>
      <c r="C13558" s="2"/>
      <c r="D13558" s="2" t="s">
        <v>16</v>
      </c>
      <c r="E13558" s="4">
        <f>50.00*(1-Z1%)</f>
        <v>50</v>
      </c>
      <c r="F13558" s="2">
        <v>4</v>
      </c>
      <c r="G13558" s="2"/>
    </row>
    <row r="13559" spans="1:26" customHeight="1" ht="35" hidden="true" outlineLevel="2">
      <c r="A13559" s="5" t="s">
        <v>26157</v>
      </c>
      <c r="B13559" s="5"/>
      <c r="C13559" s="5"/>
      <c r="D13559" s="5"/>
      <c r="E13559" s="5"/>
      <c r="F13559" s="5"/>
      <c r="G13559" s="5"/>
    </row>
    <row r="13560" spans="1:26" customHeight="1" ht="36" hidden="true" outlineLevel="2">
      <c r="A13560" s="2" t="s">
        <v>26158</v>
      </c>
      <c r="B13560" s="3" t="s">
        <v>26159</v>
      </c>
      <c r="C13560" s="2"/>
      <c r="D13560" s="2" t="s">
        <v>16</v>
      </c>
      <c r="E13560" s="4">
        <f>250.00*(1-Z1%)</f>
        <v>250</v>
      </c>
      <c r="F13560" s="2">
        <v>2</v>
      </c>
      <c r="G13560" s="2"/>
    </row>
    <row r="13561" spans="1:26" customHeight="1" ht="36" hidden="true" outlineLevel="2">
      <c r="A13561" s="2" t="s">
        <v>26160</v>
      </c>
      <c r="B13561" s="3" t="s">
        <v>26161</v>
      </c>
      <c r="C13561" s="2"/>
      <c r="D13561" s="2" t="s">
        <v>16</v>
      </c>
      <c r="E13561" s="4">
        <f>150.00*(1-Z1%)</f>
        <v>150</v>
      </c>
      <c r="F13561" s="2">
        <v>1</v>
      </c>
      <c r="G13561" s="2"/>
    </row>
    <row r="13562" spans="1:26" customHeight="1" ht="36" hidden="true" outlineLevel="2">
      <c r="A13562" s="2" t="s">
        <v>26162</v>
      </c>
      <c r="B13562" s="3" t="s">
        <v>26163</v>
      </c>
      <c r="C13562" s="2"/>
      <c r="D13562" s="2" t="s">
        <v>16</v>
      </c>
      <c r="E13562" s="4">
        <f>60.00*(1-Z1%)</f>
        <v>60</v>
      </c>
      <c r="F13562" s="2">
        <v>1</v>
      </c>
      <c r="G13562" s="2"/>
    </row>
    <row r="13563" spans="1:26" customHeight="1" ht="36" hidden="true" outlineLevel="2">
      <c r="A13563" s="2" t="s">
        <v>26164</v>
      </c>
      <c r="B13563" s="3" t="s">
        <v>26165</v>
      </c>
      <c r="C13563" s="2"/>
      <c r="D13563" s="2" t="s">
        <v>16</v>
      </c>
      <c r="E13563" s="4">
        <f>290.00*(1-Z1%)</f>
        <v>290</v>
      </c>
      <c r="F13563" s="2">
        <v>3</v>
      </c>
      <c r="G13563" s="2"/>
    </row>
    <row r="13564" spans="1:26" customHeight="1" ht="36" hidden="true" outlineLevel="2">
      <c r="A13564" s="2" t="s">
        <v>26166</v>
      </c>
      <c r="B13564" s="3" t="s">
        <v>26167</v>
      </c>
      <c r="C13564" s="2"/>
      <c r="D13564" s="2" t="s">
        <v>16</v>
      </c>
      <c r="E13564" s="4">
        <f>300.00*(1-Z1%)</f>
        <v>300</v>
      </c>
      <c r="F13564" s="2">
        <v>2</v>
      </c>
      <c r="G13564" s="2"/>
    </row>
    <row r="13565" spans="1:26" customHeight="1" ht="36" hidden="true" outlineLevel="2">
      <c r="A13565" s="2" t="s">
        <v>26168</v>
      </c>
      <c r="B13565" s="3" t="s">
        <v>26169</v>
      </c>
      <c r="C13565" s="2"/>
      <c r="D13565" s="2" t="s">
        <v>16</v>
      </c>
      <c r="E13565" s="4">
        <f>160.00*(1-Z1%)</f>
        <v>160</v>
      </c>
      <c r="F13565" s="2">
        <v>2</v>
      </c>
      <c r="G13565" s="2"/>
    </row>
    <row r="13566" spans="1:26" customHeight="1" ht="36" hidden="true" outlineLevel="2">
      <c r="A13566" s="2" t="s">
        <v>26170</v>
      </c>
      <c r="B13566" s="3" t="s">
        <v>26171</v>
      </c>
      <c r="C13566" s="2"/>
      <c r="D13566" s="2" t="s">
        <v>16</v>
      </c>
      <c r="E13566" s="4">
        <f>170.00*(1-Z1%)</f>
        <v>170</v>
      </c>
      <c r="F13566" s="2">
        <v>1</v>
      </c>
      <c r="G13566" s="2"/>
    </row>
    <row r="13567" spans="1:26" customHeight="1" ht="18" hidden="true" outlineLevel="2">
      <c r="A13567" s="2" t="s">
        <v>26172</v>
      </c>
      <c r="B13567" s="3" t="s">
        <v>26173</v>
      </c>
      <c r="C13567" s="2"/>
      <c r="D13567" s="2" t="s">
        <v>16</v>
      </c>
      <c r="E13567" s="4">
        <f>90.00*(1-Z1%)</f>
        <v>90</v>
      </c>
      <c r="F13567" s="2">
        <v>2</v>
      </c>
      <c r="G13567" s="2"/>
    </row>
    <row r="13568" spans="1:26" customHeight="1" ht="36" hidden="true" outlineLevel="2">
      <c r="A13568" s="2" t="s">
        <v>26174</v>
      </c>
      <c r="B13568" s="3" t="s">
        <v>26175</v>
      </c>
      <c r="C13568" s="2"/>
      <c r="D13568" s="2" t="s">
        <v>16</v>
      </c>
      <c r="E13568" s="4">
        <f>130.00*(1-Z1%)</f>
        <v>130</v>
      </c>
      <c r="F13568" s="2">
        <v>1</v>
      </c>
      <c r="G13568" s="2"/>
    </row>
    <row r="13569" spans="1:26" customHeight="1" ht="36" hidden="true" outlineLevel="2">
      <c r="A13569" s="2" t="s">
        <v>26176</v>
      </c>
      <c r="B13569" s="3" t="s">
        <v>26177</v>
      </c>
      <c r="C13569" s="2"/>
      <c r="D13569" s="2" t="s">
        <v>16</v>
      </c>
      <c r="E13569" s="4">
        <f>330.00*(1-Z1%)</f>
        <v>330</v>
      </c>
      <c r="F13569" s="2">
        <v>1</v>
      </c>
      <c r="G13569" s="2"/>
    </row>
    <row r="13570" spans="1:26" customHeight="1" ht="36" hidden="true" outlineLevel="2">
      <c r="A13570" s="2" t="s">
        <v>26178</v>
      </c>
      <c r="B13570" s="3" t="s">
        <v>26179</v>
      </c>
      <c r="C13570" s="2"/>
      <c r="D13570" s="2" t="s">
        <v>16</v>
      </c>
      <c r="E13570" s="4">
        <f>250.00*(1-Z1%)</f>
        <v>250</v>
      </c>
      <c r="F13570" s="2">
        <v>1</v>
      </c>
      <c r="G13570" s="2"/>
    </row>
    <row r="13571" spans="1:26" customHeight="1" ht="36" hidden="true" outlineLevel="2">
      <c r="A13571" s="2" t="s">
        <v>26180</v>
      </c>
      <c r="B13571" s="3" t="s">
        <v>26181</v>
      </c>
      <c r="C13571" s="2"/>
      <c r="D13571" s="2" t="s">
        <v>16</v>
      </c>
      <c r="E13571" s="4">
        <f>530.00*(1-Z1%)</f>
        <v>530</v>
      </c>
      <c r="F13571" s="2">
        <v>2</v>
      </c>
      <c r="G13571" s="2"/>
    </row>
    <row r="13572" spans="1:26" customHeight="1" ht="18" hidden="true" outlineLevel="2">
      <c r="A13572" s="2" t="s">
        <v>26182</v>
      </c>
      <c r="B13572" s="3" t="s">
        <v>26183</v>
      </c>
      <c r="C13572" s="2"/>
      <c r="D13572" s="2" t="s">
        <v>16</v>
      </c>
      <c r="E13572" s="4">
        <f>130.00*(1-Z1%)</f>
        <v>130</v>
      </c>
      <c r="F13572" s="2">
        <v>1</v>
      </c>
      <c r="G13572" s="2"/>
    </row>
    <row r="13573" spans="1:26" customHeight="1" ht="36" hidden="true" outlineLevel="2">
      <c r="A13573" s="2" t="s">
        <v>26184</v>
      </c>
      <c r="B13573" s="3" t="s">
        <v>26185</v>
      </c>
      <c r="C13573" s="2"/>
      <c r="D13573" s="2" t="s">
        <v>16</v>
      </c>
      <c r="E13573" s="4">
        <f>380.00*(1-Z1%)</f>
        <v>380</v>
      </c>
      <c r="F13573" s="2">
        <v>4</v>
      </c>
      <c r="G13573" s="2"/>
    </row>
    <row r="13574" spans="1:26" customHeight="1" ht="36" hidden="true" outlineLevel="2">
      <c r="A13574" s="2" t="s">
        <v>26186</v>
      </c>
      <c r="B13574" s="3" t="s">
        <v>26187</v>
      </c>
      <c r="C13574" s="2"/>
      <c r="D13574" s="2" t="s">
        <v>16</v>
      </c>
      <c r="E13574" s="4">
        <f>220.00*(1-Z1%)</f>
        <v>220</v>
      </c>
      <c r="F13574" s="2">
        <v>4</v>
      </c>
      <c r="G13574" s="2"/>
    </row>
    <row r="13575" spans="1:26" customHeight="1" ht="18" hidden="true" outlineLevel="2">
      <c r="A13575" s="2" t="s">
        <v>26188</v>
      </c>
      <c r="B13575" s="3" t="s">
        <v>26189</v>
      </c>
      <c r="C13575" s="2"/>
      <c r="D13575" s="2" t="s">
        <v>16</v>
      </c>
      <c r="E13575" s="4">
        <f>150.00*(1-Z1%)</f>
        <v>150</v>
      </c>
      <c r="F13575" s="2">
        <v>1</v>
      </c>
      <c r="G13575" s="2"/>
    </row>
    <row r="13576" spans="1:26" customHeight="1" ht="36" hidden="true" outlineLevel="2">
      <c r="A13576" s="2" t="s">
        <v>26190</v>
      </c>
      <c r="B13576" s="3" t="s">
        <v>26191</v>
      </c>
      <c r="C13576" s="2"/>
      <c r="D13576" s="2" t="s">
        <v>16</v>
      </c>
      <c r="E13576" s="4">
        <f>990.00*(1-Z1%)</f>
        <v>990</v>
      </c>
      <c r="F13576" s="2">
        <v>1</v>
      </c>
      <c r="G13576" s="2"/>
    </row>
    <row r="13577" spans="1:26" customHeight="1" ht="36" hidden="true" outlineLevel="2">
      <c r="A13577" s="2" t="s">
        <v>26192</v>
      </c>
      <c r="B13577" s="3" t="s">
        <v>26193</v>
      </c>
      <c r="C13577" s="2"/>
      <c r="D13577" s="2" t="s">
        <v>16</v>
      </c>
      <c r="E13577" s="4">
        <f>390.00*(1-Z1%)</f>
        <v>390</v>
      </c>
      <c r="F13577" s="2">
        <v>5</v>
      </c>
      <c r="G13577" s="2"/>
    </row>
    <row r="13578" spans="1:26" customHeight="1" ht="36" hidden="true" outlineLevel="2">
      <c r="A13578" s="2" t="s">
        <v>26194</v>
      </c>
      <c r="B13578" s="3" t="s">
        <v>26195</v>
      </c>
      <c r="C13578" s="2"/>
      <c r="D13578" s="2" t="s">
        <v>16</v>
      </c>
      <c r="E13578" s="4">
        <f>260.00*(1-Z1%)</f>
        <v>260</v>
      </c>
      <c r="F13578" s="2">
        <v>2</v>
      </c>
      <c r="G13578" s="2"/>
    </row>
    <row r="13579" spans="1:26" customHeight="1" ht="36" hidden="true" outlineLevel="2">
      <c r="A13579" s="2" t="s">
        <v>26196</v>
      </c>
      <c r="B13579" s="3" t="s">
        <v>26197</v>
      </c>
      <c r="C13579" s="2"/>
      <c r="D13579" s="2" t="s">
        <v>16</v>
      </c>
      <c r="E13579" s="4">
        <f>380.00*(1-Z1%)</f>
        <v>380</v>
      </c>
      <c r="F13579" s="2">
        <v>1</v>
      </c>
      <c r="G13579" s="2"/>
    </row>
    <row r="13580" spans="1:26" customHeight="1" ht="36" hidden="true" outlineLevel="2">
      <c r="A13580" s="2" t="s">
        <v>26198</v>
      </c>
      <c r="B13580" s="3" t="s">
        <v>26199</v>
      </c>
      <c r="C13580" s="2"/>
      <c r="D13580" s="2" t="s">
        <v>16</v>
      </c>
      <c r="E13580" s="4">
        <f>390.00*(1-Z1%)</f>
        <v>390</v>
      </c>
      <c r="F13580" s="2">
        <v>1</v>
      </c>
      <c r="G13580" s="2"/>
    </row>
    <row r="13581" spans="1:26" customHeight="1" ht="36" hidden="true" outlineLevel="2">
      <c r="A13581" s="2" t="s">
        <v>26200</v>
      </c>
      <c r="B13581" s="3" t="s">
        <v>26201</v>
      </c>
      <c r="C13581" s="2"/>
      <c r="D13581" s="2" t="s">
        <v>16</v>
      </c>
      <c r="E13581" s="4">
        <f>660.00*(1-Z1%)</f>
        <v>660</v>
      </c>
      <c r="F13581" s="2">
        <v>4</v>
      </c>
      <c r="G13581" s="2"/>
    </row>
    <row r="13582" spans="1:26" customHeight="1" ht="36" hidden="true" outlineLevel="2">
      <c r="A13582" s="2" t="s">
        <v>26202</v>
      </c>
      <c r="B13582" s="3" t="s">
        <v>26203</v>
      </c>
      <c r="C13582" s="2"/>
      <c r="D13582" s="2" t="s">
        <v>16</v>
      </c>
      <c r="E13582" s="4">
        <f>500.00*(1-Z1%)</f>
        <v>500</v>
      </c>
      <c r="F13582" s="2">
        <v>1</v>
      </c>
      <c r="G13582" s="2"/>
    </row>
    <row r="13583" spans="1:26" customHeight="1" ht="35" hidden="true" outlineLevel="2">
      <c r="A13583" s="5" t="s">
        <v>26204</v>
      </c>
      <c r="B13583" s="5"/>
      <c r="C13583" s="5"/>
      <c r="D13583" s="5"/>
      <c r="E13583" s="5"/>
      <c r="F13583" s="5"/>
      <c r="G13583" s="5"/>
    </row>
    <row r="13584" spans="1:26" customHeight="1" ht="36" hidden="true" outlineLevel="2">
      <c r="A13584" s="2" t="s">
        <v>26205</v>
      </c>
      <c r="B13584" s="3" t="s">
        <v>26206</v>
      </c>
      <c r="C13584" s="2"/>
      <c r="D13584" s="2" t="s">
        <v>16</v>
      </c>
      <c r="E13584" s="4">
        <f>690.00*(1-Z1%)</f>
        <v>690</v>
      </c>
      <c r="F13584" s="2">
        <v>1</v>
      </c>
      <c r="G13584" s="2"/>
    </row>
    <row r="13585" spans="1:26" customHeight="1" ht="36" hidden="true" outlineLevel="2">
      <c r="A13585" s="2" t="s">
        <v>26207</v>
      </c>
      <c r="B13585" s="3" t="s">
        <v>26208</v>
      </c>
      <c r="C13585" s="2"/>
      <c r="D13585" s="2" t="s">
        <v>16</v>
      </c>
      <c r="E13585" s="4">
        <f>1790.00*(1-Z1%)</f>
        <v>1790</v>
      </c>
      <c r="F13585" s="2">
        <v>1</v>
      </c>
      <c r="G13585" s="2"/>
    </row>
    <row r="13586" spans="1:26" customHeight="1" ht="18" hidden="true" outlineLevel="2">
      <c r="A13586" s="2" t="s">
        <v>26209</v>
      </c>
      <c r="B13586" s="3" t="s">
        <v>26210</v>
      </c>
      <c r="C13586" s="2"/>
      <c r="D13586" s="2" t="s">
        <v>16</v>
      </c>
      <c r="E13586" s="4">
        <f>990.00*(1-Z1%)</f>
        <v>990</v>
      </c>
      <c r="F13586" s="2">
        <v>1</v>
      </c>
      <c r="G13586" s="2"/>
    </row>
    <row r="13587" spans="1:26" customHeight="1" ht="18" hidden="true" outlineLevel="2">
      <c r="A13587" s="2" t="s">
        <v>26211</v>
      </c>
      <c r="B13587" s="3" t="s">
        <v>26212</v>
      </c>
      <c r="C13587" s="2"/>
      <c r="D13587" s="2" t="s">
        <v>16</v>
      </c>
      <c r="E13587" s="4">
        <f>590.00*(1-Z1%)</f>
        <v>590</v>
      </c>
      <c r="F13587" s="2">
        <v>1</v>
      </c>
      <c r="G13587" s="2"/>
    </row>
    <row r="13588" spans="1:26" customHeight="1" ht="18" hidden="true" outlineLevel="2">
      <c r="A13588" s="2" t="s">
        <v>26213</v>
      </c>
      <c r="B13588" s="3" t="s">
        <v>26214</v>
      </c>
      <c r="C13588" s="2"/>
      <c r="D13588" s="2" t="s">
        <v>16</v>
      </c>
      <c r="E13588" s="4">
        <f>630.00*(1-Z1%)</f>
        <v>630</v>
      </c>
      <c r="F13588" s="2">
        <v>2</v>
      </c>
      <c r="G13588" s="2"/>
    </row>
    <row r="13589" spans="1:26" customHeight="1" ht="18" hidden="true" outlineLevel="2">
      <c r="A13589" s="2" t="s">
        <v>26215</v>
      </c>
      <c r="B13589" s="3" t="s">
        <v>26216</v>
      </c>
      <c r="C13589" s="2"/>
      <c r="D13589" s="2" t="s">
        <v>16</v>
      </c>
      <c r="E13589" s="4">
        <f>750.00*(1-Z1%)</f>
        <v>750</v>
      </c>
      <c r="F13589" s="2">
        <v>1</v>
      </c>
      <c r="G13589" s="2"/>
    </row>
    <row r="13590" spans="1:26" customHeight="1" ht="18" hidden="true" outlineLevel="2">
      <c r="A13590" s="2" t="s">
        <v>26217</v>
      </c>
      <c r="B13590" s="3" t="s">
        <v>26218</v>
      </c>
      <c r="C13590" s="2"/>
      <c r="D13590" s="2" t="s">
        <v>16</v>
      </c>
      <c r="E13590" s="4">
        <f>720.00*(1-Z1%)</f>
        <v>720</v>
      </c>
      <c r="F13590" s="2">
        <v>1</v>
      </c>
      <c r="G13590" s="2"/>
    </row>
    <row r="13591" spans="1:26" customHeight="1" ht="18" hidden="true" outlineLevel="2">
      <c r="A13591" s="2" t="s">
        <v>26219</v>
      </c>
      <c r="B13591" s="3" t="s">
        <v>26220</v>
      </c>
      <c r="C13591" s="2"/>
      <c r="D13591" s="2" t="s">
        <v>16</v>
      </c>
      <c r="E13591" s="4">
        <f>550.00*(1-Z1%)</f>
        <v>550</v>
      </c>
      <c r="F13591" s="2">
        <v>2</v>
      </c>
      <c r="G13591" s="2"/>
    </row>
    <row r="13592" spans="1:26" customHeight="1" ht="18" hidden="true" outlineLevel="2">
      <c r="A13592" s="2" t="s">
        <v>26221</v>
      </c>
      <c r="B13592" s="3" t="s">
        <v>26222</v>
      </c>
      <c r="C13592" s="2"/>
      <c r="D13592" s="2" t="s">
        <v>16</v>
      </c>
      <c r="E13592" s="4">
        <f>550.00*(1-Z1%)</f>
        <v>550</v>
      </c>
      <c r="F13592" s="2">
        <v>1</v>
      </c>
      <c r="G13592" s="2"/>
    </row>
    <row r="13593" spans="1:26" customHeight="1" ht="18" hidden="true" outlineLevel="2">
      <c r="A13593" s="2" t="s">
        <v>26223</v>
      </c>
      <c r="B13593" s="3" t="s">
        <v>26224</v>
      </c>
      <c r="C13593" s="2"/>
      <c r="D13593" s="2" t="s">
        <v>16</v>
      </c>
      <c r="E13593" s="4">
        <f>460.00*(1-Z1%)</f>
        <v>460</v>
      </c>
      <c r="F13593" s="2">
        <v>1</v>
      </c>
      <c r="G13593" s="2"/>
    </row>
    <row r="13594" spans="1:26" customHeight="1" ht="36" hidden="true" outlineLevel="2">
      <c r="A13594" s="2" t="s">
        <v>26225</v>
      </c>
      <c r="B13594" s="3" t="s">
        <v>26226</v>
      </c>
      <c r="C13594" s="2"/>
      <c r="D13594" s="2" t="s">
        <v>16</v>
      </c>
      <c r="E13594" s="4">
        <f>690.00*(1-Z1%)</f>
        <v>690</v>
      </c>
      <c r="F13594" s="2">
        <v>1</v>
      </c>
      <c r="G13594" s="2"/>
    </row>
    <row r="13595" spans="1:26" customHeight="1" ht="36" hidden="true" outlineLevel="2">
      <c r="A13595" s="2" t="s">
        <v>26227</v>
      </c>
      <c r="B13595" s="3" t="s">
        <v>26228</v>
      </c>
      <c r="C13595" s="2"/>
      <c r="D13595" s="2" t="s">
        <v>16</v>
      </c>
      <c r="E13595" s="4">
        <f>720.00*(1-Z1%)</f>
        <v>720</v>
      </c>
      <c r="F13595" s="2">
        <v>1</v>
      </c>
      <c r="G13595" s="2"/>
    </row>
    <row r="13596" spans="1:26" customHeight="1" ht="36" hidden="true" outlineLevel="2">
      <c r="A13596" s="2" t="s">
        <v>26229</v>
      </c>
      <c r="B13596" s="3" t="s">
        <v>26230</v>
      </c>
      <c r="C13596" s="2"/>
      <c r="D13596" s="2" t="s">
        <v>16</v>
      </c>
      <c r="E13596" s="4">
        <f>720.00*(1-Z1%)</f>
        <v>720</v>
      </c>
      <c r="F13596" s="2">
        <v>1</v>
      </c>
      <c r="G13596" s="2"/>
    </row>
    <row r="13597" spans="1:26" customHeight="1" ht="36" hidden="true" outlineLevel="2">
      <c r="A13597" s="2" t="s">
        <v>26231</v>
      </c>
      <c r="B13597" s="3" t="s">
        <v>26232</v>
      </c>
      <c r="C13597" s="2"/>
      <c r="D13597" s="2" t="s">
        <v>16</v>
      </c>
      <c r="E13597" s="4">
        <f>690.00*(1-Z1%)</f>
        <v>690</v>
      </c>
      <c r="F13597" s="2">
        <v>1</v>
      </c>
      <c r="G13597" s="2"/>
    </row>
    <row r="13598" spans="1:26" customHeight="1" ht="36" hidden="true" outlineLevel="2">
      <c r="A13598" s="2" t="s">
        <v>26233</v>
      </c>
      <c r="B13598" s="3" t="s">
        <v>26234</v>
      </c>
      <c r="C13598" s="2"/>
      <c r="D13598" s="2" t="s">
        <v>16</v>
      </c>
      <c r="E13598" s="4">
        <f>850.00*(1-Z1%)</f>
        <v>850</v>
      </c>
      <c r="F13598" s="2">
        <v>1</v>
      </c>
      <c r="G13598" s="2"/>
    </row>
    <row r="13599" spans="1:26" customHeight="1" ht="36" hidden="true" outlineLevel="2">
      <c r="A13599" s="2" t="s">
        <v>26235</v>
      </c>
      <c r="B13599" s="3" t="s">
        <v>26236</v>
      </c>
      <c r="C13599" s="2"/>
      <c r="D13599" s="2" t="s">
        <v>16</v>
      </c>
      <c r="E13599" s="4">
        <f>490.00*(1-Z1%)</f>
        <v>490</v>
      </c>
      <c r="F13599" s="2">
        <v>1</v>
      </c>
      <c r="G13599" s="2"/>
    </row>
    <row r="13600" spans="1:26" customHeight="1" ht="18" hidden="true" outlineLevel="2">
      <c r="A13600" s="2" t="s">
        <v>26237</v>
      </c>
      <c r="B13600" s="3" t="s">
        <v>26238</v>
      </c>
      <c r="C13600" s="2"/>
      <c r="D13600" s="2" t="s">
        <v>16</v>
      </c>
      <c r="E13600" s="4">
        <f>960.00*(1-Z1%)</f>
        <v>960</v>
      </c>
      <c r="F13600" s="2">
        <v>2</v>
      </c>
      <c r="G13600" s="2"/>
    </row>
    <row r="13601" spans="1:26" customHeight="1" ht="18" hidden="true" outlineLevel="2">
      <c r="A13601" s="2" t="s">
        <v>26239</v>
      </c>
      <c r="B13601" s="3" t="s">
        <v>26240</v>
      </c>
      <c r="C13601" s="2"/>
      <c r="D13601" s="2" t="s">
        <v>16</v>
      </c>
      <c r="E13601" s="4">
        <f>1990.00*(1-Z1%)</f>
        <v>1990</v>
      </c>
      <c r="F13601" s="2">
        <v>2</v>
      </c>
      <c r="G13601" s="2"/>
    </row>
    <row r="13602" spans="1:26" customHeight="1" ht="18" hidden="true" outlineLevel="2">
      <c r="A13602" s="2" t="s">
        <v>26241</v>
      </c>
      <c r="B13602" s="3" t="s">
        <v>26242</v>
      </c>
      <c r="C13602" s="2"/>
      <c r="D13602" s="2" t="s">
        <v>16</v>
      </c>
      <c r="E13602" s="4">
        <f>1100.00*(1-Z1%)</f>
        <v>1100</v>
      </c>
      <c r="F13602" s="2">
        <v>2</v>
      </c>
      <c r="G13602" s="2"/>
    </row>
    <row r="13603" spans="1:26" customHeight="1" ht="18" hidden="true" outlineLevel="2">
      <c r="A13603" s="2" t="s">
        <v>26243</v>
      </c>
      <c r="B13603" s="3" t="s">
        <v>26244</v>
      </c>
      <c r="C13603" s="2"/>
      <c r="D13603" s="2" t="s">
        <v>16</v>
      </c>
      <c r="E13603" s="4">
        <f>1100.00*(1-Z1%)</f>
        <v>1100</v>
      </c>
      <c r="F13603" s="2">
        <v>2</v>
      </c>
      <c r="G13603" s="2"/>
    </row>
    <row r="13604" spans="1:26" customHeight="1" ht="18" hidden="true" outlineLevel="2">
      <c r="A13604" s="2" t="s">
        <v>26245</v>
      </c>
      <c r="B13604" s="3" t="s">
        <v>26246</v>
      </c>
      <c r="C13604" s="2"/>
      <c r="D13604" s="2" t="s">
        <v>16</v>
      </c>
      <c r="E13604" s="4">
        <f>990.00*(1-Z1%)</f>
        <v>990</v>
      </c>
      <c r="F13604" s="2">
        <v>2</v>
      </c>
      <c r="G13604" s="2"/>
    </row>
    <row r="13605" spans="1:26" customHeight="1" ht="18" hidden="true" outlineLevel="2">
      <c r="A13605" s="2" t="s">
        <v>26247</v>
      </c>
      <c r="B13605" s="3" t="s">
        <v>26248</v>
      </c>
      <c r="C13605" s="2"/>
      <c r="D13605" s="2" t="s">
        <v>16</v>
      </c>
      <c r="E13605" s="4">
        <f>1290.00*(1-Z1%)</f>
        <v>1290</v>
      </c>
      <c r="F13605" s="2">
        <v>1</v>
      </c>
      <c r="G13605" s="2"/>
    </row>
    <row r="13606" spans="1:26" customHeight="1" ht="18" hidden="true" outlineLevel="2">
      <c r="A13606" s="2" t="s">
        <v>26249</v>
      </c>
      <c r="B13606" s="3" t="s">
        <v>26250</v>
      </c>
      <c r="C13606" s="2"/>
      <c r="D13606" s="2" t="s">
        <v>16</v>
      </c>
      <c r="E13606" s="4">
        <f>1250.00*(1-Z1%)</f>
        <v>1250</v>
      </c>
      <c r="F13606" s="2">
        <v>2</v>
      </c>
      <c r="G13606" s="2"/>
    </row>
    <row r="13607" spans="1:26" customHeight="1" ht="18" hidden="true" outlineLevel="2">
      <c r="A13607" s="2" t="s">
        <v>26251</v>
      </c>
      <c r="B13607" s="3" t="s">
        <v>26252</v>
      </c>
      <c r="C13607" s="2"/>
      <c r="D13607" s="2" t="s">
        <v>16</v>
      </c>
      <c r="E13607" s="4">
        <f>1390.00*(1-Z1%)</f>
        <v>1390</v>
      </c>
      <c r="F13607" s="2">
        <v>2</v>
      </c>
      <c r="G13607" s="2"/>
    </row>
    <row r="13608" spans="1:26" customHeight="1" ht="18" hidden="true" outlineLevel="2">
      <c r="A13608" s="2" t="s">
        <v>26253</v>
      </c>
      <c r="B13608" s="3" t="s">
        <v>26254</v>
      </c>
      <c r="C13608" s="2"/>
      <c r="D13608" s="2" t="s">
        <v>16</v>
      </c>
      <c r="E13608" s="4">
        <f>1190.00*(1-Z1%)</f>
        <v>1190</v>
      </c>
      <c r="F13608" s="2">
        <v>1</v>
      </c>
      <c r="G13608" s="2"/>
    </row>
    <row r="13609" spans="1:26" customHeight="1" ht="18" hidden="true" outlineLevel="2">
      <c r="A13609" s="2" t="s">
        <v>26255</v>
      </c>
      <c r="B13609" s="3" t="s">
        <v>26256</v>
      </c>
      <c r="C13609" s="2"/>
      <c r="D13609" s="2" t="s">
        <v>16</v>
      </c>
      <c r="E13609" s="4">
        <f>1290.00*(1-Z1%)</f>
        <v>1290</v>
      </c>
      <c r="F13609" s="2">
        <v>2</v>
      </c>
      <c r="G13609" s="2"/>
    </row>
    <row r="13610" spans="1:26" customHeight="1" ht="18" hidden="true" outlineLevel="2">
      <c r="A13610" s="2" t="s">
        <v>26257</v>
      </c>
      <c r="B13610" s="3" t="s">
        <v>26258</v>
      </c>
      <c r="C13610" s="2"/>
      <c r="D13610" s="2" t="s">
        <v>16</v>
      </c>
      <c r="E13610" s="4">
        <f>1390.00*(1-Z1%)</f>
        <v>1390</v>
      </c>
      <c r="F13610" s="2">
        <v>2</v>
      </c>
      <c r="G13610" s="2"/>
    </row>
    <row r="13611" spans="1:26" customHeight="1" ht="18" hidden="true" outlineLevel="2">
      <c r="A13611" s="2" t="s">
        <v>26259</v>
      </c>
      <c r="B13611" s="3" t="s">
        <v>26260</v>
      </c>
      <c r="C13611" s="2"/>
      <c r="D13611" s="2" t="s">
        <v>16</v>
      </c>
      <c r="E13611" s="4">
        <f>1590.00*(1-Z1%)</f>
        <v>1590</v>
      </c>
      <c r="F13611" s="2">
        <v>2</v>
      </c>
      <c r="G13611" s="2"/>
    </row>
    <row r="13612" spans="1:26" customHeight="1" ht="36" hidden="true" outlineLevel="2">
      <c r="A13612" s="2" t="s">
        <v>26261</v>
      </c>
      <c r="B13612" s="3" t="s">
        <v>26262</v>
      </c>
      <c r="C13612" s="2"/>
      <c r="D13612" s="2" t="s">
        <v>16</v>
      </c>
      <c r="E13612" s="4">
        <f>500.00*(1-Z1%)</f>
        <v>500</v>
      </c>
      <c r="F13612" s="2">
        <v>1</v>
      </c>
      <c r="G13612" s="2"/>
    </row>
    <row r="13613" spans="1:26" customHeight="1" ht="36" hidden="true" outlineLevel="2">
      <c r="A13613" s="2" t="s">
        <v>26263</v>
      </c>
      <c r="B13613" s="3" t="s">
        <v>26264</v>
      </c>
      <c r="C13613" s="2"/>
      <c r="D13613" s="2" t="s">
        <v>16</v>
      </c>
      <c r="E13613" s="4">
        <f>500.00*(1-Z1%)</f>
        <v>500</v>
      </c>
      <c r="F13613" s="2">
        <v>2</v>
      </c>
      <c r="G13613" s="2"/>
    </row>
    <row r="13614" spans="1:26" customHeight="1" ht="36" hidden="true" outlineLevel="2">
      <c r="A13614" s="2" t="s">
        <v>26265</v>
      </c>
      <c r="B13614" s="3" t="s">
        <v>26266</v>
      </c>
      <c r="C13614" s="2"/>
      <c r="D13614" s="2" t="s">
        <v>16</v>
      </c>
      <c r="E13614" s="4">
        <f>500.00*(1-Z1%)</f>
        <v>500</v>
      </c>
      <c r="F13614" s="2">
        <v>1</v>
      </c>
      <c r="G13614" s="2"/>
    </row>
    <row r="13615" spans="1:26" customHeight="1" ht="36" hidden="true" outlineLevel="2">
      <c r="A13615" s="2" t="s">
        <v>26267</v>
      </c>
      <c r="B13615" s="3" t="s">
        <v>26268</v>
      </c>
      <c r="C13615" s="2"/>
      <c r="D13615" s="2" t="s">
        <v>16</v>
      </c>
      <c r="E13615" s="4">
        <f>610.00*(1-Z1%)</f>
        <v>610</v>
      </c>
      <c r="F13615" s="2">
        <v>1</v>
      </c>
      <c r="G13615" s="2"/>
    </row>
    <row r="13616" spans="1:26" customHeight="1" ht="36" hidden="true" outlineLevel="2">
      <c r="A13616" s="2" t="s">
        <v>26269</v>
      </c>
      <c r="B13616" s="3" t="s">
        <v>26270</v>
      </c>
      <c r="C13616" s="2"/>
      <c r="D13616" s="2" t="s">
        <v>16</v>
      </c>
      <c r="E13616" s="4">
        <f>610.00*(1-Z1%)</f>
        <v>610</v>
      </c>
      <c r="F13616" s="2">
        <v>1</v>
      </c>
      <c r="G13616" s="2"/>
    </row>
    <row r="13617" spans="1:26" customHeight="1" ht="36" hidden="true" outlineLevel="2">
      <c r="A13617" s="2" t="s">
        <v>26271</v>
      </c>
      <c r="B13617" s="3" t="s">
        <v>26272</v>
      </c>
      <c r="C13617" s="2"/>
      <c r="D13617" s="2" t="s">
        <v>16</v>
      </c>
      <c r="E13617" s="4">
        <f>760.00*(1-Z1%)</f>
        <v>760</v>
      </c>
      <c r="F13617" s="2">
        <v>1</v>
      </c>
      <c r="G13617" s="2"/>
    </row>
    <row r="13618" spans="1:26" customHeight="1" ht="36" hidden="true" outlineLevel="2">
      <c r="A13618" s="2" t="s">
        <v>26273</v>
      </c>
      <c r="B13618" s="3" t="s">
        <v>26274</v>
      </c>
      <c r="C13618" s="2"/>
      <c r="D13618" s="2" t="s">
        <v>16</v>
      </c>
      <c r="E13618" s="4">
        <f>760.00*(1-Z1%)</f>
        <v>760</v>
      </c>
      <c r="F13618" s="2">
        <v>1</v>
      </c>
      <c r="G13618" s="2"/>
    </row>
    <row r="13619" spans="1:26" customHeight="1" ht="36" hidden="true" outlineLevel="2">
      <c r="A13619" s="2" t="s">
        <v>26275</v>
      </c>
      <c r="B13619" s="3" t="s">
        <v>26276</v>
      </c>
      <c r="C13619" s="2"/>
      <c r="D13619" s="2" t="s">
        <v>16</v>
      </c>
      <c r="E13619" s="4">
        <f>760.00*(1-Z1%)</f>
        <v>760</v>
      </c>
      <c r="F13619" s="2">
        <v>1</v>
      </c>
      <c r="G13619" s="2"/>
    </row>
    <row r="13620" spans="1:26" customHeight="1" ht="36" hidden="true" outlineLevel="2">
      <c r="A13620" s="2" t="s">
        <v>26277</v>
      </c>
      <c r="B13620" s="3" t="s">
        <v>26278</v>
      </c>
      <c r="C13620" s="2"/>
      <c r="D13620" s="2" t="s">
        <v>16</v>
      </c>
      <c r="E13620" s="4">
        <f>690.00*(1-Z1%)</f>
        <v>690</v>
      </c>
      <c r="F13620" s="2">
        <v>1</v>
      </c>
      <c r="G13620" s="2"/>
    </row>
    <row r="13621" spans="1:26" customHeight="1" ht="36" hidden="true" outlineLevel="2">
      <c r="A13621" s="2" t="s">
        <v>26279</v>
      </c>
      <c r="B13621" s="3" t="s">
        <v>26280</v>
      </c>
      <c r="C13621" s="2"/>
      <c r="D13621" s="2" t="s">
        <v>16</v>
      </c>
      <c r="E13621" s="4">
        <f>690.00*(1-Z1%)</f>
        <v>690</v>
      </c>
      <c r="F13621" s="2">
        <v>1</v>
      </c>
      <c r="G13621" s="2"/>
    </row>
    <row r="13622" spans="1:26" customHeight="1" ht="36" hidden="true" outlineLevel="2">
      <c r="A13622" s="2" t="s">
        <v>26281</v>
      </c>
      <c r="B13622" s="3" t="s">
        <v>26282</v>
      </c>
      <c r="C13622" s="2"/>
      <c r="D13622" s="2" t="s">
        <v>16</v>
      </c>
      <c r="E13622" s="4">
        <f>790.00*(1-Z1%)</f>
        <v>790</v>
      </c>
      <c r="F13622" s="2">
        <v>1</v>
      </c>
      <c r="G13622" s="2"/>
    </row>
    <row r="13623" spans="1:26" customHeight="1" ht="36" hidden="true" outlineLevel="2">
      <c r="A13623" s="2" t="s">
        <v>26283</v>
      </c>
      <c r="B13623" s="3" t="s">
        <v>26284</v>
      </c>
      <c r="C13623" s="2"/>
      <c r="D13623" s="2" t="s">
        <v>16</v>
      </c>
      <c r="E13623" s="4">
        <f>790.00*(1-Z1%)</f>
        <v>790</v>
      </c>
      <c r="F13623" s="2">
        <v>1</v>
      </c>
      <c r="G13623" s="2"/>
    </row>
    <row r="13624" spans="1:26" customHeight="1" ht="36" hidden="true" outlineLevel="2">
      <c r="A13624" s="2" t="s">
        <v>26285</v>
      </c>
      <c r="B13624" s="3" t="s">
        <v>26286</v>
      </c>
      <c r="C13624" s="2"/>
      <c r="D13624" s="2" t="s">
        <v>16</v>
      </c>
      <c r="E13624" s="4">
        <f>790.00*(1-Z1%)</f>
        <v>790</v>
      </c>
      <c r="F13624" s="2">
        <v>2</v>
      </c>
      <c r="G13624" s="2"/>
    </row>
    <row r="13625" spans="1:26" customHeight="1" ht="36" hidden="true" outlineLevel="2">
      <c r="A13625" s="2" t="s">
        <v>26287</v>
      </c>
      <c r="B13625" s="3" t="s">
        <v>26288</v>
      </c>
      <c r="C13625" s="2"/>
      <c r="D13625" s="2" t="s">
        <v>16</v>
      </c>
      <c r="E13625" s="4">
        <f>920.00*(1-Z1%)</f>
        <v>920</v>
      </c>
      <c r="F13625" s="2">
        <v>3</v>
      </c>
      <c r="G13625" s="2"/>
    </row>
    <row r="13626" spans="1:26" customHeight="1" ht="36" hidden="true" outlineLevel="2">
      <c r="A13626" s="2" t="s">
        <v>26289</v>
      </c>
      <c r="B13626" s="3" t="s">
        <v>26290</v>
      </c>
      <c r="C13626" s="2"/>
      <c r="D13626" s="2" t="s">
        <v>16</v>
      </c>
      <c r="E13626" s="4">
        <f>920.00*(1-Z1%)</f>
        <v>920</v>
      </c>
      <c r="F13626" s="2">
        <v>2</v>
      </c>
      <c r="G13626" s="2"/>
    </row>
    <row r="13627" spans="1:26" customHeight="1" ht="36" hidden="true" outlineLevel="2">
      <c r="A13627" s="2" t="s">
        <v>26291</v>
      </c>
      <c r="B13627" s="3" t="s">
        <v>26292</v>
      </c>
      <c r="C13627" s="2"/>
      <c r="D13627" s="2" t="s">
        <v>16</v>
      </c>
      <c r="E13627" s="4">
        <f>950.00*(1-Z1%)</f>
        <v>950</v>
      </c>
      <c r="F13627" s="2">
        <v>2</v>
      </c>
      <c r="G13627" s="2"/>
    </row>
    <row r="13628" spans="1:26" customHeight="1" ht="36" hidden="true" outlineLevel="2">
      <c r="A13628" s="2" t="s">
        <v>26293</v>
      </c>
      <c r="B13628" s="3" t="s">
        <v>26294</v>
      </c>
      <c r="C13628" s="2"/>
      <c r="D13628" s="2" t="s">
        <v>16</v>
      </c>
      <c r="E13628" s="4">
        <f>590.00*(1-Z1%)</f>
        <v>590</v>
      </c>
      <c r="F13628" s="2">
        <v>1</v>
      </c>
      <c r="G13628" s="2"/>
    </row>
    <row r="13629" spans="1:26" customHeight="1" ht="36" hidden="true" outlineLevel="2">
      <c r="A13629" s="2" t="s">
        <v>26295</v>
      </c>
      <c r="B13629" s="3" t="s">
        <v>26296</v>
      </c>
      <c r="C13629" s="2"/>
      <c r="D13629" s="2" t="s">
        <v>16</v>
      </c>
      <c r="E13629" s="4">
        <f>590.00*(1-Z1%)</f>
        <v>590</v>
      </c>
      <c r="F13629" s="2">
        <v>2</v>
      </c>
      <c r="G13629" s="2"/>
    </row>
    <row r="13630" spans="1:26" customHeight="1" ht="36" hidden="true" outlineLevel="2">
      <c r="A13630" s="2" t="s">
        <v>26297</v>
      </c>
      <c r="B13630" s="3" t="s">
        <v>26298</v>
      </c>
      <c r="C13630" s="2"/>
      <c r="D13630" s="2" t="s">
        <v>16</v>
      </c>
      <c r="E13630" s="4">
        <f>690.00*(1-Z1%)</f>
        <v>690</v>
      </c>
      <c r="F13630" s="2">
        <v>2</v>
      </c>
      <c r="G13630" s="2"/>
    </row>
    <row r="13631" spans="1:26" customHeight="1" ht="36" hidden="true" outlineLevel="2">
      <c r="A13631" s="2" t="s">
        <v>26299</v>
      </c>
      <c r="B13631" s="3" t="s">
        <v>26300</v>
      </c>
      <c r="C13631" s="2"/>
      <c r="D13631" s="2" t="s">
        <v>16</v>
      </c>
      <c r="E13631" s="4">
        <f>690.00*(1-Z1%)</f>
        <v>690</v>
      </c>
      <c r="F13631" s="2">
        <v>2</v>
      </c>
      <c r="G13631" s="2"/>
    </row>
    <row r="13632" spans="1:26" customHeight="1" ht="36" hidden="true" outlineLevel="2">
      <c r="A13632" s="2" t="s">
        <v>26301</v>
      </c>
      <c r="B13632" s="3" t="s">
        <v>26302</v>
      </c>
      <c r="C13632" s="2"/>
      <c r="D13632" s="2" t="s">
        <v>16</v>
      </c>
      <c r="E13632" s="4">
        <f>890.00*(1-Z1%)</f>
        <v>890</v>
      </c>
      <c r="F13632" s="2">
        <v>2</v>
      </c>
      <c r="G13632" s="2"/>
    </row>
    <row r="13633" spans="1:26" customHeight="1" ht="36" hidden="true" outlineLevel="2">
      <c r="A13633" s="2" t="s">
        <v>26303</v>
      </c>
      <c r="B13633" s="3" t="s">
        <v>26304</v>
      </c>
      <c r="C13633" s="2"/>
      <c r="D13633" s="2" t="s">
        <v>16</v>
      </c>
      <c r="E13633" s="4">
        <f>850.00*(1-Z1%)</f>
        <v>850</v>
      </c>
      <c r="F13633" s="2">
        <v>2</v>
      </c>
      <c r="G13633" s="2"/>
    </row>
    <row r="13634" spans="1:26" customHeight="1" ht="36" hidden="true" outlineLevel="2">
      <c r="A13634" s="2" t="s">
        <v>26305</v>
      </c>
      <c r="B13634" s="3" t="s">
        <v>26306</v>
      </c>
      <c r="C13634" s="2"/>
      <c r="D13634" s="2" t="s">
        <v>16</v>
      </c>
      <c r="E13634" s="4">
        <f>750.00*(1-Z1%)</f>
        <v>750</v>
      </c>
      <c r="F13634" s="2">
        <v>1</v>
      </c>
      <c r="G13634" s="2"/>
    </row>
    <row r="13635" spans="1:26" customHeight="1" ht="36" hidden="true" outlineLevel="2">
      <c r="A13635" s="2" t="s">
        <v>26307</v>
      </c>
      <c r="B13635" s="3" t="s">
        <v>26308</v>
      </c>
      <c r="C13635" s="2"/>
      <c r="D13635" s="2" t="s">
        <v>16</v>
      </c>
      <c r="E13635" s="4">
        <f>750.00*(1-Z1%)</f>
        <v>750</v>
      </c>
      <c r="F13635" s="2">
        <v>1</v>
      </c>
      <c r="G13635" s="2"/>
    </row>
    <row r="13636" spans="1:26" customHeight="1" ht="36" hidden="true" outlineLevel="2">
      <c r="A13636" s="2" t="s">
        <v>26309</v>
      </c>
      <c r="B13636" s="3" t="s">
        <v>26310</v>
      </c>
      <c r="C13636" s="2"/>
      <c r="D13636" s="2" t="s">
        <v>16</v>
      </c>
      <c r="E13636" s="4">
        <f>990.00*(1-Z1%)</f>
        <v>990</v>
      </c>
      <c r="F13636" s="2">
        <v>1</v>
      </c>
      <c r="G13636" s="2"/>
    </row>
    <row r="13637" spans="1:26" customHeight="1" ht="36" hidden="true" outlineLevel="2">
      <c r="A13637" s="2" t="s">
        <v>26311</v>
      </c>
      <c r="B13637" s="3" t="s">
        <v>26312</v>
      </c>
      <c r="C13637" s="2"/>
      <c r="D13637" s="2" t="s">
        <v>16</v>
      </c>
      <c r="E13637" s="4">
        <f>850.00*(1-Z1%)</f>
        <v>850</v>
      </c>
      <c r="F13637" s="2">
        <v>1</v>
      </c>
      <c r="G13637" s="2"/>
    </row>
    <row r="13638" spans="1:26" customHeight="1" ht="36" hidden="true" outlineLevel="2">
      <c r="A13638" s="2" t="s">
        <v>26313</v>
      </c>
      <c r="B13638" s="3" t="s">
        <v>26314</v>
      </c>
      <c r="C13638" s="2"/>
      <c r="D13638" s="2" t="s">
        <v>16</v>
      </c>
      <c r="E13638" s="4">
        <f>1190.00*(1-Z1%)</f>
        <v>1190</v>
      </c>
      <c r="F13638" s="2">
        <v>1</v>
      </c>
      <c r="G13638" s="2"/>
    </row>
    <row r="13639" spans="1:26" customHeight="1" ht="35" hidden="true" outlineLevel="2">
      <c r="A13639" s="5" t="s">
        <v>26315</v>
      </c>
      <c r="B13639" s="5"/>
      <c r="C13639" s="5"/>
      <c r="D13639" s="5"/>
      <c r="E13639" s="5"/>
      <c r="F13639" s="5"/>
      <c r="G13639" s="5"/>
    </row>
    <row r="13640" spans="1:26" customHeight="1" ht="36" hidden="true" outlineLevel="2">
      <c r="A13640" s="2" t="s">
        <v>26316</v>
      </c>
      <c r="B13640" s="3" t="s">
        <v>26317</v>
      </c>
      <c r="C13640" s="2"/>
      <c r="D13640" s="2" t="s">
        <v>16</v>
      </c>
      <c r="E13640" s="4">
        <f>5400.00*(1-Z1%)</f>
        <v>5400</v>
      </c>
      <c r="F13640" s="2">
        <v>1</v>
      </c>
      <c r="G13640" s="2"/>
    </row>
    <row r="13641" spans="1:26" customHeight="1" ht="18" hidden="true" outlineLevel="2">
      <c r="A13641" s="2" t="s">
        <v>26318</v>
      </c>
      <c r="B13641" s="3" t="s">
        <v>26319</v>
      </c>
      <c r="C13641" s="2"/>
      <c r="D13641" s="2" t="s">
        <v>16</v>
      </c>
      <c r="E13641" s="4">
        <f>5100.00*(1-Z1%)</f>
        <v>5100</v>
      </c>
      <c r="F13641" s="2">
        <v>1</v>
      </c>
      <c r="G13641" s="2"/>
    </row>
    <row r="13642" spans="1:26" customHeight="1" ht="36" hidden="true" outlineLevel="2">
      <c r="A13642" s="2" t="s">
        <v>26320</v>
      </c>
      <c r="B13642" s="3" t="s">
        <v>26321</v>
      </c>
      <c r="C13642" s="2"/>
      <c r="D13642" s="2" t="s">
        <v>16</v>
      </c>
      <c r="E13642" s="4">
        <f>3190.00*(1-Z1%)</f>
        <v>3190</v>
      </c>
      <c r="F13642" s="2">
        <v>1</v>
      </c>
      <c r="G13642" s="2"/>
    </row>
    <row r="13643" spans="1:26" customHeight="1" ht="36" hidden="true" outlineLevel="2">
      <c r="A13643" s="2" t="s">
        <v>26322</v>
      </c>
      <c r="B13643" s="3" t="s">
        <v>26323</v>
      </c>
      <c r="C13643" s="2"/>
      <c r="D13643" s="2" t="s">
        <v>16</v>
      </c>
      <c r="E13643" s="4">
        <f>3590.00*(1-Z1%)</f>
        <v>3590</v>
      </c>
      <c r="F13643" s="2">
        <v>1</v>
      </c>
      <c r="G13643" s="2"/>
    </row>
    <row r="13644" spans="1:26" customHeight="1" ht="36" hidden="true" outlineLevel="2">
      <c r="A13644" s="2" t="s">
        <v>26324</v>
      </c>
      <c r="B13644" s="3" t="s">
        <v>26325</v>
      </c>
      <c r="C13644" s="2"/>
      <c r="D13644" s="2" t="s">
        <v>16</v>
      </c>
      <c r="E13644" s="4">
        <f>4290.00*(1-Z1%)</f>
        <v>4290</v>
      </c>
      <c r="F13644" s="2">
        <v>1</v>
      </c>
      <c r="G13644" s="2"/>
    </row>
    <row r="13645" spans="1:26" customHeight="1" ht="36" hidden="true" outlineLevel="2">
      <c r="A13645" s="2" t="s">
        <v>26326</v>
      </c>
      <c r="B13645" s="3" t="s">
        <v>26327</v>
      </c>
      <c r="C13645" s="2"/>
      <c r="D13645" s="2" t="s">
        <v>16</v>
      </c>
      <c r="E13645" s="4">
        <f>3250.00*(1-Z1%)</f>
        <v>3250</v>
      </c>
      <c r="F13645" s="2">
        <v>2</v>
      </c>
      <c r="G13645" s="2"/>
    </row>
    <row r="13646" spans="1:26" customHeight="1" ht="36" hidden="true" outlineLevel="2">
      <c r="A13646" s="2" t="s">
        <v>26328</v>
      </c>
      <c r="B13646" s="3" t="s">
        <v>26329</v>
      </c>
      <c r="C13646" s="2"/>
      <c r="D13646" s="2" t="s">
        <v>16</v>
      </c>
      <c r="E13646" s="4">
        <f>5150.00*(1-Z1%)</f>
        <v>5150</v>
      </c>
      <c r="F13646" s="2">
        <v>2</v>
      </c>
      <c r="G13646" s="2"/>
    </row>
    <row r="13647" spans="1:26" customHeight="1" ht="36" hidden="true" outlineLevel="2">
      <c r="A13647" s="2" t="s">
        <v>26330</v>
      </c>
      <c r="B13647" s="3" t="s">
        <v>26331</v>
      </c>
      <c r="C13647" s="2"/>
      <c r="D13647" s="2" t="s">
        <v>16</v>
      </c>
      <c r="E13647" s="4">
        <f>3790.00*(1-Z1%)</f>
        <v>3790</v>
      </c>
      <c r="F13647" s="2">
        <v>1</v>
      </c>
      <c r="G13647" s="2"/>
    </row>
    <row r="13648" spans="1:26" customHeight="1" ht="36" hidden="true" outlineLevel="2">
      <c r="A13648" s="2" t="s">
        <v>26332</v>
      </c>
      <c r="B13648" s="3" t="s">
        <v>26333</v>
      </c>
      <c r="C13648" s="2"/>
      <c r="D13648" s="2" t="s">
        <v>16</v>
      </c>
      <c r="E13648" s="4">
        <f>5950.00*(1-Z1%)</f>
        <v>5950</v>
      </c>
      <c r="F13648" s="2">
        <v>2</v>
      </c>
      <c r="G13648" s="2"/>
    </row>
    <row r="13649" spans="1:26" customHeight="1" ht="36" hidden="true" outlineLevel="2">
      <c r="A13649" s="2" t="s">
        <v>26334</v>
      </c>
      <c r="B13649" s="3" t="s">
        <v>26335</v>
      </c>
      <c r="C13649" s="2"/>
      <c r="D13649" s="2" t="s">
        <v>16</v>
      </c>
      <c r="E13649" s="4">
        <f>9990.00*(1-Z1%)</f>
        <v>9990</v>
      </c>
      <c r="F13649" s="2">
        <v>3</v>
      </c>
      <c r="G13649" s="2"/>
    </row>
    <row r="13650" spans="1:26" customHeight="1" ht="36" hidden="true" outlineLevel="2">
      <c r="A13650" s="2" t="s">
        <v>26336</v>
      </c>
      <c r="B13650" s="3" t="s">
        <v>26337</v>
      </c>
      <c r="C13650" s="2"/>
      <c r="D13650" s="2" t="s">
        <v>16</v>
      </c>
      <c r="E13650" s="4">
        <f>15200.00*(1-Z1%)</f>
        <v>15200</v>
      </c>
      <c r="F13650" s="2">
        <v>2</v>
      </c>
      <c r="G13650" s="2"/>
    </row>
    <row r="13651" spans="1:26" customHeight="1" ht="35" hidden="true" outlineLevel="2">
      <c r="A13651" s="5" t="s">
        <v>26338</v>
      </c>
      <c r="B13651" s="5"/>
      <c r="C13651" s="5"/>
      <c r="D13651" s="5"/>
      <c r="E13651" s="5"/>
      <c r="F13651" s="5"/>
      <c r="G13651" s="5"/>
    </row>
    <row r="13652" spans="1:26" customHeight="1" ht="36" hidden="true" outlineLevel="2">
      <c r="A13652" s="2" t="s">
        <v>26339</v>
      </c>
      <c r="B13652" s="3" t="s">
        <v>26340</v>
      </c>
      <c r="C13652" s="2"/>
      <c r="D13652" s="2" t="s">
        <v>16</v>
      </c>
      <c r="E13652" s="4">
        <f>160.00*(1-Z1%)</f>
        <v>160</v>
      </c>
      <c r="F13652" s="2">
        <v>1</v>
      </c>
      <c r="G13652" s="2"/>
    </row>
    <row r="13653" spans="1:26" customHeight="1" ht="18" hidden="true" outlineLevel="2">
      <c r="A13653" s="2" t="s">
        <v>26341</v>
      </c>
      <c r="B13653" s="3" t="s">
        <v>26342</v>
      </c>
      <c r="C13653" s="2"/>
      <c r="D13653" s="2" t="s">
        <v>16</v>
      </c>
      <c r="E13653" s="4">
        <f>70.00*(1-Z1%)</f>
        <v>70</v>
      </c>
      <c r="F13653" s="2">
        <v>2</v>
      </c>
      <c r="G13653" s="2"/>
    </row>
    <row r="13654" spans="1:26" customHeight="1" ht="18" hidden="true" outlineLevel="2">
      <c r="A13654" s="2" t="s">
        <v>26343</v>
      </c>
      <c r="B13654" s="3" t="s">
        <v>26344</v>
      </c>
      <c r="C13654" s="2"/>
      <c r="D13654" s="2" t="s">
        <v>16</v>
      </c>
      <c r="E13654" s="4">
        <f>150.00*(1-Z1%)</f>
        <v>150</v>
      </c>
      <c r="F13654" s="2">
        <v>4</v>
      </c>
      <c r="G13654" s="2"/>
    </row>
    <row r="13655" spans="1:26" customHeight="1" ht="18" hidden="true" outlineLevel="2">
      <c r="A13655" s="2" t="s">
        <v>26345</v>
      </c>
      <c r="B13655" s="3" t="s">
        <v>26346</v>
      </c>
      <c r="C13655" s="2"/>
      <c r="D13655" s="2" t="s">
        <v>16</v>
      </c>
      <c r="E13655" s="4">
        <f>150.00*(1-Z1%)</f>
        <v>150</v>
      </c>
      <c r="F13655" s="2">
        <v>5</v>
      </c>
      <c r="G13655" s="2"/>
    </row>
    <row r="13656" spans="1:26" customHeight="1" ht="18" hidden="true" outlineLevel="2">
      <c r="A13656" s="2" t="s">
        <v>26347</v>
      </c>
      <c r="B13656" s="3" t="s">
        <v>26348</v>
      </c>
      <c r="C13656" s="2"/>
      <c r="D13656" s="2" t="s">
        <v>16</v>
      </c>
      <c r="E13656" s="4">
        <f>170.00*(1-Z1%)</f>
        <v>170</v>
      </c>
      <c r="F13656" s="2">
        <v>5</v>
      </c>
      <c r="G13656" s="2"/>
    </row>
    <row r="13657" spans="1:26" customHeight="1" ht="36" hidden="true" outlineLevel="2">
      <c r="A13657" s="2" t="s">
        <v>26349</v>
      </c>
      <c r="B13657" s="3" t="s">
        <v>26350</v>
      </c>
      <c r="C13657" s="2"/>
      <c r="D13657" s="2" t="s">
        <v>16</v>
      </c>
      <c r="E13657" s="4">
        <f>220.00*(1-Z1%)</f>
        <v>220</v>
      </c>
      <c r="F13657" s="2">
        <v>3</v>
      </c>
      <c r="G13657" s="2"/>
    </row>
    <row r="13658" spans="1:26" customHeight="1" ht="18" hidden="true" outlineLevel="2">
      <c r="A13658" s="2" t="s">
        <v>26351</v>
      </c>
      <c r="B13658" s="3" t="s">
        <v>26352</v>
      </c>
      <c r="C13658" s="2"/>
      <c r="D13658" s="2" t="s">
        <v>16</v>
      </c>
      <c r="E13658" s="4">
        <f>180.00*(1-Z1%)</f>
        <v>180</v>
      </c>
      <c r="F13658" s="2">
        <v>5</v>
      </c>
      <c r="G13658" s="2"/>
    </row>
    <row r="13659" spans="1:26" customHeight="1" ht="18" hidden="true" outlineLevel="2">
      <c r="A13659" s="2" t="s">
        <v>26353</v>
      </c>
      <c r="B13659" s="3" t="s">
        <v>26354</v>
      </c>
      <c r="C13659" s="2"/>
      <c r="D13659" s="2" t="s">
        <v>16</v>
      </c>
      <c r="E13659" s="4">
        <f>220.00*(1-Z1%)</f>
        <v>220</v>
      </c>
      <c r="F13659" s="2">
        <v>2</v>
      </c>
      <c r="G13659" s="2"/>
    </row>
    <row r="13660" spans="1:26" customHeight="1" ht="36" hidden="true" outlineLevel="2">
      <c r="A13660" s="2" t="s">
        <v>26355</v>
      </c>
      <c r="B13660" s="3" t="s">
        <v>26356</v>
      </c>
      <c r="C13660" s="2"/>
      <c r="D13660" s="2" t="s">
        <v>16</v>
      </c>
      <c r="E13660" s="4">
        <f>180.00*(1-Z1%)</f>
        <v>180</v>
      </c>
      <c r="F13660" s="2">
        <v>1</v>
      </c>
      <c r="G13660" s="2"/>
    </row>
    <row r="13661" spans="1:26" customHeight="1" ht="18" hidden="true" outlineLevel="2">
      <c r="A13661" s="2" t="s">
        <v>26357</v>
      </c>
      <c r="B13661" s="3" t="s">
        <v>26358</v>
      </c>
      <c r="C13661" s="2"/>
      <c r="D13661" s="2" t="s">
        <v>16</v>
      </c>
      <c r="E13661" s="4">
        <f>160.00*(1-Z1%)</f>
        <v>160</v>
      </c>
      <c r="F13661" s="2">
        <v>4</v>
      </c>
      <c r="G13661" s="2"/>
    </row>
    <row r="13662" spans="1:26" customHeight="1" ht="18" hidden="true" outlineLevel="2">
      <c r="A13662" s="2" t="s">
        <v>26359</v>
      </c>
      <c r="B13662" s="3" t="s">
        <v>26360</v>
      </c>
      <c r="C13662" s="2"/>
      <c r="D13662" s="2" t="s">
        <v>16</v>
      </c>
      <c r="E13662" s="4">
        <f>220.00*(1-Z1%)</f>
        <v>220</v>
      </c>
      <c r="F13662" s="2">
        <v>2</v>
      </c>
      <c r="G13662" s="2"/>
    </row>
    <row r="13663" spans="1:26" customHeight="1" ht="36" hidden="true" outlineLevel="2">
      <c r="A13663" s="2" t="s">
        <v>26361</v>
      </c>
      <c r="B13663" s="3" t="s">
        <v>26362</v>
      </c>
      <c r="C13663" s="2"/>
      <c r="D13663" s="2" t="s">
        <v>16</v>
      </c>
      <c r="E13663" s="4">
        <f>120.00*(1-Z1%)</f>
        <v>120</v>
      </c>
      <c r="F13663" s="2">
        <v>2</v>
      </c>
      <c r="G13663" s="2"/>
    </row>
    <row r="13664" spans="1:26" customHeight="1" ht="18" hidden="true" outlineLevel="2">
      <c r="A13664" s="2" t="s">
        <v>26363</v>
      </c>
      <c r="B13664" s="3" t="s">
        <v>26364</v>
      </c>
      <c r="C13664" s="2"/>
      <c r="D13664" s="2" t="s">
        <v>16</v>
      </c>
      <c r="E13664" s="4">
        <f>100.00*(1-Z1%)</f>
        <v>100</v>
      </c>
      <c r="F13664" s="2">
        <v>7</v>
      </c>
      <c r="G13664" s="2"/>
    </row>
    <row r="13665" spans="1:26" customHeight="1" ht="36" hidden="true" outlineLevel="2">
      <c r="A13665" s="2" t="s">
        <v>26365</v>
      </c>
      <c r="B13665" s="3" t="s">
        <v>26366</v>
      </c>
      <c r="C13665" s="2"/>
      <c r="D13665" s="2" t="s">
        <v>16</v>
      </c>
      <c r="E13665" s="4">
        <f>100.00*(1-Z1%)</f>
        <v>100</v>
      </c>
      <c r="F13665" s="2">
        <v>2</v>
      </c>
      <c r="G13665" s="2"/>
    </row>
    <row r="13666" spans="1:26" customHeight="1" ht="18" hidden="true" outlineLevel="2">
      <c r="A13666" s="2" t="s">
        <v>26367</v>
      </c>
      <c r="B13666" s="3" t="s">
        <v>26368</v>
      </c>
      <c r="C13666" s="2"/>
      <c r="D13666" s="2" t="s">
        <v>16</v>
      </c>
      <c r="E13666" s="4">
        <f>170.00*(1-Z1%)</f>
        <v>170</v>
      </c>
      <c r="F13666" s="2">
        <v>4</v>
      </c>
      <c r="G13666" s="2"/>
    </row>
    <row r="13667" spans="1:26" customHeight="1" ht="18" hidden="true" outlineLevel="2">
      <c r="A13667" s="2" t="s">
        <v>26369</v>
      </c>
      <c r="B13667" s="3" t="s">
        <v>26370</v>
      </c>
      <c r="C13667" s="2"/>
      <c r="D13667" s="2" t="s">
        <v>16</v>
      </c>
      <c r="E13667" s="4">
        <f>150.00*(1-Z1%)</f>
        <v>150</v>
      </c>
      <c r="F13667" s="2">
        <v>8</v>
      </c>
      <c r="G13667" s="2"/>
    </row>
    <row r="13668" spans="1:26" customHeight="1" ht="36" hidden="true" outlineLevel="2">
      <c r="A13668" s="2" t="s">
        <v>26371</v>
      </c>
      <c r="B13668" s="3" t="s">
        <v>26372</v>
      </c>
      <c r="C13668" s="2"/>
      <c r="D13668" s="2" t="s">
        <v>16</v>
      </c>
      <c r="E13668" s="4">
        <f>150.00*(1-Z1%)</f>
        <v>150</v>
      </c>
      <c r="F13668" s="2">
        <v>3</v>
      </c>
      <c r="G13668" s="2"/>
    </row>
    <row r="13669" spans="1:26" customHeight="1" ht="18" hidden="true" outlineLevel="2">
      <c r="A13669" s="2" t="s">
        <v>26373</v>
      </c>
      <c r="B13669" s="3" t="s">
        <v>26374</v>
      </c>
      <c r="C13669" s="2"/>
      <c r="D13669" s="2" t="s">
        <v>16</v>
      </c>
      <c r="E13669" s="4">
        <f>250.00*(1-Z1%)</f>
        <v>250</v>
      </c>
      <c r="F13669" s="2">
        <v>4</v>
      </c>
      <c r="G13669" s="2"/>
    </row>
    <row r="13670" spans="1:26" customHeight="1" ht="18" hidden="true" outlineLevel="2">
      <c r="A13670" s="2" t="s">
        <v>26375</v>
      </c>
      <c r="B13670" s="3" t="s">
        <v>26376</v>
      </c>
      <c r="C13670" s="2"/>
      <c r="D13670" s="2" t="s">
        <v>16</v>
      </c>
      <c r="E13670" s="4">
        <f>240.00*(1-Z1%)</f>
        <v>240</v>
      </c>
      <c r="F13670" s="2">
        <v>9</v>
      </c>
      <c r="G13670" s="2"/>
    </row>
    <row r="13671" spans="1:26" customHeight="1" ht="36" hidden="true" outlineLevel="2">
      <c r="A13671" s="2" t="s">
        <v>26377</v>
      </c>
      <c r="B13671" s="3" t="s">
        <v>26378</v>
      </c>
      <c r="C13671" s="2"/>
      <c r="D13671" s="2" t="s">
        <v>16</v>
      </c>
      <c r="E13671" s="4">
        <f>350.00*(1-Z1%)</f>
        <v>350</v>
      </c>
      <c r="F13671" s="2">
        <v>1</v>
      </c>
      <c r="G13671" s="2"/>
    </row>
    <row r="13672" spans="1:26" customHeight="1" ht="36" hidden="true" outlineLevel="2">
      <c r="A13672" s="2" t="s">
        <v>26379</v>
      </c>
      <c r="B13672" s="3" t="s">
        <v>26380</v>
      </c>
      <c r="C13672" s="2"/>
      <c r="D13672" s="2" t="s">
        <v>16</v>
      </c>
      <c r="E13672" s="4">
        <f>320.00*(1-Z1%)</f>
        <v>320</v>
      </c>
      <c r="F13672" s="2">
        <v>6</v>
      </c>
      <c r="G13672" s="2"/>
    </row>
    <row r="13673" spans="1:26" customHeight="1" ht="36" hidden="true" outlineLevel="2">
      <c r="A13673" s="2" t="s">
        <v>26381</v>
      </c>
      <c r="B13673" s="3" t="s">
        <v>26382</v>
      </c>
      <c r="C13673" s="2"/>
      <c r="D13673" s="2" t="s">
        <v>16</v>
      </c>
      <c r="E13673" s="4">
        <f>650.00*(1-Z1%)</f>
        <v>650</v>
      </c>
      <c r="F13673" s="2">
        <v>2</v>
      </c>
      <c r="G13673" s="2"/>
    </row>
    <row r="13674" spans="1:26" customHeight="1" ht="18" hidden="true" outlineLevel="2">
      <c r="A13674" s="2" t="s">
        <v>26383</v>
      </c>
      <c r="B13674" s="3" t="s">
        <v>26384</v>
      </c>
      <c r="C13674" s="2"/>
      <c r="D13674" s="2" t="s">
        <v>16</v>
      </c>
      <c r="E13674" s="4">
        <f>150.00*(1-Z1%)</f>
        <v>150</v>
      </c>
      <c r="F13674" s="2">
        <v>1</v>
      </c>
      <c r="G13674" s="2"/>
    </row>
    <row r="13675" spans="1:26" customHeight="1" ht="18" hidden="true" outlineLevel="2">
      <c r="A13675" s="2" t="s">
        <v>26385</v>
      </c>
      <c r="B13675" s="3" t="s">
        <v>26386</v>
      </c>
      <c r="C13675" s="2"/>
      <c r="D13675" s="2" t="s">
        <v>16</v>
      </c>
      <c r="E13675" s="4">
        <f>160.00*(1-Z1%)</f>
        <v>160</v>
      </c>
      <c r="F13675" s="2">
        <v>2</v>
      </c>
      <c r="G13675" s="2"/>
    </row>
    <row r="13676" spans="1:26" customHeight="1" ht="18" hidden="true" outlineLevel="2">
      <c r="A13676" s="2" t="s">
        <v>26387</v>
      </c>
      <c r="B13676" s="3" t="s">
        <v>26388</v>
      </c>
      <c r="C13676" s="2"/>
      <c r="D13676" s="2" t="s">
        <v>16</v>
      </c>
      <c r="E13676" s="4">
        <f>50.00*(1-Z1%)</f>
        <v>50</v>
      </c>
      <c r="F13676" s="2">
        <v>1</v>
      </c>
      <c r="G13676" s="2"/>
    </row>
    <row r="13677" spans="1:26" customHeight="1" ht="18" hidden="true" outlineLevel="2">
      <c r="A13677" s="2" t="s">
        <v>26389</v>
      </c>
      <c r="B13677" s="3" t="s">
        <v>26390</v>
      </c>
      <c r="C13677" s="2"/>
      <c r="D13677" s="2" t="s">
        <v>16</v>
      </c>
      <c r="E13677" s="4">
        <f>40.00*(1-Z1%)</f>
        <v>40</v>
      </c>
      <c r="F13677" s="2">
        <v>1</v>
      </c>
      <c r="G13677" s="2"/>
    </row>
    <row r="13678" spans="1:26" customHeight="1" ht="18" hidden="true" outlineLevel="2">
      <c r="A13678" s="2" t="s">
        <v>26391</v>
      </c>
      <c r="B13678" s="3" t="s">
        <v>26392</v>
      </c>
      <c r="C13678" s="2"/>
      <c r="D13678" s="2" t="s">
        <v>16</v>
      </c>
      <c r="E13678" s="4">
        <f>80.00*(1-Z1%)</f>
        <v>80</v>
      </c>
      <c r="F13678" s="2">
        <v>4</v>
      </c>
      <c r="G13678" s="2"/>
    </row>
    <row r="13679" spans="1:26" customHeight="1" ht="18" hidden="true" outlineLevel="2">
      <c r="A13679" s="2" t="s">
        <v>26393</v>
      </c>
      <c r="B13679" s="3" t="s">
        <v>26394</v>
      </c>
      <c r="C13679" s="2"/>
      <c r="D13679" s="2" t="s">
        <v>16</v>
      </c>
      <c r="E13679" s="4">
        <f>80.00*(1-Z1%)</f>
        <v>80</v>
      </c>
      <c r="F13679" s="2">
        <v>1</v>
      </c>
      <c r="G13679" s="2"/>
    </row>
    <row r="13680" spans="1:26" customHeight="1" ht="18" hidden="true" outlineLevel="2">
      <c r="A13680" s="2" t="s">
        <v>26395</v>
      </c>
      <c r="B13680" s="3" t="s">
        <v>26396</v>
      </c>
      <c r="C13680" s="2"/>
      <c r="D13680" s="2" t="s">
        <v>16</v>
      </c>
      <c r="E13680" s="4">
        <f>80.00*(1-Z1%)</f>
        <v>80</v>
      </c>
      <c r="F13680" s="2">
        <v>1</v>
      </c>
      <c r="G13680" s="2"/>
    </row>
    <row r="13681" spans="1:26" customHeight="1" ht="18" hidden="true" outlineLevel="2">
      <c r="A13681" s="2" t="s">
        <v>26397</v>
      </c>
      <c r="B13681" s="3" t="s">
        <v>26398</v>
      </c>
      <c r="C13681" s="2"/>
      <c r="D13681" s="2" t="s">
        <v>16</v>
      </c>
      <c r="E13681" s="4">
        <f>80.00*(1-Z1%)</f>
        <v>80</v>
      </c>
      <c r="F13681" s="2">
        <v>5</v>
      </c>
      <c r="G13681" s="2"/>
    </row>
    <row r="13682" spans="1:26" customHeight="1" ht="18" hidden="true" outlineLevel="2">
      <c r="A13682" s="2" t="s">
        <v>26399</v>
      </c>
      <c r="B13682" s="3" t="s">
        <v>26400</v>
      </c>
      <c r="C13682" s="2"/>
      <c r="D13682" s="2" t="s">
        <v>16</v>
      </c>
      <c r="E13682" s="4">
        <f>50.00*(1-Z1%)</f>
        <v>50</v>
      </c>
      <c r="F13682" s="2">
        <v>1</v>
      </c>
      <c r="G13682" s="2"/>
    </row>
    <row r="13683" spans="1:26" customHeight="1" ht="18" hidden="true" outlineLevel="2">
      <c r="A13683" s="2" t="s">
        <v>26401</v>
      </c>
      <c r="B13683" s="3" t="s">
        <v>26402</v>
      </c>
      <c r="C13683" s="2"/>
      <c r="D13683" s="2" t="s">
        <v>16</v>
      </c>
      <c r="E13683" s="4">
        <f>180.00*(1-Z1%)</f>
        <v>180</v>
      </c>
      <c r="F13683" s="2">
        <v>3</v>
      </c>
      <c r="G13683" s="2"/>
    </row>
    <row r="13684" spans="1:26" customHeight="1" ht="36" hidden="true" outlineLevel="2">
      <c r="A13684" s="2" t="s">
        <v>26403</v>
      </c>
      <c r="B13684" s="3" t="s">
        <v>26404</v>
      </c>
      <c r="C13684" s="2"/>
      <c r="D13684" s="2" t="s">
        <v>16</v>
      </c>
      <c r="E13684" s="4">
        <f>170.00*(1-Z1%)</f>
        <v>170</v>
      </c>
      <c r="F13684" s="2">
        <v>4</v>
      </c>
      <c r="G13684" s="2"/>
    </row>
    <row r="13685" spans="1:26" customHeight="1" ht="36" hidden="true" outlineLevel="2">
      <c r="A13685" s="2" t="s">
        <v>26405</v>
      </c>
      <c r="B13685" s="3" t="s">
        <v>26406</v>
      </c>
      <c r="C13685" s="2"/>
      <c r="D13685" s="2" t="s">
        <v>16</v>
      </c>
      <c r="E13685" s="4">
        <f>250.00*(1-Z1%)</f>
        <v>250</v>
      </c>
      <c r="F13685" s="2">
        <v>1</v>
      </c>
      <c r="G13685" s="2"/>
    </row>
    <row r="13686" spans="1:26" customHeight="1" ht="35" hidden="true" outlineLevel="2">
      <c r="A13686" s="5" t="s">
        <v>26407</v>
      </c>
      <c r="B13686" s="5"/>
      <c r="C13686" s="5"/>
      <c r="D13686" s="5"/>
      <c r="E13686" s="5"/>
      <c r="F13686" s="5"/>
      <c r="G13686" s="5"/>
    </row>
    <row r="13687" spans="1:26" customHeight="1" ht="36" hidden="true" outlineLevel="2">
      <c r="A13687" s="2" t="s">
        <v>26408</v>
      </c>
      <c r="B13687" s="3" t="s">
        <v>26409</v>
      </c>
      <c r="C13687" s="2"/>
      <c r="D13687" s="2" t="s">
        <v>16</v>
      </c>
      <c r="E13687" s="4">
        <f>590.00*(1-Z1%)</f>
        <v>590</v>
      </c>
      <c r="F13687" s="2">
        <v>1</v>
      </c>
      <c r="G13687" s="2"/>
    </row>
    <row r="13688" spans="1:26" customHeight="1" ht="36" hidden="true" outlineLevel="2">
      <c r="A13688" s="2" t="s">
        <v>26410</v>
      </c>
      <c r="B13688" s="3" t="s">
        <v>26411</v>
      </c>
      <c r="C13688" s="2"/>
      <c r="D13688" s="2" t="s">
        <v>16</v>
      </c>
      <c r="E13688" s="4">
        <f>450.00*(1-Z1%)</f>
        <v>450</v>
      </c>
      <c r="F13688" s="2">
        <v>1</v>
      </c>
      <c r="G13688" s="2"/>
    </row>
    <row r="13689" spans="1:26" customHeight="1" ht="36" hidden="true" outlineLevel="2">
      <c r="A13689" s="2" t="s">
        <v>26412</v>
      </c>
      <c r="B13689" s="3" t="s">
        <v>26413</v>
      </c>
      <c r="C13689" s="2"/>
      <c r="D13689" s="2" t="s">
        <v>16</v>
      </c>
      <c r="E13689" s="4">
        <f>590.00*(1-Z1%)</f>
        <v>590</v>
      </c>
      <c r="F13689" s="2">
        <v>1</v>
      </c>
      <c r="G13689" s="2"/>
    </row>
    <row r="13690" spans="1:26" customHeight="1" ht="36" hidden="true" outlineLevel="2">
      <c r="A13690" s="2" t="s">
        <v>26414</v>
      </c>
      <c r="B13690" s="3" t="s">
        <v>26415</v>
      </c>
      <c r="C13690" s="2"/>
      <c r="D13690" s="2" t="s">
        <v>16</v>
      </c>
      <c r="E13690" s="4">
        <f>400.00*(1-Z1%)</f>
        <v>400</v>
      </c>
      <c r="F13690" s="2">
        <v>1</v>
      </c>
      <c r="G13690" s="2"/>
    </row>
    <row r="13691" spans="1:26" customHeight="1" ht="36" hidden="true" outlineLevel="2">
      <c r="A13691" s="2" t="s">
        <v>26416</v>
      </c>
      <c r="B13691" s="3" t="s">
        <v>26417</v>
      </c>
      <c r="C13691" s="2"/>
      <c r="D13691" s="2" t="s">
        <v>16</v>
      </c>
      <c r="E13691" s="4">
        <f>370.00*(1-Z1%)</f>
        <v>370</v>
      </c>
      <c r="F13691" s="2">
        <v>1</v>
      </c>
      <c r="G13691" s="2"/>
    </row>
    <row r="13692" spans="1:26" customHeight="1" ht="36" hidden="true" outlineLevel="2">
      <c r="A13692" s="2" t="s">
        <v>26418</v>
      </c>
      <c r="B13692" s="3" t="s">
        <v>26419</v>
      </c>
      <c r="C13692" s="2"/>
      <c r="D13692" s="2" t="s">
        <v>16</v>
      </c>
      <c r="E13692" s="4">
        <f>420.00*(1-Z1%)</f>
        <v>420</v>
      </c>
      <c r="F13692" s="2">
        <v>2</v>
      </c>
      <c r="G13692" s="2"/>
    </row>
    <row r="13693" spans="1:26" customHeight="1" ht="36" hidden="true" outlineLevel="2">
      <c r="A13693" s="2" t="s">
        <v>26420</v>
      </c>
      <c r="B13693" s="3" t="s">
        <v>26421</v>
      </c>
      <c r="C13693" s="2"/>
      <c r="D13693" s="2" t="s">
        <v>16</v>
      </c>
      <c r="E13693" s="4">
        <f>550.00*(1-Z1%)</f>
        <v>550</v>
      </c>
      <c r="F13693" s="2">
        <v>1</v>
      </c>
      <c r="G13693" s="2"/>
    </row>
    <row r="13694" spans="1:26" customHeight="1" ht="36" hidden="true" outlineLevel="2">
      <c r="A13694" s="2" t="s">
        <v>26422</v>
      </c>
      <c r="B13694" s="3" t="s">
        <v>26423</v>
      </c>
      <c r="C13694" s="2"/>
      <c r="D13694" s="2" t="s">
        <v>16</v>
      </c>
      <c r="E13694" s="4">
        <f>490.00*(1-Z1%)</f>
        <v>490</v>
      </c>
      <c r="F13694" s="2">
        <v>1</v>
      </c>
      <c r="G13694" s="2"/>
    </row>
    <row r="13695" spans="1:26" customHeight="1" ht="36" hidden="true" outlineLevel="2">
      <c r="A13695" s="2" t="s">
        <v>26424</v>
      </c>
      <c r="B13695" s="3" t="s">
        <v>26425</v>
      </c>
      <c r="C13695" s="2"/>
      <c r="D13695" s="2" t="s">
        <v>16</v>
      </c>
      <c r="E13695" s="4">
        <f>550.00*(1-Z1%)</f>
        <v>550</v>
      </c>
      <c r="F13695" s="2">
        <v>1</v>
      </c>
      <c r="G13695" s="2"/>
    </row>
    <row r="13696" spans="1:26" customHeight="1" ht="36" hidden="true" outlineLevel="2">
      <c r="A13696" s="2" t="s">
        <v>26426</v>
      </c>
      <c r="B13696" s="3" t="s">
        <v>26427</v>
      </c>
      <c r="C13696" s="2"/>
      <c r="D13696" s="2" t="s">
        <v>16</v>
      </c>
      <c r="E13696" s="4">
        <f>430.00*(1-Z1%)</f>
        <v>430</v>
      </c>
      <c r="F13696" s="2">
        <v>1</v>
      </c>
      <c r="G13696" s="2"/>
    </row>
    <row r="13697" spans="1:26" customHeight="1" ht="36" hidden="true" outlineLevel="2">
      <c r="A13697" s="2" t="s">
        <v>26428</v>
      </c>
      <c r="B13697" s="3" t="s">
        <v>26429</v>
      </c>
      <c r="C13697" s="2"/>
      <c r="D13697" s="2" t="s">
        <v>16</v>
      </c>
      <c r="E13697" s="4">
        <f>380.00*(1-Z1%)</f>
        <v>380</v>
      </c>
      <c r="F13697" s="2">
        <v>2</v>
      </c>
      <c r="G13697" s="2"/>
    </row>
    <row r="13698" spans="1:26" customHeight="1" ht="36" hidden="true" outlineLevel="2">
      <c r="A13698" s="2" t="s">
        <v>26430</v>
      </c>
      <c r="B13698" s="3" t="s">
        <v>26431</v>
      </c>
      <c r="C13698" s="2"/>
      <c r="D13698" s="2" t="s">
        <v>16</v>
      </c>
      <c r="E13698" s="4">
        <f>380.00*(1-Z1%)</f>
        <v>380</v>
      </c>
      <c r="F13698" s="2">
        <v>1</v>
      </c>
      <c r="G13698" s="2"/>
    </row>
    <row r="13699" spans="1:26" customHeight="1" ht="36" hidden="true" outlineLevel="2">
      <c r="A13699" s="2" t="s">
        <v>26432</v>
      </c>
      <c r="B13699" s="3" t="s">
        <v>26433</v>
      </c>
      <c r="C13699" s="2"/>
      <c r="D13699" s="2" t="s">
        <v>16</v>
      </c>
      <c r="E13699" s="4">
        <f>350.00*(1-Z1%)</f>
        <v>350</v>
      </c>
      <c r="F13699" s="2">
        <v>1</v>
      </c>
      <c r="G13699" s="2"/>
    </row>
    <row r="13700" spans="1:26" customHeight="1" ht="36" hidden="true" outlineLevel="2">
      <c r="A13700" s="2" t="s">
        <v>26434</v>
      </c>
      <c r="B13700" s="3" t="s">
        <v>26435</v>
      </c>
      <c r="C13700" s="2"/>
      <c r="D13700" s="2" t="s">
        <v>16</v>
      </c>
      <c r="E13700" s="4">
        <f>360.00*(1-Z1%)</f>
        <v>360</v>
      </c>
      <c r="F13700" s="2">
        <v>1</v>
      </c>
      <c r="G13700" s="2"/>
    </row>
    <row r="13701" spans="1:26" customHeight="1" ht="36" hidden="true" outlineLevel="2">
      <c r="A13701" s="2" t="s">
        <v>26436</v>
      </c>
      <c r="B13701" s="3" t="s">
        <v>26437</v>
      </c>
      <c r="C13701" s="2"/>
      <c r="D13701" s="2" t="s">
        <v>16</v>
      </c>
      <c r="E13701" s="4">
        <f>390.00*(1-Z1%)</f>
        <v>390</v>
      </c>
      <c r="F13701" s="2">
        <v>1</v>
      </c>
      <c r="G13701" s="2"/>
    </row>
    <row r="13702" spans="1:26" customHeight="1" ht="36" hidden="true" outlineLevel="2">
      <c r="A13702" s="2" t="s">
        <v>26438</v>
      </c>
      <c r="B13702" s="3" t="s">
        <v>26439</v>
      </c>
      <c r="C13702" s="2"/>
      <c r="D13702" s="2" t="s">
        <v>16</v>
      </c>
      <c r="E13702" s="4">
        <f>560.00*(1-Z1%)</f>
        <v>560</v>
      </c>
      <c r="F13702" s="2">
        <v>2</v>
      </c>
      <c r="G13702" s="2"/>
    </row>
    <row r="13703" spans="1:26" customHeight="1" ht="36" hidden="true" outlineLevel="2">
      <c r="A13703" s="2" t="s">
        <v>26440</v>
      </c>
      <c r="B13703" s="3" t="s">
        <v>26441</v>
      </c>
      <c r="C13703" s="2"/>
      <c r="D13703" s="2" t="s">
        <v>16</v>
      </c>
      <c r="E13703" s="4">
        <f>490.00*(1-Z1%)</f>
        <v>490</v>
      </c>
      <c r="F13703" s="2">
        <v>1</v>
      </c>
      <c r="G13703" s="2"/>
    </row>
    <row r="13704" spans="1:26" customHeight="1" ht="36" hidden="true" outlineLevel="2">
      <c r="A13704" s="2" t="s">
        <v>26442</v>
      </c>
      <c r="B13704" s="3" t="s">
        <v>26443</v>
      </c>
      <c r="C13704" s="2"/>
      <c r="D13704" s="2" t="s">
        <v>16</v>
      </c>
      <c r="E13704" s="4">
        <f>360.00*(1-Z1%)</f>
        <v>360</v>
      </c>
      <c r="F13704" s="2">
        <v>3</v>
      </c>
      <c r="G13704" s="2"/>
    </row>
    <row r="13705" spans="1:26" customHeight="1" ht="36" hidden="true" outlineLevel="2">
      <c r="A13705" s="2" t="s">
        <v>26444</v>
      </c>
      <c r="B13705" s="3" t="s">
        <v>26445</v>
      </c>
      <c r="C13705" s="2"/>
      <c r="D13705" s="2" t="s">
        <v>16</v>
      </c>
      <c r="E13705" s="4">
        <f>490.00*(1-Z1%)</f>
        <v>490</v>
      </c>
      <c r="F13705" s="2">
        <v>3</v>
      </c>
      <c r="G13705" s="2"/>
    </row>
    <row r="13706" spans="1:26" customHeight="1" ht="36" hidden="true" outlineLevel="2">
      <c r="A13706" s="2" t="s">
        <v>26446</v>
      </c>
      <c r="B13706" s="3" t="s">
        <v>26447</v>
      </c>
      <c r="C13706" s="2"/>
      <c r="D13706" s="2" t="s">
        <v>16</v>
      </c>
      <c r="E13706" s="4">
        <f>500.00*(1-Z1%)</f>
        <v>500</v>
      </c>
      <c r="F13706" s="2">
        <v>1</v>
      </c>
      <c r="G13706" s="2"/>
    </row>
    <row r="13707" spans="1:26" customHeight="1" ht="36" hidden="true" outlineLevel="2">
      <c r="A13707" s="2" t="s">
        <v>26448</v>
      </c>
      <c r="B13707" s="3" t="s">
        <v>26449</v>
      </c>
      <c r="C13707" s="2"/>
      <c r="D13707" s="2" t="s">
        <v>16</v>
      </c>
      <c r="E13707" s="4">
        <f>600.00*(1-Z1%)</f>
        <v>600</v>
      </c>
      <c r="F13707" s="2">
        <v>2</v>
      </c>
      <c r="G13707" s="2"/>
    </row>
    <row r="13708" spans="1:26" customHeight="1" ht="36" hidden="true" outlineLevel="2">
      <c r="A13708" s="2" t="s">
        <v>26450</v>
      </c>
      <c r="B13708" s="3" t="s">
        <v>26451</v>
      </c>
      <c r="C13708" s="2"/>
      <c r="D13708" s="2" t="s">
        <v>16</v>
      </c>
      <c r="E13708" s="4">
        <f>460.00*(1-Z1%)</f>
        <v>460</v>
      </c>
      <c r="F13708" s="2">
        <v>1</v>
      </c>
      <c r="G13708" s="2"/>
    </row>
    <row r="13709" spans="1:26" customHeight="1" ht="36" hidden="true" outlineLevel="2">
      <c r="A13709" s="2" t="s">
        <v>26452</v>
      </c>
      <c r="B13709" s="3" t="s">
        <v>26453</v>
      </c>
      <c r="C13709" s="2"/>
      <c r="D13709" s="2" t="s">
        <v>16</v>
      </c>
      <c r="E13709" s="4">
        <f>450.00*(1-Z1%)</f>
        <v>450</v>
      </c>
      <c r="F13709" s="2">
        <v>1</v>
      </c>
      <c r="G13709" s="2"/>
    </row>
    <row r="13710" spans="1:26" customHeight="1" ht="36" hidden="true" outlineLevel="2">
      <c r="A13710" s="2" t="s">
        <v>26454</v>
      </c>
      <c r="B13710" s="3" t="s">
        <v>26455</v>
      </c>
      <c r="C13710" s="2"/>
      <c r="D13710" s="2" t="s">
        <v>16</v>
      </c>
      <c r="E13710" s="4">
        <f>790.00*(1-Z1%)</f>
        <v>790</v>
      </c>
      <c r="F13710" s="2">
        <v>2</v>
      </c>
      <c r="G13710" s="2"/>
    </row>
    <row r="13711" spans="1:26" customHeight="1" ht="36" hidden="true" outlineLevel="2">
      <c r="A13711" s="2" t="s">
        <v>26456</v>
      </c>
      <c r="B13711" s="3" t="s">
        <v>26457</v>
      </c>
      <c r="C13711" s="2"/>
      <c r="D13711" s="2" t="s">
        <v>16</v>
      </c>
      <c r="E13711" s="4">
        <f>630.00*(1-Z1%)</f>
        <v>630</v>
      </c>
      <c r="F13711" s="2">
        <v>1</v>
      </c>
      <c r="G13711" s="2"/>
    </row>
    <row r="13712" spans="1:26" customHeight="1" ht="36" hidden="true" outlineLevel="2">
      <c r="A13712" s="2" t="s">
        <v>26458</v>
      </c>
      <c r="B13712" s="3" t="s">
        <v>26459</v>
      </c>
      <c r="C13712" s="2"/>
      <c r="D13712" s="2" t="s">
        <v>16</v>
      </c>
      <c r="E13712" s="4">
        <f>790.00*(1-Z1%)</f>
        <v>790</v>
      </c>
      <c r="F13712" s="2">
        <v>2</v>
      </c>
      <c r="G13712" s="2"/>
    </row>
    <row r="13713" spans="1:26" customHeight="1" ht="36" hidden="true" outlineLevel="2">
      <c r="A13713" s="2" t="s">
        <v>26460</v>
      </c>
      <c r="B13713" s="3" t="s">
        <v>26461</v>
      </c>
      <c r="C13713" s="2"/>
      <c r="D13713" s="2" t="s">
        <v>16</v>
      </c>
      <c r="E13713" s="4">
        <f>1050.00*(1-Z1%)</f>
        <v>1050</v>
      </c>
      <c r="F13713" s="2">
        <v>1</v>
      </c>
      <c r="G13713" s="2"/>
    </row>
    <row r="13714" spans="1:26" customHeight="1" ht="36" hidden="true" outlineLevel="2">
      <c r="A13714" s="2" t="s">
        <v>26462</v>
      </c>
      <c r="B13714" s="3" t="s">
        <v>26463</v>
      </c>
      <c r="C13714" s="2"/>
      <c r="D13714" s="2" t="s">
        <v>16</v>
      </c>
      <c r="E13714" s="4">
        <f>950.00*(1-Z1%)</f>
        <v>950</v>
      </c>
      <c r="F13714" s="2">
        <v>3</v>
      </c>
      <c r="G13714" s="2"/>
    </row>
    <row r="13715" spans="1:26" customHeight="1" ht="36" hidden="true" outlineLevel="2">
      <c r="A13715" s="2" t="s">
        <v>26464</v>
      </c>
      <c r="B13715" s="3" t="s">
        <v>26465</v>
      </c>
      <c r="C13715" s="2"/>
      <c r="D13715" s="2" t="s">
        <v>16</v>
      </c>
      <c r="E13715" s="4">
        <f>1380.00*(1-Z1%)</f>
        <v>1380</v>
      </c>
      <c r="F13715" s="2">
        <v>1</v>
      </c>
      <c r="G13715" s="2"/>
    </row>
    <row r="13716" spans="1:26" customHeight="1" ht="36" hidden="true" outlineLevel="2">
      <c r="A13716" s="2" t="s">
        <v>26466</v>
      </c>
      <c r="B13716" s="3" t="s">
        <v>26467</v>
      </c>
      <c r="C13716" s="2"/>
      <c r="D13716" s="2" t="s">
        <v>16</v>
      </c>
      <c r="E13716" s="4">
        <f>1350.00*(1-Z1%)</f>
        <v>1350</v>
      </c>
      <c r="F13716" s="2">
        <v>1</v>
      </c>
      <c r="G13716" s="2"/>
    </row>
    <row r="13717" spans="1:26" customHeight="1" ht="36" hidden="true" outlineLevel="2">
      <c r="A13717" s="2" t="s">
        <v>26468</v>
      </c>
      <c r="B13717" s="3" t="s">
        <v>26469</v>
      </c>
      <c r="C13717" s="2"/>
      <c r="D13717" s="2" t="s">
        <v>16</v>
      </c>
      <c r="E13717" s="4">
        <f>470.00*(1-Z1%)</f>
        <v>470</v>
      </c>
      <c r="F13717" s="2">
        <v>2</v>
      </c>
      <c r="G13717" s="2"/>
    </row>
    <row r="13718" spans="1:26" customHeight="1" ht="36" hidden="true" outlineLevel="2">
      <c r="A13718" s="2" t="s">
        <v>26470</v>
      </c>
      <c r="B13718" s="3" t="s">
        <v>26471</v>
      </c>
      <c r="C13718" s="2"/>
      <c r="D13718" s="2" t="s">
        <v>16</v>
      </c>
      <c r="E13718" s="4">
        <f>620.00*(1-Z1%)</f>
        <v>620</v>
      </c>
      <c r="F13718" s="2">
        <v>1</v>
      </c>
      <c r="G13718" s="2"/>
    </row>
    <row r="13719" spans="1:26" customHeight="1" ht="36" hidden="true" outlineLevel="2">
      <c r="A13719" s="2" t="s">
        <v>26472</v>
      </c>
      <c r="B13719" s="3" t="s">
        <v>26473</v>
      </c>
      <c r="C13719" s="2"/>
      <c r="D13719" s="2" t="s">
        <v>16</v>
      </c>
      <c r="E13719" s="4">
        <f>550.00*(1-Z1%)</f>
        <v>550</v>
      </c>
      <c r="F13719" s="2">
        <v>2</v>
      </c>
      <c r="G13719" s="2"/>
    </row>
    <row r="13720" spans="1:26" customHeight="1" ht="36" hidden="true" outlineLevel="2">
      <c r="A13720" s="2" t="s">
        <v>26474</v>
      </c>
      <c r="B13720" s="3" t="s">
        <v>26475</v>
      </c>
      <c r="C13720" s="2"/>
      <c r="D13720" s="2" t="s">
        <v>16</v>
      </c>
      <c r="E13720" s="4">
        <f>750.00*(1-Z1%)</f>
        <v>750</v>
      </c>
      <c r="F13720" s="2">
        <v>2</v>
      </c>
      <c r="G13720" s="2"/>
    </row>
    <row r="13721" spans="1:26" customHeight="1" ht="36" hidden="true" outlineLevel="2">
      <c r="A13721" s="2" t="s">
        <v>26476</v>
      </c>
      <c r="B13721" s="3" t="s">
        <v>26477</v>
      </c>
      <c r="C13721" s="2"/>
      <c r="D13721" s="2" t="s">
        <v>16</v>
      </c>
      <c r="E13721" s="4">
        <f>690.00*(1-Z1%)</f>
        <v>690</v>
      </c>
      <c r="F13721" s="2">
        <v>1</v>
      </c>
      <c r="G13721" s="2"/>
    </row>
    <row r="13722" spans="1:26" customHeight="1" ht="36" hidden="true" outlineLevel="2">
      <c r="A13722" s="2" t="s">
        <v>26478</v>
      </c>
      <c r="B13722" s="3" t="s">
        <v>26479</v>
      </c>
      <c r="C13722" s="2"/>
      <c r="D13722" s="2" t="s">
        <v>16</v>
      </c>
      <c r="E13722" s="4">
        <f>1050.00*(1-Z1%)</f>
        <v>1050</v>
      </c>
      <c r="F13722" s="2">
        <v>1</v>
      </c>
      <c r="G13722" s="2"/>
    </row>
    <row r="13723" spans="1:26" customHeight="1" ht="36" hidden="true" outlineLevel="2">
      <c r="A13723" s="2" t="s">
        <v>26480</v>
      </c>
      <c r="B13723" s="3" t="s">
        <v>26481</v>
      </c>
      <c r="C13723" s="2"/>
      <c r="D13723" s="2" t="s">
        <v>16</v>
      </c>
      <c r="E13723" s="4">
        <f>750.00*(1-Z1%)</f>
        <v>750</v>
      </c>
      <c r="F13723" s="2">
        <v>1</v>
      </c>
      <c r="G13723" s="2"/>
    </row>
    <row r="13724" spans="1:26" customHeight="1" ht="36" hidden="true" outlineLevel="2">
      <c r="A13724" s="2" t="s">
        <v>26482</v>
      </c>
      <c r="B13724" s="3" t="s">
        <v>26483</v>
      </c>
      <c r="C13724" s="2"/>
      <c r="D13724" s="2" t="s">
        <v>16</v>
      </c>
      <c r="E13724" s="4">
        <f>350.00*(1-Z1%)</f>
        <v>350</v>
      </c>
      <c r="F13724" s="2">
        <v>2</v>
      </c>
      <c r="G13724" s="2"/>
    </row>
    <row r="13725" spans="1:26" customHeight="1" ht="36" hidden="true" outlineLevel="2">
      <c r="A13725" s="2" t="s">
        <v>26484</v>
      </c>
      <c r="B13725" s="3" t="s">
        <v>26485</v>
      </c>
      <c r="C13725" s="2"/>
      <c r="D13725" s="2" t="s">
        <v>16</v>
      </c>
      <c r="E13725" s="4">
        <f>530.00*(1-Z1%)</f>
        <v>530</v>
      </c>
      <c r="F13725" s="2">
        <v>1</v>
      </c>
      <c r="G13725" s="2"/>
    </row>
    <row r="13726" spans="1:26" customHeight="1" ht="36" hidden="true" outlineLevel="2">
      <c r="A13726" s="2" t="s">
        <v>26486</v>
      </c>
      <c r="B13726" s="3" t="s">
        <v>26487</v>
      </c>
      <c r="C13726" s="2"/>
      <c r="D13726" s="2" t="s">
        <v>16</v>
      </c>
      <c r="E13726" s="4">
        <f>450.00*(1-Z1%)</f>
        <v>450</v>
      </c>
      <c r="F13726" s="2">
        <v>2</v>
      </c>
      <c r="G13726" s="2"/>
    </row>
    <row r="13727" spans="1:26" customHeight="1" ht="36" hidden="true" outlineLevel="2">
      <c r="A13727" s="2" t="s">
        <v>26488</v>
      </c>
      <c r="B13727" s="3" t="s">
        <v>26489</v>
      </c>
      <c r="C13727" s="2"/>
      <c r="D13727" s="2" t="s">
        <v>16</v>
      </c>
      <c r="E13727" s="4">
        <f>560.00*(1-Z1%)</f>
        <v>560</v>
      </c>
      <c r="F13727" s="2">
        <v>2</v>
      </c>
      <c r="G13727" s="2"/>
    </row>
    <row r="13728" spans="1:26" customHeight="1" ht="36" hidden="true" outlineLevel="2">
      <c r="A13728" s="2" t="s">
        <v>26490</v>
      </c>
      <c r="B13728" s="3" t="s">
        <v>26491</v>
      </c>
      <c r="C13728" s="2"/>
      <c r="D13728" s="2" t="s">
        <v>16</v>
      </c>
      <c r="E13728" s="4">
        <f>790.00*(1-Z1%)</f>
        <v>790</v>
      </c>
      <c r="F13728" s="2">
        <v>1</v>
      </c>
      <c r="G13728" s="2"/>
    </row>
    <row r="13729" spans="1:26" customHeight="1" ht="36" hidden="true" outlineLevel="2">
      <c r="A13729" s="2" t="s">
        <v>26492</v>
      </c>
      <c r="B13729" s="3" t="s">
        <v>26493</v>
      </c>
      <c r="C13729" s="2"/>
      <c r="D13729" s="2" t="s">
        <v>16</v>
      </c>
      <c r="E13729" s="4">
        <f>700.00*(1-Z1%)</f>
        <v>700</v>
      </c>
      <c r="F13729" s="2">
        <v>1</v>
      </c>
      <c r="G13729" s="2"/>
    </row>
    <row r="13730" spans="1:26" customHeight="1" ht="36" hidden="true" outlineLevel="2">
      <c r="A13730" s="2" t="s">
        <v>26494</v>
      </c>
      <c r="B13730" s="3" t="s">
        <v>26495</v>
      </c>
      <c r="C13730" s="2"/>
      <c r="D13730" s="2" t="s">
        <v>16</v>
      </c>
      <c r="E13730" s="4">
        <f>650.00*(1-Z1%)</f>
        <v>650</v>
      </c>
      <c r="F13730" s="2">
        <v>1</v>
      </c>
      <c r="G13730" s="2"/>
    </row>
    <row r="13731" spans="1:26" customHeight="1" ht="36" hidden="true" outlineLevel="2">
      <c r="A13731" s="2" t="s">
        <v>26496</v>
      </c>
      <c r="B13731" s="3" t="s">
        <v>26497</v>
      </c>
      <c r="C13731" s="2"/>
      <c r="D13731" s="2" t="s">
        <v>16</v>
      </c>
      <c r="E13731" s="4">
        <f>590.00*(1-Z1%)</f>
        <v>590</v>
      </c>
      <c r="F13731" s="2">
        <v>2</v>
      </c>
      <c r="G13731" s="2"/>
    </row>
    <row r="13732" spans="1:26" customHeight="1" ht="36" hidden="true" outlineLevel="2">
      <c r="A13732" s="2" t="s">
        <v>26498</v>
      </c>
      <c r="B13732" s="3" t="s">
        <v>26499</v>
      </c>
      <c r="C13732" s="2"/>
      <c r="D13732" s="2" t="s">
        <v>16</v>
      </c>
      <c r="E13732" s="4">
        <f>720.00*(1-Z1%)</f>
        <v>720</v>
      </c>
      <c r="F13732" s="2">
        <v>1</v>
      </c>
      <c r="G13732" s="2"/>
    </row>
    <row r="13733" spans="1:26" customHeight="1" ht="36" hidden="true" outlineLevel="2">
      <c r="A13733" s="2" t="s">
        <v>26500</v>
      </c>
      <c r="B13733" s="3" t="s">
        <v>26501</v>
      </c>
      <c r="C13733" s="2"/>
      <c r="D13733" s="2" t="s">
        <v>16</v>
      </c>
      <c r="E13733" s="4">
        <f>850.00*(1-Z1%)</f>
        <v>850</v>
      </c>
      <c r="F13733" s="2">
        <v>1</v>
      </c>
      <c r="G13733" s="2"/>
    </row>
    <row r="13734" spans="1:26" customHeight="1" ht="36" hidden="true" outlineLevel="2">
      <c r="A13734" s="2" t="s">
        <v>26502</v>
      </c>
      <c r="B13734" s="3" t="s">
        <v>26503</v>
      </c>
      <c r="C13734" s="2"/>
      <c r="D13734" s="2" t="s">
        <v>16</v>
      </c>
      <c r="E13734" s="4">
        <f>850.00*(1-Z1%)</f>
        <v>850</v>
      </c>
      <c r="F13734" s="2">
        <v>1</v>
      </c>
      <c r="G13734" s="2"/>
    </row>
    <row r="13735" spans="1:26" customHeight="1" ht="36" hidden="true" outlineLevel="2">
      <c r="A13735" s="2" t="s">
        <v>26504</v>
      </c>
      <c r="B13735" s="3" t="s">
        <v>26505</v>
      </c>
      <c r="C13735" s="2"/>
      <c r="D13735" s="2" t="s">
        <v>16</v>
      </c>
      <c r="E13735" s="4">
        <f>790.00*(1-Z1%)</f>
        <v>790</v>
      </c>
      <c r="F13735" s="2">
        <v>1</v>
      </c>
      <c r="G13735" s="2"/>
    </row>
    <row r="13736" spans="1:26" customHeight="1" ht="36" hidden="true" outlineLevel="2">
      <c r="A13736" s="2" t="s">
        <v>26506</v>
      </c>
      <c r="B13736" s="3" t="s">
        <v>26507</v>
      </c>
      <c r="C13736" s="2"/>
      <c r="D13736" s="2" t="s">
        <v>16</v>
      </c>
      <c r="E13736" s="4">
        <f>590.00*(1-Z1%)</f>
        <v>590</v>
      </c>
      <c r="F13736" s="2">
        <v>1</v>
      </c>
      <c r="G13736" s="2"/>
    </row>
    <row r="13737" spans="1:26" customHeight="1" ht="36" hidden="true" outlineLevel="2">
      <c r="A13737" s="2" t="s">
        <v>26508</v>
      </c>
      <c r="B13737" s="3" t="s">
        <v>26509</v>
      </c>
      <c r="C13737" s="2"/>
      <c r="D13737" s="2" t="s">
        <v>16</v>
      </c>
      <c r="E13737" s="4">
        <f>450.00*(1-Z1%)</f>
        <v>450</v>
      </c>
      <c r="F13737" s="2">
        <v>1</v>
      </c>
      <c r="G13737" s="2"/>
    </row>
    <row r="13738" spans="1:26" customHeight="1" ht="36" hidden="true" outlineLevel="2">
      <c r="A13738" s="2" t="s">
        <v>26510</v>
      </c>
      <c r="B13738" s="3" t="s">
        <v>26511</v>
      </c>
      <c r="C13738" s="2"/>
      <c r="D13738" s="2" t="s">
        <v>16</v>
      </c>
      <c r="E13738" s="4">
        <f>530.00*(1-Z1%)</f>
        <v>530</v>
      </c>
      <c r="F13738" s="2">
        <v>1</v>
      </c>
      <c r="G13738" s="2"/>
    </row>
    <row r="13739" spans="1:26" customHeight="1" ht="36" hidden="true" outlineLevel="2">
      <c r="A13739" s="2" t="s">
        <v>26512</v>
      </c>
      <c r="B13739" s="3" t="s">
        <v>26513</v>
      </c>
      <c r="C13739" s="2"/>
      <c r="D13739" s="2" t="s">
        <v>16</v>
      </c>
      <c r="E13739" s="4">
        <f>630.00*(1-Z1%)</f>
        <v>630</v>
      </c>
      <c r="F13739" s="2">
        <v>1</v>
      </c>
      <c r="G13739" s="2"/>
    </row>
    <row r="13740" spans="1:26" customHeight="1" ht="36" hidden="true" outlineLevel="2">
      <c r="A13740" s="2" t="s">
        <v>26514</v>
      </c>
      <c r="B13740" s="3" t="s">
        <v>26515</v>
      </c>
      <c r="C13740" s="2"/>
      <c r="D13740" s="2" t="s">
        <v>16</v>
      </c>
      <c r="E13740" s="4">
        <f>300.00*(1-Z1%)</f>
        <v>300</v>
      </c>
      <c r="F13740" s="2">
        <v>1</v>
      </c>
      <c r="G13740" s="2"/>
    </row>
    <row r="13741" spans="1:26" customHeight="1" ht="36" hidden="true" outlineLevel="2">
      <c r="A13741" s="2" t="s">
        <v>26516</v>
      </c>
      <c r="B13741" s="3" t="s">
        <v>26517</v>
      </c>
      <c r="C13741" s="2"/>
      <c r="D13741" s="2" t="s">
        <v>16</v>
      </c>
      <c r="E13741" s="4">
        <f>390.00*(1-Z1%)</f>
        <v>390</v>
      </c>
      <c r="F13741" s="2">
        <v>1</v>
      </c>
      <c r="G13741" s="2"/>
    </row>
    <row r="13742" spans="1:26" customHeight="1" ht="36" hidden="true" outlineLevel="2">
      <c r="A13742" s="2" t="s">
        <v>26518</v>
      </c>
      <c r="B13742" s="3" t="s">
        <v>26519</v>
      </c>
      <c r="C13742" s="2"/>
      <c r="D13742" s="2" t="s">
        <v>16</v>
      </c>
      <c r="E13742" s="4">
        <f>490.00*(1-Z1%)</f>
        <v>490</v>
      </c>
      <c r="F13742" s="2">
        <v>1</v>
      </c>
      <c r="G13742" s="2"/>
    </row>
    <row r="13743" spans="1:26" customHeight="1" ht="36" hidden="true" outlineLevel="2">
      <c r="A13743" s="2" t="s">
        <v>26520</v>
      </c>
      <c r="B13743" s="3" t="s">
        <v>26521</v>
      </c>
      <c r="C13743" s="2"/>
      <c r="D13743" s="2" t="s">
        <v>16</v>
      </c>
      <c r="E13743" s="4">
        <f>690.00*(1-Z1%)</f>
        <v>690</v>
      </c>
      <c r="F13743" s="2">
        <v>1</v>
      </c>
      <c r="G13743" s="2"/>
    </row>
    <row r="13744" spans="1:26" customHeight="1" ht="35" hidden="true" outlineLevel="2">
      <c r="A13744" s="5" t="s">
        <v>26522</v>
      </c>
      <c r="B13744" s="5"/>
      <c r="C13744" s="5"/>
      <c r="D13744" s="5"/>
      <c r="E13744" s="5"/>
      <c r="F13744" s="5"/>
      <c r="G13744" s="5"/>
    </row>
    <row r="13745" spans="1:26" customHeight="1" ht="18" hidden="true" outlineLevel="2">
      <c r="A13745" s="2" t="s">
        <v>26523</v>
      </c>
      <c r="B13745" s="3" t="s">
        <v>26524</v>
      </c>
      <c r="C13745" s="2"/>
      <c r="D13745" s="2" t="s">
        <v>16</v>
      </c>
      <c r="E13745" s="4">
        <f>50.00*(1-Z1%)</f>
        <v>50</v>
      </c>
      <c r="F13745" s="2">
        <v>3</v>
      </c>
      <c r="G13745" s="2"/>
    </row>
    <row r="13746" spans="1:26" customHeight="1" ht="35" hidden="true" outlineLevel="2">
      <c r="A13746" s="5" t="s">
        <v>26525</v>
      </c>
      <c r="B13746" s="5"/>
      <c r="C13746" s="5"/>
      <c r="D13746" s="5"/>
      <c r="E13746" s="5"/>
      <c r="F13746" s="5"/>
      <c r="G13746" s="5"/>
    </row>
    <row r="13747" spans="1:26" customHeight="1" ht="36" hidden="true" outlineLevel="2">
      <c r="A13747" s="2" t="s">
        <v>26526</v>
      </c>
      <c r="B13747" s="3" t="s">
        <v>26527</v>
      </c>
      <c r="C13747" s="2"/>
      <c r="D13747" s="2" t="s">
        <v>16</v>
      </c>
      <c r="E13747" s="4">
        <f>220.00*(1-Z1%)</f>
        <v>220</v>
      </c>
      <c r="F13747" s="2">
        <v>2</v>
      </c>
      <c r="G13747" s="2"/>
    </row>
    <row r="13748" spans="1:26" customHeight="1" ht="18" hidden="true" outlineLevel="2">
      <c r="A13748" s="2" t="s">
        <v>26528</v>
      </c>
      <c r="B13748" s="3" t="s">
        <v>26529</v>
      </c>
      <c r="C13748" s="2"/>
      <c r="D13748" s="2" t="s">
        <v>16</v>
      </c>
      <c r="E13748" s="4">
        <f>200.00*(1-Z1%)</f>
        <v>200</v>
      </c>
      <c r="F13748" s="2">
        <v>1</v>
      </c>
      <c r="G13748" s="2"/>
    </row>
    <row r="13749" spans="1:26" customHeight="1" ht="36" hidden="true" outlineLevel="2">
      <c r="A13749" s="2" t="s">
        <v>26530</v>
      </c>
      <c r="B13749" s="3" t="s">
        <v>26531</v>
      </c>
      <c r="C13749" s="2"/>
      <c r="D13749" s="2" t="s">
        <v>16</v>
      </c>
      <c r="E13749" s="4">
        <f>195.00*(1-Z1%)</f>
        <v>195</v>
      </c>
      <c r="F13749" s="2">
        <v>2</v>
      </c>
      <c r="G13749" s="2"/>
    </row>
    <row r="13750" spans="1:26" customHeight="1" ht="36" hidden="true" outlineLevel="2">
      <c r="A13750" s="2" t="s">
        <v>26532</v>
      </c>
      <c r="B13750" s="3" t="s">
        <v>26533</v>
      </c>
      <c r="C13750" s="2"/>
      <c r="D13750" s="2" t="s">
        <v>16</v>
      </c>
      <c r="E13750" s="4">
        <f>450.00*(1-Z1%)</f>
        <v>450</v>
      </c>
      <c r="F13750" s="2">
        <v>3</v>
      </c>
      <c r="G13750" s="2"/>
    </row>
    <row r="13751" spans="1:26" customHeight="1" ht="36" hidden="true" outlineLevel="2">
      <c r="A13751" s="2" t="s">
        <v>26534</v>
      </c>
      <c r="B13751" s="3" t="s">
        <v>26535</v>
      </c>
      <c r="C13751" s="2"/>
      <c r="D13751" s="2" t="s">
        <v>16</v>
      </c>
      <c r="E13751" s="4">
        <f>315.00*(1-Z1%)</f>
        <v>315</v>
      </c>
      <c r="F13751" s="2">
        <v>1</v>
      </c>
      <c r="G13751" s="2"/>
    </row>
    <row r="13752" spans="1:26" customHeight="1" ht="36" hidden="true" outlineLevel="2">
      <c r="A13752" s="2" t="s">
        <v>26536</v>
      </c>
      <c r="B13752" s="3" t="s">
        <v>26537</v>
      </c>
      <c r="C13752" s="2"/>
      <c r="D13752" s="2" t="s">
        <v>16</v>
      </c>
      <c r="E13752" s="4">
        <f>320.00*(1-Z1%)</f>
        <v>320</v>
      </c>
      <c r="F13752" s="2">
        <v>5</v>
      </c>
      <c r="G13752" s="2"/>
    </row>
    <row r="13753" spans="1:26" customHeight="1" ht="36" hidden="true" outlineLevel="2">
      <c r="A13753" s="2" t="s">
        <v>26538</v>
      </c>
      <c r="B13753" s="3" t="s">
        <v>26539</v>
      </c>
      <c r="C13753" s="2"/>
      <c r="D13753" s="2" t="s">
        <v>16</v>
      </c>
      <c r="E13753" s="4">
        <f>1150.00*(1-Z1%)</f>
        <v>1150</v>
      </c>
      <c r="F13753" s="2">
        <v>1</v>
      </c>
      <c r="G13753" s="2"/>
    </row>
    <row r="13754" spans="1:26" customHeight="1" ht="36" hidden="true" outlineLevel="2">
      <c r="A13754" s="2" t="s">
        <v>26540</v>
      </c>
      <c r="B13754" s="3" t="s">
        <v>26541</v>
      </c>
      <c r="C13754" s="2"/>
      <c r="D13754" s="2" t="s">
        <v>16</v>
      </c>
      <c r="E13754" s="4">
        <f>350.00*(1-Z1%)</f>
        <v>350</v>
      </c>
      <c r="F13754" s="2">
        <v>2</v>
      </c>
      <c r="G13754" s="2"/>
    </row>
    <row r="13755" spans="1:26" customHeight="1" ht="36" hidden="true" outlineLevel="2">
      <c r="A13755" s="2" t="s">
        <v>26542</v>
      </c>
      <c r="B13755" s="3" t="s">
        <v>26543</v>
      </c>
      <c r="C13755" s="2"/>
      <c r="D13755" s="2" t="s">
        <v>16</v>
      </c>
      <c r="E13755" s="4">
        <f>330.00*(1-Z1%)</f>
        <v>330</v>
      </c>
      <c r="F13755" s="2">
        <v>1</v>
      </c>
      <c r="G13755" s="2"/>
    </row>
    <row r="13756" spans="1:26" customHeight="1" ht="36" hidden="true" outlineLevel="2">
      <c r="A13756" s="2" t="s">
        <v>26544</v>
      </c>
      <c r="B13756" s="3" t="s">
        <v>26545</v>
      </c>
      <c r="C13756" s="2"/>
      <c r="D13756" s="2" t="s">
        <v>16</v>
      </c>
      <c r="E13756" s="4">
        <f>495.00*(1-Z1%)</f>
        <v>495</v>
      </c>
      <c r="F13756" s="2">
        <v>1</v>
      </c>
      <c r="G13756" s="2"/>
    </row>
    <row r="13757" spans="1:26" customHeight="1" ht="36" hidden="true" outlineLevel="2">
      <c r="A13757" s="2" t="s">
        <v>26546</v>
      </c>
      <c r="B13757" s="3" t="s">
        <v>26547</v>
      </c>
      <c r="C13757" s="2"/>
      <c r="D13757" s="2" t="s">
        <v>16</v>
      </c>
      <c r="E13757" s="4">
        <f>495.00*(1-Z1%)</f>
        <v>495</v>
      </c>
      <c r="F13757" s="2">
        <v>1</v>
      </c>
      <c r="G13757" s="2"/>
    </row>
    <row r="13758" spans="1:26" customHeight="1" ht="36" hidden="true" outlineLevel="2">
      <c r="A13758" s="2" t="s">
        <v>26548</v>
      </c>
      <c r="B13758" s="3" t="s">
        <v>26549</v>
      </c>
      <c r="C13758" s="2"/>
      <c r="D13758" s="2" t="s">
        <v>16</v>
      </c>
      <c r="E13758" s="4">
        <f>470.00*(1-Z1%)</f>
        <v>470</v>
      </c>
      <c r="F13758" s="2">
        <v>1</v>
      </c>
      <c r="G13758" s="2"/>
    </row>
    <row r="13759" spans="1:26" customHeight="1" ht="36" hidden="true" outlineLevel="2">
      <c r="A13759" s="2" t="s">
        <v>26550</v>
      </c>
      <c r="B13759" s="3" t="s">
        <v>26551</v>
      </c>
      <c r="C13759" s="2"/>
      <c r="D13759" s="2" t="s">
        <v>16</v>
      </c>
      <c r="E13759" s="4">
        <f>240.00*(1-Z1%)</f>
        <v>240</v>
      </c>
      <c r="F13759" s="2">
        <v>1</v>
      </c>
      <c r="G13759" s="2"/>
    </row>
    <row r="13760" spans="1:26" customHeight="1" ht="36" hidden="true" outlineLevel="2">
      <c r="A13760" s="2" t="s">
        <v>26552</v>
      </c>
      <c r="B13760" s="3" t="s">
        <v>26553</v>
      </c>
      <c r="C13760" s="2"/>
      <c r="D13760" s="2" t="s">
        <v>16</v>
      </c>
      <c r="E13760" s="4">
        <f>630.00*(1-Z1%)</f>
        <v>630</v>
      </c>
      <c r="F13760" s="2">
        <v>1</v>
      </c>
      <c r="G13760" s="2"/>
    </row>
    <row r="13761" spans="1:26" customHeight="1" ht="36" hidden="true" outlineLevel="2">
      <c r="A13761" s="2" t="s">
        <v>26554</v>
      </c>
      <c r="B13761" s="3" t="s">
        <v>26555</v>
      </c>
      <c r="C13761" s="2"/>
      <c r="D13761" s="2" t="s">
        <v>16</v>
      </c>
      <c r="E13761" s="4">
        <f>350.00*(1-Z1%)</f>
        <v>350</v>
      </c>
      <c r="F13761" s="2">
        <v>3</v>
      </c>
      <c r="G13761" s="2"/>
    </row>
    <row r="13762" spans="1:26" customHeight="1" ht="36" hidden="true" outlineLevel="2">
      <c r="A13762" s="2" t="s">
        <v>26556</v>
      </c>
      <c r="B13762" s="3" t="s">
        <v>26557</v>
      </c>
      <c r="C13762" s="2"/>
      <c r="D13762" s="2" t="s">
        <v>16</v>
      </c>
      <c r="E13762" s="4">
        <f>420.00*(1-Z1%)</f>
        <v>420</v>
      </c>
      <c r="F13762" s="2">
        <v>2</v>
      </c>
      <c r="G13762" s="2"/>
    </row>
    <row r="13763" spans="1:26" customHeight="1" ht="36" hidden="true" outlineLevel="2">
      <c r="A13763" s="2" t="s">
        <v>26558</v>
      </c>
      <c r="B13763" s="3" t="s">
        <v>26559</v>
      </c>
      <c r="C13763" s="2"/>
      <c r="D13763" s="2" t="s">
        <v>16</v>
      </c>
      <c r="E13763" s="4">
        <f>520.00*(1-Z1%)</f>
        <v>520</v>
      </c>
      <c r="F13763" s="2">
        <v>1</v>
      </c>
      <c r="G13763" s="2"/>
    </row>
    <row r="13764" spans="1:26" customHeight="1" ht="36" hidden="true" outlineLevel="2">
      <c r="A13764" s="2" t="s">
        <v>26560</v>
      </c>
      <c r="B13764" s="3" t="s">
        <v>26561</v>
      </c>
      <c r="C13764" s="2"/>
      <c r="D13764" s="2" t="s">
        <v>16</v>
      </c>
      <c r="E13764" s="4">
        <f>590.00*(1-Z1%)</f>
        <v>590</v>
      </c>
      <c r="F13764" s="2">
        <v>3</v>
      </c>
      <c r="G13764" s="2"/>
    </row>
    <row r="13765" spans="1:26" customHeight="1" ht="36" hidden="true" outlineLevel="2">
      <c r="A13765" s="2" t="s">
        <v>26562</v>
      </c>
      <c r="B13765" s="3" t="s">
        <v>26563</v>
      </c>
      <c r="C13765" s="2"/>
      <c r="D13765" s="2" t="s">
        <v>16</v>
      </c>
      <c r="E13765" s="4">
        <f>400.00*(1-Z1%)</f>
        <v>400</v>
      </c>
      <c r="F13765" s="2">
        <v>2</v>
      </c>
      <c r="G13765" s="2"/>
    </row>
    <row r="13766" spans="1:26" customHeight="1" ht="36" hidden="true" outlineLevel="2">
      <c r="A13766" s="2" t="s">
        <v>26564</v>
      </c>
      <c r="B13766" s="3" t="s">
        <v>26565</v>
      </c>
      <c r="C13766" s="2"/>
      <c r="D13766" s="2" t="s">
        <v>16</v>
      </c>
      <c r="E13766" s="4">
        <f>450.00*(1-Z1%)</f>
        <v>450</v>
      </c>
      <c r="F13766" s="2">
        <v>1</v>
      </c>
      <c r="G13766" s="2"/>
    </row>
    <row r="13767" spans="1:26" customHeight="1" ht="36" hidden="true" outlineLevel="2">
      <c r="A13767" s="2" t="s">
        <v>26566</v>
      </c>
      <c r="B13767" s="3" t="s">
        <v>26567</v>
      </c>
      <c r="C13767" s="2"/>
      <c r="D13767" s="2" t="s">
        <v>16</v>
      </c>
      <c r="E13767" s="4">
        <f>540.00*(1-Z1%)</f>
        <v>540</v>
      </c>
      <c r="F13767" s="2">
        <v>1</v>
      </c>
      <c r="G13767" s="2"/>
    </row>
    <row r="13768" spans="1:26" customHeight="1" ht="36" hidden="true" outlineLevel="2">
      <c r="A13768" s="2" t="s">
        <v>26568</v>
      </c>
      <c r="B13768" s="3" t="s">
        <v>26569</v>
      </c>
      <c r="C13768" s="2"/>
      <c r="D13768" s="2" t="s">
        <v>16</v>
      </c>
      <c r="E13768" s="4">
        <f>450.00*(1-Z1%)</f>
        <v>450</v>
      </c>
      <c r="F13768" s="2">
        <v>1</v>
      </c>
      <c r="G13768" s="2"/>
    </row>
    <row r="13769" spans="1:26" customHeight="1" ht="36" hidden="true" outlineLevel="2">
      <c r="A13769" s="2" t="s">
        <v>26570</v>
      </c>
      <c r="B13769" s="3" t="s">
        <v>26571</v>
      </c>
      <c r="C13769" s="2"/>
      <c r="D13769" s="2" t="s">
        <v>16</v>
      </c>
      <c r="E13769" s="4">
        <f>490.00*(1-Z1%)</f>
        <v>490</v>
      </c>
      <c r="F13769" s="2">
        <v>1</v>
      </c>
      <c r="G13769" s="2"/>
    </row>
    <row r="13770" spans="1:26" customHeight="1" ht="36" hidden="true" outlineLevel="2">
      <c r="A13770" s="2" t="s">
        <v>26572</v>
      </c>
      <c r="B13770" s="3" t="s">
        <v>26573</v>
      </c>
      <c r="C13770" s="2"/>
      <c r="D13770" s="2" t="s">
        <v>16</v>
      </c>
      <c r="E13770" s="4">
        <f>450.00*(1-Z1%)</f>
        <v>450</v>
      </c>
      <c r="F13770" s="2">
        <v>1</v>
      </c>
      <c r="G13770" s="2"/>
    </row>
    <row r="13771" spans="1:26" customHeight="1" ht="36" hidden="true" outlineLevel="2">
      <c r="A13771" s="2" t="s">
        <v>26574</v>
      </c>
      <c r="B13771" s="3" t="s">
        <v>26575</v>
      </c>
      <c r="C13771" s="2"/>
      <c r="D13771" s="2" t="s">
        <v>16</v>
      </c>
      <c r="E13771" s="4">
        <f>520.00*(1-Z1%)</f>
        <v>520</v>
      </c>
      <c r="F13771" s="2">
        <v>1</v>
      </c>
      <c r="G13771" s="2"/>
    </row>
    <row r="13772" spans="1:26" customHeight="1" ht="36" hidden="true" outlineLevel="2">
      <c r="A13772" s="2" t="s">
        <v>26576</v>
      </c>
      <c r="B13772" s="3" t="s">
        <v>26577</v>
      </c>
      <c r="C13772" s="2"/>
      <c r="D13772" s="2" t="s">
        <v>16</v>
      </c>
      <c r="E13772" s="4">
        <f>500.00*(1-Z1%)</f>
        <v>500</v>
      </c>
      <c r="F13772" s="2">
        <v>4</v>
      </c>
      <c r="G13772" s="2"/>
    </row>
    <row r="13773" spans="1:26" customHeight="1" ht="36" hidden="true" outlineLevel="2">
      <c r="A13773" s="2" t="s">
        <v>26578</v>
      </c>
      <c r="B13773" s="3" t="s">
        <v>26579</v>
      </c>
      <c r="C13773" s="2"/>
      <c r="D13773" s="2" t="s">
        <v>16</v>
      </c>
      <c r="E13773" s="4">
        <f>235.00*(1-Z1%)</f>
        <v>235</v>
      </c>
      <c r="F13773" s="2">
        <v>1</v>
      </c>
      <c r="G13773" s="2"/>
    </row>
    <row r="13774" spans="1:26" customHeight="1" ht="36" hidden="true" outlineLevel="2">
      <c r="A13774" s="2" t="s">
        <v>26580</v>
      </c>
      <c r="B13774" s="3" t="s">
        <v>26581</v>
      </c>
      <c r="C13774" s="2"/>
      <c r="D13774" s="2" t="s">
        <v>16</v>
      </c>
      <c r="E13774" s="4">
        <f>300.00*(1-Z1%)</f>
        <v>300</v>
      </c>
      <c r="F13774" s="2">
        <v>1</v>
      </c>
      <c r="G13774" s="2"/>
    </row>
    <row r="13775" spans="1:26" customHeight="1" ht="36" hidden="true" outlineLevel="2">
      <c r="A13775" s="2" t="s">
        <v>26582</v>
      </c>
      <c r="B13775" s="3" t="s">
        <v>26583</v>
      </c>
      <c r="C13775" s="2"/>
      <c r="D13775" s="2" t="s">
        <v>16</v>
      </c>
      <c r="E13775" s="4">
        <f>240.00*(1-Z1%)</f>
        <v>240</v>
      </c>
      <c r="F13775" s="2">
        <v>1</v>
      </c>
      <c r="G13775" s="2"/>
    </row>
    <row r="13776" spans="1:26" customHeight="1" ht="36" hidden="true" outlineLevel="2">
      <c r="A13776" s="2" t="s">
        <v>26584</v>
      </c>
      <c r="B13776" s="3" t="s">
        <v>26585</v>
      </c>
      <c r="C13776" s="2"/>
      <c r="D13776" s="2" t="s">
        <v>16</v>
      </c>
      <c r="E13776" s="4">
        <f>430.00*(1-Z1%)</f>
        <v>430</v>
      </c>
      <c r="F13776" s="2">
        <v>1</v>
      </c>
      <c r="G13776" s="2"/>
    </row>
    <row r="13777" spans="1:26" customHeight="1" ht="36" hidden="true" outlineLevel="2">
      <c r="A13777" s="2" t="s">
        <v>26586</v>
      </c>
      <c r="B13777" s="3" t="s">
        <v>26587</v>
      </c>
      <c r="C13777" s="2"/>
      <c r="D13777" s="2" t="s">
        <v>16</v>
      </c>
      <c r="E13777" s="4">
        <f>260.00*(1-Z1%)</f>
        <v>260</v>
      </c>
      <c r="F13777" s="2">
        <v>2</v>
      </c>
      <c r="G13777" s="2"/>
    </row>
    <row r="13778" spans="1:26" customHeight="1" ht="36" hidden="true" outlineLevel="2">
      <c r="A13778" s="2" t="s">
        <v>26588</v>
      </c>
      <c r="B13778" s="3" t="s">
        <v>26589</v>
      </c>
      <c r="C13778" s="2"/>
      <c r="D13778" s="2" t="s">
        <v>16</v>
      </c>
      <c r="E13778" s="4">
        <f>490.00*(1-Z1%)</f>
        <v>490</v>
      </c>
      <c r="F13778" s="2">
        <v>3</v>
      </c>
      <c r="G13778" s="2"/>
    </row>
    <row r="13779" spans="1:26" customHeight="1" ht="36" hidden="true" outlineLevel="2">
      <c r="A13779" s="2" t="s">
        <v>26590</v>
      </c>
      <c r="B13779" s="3" t="s">
        <v>26591</v>
      </c>
      <c r="C13779" s="2"/>
      <c r="D13779" s="2" t="s">
        <v>16</v>
      </c>
      <c r="E13779" s="4">
        <f>390.00*(1-Z1%)</f>
        <v>390</v>
      </c>
      <c r="F13779" s="2">
        <v>3</v>
      </c>
      <c r="G13779" s="2"/>
    </row>
    <row r="13780" spans="1:26" customHeight="1" ht="36" hidden="true" outlineLevel="2">
      <c r="A13780" s="2" t="s">
        <v>26592</v>
      </c>
      <c r="B13780" s="3" t="s">
        <v>26593</v>
      </c>
      <c r="C13780" s="2"/>
      <c r="D13780" s="2" t="s">
        <v>16</v>
      </c>
      <c r="E13780" s="4">
        <f>200.00*(1-Z1%)</f>
        <v>200</v>
      </c>
      <c r="F13780" s="2">
        <v>1</v>
      </c>
      <c r="G13780" s="2"/>
    </row>
    <row r="13781" spans="1:26" customHeight="1" ht="36" hidden="true" outlineLevel="2">
      <c r="A13781" s="2" t="s">
        <v>26594</v>
      </c>
      <c r="B13781" s="3" t="s">
        <v>26595</v>
      </c>
      <c r="C13781" s="2"/>
      <c r="D13781" s="2" t="s">
        <v>16</v>
      </c>
      <c r="E13781" s="4">
        <f>120.00*(1-Z1%)</f>
        <v>120</v>
      </c>
      <c r="F13781" s="2">
        <v>2</v>
      </c>
      <c r="G13781" s="2"/>
    </row>
    <row r="13782" spans="1:26" customHeight="1" ht="36" hidden="true" outlineLevel="2">
      <c r="A13782" s="2" t="s">
        <v>26596</v>
      </c>
      <c r="B13782" s="3" t="s">
        <v>26597</v>
      </c>
      <c r="C13782" s="2"/>
      <c r="D13782" s="2" t="s">
        <v>16</v>
      </c>
      <c r="E13782" s="4">
        <f>150.00*(1-Z1%)</f>
        <v>150</v>
      </c>
      <c r="F13782" s="2">
        <v>1</v>
      </c>
      <c r="G13782" s="2"/>
    </row>
    <row r="13783" spans="1:26" customHeight="1" ht="36" hidden="true" outlineLevel="2">
      <c r="A13783" s="2" t="s">
        <v>26598</v>
      </c>
      <c r="B13783" s="3" t="s">
        <v>26599</v>
      </c>
      <c r="C13783" s="2"/>
      <c r="D13783" s="2" t="s">
        <v>16</v>
      </c>
      <c r="E13783" s="4">
        <f>220.00*(1-Z1%)</f>
        <v>220</v>
      </c>
      <c r="F13783" s="2">
        <v>2</v>
      </c>
      <c r="G13783" s="2"/>
    </row>
    <row r="13784" spans="1:26" customHeight="1" ht="36" hidden="true" outlineLevel="2">
      <c r="A13784" s="2" t="s">
        <v>26600</v>
      </c>
      <c r="B13784" s="3" t="s">
        <v>26601</v>
      </c>
      <c r="C13784" s="2"/>
      <c r="D13784" s="2" t="s">
        <v>16</v>
      </c>
      <c r="E13784" s="4">
        <f>290.00*(1-Z1%)</f>
        <v>290</v>
      </c>
      <c r="F13784" s="2">
        <v>4</v>
      </c>
      <c r="G13784" s="2"/>
    </row>
    <row r="13785" spans="1:26" customHeight="1" ht="18" hidden="true" outlineLevel="2">
      <c r="A13785" s="2" t="s">
        <v>26602</v>
      </c>
      <c r="B13785" s="3" t="s">
        <v>26603</v>
      </c>
      <c r="C13785" s="2"/>
      <c r="D13785" s="2" t="s">
        <v>16</v>
      </c>
      <c r="E13785" s="4">
        <f>300.00*(1-Z1%)</f>
        <v>300</v>
      </c>
      <c r="F13785" s="2">
        <v>1</v>
      </c>
      <c r="G13785" s="2"/>
    </row>
    <row r="13786" spans="1:26" customHeight="1" ht="18" hidden="true" outlineLevel="2">
      <c r="A13786" s="2" t="s">
        <v>26604</v>
      </c>
      <c r="B13786" s="3" t="s">
        <v>26605</v>
      </c>
      <c r="C13786" s="2"/>
      <c r="D13786" s="2" t="s">
        <v>16</v>
      </c>
      <c r="E13786" s="4">
        <f>230.00*(1-Z1%)</f>
        <v>230</v>
      </c>
      <c r="F13786" s="2">
        <v>1</v>
      </c>
      <c r="G13786" s="2"/>
    </row>
    <row r="13787" spans="1:26" customHeight="1" ht="18" hidden="true" outlineLevel="2">
      <c r="A13787" s="2" t="s">
        <v>26606</v>
      </c>
      <c r="B13787" s="3" t="s">
        <v>26607</v>
      </c>
      <c r="C13787" s="2"/>
      <c r="D13787" s="2" t="s">
        <v>16</v>
      </c>
      <c r="E13787" s="4">
        <f>230.00*(1-Z1%)</f>
        <v>230</v>
      </c>
      <c r="F13787" s="2">
        <v>1</v>
      </c>
      <c r="G13787" s="2"/>
    </row>
    <row r="13788" spans="1:26" customHeight="1" ht="18" hidden="true" outlineLevel="2">
      <c r="A13788" s="2" t="s">
        <v>26608</v>
      </c>
      <c r="B13788" s="3" t="s">
        <v>26609</v>
      </c>
      <c r="C13788" s="2"/>
      <c r="D13788" s="2" t="s">
        <v>16</v>
      </c>
      <c r="E13788" s="4">
        <f>170.00*(1-Z1%)</f>
        <v>170</v>
      </c>
      <c r="F13788" s="2">
        <v>2</v>
      </c>
      <c r="G13788" s="2"/>
    </row>
    <row r="13789" spans="1:26" customHeight="1" ht="35" hidden="true" outlineLevel="2">
      <c r="A13789" s="5" t="s">
        <v>26610</v>
      </c>
      <c r="B13789" s="5"/>
      <c r="C13789" s="5"/>
      <c r="D13789" s="5"/>
      <c r="E13789" s="5"/>
      <c r="F13789" s="5"/>
      <c r="G13789" s="5"/>
    </row>
    <row r="13790" spans="1:26" customHeight="1" ht="36" hidden="true" outlineLevel="2">
      <c r="A13790" s="2" t="s">
        <v>26611</v>
      </c>
      <c r="B13790" s="3" t="s">
        <v>26612</v>
      </c>
      <c r="C13790" s="2"/>
      <c r="D13790" s="2" t="s">
        <v>16</v>
      </c>
      <c r="E13790" s="4">
        <f>2460.00*(1-Z1%)</f>
        <v>2460</v>
      </c>
      <c r="F13790" s="2">
        <v>1</v>
      </c>
      <c r="G13790" s="2"/>
    </row>
    <row r="13791" spans="1:26" customHeight="1" ht="36" hidden="true" outlineLevel="2">
      <c r="A13791" s="2" t="s">
        <v>26613</v>
      </c>
      <c r="B13791" s="3" t="s">
        <v>26614</v>
      </c>
      <c r="C13791" s="2"/>
      <c r="D13791" s="2" t="s">
        <v>16</v>
      </c>
      <c r="E13791" s="4">
        <f>3380.00*(1-Z1%)</f>
        <v>3380</v>
      </c>
      <c r="F13791" s="2">
        <v>1</v>
      </c>
      <c r="G13791" s="2"/>
    </row>
    <row r="13792" spans="1:26" customHeight="1" ht="36" hidden="true" outlineLevel="2">
      <c r="A13792" s="2" t="s">
        <v>26615</v>
      </c>
      <c r="B13792" s="3" t="s">
        <v>26616</v>
      </c>
      <c r="C13792" s="2"/>
      <c r="D13792" s="2" t="s">
        <v>16</v>
      </c>
      <c r="E13792" s="4">
        <f>3950.00*(1-Z1%)</f>
        <v>3950</v>
      </c>
      <c r="F13792" s="2">
        <v>1</v>
      </c>
      <c r="G13792" s="2"/>
    </row>
    <row r="13793" spans="1:26" customHeight="1" ht="36" hidden="true" outlineLevel="2">
      <c r="A13793" s="2" t="s">
        <v>26617</v>
      </c>
      <c r="B13793" s="3" t="s">
        <v>26618</v>
      </c>
      <c r="C13793" s="2"/>
      <c r="D13793" s="2" t="s">
        <v>16</v>
      </c>
      <c r="E13793" s="4">
        <f>2590.00*(1-Z1%)</f>
        <v>2590</v>
      </c>
      <c r="F13793" s="2">
        <v>2</v>
      </c>
      <c r="G13793" s="2"/>
    </row>
    <row r="13794" spans="1:26" customHeight="1" ht="36" hidden="true" outlineLevel="2">
      <c r="A13794" s="2" t="s">
        <v>26619</v>
      </c>
      <c r="B13794" s="3" t="s">
        <v>26620</v>
      </c>
      <c r="C13794" s="2"/>
      <c r="D13794" s="2" t="s">
        <v>16</v>
      </c>
      <c r="E13794" s="4">
        <f>3890.00*(1-Z1%)</f>
        <v>3890</v>
      </c>
      <c r="F13794" s="2">
        <v>1</v>
      </c>
      <c r="G13794" s="2"/>
    </row>
    <row r="13795" spans="1:26" customHeight="1" ht="35" hidden="true" outlineLevel="2">
      <c r="A13795" s="5" t="s">
        <v>26621</v>
      </c>
      <c r="B13795" s="5"/>
      <c r="C13795" s="5"/>
      <c r="D13795" s="5"/>
      <c r="E13795" s="5"/>
      <c r="F13795" s="5"/>
      <c r="G13795" s="5"/>
    </row>
    <row r="13796" spans="1:26" customHeight="1" ht="36" hidden="true" outlineLevel="2">
      <c r="A13796" s="2" t="s">
        <v>26622</v>
      </c>
      <c r="B13796" s="3" t="s">
        <v>26623</v>
      </c>
      <c r="C13796" s="2"/>
      <c r="D13796" s="2" t="s">
        <v>16</v>
      </c>
      <c r="E13796" s="4">
        <f>1390.00*(1-Z1%)</f>
        <v>1390</v>
      </c>
      <c r="F13796" s="2">
        <v>2</v>
      </c>
      <c r="G13796" s="2"/>
    </row>
    <row r="13797" spans="1:26" customHeight="1" ht="36" hidden="true" outlineLevel="2">
      <c r="A13797" s="2" t="s">
        <v>26624</v>
      </c>
      <c r="B13797" s="3" t="s">
        <v>26625</v>
      </c>
      <c r="C13797" s="2"/>
      <c r="D13797" s="2" t="s">
        <v>16</v>
      </c>
      <c r="E13797" s="4">
        <f>2100.00*(1-Z1%)</f>
        <v>2100</v>
      </c>
      <c r="F13797" s="2">
        <v>1</v>
      </c>
      <c r="G13797" s="2"/>
    </row>
    <row r="13798" spans="1:26" customHeight="1" ht="36" hidden="true" outlineLevel="2">
      <c r="A13798" s="2" t="s">
        <v>26626</v>
      </c>
      <c r="B13798" s="3" t="s">
        <v>26627</v>
      </c>
      <c r="C13798" s="2"/>
      <c r="D13798" s="2" t="s">
        <v>16</v>
      </c>
      <c r="E13798" s="4">
        <f>1390.00*(1-Z1%)</f>
        <v>1390</v>
      </c>
      <c r="F13798" s="2">
        <v>1</v>
      </c>
      <c r="G13798" s="2"/>
    </row>
    <row r="13799" spans="1:26" customHeight="1" ht="36" hidden="true" outlineLevel="2">
      <c r="A13799" s="2" t="s">
        <v>26628</v>
      </c>
      <c r="B13799" s="3" t="s">
        <v>26629</v>
      </c>
      <c r="C13799" s="2"/>
      <c r="D13799" s="2" t="s">
        <v>16</v>
      </c>
      <c r="E13799" s="4">
        <f>2250.00*(1-Z1%)</f>
        <v>2250</v>
      </c>
      <c r="F13799" s="2">
        <v>1</v>
      </c>
      <c r="G13799" s="2"/>
    </row>
    <row r="13800" spans="1:26" customHeight="1" ht="36" hidden="true" outlineLevel="2">
      <c r="A13800" s="2" t="s">
        <v>26630</v>
      </c>
      <c r="B13800" s="3" t="s">
        <v>26631</v>
      </c>
      <c r="C13800" s="2"/>
      <c r="D13800" s="2" t="s">
        <v>16</v>
      </c>
      <c r="E13800" s="4">
        <f>1850.00*(1-Z1%)</f>
        <v>1850</v>
      </c>
      <c r="F13800" s="2">
        <v>2</v>
      </c>
      <c r="G13800" s="2"/>
    </row>
    <row r="13801" spans="1:26" customHeight="1" ht="36" hidden="true" outlineLevel="2">
      <c r="A13801" s="2" t="s">
        <v>26632</v>
      </c>
      <c r="B13801" s="3" t="s">
        <v>26633</v>
      </c>
      <c r="C13801" s="2"/>
      <c r="D13801" s="2" t="s">
        <v>16</v>
      </c>
      <c r="E13801" s="4">
        <f>2680.00*(1-Z1%)</f>
        <v>2680</v>
      </c>
      <c r="F13801" s="2">
        <v>1</v>
      </c>
      <c r="G13801" s="2"/>
    </row>
    <row r="13802" spans="1:26" customHeight="1" ht="36" hidden="true" outlineLevel="2">
      <c r="A13802" s="2" t="s">
        <v>26634</v>
      </c>
      <c r="B13802" s="3" t="s">
        <v>26635</v>
      </c>
      <c r="C13802" s="2"/>
      <c r="D13802" s="2" t="s">
        <v>16</v>
      </c>
      <c r="E13802" s="4">
        <f>2050.00*(1-Z1%)</f>
        <v>2050</v>
      </c>
      <c r="F13802" s="2">
        <v>2</v>
      </c>
      <c r="G13802" s="2"/>
    </row>
    <row r="13803" spans="1:26" customHeight="1" ht="36" hidden="true" outlineLevel="2">
      <c r="A13803" s="2" t="s">
        <v>26636</v>
      </c>
      <c r="B13803" s="3" t="s">
        <v>26637</v>
      </c>
      <c r="C13803" s="2"/>
      <c r="D13803" s="2" t="s">
        <v>16</v>
      </c>
      <c r="E13803" s="4">
        <f>2790.00*(1-Z1%)</f>
        <v>2790</v>
      </c>
      <c r="F13803" s="2">
        <v>2</v>
      </c>
      <c r="G13803" s="2"/>
    </row>
    <row r="13804" spans="1:26" customHeight="1" ht="35" hidden="true" outlineLevel="2">
      <c r="A13804" s="5" t="s">
        <v>26638</v>
      </c>
      <c r="B13804" s="5"/>
      <c r="C13804" s="5"/>
      <c r="D13804" s="5"/>
      <c r="E13804" s="5"/>
      <c r="F13804" s="5"/>
      <c r="G13804" s="5"/>
    </row>
    <row r="13805" spans="1:26" customHeight="1" ht="36" hidden="true" outlineLevel="2">
      <c r="A13805" s="2" t="s">
        <v>26639</v>
      </c>
      <c r="B13805" s="3" t="s">
        <v>26640</v>
      </c>
      <c r="C13805" s="2"/>
      <c r="D13805" s="2" t="s">
        <v>16</v>
      </c>
      <c r="E13805" s="4">
        <f>690.00*(1-Z1%)</f>
        <v>690</v>
      </c>
      <c r="F13805" s="2">
        <v>1</v>
      </c>
      <c r="G13805" s="2"/>
    </row>
    <row r="13806" spans="1:26" customHeight="1" ht="36" hidden="true" outlineLevel="2">
      <c r="A13806" s="2" t="s">
        <v>26641</v>
      </c>
      <c r="B13806" s="3" t="s">
        <v>26642</v>
      </c>
      <c r="C13806" s="2"/>
      <c r="D13806" s="2" t="s">
        <v>16</v>
      </c>
      <c r="E13806" s="4">
        <f>870.00*(1-Z1%)</f>
        <v>870</v>
      </c>
      <c r="F13806" s="2">
        <v>1</v>
      </c>
      <c r="G13806" s="2"/>
    </row>
    <row r="13807" spans="1:26" customHeight="1" ht="36" hidden="true" outlineLevel="2">
      <c r="A13807" s="2" t="s">
        <v>26643</v>
      </c>
      <c r="B13807" s="3" t="s">
        <v>26644</v>
      </c>
      <c r="C13807" s="2"/>
      <c r="D13807" s="2" t="s">
        <v>16</v>
      </c>
      <c r="E13807" s="4">
        <f>990.00*(1-Z1%)</f>
        <v>990</v>
      </c>
      <c r="F13807" s="2">
        <v>1</v>
      </c>
      <c r="G13807" s="2"/>
    </row>
    <row r="13808" spans="1:26" customHeight="1" ht="36" hidden="true" outlineLevel="2">
      <c r="A13808" s="2" t="s">
        <v>26645</v>
      </c>
      <c r="B13808" s="3" t="s">
        <v>26646</v>
      </c>
      <c r="C13808" s="2"/>
      <c r="D13808" s="2" t="s">
        <v>16</v>
      </c>
      <c r="E13808" s="4">
        <f>1270.00*(1-Z1%)</f>
        <v>1270</v>
      </c>
      <c r="F13808" s="2">
        <v>2</v>
      </c>
      <c r="G13808" s="2"/>
    </row>
    <row r="13809" spans="1:26" customHeight="1" ht="36" hidden="true" outlineLevel="2">
      <c r="A13809" s="2" t="s">
        <v>26647</v>
      </c>
      <c r="B13809" s="3" t="s">
        <v>26648</v>
      </c>
      <c r="C13809" s="2"/>
      <c r="D13809" s="2" t="s">
        <v>16</v>
      </c>
      <c r="E13809" s="4">
        <f>1550.00*(1-Z1%)</f>
        <v>1550</v>
      </c>
      <c r="F13809" s="2">
        <v>1</v>
      </c>
      <c r="G13809" s="2"/>
    </row>
    <row r="13810" spans="1:26" customHeight="1" ht="36" hidden="true" outlineLevel="2">
      <c r="A13810" s="2" t="s">
        <v>26649</v>
      </c>
      <c r="B13810" s="3" t="s">
        <v>26650</v>
      </c>
      <c r="C13810" s="2"/>
      <c r="D13810" s="2" t="s">
        <v>16</v>
      </c>
      <c r="E13810" s="4">
        <f>450.00*(1-Z1%)</f>
        <v>450</v>
      </c>
      <c r="F13810" s="2">
        <v>2</v>
      </c>
      <c r="G13810" s="2"/>
    </row>
    <row r="13811" spans="1:26" customHeight="1" ht="36" hidden="true" outlineLevel="2">
      <c r="A13811" s="2" t="s">
        <v>26651</v>
      </c>
      <c r="B13811" s="3" t="s">
        <v>26652</v>
      </c>
      <c r="C13811" s="2"/>
      <c r="D13811" s="2" t="s">
        <v>16</v>
      </c>
      <c r="E13811" s="4">
        <f>620.00*(1-Z1%)</f>
        <v>620</v>
      </c>
      <c r="F13811" s="2">
        <v>1</v>
      </c>
      <c r="G13811" s="2"/>
    </row>
    <row r="13812" spans="1:26" customHeight="1" ht="36" hidden="true" outlineLevel="2">
      <c r="A13812" s="2" t="s">
        <v>26653</v>
      </c>
      <c r="B13812" s="3" t="s">
        <v>26654</v>
      </c>
      <c r="C13812" s="2"/>
      <c r="D13812" s="2" t="s">
        <v>16</v>
      </c>
      <c r="E13812" s="4">
        <f>870.00*(1-Z1%)</f>
        <v>870</v>
      </c>
      <c r="F13812" s="2">
        <v>1</v>
      </c>
      <c r="G13812" s="2"/>
    </row>
    <row r="13813" spans="1:26" customHeight="1" ht="36" hidden="true" outlineLevel="2">
      <c r="A13813" s="2" t="s">
        <v>26655</v>
      </c>
      <c r="B13813" s="3" t="s">
        <v>26656</v>
      </c>
      <c r="C13813" s="2"/>
      <c r="D13813" s="2" t="s">
        <v>16</v>
      </c>
      <c r="E13813" s="4">
        <f>990.00*(1-Z1%)</f>
        <v>990</v>
      </c>
      <c r="F13813" s="2">
        <v>1</v>
      </c>
      <c r="G13813" s="2"/>
    </row>
    <row r="13814" spans="1:26" customHeight="1" ht="36" hidden="true" outlineLevel="2">
      <c r="A13814" s="2" t="s">
        <v>26657</v>
      </c>
      <c r="B13814" s="3" t="s">
        <v>26658</v>
      </c>
      <c r="C13814" s="2"/>
      <c r="D13814" s="2" t="s">
        <v>16</v>
      </c>
      <c r="E13814" s="4">
        <f>1270.00*(1-Z1%)</f>
        <v>1270</v>
      </c>
      <c r="F13814" s="2">
        <v>1</v>
      </c>
      <c r="G13814" s="2"/>
    </row>
    <row r="13815" spans="1:26" customHeight="1" ht="36" hidden="true" outlineLevel="2">
      <c r="A13815" s="2" t="s">
        <v>26659</v>
      </c>
      <c r="B13815" s="3" t="s">
        <v>26660</v>
      </c>
      <c r="C13815" s="2"/>
      <c r="D13815" s="2" t="s">
        <v>16</v>
      </c>
      <c r="E13815" s="4">
        <f>1550.00*(1-Z1%)</f>
        <v>1550</v>
      </c>
      <c r="F13815" s="2">
        <v>1</v>
      </c>
      <c r="G13815" s="2"/>
    </row>
    <row r="13816" spans="1:26" customHeight="1" ht="36" hidden="true" outlineLevel="2">
      <c r="A13816" s="2" t="s">
        <v>26661</v>
      </c>
      <c r="B13816" s="3" t="s">
        <v>26662</v>
      </c>
      <c r="C13816" s="2"/>
      <c r="D13816" s="2" t="s">
        <v>16</v>
      </c>
      <c r="E13816" s="4">
        <f>1200.00*(1-Z1%)</f>
        <v>1200</v>
      </c>
      <c r="F13816" s="2">
        <v>1</v>
      </c>
      <c r="G13816" s="2"/>
    </row>
    <row r="13817" spans="1:26" customHeight="1" ht="36" hidden="true" outlineLevel="2">
      <c r="A13817" s="2" t="s">
        <v>26663</v>
      </c>
      <c r="B13817" s="3" t="s">
        <v>26664</v>
      </c>
      <c r="C13817" s="2"/>
      <c r="D13817" s="2" t="s">
        <v>16</v>
      </c>
      <c r="E13817" s="4">
        <f>1390.00*(1-Z1%)</f>
        <v>1390</v>
      </c>
      <c r="F13817" s="2">
        <v>1</v>
      </c>
      <c r="G13817" s="2"/>
    </row>
    <row r="13818" spans="1:26" customHeight="1" ht="36" hidden="true" outlineLevel="2">
      <c r="A13818" s="2" t="s">
        <v>26665</v>
      </c>
      <c r="B13818" s="3" t="s">
        <v>26666</v>
      </c>
      <c r="C13818" s="2"/>
      <c r="D13818" s="2" t="s">
        <v>16</v>
      </c>
      <c r="E13818" s="4">
        <f>2150.00*(1-Z1%)</f>
        <v>2150</v>
      </c>
      <c r="F13818" s="2">
        <v>1</v>
      </c>
      <c r="G13818" s="2"/>
    </row>
    <row r="13819" spans="1:26" customHeight="1" ht="35">
      <c r="A13819" s="1" t="s">
        <v>26667</v>
      </c>
      <c r="B13819" s="1"/>
      <c r="C13819" s="1"/>
      <c r="D13819" s="1"/>
      <c r="E13819" s="1"/>
      <c r="F13819" s="1"/>
      <c r="G13819" s="1"/>
    </row>
    <row r="13820" spans="1:26" customHeight="1" ht="35" hidden="true" outlineLevel="2">
      <c r="A13820" s="5" t="s">
        <v>26668</v>
      </c>
      <c r="B13820" s="5"/>
      <c r="C13820" s="5"/>
      <c r="D13820" s="5"/>
      <c r="E13820" s="5"/>
      <c r="F13820" s="5"/>
      <c r="G13820" s="5"/>
    </row>
    <row r="13821" spans="1:26" customHeight="1" ht="36" hidden="true" outlineLevel="2">
      <c r="A13821" s="2" t="s">
        <v>26669</v>
      </c>
      <c r="B13821" s="3" t="s">
        <v>26670</v>
      </c>
      <c r="C13821" s="2"/>
      <c r="D13821" s="2" t="s">
        <v>16</v>
      </c>
      <c r="E13821" s="4">
        <f>270.00*(1-Z1%)</f>
        <v>270</v>
      </c>
      <c r="F13821" s="2">
        <v>2</v>
      </c>
      <c r="G13821" s="2"/>
    </row>
    <row r="13822" spans="1:26" customHeight="1" ht="36" hidden="true" outlineLevel="2">
      <c r="A13822" s="2" t="s">
        <v>26671</v>
      </c>
      <c r="B13822" s="3" t="s">
        <v>26672</v>
      </c>
      <c r="C13822" s="2"/>
      <c r="D13822" s="2" t="s">
        <v>16</v>
      </c>
      <c r="E13822" s="4">
        <f>650.00*(1-Z1%)</f>
        <v>650</v>
      </c>
      <c r="F13822" s="2">
        <v>1</v>
      </c>
      <c r="G13822" s="2"/>
    </row>
    <row r="13823" spans="1:26" customHeight="1" ht="36" hidden="true" outlineLevel="2">
      <c r="A13823" s="2" t="s">
        <v>26673</v>
      </c>
      <c r="B13823" s="3" t="s">
        <v>26674</v>
      </c>
      <c r="C13823" s="2"/>
      <c r="D13823" s="2" t="s">
        <v>16</v>
      </c>
      <c r="E13823" s="4">
        <f>520.00*(1-Z1%)</f>
        <v>520</v>
      </c>
      <c r="F13823" s="2">
        <v>2</v>
      </c>
      <c r="G13823" s="2"/>
    </row>
    <row r="13824" spans="1:26" customHeight="1" ht="36" hidden="true" outlineLevel="2">
      <c r="A13824" s="2" t="s">
        <v>26675</v>
      </c>
      <c r="B13824" s="3" t="s">
        <v>26676</v>
      </c>
      <c r="C13824" s="2"/>
      <c r="D13824" s="2" t="s">
        <v>16</v>
      </c>
      <c r="E13824" s="4">
        <f>50.00*(1-Z1%)</f>
        <v>50</v>
      </c>
      <c r="F13824" s="2">
        <v>4</v>
      </c>
      <c r="G13824" s="2"/>
    </row>
    <row r="13825" spans="1:26" customHeight="1" ht="36" hidden="true" outlineLevel="2">
      <c r="A13825" s="2" t="s">
        <v>26677</v>
      </c>
      <c r="B13825" s="3" t="s">
        <v>26678</v>
      </c>
      <c r="C13825" s="2"/>
      <c r="D13825" s="2" t="s">
        <v>16</v>
      </c>
      <c r="E13825" s="4">
        <f>70.00*(1-Z1%)</f>
        <v>70</v>
      </c>
      <c r="F13825" s="2">
        <v>3</v>
      </c>
      <c r="G13825" s="2"/>
    </row>
    <row r="13826" spans="1:26" customHeight="1" ht="18" hidden="true" outlineLevel="2">
      <c r="A13826" s="2" t="s">
        <v>26679</v>
      </c>
      <c r="B13826" s="3" t="s">
        <v>26680</v>
      </c>
      <c r="C13826" s="2"/>
      <c r="D13826" s="2" t="s">
        <v>16</v>
      </c>
      <c r="E13826" s="4">
        <f>190.00*(1-Z1%)</f>
        <v>190</v>
      </c>
      <c r="F13826" s="2">
        <v>1</v>
      </c>
      <c r="G13826" s="2"/>
    </row>
    <row r="13827" spans="1:26" customHeight="1" ht="35" hidden="true" outlineLevel="2">
      <c r="A13827" s="5" t="s">
        <v>26681</v>
      </c>
      <c r="B13827" s="5"/>
      <c r="C13827" s="5"/>
      <c r="D13827" s="5"/>
      <c r="E13827" s="5"/>
      <c r="F13827" s="5"/>
      <c r="G13827" s="5"/>
    </row>
    <row r="13828" spans="1:26" customHeight="1" ht="35" hidden="true" outlineLevel="3">
      <c r="A13828" s="5" t="s">
        <v>26682</v>
      </c>
      <c r="B13828" s="5"/>
      <c r="C13828" s="5"/>
      <c r="D13828" s="5"/>
      <c r="E13828" s="5"/>
      <c r="F13828" s="5"/>
      <c r="G13828" s="5"/>
    </row>
    <row r="13829" spans="1:26" customHeight="1" ht="36" hidden="true" outlineLevel="3">
      <c r="A13829" s="2" t="s">
        <v>26683</v>
      </c>
      <c r="B13829" s="3" t="s">
        <v>26684</v>
      </c>
      <c r="C13829" s="2"/>
      <c r="D13829" s="2" t="s">
        <v>16</v>
      </c>
      <c r="E13829" s="4">
        <f>890.00*(1-Z1%)</f>
        <v>890</v>
      </c>
      <c r="F13829" s="2">
        <v>1</v>
      </c>
      <c r="G13829" s="2"/>
    </row>
    <row r="13830" spans="1:26" customHeight="1" ht="18" hidden="true" outlineLevel="3">
      <c r="A13830" s="2" t="s">
        <v>26685</v>
      </c>
      <c r="B13830" s="3" t="s">
        <v>26686</v>
      </c>
      <c r="C13830" s="2"/>
      <c r="D13830" s="2" t="s">
        <v>16</v>
      </c>
      <c r="E13830" s="4">
        <f>1200.00*(1-Z1%)</f>
        <v>1200</v>
      </c>
      <c r="F13830" s="2">
        <v>1</v>
      </c>
      <c r="G13830" s="2"/>
    </row>
    <row r="13831" spans="1:26" customHeight="1" ht="36" hidden="true" outlineLevel="3">
      <c r="A13831" s="2" t="s">
        <v>26687</v>
      </c>
      <c r="B13831" s="3" t="s">
        <v>26688</v>
      </c>
      <c r="C13831" s="2"/>
      <c r="D13831" s="2" t="s">
        <v>16</v>
      </c>
      <c r="E13831" s="4">
        <f>1690.00*(1-Z1%)</f>
        <v>1690</v>
      </c>
      <c r="F13831" s="2">
        <v>1</v>
      </c>
      <c r="G13831" s="2"/>
    </row>
    <row r="13832" spans="1:26" customHeight="1" ht="35" hidden="true" outlineLevel="3">
      <c r="A13832" s="5" t="s">
        <v>26689</v>
      </c>
      <c r="B13832" s="5"/>
      <c r="C13832" s="5"/>
      <c r="D13832" s="5"/>
      <c r="E13832" s="5"/>
      <c r="F13832" s="5"/>
      <c r="G13832" s="5"/>
    </row>
    <row r="13833" spans="1:26" customHeight="1" ht="36" hidden="true" outlineLevel="3">
      <c r="A13833" s="2" t="s">
        <v>26690</v>
      </c>
      <c r="B13833" s="3" t="s">
        <v>26691</v>
      </c>
      <c r="C13833" s="2"/>
      <c r="D13833" s="2" t="s">
        <v>16</v>
      </c>
      <c r="E13833" s="4">
        <f>550.00*(1-Z1%)</f>
        <v>550</v>
      </c>
      <c r="F13833" s="2">
        <v>1</v>
      </c>
      <c r="G13833" s="2"/>
    </row>
    <row r="13834" spans="1:26" customHeight="1" ht="36" hidden="true" outlineLevel="3">
      <c r="A13834" s="2" t="s">
        <v>26692</v>
      </c>
      <c r="B13834" s="3" t="s">
        <v>26693</v>
      </c>
      <c r="C13834" s="2"/>
      <c r="D13834" s="2" t="s">
        <v>16</v>
      </c>
      <c r="E13834" s="4">
        <f>450.00*(1-Z1%)</f>
        <v>450</v>
      </c>
      <c r="F13834" s="2">
        <v>1</v>
      </c>
      <c r="G13834" s="2"/>
    </row>
    <row r="13835" spans="1:26" customHeight="1" ht="35" hidden="true" outlineLevel="3">
      <c r="A13835" s="5" t="s">
        <v>26694</v>
      </c>
      <c r="B13835" s="5"/>
      <c r="C13835" s="5"/>
      <c r="D13835" s="5"/>
      <c r="E13835" s="5"/>
      <c r="F13835" s="5"/>
      <c r="G13835" s="5"/>
    </row>
    <row r="13836" spans="1:26" customHeight="1" ht="36" hidden="true" outlineLevel="3">
      <c r="A13836" s="2" t="s">
        <v>26695</v>
      </c>
      <c r="B13836" s="3" t="s">
        <v>26696</v>
      </c>
      <c r="C13836" s="2"/>
      <c r="D13836" s="2" t="s">
        <v>16</v>
      </c>
      <c r="E13836" s="4">
        <f>300.00*(1-Z1%)</f>
        <v>300</v>
      </c>
      <c r="F13836" s="2">
        <v>1</v>
      </c>
      <c r="G13836" s="2"/>
    </row>
    <row r="13837" spans="1:26" customHeight="1" ht="36" hidden="true" outlineLevel="3">
      <c r="A13837" s="2" t="s">
        <v>26697</v>
      </c>
      <c r="B13837" s="3" t="s">
        <v>26698</v>
      </c>
      <c r="C13837" s="2"/>
      <c r="D13837" s="2" t="s">
        <v>16</v>
      </c>
      <c r="E13837" s="4">
        <f>670.00*(1-Z1%)</f>
        <v>670</v>
      </c>
      <c r="F13837" s="2">
        <v>1</v>
      </c>
      <c r="G13837" s="2"/>
    </row>
    <row r="13838" spans="1:26" customHeight="1" ht="18" hidden="true" outlineLevel="3">
      <c r="A13838" s="2" t="s">
        <v>26699</v>
      </c>
      <c r="B13838" s="3" t="s">
        <v>26700</v>
      </c>
      <c r="C13838" s="2"/>
      <c r="D13838" s="2" t="s">
        <v>16</v>
      </c>
      <c r="E13838" s="4">
        <f>390.00*(1-Z1%)</f>
        <v>390</v>
      </c>
      <c r="F13838" s="2">
        <v>1</v>
      </c>
      <c r="G13838" s="2"/>
    </row>
    <row r="13839" spans="1:26" customHeight="1" ht="35" hidden="true" outlineLevel="2">
      <c r="A13839" s="5" t="s">
        <v>26701</v>
      </c>
      <c r="B13839" s="5"/>
      <c r="C13839" s="5"/>
      <c r="D13839" s="5"/>
      <c r="E13839" s="5"/>
      <c r="F13839" s="5"/>
      <c r="G13839" s="5"/>
    </row>
    <row r="13840" spans="1:26" customHeight="1" ht="18" hidden="true" outlineLevel="2">
      <c r="A13840" s="2" t="s">
        <v>26702</v>
      </c>
      <c r="B13840" s="3" t="s">
        <v>26703</v>
      </c>
      <c r="C13840" s="2"/>
      <c r="D13840" s="2" t="s">
        <v>16</v>
      </c>
      <c r="E13840" s="4">
        <f>60.00*(1-Z1%)</f>
        <v>60</v>
      </c>
      <c r="F13840" s="2">
        <v>10</v>
      </c>
      <c r="G13840" s="2"/>
    </row>
    <row r="13841" spans="1:26" customHeight="1" ht="18" hidden="true" outlineLevel="2">
      <c r="A13841" s="2" t="s">
        <v>26704</v>
      </c>
      <c r="B13841" s="3" t="s">
        <v>26705</v>
      </c>
      <c r="C13841" s="2"/>
      <c r="D13841" s="2" t="s">
        <v>16</v>
      </c>
      <c r="E13841" s="4">
        <f>50.00*(1-Z1%)</f>
        <v>50</v>
      </c>
      <c r="F13841" s="2">
        <v>11</v>
      </c>
      <c r="G13841" s="2"/>
    </row>
    <row r="13842" spans="1:26" customHeight="1" ht="18" hidden="true" outlineLevel="2">
      <c r="A13842" s="2" t="s">
        <v>26706</v>
      </c>
      <c r="B13842" s="3" t="s">
        <v>26707</v>
      </c>
      <c r="C13842" s="2"/>
      <c r="D13842" s="2" t="s">
        <v>16</v>
      </c>
      <c r="E13842" s="4">
        <f>490.00*(1-Z1%)</f>
        <v>490</v>
      </c>
      <c r="F13842" s="2">
        <v>1</v>
      </c>
      <c r="G13842" s="2"/>
    </row>
    <row r="13843" spans="1:26" customHeight="1" ht="18" hidden="true" outlineLevel="2">
      <c r="A13843" s="2" t="s">
        <v>26708</v>
      </c>
      <c r="B13843" s="3" t="s">
        <v>26709</v>
      </c>
      <c r="C13843" s="2"/>
      <c r="D13843" s="2" t="s">
        <v>16</v>
      </c>
      <c r="E13843" s="4">
        <f>650.00*(1-Z1%)</f>
        <v>650</v>
      </c>
      <c r="F13843" s="2">
        <v>1</v>
      </c>
      <c r="G13843" s="2"/>
    </row>
    <row r="13844" spans="1:26" customHeight="1" ht="35" hidden="true" outlineLevel="2">
      <c r="A13844" s="5" t="s">
        <v>26710</v>
      </c>
      <c r="B13844" s="5"/>
      <c r="C13844" s="5"/>
      <c r="D13844" s="5"/>
      <c r="E13844" s="5"/>
      <c r="F13844" s="5"/>
      <c r="G13844" s="5"/>
    </row>
    <row r="13845" spans="1:26" customHeight="1" ht="35" hidden="true" outlineLevel="3">
      <c r="A13845" s="5" t="s">
        <v>26711</v>
      </c>
      <c r="B13845" s="5"/>
      <c r="C13845" s="5"/>
      <c r="D13845" s="5"/>
      <c r="E13845" s="5"/>
      <c r="F13845" s="5"/>
      <c r="G13845" s="5"/>
    </row>
    <row r="13846" spans="1:26" customHeight="1" ht="36" hidden="true" outlineLevel="3">
      <c r="A13846" s="2" t="s">
        <v>26712</v>
      </c>
      <c r="B13846" s="3" t="s">
        <v>26713</v>
      </c>
      <c r="C13846" s="2"/>
      <c r="D13846" s="2" t="s">
        <v>16</v>
      </c>
      <c r="E13846" s="4">
        <f>450.00*(1-Z1%)</f>
        <v>450</v>
      </c>
      <c r="F13846" s="2">
        <v>1</v>
      </c>
      <c r="G13846" s="2"/>
    </row>
    <row r="13847" spans="1:26" customHeight="1" ht="18" hidden="true" outlineLevel="3">
      <c r="A13847" s="2" t="s">
        <v>26714</v>
      </c>
      <c r="B13847" s="3" t="s">
        <v>26715</v>
      </c>
      <c r="C13847" s="2"/>
      <c r="D13847" s="2" t="s">
        <v>16</v>
      </c>
      <c r="E13847" s="4">
        <f>250.00*(1-Z1%)</f>
        <v>250</v>
      </c>
      <c r="F13847" s="2">
        <v>2</v>
      </c>
      <c r="G13847" s="2"/>
    </row>
    <row r="13848" spans="1:26" customHeight="1" ht="36" hidden="true" outlineLevel="3">
      <c r="A13848" s="2" t="s">
        <v>26716</v>
      </c>
      <c r="B13848" s="3" t="s">
        <v>26717</v>
      </c>
      <c r="C13848" s="2"/>
      <c r="D13848" s="2" t="s">
        <v>16</v>
      </c>
      <c r="E13848" s="4">
        <f>1250.00*(1-Z1%)</f>
        <v>1250</v>
      </c>
      <c r="F13848" s="2">
        <v>1</v>
      </c>
      <c r="G13848" s="2"/>
    </row>
    <row r="13849" spans="1:26" customHeight="1" ht="36" hidden="true" outlineLevel="3">
      <c r="A13849" s="2" t="s">
        <v>26718</v>
      </c>
      <c r="B13849" s="3" t="s">
        <v>26719</v>
      </c>
      <c r="C13849" s="2"/>
      <c r="D13849" s="2" t="s">
        <v>16</v>
      </c>
      <c r="E13849" s="4">
        <f>970.00*(1-Z1%)</f>
        <v>970</v>
      </c>
      <c r="F13849" s="2">
        <v>1</v>
      </c>
      <c r="G13849" s="2"/>
    </row>
    <row r="13850" spans="1:26" customHeight="1" ht="36" hidden="true" outlineLevel="3">
      <c r="A13850" s="2" t="s">
        <v>26720</v>
      </c>
      <c r="B13850" s="3" t="s">
        <v>26721</v>
      </c>
      <c r="C13850" s="2"/>
      <c r="D13850" s="2" t="s">
        <v>16</v>
      </c>
      <c r="E13850" s="4">
        <f>190.00*(1-Z1%)</f>
        <v>190</v>
      </c>
      <c r="F13850" s="2">
        <v>1</v>
      </c>
      <c r="G13850" s="2"/>
    </row>
    <row r="13851" spans="1:26" customHeight="1" ht="18" hidden="true" outlineLevel="3">
      <c r="A13851" s="2" t="s">
        <v>26722</v>
      </c>
      <c r="B13851" s="3" t="s">
        <v>26723</v>
      </c>
      <c r="C13851" s="2"/>
      <c r="D13851" s="2" t="s">
        <v>16</v>
      </c>
      <c r="E13851" s="4">
        <f>650.00*(1-Z1%)</f>
        <v>650</v>
      </c>
      <c r="F13851" s="2">
        <v>1</v>
      </c>
      <c r="G13851" s="2"/>
    </row>
    <row r="13852" spans="1:26" customHeight="1" ht="18" hidden="true" outlineLevel="3">
      <c r="A13852" s="2" t="s">
        <v>26724</v>
      </c>
      <c r="B13852" s="3" t="s">
        <v>26725</v>
      </c>
      <c r="C13852" s="2"/>
      <c r="D13852" s="2" t="s">
        <v>16</v>
      </c>
      <c r="E13852" s="4">
        <f>1450.00*(1-Z1%)</f>
        <v>1450</v>
      </c>
      <c r="F13852" s="2">
        <v>1</v>
      </c>
      <c r="G13852" s="2"/>
    </row>
    <row r="13853" spans="1:26" customHeight="1" ht="18" hidden="true" outlineLevel="3">
      <c r="A13853" s="2" t="s">
        <v>26726</v>
      </c>
      <c r="B13853" s="3" t="s">
        <v>26727</v>
      </c>
      <c r="C13853" s="2"/>
      <c r="D13853" s="2" t="s">
        <v>16</v>
      </c>
      <c r="E13853" s="4">
        <f>300.00*(1-Z1%)</f>
        <v>300</v>
      </c>
      <c r="F13853" s="2">
        <v>2</v>
      </c>
      <c r="G13853" s="2"/>
    </row>
    <row r="13854" spans="1:26" customHeight="1" ht="36" hidden="true" outlineLevel="3">
      <c r="A13854" s="2" t="s">
        <v>26728</v>
      </c>
      <c r="B13854" s="3" t="s">
        <v>26729</v>
      </c>
      <c r="C13854" s="2"/>
      <c r="D13854" s="2" t="s">
        <v>16</v>
      </c>
      <c r="E13854" s="4">
        <f>350.00*(1-Z1%)</f>
        <v>350</v>
      </c>
      <c r="F13854" s="2">
        <v>1</v>
      </c>
      <c r="G13854" s="2"/>
    </row>
    <row r="13855" spans="1:26" customHeight="1" ht="18" hidden="true" outlineLevel="3">
      <c r="A13855" s="2" t="s">
        <v>26730</v>
      </c>
      <c r="B13855" s="3" t="s">
        <v>26731</v>
      </c>
      <c r="C13855" s="2"/>
      <c r="D13855" s="2" t="s">
        <v>16</v>
      </c>
      <c r="E13855" s="4">
        <f>350.00*(1-Z1%)</f>
        <v>350</v>
      </c>
      <c r="F13855" s="2">
        <v>1</v>
      </c>
      <c r="G13855" s="2"/>
    </row>
    <row r="13856" spans="1:26" customHeight="1" ht="18" hidden="true" outlineLevel="3">
      <c r="A13856" s="2" t="s">
        <v>26732</v>
      </c>
      <c r="B13856" s="3" t="s">
        <v>26733</v>
      </c>
      <c r="C13856" s="2"/>
      <c r="D13856" s="2" t="s">
        <v>16</v>
      </c>
      <c r="E13856" s="4">
        <f>360.00*(1-Z1%)</f>
        <v>360</v>
      </c>
      <c r="F13856" s="2">
        <v>1</v>
      </c>
      <c r="G13856" s="2"/>
    </row>
    <row r="13857" spans="1:26" customHeight="1" ht="18" hidden="true" outlineLevel="3">
      <c r="A13857" s="2" t="s">
        <v>26734</v>
      </c>
      <c r="B13857" s="3" t="s">
        <v>26735</v>
      </c>
      <c r="C13857" s="2"/>
      <c r="D13857" s="2" t="s">
        <v>16</v>
      </c>
      <c r="E13857" s="4">
        <f>450.00*(1-Z1%)</f>
        <v>450</v>
      </c>
      <c r="F13857" s="2">
        <v>2</v>
      </c>
      <c r="G13857" s="2"/>
    </row>
    <row r="13858" spans="1:26" customHeight="1" ht="18" hidden="true" outlineLevel="3">
      <c r="A13858" s="2" t="s">
        <v>26736</v>
      </c>
      <c r="B13858" s="3" t="s">
        <v>26737</v>
      </c>
      <c r="C13858" s="2"/>
      <c r="D13858" s="2" t="s">
        <v>16</v>
      </c>
      <c r="E13858" s="4">
        <f>550.00*(1-Z1%)</f>
        <v>550</v>
      </c>
      <c r="F13858" s="2">
        <v>1</v>
      </c>
      <c r="G13858" s="2"/>
    </row>
    <row r="13859" spans="1:26" customHeight="1" ht="18" hidden="true" outlineLevel="3">
      <c r="A13859" s="2" t="s">
        <v>26738</v>
      </c>
      <c r="B13859" s="3" t="s">
        <v>26739</v>
      </c>
      <c r="C13859" s="2"/>
      <c r="D13859" s="2" t="s">
        <v>16</v>
      </c>
      <c r="E13859" s="4">
        <f>690.00*(1-Z1%)</f>
        <v>690</v>
      </c>
      <c r="F13859" s="2">
        <v>2</v>
      </c>
      <c r="G13859" s="2"/>
    </row>
    <row r="13860" spans="1:26" customHeight="1" ht="18" hidden="true" outlineLevel="3">
      <c r="A13860" s="2" t="s">
        <v>26740</v>
      </c>
      <c r="B13860" s="3" t="s">
        <v>26741</v>
      </c>
      <c r="C13860" s="2"/>
      <c r="D13860" s="2" t="s">
        <v>16</v>
      </c>
      <c r="E13860" s="4">
        <f>590.00*(1-Z1%)</f>
        <v>590</v>
      </c>
      <c r="F13860" s="2">
        <v>2</v>
      </c>
      <c r="G13860" s="2"/>
    </row>
    <row r="13861" spans="1:26" customHeight="1" ht="36" hidden="true" outlineLevel="3">
      <c r="A13861" s="2" t="s">
        <v>26742</v>
      </c>
      <c r="B13861" s="3" t="s">
        <v>26743</v>
      </c>
      <c r="C13861" s="2"/>
      <c r="D13861" s="2" t="s">
        <v>16</v>
      </c>
      <c r="E13861" s="4">
        <f>350.00*(1-Z1%)</f>
        <v>350</v>
      </c>
      <c r="F13861" s="2">
        <v>2</v>
      </c>
      <c r="G13861" s="2"/>
    </row>
    <row r="13862" spans="1:26" customHeight="1" ht="36" hidden="true" outlineLevel="3">
      <c r="A13862" s="2" t="s">
        <v>26744</v>
      </c>
      <c r="B13862" s="3" t="s">
        <v>26745</v>
      </c>
      <c r="C13862" s="2"/>
      <c r="D13862" s="2" t="s">
        <v>16</v>
      </c>
      <c r="E13862" s="4">
        <f>1150.00*(1-Z1%)</f>
        <v>1150</v>
      </c>
      <c r="F13862" s="2">
        <v>1</v>
      </c>
      <c r="G13862" s="2"/>
    </row>
    <row r="13863" spans="1:26" customHeight="1" ht="36" hidden="true" outlineLevel="3">
      <c r="A13863" s="2" t="s">
        <v>26746</v>
      </c>
      <c r="B13863" s="3" t="s">
        <v>26747</v>
      </c>
      <c r="C13863" s="2"/>
      <c r="D13863" s="2" t="s">
        <v>16</v>
      </c>
      <c r="E13863" s="4">
        <f>1550.00*(1-Z1%)</f>
        <v>1550</v>
      </c>
      <c r="F13863" s="2">
        <v>1</v>
      </c>
      <c r="G13863" s="2"/>
    </row>
    <row r="13864" spans="1:26" customHeight="1" ht="36" hidden="true" outlineLevel="3">
      <c r="A13864" s="2" t="s">
        <v>26748</v>
      </c>
      <c r="B13864" s="3" t="s">
        <v>26749</v>
      </c>
      <c r="C13864" s="2"/>
      <c r="D13864" s="2" t="s">
        <v>16</v>
      </c>
      <c r="E13864" s="4">
        <f>1100.00*(1-Z1%)</f>
        <v>1100</v>
      </c>
      <c r="F13864" s="2">
        <v>1</v>
      </c>
      <c r="G13864" s="2"/>
    </row>
    <row r="13865" spans="1:26" customHeight="1" ht="36" hidden="true" outlineLevel="3">
      <c r="A13865" s="2" t="s">
        <v>26750</v>
      </c>
      <c r="B13865" s="3" t="s">
        <v>26751</v>
      </c>
      <c r="C13865" s="2"/>
      <c r="D13865" s="2" t="s">
        <v>16</v>
      </c>
      <c r="E13865" s="4">
        <f>990.00*(1-Z1%)</f>
        <v>990</v>
      </c>
      <c r="F13865" s="2">
        <v>2</v>
      </c>
      <c r="G13865" s="2"/>
    </row>
    <row r="13866" spans="1:26" customHeight="1" ht="36" hidden="true" outlineLevel="3">
      <c r="A13866" s="2" t="s">
        <v>26752</v>
      </c>
      <c r="B13866" s="3" t="s">
        <v>26753</v>
      </c>
      <c r="C13866" s="2"/>
      <c r="D13866" s="2" t="s">
        <v>16</v>
      </c>
      <c r="E13866" s="4">
        <f>750.00*(1-Z1%)</f>
        <v>750</v>
      </c>
      <c r="F13866" s="2">
        <v>1</v>
      </c>
      <c r="G13866" s="2"/>
    </row>
    <row r="13867" spans="1:26" customHeight="1" ht="36" hidden="true" outlineLevel="3">
      <c r="A13867" s="2" t="s">
        <v>26754</v>
      </c>
      <c r="B13867" s="3" t="s">
        <v>26755</v>
      </c>
      <c r="C13867" s="2"/>
      <c r="D13867" s="2" t="s">
        <v>16</v>
      </c>
      <c r="E13867" s="4">
        <f>590.00*(1-Z1%)</f>
        <v>590</v>
      </c>
      <c r="F13867" s="2">
        <v>2</v>
      </c>
      <c r="G13867" s="2"/>
    </row>
    <row r="13868" spans="1:26" customHeight="1" ht="36" hidden="true" outlineLevel="3">
      <c r="A13868" s="2" t="s">
        <v>26756</v>
      </c>
      <c r="B13868" s="3" t="s">
        <v>26757</v>
      </c>
      <c r="C13868" s="2"/>
      <c r="D13868" s="2" t="s">
        <v>16</v>
      </c>
      <c r="E13868" s="4">
        <f>500.00*(1-Z1%)</f>
        <v>500</v>
      </c>
      <c r="F13868" s="2">
        <v>1</v>
      </c>
      <c r="G13868" s="2"/>
    </row>
    <row r="13869" spans="1:26" customHeight="1" ht="36" hidden="true" outlineLevel="3">
      <c r="A13869" s="2" t="s">
        <v>26758</v>
      </c>
      <c r="B13869" s="3" t="s">
        <v>26759</v>
      </c>
      <c r="C13869" s="2"/>
      <c r="D13869" s="2" t="s">
        <v>16</v>
      </c>
      <c r="E13869" s="4">
        <f>1250.00*(1-Z1%)</f>
        <v>1250</v>
      </c>
      <c r="F13869" s="2">
        <v>1</v>
      </c>
      <c r="G13869" s="2"/>
    </row>
    <row r="13870" spans="1:26" customHeight="1" ht="36" hidden="true" outlineLevel="3">
      <c r="A13870" s="2" t="s">
        <v>26760</v>
      </c>
      <c r="B13870" s="3" t="s">
        <v>26761</v>
      </c>
      <c r="C13870" s="2"/>
      <c r="D13870" s="2" t="s">
        <v>16</v>
      </c>
      <c r="E13870" s="4">
        <f>1290.00*(1-Z1%)</f>
        <v>1290</v>
      </c>
      <c r="F13870" s="2">
        <v>1</v>
      </c>
      <c r="G13870" s="2"/>
    </row>
    <row r="13871" spans="1:26" customHeight="1" ht="36" hidden="true" outlineLevel="3">
      <c r="A13871" s="2" t="s">
        <v>26762</v>
      </c>
      <c r="B13871" s="3" t="s">
        <v>26763</v>
      </c>
      <c r="C13871" s="2"/>
      <c r="D13871" s="2" t="s">
        <v>16</v>
      </c>
      <c r="E13871" s="4">
        <f>1750.00*(1-Z1%)</f>
        <v>1750</v>
      </c>
      <c r="F13871" s="2">
        <v>1</v>
      </c>
      <c r="G13871" s="2"/>
    </row>
    <row r="13872" spans="1:26" customHeight="1" ht="36" hidden="true" outlineLevel="3">
      <c r="A13872" s="2" t="s">
        <v>26764</v>
      </c>
      <c r="B13872" s="3" t="s">
        <v>26765</v>
      </c>
      <c r="C13872" s="2"/>
      <c r="D13872" s="2" t="s">
        <v>16</v>
      </c>
      <c r="E13872" s="4">
        <f>650.00*(1-Z1%)</f>
        <v>650</v>
      </c>
      <c r="F13872" s="2">
        <v>1</v>
      </c>
      <c r="G13872" s="2"/>
    </row>
    <row r="13873" spans="1:26" customHeight="1" ht="36" hidden="true" outlineLevel="3">
      <c r="A13873" s="2" t="s">
        <v>26766</v>
      </c>
      <c r="B13873" s="3" t="s">
        <v>26767</v>
      </c>
      <c r="C13873" s="2"/>
      <c r="D13873" s="2" t="s">
        <v>16</v>
      </c>
      <c r="E13873" s="4">
        <f>1290.00*(1-Z1%)</f>
        <v>1290</v>
      </c>
      <c r="F13873" s="2">
        <v>1</v>
      </c>
      <c r="G13873" s="2"/>
    </row>
    <row r="13874" spans="1:26" customHeight="1" ht="36" hidden="true" outlineLevel="3">
      <c r="A13874" s="2" t="s">
        <v>26768</v>
      </c>
      <c r="B13874" s="3" t="s">
        <v>26769</v>
      </c>
      <c r="C13874" s="2"/>
      <c r="D13874" s="2" t="s">
        <v>16</v>
      </c>
      <c r="E13874" s="4">
        <f>1390.00*(1-Z1%)</f>
        <v>1390</v>
      </c>
      <c r="F13874" s="2">
        <v>1</v>
      </c>
      <c r="G13874" s="2"/>
    </row>
    <row r="13875" spans="1:26" customHeight="1" ht="18" hidden="true" outlineLevel="3">
      <c r="A13875" s="2" t="s">
        <v>26770</v>
      </c>
      <c r="B13875" s="3" t="s">
        <v>26771</v>
      </c>
      <c r="C13875" s="2"/>
      <c r="D13875" s="2" t="s">
        <v>16</v>
      </c>
      <c r="E13875" s="4">
        <f>1590.00*(1-Z1%)</f>
        <v>1590</v>
      </c>
      <c r="F13875" s="2">
        <v>1</v>
      </c>
      <c r="G13875" s="2"/>
    </row>
    <row r="13876" spans="1:26" customHeight="1" ht="18" hidden="true" outlineLevel="3">
      <c r="A13876" s="2" t="s">
        <v>26772</v>
      </c>
      <c r="B13876" s="3" t="s">
        <v>26773</v>
      </c>
      <c r="C13876" s="2"/>
      <c r="D13876" s="2" t="s">
        <v>16</v>
      </c>
      <c r="E13876" s="4">
        <f>1450.00*(1-Z1%)</f>
        <v>1450</v>
      </c>
      <c r="F13876" s="2">
        <v>1</v>
      </c>
      <c r="G13876" s="2"/>
    </row>
    <row r="13877" spans="1:26" customHeight="1" ht="18" hidden="true" outlineLevel="3">
      <c r="A13877" s="2" t="s">
        <v>26774</v>
      </c>
      <c r="B13877" s="3" t="s">
        <v>26775</v>
      </c>
      <c r="C13877" s="2"/>
      <c r="D13877" s="2" t="s">
        <v>16</v>
      </c>
      <c r="E13877" s="4">
        <f>1450.00*(1-Z1%)</f>
        <v>1450</v>
      </c>
      <c r="F13877" s="2">
        <v>1</v>
      </c>
      <c r="G13877" s="2"/>
    </row>
    <row r="13878" spans="1:26" customHeight="1" ht="18" hidden="true" outlineLevel="3">
      <c r="A13878" s="2" t="s">
        <v>26776</v>
      </c>
      <c r="B13878" s="3" t="s">
        <v>26777</v>
      </c>
      <c r="C13878" s="2"/>
      <c r="D13878" s="2" t="s">
        <v>16</v>
      </c>
      <c r="E13878" s="4">
        <f>1390.00*(1-Z1%)</f>
        <v>1390</v>
      </c>
      <c r="F13878" s="2">
        <v>1</v>
      </c>
      <c r="G13878" s="2"/>
    </row>
    <row r="13879" spans="1:26" customHeight="1" ht="18" hidden="true" outlineLevel="3">
      <c r="A13879" s="2" t="s">
        <v>26778</v>
      </c>
      <c r="B13879" s="3" t="s">
        <v>26779</v>
      </c>
      <c r="C13879" s="2"/>
      <c r="D13879" s="2" t="s">
        <v>16</v>
      </c>
      <c r="E13879" s="4">
        <f>1190.00*(1-Z1%)</f>
        <v>1190</v>
      </c>
      <c r="F13879" s="2">
        <v>1</v>
      </c>
      <c r="G13879" s="2"/>
    </row>
    <row r="13880" spans="1:26" customHeight="1" ht="36" hidden="true" outlineLevel="3">
      <c r="A13880" s="2" t="s">
        <v>26780</v>
      </c>
      <c r="B13880" s="3" t="s">
        <v>26781</v>
      </c>
      <c r="C13880" s="2"/>
      <c r="D13880" s="2" t="s">
        <v>16</v>
      </c>
      <c r="E13880" s="4">
        <f>1200.00*(1-Z1%)</f>
        <v>1200</v>
      </c>
      <c r="F13880" s="2">
        <v>1</v>
      </c>
      <c r="G13880" s="2"/>
    </row>
    <row r="13881" spans="1:26" customHeight="1" ht="36" hidden="true" outlineLevel="3">
      <c r="A13881" s="2" t="s">
        <v>26782</v>
      </c>
      <c r="B13881" s="3" t="s">
        <v>26783</v>
      </c>
      <c r="C13881" s="2"/>
      <c r="D13881" s="2" t="s">
        <v>16</v>
      </c>
      <c r="E13881" s="4">
        <f>1070.00*(1-Z1%)</f>
        <v>1070</v>
      </c>
      <c r="F13881" s="2">
        <v>2</v>
      </c>
      <c r="G13881" s="2"/>
    </row>
    <row r="13882" spans="1:26" customHeight="1" ht="18" hidden="true" outlineLevel="3">
      <c r="A13882" s="2" t="s">
        <v>26784</v>
      </c>
      <c r="B13882" s="3" t="s">
        <v>26785</v>
      </c>
      <c r="C13882" s="2"/>
      <c r="D13882" s="2" t="s">
        <v>16</v>
      </c>
      <c r="E13882" s="4">
        <f>690.00*(1-Z1%)</f>
        <v>690</v>
      </c>
      <c r="F13882" s="2">
        <v>2</v>
      </c>
      <c r="G13882" s="2"/>
    </row>
    <row r="13883" spans="1:26" customHeight="1" ht="18" hidden="true" outlineLevel="3">
      <c r="A13883" s="2" t="s">
        <v>26786</v>
      </c>
      <c r="B13883" s="3" t="s">
        <v>26787</v>
      </c>
      <c r="C13883" s="2"/>
      <c r="D13883" s="2" t="s">
        <v>16</v>
      </c>
      <c r="E13883" s="4">
        <f>990.00*(1-Z1%)</f>
        <v>990</v>
      </c>
      <c r="F13883" s="2">
        <v>2</v>
      </c>
      <c r="G13883" s="2"/>
    </row>
    <row r="13884" spans="1:26" customHeight="1" ht="18" hidden="true" outlineLevel="3">
      <c r="A13884" s="2" t="s">
        <v>26788</v>
      </c>
      <c r="B13884" s="3" t="s">
        <v>26789</v>
      </c>
      <c r="C13884" s="2"/>
      <c r="D13884" s="2" t="s">
        <v>16</v>
      </c>
      <c r="E13884" s="4">
        <f>990.00*(1-Z1%)</f>
        <v>990</v>
      </c>
      <c r="F13884" s="2">
        <v>1</v>
      </c>
      <c r="G13884" s="2"/>
    </row>
    <row r="13885" spans="1:26" customHeight="1" ht="36" hidden="true" outlineLevel="3">
      <c r="A13885" s="2" t="s">
        <v>26790</v>
      </c>
      <c r="B13885" s="3" t="s">
        <v>26791</v>
      </c>
      <c r="C13885" s="2"/>
      <c r="D13885" s="2" t="s">
        <v>16</v>
      </c>
      <c r="E13885" s="4">
        <f>950.00*(1-Z1%)</f>
        <v>950</v>
      </c>
      <c r="F13885" s="2">
        <v>1</v>
      </c>
      <c r="G13885" s="2"/>
    </row>
    <row r="13886" spans="1:26" customHeight="1" ht="54" hidden="true" outlineLevel="3">
      <c r="A13886" s="2" t="s">
        <v>26792</v>
      </c>
      <c r="B13886" s="3" t="s">
        <v>26793</v>
      </c>
      <c r="C13886" s="2"/>
      <c r="D13886" s="2" t="s">
        <v>16</v>
      </c>
      <c r="E13886" s="4">
        <f>1490.00*(1-Z1%)</f>
        <v>1490</v>
      </c>
      <c r="F13886" s="2">
        <v>1</v>
      </c>
      <c r="G13886" s="2"/>
    </row>
    <row r="13887" spans="1:26" customHeight="1" ht="36" hidden="true" outlineLevel="3">
      <c r="A13887" s="2" t="s">
        <v>26794</v>
      </c>
      <c r="B13887" s="3" t="s">
        <v>26795</v>
      </c>
      <c r="C13887" s="2"/>
      <c r="D13887" s="2" t="s">
        <v>16</v>
      </c>
      <c r="E13887" s="4">
        <f>620.00*(1-Z1%)</f>
        <v>620</v>
      </c>
      <c r="F13887" s="2">
        <v>1</v>
      </c>
      <c r="G13887" s="2"/>
    </row>
    <row r="13888" spans="1:26" customHeight="1" ht="18" hidden="true" outlineLevel="3">
      <c r="A13888" s="2" t="s">
        <v>26796</v>
      </c>
      <c r="B13888" s="3" t="s">
        <v>26797</v>
      </c>
      <c r="C13888" s="2"/>
      <c r="D13888" s="2" t="s">
        <v>16</v>
      </c>
      <c r="E13888" s="4">
        <f>500.00*(1-Z1%)</f>
        <v>500</v>
      </c>
      <c r="F13888" s="2">
        <v>1</v>
      </c>
      <c r="G13888" s="2"/>
    </row>
    <row r="13889" spans="1:26" customHeight="1" ht="18" hidden="true" outlineLevel="3">
      <c r="A13889" s="2" t="s">
        <v>26798</v>
      </c>
      <c r="B13889" s="3" t="s">
        <v>26799</v>
      </c>
      <c r="C13889" s="2"/>
      <c r="D13889" s="2" t="s">
        <v>16</v>
      </c>
      <c r="E13889" s="4">
        <f>490.00*(1-Z1%)</f>
        <v>490</v>
      </c>
      <c r="F13889" s="2">
        <v>1</v>
      </c>
      <c r="G13889" s="2"/>
    </row>
    <row r="13890" spans="1:26" customHeight="1" ht="18" hidden="true" outlineLevel="3">
      <c r="A13890" s="2" t="s">
        <v>26800</v>
      </c>
      <c r="B13890" s="3" t="s">
        <v>26801</v>
      </c>
      <c r="C13890" s="2"/>
      <c r="D13890" s="2" t="s">
        <v>16</v>
      </c>
      <c r="E13890" s="4">
        <f>580.00*(1-Z1%)</f>
        <v>580</v>
      </c>
      <c r="F13890" s="2">
        <v>1</v>
      </c>
      <c r="G13890" s="2"/>
    </row>
    <row r="13891" spans="1:26" customHeight="1" ht="36" hidden="true" outlineLevel="3">
      <c r="A13891" s="2" t="s">
        <v>26802</v>
      </c>
      <c r="B13891" s="3" t="s">
        <v>26803</v>
      </c>
      <c r="C13891" s="2"/>
      <c r="D13891" s="2" t="s">
        <v>16</v>
      </c>
      <c r="E13891" s="4">
        <f>350.00*(1-Z1%)</f>
        <v>350</v>
      </c>
      <c r="F13891" s="2">
        <v>1</v>
      </c>
      <c r="G13891" s="2"/>
    </row>
    <row r="13892" spans="1:26" customHeight="1" ht="18" hidden="true" outlineLevel="3">
      <c r="A13892" s="2" t="s">
        <v>26804</v>
      </c>
      <c r="B13892" s="3" t="s">
        <v>26805</v>
      </c>
      <c r="C13892" s="2"/>
      <c r="D13892" s="2" t="s">
        <v>16</v>
      </c>
      <c r="E13892" s="4">
        <f>450.00*(1-Z1%)</f>
        <v>450</v>
      </c>
      <c r="F13892" s="2">
        <v>1</v>
      </c>
      <c r="G13892" s="2"/>
    </row>
    <row r="13893" spans="1:26" customHeight="1" ht="35" hidden="true" outlineLevel="3">
      <c r="A13893" s="5" t="s">
        <v>26806</v>
      </c>
      <c r="B13893" s="5"/>
      <c r="C13893" s="5"/>
      <c r="D13893" s="5"/>
      <c r="E13893" s="5"/>
      <c r="F13893" s="5"/>
      <c r="G13893" s="5"/>
    </row>
    <row r="13894" spans="1:26" customHeight="1" ht="18" hidden="true" outlineLevel="3">
      <c r="A13894" s="2" t="s">
        <v>26807</v>
      </c>
      <c r="B13894" s="3" t="s">
        <v>26808</v>
      </c>
      <c r="C13894" s="2"/>
      <c r="D13894" s="2" t="s">
        <v>16</v>
      </c>
      <c r="E13894" s="4">
        <f>350.00*(1-Z1%)</f>
        <v>350</v>
      </c>
      <c r="F13894" s="2">
        <v>1</v>
      </c>
      <c r="G13894" s="2"/>
    </row>
    <row r="13895" spans="1:26" customHeight="1" ht="36" hidden="true" outlineLevel="3">
      <c r="A13895" s="2" t="s">
        <v>26809</v>
      </c>
      <c r="B13895" s="3" t="s">
        <v>26810</v>
      </c>
      <c r="C13895" s="2"/>
      <c r="D13895" s="2" t="s">
        <v>16</v>
      </c>
      <c r="E13895" s="4">
        <f>400.00*(1-Z1%)</f>
        <v>400</v>
      </c>
      <c r="F13895" s="2">
        <v>1</v>
      </c>
      <c r="G13895" s="2"/>
    </row>
    <row r="13896" spans="1:26" customHeight="1" ht="18" hidden="true" outlineLevel="3">
      <c r="A13896" s="2" t="s">
        <v>26811</v>
      </c>
      <c r="B13896" s="3" t="s">
        <v>26812</v>
      </c>
      <c r="C13896" s="2"/>
      <c r="D13896" s="2" t="s">
        <v>16</v>
      </c>
      <c r="E13896" s="4">
        <f>300.00*(1-Z1%)</f>
        <v>300</v>
      </c>
      <c r="F13896" s="2">
        <v>1</v>
      </c>
      <c r="G13896" s="2"/>
    </row>
    <row r="13897" spans="1:26" customHeight="1" ht="18" hidden="true" outlineLevel="3">
      <c r="A13897" s="2" t="s">
        <v>26813</v>
      </c>
      <c r="B13897" s="3" t="s">
        <v>26814</v>
      </c>
      <c r="C13897" s="2"/>
      <c r="D13897" s="2" t="s">
        <v>16</v>
      </c>
      <c r="E13897" s="4">
        <f>400.00*(1-Z1%)</f>
        <v>400</v>
      </c>
      <c r="F13897" s="2">
        <v>1</v>
      </c>
      <c r="G13897" s="2"/>
    </row>
    <row r="13898" spans="1:26" customHeight="1" ht="18" hidden="true" outlineLevel="3">
      <c r="A13898" s="2" t="s">
        <v>26815</v>
      </c>
      <c r="B13898" s="3" t="s">
        <v>26816</v>
      </c>
      <c r="C13898" s="2"/>
      <c r="D13898" s="2" t="s">
        <v>16</v>
      </c>
      <c r="E13898" s="4">
        <f>850.00*(1-Z1%)</f>
        <v>850</v>
      </c>
      <c r="F13898" s="2">
        <v>1</v>
      </c>
      <c r="G13898" s="2"/>
    </row>
    <row r="13899" spans="1:26" customHeight="1" ht="18" hidden="true" outlineLevel="3">
      <c r="A13899" s="2" t="s">
        <v>26817</v>
      </c>
      <c r="B13899" s="3" t="s">
        <v>26818</v>
      </c>
      <c r="C13899" s="2"/>
      <c r="D13899" s="2" t="s">
        <v>16</v>
      </c>
      <c r="E13899" s="4">
        <f>850.00*(1-Z1%)</f>
        <v>850</v>
      </c>
      <c r="F13899" s="2">
        <v>1</v>
      </c>
      <c r="G13899" s="2"/>
    </row>
    <row r="13900" spans="1:26" customHeight="1" ht="18" hidden="true" outlineLevel="3">
      <c r="A13900" s="2" t="s">
        <v>26819</v>
      </c>
      <c r="B13900" s="3" t="s">
        <v>26820</v>
      </c>
      <c r="C13900" s="2"/>
      <c r="D13900" s="2" t="s">
        <v>16</v>
      </c>
      <c r="E13900" s="4">
        <f>320.00*(1-Z1%)</f>
        <v>320</v>
      </c>
      <c r="F13900" s="2">
        <v>1</v>
      </c>
      <c r="G13900" s="2"/>
    </row>
    <row r="13901" spans="1:26" customHeight="1" ht="18" hidden="true" outlineLevel="3">
      <c r="A13901" s="2" t="s">
        <v>26821</v>
      </c>
      <c r="B13901" s="3" t="s">
        <v>26822</v>
      </c>
      <c r="C13901" s="2"/>
      <c r="D13901" s="2" t="s">
        <v>16</v>
      </c>
      <c r="E13901" s="4">
        <f>450.00*(1-Z1%)</f>
        <v>450</v>
      </c>
      <c r="F13901" s="2">
        <v>2</v>
      </c>
      <c r="G13901" s="2"/>
    </row>
    <row r="13902" spans="1:26" customHeight="1" ht="36" hidden="true" outlineLevel="3">
      <c r="A13902" s="2" t="s">
        <v>26823</v>
      </c>
      <c r="B13902" s="3" t="s">
        <v>26824</v>
      </c>
      <c r="C13902" s="2"/>
      <c r="D13902" s="2" t="s">
        <v>16</v>
      </c>
      <c r="E13902" s="4">
        <f>550.00*(1-Z1%)</f>
        <v>550</v>
      </c>
      <c r="F13902" s="2">
        <v>1</v>
      </c>
      <c r="G13902" s="2"/>
    </row>
    <row r="13903" spans="1:26" customHeight="1" ht="18" hidden="true" outlineLevel="3">
      <c r="A13903" s="2" t="s">
        <v>26825</v>
      </c>
      <c r="B13903" s="3" t="s">
        <v>26826</v>
      </c>
      <c r="C13903" s="2"/>
      <c r="D13903" s="2" t="s">
        <v>16</v>
      </c>
      <c r="E13903" s="4">
        <f>190.00*(1-Z1%)</f>
        <v>190</v>
      </c>
      <c r="F13903" s="2">
        <v>2</v>
      </c>
      <c r="G13903" s="2"/>
    </row>
    <row r="13904" spans="1:26" customHeight="1" ht="35" hidden="true" outlineLevel="2">
      <c r="A13904" s="5" t="s">
        <v>26827</v>
      </c>
      <c r="B13904" s="5"/>
      <c r="C13904" s="5"/>
      <c r="D13904" s="5"/>
      <c r="E13904" s="5"/>
      <c r="F13904" s="5"/>
      <c r="G13904" s="5"/>
    </row>
    <row r="13905" spans="1:26" customHeight="1" ht="54" hidden="true" outlineLevel="2">
      <c r="A13905" s="2" t="s">
        <v>26828</v>
      </c>
      <c r="B13905" s="3" t="s">
        <v>26829</v>
      </c>
      <c r="C13905" s="2"/>
      <c r="D13905" s="2" t="s">
        <v>16</v>
      </c>
      <c r="E13905" s="4">
        <f>1600.00*(1-Z1%)</f>
        <v>1600</v>
      </c>
      <c r="F13905" s="2">
        <v>1</v>
      </c>
      <c r="G13905" s="2"/>
    </row>
    <row r="13906" spans="1:26" customHeight="1" ht="36" hidden="true" outlineLevel="2">
      <c r="A13906" s="2" t="s">
        <v>26830</v>
      </c>
      <c r="B13906" s="3" t="s">
        <v>26831</v>
      </c>
      <c r="C13906" s="2"/>
      <c r="D13906" s="2" t="s">
        <v>16</v>
      </c>
      <c r="E13906" s="4">
        <f>2550.00*(1-Z1%)</f>
        <v>2550</v>
      </c>
      <c r="F13906" s="2">
        <v>1</v>
      </c>
      <c r="G13906" s="2"/>
    </row>
    <row r="13907" spans="1:26" customHeight="1" ht="36" hidden="true" outlineLevel="2">
      <c r="A13907" s="2" t="s">
        <v>26832</v>
      </c>
      <c r="B13907" s="3" t="s">
        <v>26833</v>
      </c>
      <c r="C13907" s="2"/>
      <c r="D13907" s="2" t="s">
        <v>16</v>
      </c>
      <c r="E13907" s="4">
        <f>1200.00*(1-Z1%)</f>
        <v>1200</v>
      </c>
      <c r="F13907" s="2">
        <v>1</v>
      </c>
      <c r="G13907" s="2"/>
    </row>
    <row r="13908" spans="1:26" customHeight="1" ht="36" hidden="true" outlineLevel="2">
      <c r="A13908" s="2" t="s">
        <v>26834</v>
      </c>
      <c r="B13908" s="3" t="s">
        <v>26835</v>
      </c>
      <c r="C13908" s="2"/>
      <c r="D13908" s="2" t="s">
        <v>16</v>
      </c>
      <c r="E13908" s="4">
        <f>550.00*(1-Z1%)</f>
        <v>550</v>
      </c>
      <c r="F13908" s="2">
        <v>1</v>
      </c>
      <c r="G13908" s="2"/>
    </row>
    <row r="13909" spans="1:26" customHeight="1" ht="36" hidden="true" outlineLevel="2">
      <c r="A13909" s="2" t="s">
        <v>26836</v>
      </c>
      <c r="B13909" s="3" t="s">
        <v>26837</v>
      </c>
      <c r="C13909" s="2"/>
      <c r="D13909" s="2" t="s">
        <v>16</v>
      </c>
      <c r="E13909" s="4">
        <f>1300.00*(1-Z1%)</f>
        <v>1300</v>
      </c>
      <c r="F13909" s="2">
        <v>2</v>
      </c>
      <c r="G13909" s="2"/>
    </row>
    <row r="13910" spans="1:26" customHeight="1" ht="36" hidden="true" outlineLevel="2">
      <c r="A13910" s="2" t="s">
        <v>26838</v>
      </c>
      <c r="B13910" s="3" t="s">
        <v>26839</v>
      </c>
      <c r="C13910" s="2"/>
      <c r="D13910" s="2" t="s">
        <v>16</v>
      </c>
      <c r="E13910" s="4">
        <f>990.00*(1-Z1%)</f>
        <v>990</v>
      </c>
      <c r="F13910" s="2">
        <v>2</v>
      </c>
      <c r="G13910" s="2"/>
    </row>
    <row r="13911" spans="1:26" customHeight="1" ht="36" hidden="true" outlineLevel="2">
      <c r="A13911" s="2" t="s">
        <v>26840</v>
      </c>
      <c r="B13911" s="3" t="s">
        <v>26841</v>
      </c>
      <c r="C13911" s="2"/>
      <c r="D13911" s="2" t="s">
        <v>16</v>
      </c>
      <c r="E13911" s="4">
        <f>990.00*(1-Z1%)</f>
        <v>990</v>
      </c>
      <c r="F13911" s="2">
        <v>1</v>
      </c>
      <c r="G13911" s="2"/>
    </row>
    <row r="13912" spans="1:26" customHeight="1" ht="36" hidden="true" outlineLevel="2">
      <c r="A13912" s="2" t="s">
        <v>26842</v>
      </c>
      <c r="B13912" s="3" t="s">
        <v>26843</v>
      </c>
      <c r="C13912" s="2"/>
      <c r="D13912" s="2" t="s">
        <v>16</v>
      </c>
      <c r="E13912" s="4">
        <f>1250.00*(1-Z1%)</f>
        <v>1250</v>
      </c>
      <c r="F13912" s="2">
        <v>1</v>
      </c>
      <c r="G13912" s="2"/>
    </row>
    <row r="13913" spans="1:26" customHeight="1" ht="36" hidden="true" outlineLevel="2">
      <c r="A13913" s="2" t="s">
        <v>26844</v>
      </c>
      <c r="B13913" s="3" t="s">
        <v>26845</v>
      </c>
      <c r="C13913" s="2"/>
      <c r="D13913" s="2" t="s">
        <v>16</v>
      </c>
      <c r="E13913" s="4">
        <f>1590.00*(1-Z1%)</f>
        <v>1590</v>
      </c>
      <c r="F13913" s="2">
        <v>1</v>
      </c>
      <c r="G13913" s="2"/>
    </row>
    <row r="13914" spans="1:26" customHeight="1" ht="36" hidden="true" outlineLevel="2">
      <c r="A13914" s="2" t="s">
        <v>26846</v>
      </c>
      <c r="B13914" s="3" t="s">
        <v>26847</v>
      </c>
      <c r="C13914" s="2"/>
      <c r="D13914" s="2" t="s">
        <v>16</v>
      </c>
      <c r="E13914" s="4">
        <f>1100.00*(1-Z1%)</f>
        <v>1100</v>
      </c>
      <c r="F13914" s="2">
        <v>1</v>
      </c>
      <c r="G13914" s="2"/>
    </row>
    <row r="13915" spans="1:26" customHeight="1" ht="36" hidden="true" outlineLevel="2">
      <c r="A13915" s="2" t="s">
        <v>26848</v>
      </c>
      <c r="B13915" s="3" t="s">
        <v>26849</v>
      </c>
      <c r="C13915" s="2"/>
      <c r="D13915" s="2" t="s">
        <v>16</v>
      </c>
      <c r="E13915" s="4">
        <f>1190.00*(1-Z1%)</f>
        <v>1190</v>
      </c>
      <c r="F13915" s="2">
        <v>1</v>
      </c>
      <c r="G13915" s="2"/>
    </row>
    <row r="13916" spans="1:26" customHeight="1" ht="36" hidden="true" outlineLevel="2">
      <c r="A13916" s="2" t="s">
        <v>26850</v>
      </c>
      <c r="B13916" s="3" t="s">
        <v>26851</v>
      </c>
      <c r="C13916" s="2"/>
      <c r="D13916" s="2" t="s">
        <v>16</v>
      </c>
      <c r="E13916" s="4">
        <f>1660.00*(1-Z1%)</f>
        <v>1660</v>
      </c>
      <c r="F13916" s="2">
        <v>1</v>
      </c>
      <c r="G13916" s="2"/>
    </row>
    <row r="13917" spans="1:26" customHeight="1" ht="36" hidden="true" outlineLevel="2">
      <c r="A13917" s="2" t="s">
        <v>26852</v>
      </c>
      <c r="B13917" s="3" t="s">
        <v>26853</v>
      </c>
      <c r="C13917" s="2"/>
      <c r="D13917" s="2" t="s">
        <v>16</v>
      </c>
      <c r="E13917" s="4">
        <f>1750.00*(1-Z1%)</f>
        <v>1750</v>
      </c>
      <c r="F13917" s="2">
        <v>1</v>
      </c>
      <c r="G13917" s="2"/>
    </row>
    <row r="13918" spans="1:26" customHeight="1" ht="36" hidden="true" outlineLevel="2">
      <c r="A13918" s="2" t="s">
        <v>26854</v>
      </c>
      <c r="B13918" s="3" t="s">
        <v>26855</v>
      </c>
      <c r="C13918" s="2"/>
      <c r="D13918" s="2" t="s">
        <v>16</v>
      </c>
      <c r="E13918" s="4">
        <f>950.00*(1-Z1%)</f>
        <v>950</v>
      </c>
      <c r="F13918" s="2">
        <v>1</v>
      </c>
      <c r="G13918" s="2"/>
    </row>
    <row r="13919" spans="1:26" customHeight="1" ht="36" hidden="true" outlineLevel="2">
      <c r="A13919" s="2" t="s">
        <v>26856</v>
      </c>
      <c r="B13919" s="3" t="s">
        <v>26857</v>
      </c>
      <c r="C13919" s="2"/>
      <c r="D13919" s="2" t="s">
        <v>16</v>
      </c>
      <c r="E13919" s="4">
        <f>1290.00*(1-Z1%)</f>
        <v>1290</v>
      </c>
      <c r="F13919" s="2">
        <v>2</v>
      </c>
      <c r="G13919" s="2"/>
    </row>
    <row r="13920" spans="1:26" customHeight="1" ht="36" hidden="true" outlineLevel="2">
      <c r="A13920" s="2" t="s">
        <v>26858</v>
      </c>
      <c r="B13920" s="3" t="s">
        <v>26859</v>
      </c>
      <c r="C13920" s="2"/>
      <c r="D13920" s="2" t="s">
        <v>16</v>
      </c>
      <c r="E13920" s="4">
        <f>1290.00*(1-Z1%)</f>
        <v>1290</v>
      </c>
      <c r="F13920" s="2">
        <v>1</v>
      </c>
      <c r="G13920" s="2"/>
    </row>
    <row r="13921" spans="1:26" customHeight="1" ht="36" hidden="true" outlineLevel="2">
      <c r="A13921" s="2" t="s">
        <v>26860</v>
      </c>
      <c r="B13921" s="3" t="s">
        <v>26861</v>
      </c>
      <c r="C13921" s="2"/>
      <c r="D13921" s="2" t="s">
        <v>16</v>
      </c>
      <c r="E13921" s="4">
        <f>880.00*(1-Z1%)</f>
        <v>880</v>
      </c>
      <c r="F13921" s="2">
        <v>1</v>
      </c>
      <c r="G13921" s="2"/>
    </row>
    <row r="13922" spans="1:26" customHeight="1" ht="36" hidden="true" outlineLevel="2">
      <c r="A13922" s="2" t="s">
        <v>26862</v>
      </c>
      <c r="B13922" s="3" t="s">
        <v>26863</v>
      </c>
      <c r="C13922" s="2"/>
      <c r="D13922" s="2" t="s">
        <v>16</v>
      </c>
      <c r="E13922" s="4">
        <f>1950.00*(1-Z1%)</f>
        <v>1950</v>
      </c>
      <c r="F13922" s="2">
        <v>1</v>
      </c>
      <c r="G13922" s="2"/>
    </row>
    <row r="13923" spans="1:26" customHeight="1" ht="36" hidden="true" outlineLevel="2">
      <c r="A13923" s="2" t="s">
        <v>26864</v>
      </c>
      <c r="B13923" s="3" t="s">
        <v>26865</v>
      </c>
      <c r="C13923" s="2"/>
      <c r="D13923" s="2" t="s">
        <v>16</v>
      </c>
      <c r="E13923" s="4">
        <f>1250.00*(1-Z1%)</f>
        <v>1250</v>
      </c>
      <c r="F13923" s="2">
        <v>2</v>
      </c>
      <c r="G13923" s="2"/>
    </row>
    <row r="13924" spans="1:26" customHeight="1" ht="35" hidden="true" outlineLevel="2">
      <c r="A13924" s="5" t="s">
        <v>26866</v>
      </c>
      <c r="B13924" s="5"/>
      <c r="C13924" s="5"/>
      <c r="D13924" s="5"/>
      <c r="E13924" s="5"/>
      <c r="F13924" s="5"/>
      <c r="G13924" s="5"/>
    </row>
    <row r="13925" spans="1:26" customHeight="1" ht="35" hidden="true" outlineLevel="3">
      <c r="A13925" s="5" t="s">
        <v>26867</v>
      </c>
      <c r="B13925" s="5"/>
      <c r="C13925" s="5"/>
      <c r="D13925" s="5"/>
      <c r="E13925" s="5"/>
      <c r="F13925" s="5"/>
      <c r="G13925" s="5"/>
    </row>
    <row r="13926" spans="1:26" customHeight="1" ht="36" hidden="true" outlineLevel="3">
      <c r="A13926" s="2" t="s">
        <v>26868</v>
      </c>
      <c r="B13926" s="3" t="s">
        <v>26869</v>
      </c>
      <c r="C13926" s="2"/>
      <c r="D13926" s="2" t="s">
        <v>16</v>
      </c>
      <c r="E13926" s="4">
        <f>850.00*(1-Z1%)</f>
        <v>850</v>
      </c>
      <c r="F13926" s="2">
        <v>1</v>
      </c>
      <c r="G13926" s="2"/>
    </row>
    <row r="13927" spans="1:26" customHeight="1" ht="36" hidden="true" outlineLevel="3">
      <c r="A13927" s="2" t="s">
        <v>26870</v>
      </c>
      <c r="B13927" s="3" t="s">
        <v>26871</v>
      </c>
      <c r="C13927" s="2"/>
      <c r="D13927" s="2" t="s">
        <v>16</v>
      </c>
      <c r="E13927" s="4">
        <f>990.00*(1-Z1%)</f>
        <v>990</v>
      </c>
      <c r="F13927" s="2">
        <v>2</v>
      </c>
      <c r="G13927" s="2"/>
    </row>
    <row r="13928" spans="1:26" customHeight="1" ht="36" hidden="true" outlineLevel="3">
      <c r="A13928" s="2" t="s">
        <v>26872</v>
      </c>
      <c r="B13928" s="3" t="s">
        <v>26873</v>
      </c>
      <c r="C13928" s="2"/>
      <c r="D13928" s="2" t="s">
        <v>16</v>
      </c>
      <c r="E13928" s="4">
        <f>950.00*(1-Z1%)</f>
        <v>950</v>
      </c>
      <c r="F13928" s="2">
        <v>1</v>
      </c>
      <c r="G13928" s="2"/>
    </row>
    <row r="13929" spans="1:26" customHeight="1" ht="36" hidden="true" outlineLevel="3">
      <c r="A13929" s="2" t="s">
        <v>26874</v>
      </c>
      <c r="B13929" s="3" t="s">
        <v>26875</v>
      </c>
      <c r="C13929" s="2"/>
      <c r="D13929" s="2" t="s">
        <v>16</v>
      </c>
      <c r="E13929" s="4">
        <f>690.00*(1-Z1%)</f>
        <v>690</v>
      </c>
      <c r="F13929" s="2">
        <v>1</v>
      </c>
      <c r="G13929" s="2"/>
    </row>
    <row r="13930" spans="1:26" customHeight="1" ht="36" hidden="true" outlineLevel="3">
      <c r="A13930" s="2" t="s">
        <v>26876</v>
      </c>
      <c r="B13930" s="3" t="s">
        <v>26877</v>
      </c>
      <c r="C13930" s="2"/>
      <c r="D13930" s="2" t="s">
        <v>16</v>
      </c>
      <c r="E13930" s="4">
        <f>490.00*(1-Z1%)</f>
        <v>490</v>
      </c>
      <c r="F13930" s="2">
        <v>1</v>
      </c>
      <c r="G13930" s="2"/>
    </row>
    <row r="13931" spans="1:26" customHeight="1" ht="36" hidden="true" outlineLevel="3">
      <c r="A13931" s="2" t="s">
        <v>26878</v>
      </c>
      <c r="B13931" s="3" t="s">
        <v>26879</v>
      </c>
      <c r="C13931" s="2"/>
      <c r="D13931" s="2" t="s">
        <v>16</v>
      </c>
      <c r="E13931" s="4">
        <f>390.00*(1-Z1%)</f>
        <v>390</v>
      </c>
      <c r="F13931" s="2">
        <v>1</v>
      </c>
      <c r="G13931" s="2"/>
    </row>
    <row r="13932" spans="1:26" customHeight="1" ht="36" hidden="true" outlineLevel="3">
      <c r="A13932" s="2" t="s">
        <v>26880</v>
      </c>
      <c r="B13932" s="3" t="s">
        <v>26881</v>
      </c>
      <c r="C13932" s="2"/>
      <c r="D13932" s="2" t="s">
        <v>16</v>
      </c>
      <c r="E13932" s="4">
        <f>1990.00*(1-Z1%)</f>
        <v>1990</v>
      </c>
      <c r="F13932" s="2">
        <v>1</v>
      </c>
      <c r="G13932" s="2"/>
    </row>
    <row r="13933" spans="1:26" customHeight="1" ht="36" hidden="true" outlineLevel="3">
      <c r="A13933" s="2" t="s">
        <v>26882</v>
      </c>
      <c r="B13933" s="3" t="s">
        <v>26883</v>
      </c>
      <c r="C13933" s="2"/>
      <c r="D13933" s="2" t="s">
        <v>16</v>
      </c>
      <c r="E13933" s="4">
        <f>990.00*(1-Z1%)</f>
        <v>990</v>
      </c>
      <c r="F13933" s="2">
        <v>2</v>
      </c>
      <c r="G13933" s="2"/>
    </row>
    <row r="13934" spans="1:26" customHeight="1" ht="36" hidden="true" outlineLevel="3">
      <c r="A13934" s="2" t="s">
        <v>26884</v>
      </c>
      <c r="B13934" s="3" t="s">
        <v>26885</v>
      </c>
      <c r="C13934" s="2"/>
      <c r="D13934" s="2" t="s">
        <v>16</v>
      </c>
      <c r="E13934" s="4">
        <f>1150.00*(1-Z1%)</f>
        <v>1150</v>
      </c>
      <c r="F13934" s="2">
        <v>1</v>
      </c>
      <c r="G13934" s="2"/>
    </row>
    <row r="13935" spans="1:26" customHeight="1" ht="36" hidden="true" outlineLevel="3">
      <c r="A13935" s="2" t="s">
        <v>26886</v>
      </c>
      <c r="B13935" s="3" t="s">
        <v>26887</v>
      </c>
      <c r="C13935" s="2"/>
      <c r="D13935" s="2" t="s">
        <v>16</v>
      </c>
      <c r="E13935" s="4">
        <f>850.00*(1-Z1%)</f>
        <v>850</v>
      </c>
      <c r="F13935" s="2">
        <v>2</v>
      </c>
      <c r="G13935" s="2"/>
    </row>
    <row r="13936" spans="1:26" customHeight="1" ht="36" hidden="true" outlineLevel="3">
      <c r="A13936" s="2" t="s">
        <v>26888</v>
      </c>
      <c r="B13936" s="3" t="s">
        <v>26889</v>
      </c>
      <c r="C13936" s="2"/>
      <c r="D13936" s="2" t="s">
        <v>16</v>
      </c>
      <c r="E13936" s="4">
        <f>990.00*(1-Z1%)</f>
        <v>990</v>
      </c>
      <c r="F13936" s="2">
        <v>2</v>
      </c>
      <c r="G13936" s="2"/>
    </row>
    <row r="13937" spans="1:26" customHeight="1" ht="36" hidden="true" outlineLevel="3">
      <c r="A13937" s="2" t="s">
        <v>26890</v>
      </c>
      <c r="B13937" s="3" t="s">
        <v>26891</v>
      </c>
      <c r="C13937" s="2"/>
      <c r="D13937" s="2" t="s">
        <v>16</v>
      </c>
      <c r="E13937" s="4">
        <f>1290.00*(1-Z1%)</f>
        <v>1290</v>
      </c>
      <c r="F13937" s="2">
        <v>2</v>
      </c>
      <c r="G13937" s="2"/>
    </row>
    <row r="13938" spans="1:26" customHeight="1" ht="36" hidden="true" outlineLevel="3">
      <c r="A13938" s="2" t="s">
        <v>26892</v>
      </c>
      <c r="B13938" s="3" t="s">
        <v>26893</v>
      </c>
      <c r="C13938" s="2"/>
      <c r="D13938" s="2" t="s">
        <v>16</v>
      </c>
      <c r="E13938" s="4">
        <f>990.00*(1-Z1%)</f>
        <v>990</v>
      </c>
      <c r="F13938" s="2">
        <v>2</v>
      </c>
      <c r="G13938" s="2"/>
    </row>
    <row r="13939" spans="1:26" customHeight="1" ht="36" hidden="true" outlineLevel="3">
      <c r="A13939" s="2" t="s">
        <v>26894</v>
      </c>
      <c r="B13939" s="3" t="s">
        <v>26895</v>
      </c>
      <c r="C13939" s="2"/>
      <c r="D13939" s="2" t="s">
        <v>16</v>
      </c>
      <c r="E13939" s="4">
        <f>890.00*(1-Z1%)</f>
        <v>890</v>
      </c>
      <c r="F13939" s="2">
        <v>1</v>
      </c>
      <c r="G13939" s="2"/>
    </row>
    <row r="13940" spans="1:26" customHeight="1" ht="36" hidden="true" outlineLevel="3">
      <c r="A13940" s="2" t="s">
        <v>26896</v>
      </c>
      <c r="B13940" s="3" t="s">
        <v>26897</v>
      </c>
      <c r="C13940" s="2"/>
      <c r="D13940" s="2" t="s">
        <v>16</v>
      </c>
      <c r="E13940" s="4">
        <f>950.00*(1-Z1%)</f>
        <v>950</v>
      </c>
      <c r="F13940" s="2">
        <v>1</v>
      </c>
      <c r="G13940" s="2"/>
    </row>
    <row r="13941" spans="1:26" customHeight="1" ht="36" hidden="true" outlineLevel="3">
      <c r="A13941" s="2" t="s">
        <v>26898</v>
      </c>
      <c r="B13941" s="3" t="s">
        <v>26899</v>
      </c>
      <c r="C13941" s="2"/>
      <c r="D13941" s="2" t="s">
        <v>16</v>
      </c>
      <c r="E13941" s="4">
        <f>290.00*(1-Z1%)</f>
        <v>290</v>
      </c>
      <c r="F13941" s="2">
        <v>1</v>
      </c>
      <c r="G13941" s="2"/>
    </row>
    <row r="13942" spans="1:26" customHeight="1" ht="36" hidden="true" outlineLevel="3">
      <c r="A13942" s="2" t="s">
        <v>26900</v>
      </c>
      <c r="B13942" s="3" t="s">
        <v>26901</v>
      </c>
      <c r="C13942" s="2"/>
      <c r="D13942" s="2" t="s">
        <v>16</v>
      </c>
      <c r="E13942" s="4">
        <f>250.00*(1-Z1%)</f>
        <v>250</v>
      </c>
      <c r="F13942" s="2">
        <v>1</v>
      </c>
      <c r="G13942" s="2"/>
    </row>
    <row r="13943" spans="1:26" customHeight="1" ht="36" hidden="true" outlineLevel="3">
      <c r="A13943" s="2" t="s">
        <v>26902</v>
      </c>
      <c r="B13943" s="3" t="s">
        <v>26903</v>
      </c>
      <c r="C13943" s="2"/>
      <c r="D13943" s="2" t="s">
        <v>16</v>
      </c>
      <c r="E13943" s="4">
        <f>390.00*(1-Z1%)</f>
        <v>390</v>
      </c>
      <c r="F13943" s="2">
        <v>1</v>
      </c>
      <c r="G13943" s="2"/>
    </row>
    <row r="13944" spans="1:26" customHeight="1" ht="36" hidden="true" outlineLevel="3">
      <c r="A13944" s="2" t="s">
        <v>26904</v>
      </c>
      <c r="B13944" s="3" t="s">
        <v>26905</v>
      </c>
      <c r="C13944" s="2"/>
      <c r="D13944" s="2" t="s">
        <v>16</v>
      </c>
      <c r="E13944" s="4">
        <f>1100.00*(1-Z1%)</f>
        <v>1100</v>
      </c>
      <c r="F13944" s="2">
        <v>2</v>
      </c>
      <c r="G13944" s="2"/>
    </row>
    <row r="13945" spans="1:26" customHeight="1" ht="36" hidden="true" outlineLevel="3">
      <c r="A13945" s="2" t="s">
        <v>26906</v>
      </c>
      <c r="B13945" s="3" t="s">
        <v>26907</v>
      </c>
      <c r="C13945" s="2"/>
      <c r="D13945" s="2" t="s">
        <v>16</v>
      </c>
      <c r="E13945" s="4">
        <f>1100.00*(1-Z1%)</f>
        <v>1100</v>
      </c>
      <c r="F13945" s="2">
        <v>1</v>
      </c>
      <c r="G13945" s="2"/>
    </row>
    <row r="13946" spans="1:26" customHeight="1" ht="36" hidden="true" outlineLevel="3">
      <c r="A13946" s="2" t="s">
        <v>26908</v>
      </c>
      <c r="B13946" s="3" t="s">
        <v>26909</v>
      </c>
      <c r="C13946" s="2"/>
      <c r="D13946" s="2" t="s">
        <v>16</v>
      </c>
      <c r="E13946" s="4">
        <f>1100.00*(1-Z1%)</f>
        <v>1100</v>
      </c>
      <c r="F13946" s="2">
        <v>2</v>
      </c>
      <c r="G13946" s="2"/>
    </row>
    <row r="13947" spans="1:26" customHeight="1" ht="36" hidden="true" outlineLevel="3">
      <c r="A13947" s="2" t="s">
        <v>26910</v>
      </c>
      <c r="B13947" s="3" t="s">
        <v>26911</v>
      </c>
      <c r="C13947" s="2"/>
      <c r="D13947" s="2" t="s">
        <v>16</v>
      </c>
      <c r="E13947" s="4">
        <f>500.00*(1-Z1%)</f>
        <v>500</v>
      </c>
      <c r="F13947" s="2">
        <v>2</v>
      </c>
      <c r="G13947" s="2"/>
    </row>
    <row r="13948" spans="1:26" customHeight="1" ht="36" hidden="true" outlineLevel="3">
      <c r="A13948" s="2" t="s">
        <v>26912</v>
      </c>
      <c r="B13948" s="3" t="s">
        <v>26913</v>
      </c>
      <c r="C13948" s="2"/>
      <c r="D13948" s="2" t="s">
        <v>16</v>
      </c>
      <c r="E13948" s="4">
        <f>300.00*(1-Z1%)</f>
        <v>300</v>
      </c>
      <c r="F13948" s="2">
        <v>1</v>
      </c>
      <c r="G13948" s="2"/>
    </row>
    <row r="13949" spans="1:26" customHeight="1" ht="36" hidden="true" outlineLevel="3">
      <c r="A13949" s="2" t="s">
        <v>26914</v>
      </c>
      <c r="B13949" s="3" t="s">
        <v>26915</v>
      </c>
      <c r="C13949" s="2"/>
      <c r="D13949" s="2" t="s">
        <v>16</v>
      </c>
      <c r="E13949" s="4">
        <f>450.00*(1-Z1%)</f>
        <v>450</v>
      </c>
      <c r="F13949" s="2">
        <v>1</v>
      </c>
      <c r="G13949" s="2"/>
    </row>
    <row r="13950" spans="1:26" customHeight="1" ht="36" hidden="true" outlineLevel="3">
      <c r="A13950" s="2" t="s">
        <v>26916</v>
      </c>
      <c r="B13950" s="3" t="s">
        <v>26917</v>
      </c>
      <c r="C13950" s="2"/>
      <c r="D13950" s="2" t="s">
        <v>16</v>
      </c>
      <c r="E13950" s="4">
        <f>450.00*(1-Z1%)</f>
        <v>450</v>
      </c>
      <c r="F13950" s="2">
        <v>1</v>
      </c>
      <c r="G13950" s="2"/>
    </row>
    <row r="13951" spans="1:26" customHeight="1" ht="36" hidden="true" outlineLevel="3">
      <c r="A13951" s="2" t="s">
        <v>26918</v>
      </c>
      <c r="B13951" s="3" t="s">
        <v>26919</v>
      </c>
      <c r="C13951" s="2"/>
      <c r="D13951" s="2" t="s">
        <v>16</v>
      </c>
      <c r="E13951" s="4">
        <f>2300.00*(1-Z1%)</f>
        <v>2300</v>
      </c>
      <c r="F13951" s="2">
        <v>1</v>
      </c>
      <c r="G13951" s="2"/>
    </row>
    <row r="13952" spans="1:26" customHeight="1" ht="36" hidden="true" outlineLevel="3">
      <c r="A13952" s="2" t="s">
        <v>26920</v>
      </c>
      <c r="B13952" s="3" t="s">
        <v>26921</v>
      </c>
      <c r="C13952" s="2"/>
      <c r="D13952" s="2" t="s">
        <v>16</v>
      </c>
      <c r="E13952" s="4">
        <f>1100.00*(1-Z1%)</f>
        <v>1100</v>
      </c>
      <c r="F13952" s="2">
        <v>1</v>
      </c>
      <c r="G13952" s="2"/>
    </row>
    <row r="13953" spans="1:26" customHeight="1" ht="36" hidden="true" outlineLevel="3">
      <c r="A13953" s="2" t="s">
        <v>26922</v>
      </c>
      <c r="B13953" s="3" t="s">
        <v>26923</v>
      </c>
      <c r="C13953" s="2"/>
      <c r="D13953" s="2" t="s">
        <v>16</v>
      </c>
      <c r="E13953" s="4">
        <f>2850.00*(1-Z1%)</f>
        <v>2850</v>
      </c>
      <c r="F13953" s="2">
        <v>1</v>
      </c>
      <c r="G13953" s="2"/>
    </row>
    <row r="13954" spans="1:26" customHeight="1" ht="36" hidden="true" outlineLevel="3">
      <c r="A13954" s="2" t="s">
        <v>26924</v>
      </c>
      <c r="B13954" s="3" t="s">
        <v>26925</v>
      </c>
      <c r="C13954" s="2"/>
      <c r="D13954" s="2" t="s">
        <v>16</v>
      </c>
      <c r="E13954" s="4">
        <f>2790.00*(1-Z1%)</f>
        <v>2790</v>
      </c>
      <c r="F13954" s="2">
        <v>1</v>
      </c>
      <c r="G13954" s="2"/>
    </row>
    <row r="13955" spans="1:26" customHeight="1" ht="36" hidden="true" outlineLevel="3">
      <c r="A13955" s="2" t="s">
        <v>26926</v>
      </c>
      <c r="B13955" s="3" t="s">
        <v>26927</v>
      </c>
      <c r="C13955" s="2"/>
      <c r="D13955" s="2" t="s">
        <v>16</v>
      </c>
      <c r="E13955" s="4">
        <f>690.00*(1-Z1%)</f>
        <v>690</v>
      </c>
      <c r="F13955" s="2">
        <v>1</v>
      </c>
      <c r="G13955" s="2"/>
    </row>
    <row r="13956" spans="1:26" customHeight="1" ht="18" hidden="true" outlineLevel="3">
      <c r="A13956" s="2" t="s">
        <v>26928</v>
      </c>
      <c r="B13956" s="3" t="s">
        <v>26929</v>
      </c>
      <c r="C13956" s="2"/>
      <c r="D13956" s="2" t="s">
        <v>16</v>
      </c>
      <c r="E13956" s="4">
        <f>810.00*(1-Z1%)</f>
        <v>810</v>
      </c>
      <c r="F13956" s="2">
        <v>1</v>
      </c>
      <c r="G13956" s="2"/>
    </row>
    <row r="13957" spans="1:26" customHeight="1" ht="18" hidden="true" outlineLevel="3">
      <c r="A13957" s="2" t="s">
        <v>26930</v>
      </c>
      <c r="B13957" s="3" t="s">
        <v>26931</v>
      </c>
      <c r="C13957" s="2"/>
      <c r="D13957" s="2" t="s">
        <v>16</v>
      </c>
      <c r="E13957" s="4">
        <f>1190.00*(1-Z1%)</f>
        <v>1190</v>
      </c>
      <c r="F13957" s="2">
        <v>2</v>
      </c>
      <c r="G13957" s="2"/>
    </row>
    <row r="13958" spans="1:26" customHeight="1" ht="18" hidden="true" outlineLevel="3">
      <c r="A13958" s="2" t="s">
        <v>26932</v>
      </c>
      <c r="B13958" s="3" t="s">
        <v>26933</v>
      </c>
      <c r="C13958" s="2"/>
      <c r="D13958" s="2" t="s">
        <v>16</v>
      </c>
      <c r="E13958" s="4">
        <f>900.00*(1-Z1%)</f>
        <v>900</v>
      </c>
      <c r="F13958" s="2">
        <v>2</v>
      </c>
      <c r="G13958" s="2"/>
    </row>
    <row r="13959" spans="1:26" customHeight="1" ht="18" hidden="true" outlineLevel="3">
      <c r="A13959" s="2" t="s">
        <v>26934</v>
      </c>
      <c r="B13959" s="3" t="s">
        <v>26935</v>
      </c>
      <c r="C13959" s="2"/>
      <c r="D13959" s="2" t="s">
        <v>16</v>
      </c>
      <c r="E13959" s="4">
        <f>950.00*(1-Z1%)</f>
        <v>950</v>
      </c>
      <c r="F13959" s="2">
        <v>1</v>
      </c>
      <c r="G13959" s="2"/>
    </row>
    <row r="13960" spans="1:26" customHeight="1" ht="18" hidden="true" outlineLevel="3">
      <c r="A13960" s="2" t="s">
        <v>26936</v>
      </c>
      <c r="B13960" s="3" t="s">
        <v>26937</v>
      </c>
      <c r="C13960" s="2"/>
      <c r="D13960" s="2" t="s">
        <v>16</v>
      </c>
      <c r="E13960" s="4">
        <f>1090.00*(1-Z1%)</f>
        <v>1090</v>
      </c>
      <c r="F13960" s="2">
        <v>2</v>
      </c>
      <c r="G13960" s="2"/>
    </row>
    <row r="13961" spans="1:26" customHeight="1" ht="18" hidden="true" outlineLevel="3">
      <c r="A13961" s="2" t="s">
        <v>26938</v>
      </c>
      <c r="B13961" s="3" t="s">
        <v>26939</v>
      </c>
      <c r="C13961" s="2"/>
      <c r="D13961" s="2" t="s">
        <v>16</v>
      </c>
      <c r="E13961" s="4">
        <f>1100.00*(1-Z1%)</f>
        <v>1100</v>
      </c>
      <c r="F13961" s="2">
        <v>2</v>
      </c>
      <c r="G13961" s="2"/>
    </row>
    <row r="13962" spans="1:26" customHeight="1" ht="18" hidden="true" outlineLevel="3">
      <c r="A13962" s="2" t="s">
        <v>26940</v>
      </c>
      <c r="B13962" s="3" t="s">
        <v>26941</v>
      </c>
      <c r="C13962" s="2"/>
      <c r="D13962" s="2" t="s">
        <v>16</v>
      </c>
      <c r="E13962" s="4">
        <f>1100.00*(1-Z1%)</f>
        <v>1100</v>
      </c>
      <c r="F13962" s="2">
        <v>2</v>
      </c>
      <c r="G13962" s="2"/>
    </row>
    <row r="13963" spans="1:26" customHeight="1" ht="18" hidden="true" outlineLevel="3">
      <c r="A13963" s="2" t="s">
        <v>26942</v>
      </c>
      <c r="B13963" s="3" t="s">
        <v>26943</v>
      </c>
      <c r="C13963" s="2"/>
      <c r="D13963" s="2" t="s">
        <v>16</v>
      </c>
      <c r="E13963" s="4">
        <f>1190.00*(1-Z1%)</f>
        <v>1190</v>
      </c>
      <c r="F13963" s="2">
        <v>1</v>
      </c>
      <c r="G13963" s="2"/>
    </row>
    <row r="13964" spans="1:26" customHeight="1" ht="18" hidden="true" outlineLevel="3">
      <c r="A13964" s="2" t="s">
        <v>26944</v>
      </c>
      <c r="B13964" s="3" t="s">
        <v>26945</v>
      </c>
      <c r="C13964" s="2"/>
      <c r="D13964" s="2" t="s">
        <v>16</v>
      </c>
      <c r="E13964" s="4">
        <f>1070.00*(1-Z1%)</f>
        <v>1070</v>
      </c>
      <c r="F13964" s="2">
        <v>1</v>
      </c>
      <c r="G13964" s="2"/>
    </row>
    <row r="13965" spans="1:26" customHeight="1" ht="18" hidden="true" outlineLevel="3">
      <c r="A13965" s="2" t="s">
        <v>26946</v>
      </c>
      <c r="B13965" s="3" t="s">
        <v>26947</v>
      </c>
      <c r="C13965" s="2"/>
      <c r="D13965" s="2" t="s">
        <v>16</v>
      </c>
      <c r="E13965" s="4">
        <f>1190.00*(1-Z1%)</f>
        <v>1190</v>
      </c>
      <c r="F13965" s="2">
        <v>1</v>
      </c>
      <c r="G13965" s="2"/>
    </row>
    <row r="13966" spans="1:26" customHeight="1" ht="18" hidden="true" outlineLevel="3">
      <c r="A13966" s="2" t="s">
        <v>26948</v>
      </c>
      <c r="B13966" s="3" t="s">
        <v>26949</v>
      </c>
      <c r="C13966" s="2"/>
      <c r="D13966" s="2" t="s">
        <v>16</v>
      </c>
      <c r="E13966" s="4">
        <f>1425.00*(1-Z1%)</f>
        <v>1425</v>
      </c>
      <c r="F13966" s="2">
        <v>1</v>
      </c>
      <c r="G13966" s="2"/>
    </row>
    <row r="13967" spans="1:26" customHeight="1" ht="18" hidden="true" outlineLevel="3">
      <c r="A13967" s="2" t="s">
        <v>26950</v>
      </c>
      <c r="B13967" s="3" t="s">
        <v>26951</v>
      </c>
      <c r="C13967" s="2"/>
      <c r="D13967" s="2" t="s">
        <v>16</v>
      </c>
      <c r="E13967" s="4">
        <f>1150.00*(1-Z1%)</f>
        <v>1150</v>
      </c>
      <c r="F13967" s="2">
        <v>1</v>
      </c>
      <c r="G13967" s="2"/>
    </row>
    <row r="13968" spans="1:26" customHeight="1" ht="18" hidden="true" outlineLevel="3">
      <c r="A13968" s="2" t="s">
        <v>26952</v>
      </c>
      <c r="B13968" s="3" t="s">
        <v>26953</v>
      </c>
      <c r="C13968" s="2"/>
      <c r="D13968" s="2" t="s">
        <v>16</v>
      </c>
      <c r="E13968" s="4">
        <f>970.00*(1-Z1%)</f>
        <v>970</v>
      </c>
      <c r="F13968" s="2">
        <v>1</v>
      </c>
      <c r="G13968" s="2"/>
    </row>
    <row r="13969" spans="1:26" customHeight="1" ht="18" hidden="true" outlineLevel="3">
      <c r="A13969" s="2" t="s">
        <v>26954</v>
      </c>
      <c r="B13969" s="3" t="s">
        <v>26955</v>
      </c>
      <c r="C13969" s="2"/>
      <c r="D13969" s="2" t="s">
        <v>16</v>
      </c>
      <c r="E13969" s="4">
        <f>1580.00*(1-Z1%)</f>
        <v>1580</v>
      </c>
      <c r="F13969" s="2">
        <v>1</v>
      </c>
      <c r="G13969" s="2"/>
    </row>
    <row r="13970" spans="1:26" customHeight="1" ht="18" hidden="true" outlineLevel="3">
      <c r="A13970" s="2" t="s">
        <v>26956</v>
      </c>
      <c r="B13970" s="3" t="s">
        <v>26957</v>
      </c>
      <c r="C13970" s="2"/>
      <c r="D13970" s="2" t="s">
        <v>16</v>
      </c>
      <c r="E13970" s="4">
        <f>650.00*(1-Z1%)</f>
        <v>650</v>
      </c>
      <c r="F13970" s="2">
        <v>1</v>
      </c>
      <c r="G13970" s="2"/>
    </row>
    <row r="13971" spans="1:26" customHeight="1" ht="18" hidden="true" outlineLevel="3">
      <c r="A13971" s="2" t="s">
        <v>26958</v>
      </c>
      <c r="B13971" s="3" t="s">
        <v>26959</v>
      </c>
      <c r="C13971" s="2"/>
      <c r="D13971" s="2" t="s">
        <v>16</v>
      </c>
      <c r="E13971" s="4">
        <f>600.00*(1-Z1%)</f>
        <v>600</v>
      </c>
      <c r="F13971" s="2">
        <v>1</v>
      </c>
      <c r="G13971" s="2"/>
    </row>
    <row r="13972" spans="1:26" customHeight="1" ht="36" hidden="true" outlineLevel="3">
      <c r="A13972" s="2" t="s">
        <v>26960</v>
      </c>
      <c r="B13972" s="3" t="s">
        <v>26961</v>
      </c>
      <c r="C13972" s="2"/>
      <c r="D13972" s="2" t="s">
        <v>16</v>
      </c>
      <c r="E13972" s="4">
        <f>550.00*(1-Z1%)</f>
        <v>550</v>
      </c>
      <c r="F13972" s="2">
        <v>1</v>
      </c>
      <c r="G13972" s="2"/>
    </row>
    <row r="13973" spans="1:26" customHeight="1" ht="35" hidden="true" outlineLevel="3">
      <c r="A13973" s="5" t="s">
        <v>26962</v>
      </c>
      <c r="B13973" s="5"/>
      <c r="C13973" s="5"/>
      <c r="D13973" s="5"/>
      <c r="E13973" s="5"/>
      <c r="F13973" s="5"/>
      <c r="G13973" s="5"/>
    </row>
    <row r="13974" spans="1:26" customHeight="1" ht="36" hidden="true" outlineLevel="3">
      <c r="A13974" s="2" t="s">
        <v>26963</v>
      </c>
      <c r="B13974" s="3" t="s">
        <v>26964</v>
      </c>
      <c r="C13974" s="2"/>
      <c r="D13974" s="2" t="s">
        <v>16</v>
      </c>
      <c r="E13974" s="4">
        <f>1590.00*(1-Z1%)</f>
        <v>1590</v>
      </c>
      <c r="F13974" s="2">
        <v>1</v>
      </c>
      <c r="G13974" s="2"/>
    </row>
    <row r="13975" spans="1:26" customHeight="1" ht="36" hidden="true" outlineLevel="3">
      <c r="A13975" s="2" t="s">
        <v>26965</v>
      </c>
      <c r="B13975" s="3" t="s">
        <v>26966</v>
      </c>
      <c r="C13975" s="2"/>
      <c r="D13975" s="2" t="s">
        <v>16</v>
      </c>
      <c r="E13975" s="4">
        <f>2990.00*(1-Z1%)</f>
        <v>2990</v>
      </c>
      <c r="F13975" s="2">
        <v>2</v>
      </c>
      <c r="G13975" s="2"/>
    </row>
    <row r="13976" spans="1:26" customHeight="1" ht="36" hidden="true" outlineLevel="3">
      <c r="A13976" s="2" t="s">
        <v>26967</v>
      </c>
      <c r="B13976" s="3" t="s">
        <v>26968</v>
      </c>
      <c r="C13976" s="2"/>
      <c r="D13976" s="2" t="s">
        <v>16</v>
      </c>
      <c r="E13976" s="4">
        <f>1750.00*(1-Z1%)</f>
        <v>1750</v>
      </c>
      <c r="F13976" s="2">
        <v>1</v>
      </c>
      <c r="G13976" s="2"/>
    </row>
    <row r="13977" spans="1:26" customHeight="1" ht="36" hidden="true" outlineLevel="3">
      <c r="A13977" s="2" t="s">
        <v>26969</v>
      </c>
      <c r="B13977" s="3" t="s">
        <v>26970</v>
      </c>
      <c r="C13977" s="2"/>
      <c r="D13977" s="2" t="s">
        <v>16</v>
      </c>
      <c r="E13977" s="4">
        <f>2750.00*(1-Z1%)</f>
        <v>2750</v>
      </c>
      <c r="F13977" s="2">
        <v>2</v>
      </c>
      <c r="G13977" s="2"/>
    </row>
    <row r="13978" spans="1:26" customHeight="1" ht="35" hidden="true" outlineLevel="3">
      <c r="A13978" s="5" t="s">
        <v>26971</v>
      </c>
      <c r="B13978" s="5"/>
      <c r="C13978" s="5"/>
      <c r="D13978" s="5"/>
      <c r="E13978" s="5"/>
      <c r="F13978" s="5"/>
      <c r="G13978" s="5"/>
    </row>
    <row r="13979" spans="1:26" customHeight="1" ht="36" hidden="true" outlineLevel="3">
      <c r="A13979" s="2" t="s">
        <v>26972</v>
      </c>
      <c r="B13979" s="3" t="s">
        <v>26973</v>
      </c>
      <c r="C13979" s="2"/>
      <c r="D13979" s="2" t="s">
        <v>16</v>
      </c>
      <c r="E13979" s="4">
        <f>300.00*(1-Z1%)</f>
        <v>300</v>
      </c>
      <c r="F13979" s="2">
        <v>1</v>
      </c>
      <c r="G13979" s="2"/>
    </row>
    <row r="13980" spans="1:26" customHeight="1" ht="18" hidden="true" outlineLevel="3">
      <c r="A13980" s="2" t="s">
        <v>26974</v>
      </c>
      <c r="B13980" s="3" t="s">
        <v>26975</v>
      </c>
      <c r="C13980" s="2"/>
      <c r="D13980" s="2" t="s">
        <v>16</v>
      </c>
      <c r="E13980" s="4">
        <f>350.00*(1-Z1%)</f>
        <v>350</v>
      </c>
      <c r="F13980" s="2">
        <v>3</v>
      </c>
      <c r="G13980" s="2"/>
    </row>
    <row r="13981" spans="1:26" customHeight="1" ht="18" hidden="true" outlineLevel="3">
      <c r="A13981" s="2" t="s">
        <v>26976</v>
      </c>
      <c r="B13981" s="3" t="s">
        <v>26977</v>
      </c>
      <c r="C13981" s="2"/>
      <c r="D13981" s="2" t="s">
        <v>16</v>
      </c>
      <c r="E13981" s="4">
        <f>300.00*(1-Z1%)</f>
        <v>300</v>
      </c>
      <c r="F13981" s="2">
        <v>1</v>
      </c>
      <c r="G13981" s="2"/>
    </row>
    <row r="13982" spans="1:26" customHeight="1" ht="36" hidden="true" outlineLevel="3">
      <c r="A13982" s="2" t="s">
        <v>26978</v>
      </c>
      <c r="B13982" s="3" t="s">
        <v>26979</v>
      </c>
      <c r="C13982" s="2"/>
      <c r="D13982" s="2" t="s">
        <v>16</v>
      </c>
      <c r="E13982" s="4">
        <f>390.00*(1-Z1%)</f>
        <v>390</v>
      </c>
      <c r="F13982" s="2">
        <v>1</v>
      </c>
      <c r="G13982" s="2"/>
    </row>
    <row r="13983" spans="1:26" customHeight="1" ht="36" hidden="true" outlineLevel="3">
      <c r="A13983" s="2" t="s">
        <v>26980</v>
      </c>
      <c r="B13983" s="3" t="s">
        <v>26981</v>
      </c>
      <c r="C13983" s="2"/>
      <c r="D13983" s="2" t="s">
        <v>16</v>
      </c>
      <c r="E13983" s="4">
        <f>190.00*(1-Z1%)</f>
        <v>190</v>
      </c>
      <c r="F13983" s="2">
        <v>1</v>
      </c>
      <c r="G13983" s="2"/>
    </row>
    <row r="13984" spans="1:26" customHeight="1" ht="36" hidden="true" outlineLevel="3">
      <c r="A13984" s="2" t="s">
        <v>26982</v>
      </c>
      <c r="B13984" s="3" t="s">
        <v>26983</v>
      </c>
      <c r="C13984" s="2"/>
      <c r="D13984" s="2" t="s">
        <v>16</v>
      </c>
      <c r="E13984" s="4">
        <f>190.00*(1-Z1%)</f>
        <v>190</v>
      </c>
      <c r="F13984" s="2">
        <v>1</v>
      </c>
      <c r="G13984" s="2"/>
    </row>
    <row r="13985" spans="1:26" customHeight="1" ht="18" hidden="true" outlineLevel="3">
      <c r="A13985" s="2" t="s">
        <v>26984</v>
      </c>
      <c r="B13985" s="3" t="s">
        <v>26985</v>
      </c>
      <c r="C13985" s="2"/>
      <c r="D13985" s="2" t="s">
        <v>16</v>
      </c>
      <c r="E13985" s="4">
        <f>690.00*(1-Z1%)</f>
        <v>690</v>
      </c>
      <c r="F13985" s="2">
        <v>1</v>
      </c>
      <c r="G13985" s="2"/>
    </row>
    <row r="13986" spans="1:26" customHeight="1" ht="36" hidden="true" outlineLevel="3">
      <c r="A13986" s="2" t="s">
        <v>26986</v>
      </c>
      <c r="B13986" s="3" t="s">
        <v>26987</v>
      </c>
      <c r="C13986" s="2"/>
      <c r="D13986" s="2" t="s">
        <v>16</v>
      </c>
      <c r="E13986" s="4">
        <f>1790.00*(1-Z1%)</f>
        <v>1790</v>
      </c>
      <c r="F13986" s="2">
        <v>1</v>
      </c>
      <c r="G13986" s="2"/>
    </row>
    <row r="13987" spans="1:26" customHeight="1" ht="18" hidden="true" outlineLevel="3">
      <c r="A13987" s="2" t="s">
        <v>26988</v>
      </c>
      <c r="B13987" s="3" t="s">
        <v>26989</v>
      </c>
      <c r="C13987" s="2"/>
      <c r="D13987" s="2" t="s">
        <v>16</v>
      </c>
      <c r="E13987" s="4">
        <f>1990.00*(1-Z1%)</f>
        <v>1990</v>
      </c>
      <c r="F13987" s="2">
        <v>1</v>
      </c>
      <c r="G13987" s="2"/>
    </row>
    <row r="13988" spans="1:26" customHeight="1" ht="18" hidden="true" outlineLevel="3">
      <c r="A13988" s="2" t="s">
        <v>26990</v>
      </c>
      <c r="B13988" s="3" t="s">
        <v>26991</v>
      </c>
      <c r="C13988" s="2"/>
      <c r="D13988" s="2" t="s">
        <v>16</v>
      </c>
      <c r="E13988" s="4">
        <f>2250.00*(1-Z1%)</f>
        <v>2250</v>
      </c>
      <c r="F13988" s="2">
        <v>1</v>
      </c>
      <c r="G13988" s="2"/>
    </row>
    <row r="13989" spans="1:26" customHeight="1" ht="18" hidden="true" outlineLevel="3">
      <c r="A13989" s="2" t="s">
        <v>26992</v>
      </c>
      <c r="B13989" s="3" t="s">
        <v>26993</v>
      </c>
      <c r="C13989" s="2"/>
      <c r="D13989" s="2" t="s">
        <v>16</v>
      </c>
      <c r="E13989" s="4">
        <f>890.00*(1-Z1%)</f>
        <v>890</v>
      </c>
      <c r="F13989" s="2">
        <v>2</v>
      </c>
      <c r="G13989" s="2"/>
    </row>
    <row r="13990" spans="1:26" customHeight="1" ht="36" hidden="true" outlineLevel="3">
      <c r="A13990" s="2" t="s">
        <v>26994</v>
      </c>
      <c r="B13990" s="3" t="s">
        <v>26995</v>
      </c>
      <c r="C13990" s="2"/>
      <c r="D13990" s="2" t="s">
        <v>16</v>
      </c>
      <c r="E13990" s="4">
        <f>350.00*(1-Z1%)</f>
        <v>350</v>
      </c>
      <c r="F13990" s="2">
        <v>1</v>
      </c>
      <c r="G13990" s="2"/>
    </row>
    <row r="13991" spans="1:26" customHeight="1" ht="35" hidden="true" outlineLevel="3">
      <c r="A13991" s="5" t="s">
        <v>26996</v>
      </c>
      <c r="B13991" s="5"/>
      <c r="C13991" s="5"/>
      <c r="D13991" s="5"/>
      <c r="E13991" s="5"/>
      <c r="F13991" s="5"/>
      <c r="G13991" s="5"/>
    </row>
    <row r="13992" spans="1:26" customHeight="1" ht="36" hidden="true" outlineLevel="3">
      <c r="A13992" s="2" t="s">
        <v>26997</v>
      </c>
      <c r="B13992" s="3" t="s">
        <v>26998</v>
      </c>
      <c r="C13992" s="2"/>
      <c r="D13992" s="2" t="s">
        <v>16</v>
      </c>
      <c r="E13992" s="4">
        <f>490.00*(1-Z1%)</f>
        <v>490</v>
      </c>
      <c r="F13992" s="2">
        <v>1</v>
      </c>
      <c r="G13992" s="2"/>
    </row>
    <row r="13993" spans="1:26" customHeight="1" ht="18" hidden="true" outlineLevel="3">
      <c r="A13993" s="2" t="s">
        <v>26999</v>
      </c>
      <c r="B13993" s="3" t="s">
        <v>27000</v>
      </c>
      <c r="C13993" s="2"/>
      <c r="D13993" s="2" t="s">
        <v>16</v>
      </c>
      <c r="E13993" s="4">
        <f>550.00*(1-Z1%)</f>
        <v>550</v>
      </c>
      <c r="F13993" s="2">
        <v>2</v>
      </c>
      <c r="G13993" s="2"/>
    </row>
    <row r="13994" spans="1:26" customHeight="1" ht="18" hidden="true" outlineLevel="3">
      <c r="A13994" s="2" t="s">
        <v>27001</v>
      </c>
      <c r="B13994" s="3" t="s">
        <v>27002</v>
      </c>
      <c r="C13994" s="2"/>
      <c r="D13994" s="2" t="s">
        <v>16</v>
      </c>
      <c r="E13994" s="4">
        <f>150.00*(1-Z1%)</f>
        <v>150</v>
      </c>
      <c r="F13994" s="2">
        <v>1</v>
      </c>
      <c r="G13994" s="2"/>
    </row>
    <row r="13995" spans="1:26" customHeight="1" ht="18" hidden="true" outlineLevel="3">
      <c r="A13995" s="2" t="s">
        <v>27003</v>
      </c>
      <c r="B13995" s="3" t="s">
        <v>27004</v>
      </c>
      <c r="C13995" s="2"/>
      <c r="D13995" s="2" t="s">
        <v>16</v>
      </c>
      <c r="E13995" s="4">
        <f>600.00*(1-Z1%)</f>
        <v>600</v>
      </c>
      <c r="F13995" s="2">
        <v>1</v>
      </c>
      <c r="G13995" s="2"/>
    </row>
    <row r="13996" spans="1:26" customHeight="1" ht="18" hidden="true" outlineLevel="3">
      <c r="A13996" s="2" t="s">
        <v>27005</v>
      </c>
      <c r="B13996" s="3" t="s">
        <v>27006</v>
      </c>
      <c r="C13996" s="2"/>
      <c r="D13996" s="2" t="s">
        <v>16</v>
      </c>
      <c r="E13996" s="4">
        <f>530.00*(1-Z1%)</f>
        <v>530</v>
      </c>
      <c r="F13996" s="2">
        <v>2</v>
      </c>
      <c r="G13996" s="2"/>
    </row>
    <row r="13997" spans="1:26" customHeight="1" ht="18" hidden="true" outlineLevel="3">
      <c r="A13997" s="2" t="s">
        <v>27007</v>
      </c>
      <c r="B13997" s="3" t="s">
        <v>27008</v>
      </c>
      <c r="C13997" s="2"/>
      <c r="D13997" s="2" t="s">
        <v>16</v>
      </c>
      <c r="E13997" s="4">
        <f>300.00*(1-Z1%)</f>
        <v>300</v>
      </c>
      <c r="F13997" s="2">
        <v>1</v>
      </c>
      <c r="G13997" s="2"/>
    </row>
    <row r="13998" spans="1:26" customHeight="1" ht="18" hidden="true" outlineLevel="3">
      <c r="A13998" s="2" t="s">
        <v>27009</v>
      </c>
      <c r="B13998" s="3" t="s">
        <v>27010</v>
      </c>
      <c r="C13998" s="2"/>
      <c r="D13998" s="2" t="s">
        <v>16</v>
      </c>
      <c r="E13998" s="4">
        <f>350.00*(1-Z1%)</f>
        <v>350</v>
      </c>
      <c r="F13998" s="2">
        <v>2</v>
      </c>
      <c r="G13998" s="2"/>
    </row>
    <row r="13999" spans="1:26" customHeight="1" ht="18" hidden="true" outlineLevel="3">
      <c r="A13999" s="2" t="s">
        <v>27011</v>
      </c>
      <c r="B13999" s="3" t="s">
        <v>27012</v>
      </c>
      <c r="C13999" s="2"/>
      <c r="D13999" s="2" t="s">
        <v>16</v>
      </c>
      <c r="E13999" s="4">
        <f>1290.00*(1-Z1%)</f>
        <v>1290</v>
      </c>
      <c r="F13999" s="2">
        <v>1</v>
      </c>
      <c r="G13999" s="2"/>
    </row>
    <row r="14000" spans="1:26" customHeight="1" ht="18" hidden="true" outlineLevel="3">
      <c r="A14000" s="2" t="s">
        <v>27013</v>
      </c>
      <c r="B14000" s="3" t="s">
        <v>27014</v>
      </c>
      <c r="C14000" s="2"/>
      <c r="D14000" s="2" t="s">
        <v>16</v>
      </c>
      <c r="E14000" s="4">
        <f>390.00*(1-Z1%)</f>
        <v>390</v>
      </c>
      <c r="F14000" s="2">
        <v>1</v>
      </c>
      <c r="G14000" s="2"/>
    </row>
    <row r="14001" spans="1:26" customHeight="1" ht="18" hidden="true" outlineLevel="3">
      <c r="A14001" s="2" t="s">
        <v>27015</v>
      </c>
      <c r="B14001" s="3" t="s">
        <v>27016</v>
      </c>
      <c r="C14001" s="2"/>
      <c r="D14001" s="2" t="s">
        <v>16</v>
      </c>
      <c r="E14001" s="4">
        <f>230.00*(1-Z1%)</f>
        <v>230</v>
      </c>
      <c r="F14001" s="2">
        <v>1</v>
      </c>
      <c r="G14001" s="2"/>
    </row>
    <row r="14002" spans="1:26" customHeight="1" ht="35">
      <c r="A14002" s="1" t="s">
        <v>27017</v>
      </c>
      <c r="B14002" s="1"/>
      <c r="C14002" s="1"/>
      <c r="D14002" s="1"/>
      <c r="E14002" s="1"/>
      <c r="F14002" s="1"/>
      <c r="G14002" s="1"/>
    </row>
    <row r="14003" spans="1:26" customHeight="1" ht="35" hidden="true" outlineLevel="2">
      <c r="A14003" s="5" t="s">
        <v>27018</v>
      </c>
      <c r="B14003" s="5"/>
      <c r="C14003" s="5"/>
      <c r="D14003" s="5"/>
      <c r="E14003" s="5"/>
      <c r="F14003" s="5"/>
      <c r="G14003" s="5"/>
    </row>
    <row r="14004" spans="1:26" customHeight="1" ht="36" hidden="true" outlineLevel="2">
      <c r="A14004" s="2" t="s">
        <v>27019</v>
      </c>
      <c r="B14004" s="3" t="s">
        <v>27020</v>
      </c>
      <c r="C14004" s="2"/>
      <c r="D14004" s="2" t="s">
        <v>16</v>
      </c>
      <c r="E14004" s="4">
        <f>430.00*(1-Z1%)</f>
        <v>430</v>
      </c>
      <c r="F14004" s="2">
        <v>1</v>
      </c>
      <c r="G14004" s="2"/>
    </row>
    <row r="14005" spans="1:26" customHeight="1" ht="36" hidden="true" outlineLevel="2">
      <c r="A14005" s="2" t="s">
        <v>27021</v>
      </c>
      <c r="B14005" s="3" t="s">
        <v>27022</v>
      </c>
      <c r="C14005" s="2"/>
      <c r="D14005" s="2" t="s">
        <v>16</v>
      </c>
      <c r="E14005" s="4">
        <f>70.00*(1-Z1%)</f>
        <v>70</v>
      </c>
      <c r="F14005" s="2">
        <v>2</v>
      </c>
      <c r="G14005" s="2"/>
    </row>
    <row r="14006" spans="1:26" customHeight="1" ht="36" hidden="true" outlineLevel="2">
      <c r="A14006" s="2" t="s">
        <v>27023</v>
      </c>
      <c r="B14006" s="3" t="s">
        <v>27024</v>
      </c>
      <c r="C14006" s="2"/>
      <c r="D14006" s="2" t="s">
        <v>16</v>
      </c>
      <c r="E14006" s="4">
        <f>70.00*(1-Z1%)</f>
        <v>70</v>
      </c>
      <c r="F14006" s="2">
        <v>3</v>
      </c>
      <c r="G14006" s="2"/>
    </row>
    <row r="14007" spans="1:26" customHeight="1" ht="36" hidden="true" outlineLevel="2">
      <c r="A14007" s="2" t="s">
        <v>27025</v>
      </c>
      <c r="B14007" s="3" t="s">
        <v>27026</v>
      </c>
      <c r="C14007" s="2"/>
      <c r="D14007" s="2" t="s">
        <v>16</v>
      </c>
      <c r="E14007" s="4">
        <f>140.00*(1-Z1%)</f>
        <v>140</v>
      </c>
      <c r="F14007" s="2">
        <v>2</v>
      </c>
      <c r="G14007" s="2"/>
    </row>
    <row r="14008" spans="1:26" customHeight="1" ht="36" hidden="true" outlineLevel="2">
      <c r="A14008" s="2" t="s">
        <v>27027</v>
      </c>
      <c r="B14008" s="3" t="s">
        <v>27028</v>
      </c>
      <c r="C14008" s="2"/>
      <c r="D14008" s="2" t="s">
        <v>16</v>
      </c>
      <c r="E14008" s="4">
        <f>130.00*(1-Z1%)</f>
        <v>130</v>
      </c>
      <c r="F14008" s="2">
        <v>2</v>
      </c>
      <c r="G14008" s="2"/>
    </row>
    <row r="14009" spans="1:26" customHeight="1" ht="18" hidden="true" outlineLevel="2">
      <c r="A14009" s="2" t="s">
        <v>27029</v>
      </c>
      <c r="B14009" s="3" t="s">
        <v>27030</v>
      </c>
      <c r="C14009" s="2"/>
      <c r="D14009" s="2" t="s">
        <v>16</v>
      </c>
      <c r="E14009" s="4">
        <f>90.00*(1-Z1%)</f>
        <v>90</v>
      </c>
      <c r="F14009" s="2">
        <v>2</v>
      </c>
      <c r="G14009" s="2"/>
    </row>
    <row r="14010" spans="1:26" customHeight="1" ht="18" hidden="true" outlineLevel="2">
      <c r="A14010" s="2" t="s">
        <v>27031</v>
      </c>
      <c r="B14010" s="3" t="s">
        <v>27032</v>
      </c>
      <c r="C14010" s="2"/>
      <c r="D14010" s="2" t="s">
        <v>16</v>
      </c>
      <c r="E14010" s="4">
        <f>150.00*(1-Z1%)</f>
        <v>150</v>
      </c>
      <c r="F14010" s="2">
        <v>1</v>
      </c>
      <c r="G14010" s="2"/>
    </row>
    <row r="14011" spans="1:26" customHeight="1" ht="36" hidden="true" outlineLevel="2">
      <c r="A14011" s="2" t="s">
        <v>27033</v>
      </c>
      <c r="B14011" s="3" t="s">
        <v>27034</v>
      </c>
      <c r="C14011" s="2"/>
      <c r="D14011" s="2" t="s">
        <v>16</v>
      </c>
      <c r="E14011" s="4">
        <f>85.00*(1-Z1%)</f>
        <v>85</v>
      </c>
      <c r="F14011" s="2">
        <v>1</v>
      </c>
      <c r="G14011" s="2"/>
    </row>
    <row r="14012" spans="1:26" customHeight="1" ht="36" hidden="true" outlineLevel="2">
      <c r="A14012" s="2" t="s">
        <v>27035</v>
      </c>
      <c r="B14012" s="3" t="s">
        <v>27036</v>
      </c>
      <c r="C14012" s="2"/>
      <c r="D14012" s="2" t="s">
        <v>16</v>
      </c>
      <c r="E14012" s="4">
        <f>110.00*(1-Z1%)</f>
        <v>110</v>
      </c>
      <c r="F14012" s="2">
        <v>1</v>
      </c>
      <c r="G14012" s="2"/>
    </row>
    <row r="14013" spans="1:26" customHeight="1" ht="18" hidden="true" outlineLevel="2">
      <c r="A14013" s="2" t="s">
        <v>27037</v>
      </c>
      <c r="B14013" s="3" t="s">
        <v>27038</v>
      </c>
      <c r="C14013" s="2"/>
      <c r="D14013" s="2" t="s">
        <v>16</v>
      </c>
      <c r="E14013" s="4">
        <f>150.00*(1-Z1%)</f>
        <v>150</v>
      </c>
      <c r="F14013" s="2">
        <v>4</v>
      </c>
      <c r="G14013" s="2"/>
    </row>
    <row r="14014" spans="1:26" customHeight="1" ht="36" hidden="true" outlineLevel="2">
      <c r="A14014" s="2" t="s">
        <v>27039</v>
      </c>
      <c r="B14014" s="3" t="s">
        <v>27040</v>
      </c>
      <c r="C14014" s="2"/>
      <c r="D14014" s="2" t="s">
        <v>16</v>
      </c>
      <c r="E14014" s="4">
        <f>110.00*(1-Z1%)</f>
        <v>110</v>
      </c>
      <c r="F14014" s="2">
        <v>1</v>
      </c>
      <c r="G14014" s="2"/>
    </row>
    <row r="14015" spans="1:26" customHeight="1" ht="18" hidden="true" outlineLevel="2">
      <c r="A14015" s="2" t="s">
        <v>27041</v>
      </c>
      <c r="B14015" s="3" t="s">
        <v>27042</v>
      </c>
      <c r="C14015" s="2"/>
      <c r="D14015" s="2" t="s">
        <v>16</v>
      </c>
      <c r="E14015" s="4">
        <f>150.00*(1-Z1%)</f>
        <v>150</v>
      </c>
      <c r="F14015" s="2">
        <v>4</v>
      </c>
      <c r="G14015" s="2"/>
    </row>
    <row r="14016" spans="1:26" customHeight="1" ht="18" hidden="true" outlineLevel="2">
      <c r="A14016" s="2" t="s">
        <v>27043</v>
      </c>
      <c r="B14016" s="3" t="s">
        <v>27044</v>
      </c>
      <c r="C14016" s="2"/>
      <c r="D14016" s="2" t="s">
        <v>16</v>
      </c>
      <c r="E14016" s="4">
        <f>100.00*(1-Z1%)</f>
        <v>100</v>
      </c>
      <c r="F14016" s="2">
        <v>1</v>
      </c>
      <c r="G14016" s="2"/>
    </row>
    <row r="14017" spans="1:26" customHeight="1" ht="18" hidden="true" outlineLevel="2">
      <c r="A14017" s="2" t="s">
        <v>27045</v>
      </c>
      <c r="B14017" s="3" t="s">
        <v>27046</v>
      </c>
      <c r="C14017" s="2"/>
      <c r="D14017" s="2" t="s">
        <v>16</v>
      </c>
      <c r="E14017" s="4">
        <f>150.00*(1-Z1%)</f>
        <v>150</v>
      </c>
      <c r="F14017" s="2">
        <v>2</v>
      </c>
      <c r="G14017" s="2"/>
    </row>
    <row r="14018" spans="1:26" customHeight="1" ht="36" hidden="true" outlineLevel="2">
      <c r="A14018" s="2" t="s">
        <v>27047</v>
      </c>
      <c r="B14018" s="3" t="s">
        <v>27048</v>
      </c>
      <c r="C14018" s="2"/>
      <c r="D14018" s="2" t="s">
        <v>16</v>
      </c>
      <c r="E14018" s="4">
        <f>70.00*(1-Z1%)</f>
        <v>70</v>
      </c>
      <c r="F14018" s="2">
        <v>2</v>
      </c>
      <c r="G14018" s="2"/>
    </row>
    <row r="14019" spans="1:26" customHeight="1" ht="36" hidden="true" outlineLevel="2">
      <c r="A14019" s="2" t="s">
        <v>27049</v>
      </c>
      <c r="B14019" s="3" t="s">
        <v>27050</v>
      </c>
      <c r="C14019" s="2"/>
      <c r="D14019" s="2" t="s">
        <v>16</v>
      </c>
      <c r="E14019" s="4">
        <f>100.00*(1-Z1%)</f>
        <v>100</v>
      </c>
      <c r="F14019" s="2">
        <v>3</v>
      </c>
      <c r="G14019" s="2"/>
    </row>
    <row r="14020" spans="1:26" customHeight="1" ht="36" hidden="true" outlineLevel="2">
      <c r="A14020" s="2" t="s">
        <v>27051</v>
      </c>
      <c r="B14020" s="3" t="s">
        <v>27052</v>
      </c>
      <c r="C14020" s="2"/>
      <c r="D14020" s="2" t="s">
        <v>16</v>
      </c>
      <c r="E14020" s="4">
        <f>100.00*(1-Z1%)</f>
        <v>100</v>
      </c>
      <c r="F14020" s="2">
        <v>2</v>
      </c>
      <c r="G14020" s="2"/>
    </row>
    <row r="14021" spans="1:26" customHeight="1" ht="36" hidden="true" outlineLevel="2">
      <c r="A14021" s="2" t="s">
        <v>27053</v>
      </c>
      <c r="B14021" s="3" t="s">
        <v>27054</v>
      </c>
      <c r="C14021" s="2"/>
      <c r="D14021" s="2" t="s">
        <v>16</v>
      </c>
      <c r="E14021" s="4">
        <f>150.00*(1-Z1%)</f>
        <v>150</v>
      </c>
      <c r="F14021" s="2">
        <v>2</v>
      </c>
      <c r="G14021" s="2"/>
    </row>
    <row r="14022" spans="1:26" customHeight="1" ht="36" hidden="true" outlineLevel="2">
      <c r="A14022" s="2" t="s">
        <v>27055</v>
      </c>
      <c r="B14022" s="3" t="s">
        <v>27056</v>
      </c>
      <c r="C14022" s="2"/>
      <c r="D14022" s="2" t="s">
        <v>16</v>
      </c>
      <c r="E14022" s="4">
        <f>110.00*(1-Z1%)</f>
        <v>110</v>
      </c>
      <c r="F14022" s="2">
        <v>2</v>
      </c>
      <c r="G14022" s="2"/>
    </row>
    <row r="14023" spans="1:26" customHeight="1" ht="36" hidden="true" outlineLevel="2">
      <c r="A14023" s="2" t="s">
        <v>27057</v>
      </c>
      <c r="B14023" s="3" t="s">
        <v>27058</v>
      </c>
      <c r="C14023" s="2"/>
      <c r="D14023" s="2" t="s">
        <v>16</v>
      </c>
      <c r="E14023" s="4">
        <f>110.00*(1-Z1%)</f>
        <v>110</v>
      </c>
      <c r="F14023" s="2">
        <v>1</v>
      </c>
      <c r="G14023" s="2"/>
    </row>
    <row r="14024" spans="1:26" customHeight="1" ht="18" hidden="true" outlineLevel="2">
      <c r="A14024" s="2" t="s">
        <v>27059</v>
      </c>
      <c r="B14024" s="3" t="s">
        <v>27060</v>
      </c>
      <c r="C14024" s="2"/>
      <c r="D14024" s="2" t="s">
        <v>16</v>
      </c>
      <c r="E14024" s="4">
        <f>160.00*(1-Z1%)</f>
        <v>160</v>
      </c>
      <c r="F14024" s="2">
        <v>5</v>
      </c>
      <c r="G14024" s="2"/>
    </row>
    <row r="14025" spans="1:26" customHeight="1" ht="36" hidden="true" outlineLevel="2">
      <c r="A14025" s="2" t="s">
        <v>27061</v>
      </c>
      <c r="B14025" s="3" t="s">
        <v>27062</v>
      </c>
      <c r="C14025" s="2"/>
      <c r="D14025" s="2" t="s">
        <v>16</v>
      </c>
      <c r="E14025" s="4">
        <f>150.00*(1-Z1%)</f>
        <v>150</v>
      </c>
      <c r="F14025" s="2">
        <v>2</v>
      </c>
      <c r="G14025" s="2"/>
    </row>
    <row r="14026" spans="1:26" customHeight="1" ht="36" hidden="true" outlineLevel="2">
      <c r="A14026" s="2" t="s">
        <v>27063</v>
      </c>
      <c r="B14026" s="3" t="s">
        <v>27064</v>
      </c>
      <c r="C14026" s="2"/>
      <c r="D14026" s="2" t="s">
        <v>16</v>
      </c>
      <c r="E14026" s="4">
        <f>140.00*(1-Z1%)</f>
        <v>140</v>
      </c>
      <c r="F14026" s="2">
        <v>1</v>
      </c>
      <c r="G14026" s="2"/>
    </row>
    <row r="14027" spans="1:26" customHeight="1" ht="36" hidden="true" outlineLevel="2">
      <c r="A14027" s="2" t="s">
        <v>27065</v>
      </c>
      <c r="B14027" s="3" t="s">
        <v>27066</v>
      </c>
      <c r="C14027" s="2"/>
      <c r="D14027" s="2" t="s">
        <v>16</v>
      </c>
      <c r="E14027" s="4">
        <f>100.00*(1-Z1%)</f>
        <v>100</v>
      </c>
      <c r="F14027" s="2">
        <v>2</v>
      </c>
      <c r="G14027" s="2"/>
    </row>
    <row r="14028" spans="1:26" customHeight="1" ht="36" hidden="true" outlineLevel="2">
      <c r="A14028" s="2" t="s">
        <v>27067</v>
      </c>
      <c r="B14028" s="3" t="s">
        <v>27068</v>
      </c>
      <c r="C14028" s="2"/>
      <c r="D14028" s="2" t="s">
        <v>16</v>
      </c>
      <c r="E14028" s="4">
        <f>110.00*(1-Z1%)</f>
        <v>110</v>
      </c>
      <c r="F14028" s="2">
        <v>1</v>
      </c>
      <c r="G14028" s="2"/>
    </row>
    <row r="14029" spans="1:26" customHeight="1" ht="18" hidden="true" outlineLevel="2">
      <c r="A14029" s="2" t="s">
        <v>27069</v>
      </c>
      <c r="B14029" s="3" t="s">
        <v>27070</v>
      </c>
      <c r="C14029" s="2"/>
      <c r="D14029" s="2" t="s">
        <v>16</v>
      </c>
      <c r="E14029" s="4">
        <f>150.00*(1-Z1%)</f>
        <v>150</v>
      </c>
      <c r="F14029" s="2">
        <v>3</v>
      </c>
      <c r="G14029" s="2"/>
    </row>
    <row r="14030" spans="1:26" customHeight="1" ht="36" hidden="true" outlineLevel="2">
      <c r="A14030" s="2" t="s">
        <v>27071</v>
      </c>
      <c r="B14030" s="3" t="s">
        <v>27072</v>
      </c>
      <c r="C14030" s="2"/>
      <c r="D14030" s="2" t="s">
        <v>16</v>
      </c>
      <c r="E14030" s="4">
        <f>120.00*(1-Z1%)</f>
        <v>120</v>
      </c>
      <c r="F14030" s="2">
        <v>1</v>
      </c>
      <c r="G14030" s="2"/>
    </row>
    <row r="14031" spans="1:26" customHeight="1" ht="36" hidden="true" outlineLevel="2">
      <c r="A14031" s="2" t="s">
        <v>27073</v>
      </c>
      <c r="B14031" s="3" t="s">
        <v>27074</v>
      </c>
      <c r="C14031" s="2"/>
      <c r="D14031" s="2" t="s">
        <v>16</v>
      </c>
      <c r="E14031" s="4">
        <f>120.00*(1-Z1%)</f>
        <v>120</v>
      </c>
      <c r="F14031" s="2">
        <v>1</v>
      </c>
      <c r="G14031" s="2"/>
    </row>
    <row r="14032" spans="1:26" customHeight="1" ht="36" hidden="true" outlineLevel="2">
      <c r="A14032" s="2" t="s">
        <v>27075</v>
      </c>
      <c r="B14032" s="3" t="s">
        <v>27076</v>
      </c>
      <c r="C14032" s="2"/>
      <c r="D14032" s="2" t="s">
        <v>16</v>
      </c>
      <c r="E14032" s="4">
        <f>120.00*(1-Z1%)</f>
        <v>120</v>
      </c>
      <c r="F14032" s="2">
        <v>1</v>
      </c>
      <c r="G14032" s="2"/>
    </row>
    <row r="14033" spans="1:26" customHeight="1" ht="36" hidden="true" outlineLevel="2">
      <c r="A14033" s="2" t="s">
        <v>27077</v>
      </c>
      <c r="B14033" s="3" t="s">
        <v>27078</v>
      </c>
      <c r="C14033" s="2"/>
      <c r="D14033" s="2" t="s">
        <v>16</v>
      </c>
      <c r="E14033" s="4">
        <f>70.00*(1-Z1%)</f>
        <v>70</v>
      </c>
      <c r="F14033" s="2">
        <v>1</v>
      </c>
      <c r="G14033" s="2"/>
    </row>
    <row r="14034" spans="1:26" customHeight="1" ht="18" hidden="true" outlineLevel="2">
      <c r="A14034" s="2" t="s">
        <v>27079</v>
      </c>
      <c r="B14034" s="3" t="s">
        <v>27080</v>
      </c>
      <c r="C14034" s="2"/>
      <c r="D14034" s="2" t="s">
        <v>16</v>
      </c>
      <c r="E14034" s="4">
        <f>190.00*(1-Z1%)</f>
        <v>190</v>
      </c>
      <c r="F14034" s="2">
        <v>3</v>
      </c>
      <c r="G14034" s="2"/>
    </row>
    <row r="14035" spans="1:26" customHeight="1" ht="18" hidden="true" outlineLevel="2">
      <c r="A14035" s="2" t="s">
        <v>27081</v>
      </c>
      <c r="B14035" s="3" t="s">
        <v>27082</v>
      </c>
      <c r="C14035" s="2"/>
      <c r="D14035" s="2" t="s">
        <v>16</v>
      </c>
      <c r="E14035" s="4">
        <f>100.00*(1-Z1%)</f>
        <v>100</v>
      </c>
      <c r="F14035" s="2">
        <v>1</v>
      </c>
      <c r="G14035" s="2"/>
    </row>
    <row r="14036" spans="1:26" customHeight="1" ht="36" hidden="true" outlineLevel="2">
      <c r="A14036" s="2" t="s">
        <v>27083</v>
      </c>
      <c r="B14036" s="3" t="s">
        <v>27084</v>
      </c>
      <c r="C14036" s="2"/>
      <c r="D14036" s="2" t="s">
        <v>16</v>
      </c>
      <c r="E14036" s="4">
        <f>100.00*(1-Z1%)</f>
        <v>100</v>
      </c>
      <c r="F14036" s="2">
        <v>1</v>
      </c>
      <c r="G14036" s="2"/>
    </row>
    <row r="14037" spans="1:26" customHeight="1" ht="36" hidden="true" outlineLevel="2">
      <c r="A14037" s="2" t="s">
        <v>27085</v>
      </c>
      <c r="B14037" s="3" t="s">
        <v>27086</v>
      </c>
      <c r="C14037" s="2"/>
      <c r="D14037" s="2" t="s">
        <v>16</v>
      </c>
      <c r="E14037" s="4">
        <f>95.00*(1-Z1%)</f>
        <v>95</v>
      </c>
      <c r="F14037" s="2">
        <v>2</v>
      </c>
      <c r="G14037" s="2"/>
    </row>
    <row r="14038" spans="1:26" customHeight="1" ht="18" hidden="true" outlineLevel="2">
      <c r="A14038" s="2" t="s">
        <v>27087</v>
      </c>
      <c r="B14038" s="3" t="s">
        <v>27088</v>
      </c>
      <c r="C14038" s="2"/>
      <c r="D14038" s="2" t="s">
        <v>16</v>
      </c>
      <c r="E14038" s="4">
        <f>190.00*(1-Z1%)</f>
        <v>190</v>
      </c>
      <c r="F14038" s="2">
        <v>3</v>
      </c>
      <c r="G14038" s="2"/>
    </row>
    <row r="14039" spans="1:26" customHeight="1" ht="36" hidden="true" outlineLevel="2">
      <c r="A14039" s="2" t="s">
        <v>27089</v>
      </c>
      <c r="B14039" s="3" t="s">
        <v>27090</v>
      </c>
      <c r="C14039" s="2"/>
      <c r="D14039" s="2" t="s">
        <v>16</v>
      </c>
      <c r="E14039" s="4">
        <f>100.00*(1-Z1%)</f>
        <v>100</v>
      </c>
      <c r="F14039" s="2">
        <v>3</v>
      </c>
      <c r="G14039" s="2"/>
    </row>
    <row r="14040" spans="1:26" customHeight="1" ht="36" hidden="true" outlineLevel="2">
      <c r="A14040" s="2" t="s">
        <v>27091</v>
      </c>
      <c r="B14040" s="3" t="s">
        <v>27092</v>
      </c>
      <c r="C14040" s="2"/>
      <c r="D14040" s="2" t="s">
        <v>16</v>
      </c>
      <c r="E14040" s="4">
        <f>370.00*(1-Z1%)</f>
        <v>370</v>
      </c>
      <c r="F14040" s="2">
        <v>4</v>
      </c>
      <c r="G14040" s="2"/>
    </row>
    <row r="14041" spans="1:26" customHeight="1" ht="36" hidden="true" outlineLevel="2">
      <c r="A14041" s="2" t="s">
        <v>27093</v>
      </c>
      <c r="B14041" s="3" t="s">
        <v>27094</v>
      </c>
      <c r="C14041" s="2"/>
      <c r="D14041" s="2" t="s">
        <v>16</v>
      </c>
      <c r="E14041" s="4">
        <f>120.00*(1-Z1%)</f>
        <v>120</v>
      </c>
      <c r="F14041" s="2">
        <v>1</v>
      </c>
      <c r="G14041" s="2"/>
    </row>
    <row r="14042" spans="1:26" customHeight="1" ht="18" hidden="true" outlineLevel="2">
      <c r="A14042" s="2" t="s">
        <v>27095</v>
      </c>
      <c r="B14042" s="3" t="s">
        <v>27096</v>
      </c>
      <c r="C14042" s="2"/>
      <c r="D14042" s="2" t="s">
        <v>16</v>
      </c>
      <c r="E14042" s="4">
        <f>300.00*(1-Z1%)</f>
        <v>300</v>
      </c>
      <c r="F14042" s="2">
        <v>2</v>
      </c>
      <c r="G14042" s="2"/>
    </row>
    <row r="14043" spans="1:26" customHeight="1" ht="18" hidden="true" outlineLevel="2">
      <c r="A14043" s="2" t="s">
        <v>27097</v>
      </c>
      <c r="B14043" s="3" t="s">
        <v>27098</v>
      </c>
      <c r="C14043" s="2"/>
      <c r="D14043" s="2" t="s">
        <v>16</v>
      </c>
      <c r="E14043" s="4">
        <f>200.00*(1-Z1%)</f>
        <v>200</v>
      </c>
      <c r="F14043" s="2">
        <v>2</v>
      </c>
      <c r="G14043" s="2"/>
    </row>
    <row r="14044" spans="1:26" customHeight="1" ht="18" hidden="true" outlineLevel="2">
      <c r="A14044" s="2" t="s">
        <v>27099</v>
      </c>
      <c r="B14044" s="3" t="s">
        <v>27100</v>
      </c>
      <c r="C14044" s="2"/>
      <c r="D14044" s="2" t="s">
        <v>16</v>
      </c>
      <c r="E14044" s="4">
        <f>200.00*(1-Z1%)</f>
        <v>200</v>
      </c>
      <c r="F14044" s="2">
        <v>2</v>
      </c>
      <c r="G14044" s="2"/>
    </row>
    <row r="14045" spans="1:26" customHeight="1" ht="36" hidden="true" outlineLevel="2">
      <c r="A14045" s="2" t="s">
        <v>27101</v>
      </c>
      <c r="B14045" s="3" t="s">
        <v>27102</v>
      </c>
      <c r="C14045" s="2"/>
      <c r="D14045" s="2" t="s">
        <v>16</v>
      </c>
      <c r="E14045" s="4">
        <f>140.00*(1-Z1%)</f>
        <v>140</v>
      </c>
      <c r="F14045" s="2">
        <v>1</v>
      </c>
      <c r="G14045" s="2"/>
    </row>
    <row r="14046" spans="1:26" customHeight="1" ht="36" hidden="true" outlineLevel="2">
      <c r="A14046" s="2" t="s">
        <v>27103</v>
      </c>
      <c r="B14046" s="3" t="s">
        <v>27104</v>
      </c>
      <c r="C14046" s="2"/>
      <c r="D14046" s="2" t="s">
        <v>16</v>
      </c>
      <c r="E14046" s="4">
        <f>180.00*(1-Z1%)</f>
        <v>180</v>
      </c>
      <c r="F14046" s="2">
        <v>1</v>
      </c>
      <c r="G14046" s="2"/>
    </row>
    <row r="14047" spans="1:26" customHeight="1" ht="18" hidden="true" outlineLevel="2">
      <c r="A14047" s="2" t="s">
        <v>27105</v>
      </c>
      <c r="B14047" s="3" t="s">
        <v>27106</v>
      </c>
      <c r="C14047" s="2"/>
      <c r="D14047" s="2" t="s">
        <v>16</v>
      </c>
      <c r="E14047" s="4">
        <f>220.00*(1-Z1%)</f>
        <v>220</v>
      </c>
      <c r="F14047" s="2">
        <v>5</v>
      </c>
      <c r="G14047" s="2"/>
    </row>
    <row r="14048" spans="1:26" customHeight="1" ht="36" hidden="true" outlineLevel="2">
      <c r="A14048" s="2" t="s">
        <v>27107</v>
      </c>
      <c r="B14048" s="3" t="s">
        <v>27108</v>
      </c>
      <c r="C14048" s="2"/>
      <c r="D14048" s="2" t="s">
        <v>16</v>
      </c>
      <c r="E14048" s="4">
        <f>150.00*(1-Z1%)</f>
        <v>150</v>
      </c>
      <c r="F14048" s="2">
        <v>3</v>
      </c>
      <c r="G14048" s="2"/>
    </row>
    <row r="14049" spans="1:26" customHeight="1" ht="18" hidden="true" outlineLevel="2">
      <c r="A14049" s="2" t="s">
        <v>27109</v>
      </c>
      <c r="B14049" s="3" t="s">
        <v>27110</v>
      </c>
      <c r="C14049" s="2"/>
      <c r="D14049" s="2" t="s">
        <v>16</v>
      </c>
      <c r="E14049" s="4">
        <f>160.00*(1-Z1%)</f>
        <v>160</v>
      </c>
      <c r="F14049" s="2">
        <v>1</v>
      </c>
      <c r="G14049" s="2"/>
    </row>
    <row r="14050" spans="1:26" customHeight="1" ht="18" hidden="true" outlineLevel="2">
      <c r="A14050" s="2" t="s">
        <v>27111</v>
      </c>
      <c r="B14050" s="3" t="s">
        <v>27112</v>
      </c>
      <c r="C14050" s="2"/>
      <c r="D14050" s="2" t="s">
        <v>16</v>
      </c>
      <c r="E14050" s="4">
        <f>220.00*(1-Z1%)</f>
        <v>220</v>
      </c>
      <c r="F14050" s="2">
        <v>1</v>
      </c>
      <c r="G14050" s="2"/>
    </row>
    <row r="14051" spans="1:26" customHeight="1" ht="36" hidden="true" outlineLevel="2">
      <c r="A14051" s="2" t="s">
        <v>27113</v>
      </c>
      <c r="B14051" s="3" t="s">
        <v>27114</v>
      </c>
      <c r="C14051" s="2"/>
      <c r="D14051" s="2" t="s">
        <v>16</v>
      </c>
      <c r="E14051" s="4">
        <f>115.00*(1-Z1%)</f>
        <v>115</v>
      </c>
      <c r="F14051" s="2">
        <v>1</v>
      </c>
      <c r="G14051" s="2"/>
    </row>
    <row r="14052" spans="1:26" customHeight="1" ht="18" hidden="true" outlineLevel="2">
      <c r="A14052" s="2" t="s">
        <v>27115</v>
      </c>
      <c r="B14052" s="3" t="s">
        <v>27116</v>
      </c>
      <c r="C14052" s="2"/>
      <c r="D14052" s="2" t="s">
        <v>16</v>
      </c>
      <c r="E14052" s="4">
        <f>160.00*(1-Z1%)</f>
        <v>160</v>
      </c>
      <c r="F14052" s="2">
        <v>2</v>
      </c>
      <c r="G14052" s="2"/>
    </row>
    <row r="14053" spans="1:26" customHeight="1" ht="35" hidden="true" outlineLevel="2">
      <c r="A14053" s="5" t="s">
        <v>27117</v>
      </c>
      <c r="B14053" s="5"/>
      <c r="C14053" s="5"/>
      <c r="D14053" s="5"/>
      <c r="E14053" s="5"/>
      <c r="F14053" s="5"/>
      <c r="G14053" s="5"/>
    </row>
    <row r="14054" spans="1:26" customHeight="1" ht="35" hidden="true" outlineLevel="3">
      <c r="A14054" s="5" t="s">
        <v>27118</v>
      </c>
      <c r="B14054" s="5"/>
      <c r="C14054" s="5"/>
      <c r="D14054" s="5"/>
      <c r="E14054" s="5"/>
      <c r="F14054" s="5"/>
      <c r="G14054" s="5"/>
    </row>
    <row r="14055" spans="1:26" customHeight="1" ht="18" hidden="true" outlineLevel="3">
      <c r="A14055" s="2" t="s">
        <v>27119</v>
      </c>
      <c r="B14055" s="3" t="s">
        <v>27120</v>
      </c>
      <c r="C14055" s="2"/>
      <c r="D14055" s="2" t="s">
        <v>16</v>
      </c>
      <c r="E14055" s="4">
        <f>60.00*(1-Z1%)</f>
        <v>60</v>
      </c>
      <c r="F14055" s="2">
        <v>1</v>
      </c>
      <c r="G14055" s="2"/>
    </row>
    <row r="14056" spans="1:26" customHeight="1" ht="18" hidden="true" outlineLevel="3">
      <c r="A14056" s="2" t="s">
        <v>27121</v>
      </c>
      <c r="B14056" s="3" t="s">
        <v>27122</v>
      </c>
      <c r="C14056" s="2"/>
      <c r="D14056" s="2" t="s">
        <v>16</v>
      </c>
      <c r="E14056" s="4">
        <f>100.00*(1-Z1%)</f>
        <v>100</v>
      </c>
      <c r="F14056" s="2">
        <v>11</v>
      </c>
      <c r="G14056" s="2"/>
    </row>
    <row r="14057" spans="1:26" customHeight="1" ht="18" hidden="true" outlineLevel="3">
      <c r="A14057" s="2" t="s">
        <v>27123</v>
      </c>
      <c r="B14057" s="3" t="s">
        <v>27124</v>
      </c>
      <c r="C14057" s="2"/>
      <c r="D14057" s="2" t="s">
        <v>16</v>
      </c>
      <c r="E14057" s="4">
        <f>100.00*(1-Z1%)</f>
        <v>100</v>
      </c>
      <c r="F14057" s="2">
        <v>1</v>
      </c>
      <c r="G14057" s="2"/>
    </row>
    <row r="14058" spans="1:26" customHeight="1" ht="35" hidden="true" outlineLevel="3">
      <c r="A14058" s="5" t="s">
        <v>27125</v>
      </c>
      <c r="B14058" s="5"/>
      <c r="C14058" s="5"/>
      <c r="D14058" s="5"/>
      <c r="E14058" s="5"/>
      <c r="F14058" s="5"/>
      <c r="G14058" s="5"/>
    </row>
    <row r="14059" spans="1:26" customHeight="1" ht="36" hidden="true" outlineLevel="3">
      <c r="A14059" s="2" t="s">
        <v>27126</v>
      </c>
      <c r="B14059" s="3" t="s">
        <v>27127</v>
      </c>
      <c r="C14059" s="2"/>
      <c r="D14059" s="2" t="s">
        <v>16</v>
      </c>
      <c r="E14059" s="4">
        <f>20.00*(1-Z1%)</f>
        <v>20</v>
      </c>
      <c r="F14059" s="2">
        <v>2</v>
      </c>
      <c r="G14059" s="2"/>
    </row>
    <row r="14060" spans="1:26" customHeight="1" ht="36" hidden="true" outlineLevel="3">
      <c r="A14060" s="2" t="s">
        <v>27128</v>
      </c>
      <c r="B14060" s="3" t="s">
        <v>27129</v>
      </c>
      <c r="C14060" s="2"/>
      <c r="D14060" s="2" t="s">
        <v>16</v>
      </c>
      <c r="E14060" s="4">
        <f>30.00*(1-Z1%)</f>
        <v>30</v>
      </c>
      <c r="F14060" s="2">
        <v>6</v>
      </c>
      <c r="G14060" s="2"/>
    </row>
    <row r="14061" spans="1:26" customHeight="1" ht="36" hidden="true" outlineLevel="3">
      <c r="A14061" s="2" t="s">
        <v>27130</v>
      </c>
      <c r="B14061" s="3" t="s">
        <v>27131</v>
      </c>
      <c r="C14061" s="2"/>
      <c r="D14061" s="2" t="s">
        <v>16</v>
      </c>
      <c r="E14061" s="4">
        <f>60.00*(1-Z1%)</f>
        <v>60</v>
      </c>
      <c r="F14061" s="2">
        <v>6</v>
      </c>
      <c r="G14061" s="2"/>
    </row>
    <row r="14062" spans="1:26" customHeight="1" ht="36" hidden="true" outlineLevel="3">
      <c r="A14062" s="2" t="s">
        <v>27132</v>
      </c>
      <c r="B14062" s="3" t="s">
        <v>27133</v>
      </c>
      <c r="C14062" s="2"/>
      <c r="D14062" s="2" t="s">
        <v>16</v>
      </c>
      <c r="E14062" s="4">
        <f>300.00*(1-Z1%)</f>
        <v>300</v>
      </c>
      <c r="F14062" s="2">
        <v>1</v>
      </c>
      <c r="G14062" s="2"/>
    </row>
    <row r="14063" spans="1:26" customHeight="1" ht="18" hidden="true" outlineLevel="3">
      <c r="A14063" s="2" t="s">
        <v>27134</v>
      </c>
      <c r="B14063" s="3" t="s">
        <v>27135</v>
      </c>
      <c r="C14063" s="2"/>
      <c r="D14063" s="2" t="s">
        <v>16</v>
      </c>
      <c r="E14063" s="4">
        <f>100.00*(1-Z1%)</f>
        <v>100</v>
      </c>
      <c r="F14063" s="2">
        <v>3</v>
      </c>
      <c r="G14063" s="2"/>
    </row>
    <row r="14064" spans="1:26" customHeight="1" ht="18" hidden="true" outlineLevel="3">
      <c r="A14064" s="2" t="s">
        <v>27136</v>
      </c>
      <c r="B14064" s="3" t="s">
        <v>27137</v>
      </c>
      <c r="C14064" s="2"/>
      <c r="D14064" s="2" t="s">
        <v>16</v>
      </c>
      <c r="E14064" s="4">
        <f>100.00*(1-Z1%)</f>
        <v>100</v>
      </c>
      <c r="F14064" s="2">
        <v>2</v>
      </c>
      <c r="G14064" s="2"/>
    </row>
    <row r="14065" spans="1:26" customHeight="1" ht="36" hidden="true" outlineLevel="3">
      <c r="A14065" s="2" t="s">
        <v>27138</v>
      </c>
      <c r="B14065" s="3" t="s">
        <v>27139</v>
      </c>
      <c r="C14065" s="2"/>
      <c r="D14065" s="2" t="s">
        <v>16</v>
      </c>
      <c r="E14065" s="4">
        <f>100.00*(1-Z1%)</f>
        <v>100</v>
      </c>
      <c r="F14065" s="2">
        <v>5</v>
      </c>
      <c r="G14065" s="2"/>
    </row>
    <row r="14066" spans="1:26" customHeight="1" ht="36" hidden="true" outlineLevel="3">
      <c r="A14066" s="2" t="s">
        <v>27140</v>
      </c>
      <c r="B14066" s="3" t="s">
        <v>27141</v>
      </c>
      <c r="C14066" s="2"/>
      <c r="D14066" s="2" t="s">
        <v>16</v>
      </c>
      <c r="E14066" s="4">
        <f>150.00*(1-Z1%)</f>
        <v>150</v>
      </c>
      <c r="F14066" s="2">
        <v>2</v>
      </c>
      <c r="G14066" s="2"/>
    </row>
    <row r="14067" spans="1:26" customHeight="1" ht="36" hidden="true" outlineLevel="3">
      <c r="A14067" s="2" t="s">
        <v>27142</v>
      </c>
      <c r="B14067" s="3" t="s">
        <v>27143</v>
      </c>
      <c r="C14067" s="2"/>
      <c r="D14067" s="2" t="s">
        <v>16</v>
      </c>
      <c r="E14067" s="4">
        <f>120.00*(1-Z1%)</f>
        <v>120</v>
      </c>
      <c r="F14067" s="2">
        <v>2</v>
      </c>
      <c r="G14067" s="2"/>
    </row>
    <row r="14068" spans="1:26" customHeight="1" ht="36" hidden="true" outlineLevel="3">
      <c r="A14068" s="2" t="s">
        <v>27144</v>
      </c>
      <c r="B14068" s="3" t="s">
        <v>27145</v>
      </c>
      <c r="C14068" s="2"/>
      <c r="D14068" s="2" t="s">
        <v>16</v>
      </c>
      <c r="E14068" s="4">
        <f>130.00*(1-Z1%)</f>
        <v>130</v>
      </c>
      <c r="F14068" s="2">
        <v>5</v>
      </c>
      <c r="G14068" s="2"/>
    </row>
    <row r="14069" spans="1:26" customHeight="1" ht="36" hidden="true" outlineLevel="3">
      <c r="A14069" s="2" t="s">
        <v>27146</v>
      </c>
      <c r="B14069" s="3" t="s">
        <v>27147</v>
      </c>
      <c r="C14069" s="2"/>
      <c r="D14069" s="2" t="s">
        <v>16</v>
      </c>
      <c r="E14069" s="4">
        <f>120.00*(1-Z1%)</f>
        <v>120</v>
      </c>
      <c r="F14069" s="2">
        <v>1</v>
      </c>
      <c r="G14069" s="2"/>
    </row>
    <row r="14070" spans="1:26" customHeight="1" ht="36" hidden="true" outlineLevel="3">
      <c r="A14070" s="2" t="s">
        <v>27148</v>
      </c>
      <c r="B14070" s="3" t="s">
        <v>27149</v>
      </c>
      <c r="C14070" s="2"/>
      <c r="D14070" s="2" t="s">
        <v>16</v>
      </c>
      <c r="E14070" s="4">
        <f>230.00*(1-Z1%)</f>
        <v>230</v>
      </c>
      <c r="F14070" s="2">
        <v>2</v>
      </c>
      <c r="G14070" s="2"/>
    </row>
    <row r="14071" spans="1:26" customHeight="1" ht="36" hidden="true" outlineLevel="3">
      <c r="A14071" s="2" t="s">
        <v>27150</v>
      </c>
      <c r="B14071" s="3" t="s">
        <v>27151</v>
      </c>
      <c r="C14071" s="2"/>
      <c r="D14071" s="2" t="s">
        <v>16</v>
      </c>
      <c r="E14071" s="4">
        <f>250.00*(1-Z1%)</f>
        <v>250</v>
      </c>
      <c r="F14071" s="2">
        <v>2</v>
      </c>
      <c r="G14071" s="2"/>
    </row>
    <row r="14072" spans="1:26" customHeight="1" ht="36" hidden="true" outlineLevel="3">
      <c r="A14072" s="2" t="s">
        <v>27152</v>
      </c>
      <c r="B14072" s="3" t="s">
        <v>27153</v>
      </c>
      <c r="C14072" s="2"/>
      <c r="D14072" s="2" t="s">
        <v>16</v>
      </c>
      <c r="E14072" s="4">
        <f>150.00*(1-Z1%)</f>
        <v>150</v>
      </c>
      <c r="F14072" s="2">
        <v>3</v>
      </c>
      <c r="G14072" s="2"/>
    </row>
    <row r="14073" spans="1:26" customHeight="1" ht="18" hidden="true" outlineLevel="3">
      <c r="A14073" s="2" t="s">
        <v>27154</v>
      </c>
      <c r="B14073" s="3" t="s">
        <v>27155</v>
      </c>
      <c r="C14073" s="2"/>
      <c r="D14073" s="2" t="s">
        <v>16</v>
      </c>
      <c r="E14073" s="4">
        <f>150.00*(1-Z1%)</f>
        <v>150</v>
      </c>
      <c r="F14073" s="2">
        <v>2</v>
      </c>
      <c r="G14073" s="2"/>
    </row>
    <row r="14074" spans="1:26" customHeight="1" ht="18" hidden="true" outlineLevel="3">
      <c r="A14074" s="2" t="s">
        <v>27156</v>
      </c>
      <c r="B14074" s="3" t="s">
        <v>27157</v>
      </c>
      <c r="C14074" s="2"/>
      <c r="D14074" s="2" t="s">
        <v>16</v>
      </c>
      <c r="E14074" s="4">
        <f>110.00*(1-Z1%)</f>
        <v>110</v>
      </c>
      <c r="F14074" s="2">
        <v>1</v>
      </c>
      <c r="G14074" s="2"/>
    </row>
    <row r="14075" spans="1:26" customHeight="1" ht="35" hidden="true" outlineLevel="3">
      <c r="A14075" s="5" t="s">
        <v>27158</v>
      </c>
      <c r="B14075" s="5"/>
      <c r="C14075" s="5"/>
      <c r="D14075" s="5"/>
      <c r="E14075" s="5"/>
      <c r="F14075" s="5"/>
      <c r="G14075" s="5"/>
    </row>
    <row r="14076" spans="1:26" customHeight="1" ht="18" hidden="true" outlineLevel="3">
      <c r="A14076" s="2" t="s">
        <v>27159</v>
      </c>
      <c r="B14076" s="3" t="s">
        <v>27160</v>
      </c>
      <c r="C14076" s="2"/>
      <c r="D14076" s="2" t="s">
        <v>16</v>
      </c>
      <c r="E14076" s="4">
        <f>120.00*(1-Z1%)</f>
        <v>120</v>
      </c>
      <c r="F14076" s="2">
        <v>1</v>
      </c>
      <c r="G14076" s="2"/>
    </row>
    <row r="14077" spans="1:26" customHeight="1" ht="18" hidden="true" outlineLevel="3">
      <c r="A14077" s="2" t="s">
        <v>27161</v>
      </c>
      <c r="B14077" s="3" t="s">
        <v>27162</v>
      </c>
      <c r="C14077" s="2"/>
      <c r="D14077" s="2" t="s">
        <v>16</v>
      </c>
      <c r="E14077" s="4">
        <f>60.00*(1-Z1%)</f>
        <v>60</v>
      </c>
      <c r="F14077" s="2">
        <v>4</v>
      </c>
      <c r="G14077" s="2"/>
    </row>
    <row r="14078" spans="1:26" customHeight="1" ht="18" hidden="true" outlineLevel="3">
      <c r="A14078" s="2" t="s">
        <v>27163</v>
      </c>
      <c r="B14078" s="3" t="s">
        <v>27164</v>
      </c>
      <c r="C14078" s="2"/>
      <c r="D14078" s="2" t="s">
        <v>16</v>
      </c>
      <c r="E14078" s="4">
        <f>40.00*(1-Z1%)</f>
        <v>40</v>
      </c>
      <c r="F14078" s="2">
        <v>4</v>
      </c>
      <c r="G14078" s="2"/>
    </row>
    <row r="14079" spans="1:26" customHeight="1" ht="18" hidden="true" outlineLevel="3">
      <c r="A14079" s="2" t="s">
        <v>27165</v>
      </c>
      <c r="B14079" s="3" t="s">
        <v>27166</v>
      </c>
      <c r="C14079" s="2"/>
      <c r="D14079" s="2" t="s">
        <v>16</v>
      </c>
      <c r="E14079" s="4">
        <f>100.00*(1-Z1%)</f>
        <v>100</v>
      </c>
      <c r="F14079" s="2">
        <v>3</v>
      </c>
      <c r="G14079" s="2"/>
    </row>
    <row r="14080" spans="1:26" customHeight="1" ht="18" hidden="true" outlineLevel="3">
      <c r="A14080" s="2" t="s">
        <v>27167</v>
      </c>
      <c r="B14080" s="3" t="s">
        <v>27168</v>
      </c>
      <c r="C14080" s="2"/>
      <c r="D14080" s="2" t="s">
        <v>16</v>
      </c>
      <c r="E14080" s="4">
        <f>30.00*(1-Z1%)</f>
        <v>30</v>
      </c>
      <c r="F14080" s="2">
        <v>1</v>
      </c>
      <c r="G14080" s="2"/>
    </row>
    <row r="14081" spans="1:26" customHeight="1" ht="18" hidden="true" outlineLevel="3">
      <c r="A14081" s="2" t="s">
        <v>27169</v>
      </c>
      <c r="B14081" s="3" t="s">
        <v>27170</v>
      </c>
      <c r="C14081" s="2"/>
      <c r="D14081" s="2" t="s">
        <v>16</v>
      </c>
      <c r="E14081" s="4">
        <f>40.00*(1-Z1%)</f>
        <v>40</v>
      </c>
      <c r="F14081" s="2">
        <v>4</v>
      </c>
      <c r="G14081" s="2"/>
    </row>
    <row r="14082" spans="1:26" customHeight="1" ht="18" hidden="true" outlineLevel="3">
      <c r="A14082" s="2" t="s">
        <v>27171</v>
      </c>
      <c r="B14082" s="3" t="s">
        <v>27172</v>
      </c>
      <c r="C14082" s="2"/>
      <c r="D14082" s="2" t="s">
        <v>16</v>
      </c>
      <c r="E14082" s="4">
        <f>50.00*(1-Z1%)</f>
        <v>50</v>
      </c>
      <c r="F14082" s="2">
        <v>1</v>
      </c>
      <c r="G14082" s="2"/>
    </row>
    <row r="14083" spans="1:26" customHeight="1" ht="18" hidden="true" outlineLevel="3">
      <c r="A14083" s="2" t="s">
        <v>27173</v>
      </c>
      <c r="B14083" s="3" t="s">
        <v>27174</v>
      </c>
      <c r="C14083" s="2"/>
      <c r="D14083" s="2" t="s">
        <v>16</v>
      </c>
      <c r="E14083" s="4">
        <f>70.00*(1-Z1%)</f>
        <v>70</v>
      </c>
      <c r="F14083" s="2">
        <v>2</v>
      </c>
      <c r="G14083" s="2"/>
    </row>
    <row r="14084" spans="1:26" customHeight="1" ht="18" hidden="true" outlineLevel="3">
      <c r="A14084" s="2" t="s">
        <v>27175</v>
      </c>
      <c r="B14084" s="3" t="s">
        <v>27176</v>
      </c>
      <c r="C14084" s="2"/>
      <c r="D14084" s="2" t="s">
        <v>16</v>
      </c>
      <c r="E14084" s="4">
        <f>90.00*(1-Z1%)</f>
        <v>90</v>
      </c>
      <c r="F14084" s="2">
        <v>2</v>
      </c>
      <c r="G14084" s="2"/>
    </row>
    <row r="14085" spans="1:26" customHeight="1" ht="18" hidden="true" outlineLevel="3">
      <c r="A14085" s="2" t="s">
        <v>27177</v>
      </c>
      <c r="B14085" s="3" t="s">
        <v>27178</v>
      </c>
      <c r="C14085" s="2"/>
      <c r="D14085" s="2" t="s">
        <v>16</v>
      </c>
      <c r="E14085" s="4">
        <f>140.00*(1-Z1%)</f>
        <v>140</v>
      </c>
      <c r="F14085" s="2">
        <v>2</v>
      </c>
      <c r="G14085" s="2"/>
    </row>
    <row r="14086" spans="1:26" customHeight="1" ht="18" hidden="true" outlineLevel="3">
      <c r="A14086" s="2" t="s">
        <v>27179</v>
      </c>
      <c r="B14086" s="3" t="s">
        <v>27180</v>
      </c>
      <c r="C14086" s="2"/>
      <c r="D14086" s="2" t="s">
        <v>16</v>
      </c>
      <c r="E14086" s="4">
        <f>50.00*(1-Z1%)</f>
        <v>50</v>
      </c>
      <c r="F14086" s="2">
        <v>4</v>
      </c>
      <c r="G14086" s="2"/>
    </row>
    <row r="14087" spans="1:26" customHeight="1" ht="18" hidden="true" outlineLevel="3">
      <c r="A14087" s="2" t="s">
        <v>27181</v>
      </c>
      <c r="B14087" s="3" t="s">
        <v>27182</v>
      </c>
      <c r="C14087" s="2"/>
      <c r="D14087" s="2" t="s">
        <v>16</v>
      </c>
      <c r="E14087" s="4">
        <f>40.00*(1-Z1%)</f>
        <v>40</v>
      </c>
      <c r="F14087" s="2">
        <v>1</v>
      </c>
      <c r="G14087" s="2"/>
    </row>
    <row r="14088" spans="1:26" customHeight="1" ht="18" hidden="true" outlineLevel="3">
      <c r="A14088" s="2" t="s">
        <v>27183</v>
      </c>
      <c r="B14088" s="3" t="s">
        <v>27184</v>
      </c>
      <c r="C14088" s="2"/>
      <c r="D14088" s="2" t="s">
        <v>16</v>
      </c>
      <c r="E14088" s="4">
        <f>50.00*(1-Z1%)</f>
        <v>50</v>
      </c>
      <c r="F14088" s="2">
        <v>2</v>
      </c>
      <c r="G14088" s="2"/>
    </row>
    <row r="14089" spans="1:26" customHeight="1" ht="18" hidden="true" outlineLevel="3">
      <c r="A14089" s="2" t="s">
        <v>27185</v>
      </c>
      <c r="B14089" s="3" t="s">
        <v>27186</v>
      </c>
      <c r="C14089" s="2"/>
      <c r="D14089" s="2" t="s">
        <v>16</v>
      </c>
      <c r="E14089" s="4">
        <f>70.00*(1-Z1%)</f>
        <v>70</v>
      </c>
      <c r="F14089" s="2">
        <v>3</v>
      </c>
      <c r="G14089" s="2"/>
    </row>
    <row r="14090" spans="1:26" customHeight="1" ht="18" hidden="true" outlineLevel="3">
      <c r="A14090" s="2" t="s">
        <v>27187</v>
      </c>
      <c r="B14090" s="3" t="s">
        <v>27188</v>
      </c>
      <c r="C14090" s="2"/>
      <c r="D14090" s="2" t="s">
        <v>16</v>
      </c>
      <c r="E14090" s="4">
        <f>100.00*(1-Z1%)</f>
        <v>100</v>
      </c>
      <c r="F14090" s="2">
        <v>3</v>
      </c>
      <c r="G14090" s="2"/>
    </row>
    <row r="14091" spans="1:26" customHeight="1" ht="18" hidden="true" outlineLevel="3">
      <c r="A14091" s="2" t="s">
        <v>27189</v>
      </c>
      <c r="B14091" s="3" t="s">
        <v>27190</v>
      </c>
      <c r="C14091" s="2"/>
      <c r="D14091" s="2" t="s">
        <v>16</v>
      </c>
      <c r="E14091" s="4">
        <f>50.00*(1-Z1%)</f>
        <v>50</v>
      </c>
      <c r="F14091" s="2">
        <v>1</v>
      </c>
      <c r="G14091" s="2"/>
    </row>
    <row r="14092" spans="1:26" customHeight="1" ht="18" hidden="true" outlineLevel="3">
      <c r="A14092" s="2" t="s">
        <v>27191</v>
      </c>
      <c r="B14092" s="3" t="s">
        <v>27192</v>
      </c>
      <c r="C14092" s="2"/>
      <c r="D14092" s="2" t="s">
        <v>16</v>
      </c>
      <c r="E14092" s="4">
        <f>50.00*(1-Z1%)</f>
        <v>50</v>
      </c>
      <c r="F14092" s="2">
        <v>4</v>
      </c>
      <c r="G14092" s="2"/>
    </row>
    <row r="14093" spans="1:26" customHeight="1" ht="18" hidden="true" outlineLevel="3">
      <c r="A14093" s="2" t="s">
        <v>27193</v>
      </c>
      <c r="B14093" s="3" t="s">
        <v>27194</v>
      </c>
      <c r="C14093" s="2"/>
      <c r="D14093" s="2" t="s">
        <v>16</v>
      </c>
      <c r="E14093" s="4">
        <f>100.00*(1-Z1%)</f>
        <v>100</v>
      </c>
      <c r="F14093" s="2">
        <v>3</v>
      </c>
      <c r="G14093" s="2"/>
    </row>
    <row r="14094" spans="1:26" customHeight="1" ht="18" hidden="true" outlineLevel="3">
      <c r="A14094" s="2" t="s">
        <v>27195</v>
      </c>
      <c r="B14094" s="3" t="s">
        <v>27196</v>
      </c>
      <c r="C14094" s="2"/>
      <c r="D14094" s="2" t="s">
        <v>16</v>
      </c>
      <c r="E14094" s="4">
        <f>80.00*(1-Z1%)</f>
        <v>80</v>
      </c>
      <c r="F14094" s="2">
        <v>1</v>
      </c>
      <c r="G14094" s="2"/>
    </row>
    <row r="14095" spans="1:26" customHeight="1" ht="18" hidden="true" outlineLevel="3">
      <c r="A14095" s="2" t="s">
        <v>27197</v>
      </c>
      <c r="B14095" s="3" t="s">
        <v>27198</v>
      </c>
      <c r="C14095" s="2"/>
      <c r="D14095" s="2" t="s">
        <v>16</v>
      </c>
      <c r="E14095" s="4">
        <f>80.00*(1-Z1%)</f>
        <v>80</v>
      </c>
      <c r="F14095" s="2">
        <v>3</v>
      </c>
      <c r="G14095" s="2"/>
    </row>
    <row r="14096" spans="1:26" customHeight="1" ht="36" hidden="true" outlineLevel="3">
      <c r="A14096" s="2" t="s">
        <v>27199</v>
      </c>
      <c r="B14096" s="3" t="s">
        <v>27200</v>
      </c>
      <c r="C14096" s="2"/>
      <c r="D14096" s="2" t="s">
        <v>16</v>
      </c>
      <c r="E14096" s="4">
        <f>90.00*(1-Z1%)</f>
        <v>90</v>
      </c>
      <c r="F14096" s="2">
        <v>2</v>
      </c>
      <c r="G14096" s="2"/>
    </row>
    <row r="14097" spans="1:26" customHeight="1" ht="36" hidden="true" outlineLevel="3">
      <c r="A14097" s="2" t="s">
        <v>27201</v>
      </c>
      <c r="B14097" s="3" t="s">
        <v>27202</v>
      </c>
      <c r="C14097" s="2"/>
      <c r="D14097" s="2" t="s">
        <v>16</v>
      </c>
      <c r="E14097" s="4">
        <f>100.00*(1-Z1%)</f>
        <v>100</v>
      </c>
      <c r="F14097" s="2">
        <v>2</v>
      </c>
      <c r="G14097" s="2"/>
    </row>
    <row r="14098" spans="1:26" customHeight="1" ht="36" hidden="true" outlineLevel="3">
      <c r="A14098" s="2" t="s">
        <v>27203</v>
      </c>
      <c r="B14098" s="3" t="s">
        <v>27204</v>
      </c>
      <c r="C14098" s="2"/>
      <c r="D14098" s="2" t="s">
        <v>16</v>
      </c>
      <c r="E14098" s="4">
        <f>100.00*(1-Z1%)</f>
        <v>100</v>
      </c>
      <c r="F14098" s="2">
        <v>1</v>
      </c>
      <c r="G14098" s="2"/>
    </row>
    <row r="14099" spans="1:26" customHeight="1" ht="36" hidden="true" outlineLevel="3">
      <c r="A14099" s="2" t="s">
        <v>27205</v>
      </c>
      <c r="B14099" s="3" t="s">
        <v>27204</v>
      </c>
      <c r="C14099" s="2"/>
      <c r="D14099" s="2" t="s">
        <v>16</v>
      </c>
      <c r="E14099" s="4">
        <f>150.00*(1-Z1%)</f>
        <v>150</v>
      </c>
      <c r="F14099" s="2">
        <v>3</v>
      </c>
      <c r="G14099" s="2"/>
    </row>
    <row r="14100" spans="1:26" customHeight="1" ht="36" hidden="true" outlineLevel="3">
      <c r="A14100" s="2" t="s">
        <v>27206</v>
      </c>
      <c r="B14100" s="3" t="s">
        <v>27207</v>
      </c>
      <c r="C14100" s="2"/>
      <c r="D14100" s="2" t="s">
        <v>16</v>
      </c>
      <c r="E14100" s="4">
        <f>110.00*(1-Z1%)</f>
        <v>110</v>
      </c>
      <c r="F14100" s="2">
        <v>2</v>
      </c>
      <c r="G14100" s="2"/>
    </row>
    <row r="14101" spans="1:26" customHeight="1" ht="36" hidden="true" outlineLevel="3">
      <c r="A14101" s="2" t="s">
        <v>27208</v>
      </c>
      <c r="B14101" s="3" t="s">
        <v>27209</v>
      </c>
      <c r="C14101" s="2"/>
      <c r="D14101" s="2" t="s">
        <v>16</v>
      </c>
      <c r="E14101" s="4">
        <f>200.00*(1-Z1%)</f>
        <v>200</v>
      </c>
      <c r="F14101" s="2">
        <v>1</v>
      </c>
      <c r="G14101" s="2"/>
    </row>
    <row r="14102" spans="1:26" customHeight="1" ht="18" hidden="true" outlineLevel="3">
      <c r="A14102" s="2" t="s">
        <v>27210</v>
      </c>
      <c r="B14102" s="3" t="s">
        <v>27211</v>
      </c>
      <c r="C14102" s="2"/>
      <c r="D14102" s="2" t="s">
        <v>16</v>
      </c>
      <c r="E14102" s="4">
        <f>50.00*(1-Z1%)</f>
        <v>50</v>
      </c>
      <c r="F14102" s="2">
        <v>4</v>
      </c>
      <c r="G14102" s="2"/>
    </row>
    <row r="14103" spans="1:26" customHeight="1" ht="18" hidden="true" outlineLevel="3">
      <c r="A14103" s="2" t="s">
        <v>27212</v>
      </c>
      <c r="B14103" s="3" t="s">
        <v>27213</v>
      </c>
      <c r="C14103" s="2"/>
      <c r="D14103" s="2" t="s">
        <v>16</v>
      </c>
      <c r="E14103" s="4">
        <f>50.00*(1-Z1%)</f>
        <v>50</v>
      </c>
      <c r="F14103" s="2">
        <v>2</v>
      </c>
      <c r="G14103" s="2"/>
    </row>
    <row r="14104" spans="1:26" customHeight="1" ht="18" hidden="true" outlineLevel="3">
      <c r="A14104" s="2" t="s">
        <v>27214</v>
      </c>
      <c r="B14104" s="3" t="s">
        <v>27215</v>
      </c>
      <c r="C14104" s="2"/>
      <c r="D14104" s="2" t="s">
        <v>16</v>
      </c>
      <c r="E14104" s="4">
        <f>50.00*(1-Z1%)</f>
        <v>50</v>
      </c>
      <c r="F14104" s="2">
        <v>2</v>
      </c>
      <c r="G14104" s="2"/>
    </row>
    <row r="14105" spans="1:26" customHeight="1" ht="18" hidden="true" outlineLevel="3">
      <c r="A14105" s="2" t="s">
        <v>27216</v>
      </c>
      <c r="B14105" s="3" t="s">
        <v>27217</v>
      </c>
      <c r="C14105" s="2"/>
      <c r="D14105" s="2" t="s">
        <v>16</v>
      </c>
      <c r="E14105" s="4">
        <f>80.00*(1-Z1%)</f>
        <v>80</v>
      </c>
      <c r="F14105" s="2">
        <v>4</v>
      </c>
      <c r="G14105" s="2"/>
    </row>
    <row r="14106" spans="1:26" customHeight="1" ht="36" hidden="true" outlineLevel="3">
      <c r="A14106" s="2" t="s">
        <v>27218</v>
      </c>
      <c r="B14106" s="3" t="s">
        <v>27219</v>
      </c>
      <c r="C14106" s="2"/>
      <c r="D14106" s="2" t="s">
        <v>16</v>
      </c>
      <c r="E14106" s="4">
        <f>70.00*(1-Z1%)</f>
        <v>70</v>
      </c>
      <c r="F14106" s="2">
        <v>3</v>
      </c>
      <c r="G14106" s="2"/>
    </row>
    <row r="14107" spans="1:26" customHeight="1" ht="18" hidden="true" outlineLevel="3">
      <c r="A14107" s="2" t="s">
        <v>27220</v>
      </c>
      <c r="B14107" s="3" t="s">
        <v>27221</v>
      </c>
      <c r="C14107" s="2"/>
      <c r="D14107" s="2" t="s">
        <v>16</v>
      </c>
      <c r="E14107" s="4">
        <f>80.00*(1-Z1%)</f>
        <v>80</v>
      </c>
      <c r="F14107" s="2">
        <v>2</v>
      </c>
      <c r="G14107" s="2"/>
    </row>
    <row r="14108" spans="1:26" customHeight="1" ht="36" hidden="true" outlineLevel="3">
      <c r="A14108" s="2" t="s">
        <v>27222</v>
      </c>
      <c r="B14108" s="3" t="s">
        <v>27223</v>
      </c>
      <c r="C14108" s="2"/>
      <c r="D14108" s="2" t="s">
        <v>16</v>
      </c>
      <c r="E14108" s="4">
        <f>90.00*(1-Z1%)</f>
        <v>90</v>
      </c>
      <c r="F14108" s="2">
        <v>3</v>
      </c>
      <c r="G14108" s="2"/>
    </row>
    <row r="14109" spans="1:26" customHeight="1" ht="36" hidden="true" outlineLevel="3">
      <c r="A14109" s="2" t="s">
        <v>27224</v>
      </c>
      <c r="B14109" s="3" t="s">
        <v>27225</v>
      </c>
      <c r="C14109" s="2"/>
      <c r="D14109" s="2" t="s">
        <v>16</v>
      </c>
      <c r="E14109" s="4">
        <f>130.00*(1-Z1%)</f>
        <v>130</v>
      </c>
      <c r="F14109" s="2">
        <v>1</v>
      </c>
      <c r="G14109" s="2"/>
    </row>
    <row r="14110" spans="1:26" customHeight="1" ht="18" hidden="true" outlineLevel="3">
      <c r="A14110" s="2" t="s">
        <v>27226</v>
      </c>
      <c r="B14110" s="3" t="s">
        <v>27227</v>
      </c>
      <c r="C14110" s="2"/>
      <c r="D14110" s="2" t="s">
        <v>16</v>
      </c>
      <c r="E14110" s="4">
        <f>80.00*(1-Z1%)</f>
        <v>80</v>
      </c>
      <c r="F14110" s="2">
        <v>3</v>
      </c>
      <c r="G14110" s="2"/>
    </row>
    <row r="14111" spans="1:26" customHeight="1" ht="18" hidden="true" outlineLevel="3">
      <c r="A14111" s="2" t="s">
        <v>27228</v>
      </c>
      <c r="B14111" s="3" t="s">
        <v>27229</v>
      </c>
      <c r="C14111" s="2"/>
      <c r="D14111" s="2" t="s">
        <v>16</v>
      </c>
      <c r="E14111" s="4">
        <f>50.00*(1-Z1%)</f>
        <v>50</v>
      </c>
      <c r="F14111" s="2">
        <v>4</v>
      </c>
      <c r="G14111" s="2"/>
    </row>
    <row r="14112" spans="1:26" customHeight="1" ht="18" hidden="true" outlineLevel="3">
      <c r="A14112" s="2" t="s">
        <v>27230</v>
      </c>
      <c r="B14112" s="3" t="s">
        <v>27231</v>
      </c>
      <c r="C14112" s="2"/>
      <c r="D14112" s="2" t="s">
        <v>16</v>
      </c>
      <c r="E14112" s="4">
        <f>50.00*(1-Z1%)</f>
        <v>50</v>
      </c>
      <c r="F14112" s="2">
        <v>4</v>
      </c>
      <c r="G14112" s="2"/>
    </row>
    <row r="14113" spans="1:26" customHeight="1" ht="35" hidden="true" outlineLevel="3">
      <c r="A14113" s="5" t="s">
        <v>27232</v>
      </c>
      <c r="B14113" s="5"/>
      <c r="C14113" s="5"/>
      <c r="D14113" s="5"/>
      <c r="E14113" s="5"/>
      <c r="F14113" s="5"/>
      <c r="G14113" s="5"/>
    </row>
    <row r="14114" spans="1:26" customHeight="1" ht="36" hidden="true" outlineLevel="3">
      <c r="A14114" s="2" t="s">
        <v>27233</v>
      </c>
      <c r="B14114" s="3" t="s">
        <v>27234</v>
      </c>
      <c r="C14114" s="2"/>
      <c r="D14114" s="2" t="s">
        <v>16</v>
      </c>
      <c r="E14114" s="4">
        <f>100.00*(1-Z1%)</f>
        <v>100</v>
      </c>
      <c r="F14114" s="2">
        <v>2</v>
      </c>
      <c r="G14114" s="2"/>
    </row>
    <row r="14115" spans="1:26" customHeight="1" ht="18" hidden="true" outlineLevel="3">
      <c r="A14115" s="2" t="s">
        <v>27235</v>
      </c>
      <c r="B14115" s="3" t="s">
        <v>27236</v>
      </c>
      <c r="C14115" s="2"/>
      <c r="D14115" s="2" t="s">
        <v>16</v>
      </c>
      <c r="E14115" s="4">
        <f>115.00*(1-Z1%)</f>
        <v>115</v>
      </c>
      <c r="F14115" s="2">
        <v>1</v>
      </c>
      <c r="G14115" s="2"/>
    </row>
    <row r="14116" spans="1:26" customHeight="1" ht="18" hidden="true" outlineLevel="3">
      <c r="A14116" s="2" t="s">
        <v>27237</v>
      </c>
      <c r="B14116" s="3" t="s">
        <v>27238</v>
      </c>
      <c r="C14116" s="2"/>
      <c r="D14116" s="2" t="s">
        <v>16</v>
      </c>
      <c r="E14116" s="4">
        <f>80.00*(1-Z1%)</f>
        <v>80</v>
      </c>
      <c r="F14116" s="2">
        <v>1</v>
      </c>
      <c r="G14116" s="2"/>
    </row>
    <row r="14117" spans="1:26" customHeight="1" ht="18" hidden="true" outlineLevel="3">
      <c r="A14117" s="2" t="s">
        <v>27239</v>
      </c>
      <c r="B14117" s="3" t="s">
        <v>27240</v>
      </c>
      <c r="C14117" s="2"/>
      <c r="D14117" s="2" t="s">
        <v>16</v>
      </c>
      <c r="E14117" s="4">
        <f>20.00*(1-Z1%)</f>
        <v>20</v>
      </c>
      <c r="F14117" s="2">
        <v>7</v>
      </c>
      <c r="G14117" s="2"/>
    </row>
    <row r="14118" spans="1:26" customHeight="1" ht="18" hidden="true" outlineLevel="3">
      <c r="A14118" s="2" t="s">
        <v>27241</v>
      </c>
      <c r="B14118" s="3" t="s">
        <v>27242</v>
      </c>
      <c r="C14118" s="2"/>
      <c r="D14118" s="2" t="s">
        <v>16</v>
      </c>
      <c r="E14118" s="4">
        <f>30.00*(1-Z1%)</f>
        <v>30</v>
      </c>
      <c r="F14118" s="2">
        <v>9</v>
      </c>
      <c r="G14118" s="2"/>
    </row>
    <row r="14119" spans="1:26" customHeight="1" ht="35" hidden="true" outlineLevel="2">
      <c r="A14119" s="5" t="s">
        <v>27243</v>
      </c>
      <c r="B14119" s="5"/>
      <c r="C14119" s="5"/>
      <c r="D14119" s="5"/>
      <c r="E14119" s="5"/>
      <c r="F14119" s="5"/>
      <c r="G14119" s="5"/>
    </row>
    <row r="14120" spans="1:26" customHeight="1" ht="35" hidden="true" outlineLevel="3">
      <c r="A14120" s="5" t="s">
        <v>27244</v>
      </c>
      <c r="B14120" s="5"/>
      <c r="C14120" s="5"/>
      <c r="D14120" s="5"/>
      <c r="E14120" s="5"/>
      <c r="F14120" s="5"/>
      <c r="G14120" s="5"/>
    </row>
    <row r="14121" spans="1:26" customHeight="1" ht="18" hidden="true" outlineLevel="3">
      <c r="A14121" s="2" t="s">
        <v>27245</v>
      </c>
      <c r="B14121" s="3" t="s">
        <v>27246</v>
      </c>
      <c r="C14121" s="2"/>
      <c r="D14121" s="2" t="s">
        <v>16</v>
      </c>
      <c r="E14121" s="4">
        <f>750.00*(1-Z1%)</f>
        <v>750</v>
      </c>
      <c r="F14121" s="2">
        <v>2</v>
      </c>
      <c r="G14121" s="2"/>
    </row>
    <row r="14122" spans="1:26" customHeight="1" ht="18" hidden="true" outlineLevel="3">
      <c r="A14122" s="2" t="s">
        <v>27247</v>
      </c>
      <c r="B14122" s="3" t="s">
        <v>27248</v>
      </c>
      <c r="C14122" s="2"/>
      <c r="D14122" s="2" t="s">
        <v>16</v>
      </c>
      <c r="E14122" s="4">
        <f>450.00*(1-Z1%)</f>
        <v>450</v>
      </c>
      <c r="F14122" s="2">
        <v>1</v>
      </c>
      <c r="G14122" s="2"/>
    </row>
    <row r="14123" spans="1:26" customHeight="1" ht="18" hidden="true" outlineLevel="3">
      <c r="A14123" s="2" t="s">
        <v>27249</v>
      </c>
      <c r="B14123" s="3" t="s">
        <v>27250</v>
      </c>
      <c r="C14123" s="2"/>
      <c r="D14123" s="2" t="s">
        <v>16</v>
      </c>
      <c r="E14123" s="4">
        <f>750.00*(1-Z1%)</f>
        <v>750</v>
      </c>
      <c r="F14123" s="2">
        <v>1</v>
      </c>
      <c r="G14123" s="2"/>
    </row>
    <row r="14124" spans="1:26" customHeight="1" ht="18" hidden="true" outlineLevel="3">
      <c r="A14124" s="2" t="s">
        <v>27251</v>
      </c>
      <c r="B14124" s="3" t="s">
        <v>27252</v>
      </c>
      <c r="C14124" s="2"/>
      <c r="D14124" s="2" t="s">
        <v>16</v>
      </c>
      <c r="E14124" s="4">
        <f>990.00*(1-Z1%)</f>
        <v>990</v>
      </c>
      <c r="F14124" s="2">
        <v>1</v>
      </c>
      <c r="G14124" s="2"/>
    </row>
    <row r="14125" spans="1:26" customHeight="1" ht="35" hidden="true" outlineLevel="3">
      <c r="A14125" s="5" t="s">
        <v>27253</v>
      </c>
      <c r="B14125" s="5"/>
      <c r="C14125" s="5"/>
      <c r="D14125" s="5"/>
      <c r="E14125" s="5"/>
      <c r="F14125" s="5"/>
      <c r="G14125" s="5"/>
    </row>
    <row r="14126" spans="1:26" customHeight="1" ht="36" hidden="true" outlineLevel="3">
      <c r="A14126" s="2" t="s">
        <v>27254</v>
      </c>
      <c r="B14126" s="3" t="s">
        <v>27255</v>
      </c>
      <c r="C14126" s="2"/>
      <c r="D14126" s="2" t="s">
        <v>16</v>
      </c>
      <c r="E14126" s="4">
        <f>320.00*(1-Z1%)</f>
        <v>320</v>
      </c>
      <c r="F14126" s="2">
        <v>2</v>
      </c>
      <c r="G14126" s="2"/>
    </row>
    <row r="14127" spans="1:26" customHeight="1" ht="36" hidden="true" outlineLevel="3">
      <c r="A14127" s="2" t="s">
        <v>27256</v>
      </c>
      <c r="B14127" s="3" t="s">
        <v>27257</v>
      </c>
      <c r="C14127" s="2"/>
      <c r="D14127" s="2" t="s">
        <v>16</v>
      </c>
      <c r="E14127" s="4">
        <f>325.00*(1-Z1%)</f>
        <v>325</v>
      </c>
      <c r="F14127" s="2">
        <v>3</v>
      </c>
      <c r="G14127" s="2"/>
    </row>
    <row r="14128" spans="1:26" customHeight="1" ht="36" hidden="true" outlineLevel="3">
      <c r="A14128" s="2" t="s">
        <v>27258</v>
      </c>
      <c r="B14128" s="3" t="s">
        <v>27259</v>
      </c>
      <c r="C14128" s="2"/>
      <c r="D14128" s="2" t="s">
        <v>16</v>
      </c>
      <c r="E14128" s="4">
        <f>350.00*(1-Z1%)</f>
        <v>350</v>
      </c>
      <c r="F14128" s="2">
        <v>1</v>
      </c>
      <c r="G14128" s="2"/>
    </row>
    <row r="14129" spans="1:26" customHeight="1" ht="36" hidden="true" outlineLevel="3">
      <c r="A14129" s="2" t="s">
        <v>27260</v>
      </c>
      <c r="B14129" s="3" t="s">
        <v>27261</v>
      </c>
      <c r="C14129" s="2"/>
      <c r="D14129" s="2" t="s">
        <v>16</v>
      </c>
      <c r="E14129" s="4">
        <f>250.00*(1-Z1%)</f>
        <v>250</v>
      </c>
      <c r="F14129" s="2">
        <v>2</v>
      </c>
      <c r="G14129" s="2"/>
    </row>
    <row r="14130" spans="1:26" customHeight="1" ht="36" hidden="true" outlineLevel="3">
      <c r="A14130" s="2" t="s">
        <v>27262</v>
      </c>
      <c r="B14130" s="3" t="s">
        <v>27263</v>
      </c>
      <c r="C14130" s="2"/>
      <c r="D14130" s="2" t="s">
        <v>16</v>
      </c>
      <c r="E14130" s="4">
        <f>230.00*(1-Z1%)</f>
        <v>230</v>
      </c>
      <c r="F14130" s="2">
        <v>2</v>
      </c>
      <c r="G14130" s="2"/>
    </row>
    <row r="14131" spans="1:26" customHeight="1" ht="36" hidden="true" outlineLevel="3">
      <c r="A14131" s="2" t="s">
        <v>27264</v>
      </c>
      <c r="B14131" s="3" t="s">
        <v>27265</v>
      </c>
      <c r="C14131" s="2"/>
      <c r="D14131" s="2" t="s">
        <v>16</v>
      </c>
      <c r="E14131" s="4">
        <f>200.00*(1-Z1%)</f>
        <v>200</v>
      </c>
      <c r="F14131" s="2">
        <v>2</v>
      </c>
      <c r="G14131" s="2"/>
    </row>
    <row r="14132" spans="1:26" customHeight="1" ht="18" hidden="true" outlineLevel="3">
      <c r="A14132" s="2" t="s">
        <v>27266</v>
      </c>
      <c r="B14132" s="3" t="s">
        <v>27267</v>
      </c>
      <c r="C14132" s="2"/>
      <c r="D14132" s="2" t="s">
        <v>16</v>
      </c>
      <c r="E14132" s="4">
        <f>150.00*(1-Z1%)</f>
        <v>150</v>
      </c>
      <c r="F14132" s="2">
        <v>2</v>
      </c>
      <c r="G14132" s="2"/>
    </row>
    <row r="14133" spans="1:26" customHeight="1" ht="36" hidden="true" outlineLevel="3">
      <c r="A14133" s="2" t="s">
        <v>27268</v>
      </c>
      <c r="B14133" s="3" t="s">
        <v>27269</v>
      </c>
      <c r="C14133" s="2"/>
      <c r="D14133" s="2" t="s">
        <v>16</v>
      </c>
      <c r="E14133" s="4">
        <f>200.00*(1-Z1%)</f>
        <v>200</v>
      </c>
      <c r="F14133" s="2">
        <v>2</v>
      </c>
      <c r="G14133" s="2"/>
    </row>
    <row r="14134" spans="1:26" customHeight="1" ht="36" hidden="true" outlineLevel="3">
      <c r="A14134" s="2" t="s">
        <v>27270</v>
      </c>
      <c r="B14134" s="3" t="s">
        <v>27271</v>
      </c>
      <c r="C14134" s="2"/>
      <c r="D14134" s="2" t="s">
        <v>16</v>
      </c>
      <c r="E14134" s="4">
        <f>270.00*(1-Z1%)</f>
        <v>270</v>
      </c>
      <c r="F14134" s="2">
        <v>2</v>
      </c>
      <c r="G14134" s="2"/>
    </row>
    <row r="14135" spans="1:26" customHeight="1" ht="18" hidden="true" outlineLevel="3">
      <c r="A14135" s="2" t="s">
        <v>27272</v>
      </c>
      <c r="B14135" s="3" t="s">
        <v>27273</v>
      </c>
      <c r="C14135" s="2"/>
      <c r="D14135" s="2" t="s">
        <v>16</v>
      </c>
      <c r="E14135" s="4">
        <f>200.00*(1-Z1%)</f>
        <v>200</v>
      </c>
      <c r="F14135" s="2">
        <v>2</v>
      </c>
      <c r="G14135" s="2"/>
    </row>
    <row r="14136" spans="1:26" customHeight="1" ht="36" hidden="true" outlineLevel="3">
      <c r="A14136" s="2" t="s">
        <v>27274</v>
      </c>
      <c r="B14136" s="3" t="s">
        <v>27275</v>
      </c>
      <c r="C14136" s="2"/>
      <c r="D14136" s="2" t="s">
        <v>16</v>
      </c>
      <c r="E14136" s="4">
        <f>350.00*(1-Z1%)</f>
        <v>350</v>
      </c>
      <c r="F14136" s="2">
        <v>2</v>
      </c>
      <c r="G14136" s="2"/>
    </row>
    <row r="14137" spans="1:26" customHeight="1" ht="36" hidden="true" outlineLevel="3">
      <c r="A14137" s="2" t="s">
        <v>27276</v>
      </c>
      <c r="B14137" s="3" t="s">
        <v>27277</v>
      </c>
      <c r="C14137" s="2"/>
      <c r="D14137" s="2" t="s">
        <v>16</v>
      </c>
      <c r="E14137" s="4">
        <f>200.00*(1-Z1%)</f>
        <v>200</v>
      </c>
      <c r="F14137" s="2">
        <v>3</v>
      </c>
      <c r="G14137" s="2"/>
    </row>
    <row r="14138" spans="1:26" customHeight="1" ht="36" hidden="true" outlineLevel="3">
      <c r="A14138" s="2" t="s">
        <v>27278</v>
      </c>
      <c r="B14138" s="3" t="s">
        <v>27279</v>
      </c>
      <c r="C14138" s="2"/>
      <c r="D14138" s="2" t="s">
        <v>16</v>
      </c>
      <c r="E14138" s="4">
        <f>200.00*(1-Z1%)</f>
        <v>200</v>
      </c>
      <c r="F14138" s="2">
        <v>1</v>
      </c>
      <c r="G14138" s="2"/>
    </row>
    <row r="14139" spans="1:26" customHeight="1" ht="36" hidden="true" outlineLevel="3">
      <c r="A14139" s="2" t="s">
        <v>27280</v>
      </c>
      <c r="B14139" s="3" t="s">
        <v>27281</v>
      </c>
      <c r="C14139" s="2"/>
      <c r="D14139" s="2" t="s">
        <v>16</v>
      </c>
      <c r="E14139" s="4">
        <f>200.00*(1-Z1%)</f>
        <v>200</v>
      </c>
      <c r="F14139" s="2">
        <v>2</v>
      </c>
      <c r="G14139" s="2"/>
    </row>
    <row r="14140" spans="1:26" customHeight="1" ht="36" hidden="true" outlineLevel="3">
      <c r="A14140" s="2" t="s">
        <v>27282</v>
      </c>
      <c r="B14140" s="3" t="s">
        <v>27283</v>
      </c>
      <c r="C14140" s="2"/>
      <c r="D14140" s="2" t="s">
        <v>16</v>
      </c>
      <c r="E14140" s="4">
        <f>250.00*(1-Z1%)</f>
        <v>250</v>
      </c>
      <c r="F14140" s="2">
        <v>2</v>
      </c>
      <c r="G14140" s="2"/>
    </row>
    <row r="14141" spans="1:26" customHeight="1" ht="36" hidden="true" outlineLevel="3">
      <c r="A14141" s="2" t="s">
        <v>27284</v>
      </c>
      <c r="B14141" s="3" t="s">
        <v>27285</v>
      </c>
      <c r="C14141" s="2"/>
      <c r="D14141" s="2" t="s">
        <v>16</v>
      </c>
      <c r="E14141" s="4">
        <f>200.00*(1-Z1%)</f>
        <v>200</v>
      </c>
      <c r="F14141" s="2">
        <v>2</v>
      </c>
      <c r="G14141" s="2"/>
    </row>
    <row r="14142" spans="1:26" customHeight="1" ht="36" hidden="true" outlineLevel="3">
      <c r="A14142" s="2" t="s">
        <v>27286</v>
      </c>
      <c r="B14142" s="3" t="s">
        <v>27287</v>
      </c>
      <c r="C14142" s="2"/>
      <c r="D14142" s="2" t="s">
        <v>16</v>
      </c>
      <c r="E14142" s="4">
        <f>250.00*(1-Z1%)</f>
        <v>250</v>
      </c>
      <c r="F14142" s="2">
        <v>2</v>
      </c>
      <c r="G14142" s="2"/>
    </row>
    <row r="14143" spans="1:26" customHeight="1" ht="36" hidden="true" outlineLevel="3">
      <c r="A14143" s="2" t="s">
        <v>27288</v>
      </c>
      <c r="B14143" s="3" t="s">
        <v>27289</v>
      </c>
      <c r="C14143" s="2"/>
      <c r="D14143" s="2" t="s">
        <v>16</v>
      </c>
      <c r="E14143" s="4">
        <f>200.00*(1-Z1%)</f>
        <v>200</v>
      </c>
      <c r="F14143" s="2">
        <v>2</v>
      </c>
      <c r="G14143" s="2"/>
    </row>
    <row r="14144" spans="1:26" customHeight="1" ht="36" hidden="true" outlineLevel="3">
      <c r="A14144" s="2" t="s">
        <v>27290</v>
      </c>
      <c r="B14144" s="3" t="s">
        <v>27291</v>
      </c>
      <c r="C14144" s="2"/>
      <c r="D14144" s="2" t="s">
        <v>16</v>
      </c>
      <c r="E14144" s="4">
        <f>200.00*(1-Z1%)</f>
        <v>200</v>
      </c>
      <c r="F14144" s="2">
        <v>1</v>
      </c>
      <c r="G14144" s="2"/>
    </row>
    <row r="14145" spans="1:26" customHeight="1" ht="36" hidden="true" outlineLevel="3">
      <c r="A14145" s="2" t="s">
        <v>27292</v>
      </c>
      <c r="B14145" s="3" t="s">
        <v>27293</v>
      </c>
      <c r="C14145" s="2"/>
      <c r="D14145" s="2" t="s">
        <v>16</v>
      </c>
      <c r="E14145" s="4">
        <f>300.00*(1-Z1%)</f>
        <v>300</v>
      </c>
      <c r="F14145" s="2">
        <v>2</v>
      </c>
      <c r="G14145" s="2"/>
    </row>
    <row r="14146" spans="1:26" customHeight="1" ht="18" hidden="true" outlineLevel="3">
      <c r="A14146" s="2" t="s">
        <v>27294</v>
      </c>
      <c r="B14146" s="3" t="s">
        <v>27295</v>
      </c>
      <c r="C14146" s="2"/>
      <c r="D14146" s="2" t="s">
        <v>16</v>
      </c>
      <c r="E14146" s="4">
        <f>250.00*(1-Z1%)</f>
        <v>250</v>
      </c>
      <c r="F14146" s="2">
        <v>1</v>
      </c>
      <c r="G14146" s="2"/>
    </row>
    <row r="14147" spans="1:26" customHeight="1" ht="36" hidden="true" outlineLevel="3">
      <c r="A14147" s="2" t="s">
        <v>27296</v>
      </c>
      <c r="B14147" s="3" t="s">
        <v>27297</v>
      </c>
      <c r="C14147" s="2"/>
      <c r="D14147" s="2" t="s">
        <v>16</v>
      </c>
      <c r="E14147" s="4">
        <f>200.00*(1-Z1%)</f>
        <v>200</v>
      </c>
      <c r="F14147" s="2">
        <v>2</v>
      </c>
      <c r="G14147" s="2"/>
    </row>
    <row r="14148" spans="1:26" customHeight="1" ht="36" hidden="true" outlineLevel="3">
      <c r="A14148" s="2" t="s">
        <v>27298</v>
      </c>
      <c r="B14148" s="3" t="s">
        <v>27299</v>
      </c>
      <c r="C14148" s="2"/>
      <c r="D14148" s="2" t="s">
        <v>16</v>
      </c>
      <c r="E14148" s="4">
        <f>300.00*(1-Z1%)</f>
        <v>300</v>
      </c>
      <c r="F14148" s="2">
        <v>1</v>
      </c>
      <c r="G14148" s="2"/>
    </row>
    <row r="14149" spans="1:26" customHeight="1" ht="36" hidden="true" outlineLevel="3">
      <c r="A14149" s="2" t="s">
        <v>27300</v>
      </c>
      <c r="B14149" s="3" t="s">
        <v>27301</v>
      </c>
      <c r="C14149" s="2"/>
      <c r="D14149" s="2" t="s">
        <v>16</v>
      </c>
      <c r="E14149" s="4">
        <f>230.00*(1-Z1%)</f>
        <v>230</v>
      </c>
      <c r="F14149" s="2">
        <v>2</v>
      </c>
      <c r="G14149" s="2"/>
    </row>
    <row r="14150" spans="1:26" customHeight="1" ht="36" hidden="true" outlineLevel="3">
      <c r="A14150" s="2" t="s">
        <v>27302</v>
      </c>
      <c r="B14150" s="3" t="s">
        <v>27303</v>
      </c>
      <c r="C14150" s="2"/>
      <c r="D14150" s="2" t="s">
        <v>16</v>
      </c>
      <c r="E14150" s="4">
        <f>200.00*(1-Z1%)</f>
        <v>200</v>
      </c>
      <c r="F14150" s="2">
        <v>2</v>
      </c>
      <c r="G14150" s="2"/>
    </row>
    <row r="14151" spans="1:26" customHeight="1" ht="36" hidden="true" outlineLevel="3">
      <c r="A14151" s="2" t="s">
        <v>27304</v>
      </c>
      <c r="B14151" s="3" t="s">
        <v>27305</v>
      </c>
      <c r="C14151" s="2"/>
      <c r="D14151" s="2" t="s">
        <v>16</v>
      </c>
      <c r="E14151" s="4">
        <f>200.00*(1-Z1%)</f>
        <v>200</v>
      </c>
      <c r="F14151" s="2">
        <v>2</v>
      </c>
      <c r="G14151" s="2"/>
    </row>
    <row r="14152" spans="1:26" customHeight="1" ht="36" hidden="true" outlineLevel="3">
      <c r="A14152" s="2" t="s">
        <v>27306</v>
      </c>
      <c r="B14152" s="3" t="s">
        <v>27307</v>
      </c>
      <c r="C14152" s="2"/>
      <c r="D14152" s="2" t="s">
        <v>16</v>
      </c>
      <c r="E14152" s="4">
        <f>200.00*(1-Z1%)</f>
        <v>200</v>
      </c>
      <c r="F14152" s="2">
        <v>2</v>
      </c>
      <c r="G14152" s="2"/>
    </row>
    <row r="14153" spans="1:26" customHeight="1" ht="36" hidden="true" outlineLevel="3">
      <c r="A14153" s="2" t="s">
        <v>27308</v>
      </c>
      <c r="B14153" s="3" t="s">
        <v>27309</v>
      </c>
      <c r="C14153" s="2"/>
      <c r="D14153" s="2" t="s">
        <v>16</v>
      </c>
      <c r="E14153" s="4">
        <f>220.00*(1-Z1%)</f>
        <v>220</v>
      </c>
      <c r="F14153" s="2">
        <v>2</v>
      </c>
      <c r="G14153" s="2"/>
    </row>
    <row r="14154" spans="1:26" customHeight="1" ht="36" hidden="true" outlineLevel="3">
      <c r="A14154" s="2" t="s">
        <v>27310</v>
      </c>
      <c r="B14154" s="3" t="s">
        <v>27311</v>
      </c>
      <c r="C14154" s="2"/>
      <c r="D14154" s="2" t="s">
        <v>16</v>
      </c>
      <c r="E14154" s="4">
        <f>200.00*(1-Z1%)</f>
        <v>200</v>
      </c>
      <c r="F14154" s="2">
        <v>3</v>
      </c>
      <c r="G14154" s="2"/>
    </row>
    <row r="14155" spans="1:26" customHeight="1" ht="36" hidden="true" outlineLevel="3">
      <c r="A14155" s="2" t="s">
        <v>27312</v>
      </c>
      <c r="B14155" s="3" t="s">
        <v>27313</v>
      </c>
      <c r="C14155" s="2"/>
      <c r="D14155" s="2" t="s">
        <v>16</v>
      </c>
      <c r="E14155" s="4">
        <f>200.00*(1-Z1%)</f>
        <v>200</v>
      </c>
      <c r="F14155" s="2">
        <v>2</v>
      </c>
      <c r="G14155" s="2"/>
    </row>
    <row r="14156" spans="1:26" customHeight="1" ht="36" hidden="true" outlineLevel="3">
      <c r="A14156" s="2" t="s">
        <v>27314</v>
      </c>
      <c r="B14156" s="3" t="s">
        <v>27315</v>
      </c>
      <c r="C14156" s="2"/>
      <c r="D14156" s="2" t="s">
        <v>16</v>
      </c>
      <c r="E14156" s="4">
        <f>200.00*(1-Z1%)</f>
        <v>200</v>
      </c>
      <c r="F14156" s="2">
        <v>2</v>
      </c>
      <c r="G14156" s="2"/>
    </row>
    <row r="14157" spans="1:26" customHeight="1" ht="36" hidden="true" outlineLevel="3">
      <c r="A14157" s="2" t="s">
        <v>27316</v>
      </c>
      <c r="B14157" s="3" t="s">
        <v>27317</v>
      </c>
      <c r="C14157" s="2"/>
      <c r="D14157" s="2" t="s">
        <v>16</v>
      </c>
      <c r="E14157" s="4">
        <f>200.00*(1-Z1%)</f>
        <v>200</v>
      </c>
      <c r="F14157" s="2">
        <v>2</v>
      </c>
      <c r="G14157" s="2"/>
    </row>
    <row r="14158" spans="1:26" customHeight="1" ht="36" hidden="true" outlineLevel="3">
      <c r="A14158" s="2" t="s">
        <v>27318</v>
      </c>
      <c r="B14158" s="3" t="s">
        <v>27319</v>
      </c>
      <c r="C14158" s="2"/>
      <c r="D14158" s="2" t="s">
        <v>16</v>
      </c>
      <c r="E14158" s="4">
        <f>170.00*(1-Z1%)</f>
        <v>170</v>
      </c>
      <c r="F14158" s="2">
        <v>1</v>
      </c>
      <c r="G14158" s="2"/>
    </row>
    <row r="14159" spans="1:26" customHeight="1" ht="36" hidden="true" outlineLevel="3">
      <c r="A14159" s="2" t="s">
        <v>27320</v>
      </c>
      <c r="B14159" s="3" t="s">
        <v>27321</v>
      </c>
      <c r="C14159" s="2"/>
      <c r="D14159" s="2" t="s">
        <v>16</v>
      </c>
      <c r="E14159" s="4">
        <f>200.00*(1-Z1%)</f>
        <v>200</v>
      </c>
      <c r="F14159" s="2">
        <v>2</v>
      </c>
      <c r="G14159" s="2"/>
    </row>
    <row r="14160" spans="1:26" customHeight="1" ht="36" hidden="true" outlineLevel="3">
      <c r="A14160" s="2" t="s">
        <v>27322</v>
      </c>
      <c r="B14160" s="3" t="s">
        <v>27323</v>
      </c>
      <c r="C14160" s="2"/>
      <c r="D14160" s="2" t="s">
        <v>16</v>
      </c>
      <c r="E14160" s="4">
        <f>180.00*(1-Z1%)</f>
        <v>180</v>
      </c>
      <c r="F14160" s="2">
        <v>2</v>
      </c>
      <c r="G14160" s="2"/>
    </row>
    <row r="14161" spans="1:26" customHeight="1" ht="18" hidden="true" outlineLevel="3">
      <c r="A14161" s="2" t="s">
        <v>27324</v>
      </c>
      <c r="B14161" s="3" t="s">
        <v>27325</v>
      </c>
      <c r="C14161" s="2"/>
      <c r="D14161" s="2" t="s">
        <v>16</v>
      </c>
      <c r="E14161" s="4">
        <f>300.00*(1-Z1%)</f>
        <v>300</v>
      </c>
      <c r="F14161" s="2">
        <v>2</v>
      </c>
      <c r="G14161" s="2"/>
    </row>
    <row r="14162" spans="1:26" customHeight="1" ht="36" hidden="true" outlineLevel="3">
      <c r="A14162" s="2" t="s">
        <v>27326</v>
      </c>
      <c r="B14162" s="3" t="s">
        <v>27327</v>
      </c>
      <c r="C14162" s="2"/>
      <c r="D14162" s="2" t="s">
        <v>16</v>
      </c>
      <c r="E14162" s="4">
        <f>200.00*(1-Z1%)</f>
        <v>200</v>
      </c>
      <c r="F14162" s="2">
        <v>2</v>
      </c>
      <c r="G14162" s="2"/>
    </row>
    <row r="14163" spans="1:26" customHeight="1" ht="36" hidden="true" outlineLevel="3">
      <c r="A14163" s="2" t="s">
        <v>27328</v>
      </c>
      <c r="B14163" s="3" t="s">
        <v>27329</v>
      </c>
      <c r="C14163" s="2"/>
      <c r="D14163" s="2" t="s">
        <v>16</v>
      </c>
      <c r="E14163" s="4">
        <f>220.00*(1-Z1%)</f>
        <v>220</v>
      </c>
      <c r="F14163" s="2">
        <v>2</v>
      </c>
      <c r="G14163" s="2"/>
    </row>
    <row r="14164" spans="1:26" customHeight="1" ht="36" hidden="true" outlineLevel="3">
      <c r="A14164" s="2" t="s">
        <v>27330</v>
      </c>
      <c r="B14164" s="3" t="s">
        <v>27331</v>
      </c>
      <c r="C14164" s="2"/>
      <c r="D14164" s="2" t="s">
        <v>16</v>
      </c>
      <c r="E14164" s="4">
        <f>200.00*(1-Z1%)</f>
        <v>200</v>
      </c>
      <c r="F14164" s="2">
        <v>2</v>
      </c>
      <c r="G14164" s="2"/>
    </row>
    <row r="14165" spans="1:26" customHeight="1" ht="36" hidden="true" outlineLevel="3">
      <c r="A14165" s="2" t="s">
        <v>27332</v>
      </c>
      <c r="B14165" s="3" t="s">
        <v>27333</v>
      </c>
      <c r="C14165" s="2"/>
      <c r="D14165" s="2" t="s">
        <v>16</v>
      </c>
      <c r="E14165" s="4">
        <f>350.00*(1-Z1%)</f>
        <v>350</v>
      </c>
      <c r="F14165" s="2">
        <v>2</v>
      </c>
      <c r="G14165" s="2"/>
    </row>
    <row r="14166" spans="1:26" customHeight="1" ht="36" hidden="true" outlineLevel="3">
      <c r="A14166" s="2" t="s">
        <v>27334</v>
      </c>
      <c r="B14166" s="3" t="s">
        <v>27335</v>
      </c>
      <c r="C14166" s="2"/>
      <c r="D14166" s="2" t="s">
        <v>16</v>
      </c>
      <c r="E14166" s="4">
        <f>390.00*(1-Z1%)</f>
        <v>390</v>
      </c>
      <c r="F14166" s="2">
        <v>2</v>
      </c>
      <c r="G14166" s="2"/>
    </row>
    <row r="14167" spans="1:26" customHeight="1" ht="36" hidden="true" outlineLevel="3">
      <c r="A14167" s="2" t="s">
        <v>27336</v>
      </c>
      <c r="B14167" s="3" t="s">
        <v>27337</v>
      </c>
      <c r="C14167" s="2"/>
      <c r="D14167" s="2" t="s">
        <v>16</v>
      </c>
      <c r="E14167" s="4">
        <f>390.00*(1-Z1%)</f>
        <v>390</v>
      </c>
      <c r="F14167" s="2">
        <v>2</v>
      </c>
      <c r="G14167" s="2"/>
    </row>
    <row r="14168" spans="1:26" customHeight="1" ht="36" hidden="true" outlineLevel="3">
      <c r="A14168" s="2" t="s">
        <v>27338</v>
      </c>
      <c r="B14168" s="3" t="s">
        <v>27339</v>
      </c>
      <c r="C14168" s="2"/>
      <c r="D14168" s="2" t="s">
        <v>16</v>
      </c>
      <c r="E14168" s="4">
        <f>200.00*(1-Z1%)</f>
        <v>200</v>
      </c>
      <c r="F14168" s="2">
        <v>2</v>
      </c>
      <c r="G14168" s="2"/>
    </row>
    <row r="14169" spans="1:26" customHeight="1" ht="36" hidden="true" outlineLevel="3">
      <c r="A14169" s="2" t="s">
        <v>27340</v>
      </c>
      <c r="B14169" s="3" t="s">
        <v>27341</v>
      </c>
      <c r="C14169" s="2"/>
      <c r="D14169" s="2" t="s">
        <v>16</v>
      </c>
      <c r="E14169" s="4">
        <f>300.00*(1-Z1%)</f>
        <v>300</v>
      </c>
      <c r="F14169" s="2">
        <v>1</v>
      </c>
      <c r="G14169" s="2"/>
    </row>
    <row r="14170" spans="1:26" customHeight="1" ht="36" hidden="true" outlineLevel="3">
      <c r="A14170" s="2" t="s">
        <v>27342</v>
      </c>
      <c r="B14170" s="3" t="s">
        <v>27343</v>
      </c>
      <c r="C14170" s="2"/>
      <c r="D14170" s="2" t="s">
        <v>16</v>
      </c>
      <c r="E14170" s="4">
        <f>200.00*(1-Z1%)</f>
        <v>200</v>
      </c>
      <c r="F14170" s="2">
        <v>1</v>
      </c>
      <c r="G14170" s="2"/>
    </row>
    <row r="14171" spans="1:26" customHeight="1" ht="18" hidden="true" outlineLevel="3">
      <c r="A14171" s="2" t="s">
        <v>27344</v>
      </c>
      <c r="B14171" s="3" t="s">
        <v>27345</v>
      </c>
      <c r="C14171" s="2"/>
      <c r="D14171" s="2" t="s">
        <v>16</v>
      </c>
      <c r="E14171" s="4">
        <f>200.00*(1-Z1%)</f>
        <v>200</v>
      </c>
      <c r="F14171" s="2">
        <v>1</v>
      </c>
      <c r="G14171" s="2"/>
    </row>
    <row r="14172" spans="1:26" customHeight="1" ht="36" hidden="true" outlineLevel="3">
      <c r="A14172" s="2" t="s">
        <v>27346</v>
      </c>
      <c r="B14172" s="3" t="s">
        <v>27347</v>
      </c>
      <c r="C14172" s="2"/>
      <c r="D14172" s="2" t="s">
        <v>16</v>
      </c>
      <c r="E14172" s="4">
        <f>200.00*(1-Z1%)</f>
        <v>200</v>
      </c>
      <c r="F14172" s="2">
        <v>3</v>
      </c>
      <c r="G14172" s="2"/>
    </row>
    <row r="14173" spans="1:26" customHeight="1" ht="18" hidden="true" outlineLevel="3">
      <c r="A14173" s="2" t="s">
        <v>27348</v>
      </c>
      <c r="B14173" s="3" t="s">
        <v>27349</v>
      </c>
      <c r="C14173" s="2"/>
      <c r="D14173" s="2" t="s">
        <v>16</v>
      </c>
      <c r="E14173" s="4">
        <f>250.00*(1-Z1%)</f>
        <v>250</v>
      </c>
      <c r="F14173" s="2">
        <v>2</v>
      </c>
      <c r="G14173" s="2"/>
    </row>
    <row r="14174" spans="1:26" customHeight="1" ht="36" hidden="true" outlineLevel="3">
      <c r="A14174" s="2" t="s">
        <v>27350</v>
      </c>
      <c r="B14174" s="3" t="s">
        <v>27351</v>
      </c>
      <c r="C14174" s="2"/>
      <c r="D14174" s="2" t="s">
        <v>16</v>
      </c>
      <c r="E14174" s="4">
        <f>200.00*(1-Z1%)</f>
        <v>200</v>
      </c>
      <c r="F14174" s="2">
        <v>3</v>
      </c>
      <c r="G14174" s="2"/>
    </row>
    <row r="14175" spans="1:26" customHeight="1" ht="36" hidden="true" outlineLevel="3">
      <c r="A14175" s="2" t="s">
        <v>27352</v>
      </c>
      <c r="B14175" s="3" t="s">
        <v>27353</v>
      </c>
      <c r="C14175" s="2"/>
      <c r="D14175" s="2" t="s">
        <v>16</v>
      </c>
      <c r="E14175" s="4">
        <f>250.00*(1-Z1%)</f>
        <v>250</v>
      </c>
      <c r="F14175" s="2">
        <v>2</v>
      </c>
      <c r="G14175" s="2"/>
    </row>
    <row r="14176" spans="1:26" customHeight="1" ht="18" hidden="true" outlineLevel="3">
      <c r="A14176" s="2" t="s">
        <v>27354</v>
      </c>
      <c r="B14176" s="3" t="s">
        <v>27355</v>
      </c>
      <c r="C14176" s="2"/>
      <c r="D14176" s="2" t="s">
        <v>16</v>
      </c>
      <c r="E14176" s="4">
        <f>300.00*(1-Z1%)</f>
        <v>300</v>
      </c>
      <c r="F14176" s="2">
        <v>1</v>
      </c>
      <c r="G14176" s="2"/>
    </row>
    <row r="14177" spans="1:26" customHeight="1" ht="36" hidden="true" outlineLevel="3">
      <c r="A14177" s="2" t="s">
        <v>27356</v>
      </c>
      <c r="B14177" s="3" t="s">
        <v>27357</v>
      </c>
      <c r="C14177" s="2"/>
      <c r="D14177" s="2" t="s">
        <v>16</v>
      </c>
      <c r="E14177" s="4">
        <f>670.00*(1-Z1%)</f>
        <v>670</v>
      </c>
      <c r="F14177" s="2">
        <v>1</v>
      </c>
      <c r="G14177" s="2"/>
    </row>
    <row r="14178" spans="1:26" customHeight="1" ht="18" hidden="true" outlineLevel="3">
      <c r="A14178" s="2" t="s">
        <v>27358</v>
      </c>
      <c r="B14178" s="3" t="s">
        <v>27359</v>
      </c>
      <c r="C14178" s="2"/>
      <c r="D14178" s="2" t="s">
        <v>16</v>
      </c>
      <c r="E14178" s="4">
        <f>250.00*(1-Z1%)</f>
        <v>250</v>
      </c>
      <c r="F14178" s="2">
        <v>2</v>
      </c>
      <c r="G14178" s="2"/>
    </row>
    <row r="14179" spans="1:26" customHeight="1" ht="18" hidden="true" outlineLevel="3">
      <c r="A14179" s="2" t="s">
        <v>27360</v>
      </c>
      <c r="B14179" s="3" t="s">
        <v>27361</v>
      </c>
      <c r="C14179" s="2"/>
      <c r="D14179" s="2" t="s">
        <v>16</v>
      </c>
      <c r="E14179" s="4">
        <f>350.00*(1-Z1%)</f>
        <v>350</v>
      </c>
      <c r="F14179" s="2">
        <v>3</v>
      </c>
      <c r="G14179" s="2"/>
    </row>
    <row r="14180" spans="1:26" customHeight="1" ht="36" hidden="true" outlineLevel="3">
      <c r="A14180" s="2" t="s">
        <v>27362</v>
      </c>
      <c r="B14180" s="3" t="s">
        <v>27363</v>
      </c>
      <c r="C14180" s="2"/>
      <c r="D14180" s="2" t="s">
        <v>16</v>
      </c>
      <c r="E14180" s="4">
        <f>350.00*(1-Z1%)</f>
        <v>350</v>
      </c>
      <c r="F14180" s="2">
        <v>1</v>
      </c>
      <c r="G14180" s="2"/>
    </row>
    <row r="14181" spans="1:26" customHeight="1" ht="18" hidden="true" outlineLevel="3">
      <c r="A14181" s="2" t="s">
        <v>27364</v>
      </c>
      <c r="B14181" s="3" t="s">
        <v>27365</v>
      </c>
      <c r="C14181" s="2"/>
      <c r="D14181" s="2" t="s">
        <v>16</v>
      </c>
      <c r="E14181" s="4">
        <f>500.00*(1-Z1%)</f>
        <v>500</v>
      </c>
      <c r="F14181" s="2">
        <v>2</v>
      </c>
      <c r="G14181" s="2"/>
    </row>
    <row r="14182" spans="1:26" customHeight="1" ht="18" hidden="true" outlineLevel="3">
      <c r="A14182" s="2" t="s">
        <v>27366</v>
      </c>
      <c r="B14182" s="3" t="s">
        <v>27367</v>
      </c>
      <c r="C14182" s="2"/>
      <c r="D14182" s="2" t="s">
        <v>16</v>
      </c>
      <c r="E14182" s="4">
        <f>150.00*(1-Z1%)</f>
        <v>150</v>
      </c>
      <c r="F14182" s="2">
        <v>2</v>
      </c>
      <c r="G14182" s="2"/>
    </row>
    <row r="14183" spans="1:26" customHeight="1" ht="18" hidden="true" outlineLevel="3">
      <c r="A14183" s="2" t="s">
        <v>27368</v>
      </c>
      <c r="B14183" s="3" t="s">
        <v>27369</v>
      </c>
      <c r="C14183" s="2"/>
      <c r="D14183" s="2" t="s">
        <v>16</v>
      </c>
      <c r="E14183" s="4">
        <f>250.00*(1-Z1%)</f>
        <v>250</v>
      </c>
      <c r="F14183" s="2">
        <v>2</v>
      </c>
      <c r="G14183" s="2"/>
    </row>
    <row r="14184" spans="1:26" customHeight="1" ht="36" hidden="true" outlineLevel="3">
      <c r="A14184" s="2" t="s">
        <v>27370</v>
      </c>
      <c r="B14184" s="3" t="s">
        <v>27371</v>
      </c>
      <c r="C14184" s="2"/>
      <c r="D14184" s="2" t="s">
        <v>16</v>
      </c>
      <c r="E14184" s="4">
        <f>250.00*(1-Z1%)</f>
        <v>250</v>
      </c>
      <c r="F14184" s="2">
        <v>2</v>
      </c>
      <c r="G14184" s="2"/>
    </row>
    <row r="14185" spans="1:26" customHeight="1" ht="18" hidden="true" outlineLevel="3">
      <c r="A14185" s="2" t="s">
        <v>27372</v>
      </c>
      <c r="B14185" s="3" t="s">
        <v>27373</v>
      </c>
      <c r="C14185" s="2"/>
      <c r="D14185" s="2" t="s">
        <v>16</v>
      </c>
      <c r="E14185" s="4">
        <f>250.00*(1-Z1%)</f>
        <v>250</v>
      </c>
      <c r="F14185" s="2">
        <v>2</v>
      </c>
      <c r="G14185" s="2"/>
    </row>
    <row r="14186" spans="1:26" customHeight="1" ht="18" hidden="true" outlineLevel="3">
      <c r="A14186" s="2" t="s">
        <v>27374</v>
      </c>
      <c r="B14186" s="3" t="s">
        <v>27375</v>
      </c>
      <c r="C14186" s="2"/>
      <c r="D14186" s="2" t="s">
        <v>16</v>
      </c>
      <c r="E14186" s="4">
        <f>250.00*(1-Z1%)</f>
        <v>250</v>
      </c>
      <c r="F14186" s="2">
        <v>1</v>
      </c>
      <c r="G14186" s="2"/>
    </row>
    <row r="14187" spans="1:26" customHeight="1" ht="35" hidden="true" outlineLevel="3">
      <c r="A14187" s="5" t="s">
        <v>27376</v>
      </c>
      <c r="B14187" s="5"/>
      <c r="C14187" s="5"/>
      <c r="D14187" s="5"/>
      <c r="E14187" s="5"/>
      <c r="F14187" s="5"/>
      <c r="G14187" s="5"/>
    </row>
    <row r="14188" spans="1:26" customHeight="1" ht="18" hidden="true" outlineLevel="3">
      <c r="A14188" s="2" t="s">
        <v>27377</v>
      </c>
      <c r="B14188" s="3" t="s">
        <v>27378</v>
      </c>
      <c r="C14188" s="2"/>
      <c r="D14188" s="2" t="s">
        <v>16</v>
      </c>
      <c r="E14188" s="4">
        <f>50.00*(1-Z1%)</f>
        <v>50</v>
      </c>
      <c r="F14188" s="2">
        <v>3</v>
      </c>
      <c r="G14188" s="2"/>
    </row>
    <row r="14189" spans="1:26" customHeight="1" ht="18" hidden="true" outlineLevel="3">
      <c r="A14189" s="2" t="s">
        <v>27379</v>
      </c>
      <c r="B14189" s="3" t="s">
        <v>27380</v>
      </c>
      <c r="C14189" s="2"/>
      <c r="D14189" s="2" t="s">
        <v>16</v>
      </c>
      <c r="E14189" s="4">
        <f>50.00*(1-Z1%)</f>
        <v>50</v>
      </c>
      <c r="F14189" s="2">
        <v>2</v>
      </c>
      <c r="G14189" s="2"/>
    </row>
    <row r="14190" spans="1:26" customHeight="1" ht="18" hidden="true" outlineLevel="3">
      <c r="A14190" s="2" t="s">
        <v>27381</v>
      </c>
      <c r="B14190" s="3" t="s">
        <v>27382</v>
      </c>
      <c r="C14190" s="2"/>
      <c r="D14190" s="2" t="s">
        <v>16</v>
      </c>
      <c r="E14190" s="4">
        <f>50.00*(1-Z1%)</f>
        <v>50</v>
      </c>
      <c r="F14190" s="2">
        <v>1</v>
      </c>
      <c r="G14190" s="2"/>
    </row>
    <row r="14191" spans="1:26" customHeight="1" ht="36" hidden="true" outlineLevel="3">
      <c r="A14191" s="2" t="s">
        <v>27383</v>
      </c>
      <c r="B14191" s="3" t="s">
        <v>27384</v>
      </c>
      <c r="C14191" s="2"/>
      <c r="D14191" s="2" t="s">
        <v>16</v>
      </c>
      <c r="E14191" s="4">
        <f>150.00*(1-Z1%)</f>
        <v>150</v>
      </c>
      <c r="F14191" s="2">
        <v>2</v>
      </c>
      <c r="G14191" s="2"/>
    </row>
    <row r="14192" spans="1:26" customHeight="1" ht="36" hidden="true" outlineLevel="3">
      <c r="A14192" s="2" t="s">
        <v>27385</v>
      </c>
      <c r="B14192" s="3" t="s">
        <v>27386</v>
      </c>
      <c r="C14192" s="2"/>
      <c r="D14192" s="2" t="s">
        <v>16</v>
      </c>
      <c r="E14192" s="4">
        <f>150.00*(1-Z1%)</f>
        <v>150</v>
      </c>
      <c r="F14192" s="2">
        <v>2</v>
      </c>
      <c r="G14192" s="2"/>
    </row>
    <row r="14193" spans="1:26" customHeight="1" ht="36" hidden="true" outlineLevel="3">
      <c r="A14193" s="2" t="s">
        <v>27387</v>
      </c>
      <c r="B14193" s="3" t="s">
        <v>27388</v>
      </c>
      <c r="C14193" s="2"/>
      <c r="D14193" s="2" t="s">
        <v>16</v>
      </c>
      <c r="E14193" s="4">
        <f>200.00*(1-Z1%)</f>
        <v>200</v>
      </c>
      <c r="F14193" s="2">
        <v>2</v>
      </c>
      <c r="G14193" s="2"/>
    </row>
    <row r="14194" spans="1:26" customHeight="1" ht="36" hidden="true" outlineLevel="3">
      <c r="A14194" s="2" t="s">
        <v>27389</v>
      </c>
      <c r="B14194" s="3" t="s">
        <v>27390</v>
      </c>
      <c r="C14194" s="2"/>
      <c r="D14194" s="2" t="s">
        <v>16</v>
      </c>
      <c r="E14194" s="4">
        <f>50.00*(1-Z1%)</f>
        <v>50</v>
      </c>
      <c r="F14194" s="2">
        <v>3</v>
      </c>
      <c r="G14194" s="2"/>
    </row>
    <row r="14195" spans="1:26" customHeight="1" ht="36" hidden="true" outlineLevel="3">
      <c r="A14195" s="2" t="s">
        <v>27391</v>
      </c>
      <c r="B14195" s="3" t="s">
        <v>27392</v>
      </c>
      <c r="C14195" s="2"/>
      <c r="D14195" s="2" t="s">
        <v>16</v>
      </c>
      <c r="E14195" s="4">
        <f>100.00*(1-Z1%)</f>
        <v>100</v>
      </c>
      <c r="F14195" s="2">
        <v>2</v>
      </c>
      <c r="G14195" s="2"/>
    </row>
    <row r="14196" spans="1:26" customHeight="1" ht="36" hidden="true" outlineLevel="3">
      <c r="A14196" s="2" t="s">
        <v>27393</v>
      </c>
      <c r="B14196" s="3" t="s">
        <v>27394</v>
      </c>
      <c r="C14196" s="2"/>
      <c r="D14196" s="2" t="s">
        <v>16</v>
      </c>
      <c r="E14196" s="4">
        <f>100.00*(1-Z1%)</f>
        <v>100</v>
      </c>
      <c r="F14196" s="2">
        <v>2</v>
      </c>
      <c r="G14196" s="2"/>
    </row>
    <row r="14197" spans="1:26" customHeight="1" ht="36" hidden="true" outlineLevel="3">
      <c r="A14197" s="2" t="s">
        <v>27395</v>
      </c>
      <c r="B14197" s="3" t="s">
        <v>27396</v>
      </c>
      <c r="C14197" s="2"/>
      <c r="D14197" s="2" t="s">
        <v>16</v>
      </c>
      <c r="E14197" s="4">
        <f>100.00*(1-Z1%)</f>
        <v>100</v>
      </c>
      <c r="F14197" s="2">
        <v>2</v>
      </c>
      <c r="G14197" s="2"/>
    </row>
    <row r="14198" spans="1:26" customHeight="1" ht="36" hidden="true" outlineLevel="3">
      <c r="A14198" s="2" t="s">
        <v>27397</v>
      </c>
      <c r="B14198" s="3" t="s">
        <v>27398</v>
      </c>
      <c r="C14198" s="2"/>
      <c r="D14198" s="2" t="s">
        <v>16</v>
      </c>
      <c r="E14198" s="4">
        <f>100.00*(1-Z1%)</f>
        <v>100</v>
      </c>
      <c r="F14198" s="2">
        <v>3</v>
      </c>
      <c r="G14198" s="2"/>
    </row>
    <row r="14199" spans="1:26" customHeight="1" ht="36" hidden="true" outlineLevel="3">
      <c r="A14199" s="2" t="s">
        <v>27399</v>
      </c>
      <c r="B14199" s="3" t="s">
        <v>27400</v>
      </c>
      <c r="C14199" s="2"/>
      <c r="D14199" s="2" t="s">
        <v>16</v>
      </c>
      <c r="E14199" s="4">
        <f>150.00*(1-Z1%)</f>
        <v>150</v>
      </c>
      <c r="F14199" s="2">
        <v>2</v>
      </c>
      <c r="G14199" s="2"/>
    </row>
    <row r="14200" spans="1:26" customHeight="1" ht="35" hidden="true" outlineLevel="2">
      <c r="A14200" s="5" t="s">
        <v>27401</v>
      </c>
      <c r="B14200" s="5"/>
      <c r="C14200" s="5"/>
      <c r="D14200" s="5"/>
      <c r="E14200" s="5"/>
      <c r="F14200" s="5"/>
      <c r="G14200" s="5"/>
    </row>
    <row r="14201" spans="1:26" customHeight="1" ht="35" hidden="true" outlineLevel="3">
      <c r="A14201" s="5" t="s">
        <v>27402</v>
      </c>
      <c r="B14201" s="5"/>
      <c r="C14201" s="5"/>
      <c r="D14201" s="5"/>
      <c r="E14201" s="5"/>
      <c r="F14201" s="5"/>
      <c r="G14201" s="5"/>
    </row>
    <row r="14202" spans="1:26" customHeight="1" ht="18" hidden="true" outlineLevel="3">
      <c r="A14202" s="2" t="s">
        <v>27403</v>
      </c>
      <c r="B14202" s="3" t="s">
        <v>27404</v>
      </c>
      <c r="C14202" s="2"/>
      <c r="D14202" s="2" t="s">
        <v>16</v>
      </c>
      <c r="E14202" s="4">
        <f>85.00*(1-Z1%)</f>
        <v>85</v>
      </c>
      <c r="F14202" s="2">
        <v>1</v>
      </c>
      <c r="G14202" s="2"/>
    </row>
    <row r="14203" spans="1:26" customHeight="1" ht="18" hidden="true" outlineLevel="3">
      <c r="A14203" s="2" t="s">
        <v>27405</v>
      </c>
      <c r="B14203" s="3" t="s">
        <v>27406</v>
      </c>
      <c r="C14203" s="2"/>
      <c r="D14203" s="2" t="s">
        <v>16</v>
      </c>
      <c r="E14203" s="4">
        <f>150.00*(1-Z1%)</f>
        <v>150</v>
      </c>
      <c r="F14203" s="2">
        <v>1</v>
      </c>
      <c r="G14203" s="2"/>
    </row>
    <row r="14204" spans="1:26" customHeight="1" ht="18" hidden="true" outlineLevel="3">
      <c r="A14204" s="2" t="s">
        <v>27407</v>
      </c>
      <c r="B14204" s="3" t="s">
        <v>27408</v>
      </c>
      <c r="C14204" s="2"/>
      <c r="D14204" s="2" t="s">
        <v>16</v>
      </c>
      <c r="E14204" s="4">
        <f>150.00*(1-Z1%)</f>
        <v>150</v>
      </c>
      <c r="F14204" s="2">
        <v>1</v>
      </c>
      <c r="G14204" s="2"/>
    </row>
    <row r="14205" spans="1:26" customHeight="1" ht="18" hidden="true" outlineLevel="3">
      <c r="A14205" s="2" t="s">
        <v>27409</v>
      </c>
      <c r="B14205" s="3" t="s">
        <v>27410</v>
      </c>
      <c r="C14205" s="2"/>
      <c r="D14205" s="2" t="s">
        <v>16</v>
      </c>
      <c r="E14205" s="4">
        <f>200.00*(1-Z1%)</f>
        <v>200</v>
      </c>
      <c r="F14205" s="2">
        <v>1</v>
      </c>
      <c r="G14205" s="2"/>
    </row>
    <row r="14206" spans="1:26" customHeight="1" ht="35" hidden="true" outlineLevel="3">
      <c r="A14206" s="5" t="s">
        <v>27411</v>
      </c>
      <c r="B14206" s="5"/>
      <c r="C14206" s="5"/>
      <c r="D14206" s="5"/>
      <c r="E14206" s="5"/>
      <c r="F14206" s="5"/>
      <c r="G14206" s="5"/>
    </row>
    <row r="14207" spans="1:26" customHeight="1" ht="36" hidden="true" outlineLevel="3">
      <c r="A14207" s="2" t="s">
        <v>27412</v>
      </c>
      <c r="B14207" s="3" t="s">
        <v>27413</v>
      </c>
      <c r="C14207" s="2"/>
      <c r="D14207" s="2" t="s">
        <v>16</v>
      </c>
      <c r="E14207" s="4">
        <f>150.00*(1-Z1%)</f>
        <v>150</v>
      </c>
      <c r="F14207" s="2">
        <v>10</v>
      </c>
      <c r="G14207" s="2"/>
    </row>
    <row r="14208" spans="1:26" customHeight="1" ht="36" hidden="true" outlineLevel="3">
      <c r="A14208" s="2" t="s">
        <v>27414</v>
      </c>
      <c r="B14208" s="3" t="s">
        <v>27415</v>
      </c>
      <c r="C14208" s="2"/>
      <c r="D14208" s="2" t="s">
        <v>16</v>
      </c>
      <c r="E14208" s="4">
        <f>150.00*(1-Z1%)</f>
        <v>150</v>
      </c>
      <c r="F14208" s="2">
        <v>10</v>
      </c>
      <c r="G14208" s="2"/>
    </row>
    <row r="14209" spans="1:26" customHeight="1" ht="36" hidden="true" outlineLevel="3">
      <c r="A14209" s="2" t="s">
        <v>27416</v>
      </c>
      <c r="B14209" s="3" t="s">
        <v>27417</v>
      </c>
      <c r="C14209" s="2"/>
      <c r="D14209" s="2" t="s">
        <v>16</v>
      </c>
      <c r="E14209" s="4">
        <f>150.00*(1-Z1%)</f>
        <v>150</v>
      </c>
      <c r="F14209" s="2">
        <v>24</v>
      </c>
      <c r="G14209" s="2"/>
    </row>
    <row r="14210" spans="1:26" customHeight="1" ht="36" hidden="true" outlineLevel="3">
      <c r="A14210" s="2" t="s">
        <v>27418</v>
      </c>
      <c r="B14210" s="3" t="s">
        <v>27419</v>
      </c>
      <c r="C14210" s="2"/>
      <c r="D14210" s="2" t="s">
        <v>16</v>
      </c>
      <c r="E14210" s="4">
        <f>90.00*(1-Z1%)</f>
        <v>90</v>
      </c>
      <c r="F14210" s="2">
        <v>3</v>
      </c>
      <c r="G14210" s="2"/>
    </row>
    <row r="14211" spans="1:26" customHeight="1" ht="36" hidden="true" outlineLevel="3">
      <c r="A14211" s="2" t="s">
        <v>27420</v>
      </c>
      <c r="B14211" s="3" t="s">
        <v>27421</v>
      </c>
      <c r="C14211" s="2"/>
      <c r="D14211" s="2" t="s">
        <v>16</v>
      </c>
      <c r="E14211" s="4">
        <f>150.00*(1-Z1%)</f>
        <v>150</v>
      </c>
      <c r="F14211" s="2">
        <v>11</v>
      </c>
      <c r="G14211" s="2"/>
    </row>
    <row r="14212" spans="1:26" customHeight="1" ht="36" hidden="true" outlineLevel="3">
      <c r="A14212" s="2" t="s">
        <v>27422</v>
      </c>
      <c r="B14212" s="3" t="s">
        <v>27423</v>
      </c>
      <c r="C14212" s="2"/>
      <c r="D14212" s="2" t="s">
        <v>16</v>
      </c>
      <c r="E14212" s="4">
        <f>150.00*(1-Z1%)</f>
        <v>150</v>
      </c>
      <c r="F14212" s="2">
        <v>10</v>
      </c>
      <c r="G14212" s="2"/>
    </row>
    <row r="14213" spans="1:26" customHeight="1" ht="35" hidden="true" outlineLevel="3">
      <c r="A14213" s="5" t="s">
        <v>27424</v>
      </c>
      <c r="B14213" s="5"/>
      <c r="C14213" s="5"/>
      <c r="D14213" s="5"/>
      <c r="E14213" s="5"/>
      <c r="F14213" s="5"/>
      <c r="G14213" s="5"/>
    </row>
    <row r="14214" spans="1:26" customHeight="1" ht="18" hidden="true" outlineLevel="3">
      <c r="A14214" s="2" t="s">
        <v>27425</v>
      </c>
      <c r="B14214" s="3" t="s">
        <v>27426</v>
      </c>
      <c r="C14214" s="2"/>
      <c r="D14214" s="2" t="s">
        <v>16</v>
      </c>
      <c r="E14214" s="4">
        <f>50.00*(1-Z1%)</f>
        <v>50</v>
      </c>
      <c r="F14214" s="2">
        <v>2</v>
      </c>
      <c r="G14214" s="2"/>
    </row>
    <row r="14215" spans="1:26" customHeight="1" ht="18" hidden="true" outlineLevel="3">
      <c r="A14215" s="2" t="s">
        <v>27427</v>
      </c>
      <c r="B14215" s="3" t="s">
        <v>27428</v>
      </c>
      <c r="C14215" s="2"/>
      <c r="D14215" s="2" t="s">
        <v>16</v>
      </c>
      <c r="E14215" s="4">
        <f>50.00*(1-Z1%)</f>
        <v>50</v>
      </c>
      <c r="F14215" s="2">
        <v>3</v>
      </c>
      <c r="G14215" s="2"/>
    </row>
    <row r="14216" spans="1:26" customHeight="1" ht="18" hidden="true" outlineLevel="3">
      <c r="A14216" s="2" t="s">
        <v>27429</v>
      </c>
      <c r="B14216" s="3" t="s">
        <v>27430</v>
      </c>
      <c r="C14216" s="2"/>
      <c r="D14216" s="2" t="s">
        <v>16</v>
      </c>
      <c r="E14216" s="4">
        <f>50.00*(1-Z1%)</f>
        <v>50</v>
      </c>
      <c r="F14216" s="2">
        <v>2</v>
      </c>
      <c r="G14216" s="2"/>
    </row>
    <row r="14217" spans="1:26" customHeight="1" ht="18" hidden="true" outlineLevel="3">
      <c r="A14217" s="2" t="s">
        <v>27431</v>
      </c>
      <c r="B14217" s="3" t="s">
        <v>27432</v>
      </c>
      <c r="C14217" s="2"/>
      <c r="D14217" s="2" t="s">
        <v>16</v>
      </c>
      <c r="E14217" s="4">
        <f>50.00*(1-Z1%)</f>
        <v>50</v>
      </c>
      <c r="F14217" s="2">
        <v>3</v>
      </c>
      <c r="G14217" s="2"/>
    </row>
    <row r="14218" spans="1:26" customHeight="1" ht="18" hidden="true" outlineLevel="3">
      <c r="A14218" s="2" t="s">
        <v>27433</v>
      </c>
      <c r="B14218" s="3" t="s">
        <v>27434</v>
      </c>
      <c r="C14218" s="2"/>
      <c r="D14218" s="2" t="s">
        <v>16</v>
      </c>
      <c r="E14218" s="4">
        <f>150.00*(1-Z1%)</f>
        <v>150</v>
      </c>
      <c r="F14218" s="2">
        <v>9</v>
      </c>
      <c r="G14218" s="2"/>
    </row>
    <row r="14219" spans="1:26" customHeight="1" ht="18" hidden="true" outlineLevel="3">
      <c r="A14219" s="2" t="s">
        <v>27435</v>
      </c>
      <c r="B14219" s="3" t="s">
        <v>27436</v>
      </c>
      <c r="C14219" s="2"/>
      <c r="D14219" s="2" t="s">
        <v>16</v>
      </c>
      <c r="E14219" s="4">
        <f>150.00*(1-Z1%)</f>
        <v>150</v>
      </c>
      <c r="F14219" s="2">
        <v>12</v>
      </c>
      <c r="G14219" s="2"/>
    </row>
    <row r="14220" spans="1:26" customHeight="1" ht="35" hidden="true" outlineLevel="3">
      <c r="A14220" s="5" t="s">
        <v>27437</v>
      </c>
      <c r="B14220" s="5"/>
      <c r="C14220" s="5"/>
      <c r="D14220" s="5"/>
      <c r="E14220" s="5"/>
      <c r="F14220" s="5"/>
      <c r="G14220" s="5"/>
    </row>
    <row r="14221" spans="1:26" customHeight="1" ht="18" hidden="true" outlineLevel="3">
      <c r="A14221" s="2" t="s">
        <v>27438</v>
      </c>
      <c r="B14221" s="3" t="s">
        <v>27439</v>
      </c>
      <c r="C14221" s="2"/>
      <c r="D14221" s="2" t="s">
        <v>16</v>
      </c>
      <c r="E14221" s="4">
        <f>50.00*(1-Z1%)</f>
        <v>50</v>
      </c>
      <c r="F14221" s="2">
        <v>3</v>
      </c>
      <c r="G14221" s="2"/>
    </row>
    <row r="14222" spans="1:26" customHeight="1" ht="18" hidden="true" outlineLevel="3">
      <c r="A14222" s="2" t="s">
        <v>27440</v>
      </c>
      <c r="B14222" s="3" t="s">
        <v>27441</v>
      </c>
      <c r="C14222" s="2"/>
      <c r="D14222" s="2" t="s">
        <v>16</v>
      </c>
      <c r="E14222" s="4">
        <f>50.00*(1-Z1%)</f>
        <v>50</v>
      </c>
      <c r="F14222" s="2">
        <v>6</v>
      </c>
      <c r="G14222" s="2"/>
    </row>
    <row r="14223" spans="1:26" customHeight="1" ht="18" hidden="true" outlineLevel="3">
      <c r="A14223" s="2" t="s">
        <v>27442</v>
      </c>
      <c r="B14223" s="3" t="s">
        <v>27443</v>
      </c>
      <c r="C14223" s="2"/>
      <c r="D14223" s="2" t="s">
        <v>16</v>
      </c>
      <c r="E14223" s="4">
        <f>50.00*(1-Z1%)</f>
        <v>50</v>
      </c>
      <c r="F14223" s="2">
        <v>1</v>
      </c>
      <c r="G14223" s="2"/>
    </row>
    <row r="14224" spans="1:26" customHeight="1" ht="18" hidden="true" outlineLevel="3">
      <c r="A14224" s="2" t="s">
        <v>27444</v>
      </c>
      <c r="B14224" s="3" t="s">
        <v>27445</v>
      </c>
      <c r="C14224" s="2"/>
      <c r="D14224" s="2" t="s">
        <v>16</v>
      </c>
      <c r="E14224" s="4">
        <f>50.00*(1-Z1%)</f>
        <v>50</v>
      </c>
      <c r="F14224" s="2">
        <v>5</v>
      </c>
      <c r="G14224" s="2"/>
    </row>
    <row r="14225" spans="1:26" customHeight="1" ht="18" hidden="true" outlineLevel="3">
      <c r="A14225" s="2" t="s">
        <v>27446</v>
      </c>
      <c r="B14225" s="3" t="s">
        <v>27447</v>
      </c>
      <c r="C14225" s="2"/>
      <c r="D14225" s="2" t="s">
        <v>16</v>
      </c>
      <c r="E14225" s="4">
        <f>50.00*(1-Z1%)</f>
        <v>50</v>
      </c>
      <c r="F14225" s="2">
        <v>1</v>
      </c>
      <c r="G14225" s="2"/>
    </row>
    <row r="14226" spans="1:26" customHeight="1" ht="18" hidden="true" outlineLevel="3">
      <c r="A14226" s="2" t="s">
        <v>27448</v>
      </c>
      <c r="B14226" s="3" t="s">
        <v>27449</v>
      </c>
      <c r="C14226" s="2"/>
      <c r="D14226" s="2" t="s">
        <v>16</v>
      </c>
      <c r="E14226" s="4">
        <f>50.00*(1-Z1%)</f>
        <v>50</v>
      </c>
      <c r="F14226" s="2">
        <v>5</v>
      </c>
      <c r="G14226" s="2"/>
    </row>
    <row r="14227" spans="1:26" customHeight="1" ht="18" hidden="true" outlineLevel="3">
      <c r="A14227" s="2" t="s">
        <v>27450</v>
      </c>
      <c r="B14227" s="3" t="s">
        <v>27451</v>
      </c>
      <c r="C14227" s="2"/>
      <c r="D14227" s="2" t="s">
        <v>16</v>
      </c>
      <c r="E14227" s="4">
        <f>50.00*(1-Z1%)</f>
        <v>50</v>
      </c>
      <c r="F14227" s="2">
        <v>5</v>
      </c>
      <c r="G14227" s="2"/>
    </row>
    <row r="14228" spans="1:26" customHeight="1" ht="18" hidden="true" outlineLevel="3">
      <c r="A14228" s="2" t="s">
        <v>27452</v>
      </c>
      <c r="B14228" s="3" t="s">
        <v>27453</v>
      </c>
      <c r="C14228" s="2"/>
      <c r="D14228" s="2" t="s">
        <v>16</v>
      </c>
      <c r="E14228" s="4">
        <f>50.00*(1-Z1%)</f>
        <v>50</v>
      </c>
      <c r="F14228" s="2">
        <v>5</v>
      </c>
      <c r="G14228" s="2"/>
    </row>
    <row r="14229" spans="1:26" customHeight="1" ht="18" hidden="true" outlineLevel="3">
      <c r="A14229" s="2" t="s">
        <v>27454</v>
      </c>
      <c r="B14229" s="3" t="s">
        <v>27455</v>
      </c>
      <c r="C14229" s="2"/>
      <c r="D14229" s="2" t="s">
        <v>16</v>
      </c>
      <c r="E14229" s="4">
        <f>50.00*(1-Z1%)</f>
        <v>50</v>
      </c>
      <c r="F14229" s="2">
        <v>5</v>
      </c>
      <c r="G14229" s="2"/>
    </row>
    <row r="14230" spans="1:26" customHeight="1" ht="18" hidden="true" outlineLevel="3">
      <c r="A14230" s="2" t="s">
        <v>27456</v>
      </c>
      <c r="B14230" s="3" t="s">
        <v>27457</v>
      </c>
      <c r="C14230" s="2"/>
      <c r="D14230" s="2" t="s">
        <v>16</v>
      </c>
      <c r="E14230" s="4">
        <f>50.00*(1-Z1%)</f>
        <v>50</v>
      </c>
      <c r="F14230" s="2">
        <v>5</v>
      </c>
      <c r="G14230" s="2"/>
    </row>
    <row r="14231" spans="1:26" customHeight="1" ht="35" hidden="true" outlineLevel="2">
      <c r="A14231" s="5" t="s">
        <v>27458</v>
      </c>
      <c r="B14231" s="5"/>
      <c r="C14231" s="5"/>
      <c r="D14231" s="5"/>
      <c r="E14231" s="5"/>
      <c r="F14231" s="5"/>
      <c r="G14231" s="5"/>
    </row>
    <row r="14232" spans="1:26" customHeight="1" ht="35" hidden="true" outlineLevel="3">
      <c r="A14232" s="5" t="s">
        <v>27459</v>
      </c>
      <c r="B14232" s="5"/>
      <c r="C14232" s="5"/>
      <c r="D14232" s="5"/>
      <c r="E14232" s="5"/>
      <c r="F14232" s="5"/>
      <c r="G14232" s="5"/>
    </row>
    <row r="14233" spans="1:26" customHeight="1" ht="18" hidden="true" outlineLevel="3">
      <c r="A14233" s="2" t="s">
        <v>27460</v>
      </c>
      <c r="B14233" s="3" t="s">
        <v>27461</v>
      </c>
      <c r="C14233" s="2"/>
      <c r="D14233" s="2" t="s">
        <v>16</v>
      </c>
      <c r="E14233" s="4">
        <f>15.00*(1-Z1%)</f>
        <v>15</v>
      </c>
      <c r="F14233" s="2">
        <v>5</v>
      </c>
      <c r="G14233" s="2"/>
    </row>
    <row r="14234" spans="1:26" customHeight="1" ht="18" hidden="true" outlineLevel="3">
      <c r="A14234" s="2" t="s">
        <v>27462</v>
      </c>
      <c r="B14234" s="3" t="s">
        <v>27463</v>
      </c>
      <c r="C14234" s="2"/>
      <c r="D14234" s="2" t="s">
        <v>16</v>
      </c>
      <c r="E14234" s="4">
        <f>90.00*(1-Z1%)</f>
        <v>90</v>
      </c>
      <c r="F14234" s="2">
        <v>13</v>
      </c>
      <c r="G14234" s="2"/>
    </row>
    <row r="14235" spans="1:26" customHeight="1" ht="18" hidden="true" outlineLevel="3">
      <c r="A14235" s="2" t="s">
        <v>27464</v>
      </c>
      <c r="B14235" s="3" t="s">
        <v>27465</v>
      </c>
      <c r="C14235" s="2"/>
      <c r="D14235" s="2" t="s">
        <v>16</v>
      </c>
      <c r="E14235" s="4">
        <f>90.00*(1-Z1%)</f>
        <v>90</v>
      </c>
      <c r="F14235" s="2">
        <v>10</v>
      </c>
      <c r="G14235" s="2"/>
    </row>
    <row r="14236" spans="1:26" customHeight="1" ht="18" hidden="true" outlineLevel="3">
      <c r="A14236" s="2" t="s">
        <v>27466</v>
      </c>
      <c r="B14236" s="3" t="s">
        <v>27467</v>
      </c>
      <c r="C14236" s="2"/>
      <c r="D14236" s="2" t="s">
        <v>16</v>
      </c>
      <c r="E14236" s="4">
        <f>90.00*(1-Z1%)</f>
        <v>90</v>
      </c>
      <c r="F14236" s="2">
        <v>11</v>
      </c>
      <c r="G14236" s="2"/>
    </row>
    <row r="14237" spans="1:26" customHeight="1" ht="18" hidden="true" outlineLevel="3">
      <c r="A14237" s="2" t="s">
        <v>27468</v>
      </c>
      <c r="B14237" s="3" t="s">
        <v>27469</v>
      </c>
      <c r="C14237" s="2"/>
      <c r="D14237" s="2" t="s">
        <v>16</v>
      </c>
      <c r="E14237" s="4">
        <f>80.00*(1-Z1%)</f>
        <v>80</v>
      </c>
      <c r="F14237" s="2">
        <v>11</v>
      </c>
      <c r="G14237" s="2"/>
    </row>
    <row r="14238" spans="1:26" customHeight="1" ht="18" hidden="true" outlineLevel="3">
      <c r="A14238" s="2" t="s">
        <v>27470</v>
      </c>
      <c r="B14238" s="3" t="s">
        <v>27471</v>
      </c>
      <c r="C14238" s="2"/>
      <c r="D14238" s="2" t="s">
        <v>16</v>
      </c>
      <c r="E14238" s="4">
        <f>100.00*(1-Z1%)</f>
        <v>100</v>
      </c>
      <c r="F14238" s="2">
        <v>14</v>
      </c>
      <c r="G14238" s="2"/>
    </row>
    <row r="14239" spans="1:26" customHeight="1" ht="18" hidden="true" outlineLevel="3">
      <c r="A14239" s="2" t="s">
        <v>27472</v>
      </c>
      <c r="B14239" s="3" t="s">
        <v>27473</v>
      </c>
      <c r="C14239" s="2"/>
      <c r="D14239" s="2" t="s">
        <v>16</v>
      </c>
      <c r="E14239" s="4">
        <f>100.00*(1-Z1%)</f>
        <v>100</v>
      </c>
      <c r="F14239" s="2">
        <v>7</v>
      </c>
      <c r="G14239" s="2"/>
    </row>
    <row r="14240" spans="1:26" customHeight="1" ht="18" hidden="true" outlineLevel="3">
      <c r="A14240" s="2" t="s">
        <v>27474</v>
      </c>
      <c r="B14240" s="3" t="s">
        <v>27475</v>
      </c>
      <c r="C14240" s="2"/>
      <c r="D14240" s="2" t="s">
        <v>16</v>
      </c>
      <c r="E14240" s="4">
        <f>100.00*(1-Z1%)</f>
        <v>100</v>
      </c>
      <c r="F14240" s="2">
        <v>8</v>
      </c>
      <c r="G14240" s="2"/>
    </row>
    <row r="14241" spans="1:26" customHeight="1" ht="18" hidden="true" outlineLevel="3">
      <c r="A14241" s="2" t="s">
        <v>27476</v>
      </c>
      <c r="B14241" s="3" t="s">
        <v>27477</v>
      </c>
      <c r="C14241" s="2"/>
      <c r="D14241" s="2" t="s">
        <v>16</v>
      </c>
      <c r="E14241" s="4">
        <f>80.00*(1-Z1%)</f>
        <v>80</v>
      </c>
      <c r="F14241" s="2">
        <v>7</v>
      </c>
      <c r="G14241" s="2"/>
    </row>
    <row r="14242" spans="1:26" customHeight="1" ht="18" hidden="true" outlineLevel="3">
      <c r="A14242" s="2" t="s">
        <v>27478</v>
      </c>
      <c r="B14242" s="3" t="s">
        <v>27479</v>
      </c>
      <c r="C14242" s="2"/>
      <c r="D14242" s="2" t="s">
        <v>16</v>
      </c>
      <c r="E14242" s="4">
        <f>80.00*(1-Z1%)</f>
        <v>80</v>
      </c>
      <c r="F14242" s="2">
        <v>8</v>
      </c>
      <c r="G14242" s="2"/>
    </row>
    <row r="14243" spans="1:26" customHeight="1" ht="18" hidden="true" outlineLevel="3">
      <c r="A14243" s="2" t="s">
        <v>27480</v>
      </c>
      <c r="B14243" s="3" t="s">
        <v>27481</v>
      </c>
      <c r="C14243" s="2"/>
      <c r="D14243" s="2" t="s">
        <v>16</v>
      </c>
      <c r="E14243" s="4">
        <f>150.00*(1-Z1%)</f>
        <v>150</v>
      </c>
      <c r="F14243" s="2">
        <v>5</v>
      </c>
      <c r="G14243" s="2"/>
    </row>
    <row r="14244" spans="1:26" customHeight="1" ht="18" hidden="true" outlineLevel="3">
      <c r="A14244" s="2" t="s">
        <v>27482</v>
      </c>
      <c r="B14244" s="3" t="s">
        <v>27483</v>
      </c>
      <c r="C14244" s="2"/>
      <c r="D14244" s="2" t="s">
        <v>16</v>
      </c>
      <c r="E14244" s="4">
        <f>150.00*(1-Z1%)</f>
        <v>150</v>
      </c>
      <c r="F14244" s="2">
        <v>8</v>
      </c>
      <c r="G14244" s="2"/>
    </row>
    <row r="14245" spans="1:26" customHeight="1" ht="18" hidden="true" outlineLevel="3">
      <c r="A14245" s="2" t="s">
        <v>27484</v>
      </c>
      <c r="B14245" s="3" t="s">
        <v>27485</v>
      </c>
      <c r="C14245" s="2"/>
      <c r="D14245" s="2" t="s">
        <v>16</v>
      </c>
      <c r="E14245" s="4">
        <f>150.00*(1-Z1%)</f>
        <v>150</v>
      </c>
      <c r="F14245" s="2">
        <v>1</v>
      </c>
      <c r="G14245" s="2"/>
    </row>
    <row r="14246" spans="1:26" customHeight="1" ht="18" hidden="true" outlineLevel="3">
      <c r="A14246" s="2" t="s">
        <v>27486</v>
      </c>
      <c r="B14246" s="3" t="s">
        <v>27487</v>
      </c>
      <c r="C14246" s="2"/>
      <c r="D14246" s="2" t="s">
        <v>16</v>
      </c>
      <c r="E14246" s="4">
        <f>150.00*(1-Z1%)</f>
        <v>150</v>
      </c>
      <c r="F14246" s="2">
        <v>4</v>
      </c>
      <c r="G14246" s="2"/>
    </row>
    <row r="14247" spans="1:26" customHeight="1" ht="18" hidden="true" outlineLevel="3">
      <c r="A14247" s="2" t="s">
        <v>27488</v>
      </c>
      <c r="B14247" s="3" t="s">
        <v>27489</v>
      </c>
      <c r="C14247" s="2"/>
      <c r="D14247" s="2" t="s">
        <v>16</v>
      </c>
      <c r="E14247" s="4">
        <f>200.00*(1-Z1%)</f>
        <v>200</v>
      </c>
      <c r="F14247" s="2">
        <v>1</v>
      </c>
      <c r="G14247" s="2"/>
    </row>
    <row r="14248" spans="1:26" customHeight="1" ht="18" hidden="true" outlineLevel="3">
      <c r="A14248" s="2" t="s">
        <v>27490</v>
      </c>
      <c r="B14248" s="3" t="s">
        <v>27491</v>
      </c>
      <c r="C14248" s="2"/>
      <c r="D14248" s="2" t="s">
        <v>16</v>
      </c>
      <c r="E14248" s="4">
        <f>30.00*(1-Z1%)</f>
        <v>30</v>
      </c>
      <c r="F14248" s="2">
        <v>20</v>
      </c>
      <c r="G14248" s="2"/>
    </row>
    <row r="14249" spans="1:26" customHeight="1" ht="18" hidden="true" outlineLevel="3">
      <c r="A14249" s="2" t="s">
        <v>27492</v>
      </c>
      <c r="B14249" s="3" t="s">
        <v>27493</v>
      </c>
      <c r="C14249" s="2"/>
      <c r="D14249" s="2" t="s">
        <v>16</v>
      </c>
      <c r="E14249" s="4">
        <f>30.00*(1-Z1%)</f>
        <v>30</v>
      </c>
      <c r="F14249" s="2">
        <v>20</v>
      </c>
      <c r="G14249" s="2"/>
    </row>
    <row r="14250" spans="1:26" customHeight="1" ht="35" hidden="true" outlineLevel="3">
      <c r="A14250" s="5" t="s">
        <v>27494</v>
      </c>
      <c r="B14250" s="5"/>
      <c r="C14250" s="5"/>
      <c r="D14250" s="5"/>
      <c r="E14250" s="5"/>
      <c r="F14250" s="5"/>
      <c r="G14250" s="5"/>
    </row>
    <row r="14251" spans="1:26" customHeight="1" ht="18" hidden="true" outlineLevel="3">
      <c r="A14251" s="2" t="s">
        <v>27495</v>
      </c>
      <c r="B14251" s="3" t="s">
        <v>27496</v>
      </c>
      <c r="C14251" s="2"/>
      <c r="D14251" s="2" t="s">
        <v>16</v>
      </c>
      <c r="E14251" s="4">
        <f>10.00*(1-Z1%)</f>
        <v>10</v>
      </c>
      <c r="F14251" s="2">
        <v>12</v>
      </c>
      <c r="G14251" s="2"/>
    </row>
    <row r="14252" spans="1:26" customHeight="1" ht="18" hidden="true" outlineLevel="3">
      <c r="A14252" s="2" t="s">
        <v>27497</v>
      </c>
      <c r="B14252" s="3" t="s">
        <v>27498</v>
      </c>
      <c r="C14252" s="2"/>
      <c r="D14252" s="2" t="s">
        <v>16</v>
      </c>
      <c r="E14252" s="4">
        <f>10.00*(1-Z1%)</f>
        <v>10</v>
      </c>
      <c r="F14252" s="2">
        <v>15</v>
      </c>
      <c r="G14252" s="2"/>
    </row>
    <row r="14253" spans="1:26" customHeight="1" ht="18" hidden="true" outlineLevel="3">
      <c r="A14253" s="2" t="s">
        <v>27499</v>
      </c>
      <c r="B14253" s="3" t="s">
        <v>27500</v>
      </c>
      <c r="C14253" s="2"/>
      <c r="D14253" s="2" t="s">
        <v>16</v>
      </c>
      <c r="E14253" s="4">
        <f>10.00*(1-Z1%)</f>
        <v>10</v>
      </c>
      <c r="F14253" s="2">
        <v>15</v>
      </c>
      <c r="G14253" s="2"/>
    </row>
    <row r="14254" spans="1:26" customHeight="1" ht="18" hidden="true" outlineLevel="3">
      <c r="A14254" s="2" t="s">
        <v>27501</v>
      </c>
      <c r="B14254" s="3" t="s">
        <v>27502</v>
      </c>
      <c r="C14254" s="2"/>
      <c r="D14254" s="2" t="s">
        <v>16</v>
      </c>
      <c r="E14254" s="4">
        <f>10.00*(1-Z1%)</f>
        <v>10</v>
      </c>
      <c r="F14254" s="2">
        <v>21</v>
      </c>
      <c r="G14254" s="2"/>
    </row>
    <row r="14255" spans="1:26" customHeight="1" ht="36" hidden="true" outlineLevel="3">
      <c r="A14255" s="2" t="s">
        <v>27503</v>
      </c>
      <c r="B14255" s="3" t="s">
        <v>27504</v>
      </c>
      <c r="C14255" s="2"/>
      <c r="D14255" s="2" t="s">
        <v>16</v>
      </c>
      <c r="E14255" s="4">
        <f>10.00*(1-Z1%)</f>
        <v>10</v>
      </c>
      <c r="F14255" s="2">
        <v>15</v>
      </c>
      <c r="G14255" s="2"/>
    </row>
    <row r="14256" spans="1:26" customHeight="1" ht="18" hidden="true" outlineLevel="3">
      <c r="A14256" s="2" t="s">
        <v>27505</v>
      </c>
      <c r="B14256" s="3" t="s">
        <v>27506</v>
      </c>
      <c r="C14256" s="2"/>
      <c r="D14256" s="2" t="s">
        <v>16</v>
      </c>
      <c r="E14256" s="4">
        <f>10.00*(1-Z1%)</f>
        <v>10</v>
      </c>
      <c r="F14256" s="2">
        <v>20</v>
      </c>
      <c r="G14256" s="2"/>
    </row>
    <row r="14257" spans="1:26" customHeight="1" ht="18" hidden="true" outlineLevel="3">
      <c r="A14257" s="2" t="s">
        <v>27507</v>
      </c>
      <c r="B14257" s="3" t="s">
        <v>27508</v>
      </c>
      <c r="C14257" s="2"/>
      <c r="D14257" s="2" t="s">
        <v>16</v>
      </c>
      <c r="E14257" s="4">
        <f>10.00*(1-Z1%)</f>
        <v>10</v>
      </c>
      <c r="F14257" s="2">
        <v>19</v>
      </c>
      <c r="G14257" s="2"/>
    </row>
    <row r="14258" spans="1:26" customHeight="1" ht="18" hidden="true" outlineLevel="3">
      <c r="A14258" s="2" t="s">
        <v>27509</v>
      </c>
      <c r="B14258" s="3" t="s">
        <v>27510</v>
      </c>
      <c r="C14258" s="2"/>
      <c r="D14258" s="2" t="s">
        <v>16</v>
      </c>
      <c r="E14258" s="4">
        <f>10.00*(1-Z1%)</f>
        <v>10</v>
      </c>
      <c r="F14258" s="2">
        <v>25</v>
      </c>
      <c r="G14258" s="2"/>
    </row>
    <row r="14259" spans="1:26" customHeight="1" ht="18" hidden="true" outlineLevel="3">
      <c r="A14259" s="2" t="s">
        <v>27511</v>
      </c>
      <c r="B14259" s="3" t="s">
        <v>27512</v>
      </c>
      <c r="C14259" s="2"/>
      <c r="D14259" s="2" t="s">
        <v>16</v>
      </c>
      <c r="E14259" s="4">
        <f>10.00*(1-Z1%)</f>
        <v>10</v>
      </c>
      <c r="F14259" s="2">
        <v>21</v>
      </c>
      <c r="G14259" s="2"/>
    </row>
    <row r="14260" spans="1:26" customHeight="1" ht="18" hidden="true" outlineLevel="3">
      <c r="A14260" s="2" t="s">
        <v>27513</v>
      </c>
      <c r="B14260" s="3" t="s">
        <v>27514</v>
      </c>
      <c r="C14260" s="2"/>
      <c r="D14260" s="2" t="s">
        <v>16</v>
      </c>
      <c r="E14260" s="4">
        <f>10.00*(1-Z1%)</f>
        <v>10</v>
      </c>
      <c r="F14260" s="2">
        <v>9</v>
      </c>
      <c r="G14260" s="2"/>
    </row>
    <row r="14261" spans="1:26" customHeight="1" ht="35" hidden="true" outlineLevel="3">
      <c r="A14261" s="5" t="s">
        <v>27515</v>
      </c>
      <c r="B14261" s="5"/>
      <c r="C14261" s="5"/>
      <c r="D14261" s="5"/>
      <c r="E14261" s="5"/>
      <c r="F14261" s="5"/>
      <c r="G14261" s="5"/>
    </row>
    <row r="14262" spans="1:26" customHeight="1" ht="18" hidden="true" outlineLevel="3">
      <c r="A14262" s="2" t="s">
        <v>27516</v>
      </c>
      <c r="B14262" s="3" t="s">
        <v>27517</v>
      </c>
      <c r="C14262" s="2"/>
      <c r="D14262" s="2" t="s">
        <v>16</v>
      </c>
      <c r="E14262" s="4">
        <f>5.00*(1-Z1%)</f>
        <v>5</v>
      </c>
      <c r="F14262" s="2">
        <v>7</v>
      </c>
      <c r="G14262" s="2"/>
    </row>
    <row r="14263" spans="1:26" customHeight="1" ht="18" hidden="true" outlineLevel="3">
      <c r="A14263" s="2" t="s">
        <v>27518</v>
      </c>
      <c r="B14263" s="3" t="s">
        <v>27519</v>
      </c>
      <c r="C14263" s="2"/>
      <c r="D14263" s="2" t="s">
        <v>16</v>
      </c>
      <c r="E14263" s="4">
        <f>5.00*(1-Z1%)</f>
        <v>5</v>
      </c>
      <c r="F14263" s="2">
        <v>5</v>
      </c>
      <c r="G14263" s="2"/>
    </row>
    <row r="14264" spans="1:26" customHeight="1" ht="18" hidden="true" outlineLevel="3">
      <c r="A14264" s="2" t="s">
        <v>27520</v>
      </c>
      <c r="B14264" s="3" t="s">
        <v>27521</v>
      </c>
      <c r="C14264" s="2"/>
      <c r="D14264" s="2" t="s">
        <v>16</v>
      </c>
      <c r="E14264" s="4">
        <f>5.00*(1-Z1%)</f>
        <v>5</v>
      </c>
      <c r="F14264" s="2">
        <v>1</v>
      </c>
      <c r="G14264" s="2"/>
    </row>
    <row r="14265" spans="1:26" customHeight="1" ht="18" hidden="true" outlineLevel="3">
      <c r="A14265" s="2" t="s">
        <v>27522</v>
      </c>
      <c r="B14265" s="3" t="s">
        <v>27523</v>
      </c>
      <c r="C14265" s="2"/>
      <c r="D14265" s="2" t="s">
        <v>16</v>
      </c>
      <c r="E14265" s="4">
        <f>5.00*(1-Z1%)</f>
        <v>5</v>
      </c>
      <c r="F14265" s="2">
        <v>7</v>
      </c>
      <c r="G14265" s="2"/>
    </row>
    <row r="14266" spans="1:26" customHeight="1" ht="18" hidden="true" outlineLevel="3">
      <c r="A14266" s="2" t="s">
        <v>27524</v>
      </c>
      <c r="B14266" s="3" t="s">
        <v>27525</v>
      </c>
      <c r="C14266" s="2"/>
      <c r="D14266" s="2" t="s">
        <v>16</v>
      </c>
      <c r="E14266" s="4">
        <f>5.00*(1-Z1%)</f>
        <v>5</v>
      </c>
      <c r="F14266" s="2">
        <v>8</v>
      </c>
      <c r="G14266" s="2"/>
    </row>
    <row r="14267" spans="1:26" customHeight="1" ht="18" hidden="true" outlineLevel="3">
      <c r="A14267" s="2" t="s">
        <v>27526</v>
      </c>
      <c r="B14267" s="3" t="s">
        <v>27527</v>
      </c>
      <c r="C14267" s="2"/>
      <c r="D14267" s="2" t="s">
        <v>16</v>
      </c>
      <c r="E14267" s="4">
        <f>5.00*(1-Z1%)</f>
        <v>5</v>
      </c>
      <c r="F14267" s="2">
        <v>1</v>
      </c>
      <c r="G14267" s="2"/>
    </row>
    <row r="14268" spans="1:26" customHeight="1" ht="18" hidden="true" outlineLevel="3">
      <c r="A14268" s="2" t="s">
        <v>27528</v>
      </c>
      <c r="B14268" s="3" t="s">
        <v>27529</v>
      </c>
      <c r="C14268" s="2"/>
      <c r="D14268" s="2" t="s">
        <v>16</v>
      </c>
      <c r="E14268" s="4">
        <f>5.00*(1-Z1%)</f>
        <v>5</v>
      </c>
      <c r="F14268" s="2">
        <v>5</v>
      </c>
      <c r="G14268" s="2"/>
    </row>
    <row r="14269" spans="1:26" customHeight="1" ht="35" hidden="true" outlineLevel="2">
      <c r="A14269" s="5" t="s">
        <v>27530</v>
      </c>
      <c r="B14269" s="5"/>
      <c r="C14269" s="5"/>
      <c r="D14269" s="5"/>
      <c r="E14269" s="5"/>
      <c r="F14269" s="5"/>
      <c r="G14269" s="5"/>
    </row>
    <row r="14270" spans="1:26" customHeight="1" ht="35" hidden="true" outlineLevel="3">
      <c r="A14270" s="5" t="s">
        <v>27531</v>
      </c>
      <c r="B14270" s="5"/>
      <c r="C14270" s="5"/>
      <c r="D14270" s="5"/>
      <c r="E14270" s="5"/>
      <c r="F14270" s="5"/>
      <c r="G14270" s="5"/>
    </row>
    <row r="14271" spans="1:26" customHeight="1" ht="36" hidden="true" outlineLevel="3">
      <c r="A14271" s="2" t="s">
        <v>27532</v>
      </c>
      <c r="B14271" s="3" t="s">
        <v>27533</v>
      </c>
      <c r="C14271" s="2"/>
      <c r="D14271" s="2" t="s">
        <v>16</v>
      </c>
      <c r="E14271" s="4">
        <f>150.00*(1-Z1%)</f>
        <v>150</v>
      </c>
      <c r="F14271" s="2">
        <v>6</v>
      </c>
      <c r="G14271" s="2"/>
    </row>
    <row r="14272" spans="1:26" customHeight="1" ht="36" hidden="true" outlineLevel="3">
      <c r="A14272" s="2" t="s">
        <v>27534</v>
      </c>
      <c r="B14272" s="3" t="s">
        <v>27535</v>
      </c>
      <c r="C14272" s="2"/>
      <c r="D14272" s="2" t="s">
        <v>16</v>
      </c>
      <c r="E14272" s="4">
        <f>150.00*(1-Z1%)</f>
        <v>150</v>
      </c>
      <c r="F14272" s="2">
        <v>6</v>
      </c>
      <c r="G14272" s="2"/>
    </row>
    <row r="14273" spans="1:26" customHeight="1" ht="36" hidden="true" outlineLevel="3">
      <c r="A14273" s="2" t="s">
        <v>27536</v>
      </c>
      <c r="B14273" s="3" t="s">
        <v>27537</v>
      </c>
      <c r="C14273" s="2"/>
      <c r="D14273" s="2" t="s">
        <v>16</v>
      </c>
      <c r="E14273" s="4">
        <f>150.00*(1-Z1%)</f>
        <v>150</v>
      </c>
      <c r="F14273" s="2">
        <v>5</v>
      </c>
      <c r="G14273" s="2"/>
    </row>
    <row r="14274" spans="1:26" customHeight="1" ht="36" hidden="true" outlineLevel="3">
      <c r="A14274" s="2" t="s">
        <v>27538</v>
      </c>
      <c r="B14274" s="3" t="s">
        <v>27539</v>
      </c>
      <c r="C14274" s="2"/>
      <c r="D14274" s="2" t="s">
        <v>16</v>
      </c>
      <c r="E14274" s="4">
        <f>150.00*(1-Z1%)</f>
        <v>150</v>
      </c>
      <c r="F14274" s="2">
        <v>8</v>
      </c>
      <c r="G14274" s="2"/>
    </row>
    <row r="14275" spans="1:26" customHeight="1" ht="36" hidden="true" outlineLevel="3">
      <c r="A14275" s="2" t="s">
        <v>27540</v>
      </c>
      <c r="B14275" s="3" t="s">
        <v>27541</v>
      </c>
      <c r="C14275" s="2"/>
      <c r="D14275" s="2" t="s">
        <v>16</v>
      </c>
      <c r="E14275" s="4">
        <f>270.00*(1-Z1%)</f>
        <v>270</v>
      </c>
      <c r="F14275" s="2">
        <v>9</v>
      </c>
      <c r="G14275" s="2"/>
    </row>
    <row r="14276" spans="1:26" customHeight="1" ht="36" hidden="true" outlineLevel="3">
      <c r="A14276" s="2" t="s">
        <v>27542</v>
      </c>
      <c r="B14276" s="3" t="s">
        <v>27543</v>
      </c>
      <c r="C14276" s="2"/>
      <c r="D14276" s="2" t="s">
        <v>16</v>
      </c>
      <c r="E14276" s="4">
        <f>270.00*(1-Z1%)</f>
        <v>270</v>
      </c>
      <c r="F14276" s="2">
        <v>10</v>
      </c>
      <c r="G14276" s="2"/>
    </row>
    <row r="14277" spans="1:26" customHeight="1" ht="36" hidden="true" outlineLevel="3">
      <c r="A14277" s="2" t="s">
        <v>27544</v>
      </c>
      <c r="B14277" s="3" t="s">
        <v>27545</v>
      </c>
      <c r="C14277" s="2"/>
      <c r="D14277" s="2" t="s">
        <v>16</v>
      </c>
      <c r="E14277" s="4">
        <f>270.00*(1-Z1%)</f>
        <v>270</v>
      </c>
      <c r="F14277" s="2">
        <v>8</v>
      </c>
      <c r="G14277" s="2"/>
    </row>
    <row r="14278" spans="1:26" customHeight="1" ht="36" hidden="true" outlineLevel="3">
      <c r="A14278" s="2" t="s">
        <v>27546</v>
      </c>
      <c r="B14278" s="3" t="s">
        <v>27547</v>
      </c>
      <c r="C14278" s="2"/>
      <c r="D14278" s="2" t="s">
        <v>16</v>
      </c>
      <c r="E14278" s="4">
        <f>320.00*(1-Z1%)</f>
        <v>320</v>
      </c>
      <c r="F14278" s="2">
        <v>6</v>
      </c>
      <c r="G14278" s="2"/>
    </row>
    <row r="14279" spans="1:26" customHeight="1" ht="36" hidden="true" outlineLevel="3">
      <c r="A14279" s="2" t="s">
        <v>27548</v>
      </c>
      <c r="B14279" s="3" t="s">
        <v>27549</v>
      </c>
      <c r="C14279" s="2"/>
      <c r="D14279" s="2" t="s">
        <v>16</v>
      </c>
      <c r="E14279" s="4">
        <f>290.00*(1-Z1%)</f>
        <v>290</v>
      </c>
      <c r="F14279" s="2">
        <v>5</v>
      </c>
      <c r="G14279" s="2"/>
    </row>
    <row r="14280" spans="1:26" customHeight="1" ht="36" hidden="true" outlineLevel="3">
      <c r="A14280" s="2" t="s">
        <v>27550</v>
      </c>
      <c r="B14280" s="3" t="s">
        <v>27551</v>
      </c>
      <c r="C14280" s="2"/>
      <c r="D14280" s="2" t="s">
        <v>16</v>
      </c>
      <c r="E14280" s="4">
        <f>350.00*(1-Z1%)</f>
        <v>350</v>
      </c>
      <c r="F14280" s="2">
        <v>5</v>
      </c>
      <c r="G14280" s="2"/>
    </row>
    <row r="14281" spans="1:26" customHeight="1" ht="36" hidden="true" outlineLevel="3">
      <c r="A14281" s="2" t="s">
        <v>27552</v>
      </c>
      <c r="B14281" s="3" t="s">
        <v>27553</v>
      </c>
      <c r="C14281" s="2"/>
      <c r="D14281" s="2" t="s">
        <v>16</v>
      </c>
      <c r="E14281" s="4">
        <f>280.00*(1-Z1%)</f>
        <v>280</v>
      </c>
      <c r="F14281" s="2">
        <v>8</v>
      </c>
      <c r="G14281" s="2"/>
    </row>
    <row r="14282" spans="1:26" customHeight="1" ht="36" hidden="true" outlineLevel="3">
      <c r="A14282" s="2" t="s">
        <v>27554</v>
      </c>
      <c r="B14282" s="3" t="s">
        <v>27555</v>
      </c>
      <c r="C14282" s="2"/>
      <c r="D14282" s="2" t="s">
        <v>16</v>
      </c>
      <c r="E14282" s="4">
        <f>390.00*(1-Z1%)</f>
        <v>390</v>
      </c>
      <c r="F14282" s="2">
        <v>8</v>
      </c>
      <c r="G14282" s="2"/>
    </row>
    <row r="14283" spans="1:26" customHeight="1" ht="36" hidden="true" outlineLevel="3">
      <c r="A14283" s="2" t="s">
        <v>27556</v>
      </c>
      <c r="B14283" s="3" t="s">
        <v>27557</v>
      </c>
      <c r="C14283" s="2"/>
      <c r="D14283" s="2" t="s">
        <v>16</v>
      </c>
      <c r="E14283" s="4">
        <f>280.00*(1-Z1%)</f>
        <v>280</v>
      </c>
      <c r="F14283" s="2">
        <v>5</v>
      </c>
      <c r="G14283" s="2"/>
    </row>
    <row r="14284" spans="1:26" customHeight="1" ht="36" hidden="true" outlineLevel="3">
      <c r="A14284" s="2" t="s">
        <v>27558</v>
      </c>
      <c r="B14284" s="3" t="s">
        <v>27559</v>
      </c>
      <c r="C14284" s="2"/>
      <c r="D14284" s="2" t="s">
        <v>16</v>
      </c>
      <c r="E14284" s="4">
        <f>350.00*(1-Z1%)</f>
        <v>350</v>
      </c>
      <c r="F14284" s="2">
        <v>6</v>
      </c>
      <c r="G14284" s="2"/>
    </row>
    <row r="14285" spans="1:26" customHeight="1" ht="36" hidden="true" outlineLevel="3">
      <c r="A14285" s="2" t="s">
        <v>27560</v>
      </c>
      <c r="B14285" s="3" t="s">
        <v>27561</v>
      </c>
      <c r="C14285" s="2"/>
      <c r="D14285" s="2" t="s">
        <v>16</v>
      </c>
      <c r="E14285" s="4">
        <f>390.00*(1-Z1%)</f>
        <v>390</v>
      </c>
      <c r="F14285" s="2">
        <v>5</v>
      </c>
      <c r="G14285" s="2"/>
    </row>
    <row r="14286" spans="1:26" customHeight="1" ht="36" hidden="true" outlineLevel="3">
      <c r="A14286" s="2" t="s">
        <v>27562</v>
      </c>
      <c r="B14286" s="3" t="s">
        <v>27563</v>
      </c>
      <c r="C14286" s="2"/>
      <c r="D14286" s="2" t="s">
        <v>16</v>
      </c>
      <c r="E14286" s="4">
        <f>280.00*(1-Z1%)</f>
        <v>280</v>
      </c>
      <c r="F14286" s="2">
        <v>5</v>
      </c>
      <c r="G14286" s="2"/>
    </row>
    <row r="14287" spans="1:26" customHeight="1" ht="36" hidden="true" outlineLevel="3">
      <c r="A14287" s="2" t="s">
        <v>27564</v>
      </c>
      <c r="B14287" s="3" t="s">
        <v>27565</v>
      </c>
      <c r="C14287" s="2"/>
      <c r="D14287" s="2" t="s">
        <v>16</v>
      </c>
      <c r="E14287" s="4">
        <f>280.00*(1-Z1%)</f>
        <v>280</v>
      </c>
      <c r="F14287" s="2">
        <v>3</v>
      </c>
      <c r="G14287" s="2"/>
    </row>
    <row r="14288" spans="1:26" customHeight="1" ht="36" hidden="true" outlineLevel="3">
      <c r="A14288" s="2" t="s">
        <v>27566</v>
      </c>
      <c r="B14288" s="3" t="s">
        <v>27567</v>
      </c>
      <c r="C14288" s="2"/>
      <c r="D14288" s="2" t="s">
        <v>16</v>
      </c>
      <c r="E14288" s="4">
        <f>280.00*(1-Z1%)</f>
        <v>280</v>
      </c>
      <c r="F14288" s="2">
        <v>6</v>
      </c>
      <c r="G14288" s="2"/>
    </row>
    <row r="14289" spans="1:26" customHeight="1" ht="36" hidden="true" outlineLevel="3">
      <c r="A14289" s="2" t="s">
        <v>27568</v>
      </c>
      <c r="B14289" s="3" t="s">
        <v>27569</v>
      </c>
      <c r="C14289" s="2"/>
      <c r="D14289" s="2" t="s">
        <v>16</v>
      </c>
      <c r="E14289" s="4">
        <f>280.00*(1-Z1%)</f>
        <v>280</v>
      </c>
      <c r="F14289" s="2">
        <v>5</v>
      </c>
      <c r="G14289" s="2"/>
    </row>
    <row r="14290" spans="1:26" customHeight="1" ht="36" hidden="true" outlineLevel="3">
      <c r="A14290" s="2" t="s">
        <v>27570</v>
      </c>
      <c r="B14290" s="3" t="s">
        <v>27571</v>
      </c>
      <c r="C14290" s="2"/>
      <c r="D14290" s="2" t="s">
        <v>16</v>
      </c>
      <c r="E14290" s="4">
        <f>280.00*(1-Z1%)</f>
        <v>280</v>
      </c>
      <c r="F14290" s="2">
        <v>6</v>
      </c>
      <c r="G14290" s="2"/>
    </row>
    <row r="14291" spans="1:26" customHeight="1" ht="36" hidden="true" outlineLevel="3">
      <c r="A14291" s="2" t="s">
        <v>27572</v>
      </c>
      <c r="B14291" s="3" t="s">
        <v>27573</v>
      </c>
      <c r="C14291" s="2"/>
      <c r="D14291" s="2" t="s">
        <v>16</v>
      </c>
      <c r="E14291" s="4">
        <f>280.00*(1-Z1%)</f>
        <v>280</v>
      </c>
      <c r="F14291" s="2">
        <v>4</v>
      </c>
      <c r="G14291" s="2"/>
    </row>
    <row r="14292" spans="1:26" customHeight="1" ht="36" hidden="true" outlineLevel="3">
      <c r="A14292" s="2" t="s">
        <v>27574</v>
      </c>
      <c r="B14292" s="3" t="s">
        <v>27575</v>
      </c>
      <c r="C14292" s="2"/>
      <c r="D14292" s="2" t="s">
        <v>16</v>
      </c>
      <c r="E14292" s="4">
        <f>200.00*(1-Z1%)</f>
        <v>200</v>
      </c>
      <c r="F14292" s="2">
        <v>6</v>
      </c>
      <c r="G14292" s="2"/>
    </row>
    <row r="14293" spans="1:26" customHeight="1" ht="36" hidden="true" outlineLevel="3">
      <c r="A14293" s="2" t="s">
        <v>27576</v>
      </c>
      <c r="B14293" s="3" t="s">
        <v>27577</v>
      </c>
      <c r="C14293" s="2"/>
      <c r="D14293" s="2" t="s">
        <v>16</v>
      </c>
      <c r="E14293" s="4">
        <f>200.00*(1-Z1%)</f>
        <v>200</v>
      </c>
      <c r="F14293" s="2">
        <v>6</v>
      </c>
      <c r="G14293" s="2"/>
    </row>
    <row r="14294" spans="1:26" customHeight="1" ht="36" hidden="true" outlineLevel="3">
      <c r="A14294" s="2" t="s">
        <v>27578</v>
      </c>
      <c r="B14294" s="3" t="s">
        <v>27579</v>
      </c>
      <c r="C14294" s="2"/>
      <c r="D14294" s="2" t="s">
        <v>16</v>
      </c>
      <c r="E14294" s="4">
        <f>200.00*(1-Z1%)</f>
        <v>200</v>
      </c>
      <c r="F14294" s="2">
        <v>3</v>
      </c>
      <c r="G14294" s="2"/>
    </row>
    <row r="14295" spans="1:26" customHeight="1" ht="18" hidden="true" outlineLevel="3">
      <c r="A14295" s="2" t="s">
        <v>27580</v>
      </c>
      <c r="B14295" s="3" t="s">
        <v>27581</v>
      </c>
      <c r="C14295" s="2"/>
      <c r="D14295" s="2" t="s">
        <v>16</v>
      </c>
      <c r="E14295" s="4">
        <f>250.00*(1-Z1%)</f>
        <v>250</v>
      </c>
      <c r="F14295" s="2">
        <v>1</v>
      </c>
      <c r="G14295" s="2"/>
    </row>
    <row r="14296" spans="1:26" customHeight="1" ht="18" hidden="true" outlineLevel="3">
      <c r="A14296" s="2" t="s">
        <v>27582</v>
      </c>
      <c r="B14296" s="3" t="s">
        <v>27583</v>
      </c>
      <c r="C14296" s="2"/>
      <c r="D14296" s="2" t="s">
        <v>16</v>
      </c>
      <c r="E14296" s="4">
        <f>100.00*(1-Z1%)</f>
        <v>100</v>
      </c>
      <c r="F14296" s="2">
        <v>6</v>
      </c>
      <c r="G14296" s="2"/>
    </row>
    <row r="14297" spans="1:26" customHeight="1" ht="18" hidden="true" outlineLevel="3">
      <c r="A14297" s="2" t="s">
        <v>27584</v>
      </c>
      <c r="B14297" s="3" t="s">
        <v>27585</v>
      </c>
      <c r="C14297" s="2"/>
      <c r="D14297" s="2" t="s">
        <v>16</v>
      </c>
      <c r="E14297" s="4">
        <f>200.00*(1-Z1%)</f>
        <v>200</v>
      </c>
      <c r="F14297" s="2">
        <v>6</v>
      </c>
      <c r="G14297" s="2"/>
    </row>
    <row r="14298" spans="1:26" customHeight="1" ht="35" hidden="true" outlineLevel="3">
      <c r="A14298" s="5" t="s">
        <v>27586</v>
      </c>
      <c r="B14298" s="5"/>
      <c r="C14298" s="5"/>
      <c r="D14298" s="5"/>
      <c r="E14298" s="5"/>
      <c r="F14298" s="5"/>
      <c r="G14298" s="5"/>
    </row>
    <row r="14299" spans="1:26" customHeight="1" ht="18" hidden="true" outlineLevel="3">
      <c r="A14299" s="2" t="s">
        <v>27587</v>
      </c>
      <c r="B14299" s="3" t="s">
        <v>27588</v>
      </c>
      <c r="C14299" s="2"/>
      <c r="D14299" s="2" t="s">
        <v>16</v>
      </c>
      <c r="E14299" s="4">
        <f>130.00*(1-Z1%)</f>
        <v>130</v>
      </c>
      <c r="F14299" s="2">
        <v>10</v>
      </c>
      <c r="G14299" s="2"/>
    </row>
    <row r="14300" spans="1:26" customHeight="1" ht="36" hidden="true" outlineLevel="3">
      <c r="A14300" s="2" t="s">
        <v>27589</v>
      </c>
      <c r="B14300" s="3" t="s">
        <v>27590</v>
      </c>
      <c r="C14300" s="2"/>
      <c r="D14300" s="2" t="s">
        <v>16</v>
      </c>
      <c r="E14300" s="4">
        <f>80.00*(1-Z1%)</f>
        <v>80</v>
      </c>
      <c r="F14300" s="2">
        <v>7</v>
      </c>
      <c r="G14300" s="2"/>
    </row>
    <row r="14301" spans="1:26" customHeight="1" ht="36" hidden="true" outlineLevel="3">
      <c r="A14301" s="2" t="s">
        <v>27591</v>
      </c>
      <c r="B14301" s="3" t="s">
        <v>27592</v>
      </c>
      <c r="C14301" s="2"/>
      <c r="D14301" s="2" t="s">
        <v>16</v>
      </c>
      <c r="E14301" s="4">
        <f>80.00*(1-Z1%)</f>
        <v>80</v>
      </c>
      <c r="F14301" s="2">
        <v>6</v>
      </c>
      <c r="G14301" s="2"/>
    </row>
    <row r="14302" spans="1:26" customHeight="1" ht="36" hidden="true" outlineLevel="3">
      <c r="A14302" s="2" t="s">
        <v>27593</v>
      </c>
      <c r="B14302" s="3" t="s">
        <v>27594</v>
      </c>
      <c r="C14302" s="2"/>
      <c r="D14302" s="2" t="s">
        <v>16</v>
      </c>
      <c r="E14302" s="4">
        <f>80.00*(1-Z1%)</f>
        <v>80</v>
      </c>
      <c r="F14302" s="2">
        <v>6</v>
      </c>
      <c r="G14302" s="2"/>
    </row>
    <row r="14303" spans="1:26" customHeight="1" ht="36" hidden="true" outlineLevel="3">
      <c r="A14303" s="2" t="s">
        <v>27595</v>
      </c>
      <c r="B14303" s="3" t="s">
        <v>27596</v>
      </c>
      <c r="C14303" s="2"/>
      <c r="D14303" s="2" t="s">
        <v>16</v>
      </c>
      <c r="E14303" s="4">
        <f>80.00*(1-Z1%)</f>
        <v>80</v>
      </c>
      <c r="F14303" s="2">
        <v>9</v>
      </c>
      <c r="G14303" s="2"/>
    </row>
    <row r="14304" spans="1:26" customHeight="1" ht="36" hidden="true" outlineLevel="3">
      <c r="A14304" s="2" t="s">
        <v>27597</v>
      </c>
      <c r="B14304" s="3" t="s">
        <v>27598</v>
      </c>
      <c r="C14304" s="2"/>
      <c r="D14304" s="2" t="s">
        <v>16</v>
      </c>
      <c r="E14304" s="4">
        <f>30.00*(1-Z1%)</f>
        <v>30</v>
      </c>
      <c r="F14304" s="2">
        <v>7</v>
      </c>
      <c r="G14304" s="2"/>
    </row>
    <row r="14305" spans="1:26" customHeight="1" ht="36" hidden="true" outlineLevel="3">
      <c r="A14305" s="2" t="s">
        <v>27599</v>
      </c>
      <c r="B14305" s="3" t="s">
        <v>27600</v>
      </c>
      <c r="C14305" s="2"/>
      <c r="D14305" s="2" t="s">
        <v>16</v>
      </c>
      <c r="E14305" s="4">
        <f>40.00*(1-Z1%)</f>
        <v>40</v>
      </c>
      <c r="F14305" s="2">
        <v>7</v>
      </c>
      <c r="G14305" s="2"/>
    </row>
    <row r="14306" spans="1:26" customHeight="1" ht="36" hidden="true" outlineLevel="3">
      <c r="A14306" s="2" t="s">
        <v>27601</v>
      </c>
      <c r="B14306" s="3" t="s">
        <v>27602</v>
      </c>
      <c r="C14306" s="2"/>
      <c r="D14306" s="2" t="s">
        <v>16</v>
      </c>
      <c r="E14306" s="4">
        <f>40.00*(1-Z1%)</f>
        <v>40</v>
      </c>
      <c r="F14306" s="2">
        <v>9</v>
      </c>
      <c r="G14306" s="2"/>
    </row>
    <row r="14307" spans="1:26" customHeight="1" ht="36" hidden="true" outlineLevel="3">
      <c r="A14307" s="2" t="s">
        <v>27603</v>
      </c>
      <c r="B14307" s="3" t="s">
        <v>27604</v>
      </c>
      <c r="C14307" s="2"/>
      <c r="D14307" s="2" t="s">
        <v>16</v>
      </c>
      <c r="E14307" s="4">
        <f>40.00*(1-Z1%)</f>
        <v>40</v>
      </c>
      <c r="F14307" s="2">
        <v>15</v>
      </c>
      <c r="G14307" s="2"/>
    </row>
    <row r="14308" spans="1:26" customHeight="1" ht="36" hidden="true" outlineLevel="3">
      <c r="A14308" s="2" t="s">
        <v>27605</v>
      </c>
      <c r="B14308" s="3" t="s">
        <v>27606</v>
      </c>
      <c r="C14308" s="2"/>
      <c r="D14308" s="2" t="s">
        <v>16</v>
      </c>
      <c r="E14308" s="4">
        <f>75.00*(1-Z1%)</f>
        <v>75</v>
      </c>
      <c r="F14308" s="2">
        <v>4</v>
      </c>
      <c r="G14308" s="2"/>
    </row>
    <row r="14309" spans="1:26" customHeight="1" ht="36" hidden="true" outlineLevel="3">
      <c r="A14309" s="2" t="s">
        <v>27607</v>
      </c>
      <c r="B14309" s="3" t="s">
        <v>27608</v>
      </c>
      <c r="C14309" s="2"/>
      <c r="D14309" s="2" t="s">
        <v>16</v>
      </c>
      <c r="E14309" s="4">
        <f>70.00*(1-Z1%)</f>
        <v>70</v>
      </c>
      <c r="F14309" s="2">
        <v>8</v>
      </c>
      <c r="G14309" s="2"/>
    </row>
    <row r="14310" spans="1:26" customHeight="1" ht="36" hidden="true" outlineLevel="3">
      <c r="A14310" s="2" t="s">
        <v>27609</v>
      </c>
      <c r="B14310" s="3" t="s">
        <v>27610</v>
      </c>
      <c r="C14310" s="2"/>
      <c r="D14310" s="2" t="s">
        <v>16</v>
      </c>
      <c r="E14310" s="4">
        <f>30.00*(1-Z1%)</f>
        <v>30</v>
      </c>
      <c r="F14310" s="2">
        <v>9</v>
      </c>
      <c r="G14310" s="2"/>
    </row>
    <row r="14311" spans="1:26" customHeight="1" ht="36" hidden="true" outlineLevel="3">
      <c r="A14311" s="2" t="s">
        <v>27611</v>
      </c>
      <c r="B14311" s="3" t="s">
        <v>27612</v>
      </c>
      <c r="C14311" s="2"/>
      <c r="D14311" s="2" t="s">
        <v>16</v>
      </c>
      <c r="E14311" s="4">
        <f>60.00*(1-Z1%)</f>
        <v>60</v>
      </c>
      <c r="F14311" s="2">
        <v>6</v>
      </c>
      <c r="G14311" s="2"/>
    </row>
    <row r="14312" spans="1:26" customHeight="1" ht="36" hidden="true" outlineLevel="3">
      <c r="A14312" s="2" t="s">
        <v>27613</v>
      </c>
      <c r="B14312" s="3" t="s">
        <v>27614</v>
      </c>
      <c r="C14312" s="2"/>
      <c r="D14312" s="2" t="s">
        <v>16</v>
      </c>
      <c r="E14312" s="4">
        <f>40.00*(1-Z1%)</f>
        <v>40</v>
      </c>
      <c r="F14312" s="2">
        <v>12</v>
      </c>
      <c r="G14312" s="2"/>
    </row>
    <row r="14313" spans="1:26" customHeight="1" ht="36" hidden="true" outlineLevel="3">
      <c r="A14313" s="2" t="s">
        <v>27615</v>
      </c>
      <c r="B14313" s="3" t="s">
        <v>27616</v>
      </c>
      <c r="C14313" s="2"/>
      <c r="D14313" s="2" t="s">
        <v>16</v>
      </c>
      <c r="E14313" s="4">
        <f>40.00*(1-Z1%)</f>
        <v>40</v>
      </c>
      <c r="F14313" s="2">
        <v>13</v>
      </c>
      <c r="G14313" s="2"/>
    </row>
    <row r="14314" spans="1:26" customHeight="1" ht="36" hidden="true" outlineLevel="3">
      <c r="A14314" s="2" t="s">
        <v>27617</v>
      </c>
      <c r="B14314" s="3" t="s">
        <v>27618</v>
      </c>
      <c r="C14314" s="2"/>
      <c r="D14314" s="2" t="s">
        <v>16</v>
      </c>
      <c r="E14314" s="4">
        <f>60.00*(1-Z1%)</f>
        <v>60</v>
      </c>
      <c r="F14314" s="2">
        <v>10</v>
      </c>
      <c r="G14314" s="2"/>
    </row>
    <row r="14315" spans="1:26" customHeight="1" ht="36" hidden="true" outlineLevel="3">
      <c r="A14315" s="2" t="s">
        <v>27619</v>
      </c>
      <c r="B14315" s="3" t="s">
        <v>27620</v>
      </c>
      <c r="C14315" s="2"/>
      <c r="D14315" s="2" t="s">
        <v>16</v>
      </c>
      <c r="E14315" s="4">
        <f>40.00*(1-Z1%)</f>
        <v>40</v>
      </c>
      <c r="F14315" s="2">
        <v>5</v>
      </c>
      <c r="G14315" s="2"/>
    </row>
    <row r="14316" spans="1:26" customHeight="1" ht="36" hidden="true" outlineLevel="3">
      <c r="A14316" s="2" t="s">
        <v>27621</v>
      </c>
      <c r="B14316" s="3" t="s">
        <v>27622</v>
      </c>
      <c r="C14316" s="2"/>
      <c r="D14316" s="2" t="s">
        <v>16</v>
      </c>
      <c r="E14316" s="4">
        <f>50.00*(1-Z1%)</f>
        <v>50</v>
      </c>
      <c r="F14316" s="2">
        <v>7</v>
      </c>
      <c r="G14316" s="2"/>
    </row>
    <row r="14317" spans="1:26" customHeight="1" ht="18" hidden="true" outlineLevel="3">
      <c r="A14317" s="2" t="s">
        <v>27623</v>
      </c>
      <c r="B14317" s="3" t="s">
        <v>27624</v>
      </c>
      <c r="C14317" s="2"/>
      <c r="D14317" s="2" t="s">
        <v>16</v>
      </c>
      <c r="E14317" s="4">
        <f>40.00*(1-Z1%)</f>
        <v>40</v>
      </c>
      <c r="F14317" s="2">
        <v>12</v>
      </c>
      <c r="G14317" s="2"/>
    </row>
    <row r="14318" spans="1:26" customHeight="1" ht="18" hidden="true" outlineLevel="3">
      <c r="A14318" s="2" t="s">
        <v>27625</v>
      </c>
      <c r="B14318" s="3" t="s">
        <v>27626</v>
      </c>
      <c r="C14318" s="2"/>
      <c r="D14318" s="2" t="s">
        <v>16</v>
      </c>
      <c r="E14318" s="4">
        <f>40.00*(1-Z1%)</f>
        <v>40</v>
      </c>
      <c r="F14318" s="2">
        <v>4</v>
      </c>
      <c r="G14318" s="2"/>
    </row>
    <row r="14319" spans="1:26" customHeight="1" ht="18" hidden="true" outlineLevel="3">
      <c r="A14319" s="2" t="s">
        <v>27627</v>
      </c>
      <c r="B14319" s="3" t="s">
        <v>27628</v>
      </c>
      <c r="C14319" s="2"/>
      <c r="D14319" s="2" t="s">
        <v>16</v>
      </c>
      <c r="E14319" s="4">
        <f>100.00*(1-Z1%)</f>
        <v>100</v>
      </c>
      <c r="F14319" s="2">
        <v>6</v>
      </c>
      <c r="G14319" s="2"/>
    </row>
    <row r="14320" spans="1:26" customHeight="1" ht="36" hidden="true" outlineLevel="3">
      <c r="A14320" s="2" t="s">
        <v>27629</v>
      </c>
      <c r="B14320" s="3" t="s">
        <v>27630</v>
      </c>
      <c r="C14320" s="2"/>
      <c r="D14320" s="2" t="s">
        <v>16</v>
      </c>
      <c r="E14320" s="4">
        <f>40.00*(1-Z1%)</f>
        <v>40</v>
      </c>
      <c r="F14320" s="2">
        <v>11</v>
      </c>
      <c r="G14320" s="2"/>
    </row>
    <row r="14321" spans="1:26" customHeight="1" ht="18" hidden="true" outlineLevel="3">
      <c r="A14321" s="2" t="s">
        <v>27631</v>
      </c>
      <c r="B14321" s="3" t="s">
        <v>27632</v>
      </c>
      <c r="C14321" s="2"/>
      <c r="D14321" s="2" t="s">
        <v>16</v>
      </c>
      <c r="E14321" s="4">
        <f>75.00*(1-Z1%)</f>
        <v>75</v>
      </c>
      <c r="F14321" s="2">
        <v>6</v>
      </c>
      <c r="G14321" s="2"/>
    </row>
    <row r="14322" spans="1:26" customHeight="1" ht="36" hidden="true" outlineLevel="3">
      <c r="A14322" s="2" t="s">
        <v>27633</v>
      </c>
      <c r="B14322" s="3" t="s">
        <v>27634</v>
      </c>
      <c r="C14322" s="2"/>
      <c r="D14322" s="2" t="s">
        <v>16</v>
      </c>
      <c r="E14322" s="4">
        <f>40.00*(1-Z1%)</f>
        <v>40</v>
      </c>
      <c r="F14322" s="2">
        <v>6</v>
      </c>
      <c r="G14322" s="2"/>
    </row>
    <row r="14323" spans="1:26" customHeight="1" ht="18" hidden="true" outlineLevel="3">
      <c r="A14323" s="2" t="s">
        <v>27635</v>
      </c>
      <c r="B14323" s="3" t="s">
        <v>27636</v>
      </c>
      <c r="C14323" s="2"/>
      <c r="D14323" s="2" t="s">
        <v>16</v>
      </c>
      <c r="E14323" s="4">
        <f>40.00*(1-Z1%)</f>
        <v>40</v>
      </c>
      <c r="F14323" s="2">
        <v>10</v>
      </c>
      <c r="G14323" s="2"/>
    </row>
    <row r="14324" spans="1:26" customHeight="1" ht="18" hidden="true" outlineLevel="3">
      <c r="A14324" s="2" t="s">
        <v>27637</v>
      </c>
      <c r="B14324" s="3" t="s">
        <v>27638</v>
      </c>
      <c r="C14324" s="2"/>
      <c r="D14324" s="2" t="s">
        <v>16</v>
      </c>
      <c r="E14324" s="4">
        <f>40.00*(1-Z1%)</f>
        <v>40</v>
      </c>
      <c r="F14324" s="2">
        <v>14</v>
      </c>
      <c r="G14324" s="2"/>
    </row>
    <row r="14325" spans="1:26" customHeight="1" ht="18" hidden="true" outlineLevel="3">
      <c r="A14325" s="2" t="s">
        <v>27639</v>
      </c>
      <c r="B14325" s="3" t="s">
        <v>27640</v>
      </c>
      <c r="C14325" s="2"/>
      <c r="D14325" s="2" t="s">
        <v>16</v>
      </c>
      <c r="E14325" s="4">
        <f>40.00*(1-Z1%)</f>
        <v>40</v>
      </c>
      <c r="F14325" s="2">
        <v>7</v>
      </c>
      <c r="G14325" s="2"/>
    </row>
    <row r="14326" spans="1:26" customHeight="1" ht="18" hidden="true" outlineLevel="3">
      <c r="A14326" s="2" t="s">
        <v>27641</v>
      </c>
      <c r="B14326" s="3" t="s">
        <v>27642</v>
      </c>
      <c r="C14326" s="2"/>
      <c r="D14326" s="2" t="s">
        <v>16</v>
      </c>
      <c r="E14326" s="4">
        <f>40.00*(1-Z1%)</f>
        <v>40</v>
      </c>
      <c r="F14326" s="2">
        <v>9</v>
      </c>
      <c r="G14326" s="2"/>
    </row>
    <row r="14327" spans="1:26" customHeight="1" ht="18" hidden="true" outlineLevel="3">
      <c r="A14327" s="2" t="s">
        <v>27643</v>
      </c>
      <c r="B14327" s="3" t="s">
        <v>27644</v>
      </c>
      <c r="C14327" s="2"/>
      <c r="D14327" s="2" t="s">
        <v>16</v>
      </c>
      <c r="E14327" s="4">
        <f>40.00*(1-Z1%)</f>
        <v>40</v>
      </c>
      <c r="F14327" s="2">
        <v>3</v>
      </c>
      <c r="G14327" s="2"/>
    </row>
    <row r="14328" spans="1:26" customHeight="1" ht="36" hidden="true" outlineLevel="3">
      <c r="A14328" s="2" t="s">
        <v>27645</v>
      </c>
      <c r="B14328" s="3" t="s">
        <v>27646</v>
      </c>
      <c r="C14328" s="2"/>
      <c r="D14328" s="2" t="s">
        <v>16</v>
      </c>
      <c r="E14328" s="4">
        <f>50.00*(1-Z1%)</f>
        <v>50</v>
      </c>
      <c r="F14328" s="2">
        <v>6</v>
      </c>
      <c r="G14328" s="2"/>
    </row>
    <row r="14329" spans="1:26" customHeight="1" ht="36" hidden="true" outlineLevel="3">
      <c r="A14329" s="2" t="s">
        <v>27647</v>
      </c>
      <c r="B14329" s="3" t="s">
        <v>27648</v>
      </c>
      <c r="C14329" s="2"/>
      <c r="D14329" s="2" t="s">
        <v>16</v>
      </c>
      <c r="E14329" s="4">
        <f>50.00*(1-Z1%)</f>
        <v>50</v>
      </c>
      <c r="F14329" s="2">
        <v>9</v>
      </c>
      <c r="G14329" s="2"/>
    </row>
    <row r="14330" spans="1:26" customHeight="1" ht="36" hidden="true" outlineLevel="3">
      <c r="A14330" s="2" t="s">
        <v>27649</v>
      </c>
      <c r="B14330" s="3" t="s">
        <v>27650</v>
      </c>
      <c r="C14330" s="2"/>
      <c r="D14330" s="2" t="s">
        <v>16</v>
      </c>
      <c r="E14330" s="4">
        <f>50.00*(1-Z1%)</f>
        <v>50</v>
      </c>
      <c r="F14330" s="2">
        <v>10</v>
      </c>
      <c r="G14330" s="2"/>
    </row>
    <row r="14331" spans="1:26" customHeight="1" ht="36" hidden="true" outlineLevel="3">
      <c r="A14331" s="2" t="s">
        <v>27651</v>
      </c>
      <c r="B14331" s="3" t="s">
        <v>27652</v>
      </c>
      <c r="C14331" s="2"/>
      <c r="D14331" s="2" t="s">
        <v>16</v>
      </c>
      <c r="E14331" s="4">
        <f>50.00*(1-Z1%)</f>
        <v>50</v>
      </c>
      <c r="F14331" s="2">
        <v>7</v>
      </c>
      <c r="G14331" s="2"/>
    </row>
    <row r="14332" spans="1:26" customHeight="1" ht="35" hidden="true" outlineLevel="3">
      <c r="A14332" s="5" t="s">
        <v>27653</v>
      </c>
      <c r="B14332" s="5"/>
      <c r="C14332" s="5"/>
      <c r="D14332" s="5"/>
      <c r="E14332" s="5"/>
      <c r="F14332" s="5"/>
      <c r="G14332" s="5"/>
    </row>
    <row r="14333" spans="1:26" customHeight="1" ht="18" hidden="true" outlineLevel="3">
      <c r="A14333" s="2" t="s">
        <v>27654</v>
      </c>
      <c r="B14333" s="3" t="s">
        <v>27655</v>
      </c>
      <c r="C14333" s="2"/>
      <c r="D14333" s="2" t="s">
        <v>16</v>
      </c>
      <c r="E14333" s="4">
        <f>20.00*(1-Z1%)</f>
        <v>20</v>
      </c>
      <c r="F14333" s="2">
        <v>13</v>
      </c>
      <c r="G14333" s="2"/>
    </row>
    <row r="14334" spans="1:26" customHeight="1" ht="18" hidden="true" outlineLevel="3">
      <c r="A14334" s="2" t="s">
        <v>27656</v>
      </c>
      <c r="B14334" s="3" t="s">
        <v>27657</v>
      </c>
      <c r="C14334" s="2"/>
      <c r="D14334" s="2" t="s">
        <v>16</v>
      </c>
      <c r="E14334" s="4">
        <f>20.00*(1-Z1%)</f>
        <v>20</v>
      </c>
      <c r="F14334" s="2">
        <v>14</v>
      </c>
      <c r="G14334" s="2"/>
    </row>
    <row r="14335" spans="1:26" customHeight="1" ht="18" hidden="true" outlineLevel="3">
      <c r="A14335" s="2" t="s">
        <v>27658</v>
      </c>
      <c r="B14335" s="3" t="s">
        <v>27659</v>
      </c>
      <c r="C14335" s="2"/>
      <c r="D14335" s="2" t="s">
        <v>16</v>
      </c>
      <c r="E14335" s="4">
        <f>15.00*(1-Z1%)</f>
        <v>15</v>
      </c>
      <c r="F14335" s="2">
        <v>20</v>
      </c>
      <c r="G14335" s="2"/>
    </row>
    <row r="14336" spans="1:26" customHeight="1" ht="18" hidden="true" outlineLevel="3">
      <c r="A14336" s="2" t="s">
        <v>27660</v>
      </c>
      <c r="B14336" s="3" t="s">
        <v>27661</v>
      </c>
      <c r="C14336" s="2"/>
      <c r="D14336" s="2" t="s">
        <v>16</v>
      </c>
      <c r="E14336" s="4">
        <f>20.00*(1-Z1%)</f>
        <v>20</v>
      </c>
      <c r="F14336" s="2">
        <v>15</v>
      </c>
      <c r="G14336" s="2"/>
    </row>
    <row r="14337" spans="1:26" customHeight="1" ht="18" hidden="true" outlineLevel="3">
      <c r="A14337" s="2" t="s">
        <v>27662</v>
      </c>
      <c r="B14337" s="3" t="s">
        <v>27663</v>
      </c>
      <c r="C14337" s="2"/>
      <c r="D14337" s="2" t="s">
        <v>16</v>
      </c>
      <c r="E14337" s="4">
        <f>20.00*(1-Z1%)</f>
        <v>20</v>
      </c>
      <c r="F14337" s="2">
        <v>15</v>
      </c>
      <c r="G14337" s="2"/>
    </row>
    <row r="14338" spans="1:26" customHeight="1" ht="18" hidden="true" outlineLevel="3">
      <c r="A14338" s="2" t="s">
        <v>27664</v>
      </c>
      <c r="B14338" s="3" t="s">
        <v>27665</v>
      </c>
      <c r="C14338" s="2"/>
      <c r="D14338" s="2" t="s">
        <v>16</v>
      </c>
      <c r="E14338" s="4">
        <f>20.00*(1-Z1%)</f>
        <v>20</v>
      </c>
      <c r="F14338" s="2">
        <v>20</v>
      </c>
      <c r="G14338" s="2"/>
    </row>
    <row r="14339" spans="1:26" customHeight="1" ht="18" hidden="true" outlineLevel="3">
      <c r="A14339" s="2" t="s">
        <v>27666</v>
      </c>
      <c r="B14339" s="3" t="s">
        <v>27667</v>
      </c>
      <c r="C14339" s="2"/>
      <c r="D14339" s="2" t="s">
        <v>16</v>
      </c>
      <c r="E14339" s="4">
        <f>20.00*(1-Z1%)</f>
        <v>20</v>
      </c>
      <c r="F14339" s="2">
        <v>10</v>
      </c>
      <c r="G14339" s="2"/>
    </row>
    <row r="14340" spans="1:26" customHeight="1" ht="18" hidden="true" outlineLevel="3">
      <c r="A14340" s="2" t="s">
        <v>27668</v>
      </c>
      <c r="B14340" s="3" t="s">
        <v>27669</v>
      </c>
      <c r="C14340" s="2"/>
      <c r="D14340" s="2" t="s">
        <v>16</v>
      </c>
      <c r="E14340" s="4">
        <f>15.00*(1-Z1%)</f>
        <v>15</v>
      </c>
      <c r="F14340" s="2">
        <v>9</v>
      </c>
      <c r="G14340" s="2"/>
    </row>
    <row r="14341" spans="1:26" customHeight="1" ht="36" hidden="true" outlineLevel="3">
      <c r="A14341" s="2" t="s">
        <v>27670</v>
      </c>
      <c r="B14341" s="3" t="s">
        <v>27671</v>
      </c>
      <c r="C14341" s="2"/>
      <c r="D14341" s="2" t="s">
        <v>16</v>
      </c>
      <c r="E14341" s="4">
        <f>40.00*(1-Z1%)</f>
        <v>40</v>
      </c>
      <c r="F14341" s="2">
        <v>3</v>
      </c>
      <c r="G14341" s="2"/>
    </row>
    <row r="14342" spans="1:26" customHeight="1" ht="36" hidden="true" outlineLevel="3">
      <c r="A14342" s="2" t="s">
        <v>27672</v>
      </c>
      <c r="B14342" s="3" t="s">
        <v>27673</v>
      </c>
      <c r="C14342" s="2"/>
      <c r="D14342" s="2" t="s">
        <v>16</v>
      </c>
      <c r="E14342" s="4">
        <f>60.00*(1-Z1%)</f>
        <v>60</v>
      </c>
      <c r="F14342" s="2">
        <v>5</v>
      </c>
      <c r="G14342" s="2"/>
    </row>
    <row r="14343" spans="1:26" customHeight="1" ht="36" hidden="true" outlineLevel="3">
      <c r="A14343" s="2" t="s">
        <v>27674</v>
      </c>
      <c r="B14343" s="3" t="s">
        <v>27675</v>
      </c>
      <c r="C14343" s="2"/>
      <c r="D14343" s="2" t="s">
        <v>16</v>
      </c>
      <c r="E14343" s="4">
        <f>40.00*(1-Z1%)</f>
        <v>40</v>
      </c>
      <c r="F14343" s="2">
        <v>5</v>
      </c>
      <c r="G14343" s="2"/>
    </row>
    <row r="14344" spans="1:26" customHeight="1" ht="35" hidden="true" outlineLevel="3">
      <c r="A14344" s="5" t="s">
        <v>27676</v>
      </c>
      <c r="B14344" s="5"/>
      <c r="C14344" s="5"/>
      <c r="D14344" s="5"/>
      <c r="E14344" s="5"/>
      <c r="F14344" s="5"/>
      <c r="G14344" s="5"/>
    </row>
    <row r="14345" spans="1:26" customHeight="1" ht="18" hidden="true" outlineLevel="3">
      <c r="A14345" s="2" t="s">
        <v>27677</v>
      </c>
      <c r="B14345" s="3" t="s">
        <v>27678</v>
      </c>
      <c r="C14345" s="2"/>
      <c r="D14345" s="2" t="s">
        <v>16</v>
      </c>
      <c r="E14345" s="4">
        <f>30.00*(1-Z1%)</f>
        <v>30</v>
      </c>
      <c r="F14345" s="2">
        <v>1</v>
      </c>
      <c r="G14345" s="2"/>
    </row>
    <row r="14346" spans="1:26" customHeight="1" ht="18" hidden="true" outlineLevel="3">
      <c r="A14346" s="2" t="s">
        <v>27679</v>
      </c>
      <c r="B14346" s="3" t="s">
        <v>27680</v>
      </c>
      <c r="C14346" s="2"/>
      <c r="D14346" s="2" t="s">
        <v>16</v>
      </c>
      <c r="E14346" s="4">
        <f>30.00*(1-Z1%)</f>
        <v>30</v>
      </c>
      <c r="F14346" s="2">
        <v>4</v>
      </c>
      <c r="G14346" s="2"/>
    </row>
    <row r="14347" spans="1:26" customHeight="1" ht="36" hidden="true" outlineLevel="3">
      <c r="A14347" s="2" t="s">
        <v>27681</v>
      </c>
      <c r="B14347" s="3" t="s">
        <v>27682</v>
      </c>
      <c r="C14347" s="2"/>
      <c r="D14347" s="2" t="s">
        <v>16</v>
      </c>
      <c r="E14347" s="4">
        <f>80.00*(1-Z1%)</f>
        <v>80</v>
      </c>
      <c r="F14347" s="2">
        <v>2</v>
      </c>
      <c r="G14347" s="2"/>
    </row>
    <row r="14348" spans="1:26" customHeight="1" ht="36" hidden="true" outlineLevel="3">
      <c r="A14348" s="2" t="s">
        <v>27683</v>
      </c>
      <c r="B14348" s="3" t="s">
        <v>27684</v>
      </c>
      <c r="C14348" s="2"/>
      <c r="D14348" s="2" t="s">
        <v>16</v>
      </c>
      <c r="E14348" s="4">
        <f>80.00*(1-Z1%)</f>
        <v>80</v>
      </c>
      <c r="F14348" s="2">
        <v>1</v>
      </c>
      <c r="G14348" s="2"/>
    </row>
    <row r="14349" spans="1:26" customHeight="1" ht="36" hidden="true" outlineLevel="3">
      <c r="A14349" s="2" t="s">
        <v>27685</v>
      </c>
      <c r="B14349" s="3" t="s">
        <v>27686</v>
      </c>
      <c r="C14349" s="2"/>
      <c r="D14349" s="2" t="s">
        <v>16</v>
      </c>
      <c r="E14349" s="4">
        <f>80.00*(1-Z1%)</f>
        <v>80</v>
      </c>
      <c r="F14349" s="2">
        <v>2</v>
      </c>
      <c r="G14349" s="2"/>
    </row>
    <row r="14350" spans="1:26" customHeight="1" ht="36" hidden="true" outlineLevel="3">
      <c r="A14350" s="2" t="s">
        <v>27687</v>
      </c>
      <c r="B14350" s="3" t="s">
        <v>27688</v>
      </c>
      <c r="C14350" s="2"/>
      <c r="D14350" s="2" t="s">
        <v>16</v>
      </c>
      <c r="E14350" s="4">
        <f>80.00*(1-Z1%)</f>
        <v>80</v>
      </c>
      <c r="F14350" s="2">
        <v>3</v>
      </c>
      <c r="G14350" s="2"/>
    </row>
    <row r="14351" spans="1:26" customHeight="1" ht="18" hidden="true" outlineLevel="3">
      <c r="A14351" s="2" t="s">
        <v>27689</v>
      </c>
      <c r="B14351" s="3" t="s">
        <v>27690</v>
      </c>
      <c r="C14351" s="2"/>
      <c r="D14351" s="2" t="s">
        <v>16</v>
      </c>
      <c r="E14351" s="4">
        <f>40.00*(1-Z1%)</f>
        <v>40</v>
      </c>
      <c r="F14351" s="2">
        <v>6</v>
      </c>
      <c r="G14351" s="2"/>
    </row>
    <row r="14352" spans="1:26" customHeight="1" ht="18" hidden="true" outlineLevel="3">
      <c r="A14352" s="2" t="s">
        <v>27691</v>
      </c>
      <c r="B14352" s="3" t="s">
        <v>27692</v>
      </c>
      <c r="C14352" s="2"/>
      <c r="D14352" s="2" t="s">
        <v>16</v>
      </c>
      <c r="E14352" s="4">
        <f>50.00*(1-Z1%)</f>
        <v>50</v>
      </c>
      <c r="F14352" s="2">
        <v>4</v>
      </c>
      <c r="G14352" s="2"/>
    </row>
    <row r="14353" spans="1:26" customHeight="1" ht="18" hidden="true" outlineLevel="3">
      <c r="A14353" s="2" t="s">
        <v>27693</v>
      </c>
      <c r="B14353" s="3" t="s">
        <v>27694</v>
      </c>
      <c r="C14353" s="2"/>
      <c r="D14353" s="2" t="s">
        <v>16</v>
      </c>
      <c r="E14353" s="4">
        <f>50.00*(1-Z1%)</f>
        <v>50</v>
      </c>
      <c r="F14353" s="2">
        <v>5</v>
      </c>
      <c r="G14353" s="2"/>
    </row>
    <row r="14354" spans="1:26" customHeight="1" ht="18" hidden="true" outlineLevel="3">
      <c r="A14354" s="2" t="s">
        <v>27695</v>
      </c>
      <c r="B14354" s="3" t="s">
        <v>27696</v>
      </c>
      <c r="C14354" s="2"/>
      <c r="D14354" s="2" t="s">
        <v>16</v>
      </c>
      <c r="E14354" s="4">
        <f>40.00*(1-Z1%)</f>
        <v>40</v>
      </c>
      <c r="F14354" s="2">
        <v>13</v>
      </c>
      <c r="G14354" s="2"/>
    </row>
    <row r="14355" spans="1:26" customHeight="1" ht="18" hidden="true" outlineLevel="3">
      <c r="A14355" s="2" t="s">
        <v>27697</v>
      </c>
      <c r="B14355" s="3" t="s">
        <v>27698</v>
      </c>
      <c r="C14355" s="2"/>
      <c r="D14355" s="2" t="s">
        <v>16</v>
      </c>
      <c r="E14355" s="4">
        <f>40.00*(1-Z1%)</f>
        <v>40</v>
      </c>
      <c r="F14355" s="2">
        <v>4</v>
      </c>
      <c r="G14355" s="2"/>
    </row>
    <row r="14356" spans="1:26" customHeight="1" ht="18" hidden="true" outlineLevel="3">
      <c r="A14356" s="2" t="s">
        <v>27699</v>
      </c>
      <c r="B14356" s="3" t="s">
        <v>27700</v>
      </c>
      <c r="C14356" s="2"/>
      <c r="D14356" s="2" t="s">
        <v>16</v>
      </c>
      <c r="E14356" s="4">
        <f>40.00*(1-Z1%)</f>
        <v>40</v>
      </c>
      <c r="F14356" s="2">
        <v>7</v>
      </c>
      <c r="G14356" s="2"/>
    </row>
    <row r="14357" spans="1:26" customHeight="1" ht="18" hidden="true" outlineLevel="3">
      <c r="A14357" s="2" t="s">
        <v>27701</v>
      </c>
      <c r="B14357" s="3" t="s">
        <v>27702</v>
      </c>
      <c r="C14357" s="2"/>
      <c r="D14357" s="2" t="s">
        <v>16</v>
      </c>
      <c r="E14357" s="4">
        <f>40.00*(1-Z1%)</f>
        <v>40</v>
      </c>
      <c r="F14357" s="2">
        <v>3</v>
      </c>
      <c r="G14357" s="2"/>
    </row>
    <row r="14358" spans="1:26" customHeight="1" ht="18" hidden="true" outlineLevel="3">
      <c r="A14358" s="2" t="s">
        <v>27703</v>
      </c>
      <c r="B14358" s="3" t="s">
        <v>27704</v>
      </c>
      <c r="C14358" s="2"/>
      <c r="D14358" s="2" t="s">
        <v>16</v>
      </c>
      <c r="E14358" s="4">
        <f>40.00*(1-Z1%)</f>
        <v>40</v>
      </c>
      <c r="F14358" s="2">
        <v>12</v>
      </c>
      <c r="G14358" s="2"/>
    </row>
    <row r="14359" spans="1:26" customHeight="1" ht="18" hidden="true" outlineLevel="3">
      <c r="A14359" s="2" t="s">
        <v>27705</v>
      </c>
      <c r="B14359" s="3" t="s">
        <v>27706</v>
      </c>
      <c r="C14359" s="2"/>
      <c r="D14359" s="2" t="s">
        <v>16</v>
      </c>
      <c r="E14359" s="4">
        <f>40.00*(1-Z1%)</f>
        <v>40</v>
      </c>
      <c r="F14359" s="2">
        <v>2</v>
      </c>
      <c r="G14359" s="2"/>
    </row>
    <row r="14360" spans="1:26" customHeight="1" ht="36" hidden="true" outlineLevel="3">
      <c r="A14360" s="2" t="s">
        <v>27707</v>
      </c>
      <c r="B14360" s="3" t="s">
        <v>27708</v>
      </c>
      <c r="C14360" s="2"/>
      <c r="D14360" s="2" t="s">
        <v>16</v>
      </c>
      <c r="E14360" s="4">
        <f>50.00*(1-Z1%)</f>
        <v>50</v>
      </c>
      <c r="F14360" s="2">
        <v>9</v>
      </c>
      <c r="G14360" s="2"/>
    </row>
    <row r="14361" spans="1:26" customHeight="1" ht="36" hidden="true" outlineLevel="3">
      <c r="A14361" s="2" t="s">
        <v>27709</v>
      </c>
      <c r="B14361" s="3" t="s">
        <v>27710</v>
      </c>
      <c r="C14361" s="2"/>
      <c r="D14361" s="2" t="s">
        <v>16</v>
      </c>
      <c r="E14361" s="4">
        <f>50.00*(1-Z1%)</f>
        <v>50</v>
      </c>
      <c r="F14361" s="2">
        <v>7</v>
      </c>
      <c r="G14361" s="2"/>
    </row>
    <row r="14362" spans="1:26" customHeight="1" ht="18" hidden="true" outlineLevel="3">
      <c r="A14362" s="2" t="s">
        <v>27711</v>
      </c>
      <c r="B14362" s="3" t="s">
        <v>27712</v>
      </c>
      <c r="C14362" s="2"/>
      <c r="D14362" s="2" t="s">
        <v>16</v>
      </c>
      <c r="E14362" s="4">
        <f>30.00*(1-Z1%)</f>
        <v>30</v>
      </c>
      <c r="F14362" s="2">
        <v>5</v>
      </c>
      <c r="G14362" s="2"/>
    </row>
    <row r="14363" spans="1:26" customHeight="1" ht="18" hidden="true" outlineLevel="3">
      <c r="A14363" s="2" t="s">
        <v>27713</v>
      </c>
      <c r="B14363" s="3" t="s">
        <v>27714</v>
      </c>
      <c r="C14363" s="2"/>
      <c r="D14363" s="2" t="s">
        <v>16</v>
      </c>
      <c r="E14363" s="4">
        <f>40.00*(1-Z1%)</f>
        <v>40</v>
      </c>
      <c r="F14363" s="2">
        <v>13</v>
      </c>
      <c r="G14363" s="2"/>
    </row>
    <row r="14364" spans="1:26" customHeight="1" ht="18" hidden="true" outlineLevel="3">
      <c r="A14364" s="2" t="s">
        <v>27715</v>
      </c>
      <c r="B14364" s="3" t="s">
        <v>27716</v>
      </c>
      <c r="C14364" s="2"/>
      <c r="D14364" s="2" t="s">
        <v>16</v>
      </c>
      <c r="E14364" s="4">
        <f>40.00*(1-Z1%)</f>
        <v>40</v>
      </c>
      <c r="F14364" s="2">
        <v>15</v>
      </c>
      <c r="G14364" s="2"/>
    </row>
    <row r="14365" spans="1:26" customHeight="1" ht="18" hidden="true" outlineLevel="3">
      <c r="A14365" s="2" t="s">
        <v>27717</v>
      </c>
      <c r="B14365" s="3" t="s">
        <v>27718</v>
      </c>
      <c r="C14365" s="2"/>
      <c r="D14365" s="2" t="s">
        <v>16</v>
      </c>
      <c r="E14365" s="4">
        <f>40.00*(1-Z1%)</f>
        <v>40</v>
      </c>
      <c r="F14365" s="2">
        <v>13</v>
      </c>
      <c r="G14365" s="2"/>
    </row>
    <row r="14366" spans="1:26" customHeight="1" ht="18" hidden="true" outlineLevel="3">
      <c r="A14366" s="2" t="s">
        <v>27719</v>
      </c>
      <c r="B14366" s="3" t="s">
        <v>27720</v>
      </c>
      <c r="C14366" s="2"/>
      <c r="D14366" s="2" t="s">
        <v>16</v>
      </c>
      <c r="E14366" s="4">
        <f>50.00*(1-Z1%)</f>
        <v>50</v>
      </c>
      <c r="F14366" s="2">
        <v>5</v>
      </c>
      <c r="G14366" s="2"/>
    </row>
    <row r="14367" spans="1:26" customHeight="1" ht="18" hidden="true" outlineLevel="3">
      <c r="A14367" s="2" t="s">
        <v>27721</v>
      </c>
      <c r="B14367" s="3" t="s">
        <v>27722</v>
      </c>
      <c r="C14367" s="2"/>
      <c r="D14367" s="2" t="s">
        <v>16</v>
      </c>
      <c r="E14367" s="4">
        <f>30.00*(1-Z1%)</f>
        <v>30</v>
      </c>
      <c r="F14367" s="2">
        <v>9</v>
      </c>
      <c r="G14367" s="2"/>
    </row>
    <row r="14368" spans="1:26" customHeight="1" ht="18" hidden="true" outlineLevel="3">
      <c r="A14368" s="2" t="s">
        <v>27723</v>
      </c>
      <c r="B14368" s="3" t="s">
        <v>27724</v>
      </c>
      <c r="C14368" s="2"/>
      <c r="D14368" s="2" t="s">
        <v>16</v>
      </c>
      <c r="E14368" s="4">
        <f>40.00*(1-Z1%)</f>
        <v>40</v>
      </c>
      <c r="F14368" s="2">
        <v>1</v>
      </c>
      <c r="G14368" s="2"/>
    </row>
    <row r="14369" spans="1:26" customHeight="1" ht="18" hidden="true" outlineLevel="3">
      <c r="A14369" s="2" t="s">
        <v>27725</v>
      </c>
      <c r="B14369" s="3" t="s">
        <v>27726</v>
      </c>
      <c r="C14369" s="2"/>
      <c r="D14369" s="2" t="s">
        <v>16</v>
      </c>
      <c r="E14369" s="4">
        <f>40.00*(1-Z1%)</f>
        <v>40</v>
      </c>
      <c r="F14369" s="2">
        <v>7</v>
      </c>
      <c r="G14369" s="2"/>
    </row>
    <row r="14370" spans="1:26" customHeight="1" ht="18" hidden="true" outlineLevel="3">
      <c r="A14370" s="2" t="s">
        <v>27727</v>
      </c>
      <c r="B14370" s="3" t="s">
        <v>27728</v>
      </c>
      <c r="C14370" s="2"/>
      <c r="D14370" s="2" t="s">
        <v>16</v>
      </c>
      <c r="E14370" s="4">
        <f>40.00*(1-Z1%)</f>
        <v>40</v>
      </c>
      <c r="F14370" s="2">
        <v>6</v>
      </c>
      <c r="G14370" s="2"/>
    </row>
    <row r="14371" spans="1:26" customHeight="1" ht="18" hidden="true" outlineLevel="3">
      <c r="A14371" s="2" t="s">
        <v>27729</v>
      </c>
      <c r="B14371" s="3" t="s">
        <v>27730</v>
      </c>
      <c r="C14371" s="2"/>
      <c r="D14371" s="2" t="s">
        <v>16</v>
      </c>
      <c r="E14371" s="4">
        <f>40.00*(1-Z1%)</f>
        <v>40</v>
      </c>
      <c r="F14371" s="2">
        <v>9</v>
      </c>
      <c r="G14371" s="2"/>
    </row>
    <row r="14372" spans="1:26" customHeight="1" ht="18" hidden="true" outlineLevel="3">
      <c r="A14372" s="2" t="s">
        <v>27731</v>
      </c>
      <c r="B14372" s="3" t="s">
        <v>27732</v>
      </c>
      <c r="C14372" s="2"/>
      <c r="D14372" s="2" t="s">
        <v>16</v>
      </c>
      <c r="E14372" s="4">
        <f>40.00*(1-Z1%)</f>
        <v>40</v>
      </c>
      <c r="F14372" s="2">
        <v>8</v>
      </c>
      <c r="G14372" s="2"/>
    </row>
    <row r="14373" spans="1:26" customHeight="1" ht="18" hidden="true" outlineLevel="3">
      <c r="A14373" s="2" t="s">
        <v>27733</v>
      </c>
      <c r="B14373" s="3" t="s">
        <v>27734</v>
      </c>
      <c r="C14373" s="2"/>
      <c r="D14373" s="2" t="s">
        <v>16</v>
      </c>
      <c r="E14373" s="4">
        <f>60.00*(1-Z1%)</f>
        <v>60</v>
      </c>
      <c r="F14373" s="2">
        <v>5</v>
      </c>
      <c r="G14373" s="2"/>
    </row>
    <row r="14374" spans="1:26" customHeight="1" ht="18" hidden="true" outlineLevel="3">
      <c r="A14374" s="2" t="s">
        <v>27735</v>
      </c>
      <c r="B14374" s="3" t="s">
        <v>27736</v>
      </c>
      <c r="C14374" s="2"/>
      <c r="D14374" s="2" t="s">
        <v>16</v>
      </c>
      <c r="E14374" s="4">
        <f>140.00*(1-Z1%)</f>
        <v>140</v>
      </c>
      <c r="F14374" s="2">
        <v>6</v>
      </c>
      <c r="G14374" s="2"/>
    </row>
    <row r="14375" spans="1:26" customHeight="1" ht="18" hidden="true" outlineLevel="3">
      <c r="A14375" s="2" t="s">
        <v>27737</v>
      </c>
      <c r="B14375" s="3" t="s">
        <v>27738</v>
      </c>
      <c r="C14375" s="2"/>
      <c r="D14375" s="2" t="s">
        <v>16</v>
      </c>
      <c r="E14375" s="4">
        <f>150.00*(1-Z1%)</f>
        <v>150</v>
      </c>
      <c r="F14375" s="2">
        <v>6</v>
      </c>
      <c r="G14375" s="2"/>
    </row>
    <row r="14376" spans="1:26" customHeight="1" ht="18" hidden="true" outlineLevel="3">
      <c r="A14376" s="2" t="s">
        <v>27739</v>
      </c>
      <c r="B14376" s="3" t="s">
        <v>27740</v>
      </c>
      <c r="C14376" s="2"/>
      <c r="D14376" s="2" t="s">
        <v>16</v>
      </c>
      <c r="E14376" s="4">
        <f>130.00*(1-Z1%)</f>
        <v>130</v>
      </c>
      <c r="F14376" s="2">
        <v>5</v>
      </c>
      <c r="G14376" s="2"/>
    </row>
    <row r="14377" spans="1:26" customHeight="1" ht="18" hidden="true" outlineLevel="3">
      <c r="A14377" s="2" t="s">
        <v>27741</v>
      </c>
      <c r="B14377" s="3" t="s">
        <v>27742</v>
      </c>
      <c r="C14377" s="2"/>
      <c r="D14377" s="2" t="s">
        <v>16</v>
      </c>
      <c r="E14377" s="4">
        <f>140.00*(1-Z1%)</f>
        <v>140</v>
      </c>
      <c r="F14377" s="2">
        <v>4</v>
      </c>
      <c r="G14377" s="2"/>
    </row>
    <row r="14378" spans="1:26" customHeight="1" ht="36" hidden="true" outlineLevel="3">
      <c r="A14378" s="2" t="s">
        <v>27743</v>
      </c>
      <c r="B14378" s="3" t="s">
        <v>27744</v>
      </c>
      <c r="C14378" s="2"/>
      <c r="D14378" s="2" t="s">
        <v>16</v>
      </c>
      <c r="E14378" s="4">
        <f>150.00*(1-Z1%)</f>
        <v>150</v>
      </c>
      <c r="F14378" s="2">
        <v>5</v>
      </c>
      <c r="G14378" s="2"/>
    </row>
    <row r="14379" spans="1:26" customHeight="1" ht="36" hidden="true" outlineLevel="3">
      <c r="A14379" s="2" t="s">
        <v>27745</v>
      </c>
      <c r="B14379" s="3" t="s">
        <v>27746</v>
      </c>
      <c r="C14379" s="2"/>
      <c r="D14379" s="2" t="s">
        <v>16</v>
      </c>
      <c r="E14379" s="4">
        <f>140.00*(1-Z1%)</f>
        <v>140</v>
      </c>
      <c r="F14379" s="2">
        <v>5</v>
      </c>
      <c r="G14379" s="2"/>
    </row>
    <row r="14380" spans="1:26" customHeight="1" ht="18" hidden="true" outlineLevel="3">
      <c r="A14380" s="2" t="s">
        <v>27747</v>
      </c>
      <c r="B14380" s="3" t="s">
        <v>27748</v>
      </c>
      <c r="C14380" s="2"/>
      <c r="D14380" s="2" t="s">
        <v>16</v>
      </c>
      <c r="E14380" s="4">
        <f>40.00*(1-Z1%)</f>
        <v>40</v>
      </c>
      <c r="F14380" s="2">
        <v>14</v>
      </c>
      <c r="G14380" s="2"/>
    </row>
    <row r="14381" spans="1:26" customHeight="1" ht="18" hidden="true" outlineLevel="3">
      <c r="A14381" s="2" t="s">
        <v>27749</v>
      </c>
      <c r="B14381" s="3" t="s">
        <v>27750</v>
      </c>
      <c r="C14381" s="2"/>
      <c r="D14381" s="2" t="s">
        <v>16</v>
      </c>
      <c r="E14381" s="4">
        <f>50.00*(1-Z1%)</f>
        <v>50</v>
      </c>
      <c r="F14381" s="2">
        <v>9</v>
      </c>
      <c r="G14381" s="2"/>
    </row>
    <row r="14382" spans="1:26" customHeight="1" ht="35" hidden="true" outlineLevel="3">
      <c r="A14382" s="5" t="s">
        <v>27751</v>
      </c>
      <c r="B14382" s="5"/>
      <c r="C14382" s="5"/>
      <c r="D14382" s="5"/>
      <c r="E14382" s="5"/>
      <c r="F14382" s="5"/>
      <c r="G14382" s="5"/>
    </row>
    <row r="14383" spans="1:26" customHeight="1" ht="18" hidden="true" outlineLevel="3">
      <c r="A14383" s="2" t="s">
        <v>27752</v>
      </c>
      <c r="B14383" s="3" t="s">
        <v>27753</v>
      </c>
      <c r="C14383" s="2"/>
      <c r="D14383" s="2" t="s">
        <v>16</v>
      </c>
      <c r="E14383" s="4">
        <f>20.00*(1-Z1%)</f>
        <v>20</v>
      </c>
      <c r="F14383" s="2">
        <v>11</v>
      </c>
      <c r="G14383" s="2"/>
    </row>
    <row r="14384" spans="1:26" customHeight="1" ht="18" hidden="true" outlineLevel="3">
      <c r="A14384" s="2" t="s">
        <v>27754</v>
      </c>
      <c r="B14384" s="3" t="s">
        <v>27755</v>
      </c>
      <c r="C14384" s="2"/>
      <c r="D14384" s="2" t="s">
        <v>16</v>
      </c>
      <c r="E14384" s="4">
        <f>10.00*(1-Z1%)</f>
        <v>10</v>
      </c>
      <c r="F14384" s="2">
        <v>10</v>
      </c>
      <c r="G14384" s="2"/>
    </row>
    <row r="14385" spans="1:26" customHeight="1" ht="18" hidden="true" outlineLevel="3">
      <c r="A14385" s="2" t="s">
        <v>27756</v>
      </c>
      <c r="B14385" s="3" t="s">
        <v>27757</v>
      </c>
      <c r="C14385" s="2"/>
      <c r="D14385" s="2" t="s">
        <v>16</v>
      </c>
      <c r="E14385" s="4">
        <f>10.00*(1-Z1%)</f>
        <v>10</v>
      </c>
      <c r="F14385" s="2">
        <v>10</v>
      </c>
      <c r="G14385" s="2"/>
    </row>
    <row r="14386" spans="1:26" customHeight="1" ht="18" hidden="true" outlineLevel="3">
      <c r="A14386" s="2" t="s">
        <v>27758</v>
      </c>
      <c r="B14386" s="3" t="s">
        <v>27759</v>
      </c>
      <c r="C14386" s="2"/>
      <c r="D14386" s="2" t="s">
        <v>16</v>
      </c>
      <c r="E14386" s="4">
        <f>10.00*(1-Z1%)</f>
        <v>10</v>
      </c>
      <c r="F14386" s="2">
        <v>10</v>
      </c>
      <c r="G14386" s="2"/>
    </row>
    <row r="14387" spans="1:26" customHeight="1" ht="18" hidden="true" outlineLevel="3">
      <c r="A14387" s="2" t="s">
        <v>27760</v>
      </c>
      <c r="B14387" s="3" t="s">
        <v>27761</v>
      </c>
      <c r="C14387" s="2"/>
      <c r="D14387" s="2" t="s">
        <v>16</v>
      </c>
      <c r="E14387" s="4">
        <f>10.00*(1-Z1%)</f>
        <v>10</v>
      </c>
      <c r="F14387" s="2">
        <v>10</v>
      </c>
      <c r="G14387" s="2"/>
    </row>
    <row r="14388" spans="1:26" customHeight="1" ht="18" hidden="true" outlineLevel="3">
      <c r="A14388" s="2" t="s">
        <v>27762</v>
      </c>
      <c r="B14388" s="3" t="s">
        <v>27763</v>
      </c>
      <c r="C14388" s="2"/>
      <c r="D14388" s="2" t="s">
        <v>16</v>
      </c>
      <c r="E14388" s="4">
        <f>10.00*(1-Z1%)</f>
        <v>10</v>
      </c>
      <c r="F14388" s="2">
        <v>8</v>
      </c>
      <c r="G14388" s="2"/>
    </row>
    <row r="14389" spans="1:26" customHeight="1" ht="18" hidden="true" outlineLevel="3">
      <c r="A14389" s="2" t="s">
        <v>27764</v>
      </c>
      <c r="B14389" s="3" t="s">
        <v>27765</v>
      </c>
      <c r="C14389" s="2"/>
      <c r="D14389" s="2" t="s">
        <v>16</v>
      </c>
      <c r="E14389" s="4">
        <f>10.00*(1-Z1%)</f>
        <v>10</v>
      </c>
      <c r="F14389" s="2">
        <v>10</v>
      </c>
      <c r="G14389" s="2"/>
    </row>
    <row r="14390" spans="1:26" customHeight="1" ht="18" hidden="true" outlineLevel="3">
      <c r="A14390" s="2" t="s">
        <v>27766</v>
      </c>
      <c r="B14390" s="3" t="s">
        <v>27767</v>
      </c>
      <c r="C14390" s="2"/>
      <c r="D14390" s="2" t="s">
        <v>16</v>
      </c>
      <c r="E14390" s="4">
        <f>10.00*(1-Z1%)</f>
        <v>10</v>
      </c>
      <c r="F14390" s="2">
        <v>8</v>
      </c>
      <c r="G14390" s="2"/>
    </row>
    <row r="14391" spans="1:26" customHeight="1" ht="18" hidden="true" outlineLevel="3">
      <c r="A14391" s="2" t="s">
        <v>27768</v>
      </c>
      <c r="B14391" s="3" t="s">
        <v>27769</v>
      </c>
      <c r="C14391" s="2"/>
      <c r="D14391" s="2" t="s">
        <v>16</v>
      </c>
      <c r="E14391" s="4">
        <f>10.00*(1-Z1%)</f>
        <v>10</v>
      </c>
      <c r="F14391" s="2">
        <v>9</v>
      </c>
      <c r="G14391" s="2"/>
    </row>
    <row r="14392" spans="1:26" customHeight="1" ht="35" hidden="true" outlineLevel="3">
      <c r="A14392" s="5" t="s">
        <v>27770</v>
      </c>
      <c r="B14392" s="5"/>
      <c r="C14392" s="5"/>
      <c r="D14392" s="5"/>
      <c r="E14392" s="5"/>
      <c r="F14392" s="5"/>
      <c r="G14392" s="5"/>
    </row>
    <row r="14393" spans="1:26" customHeight="1" ht="18" hidden="true" outlineLevel="3">
      <c r="A14393" s="2" t="s">
        <v>27771</v>
      </c>
      <c r="B14393" s="3" t="s">
        <v>27772</v>
      </c>
      <c r="C14393" s="2"/>
      <c r="D14393" s="2" t="s">
        <v>16</v>
      </c>
      <c r="E14393" s="4">
        <f>35.00*(1-Z1%)</f>
        <v>35</v>
      </c>
      <c r="F14393" s="2">
        <v>1</v>
      </c>
      <c r="G14393" s="2"/>
    </row>
    <row r="14394" spans="1:26" customHeight="1" ht="18" hidden="true" outlineLevel="3">
      <c r="A14394" s="2" t="s">
        <v>27773</v>
      </c>
      <c r="B14394" s="3" t="s">
        <v>27774</v>
      </c>
      <c r="C14394" s="2"/>
      <c r="D14394" s="2" t="s">
        <v>16</v>
      </c>
      <c r="E14394" s="4">
        <f>40.00*(1-Z1%)</f>
        <v>40</v>
      </c>
      <c r="F14394" s="2">
        <v>2</v>
      </c>
      <c r="G14394" s="2"/>
    </row>
    <row r="14395" spans="1:26" customHeight="1" ht="18" hidden="true" outlineLevel="3">
      <c r="A14395" s="2" t="s">
        <v>27775</v>
      </c>
      <c r="B14395" s="3" t="s">
        <v>27776</v>
      </c>
      <c r="C14395" s="2"/>
      <c r="D14395" s="2" t="s">
        <v>16</v>
      </c>
      <c r="E14395" s="4">
        <f>30.00*(1-Z1%)</f>
        <v>30</v>
      </c>
      <c r="F14395" s="2">
        <v>1</v>
      </c>
      <c r="G14395" s="2"/>
    </row>
    <row r="14396" spans="1:26" customHeight="1" ht="18" hidden="true" outlineLevel="3">
      <c r="A14396" s="2" t="s">
        <v>27777</v>
      </c>
      <c r="B14396" s="3" t="s">
        <v>27778</v>
      </c>
      <c r="C14396" s="2"/>
      <c r="D14396" s="2" t="s">
        <v>16</v>
      </c>
      <c r="E14396" s="4">
        <f>30.00*(1-Z1%)</f>
        <v>30</v>
      </c>
      <c r="F14396" s="2">
        <v>8</v>
      </c>
      <c r="G14396" s="2"/>
    </row>
    <row r="14397" spans="1:26" customHeight="1" ht="18" hidden="true" outlineLevel="3">
      <c r="A14397" s="2" t="s">
        <v>27779</v>
      </c>
      <c r="B14397" s="3" t="s">
        <v>27780</v>
      </c>
      <c r="C14397" s="2"/>
      <c r="D14397" s="2" t="s">
        <v>16</v>
      </c>
      <c r="E14397" s="4">
        <f>30.00*(1-Z1%)</f>
        <v>30</v>
      </c>
      <c r="F14397" s="2">
        <v>8</v>
      </c>
      <c r="G14397" s="2"/>
    </row>
    <row r="14398" spans="1:26" customHeight="1" ht="18" hidden="true" outlineLevel="3">
      <c r="A14398" s="2" t="s">
        <v>27781</v>
      </c>
      <c r="B14398" s="3" t="s">
        <v>27782</v>
      </c>
      <c r="C14398" s="2"/>
      <c r="D14398" s="2" t="s">
        <v>16</v>
      </c>
      <c r="E14398" s="4">
        <f>30.00*(1-Z1%)</f>
        <v>30</v>
      </c>
      <c r="F14398" s="2">
        <v>10</v>
      </c>
      <c r="G14398" s="2"/>
    </row>
    <row r="14399" spans="1:26" customHeight="1" ht="18" hidden="true" outlineLevel="3">
      <c r="A14399" s="2" t="s">
        <v>27783</v>
      </c>
      <c r="B14399" s="3" t="s">
        <v>27784</v>
      </c>
      <c r="C14399" s="2"/>
      <c r="D14399" s="2" t="s">
        <v>16</v>
      </c>
      <c r="E14399" s="4">
        <f>70.00*(1-Z1%)</f>
        <v>70</v>
      </c>
      <c r="F14399" s="2">
        <v>1</v>
      </c>
      <c r="G14399" s="2"/>
    </row>
    <row r="14400" spans="1:26" customHeight="1" ht="18" hidden="true" outlineLevel="3">
      <c r="A14400" s="2" t="s">
        <v>27785</v>
      </c>
      <c r="B14400" s="3" t="s">
        <v>27786</v>
      </c>
      <c r="C14400" s="2"/>
      <c r="D14400" s="2" t="s">
        <v>16</v>
      </c>
      <c r="E14400" s="4">
        <f>60.00*(1-Z1%)</f>
        <v>60</v>
      </c>
      <c r="F14400" s="2">
        <v>9</v>
      </c>
      <c r="G14400" s="2"/>
    </row>
    <row r="14401" spans="1:26" customHeight="1" ht="18" hidden="true" outlineLevel="3">
      <c r="A14401" s="2" t="s">
        <v>27787</v>
      </c>
      <c r="B14401" s="3" t="s">
        <v>27788</v>
      </c>
      <c r="C14401" s="2"/>
      <c r="D14401" s="2" t="s">
        <v>16</v>
      </c>
      <c r="E14401" s="4">
        <f>70.00*(1-Z1%)</f>
        <v>70</v>
      </c>
      <c r="F14401" s="2">
        <v>3</v>
      </c>
      <c r="G14401" s="2"/>
    </row>
    <row r="14402" spans="1:26" customHeight="1" ht="18" hidden="true" outlineLevel="3">
      <c r="A14402" s="2" t="s">
        <v>27789</v>
      </c>
      <c r="B14402" s="3" t="s">
        <v>27790</v>
      </c>
      <c r="C14402" s="2"/>
      <c r="D14402" s="2" t="s">
        <v>16</v>
      </c>
      <c r="E14402" s="4">
        <f>80.00*(1-Z1%)</f>
        <v>80</v>
      </c>
      <c r="F14402" s="2">
        <v>8</v>
      </c>
      <c r="G14402" s="2"/>
    </row>
    <row r="14403" spans="1:26" customHeight="1" ht="18" hidden="true" outlineLevel="3">
      <c r="A14403" s="2" t="s">
        <v>27791</v>
      </c>
      <c r="B14403" s="3" t="s">
        <v>27792</v>
      </c>
      <c r="C14403" s="2"/>
      <c r="D14403" s="2" t="s">
        <v>16</v>
      </c>
      <c r="E14403" s="4">
        <f>100.00*(1-Z1%)</f>
        <v>100</v>
      </c>
      <c r="F14403" s="2">
        <v>10</v>
      </c>
      <c r="G14403" s="2"/>
    </row>
    <row r="14404" spans="1:26" customHeight="1" ht="18" hidden="true" outlineLevel="3">
      <c r="A14404" s="2" t="s">
        <v>27793</v>
      </c>
      <c r="B14404" s="3" t="s">
        <v>27794</v>
      </c>
      <c r="C14404" s="2"/>
      <c r="D14404" s="2" t="s">
        <v>16</v>
      </c>
      <c r="E14404" s="4">
        <f>70.00*(1-Z1%)</f>
        <v>70</v>
      </c>
      <c r="F14404" s="2">
        <v>7</v>
      </c>
      <c r="G14404" s="2"/>
    </row>
    <row r="14405" spans="1:26" customHeight="1" ht="18" hidden="true" outlineLevel="3">
      <c r="A14405" s="2" t="s">
        <v>27795</v>
      </c>
      <c r="B14405" s="3" t="s">
        <v>27796</v>
      </c>
      <c r="C14405" s="2"/>
      <c r="D14405" s="2" t="s">
        <v>16</v>
      </c>
      <c r="E14405" s="4">
        <f>15.00*(1-Z1%)</f>
        <v>15</v>
      </c>
      <c r="F14405" s="2">
        <v>18</v>
      </c>
      <c r="G14405" s="2"/>
    </row>
    <row r="14406" spans="1:26" customHeight="1" ht="18" hidden="true" outlineLevel="3">
      <c r="A14406" s="2" t="s">
        <v>27797</v>
      </c>
      <c r="B14406" s="3" t="s">
        <v>27798</v>
      </c>
      <c r="C14406" s="2"/>
      <c r="D14406" s="2" t="s">
        <v>16</v>
      </c>
      <c r="E14406" s="4">
        <f>20.00*(1-Z1%)</f>
        <v>20</v>
      </c>
      <c r="F14406" s="2">
        <v>7</v>
      </c>
      <c r="G14406" s="2"/>
    </row>
    <row r="14407" spans="1:26" customHeight="1" ht="35" hidden="true" outlineLevel="3">
      <c r="A14407" s="5" t="s">
        <v>27799</v>
      </c>
      <c r="B14407" s="5"/>
      <c r="C14407" s="5"/>
      <c r="D14407" s="5"/>
      <c r="E14407" s="5"/>
      <c r="F14407" s="5"/>
      <c r="G14407" s="5"/>
    </row>
    <row r="14408" spans="1:26" customHeight="1" ht="18" hidden="true" outlineLevel="3">
      <c r="A14408" s="2" t="s">
        <v>27800</v>
      </c>
      <c r="B14408" s="3" t="s">
        <v>27801</v>
      </c>
      <c r="C14408" s="2"/>
      <c r="D14408" s="2" t="s">
        <v>16</v>
      </c>
      <c r="E14408" s="4">
        <f>400.00*(1-Z1%)</f>
        <v>400</v>
      </c>
      <c r="F14408" s="2">
        <v>8</v>
      </c>
      <c r="G14408" s="2"/>
    </row>
    <row r="14409" spans="1:26" customHeight="1" ht="36" hidden="true" outlineLevel="3">
      <c r="A14409" s="2" t="s">
        <v>27802</v>
      </c>
      <c r="B14409" s="3" t="s">
        <v>27803</v>
      </c>
      <c r="C14409" s="2"/>
      <c r="D14409" s="2" t="s">
        <v>16</v>
      </c>
      <c r="E14409" s="4">
        <f>50.00*(1-Z1%)</f>
        <v>50</v>
      </c>
      <c r="F14409" s="2">
        <v>2</v>
      </c>
      <c r="G14409" s="2"/>
    </row>
    <row r="14410" spans="1:26" customHeight="1" ht="36" hidden="true" outlineLevel="3">
      <c r="A14410" s="2" t="s">
        <v>27804</v>
      </c>
      <c r="B14410" s="3" t="s">
        <v>27805</v>
      </c>
      <c r="C14410" s="2"/>
      <c r="D14410" s="2" t="s">
        <v>16</v>
      </c>
      <c r="E14410" s="4">
        <f>30.00*(1-Z1%)</f>
        <v>30</v>
      </c>
      <c r="F14410" s="2">
        <v>1</v>
      </c>
      <c r="G14410" s="2"/>
    </row>
    <row r="14411" spans="1:26" customHeight="1" ht="36" hidden="true" outlineLevel="3">
      <c r="A14411" s="2" t="s">
        <v>27806</v>
      </c>
      <c r="B14411" s="3" t="s">
        <v>27807</v>
      </c>
      <c r="C14411" s="2"/>
      <c r="D14411" s="2" t="s">
        <v>16</v>
      </c>
      <c r="E14411" s="4">
        <f>80.00*(1-Z1%)</f>
        <v>80</v>
      </c>
      <c r="F14411" s="2">
        <v>1</v>
      </c>
      <c r="G14411" s="2"/>
    </row>
    <row r="14412" spans="1:26" customHeight="1" ht="36" hidden="true" outlineLevel="3">
      <c r="A14412" s="2" t="s">
        <v>27808</v>
      </c>
      <c r="B14412" s="3" t="s">
        <v>27809</v>
      </c>
      <c r="C14412" s="2"/>
      <c r="D14412" s="2" t="s">
        <v>16</v>
      </c>
      <c r="E14412" s="4">
        <f>50.00*(1-Z1%)</f>
        <v>50</v>
      </c>
      <c r="F14412" s="2">
        <v>2</v>
      </c>
      <c r="G14412" s="2"/>
    </row>
    <row r="14413" spans="1:26" customHeight="1" ht="36" hidden="true" outlineLevel="3">
      <c r="A14413" s="2" t="s">
        <v>27810</v>
      </c>
      <c r="B14413" s="3" t="s">
        <v>27811</v>
      </c>
      <c r="C14413" s="2"/>
      <c r="D14413" s="2" t="s">
        <v>16</v>
      </c>
      <c r="E14413" s="4">
        <f>50.00*(1-Z1%)</f>
        <v>50</v>
      </c>
      <c r="F14413" s="2">
        <v>2</v>
      </c>
      <c r="G14413" s="2"/>
    </row>
    <row r="14414" spans="1:26" customHeight="1" ht="36" hidden="true" outlineLevel="3">
      <c r="A14414" s="2" t="s">
        <v>27812</v>
      </c>
      <c r="B14414" s="3" t="s">
        <v>27813</v>
      </c>
      <c r="C14414" s="2"/>
      <c r="D14414" s="2" t="s">
        <v>16</v>
      </c>
      <c r="E14414" s="4">
        <f>30.00*(1-Z1%)</f>
        <v>30</v>
      </c>
      <c r="F14414" s="2">
        <v>1</v>
      </c>
      <c r="G14414" s="2"/>
    </row>
    <row r="14415" spans="1:26" customHeight="1" ht="36" hidden="true" outlineLevel="3">
      <c r="A14415" s="2" t="s">
        <v>27814</v>
      </c>
      <c r="B14415" s="3" t="s">
        <v>27815</v>
      </c>
      <c r="C14415" s="2"/>
      <c r="D14415" s="2" t="s">
        <v>16</v>
      </c>
      <c r="E14415" s="4">
        <f>50.00*(1-Z1%)</f>
        <v>50</v>
      </c>
      <c r="F14415" s="2">
        <v>4</v>
      </c>
      <c r="G14415" s="2"/>
    </row>
    <row r="14416" spans="1:26" customHeight="1" ht="36" hidden="true" outlineLevel="3">
      <c r="A14416" s="2" t="s">
        <v>27816</v>
      </c>
      <c r="B14416" s="3" t="s">
        <v>27817</v>
      </c>
      <c r="C14416" s="2"/>
      <c r="D14416" s="2" t="s">
        <v>16</v>
      </c>
      <c r="E14416" s="4">
        <f>60.00*(1-Z1%)</f>
        <v>60</v>
      </c>
      <c r="F14416" s="2">
        <v>7</v>
      </c>
      <c r="G14416" s="2"/>
    </row>
    <row r="14417" spans="1:26" customHeight="1" ht="36" hidden="true" outlineLevel="3">
      <c r="A14417" s="2" t="s">
        <v>27818</v>
      </c>
      <c r="B14417" s="3" t="s">
        <v>27819</v>
      </c>
      <c r="C14417" s="2"/>
      <c r="D14417" s="2" t="s">
        <v>16</v>
      </c>
      <c r="E14417" s="4">
        <f>60.00*(1-Z1%)</f>
        <v>60</v>
      </c>
      <c r="F14417" s="2">
        <v>6</v>
      </c>
      <c r="G14417" s="2"/>
    </row>
    <row r="14418" spans="1:26" customHeight="1" ht="36" hidden="true" outlineLevel="3">
      <c r="A14418" s="2" t="s">
        <v>27820</v>
      </c>
      <c r="B14418" s="3" t="s">
        <v>27821</v>
      </c>
      <c r="C14418" s="2"/>
      <c r="D14418" s="2" t="s">
        <v>16</v>
      </c>
      <c r="E14418" s="4">
        <f>60.00*(1-Z1%)</f>
        <v>60</v>
      </c>
      <c r="F14418" s="2">
        <v>13</v>
      </c>
      <c r="G14418" s="2"/>
    </row>
    <row r="14419" spans="1:26" customHeight="1" ht="36" hidden="true" outlineLevel="3">
      <c r="A14419" s="2" t="s">
        <v>27822</v>
      </c>
      <c r="B14419" s="3" t="s">
        <v>27823</v>
      </c>
      <c r="C14419" s="2"/>
      <c r="D14419" s="2" t="s">
        <v>16</v>
      </c>
      <c r="E14419" s="4">
        <f>60.00*(1-Z1%)</f>
        <v>60</v>
      </c>
      <c r="F14419" s="2">
        <v>6</v>
      </c>
      <c r="G14419" s="2"/>
    </row>
    <row r="14420" spans="1:26" customHeight="1" ht="36" hidden="true" outlineLevel="3">
      <c r="A14420" s="2" t="s">
        <v>27824</v>
      </c>
      <c r="B14420" s="3" t="s">
        <v>27825</v>
      </c>
      <c r="C14420" s="2"/>
      <c r="D14420" s="2" t="s">
        <v>16</v>
      </c>
      <c r="E14420" s="4">
        <f>60.00*(1-Z1%)</f>
        <v>60</v>
      </c>
      <c r="F14420" s="2">
        <v>11</v>
      </c>
      <c r="G14420" s="2"/>
    </row>
    <row r="14421" spans="1:26" customHeight="1" ht="36" hidden="true" outlineLevel="3">
      <c r="A14421" s="2" t="s">
        <v>27826</v>
      </c>
      <c r="B14421" s="3" t="s">
        <v>27827</v>
      </c>
      <c r="C14421" s="2"/>
      <c r="D14421" s="2" t="s">
        <v>16</v>
      </c>
      <c r="E14421" s="4">
        <f>60.00*(1-Z1%)</f>
        <v>60</v>
      </c>
      <c r="F14421" s="2">
        <v>14</v>
      </c>
      <c r="G14421" s="2"/>
    </row>
    <row r="14422" spans="1:26" customHeight="1" ht="54" hidden="true" outlineLevel="3">
      <c r="A14422" s="2" t="s">
        <v>27828</v>
      </c>
      <c r="B14422" s="3" t="s">
        <v>27829</v>
      </c>
      <c r="C14422" s="2"/>
      <c r="D14422" s="2" t="s">
        <v>16</v>
      </c>
      <c r="E14422" s="4">
        <f>70.00*(1-Z1%)</f>
        <v>70</v>
      </c>
      <c r="F14422" s="2">
        <v>3</v>
      </c>
      <c r="G14422" s="2"/>
    </row>
    <row r="14423" spans="1:26" customHeight="1" ht="36" hidden="true" outlineLevel="3">
      <c r="A14423" s="2" t="s">
        <v>27830</v>
      </c>
      <c r="B14423" s="3" t="s">
        <v>27831</v>
      </c>
      <c r="C14423" s="2"/>
      <c r="D14423" s="2" t="s">
        <v>16</v>
      </c>
      <c r="E14423" s="4">
        <f>80.00*(1-Z1%)</f>
        <v>80</v>
      </c>
      <c r="F14423" s="2">
        <v>11</v>
      </c>
      <c r="G14423" s="2"/>
    </row>
    <row r="14424" spans="1:26" customHeight="1" ht="36" hidden="true" outlineLevel="3">
      <c r="A14424" s="2" t="s">
        <v>27832</v>
      </c>
      <c r="B14424" s="3" t="s">
        <v>27833</v>
      </c>
      <c r="C14424" s="2"/>
      <c r="D14424" s="2" t="s">
        <v>16</v>
      </c>
      <c r="E14424" s="4">
        <f>80.00*(1-Z1%)</f>
        <v>80</v>
      </c>
      <c r="F14424" s="2">
        <v>3</v>
      </c>
      <c r="G14424" s="2"/>
    </row>
    <row r="14425" spans="1:26" customHeight="1" ht="54" hidden="true" outlineLevel="3">
      <c r="A14425" s="2" t="s">
        <v>27834</v>
      </c>
      <c r="B14425" s="3" t="s">
        <v>27835</v>
      </c>
      <c r="C14425" s="2"/>
      <c r="D14425" s="2" t="s">
        <v>16</v>
      </c>
      <c r="E14425" s="4">
        <f>50.00*(1-Z1%)</f>
        <v>50</v>
      </c>
      <c r="F14425" s="2">
        <v>2</v>
      </c>
      <c r="G14425" s="2"/>
    </row>
    <row r="14426" spans="1:26" customHeight="1" ht="36" hidden="true" outlineLevel="3">
      <c r="A14426" s="2" t="s">
        <v>27836</v>
      </c>
      <c r="B14426" s="3" t="s">
        <v>27837</v>
      </c>
      <c r="C14426" s="2"/>
      <c r="D14426" s="2" t="s">
        <v>16</v>
      </c>
      <c r="E14426" s="4">
        <f>80.00*(1-Z1%)</f>
        <v>80</v>
      </c>
      <c r="F14426" s="2">
        <v>2</v>
      </c>
      <c r="G14426" s="2"/>
    </row>
    <row r="14427" spans="1:26" customHeight="1" ht="36" hidden="true" outlineLevel="3">
      <c r="A14427" s="2" t="s">
        <v>27838</v>
      </c>
      <c r="B14427" s="3" t="s">
        <v>27839</v>
      </c>
      <c r="C14427" s="2"/>
      <c r="D14427" s="2" t="s">
        <v>16</v>
      </c>
      <c r="E14427" s="4">
        <f>70.00*(1-Z1%)</f>
        <v>70</v>
      </c>
      <c r="F14427" s="2">
        <v>5</v>
      </c>
      <c r="G14427" s="2"/>
    </row>
    <row r="14428" spans="1:26" customHeight="1" ht="36" hidden="true" outlineLevel="3">
      <c r="A14428" s="2" t="s">
        <v>27840</v>
      </c>
      <c r="B14428" s="3" t="s">
        <v>27841</v>
      </c>
      <c r="C14428" s="2"/>
      <c r="D14428" s="2" t="s">
        <v>16</v>
      </c>
      <c r="E14428" s="4">
        <f>80.00*(1-Z1%)</f>
        <v>80</v>
      </c>
      <c r="F14428" s="2">
        <v>5</v>
      </c>
      <c r="G14428" s="2"/>
    </row>
    <row r="14429" spans="1:26" customHeight="1" ht="36" hidden="true" outlineLevel="3">
      <c r="A14429" s="2" t="s">
        <v>27842</v>
      </c>
      <c r="B14429" s="3" t="s">
        <v>27843</v>
      </c>
      <c r="C14429" s="2"/>
      <c r="D14429" s="2" t="s">
        <v>16</v>
      </c>
      <c r="E14429" s="4">
        <f>80.00*(1-Z1%)</f>
        <v>80</v>
      </c>
      <c r="F14429" s="2">
        <v>3</v>
      </c>
      <c r="G14429" s="2"/>
    </row>
    <row r="14430" spans="1:26" customHeight="1" ht="36" hidden="true" outlineLevel="3">
      <c r="A14430" s="2" t="s">
        <v>27844</v>
      </c>
      <c r="B14430" s="3" t="s">
        <v>27845</v>
      </c>
      <c r="C14430" s="2"/>
      <c r="D14430" s="2" t="s">
        <v>16</v>
      </c>
      <c r="E14430" s="4">
        <f>60.00*(1-Z1%)</f>
        <v>60</v>
      </c>
      <c r="F14430" s="2">
        <v>4</v>
      </c>
      <c r="G14430" s="2"/>
    </row>
    <row r="14431" spans="1:26" customHeight="1" ht="36" hidden="true" outlineLevel="3">
      <c r="A14431" s="2" t="s">
        <v>27846</v>
      </c>
      <c r="B14431" s="3" t="s">
        <v>27847</v>
      </c>
      <c r="C14431" s="2"/>
      <c r="D14431" s="2" t="s">
        <v>16</v>
      </c>
      <c r="E14431" s="4">
        <f>150.00*(1-Z1%)</f>
        <v>150</v>
      </c>
      <c r="F14431" s="2">
        <v>4</v>
      </c>
      <c r="G14431" s="2"/>
    </row>
    <row r="14432" spans="1:26" customHeight="1" ht="36" hidden="true" outlineLevel="3">
      <c r="A14432" s="2" t="s">
        <v>27848</v>
      </c>
      <c r="B14432" s="3" t="s">
        <v>27849</v>
      </c>
      <c r="C14432" s="2"/>
      <c r="D14432" s="2" t="s">
        <v>16</v>
      </c>
      <c r="E14432" s="4">
        <f>130.00*(1-Z1%)</f>
        <v>130</v>
      </c>
      <c r="F14432" s="2">
        <v>5</v>
      </c>
      <c r="G14432" s="2"/>
    </row>
    <row r="14433" spans="1:26" customHeight="1" ht="36" hidden="true" outlineLevel="3">
      <c r="A14433" s="2" t="s">
        <v>27850</v>
      </c>
      <c r="B14433" s="3" t="s">
        <v>27851</v>
      </c>
      <c r="C14433" s="2"/>
      <c r="D14433" s="2" t="s">
        <v>16</v>
      </c>
      <c r="E14433" s="4">
        <f>150.00*(1-Z1%)</f>
        <v>150</v>
      </c>
      <c r="F14433" s="2">
        <v>4</v>
      </c>
      <c r="G14433" s="2"/>
    </row>
    <row r="14434" spans="1:26" customHeight="1" ht="36" hidden="true" outlineLevel="3">
      <c r="A14434" s="2" t="s">
        <v>27852</v>
      </c>
      <c r="B14434" s="3" t="s">
        <v>27853</v>
      </c>
      <c r="C14434" s="2"/>
      <c r="D14434" s="2" t="s">
        <v>16</v>
      </c>
      <c r="E14434" s="4">
        <f>100.00*(1-Z1%)</f>
        <v>100</v>
      </c>
      <c r="F14434" s="2">
        <v>10</v>
      </c>
      <c r="G14434" s="2"/>
    </row>
    <row r="14435" spans="1:26" customHeight="1" ht="36" hidden="true" outlineLevel="3">
      <c r="A14435" s="2" t="s">
        <v>27854</v>
      </c>
      <c r="B14435" s="3" t="s">
        <v>27855</v>
      </c>
      <c r="C14435" s="2"/>
      <c r="D14435" s="2" t="s">
        <v>16</v>
      </c>
      <c r="E14435" s="4">
        <f>90.00*(1-Z1%)</f>
        <v>90</v>
      </c>
      <c r="F14435" s="2">
        <v>10</v>
      </c>
      <c r="G14435" s="2"/>
    </row>
    <row r="14436" spans="1:26" customHeight="1" ht="36" hidden="true" outlineLevel="3">
      <c r="A14436" s="2" t="s">
        <v>27856</v>
      </c>
      <c r="B14436" s="3" t="s">
        <v>27857</v>
      </c>
      <c r="C14436" s="2"/>
      <c r="D14436" s="2" t="s">
        <v>16</v>
      </c>
      <c r="E14436" s="4">
        <f>90.00*(1-Z1%)</f>
        <v>90</v>
      </c>
      <c r="F14436" s="2">
        <v>10</v>
      </c>
      <c r="G14436" s="2"/>
    </row>
    <row r="14437" spans="1:26" customHeight="1" ht="36" hidden="true" outlineLevel="3">
      <c r="A14437" s="2" t="s">
        <v>27858</v>
      </c>
      <c r="B14437" s="3" t="s">
        <v>27859</v>
      </c>
      <c r="C14437" s="2"/>
      <c r="D14437" s="2" t="s">
        <v>16</v>
      </c>
      <c r="E14437" s="4">
        <f>90.00*(1-Z1%)</f>
        <v>90</v>
      </c>
      <c r="F14437" s="2">
        <v>9</v>
      </c>
      <c r="G14437" s="2"/>
    </row>
    <row r="14438" spans="1:26" customHeight="1" ht="36" hidden="true" outlineLevel="3">
      <c r="A14438" s="2" t="s">
        <v>27860</v>
      </c>
      <c r="B14438" s="3" t="s">
        <v>27861</v>
      </c>
      <c r="C14438" s="2"/>
      <c r="D14438" s="2" t="s">
        <v>16</v>
      </c>
      <c r="E14438" s="4">
        <f>60.00*(1-Z1%)</f>
        <v>60</v>
      </c>
      <c r="F14438" s="2">
        <v>2</v>
      </c>
      <c r="G14438" s="2"/>
    </row>
    <row r="14439" spans="1:26" customHeight="1" ht="36" hidden="true" outlineLevel="3">
      <c r="A14439" s="2" t="s">
        <v>27862</v>
      </c>
      <c r="B14439" s="3" t="s">
        <v>27863</v>
      </c>
      <c r="C14439" s="2"/>
      <c r="D14439" s="2" t="s">
        <v>16</v>
      </c>
      <c r="E14439" s="4">
        <f>50.00*(1-Z1%)</f>
        <v>50</v>
      </c>
      <c r="F14439" s="2">
        <v>2</v>
      </c>
      <c r="G14439" s="2"/>
    </row>
    <row r="14440" spans="1:26" customHeight="1" ht="36" hidden="true" outlineLevel="3">
      <c r="A14440" s="2" t="s">
        <v>27864</v>
      </c>
      <c r="B14440" s="3" t="s">
        <v>27865</v>
      </c>
      <c r="C14440" s="2"/>
      <c r="D14440" s="2" t="s">
        <v>16</v>
      </c>
      <c r="E14440" s="4">
        <f>60.00*(1-Z1%)</f>
        <v>60</v>
      </c>
      <c r="F14440" s="2">
        <v>4</v>
      </c>
      <c r="G14440" s="2"/>
    </row>
    <row r="14441" spans="1:26" customHeight="1" ht="36" hidden="true" outlineLevel="3">
      <c r="A14441" s="2" t="s">
        <v>27866</v>
      </c>
      <c r="B14441" s="3" t="s">
        <v>27867</v>
      </c>
      <c r="C14441" s="2"/>
      <c r="D14441" s="2" t="s">
        <v>16</v>
      </c>
      <c r="E14441" s="4">
        <f>60.00*(1-Z1%)</f>
        <v>60</v>
      </c>
      <c r="F14441" s="2">
        <v>4</v>
      </c>
      <c r="G14441" s="2"/>
    </row>
    <row r="14442" spans="1:26" customHeight="1" ht="36" hidden="true" outlineLevel="3">
      <c r="A14442" s="2" t="s">
        <v>27868</v>
      </c>
      <c r="B14442" s="3" t="s">
        <v>27869</v>
      </c>
      <c r="C14442" s="2"/>
      <c r="D14442" s="2" t="s">
        <v>16</v>
      </c>
      <c r="E14442" s="4">
        <f>60.00*(1-Z1%)</f>
        <v>60</v>
      </c>
      <c r="F14442" s="2">
        <v>5</v>
      </c>
      <c r="G14442" s="2"/>
    </row>
    <row r="14443" spans="1:26" customHeight="1" ht="36" hidden="true" outlineLevel="3">
      <c r="A14443" s="2" t="s">
        <v>27870</v>
      </c>
      <c r="B14443" s="3" t="s">
        <v>27871</v>
      </c>
      <c r="C14443" s="2"/>
      <c r="D14443" s="2" t="s">
        <v>16</v>
      </c>
      <c r="E14443" s="4">
        <f>60.00*(1-Z1%)</f>
        <v>60</v>
      </c>
      <c r="F14443" s="2">
        <v>6</v>
      </c>
      <c r="G14443" s="2"/>
    </row>
    <row r="14444" spans="1:26" customHeight="1" ht="36" hidden="true" outlineLevel="3">
      <c r="A14444" s="2" t="s">
        <v>27872</v>
      </c>
      <c r="B14444" s="3" t="s">
        <v>27873</v>
      </c>
      <c r="C14444" s="2"/>
      <c r="D14444" s="2" t="s">
        <v>16</v>
      </c>
      <c r="E14444" s="4">
        <f>50.00*(1-Z1%)</f>
        <v>50</v>
      </c>
      <c r="F14444" s="2">
        <v>5</v>
      </c>
      <c r="G14444" s="2"/>
    </row>
    <row r="14445" spans="1:26" customHeight="1" ht="36" hidden="true" outlineLevel="3">
      <c r="A14445" s="2" t="s">
        <v>27874</v>
      </c>
      <c r="B14445" s="3" t="s">
        <v>27875</v>
      </c>
      <c r="C14445" s="2"/>
      <c r="D14445" s="2" t="s">
        <v>16</v>
      </c>
      <c r="E14445" s="4">
        <f>60.00*(1-Z1%)</f>
        <v>60</v>
      </c>
      <c r="F14445" s="2">
        <v>4</v>
      </c>
      <c r="G14445" s="2"/>
    </row>
    <row r="14446" spans="1:26" customHeight="1" ht="36" hidden="true" outlineLevel="3">
      <c r="A14446" s="2" t="s">
        <v>27876</v>
      </c>
      <c r="B14446" s="3" t="s">
        <v>27877</v>
      </c>
      <c r="C14446" s="2"/>
      <c r="D14446" s="2" t="s">
        <v>16</v>
      </c>
      <c r="E14446" s="4">
        <f>50.00*(1-Z1%)</f>
        <v>50</v>
      </c>
      <c r="F14446" s="2">
        <v>6</v>
      </c>
      <c r="G14446" s="2"/>
    </row>
    <row r="14447" spans="1:26" customHeight="1" ht="36" hidden="true" outlineLevel="3">
      <c r="A14447" s="2" t="s">
        <v>27878</v>
      </c>
      <c r="B14447" s="3" t="s">
        <v>27879</v>
      </c>
      <c r="C14447" s="2"/>
      <c r="D14447" s="2" t="s">
        <v>16</v>
      </c>
      <c r="E14447" s="4">
        <f>50.00*(1-Z1%)</f>
        <v>50</v>
      </c>
      <c r="F14447" s="2">
        <v>5</v>
      </c>
      <c r="G14447" s="2"/>
    </row>
    <row r="14448" spans="1:26" customHeight="1" ht="36" hidden="true" outlineLevel="3">
      <c r="A14448" s="2" t="s">
        <v>27880</v>
      </c>
      <c r="B14448" s="3" t="s">
        <v>27881</v>
      </c>
      <c r="C14448" s="2"/>
      <c r="D14448" s="2" t="s">
        <v>16</v>
      </c>
      <c r="E14448" s="4">
        <f>50.00*(1-Z1%)</f>
        <v>50</v>
      </c>
      <c r="F14448" s="2">
        <v>3</v>
      </c>
      <c r="G14448" s="2"/>
    </row>
    <row r="14449" spans="1:26" customHeight="1" ht="36" hidden="true" outlineLevel="3">
      <c r="A14449" s="2" t="s">
        <v>27882</v>
      </c>
      <c r="B14449" s="3" t="s">
        <v>27883</v>
      </c>
      <c r="C14449" s="2"/>
      <c r="D14449" s="2" t="s">
        <v>16</v>
      </c>
      <c r="E14449" s="4">
        <f>50.00*(1-Z1%)</f>
        <v>50</v>
      </c>
      <c r="F14449" s="2">
        <v>5</v>
      </c>
      <c r="G14449" s="2"/>
    </row>
    <row r="14450" spans="1:26" customHeight="1" ht="36" hidden="true" outlineLevel="3">
      <c r="A14450" s="2" t="s">
        <v>27884</v>
      </c>
      <c r="B14450" s="3" t="s">
        <v>27885</v>
      </c>
      <c r="C14450" s="2"/>
      <c r="D14450" s="2" t="s">
        <v>16</v>
      </c>
      <c r="E14450" s="4">
        <f>60.00*(1-Z1%)</f>
        <v>60</v>
      </c>
      <c r="F14450" s="2">
        <v>8</v>
      </c>
      <c r="G14450" s="2"/>
    </row>
    <row r="14451" spans="1:26" customHeight="1" ht="36" hidden="true" outlineLevel="3">
      <c r="A14451" s="2" t="s">
        <v>27886</v>
      </c>
      <c r="B14451" s="3" t="s">
        <v>27887</v>
      </c>
      <c r="C14451" s="2"/>
      <c r="D14451" s="2" t="s">
        <v>16</v>
      </c>
      <c r="E14451" s="4">
        <f>60.00*(1-Z1%)</f>
        <v>60</v>
      </c>
      <c r="F14451" s="2">
        <v>4</v>
      </c>
      <c r="G14451" s="2"/>
    </row>
    <row r="14452" spans="1:26" customHeight="1" ht="36" hidden="true" outlineLevel="3">
      <c r="A14452" s="2" t="s">
        <v>27888</v>
      </c>
      <c r="B14452" s="3" t="s">
        <v>27889</v>
      </c>
      <c r="C14452" s="2"/>
      <c r="D14452" s="2" t="s">
        <v>16</v>
      </c>
      <c r="E14452" s="4">
        <f>60.00*(1-Z1%)</f>
        <v>60</v>
      </c>
      <c r="F14452" s="2">
        <v>5</v>
      </c>
      <c r="G14452" s="2"/>
    </row>
    <row r="14453" spans="1:26" customHeight="1" ht="36" hidden="true" outlineLevel="3">
      <c r="A14453" s="2" t="s">
        <v>27890</v>
      </c>
      <c r="B14453" s="3" t="s">
        <v>27891</v>
      </c>
      <c r="C14453" s="2"/>
      <c r="D14453" s="2" t="s">
        <v>16</v>
      </c>
      <c r="E14453" s="4">
        <f>60.00*(1-Z1%)</f>
        <v>60</v>
      </c>
      <c r="F14453" s="2">
        <v>4</v>
      </c>
      <c r="G14453" s="2"/>
    </row>
    <row r="14454" spans="1:26" customHeight="1" ht="36" hidden="true" outlineLevel="3">
      <c r="A14454" s="2" t="s">
        <v>27892</v>
      </c>
      <c r="B14454" s="3" t="s">
        <v>27893</v>
      </c>
      <c r="C14454" s="2"/>
      <c r="D14454" s="2" t="s">
        <v>16</v>
      </c>
      <c r="E14454" s="4">
        <f>120.00*(1-Z1%)</f>
        <v>120</v>
      </c>
      <c r="F14454" s="2">
        <v>10</v>
      </c>
      <c r="G14454" s="2"/>
    </row>
    <row r="14455" spans="1:26" customHeight="1" ht="36" hidden="true" outlineLevel="3">
      <c r="A14455" s="2" t="s">
        <v>27894</v>
      </c>
      <c r="B14455" s="3" t="s">
        <v>27895</v>
      </c>
      <c r="C14455" s="2"/>
      <c r="D14455" s="2" t="s">
        <v>16</v>
      </c>
      <c r="E14455" s="4">
        <f>50.00*(1-Z1%)</f>
        <v>50</v>
      </c>
      <c r="F14455" s="2">
        <v>4</v>
      </c>
      <c r="G14455" s="2"/>
    </row>
    <row r="14456" spans="1:26" customHeight="1" ht="36" hidden="true" outlineLevel="3">
      <c r="A14456" s="2" t="s">
        <v>27896</v>
      </c>
      <c r="B14456" s="3" t="s">
        <v>27897</v>
      </c>
      <c r="C14456" s="2"/>
      <c r="D14456" s="2" t="s">
        <v>16</v>
      </c>
      <c r="E14456" s="4">
        <f>90.00*(1-Z1%)</f>
        <v>90</v>
      </c>
      <c r="F14456" s="2">
        <v>15</v>
      </c>
      <c r="G14456" s="2"/>
    </row>
    <row r="14457" spans="1:26" customHeight="1" ht="36" hidden="true" outlineLevel="3">
      <c r="A14457" s="2" t="s">
        <v>27898</v>
      </c>
      <c r="B14457" s="3" t="s">
        <v>27899</v>
      </c>
      <c r="C14457" s="2"/>
      <c r="D14457" s="2" t="s">
        <v>16</v>
      </c>
      <c r="E14457" s="4">
        <f>50.00*(1-Z1%)</f>
        <v>50</v>
      </c>
      <c r="F14457" s="2">
        <v>5</v>
      </c>
      <c r="G14457" s="2"/>
    </row>
    <row r="14458" spans="1:26" customHeight="1" ht="36" hidden="true" outlineLevel="3">
      <c r="A14458" s="2" t="s">
        <v>27900</v>
      </c>
      <c r="B14458" s="3" t="s">
        <v>27901</v>
      </c>
      <c r="C14458" s="2"/>
      <c r="D14458" s="2" t="s">
        <v>16</v>
      </c>
      <c r="E14458" s="4">
        <f>50.00*(1-Z1%)</f>
        <v>50</v>
      </c>
      <c r="F14458" s="2">
        <v>3</v>
      </c>
      <c r="G14458" s="2"/>
    </row>
    <row r="14459" spans="1:26" customHeight="1" ht="36" hidden="true" outlineLevel="3">
      <c r="A14459" s="2" t="s">
        <v>27902</v>
      </c>
      <c r="B14459" s="3" t="s">
        <v>27903</v>
      </c>
      <c r="C14459" s="2"/>
      <c r="D14459" s="2" t="s">
        <v>16</v>
      </c>
      <c r="E14459" s="4">
        <f>60.00*(1-Z1%)</f>
        <v>60</v>
      </c>
      <c r="F14459" s="2">
        <v>6</v>
      </c>
      <c r="G14459" s="2"/>
    </row>
    <row r="14460" spans="1:26" customHeight="1" ht="36" hidden="true" outlineLevel="3">
      <c r="A14460" s="2" t="s">
        <v>27904</v>
      </c>
      <c r="B14460" s="3" t="s">
        <v>27905</v>
      </c>
      <c r="C14460" s="2"/>
      <c r="D14460" s="2" t="s">
        <v>16</v>
      </c>
      <c r="E14460" s="4">
        <f>90.00*(1-Z1%)</f>
        <v>90</v>
      </c>
      <c r="F14460" s="2">
        <v>3</v>
      </c>
      <c r="G14460" s="2"/>
    </row>
    <row r="14461" spans="1:26" customHeight="1" ht="36" hidden="true" outlineLevel="3">
      <c r="A14461" s="2" t="s">
        <v>27906</v>
      </c>
      <c r="B14461" s="3" t="s">
        <v>27907</v>
      </c>
      <c r="C14461" s="2"/>
      <c r="D14461" s="2" t="s">
        <v>16</v>
      </c>
      <c r="E14461" s="4">
        <f>90.00*(1-Z1%)</f>
        <v>90</v>
      </c>
      <c r="F14461" s="2">
        <v>21</v>
      </c>
      <c r="G14461" s="2"/>
    </row>
    <row r="14462" spans="1:26" customHeight="1" ht="36" hidden="true" outlineLevel="3">
      <c r="A14462" s="2" t="s">
        <v>27908</v>
      </c>
      <c r="B14462" s="3" t="s">
        <v>27909</v>
      </c>
      <c r="C14462" s="2"/>
      <c r="D14462" s="2" t="s">
        <v>16</v>
      </c>
      <c r="E14462" s="4">
        <f>50.00*(1-Z1%)</f>
        <v>50</v>
      </c>
      <c r="F14462" s="2">
        <v>6</v>
      </c>
      <c r="G14462" s="2"/>
    </row>
    <row r="14463" spans="1:26" customHeight="1" ht="36" hidden="true" outlineLevel="3">
      <c r="A14463" s="2" t="s">
        <v>27910</v>
      </c>
      <c r="B14463" s="3" t="s">
        <v>27911</v>
      </c>
      <c r="C14463" s="2"/>
      <c r="D14463" s="2" t="s">
        <v>16</v>
      </c>
      <c r="E14463" s="4">
        <f>90.00*(1-Z1%)</f>
        <v>90</v>
      </c>
      <c r="F14463" s="2">
        <v>6</v>
      </c>
      <c r="G14463" s="2"/>
    </row>
    <row r="14464" spans="1:26" customHeight="1" ht="36" hidden="true" outlineLevel="3">
      <c r="A14464" s="2" t="s">
        <v>27912</v>
      </c>
      <c r="B14464" s="3" t="s">
        <v>27913</v>
      </c>
      <c r="C14464" s="2"/>
      <c r="D14464" s="2" t="s">
        <v>16</v>
      </c>
      <c r="E14464" s="4">
        <f>100.00*(1-Z1%)</f>
        <v>100</v>
      </c>
      <c r="F14464" s="2">
        <v>3</v>
      </c>
      <c r="G14464" s="2"/>
    </row>
    <row r="14465" spans="1:26" customHeight="1" ht="36" hidden="true" outlineLevel="3">
      <c r="A14465" s="2" t="s">
        <v>27914</v>
      </c>
      <c r="B14465" s="3" t="s">
        <v>27915</v>
      </c>
      <c r="C14465" s="2"/>
      <c r="D14465" s="2" t="s">
        <v>16</v>
      </c>
      <c r="E14465" s="4">
        <f>90.00*(1-Z1%)</f>
        <v>90</v>
      </c>
      <c r="F14465" s="2">
        <v>11</v>
      </c>
      <c r="G14465" s="2"/>
    </row>
    <row r="14466" spans="1:26" customHeight="1" ht="36" hidden="true" outlineLevel="3">
      <c r="A14466" s="2" t="s">
        <v>27916</v>
      </c>
      <c r="B14466" s="3" t="s">
        <v>27917</v>
      </c>
      <c r="C14466" s="2"/>
      <c r="D14466" s="2" t="s">
        <v>16</v>
      </c>
      <c r="E14466" s="4">
        <f>70.00*(1-Z1%)</f>
        <v>70</v>
      </c>
      <c r="F14466" s="2">
        <v>1</v>
      </c>
      <c r="G14466" s="2"/>
    </row>
    <row r="14467" spans="1:26" customHeight="1" ht="36" hidden="true" outlineLevel="3">
      <c r="A14467" s="2" t="s">
        <v>27918</v>
      </c>
      <c r="B14467" s="3" t="s">
        <v>27919</v>
      </c>
      <c r="C14467" s="2"/>
      <c r="D14467" s="2" t="s">
        <v>16</v>
      </c>
      <c r="E14467" s="4">
        <f>90.00*(1-Z1%)</f>
        <v>90</v>
      </c>
      <c r="F14467" s="2">
        <v>12</v>
      </c>
      <c r="G14467" s="2"/>
    </row>
    <row r="14468" spans="1:26" customHeight="1" ht="36" hidden="true" outlineLevel="3">
      <c r="A14468" s="2" t="s">
        <v>27920</v>
      </c>
      <c r="B14468" s="3" t="s">
        <v>27921</v>
      </c>
      <c r="C14468" s="2"/>
      <c r="D14468" s="2" t="s">
        <v>16</v>
      </c>
      <c r="E14468" s="4">
        <f>85.00*(1-Z1%)</f>
        <v>85</v>
      </c>
      <c r="F14468" s="2">
        <v>3</v>
      </c>
      <c r="G14468" s="2"/>
    </row>
    <row r="14469" spans="1:26" customHeight="1" ht="36" hidden="true" outlineLevel="3">
      <c r="A14469" s="2" t="s">
        <v>27922</v>
      </c>
      <c r="B14469" s="3" t="s">
        <v>27923</v>
      </c>
      <c r="C14469" s="2"/>
      <c r="D14469" s="2" t="s">
        <v>16</v>
      </c>
      <c r="E14469" s="4">
        <f>40.00*(1-Z1%)</f>
        <v>40</v>
      </c>
      <c r="F14469" s="2">
        <v>6</v>
      </c>
      <c r="G14469" s="2"/>
    </row>
    <row r="14470" spans="1:26" customHeight="1" ht="36" hidden="true" outlineLevel="3">
      <c r="A14470" s="2" t="s">
        <v>27924</v>
      </c>
      <c r="B14470" s="3" t="s">
        <v>27925</v>
      </c>
      <c r="C14470" s="2"/>
      <c r="D14470" s="2" t="s">
        <v>16</v>
      </c>
      <c r="E14470" s="4">
        <f>100.00*(1-Z1%)</f>
        <v>100</v>
      </c>
      <c r="F14470" s="2">
        <v>1</v>
      </c>
      <c r="G14470" s="2"/>
    </row>
    <row r="14471" spans="1:26" customHeight="1" ht="36" hidden="true" outlineLevel="3">
      <c r="A14471" s="2" t="s">
        <v>27926</v>
      </c>
      <c r="B14471" s="3" t="s">
        <v>27927</v>
      </c>
      <c r="C14471" s="2"/>
      <c r="D14471" s="2" t="s">
        <v>16</v>
      </c>
      <c r="E14471" s="4">
        <f>150.00*(1-Z1%)</f>
        <v>150</v>
      </c>
      <c r="F14471" s="2">
        <v>14</v>
      </c>
      <c r="G14471" s="2"/>
    </row>
    <row r="14472" spans="1:26" customHeight="1" ht="36" hidden="true" outlineLevel="3">
      <c r="A14472" s="2" t="s">
        <v>27928</v>
      </c>
      <c r="B14472" s="3" t="s">
        <v>27929</v>
      </c>
      <c r="C14472" s="2"/>
      <c r="D14472" s="2" t="s">
        <v>16</v>
      </c>
      <c r="E14472" s="4">
        <f>100.00*(1-Z1%)</f>
        <v>100</v>
      </c>
      <c r="F14472" s="2">
        <v>4</v>
      </c>
      <c r="G14472" s="2"/>
    </row>
    <row r="14473" spans="1:26" customHeight="1" ht="36" hidden="true" outlineLevel="3">
      <c r="A14473" s="2" t="s">
        <v>27930</v>
      </c>
      <c r="B14473" s="3" t="s">
        <v>27931</v>
      </c>
      <c r="C14473" s="2"/>
      <c r="D14473" s="2" t="s">
        <v>16</v>
      </c>
      <c r="E14473" s="4">
        <f>150.00*(1-Z1%)</f>
        <v>150</v>
      </c>
      <c r="F14473" s="2">
        <v>6</v>
      </c>
      <c r="G14473" s="2"/>
    </row>
    <row r="14474" spans="1:26" customHeight="1" ht="36" hidden="true" outlineLevel="3">
      <c r="A14474" s="2" t="s">
        <v>27932</v>
      </c>
      <c r="B14474" s="3" t="s">
        <v>27933</v>
      </c>
      <c r="C14474" s="2"/>
      <c r="D14474" s="2" t="s">
        <v>16</v>
      </c>
      <c r="E14474" s="4">
        <f>150.00*(1-Z1%)</f>
        <v>150</v>
      </c>
      <c r="F14474" s="2">
        <v>2</v>
      </c>
      <c r="G14474" s="2"/>
    </row>
    <row r="14475" spans="1:26" customHeight="1" ht="36" hidden="true" outlineLevel="3">
      <c r="A14475" s="2" t="s">
        <v>27934</v>
      </c>
      <c r="B14475" s="3" t="s">
        <v>27935</v>
      </c>
      <c r="C14475" s="2"/>
      <c r="D14475" s="2" t="s">
        <v>16</v>
      </c>
      <c r="E14475" s="4">
        <f>90.00*(1-Z1%)</f>
        <v>90</v>
      </c>
      <c r="F14475" s="2">
        <v>1</v>
      </c>
      <c r="G14475" s="2"/>
    </row>
    <row r="14476" spans="1:26" customHeight="1" ht="36" hidden="true" outlineLevel="3">
      <c r="A14476" s="2" t="s">
        <v>27936</v>
      </c>
      <c r="B14476" s="3" t="s">
        <v>27937</v>
      </c>
      <c r="C14476" s="2"/>
      <c r="D14476" s="2" t="s">
        <v>16</v>
      </c>
      <c r="E14476" s="4">
        <f>80.00*(1-Z1%)</f>
        <v>80</v>
      </c>
      <c r="F14476" s="2">
        <v>2</v>
      </c>
      <c r="G14476" s="2"/>
    </row>
    <row r="14477" spans="1:26" customHeight="1" ht="36" hidden="true" outlineLevel="3">
      <c r="A14477" s="2" t="s">
        <v>27938</v>
      </c>
      <c r="B14477" s="3" t="s">
        <v>27939</v>
      </c>
      <c r="C14477" s="2"/>
      <c r="D14477" s="2" t="s">
        <v>16</v>
      </c>
      <c r="E14477" s="4">
        <f>90.00*(1-Z1%)</f>
        <v>90</v>
      </c>
      <c r="F14477" s="2">
        <v>9</v>
      </c>
      <c r="G14477" s="2"/>
    </row>
    <row r="14478" spans="1:26" customHeight="1" ht="36" hidden="true" outlineLevel="3">
      <c r="A14478" s="2" t="s">
        <v>27940</v>
      </c>
      <c r="B14478" s="3" t="s">
        <v>27941</v>
      </c>
      <c r="C14478" s="2"/>
      <c r="D14478" s="2" t="s">
        <v>16</v>
      </c>
      <c r="E14478" s="4">
        <f>80.00*(1-Z1%)</f>
        <v>80</v>
      </c>
      <c r="F14478" s="2">
        <v>7</v>
      </c>
      <c r="G14478" s="2"/>
    </row>
    <row r="14479" spans="1:26" customHeight="1" ht="36" hidden="true" outlineLevel="3">
      <c r="A14479" s="2" t="s">
        <v>27942</v>
      </c>
      <c r="B14479" s="3" t="s">
        <v>27943</v>
      </c>
      <c r="C14479" s="2"/>
      <c r="D14479" s="2" t="s">
        <v>16</v>
      </c>
      <c r="E14479" s="4">
        <f>100.00*(1-Z1%)</f>
        <v>100</v>
      </c>
      <c r="F14479" s="2">
        <v>5</v>
      </c>
      <c r="G14479" s="2"/>
    </row>
    <row r="14480" spans="1:26" customHeight="1" ht="36" hidden="true" outlineLevel="3">
      <c r="A14480" s="2" t="s">
        <v>27944</v>
      </c>
      <c r="B14480" s="3" t="s">
        <v>27945</v>
      </c>
      <c r="C14480" s="2"/>
      <c r="D14480" s="2" t="s">
        <v>16</v>
      </c>
      <c r="E14480" s="4">
        <f>150.00*(1-Z1%)</f>
        <v>150</v>
      </c>
      <c r="F14480" s="2">
        <v>7</v>
      </c>
      <c r="G14480" s="2"/>
    </row>
    <row r="14481" spans="1:26" customHeight="1" ht="36" hidden="true" outlineLevel="3">
      <c r="A14481" s="2" t="s">
        <v>27946</v>
      </c>
      <c r="B14481" s="3" t="s">
        <v>27947</v>
      </c>
      <c r="C14481" s="2"/>
      <c r="D14481" s="2" t="s">
        <v>16</v>
      </c>
      <c r="E14481" s="4">
        <f>100.00*(1-Z1%)</f>
        <v>100</v>
      </c>
      <c r="F14481" s="2">
        <v>3</v>
      </c>
      <c r="G14481" s="2"/>
    </row>
    <row r="14482" spans="1:26" customHeight="1" ht="36" hidden="true" outlineLevel="3">
      <c r="A14482" s="2" t="s">
        <v>27948</v>
      </c>
      <c r="B14482" s="3" t="s">
        <v>27949</v>
      </c>
      <c r="C14482" s="2"/>
      <c r="D14482" s="2" t="s">
        <v>16</v>
      </c>
      <c r="E14482" s="4">
        <f>150.00*(1-Z1%)</f>
        <v>150</v>
      </c>
      <c r="F14482" s="2">
        <v>6</v>
      </c>
      <c r="G14482" s="2"/>
    </row>
    <row r="14483" spans="1:26" customHeight="1" ht="36" hidden="true" outlineLevel="3">
      <c r="A14483" s="2" t="s">
        <v>27950</v>
      </c>
      <c r="B14483" s="3" t="s">
        <v>27951</v>
      </c>
      <c r="C14483" s="2"/>
      <c r="D14483" s="2" t="s">
        <v>16</v>
      </c>
      <c r="E14483" s="4">
        <f>90.00*(1-Z1%)</f>
        <v>90</v>
      </c>
      <c r="F14483" s="2">
        <v>9</v>
      </c>
      <c r="G14483" s="2"/>
    </row>
    <row r="14484" spans="1:26" customHeight="1" ht="36" hidden="true" outlineLevel="3">
      <c r="A14484" s="2" t="s">
        <v>27952</v>
      </c>
      <c r="B14484" s="3" t="s">
        <v>27953</v>
      </c>
      <c r="C14484" s="2"/>
      <c r="D14484" s="2" t="s">
        <v>16</v>
      </c>
      <c r="E14484" s="4">
        <f>100.00*(1-Z1%)</f>
        <v>100</v>
      </c>
      <c r="F14484" s="2">
        <v>1</v>
      </c>
      <c r="G14484" s="2"/>
    </row>
    <row r="14485" spans="1:26" customHeight="1" ht="36" hidden="true" outlineLevel="3">
      <c r="A14485" s="2" t="s">
        <v>27954</v>
      </c>
      <c r="B14485" s="3" t="s">
        <v>27955</v>
      </c>
      <c r="C14485" s="2"/>
      <c r="D14485" s="2" t="s">
        <v>16</v>
      </c>
      <c r="E14485" s="4">
        <f>90.00*(1-Z1%)</f>
        <v>90</v>
      </c>
      <c r="F14485" s="2">
        <v>5</v>
      </c>
      <c r="G14485" s="2"/>
    </row>
    <row r="14486" spans="1:26" customHeight="1" ht="36" hidden="true" outlineLevel="3">
      <c r="A14486" s="2" t="s">
        <v>27956</v>
      </c>
      <c r="B14486" s="3" t="s">
        <v>27957</v>
      </c>
      <c r="C14486" s="2"/>
      <c r="D14486" s="2" t="s">
        <v>16</v>
      </c>
      <c r="E14486" s="4">
        <f>150.00*(1-Z1%)</f>
        <v>150</v>
      </c>
      <c r="F14486" s="2">
        <v>10</v>
      </c>
      <c r="G14486" s="2"/>
    </row>
    <row r="14487" spans="1:26" customHeight="1" ht="36" hidden="true" outlineLevel="3">
      <c r="A14487" s="2" t="s">
        <v>27958</v>
      </c>
      <c r="B14487" s="3" t="s">
        <v>27959</v>
      </c>
      <c r="C14487" s="2"/>
      <c r="D14487" s="2" t="s">
        <v>16</v>
      </c>
      <c r="E14487" s="4">
        <f>120.00*(1-Z1%)</f>
        <v>120</v>
      </c>
      <c r="F14487" s="2">
        <v>2</v>
      </c>
      <c r="G14487" s="2"/>
    </row>
    <row r="14488" spans="1:26" customHeight="1" ht="18" hidden="true" outlineLevel="3">
      <c r="A14488" s="2" t="s">
        <v>27960</v>
      </c>
      <c r="B14488" s="3" t="s">
        <v>27961</v>
      </c>
      <c r="C14488" s="2"/>
      <c r="D14488" s="2" t="s">
        <v>16</v>
      </c>
      <c r="E14488" s="4">
        <f>40.00*(1-Z1%)</f>
        <v>40</v>
      </c>
      <c r="F14488" s="2">
        <v>13</v>
      </c>
      <c r="G14488" s="2"/>
    </row>
    <row r="14489" spans="1:26" customHeight="1" ht="18" hidden="true" outlineLevel="3">
      <c r="A14489" s="2" t="s">
        <v>27962</v>
      </c>
      <c r="B14489" s="3" t="s">
        <v>27963</v>
      </c>
      <c r="C14489" s="2"/>
      <c r="D14489" s="2" t="s">
        <v>16</v>
      </c>
      <c r="E14489" s="4">
        <f>50.00*(1-Z1%)</f>
        <v>50</v>
      </c>
      <c r="F14489" s="2">
        <v>2</v>
      </c>
      <c r="G14489" s="2"/>
    </row>
    <row r="14490" spans="1:26" customHeight="1" ht="36" hidden="true" outlineLevel="3">
      <c r="A14490" s="2" t="s">
        <v>27964</v>
      </c>
      <c r="B14490" s="3" t="s">
        <v>27965</v>
      </c>
      <c r="C14490" s="2"/>
      <c r="D14490" s="2" t="s">
        <v>16</v>
      </c>
      <c r="E14490" s="4">
        <f>60.00*(1-Z1%)</f>
        <v>60</v>
      </c>
      <c r="F14490" s="2">
        <v>8</v>
      </c>
      <c r="G14490" s="2"/>
    </row>
    <row r="14491" spans="1:26" customHeight="1" ht="18" hidden="true" outlineLevel="3">
      <c r="A14491" s="2" t="s">
        <v>27966</v>
      </c>
      <c r="B14491" s="3" t="s">
        <v>27967</v>
      </c>
      <c r="C14491" s="2"/>
      <c r="D14491" s="2" t="s">
        <v>16</v>
      </c>
      <c r="E14491" s="4">
        <f>50.00*(1-Z1%)</f>
        <v>50</v>
      </c>
      <c r="F14491" s="2">
        <v>4</v>
      </c>
      <c r="G14491" s="2"/>
    </row>
    <row r="14492" spans="1:26" customHeight="1" ht="18" hidden="true" outlineLevel="3">
      <c r="A14492" s="2" t="s">
        <v>27968</v>
      </c>
      <c r="B14492" s="3" t="s">
        <v>27969</v>
      </c>
      <c r="C14492" s="2"/>
      <c r="D14492" s="2" t="s">
        <v>16</v>
      </c>
      <c r="E14492" s="4">
        <f>50.00*(1-Z1%)</f>
        <v>50</v>
      </c>
      <c r="F14492" s="2">
        <v>5</v>
      </c>
      <c r="G14492" s="2"/>
    </row>
    <row r="14493" spans="1:26" customHeight="1" ht="18" hidden="true" outlineLevel="3">
      <c r="A14493" s="2" t="s">
        <v>27970</v>
      </c>
      <c r="B14493" s="3" t="s">
        <v>27971</v>
      </c>
      <c r="C14493" s="2"/>
      <c r="D14493" s="2" t="s">
        <v>16</v>
      </c>
      <c r="E14493" s="4">
        <f>50.00*(1-Z1%)</f>
        <v>50</v>
      </c>
      <c r="F14493" s="2">
        <v>4</v>
      </c>
      <c r="G14493" s="2"/>
    </row>
    <row r="14494" spans="1:26" customHeight="1" ht="36" hidden="true" outlineLevel="3">
      <c r="A14494" s="2" t="s">
        <v>27972</v>
      </c>
      <c r="B14494" s="3" t="s">
        <v>27973</v>
      </c>
      <c r="C14494" s="2"/>
      <c r="D14494" s="2" t="s">
        <v>16</v>
      </c>
      <c r="E14494" s="4">
        <f>50.00*(1-Z1%)</f>
        <v>50</v>
      </c>
      <c r="F14494" s="2">
        <v>6</v>
      </c>
      <c r="G14494" s="2"/>
    </row>
    <row r="14495" spans="1:26" customHeight="1" ht="36" hidden="true" outlineLevel="3">
      <c r="A14495" s="2" t="s">
        <v>27974</v>
      </c>
      <c r="B14495" s="3" t="s">
        <v>27975</v>
      </c>
      <c r="C14495" s="2"/>
      <c r="D14495" s="2" t="s">
        <v>16</v>
      </c>
      <c r="E14495" s="4">
        <f>200.00*(1-Z1%)</f>
        <v>200</v>
      </c>
      <c r="F14495" s="2">
        <v>1</v>
      </c>
      <c r="G14495" s="2"/>
    </row>
    <row r="14496" spans="1:26" customHeight="1" ht="36" hidden="true" outlineLevel="3">
      <c r="A14496" s="2" t="s">
        <v>27976</v>
      </c>
      <c r="B14496" s="3" t="s">
        <v>27977</v>
      </c>
      <c r="C14496" s="2"/>
      <c r="D14496" s="2" t="s">
        <v>16</v>
      </c>
      <c r="E14496" s="4">
        <f>70.00*(1-Z1%)</f>
        <v>70</v>
      </c>
      <c r="F14496" s="2">
        <v>3</v>
      </c>
      <c r="G14496" s="2"/>
    </row>
    <row r="14497" spans="1:26" customHeight="1" ht="18" hidden="true" outlineLevel="3">
      <c r="A14497" s="2" t="s">
        <v>27978</v>
      </c>
      <c r="B14497" s="3" t="s">
        <v>27979</v>
      </c>
      <c r="C14497" s="2"/>
      <c r="D14497" s="2" t="s">
        <v>16</v>
      </c>
      <c r="E14497" s="4">
        <f>100.00*(1-Z1%)</f>
        <v>100</v>
      </c>
      <c r="F14497" s="2">
        <v>7</v>
      </c>
      <c r="G14497" s="2"/>
    </row>
    <row r="14498" spans="1:26" customHeight="1" ht="36" hidden="true" outlineLevel="3">
      <c r="A14498" s="2" t="s">
        <v>27980</v>
      </c>
      <c r="B14498" s="3" t="s">
        <v>27981</v>
      </c>
      <c r="C14498" s="2"/>
      <c r="D14498" s="2" t="s">
        <v>16</v>
      </c>
      <c r="E14498" s="4">
        <f>30.00*(1-Z1%)</f>
        <v>30</v>
      </c>
      <c r="F14498" s="2">
        <v>5</v>
      </c>
      <c r="G14498" s="2"/>
    </row>
    <row r="14499" spans="1:26" customHeight="1" ht="36" hidden="true" outlineLevel="3">
      <c r="A14499" s="2" t="s">
        <v>27982</v>
      </c>
      <c r="B14499" s="3" t="s">
        <v>27983</v>
      </c>
      <c r="C14499" s="2"/>
      <c r="D14499" s="2" t="s">
        <v>16</v>
      </c>
      <c r="E14499" s="4">
        <f>50.00*(1-Z1%)</f>
        <v>50</v>
      </c>
      <c r="F14499" s="2">
        <v>4</v>
      </c>
      <c r="G14499" s="2"/>
    </row>
    <row r="14500" spans="1:26" customHeight="1" ht="18" hidden="true" outlineLevel="3">
      <c r="A14500" s="2" t="s">
        <v>27984</v>
      </c>
      <c r="B14500" s="3" t="s">
        <v>27985</v>
      </c>
      <c r="C14500" s="2"/>
      <c r="D14500" s="2" t="s">
        <v>16</v>
      </c>
      <c r="E14500" s="4">
        <f>100.00*(1-Z1%)</f>
        <v>100</v>
      </c>
      <c r="F14500" s="2">
        <v>10</v>
      </c>
      <c r="G14500" s="2"/>
    </row>
    <row r="14501" spans="1:26" customHeight="1" ht="18" hidden="true" outlineLevel="3">
      <c r="A14501" s="2" t="s">
        <v>27986</v>
      </c>
      <c r="B14501" s="3" t="s">
        <v>27987</v>
      </c>
      <c r="C14501" s="2"/>
      <c r="D14501" s="2" t="s">
        <v>16</v>
      </c>
      <c r="E14501" s="4">
        <f>70.00*(1-Z1%)</f>
        <v>70</v>
      </c>
      <c r="F14501" s="2">
        <v>6</v>
      </c>
      <c r="G14501" s="2"/>
    </row>
    <row r="14502" spans="1:26" customHeight="1" ht="18" hidden="true" outlineLevel="3">
      <c r="A14502" s="2" t="s">
        <v>27988</v>
      </c>
      <c r="B14502" s="3" t="s">
        <v>27989</v>
      </c>
      <c r="C14502" s="2"/>
      <c r="D14502" s="2" t="s">
        <v>16</v>
      </c>
      <c r="E14502" s="4">
        <f>130.00*(1-Z1%)</f>
        <v>130</v>
      </c>
      <c r="F14502" s="2">
        <v>12</v>
      </c>
      <c r="G14502" s="2"/>
    </row>
    <row r="14503" spans="1:26" customHeight="1" ht="18" hidden="true" outlineLevel="3">
      <c r="A14503" s="2" t="s">
        <v>27990</v>
      </c>
      <c r="B14503" s="3" t="s">
        <v>27991</v>
      </c>
      <c r="C14503" s="2"/>
      <c r="D14503" s="2" t="s">
        <v>16</v>
      </c>
      <c r="E14503" s="4">
        <f>70.00*(1-Z1%)</f>
        <v>70</v>
      </c>
      <c r="F14503" s="2">
        <v>12</v>
      </c>
      <c r="G14503" s="2"/>
    </row>
    <row r="14504" spans="1:26" customHeight="1" ht="18" hidden="true" outlineLevel="3">
      <c r="A14504" s="2" t="s">
        <v>27992</v>
      </c>
      <c r="B14504" s="3" t="s">
        <v>27993</v>
      </c>
      <c r="C14504" s="2"/>
      <c r="D14504" s="2" t="s">
        <v>16</v>
      </c>
      <c r="E14504" s="4">
        <f>130.00*(1-Z1%)</f>
        <v>130</v>
      </c>
      <c r="F14504" s="2">
        <v>10</v>
      </c>
      <c r="G14504" s="2"/>
    </row>
    <row r="14505" spans="1:26" customHeight="1" ht="18" hidden="true" outlineLevel="3">
      <c r="A14505" s="2" t="s">
        <v>27994</v>
      </c>
      <c r="B14505" s="3" t="s">
        <v>27995</v>
      </c>
      <c r="C14505" s="2"/>
      <c r="D14505" s="2" t="s">
        <v>16</v>
      </c>
      <c r="E14505" s="4">
        <f>130.00*(1-Z1%)</f>
        <v>130</v>
      </c>
      <c r="F14505" s="2">
        <v>9</v>
      </c>
      <c r="G14505" s="2"/>
    </row>
    <row r="14506" spans="1:26" customHeight="1" ht="36" hidden="true" outlineLevel="3">
      <c r="A14506" s="2" t="s">
        <v>27996</v>
      </c>
      <c r="B14506" s="3" t="s">
        <v>27997</v>
      </c>
      <c r="C14506" s="2"/>
      <c r="D14506" s="2" t="s">
        <v>16</v>
      </c>
      <c r="E14506" s="4">
        <f>50.00*(1-Z1%)</f>
        <v>50</v>
      </c>
      <c r="F14506" s="2">
        <v>8</v>
      </c>
      <c r="G14506" s="2"/>
    </row>
    <row r="14507" spans="1:26" customHeight="1" ht="18" hidden="true" outlineLevel="3">
      <c r="A14507" s="2" t="s">
        <v>27998</v>
      </c>
      <c r="B14507" s="3" t="s">
        <v>27999</v>
      </c>
      <c r="C14507" s="2"/>
      <c r="D14507" s="2" t="s">
        <v>16</v>
      </c>
      <c r="E14507" s="4">
        <f>30.00*(1-Z1%)</f>
        <v>30</v>
      </c>
      <c r="F14507" s="2">
        <v>13</v>
      </c>
      <c r="G14507" s="2"/>
    </row>
    <row r="14508" spans="1:26" customHeight="1" ht="36" hidden="true" outlineLevel="3">
      <c r="A14508" s="2" t="s">
        <v>28000</v>
      </c>
      <c r="B14508" s="3" t="s">
        <v>28001</v>
      </c>
      <c r="C14508" s="2"/>
      <c r="D14508" s="2" t="s">
        <v>16</v>
      </c>
      <c r="E14508" s="4">
        <f>50.00*(1-Z1%)</f>
        <v>50</v>
      </c>
      <c r="F14508" s="2">
        <v>8</v>
      </c>
      <c r="G14508" s="2"/>
    </row>
    <row r="14509" spans="1:26" customHeight="1" ht="36" hidden="true" outlineLevel="3">
      <c r="A14509" s="2" t="s">
        <v>28002</v>
      </c>
      <c r="B14509" s="3" t="s">
        <v>28003</v>
      </c>
      <c r="C14509" s="2"/>
      <c r="D14509" s="2" t="s">
        <v>16</v>
      </c>
      <c r="E14509" s="4">
        <f>80.00*(1-Z1%)</f>
        <v>80</v>
      </c>
      <c r="F14509" s="2">
        <v>10</v>
      </c>
      <c r="G14509" s="2"/>
    </row>
    <row r="14510" spans="1:26" customHeight="1" ht="36" hidden="true" outlineLevel="3">
      <c r="A14510" s="2" t="s">
        <v>28004</v>
      </c>
      <c r="B14510" s="3" t="s">
        <v>28005</v>
      </c>
      <c r="C14510" s="2"/>
      <c r="D14510" s="2" t="s">
        <v>16</v>
      </c>
      <c r="E14510" s="4">
        <f>40.00*(1-Z1%)</f>
        <v>40</v>
      </c>
      <c r="F14510" s="2">
        <v>8</v>
      </c>
      <c r="G14510" s="2"/>
    </row>
    <row r="14511" spans="1:26" customHeight="1" ht="36" hidden="true" outlineLevel="3">
      <c r="A14511" s="2" t="s">
        <v>28006</v>
      </c>
      <c r="B14511" s="3" t="s">
        <v>28007</v>
      </c>
      <c r="C14511" s="2"/>
      <c r="D14511" s="2" t="s">
        <v>16</v>
      </c>
      <c r="E14511" s="4">
        <f>80.00*(1-Z1%)</f>
        <v>80</v>
      </c>
      <c r="F14511" s="2">
        <v>7</v>
      </c>
      <c r="G14511" s="2"/>
    </row>
    <row r="14512" spans="1:26" customHeight="1" ht="18" hidden="true" outlineLevel="3">
      <c r="A14512" s="2" t="s">
        <v>28008</v>
      </c>
      <c r="B14512" s="3" t="s">
        <v>28009</v>
      </c>
      <c r="C14512" s="2"/>
      <c r="D14512" s="2" t="s">
        <v>16</v>
      </c>
      <c r="E14512" s="4">
        <f>40.00*(1-Z1%)</f>
        <v>40</v>
      </c>
      <c r="F14512" s="2">
        <v>9</v>
      </c>
      <c r="G14512" s="2"/>
    </row>
    <row r="14513" spans="1:26" customHeight="1" ht="36" hidden="true" outlineLevel="3">
      <c r="A14513" s="2" t="s">
        <v>28010</v>
      </c>
      <c r="B14513" s="3" t="s">
        <v>28011</v>
      </c>
      <c r="C14513" s="2"/>
      <c r="D14513" s="2" t="s">
        <v>16</v>
      </c>
      <c r="E14513" s="4">
        <f>100.00*(1-Z1%)</f>
        <v>100</v>
      </c>
      <c r="F14513" s="2">
        <v>8</v>
      </c>
      <c r="G14513" s="2"/>
    </row>
    <row r="14514" spans="1:26" customHeight="1" ht="36" hidden="true" outlineLevel="3">
      <c r="A14514" s="2" t="s">
        <v>28012</v>
      </c>
      <c r="B14514" s="3" t="s">
        <v>28013</v>
      </c>
      <c r="C14514" s="2"/>
      <c r="D14514" s="2" t="s">
        <v>16</v>
      </c>
      <c r="E14514" s="4">
        <f>150.00*(1-Z1%)</f>
        <v>150</v>
      </c>
      <c r="F14514" s="2">
        <v>4</v>
      </c>
      <c r="G14514" s="2"/>
    </row>
    <row r="14515" spans="1:26" customHeight="1" ht="18" hidden="true" outlineLevel="3">
      <c r="A14515" s="2" t="s">
        <v>28014</v>
      </c>
      <c r="B14515" s="3" t="s">
        <v>28015</v>
      </c>
      <c r="C14515" s="2"/>
      <c r="D14515" s="2" t="s">
        <v>16</v>
      </c>
      <c r="E14515" s="4">
        <f>100.00*(1-Z1%)</f>
        <v>100</v>
      </c>
      <c r="F14515" s="2">
        <v>3</v>
      </c>
      <c r="G14515" s="2"/>
    </row>
    <row r="14516" spans="1:26" customHeight="1" ht="36" hidden="true" outlineLevel="3">
      <c r="A14516" s="2" t="s">
        <v>28016</v>
      </c>
      <c r="B14516" s="3" t="s">
        <v>28017</v>
      </c>
      <c r="C14516" s="2"/>
      <c r="D14516" s="2" t="s">
        <v>16</v>
      </c>
      <c r="E14516" s="4">
        <f>60.00*(1-Z1%)</f>
        <v>60</v>
      </c>
      <c r="F14516" s="2">
        <v>3</v>
      </c>
      <c r="G14516" s="2"/>
    </row>
    <row r="14517" spans="1:26" customHeight="1" ht="36" hidden="true" outlineLevel="3">
      <c r="A14517" s="2" t="s">
        <v>28018</v>
      </c>
      <c r="B14517" s="3" t="s">
        <v>28019</v>
      </c>
      <c r="C14517" s="2"/>
      <c r="D14517" s="2" t="s">
        <v>16</v>
      </c>
      <c r="E14517" s="4">
        <f>40.00*(1-Z1%)</f>
        <v>40</v>
      </c>
      <c r="F14517" s="2">
        <v>9</v>
      </c>
      <c r="G14517" s="2"/>
    </row>
    <row r="14518" spans="1:26" customHeight="1" ht="36" hidden="true" outlineLevel="3">
      <c r="A14518" s="2" t="s">
        <v>28020</v>
      </c>
      <c r="B14518" s="3" t="s">
        <v>28021</v>
      </c>
      <c r="C14518" s="2"/>
      <c r="D14518" s="2" t="s">
        <v>16</v>
      </c>
      <c r="E14518" s="4">
        <f>100.00*(1-Z1%)</f>
        <v>100</v>
      </c>
      <c r="F14518" s="2">
        <v>10</v>
      </c>
      <c r="G14518" s="2"/>
    </row>
    <row r="14519" spans="1:26" customHeight="1" ht="18" hidden="true" outlineLevel="3">
      <c r="A14519" s="2" t="s">
        <v>28022</v>
      </c>
      <c r="B14519" s="3" t="s">
        <v>28023</v>
      </c>
      <c r="C14519" s="2"/>
      <c r="D14519" s="2" t="s">
        <v>16</v>
      </c>
      <c r="E14519" s="4">
        <f>450.00*(1-Z1%)</f>
        <v>450</v>
      </c>
      <c r="F14519" s="2">
        <v>1</v>
      </c>
      <c r="G14519" s="2"/>
    </row>
    <row r="14520" spans="1:26" customHeight="1" ht="35" hidden="true" outlineLevel="3">
      <c r="A14520" s="5" t="s">
        <v>28024</v>
      </c>
      <c r="B14520" s="5"/>
      <c r="C14520" s="5"/>
      <c r="D14520" s="5"/>
      <c r="E14520" s="5"/>
      <c r="F14520" s="5"/>
      <c r="G14520" s="5"/>
    </row>
    <row r="14521" spans="1:26" customHeight="1" ht="18" hidden="true" outlineLevel="3">
      <c r="A14521" s="2" t="s">
        <v>28025</v>
      </c>
      <c r="B14521" s="3" t="s">
        <v>28026</v>
      </c>
      <c r="C14521" s="2"/>
      <c r="D14521" s="2" t="s">
        <v>16</v>
      </c>
      <c r="E14521" s="4">
        <f>30.00*(1-Z1%)</f>
        <v>30</v>
      </c>
      <c r="F14521" s="2">
        <v>2</v>
      </c>
      <c r="G14521" s="2"/>
    </row>
    <row r="14522" spans="1:26" customHeight="1" ht="18" hidden="true" outlineLevel="3">
      <c r="A14522" s="2" t="s">
        <v>28027</v>
      </c>
      <c r="B14522" s="3" t="s">
        <v>28028</v>
      </c>
      <c r="C14522" s="2"/>
      <c r="D14522" s="2" t="s">
        <v>16</v>
      </c>
      <c r="E14522" s="4">
        <f>30.00*(1-Z1%)</f>
        <v>30</v>
      </c>
      <c r="F14522" s="2">
        <v>16</v>
      </c>
      <c r="G14522" s="2"/>
    </row>
    <row r="14523" spans="1:26" customHeight="1" ht="18" hidden="true" outlineLevel="3">
      <c r="A14523" s="2" t="s">
        <v>28029</v>
      </c>
      <c r="B14523" s="3" t="s">
        <v>28030</v>
      </c>
      <c r="C14523" s="2"/>
      <c r="D14523" s="2" t="s">
        <v>16</v>
      </c>
      <c r="E14523" s="4">
        <f>30.00*(1-Z1%)</f>
        <v>30</v>
      </c>
      <c r="F14523" s="2">
        <v>9</v>
      </c>
      <c r="G14523" s="2"/>
    </row>
    <row r="14524" spans="1:26" customHeight="1" ht="18" hidden="true" outlineLevel="3">
      <c r="A14524" s="2" t="s">
        <v>28031</v>
      </c>
      <c r="B14524" s="3" t="s">
        <v>28032</v>
      </c>
      <c r="C14524" s="2"/>
      <c r="D14524" s="2" t="s">
        <v>16</v>
      </c>
      <c r="E14524" s="4">
        <f>30.00*(1-Z1%)</f>
        <v>30</v>
      </c>
      <c r="F14524" s="2">
        <v>16</v>
      </c>
      <c r="G14524" s="2"/>
    </row>
    <row r="14525" spans="1:26" customHeight="1" ht="18" hidden="true" outlineLevel="3">
      <c r="A14525" s="2" t="s">
        <v>28033</v>
      </c>
      <c r="B14525" s="3" t="s">
        <v>28034</v>
      </c>
      <c r="C14525" s="2"/>
      <c r="D14525" s="2" t="s">
        <v>16</v>
      </c>
      <c r="E14525" s="4">
        <f>30.00*(1-Z1%)</f>
        <v>30</v>
      </c>
      <c r="F14525" s="2">
        <v>10</v>
      </c>
      <c r="G14525" s="2"/>
    </row>
    <row r="14526" spans="1:26" customHeight="1" ht="18" hidden="true" outlineLevel="3">
      <c r="A14526" s="2" t="s">
        <v>28035</v>
      </c>
      <c r="B14526" s="3" t="s">
        <v>28036</v>
      </c>
      <c r="C14526" s="2"/>
      <c r="D14526" s="2" t="s">
        <v>16</v>
      </c>
      <c r="E14526" s="4">
        <f>30.00*(1-Z1%)</f>
        <v>30</v>
      </c>
      <c r="F14526" s="2">
        <v>1</v>
      </c>
      <c r="G14526" s="2"/>
    </row>
    <row r="14527" spans="1:26" customHeight="1" ht="18" hidden="true" outlineLevel="3">
      <c r="A14527" s="2" t="s">
        <v>28037</v>
      </c>
      <c r="B14527" s="3" t="s">
        <v>28038</v>
      </c>
      <c r="C14527" s="2"/>
      <c r="D14527" s="2" t="s">
        <v>16</v>
      </c>
      <c r="E14527" s="4">
        <f>50.00*(1-Z1%)</f>
        <v>50</v>
      </c>
      <c r="F14527" s="2">
        <v>4</v>
      </c>
      <c r="G14527" s="2"/>
    </row>
    <row r="14528" spans="1:26" customHeight="1" ht="18" hidden="true" outlineLevel="3">
      <c r="A14528" s="2" t="s">
        <v>28039</v>
      </c>
      <c r="B14528" s="3" t="s">
        <v>28040</v>
      </c>
      <c r="C14528" s="2"/>
      <c r="D14528" s="2" t="s">
        <v>16</v>
      </c>
      <c r="E14528" s="4">
        <f>30.00*(1-Z1%)</f>
        <v>30</v>
      </c>
      <c r="F14528" s="2">
        <v>1</v>
      </c>
      <c r="G14528" s="2"/>
    </row>
    <row r="14529" spans="1:26" customHeight="1" ht="18" hidden="true" outlineLevel="3">
      <c r="A14529" s="2" t="s">
        <v>28041</v>
      </c>
      <c r="B14529" s="3" t="s">
        <v>28042</v>
      </c>
      <c r="C14529" s="2"/>
      <c r="D14529" s="2" t="s">
        <v>16</v>
      </c>
      <c r="E14529" s="4">
        <f>50.00*(1-Z1%)</f>
        <v>50</v>
      </c>
      <c r="F14529" s="2">
        <v>5</v>
      </c>
      <c r="G14529" s="2"/>
    </row>
    <row r="14530" spans="1:26" customHeight="1" ht="35" hidden="true" outlineLevel="3">
      <c r="A14530" s="5" t="s">
        <v>28043</v>
      </c>
      <c r="B14530" s="5"/>
      <c r="C14530" s="5"/>
      <c r="D14530" s="5"/>
      <c r="E14530" s="5"/>
      <c r="F14530" s="5"/>
      <c r="G14530" s="5"/>
    </row>
    <row r="14531" spans="1:26" customHeight="1" ht="18" hidden="true" outlineLevel="3">
      <c r="A14531" s="2" t="s">
        <v>28044</v>
      </c>
      <c r="B14531" s="3" t="s">
        <v>28045</v>
      </c>
      <c r="C14531" s="2"/>
      <c r="D14531" s="2" t="s">
        <v>16</v>
      </c>
      <c r="E14531" s="4">
        <f>45.00*(1-Z1%)</f>
        <v>45</v>
      </c>
      <c r="F14531" s="2">
        <v>10</v>
      </c>
      <c r="G14531" s="2"/>
    </row>
    <row r="14532" spans="1:26" customHeight="1" ht="18" hidden="true" outlineLevel="3">
      <c r="A14532" s="2" t="s">
        <v>28046</v>
      </c>
      <c r="B14532" s="3" t="s">
        <v>28047</v>
      </c>
      <c r="C14532" s="2"/>
      <c r="D14532" s="2" t="s">
        <v>16</v>
      </c>
      <c r="E14532" s="4">
        <f>15.00*(1-Z1%)</f>
        <v>15</v>
      </c>
      <c r="F14532" s="2">
        <v>1</v>
      </c>
      <c r="G14532" s="2"/>
    </row>
    <row r="14533" spans="1:26" customHeight="1" ht="18" hidden="true" outlineLevel="3">
      <c r="A14533" s="2" t="s">
        <v>28048</v>
      </c>
      <c r="B14533" s="3" t="s">
        <v>28049</v>
      </c>
      <c r="C14533" s="2"/>
      <c r="D14533" s="2" t="s">
        <v>16</v>
      </c>
      <c r="E14533" s="4">
        <f>15.00*(1-Z1%)</f>
        <v>15</v>
      </c>
      <c r="F14533" s="2">
        <v>9</v>
      </c>
      <c r="G14533" s="2"/>
    </row>
    <row r="14534" spans="1:26" customHeight="1" ht="18" hidden="true" outlineLevel="3">
      <c r="A14534" s="2" t="s">
        <v>28050</v>
      </c>
      <c r="B14534" s="3" t="s">
        <v>28051</v>
      </c>
      <c r="C14534" s="2"/>
      <c r="D14534" s="2" t="s">
        <v>16</v>
      </c>
      <c r="E14534" s="4">
        <f>15.00*(1-Z1%)</f>
        <v>15</v>
      </c>
      <c r="F14534" s="2">
        <v>13</v>
      </c>
      <c r="G14534" s="2"/>
    </row>
    <row r="14535" spans="1:26" customHeight="1" ht="18" hidden="true" outlineLevel="3">
      <c r="A14535" s="2" t="s">
        <v>28052</v>
      </c>
      <c r="B14535" s="3" t="s">
        <v>28053</v>
      </c>
      <c r="C14535" s="2"/>
      <c r="D14535" s="2" t="s">
        <v>16</v>
      </c>
      <c r="E14535" s="4">
        <f>15.00*(1-Z1%)</f>
        <v>15</v>
      </c>
      <c r="F14535" s="2">
        <v>19</v>
      </c>
      <c r="G14535" s="2"/>
    </row>
    <row r="14536" spans="1:26" customHeight="1" ht="18" hidden="true" outlineLevel="3">
      <c r="A14536" s="2" t="s">
        <v>28054</v>
      </c>
      <c r="B14536" s="3" t="s">
        <v>28055</v>
      </c>
      <c r="C14536" s="2"/>
      <c r="D14536" s="2" t="s">
        <v>16</v>
      </c>
      <c r="E14536" s="4">
        <f>15.00*(1-Z1%)</f>
        <v>15</v>
      </c>
      <c r="F14536" s="2">
        <v>7</v>
      </c>
      <c r="G14536" s="2"/>
    </row>
    <row r="14537" spans="1:26" customHeight="1" ht="18" hidden="true" outlineLevel="3">
      <c r="A14537" s="2" t="s">
        <v>28056</v>
      </c>
      <c r="B14537" s="3" t="s">
        <v>28057</v>
      </c>
      <c r="C14537" s="2"/>
      <c r="D14537" s="2" t="s">
        <v>16</v>
      </c>
      <c r="E14537" s="4">
        <f>40.00*(1-Z1%)</f>
        <v>40</v>
      </c>
      <c r="F14537" s="2">
        <v>10</v>
      </c>
      <c r="G14537" s="2"/>
    </row>
    <row r="14538" spans="1:26" customHeight="1" ht="18" hidden="true" outlineLevel="3">
      <c r="A14538" s="2" t="s">
        <v>28058</v>
      </c>
      <c r="B14538" s="3" t="s">
        <v>28059</v>
      </c>
      <c r="C14538" s="2"/>
      <c r="D14538" s="2" t="s">
        <v>16</v>
      </c>
      <c r="E14538" s="4">
        <f>10.00*(1-Z1%)</f>
        <v>10</v>
      </c>
      <c r="F14538" s="2">
        <v>25</v>
      </c>
      <c r="G14538" s="2"/>
    </row>
    <row r="14539" spans="1:26" customHeight="1" ht="18" hidden="true" outlineLevel="3">
      <c r="A14539" s="2" t="s">
        <v>28060</v>
      </c>
      <c r="B14539" s="3" t="s">
        <v>28061</v>
      </c>
      <c r="C14539" s="2"/>
      <c r="D14539" s="2" t="s">
        <v>16</v>
      </c>
      <c r="E14539" s="4">
        <f>10.00*(1-Z1%)</f>
        <v>10</v>
      </c>
      <c r="F14539" s="2">
        <v>18</v>
      </c>
      <c r="G14539" s="2"/>
    </row>
    <row r="14540" spans="1:26" customHeight="1" ht="18" hidden="true" outlineLevel="3">
      <c r="A14540" s="2" t="s">
        <v>28062</v>
      </c>
      <c r="B14540" s="3" t="s">
        <v>28063</v>
      </c>
      <c r="C14540" s="2"/>
      <c r="D14540" s="2" t="s">
        <v>16</v>
      </c>
      <c r="E14540" s="4">
        <f>10.00*(1-Z1%)</f>
        <v>10</v>
      </c>
      <c r="F14540" s="2">
        <v>1</v>
      </c>
      <c r="G14540" s="2"/>
    </row>
    <row r="14541" spans="1:26" customHeight="1" ht="18" hidden="true" outlineLevel="3">
      <c r="A14541" s="2" t="s">
        <v>28064</v>
      </c>
      <c r="B14541" s="3" t="s">
        <v>28065</v>
      </c>
      <c r="C14541" s="2"/>
      <c r="D14541" s="2" t="s">
        <v>16</v>
      </c>
      <c r="E14541" s="4">
        <f>25.00*(1-Z1%)</f>
        <v>25</v>
      </c>
      <c r="F14541" s="2">
        <v>1</v>
      </c>
      <c r="G14541" s="2"/>
    </row>
    <row r="14542" spans="1:26" customHeight="1" ht="18" hidden="true" outlineLevel="3">
      <c r="A14542" s="2" t="s">
        <v>28066</v>
      </c>
      <c r="B14542" s="3" t="s">
        <v>28067</v>
      </c>
      <c r="C14542" s="2"/>
      <c r="D14542" s="2" t="s">
        <v>16</v>
      </c>
      <c r="E14542" s="4">
        <f>15.00*(1-Z1%)</f>
        <v>15</v>
      </c>
      <c r="F14542" s="2">
        <v>18</v>
      </c>
      <c r="G14542" s="2"/>
    </row>
    <row r="14543" spans="1:26" customHeight="1" ht="18" hidden="true" outlineLevel="3">
      <c r="A14543" s="2" t="s">
        <v>28068</v>
      </c>
      <c r="B14543" s="3" t="s">
        <v>28069</v>
      </c>
      <c r="C14543" s="2"/>
      <c r="D14543" s="2" t="s">
        <v>16</v>
      </c>
      <c r="E14543" s="4">
        <f>10.00*(1-Z1%)</f>
        <v>10</v>
      </c>
      <c r="F14543" s="2">
        <v>11</v>
      </c>
      <c r="G14543" s="2"/>
    </row>
    <row r="14544" spans="1:26" customHeight="1" ht="18" hidden="true" outlineLevel="3">
      <c r="A14544" s="2" t="s">
        <v>28070</v>
      </c>
      <c r="B14544" s="3" t="s">
        <v>28071</v>
      </c>
      <c r="C14544" s="2"/>
      <c r="D14544" s="2" t="s">
        <v>16</v>
      </c>
      <c r="E14544" s="4">
        <f>10.00*(1-Z1%)</f>
        <v>10</v>
      </c>
      <c r="F14544" s="2">
        <v>13</v>
      </c>
      <c r="G14544" s="2"/>
    </row>
    <row r="14545" spans="1:26" customHeight="1" ht="18" hidden="true" outlineLevel="3">
      <c r="A14545" s="2" t="s">
        <v>28072</v>
      </c>
      <c r="B14545" s="3" t="s">
        <v>28073</v>
      </c>
      <c r="C14545" s="2"/>
      <c r="D14545" s="2" t="s">
        <v>16</v>
      </c>
      <c r="E14545" s="4">
        <f>10.00*(1-Z1%)</f>
        <v>10</v>
      </c>
      <c r="F14545" s="2">
        <v>16</v>
      </c>
      <c r="G14545" s="2"/>
    </row>
    <row r="14546" spans="1:26" customHeight="1" ht="18" hidden="true" outlineLevel="3">
      <c r="A14546" s="2" t="s">
        <v>28074</v>
      </c>
      <c r="B14546" s="3" t="s">
        <v>28075</v>
      </c>
      <c r="C14546" s="2"/>
      <c r="D14546" s="2" t="s">
        <v>16</v>
      </c>
      <c r="E14546" s="4">
        <f>10.00*(1-Z1%)</f>
        <v>10</v>
      </c>
      <c r="F14546" s="2">
        <v>20</v>
      </c>
      <c r="G14546" s="2"/>
    </row>
    <row r="14547" spans="1:26" customHeight="1" ht="18" hidden="true" outlineLevel="3">
      <c r="A14547" s="2" t="s">
        <v>28076</v>
      </c>
      <c r="B14547" s="3" t="s">
        <v>28077</v>
      </c>
      <c r="C14547" s="2"/>
      <c r="D14547" s="2" t="s">
        <v>16</v>
      </c>
      <c r="E14547" s="4">
        <f>10.00*(1-Z1%)</f>
        <v>10</v>
      </c>
      <c r="F14547" s="2">
        <v>18</v>
      </c>
      <c r="G14547" s="2"/>
    </row>
    <row r="14548" spans="1:26" customHeight="1" ht="18" hidden="true" outlineLevel="3">
      <c r="A14548" s="2" t="s">
        <v>28078</v>
      </c>
      <c r="B14548" s="3" t="s">
        <v>28079</v>
      </c>
      <c r="C14548" s="2"/>
      <c r="D14548" s="2" t="s">
        <v>16</v>
      </c>
      <c r="E14548" s="4">
        <f>10.00*(1-Z1%)</f>
        <v>10</v>
      </c>
      <c r="F14548" s="2">
        <v>25</v>
      </c>
      <c r="G14548" s="2"/>
    </row>
    <row r="14549" spans="1:26" customHeight="1" ht="18" hidden="true" outlineLevel="3">
      <c r="A14549" s="2" t="s">
        <v>28080</v>
      </c>
      <c r="B14549" s="3" t="s">
        <v>28081</v>
      </c>
      <c r="C14549" s="2"/>
      <c r="D14549" s="2" t="s">
        <v>16</v>
      </c>
      <c r="E14549" s="4">
        <f>10.00*(1-Z1%)</f>
        <v>10</v>
      </c>
      <c r="F14549" s="2">
        <v>15</v>
      </c>
      <c r="G14549" s="2"/>
    </row>
    <row r="14550" spans="1:26" customHeight="1" ht="18" hidden="true" outlineLevel="3">
      <c r="A14550" s="2" t="s">
        <v>28082</v>
      </c>
      <c r="B14550" s="3" t="s">
        <v>28083</v>
      </c>
      <c r="C14550" s="2"/>
      <c r="D14550" s="2" t="s">
        <v>16</v>
      </c>
      <c r="E14550" s="4">
        <f>10.00*(1-Z1%)</f>
        <v>10</v>
      </c>
      <c r="F14550" s="2">
        <v>16</v>
      </c>
      <c r="G14550" s="2"/>
    </row>
    <row r="14551" spans="1:26" customHeight="1" ht="18" hidden="true" outlineLevel="3">
      <c r="A14551" s="2" t="s">
        <v>28084</v>
      </c>
      <c r="B14551" s="3" t="s">
        <v>28085</v>
      </c>
      <c r="C14551" s="2"/>
      <c r="D14551" s="2" t="s">
        <v>16</v>
      </c>
      <c r="E14551" s="4">
        <f>10.00*(1-Z1%)</f>
        <v>10</v>
      </c>
      <c r="F14551" s="2">
        <v>11</v>
      </c>
      <c r="G14551" s="2"/>
    </row>
    <row r="14552" spans="1:26" customHeight="1" ht="18" hidden="true" outlineLevel="3">
      <c r="A14552" s="2" t="s">
        <v>28086</v>
      </c>
      <c r="B14552" s="3" t="s">
        <v>28087</v>
      </c>
      <c r="C14552" s="2"/>
      <c r="D14552" s="2" t="s">
        <v>16</v>
      </c>
      <c r="E14552" s="4">
        <f>15.00*(1-Z1%)</f>
        <v>15</v>
      </c>
      <c r="F14552" s="2">
        <v>8</v>
      </c>
      <c r="G14552" s="2"/>
    </row>
    <row r="14553" spans="1:26" customHeight="1" ht="36" hidden="true" outlineLevel="3">
      <c r="A14553" s="2" t="s">
        <v>28088</v>
      </c>
      <c r="B14553" s="3" t="s">
        <v>28089</v>
      </c>
      <c r="C14553" s="2"/>
      <c r="D14553" s="2" t="s">
        <v>16</v>
      </c>
      <c r="E14553" s="4">
        <f>15.00*(1-Z1%)</f>
        <v>15</v>
      </c>
      <c r="F14553" s="2">
        <v>3</v>
      </c>
      <c r="G14553" s="2"/>
    </row>
    <row r="14554" spans="1:26" customHeight="1" ht="18" hidden="true" outlineLevel="3">
      <c r="A14554" s="2" t="s">
        <v>28090</v>
      </c>
      <c r="B14554" s="3" t="s">
        <v>28091</v>
      </c>
      <c r="C14554" s="2"/>
      <c r="D14554" s="2" t="s">
        <v>16</v>
      </c>
      <c r="E14554" s="4">
        <f>10.00*(1-Z1%)</f>
        <v>10</v>
      </c>
      <c r="F14554" s="2">
        <v>7</v>
      </c>
      <c r="G14554" s="2"/>
    </row>
    <row r="14555" spans="1:26" customHeight="1" ht="18" hidden="true" outlineLevel="3">
      <c r="A14555" s="2" t="s">
        <v>28092</v>
      </c>
      <c r="B14555" s="3" t="s">
        <v>28093</v>
      </c>
      <c r="C14555" s="2"/>
      <c r="D14555" s="2" t="s">
        <v>16</v>
      </c>
      <c r="E14555" s="4">
        <f>15.00*(1-Z1%)</f>
        <v>15</v>
      </c>
      <c r="F14555" s="2">
        <v>10</v>
      </c>
      <c r="G14555" s="2"/>
    </row>
    <row r="14556" spans="1:26" customHeight="1" ht="18" hidden="true" outlineLevel="3">
      <c r="A14556" s="2" t="s">
        <v>28094</v>
      </c>
      <c r="B14556" s="3" t="s">
        <v>28095</v>
      </c>
      <c r="C14556" s="2"/>
      <c r="D14556" s="2" t="s">
        <v>16</v>
      </c>
      <c r="E14556" s="4">
        <f>5.00*(1-Z1%)</f>
        <v>5</v>
      </c>
      <c r="F14556" s="2">
        <v>71</v>
      </c>
      <c r="G14556" s="2"/>
    </row>
    <row r="14557" spans="1:26" customHeight="1" ht="18" hidden="true" outlineLevel="3">
      <c r="A14557" s="2" t="s">
        <v>28096</v>
      </c>
      <c r="B14557" s="3" t="s">
        <v>28097</v>
      </c>
      <c r="C14557" s="2"/>
      <c r="D14557" s="2" t="s">
        <v>16</v>
      </c>
      <c r="E14557" s="4">
        <f>5.00*(1-Z1%)</f>
        <v>5</v>
      </c>
      <c r="F14557" s="2">
        <v>98</v>
      </c>
      <c r="G14557" s="2"/>
    </row>
    <row r="14558" spans="1:26" customHeight="1" ht="18" hidden="true" outlineLevel="3">
      <c r="A14558" s="2" t="s">
        <v>28098</v>
      </c>
      <c r="B14558" s="3" t="s">
        <v>28099</v>
      </c>
      <c r="C14558" s="2"/>
      <c r="D14558" s="2" t="s">
        <v>16</v>
      </c>
      <c r="E14558" s="4">
        <f>5.00*(1-Z1%)</f>
        <v>5</v>
      </c>
      <c r="F14558" s="2">
        <v>64</v>
      </c>
      <c r="G14558" s="2"/>
    </row>
    <row r="14559" spans="1:26" customHeight="1" ht="18" hidden="true" outlineLevel="3">
      <c r="A14559" s="2" t="s">
        <v>28100</v>
      </c>
      <c r="B14559" s="3" t="s">
        <v>28101</v>
      </c>
      <c r="C14559" s="2"/>
      <c r="D14559" s="2" t="s">
        <v>16</v>
      </c>
      <c r="E14559" s="4">
        <f>5.00*(1-Z1%)</f>
        <v>5</v>
      </c>
      <c r="F14559" s="2">
        <v>10</v>
      </c>
      <c r="G14559" s="2"/>
    </row>
    <row r="14560" spans="1:26" customHeight="1" ht="18" hidden="true" outlineLevel="3">
      <c r="A14560" s="2" t="s">
        <v>28102</v>
      </c>
      <c r="B14560" s="3" t="s">
        <v>28103</v>
      </c>
      <c r="C14560" s="2"/>
      <c r="D14560" s="2" t="s">
        <v>16</v>
      </c>
      <c r="E14560" s="4">
        <f>5.00*(1-Z1%)</f>
        <v>5</v>
      </c>
      <c r="F14560" s="2">
        <v>73</v>
      </c>
      <c r="G14560" s="2"/>
    </row>
    <row r="14561" spans="1:26" customHeight="1" ht="18" hidden="true" outlineLevel="3">
      <c r="A14561" s="2" t="s">
        <v>28104</v>
      </c>
      <c r="B14561" s="3" t="s">
        <v>28105</v>
      </c>
      <c r="C14561" s="2"/>
      <c r="D14561" s="2" t="s">
        <v>16</v>
      </c>
      <c r="E14561" s="4">
        <f>10.00*(1-Z1%)</f>
        <v>10</v>
      </c>
      <c r="F14561" s="2">
        <v>26</v>
      </c>
      <c r="G14561" s="2"/>
    </row>
    <row r="14562" spans="1:26" customHeight="1" ht="18" hidden="true" outlineLevel="3">
      <c r="A14562" s="2" t="s">
        <v>28106</v>
      </c>
      <c r="B14562" s="3" t="s">
        <v>28107</v>
      </c>
      <c r="C14562" s="2"/>
      <c r="D14562" s="2" t="s">
        <v>16</v>
      </c>
      <c r="E14562" s="4">
        <f>5.00*(1-Z1%)</f>
        <v>5</v>
      </c>
      <c r="F14562" s="2">
        <v>8</v>
      </c>
      <c r="G14562" s="2"/>
    </row>
    <row r="14563" spans="1:26" customHeight="1" ht="18" hidden="true" outlineLevel="3">
      <c r="A14563" s="2" t="s">
        <v>28108</v>
      </c>
      <c r="B14563" s="3" t="s">
        <v>28109</v>
      </c>
      <c r="C14563" s="2"/>
      <c r="D14563" s="2" t="s">
        <v>16</v>
      </c>
      <c r="E14563" s="4">
        <f>5.00*(1-Z1%)</f>
        <v>5</v>
      </c>
      <c r="F14563" s="2">
        <v>50</v>
      </c>
      <c r="G14563" s="2"/>
    </row>
    <row r="14564" spans="1:26" customHeight="1" ht="18" hidden="true" outlineLevel="3">
      <c r="A14564" s="2" t="s">
        <v>28110</v>
      </c>
      <c r="B14564" s="3" t="s">
        <v>28111</v>
      </c>
      <c r="C14564" s="2"/>
      <c r="D14564" s="2" t="s">
        <v>16</v>
      </c>
      <c r="E14564" s="4">
        <f>5.00*(1-Z1%)</f>
        <v>5</v>
      </c>
      <c r="F14564" s="2">
        <v>9</v>
      </c>
      <c r="G14564" s="2"/>
    </row>
    <row r="14565" spans="1:26" customHeight="1" ht="18" hidden="true" outlineLevel="3">
      <c r="A14565" s="2" t="s">
        <v>28112</v>
      </c>
      <c r="B14565" s="3" t="s">
        <v>28113</v>
      </c>
      <c r="C14565" s="2"/>
      <c r="D14565" s="2" t="s">
        <v>16</v>
      </c>
      <c r="E14565" s="4">
        <f>5.00*(1-Z1%)</f>
        <v>5</v>
      </c>
      <c r="F14565" s="2">
        <v>37</v>
      </c>
      <c r="G14565" s="2"/>
    </row>
    <row r="14566" spans="1:26" customHeight="1" ht="18" hidden="true" outlineLevel="3">
      <c r="A14566" s="2" t="s">
        <v>28114</v>
      </c>
      <c r="B14566" s="3" t="s">
        <v>28115</v>
      </c>
      <c r="C14566" s="2"/>
      <c r="D14566" s="2" t="s">
        <v>16</v>
      </c>
      <c r="E14566" s="4">
        <f>5.00*(1-Z1%)</f>
        <v>5</v>
      </c>
      <c r="F14566" s="2">
        <v>6</v>
      </c>
      <c r="G14566" s="2"/>
    </row>
    <row r="14567" spans="1:26" customHeight="1" ht="18" hidden="true" outlineLevel="3">
      <c r="A14567" s="2" t="s">
        <v>28116</v>
      </c>
      <c r="B14567" s="3" t="s">
        <v>28117</v>
      </c>
      <c r="C14567" s="2"/>
      <c r="D14567" s="2" t="s">
        <v>16</v>
      </c>
      <c r="E14567" s="4">
        <f>5.00*(1-Z1%)</f>
        <v>5</v>
      </c>
      <c r="F14567" s="2">
        <v>12</v>
      </c>
      <c r="G14567" s="2"/>
    </row>
    <row r="14568" spans="1:26" customHeight="1" ht="18" hidden="true" outlineLevel="3">
      <c r="A14568" s="2" t="s">
        <v>28118</v>
      </c>
      <c r="B14568" s="3" t="s">
        <v>28119</v>
      </c>
      <c r="C14568" s="2"/>
      <c r="D14568" s="2" t="s">
        <v>16</v>
      </c>
      <c r="E14568" s="4">
        <f>5.00*(1-Z1%)</f>
        <v>5</v>
      </c>
      <c r="F14568" s="2">
        <v>15</v>
      </c>
      <c r="G14568" s="2"/>
    </row>
    <row r="14569" spans="1:26" customHeight="1" ht="18" hidden="true" outlineLevel="3">
      <c r="A14569" s="2" t="s">
        <v>28120</v>
      </c>
      <c r="B14569" s="3" t="s">
        <v>28121</v>
      </c>
      <c r="C14569" s="2"/>
      <c r="D14569" s="2" t="s">
        <v>16</v>
      </c>
      <c r="E14569" s="4">
        <f>5.00*(1-Z1%)</f>
        <v>5</v>
      </c>
      <c r="F14569" s="2">
        <v>56</v>
      </c>
      <c r="G14569" s="2"/>
    </row>
    <row r="14570" spans="1:26" customHeight="1" ht="18" hidden="true" outlineLevel="3">
      <c r="A14570" s="2" t="s">
        <v>28122</v>
      </c>
      <c r="B14570" s="3" t="s">
        <v>28123</v>
      </c>
      <c r="C14570" s="2"/>
      <c r="D14570" s="2" t="s">
        <v>16</v>
      </c>
      <c r="E14570" s="4">
        <f>5.00*(1-Z1%)</f>
        <v>5</v>
      </c>
      <c r="F14570" s="2">
        <v>22</v>
      </c>
      <c r="G14570" s="2"/>
    </row>
    <row r="14571" spans="1:26" customHeight="1" ht="18" hidden="true" outlineLevel="3">
      <c r="A14571" s="2" t="s">
        <v>28124</v>
      </c>
      <c r="B14571" s="3" t="s">
        <v>28125</v>
      </c>
      <c r="C14571" s="2"/>
      <c r="D14571" s="2" t="s">
        <v>16</v>
      </c>
      <c r="E14571" s="4">
        <f>20.00*(1-Z1%)</f>
        <v>20</v>
      </c>
      <c r="F14571" s="2">
        <v>1</v>
      </c>
      <c r="G14571" s="2"/>
    </row>
    <row r="14572" spans="1:26" customHeight="1" ht="18" hidden="true" outlineLevel="3">
      <c r="A14572" s="2" t="s">
        <v>28126</v>
      </c>
      <c r="B14572" s="3" t="s">
        <v>28127</v>
      </c>
      <c r="C14572" s="2"/>
      <c r="D14572" s="2" t="s">
        <v>16</v>
      </c>
      <c r="E14572" s="4">
        <f>20.00*(1-Z1%)</f>
        <v>20</v>
      </c>
      <c r="F14572" s="2">
        <v>11</v>
      </c>
      <c r="G14572" s="2"/>
    </row>
    <row r="14573" spans="1:26" customHeight="1" ht="18" hidden="true" outlineLevel="3">
      <c r="A14573" s="2" t="s">
        <v>28128</v>
      </c>
      <c r="B14573" s="3" t="s">
        <v>28129</v>
      </c>
      <c r="C14573" s="2"/>
      <c r="D14573" s="2" t="s">
        <v>16</v>
      </c>
      <c r="E14573" s="4">
        <f>20.00*(1-Z1%)</f>
        <v>20</v>
      </c>
      <c r="F14573" s="2">
        <v>17</v>
      </c>
      <c r="G14573" s="2"/>
    </row>
    <row r="14574" spans="1:26" customHeight="1" ht="18" hidden="true" outlineLevel="3">
      <c r="A14574" s="2" t="s">
        <v>28130</v>
      </c>
      <c r="B14574" s="3" t="s">
        <v>28131</v>
      </c>
      <c r="C14574" s="2"/>
      <c r="D14574" s="2" t="s">
        <v>16</v>
      </c>
      <c r="E14574" s="4">
        <f>20.00*(1-Z1%)</f>
        <v>20</v>
      </c>
      <c r="F14574" s="2">
        <v>16</v>
      </c>
      <c r="G14574" s="2"/>
    </row>
    <row r="14575" spans="1:26" customHeight="1" ht="18" hidden="true" outlineLevel="3">
      <c r="A14575" s="2" t="s">
        <v>28132</v>
      </c>
      <c r="B14575" s="3" t="s">
        <v>28133</v>
      </c>
      <c r="C14575" s="2"/>
      <c r="D14575" s="2" t="s">
        <v>16</v>
      </c>
      <c r="E14575" s="4">
        <f>20.00*(1-Z1%)</f>
        <v>20</v>
      </c>
      <c r="F14575" s="2">
        <v>15</v>
      </c>
      <c r="G14575" s="2"/>
    </row>
    <row r="14576" spans="1:26" customHeight="1" ht="18" hidden="true" outlineLevel="3">
      <c r="A14576" s="2" t="s">
        <v>28134</v>
      </c>
      <c r="B14576" s="3" t="s">
        <v>28135</v>
      </c>
      <c r="C14576" s="2"/>
      <c r="D14576" s="2" t="s">
        <v>16</v>
      </c>
      <c r="E14576" s="4">
        <f>20.00*(1-Z1%)</f>
        <v>20</v>
      </c>
      <c r="F14576" s="2">
        <v>13</v>
      </c>
      <c r="G14576" s="2"/>
    </row>
    <row r="14577" spans="1:26" customHeight="1" ht="18" hidden="true" outlineLevel="3">
      <c r="A14577" s="2" t="s">
        <v>28136</v>
      </c>
      <c r="B14577" s="3" t="s">
        <v>28137</v>
      </c>
      <c r="C14577" s="2"/>
      <c r="D14577" s="2" t="s">
        <v>16</v>
      </c>
      <c r="E14577" s="4">
        <f>20.00*(1-Z1%)</f>
        <v>20</v>
      </c>
      <c r="F14577" s="2">
        <v>21</v>
      </c>
      <c r="G14577" s="2"/>
    </row>
    <row r="14578" spans="1:26" customHeight="1" ht="18" hidden="true" outlineLevel="3">
      <c r="A14578" s="2" t="s">
        <v>28138</v>
      </c>
      <c r="B14578" s="3" t="s">
        <v>28139</v>
      </c>
      <c r="C14578" s="2"/>
      <c r="D14578" s="2" t="s">
        <v>16</v>
      </c>
      <c r="E14578" s="4">
        <f>15.00*(1-Z1%)</f>
        <v>15</v>
      </c>
      <c r="F14578" s="2">
        <v>17</v>
      </c>
      <c r="G14578" s="2"/>
    </row>
    <row r="14579" spans="1:26" customHeight="1" ht="18" hidden="true" outlineLevel="3">
      <c r="A14579" s="2" t="s">
        <v>28140</v>
      </c>
      <c r="B14579" s="3" t="s">
        <v>28141</v>
      </c>
      <c r="C14579" s="2"/>
      <c r="D14579" s="2" t="s">
        <v>16</v>
      </c>
      <c r="E14579" s="4">
        <f>15.00*(1-Z1%)</f>
        <v>15</v>
      </c>
      <c r="F14579" s="2">
        <v>20</v>
      </c>
      <c r="G14579" s="2"/>
    </row>
    <row r="14580" spans="1:26" customHeight="1" ht="18" hidden="true" outlineLevel="3">
      <c r="A14580" s="2" t="s">
        <v>28142</v>
      </c>
      <c r="B14580" s="3" t="s">
        <v>28143</v>
      </c>
      <c r="C14580" s="2"/>
      <c r="D14580" s="2" t="s">
        <v>16</v>
      </c>
      <c r="E14580" s="4">
        <f>20.00*(1-Z1%)</f>
        <v>20</v>
      </c>
      <c r="F14580" s="2">
        <v>2</v>
      </c>
      <c r="G14580" s="2"/>
    </row>
    <row r="14581" spans="1:26" customHeight="1" ht="18" hidden="true" outlineLevel="3">
      <c r="A14581" s="2" t="s">
        <v>28144</v>
      </c>
      <c r="B14581" s="3" t="s">
        <v>28145</v>
      </c>
      <c r="C14581" s="2"/>
      <c r="D14581" s="2" t="s">
        <v>16</v>
      </c>
      <c r="E14581" s="4">
        <f>20.00*(1-Z1%)</f>
        <v>20</v>
      </c>
      <c r="F14581" s="2">
        <v>8</v>
      </c>
      <c r="G14581" s="2"/>
    </row>
    <row r="14582" spans="1:26" customHeight="1" ht="18" hidden="true" outlineLevel="3">
      <c r="A14582" s="2" t="s">
        <v>28146</v>
      </c>
      <c r="B14582" s="3" t="s">
        <v>28147</v>
      </c>
      <c r="C14582" s="2"/>
      <c r="D14582" s="2" t="s">
        <v>16</v>
      </c>
      <c r="E14582" s="4">
        <f>35.00*(1-Z1%)</f>
        <v>35</v>
      </c>
      <c r="F14582" s="2">
        <v>14</v>
      </c>
      <c r="G14582" s="2"/>
    </row>
    <row r="14583" spans="1:26" customHeight="1" ht="18" hidden="true" outlineLevel="3">
      <c r="A14583" s="2" t="s">
        <v>28148</v>
      </c>
      <c r="B14583" s="3" t="s">
        <v>28149</v>
      </c>
      <c r="C14583" s="2"/>
      <c r="D14583" s="2" t="s">
        <v>16</v>
      </c>
      <c r="E14583" s="4">
        <f>10.00*(1-Z1%)</f>
        <v>10</v>
      </c>
      <c r="F14583" s="2">
        <v>13</v>
      </c>
      <c r="G14583" s="2"/>
    </row>
    <row r="14584" spans="1:26" customHeight="1" ht="35" hidden="true" outlineLevel="3">
      <c r="A14584" s="5" t="s">
        <v>28150</v>
      </c>
      <c r="B14584" s="5"/>
      <c r="C14584" s="5"/>
      <c r="D14584" s="5"/>
      <c r="E14584" s="5"/>
      <c r="F14584" s="5"/>
      <c r="G14584" s="5"/>
    </row>
    <row r="14585" spans="1:26" customHeight="1" ht="18" hidden="true" outlineLevel="3">
      <c r="A14585" s="2" t="s">
        <v>28151</v>
      </c>
      <c r="B14585" s="3" t="s">
        <v>28152</v>
      </c>
      <c r="C14585" s="2"/>
      <c r="D14585" s="2" t="s">
        <v>16</v>
      </c>
      <c r="E14585" s="4">
        <f>15.00*(1-Z1%)</f>
        <v>15</v>
      </c>
      <c r="F14585" s="2">
        <v>5</v>
      </c>
      <c r="G14585" s="2"/>
    </row>
    <row r="14586" spans="1:26" customHeight="1" ht="18" hidden="true" outlineLevel="3">
      <c r="A14586" s="2" t="s">
        <v>28153</v>
      </c>
      <c r="B14586" s="3" t="s">
        <v>28154</v>
      </c>
      <c r="C14586" s="2"/>
      <c r="D14586" s="2" t="s">
        <v>16</v>
      </c>
      <c r="E14586" s="4">
        <f>50.00*(1-Z1%)</f>
        <v>50</v>
      </c>
      <c r="F14586" s="2">
        <v>5</v>
      </c>
      <c r="G14586" s="2"/>
    </row>
    <row r="14587" spans="1:26" customHeight="1" ht="18" hidden="true" outlineLevel="3">
      <c r="A14587" s="2" t="s">
        <v>28155</v>
      </c>
      <c r="B14587" s="3" t="s">
        <v>28156</v>
      </c>
      <c r="C14587" s="2"/>
      <c r="D14587" s="2" t="s">
        <v>16</v>
      </c>
      <c r="E14587" s="4">
        <f>10.00*(1-Z1%)</f>
        <v>10</v>
      </c>
      <c r="F14587" s="2">
        <v>1</v>
      </c>
      <c r="G14587" s="2"/>
    </row>
    <row r="14588" spans="1:26" customHeight="1" ht="18" hidden="true" outlineLevel="3">
      <c r="A14588" s="2" t="s">
        <v>28157</v>
      </c>
      <c r="B14588" s="3" t="s">
        <v>28158</v>
      </c>
      <c r="C14588" s="2"/>
      <c r="D14588" s="2" t="s">
        <v>16</v>
      </c>
      <c r="E14588" s="4">
        <f>60.00*(1-Z1%)</f>
        <v>60</v>
      </c>
      <c r="F14588" s="2">
        <v>1</v>
      </c>
      <c r="G14588" s="2"/>
    </row>
    <row r="14589" spans="1:26" customHeight="1" ht="18" hidden="true" outlineLevel="3">
      <c r="A14589" s="2" t="s">
        <v>28159</v>
      </c>
      <c r="B14589" s="3" t="s">
        <v>28160</v>
      </c>
      <c r="C14589" s="2"/>
      <c r="D14589" s="2" t="s">
        <v>16</v>
      </c>
      <c r="E14589" s="4">
        <f>80.00*(1-Z1%)</f>
        <v>80</v>
      </c>
      <c r="F14589" s="2">
        <v>3</v>
      </c>
      <c r="G14589" s="2"/>
    </row>
    <row r="14590" spans="1:26" customHeight="1" ht="18" hidden="true" outlineLevel="3">
      <c r="A14590" s="2" t="s">
        <v>28161</v>
      </c>
      <c r="B14590" s="3" t="s">
        <v>28162</v>
      </c>
      <c r="C14590" s="2"/>
      <c r="D14590" s="2" t="s">
        <v>16</v>
      </c>
      <c r="E14590" s="4">
        <f>80.00*(1-Z1%)</f>
        <v>80</v>
      </c>
      <c r="F14590" s="2">
        <v>2</v>
      </c>
      <c r="G14590" s="2"/>
    </row>
    <row r="14591" spans="1:26" customHeight="1" ht="18" hidden="true" outlineLevel="3">
      <c r="A14591" s="2" t="s">
        <v>28163</v>
      </c>
      <c r="B14591" s="3" t="s">
        <v>28164</v>
      </c>
      <c r="C14591" s="2"/>
      <c r="D14591" s="2" t="s">
        <v>16</v>
      </c>
      <c r="E14591" s="4">
        <f>70.00*(1-Z1%)</f>
        <v>70</v>
      </c>
      <c r="F14591" s="2">
        <v>3</v>
      </c>
      <c r="G14591" s="2"/>
    </row>
    <row r="14592" spans="1:26" customHeight="1" ht="18" hidden="true" outlineLevel="3">
      <c r="A14592" s="2" t="s">
        <v>28165</v>
      </c>
      <c r="B14592" s="3" t="s">
        <v>28166</v>
      </c>
      <c r="C14592" s="2"/>
      <c r="D14592" s="2" t="s">
        <v>16</v>
      </c>
      <c r="E14592" s="4">
        <f>70.00*(1-Z1%)</f>
        <v>70</v>
      </c>
      <c r="F14592" s="2">
        <v>3</v>
      </c>
      <c r="G14592" s="2"/>
    </row>
    <row r="14593" spans="1:26" customHeight="1" ht="18" hidden="true" outlineLevel="3">
      <c r="A14593" s="2" t="s">
        <v>28167</v>
      </c>
      <c r="B14593" s="3" t="s">
        <v>28168</v>
      </c>
      <c r="C14593" s="2"/>
      <c r="D14593" s="2" t="s">
        <v>16</v>
      </c>
      <c r="E14593" s="4">
        <f>60.00*(1-Z1%)</f>
        <v>60</v>
      </c>
      <c r="F14593" s="2">
        <v>4</v>
      </c>
      <c r="G14593" s="2"/>
    </row>
    <row r="14594" spans="1:26" customHeight="1" ht="18" hidden="true" outlineLevel="3">
      <c r="A14594" s="2" t="s">
        <v>28169</v>
      </c>
      <c r="B14594" s="3" t="s">
        <v>28170</v>
      </c>
      <c r="C14594" s="2"/>
      <c r="D14594" s="2" t="s">
        <v>16</v>
      </c>
      <c r="E14594" s="4">
        <f>70.00*(1-Z1%)</f>
        <v>70</v>
      </c>
      <c r="F14594" s="2">
        <v>2</v>
      </c>
      <c r="G14594" s="2"/>
    </row>
    <row r="14595" spans="1:26" customHeight="1" ht="18" hidden="true" outlineLevel="3">
      <c r="A14595" s="2" t="s">
        <v>28171</v>
      </c>
      <c r="B14595" s="3" t="s">
        <v>28172</v>
      </c>
      <c r="C14595" s="2"/>
      <c r="D14595" s="2" t="s">
        <v>16</v>
      </c>
      <c r="E14595" s="4">
        <f>70.00*(1-Z1%)</f>
        <v>70</v>
      </c>
      <c r="F14595" s="2">
        <v>3</v>
      </c>
      <c r="G14595" s="2"/>
    </row>
    <row r="14596" spans="1:26" customHeight="1" ht="18" hidden="true" outlineLevel="3">
      <c r="A14596" s="2" t="s">
        <v>28173</v>
      </c>
      <c r="B14596" s="3" t="s">
        <v>28174</v>
      </c>
      <c r="C14596" s="2"/>
      <c r="D14596" s="2" t="s">
        <v>16</v>
      </c>
      <c r="E14596" s="4">
        <f>200.00*(1-Z1%)</f>
        <v>200</v>
      </c>
      <c r="F14596" s="2">
        <v>2</v>
      </c>
      <c r="G14596" s="2"/>
    </row>
    <row r="14597" spans="1:26" customHeight="1" ht="18" hidden="true" outlineLevel="3">
      <c r="A14597" s="2" t="s">
        <v>28175</v>
      </c>
      <c r="B14597" s="3" t="s">
        <v>28176</v>
      </c>
      <c r="C14597" s="2"/>
      <c r="D14597" s="2" t="s">
        <v>16</v>
      </c>
      <c r="E14597" s="4">
        <f>310.00*(1-Z1%)</f>
        <v>310</v>
      </c>
      <c r="F14597" s="2">
        <v>6</v>
      </c>
      <c r="G14597" s="2"/>
    </row>
    <row r="14598" spans="1:26" customHeight="1" ht="18" hidden="true" outlineLevel="3">
      <c r="A14598" s="2" t="s">
        <v>28177</v>
      </c>
      <c r="B14598" s="3" t="s">
        <v>28178</v>
      </c>
      <c r="C14598" s="2"/>
      <c r="D14598" s="2" t="s">
        <v>16</v>
      </c>
      <c r="E14598" s="4">
        <f>290.00*(1-Z1%)</f>
        <v>290</v>
      </c>
      <c r="F14598" s="2">
        <v>5</v>
      </c>
      <c r="G14598" s="2"/>
    </row>
    <row r="14599" spans="1:26" customHeight="1" ht="36" hidden="true" outlineLevel="3">
      <c r="A14599" s="2" t="s">
        <v>28179</v>
      </c>
      <c r="B14599" s="3" t="s">
        <v>28180</v>
      </c>
      <c r="C14599" s="2"/>
      <c r="D14599" s="2" t="s">
        <v>16</v>
      </c>
      <c r="E14599" s="4">
        <f>50.00*(1-Z1%)</f>
        <v>50</v>
      </c>
      <c r="F14599" s="2">
        <v>1</v>
      </c>
      <c r="G14599" s="2"/>
    </row>
    <row r="14600" spans="1:26" customHeight="1" ht="36" hidden="true" outlineLevel="3">
      <c r="A14600" s="2" t="s">
        <v>28181</v>
      </c>
      <c r="B14600" s="3" t="s">
        <v>28182</v>
      </c>
      <c r="C14600" s="2"/>
      <c r="D14600" s="2" t="s">
        <v>16</v>
      </c>
      <c r="E14600" s="4">
        <f>50.00*(1-Z1%)</f>
        <v>50</v>
      </c>
      <c r="F14600" s="2">
        <v>5</v>
      </c>
      <c r="G14600" s="2"/>
    </row>
    <row r="14601" spans="1:26" customHeight="1" ht="36" hidden="true" outlineLevel="3">
      <c r="A14601" s="2" t="s">
        <v>28183</v>
      </c>
      <c r="B14601" s="3" t="s">
        <v>28184</v>
      </c>
      <c r="C14601" s="2"/>
      <c r="D14601" s="2" t="s">
        <v>16</v>
      </c>
      <c r="E14601" s="4">
        <f>60.00*(1-Z1%)</f>
        <v>60</v>
      </c>
      <c r="F14601" s="2">
        <v>5</v>
      </c>
      <c r="G14601" s="2"/>
    </row>
    <row r="14602" spans="1:26" customHeight="1" ht="36" hidden="true" outlineLevel="3">
      <c r="A14602" s="2" t="s">
        <v>28185</v>
      </c>
      <c r="B14602" s="3" t="s">
        <v>28186</v>
      </c>
      <c r="C14602" s="2"/>
      <c r="D14602" s="2" t="s">
        <v>16</v>
      </c>
      <c r="E14602" s="4">
        <f>50.00*(1-Z1%)</f>
        <v>50</v>
      </c>
      <c r="F14602" s="2">
        <v>4</v>
      </c>
      <c r="G14602" s="2"/>
    </row>
    <row r="14603" spans="1:26" customHeight="1" ht="18" hidden="true" outlineLevel="3">
      <c r="A14603" s="2" t="s">
        <v>28187</v>
      </c>
      <c r="B14603" s="3" t="s">
        <v>28188</v>
      </c>
      <c r="C14603" s="2"/>
      <c r="D14603" s="2" t="s">
        <v>16</v>
      </c>
      <c r="E14603" s="4">
        <f>120.00*(1-Z1%)</f>
        <v>120</v>
      </c>
      <c r="F14603" s="2">
        <v>6</v>
      </c>
      <c r="G14603" s="2"/>
    </row>
    <row r="14604" spans="1:26" customHeight="1" ht="18" hidden="true" outlineLevel="3">
      <c r="A14604" s="2" t="s">
        <v>28189</v>
      </c>
      <c r="B14604" s="3" t="s">
        <v>28190</v>
      </c>
      <c r="C14604" s="2"/>
      <c r="D14604" s="2" t="s">
        <v>16</v>
      </c>
      <c r="E14604" s="4">
        <f>120.00*(1-Z1%)</f>
        <v>120</v>
      </c>
      <c r="F14604" s="2">
        <v>3</v>
      </c>
      <c r="G14604" s="2"/>
    </row>
    <row r="14605" spans="1:26" customHeight="1" ht="18" hidden="true" outlineLevel="3">
      <c r="A14605" s="2" t="s">
        <v>28191</v>
      </c>
      <c r="B14605" s="3" t="s">
        <v>28192</v>
      </c>
      <c r="C14605" s="2"/>
      <c r="D14605" s="2" t="s">
        <v>16</v>
      </c>
      <c r="E14605" s="4">
        <f>140.00*(1-Z1%)</f>
        <v>140</v>
      </c>
      <c r="F14605" s="2">
        <v>6</v>
      </c>
      <c r="G14605" s="2"/>
    </row>
    <row r="14606" spans="1:26" customHeight="1" ht="18" hidden="true" outlineLevel="3">
      <c r="A14606" s="2" t="s">
        <v>28193</v>
      </c>
      <c r="B14606" s="3" t="s">
        <v>28194</v>
      </c>
      <c r="C14606" s="2"/>
      <c r="D14606" s="2" t="s">
        <v>16</v>
      </c>
      <c r="E14606" s="4">
        <f>120.00*(1-Z1%)</f>
        <v>120</v>
      </c>
      <c r="F14606" s="2">
        <v>4</v>
      </c>
      <c r="G14606" s="2"/>
    </row>
    <row r="14607" spans="1:26" customHeight="1" ht="18" hidden="true" outlineLevel="3">
      <c r="A14607" s="2" t="s">
        <v>28195</v>
      </c>
      <c r="B14607" s="3" t="s">
        <v>28196</v>
      </c>
      <c r="C14607" s="2"/>
      <c r="D14607" s="2" t="s">
        <v>16</v>
      </c>
      <c r="E14607" s="4">
        <f>120.00*(1-Z1%)</f>
        <v>120</v>
      </c>
      <c r="F14607" s="2">
        <v>9</v>
      </c>
      <c r="G14607" s="2"/>
    </row>
    <row r="14608" spans="1:26" customHeight="1" ht="18" hidden="true" outlineLevel="3">
      <c r="A14608" s="2" t="s">
        <v>28197</v>
      </c>
      <c r="B14608" s="3" t="s">
        <v>28198</v>
      </c>
      <c r="C14608" s="2"/>
      <c r="D14608" s="2" t="s">
        <v>16</v>
      </c>
      <c r="E14608" s="4">
        <f>125.00*(1-Z1%)</f>
        <v>125</v>
      </c>
      <c r="F14608" s="2">
        <v>3</v>
      </c>
      <c r="G14608" s="2"/>
    </row>
    <row r="14609" spans="1:26" customHeight="1" ht="18" hidden="true" outlineLevel="3">
      <c r="A14609" s="2" t="s">
        <v>28199</v>
      </c>
      <c r="B14609" s="3" t="s">
        <v>28200</v>
      </c>
      <c r="C14609" s="2"/>
      <c r="D14609" s="2" t="s">
        <v>16</v>
      </c>
      <c r="E14609" s="4">
        <f>130.00*(1-Z1%)</f>
        <v>130</v>
      </c>
      <c r="F14609" s="2">
        <v>6</v>
      </c>
      <c r="G14609" s="2"/>
    </row>
    <row r="14610" spans="1:26" customHeight="1" ht="18" hidden="true" outlineLevel="3">
      <c r="A14610" s="2" t="s">
        <v>28201</v>
      </c>
      <c r="B14610" s="3" t="s">
        <v>28202</v>
      </c>
      <c r="C14610" s="2"/>
      <c r="D14610" s="2" t="s">
        <v>16</v>
      </c>
      <c r="E14610" s="4">
        <f>170.00*(1-Z1%)</f>
        <v>170</v>
      </c>
      <c r="F14610" s="2">
        <v>1</v>
      </c>
      <c r="G14610" s="2"/>
    </row>
    <row r="14611" spans="1:26" customHeight="1" ht="18" hidden="true" outlineLevel="3">
      <c r="A14611" s="2" t="s">
        <v>28203</v>
      </c>
      <c r="B14611" s="3" t="s">
        <v>28204</v>
      </c>
      <c r="C14611" s="2"/>
      <c r="D14611" s="2" t="s">
        <v>16</v>
      </c>
      <c r="E14611" s="4">
        <f>160.00*(1-Z1%)</f>
        <v>160</v>
      </c>
      <c r="F14611" s="2">
        <v>3</v>
      </c>
      <c r="G14611" s="2"/>
    </row>
    <row r="14612" spans="1:26" customHeight="1" ht="18" hidden="true" outlineLevel="3">
      <c r="A14612" s="2" t="s">
        <v>28205</v>
      </c>
      <c r="B14612" s="3" t="s">
        <v>28206</v>
      </c>
      <c r="C14612" s="2"/>
      <c r="D14612" s="2" t="s">
        <v>16</v>
      </c>
      <c r="E14612" s="4">
        <f>130.00*(1-Z1%)</f>
        <v>130</v>
      </c>
      <c r="F14612" s="2">
        <v>9</v>
      </c>
      <c r="G14612" s="2"/>
    </row>
    <row r="14613" spans="1:26" customHeight="1" ht="18" hidden="true" outlineLevel="3">
      <c r="A14613" s="2" t="s">
        <v>28207</v>
      </c>
      <c r="B14613" s="3" t="s">
        <v>28208</v>
      </c>
      <c r="C14613" s="2"/>
      <c r="D14613" s="2" t="s">
        <v>16</v>
      </c>
      <c r="E14613" s="4">
        <f>80.00*(1-Z1%)</f>
        <v>80</v>
      </c>
      <c r="F14613" s="2">
        <v>6</v>
      </c>
      <c r="G14613" s="2"/>
    </row>
    <row r="14614" spans="1:26" customHeight="1" ht="18" hidden="true" outlineLevel="3">
      <c r="A14614" s="2" t="s">
        <v>28209</v>
      </c>
      <c r="B14614" s="3" t="s">
        <v>28210</v>
      </c>
      <c r="C14614" s="2"/>
      <c r="D14614" s="2" t="s">
        <v>16</v>
      </c>
      <c r="E14614" s="4">
        <f>80.00*(1-Z1%)</f>
        <v>80</v>
      </c>
      <c r="F14614" s="2">
        <v>7</v>
      </c>
      <c r="G14614" s="2"/>
    </row>
    <row r="14615" spans="1:26" customHeight="1" ht="18" hidden="true" outlineLevel="3">
      <c r="A14615" s="2" t="s">
        <v>28211</v>
      </c>
      <c r="B14615" s="3" t="s">
        <v>28212</v>
      </c>
      <c r="C14615" s="2"/>
      <c r="D14615" s="2" t="s">
        <v>16</v>
      </c>
      <c r="E14615" s="4">
        <f>40.00*(1-Z1%)</f>
        <v>40</v>
      </c>
      <c r="F14615" s="2">
        <v>5</v>
      </c>
      <c r="G14615" s="2"/>
    </row>
    <row r="14616" spans="1:26" customHeight="1" ht="18" hidden="true" outlineLevel="3">
      <c r="A14616" s="2" t="s">
        <v>28213</v>
      </c>
      <c r="B14616" s="3" t="s">
        <v>28214</v>
      </c>
      <c r="C14616" s="2"/>
      <c r="D14616" s="2" t="s">
        <v>16</v>
      </c>
      <c r="E14616" s="4">
        <f>50.00*(1-Z1%)</f>
        <v>50</v>
      </c>
      <c r="F14616" s="2">
        <v>10</v>
      </c>
      <c r="G14616" s="2"/>
    </row>
    <row r="14617" spans="1:26" customHeight="1" ht="18" hidden="true" outlineLevel="3">
      <c r="A14617" s="2" t="s">
        <v>28215</v>
      </c>
      <c r="B14617" s="3" t="s">
        <v>28216</v>
      </c>
      <c r="C14617" s="2"/>
      <c r="D14617" s="2" t="s">
        <v>16</v>
      </c>
      <c r="E14617" s="4">
        <f>50.00*(1-Z1%)</f>
        <v>50</v>
      </c>
      <c r="F14617" s="2">
        <v>12</v>
      </c>
      <c r="G14617" s="2"/>
    </row>
    <row r="14618" spans="1:26" customHeight="1" ht="18" hidden="true" outlineLevel="3">
      <c r="A14618" s="2" t="s">
        <v>28217</v>
      </c>
      <c r="B14618" s="3" t="s">
        <v>28218</v>
      </c>
      <c r="C14618" s="2"/>
      <c r="D14618" s="2" t="s">
        <v>16</v>
      </c>
      <c r="E14618" s="4">
        <f>50.00*(1-Z1%)</f>
        <v>50</v>
      </c>
      <c r="F14618" s="2">
        <v>2</v>
      </c>
      <c r="G14618" s="2"/>
    </row>
    <row r="14619" spans="1:26" customHeight="1" ht="18" hidden="true" outlineLevel="3">
      <c r="A14619" s="2" t="s">
        <v>28219</v>
      </c>
      <c r="B14619" s="3" t="s">
        <v>28220</v>
      </c>
      <c r="C14619" s="2"/>
      <c r="D14619" s="2" t="s">
        <v>16</v>
      </c>
      <c r="E14619" s="4">
        <f>70.00*(1-Z1%)</f>
        <v>70</v>
      </c>
      <c r="F14619" s="2">
        <v>7</v>
      </c>
      <c r="G14619" s="2"/>
    </row>
    <row r="14620" spans="1:26" customHeight="1" ht="18" hidden="true" outlineLevel="3">
      <c r="A14620" s="2" t="s">
        <v>28221</v>
      </c>
      <c r="B14620" s="3" t="s">
        <v>28222</v>
      </c>
      <c r="C14620" s="2"/>
      <c r="D14620" s="2" t="s">
        <v>16</v>
      </c>
      <c r="E14620" s="4">
        <f>50.00*(1-Z1%)</f>
        <v>50</v>
      </c>
      <c r="F14620" s="2">
        <v>15</v>
      </c>
      <c r="G14620" s="2"/>
    </row>
    <row r="14621" spans="1:26" customHeight="1" ht="18" hidden="true" outlineLevel="3">
      <c r="A14621" s="2" t="s">
        <v>28223</v>
      </c>
      <c r="B14621" s="3" t="s">
        <v>28224</v>
      </c>
      <c r="C14621" s="2"/>
      <c r="D14621" s="2" t="s">
        <v>16</v>
      </c>
      <c r="E14621" s="4">
        <f>50.00*(1-Z1%)</f>
        <v>50</v>
      </c>
      <c r="F14621" s="2">
        <v>1</v>
      </c>
      <c r="G14621" s="2"/>
    </row>
    <row r="14622" spans="1:26" customHeight="1" ht="18" hidden="true" outlineLevel="3">
      <c r="A14622" s="2" t="s">
        <v>28225</v>
      </c>
      <c r="B14622" s="3" t="s">
        <v>28226</v>
      </c>
      <c r="C14622" s="2"/>
      <c r="D14622" s="2" t="s">
        <v>16</v>
      </c>
      <c r="E14622" s="4">
        <f>50.00*(1-Z1%)</f>
        <v>50</v>
      </c>
      <c r="F14622" s="2">
        <v>5</v>
      </c>
      <c r="G14622" s="2"/>
    </row>
    <row r="14623" spans="1:26" customHeight="1" ht="18" hidden="true" outlineLevel="3">
      <c r="A14623" s="2" t="s">
        <v>28227</v>
      </c>
      <c r="B14623" s="3" t="s">
        <v>28228</v>
      </c>
      <c r="C14623" s="2"/>
      <c r="D14623" s="2" t="s">
        <v>16</v>
      </c>
      <c r="E14623" s="4">
        <f>50.00*(1-Z1%)</f>
        <v>50</v>
      </c>
      <c r="F14623" s="2">
        <v>1</v>
      </c>
      <c r="G14623" s="2"/>
    </row>
    <row r="14624" spans="1:26" customHeight="1" ht="18" hidden="true" outlineLevel="3">
      <c r="A14624" s="2" t="s">
        <v>28229</v>
      </c>
      <c r="B14624" s="3" t="s">
        <v>28230</v>
      </c>
      <c r="C14624" s="2"/>
      <c r="D14624" s="2" t="s">
        <v>16</v>
      </c>
      <c r="E14624" s="4">
        <f>50.00*(1-Z1%)</f>
        <v>50</v>
      </c>
      <c r="F14624" s="2">
        <v>6</v>
      </c>
      <c r="G14624" s="2"/>
    </row>
    <row r="14625" spans="1:26" customHeight="1" ht="35" hidden="true" outlineLevel="2">
      <c r="A14625" s="5" t="s">
        <v>28231</v>
      </c>
      <c r="B14625" s="5"/>
      <c r="C14625" s="5"/>
      <c r="D14625" s="5"/>
      <c r="E14625" s="5"/>
      <c r="F14625" s="5"/>
      <c r="G14625" s="5"/>
    </row>
    <row r="14626" spans="1:26" customHeight="1" ht="35" hidden="true" outlineLevel="3">
      <c r="A14626" s="5" t="s">
        <v>28232</v>
      </c>
      <c r="B14626" s="5"/>
      <c r="C14626" s="5"/>
      <c r="D14626" s="5"/>
      <c r="E14626" s="5"/>
      <c r="F14626" s="5"/>
      <c r="G14626" s="5"/>
    </row>
    <row r="14627" spans="1:26" customHeight="1" ht="18" hidden="true" outlineLevel="3">
      <c r="A14627" s="2" t="s">
        <v>28233</v>
      </c>
      <c r="B14627" s="3" t="s">
        <v>28234</v>
      </c>
      <c r="C14627" s="2"/>
      <c r="D14627" s="2" t="s">
        <v>16</v>
      </c>
      <c r="E14627" s="4">
        <f>2.00*(1-Z1%)</f>
        <v>2</v>
      </c>
      <c r="F14627" s="2">
        <v>50</v>
      </c>
      <c r="G14627" s="2"/>
    </row>
    <row r="14628" spans="1:26" customHeight="1" ht="18" hidden="true" outlineLevel="3">
      <c r="A14628" s="2" t="s">
        <v>28235</v>
      </c>
      <c r="B14628" s="3" t="s">
        <v>28236</v>
      </c>
      <c r="C14628" s="2"/>
      <c r="D14628" s="2" t="s">
        <v>16</v>
      </c>
      <c r="E14628" s="4">
        <f>2.00*(1-Z1%)</f>
        <v>2</v>
      </c>
      <c r="F14628" s="2">
        <v>50</v>
      </c>
      <c r="G14628" s="2"/>
    </row>
    <row r="14629" spans="1:26" customHeight="1" ht="18" hidden="true" outlineLevel="3">
      <c r="A14629" s="2" t="s">
        <v>28237</v>
      </c>
      <c r="B14629" s="3" t="s">
        <v>28238</v>
      </c>
      <c r="C14629" s="2"/>
      <c r="D14629" s="2" t="s">
        <v>16</v>
      </c>
      <c r="E14629" s="4">
        <f>2.00*(1-Z1%)</f>
        <v>2</v>
      </c>
      <c r="F14629" s="2">
        <v>50</v>
      </c>
      <c r="G14629" s="2"/>
    </row>
    <row r="14630" spans="1:26" customHeight="1" ht="18" hidden="true" outlineLevel="3">
      <c r="A14630" s="2" t="s">
        <v>28239</v>
      </c>
      <c r="B14630" s="3" t="s">
        <v>28240</v>
      </c>
      <c r="C14630" s="2"/>
      <c r="D14630" s="2" t="s">
        <v>16</v>
      </c>
      <c r="E14630" s="4">
        <f>2.00*(1-Z1%)</f>
        <v>2</v>
      </c>
      <c r="F14630" s="2">
        <v>50</v>
      </c>
      <c r="G14630" s="2"/>
    </row>
    <row r="14631" spans="1:26" customHeight="1" ht="18" hidden="true" outlineLevel="3">
      <c r="A14631" s="2" t="s">
        <v>28241</v>
      </c>
      <c r="B14631" s="3" t="s">
        <v>28242</v>
      </c>
      <c r="C14631" s="2"/>
      <c r="D14631" s="2" t="s">
        <v>16</v>
      </c>
      <c r="E14631" s="4">
        <f>2.00*(1-Z1%)</f>
        <v>2</v>
      </c>
      <c r="F14631" s="2">
        <v>50</v>
      </c>
      <c r="G14631" s="2"/>
    </row>
    <row r="14632" spans="1:26" customHeight="1" ht="18" hidden="true" outlineLevel="3">
      <c r="A14632" s="2" t="s">
        <v>28243</v>
      </c>
      <c r="B14632" s="3" t="s">
        <v>28244</v>
      </c>
      <c r="C14632" s="2"/>
      <c r="D14632" s="2" t="s">
        <v>16</v>
      </c>
      <c r="E14632" s="4">
        <f>2.00*(1-Z1%)</f>
        <v>2</v>
      </c>
      <c r="F14632" s="2">
        <v>50</v>
      </c>
      <c r="G14632" s="2"/>
    </row>
    <row r="14633" spans="1:26" customHeight="1" ht="18" hidden="true" outlineLevel="3">
      <c r="A14633" s="2" t="s">
        <v>28245</v>
      </c>
      <c r="B14633" s="3" t="s">
        <v>28246</v>
      </c>
      <c r="C14633" s="2"/>
      <c r="D14633" s="2" t="s">
        <v>16</v>
      </c>
      <c r="E14633" s="4">
        <f>2.00*(1-Z1%)</f>
        <v>2</v>
      </c>
      <c r="F14633" s="2">
        <v>50</v>
      </c>
      <c r="G14633" s="2"/>
    </row>
    <row r="14634" spans="1:26" customHeight="1" ht="18" hidden="true" outlineLevel="3">
      <c r="A14634" s="2" t="s">
        <v>28247</v>
      </c>
      <c r="B14634" s="3" t="s">
        <v>28248</v>
      </c>
      <c r="C14634" s="2"/>
      <c r="D14634" s="2" t="s">
        <v>16</v>
      </c>
      <c r="E14634" s="4">
        <f>2.00*(1-Z1%)</f>
        <v>2</v>
      </c>
      <c r="F14634" s="2">
        <v>50</v>
      </c>
      <c r="G14634" s="2"/>
    </row>
    <row r="14635" spans="1:26" customHeight="1" ht="18" hidden="true" outlineLevel="3">
      <c r="A14635" s="2" t="s">
        <v>28249</v>
      </c>
      <c r="B14635" s="3" t="s">
        <v>28250</v>
      </c>
      <c r="C14635" s="2"/>
      <c r="D14635" s="2" t="s">
        <v>16</v>
      </c>
      <c r="E14635" s="4">
        <f>2.00*(1-Z1%)</f>
        <v>2</v>
      </c>
      <c r="F14635" s="2">
        <v>50</v>
      </c>
      <c r="G14635" s="2"/>
    </row>
    <row r="14636" spans="1:26" customHeight="1" ht="18" hidden="true" outlineLevel="3">
      <c r="A14636" s="2" t="s">
        <v>28251</v>
      </c>
      <c r="B14636" s="3" t="s">
        <v>28252</v>
      </c>
      <c r="C14636" s="2"/>
      <c r="D14636" s="2" t="s">
        <v>16</v>
      </c>
      <c r="E14636" s="4">
        <f>2.00*(1-Z1%)</f>
        <v>2</v>
      </c>
      <c r="F14636" s="2">
        <v>50</v>
      </c>
      <c r="G14636" s="2"/>
    </row>
    <row r="14637" spans="1:26" customHeight="1" ht="18" hidden="true" outlineLevel="3">
      <c r="A14637" s="2" t="s">
        <v>28253</v>
      </c>
      <c r="B14637" s="3" t="s">
        <v>28254</v>
      </c>
      <c r="C14637" s="2"/>
      <c r="D14637" s="2" t="s">
        <v>16</v>
      </c>
      <c r="E14637" s="4">
        <f>2.00*(1-Z1%)</f>
        <v>2</v>
      </c>
      <c r="F14637" s="2">
        <v>50</v>
      </c>
      <c r="G14637" s="2"/>
    </row>
    <row r="14638" spans="1:26" customHeight="1" ht="18" hidden="true" outlineLevel="3">
      <c r="A14638" s="2" t="s">
        <v>28255</v>
      </c>
      <c r="B14638" s="3" t="s">
        <v>28256</v>
      </c>
      <c r="C14638" s="2"/>
      <c r="D14638" s="2" t="s">
        <v>16</v>
      </c>
      <c r="E14638" s="4">
        <f>2.00*(1-Z1%)</f>
        <v>2</v>
      </c>
      <c r="F14638" s="2">
        <v>50</v>
      </c>
      <c r="G14638" s="2"/>
    </row>
    <row r="14639" spans="1:26" customHeight="1" ht="18" hidden="true" outlineLevel="3">
      <c r="A14639" s="2" t="s">
        <v>28257</v>
      </c>
      <c r="B14639" s="3" t="s">
        <v>28258</v>
      </c>
      <c r="C14639" s="2"/>
      <c r="D14639" s="2" t="s">
        <v>16</v>
      </c>
      <c r="E14639" s="4">
        <f>2.00*(1-Z1%)</f>
        <v>2</v>
      </c>
      <c r="F14639" s="2">
        <v>50</v>
      </c>
      <c r="G14639" s="2"/>
    </row>
    <row r="14640" spans="1:26" customHeight="1" ht="18" hidden="true" outlineLevel="3">
      <c r="A14640" s="2" t="s">
        <v>28259</v>
      </c>
      <c r="B14640" s="3" t="s">
        <v>28260</v>
      </c>
      <c r="C14640" s="2"/>
      <c r="D14640" s="2" t="s">
        <v>16</v>
      </c>
      <c r="E14640" s="4">
        <f>2.00*(1-Z1%)</f>
        <v>2</v>
      </c>
      <c r="F14640" s="2">
        <v>50</v>
      </c>
      <c r="G14640" s="2"/>
    </row>
    <row r="14641" spans="1:26" customHeight="1" ht="18" hidden="true" outlineLevel="3">
      <c r="A14641" s="2" t="s">
        <v>28261</v>
      </c>
      <c r="B14641" s="3" t="s">
        <v>28262</v>
      </c>
      <c r="C14641" s="2"/>
      <c r="D14641" s="2" t="s">
        <v>16</v>
      </c>
      <c r="E14641" s="4">
        <f>2.00*(1-Z1%)</f>
        <v>2</v>
      </c>
      <c r="F14641" s="2">
        <v>50</v>
      </c>
      <c r="G14641" s="2"/>
    </row>
    <row r="14642" spans="1:26" customHeight="1" ht="18" hidden="true" outlineLevel="3">
      <c r="A14642" s="2" t="s">
        <v>28263</v>
      </c>
      <c r="B14642" s="3" t="s">
        <v>28264</v>
      </c>
      <c r="C14642" s="2"/>
      <c r="D14642" s="2" t="s">
        <v>16</v>
      </c>
      <c r="E14642" s="4">
        <f>2.00*(1-Z1%)</f>
        <v>2</v>
      </c>
      <c r="F14642" s="2">
        <v>50</v>
      </c>
      <c r="G14642" s="2"/>
    </row>
    <row r="14643" spans="1:26" customHeight="1" ht="18" hidden="true" outlineLevel="3">
      <c r="A14643" s="2" t="s">
        <v>28265</v>
      </c>
      <c r="B14643" s="3" t="s">
        <v>28266</v>
      </c>
      <c r="C14643" s="2"/>
      <c r="D14643" s="2" t="s">
        <v>16</v>
      </c>
      <c r="E14643" s="4">
        <f>2.00*(1-Z1%)</f>
        <v>2</v>
      </c>
      <c r="F14643" s="2">
        <v>50</v>
      </c>
      <c r="G14643" s="2"/>
    </row>
    <row r="14644" spans="1:26" customHeight="1" ht="18" hidden="true" outlineLevel="3">
      <c r="A14644" s="2" t="s">
        <v>28267</v>
      </c>
      <c r="B14644" s="3" t="s">
        <v>28268</v>
      </c>
      <c r="C14644" s="2"/>
      <c r="D14644" s="2" t="s">
        <v>16</v>
      </c>
      <c r="E14644" s="4">
        <f>2.00*(1-Z1%)</f>
        <v>2</v>
      </c>
      <c r="F14644" s="2">
        <v>50</v>
      </c>
      <c r="G14644" s="2"/>
    </row>
    <row r="14645" spans="1:26" customHeight="1" ht="18" hidden="true" outlineLevel="3">
      <c r="A14645" s="2" t="s">
        <v>28269</v>
      </c>
      <c r="B14645" s="3" t="s">
        <v>28270</v>
      </c>
      <c r="C14645" s="2"/>
      <c r="D14645" s="2" t="s">
        <v>16</v>
      </c>
      <c r="E14645" s="4">
        <f>2.00*(1-Z1%)</f>
        <v>2</v>
      </c>
      <c r="F14645" s="2">
        <v>50</v>
      </c>
      <c r="G14645" s="2"/>
    </row>
    <row r="14646" spans="1:26" customHeight="1" ht="18" hidden="true" outlineLevel="3">
      <c r="A14646" s="2" t="s">
        <v>28271</v>
      </c>
      <c r="B14646" s="3" t="s">
        <v>28272</v>
      </c>
      <c r="C14646" s="2"/>
      <c r="D14646" s="2" t="s">
        <v>16</v>
      </c>
      <c r="E14646" s="4">
        <f>2.00*(1-Z1%)</f>
        <v>2</v>
      </c>
      <c r="F14646" s="2">
        <v>50</v>
      </c>
      <c r="G14646" s="2"/>
    </row>
    <row r="14647" spans="1:26" customHeight="1" ht="18" hidden="true" outlineLevel="3">
      <c r="A14647" s="2" t="s">
        <v>28273</v>
      </c>
      <c r="B14647" s="3" t="s">
        <v>28274</v>
      </c>
      <c r="C14647" s="2"/>
      <c r="D14647" s="2" t="s">
        <v>16</v>
      </c>
      <c r="E14647" s="4">
        <f>2.00*(1-Z1%)</f>
        <v>2</v>
      </c>
      <c r="F14647" s="2">
        <v>50</v>
      </c>
      <c r="G14647" s="2"/>
    </row>
    <row r="14648" spans="1:26" customHeight="1" ht="18" hidden="true" outlineLevel="3">
      <c r="A14648" s="2" t="s">
        <v>28275</v>
      </c>
      <c r="B14648" s="3" t="s">
        <v>28276</v>
      </c>
      <c r="C14648" s="2"/>
      <c r="D14648" s="2" t="s">
        <v>16</v>
      </c>
      <c r="E14648" s="4">
        <f>2.00*(1-Z1%)</f>
        <v>2</v>
      </c>
      <c r="F14648" s="2">
        <v>50</v>
      </c>
      <c r="G14648" s="2"/>
    </row>
    <row r="14649" spans="1:26" customHeight="1" ht="18" hidden="true" outlineLevel="3">
      <c r="A14649" s="2" t="s">
        <v>28277</v>
      </c>
      <c r="B14649" s="3" t="s">
        <v>28278</v>
      </c>
      <c r="C14649" s="2"/>
      <c r="D14649" s="2" t="s">
        <v>16</v>
      </c>
      <c r="E14649" s="4">
        <f>2.00*(1-Z1%)</f>
        <v>2</v>
      </c>
      <c r="F14649" s="2">
        <v>50</v>
      </c>
      <c r="G14649" s="2"/>
    </row>
    <row r="14650" spans="1:26" customHeight="1" ht="18" hidden="true" outlineLevel="3">
      <c r="A14650" s="2" t="s">
        <v>28279</v>
      </c>
      <c r="B14650" s="3" t="s">
        <v>28280</v>
      </c>
      <c r="C14650" s="2"/>
      <c r="D14650" s="2" t="s">
        <v>16</v>
      </c>
      <c r="E14650" s="4">
        <f>2.00*(1-Z1%)</f>
        <v>2</v>
      </c>
      <c r="F14650" s="2">
        <v>50</v>
      </c>
      <c r="G14650" s="2"/>
    </row>
    <row r="14651" spans="1:26" customHeight="1" ht="18" hidden="true" outlineLevel="3">
      <c r="A14651" s="2" t="s">
        <v>28281</v>
      </c>
      <c r="B14651" s="3" t="s">
        <v>28282</v>
      </c>
      <c r="C14651" s="2"/>
      <c r="D14651" s="2" t="s">
        <v>16</v>
      </c>
      <c r="E14651" s="4">
        <f>2.00*(1-Z1%)</f>
        <v>2</v>
      </c>
      <c r="F14651" s="2">
        <v>50</v>
      </c>
      <c r="G14651" s="2"/>
    </row>
    <row r="14652" spans="1:26" customHeight="1" ht="18" hidden="true" outlineLevel="3">
      <c r="A14652" s="2" t="s">
        <v>28283</v>
      </c>
      <c r="B14652" s="3" t="s">
        <v>28284</v>
      </c>
      <c r="C14652" s="2"/>
      <c r="D14652" s="2" t="s">
        <v>16</v>
      </c>
      <c r="E14652" s="4">
        <f>2.00*(1-Z1%)</f>
        <v>2</v>
      </c>
      <c r="F14652" s="2">
        <v>50</v>
      </c>
      <c r="G14652" s="2"/>
    </row>
    <row r="14653" spans="1:26" customHeight="1" ht="18" hidden="true" outlineLevel="3">
      <c r="A14653" s="2" t="s">
        <v>28285</v>
      </c>
      <c r="B14653" s="3" t="s">
        <v>28286</v>
      </c>
      <c r="C14653" s="2"/>
      <c r="D14653" s="2" t="s">
        <v>16</v>
      </c>
      <c r="E14653" s="4">
        <f>2.00*(1-Z1%)</f>
        <v>2</v>
      </c>
      <c r="F14653" s="2">
        <v>50</v>
      </c>
      <c r="G14653" s="2"/>
    </row>
    <row r="14654" spans="1:26" customHeight="1" ht="18" hidden="true" outlineLevel="3">
      <c r="A14654" s="2" t="s">
        <v>28287</v>
      </c>
      <c r="B14654" s="3" t="s">
        <v>28288</v>
      </c>
      <c r="C14654" s="2"/>
      <c r="D14654" s="2" t="s">
        <v>16</v>
      </c>
      <c r="E14654" s="4">
        <f>2.00*(1-Z1%)</f>
        <v>2</v>
      </c>
      <c r="F14654" s="2">
        <v>50</v>
      </c>
      <c r="G14654" s="2"/>
    </row>
    <row r="14655" spans="1:26" customHeight="1" ht="18" hidden="true" outlineLevel="3">
      <c r="A14655" s="2" t="s">
        <v>28289</v>
      </c>
      <c r="B14655" s="3" t="s">
        <v>28290</v>
      </c>
      <c r="C14655" s="2"/>
      <c r="D14655" s="2" t="s">
        <v>16</v>
      </c>
      <c r="E14655" s="4">
        <f>2.00*(1-Z1%)</f>
        <v>2</v>
      </c>
      <c r="F14655" s="2">
        <v>100</v>
      </c>
      <c r="G14655" s="2"/>
    </row>
    <row r="14656" spans="1:26" customHeight="1" ht="18" hidden="true" outlineLevel="3">
      <c r="A14656" s="2" t="s">
        <v>28291</v>
      </c>
      <c r="B14656" s="3" t="s">
        <v>28292</v>
      </c>
      <c r="C14656" s="2"/>
      <c r="D14656" s="2" t="s">
        <v>16</v>
      </c>
      <c r="E14656" s="4">
        <f>2.00*(1-Z1%)</f>
        <v>2</v>
      </c>
      <c r="F14656" s="2">
        <v>50</v>
      </c>
      <c r="G14656" s="2"/>
    </row>
    <row r="14657" spans="1:26" customHeight="1" ht="18" hidden="true" outlineLevel="3">
      <c r="A14657" s="2" t="s">
        <v>28293</v>
      </c>
      <c r="B14657" s="3" t="s">
        <v>28294</v>
      </c>
      <c r="C14657" s="2"/>
      <c r="D14657" s="2" t="s">
        <v>16</v>
      </c>
      <c r="E14657" s="4">
        <f>2.00*(1-Z1%)</f>
        <v>2</v>
      </c>
      <c r="F14657" s="2">
        <v>50</v>
      </c>
      <c r="G14657" s="2"/>
    </row>
    <row r="14658" spans="1:26" customHeight="1" ht="18" hidden="true" outlineLevel="3">
      <c r="A14658" s="2" t="s">
        <v>28295</v>
      </c>
      <c r="B14658" s="3" t="s">
        <v>28296</v>
      </c>
      <c r="C14658" s="2"/>
      <c r="D14658" s="2" t="s">
        <v>16</v>
      </c>
      <c r="E14658" s="4">
        <f>2.00*(1-Z1%)</f>
        <v>2</v>
      </c>
      <c r="F14658" s="2">
        <v>50</v>
      </c>
      <c r="G14658" s="2"/>
    </row>
    <row r="14659" spans="1:26" customHeight="1" ht="18" hidden="true" outlineLevel="3">
      <c r="A14659" s="2" t="s">
        <v>28297</v>
      </c>
      <c r="B14659" s="3" t="s">
        <v>28298</v>
      </c>
      <c r="C14659" s="2"/>
      <c r="D14659" s="2" t="s">
        <v>16</v>
      </c>
      <c r="E14659" s="4">
        <f>2.00*(1-Z1%)</f>
        <v>2</v>
      </c>
      <c r="F14659" s="2">
        <v>50</v>
      </c>
      <c r="G14659" s="2"/>
    </row>
    <row r="14660" spans="1:26" customHeight="1" ht="18" hidden="true" outlineLevel="3">
      <c r="A14660" s="2" t="s">
        <v>28299</v>
      </c>
      <c r="B14660" s="3" t="s">
        <v>28300</v>
      </c>
      <c r="C14660" s="2"/>
      <c r="D14660" s="2" t="s">
        <v>16</v>
      </c>
      <c r="E14660" s="4">
        <f>2.00*(1-Z1%)</f>
        <v>2</v>
      </c>
      <c r="F14660" s="2">
        <v>50</v>
      </c>
      <c r="G14660" s="2"/>
    </row>
    <row r="14661" spans="1:26" customHeight="1" ht="18" hidden="true" outlineLevel="3">
      <c r="A14661" s="2" t="s">
        <v>28301</v>
      </c>
      <c r="B14661" s="3" t="s">
        <v>28302</v>
      </c>
      <c r="C14661" s="2"/>
      <c r="D14661" s="2" t="s">
        <v>16</v>
      </c>
      <c r="E14661" s="4">
        <f>2.00*(1-Z1%)</f>
        <v>2</v>
      </c>
      <c r="F14661" s="2">
        <v>50</v>
      </c>
      <c r="G14661" s="2"/>
    </row>
    <row r="14662" spans="1:26" customHeight="1" ht="18" hidden="true" outlineLevel="3">
      <c r="A14662" s="2" t="s">
        <v>28303</v>
      </c>
      <c r="B14662" s="3" t="s">
        <v>28304</v>
      </c>
      <c r="C14662" s="2"/>
      <c r="D14662" s="2" t="s">
        <v>16</v>
      </c>
      <c r="E14662" s="4">
        <f>2.00*(1-Z1%)</f>
        <v>2</v>
      </c>
      <c r="F14662" s="2">
        <v>50</v>
      </c>
      <c r="G14662" s="2"/>
    </row>
    <row r="14663" spans="1:26" customHeight="1" ht="18" hidden="true" outlineLevel="3">
      <c r="A14663" s="2" t="s">
        <v>28305</v>
      </c>
      <c r="B14663" s="3" t="s">
        <v>28306</v>
      </c>
      <c r="C14663" s="2"/>
      <c r="D14663" s="2" t="s">
        <v>16</v>
      </c>
      <c r="E14663" s="4">
        <f>2.00*(1-Z1%)</f>
        <v>2</v>
      </c>
      <c r="F14663" s="2">
        <v>50</v>
      </c>
      <c r="G14663" s="2"/>
    </row>
    <row r="14664" spans="1:26" customHeight="1" ht="18" hidden="true" outlineLevel="3">
      <c r="A14664" s="2" t="s">
        <v>28307</v>
      </c>
      <c r="B14664" s="3" t="s">
        <v>28308</v>
      </c>
      <c r="C14664" s="2"/>
      <c r="D14664" s="2" t="s">
        <v>16</v>
      </c>
      <c r="E14664" s="4">
        <f>2.00*(1-Z1%)</f>
        <v>2</v>
      </c>
      <c r="F14664" s="2">
        <v>50</v>
      </c>
      <c r="G14664" s="2"/>
    </row>
    <row r="14665" spans="1:26" customHeight="1" ht="18" hidden="true" outlineLevel="3">
      <c r="A14665" s="2" t="s">
        <v>28309</v>
      </c>
      <c r="B14665" s="3" t="s">
        <v>28310</v>
      </c>
      <c r="C14665" s="2"/>
      <c r="D14665" s="2" t="s">
        <v>16</v>
      </c>
      <c r="E14665" s="4">
        <f>2.00*(1-Z1%)</f>
        <v>2</v>
      </c>
      <c r="F14665" s="2">
        <v>50</v>
      </c>
      <c r="G14665" s="2"/>
    </row>
    <row r="14666" spans="1:26" customHeight="1" ht="18" hidden="true" outlineLevel="3">
      <c r="A14666" s="2" t="s">
        <v>28311</v>
      </c>
      <c r="B14666" s="3" t="s">
        <v>28312</v>
      </c>
      <c r="C14666" s="2"/>
      <c r="D14666" s="2" t="s">
        <v>16</v>
      </c>
      <c r="E14666" s="4">
        <f>2.00*(1-Z1%)</f>
        <v>2</v>
      </c>
      <c r="F14666" s="2">
        <v>50</v>
      </c>
      <c r="G14666" s="2"/>
    </row>
    <row r="14667" spans="1:26" customHeight="1" ht="18" hidden="true" outlineLevel="3">
      <c r="A14667" s="2" t="s">
        <v>28313</v>
      </c>
      <c r="B14667" s="3" t="s">
        <v>28314</v>
      </c>
      <c r="C14667" s="2"/>
      <c r="D14667" s="2" t="s">
        <v>16</v>
      </c>
      <c r="E14667" s="4">
        <f>2.00*(1-Z1%)</f>
        <v>2</v>
      </c>
      <c r="F14667" s="2">
        <v>50</v>
      </c>
      <c r="G14667" s="2"/>
    </row>
    <row r="14668" spans="1:26" customHeight="1" ht="18" hidden="true" outlineLevel="3">
      <c r="A14668" s="2" t="s">
        <v>28315</v>
      </c>
      <c r="B14668" s="3" t="s">
        <v>28316</v>
      </c>
      <c r="C14668" s="2"/>
      <c r="D14668" s="2" t="s">
        <v>16</v>
      </c>
      <c r="E14668" s="4">
        <f>2.00*(1-Z1%)</f>
        <v>2</v>
      </c>
      <c r="F14668" s="2">
        <v>50</v>
      </c>
      <c r="G14668" s="2"/>
    </row>
    <row r="14669" spans="1:26" customHeight="1" ht="18" hidden="true" outlineLevel="3">
      <c r="A14669" s="2" t="s">
        <v>28317</v>
      </c>
      <c r="B14669" s="3" t="s">
        <v>28318</v>
      </c>
      <c r="C14669" s="2"/>
      <c r="D14669" s="2" t="s">
        <v>16</v>
      </c>
      <c r="E14669" s="4">
        <f>2.00*(1-Z1%)</f>
        <v>2</v>
      </c>
      <c r="F14669" s="2">
        <v>50</v>
      </c>
      <c r="G14669" s="2"/>
    </row>
    <row r="14670" spans="1:26" customHeight="1" ht="18" hidden="true" outlineLevel="3">
      <c r="A14670" s="2" t="s">
        <v>28319</v>
      </c>
      <c r="B14670" s="3" t="s">
        <v>28320</v>
      </c>
      <c r="C14670" s="2"/>
      <c r="D14670" s="2" t="s">
        <v>16</v>
      </c>
      <c r="E14670" s="4">
        <f>2.00*(1-Z1%)</f>
        <v>2</v>
      </c>
      <c r="F14670" s="2">
        <v>50</v>
      </c>
      <c r="G14670" s="2"/>
    </row>
    <row r="14671" spans="1:26" customHeight="1" ht="18" hidden="true" outlineLevel="3">
      <c r="A14671" s="2" t="s">
        <v>28321</v>
      </c>
      <c r="B14671" s="3" t="s">
        <v>28322</v>
      </c>
      <c r="C14671" s="2"/>
      <c r="D14671" s="2" t="s">
        <v>16</v>
      </c>
      <c r="E14671" s="4">
        <f>2.00*(1-Z1%)</f>
        <v>2</v>
      </c>
      <c r="F14671" s="2">
        <v>50</v>
      </c>
      <c r="G14671" s="2"/>
    </row>
    <row r="14672" spans="1:26" customHeight="1" ht="18" hidden="true" outlineLevel="3">
      <c r="A14672" s="2" t="s">
        <v>28323</v>
      </c>
      <c r="B14672" s="3" t="s">
        <v>28324</v>
      </c>
      <c r="C14672" s="2"/>
      <c r="D14672" s="2" t="s">
        <v>16</v>
      </c>
      <c r="E14672" s="4">
        <f>2.00*(1-Z1%)</f>
        <v>2</v>
      </c>
      <c r="F14672" s="2">
        <v>50</v>
      </c>
      <c r="G14672" s="2"/>
    </row>
    <row r="14673" spans="1:26" customHeight="1" ht="18" hidden="true" outlineLevel="3">
      <c r="A14673" s="2" t="s">
        <v>28325</v>
      </c>
      <c r="B14673" s="3" t="s">
        <v>28326</v>
      </c>
      <c r="C14673" s="2"/>
      <c r="D14673" s="2" t="s">
        <v>16</v>
      </c>
      <c r="E14673" s="4">
        <f>2.00*(1-Z1%)</f>
        <v>2</v>
      </c>
      <c r="F14673" s="2">
        <v>50</v>
      </c>
      <c r="G14673" s="2"/>
    </row>
    <row r="14674" spans="1:26" customHeight="1" ht="18" hidden="true" outlineLevel="3">
      <c r="A14674" s="2" t="s">
        <v>28327</v>
      </c>
      <c r="B14674" s="3" t="s">
        <v>28328</v>
      </c>
      <c r="C14674" s="2"/>
      <c r="D14674" s="2" t="s">
        <v>16</v>
      </c>
      <c r="E14674" s="4">
        <f>2.00*(1-Z1%)</f>
        <v>2</v>
      </c>
      <c r="F14674" s="2">
        <v>50</v>
      </c>
      <c r="G14674" s="2"/>
    </row>
    <row r="14675" spans="1:26" customHeight="1" ht="18" hidden="true" outlineLevel="3">
      <c r="A14675" s="2" t="s">
        <v>28329</v>
      </c>
      <c r="B14675" s="3" t="s">
        <v>28330</v>
      </c>
      <c r="C14675" s="2"/>
      <c r="D14675" s="2" t="s">
        <v>16</v>
      </c>
      <c r="E14675" s="4">
        <f>2.00*(1-Z1%)</f>
        <v>2</v>
      </c>
      <c r="F14675" s="2">
        <v>50</v>
      </c>
      <c r="G14675" s="2"/>
    </row>
    <row r="14676" spans="1:26" customHeight="1" ht="18" hidden="true" outlineLevel="3">
      <c r="A14676" s="2" t="s">
        <v>28331</v>
      </c>
      <c r="B14676" s="3" t="s">
        <v>28332</v>
      </c>
      <c r="C14676" s="2"/>
      <c r="D14676" s="2" t="s">
        <v>16</v>
      </c>
      <c r="E14676" s="4">
        <f>2.00*(1-Z1%)</f>
        <v>2</v>
      </c>
      <c r="F14676" s="2">
        <v>50</v>
      </c>
      <c r="G14676" s="2"/>
    </row>
    <row r="14677" spans="1:26" customHeight="1" ht="18" hidden="true" outlineLevel="3">
      <c r="A14677" s="2" t="s">
        <v>28333</v>
      </c>
      <c r="B14677" s="3" t="s">
        <v>28334</v>
      </c>
      <c r="C14677" s="2"/>
      <c r="D14677" s="2" t="s">
        <v>16</v>
      </c>
      <c r="E14677" s="4">
        <f>2.00*(1-Z1%)</f>
        <v>2</v>
      </c>
      <c r="F14677" s="2">
        <v>50</v>
      </c>
      <c r="G14677" s="2"/>
    </row>
    <row r="14678" spans="1:26" customHeight="1" ht="18" hidden="true" outlineLevel="3">
      <c r="A14678" s="2" t="s">
        <v>28335</v>
      </c>
      <c r="B14678" s="3" t="s">
        <v>28336</v>
      </c>
      <c r="C14678" s="2"/>
      <c r="D14678" s="2" t="s">
        <v>16</v>
      </c>
      <c r="E14678" s="4">
        <f>2.00*(1-Z1%)</f>
        <v>2</v>
      </c>
      <c r="F14678" s="2">
        <v>50</v>
      </c>
      <c r="G14678" s="2"/>
    </row>
    <row r="14679" spans="1:26" customHeight="1" ht="18" hidden="true" outlineLevel="3">
      <c r="A14679" s="2" t="s">
        <v>28337</v>
      </c>
      <c r="B14679" s="3" t="s">
        <v>28338</v>
      </c>
      <c r="C14679" s="2"/>
      <c r="D14679" s="2" t="s">
        <v>16</v>
      </c>
      <c r="E14679" s="4">
        <f>2.00*(1-Z1%)</f>
        <v>2</v>
      </c>
      <c r="F14679" s="2">
        <v>50</v>
      </c>
      <c r="G14679" s="2"/>
    </row>
    <row r="14680" spans="1:26" customHeight="1" ht="18" hidden="true" outlineLevel="3">
      <c r="A14680" s="2" t="s">
        <v>28339</v>
      </c>
      <c r="B14680" s="3" t="s">
        <v>28340</v>
      </c>
      <c r="C14680" s="2"/>
      <c r="D14680" s="2" t="s">
        <v>16</v>
      </c>
      <c r="E14680" s="4">
        <f>2.00*(1-Z1%)</f>
        <v>2</v>
      </c>
      <c r="F14680" s="2">
        <v>50</v>
      </c>
      <c r="G14680" s="2"/>
    </row>
    <row r="14681" spans="1:26" customHeight="1" ht="18" hidden="true" outlineLevel="3">
      <c r="A14681" s="2" t="s">
        <v>28341</v>
      </c>
      <c r="B14681" s="3" t="s">
        <v>28342</v>
      </c>
      <c r="C14681" s="2"/>
      <c r="D14681" s="2" t="s">
        <v>16</v>
      </c>
      <c r="E14681" s="4">
        <f>2.00*(1-Z1%)</f>
        <v>2</v>
      </c>
      <c r="F14681" s="2">
        <v>50</v>
      </c>
      <c r="G14681" s="2"/>
    </row>
    <row r="14682" spans="1:26" customHeight="1" ht="18" hidden="true" outlineLevel="3">
      <c r="A14682" s="2" t="s">
        <v>28343</v>
      </c>
      <c r="B14682" s="3" t="s">
        <v>28344</v>
      </c>
      <c r="C14682" s="2"/>
      <c r="D14682" s="2" t="s">
        <v>16</v>
      </c>
      <c r="E14682" s="4">
        <f>2.00*(1-Z1%)</f>
        <v>2</v>
      </c>
      <c r="F14682" s="2">
        <v>50</v>
      </c>
      <c r="G14682" s="2"/>
    </row>
    <row r="14683" spans="1:26" customHeight="1" ht="18" hidden="true" outlineLevel="3">
      <c r="A14683" s="2" t="s">
        <v>28345</v>
      </c>
      <c r="B14683" s="3" t="s">
        <v>28346</v>
      </c>
      <c r="C14683" s="2"/>
      <c r="D14683" s="2" t="s">
        <v>16</v>
      </c>
      <c r="E14683" s="4">
        <f>2.00*(1-Z1%)</f>
        <v>2</v>
      </c>
      <c r="F14683" s="2">
        <v>50</v>
      </c>
      <c r="G14683" s="2"/>
    </row>
    <row r="14684" spans="1:26" customHeight="1" ht="18" hidden="true" outlineLevel="3">
      <c r="A14684" s="2" t="s">
        <v>28347</v>
      </c>
      <c r="B14684" s="3" t="s">
        <v>28348</v>
      </c>
      <c r="C14684" s="2"/>
      <c r="D14684" s="2" t="s">
        <v>16</v>
      </c>
      <c r="E14684" s="4">
        <f>2.00*(1-Z1%)</f>
        <v>2</v>
      </c>
      <c r="F14684" s="2">
        <v>50</v>
      </c>
      <c r="G14684" s="2"/>
    </row>
    <row r="14685" spans="1:26" customHeight="1" ht="18" hidden="true" outlineLevel="3">
      <c r="A14685" s="2" t="s">
        <v>28349</v>
      </c>
      <c r="B14685" s="3" t="s">
        <v>28350</v>
      </c>
      <c r="C14685" s="2"/>
      <c r="D14685" s="2" t="s">
        <v>16</v>
      </c>
      <c r="E14685" s="4">
        <f>2.00*(1-Z1%)</f>
        <v>2</v>
      </c>
      <c r="F14685" s="2">
        <v>50</v>
      </c>
      <c r="G14685" s="2"/>
    </row>
    <row r="14686" spans="1:26" customHeight="1" ht="18" hidden="true" outlineLevel="3">
      <c r="A14686" s="2" t="s">
        <v>28351</v>
      </c>
      <c r="B14686" s="3" t="s">
        <v>28352</v>
      </c>
      <c r="C14686" s="2"/>
      <c r="D14686" s="2" t="s">
        <v>16</v>
      </c>
      <c r="E14686" s="4">
        <f>2.00*(1-Z1%)</f>
        <v>2</v>
      </c>
      <c r="F14686" s="2">
        <v>50</v>
      </c>
      <c r="G14686" s="2"/>
    </row>
    <row r="14687" spans="1:26" customHeight="1" ht="18" hidden="true" outlineLevel="3">
      <c r="A14687" s="2" t="s">
        <v>28353</v>
      </c>
      <c r="B14687" s="3" t="s">
        <v>28354</v>
      </c>
      <c r="C14687" s="2"/>
      <c r="D14687" s="2" t="s">
        <v>16</v>
      </c>
      <c r="E14687" s="4">
        <f>2.00*(1-Z1%)</f>
        <v>2</v>
      </c>
      <c r="F14687" s="2">
        <v>50</v>
      </c>
      <c r="G14687" s="2"/>
    </row>
    <row r="14688" spans="1:26" customHeight="1" ht="18" hidden="true" outlineLevel="3">
      <c r="A14688" s="2" t="s">
        <v>28355</v>
      </c>
      <c r="B14688" s="3" t="s">
        <v>28356</v>
      </c>
      <c r="C14688" s="2"/>
      <c r="D14688" s="2" t="s">
        <v>16</v>
      </c>
      <c r="E14688" s="4">
        <f>2.00*(1-Z1%)</f>
        <v>2</v>
      </c>
      <c r="F14688" s="2">
        <v>50</v>
      </c>
      <c r="G14688" s="2"/>
    </row>
    <row r="14689" spans="1:26" customHeight="1" ht="18" hidden="true" outlineLevel="3">
      <c r="A14689" s="2" t="s">
        <v>28357</v>
      </c>
      <c r="B14689" s="3" t="s">
        <v>28358</v>
      </c>
      <c r="C14689" s="2"/>
      <c r="D14689" s="2" t="s">
        <v>16</v>
      </c>
      <c r="E14689" s="4">
        <f>2.00*(1-Z1%)</f>
        <v>2</v>
      </c>
      <c r="F14689" s="2">
        <v>50</v>
      </c>
      <c r="G14689" s="2"/>
    </row>
    <row r="14690" spans="1:26" customHeight="1" ht="18" hidden="true" outlineLevel="3">
      <c r="A14690" s="2" t="s">
        <v>28359</v>
      </c>
      <c r="B14690" s="3" t="s">
        <v>28360</v>
      </c>
      <c r="C14690" s="2"/>
      <c r="D14690" s="2" t="s">
        <v>16</v>
      </c>
      <c r="E14690" s="4">
        <f>2.00*(1-Z1%)</f>
        <v>2</v>
      </c>
      <c r="F14690" s="2">
        <v>50</v>
      </c>
      <c r="G14690" s="2"/>
    </row>
    <row r="14691" spans="1:26" customHeight="1" ht="18" hidden="true" outlineLevel="3">
      <c r="A14691" s="2" t="s">
        <v>28361</v>
      </c>
      <c r="B14691" s="3" t="s">
        <v>28362</v>
      </c>
      <c r="C14691" s="2"/>
      <c r="D14691" s="2" t="s">
        <v>16</v>
      </c>
      <c r="E14691" s="4">
        <f>2.00*(1-Z1%)</f>
        <v>2</v>
      </c>
      <c r="F14691" s="2">
        <v>100</v>
      </c>
      <c r="G14691" s="2"/>
    </row>
    <row r="14692" spans="1:26" customHeight="1" ht="18" hidden="true" outlineLevel="3">
      <c r="A14692" s="2" t="s">
        <v>28363</v>
      </c>
      <c r="B14692" s="3" t="s">
        <v>28364</v>
      </c>
      <c r="C14692" s="2"/>
      <c r="D14692" s="2" t="s">
        <v>16</v>
      </c>
      <c r="E14692" s="4">
        <f>2.00*(1-Z1%)</f>
        <v>2</v>
      </c>
      <c r="F14692" s="2">
        <v>50</v>
      </c>
      <c r="G14692" s="2"/>
    </row>
    <row r="14693" spans="1:26" customHeight="1" ht="18" hidden="true" outlineLevel="3">
      <c r="A14693" s="2" t="s">
        <v>28365</v>
      </c>
      <c r="B14693" s="3" t="s">
        <v>28366</v>
      </c>
      <c r="C14693" s="2"/>
      <c r="D14693" s="2" t="s">
        <v>16</v>
      </c>
      <c r="E14693" s="4">
        <f>2.00*(1-Z1%)</f>
        <v>2</v>
      </c>
      <c r="F14693" s="2">
        <v>50</v>
      </c>
      <c r="G14693" s="2"/>
    </row>
    <row r="14694" spans="1:26" customHeight="1" ht="18" hidden="true" outlineLevel="3">
      <c r="A14694" s="2" t="s">
        <v>28367</v>
      </c>
      <c r="B14694" s="3" t="s">
        <v>28368</v>
      </c>
      <c r="C14694" s="2"/>
      <c r="D14694" s="2" t="s">
        <v>16</v>
      </c>
      <c r="E14694" s="4">
        <f>2.00*(1-Z1%)</f>
        <v>2</v>
      </c>
      <c r="F14694" s="2">
        <v>50</v>
      </c>
      <c r="G14694" s="2"/>
    </row>
    <row r="14695" spans="1:26" customHeight="1" ht="18" hidden="true" outlineLevel="3">
      <c r="A14695" s="2" t="s">
        <v>28369</v>
      </c>
      <c r="B14695" s="3" t="s">
        <v>28370</v>
      </c>
      <c r="C14695" s="2"/>
      <c r="D14695" s="2" t="s">
        <v>16</v>
      </c>
      <c r="E14695" s="4">
        <f>2.00*(1-Z1%)</f>
        <v>2</v>
      </c>
      <c r="F14695" s="2">
        <v>50</v>
      </c>
      <c r="G14695" s="2"/>
    </row>
    <row r="14696" spans="1:26" customHeight="1" ht="18" hidden="true" outlineLevel="3">
      <c r="A14696" s="2" t="s">
        <v>28371</v>
      </c>
      <c r="B14696" s="3" t="s">
        <v>28372</v>
      </c>
      <c r="C14696" s="2"/>
      <c r="D14696" s="2" t="s">
        <v>16</v>
      </c>
      <c r="E14696" s="4">
        <f>2.00*(1-Z1%)</f>
        <v>2</v>
      </c>
      <c r="F14696" s="2">
        <v>50</v>
      </c>
      <c r="G14696" s="2"/>
    </row>
    <row r="14697" spans="1:26" customHeight="1" ht="18" hidden="true" outlineLevel="3">
      <c r="A14697" s="2" t="s">
        <v>28373</v>
      </c>
      <c r="B14697" s="3" t="s">
        <v>28374</v>
      </c>
      <c r="C14697" s="2"/>
      <c r="D14697" s="2" t="s">
        <v>16</v>
      </c>
      <c r="E14697" s="4">
        <f>2.00*(1-Z1%)</f>
        <v>2</v>
      </c>
      <c r="F14697" s="2">
        <v>50</v>
      </c>
      <c r="G14697" s="2"/>
    </row>
    <row r="14698" spans="1:26" customHeight="1" ht="18" hidden="true" outlineLevel="3">
      <c r="A14698" s="2" t="s">
        <v>28375</v>
      </c>
      <c r="B14698" s="3" t="s">
        <v>28376</v>
      </c>
      <c r="C14698" s="2"/>
      <c r="D14698" s="2" t="s">
        <v>16</v>
      </c>
      <c r="E14698" s="4">
        <f>2.00*(1-Z1%)</f>
        <v>2</v>
      </c>
      <c r="F14698" s="2">
        <v>50</v>
      </c>
      <c r="G14698" s="2"/>
    </row>
    <row r="14699" spans="1:26" customHeight="1" ht="18" hidden="true" outlineLevel="3">
      <c r="A14699" s="2" t="s">
        <v>28377</v>
      </c>
      <c r="B14699" s="3" t="s">
        <v>28378</v>
      </c>
      <c r="C14699" s="2"/>
      <c r="D14699" s="2" t="s">
        <v>16</v>
      </c>
      <c r="E14699" s="4">
        <f>2.00*(1-Z1%)</f>
        <v>2</v>
      </c>
      <c r="F14699" s="2">
        <v>50</v>
      </c>
      <c r="G14699" s="2"/>
    </row>
    <row r="14700" spans="1:26" customHeight="1" ht="18" hidden="true" outlineLevel="3">
      <c r="A14700" s="2" t="s">
        <v>28379</v>
      </c>
      <c r="B14700" s="3" t="s">
        <v>28380</v>
      </c>
      <c r="C14700" s="2"/>
      <c r="D14700" s="2" t="s">
        <v>16</v>
      </c>
      <c r="E14700" s="4">
        <f>2.00*(1-Z1%)</f>
        <v>2</v>
      </c>
      <c r="F14700" s="2">
        <v>50</v>
      </c>
      <c r="G14700" s="2"/>
    </row>
    <row r="14701" spans="1:26" customHeight="1" ht="18" hidden="true" outlineLevel="3">
      <c r="A14701" s="2" t="s">
        <v>28381</v>
      </c>
      <c r="B14701" s="3" t="s">
        <v>28382</v>
      </c>
      <c r="C14701" s="2"/>
      <c r="D14701" s="2" t="s">
        <v>16</v>
      </c>
      <c r="E14701" s="4">
        <f>2.00*(1-Z1%)</f>
        <v>2</v>
      </c>
      <c r="F14701" s="2">
        <v>50</v>
      </c>
      <c r="G14701" s="2"/>
    </row>
    <row r="14702" spans="1:26" customHeight="1" ht="18" hidden="true" outlineLevel="3">
      <c r="A14702" s="2" t="s">
        <v>28383</v>
      </c>
      <c r="B14702" s="3" t="s">
        <v>28384</v>
      </c>
      <c r="C14702" s="2"/>
      <c r="D14702" s="2" t="s">
        <v>16</v>
      </c>
      <c r="E14702" s="4">
        <f>2.00*(1-Z1%)</f>
        <v>2</v>
      </c>
      <c r="F14702" s="2">
        <v>50</v>
      </c>
      <c r="G14702" s="2"/>
    </row>
    <row r="14703" spans="1:26" customHeight="1" ht="18" hidden="true" outlineLevel="3">
      <c r="A14703" s="2" t="s">
        <v>28385</v>
      </c>
      <c r="B14703" s="3" t="s">
        <v>28386</v>
      </c>
      <c r="C14703" s="2"/>
      <c r="D14703" s="2" t="s">
        <v>16</v>
      </c>
      <c r="E14703" s="4">
        <f>2.00*(1-Z1%)</f>
        <v>2</v>
      </c>
      <c r="F14703" s="2">
        <v>50</v>
      </c>
      <c r="G14703" s="2"/>
    </row>
    <row r="14704" spans="1:26" customHeight="1" ht="18" hidden="true" outlineLevel="3">
      <c r="A14704" s="2" t="s">
        <v>28387</v>
      </c>
      <c r="B14704" s="3" t="s">
        <v>28388</v>
      </c>
      <c r="C14704" s="2"/>
      <c r="D14704" s="2" t="s">
        <v>16</v>
      </c>
      <c r="E14704" s="4">
        <f>2.00*(1-Z1%)</f>
        <v>2</v>
      </c>
      <c r="F14704" s="2">
        <v>50</v>
      </c>
      <c r="G14704" s="2"/>
    </row>
    <row r="14705" spans="1:26" customHeight="1" ht="18" hidden="true" outlineLevel="3">
      <c r="A14705" s="2" t="s">
        <v>28389</v>
      </c>
      <c r="B14705" s="3" t="s">
        <v>28390</v>
      </c>
      <c r="C14705" s="2"/>
      <c r="D14705" s="2" t="s">
        <v>16</v>
      </c>
      <c r="E14705" s="4">
        <f>2.00*(1-Z1%)</f>
        <v>2</v>
      </c>
      <c r="F14705" s="2">
        <v>50</v>
      </c>
      <c r="G14705" s="2"/>
    </row>
    <row r="14706" spans="1:26" customHeight="1" ht="18" hidden="true" outlineLevel="3">
      <c r="A14706" s="2" t="s">
        <v>28391</v>
      </c>
      <c r="B14706" s="3" t="s">
        <v>28392</v>
      </c>
      <c r="C14706" s="2"/>
      <c r="D14706" s="2" t="s">
        <v>16</v>
      </c>
      <c r="E14706" s="4">
        <f>2.00*(1-Z1%)</f>
        <v>2</v>
      </c>
      <c r="F14706" s="2">
        <v>50</v>
      </c>
      <c r="G14706" s="2"/>
    </row>
    <row r="14707" spans="1:26" customHeight="1" ht="18" hidden="true" outlineLevel="3">
      <c r="A14707" s="2" t="s">
        <v>28393</v>
      </c>
      <c r="B14707" s="3" t="s">
        <v>28394</v>
      </c>
      <c r="C14707" s="2"/>
      <c r="D14707" s="2" t="s">
        <v>16</v>
      </c>
      <c r="E14707" s="4">
        <f>2.00*(1-Z1%)</f>
        <v>2</v>
      </c>
      <c r="F14707" s="2">
        <v>44</v>
      </c>
      <c r="G14707" s="2"/>
    </row>
    <row r="14708" spans="1:26" customHeight="1" ht="18" hidden="true" outlineLevel="3">
      <c r="A14708" s="2" t="s">
        <v>28395</v>
      </c>
      <c r="B14708" s="3" t="s">
        <v>28396</v>
      </c>
      <c r="C14708" s="2"/>
      <c r="D14708" s="2" t="s">
        <v>16</v>
      </c>
      <c r="E14708" s="4">
        <f>2.00*(1-Z1%)</f>
        <v>2</v>
      </c>
      <c r="F14708" s="2">
        <v>50</v>
      </c>
      <c r="G14708" s="2"/>
    </row>
    <row r="14709" spans="1:26" customHeight="1" ht="18" hidden="true" outlineLevel="3">
      <c r="A14709" s="2" t="s">
        <v>28397</v>
      </c>
      <c r="B14709" s="3" t="s">
        <v>28398</v>
      </c>
      <c r="C14709" s="2"/>
      <c r="D14709" s="2" t="s">
        <v>16</v>
      </c>
      <c r="E14709" s="4">
        <f>2.00*(1-Z1%)</f>
        <v>2</v>
      </c>
      <c r="F14709" s="2">
        <v>50</v>
      </c>
      <c r="G14709" s="2"/>
    </row>
    <row r="14710" spans="1:26" customHeight="1" ht="18" hidden="true" outlineLevel="3">
      <c r="A14710" s="2" t="s">
        <v>28399</v>
      </c>
      <c r="B14710" s="3" t="s">
        <v>28400</v>
      </c>
      <c r="C14710" s="2"/>
      <c r="D14710" s="2" t="s">
        <v>16</v>
      </c>
      <c r="E14710" s="4">
        <f>2.00*(1-Z1%)</f>
        <v>2</v>
      </c>
      <c r="F14710" s="2">
        <v>50</v>
      </c>
      <c r="G14710" s="2"/>
    </row>
    <row r="14711" spans="1:26" customHeight="1" ht="18" hidden="true" outlineLevel="3">
      <c r="A14711" s="2" t="s">
        <v>28401</v>
      </c>
      <c r="B14711" s="3" t="s">
        <v>28402</v>
      </c>
      <c r="C14711" s="2"/>
      <c r="D14711" s="2" t="s">
        <v>16</v>
      </c>
      <c r="E14711" s="4">
        <f>2.00*(1-Z1%)</f>
        <v>2</v>
      </c>
      <c r="F14711" s="2">
        <v>50</v>
      </c>
      <c r="G14711" s="2"/>
    </row>
    <row r="14712" spans="1:26" customHeight="1" ht="18" hidden="true" outlineLevel="3">
      <c r="A14712" s="2" t="s">
        <v>28403</v>
      </c>
      <c r="B14712" s="3" t="s">
        <v>28404</v>
      </c>
      <c r="C14712" s="2"/>
      <c r="D14712" s="2" t="s">
        <v>16</v>
      </c>
      <c r="E14712" s="4">
        <f>2.00*(1-Z1%)</f>
        <v>2</v>
      </c>
      <c r="F14712" s="2">
        <v>50</v>
      </c>
      <c r="G14712" s="2"/>
    </row>
    <row r="14713" spans="1:26" customHeight="1" ht="18" hidden="true" outlineLevel="3">
      <c r="A14713" s="2" t="s">
        <v>28405</v>
      </c>
      <c r="B14713" s="3" t="s">
        <v>28406</v>
      </c>
      <c r="C14713" s="2"/>
      <c r="D14713" s="2" t="s">
        <v>16</v>
      </c>
      <c r="E14713" s="4">
        <f>2.00*(1-Z1%)</f>
        <v>2</v>
      </c>
      <c r="F14713" s="2">
        <v>50</v>
      </c>
      <c r="G14713" s="2"/>
    </row>
    <row r="14714" spans="1:26" customHeight="1" ht="18" hidden="true" outlineLevel="3">
      <c r="A14714" s="2" t="s">
        <v>28407</v>
      </c>
      <c r="B14714" s="3" t="s">
        <v>28408</v>
      </c>
      <c r="C14714" s="2"/>
      <c r="D14714" s="2" t="s">
        <v>16</v>
      </c>
      <c r="E14714" s="4">
        <f>2.00*(1-Z1%)</f>
        <v>2</v>
      </c>
      <c r="F14714" s="2">
        <v>50</v>
      </c>
      <c r="G14714" s="2"/>
    </row>
    <row r="14715" spans="1:26" customHeight="1" ht="18" hidden="true" outlineLevel="3">
      <c r="A14715" s="2" t="s">
        <v>28409</v>
      </c>
      <c r="B14715" s="3" t="s">
        <v>28410</v>
      </c>
      <c r="C14715" s="2"/>
      <c r="D14715" s="2" t="s">
        <v>16</v>
      </c>
      <c r="E14715" s="4">
        <f>2.00*(1-Z1%)</f>
        <v>2</v>
      </c>
      <c r="F14715" s="2">
        <v>50</v>
      </c>
      <c r="G14715" s="2"/>
    </row>
    <row r="14716" spans="1:26" customHeight="1" ht="18" hidden="true" outlineLevel="3">
      <c r="A14716" s="2" t="s">
        <v>28411</v>
      </c>
      <c r="B14716" s="3" t="s">
        <v>28412</v>
      </c>
      <c r="C14716" s="2"/>
      <c r="D14716" s="2" t="s">
        <v>16</v>
      </c>
      <c r="E14716" s="4">
        <f>2.00*(1-Z1%)</f>
        <v>2</v>
      </c>
      <c r="F14716" s="2">
        <v>50</v>
      </c>
      <c r="G14716" s="2"/>
    </row>
    <row r="14717" spans="1:26" customHeight="1" ht="18" hidden="true" outlineLevel="3">
      <c r="A14717" s="2" t="s">
        <v>28413</v>
      </c>
      <c r="B14717" s="3" t="s">
        <v>28414</v>
      </c>
      <c r="C14717" s="2"/>
      <c r="D14717" s="2" t="s">
        <v>16</v>
      </c>
      <c r="E14717" s="4">
        <f>2.00*(1-Z1%)</f>
        <v>2</v>
      </c>
      <c r="F14717" s="2">
        <v>50</v>
      </c>
      <c r="G14717" s="2"/>
    </row>
    <row r="14718" spans="1:26" customHeight="1" ht="18" hidden="true" outlineLevel="3">
      <c r="A14718" s="2" t="s">
        <v>28415</v>
      </c>
      <c r="B14718" s="3" t="s">
        <v>28416</v>
      </c>
      <c r="C14718" s="2"/>
      <c r="D14718" s="2" t="s">
        <v>16</v>
      </c>
      <c r="E14718" s="4">
        <f>2.00*(1-Z1%)</f>
        <v>2</v>
      </c>
      <c r="F14718" s="2">
        <v>50</v>
      </c>
      <c r="G14718" s="2"/>
    </row>
    <row r="14719" spans="1:26" customHeight="1" ht="18" hidden="true" outlineLevel="3">
      <c r="A14719" s="2" t="s">
        <v>28417</v>
      </c>
      <c r="B14719" s="3" t="s">
        <v>28418</v>
      </c>
      <c r="C14719" s="2"/>
      <c r="D14719" s="2" t="s">
        <v>16</v>
      </c>
      <c r="E14719" s="4">
        <f>5.00*(1-Z1%)</f>
        <v>5</v>
      </c>
      <c r="F14719" s="2">
        <v>25</v>
      </c>
      <c r="G14719" s="2"/>
    </row>
    <row r="14720" spans="1:26" customHeight="1" ht="18" hidden="true" outlineLevel="3">
      <c r="A14720" s="2" t="s">
        <v>28419</v>
      </c>
      <c r="B14720" s="3" t="s">
        <v>28420</v>
      </c>
      <c r="C14720" s="2"/>
      <c r="D14720" s="2" t="s">
        <v>16</v>
      </c>
      <c r="E14720" s="4">
        <f>5.00*(1-Z1%)</f>
        <v>5</v>
      </c>
      <c r="F14720" s="2">
        <v>25</v>
      </c>
      <c r="G14720" s="2"/>
    </row>
    <row r="14721" spans="1:26" customHeight="1" ht="18" hidden="true" outlineLevel="3">
      <c r="A14721" s="2" t="s">
        <v>28421</v>
      </c>
      <c r="B14721" s="3" t="s">
        <v>28422</v>
      </c>
      <c r="C14721" s="2"/>
      <c r="D14721" s="2" t="s">
        <v>16</v>
      </c>
      <c r="E14721" s="4">
        <f>5.00*(1-Z1%)</f>
        <v>5</v>
      </c>
      <c r="F14721" s="2">
        <v>25</v>
      </c>
      <c r="G14721" s="2"/>
    </row>
    <row r="14722" spans="1:26" customHeight="1" ht="18" hidden="true" outlineLevel="3">
      <c r="A14722" s="2" t="s">
        <v>28423</v>
      </c>
      <c r="B14722" s="3" t="s">
        <v>28424</v>
      </c>
      <c r="C14722" s="2"/>
      <c r="D14722" s="2" t="s">
        <v>16</v>
      </c>
      <c r="E14722" s="4">
        <f>5.00*(1-Z1%)</f>
        <v>5</v>
      </c>
      <c r="F14722" s="2">
        <v>25</v>
      </c>
      <c r="G14722" s="2"/>
    </row>
    <row r="14723" spans="1:26" customHeight="1" ht="18" hidden="true" outlineLevel="3">
      <c r="A14723" s="2" t="s">
        <v>28425</v>
      </c>
      <c r="B14723" s="3" t="s">
        <v>28426</v>
      </c>
      <c r="C14723" s="2"/>
      <c r="D14723" s="2" t="s">
        <v>16</v>
      </c>
      <c r="E14723" s="4">
        <f>5.00*(1-Z1%)</f>
        <v>5</v>
      </c>
      <c r="F14723" s="2">
        <v>25</v>
      </c>
      <c r="G14723" s="2"/>
    </row>
    <row r="14724" spans="1:26" customHeight="1" ht="18" hidden="true" outlineLevel="3">
      <c r="A14724" s="2" t="s">
        <v>28427</v>
      </c>
      <c r="B14724" s="3" t="s">
        <v>28428</v>
      </c>
      <c r="C14724" s="2"/>
      <c r="D14724" s="2" t="s">
        <v>16</v>
      </c>
      <c r="E14724" s="4">
        <f>5.00*(1-Z1%)</f>
        <v>5</v>
      </c>
      <c r="F14724" s="2">
        <v>25</v>
      </c>
      <c r="G14724" s="2"/>
    </row>
    <row r="14725" spans="1:26" customHeight="1" ht="18" hidden="true" outlineLevel="3">
      <c r="A14725" s="2" t="s">
        <v>28429</v>
      </c>
      <c r="B14725" s="3" t="s">
        <v>28430</v>
      </c>
      <c r="C14725" s="2"/>
      <c r="D14725" s="2" t="s">
        <v>16</v>
      </c>
      <c r="E14725" s="4">
        <f>5.00*(1-Z1%)</f>
        <v>5</v>
      </c>
      <c r="F14725" s="2">
        <v>25</v>
      </c>
      <c r="G14725" s="2"/>
    </row>
    <row r="14726" spans="1:26" customHeight="1" ht="18" hidden="true" outlineLevel="3">
      <c r="A14726" s="2" t="s">
        <v>28431</v>
      </c>
      <c r="B14726" s="3" t="s">
        <v>28432</v>
      </c>
      <c r="C14726" s="2"/>
      <c r="D14726" s="2" t="s">
        <v>16</v>
      </c>
      <c r="E14726" s="4">
        <f>5.00*(1-Z1%)</f>
        <v>5</v>
      </c>
      <c r="F14726" s="2">
        <v>11</v>
      </c>
      <c r="G14726" s="2"/>
    </row>
    <row r="14727" spans="1:26" customHeight="1" ht="18" hidden="true" outlineLevel="3">
      <c r="A14727" s="2" t="s">
        <v>28433</v>
      </c>
      <c r="B14727" s="3" t="s">
        <v>28434</v>
      </c>
      <c r="C14727" s="2"/>
      <c r="D14727" s="2" t="s">
        <v>16</v>
      </c>
      <c r="E14727" s="4">
        <f>5.00*(1-Z1%)</f>
        <v>5</v>
      </c>
      <c r="F14727" s="2">
        <v>21</v>
      </c>
      <c r="G14727" s="2"/>
    </row>
    <row r="14728" spans="1:26" customHeight="1" ht="18" hidden="true" outlineLevel="3">
      <c r="A14728" s="2" t="s">
        <v>28435</v>
      </c>
      <c r="B14728" s="3" t="s">
        <v>28436</v>
      </c>
      <c r="C14728" s="2"/>
      <c r="D14728" s="2" t="s">
        <v>16</v>
      </c>
      <c r="E14728" s="4">
        <f>5.00*(1-Z1%)</f>
        <v>5</v>
      </c>
      <c r="F14728" s="2">
        <v>22</v>
      </c>
      <c r="G14728" s="2"/>
    </row>
    <row r="14729" spans="1:26" customHeight="1" ht="18" hidden="true" outlineLevel="3">
      <c r="A14729" s="2" t="s">
        <v>28437</v>
      </c>
      <c r="B14729" s="3" t="s">
        <v>28438</v>
      </c>
      <c r="C14729" s="2"/>
      <c r="D14729" s="2" t="s">
        <v>16</v>
      </c>
      <c r="E14729" s="4">
        <f>5.00*(1-Z1%)</f>
        <v>5</v>
      </c>
      <c r="F14729" s="2">
        <v>25</v>
      </c>
      <c r="G14729" s="2"/>
    </row>
    <row r="14730" spans="1:26" customHeight="1" ht="18" hidden="true" outlineLevel="3">
      <c r="A14730" s="2" t="s">
        <v>28439</v>
      </c>
      <c r="B14730" s="3" t="s">
        <v>28440</v>
      </c>
      <c r="C14730" s="2"/>
      <c r="D14730" s="2" t="s">
        <v>16</v>
      </c>
      <c r="E14730" s="4">
        <f>5.00*(1-Z1%)</f>
        <v>5</v>
      </c>
      <c r="F14730" s="2">
        <v>5</v>
      </c>
      <c r="G14730" s="2"/>
    </row>
    <row r="14731" spans="1:26" customHeight="1" ht="18" hidden="true" outlineLevel="3">
      <c r="A14731" s="2" t="s">
        <v>28441</v>
      </c>
      <c r="B14731" s="3" t="s">
        <v>28442</v>
      </c>
      <c r="C14731" s="2"/>
      <c r="D14731" s="2" t="s">
        <v>16</v>
      </c>
      <c r="E14731" s="4">
        <f>5.00*(1-Z1%)</f>
        <v>5</v>
      </c>
      <c r="F14731" s="2">
        <v>22</v>
      </c>
      <c r="G14731" s="2"/>
    </row>
    <row r="14732" spans="1:26" customHeight="1" ht="18" hidden="true" outlineLevel="3">
      <c r="A14732" s="2" t="s">
        <v>28443</v>
      </c>
      <c r="B14732" s="3" t="s">
        <v>28444</v>
      </c>
      <c r="C14732" s="2"/>
      <c r="D14732" s="2" t="s">
        <v>16</v>
      </c>
      <c r="E14732" s="4">
        <f>5.00*(1-Z1%)</f>
        <v>5</v>
      </c>
      <c r="F14732" s="2">
        <v>25</v>
      </c>
      <c r="G14732" s="2"/>
    </row>
    <row r="14733" spans="1:26" customHeight="1" ht="18" hidden="true" outlineLevel="3">
      <c r="A14733" s="2" t="s">
        <v>28445</v>
      </c>
      <c r="B14733" s="3" t="s">
        <v>28446</v>
      </c>
      <c r="C14733" s="2"/>
      <c r="D14733" s="2" t="s">
        <v>16</v>
      </c>
      <c r="E14733" s="4">
        <f>5.00*(1-Z1%)</f>
        <v>5</v>
      </c>
      <c r="F14733" s="2">
        <v>25</v>
      </c>
      <c r="G14733" s="2"/>
    </row>
    <row r="14734" spans="1:26" customHeight="1" ht="18" hidden="true" outlineLevel="3">
      <c r="A14734" s="2" t="s">
        <v>28447</v>
      </c>
      <c r="B14734" s="3" t="s">
        <v>28448</v>
      </c>
      <c r="C14734" s="2"/>
      <c r="D14734" s="2" t="s">
        <v>16</v>
      </c>
      <c r="E14734" s="4">
        <f>5.00*(1-Z1%)</f>
        <v>5</v>
      </c>
      <c r="F14734" s="2">
        <v>25</v>
      </c>
      <c r="G14734" s="2"/>
    </row>
    <row r="14735" spans="1:26" customHeight="1" ht="18" hidden="true" outlineLevel="3">
      <c r="A14735" s="2" t="s">
        <v>28449</v>
      </c>
      <c r="B14735" s="3" t="s">
        <v>28450</v>
      </c>
      <c r="C14735" s="2"/>
      <c r="D14735" s="2" t="s">
        <v>16</v>
      </c>
      <c r="E14735" s="4">
        <f>5.00*(1-Z1%)</f>
        <v>5</v>
      </c>
      <c r="F14735" s="2">
        <v>25</v>
      </c>
      <c r="G14735" s="2"/>
    </row>
    <row r="14736" spans="1:26" customHeight="1" ht="18" hidden="true" outlineLevel="3">
      <c r="A14736" s="2" t="s">
        <v>28451</v>
      </c>
      <c r="B14736" s="3" t="s">
        <v>28452</v>
      </c>
      <c r="C14736" s="2"/>
      <c r="D14736" s="2" t="s">
        <v>16</v>
      </c>
      <c r="E14736" s="4">
        <f>5.00*(1-Z1%)</f>
        <v>5</v>
      </c>
      <c r="F14736" s="2">
        <v>25</v>
      </c>
      <c r="G14736" s="2"/>
    </row>
    <row r="14737" spans="1:26" customHeight="1" ht="18" hidden="true" outlineLevel="3">
      <c r="A14737" s="2" t="s">
        <v>28453</v>
      </c>
      <c r="B14737" s="3" t="s">
        <v>28454</v>
      </c>
      <c r="C14737" s="2"/>
      <c r="D14737" s="2" t="s">
        <v>16</v>
      </c>
      <c r="E14737" s="4">
        <f>5.00*(1-Z1%)</f>
        <v>5</v>
      </c>
      <c r="F14737" s="2">
        <v>21</v>
      </c>
      <c r="G14737" s="2"/>
    </row>
    <row r="14738" spans="1:26" customHeight="1" ht="18" hidden="true" outlineLevel="3">
      <c r="A14738" s="2" t="s">
        <v>28455</v>
      </c>
      <c r="B14738" s="3" t="s">
        <v>28456</v>
      </c>
      <c r="C14738" s="2"/>
      <c r="D14738" s="2" t="s">
        <v>16</v>
      </c>
      <c r="E14738" s="4">
        <f>5.00*(1-Z1%)</f>
        <v>5</v>
      </c>
      <c r="F14738" s="2">
        <v>25</v>
      </c>
      <c r="G14738" s="2"/>
    </row>
    <row r="14739" spans="1:26" customHeight="1" ht="18" hidden="true" outlineLevel="3">
      <c r="A14739" s="2" t="s">
        <v>28457</v>
      </c>
      <c r="B14739" s="3" t="s">
        <v>28458</v>
      </c>
      <c r="C14739" s="2"/>
      <c r="D14739" s="2" t="s">
        <v>16</v>
      </c>
      <c r="E14739" s="4">
        <f>5.00*(1-Z1%)</f>
        <v>5</v>
      </c>
      <c r="F14739" s="2">
        <v>25</v>
      </c>
      <c r="G14739" s="2"/>
    </row>
    <row r="14740" spans="1:26" customHeight="1" ht="18" hidden="true" outlineLevel="3">
      <c r="A14740" s="2" t="s">
        <v>28459</v>
      </c>
      <c r="B14740" s="3" t="s">
        <v>28460</v>
      </c>
      <c r="C14740" s="2"/>
      <c r="D14740" s="2" t="s">
        <v>16</v>
      </c>
      <c r="E14740" s="4">
        <f>5.00*(1-Z1%)</f>
        <v>5</v>
      </c>
      <c r="F14740" s="2">
        <v>25</v>
      </c>
      <c r="G14740" s="2"/>
    </row>
    <row r="14741" spans="1:26" customHeight="1" ht="18" hidden="true" outlineLevel="3">
      <c r="A14741" s="2" t="s">
        <v>28461</v>
      </c>
      <c r="B14741" s="3" t="s">
        <v>28462</v>
      </c>
      <c r="C14741" s="2"/>
      <c r="D14741" s="2" t="s">
        <v>16</v>
      </c>
      <c r="E14741" s="4">
        <f>5.00*(1-Z1%)</f>
        <v>5</v>
      </c>
      <c r="F14741" s="2">
        <v>25</v>
      </c>
      <c r="G14741" s="2"/>
    </row>
    <row r="14742" spans="1:26" customHeight="1" ht="18" hidden="true" outlineLevel="3">
      <c r="A14742" s="2" t="s">
        <v>28463</v>
      </c>
      <c r="B14742" s="3" t="s">
        <v>28464</v>
      </c>
      <c r="C14742" s="2"/>
      <c r="D14742" s="2" t="s">
        <v>16</v>
      </c>
      <c r="E14742" s="4">
        <f>5.00*(1-Z1%)</f>
        <v>5</v>
      </c>
      <c r="F14742" s="2">
        <v>25</v>
      </c>
      <c r="G14742" s="2"/>
    </row>
    <row r="14743" spans="1:26" customHeight="1" ht="18" hidden="true" outlineLevel="3">
      <c r="A14743" s="2" t="s">
        <v>28465</v>
      </c>
      <c r="B14743" s="3" t="s">
        <v>28466</v>
      </c>
      <c r="C14743" s="2"/>
      <c r="D14743" s="2" t="s">
        <v>16</v>
      </c>
      <c r="E14743" s="4">
        <f>5.00*(1-Z1%)</f>
        <v>5</v>
      </c>
      <c r="F14743" s="2">
        <v>20</v>
      </c>
      <c r="G14743" s="2"/>
    </row>
    <row r="14744" spans="1:26" customHeight="1" ht="18" hidden="true" outlineLevel="3">
      <c r="A14744" s="2" t="s">
        <v>28467</v>
      </c>
      <c r="B14744" s="3" t="s">
        <v>28468</v>
      </c>
      <c r="C14744" s="2"/>
      <c r="D14744" s="2" t="s">
        <v>16</v>
      </c>
      <c r="E14744" s="4">
        <f>5.00*(1-Z1%)</f>
        <v>5</v>
      </c>
      <c r="F14744" s="2">
        <v>25</v>
      </c>
      <c r="G14744" s="2"/>
    </row>
    <row r="14745" spans="1:26" customHeight="1" ht="18" hidden="true" outlineLevel="3">
      <c r="A14745" s="2" t="s">
        <v>28469</v>
      </c>
      <c r="B14745" s="3" t="s">
        <v>28470</v>
      </c>
      <c r="C14745" s="2"/>
      <c r="D14745" s="2" t="s">
        <v>16</v>
      </c>
      <c r="E14745" s="4">
        <f>5.00*(1-Z1%)</f>
        <v>5</v>
      </c>
      <c r="F14745" s="2">
        <v>23</v>
      </c>
      <c r="G14745" s="2"/>
    </row>
    <row r="14746" spans="1:26" customHeight="1" ht="18" hidden="true" outlineLevel="3">
      <c r="A14746" s="2" t="s">
        <v>28471</v>
      </c>
      <c r="B14746" s="3" t="s">
        <v>28472</v>
      </c>
      <c r="C14746" s="2"/>
      <c r="D14746" s="2" t="s">
        <v>16</v>
      </c>
      <c r="E14746" s="4">
        <f>5.00*(1-Z1%)</f>
        <v>5</v>
      </c>
      <c r="F14746" s="2">
        <v>25</v>
      </c>
      <c r="G14746" s="2"/>
    </row>
    <row r="14747" spans="1:26" customHeight="1" ht="18" hidden="true" outlineLevel="3">
      <c r="A14747" s="2" t="s">
        <v>28473</v>
      </c>
      <c r="B14747" s="3" t="s">
        <v>28474</v>
      </c>
      <c r="C14747" s="2"/>
      <c r="D14747" s="2" t="s">
        <v>16</v>
      </c>
      <c r="E14747" s="4">
        <f>5.00*(1-Z1%)</f>
        <v>5</v>
      </c>
      <c r="F14747" s="2">
        <v>25</v>
      </c>
      <c r="G14747" s="2"/>
    </row>
    <row r="14748" spans="1:26" customHeight="1" ht="18" hidden="true" outlineLevel="3">
      <c r="A14748" s="2" t="s">
        <v>28475</v>
      </c>
      <c r="B14748" s="3" t="s">
        <v>28476</v>
      </c>
      <c r="C14748" s="2"/>
      <c r="D14748" s="2" t="s">
        <v>16</v>
      </c>
      <c r="E14748" s="4">
        <f>5.00*(1-Z1%)</f>
        <v>5</v>
      </c>
      <c r="F14748" s="2">
        <v>25</v>
      </c>
      <c r="G14748" s="2"/>
    </row>
    <row r="14749" spans="1:26" customHeight="1" ht="18" hidden="true" outlineLevel="3">
      <c r="A14749" s="2" t="s">
        <v>28477</v>
      </c>
      <c r="B14749" s="3" t="s">
        <v>28478</v>
      </c>
      <c r="C14749" s="2"/>
      <c r="D14749" s="2" t="s">
        <v>16</v>
      </c>
      <c r="E14749" s="4">
        <f>5.00*(1-Z1%)</f>
        <v>5</v>
      </c>
      <c r="F14749" s="2">
        <v>25</v>
      </c>
      <c r="G14749" s="2"/>
    </row>
    <row r="14750" spans="1:26" customHeight="1" ht="18" hidden="true" outlineLevel="3">
      <c r="A14750" s="2" t="s">
        <v>28479</v>
      </c>
      <c r="B14750" s="3" t="s">
        <v>28480</v>
      </c>
      <c r="C14750" s="2"/>
      <c r="D14750" s="2" t="s">
        <v>16</v>
      </c>
      <c r="E14750" s="4">
        <f>5.00*(1-Z1%)</f>
        <v>5</v>
      </c>
      <c r="F14750" s="2">
        <v>25</v>
      </c>
      <c r="G14750" s="2"/>
    </row>
    <row r="14751" spans="1:26" customHeight="1" ht="18" hidden="true" outlineLevel="3">
      <c r="A14751" s="2" t="s">
        <v>28481</v>
      </c>
      <c r="B14751" s="3" t="s">
        <v>28482</v>
      </c>
      <c r="C14751" s="2"/>
      <c r="D14751" s="2" t="s">
        <v>16</v>
      </c>
      <c r="E14751" s="4">
        <f>5.00*(1-Z1%)</f>
        <v>5</v>
      </c>
      <c r="F14751" s="2">
        <v>25</v>
      </c>
      <c r="G14751" s="2"/>
    </row>
    <row r="14752" spans="1:26" customHeight="1" ht="18" hidden="true" outlineLevel="3">
      <c r="A14752" s="2" t="s">
        <v>28483</v>
      </c>
      <c r="B14752" s="3" t="s">
        <v>28484</v>
      </c>
      <c r="C14752" s="2"/>
      <c r="D14752" s="2" t="s">
        <v>16</v>
      </c>
      <c r="E14752" s="4">
        <f>5.00*(1-Z1%)</f>
        <v>5</v>
      </c>
      <c r="F14752" s="2">
        <v>25</v>
      </c>
      <c r="G14752" s="2"/>
    </row>
    <row r="14753" spans="1:26" customHeight="1" ht="18" hidden="true" outlineLevel="3">
      <c r="A14753" s="2" t="s">
        <v>28485</v>
      </c>
      <c r="B14753" s="3" t="s">
        <v>28486</v>
      </c>
      <c r="C14753" s="2"/>
      <c r="D14753" s="2" t="s">
        <v>16</v>
      </c>
      <c r="E14753" s="4">
        <f>5.00*(1-Z1%)</f>
        <v>5</v>
      </c>
      <c r="F14753" s="2">
        <v>25</v>
      </c>
      <c r="G14753" s="2"/>
    </row>
    <row r="14754" spans="1:26" customHeight="1" ht="18" hidden="true" outlineLevel="3">
      <c r="A14754" s="2" t="s">
        <v>28487</v>
      </c>
      <c r="B14754" s="3" t="s">
        <v>28488</v>
      </c>
      <c r="C14754" s="2"/>
      <c r="D14754" s="2" t="s">
        <v>16</v>
      </c>
      <c r="E14754" s="4">
        <f>5.00*(1-Z1%)</f>
        <v>5</v>
      </c>
      <c r="F14754" s="2">
        <v>5</v>
      </c>
      <c r="G14754" s="2"/>
    </row>
    <row r="14755" spans="1:26" customHeight="1" ht="18" hidden="true" outlineLevel="3">
      <c r="A14755" s="2" t="s">
        <v>28489</v>
      </c>
      <c r="B14755" s="3" t="s">
        <v>28490</v>
      </c>
      <c r="C14755" s="2"/>
      <c r="D14755" s="2" t="s">
        <v>16</v>
      </c>
      <c r="E14755" s="4">
        <f>5.00*(1-Z1%)</f>
        <v>5</v>
      </c>
      <c r="F14755" s="2">
        <v>25</v>
      </c>
      <c r="G14755" s="2"/>
    </row>
    <row r="14756" spans="1:26" customHeight="1" ht="18" hidden="true" outlineLevel="3">
      <c r="A14756" s="2" t="s">
        <v>28491</v>
      </c>
      <c r="B14756" s="3" t="s">
        <v>28492</v>
      </c>
      <c r="C14756" s="2"/>
      <c r="D14756" s="2" t="s">
        <v>16</v>
      </c>
      <c r="E14756" s="4">
        <f>5.00*(1-Z1%)</f>
        <v>5</v>
      </c>
      <c r="F14756" s="2">
        <v>25</v>
      </c>
      <c r="G14756" s="2"/>
    </row>
    <row r="14757" spans="1:26" customHeight="1" ht="18" hidden="true" outlineLevel="3">
      <c r="A14757" s="2" t="s">
        <v>28493</v>
      </c>
      <c r="B14757" s="3" t="s">
        <v>28494</v>
      </c>
      <c r="C14757" s="2"/>
      <c r="D14757" s="2" t="s">
        <v>16</v>
      </c>
      <c r="E14757" s="4">
        <f>5.00*(1-Z1%)</f>
        <v>5</v>
      </c>
      <c r="F14757" s="2">
        <v>25</v>
      </c>
      <c r="G14757" s="2"/>
    </row>
    <row r="14758" spans="1:26" customHeight="1" ht="18" hidden="true" outlineLevel="3">
      <c r="A14758" s="2" t="s">
        <v>28495</v>
      </c>
      <c r="B14758" s="3" t="s">
        <v>28496</v>
      </c>
      <c r="C14758" s="2"/>
      <c r="D14758" s="2" t="s">
        <v>16</v>
      </c>
      <c r="E14758" s="4">
        <f>5.00*(1-Z1%)</f>
        <v>5</v>
      </c>
      <c r="F14758" s="2">
        <v>14</v>
      </c>
      <c r="G14758" s="2"/>
    </row>
    <row r="14759" spans="1:26" customHeight="1" ht="18" hidden="true" outlineLevel="3">
      <c r="A14759" s="2" t="s">
        <v>28497</v>
      </c>
      <c r="B14759" s="3" t="s">
        <v>28498</v>
      </c>
      <c r="C14759" s="2"/>
      <c r="D14759" s="2" t="s">
        <v>16</v>
      </c>
      <c r="E14759" s="4">
        <f>5.00*(1-Z1%)</f>
        <v>5</v>
      </c>
      <c r="F14759" s="2">
        <v>13</v>
      </c>
      <c r="G14759" s="2"/>
    </row>
    <row r="14760" spans="1:26" customHeight="1" ht="18" hidden="true" outlineLevel="3">
      <c r="A14760" s="2" t="s">
        <v>28499</v>
      </c>
      <c r="B14760" s="3" t="s">
        <v>28500</v>
      </c>
      <c r="C14760" s="2"/>
      <c r="D14760" s="2" t="s">
        <v>16</v>
      </c>
      <c r="E14760" s="4">
        <f>5.00*(1-Z1%)</f>
        <v>5</v>
      </c>
      <c r="F14760" s="2">
        <v>24</v>
      </c>
      <c r="G14760" s="2"/>
    </row>
    <row r="14761" spans="1:26" customHeight="1" ht="18" hidden="true" outlineLevel="3">
      <c r="A14761" s="2" t="s">
        <v>28501</v>
      </c>
      <c r="B14761" s="3" t="s">
        <v>28502</v>
      </c>
      <c r="C14761" s="2"/>
      <c r="D14761" s="2" t="s">
        <v>16</v>
      </c>
      <c r="E14761" s="4">
        <f>5.00*(1-Z1%)</f>
        <v>5</v>
      </c>
      <c r="F14761" s="2">
        <v>25</v>
      </c>
      <c r="G14761" s="2"/>
    </row>
    <row r="14762" spans="1:26" customHeight="1" ht="18" hidden="true" outlineLevel="3">
      <c r="A14762" s="2" t="s">
        <v>28503</v>
      </c>
      <c r="B14762" s="3" t="s">
        <v>28504</v>
      </c>
      <c r="C14762" s="2"/>
      <c r="D14762" s="2" t="s">
        <v>16</v>
      </c>
      <c r="E14762" s="4">
        <f>5.00*(1-Z1%)</f>
        <v>5</v>
      </c>
      <c r="F14762" s="2">
        <v>15</v>
      </c>
      <c r="G14762" s="2"/>
    </row>
    <row r="14763" spans="1:26" customHeight="1" ht="18" hidden="true" outlineLevel="3">
      <c r="A14763" s="2" t="s">
        <v>28505</v>
      </c>
      <c r="B14763" s="3" t="s">
        <v>28506</v>
      </c>
      <c r="C14763" s="2"/>
      <c r="D14763" s="2" t="s">
        <v>16</v>
      </c>
      <c r="E14763" s="4">
        <f>5.00*(1-Z1%)</f>
        <v>5</v>
      </c>
      <c r="F14763" s="2">
        <v>25</v>
      </c>
      <c r="G14763" s="2"/>
    </row>
    <row r="14764" spans="1:26" customHeight="1" ht="18" hidden="true" outlineLevel="3">
      <c r="A14764" s="2" t="s">
        <v>28507</v>
      </c>
      <c r="B14764" s="3" t="s">
        <v>28508</v>
      </c>
      <c r="C14764" s="2"/>
      <c r="D14764" s="2" t="s">
        <v>16</v>
      </c>
      <c r="E14764" s="4">
        <f>5.00*(1-Z1%)</f>
        <v>5</v>
      </c>
      <c r="F14764" s="2">
        <v>25</v>
      </c>
      <c r="G14764" s="2"/>
    </row>
    <row r="14765" spans="1:26" customHeight="1" ht="18" hidden="true" outlineLevel="3">
      <c r="A14765" s="2" t="s">
        <v>28509</v>
      </c>
      <c r="B14765" s="3" t="s">
        <v>28510</v>
      </c>
      <c r="C14765" s="2"/>
      <c r="D14765" s="2" t="s">
        <v>16</v>
      </c>
      <c r="E14765" s="4">
        <f>5.00*(1-Z1%)</f>
        <v>5</v>
      </c>
      <c r="F14765" s="2">
        <v>25</v>
      </c>
      <c r="G14765" s="2"/>
    </row>
    <row r="14766" spans="1:26" customHeight="1" ht="18" hidden="true" outlineLevel="3">
      <c r="A14766" s="2" t="s">
        <v>28511</v>
      </c>
      <c r="B14766" s="3" t="s">
        <v>28512</v>
      </c>
      <c r="C14766" s="2"/>
      <c r="D14766" s="2" t="s">
        <v>16</v>
      </c>
      <c r="E14766" s="4">
        <f>5.00*(1-Z1%)</f>
        <v>5</v>
      </c>
      <c r="F14766" s="2">
        <v>25</v>
      </c>
      <c r="G14766" s="2"/>
    </row>
    <row r="14767" spans="1:26" customHeight="1" ht="18" hidden="true" outlineLevel="3">
      <c r="A14767" s="2" t="s">
        <v>28513</v>
      </c>
      <c r="B14767" s="3" t="s">
        <v>28514</v>
      </c>
      <c r="C14767" s="2"/>
      <c r="D14767" s="2" t="s">
        <v>16</v>
      </c>
      <c r="E14767" s="4">
        <f>5.00*(1-Z1%)</f>
        <v>5</v>
      </c>
      <c r="F14767" s="2">
        <v>25</v>
      </c>
      <c r="G14767" s="2"/>
    </row>
    <row r="14768" spans="1:26" customHeight="1" ht="18" hidden="true" outlineLevel="3">
      <c r="A14768" s="2" t="s">
        <v>28515</v>
      </c>
      <c r="B14768" s="3" t="s">
        <v>28516</v>
      </c>
      <c r="C14768" s="2"/>
      <c r="D14768" s="2" t="s">
        <v>16</v>
      </c>
      <c r="E14768" s="4">
        <f>5.00*(1-Z1%)</f>
        <v>5</v>
      </c>
      <c r="F14768" s="2">
        <v>25</v>
      </c>
      <c r="G14768" s="2"/>
    </row>
    <row r="14769" spans="1:26" customHeight="1" ht="18" hidden="true" outlineLevel="3">
      <c r="A14769" s="2" t="s">
        <v>28517</v>
      </c>
      <c r="B14769" s="3" t="s">
        <v>28518</v>
      </c>
      <c r="C14769" s="2"/>
      <c r="D14769" s="2" t="s">
        <v>16</v>
      </c>
      <c r="E14769" s="4">
        <f>5.00*(1-Z1%)</f>
        <v>5</v>
      </c>
      <c r="F14769" s="2">
        <v>25</v>
      </c>
      <c r="G14769" s="2"/>
    </row>
    <row r="14770" spans="1:26" customHeight="1" ht="18" hidden="true" outlineLevel="3">
      <c r="A14770" s="2" t="s">
        <v>28519</v>
      </c>
      <c r="B14770" s="3" t="s">
        <v>28520</v>
      </c>
      <c r="C14770" s="2"/>
      <c r="D14770" s="2" t="s">
        <v>16</v>
      </c>
      <c r="E14770" s="4">
        <f>5.00*(1-Z1%)</f>
        <v>5</v>
      </c>
      <c r="F14770" s="2">
        <v>25</v>
      </c>
      <c r="G14770" s="2"/>
    </row>
    <row r="14771" spans="1:26" customHeight="1" ht="18" hidden="true" outlineLevel="3">
      <c r="A14771" s="2" t="s">
        <v>28521</v>
      </c>
      <c r="B14771" s="3" t="s">
        <v>28522</v>
      </c>
      <c r="C14771" s="2"/>
      <c r="D14771" s="2" t="s">
        <v>16</v>
      </c>
      <c r="E14771" s="4">
        <f>5.00*(1-Z1%)</f>
        <v>5</v>
      </c>
      <c r="F14771" s="2">
        <v>25</v>
      </c>
      <c r="G14771" s="2"/>
    </row>
    <row r="14772" spans="1:26" customHeight="1" ht="18" hidden="true" outlineLevel="3">
      <c r="A14772" s="2" t="s">
        <v>28523</v>
      </c>
      <c r="B14772" s="3" t="s">
        <v>28524</v>
      </c>
      <c r="C14772" s="2"/>
      <c r="D14772" s="2" t="s">
        <v>16</v>
      </c>
      <c r="E14772" s="4">
        <f>5.00*(1-Z1%)</f>
        <v>5</v>
      </c>
      <c r="F14772" s="2">
        <v>15</v>
      </c>
      <c r="G14772" s="2"/>
    </row>
    <row r="14773" spans="1:26" customHeight="1" ht="18" hidden="true" outlineLevel="3">
      <c r="A14773" s="2" t="s">
        <v>28525</v>
      </c>
      <c r="B14773" s="3" t="s">
        <v>28526</v>
      </c>
      <c r="C14773" s="2"/>
      <c r="D14773" s="2" t="s">
        <v>16</v>
      </c>
      <c r="E14773" s="4">
        <f>5.00*(1-Z1%)</f>
        <v>5</v>
      </c>
      <c r="F14773" s="2">
        <v>25</v>
      </c>
      <c r="G14773" s="2"/>
    </row>
    <row r="14774" spans="1:26" customHeight="1" ht="18" hidden="true" outlineLevel="3">
      <c r="A14774" s="2" t="s">
        <v>28527</v>
      </c>
      <c r="B14774" s="3" t="s">
        <v>28528</v>
      </c>
      <c r="C14774" s="2"/>
      <c r="D14774" s="2" t="s">
        <v>16</v>
      </c>
      <c r="E14774" s="4">
        <f>5.00*(1-Z1%)</f>
        <v>5</v>
      </c>
      <c r="F14774" s="2">
        <v>25</v>
      </c>
      <c r="G14774" s="2"/>
    </row>
    <row r="14775" spans="1:26" customHeight="1" ht="18" hidden="true" outlineLevel="3">
      <c r="A14775" s="2" t="s">
        <v>28529</v>
      </c>
      <c r="B14775" s="3" t="s">
        <v>28530</v>
      </c>
      <c r="C14775" s="2"/>
      <c r="D14775" s="2" t="s">
        <v>16</v>
      </c>
      <c r="E14775" s="4">
        <f>5.00*(1-Z1%)</f>
        <v>5</v>
      </c>
      <c r="F14775" s="2">
        <v>25</v>
      </c>
      <c r="G14775" s="2"/>
    </row>
    <row r="14776" spans="1:26" customHeight="1" ht="18" hidden="true" outlineLevel="3">
      <c r="A14776" s="2" t="s">
        <v>28531</v>
      </c>
      <c r="B14776" s="3" t="s">
        <v>28532</v>
      </c>
      <c r="C14776" s="2"/>
      <c r="D14776" s="2" t="s">
        <v>16</v>
      </c>
      <c r="E14776" s="4">
        <f>5.00*(1-Z1%)</f>
        <v>5</v>
      </c>
      <c r="F14776" s="2">
        <v>25</v>
      </c>
      <c r="G14776" s="2"/>
    </row>
    <row r="14777" spans="1:26" customHeight="1" ht="18" hidden="true" outlineLevel="3">
      <c r="A14777" s="2" t="s">
        <v>28533</v>
      </c>
      <c r="B14777" s="3" t="s">
        <v>28534</v>
      </c>
      <c r="C14777" s="2"/>
      <c r="D14777" s="2" t="s">
        <v>16</v>
      </c>
      <c r="E14777" s="4">
        <f>5.00*(1-Z1%)</f>
        <v>5</v>
      </c>
      <c r="F14777" s="2">
        <v>25</v>
      </c>
      <c r="G14777" s="2"/>
    </row>
    <row r="14778" spans="1:26" customHeight="1" ht="18" hidden="true" outlineLevel="3">
      <c r="A14778" s="2" t="s">
        <v>28535</v>
      </c>
      <c r="B14778" s="3" t="s">
        <v>28536</v>
      </c>
      <c r="C14778" s="2"/>
      <c r="D14778" s="2" t="s">
        <v>16</v>
      </c>
      <c r="E14778" s="4">
        <f>5.00*(1-Z1%)</f>
        <v>5</v>
      </c>
      <c r="F14778" s="2">
        <v>25</v>
      </c>
      <c r="G14778" s="2"/>
    </row>
    <row r="14779" spans="1:26" customHeight="1" ht="18" hidden="true" outlineLevel="3">
      <c r="A14779" s="2" t="s">
        <v>28537</v>
      </c>
      <c r="B14779" s="3" t="s">
        <v>28538</v>
      </c>
      <c r="C14779" s="2"/>
      <c r="D14779" s="2" t="s">
        <v>16</v>
      </c>
      <c r="E14779" s="4">
        <f>5.00*(1-Z1%)</f>
        <v>5</v>
      </c>
      <c r="F14779" s="2">
        <v>25</v>
      </c>
      <c r="G14779" s="2"/>
    </row>
    <row r="14780" spans="1:26" customHeight="1" ht="18" hidden="true" outlineLevel="3">
      <c r="A14780" s="2" t="s">
        <v>28539</v>
      </c>
      <c r="B14780" s="3" t="s">
        <v>28540</v>
      </c>
      <c r="C14780" s="2"/>
      <c r="D14780" s="2" t="s">
        <v>16</v>
      </c>
      <c r="E14780" s="4">
        <f>5.00*(1-Z1%)</f>
        <v>5</v>
      </c>
      <c r="F14780" s="2">
        <v>25</v>
      </c>
      <c r="G14780" s="2"/>
    </row>
    <row r="14781" spans="1:26" customHeight="1" ht="18" hidden="true" outlineLevel="3">
      <c r="A14781" s="2" t="s">
        <v>28541</v>
      </c>
      <c r="B14781" s="3" t="s">
        <v>28542</v>
      </c>
      <c r="C14781" s="2"/>
      <c r="D14781" s="2" t="s">
        <v>16</v>
      </c>
      <c r="E14781" s="4">
        <f>5.00*(1-Z1%)</f>
        <v>5</v>
      </c>
      <c r="F14781" s="2">
        <v>25</v>
      </c>
      <c r="G14781" s="2"/>
    </row>
    <row r="14782" spans="1:26" customHeight="1" ht="18" hidden="true" outlineLevel="3">
      <c r="A14782" s="2" t="s">
        <v>28543</v>
      </c>
      <c r="B14782" s="3" t="s">
        <v>28544</v>
      </c>
      <c r="C14782" s="2"/>
      <c r="D14782" s="2" t="s">
        <v>16</v>
      </c>
      <c r="E14782" s="4">
        <f>5.00*(1-Z1%)</f>
        <v>5</v>
      </c>
      <c r="F14782" s="2">
        <v>25</v>
      </c>
      <c r="G14782" s="2"/>
    </row>
    <row r="14783" spans="1:26" customHeight="1" ht="18" hidden="true" outlineLevel="3">
      <c r="A14783" s="2" t="s">
        <v>28545</v>
      </c>
      <c r="B14783" s="3" t="s">
        <v>28546</v>
      </c>
      <c r="C14783" s="2"/>
      <c r="D14783" s="2" t="s">
        <v>16</v>
      </c>
      <c r="E14783" s="4">
        <f>5.00*(1-Z1%)</f>
        <v>5</v>
      </c>
      <c r="F14783" s="2">
        <v>10</v>
      </c>
      <c r="G14783" s="2"/>
    </row>
    <row r="14784" spans="1:26" customHeight="1" ht="18" hidden="true" outlineLevel="3">
      <c r="A14784" s="2" t="s">
        <v>28547</v>
      </c>
      <c r="B14784" s="3" t="s">
        <v>28548</v>
      </c>
      <c r="C14784" s="2"/>
      <c r="D14784" s="2" t="s">
        <v>16</v>
      </c>
      <c r="E14784" s="4">
        <f>5.00*(1-Z1%)</f>
        <v>5</v>
      </c>
      <c r="F14784" s="2">
        <v>25</v>
      </c>
      <c r="G14784" s="2"/>
    </row>
    <row r="14785" spans="1:26" customHeight="1" ht="18" hidden="true" outlineLevel="3">
      <c r="A14785" s="2" t="s">
        <v>28549</v>
      </c>
      <c r="B14785" s="3" t="s">
        <v>28550</v>
      </c>
      <c r="C14785" s="2"/>
      <c r="D14785" s="2" t="s">
        <v>16</v>
      </c>
      <c r="E14785" s="4">
        <f>5.00*(1-Z1%)</f>
        <v>5</v>
      </c>
      <c r="F14785" s="2">
        <v>23</v>
      </c>
      <c r="G14785" s="2"/>
    </row>
    <row r="14786" spans="1:26" customHeight="1" ht="18" hidden="true" outlineLevel="3">
      <c r="A14786" s="2" t="s">
        <v>28551</v>
      </c>
      <c r="B14786" s="3" t="s">
        <v>28552</v>
      </c>
      <c r="C14786" s="2"/>
      <c r="D14786" s="2" t="s">
        <v>16</v>
      </c>
      <c r="E14786" s="4">
        <f>5.00*(1-Z1%)</f>
        <v>5</v>
      </c>
      <c r="F14786" s="2">
        <v>25</v>
      </c>
      <c r="G14786" s="2"/>
    </row>
    <row r="14787" spans="1:26" customHeight="1" ht="18" hidden="true" outlineLevel="3">
      <c r="A14787" s="2" t="s">
        <v>28553</v>
      </c>
      <c r="B14787" s="3" t="s">
        <v>28554</v>
      </c>
      <c r="C14787" s="2"/>
      <c r="D14787" s="2" t="s">
        <v>16</v>
      </c>
      <c r="E14787" s="4">
        <f>5.00*(1-Z1%)</f>
        <v>5</v>
      </c>
      <c r="F14787" s="2">
        <v>25</v>
      </c>
      <c r="G14787" s="2"/>
    </row>
    <row r="14788" spans="1:26" customHeight="1" ht="18" hidden="true" outlineLevel="3">
      <c r="A14788" s="2" t="s">
        <v>28555</v>
      </c>
      <c r="B14788" s="3" t="s">
        <v>28556</v>
      </c>
      <c r="C14788" s="2"/>
      <c r="D14788" s="2" t="s">
        <v>16</v>
      </c>
      <c r="E14788" s="4">
        <f>5.00*(1-Z1%)</f>
        <v>5</v>
      </c>
      <c r="F14788" s="2">
        <v>22</v>
      </c>
      <c r="G14788" s="2"/>
    </row>
    <row r="14789" spans="1:26" customHeight="1" ht="18" hidden="true" outlineLevel="3">
      <c r="A14789" s="2" t="s">
        <v>28557</v>
      </c>
      <c r="B14789" s="3" t="s">
        <v>28558</v>
      </c>
      <c r="C14789" s="2"/>
      <c r="D14789" s="2" t="s">
        <v>16</v>
      </c>
      <c r="E14789" s="4">
        <f>5.00*(1-Z1%)</f>
        <v>5</v>
      </c>
      <c r="F14789" s="2">
        <v>25</v>
      </c>
      <c r="G14789" s="2"/>
    </row>
    <row r="14790" spans="1:26" customHeight="1" ht="18" hidden="true" outlineLevel="3">
      <c r="A14790" s="2" t="s">
        <v>28559</v>
      </c>
      <c r="B14790" s="3" t="s">
        <v>28560</v>
      </c>
      <c r="C14790" s="2"/>
      <c r="D14790" s="2" t="s">
        <v>16</v>
      </c>
      <c r="E14790" s="4">
        <f>5.00*(1-Z1%)</f>
        <v>5</v>
      </c>
      <c r="F14790" s="2">
        <v>22</v>
      </c>
      <c r="G14790" s="2"/>
    </row>
    <row r="14791" spans="1:26" customHeight="1" ht="18" hidden="true" outlineLevel="3">
      <c r="A14791" s="2" t="s">
        <v>28561</v>
      </c>
      <c r="B14791" s="3" t="s">
        <v>28562</v>
      </c>
      <c r="C14791" s="2"/>
      <c r="D14791" s="2" t="s">
        <v>16</v>
      </c>
      <c r="E14791" s="4">
        <f>5.00*(1-Z1%)</f>
        <v>5</v>
      </c>
      <c r="F14791" s="2">
        <v>25</v>
      </c>
      <c r="G14791" s="2"/>
    </row>
    <row r="14792" spans="1:26" customHeight="1" ht="18" hidden="true" outlineLevel="3">
      <c r="A14792" s="2" t="s">
        <v>28563</v>
      </c>
      <c r="B14792" s="3" t="s">
        <v>28564</v>
      </c>
      <c r="C14792" s="2"/>
      <c r="D14792" s="2" t="s">
        <v>16</v>
      </c>
      <c r="E14792" s="4">
        <f>5.00*(1-Z1%)</f>
        <v>5</v>
      </c>
      <c r="F14792" s="2">
        <v>25</v>
      </c>
      <c r="G14792" s="2"/>
    </row>
    <row r="14793" spans="1:26" customHeight="1" ht="18" hidden="true" outlineLevel="3">
      <c r="A14793" s="2" t="s">
        <v>28565</v>
      </c>
      <c r="B14793" s="3" t="s">
        <v>28566</v>
      </c>
      <c r="C14793" s="2"/>
      <c r="D14793" s="2" t="s">
        <v>16</v>
      </c>
      <c r="E14793" s="4">
        <f>5.00*(1-Z1%)</f>
        <v>5</v>
      </c>
      <c r="F14793" s="2">
        <v>25</v>
      </c>
      <c r="G14793" s="2"/>
    </row>
    <row r="14794" spans="1:26" customHeight="1" ht="18" hidden="true" outlineLevel="3">
      <c r="A14794" s="2" t="s">
        <v>28567</v>
      </c>
      <c r="B14794" s="3" t="s">
        <v>28568</v>
      </c>
      <c r="C14794" s="2"/>
      <c r="D14794" s="2" t="s">
        <v>16</v>
      </c>
      <c r="E14794" s="4">
        <f>5.00*(1-Z1%)</f>
        <v>5</v>
      </c>
      <c r="F14794" s="2">
        <v>25</v>
      </c>
      <c r="G14794" s="2"/>
    </row>
    <row r="14795" spans="1:26" customHeight="1" ht="18" hidden="true" outlineLevel="3">
      <c r="A14795" s="2" t="s">
        <v>28569</v>
      </c>
      <c r="B14795" s="3" t="s">
        <v>28570</v>
      </c>
      <c r="C14795" s="2"/>
      <c r="D14795" s="2" t="s">
        <v>16</v>
      </c>
      <c r="E14795" s="4">
        <f>5.00*(1-Z1%)</f>
        <v>5</v>
      </c>
      <c r="F14795" s="2">
        <v>25</v>
      </c>
      <c r="G14795" s="2"/>
    </row>
    <row r="14796" spans="1:26" customHeight="1" ht="18" hidden="true" outlineLevel="3">
      <c r="A14796" s="2" t="s">
        <v>28571</v>
      </c>
      <c r="B14796" s="3" t="s">
        <v>28572</v>
      </c>
      <c r="C14796" s="2"/>
      <c r="D14796" s="2" t="s">
        <v>16</v>
      </c>
      <c r="E14796" s="4">
        <f>5.00*(1-Z1%)</f>
        <v>5</v>
      </c>
      <c r="F14796" s="2">
        <v>25</v>
      </c>
      <c r="G14796" s="2"/>
    </row>
    <row r="14797" spans="1:26" customHeight="1" ht="18" hidden="true" outlineLevel="3">
      <c r="A14797" s="2" t="s">
        <v>28573</v>
      </c>
      <c r="B14797" s="3" t="s">
        <v>28574</v>
      </c>
      <c r="C14797" s="2"/>
      <c r="D14797" s="2" t="s">
        <v>16</v>
      </c>
      <c r="E14797" s="4">
        <f>5.00*(1-Z1%)</f>
        <v>5</v>
      </c>
      <c r="F14797" s="2">
        <v>25</v>
      </c>
      <c r="G14797" s="2"/>
    </row>
    <row r="14798" spans="1:26" customHeight="1" ht="18" hidden="true" outlineLevel="3">
      <c r="A14798" s="2" t="s">
        <v>28575</v>
      </c>
      <c r="B14798" s="3" t="s">
        <v>28576</v>
      </c>
      <c r="C14798" s="2"/>
      <c r="D14798" s="2" t="s">
        <v>16</v>
      </c>
      <c r="E14798" s="4">
        <f>5.00*(1-Z1%)</f>
        <v>5</v>
      </c>
      <c r="F14798" s="2">
        <v>25</v>
      </c>
      <c r="G14798" s="2"/>
    </row>
    <row r="14799" spans="1:26" customHeight="1" ht="18" hidden="true" outlineLevel="3">
      <c r="A14799" s="2" t="s">
        <v>28577</v>
      </c>
      <c r="B14799" s="3" t="s">
        <v>28578</v>
      </c>
      <c r="C14799" s="2"/>
      <c r="D14799" s="2" t="s">
        <v>16</v>
      </c>
      <c r="E14799" s="4">
        <f>5.00*(1-Z1%)</f>
        <v>5</v>
      </c>
      <c r="F14799" s="2">
        <v>25</v>
      </c>
      <c r="G14799" s="2"/>
    </row>
    <row r="14800" spans="1:26" customHeight="1" ht="18" hidden="true" outlineLevel="3">
      <c r="A14800" s="2" t="s">
        <v>28579</v>
      </c>
      <c r="B14800" s="3" t="s">
        <v>28580</v>
      </c>
      <c r="C14800" s="2"/>
      <c r="D14800" s="2" t="s">
        <v>16</v>
      </c>
      <c r="E14800" s="4">
        <f>5.00*(1-Z1%)</f>
        <v>5</v>
      </c>
      <c r="F14800" s="2">
        <v>25</v>
      </c>
      <c r="G14800" s="2"/>
    </row>
    <row r="14801" spans="1:26" customHeight="1" ht="18" hidden="true" outlineLevel="3">
      <c r="A14801" s="2" t="s">
        <v>28581</v>
      </c>
      <c r="B14801" s="3" t="s">
        <v>28582</v>
      </c>
      <c r="C14801" s="2"/>
      <c r="D14801" s="2" t="s">
        <v>16</v>
      </c>
      <c r="E14801" s="4">
        <f>5.00*(1-Z1%)</f>
        <v>5</v>
      </c>
      <c r="F14801" s="2">
        <v>25</v>
      </c>
      <c r="G14801" s="2"/>
    </row>
    <row r="14802" spans="1:26" customHeight="1" ht="18" hidden="true" outlineLevel="3">
      <c r="A14802" s="2" t="s">
        <v>28583</v>
      </c>
      <c r="B14802" s="3" t="s">
        <v>28584</v>
      </c>
      <c r="C14802" s="2"/>
      <c r="D14802" s="2" t="s">
        <v>16</v>
      </c>
      <c r="E14802" s="4">
        <f>5.00*(1-Z1%)</f>
        <v>5</v>
      </c>
      <c r="F14802" s="2">
        <v>25</v>
      </c>
      <c r="G14802" s="2"/>
    </row>
    <row r="14803" spans="1:26" customHeight="1" ht="18" hidden="true" outlineLevel="3">
      <c r="A14803" s="2" t="s">
        <v>28585</v>
      </c>
      <c r="B14803" s="3" t="s">
        <v>28586</v>
      </c>
      <c r="C14803" s="2"/>
      <c r="D14803" s="2" t="s">
        <v>16</v>
      </c>
      <c r="E14803" s="4">
        <f>5.00*(1-Z1%)</f>
        <v>5</v>
      </c>
      <c r="F14803" s="2">
        <v>25</v>
      </c>
      <c r="G14803" s="2"/>
    </row>
    <row r="14804" spans="1:26" customHeight="1" ht="18" hidden="true" outlineLevel="3">
      <c r="A14804" s="2" t="s">
        <v>28587</v>
      </c>
      <c r="B14804" s="3" t="s">
        <v>28588</v>
      </c>
      <c r="C14804" s="2"/>
      <c r="D14804" s="2" t="s">
        <v>16</v>
      </c>
      <c r="E14804" s="4">
        <f>5.00*(1-Z1%)</f>
        <v>5</v>
      </c>
      <c r="F14804" s="2">
        <v>25</v>
      </c>
      <c r="G14804" s="2"/>
    </row>
    <row r="14805" spans="1:26" customHeight="1" ht="18" hidden="true" outlineLevel="3">
      <c r="A14805" s="2" t="s">
        <v>28589</v>
      </c>
      <c r="B14805" s="3" t="s">
        <v>28590</v>
      </c>
      <c r="C14805" s="2"/>
      <c r="D14805" s="2" t="s">
        <v>16</v>
      </c>
      <c r="E14805" s="4">
        <f>5.00*(1-Z1%)</f>
        <v>5</v>
      </c>
      <c r="F14805" s="2">
        <v>25</v>
      </c>
      <c r="G14805" s="2"/>
    </row>
    <row r="14806" spans="1:26" customHeight="1" ht="18" hidden="true" outlineLevel="3">
      <c r="A14806" s="2" t="s">
        <v>28591</v>
      </c>
      <c r="B14806" s="3" t="s">
        <v>28592</v>
      </c>
      <c r="C14806" s="2"/>
      <c r="D14806" s="2" t="s">
        <v>16</v>
      </c>
      <c r="E14806" s="4">
        <f>5.00*(1-Z1%)</f>
        <v>5</v>
      </c>
      <c r="F14806" s="2">
        <v>25</v>
      </c>
      <c r="G14806" s="2"/>
    </row>
    <row r="14807" spans="1:26" customHeight="1" ht="18" hidden="true" outlineLevel="3">
      <c r="A14807" s="2" t="s">
        <v>28593</v>
      </c>
      <c r="B14807" s="3" t="s">
        <v>28594</v>
      </c>
      <c r="C14807" s="2"/>
      <c r="D14807" s="2" t="s">
        <v>16</v>
      </c>
      <c r="E14807" s="4">
        <f>5.00*(1-Z1%)</f>
        <v>5</v>
      </c>
      <c r="F14807" s="2">
        <v>25</v>
      </c>
      <c r="G14807" s="2"/>
    </row>
    <row r="14808" spans="1:26" customHeight="1" ht="18" hidden="true" outlineLevel="3">
      <c r="A14808" s="2" t="s">
        <v>28595</v>
      </c>
      <c r="B14808" s="3" t="s">
        <v>28596</v>
      </c>
      <c r="C14808" s="2"/>
      <c r="D14808" s="2" t="s">
        <v>16</v>
      </c>
      <c r="E14808" s="4">
        <f>5.00*(1-Z1%)</f>
        <v>5</v>
      </c>
      <c r="F14808" s="2">
        <v>25</v>
      </c>
      <c r="G14808" s="2"/>
    </row>
    <row r="14809" spans="1:26" customHeight="1" ht="18" hidden="true" outlineLevel="3">
      <c r="A14809" s="2" t="s">
        <v>28597</v>
      </c>
      <c r="B14809" s="3" t="s">
        <v>28598</v>
      </c>
      <c r="C14809" s="2"/>
      <c r="D14809" s="2" t="s">
        <v>16</v>
      </c>
      <c r="E14809" s="4">
        <f>5.00*(1-Z1%)</f>
        <v>5</v>
      </c>
      <c r="F14809" s="2">
        <v>25</v>
      </c>
      <c r="G14809" s="2"/>
    </row>
    <row r="14810" spans="1:26" customHeight="1" ht="18" hidden="true" outlineLevel="3">
      <c r="A14810" s="2" t="s">
        <v>28599</v>
      </c>
      <c r="B14810" s="3" t="s">
        <v>28600</v>
      </c>
      <c r="C14810" s="2"/>
      <c r="D14810" s="2" t="s">
        <v>16</v>
      </c>
      <c r="E14810" s="4">
        <f>5.00*(1-Z1%)</f>
        <v>5</v>
      </c>
      <c r="F14810" s="2">
        <v>25</v>
      </c>
      <c r="G14810" s="2"/>
    </row>
    <row r="14811" spans="1:26" customHeight="1" ht="18" hidden="true" outlineLevel="3">
      <c r="A14811" s="2" t="s">
        <v>28601</v>
      </c>
      <c r="B14811" s="3" t="s">
        <v>28602</v>
      </c>
      <c r="C14811" s="2"/>
      <c r="D14811" s="2" t="s">
        <v>16</v>
      </c>
      <c r="E14811" s="4">
        <f>5.00*(1-Z1%)</f>
        <v>5</v>
      </c>
      <c r="F14811" s="2">
        <v>25</v>
      </c>
      <c r="G14811" s="2"/>
    </row>
    <row r="14812" spans="1:26" customHeight="1" ht="18" hidden="true" outlineLevel="3">
      <c r="A14812" s="2" t="s">
        <v>28603</v>
      </c>
      <c r="B14812" s="3" t="s">
        <v>28604</v>
      </c>
      <c r="C14812" s="2"/>
      <c r="D14812" s="2" t="s">
        <v>16</v>
      </c>
      <c r="E14812" s="4">
        <f>5.00*(1-Z1%)</f>
        <v>5</v>
      </c>
      <c r="F14812" s="2">
        <v>25</v>
      </c>
      <c r="G14812" s="2"/>
    </row>
    <row r="14813" spans="1:26" customHeight="1" ht="18" hidden="true" outlineLevel="3">
      <c r="A14813" s="2" t="s">
        <v>28605</v>
      </c>
      <c r="B14813" s="3" t="s">
        <v>28606</v>
      </c>
      <c r="C14813" s="2"/>
      <c r="D14813" s="2" t="s">
        <v>16</v>
      </c>
      <c r="E14813" s="4">
        <f>5.00*(1-Z1%)</f>
        <v>5</v>
      </c>
      <c r="F14813" s="2">
        <v>25</v>
      </c>
      <c r="G14813" s="2"/>
    </row>
    <row r="14814" spans="1:26" customHeight="1" ht="18" hidden="true" outlineLevel="3">
      <c r="A14814" s="2" t="s">
        <v>28607</v>
      </c>
      <c r="B14814" s="3" t="s">
        <v>28608</v>
      </c>
      <c r="C14814" s="2"/>
      <c r="D14814" s="2" t="s">
        <v>16</v>
      </c>
      <c r="E14814" s="4">
        <f>5.00*(1-Z1%)</f>
        <v>5</v>
      </c>
      <c r="F14814" s="2">
        <v>25</v>
      </c>
      <c r="G14814" s="2"/>
    </row>
    <row r="14815" spans="1:26" customHeight="1" ht="18" hidden="true" outlineLevel="3">
      <c r="A14815" s="2" t="s">
        <v>28609</v>
      </c>
      <c r="B14815" s="3" t="s">
        <v>28610</v>
      </c>
      <c r="C14815" s="2"/>
      <c r="D14815" s="2" t="s">
        <v>16</v>
      </c>
      <c r="E14815" s="4">
        <f>5.00*(1-Z1%)</f>
        <v>5</v>
      </c>
      <c r="F14815" s="2">
        <v>25</v>
      </c>
      <c r="G14815" s="2"/>
    </row>
    <row r="14816" spans="1:26" customHeight="1" ht="18" hidden="true" outlineLevel="3">
      <c r="A14816" s="2" t="s">
        <v>28611</v>
      </c>
      <c r="B14816" s="3" t="s">
        <v>28612</v>
      </c>
      <c r="C14816" s="2"/>
      <c r="D14816" s="2" t="s">
        <v>16</v>
      </c>
      <c r="E14816" s="4">
        <f>5.00*(1-Z1%)</f>
        <v>5</v>
      </c>
      <c r="F14816" s="2">
        <v>20</v>
      </c>
      <c r="G14816" s="2"/>
    </row>
    <row r="14817" spans="1:26" customHeight="1" ht="18" hidden="true" outlineLevel="3">
      <c r="A14817" s="2" t="s">
        <v>28613</v>
      </c>
      <c r="B14817" s="3" t="s">
        <v>28614</v>
      </c>
      <c r="C14817" s="2"/>
      <c r="D14817" s="2" t="s">
        <v>16</v>
      </c>
      <c r="E14817" s="4">
        <f>5.00*(1-Z1%)</f>
        <v>5</v>
      </c>
      <c r="F14817" s="2">
        <v>25</v>
      </c>
      <c r="G14817" s="2"/>
    </row>
    <row r="14818" spans="1:26" customHeight="1" ht="18" hidden="true" outlineLevel="3">
      <c r="A14818" s="2" t="s">
        <v>28615</v>
      </c>
      <c r="B14818" s="3" t="s">
        <v>28616</v>
      </c>
      <c r="C14818" s="2"/>
      <c r="D14818" s="2" t="s">
        <v>16</v>
      </c>
      <c r="E14818" s="4">
        <f>5.00*(1-Z1%)</f>
        <v>5</v>
      </c>
      <c r="F14818" s="2">
        <v>21</v>
      </c>
      <c r="G14818" s="2"/>
    </row>
    <row r="14819" spans="1:26" customHeight="1" ht="18" hidden="true" outlineLevel="3">
      <c r="A14819" s="2" t="s">
        <v>28617</v>
      </c>
      <c r="B14819" s="3" t="s">
        <v>28618</v>
      </c>
      <c r="C14819" s="2"/>
      <c r="D14819" s="2" t="s">
        <v>16</v>
      </c>
      <c r="E14819" s="4">
        <f>5.00*(1-Z1%)</f>
        <v>5</v>
      </c>
      <c r="F14819" s="2">
        <v>25</v>
      </c>
      <c r="G14819" s="2"/>
    </row>
    <row r="14820" spans="1:26" customHeight="1" ht="18" hidden="true" outlineLevel="3">
      <c r="A14820" s="2" t="s">
        <v>28619</v>
      </c>
      <c r="B14820" s="3" t="s">
        <v>28620</v>
      </c>
      <c r="C14820" s="2"/>
      <c r="D14820" s="2" t="s">
        <v>16</v>
      </c>
      <c r="E14820" s="4">
        <f>5.00*(1-Z1%)</f>
        <v>5</v>
      </c>
      <c r="F14820" s="2">
        <v>25</v>
      </c>
      <c r="G14820" s="2"/>
    </row>
    <row r="14821" spans="1:26" customHeight="1" ht="18" hidden="true" outlineLevel="3">
      <c r="A14821" s="2" t="s">
        <v>28621</v>
      </c>
      <c r="B14821" s="3" t="s">
        <v>28622</v>
      </c>
      <c r="C14821" s="2"/>
      <c r="D14821" s="2" t="s">
        <v>16</v>
      </c>
      <c r="E14821" s="4">
        <f>10.00*(1-Z1%)</f>
        <v>10</v>
      </c>
      <c r="F14821" s="2">
        <v>25</v>
      </c>
      <c r="G14821" s="2"/>
    </row>
    <row r="14822" spans="1:26" customHeight="1" ht="18" hidden="true" outlineLevel="3">
      <c r="A14822" s="2" t="s">
        <v>28623</v>
      </c>
      <c r="B14822" s="3" t="s">
        <v>28624</v>
      </c>
      <c r="C14822" s="2"/>
      <c r="D14822" s="2" t="s">
        <v>16</v>
      </c>
      <c r="E14822" s="4">
        <f>10.00*(1-Z1%)</f>
        <v>10</v>
      </c>
      <c r="F14822" s="2">
        <v>25</v>
      </c>
      <c r="G14822" s="2"/>
    </row>
    <row r="14823" spans="1:26" customHeight="1" ht="18" hidden="true" outlineLevel="3">
      <c r="A14823" s="2" t="s">
        <v>28625</v>
      </c>
      <c r="B14823" s="3" t="s">
        <v>28626</v>
      </c>
      <c r="C14823" s="2"/>
      <c r="D14823" s="2" t="s">
        <v>16</v>
      </c>
      <c r="E14823" s="4">
        <f>10.00*(1-Z1%)</f>
        <v>10</v>
      </c>
      <c r="F14823" s="2">
        <v>25</v>
      </c>
      <c r="G14823" s="2"/>
    </row>
    <row r="14824" spans="1:26" customHeight="1" ht="18" hidden="true" outlineLevel="3">
      <c r="A14824" s="2" t="s">
        <v>28627</v>
      </c>
      <c r="B14824" s="3" t="s">
        <v>28628</v>
      </c>
      <c r="C14824" s="2"/>
      <c r="D14824" s="2" t="s">
        <v>16</v>
      </c>
      <c r="E14824" s="4">
        <f>10.00*(1-Z1%)</f>
        <v>10</v>
      </c>
      <c r="F14824" s="2">
        <v>25</v>
      </c>
      <c r="G14824" s="2"/>
    </row>
    <row r="14825" spans="1:26" customHeight="1" ht="18" hidden="true" outlineLevel="3">
      <c r="A14825" s="2" t="s">
        <v>28629</v>
      </c>
      <c r="B14825" s="3" t="s">
        <v>28630</v>
      </c>
      <c r="C14825" s="2"/>
      <c r="D14825" s="2" t="s">
        <v>16</v>
      </c>
      <c r="E14825" s="4">
        <f>10.00*(1-Z1%)</f>
        <v>10</v>
      </c>
      <c r="F14825" s="2">
        <v>25</v>
      </c>
      <c r="G14825" s="2"/>
    </row>
    <row r="14826" spans="1:26" customHeight="1" ht="18" hidden="true" outlineLevel="3">
      <c r="A14826" s="2" t="s">
        <v>28631</v>
      </c>
      <c r="B14826" s="3" t="s">
        <v>28632</v>
      </c>
      <c r="C14826" s="2"/>
      <c r="D14826" s="2" t="s">
        <v>16</v>
      </c>
      <c r="E14826" s="4">
        <f>10.00*(1-Z1%)</f>
        <v>10</v>
      </c>
      <c r="F14826" s="2">
        <v>25</v>
      </c>
      <c r="G14826" s="2"/>
    </row>
    <row r="14827" spans="1:26" customHeight="1" ht="18" hidden="true" outlineLevel="3">
      <c r="A14827" s="2" t="s">
        <v>28633</v>
      </c>
      <c r="B14827" s="3" t="s">
        <v>28634</v>
      </c>
      <c r="C14827" s="2"/>
      <c r="D14827" s="2" t="s">
        <v>16</v>
      </c>
      <c r="E14827" s="4">
        <f>10.00*(1-Z1%)</f>
        <v>10</v>
      </c>
      <c r="F14827" s="2">
        <v>25</v>
      </c>
      <c r="G14827" s="2"/>
    </row>
    <row r="14828" spans="1:26" customHeight="1" ht="18" hidden="true" outlineLevel="3">
      <c r="A14828" s="2" t="s">
        <v>28635</v>
      </c>
      <c r="B14828" s="3" t="s">
        <v>28636</v>
      </c>
      <c r="C14828" s="2"/>
      <c r="D14828" s="2" t="s">
        <v>16</v>
      </c>
      <c r="E14828" s="4">
        <f>10.00*(1-Z1%)</f>
        <v>10</v>
      </c>
      <c r="F14828" s="2">
        <v>7</v>
      </c>
      <c r="G14828" s="2"/>
    </row>
    <row r="14829" spans="1:26" customHeight="1" ht="18" hidden="true" outlineLevel="3">
      <c r="A14829" s="2" t="s">
        <v>28637</v>
      </c>
      <c r="B14829" s="3" t="s">
        <v>28638</v>
      </c>
      <c r="C14829" s="2"/>
      <c r="D14829" s="2" t="s">
        <v>16</v>
      </c>
      <c r="E14829" s="4">
        <f>10.00*(1-Z1%)</f>
        <v>10</v>
      </c>
      <c r="F14829" s="2">
        <v>1</v>
      </c>
      <c r="G14829" s="2"/>
    </row>
    <row r="14830" spans="1:26" customHeight="1" ht="18" hidden="true" outlineLevel="3">
      <c r="A14830" s="2" t="s">
        <v>28639</v>
      </c>
      <c r="B14830" s="3" t="s">
        <v>28640</v>
      </c>
      <c r="C14830" s="2"/>
      <c r="D14830" s="2" t="s">
        <v>16</v>
      </c>
      <c r="E14830" s="4">
        <f>10.00*(1-Z1%)</f>
        <v>10</v>
      </c>
      <c r="F14830" s="2">
        <v>20</v>
      </c>
      <c r="G14830" s="2"/>
    </row>
    <row r="14831" spans="1:26" customHeight="1" ht="18" hidden="true" outlineLevel="3">
      <c r="A14831" s="2" t="s">
        <v>28641</v>
      </c>
      <c r="B14831" s="3" t="s">
        <v>28642</v>
      </c>
      <c r="C14831" s="2"/>
      <c r="D14831" s="2" t="s">
        <v>16</v>
      </c>
      <c r="E14831" s="4">
        <f>10.00*(1-Z1%)</f>
        <v>10</v>
      </c>
      <c r="F14831" s="2">
        <v>1</v>
      </c>
      <c r="G14831" s="2"/>
    </row>
    <row r="14832" spans="1:26" customHeight="1" ht="18" hidden="true" outlineLevel="3">
      <c r="A14832" s="2" t="s">
        <v>28643</v>
      </c>
      <c r="B14832" s="3" t="s">
        <v>28644</v>
      </c>
      <c r="C14832" s="2"/>
      <c r="D14832" s="2" t="s">
        <v>16</v>
      </c>
      <c r="E14832" s="4">
        <f>10.00*(1-Z1%)</f>
        <v>10</v>
      </c>
      <c r="F14832" s="2">
        <v>25</v>
      </c>
      <c r="G14832" s="2"/>
    </row>
    <row r="14833" spans="1:26" customHeight="1" ht="18" hidden="true" outlineLevel="3">
      <c r="A14833" s="2" t="s">
        <v>28645</v>
      </c>
      <c r="B14833" s="3" t="s">
        <v>28646</v>
      </c>
      <c r="C14833" s="2"/>
      <c r="D14833" s="2" t="s">
        <v>16</v>
      </c>
      <c r="E14833" s="4">
        <f>10.00*(1-Z1%)</f>
        <v>10</v>
      </c>
      <c r="F14833" s="2">
        <v>25</v>
      </c>
      <c r="G14833" s="2"/>
    </row>
    <row r="14834" spans="1:26" customHeight="1" ht="18" hidden="true" outlineLevel="3">
      <c r="A14834" s="2" t="s">
        <v>28647</v>
      </c>
      <c r="B14834" s="3" t="s">
        <v>28648</v>
      </c>
      <c r="C14834" s="2"/>
      <c r="D14834" s="2" t="s">
        <v>16</v>
      </c>
      <c r="E14834" s="4">
        <f>10.00*(1-Z1%)</f>
        <v>10</v>
      </c>
      <c r="F14834" s="2">
        <v>25</v>
      </c>
      <c r="G14834" s="2"/>
    </row>
    <row r="14835" spans="1:26" customHeight="1" ht="18" hidden="true" outlineLevel="3">
      <c r="A14835" s="2" t="s">
        <v>28649</v>
      </c>
      <c r="B14835" s="3" t="s">
        <v>28650</v>
      </c>
      <c r="C14835" s="2"/>
      <c r="D14835" s="2" t="s">
        <v>16</v>
      </c>
      <c r="E14835" s="4">
        <f>10.00*(1-Z1%)</f>
        <v>10</v>
      </c>
      <c r="F14835" s="2">
        <v>15</v>
      </c>
      <c r="G14835" s="2"/>
    </row>
    <row r="14836" spans="1:26" customHeight="1" ht="18" hidden="true" outlineLevel="3">
      <c r="A14836" s="2" t="s">
        <v>28651</v>
      </c>
      <c r="B14836" s="3" t="s">
        <v>28652</v>
      </c>
      <c r="C14836" s="2"/>
      <c r="D14836" s="2" t="s">
        <v>16</v>
      </c>
      <c r="E14836" s="4">
        <f>10.00*(1-Z1%)</f>
        <v>10</v>
      </c>
      <c r="F14836" s="2">
        <v>25</v>
      </c>
      <c r="G14836" s="2"/>
    </row>
    <row r="14837" spans="1:26" customHeight="1" ht="18" hidden="true" outlineLevel="3">
      <c r="A14837" s="2" t="s">
        <v>28653</v>
      </c>
      <c r="B14837" s="3" t="s">
        <v>28654</v>
      </c>
      <c r="C14837" s="2"/>
      <c r="D14837" s="2" t="s">
        <v>16</v>
      </c>
      <c r="E14837" s="4">
        <f>10.00*(1-Z1%)</f>
        <v>10</v>
      </c>
      <c r="F14837" s="2">
        <v>25</v>
      </c>
      <c r="G14837" s="2"/>
    </row>
    <row r="14838" spans="1:26" customHeight="1" ht="18" hidden="true" outlineLevel="3">
      <c r="A14838" s="2" t="s">
        <v>28655</v>
      </c>
      <c r="B14838" s="3" t="s">
        <v>28656</v>
      </c>
      <c r="C14838" s="2"/>
      <c r="D14838" s="2" t="s">
        <v>16</v>
      </c>
      <c r="E14838" s="4">
        <f>10.00*(1-Z1%)</f>
        <v>10</v>
      </c>
      <c r="F14838" s="2">
        <v>23</v>
      </c>
      <c r="G14838" s="2"/>
    </row>
    <row r="14839" spans="1:26" customHeight="1" ht="18" hidden="true" outlineLevel="3">
      <c r="A14839" s="2" t="s">
        <v>28657</v>
      </c>
      <c r="B14839" s="3" t="s">
        <v>28658</v>
      </c>
      <c r="C14839" s="2"/>
      <c r="D14839" s="2" t="s">
        <v>16</v>
      </c>
      <c r="E14839" s="4">
        <f>10.00*(1-Z1%)</f>
        <v>10</v>
      </c>
      <c r="F14839" s="2">
        <v>19</v>
      </c>
      <c r="G14839" s="2"/>
    </row>
    <row r="14840" spans="1:26" customHeight="1" ht="18" hidden="true" outlineLevel="3">
      <c r="A14840" s="2" t="s">
        <v>28659</v>
      </c>
      <c r="B14840" s="3" t="s">
        <v>28660</v>
      </c>
      <c r="C14840" s="2"/>
      <c r="D14840" s="2" t="s">
        <v>16</v>
      </c>
      <c r="E14840" s="4">
        <f>10.00*(1-Z1%)</f>
        <v>10</v>
      </c>
      <c r="F14840" s="2">
        <v>25</v>
      </c>
      <c r="G14840" s="2"/>
    </row>
    <row r="14841" spans="1:26" customHeight="1" ht="18" hidden="true" outlineLevel="3">
      <c r="A14841" s="2" t="s">
        <v>28661</v>
      </c>
      <c r="B14841" s="3" t="s">
        <v>28662</v>
      </c>
      <c r="C14841" s="2"/>
      <c r="D14841" s="2" t="s">
        <v>16</v>
      </c>
      <c r="E14841" s="4">
        <f>10.00*(1-Z1%)</f>
        <v>10</v>
      </c>
      <c r="F14841" s="2">
        <v>23</v>
      </c>
      <c r="G14841" s="2"/>
    </row>
    <row r="14842" spans="1:26" customHeight="1" ht="18" hidden="true" outlineLevel="3">
      <c r="A14842" s="2" t="s">
        <v>28663</v>
      </c>
      <c r="B14842" s="3" t="s">
        <v>28664</v>
      </c>
      <c r="C14842" s="2"/>
      <c r="D14842" s="2" t="s">
        <v>16</v>
      </c>
      <c r="E14842" s="4">
        <f>10.00*(1-Z1%)</f>
        <v>10</v>
      </c>
      <c r="F14842" s="2">
        <v>21</v>
      </c>
      <c r="G14842" s="2"/>
    </row>
    <row r="14843" spans="1:26" customHeight="1" ht="18" hidden="true" outlineLevel="3">
      <c r="A14843" s="2" t="s">
        <v>28665</v>
      </c>
      <c r="B14843" s="3" t="s">
        <v>28666</v>
      </c>
      <c r="C14843" s="2"/>
      <c r="D14843" s="2" t="s">
        <v>16</v>
      </c>
      <c r="E14843" s="4">
        <f>10.00*(1-Z1%)</f>
        <v>10</v>
      </c>
      <c r="F14843" s="2">
        <v>15</v>
      </c>
      <c r="G14843" s="2"/>
    </row>
    <row r="14844" spans="1:26" customHeight="1" ht="18" hidden="true" outlineLevel="3">
      <c r="A14844" s="2" t="s">
        <v>28667</v>
      </c>
      <c r="B14844" s="3" t="s">
        <v>28668</v>
      </c>
      <c r="C14844" s="2"/>
      <c r="D14844" s="2" t="s">
        <v>16</v>
      </c>
      <c r="E14844" s="4">
        <f>10.00*(1-Z1%)</f>
        <v>10</v>
      </c>
      <c r="F14844" s="2">
        <v>25</v>
      </c>
      <c r="G14844" s="2"/>
    </row>
    <row r="14845" spans="1:26" customHeight="1" ht="18" hidden="true" outlineLevel="3">
      <c r="A14845" s="2" t="s">
        <v>28669</v>
      </c>
      <c r="B14845" s="3" t="s">
        <v>28670</v>
      </c>
      <c r="C14845" s="2"/>
      <c r="D14845" s="2" t="s">
        <v>16</v>
      </c>
      <c r="E14845" s="4">
        <f>10.00*(1-Z1%)</f>
        <v>10</v>
      </c>
      <c r="F14845" s="2">
        <v>25</v>
      </c>
      <c r="G14845" s="2"/>
    </row>
    <row r="14846" spans="1:26" customHeight="1" ht="18" hidden="true" outlineLevel="3">
      <c r="A14846" s="2" t="s">
        <v>28671</v>
      </c>
      <c r="B14846" s="3" t="s">
        <v>28672</v>
      </c>
      <c r="C14846" s="2"/>
      <c r="D14846" s="2" t="s">
        <v>16</v>
      </c>
      <c r="E14846" s="4">
        <f>10.00*(1-Z1%)</f>
        <v>10</v>
      </c>
      <c r="F14846" s="2">
        <v>25</v>
      </c>
      <c r="G14846" s="2"/>
    </row>
    <row r="14847" spans="1:26" customHeight="1" ht="18" hidden="true" outlineLevel="3">
      <c r="A14847" s="2" t="s">
        <v>28673</v>
      </c>
      <c r="B14847" s="3" t="s">
        <v>28674</v>
      </c>
      <c r="C14847" s="2"/>
      <c r="D14847" s="2" t="s">
        <v>16</v>
      </c>
      <c r="E14847" s="4">
        <f>10.00*(1-Z1%)</f>
        <v>10</v>
      </c>
      <c r="F14847" s="2">
        <v>25</v>
      </c>
      <c r="G14847" s="2"/>
    </row>
    <row r="14848" spans="1:26" customHeight="1" ht="18" hidden="true" outlineLevel="3">
      <c r="A14848" s="2" t="s">
        <v>28675</v>
      </c>
      <c r="B14848" s="3" t="s">
        <v>28676</v>
      </c>
      <c r="C14848" s="2"/>
      <c r="D14848" s="2" t="s">
        <v>16</v>
      </c>
      <c r="E14848" s="4">
        <f>10.00*(1-Z1%)</f>
        <v>10</v>
      </c>
      <c r="F14848" s="2">
        <v>25</v>
      </c>
      <c r="G14848" s="2"/>
    </row>
    <row r="14849" spans="1:26" customHeight="1" ht="18" hidden="true" outlineLevel="3">
      <c r="A14849" s="2" t="s">
        <v>28677</v>
      </c>
      <c r="B14849" s="3" t="s">
        <v>28678</v>
      </c>
      <c r="C14849" s="2"/>
      <c r="D14849" s="2" t="s">
        <v>16</v>
      </c>
      <c r="E14849" s="4">
        <f>10.00*(1-Z1%)</f>
        <v>10</v>
      </c>
      <c r="F14849" s="2">
        <v>25</v>
      </c>
      <c r="G14849" s="2"/>
    </row>
    <row r="14850" spans="1:26" customHeight="1" ht="18" hidden="true" outlineLevel="3">
      <c r="A14850" s="2" t="s">
        <v>28679</v>
      </c>
      <c r="B14850" s="3" t="s">
        <v>28680</v>
      </c>
      <c r="C14850" s="2"/>
      <c r="D14850" s="2" t="s">
        <v>16</v>
      </c>
      <c r="E14850" s="4">
        <f>10.00*(1-Z1%)</f>
        <v>10</v>
      </c>
      <c r="F14850" s="2">
        <v>14</v>
      </c>
      <c r="G14850" s="2"/>
    </row>
    <row r="14851" spans="1:26" customHeight="1" ht="18" hidden="true" outlineLevel="3">
      <c r="A14851" s="2" t="s">
        <v>28681</v>
      </c>
      <c r="B14851" s="3" t="s">
        <v>28682</v>
      </c>
      <c r="C14851" s="2"/>
      <c r="D14851" s="2" t="s">
        <v>16</v>
      </c>
      <c r="E14851" s="4">
        <f>10.00*(1-Z1%)</f>
        <v>10</v>
      </c>
      <c r="F14851" s="2">
        <v>25</v>
      </c>
      <c r="G14851" s="2"/>
    </row>
    <row r="14852" spans="1:26" customHeight="1" ht="18" hidden="true" outlineLevel="3">
      <c r="A14852" s="2" t="s">
        <v>28683</v>
      </c>
      <c r="B14852" s="3" t="s">
        <v>28684</v>
      </c>
      <c r="C14852" s="2"/>
      <c r="D14852" s="2" t="s">
        <v>16</v>
      </c>
      <c r="E14852" s="4">
        <f>10.00*(1-Z1%)</f>
        <v>10</v>
      </c>
      <c r="F14852" s="2">
        <v>9</v>
      </c>
      <c r="G14852" s="2"/>
    </row>
    <row r="14853" spans="1:26" customHeight="1" ht="18" hidden="true" outlineLevel="3">
      <c r="A14853" s="2" t="s">
        <v>28685</v>
      </c>
      <c r="B14853" s="3" t="s">
        <v>28686</v>
      </c>
      <c r="C14853" s="2"/>
      <c r="D14853" s="2" t="s">
        <v>16</v>
      </c>
      <c r="E14853" s="4">
        <f>10.00*(1-Z1%)</f>
        <v>10</v>
      </c>
      <c r="F14853" s="2">
        <v>25</v>
      </c>
      <c r="G14853" s="2"/>
    </row>
    <row r="14854" spans="1:26" customHeight="1" ht="18" hidden="true" outlineLevel="3">
      <c r="A14854" s="2" t="s">
        <v>28687</v>
      </c>
      <c r="B14854" s="3" t="s">
        <v>28688</v>
      </c>
      <c r="C14854" s="2"/>
      <c r="D14854" s="2" t="s">
        <v>16</v>
      </c>
      <c r="E14854" s="4">
        <f>10.00*(1-Z1%)</f>
        <v>10</v>
      </c>
      <c r="F14854" s="2">
        <v>15</v>
      </c>
      <c r="G14854" s="2"/>
    </row>
    <row r="14855" spans="1:26" customHeight="1" ht="18" hidden="true" outlineLevel="3">
      <c r="A14855" s="2" t="s">
        <v>28689</v>
      </c>
      <c r="B14855" s="3" t="s">
        <v>28690</v>
      </c>
      <c r="C14855" s="2"/>
      <c r="D14855" s="2" t="s">
        <v>16</v>
      </c>
      <c r="E14855" s="4">
        <f>10.00*(1-Z1%)</f>
        <v>10</v>
      </c>
      <c r="F14855" s="2">
        <v>25</v>
      </c>
      <c r="G14855" s="2"/>
    </row>
    <row r="14856" spans="1:26" customHeight="1" ht="18" hidden="true" outlineLevel="3">
      <c r="A14856" s="2" t="s">
        <v>28691</v>
      </c>
      <c r="B14856" s="3" t="s">
        <v>28692</v>
      </c>
      <c r="C14856" s="2"/>
      <c r="D14856" s="2" t="s">
        <v>16</v>
      </c>
      <c r="E14856" s="4">
        <f>10.00*(1-Z1%)</f>
        <v>10</v>
      </c>
      <c r="F14856" s="2">
        <v>25</v>
      </c>
      <c r="G14856" s="2"/>
    </row>
    <row r="14857" spans="1:26" customHeight="1" ht="18" hidden="true" outlineLevel="3">
      <c r="A14857" s="2" t="s">
        <v>28693</v>
      </c>
      <c r="B14857" s="3" t="s">
        <v>28694</v>
      </c>
      <c r="C14857" s="2"/>
      <c r="D14857" s="2" t="s">
        <v>16</v>
      </c>
      <c r="E14857" s="4">
        <f>10.00*(1-Z1%)</f>
        <v>10</v>
      </c>
      <c r="F14857" s="2">
        <v>25</v>
      </c>
      <c r="G14857" s="2"/>
    </row>
    <row r="14858" spans="1:26" customHeight="1" ht="18" hidden="true" outlineLevel="3">
      <c r="A14858" s="2" t="s">
        <v>28695</v>
      </c>
      <c r="B14858" s="3" t="s">
        <v>28696</v>
      </c>
      <c r="C14858" s="2"/>
      <c r="D14858" s="2" t="s">
        <v>16</v>
      </c>
      <c r="E14858" s="4">
        <f>10.00*(1-Z1%)</f>
        <v>10</v>
      </c>
      <c r="F14858" s="2">
        <v>25</v>
      </c>
      <c r="G14858" s="2"/>
    </row>
    <row r="14859" spans="1:26" customHeight="1" ht="18" hidden="true" outlineLevel="3">
      <c r="A14859" s="2" t="s">
        <v>28697</v>
      </c>
      <c r="B14859" s="3" t="s">
        <v>28698</v>
      </c>
      <c r="C14859" s="2"/>
      <c r="D14859" s="2" t="s">
        <v>16</v>
      </c>
      <c r="E14859" s="4">
        <f>10.00*(1-Z1%)</f>
        <v>10</v>
      </c>
      <c r="F14859" s="2">
        <v>25</v>
      </c>
      <c r="G14859" s="2"/>
    </row>
    <row r="14860" spans="1:26" customHeight="1" ht="18" hidden="true" outlineLevel="3">
      <c r="A14860" s="2" t="s">
        <v>28699</v>
      </c>
      <c r="B14860" s="3" t="s">
        <v>28700</v>
      </c>
      <c r="C14860" s="2"/>
      <c r="D14860" s="2" t="s">
        <v>16</v>
      </c>
      <c r="E14860" s="4">
        <f>10.00*(1-Z1%)</f>
        <v>10</v>
      </c>
      <c r="F14860" s="2">
        <v>25</v>
      </c>
      <c r="G14860" s="2"/>
    </row>
    <row r="14861" spans="1:26" customHeight="1" ht="18" hidden="true" outlineLevel="3">
      <c r="A14861" s="2" t="s">
        <v>28701</v>
      </c>
      <c r="B14861" s="3" t="s">
        <v>28702</v>
      </c>
      <c r="C14861" s="2"/>
      <c r="D14861" s="2" t="s">
        <v>16</v>
      </c>
      <c r="E14861" s="4">
        <f>10.00*(1-Z1%)</f>
        <v>10</v>
      </c>
      <c r="F14861" s="2">
        <v>25</v>
      </c>
      <c r="G14861" s="2"/>
    </row>
    <row r="14862" spans="1:26" customHeight="1" ht="18" hidden="true" outlineLevel="3">
      <c r="A14862" s="2" t="s">
        <v>28703</v>
      </c>
      <c r="B14862" s="3" t="s">
        <v>28704</v>
      </c>
      <c r="C14862" s="2"/>
      <c r="D14862" s="2" t="s">
        <v>16</v>
      </c>
      <c r="E14862" s="4">
        <f>10.00*(1-Z1%)</f>
        <v>10</v>
      </c>
      <c r="F14862" s="2">
        <v>25</v>
      </c>
      <c r="G14862" s="2"/>
    </row>
    <row r="14863" spans="1:26" customHeight="1" ht="18" hidden="true" outlineLevel="3">
      <c r="A14863" s="2" t="s">
        <v>28705</v>
      </c>
      <c r="B14863" s="3" t="s">
        <v>28706</v>
      </c>
      <c r="C14863" s="2"/>
      <c r="D14863" s="2" t="s">
        <v>16</v>
      </c>
      <c r="E14863" s="4">
        <f>10.00*(1-Z1%)</f>
        <v>10</v>
      </c>
      <c r="F14863" s="2">
        <v>15</v>
      </c>
      <c r="G14863" s="2"/>
    </row>
    <row r="14864" spans="1:26" customHeight="1" ht="18" hidden="true" outlineLevel="3">
      <c r="A14864" s="2" t="s">
        <v>28707</v>
      </c>
      <c r="B14864" s="3" t="s">
        <v>28708</v>
      </c>
      <c r="C14864" s="2"/>
      <c r="D14864" s="2" t="s">
        <v>16</v>
      </c>
      <c r="E14864" s="4">
        <f>10.00*(1-Z1%)</f>
        <v>10</v>
      </c>
      <c r="F14864" s="2">
        <v>25</v>
      </c>
      <c r="G14864" s="2"/>
    </row>
    <row r="14865" spans="1:26" customHeight="1" ht="18" hidden="true" outlineLevel="3">
      <c r="A14865" s="2" t="s">
        <v>28709</v>
      </c>
      <c r="B14865" s="3" t="s">
        <v>28710</v>
      </c>
      <c r="C14865" s="2"/>
      <c r="D14865" s="2" t="s">
        <v>16</v>
      </c>
      <c r="E14865" s="4">
        <f>10.00*(1-Z1%)</f>
        <v>10</v>
      </c>
      <c r="F14865" s="2">
        <v>25</v>
      </c>
      <c r="G14865" s="2"/>
    </row>
    <row r="14866" spans="1:26" customHeight="1" ht="18" hidden="true" outlineLevel="3">
      <c r="A14866" s="2" t="s">
        <v>28711</v>
      </c>
      <c r="B14866" s="3" t="s">
        <v>28712</v>
      </c>
      <c r="C14866" s="2"/>
      <c r="D14866" s="2" t="s">
        <v>16</v>
      </c>
      <c r="E14866" s="4">
        <f>10.00*(1-Z1%)</f>
        <v>10</v>
      </c>
      <c r="F14866" s="2">
        <v>20</v>
      </c>
      <c r="G14866" s="2"/>
    </row>
    <row r="14867" spans="1:26" customHeight="1" ht="18" hidden="true" outlineLevel="3">
      <c r="A14867" s="2" t="s">
        <v>28713</v>
      </c>
      <c r="B14867" s="3" t="s">
        <v>28714</v>
      </c>
      <c r="C14867" s="2"/>
      <c r="D14867" s="2" t="s">
        <v>16</v>
      </c>
      <c r="E14867" s="4">
        <f>10.00*(1-Z1%)</f>
        <v>10</v>
      </c>
      <c r="F14867" s="2">
        <v>25</v>
      </c>
      <c r="G14867" s="2"/>
    </row>
    <row r="14868" spans="1:26" customHeight="1" ht="18" hidden="true" outlineLevel="3">
      <c r="A14868" s="2" t="s">
        <v>28715</v>
      </c>
      <c r="B14868" s="3" t="s">
        <v>28716</v>
      </c>
      <c r="C14868" s="2"/>
      <c r="D14868" s="2" t="s">
        <v>16</v>
      </c>
      <c r="E14868" s="4">
        <f>10.00*(1-Z1%)</f>
        <v>10</v>
      </c>
      <c r="F14868" s="2">
        <v>25</v>
      </c>
      <c r="G14868" s="2"/>
    </row>
    <row r="14869" spans="1:26" customHeight="1" ht="18" hidden="true" outlineLevel="3">
      <c r="A14869" s="2" t="s">
        <v>28717</v>
      </c>
      <c r="B14869" s="3" t="s">
        <v>28718</v>
      </c>
      <c r="C14869" s="2"/>
      <c r="D14869" s="2" t="s">
        <v>16</v>
      </c>
      <c r="E14869" s="4">
        <f>10.00*(1-Z1%)</f>
        <v>10</v>
      </c>
      <c r="F14869" s="2">
        <v>15</v>
      </c>
      <c r="G14869" s="2"/>
    </row>
    <row r="14870" spans="1:26" customHeight="1" ht="18" hidden="true" outlineLevel="3">
      <c r="A14870" s="2" t="s">
        <v>28719</v>
      </c>
      <c r="B14870" s="3" t="s">
        <v>28720</v>
      </c>
      <c r="C14870" s="2"/>
      <c r="D14870" s="2" t="s">
        <v>16</v>
      </c>
      <c r="E14870" s="4">
        <f>10.00*(1-Z1%)</f>
        <v>10</v>
      </c>
      <c r="F14870" s="2">
        <v>25</v>
      </c>
      <c r="G14870" s="2"/>
    </row>
    <row r="14871" spans="1:26" customHeight="1" ht="18" hidden="true" outlineLevel="3">
      <c r="A14871" s="2" t="s">
        <v>28721</v>
      </c>
      <c r="B14871" s="3" t="s">
        <v>28722</v>
      </c>
      <c r="C14871" s="2"/>
      <c r="D14871" s="2" t="s">
        <v>16</v>
      </c>
      <c r="E14871" s="4">
        <f>10.00*(1-Z1%)</f>
        <v>10</v>
      </c>
      <c r="F14871" s="2">
        <v>25</v>
      </c>
      <c r="G14871" s="2"/>
    </row>
    <row r="14872" spans="1:26" customHeight="1" ht="18" hidden="true" outlineLevel="3">
      <c r="A14872" s="2" t="s">
        <v>28723</v>
      </c>
      <c r="B14872" s="3" t="s">
        <v>28724</v>
      </c>
      <c r="C14872" s="2"/>
      <c r="D14872" s="2" t="s">
        <v>16</v>
      </c>
      <c r="E14872" s="4">
        <f>10.00*(1-Z1%)</f>
        <v>10</v>
      </c>
      <c r="F14872" s="2">
        <v>25</v>
      </c>
      <c r="G14872" s="2"/>
    </row>
    <row r="14873" spans="1:26" customHeight="1" ht="18" hidden="true" outlineLevel="3">
      <c r="A14873" s="2" t="s">
        <v>28725</v>
      </c>
      <c r="B14873" s="3" t="s">
        <v>28726</v>
      </c>
      <c r="C14873" s="2"/>
      <c r="D14873" s="2" t="s">
        <v>16</v>
      </c>
      <c r="E14873" s="4">
        <f>10.00*(1-Z1%)</f>
        <v>10</v>
      </c>
      <c r="F14873" s="2">
        <v>15</v>
      </c>
      <c r="G14873" s="2"/>
    </row>
    <row r="14874" spans="1:26" customHeight="1" ht="18" hidden="true" outlineLevel="3">
      <c r="A14874" s="2" t="s">
        <v>28727</v>
      </c>
      <c r="B14874" s="3" t="s">
        <v>28728</v>
      </c>
      <c r="C14874" s="2"/>
      <c r="D14874" s="2" t="s">
        <v>16</v>
      </c>
      <c r="E14874" s="4">
        <f>10.00*(1-Z1%)</f>
        <v>10</v>
      </c>
      <c r="F14874" s="2">
        <v>25</v>
      </c>
      <c r="G14874" s="2"/>
    </row>
    <row r="14875" spans="1:26" customHeight="1" ht="18" hidden="true" outlineLevel="3">
      <c r="A14875" s="2" t="s">
        <v>28729</v>
      </c>
      <c r="B14875" s="3" t="s">
        <v>28730</v>
      </c>
      <c r="C14875" s="2"/>
      <c r="D14875" s="2" t="s">
        <v>16</v>
      </c>
      <c r="E14875" s="4">
        <f>10.00*(1-Z1%)</f>
        <v>10</v>
      </c>
      <c r="F14875" s="2">
        <v>25</v>
      </c>
      <c r="G14875" s="2"/>
    </row>
    <row r="14876" spans="1:26" customHeight="1" ht="18" hidden="true" outlineLevel="3">
      <c r="A14876" s="2" t="s">
        <v>28731</v>
      </c>
      <c r="B14876" s="3" t="s">
        <v>28732</v>
      </c>
      <c r="C14876" s="2"/>
      <c r="D14876" s="2" t="s">
        <v>16</v>
      </c>
      <c r="E14876" s="4">
        <f>10.00*(1-Z1%)</f>
        <v>10</v>
      </c>
      <c r="F14876" s="2">
        <v>25</v>
      </c>
      <c r="G14876" s="2"/>
    </row>
    <row r="14877" spans="1:26" customHeight="1" ht="18" hidden="true" outlineLevel="3">
      <c r="A14877" s="2" t="s">
        <v>28733</v>
      </c>
      <c r="B14877" s="3" t="s">
        <v>28734</v>
      </c>
      <c r="C14877" s="2"/>
      <c r="D14877" s="2" t="s">
        <v>16</v>
      </c>
      <c r="E14877" s="4">
        <f>10.00*(1-Z1%)</f>
        <v>10</v>
      </c>
      <c r="F14877" s="2">
        <v>25</v>
      </c>
      <c r="G14877" s="2"/>
    </row>
    <row r="14878" spans="1:26" customHeight="1" ht="18" hidden="true" outlineLevel="3">
      <c r="A14878" s="2" t="s">
        <v>28735</v>
      </c>
      <c r="B14878" s="3" t="s">
        <v>28736</v>
      </c>
      <c r="C14878" s="2"/>
      <c r="D14878" s="2" t="s">
        <v>16</v>
      </c>
      <c r="E14878" s="4">
        <f>10.00*(1-Z1%)</f>
        <v>10</v>
      </c>
      <c r="F14878" s="2">
        <v>15</v>
      </c>
      <c r="G14878" s="2"/>
    </row>
    <row r="14879" spans="1:26" customHeight="1" ht="18" hidden="true" outlineLevel="3">
      <c r="A14879" s="2" t="s">
        <v>28737</v>
      </c>
      <c r="B14879" s="3" t="s">
        <v>28738</v>
      </c>
      <c r="C14879" s="2"/>
      <c r="D14879" s="2" t="s">
        <v>16</v>
      </c>
      <c r="E14879" s="4">
        <f>10.00*(1-Z1%)</f>
        <v>10</v>
      </c>
      <c r="F14879" s="2">
        <v>25</v>
      </c>
      <c r="G14879" s="2"/>
    </row>
    <row r="14880" spans="1:26" customHeight="1" ht="18" hidden="true" outlineLevel="3">
      <c r="A14880" s="2" t="s">
        <v>28739</v>
      </c>
      <c r="B14880" s="3" t="s">
        <v>28740</v>
      </c>
      <c r="C14880" s="2"/>
      <c r="D14880" s="2" t="s">
        <v>16</v>
      </c>
      <c r="E14880" s="4">
        <f>10.00*(1-Z1%)</f>
        <v>10</v>
      </c>
      <c r="F14880" s="2">
        <v>25</v>
      </c>
      <c r="G14880" s="2"/>
    </row>
    <row r="14881" spans="1:26" customHeight="1" ht="18" hidden="true" outlineLevel="3">
      <c r="A14881" s="2" t="s">
        <v>28741</v>
      </c>
      <c r="B14881" s="3" t="s">
        <v>28742</v>
      </c>
      <c r="C14881" s="2"/>
      <c r="D14881" s="2" t="s">
        <v>16</v>
      </c>
      <c r="E14881" s="4">
        <f>10.00*(1-Z1%)</f>
        <v>10</v>
      </c>
      <c r="F14881" s="2">
        <v>25</v>
      </c>
      <c r="G14881" s="2"/>
    </row>
    <row r="14882" spans="1:26" customHeight="1" ht="18" hidden="true" outlineLevel="3">
      <c r="A14882" s="2" t="s">
        <v>28743</v>
      </c>
      <c r="B14882" s="3" t="s">
        <v>28744</v>
      </c>
      <c r="C14882" s="2"/>
      <c r="D14882" s="2" t="s">
        <v>16</v>
      </c>
      <c r="E14882" s="4">
        <f>10.00*(1-Z1%)</f>
        <v>10</v>
      </c>
      <c r="F14882" s="2">
        <v>25</v>
      </c>
      <c r="G14882" s="2"/>
    </row>
    <row r="14883" spans="1:26" customHeight="1" ht="18" hidden="true" outlineLevel="3">
      <c r="A14883" s="2" t="s">
        <v>28745</v>
      </c>
      <c r="B14883" s="3" t="s">
        <v>28746</v>
      </c>
      <c r="C14883" s="2"/>
      <c r="D14883" s="2" t="s">
        <v>16</v>
      </c>
      <c r="E14883" s="4">
        <f>10.00*(1-Z1%)</f>
        <v>10</v>
      </c>
      <c r="F14883" s="2">
        <v>25</v>
      </c>
      <c r="G14883" s="2"/>
    </row>
    <row r="14884" spans="1:26" customHeight="1" ht="18" hidden="true" outlineLevel="3">
      <c r="A14884" s="2" t="s">
        <v>28747</v>
      </c>
      <c r="B14884" s="3" t="s">
        <v>28748</v>
      </c>
      <c r="C14884" s="2"/>
      <c r="D14884" s="2" t="s">
        <v>16</v>
      </c>
      <c r="E14884" s="4">
        <f>10.00*(1-Z1%)</f>
        <v>10</v>
      </c>
      <c r="F14884" s="2">
        <v>25</v>
      </c>
      <c r="G14884" s="2"/>
    </row>
    <row r="14885" spans="1:26" customHeight="1" ht="18" hidden="true" outlineLevel="3">
      <c r="A14885" s="2" t="s">
        <v>28749</v>
      </c>
      <c r="B14885" s="3" t="s">
        <v>28750</v>
      </c>
      <c r="C14885" s="2"/>
      <c r="D14885" s="2" t="s">
        <v>16</v>
      </c>
      <c r="E14885" s="4">
        <f>10.00*(1-Z1%)</f>
        <v>10</v>
      </c>
      <c r="F14885" s="2">
        <v>25</v>
      </c>
      <c r="G14885" s="2"/>
    </row>
    <row r="14886" spans="1:26" customHeight="1" ht="18" hidden="true" outlineLevel="3">
      <c r="A14886" s="2" t="s">
        <v>28751</v>
      </c>
      <c r="B14886" s="3" t="s">
        <v>28752</v>
      </c>
      <c r="C14886" s="2"/>
      <c r="D14886" s="2" t="s">
        <v>16</v>
      </c>
      <c r="E14886" s="4">
        <f>10.00*(1-Z1%)</f>
        <v>10</v>
      </c>
      <c r="F14886" s="2">
        <v>25</v>
      </c>
      <c r="G14886" s="2"/>
    </row>
    <row r="14887" spans="1:26" customHeight="1" ht="18" hidden="true" outlineLevel="3">
      <c r="A14887" s="2" t="s">
        <v>28753</v>
      </c>
      <c r="B14887" s="3" t="s">
        <v>28754</v>
      </c>
      <c r="C14887" s="2"/>
      <c r="D14887" s="2" t="s">
        <v>16</v>
      </c>
      <c r="E14887" s="4">
        <f>10.00*(1-Z1%)</f>
        <v>10</v>
      </c>
      <c r="F14887" s="2">
        <v>25</v>
      </c>
      <c r="G14887" s="2"/>
    </row>
    <row r="14888" spans="1:26" customHeight="1" ht="18" hidden="true" outlineLevel="3">
      <c r="A14888" s="2" t="s">
        <v>28755</v>
      </c>
      <c r="B14888" s="3" t="s">
        <v>28756</v>
      </c>
      <c r="C14888" s="2"/>
      <c r="D14888" s="2" t="s">
        <v>16</v>
      </c>
      <c r="E14888" s="4">
        <f>10.00*(1-Z1%)</f>
        <v>10</v>
      </c>
      <c r="F14888" s="2">
        <v>25</v>
      </c>
      <c r="G14888" s="2"/>
    </row>
    <row r="14889" spans="1:26" customHeight="1" ht="18" hidden="true" outlineLevel="3">
      <c r="A14889" s="2" t="s">
        <v>28757</v>
      </c>
      <c r="B14889" s="3" t="s">
        <v>28758</v>
      </c>
      <c r="C14889" s="2"/>
      <c r="D14889" s="2" t="s">
        <v>16</v>
      </c>
      <c r="E14889" s="4">
        <f>10.00*(1-Z1%)</f>
        <v>10</v>
      </c>
      <c r="F14889" s="2">
        <v>23</v>
      </c>
      <c r="G14889" s="2"/>
    </row>
    <row r="14890" spans="1:26" customHeight="1" ht="18" hidden="true" outlineLevel="3">
      <c r="A14890" s="2" t="s">
        <v>28759</v>
      </c>
      <c r="B14890" s="3" t="s">
        <v>28760</v>
      </c>
      <c r="C14890" s="2"/>
      <c r="D14890" s="2" t="s">
        <v>16</v>
      </c>
      <c r="E14890" s="4">
        <f>10.00*(1-Z1%)</f>
        <v>10</v>
      </c>
      <c r="F14890" s="2">
        <v>25</v>
      </c>
      <c r="G14890" s="2"/>
    </row>
    <row r="14891" spans="1:26" customHeight="1" ht="18" hidden="true" outlineLevel="3">
      <c r="A14891" s="2" t="s">
        <v>28761</v>
      </c>
      <c r="B14891" s="3" t="s">
        <v>28762</v>
      </c>
      <c r="C14891" s="2"/>
      <c r="D14891" s="2" t="s">
        <v>16</v>
      </c>
      <c r="E14891" s="4">
        <f>10.00*(1-Z1%)</f>
        <v>10</v>
      </c>
      <c r="F14891" s="2">
        <v>25</v>
      </c>
      <c r="G14891" s="2"/>
    </row>
    <row r="14892" spans="1:26" customHeight="1" ht="18" hidden="true" outlineLevel="3">
      <c r="A14892" s="2" t="s">
        <v>28763</v>
      </c>
      <c r="B14892" s="3" t="s">
        <v>28764</v>
      </c>
      <c r="C14892" s="2"/>
      <c r="D14892" s="2" t="s">
        <v>16</v>
      </c>
      <c r="E14892" s="4">
        <f>10.00*(1-Z1%)</f>
        <v>10</v>
      </c>
      <c r="F14892" s="2">
        <v>25</v>
      </c>
      <c r="G14892" s="2"/>
    </row>
    <row r="14893" spans="1:26" customHeight="1" ht="18" hidden="true" outlineLevel="3">
      <c r="A14893" s="2" t="s">
        <v>28765</v>
      </c>
      <c r="B14893" s="3" t="s">
        <v>28766</v>
      </c>
      <c r="C14893" s="2"/>
      <c r="D14893" s="2" t="s">
        <v>16</v>
      </c>
      <c r="E14893" s="4">
        <f>10.00*(1-Z1%)</f>
        <v>10</v>
      </c>
      <c r="F14893" s="2">
        <v>25</v>
      </c>
      <c r="G14893" s="2"/>
    </row>
    <row r="14894" spans="1:26" customHeight="1" ht="18" hidden="true" outlineLevel="3">
      <c r="A14894" s="2" t="s">
        <v>28767</v>
      </c>
      <c r="B14894" s="3" t="s">
        <v>28768</v>
      </c>
      <c r="C14894" s="2"/>
      <c r="D14894" s="2" t="s">
        <v>16</v>
      </c>
      <c r="E14894" s="4">
        <f>10.00*(1-Z1%)</f>
        <v>10</v>
      </c>
      <c r="F14894" s="2">
        <v>25</v>
      </c>
      <c r="G14894" s="2"/>
    </row>
    <row r="14895" spans="1:26" customHeight="1" ht="18" hidden="true" outlineLevel="3">
      <c r="A14895" s="2" t="s">
        <v>28769</v>
      </c>
      <c r="B14895" s="3" t="s">
        <v>28770</v>
      </c>
      <c r="C14895" s="2"/>
      <c r="D14895" s="2" t="s">
        <v>16</v>
      </c>
      <c r="E14895" s="4">
        <f>10.00*(1-Z1%)</f>
        <v>10</v>
      </c>
      <c r="F14895" s="2">
        <v>25</v>
      </c>
      <c r="G14895" s="2"/>
    </row>
    <row r="14896" spans="1:26" customHeight="1" ht="18" hidden="true" outlineLevel="3">
      <c r="A14896" s="2" t="s">
        <v>28771</v>
      </c>
      <c r="B14896" s="3" t="s">
        <v>28772</v>
      </c>
      <c r="C14896" s="2"/>
      <c r="D14896" s="2" t="s">
        <v>16</v>
      </c>
      <c r="E14896" s="4">
        <f>10.00*(1-Z1%)</f>
        <v>10</v>
      </c>
      <c r="F14896" s="2">
        <v>25</v>
      </c>
      <c r="G14896" s="2"/>
    </row>
    <row r="14897" spans="1:26" customHeight="1" ht="18" hidden="true" outlineLevel="3">
      <c r="A14897" s="2" t="s">
        <v>28773</v>
      </c>
      <c r="B14897" s="3" t="s">
        <v>28774</v>
      </c>
      <c r="C14897" s="2"/>
      <c r="D14897" s="2" t="s">
        <v>16</v>
      </c>
      <c r="E14897" s="4">
        <f>10.00*(1-Z1%)</f>
        <v>10</v>
      </c>
      <c r="F14897" s="2">
        <v>25</v>
      </c>
      <c r="G14897" s="2"/>
    </row>
    <row r="14898" spans="1:26" customHeight="1" ht="18" hidden="true" outlineLevel="3">
      <c r="A14898" s="2" t="s">
        <v>28775</v>
      </c>
      <c r="B14898" s="3" t="s">
        <v>28776</v>
      </c>
      <c r="C14898" s="2"/>
      <c r="D14898" s="2" t="s">
        <v>16</v>
      </c>
      <c r="E14898" s="4">
        <f>10.00*(1-Z1%)</f>
        <v>10</v>
      </c>
      <c r="F14898" s="2">
        <v>25</v>
      </c>
      <c r="G14898" s="2"/>
    </row>
    <row r="14899" spans="1:26" customHeight="1" ht="18" hidden="true" outlineLevel="3">
      <c r="A14899" s="2" t="s">
        <v>28777</v>
      </c>
      <c r="B14899" s="3" t="s">
        <v>28778</v>
      </c>
      <c r="C14899" s="2"/>
      <c r="D14899" s="2" t="s">
        <v>16</v>
      </c>
      <c r="E14899" s="4">
        <f>10.00*(1-Z1%)</f>
        <v>10</v>
      </c>
      <c r="F14899" s="2">
        <v>25</v>
      </c>
      <c r="G14899" s="2"/>
    </row>
    <row r="14900" spans="1:26" customHeight="1" ht="18" hidden="true" outlineLevel="3">
      <c r="A14900" s="2" t="s">
        <v>28779</v>
      </c>
      <c r="B14900" s="3" t="s">
        <v>28780</v>
      </c>
      <c r="C14900" s="2"/>
      <c r="D14900" s="2" t="s">
        <v>16</v>
      </c>
      <c r="E14900" s="4">
        <f>10.00*(1-Z1%)</f>
        <v>10</v>
      </c>
      <c r="F14900" s="2">
        <v>25</v>
      </c>
      <c r="G14900" s="2"/>
    </row>
    <row r="14901" spans="1:26" customHeight="1" ht="35" hidden="true" outlineLevel="3">
      <c r="A14901" s="5" t="s">
        <v>28781</v>
      </c>
      <c r="B14901" s="5"/>
      <c r="C14901" s="5"/>
      <c r="D14901" s="5"/>
      <c r="E14901" s="5"/>
      <c r="F14901" s="5"/>
      <c r="G14901" s="5"/>
    </row>
    <row r="14902" spans="1:26" customHeight="1" ht="18" hidden="true" outlineLevel="3">
      <c r="A14902" s="2" t="s">
        <v>28782</v>
      </c>
      <c r="B14902" s="3" t="s">
        <v>28783</v>
      </c>
      <c r="C14902" s="2"/>
      <c r="D14902" s="2" t="s">
        <v>16</v>
      </c>
      <c r="E14902" s="4">
        <f>100.00*(1-Z1%)</f>
        <v>100</v>
      </c>
      <c r="F14902" s="2">
        <v>1</v>
      </c>
      <c r="G14902" s="2"/>
    </row>
    <row r="14903" spans="1:26" customHeight="1" ht="18" hidden="true" outlineLevel="3">
      <c r="A14903" s="2" t="s">
        <v>28784</v>
      </c>
      <c r="B14903" s="3" t="s">
        <v>28785</v>
      </c>
      <c r="C14903" s="2"/>
      <c r="D14903" s="2" t="s">
        <v>16</v>
      </c>
      <c r="E14903" s="4">
        <f>220.00*(1-Z1%)</f>
        <v>220</v>
      </c>
      <c r="F14903" s="2">
        <v>1</v>
      </c>
      <c r="G14903" s="2"/>
    </row>
    <row r="14904" spans="1:26" customHeight="1" ht="18" hidden="true" outlineLevel="3">
      <c r="A14904" s="2" t="s">
        <v>28786</v>
      </c>
      <c r="B14904" s="3" t="s">
        <v>28787</v>
      </c>
      <c r="C14904" s="2"/>
      <c r="D14904" s="2" t="s">
        <v>16</v>
      </c>
      <c r="E14904" s="4">
        <f>250.00*(1-Z1%)</f>
        <v>250</v>
      </c>
      <c r="F14904" s="2">
        <v>2</v>
      </c>
      <c r="G14904" s="2"/>
    </row>
    <row r="14905" spans="1:26" customHeight="1" ht="18" hidden="true" outlineLevel="3">
      <c r="A14905" s="2" t="s">
        <v>28788</v>
      </c>
      <c r="B14905" s="3" t="s">
        <v>28789</v>
      </c>
      <c r="C14905" s="2"/>
      <c r="D14905" s="2" t="s">
        <v>16</v>
      </c>
      <c r="E14905" s="4">
        <f>220.00*(1-Z1%)</f>
        <v>220</v>
      </c>
      <c r="F14905" s="2">
        <v>1</v>
      </c>
      <c r="G14905" s="2"/>
    </row>
    <row r="14906" spans="1:26" customHeight="1" ht="18" hidden="true" outlineLevel="3">
      <c r="A14906" s="2" t="s">
        <v>28790</v>
      </c>
      <c r="B14906" s="3" t="s">
        <v>28791</v>
      </c>
      <c r="C14906" s="2"/>
      <c r="D14906" s="2" t="s">
        <v>16</v>
      </c>
      <c r="E14906" s="4">
        <f>170.00*(1-Z1%)</f>
        <v>170</v>
      </c>
      <c r="F14906" s="2">
        <v>1</v>
      </c>
      <c r="G14906" s="2"/>
    </row>
    <row r="14907" spans="1:26" customHeight="1" ht="18" hidden="true" outlineLevel="3">
      <c r="A14907" s="2" t="s">
        <v>28792</v>
      </c>
      <c r="B14907" s="3" t="s">
        <v>28793</v>
      </c>
      <c r="C14907" s="2"/>
      <c r="D14907" s="2" t="s">
        <v>16</v>
      </c>
      <c r="E14907" s="4">
        <f>150.00*(1-Z1%)</f>
        <v>150</v>
      </c>
      <c r="F14907" s="2">
        <v>1</v>
      </c>
      <c r="G14907" s="2"/>
    </row>
    <row r="14908" spans="1:26" customHeight="1" ht="18" hidden="true" outlineLevel="3">
      <c r="A14908" s="2" t="s">
        <v>28794</v>
      </c>
      <c r="B14908" s="3" t="s">
        <v>28795</v>
      </c>
      <c r="C14908" s="2"/>
      <c r="D14908" s="2" t="s">
        <v>16</v>
      </c>
      <c r="E14908" s="4">
        <f>200.00*(1-Z1%)</f>
        <v>200</v>
      </c>
      <c r="F14908" s="2">
        <v>1</v>
      </c>
      <c r="G14908" s="2"/>
    </row>
    <row r="14909" spans="1:26" customHeight="1" ht="18" hidden="true" outlineLevel="3">
      <c r="A14909" s="2" t="s">
        <v>28796</v>
      </c>
      <c r="B14909" s="3" t="s">
        <v>28797</v>
      </c>
      <c r="C14909" s="2"/>
      <c r="D14909" s="2" t="s">
        <v>16</v>
      </c>
      <c r="E14909" s="4">
        <f>960.00*(1-Z1%)</f>
        <v>960</v>
      </c>
      <c r="F14909" s="2">
        <v>1</v>
      </c>
      <c r="G14909" s="2"/>
    </row>
    <row r="14910" spans="1:26" customHeight="1" ht="18" hidden="true" outlineLevel="3">
      <c r="A14910" s="2" t="s">
        <v>28798</v>
      </c>
      <c r="B14910" s="3" t="s">
        <v>28799</v>
      </c>
      <c r="C14910" s="2"/>
      <c r="D14910" s="2" t="s">
        <v>16</v>
      </c>
      <c r="E14910" s="4">
        <f>250.00*(1-Z1%)</f>
        <v>250</v>
      </c>
      <c r="F14910" s="2">
        <v>1</v>
      </c>
      <c r="G14910" s="2"/>
    </row>
    <row r="14911" spans="1:26" customHeight="1" ht="18" hidden="true" outlineLevel="3">
      <c r="A14911" s="2" t="s">
        <v>28800</v>
      </c>
      <c r="B14911" s="3" t="s">
        <v>28801</v>
      </c>
      <c r="C14911" s="2"/>
      <c r="D14911" s="2" t="s">
        <v>16</v>
      </c>
      <c r="E14911" s="4">
        <f>1450.00*(1-Z1%)</f>
        <v>1450</v>
      </c>
      <c r="F14911" s="2">
        <v>1</v>
      </c>
      <c r="G14911" s="2"/>
    </row>
    <row r="14912" spans="1:26" customHeight="1" ht="18" hidden="true" outlineLevel="3">
      <c r="A14912" s="2" t="s">
        <v>28802</v>
      </c>
      <c r="B14912" s="3" t="s">
        <v>28803</v>
      </c>
      <c r="C14912" s="2"/>
      <c r="D14912" s="2" t="s">
        <v>16</v>
      </c>
      <c r="E14912" s="4">
        <f>1100.00*(1-Z1%)</f>
        <v>1100</v>
      </c>
      <c r="F14912" s="2">
        <v>1</v>
      </c>
      <c r="G14912" s="2"/>
    </row>
    <row r="14913" spans="1:26" customHeight="1" ht="18" hidden="true" outlineLevel="3">
      <c r="A14913" s="2" t="s">
        <v>28804</v>
      </c>
      <c r="B14913" s="3" t="s">
        <v>28805</v>
      </c>
      <c r="C14913" s="2"/>
      <c r="D14913" s="2" t="s">
        <v>16</v>
      </c>
      <c r="E14913" s="4">
        <f>890.00*(1-Z1%)</f>
        <v>890</v>
      </c>
      <c r="F14913" s="2">
        <v>1</v>
      </c>
      <c r="G14913" s="2"/>
    </row>
    <row r="14914" spans="1:26" customHeight="1" ht="18" hidden="true" outlineLevel="3">
      <c r="A14914" s="2" t="s">
        <v>28806</v>
      </c>
      <c r="B14914" s="3" t="s">
        <v>28807</v>
      </c>
      <c r="C14914" s="2"/>
      <c r="D14914" s="2" t="s">
        <v>16</v>
      </c>
      <c r="E14914" s="4">
        <f>300.00*(1-Z1%)</f>
        <v>300</v>
      </c>
      <c r="F14914" s="2">
        <v>1</v>
      </c>
      <c r="G14914" s="2"/>
    </row>
    <row r="14915" spans="1:26" customHeight="1" ht="18" hidden="true" outlineLevel="3">
      <c r="A14915" s="2" t="s">
        <v>28808</v>
      </c>
      <c r="B14915" s="3" t="s">
        <v>28809</v>
      </c>
      <c r="C14915" s="2"/>
      <c r="D14915" s="2" t="s">
        <v>16</v>
      </c>
      <c r="E14915" s="4">
        <f>270.00*(1-Z1%)</f>
        <v>270</v>
      </c>
      <c r="F14915" s="2">
        <v>1</v>
      </c>
      <c r="G14915" s="2"/>
    </row>
    <row r="14916" spans="1:26" customHeight="1" ht="18" hidden="true" outlineLevel="3">
      <c r="A14916" s="2" t="s">
        <v>28810</v>
      </c>
      <c r="B14916" s="3" t="s">
        <v>28811</v>
      </c>
      <c r="C14916" s="2"/>
      <c r="D14916" s="2" t="s">
        <v>16</v>
      </c>
      <c r="E14916" s="4">
        <f>1300.00*(1-Z1%)</f>
        <v>1300</v>
      </c>
      <c r="F14916" s="2">
        <v>1</v>
      </c>
      <c r="G14916" s="2"/>
    </row>
    <row r="14917" spans="1:26" customHeight="1" ht="18" hidden="true" outlineLevel="3">
      <c r="A14917" s="2" t="s">
        <v>28812</v>
      </c>
      <c r="B14917" s="3" t="s">
        <v>28813</v>
      </c>
      <c r="C14917" s="2"/>
      <c r="D14917" s="2" t="s">
        <v>16</v>
      </c>
      <c r="E14917" s="4">
        <f>1300.00*(1-Z1%)</f>
        <v>1300</v>
      </c>
      <c r="F14917" s="2">
        <v>3</v>
      </c>
      <c r="G14917" s="2"/>
    </row>
    <row r="14918" spans="1:26" customHeight="1" ht="18" hidden="true" outlineLevel="3">
      <c r="A14918" s="2" t="s">
        <v>28814</v>
      </c>
      <c r="B14918" s="3" t="s">
        <v>28815</v>
      </c>
      <c r="C14918" s="2"/>
      <c r="D14918" s="2" t="s">
        <v>16</v>
      </c>
      <c r="E14918" s="4">
        <f>235.00*(1-Z1%)</f>
        <v>235</v>
      </c>
      <c r="F14918" s="2">
        <v>1</v>
      </c>
      <c r="G14918" s="2"/>
    </row>
    <row r="14919" spans="1:26" customHeight="1" ht="18" hidden="true" outlineLevel="3">
      <c r="A14919" s="2" t="s">
        <v>28816</v>
      </c>
      <c r="B14919" s="3" t="s">
        <v>28817</v>
      </c>
      <c r="C14919" s="2"/>
      <c r="D14919" s="2" t="s">
        <v>16</v>
      </c>
      <c r="E14919" s="4">
        <f>220.00*(1-Z1%)</f>
        <v>220</v>
      </c>
      <c r="F14919" s="2">
        <v>1</v>
      </c>
      <c r="G14919" s="2"/>
    </row>
    <row r="14920" spans="1:26" customHeight="1" ht="18" hidden="true" outlineLevel="3">
      <c r="A14920" s="2" t="s">
        <v>28818</v>
      </c>
      <c r="B14920" s="3" t="s">
        <v>28819</v>
      </c>
      <c r="C14920" s="2"/>
      <c r="D14920" s="2" t="s">
        <v>16</v>
      </c>
      <c r="E14920" s="4">
        <f>290.00*(1-Z1%)</f>
        <v>290</v>
      </c>
      <c r="F14920" s="2">
        <v>1</v>
      </c>
      <c r="G14920" s="2"/>
    </row>
    <row r="14921" spans="1:26" customHeight="1" ht="18" hidden="true" outlineLevel="3">
      <c r="A14921" s="2" t="s">
        <v>28820</v>
      </c>
      <c r="B14921" s="3" t="s">
        <v>28821</v>
      </c>
      <c r="C14921" s="2"/>
      <c r="D14921" s="2" t="s">
        <v>16</v>
      </c>
      <c r="E14921" s="4">
        <f>220.00*(1-Z1%)</f>
        <v>220</v>
      </c>
      <c r="F14921" s="2">
        <v>1</v>
      </c>
      <c r="G14921" s="2"/>
    </row>
    <row r="14922" spans="1:26" customHeight="1" ht="18" hidden="true" outlineLevel="3">
      <c r="A14922" s="2" t="s">
        <v>28822</v>
      </c>
      <c r="B14922" s="3" t="s">
        <v>28823</v>
      </c>
      <c r="C14922" s="2"/>
      <c r="D14922" s="2" t="s">
        <v>16</v>
      </c>
      <c r="E14922" s="4">
        <f>300.00*(1-Z1%)</f>
        <v>300</v>
      </c>
      <c r="F14922" s="2">
        <v>1</v>
      </c>
      <c r="G14922" s="2"/>
    </row>
    <row r="14923" spans="1:26" customHeight="1" ht="18" hidden="true" outlineLevel="3">
      <c r="A14923" s="2" t="s">
        <v>28824</v>
      </c>
      <c r="B14923" s="3" t="s">
        <v>28825</v>
      </c>
      <c r="C14923" s="2"/>
      <c r="D14923" s="2" t="s">
        <v>16</v>
      </c>
      <c r="E14923" s="4">
        <f>350.00*(1-Z1%)</f>
        <v>350</v>
      </c>
      <c r="F14923" s="2">
        <v>2</v>
      </c>
      <c r="G14923" s="2"/>
    </row>
    <row r="14924" spans="1:26" customHeight="1" ht="18" hidden="true" outlineLevel="3">
      <c r="A14924" s="2" t="s">
        <v>28826</v>
      </c>
      <c r="B14924" s="3" t="s">
        <v>28827</v>
      </c>
      <c r="C14924" s="2"/>
      <c r="D14924" s="2" t="s">
        <v>16</v>
      </c>
      <c r="E14924" s="4">
        <f>300.00*(1-Z1%)</f>
        <v>300</v>
      </c>
      <c r="F14924" s="2">
        <v>4</v>
      </c>
      <c r="G14924" s="2"/>
    </row>
    <row r="14925" spans="1:26" customHeight="1" ht="18" hidden="true" outlineLevel="3">
      <c r="A14925" s="2" t="s">
        <v>28828</v>
      </c>
      <c r="B14925" s="3" t="s">
        <v>28829</v>
      </c>
      <c r="C14925" s="2"/>
      <c r="D14925" s="2" t="s">
        <v>16</v>
      </c>
      <c r="E14925" s="4">
        <f>230.00*(1-Z1%)</f>
        <v>230</v>
      </c>
      <c r="F14925" s="2">
        <v>2</v>
      </c>
      <c r="G14925" s="2"/>
    </row>
    <row r="14926" spans="1:26" customHeight="1" ht="18" hidden="true" outlineLevel="3">
      <c r="A14926" s="2" t="s">
        <v>28830</v>
      </c>
      <c r="B14926" s="3" t="s">
        <v>28831</v>
      </c>
      <c r="C14926" s="2"/>
      <c r="D14926" s="2" t="s">
        <v>16</v>
      </c>
      <c r="E14926" s="4">
        <f>260.00*(1-Z1%)</f>
        <v>260</v>
      </c>
      <c r="F14926" s="2">
        <v>1</v>
      </c>
      <c r="G14926" s="2"/>
    </row>
    <row r="14927" spans="1:26" customHeight="1" ht="18" hidden="true" outlineLevel="3">
      <c r="A14927" s="2" t="s">
        <v>28832</v>
      </c>
      <c r="B14927" s="3" t="s">
        <v>28833</v>
      </c>
      <c r="C14927" s="2"/>
      <c r="D14927" s="2" t="s">
        <v>16</v>
      </c>
      <c r="E14927" s="4">
        <f>250.00*(1-Z1%)</f>
        <v>250</v>
      </c>
      <c r="F14927" s="2">
        <v>1</v>
      </c>
      <c r="G14927" s="2"/>
    </row>
    <row r="14928" spans="1:26" customHeight="1" ht="18" hidden="true" outlineLevel="3">
      <c r="A14928" s="2" t="s">
        <v>28834</v>
      </c>
      <c r="B14928" s="3" t="s">
        <v>28835</v>
      </c>
      <c r="C14928" s="2"/>
      <c r="D14928" s="2" t="s">
        <v>16</v>
      </c>
      <c r="E14928" s="4">
        <f>400.00*(1-Z1%)</f>
        <v>400</v>
      </c>
      <c r="F14928" s="2">
        <v>1</v>
      </c>
      <c r="G14928" s="2"/>
    </row>
    <row r="14929" spans="1:26" customHeight="1" ht="18" hidden="true" outlineLevel="3">
      <c r="A14929" s="2" t="s">
        <v>28836</v>
      </c>
      <c r="B14929" s="3" t="s">
        <v>28837</v>
      </c>
      <c r="C14929" s="2"/>
      <c r="D14929" s="2" t="s">
        <v>16</v>
      </c>
      <c r="E14929" s="4">
        <f>385.00*(1-Z1%)</f>
        <v>385</v>
      </c>
      <c r="F14929" s="2">
        <v>2</v>
      </c>
      <c r="G14929" s="2"/>
    </row>
    <row r="14930" spans="1:26" customHeight="1" ht="18" hidden="true" outlineLevel="3">
      <c r="A14930" s="2" t="s">
        <v>28838</v>
      </c>
      <c r="B14930" s="3" t="s">
        <v>28839</v>
      </c>
      <c r="C14930" s="2"/>
      <c r="D14930" s="2" t="s">
        <v>16</v>
      </c>
      <c r="E14930" s="4">
        <f>100.00*(1-Z1%)</f>
        <v>100</v>
      </c>
      <c r="F14930" s="2">
        <v>1</v>
      </c>
      <c r="G14930" s="2"/>
    </row>
    <row r="14931" spans="1:26" customHeight="1" ht="18" hidden="true" outlineLevel="3">
      <c r="A14931" s="2" t="s">
        <v>28840</v>
      </c>
      <c r="B14931" s="3" t="s">
        <v>28841</v>
      </c>
      <c r="C14931" s="2"/>
      <c r="D14931" s="2" t="s">
        <v>16</v>
      </c>
      <c r="E14931" s="4">
        <f>100.00*(1-Z1%)</f>
        <v>100</v>
      </c>
      <c r="F14931" s="2">
        <v>1</v>
      </c>
      <c r="G14931" s="2"/>
    </row>
    <row r="14932" spans="1:26" customHeight="1" ht="18" hidden="true" outlineLevel="3">
      <c r="A14932" s="2" t="s">
        <v>28842</v>
      </c>
      <c r="B14932" s="3" t="s">
        <v>28843</v>
      </c>
      <c r="C14932" s="2"/>
      <c r="D14932" s="2" t="s">
        <v>16</v>
      </c>
      <c r="E14932" s="4">
        <f>390.00*(1-Z1%)</f>
        <v>390</v>
      </c>
      <c r="F14932" s="2">
        <v>3</v>
      </c>
      <c r="G14932" s="2"/>
    </row>
    <row r="14933" spans="1:26" customHeight="1" ht="18" hidden="true" outlineLevel="3">
      <c r="A14933" s="2" t="s">
        <v>28844</v>
      </c>
      <c r="B14933" s="3" t="s">
        <v>28845</v>
      </c>
      <c r="C14933" s="2"/>
      <c r="D14933" s="2" t="s">
        <v>16</v>
      </c>
      <c r="E14933" s="4">
        <f>220.00*(1-Z1%)</f>
        <v>220</v>
      </c>
      <c r="F14933" s="2">
        <v>1</v>
      </c>
      <c r="G14933" s="2"/>
    </row>
    <row r="14934" spans="1:26" customHeight="1" ht="18" hidden="true" outlineLevel="3">
      <c r="A14934" s="2" t="s">
        <v>28846</v>
      </c>
      <c r="B14934" s="3" t="s">
        <v>28847</v>
      </c>
      <c r="C14934" s="2"/>
      <c r="D14934" s="2" t="s">
        <v>16</v>
      </c>
      <c r="E14934" s="4">
        <f>350.00*(1-Z1%)</f>
        <v>350</v>
      </c>
      <c r="F14934" s="2">
        <v>1</v>
      </c>
      <c r="G14934" s="2"/>
    </row>
    <row r="14935" spans="1:26" customHeight="1" ht="18" hidden="true" outlineLevel="3">
      <c r="A14935" s="2" t="s">
        <v>28848</v>
      </c>
      <c r="B14935" s="3" t="s">
        <v>28849</v>
      </c>
      <c r="C14935" s="2"/>
      <c r="D14935" s="2" t="s">
        <v>16</v>
      </c>
      <c r="E14935" s="4">
        <f>100.00*(1-Z1%)</f>
        <v>100</v>
      </c>
      <c r="F14935" s="2">
        <v>2</v>
      </c>
      <c r="G14935" s="2"/>
    </row>
    <row r="14936" spans="1:26" customHeight="1" ht="36" hidden="true" outlineLevel="3">
      <c r="A14936" s="2" t="s">
        <v>28850</v>
      </c>
      <c r="B14936" s="3" t="s">
        <v>28851</v>
      </c>
      <c r="C14936" s="2"/>
      <c r="D14936" s="2" t="s">
        <v>16</v>
      </c>
      <c r="E14936" s="4">
        <f>190.00*(1-Z1%)</f>
        <v>190</v>
      </c>
      <c r="F14936" s="2">
        <v>1</v>
      </c>
      <c r="G14936" s="2"/>
    </row>
    <row r="14937" spans="1:26" customHeight="1" ht="18" hidden="true" outlineLevel="3">
      <c r="A14937" s="2" t="s">
        <v>28852</v>
      </c>
      <c r="B14937" s="3" t="s">
        <v>28853</v>
      </c>
      <c r="C14937" s="2"/>
      <c r="D14937" s="2" t="s">
        <v>16</v>
      </c>
      <c r="E14937" s="4">
        <f>470.00*(1-Z1%)</f>
        <v>470</v>
      </c>
      <c r="F14937" s="2">
        <v>1</v>
      </c>
      <c r="G14937" s="2"/>
    </row>
    <row r="14938" spans="1:26" customHeight="1" ht="18" hidden="true" outlineLevel="3">
      <c r="A14938" s="2" t="s">
        <v>28854</v>
      </c>
      <c r="B14938" s="3" t="s">
        <v>28855</v>
      </c>
      <c r="C14938" s="2"/>
      <c r="D14938" s="2" t="s">
        <v>16</v>
      </c>
      <c r="E14938" s="4">
        <f>470.00*(1-Z1%)</f>
        <v>470</v>
      </c>
      <c r="F14938" s="2">
        <v>1</v>
      </c>
      <c r="G14938" s="2"/>
    </row>
    <row r="14939" spans="1:26" customHeight="1" ht="18" hidden="true" outlineLevel="3">
      <c r="A14939" s="2" t="s">
        <v>28856</v>
      </c>
      <c r="B14939" s="3" t="s">
        <v>28857</v>
      </c>
      <c r="C14939" s="2"/>
      <c r="D14939" s="2" t="s">
        <v>16</v>
      </c>
      <c r="E14939" s="4">
        <f>520.00*(1-Z1%)</f>
        <v>520</v>
      </c>
      <c r="F14939" s="2">
        <v>1</v>
      </c>
      <c r="G14939" s="2"/>
    </row>
    <row r="14940" spans="1:26" customHeight="1" ht="18" hidden="true" outlineLevel="3">
      <c r="A14940" s="2" t="s">
        <v>28858</v>
      </c>
      <c r="B14940" s="3" t="s">
        <v>28859</v>
      </c>
      <c r="C14940" s="2"/>
      <c r="D14940" s="2" t="s">
        <v>16</v>
      </c>
      <c r="E14940" s="4">
        <f>550.00*(1-Z1%)</f>
        <v>550</v>
      </c>
      <c r="F14940" s="2">
        <v>3</v>
      </c>
      <c r="G14940" s="2"/>
    </row>
    <row r="14941" spans="1:26" customHeight="1" ht="18" hidden="true" outlineLevel="3">
      <c r="A14941" s="2" t="s">
        <v>28860</v>
      </c>
      <c r="B14941" s="3" t="s">
        <v>28861</v>
      </c>
      <c r="C14941" s="2"/>
      <c r="D14941" s="2" t="s">
        <v>16</v>
      </c>
      <c r="E14941" s="4">
        <f>460.00*(1-Z1%)</f>
        <v>460</v>
      </c>
      <c r="F14941" s="2">
        <v>2</v>
      </c>
      <c r="G14941" s="2"/>
    </row>
    <row r="14942" spans="1:26" customHeight="1" ht="18" hidden="true" outlineLevel="3">
      <c r="A14942" s="2" t="s">
        <v>28862</v>
      </c>
      <c r="B14942" s="3" t="s">
        <v>28863</v>
      </c>
      <c r="C14942" s="2"/>
      <c r="D14942" s="2" t="s">
        <v>16</v>
      </c>
      <c r="E14942" s="4">
        <f>120.00*(1-Z1%)</f>
        <v>120</v>
      </c>
      <c r="F14942" s="2">
        <v>1</v>
      </c>
      <c r="G14942" s="2"/>
    </row>
    <row r="14943" spans="1:26" customHeight="1" ht="18" hidden="true" outlineLevel="3">
      <c r="A14943" s="2" t="s">
        <v>28864</v>
      </c>
      <c r="B14943" s="3" t="s">
        <v>28865</v>
      </c>
      <c r="C14943" s="2"/>
      <c r="D14943" s="2" t="s">
        <v>16</v>
      </c>
      <c r="E14943" s="4">
        <f>115.00*(1-Z1%)</f>
        <v>115</v>
      </c>
      <c r="F14943" s="2">
        <v>1</v>
      </c>
      <c r="G14943" s="2"/>
    </row>
    <row r="14944" spans="1:26" customHeight="1" ht="18" hidden="true" outlineLevel="3">
      <c r="A14944" s="2" t="s">
        <v>28866</v>
      </c>
      <c r="B14944" s="3" t="s">
        <v>28867</v>
      </c>
      <c r="C14944" s="2"/>
      <c r="D14944" s="2" t="s">
        <v>16</v>
      </c>
      <c r="E14944" s="4">
        <f>515.00*(1-Z1%)</f>
        <v>515</v>
      </c>
      <c r="F14944" s="2">
        <v>2</v>
      </c>
      <c r="G14944" s="2"/>
    </row>
    <row r="14945" spans="1:26" customHeight="1" ht="18" hidden="true" outlineLevel="3">
      <c r="A14945" s="2" t="s">
        <v>28868</v>
      </c>
      <c r="B14945" s="3" t="s">
        <v>28869</v>
      </c>
      <c r="C14945" s="2"/>
      <c r="D14945" s="2" t="s">
        <v>16</v>
      </c>
      <c r="E14945" s="4">
        <f>565.00*(1-Z1%)</f>
        <v>565</v>
      </c>
      <c r="F14945" s="2">
        <v>1</v>
      </c>
      <c r="G14945" s="2"/>
    </row>
    <row r="14946" spans="1:26" customHeight="1" ht="18" hidden="true" outlineLevel="3">
      <c r="A14946" s="2" t="s">
        <v>28870</v>
      </c>
      <c r="B14946" s="3" t="s">
        <v>28871</v>
      </c>
      <c r="C14946" s="2"/>
      <c r="D14946" s="2" t="s">
        <v>16</v>
      </c>
      <c r="E14946" s="4">
        <f>190.00*(1-Z1%)</f>
        <v>190</v>
      </c>
      <c r="F14946" s="2">
        <v>1</v>
      </c>
      <c r="G14946" s="2"/>
    </row>
    <row r="14947" spans="1:26" customHeight="1" ht="18" hidden="true" outlineLevel="3">
      <c r="A14947" s="2" t="s">
        <v>28872</v>
      </c>
      <c r="B14947" s="3" t="s">
        <v>28873</v>
      </c>
      <c r="C14947" s="2"/>
      <c r="D14947" s="2" t="s">
        <v>16</v>
      </c>
      <c r="E14947" s="4">
        <f>150.00*(1-Z1%)</f>
        <v>150</v>
      </c>
      <c r="F14947" s="2">
        <v>1</v>
      </c>
      <c r="G14947" s="2"/>
    </row>
    <row r="14948" spans="1:26" customHeight="1" ht="18" hidden="true" outlineLevel="3">
      <c r="A14948" s="2" t="s">
        <v>28874</v>
      </c>
      <c r="B14948" s="3" t="s">
        <v>28875</v>
      </c>
      <c r="C14948" s="2"/>
      <c r="D14948" s="2" t="s">
        <v>16</v>
      </c>
      <c r="E14948" s="4">
        <f>150.00*(1-Z1%)</f>
        <v>150</v>
      </c>
      <c r="F14948" s="2">
        <v>1</v>
      </c>
      <c r="G14948" s="2"/>
    </row>
    <row r="14949" spans="1:26" customHeight="1" ht="18" hidden="true" outlineLevel="3">
      <c r="A14949" s="2" t="s">
        <v>28876</v>
      </c>
      <c r="B14949" s="3" t="s">
        <v>28877</v>
      </c>
      <c r="C14949" s="2"/>
      <c r="D14949" s="2" t="s">
        <v>16</v>
      </c>
      <c r="E14949" s="4">
        <f>665.00*(1-Z1%)</f>
        <v>665</v>
      </c>
      <c r="F14949" s="2">
        <v>2</v>
      </c>
      <c r="G14949" s="2"/>
    </row>
    <row r="14950" spans="1:26" customHeight="1" ht="18" hidden="true" outlineLevel="3">
      <c r="A14950" s="2" t="s">
        <v>28878</v>
      </c>
      <c r="B14950" s="3" t="s">
        <v>28879</v>
      </c>
      <c r="C14950" s="2"/>
      <c r="D14950" s="2" t="s">
        <v>16</v>
      </c>
      <c r="E14950" s="4">
        <f>650.00*(1-Z1%)</f>
        <v>650</v>
      </c>
      <c r="F14950" s="2">
        <v>1</v>
      </c>
      <c r="G14950" s="2"/>
    </row>
    <row r="14951" spans="1:26" customHeight="1" ht="18" hidden="true" outlineLevel="3">
      <c r="A14951" s="2" t="s">
        <v>28880</v>
      </c>
      <c r="B14951" s="3" t="s">
        <v>28881</v>
      </c>
      <c r="C14951" s="2"/>
      <c r="D14951" s="2" t="s">
        <v>16</v>
      </c>
      <c r="E14951" s="4">
        <f>1115.00*(1-Z1%)</f>
        <v>1115</v>
      </c>
      <c r="F14951" s="2">
        <v>3</v>
      </c>
      <c r="G14951" s="2"/>
    </row>
    <row r="14952" spans="1:26" customHeight="1" ht="18" hidden="true" outlineLevel="3">
      <c r="A14952" s="2" t="s">
        <v>28882</v>
      </c>
      <c r="B14952" s="3" t="s">
        <v>28883</v>
      </c>
      <c r="C14952" s="2"/>
      <c r="D14952" s="2" t="s">
        <v>16</v>
      </c>
      <c r="E14952" s="4">
        <f>160.00*(1-Z1%)</f>
        <v>160</v>
      </c>
      <c r="F14952" s="2">
        <v>1</v>
      </c>
      <c r="G14952" s="2"/>
    </row>
    <row r="14953" spans="1:26" customHeight="1" ht="18" hidden="true" outlineLevel="3">
      <c r="A14953" s="2" t="s">
        <v>28884</v>
      </c>
      <c r="B14953" s="3" t="s">
        <v>28885</v>
      </c>
      <c r="C14953" s="2"/>
      <c r="D14953" s="2" t="s">
        <v>16</v>
      </c>
      <c r="E14953" s="4">
        <f>150.00*(1-Z1%)</f>
        <v>150</v>
      </c>
      <c r="F14953" s="2">
        <v>1</v>
      </c>
      <c r="G14953" s="2"/>
    </row>
    <row r="14954" spans="1:26" customHeight="1" ht="18" hidden="true" outlineLevel="3">
      <c r="A14954" s="2" t="s">
        <v>28886</v>
      </c>
      <c r="B14954" s="3" t="s">
        <v>28887</v>
      </c>
      <c r="C14954" s="2"/>
      <c r="D14954" s="2" t="s">
        <v>16</v>
      </c>
      <c r="E14954" s="4">
        <f>220.00*(1-Z1%)</f>
        <v>220</v>
      </c>
      <c r="F14954" s="2">
        <v>1</v>
      </c>
      <c r="G14954" s="2"/>
    </row>
    <row r="14955" spans="1:26" customHeight="1" ht="18" hidden="true" outlineLevel="3">
      <c r="A14955" s="2" t="s">
        <v>28888</v>
      </c>
      <c r="B14955" s="3" t="s">
        <v>28889</v>
      </c>
      <c r="C14955" s="2"/>
      <c r="D14955" s="2" t="s">
        <v>16</v>
      </c>
      <c r="E14955" s="4">
        <f>150.00*(1-Z1%)</f>
        <v>150</v>
      </c>
      <c r="F14955" s="2">
        <v>1</v>
      </c>
      <c r="G14955" s="2"/>
    </row>
    <row r="14956" spans="1:26" customHeight="1" ht="18" hidden="true" outlineLevel="3">
      <c r="A14956" s="2" t="s">
        <v>28890</v>
      </c>
      <c r="B14956" s="3" t="s">
        <v>28891</v>
      </c>
      <c r="C14956" s="2"/>
      <c r="D14956" s="2" t="s">
        <v>16</v>
      </c>
      <c r="E14956" s="4">
        <f>850.00*(1-Z1%)</f>
        <v>850</v>
      </c>
      <c r="F14956" s="2">
        <v>1</v>
      </c>
      <c r="G14956" s="2"/>
    </row>
    <row r="14957" spans="1:26" customHeight="1" ht="35" hidden="true" outlineLevel="3">
      <c r="A14957" s="5" t="s">
        <v>28892</v>
      </c>
      <c r="B14957" s="5"/>
      <c r="C14957" s="5"/>
      <c r="D14957" s="5"/>
      <c r="E14957" s="5"/>
      <c r="F14957" s="5"/>
      <c r="G14957" s="5"/>
    </row>
    <row r="14958" spans="1:26" customHeight="1" ht="18" hidden="true" outlineLevel="3">
      <c r="A14958" s="2" t="s">
        <v>28893</v>
      </c>
      <c r="B14958" s="3" t="s">
        <v>28894</v>
      </c>
      <c r="C14958" s="2"/>
      <c r="D14958" s="2" t="s">
        <v>16</v>
      </c>
      <c r="E14958" s="4">
        <f>15.00*(1-Z1%)</f>
        <v>15</v>
      </c>
      <c r="F14958" s="2">
        <v>10</v>
      </c>
      <c r="G14958" s="2"/>
    </row>
    <row r="14959" spans="1:26" customHeight="1" ht="18" hidden="true" outlineLevel="3">
      <c r="A14959" s="2" t="s">
        <v>28895</v>
      </c>
      <c r="B14959" s="3" t="s">
        <v>28896</v>
      </c>
      <c r="C14959" s="2"/>
      <c r="D14959" s="2" t="s">
        <v>16</v>
      </c>
      <c r="E14959" s="4">
        <f>15.00*(1-Z1%)</f>
        <v>15</v>
      </c>
      <c r="F14959" s="2">
        <v>10</v>
      </c>
      <c r="G14959" s="2"/>
    </row>
    <row r="14960" spans="1:26" customHeight="1" ht="18" hidden="true" outlineLevel="3">
      <c r="A14960" s="2" t="s">
        <v>28897</v>
      </c>
      <c r="B14960" s="3" t="s">
        <v>28898</v>
      </c>
      <c r="C14960" s="2"/>
      <c r="D14960" s="2" t="s">
        <v>16</v>
      </c>
      <c r="E14960" s="4">
        <f>15.00*(1-Z1%)</f>
        <v>15</v>
      </c>
      <c r="F14960" s="2">
        <v>8</v>
      </c>
      <c r="G14960" s="2"/>
    </row>
    <row r="14961" spans="1:26" customHeight="1" ht="18" hidden="true" outlineLevel="3">
      <c r="A14961" s="2" t="s">
        <v>28899</v>
      </c>
      <c r="B14961" s="3" t="s">
        <v>28900</v>
      </c>
      <c r="C14961" s="2"/>
      <c r="D14961" s="2" t="s">
        <v>16</v>
      </c>
      <c r="E14961" s="4">
        <f>15.00*(1-Z1%)</f>
        <v>15</v>
      </c>
      <c r="F14961" s="2">
        <v>10</v>
      </c>
      <c r="G14961" s="2"/>
    </row>
    <row r="14962" spans="1:26" customHeight="1" ht="18" hidden="true" outlineLevel="3">
      <c r="A14962" s="2" t="s">
        <v>28901</v>
      </c>
      <c r="B14962" s="3" t="s">
        <v>28902</v>
      </c>
      <c r="C14962" s="2"/>
      <c r="D14962" s="2" t="s">
        <v>16</v>
      </c>
      <c r="E14962" s="4">
        <f>15.00*(1-Z1%)</f>
        <v>15</v>
      </c>
      <c r="F14962" s="2">
        <v>10</v>
      </c>
      <c r="G14962" s="2"/>
    </row>
    <row r="14963" spans="1:26" customHeight="1" ht="18" hidden="true" outlineLevel="3">
      <c r="A14963" s="2" t="s">
        <v>28903</v>
      </c>
      <c r="B14963" s="3" t="s">
        <v>28904</v>
      </c>
      <c r="C14963" s="2"/>
      <c r="D14963" s="2" t="s">
        <v>16</v>
      </c>
      <c r="E14963" s="4">
        <f>15.00*(1-Z1%)</f>
        <v>15</v>
      </c>
      <c r="F14963" s="2">
        <v>10</v>
      </c>
      <c r="G14963" s="2"/>
    </row>
    <row r="14964" spans="1:26" customHeight="1" ht="18" hidden="true" outlineLevel="3">
      <c r="A14964" s="2" t="s">
        <v>28905</v>
      </c>
      <c r="B14964" s="3" t="s">
        <v>28906</v>
      </c>
      <c r="C14964" s="2"/>
      <c r="D14964" s="2" t="s">
        <v>16</v>
      </c>
      <c r="E14964" s="4">
        <f>15.00*(1-Z1%)</f>
        <v>15</v>
      </c>
      <c r="F14964" s="2">
        <v>10</v>
      </c>
      <c r="G14964" s="2"/>
    </row>
    <row r="14965" spans="1:26" customHeight="1" ht="18" hidden="true" outlineLevel="3">
      <c r="A14965" s="2" t="s">
        <v>28907</v>
      </c>
      <c r="B14965" s="3" t="s">
        <v>28908</v>
      </c>
      <c r="C14965" s="2"/>
      <c r="D14965" s="2" t="s">
        <v>16</v>
      </c>
      <c r="E14965" s="4">
        <f>15.00*(1-Z1%)</f>
        <v>15</v>
      </c>
      <c r="F14965" s="2">
        <v>7</v>
      </c>
      <c r="G14965" s="2"/>
    </row>
    <row r="14966" spans="1:26" customHeight="1" ht="18" hidden="true" outlineLevel="3">
      <c r="A14966" s="2" t="s">
        <v>28909</v>
      </c>
      <c r="B14966" s="3" t="s">
        <v>28910</v>
      </c>
      <c r="C14966" s="2"/>
      <c r="D14966" s="2" t="s">
        <v>16</v>
      </c>
      <c r="E14966" s="4">
        <f>15.00*(1-Z1%)</f>
        <v>15</v>
      </c>
      <c r="F14966" s="2">
        <v>7</v>
      </c>
      <c r="G14966" s="2"/>
    </row>
    <row r="14967" spans="1:26" customHeight="1" ht="18" hidden="true" outlineLevel="3">
      <c r="A14967" s="2" t="s">
        <v>28911</v>
      </c>
      <c r="B14967" s="3" t="s">
        <v>28912</v>
      </c>
      <c r="C14967" s="2"/>
      <c r="D14967" s="2" t="s">
        <v>16</v>
      </c>
      <c r="E14967" s="4">
        <f>15.00*(1-Z1%)</f>
        <v>15</v>
      </c>
      <c r="F14967" s="2">
        <v>10</v>
      </c>
      <c r="G14967" s="2"/>
    </row>
    <row r="14968" spans="1:26" customHeight="1" ht="18" hidden="true" outlineLevel="3">
      <c r="A14968" s="2" t="s">
        <v>28913</v>
      </c>
      <c r="B14968" s="3" t="s">
        <v>28914</v>
      </c>
      <c r="C14968" s="2"/>
      <c r="D14968" s="2" t="s">
        <v>16</v>
      </c>
      <c r="E14968" s="4">
        <f>15.00*(1-Z1%)</f>
        <v>15</v>
      </c>
      <c r="F14968" s="2">
        <v>10</v>
      </c>
      <c r="G14968" s="2"/>
    </row>
    <row r="14969" spans="1:26" customHeight="1" ht="18" hidden="true" outlineLevel="3">
      <c r="A14969" s="2" t="s">
        <v>28915</v>
      </c>
      <c r="B14969" s="3" t="s">
        <v>28916</v>
      </c>
      <c r="C14969" s="2"/>
      <c r="D14969" s="2" t="s">
        <v>16</v>
      </c>
      <c r="E14969" s="4">
        <f>15.00*(1-Z1%)</f>
        <v>15</v>
      </c>
      <c r="F14969" s="2">
        <v>10</v>
      </c>
      <c r="G14969" s="2"/>
    </row>
    <row r="14970" spans="1:26" customHeight="1" ht="18" hidden="true" outlineLevel="3">
      <c r="A14970" s="2" t="s">
        <v>28917</v>
      </c>
      <c r="B14970" s="3" t="s">
        <v>28918</v>
      </c>
      <c r="C14970" s="2"/>
      <c r="D14970" s="2" t="s">
        <v>16</v>
      </c>
      <c r="E14970" s="4">
        <f>15.00*(1-Z1%)</f>
        <v>15</v>
      </c>
      <c r="F14970" s="2">
        <v>10</v>
      </c>
      <c r="G14970" s="2"/>
    </row>
    <row r="14971" spans="1:26" customHeight="1" ht="18" hidden="true" outlineLevel="3">
      <c r="A14971" s="2" t="s">
        <v>28919</v>
      </c>
      <c r="B14971" s="3" t="s">
        <v>28920</v>
      </c>
      <c r="C14971" s="2"/>
      <c r="D14971" s="2" t="s">
        <v>16</v>
      </c>
      <c r="E14971" s="4">
        <f>15.00*(1-Z1%)</f>
        <v>15</v>
      </c>
      <c r="F14971" s="2">
        <v>10</v>
      </c>
      <c r="G14971" s="2"/>
    </row>
    <row r="14972" spans="1:26" customHeight="1" ht="35" hidden="true" outlineLevel="3">
      <c r="A14972" s="5" t="s">
        <v>28921</v>
      </c>
      <c r="B14972" s="5"/>
      <c r="C14972" s="5"/>
      <c r="D14972" s="5"/>
      <c r="E14972" s="5"/>
      <c r="F14972" s="5"/>
      <c r="G14972" s="5"/>
    </row>
    <row r="14973" spans="1:26" customHeight="1" ht="18" hidden="true" outlineLevel="3">
      <c r="A14973" s="2" t="s">
        <v>28922</v>
      </c>
      <c r="B14973" s="3" t="s">
        <v>28923</v>
      </c>
      <c r="C14973" s="2"/>
      <c r="D14973" s="2" t="s">
        <v>16</v>
      </c>
      <c r="E14973" s="4">
        <f>10.00*(1-Z1%)</f>
        <v>10</v>
      </c>
      <c r="F14973" s="2">
        <v>9</v>
      </c>
      <c r="G14973" s="2"/>
    </row>
    <row r="14974" spans="1:26" customHeight="1" ht="18" hidden="true" outlineLevel="3">
      <c r="A14974" s="2" t="s">
        <v>28924</v>
      </c>
      <c r="B14974" s="3" t="s">
        <v>28925</v>
      </c>
      <c r="C14974" s="2"/>
      <c r="D14974" s="2" t="s">
        <v>16</v>
      </c>
      <c r="E14974" s="4">
        <f>10.00*(1-Z1%)</f>
        <v>10</v>
      </c>
      <c r="F14974" s="2">
        <v>9</v>
      </c>
      <c r="G14974" s="2"/>
    </row>
    <row r="14975" spans="1:26" customHeight="1" ht="18" hidden="true" outlineLevel="3">
      <c r="A14975" s="2" t="s">
        <v>28926</v>
      </c>
      <c r="B14975" s="3" t="s">
        <v>28927</v>
      </c>
      <c r="C14975" s="2"/>
      <c r="D14975" s="2" t="s">
        <v>16</v>
      </c>
      <c r="E14975" s="4">
        <f>20.00*(1-Z1%)</f>
        <v>20</v>
      </c>
      <c r="F14975" s="2">
        <v>10</v>
      </c>
      <c r="G14975" s="2"/>
    </row>
    <row r="14976" spans="1:26" customHeight="1" ht="18" hidden="true" outlineLevel="3">
      <c r="A14976" s="2" t="s">
        <v>28928</v>
      </c>
      <c r="B14976" s="3" t="s">
        <v>28929</v>
      </c>
      <c r="C14976" s="2"/>
      <c r="D14976" s="2" t="s">
        <v>16</v>
      </c>
      <c r="E14976" s="4">
        <f>20.00*(1-Z1%)</f>
        <v>20</v>
      </c>
      <c r="F14976" s="2">
        <v>10</v>
      </c>
      <c r="G14976" s="2"/>
    </row>
    <row r="14977" spans="1:26" customHeight="1" ht="18" hidden="true" outlineLevel="3">
      <c r="A14977" s="2" t="s">
        <v>28930</v>
      </c>
      <c r="B14977" s="3" t="s">
        <v>28931</v>
      </c>
      <c r="C14977" s="2"/>
      <c r="D14977" s="2" t="s">
        <v>16</v>
      </c>
      <c r="E14977" s="4">
        <f>30.00*(1-Z1%)</f>
        <v>30</v>
      </c>
      <c r="F14977" s="2">
        <v>9</v>
      </c>
      <c r="G14977" s="2"/>
    </row>
    <row r="14978" spans="1:26" customHeight="1" ht="18" hidden="true" outlineLevel="3">
      <c r="A14978" s="2" t="s">
        <v>28932</v>
      </c>
      <c r="B14978" s="3" t="s">
        <v>28933</v>
      </c>
      <c r="C14978" s="2"/>
      <c r="D14978" s="2" t="s">
        <v>16</v>
      </c>
      <c r="E14978" s="4">
        <f>40.00*(1-Z1%)</f>
        <v>40</v>
      </c>
      <c r="F14978" s="2">
        <v>10</v>
      </c>
      <c r="G14978" s="2"/>
    </row>
    <row r="14979" spans="1:26" customHeight="1" ht="36" hidden="true" outlineLevel="3">
      <c r="A14979" s="2" t="s">
        <v>28934</v>
      </c>
      <c r="B14979" s="3" t="s">
        <v>28935</v>
      </c>
      <c r="C14979" s="2"/>
      <c r="D14979" s="2" t="s">
        <v>16</v>
      </c>
      <c r="E14979" s="4">
        <f>20.00*(1-Z1%)</f>
        <v>20</v>
      </c>
      <c r="F14979" s="2">
        <v>12</v>
      </c>
      <c r="G14979" s="2"/>
    </row>
    <row r="14980" spans="1:26" customHeight="1" ht="18" hidden="true" outlineLevel="3">
      <c r="A14980" s="2" t="s">
        <v>28936</v>
      </c>
      <c r="B14980" s="3" t="s">
        <v>28937</v>
      </c>
      <c r="C14980" s="2"/>
      <c r="D14980" s="2" t="s">
        <v>16</v>
      </c>
      <c r="E14980" s="4">
        <f>10.00*(1-Z1%)</f>
        <v>10</v>
      </c>
      <c r="F14980" s="2">
        <v>4</v>
      </c>
      <c r="G14980" s="2"/>
    </row>
    <row r="14981" spans="1:26" customHeight="1" ht="18" hidden="true" outlineLevel="3">
      <c r="A14981" s="2" t="s">
        <v>28938</v>
      </c>
      <c r="B14981" s="3" t="s">
        <v>28939</v>
      </c>
      <c r="C14981" s="2"/>
      <c r="D14981" s="2" t="s">
        <v>16</v>
      </c>
      <c r="E14981" s="4">
        <f>60.00*(1-Z1%)</f>
        <v>60</v>
      </c>
      <c r="F14981" s="2">
        <v>10</v>
      </c>
      <c r="G14981" s="2"/>
    </row>
    <row r="14982" spans="1:26" customHeight="1" ht="18" hidden="true" outlineLevel="3">
      <c r="A14982" s="2" t="s">
        <v>28940</v>
      </c>
      <c r="B14982" s="3" t="s">
        <v>28941</v>
      </c>
      <c r="C14982" s="2"/>
      <c r="D14982" s="2" t="s">
        <v>16</v>
      </c>
      <c r="E14982" s="4">
        <f>20.00*(1-Z1%)</f>
        <v>20</v>
      </c>
      <c r="F14982" s="2">
        <v>10</v>
      </c>
      <c r="G14982" s="2"/>
    </row>
    <row r="14983" spans="1:26" customHeight="1" ht="18" hidden="true" outlineLevel="3">
      <c r="A14983" s="2" t="s">
        <v>28942</v>
      </c>
      <c r="B14983" s="3" t="s">
        <v>28943</v>
      </c>
      <c r="C14983" s="2"/>
      <c r="D14983" s="2" t="s">
        <v>16</v>
      </c>
      <c r="E14983" s="4">
        <f>10.00*(1-Z1%)</f>
        <v>10</v>
      </c>
      <c r="F14983" s="2">
        <v>9</v>
      </c>
      <c r="G14983" s="2"/>
    </row>
    <row r="14984" spans="1:26" customHeight="1" ht="18" hidden="true" outlineLevel="3">
      <c r="A14984" s="2" t="s">
        <v>28944</v>
      </c>
      <c r="B14984" s="3" t="s">
        <v>28945</v>
      </c>
      <c r="C14984" s="2"/>
      <c r="D14984" s="2" t="s">
        <v>16</v>
      </c>
      <c r="E14984" s="4">
        <f>10.00*(1-Z1%)</f>
        <v>10</v>
      </c>
      <c r="F14984" s="2">
        <v>10</v>
      </c>
      <c r="G14984" s="2"/>
    </row>
    <row r="14985" spans="1:26" customHeight="1" ht="18" hidden="true" outlineLevel="3">
      <c r="A14985" s="2" t="s">
        <v>28946</v>
      </c>
      <c r="B14985" s="3" t="s">
        <v>28947</v>
      </c>
      <c r="C14985" s="2"/>
      <c r="D14985" s="2" t="s">
        <v>16</v>
      </c>
      <c r="E14985" s="4">
        <f>50.00*(1-Z1%)</f>
        <v>50</v>
      </c>
      <c r="F14985" s="2">
        <v>6</v>
      </c>
      <c r="G14985" s="2"/>
    </row>
    <row r="14986" spans="1:26" customHeight="1" ht="18" hidden="true" outlineLevel="3">
      <c r="A14986" s="2" t="s">
        <v>28948</v>
      </c>
      <c r="B14986" s="3" t="s">
        <v>28949</v>
      </c>
      <c r="C14986" s="2"/>
      <c r="D14986" s="2" t="s">
        <v>16</v>
      </c>
      <c r="E14986" s="4">
        <f>10.00*(1-Z1%)</f>
        <v>10</v>
      </c>
      <c r="F14986" s="2">
        <v>9</v>
      </c>
      <c r="G14986" s="2"/>
    </row>
    <row r="14987" spans="1:26" customHeight="1" ht="18" hidden="true" outlineLevel="3">
      <c r="A14987" s="2" t="s">
        <v>28950</v>
      </c>
      <c r="B14987" s="3" t="s">
        <v>28951</v>
      </c>
      <c r="C14987" s="2"/>
      <c r="D14987" s="2" t="s">
        <v>16</v>
      </c>
      <c r="E14987" s="4">
        <f>130.00*(1-Z1%)</f>
        <v>130</v>
      </c>
      <c r="F14987" s="2">
        <v>2</v>
      </c>
      <c r="G14987" s="2"/>
    </row>
    <row r="14988" spans="1:26" customHeight="1" ht="18" hidden="true" outlineLevel="3">
      <c r="A14988" s="2" t="s">
        <v>28952</v>
      </c>
      <c r="B14988" s="3" t="s">
        <v>28953</v>
      </c>
      <c r="C14988" s="2"/>
      <c r="D14988" s="2" t="s">
        <v>16</v>
      </c>
      <c r="E14988" s="4">
        <f>10.00*(1-Z1%)</f>
        <v>10</v>
      </c>
      <c r="F14988" s="2">
        <v>10</v>
      </c>
      <c r="G14988" s="2"/>
    </row>
    <row r="14989" spans="1:26" customHeight="1" ht="18" hidden="true" outlineLevel="3">
      <c r="A14989" s="2" t="s">
        <v>28954</v>
      </c>
      <c r="B14989" s="3" t="s">
        <v>28955</v>
      </c>
      <c r="C14989" s="2"/>
      <c r="D14989" s="2" t="s">
        <v>16</v>
      </c>
      <c r="E14989" s="4">
        <f>10.00*(1-Z1%)</f>
        <v>10</v>
      </c>
      <c r="F14989" s="2">
        <v>10</v>
      </c>
      <c r="G14989" s="2"/>
    </row>
    <row r="14990" spans="1:26" customHeight="1" ht="18" hidden="true" outlineLevel="3">
      <c r="A14990" s="2" t="s">
        <v>28956</v>
      </c>
      <c r="B14990" s="3" t="s">
        <v>28957</v>
      </c>
      <c r="C14990" s="2"/>
      <c r="D14990" s="2" t="s">
        <v>16</v>
      </c>
      <c r="E14990" s="4">
        <f>10.00*(1-Z1%)</f>
        <v>10</v>
      </c>
      <c r="F14990" s="2">
        <v>6</v>
      </c>
      <c r="G14990" s="2"/>
    </row>
    <row r="14991" spans="1:26" customHeight="1" ht="18" hidden="true" outlineLevel="3">
      <c r="A14991" s="2" t="s">
        <v>28958</v>
      </c>
      <c r="B14991" s="3" t="s">
        <v>28959</v>
      </c>
      <c r="C14991" s="2"/>
      <c r="D14991" s="2" t="s">
        <v>16</v>
      </c>
      <c r="E14991" s="4">
        <f>5.00*(1-Z1%)</f>
        <v>5</v>
      </c>
      <c r="F14991" s="2">
        <v>8</v>
      </c>
      <c r="G14991" s="2"/>
    </row>
    <row r="14992" spans="1:26" customHeight="1" ht="18" hidden="true" outlineLevel="3">
      <c r="A14992" s="2" t="s">
        <v>28960</v>
      </c>
      <c r="B14992" s="3" t="s">
        <v>28961</v>
      </c>
      <c r="C14992" s="2"/>
      <c r="D14992" s="2" t="s">
        <v>16</v>
      </c>
      <c r="E14992" s="4">
        <f>20.00*(1-Z1%)</f>
        <v>20</v>
      </c>
      <c r="F14992" s="2">
        <v>4</v>
      </c>
      <c r="G14992" s="2"/>
    </row>
    <row r="14993" spans="1:26" customHeight="1" ht="18" hidden="true" outlineLevel="3">
      <c r="A14993" s="2" t="s">
        <v>28962</v>
      </c>
      <c r="B14993" s="3" t="s">
        <v>28963</v>
      </c>
      <c r="C14993" s="2"/>
      <c r="D14993" s="2" t="s">
        <v>16</v>
      </c>
      <c r="E14993" s="4">
        <f>10.00*(1-Z1%)</f>
        <v>10</v>
      </c>
      <c r="F14993" s="2">
        <v>10</v>
      </c>
      <c r="G14993" s="2"/>
    </row>
    <row r="14994" spans="1:26" customHeight="1" ht="18" hidden="true" outlineLevel="3">
      <c r="A14994" s="2" t="s">
        <v>28964</v>
      </c>
      <c r="B14994" s="3" t="s">
        <v>28965</v>
      </c>
      <c r="C14994" s="2"/>
      <c r="D14994" s="2" t="s">
        <v>16</v>
      </c>
      <c r="E14994" s="4">
        <f>30.00*(1-Z1%)</f>
        <v>30</v>
      </c>
      <c r="F14994" s="2">
        <v>11</v>
      </c>
      <c r="G14994" s="2"/>
    </row>
    <row r="14995" spans="1:26" customHeight="1" ht="18" hidden="true" outlineLevel="3">
      <c r="A14995" s="2" t="s">
        <v>28966</v>
      </c>
      <c r="B14995" s="3" t="s">
        <v>28967</v>
      </c>
      <c r="C14995" s="2"/>
      <c r="D14995" s="2" t="s">
        <v>16</v>
      </c>
      <c r="E14995" s="4">
        <f>30.00*(1-Z1%)</f>
        <v>30</v>
      </c>
      <c r="F14995" s="2">
        <v>2</v>
      </c>
      <c r="G14995" s="2"/>
    </row>
    <row r="14996" spans="1:26" customHeight="1" ht="18" hidden="true" outlineLevel="3">
      <c r="A14996" s="2" t="s">
        <v>28968</v>
      </c>
      <c r="B14996" s="3" t="s">
        <v>28969</v>
      </c>
      <c r="C14996" s="2"/>
      <c r="D14996" s="2" t="s">
        <v>16</v>
      </c>
      <c r="E14996" s="4">
        <f>10.00*(1-Z1%)</f>
        <v>10</v>
      </c>
      <c r="F14996" s="2">
        <v>10</v>
      </c>
      <c r="G14996" s="2"/>
    </row>
    <row r="14997" spans="1:26" customHeight="1" ht="18" hidden="true" outlineLevel="3">
      <c r="A14997" s="2" t="s">
        <v>28970</v>
      </c>
      <c r="B14997" s="3" t="s">
        <v>28971</v>
      </c>
      <c r="C14997" s="2"/>
      <c r="D14997" s="2" t="s">
        <v>16</v>
      </c>
      <c r="E14997" s="4">
        <f>10.00*(1-Z1%)</f>
        <v>10</v>
      </c>
      <c r="F14997" s="2">
        <v>10</v>
      </c>
      <c r="G14997" s="2"/>
    </row>
    <row r="14998" spans="1:26" customHeight="1" ht="18" hidden="true" outlineLevel="3">
      <c r="A14998" s="2" t="s">
        <v>28972</v>
      </c>
      <c r="B14998" s="3" t="s">
        <v>28973</v>
      </c>
      <c r="C14998" s="2"/>
      <c r="D14998" s="2" t="s">
        <v>16</v>
      </c>
      <c r="E14998" s="4">
        <f>30.00*(1-Z1%)</f>
        <v>30</v>
      </c>
      <c r="F14998" s="2">
        <v>10</v>
      </c>
      <c r="G14998" s="2"/>
    </row>
    <row r="14999" spans="1:26" customHeight="1" ht="18" hidden="true" outlineLevel="3">
      <c r="A14999" s="2" t="s">
        <v>28974</v>
      </c>
      <c r="B14999" s="3" t="s">
        <v>28975</v>
      </c>
      <c r="C14999" s="2"/>
      <c r="D14999" s="2" t="s">
        <v>16</v>
      </c>
      <c r="E14999" s="4">
        <f>50.00*(1-Z1%)</f>
        <v>50</v>
      </c>
      <c r="F14999" s="2">
        <v>7</v>
      </c>
      <c r="G14999" s="2"/>
    </row>
    <row r="15000" spans="1:26" customHeight="1" ht="18" hidden="true" outlineLevel="3">
      <c r="A15000" s="2" t="s">
        <v>28976</v>
      </c>
      <c r="B15000" s="3" t="s">
        <v>28977</v>
      </c>
      <c r="C15000" s="2"/>
      <c r="D15000" s="2" t="s">
        <v>16</v>
      </c>
      <c r="E15000" s="4">
        <f>10.00*(1-Z1%)</f>
        <v>10</v>
      </c>
      <c r="F15000" s="2">
        <v>4</v>
      </c>
      <c r="G15000" s="2"/>
    </row>
    <row r="15001" spans="1:26" customHeight="1" ht="18" hidden="true" outlineLevel="3">
      <c r="A15001" s="2" t="s">
        <v>28978</v>
      </c>
      <c r="B15001" s="3" t="s">
        <v>28979</v>
      </c>
      <c r="C15001" s="2"/>
      <c r="D15001" s="2" t="s">
        <v>16</v>
      </c>
      <c r="E15001" s="4">
        <f>20.00*(1-Z1%)</f>
        <v>20</v>
      </c>
      <c r="F15001" s="2">
        <v>10</v>
      </c>
      <c r="G15001" s="2"/>
    </row>
    <row r="15002" spans="1:26" customHeight="1" ht="18" hidden="true" outlineLevel="3">
      <c r="A15002" s="2" t="s">
        <v>28980</v>
      </c>
      <c r="B15002" s="3" t="s">
        <v>28981</v>
      </c>
      <c r="C15002" s="2"/>
      <c r="D15002" s="2" t="s">
        <v>16</v>
      </c>
      <c r="E15002" s="4">
        <f>30.00*(1-Z1%)</f>
        <v>30</v>
      </c>
      <c r="F15002" s="2">
        <v>10</v>
      </c>
      <c r="G15002" s="2"/>
    </row>
    <row r="15003" spans="1:26" customHeight="1" ht="18" hidden="true" outlineLevel="3">
      <c r="A15003" s="2" t="s">
        <v>28982</v>
      </c>
      <c r="B15003" s="3" t="s">
        <v>28983</v>
      </c>
      <c r="C15003" s="2"/>
      <c r="D15003" s="2" t="s">
        <v>16</v>
      </c>
      <c r="E15003" s="4">
        <f>30.00*(1-Z1%)</f>
        <v>30</v>
      </c>
      <c r="F15003" s="2">
        <v>10</v>
      </c>
      <c r="G15003" s="2"/>
    </row>
    <row r="15004" spans="1:26" customHeight="1" ht="18" hidden="true" outlineLevel="3">
      <c r="A15004" s="2" t="s">
        <v>28984</v>
      </c>
      <c r="B15004" s="3" t="s">
        <v>28985</v>
      </c>
      <c r="C15004" s="2"/>
      <c r="D15004" s="2" t="s">
        <v>16</v>
      </c>
      <c r="E15004" s="4">
        <f>40.00*(1-Z1%)</f>
        <v>40</v>
      </c>
      <c r="F15004" s="2">
        <v>6</v>
      </c>
      <c r="G15004" s="2"/>
    </row>
    <row r="15005" spans="1:26" customHeight="1" ht="18" hidden="true" outlineLevel="3">
      <c r="A15005" s="2" t="s">
        <v>28986</v>
      </c>
      <c r="B15005" s="3" t="s">
        <v>28987</v>
      </c>
      <c r="C15005" s="2"/>
      <c r="D15005" s="2" t="s">
        <v>16</v>
      </c>
      <c r="E15005" s="4">
        <f>25.00*(1-Z1%)</f>
        <v>25</v>
      </c>
      <c r="F15005" s="2">
        <v>5</v>
      </c>
      <c r="G15005" s="2"/>
    </row>
    <row r="15006" spans="1:26" customHeight="1" ht="18" hidden="true" outlineLevel="3">
      <c r="A15006" s="2" t="s">
        <v>28988</v>
      </c>
      <c r="B15006" s="3" t="s">
        <v>28989</v>
      </c>
      <c r="C15006" s="2"/>
      <c r="D15006" s="2" t="s">
        <v>16</v>
      </c>
      <c r="E15006" s="4">
        <f>10.00*(1-Z1%)</f>
        <v>10</v>
      </c>
      <c r="F15006" s="2">
        <v>13</v>
      </c>
      <c r="G15006" s="2"/>
    </row>
    <row r="15007" spans="1:26" customHeight="1" ht="18" hidden="true" outlineLevel="3">
      <c r="A15007" s="2" t="s">
        <v>28990</v>
      </c>
      <c r="B15007" s="3" t="s">
        <v>28991</v>
      </c>
      <c r="C15007" s="2"/>
      <c r="D15007" s="2" t="s">
        <v>16</v>
      </c>
      <c r="E15007" s="4">
        <f>10.00*(1-Z1%)</f>
        <v>10</v>
      </c>
      <c r="F15007" s="2">
        <v>5</v>
      </c>
      <c r="G15007" s="2"/>
    </row>
    <row r="15008" spans="1:26" customHeight="1" ht="18" hidden="true" outlineLevel="3">
      <c r="A15008" s="2" t="s">
        <v>28992</v>
      </c>
      <c r="B15008" s="3" t="s">
        <v>28993</v>
      </c>
      <c r="C15008" s="2"/>
      <c r="D15008" s="2" t="s">
        <v>16</v>
      </c>
      <c r="E15008" s="4">
        <f>10.00*(1-Z1%)</f>
        <v>10</v>
      </c>
      <c r="F15008" s="2">
        <v>13</v>
      </c>
      <c r="G15008" s="2"/>
    </row>
    <row r="15009" spans="1:26" customHeight="1" ht="18" hidden="true" outlineLevel="3">
      <c r="A15009" s="2" t="s">
        <v>28994</v>
      </c>
      <c r="B15009" s="3" t="s">
        <v>28995</v>
      </c>
      <c r="C15009" s="2"/>
      <c r="D15009" s="2" t="s">
        <v>16</v>
      </c>
      <c r="E15009" s="4">
        <f>10.00*(1-Z1%)</f>
        <v>10</v>
      </c>
      <c r="F15009" s="2">
        <v>5</v>
      </c>
      <c r="G15009" s="2"/>
    </row>
    <row r="15010" spans="1:26" customHeight="1" ht="18" hidden="true" outlineLevel="3">
      <c r="A15010" s="2" t="s">
        <v>28996</v>
      </c>
      <c r="B15010" s="3" t="s">
        <v>28997</v>
      </c>
      <c r="C15010" s="2"/>
      <c r="D15010" s="2" t="s">
        <v>16</v>
      </c>
      <c r="E15010" s="4">
        <f>15.00*(1-Z1%)</f>
        <v>15</v>
      </c>
      <c r="F15010" s="2">
        <v>4</v>
      </c>
      <c r="G15010" s="2"/>
    </row>
    <row r="15011" spans="1:26" customHeight="1" ht="18" hidden="true" outlineLevel="3">
      <c r="A15011" s="2" t="s">
        <v>28998</v>
      </c>
      <c r="B15011" s="3" t="s">
        <v>28999</v>
      </c>
      <c r="C15011" s="2"/>
      <c r="D15011" s="2" t="s">
        <v>16</v>
      </c>
      <c r="E15011" s="4">
        <f>10.00*(1-Z1%)</f>
        <v>10</v>
      </c>
      <c r="F15011" s="2">
        <v>10</v>
      </c>
      <c r="G15011" s="2"/>
    </row>
    <row r="15012" spans="1:26" customHeight="1" ht="18" hidden="true" outlineLevel="3">
      <c r="A15012" s="2" t="s">
        <v>29000</v>
      </c>
      <c r="B15012" s="3" t="s">
        <v>29001</v>
      </c>
      <c r="C15012" s="2"/>
      <c r="D15012" s="2" t="s">
        <v>16</v>
      </c>
      <c r="E15012" s="4">
        <f>5.00*(1-Z1%)</f>
        <v>5</v>
      </c>
      <c r="F15012" s="2">
        <v>4</v>
      </c>
      <c r="G15012" s="2"/>
    </row>
    <row r="15013" spans="1:26" customHeight="1" ht="18" hidden="true" outlineLevel="3">
      <c r="A15013" s="2" t="s">
        <v>29002</v>
      </c>
      <c r="B15013" s="3" t="s">
        <v>29003</v>
      </c>
      <c r="C15013" s="2"/>
      <c r="D15013" s="2" t="s">
        <v>16</v>
      </c>
      <c r="E15013" s="4">
        <f>10.00*(1-Z1%)</f>
        <v>10</v>
      </c>
      <c r="F15013" s="2">
        <v>10</v>
      </c>
      <c r="G15013" s="2"/>
    </row>
    <row r="15014" spans="1:26" customHeight="1" ht="18" hidden="true" outlineLevel="3">
      <c r="A15014" s="2" t="s">
        <v>29004</v>
      </c>
      <c r="B15014" s="3" t="s">
        <v>29005</v>
      </c>
      <c r="C15014" s="2"/>
      <c r="D15014" s="2" t="s">
        <v>16</v>
      </c>
      <c r="E15014" s="4">
        <f>10.00*(1-Z1%)</f>
        <v>10</v>
      </c>
      <c r="F15014" s="2">
        <v>10</v>
      </c>
      <c r="G15014" s="2"/>
    </row>
    <row r="15015" spans="1:26" customHeight="1" ht="18" hidden="true" outlineLevel="3">
      <c r="A15015" s="2" t="s">
        <v>29006</v>
      </c>
      <c r="B15015" s="3" t="s">
        <v>29007</v>
      </c>
      <c r="C15015" s="2"/>
      <c r="D15015" s="2" t="s">
        <v>16</v>
      </c>
      <c r="E15015" s="4">
        <f>10.00*(1-Z1%)</f>
        <v>10</v>
      </c>
      <c r="F15015" s="2">
        <v>5</v>
      </c>
      <c r="G15015" s="2"/>
    </row>
    <row r="15016" spans="1:26" customHeight="1" ht="18" hidden="true" outlineLevel="3">
      <c r="A15016" s="2" t="s">
        <v>29008</v>
      </c>
      <c r="B15016" s="3" t="s">
        <v>29009</v>
      </c>
      <c r="C15016" s="2"/>
      <c r="D15016" s="2" t="s">
        <v>16</v>
      </c>
      <c r="E15016" s="4">
        <f>10.00*(1-Z1%)</f>
        <v>10</v>
      </c>
      <c r="F15016" s="2">
        <v>12</v>
      </c>
      <c r="G15016" s="2"/>
    </row>
    <row r="15017" spans="1:26" customHeight="1" ht="18" hidden="true" outlineLevel="3">
      <c r="A15017" s="2" t="s">
        <v>29010</v>
      </c>
      <c r="B15017" s="3" t="s">
        <v>29011</v>
      </c>
      <c r="C15017" s="2"/>
      <c r="D15017" s="2" t="s">
        <v>16</v>
      </c>
      <c r="E15017" s="4">
        <f>30.00*(1-Z1%)</f>
        <v>30</v>
      </c>
      <c r="F15017" s="2">
        <v>9</v>
      </c>
      <c r="G15017" s="2"/>
    </row>
    <row r="15018" spans="1:26" customHeight="1" ht="18" hidden="true" outlineLevel="3">
      <c r="A15018" s="2" t="s">
        <v>29012</v>
      </c>
      <c r="B15018" s="3" t="s">
        <v>29013</v>
      </c>
      <c r="C15018" s="2"/>
      <c r="D15018" s="2" t="s">
        <v>16</v>
      </c>
      <c r="E15018" s="4">
        <f>40.00*(1-Z1%)</f>
        <v>40</v>
      </c>
      <c r="F15018" s="2">
        <v>8</v>
      </c>
      <c r="G15018" s="2"/>
    </row>
    <row r="15019" spans="1:26" customHeight="1" ht="18" hidden="true" outlineLevel="3">
      <c r="A15019" s="2" t="s">
        <v>29014</v>
      </c>
      <c r="B15019" s="3" t="s">
        <v>29015</v>
      </c>
      <c r="C15019" s="2"/>
      <c r="D15019" s="2" t="s">
        <v>16</v>
      </c>
      <c r="E15019" s="4">
        <f>30.00*(1-Z1%)</f>
        <v>30</v>
      </c>
      <c r="F15019" s="2">
        <v>10</v>
      </c>
      <c r="G15019" s="2"/>
    </row>
    <row r="15020" spans="1:26" customHeight="1" ht="18" hidden="true" outlineLevel="3">
      <c r="A15020" s="2" t="s">
        <v>29016</v>
      </c>
      <c r="B15020" s="3" t="s">
        <v>29017</v>
      </c>
      <c r="C15020" s="2"/>
      <c r="D15020" s="2" t="s">
        <v>16</v>
      </c>
      <c r="E15020" s="4">
        <f>25.00*(1-Z1%)</f>
        <v>25</v>
      </c>
      <c r="F15020" s="2">
        <v>9</v>
      </c>
      <c r="G15020" s="2"/>
    </row>
    <row r="15021" spans="1:26" customHeight="1" ht="18" hidden="true" outlineLevel="3">
      <c r="A15021" s="2" t="s">
        <v>29018</v>
      </c>
      <c r="B15021" s="3" t="s">
        <v>29019</v>
      </c>
      <c r="C15021" s="2"/>
      <c r="D15021" s="2" t="s">
        <v>16</v>
      </c>
      <c r="E15021" s="4">
        <f>100.00*(1-Z1%)</f>
        <v>100</v>
      </c>
      <c r="F15021" s="2">
        <v>5</v>
      </c>
      <c r="G15021" s="2"/>
    </row>
    <row r="15022" spans="1:26" customHeight="1" ht="18" hidden="true" outlineLevel="3">
      <c r="A15022" s="2" t="s">
        <v>29020</v>
      </c>
      <c r="B15022" s="3" t="s">
        <v>29021</v>
      </c>
      <c r="C15022" s="2"/>
      <c r="D15022" s="2" t="s">
        <v>16</v>
      </c>
      <c r="E15022" s="4">
        <f>30.00*(1-Z1%)</f>
        <v>30</v>
      </c>
      <c r="F15022" s="2">
        <v>5</v>
      </c>
      <c r="G15022" s="2"/>
    </row>
    <row r="15023" spans="1:26" customHeight="1" ht="18" hidden="true" outlineLevel="3">
      <c r="A15023" s="2" t="s">
        <v>29022</v>
      </c>
      <c r="B15023" s="3" t="s">
        <v>29023</v>
      </c>
      <c r="C15023" s="2"/>
      <c r="D15023" s="2" t="s">
        <v>16</v>
      </c>
      <c r="E15023" s="4">
        <f>10.00*(1-Z1%)</f>
        <v>10</v>
      </c>
      <c r="F15023" s="2">
        <v>8</v>
      </c>
      <c r="G15023" s="2"/>
    </row>
    <row r="15024" spans="1:26" customHeight="1" ht="18" hidden="true" outlineLevel="3">
      <c r="A15024" s="2" t="s">
        <v>29024</v>
      </c>
      <c r="B15024" s="3" t="s">
        <v>29025</v>
      </c>
      <c r="C15024" s="2"/>
      <c r="D15024" s="2" t="s">
        <v>16</v>
      </c>
      <c r="E15024" s="4">
        <f>10.00*(1-Z1%)</f>
        <v>10</v>
      </c>
      <c r="F15024" s="2">
        <v>10</v>
      </c>
      <c r="G15024" s="2"/>
    </row>
    <row r="15025" spans="1:26" customHeight="1" ht="18" hidden="true" outlineLevel="3">
      <c r="A15025" s="2" t="s">
        <v>29026</v>
      </c>
      <c r="B15025" s="3" t="s">
        <v>29027</v>
      </c>
      <c r="C15025" s="2"/>
      <c r="D15025" s="2" t="s">
        <v>16</v>
      </c>
      <c r="E15025" s="4">
        <f>10.00*(1-Z1%)</f>
        <v>10</v>
      </c>
      <c r="F15025" s="2">
        <v>10</v>
      </c>
      <c r="G15025" s="2"/>
    </row>
    <row r="15026" spans="1:26" customHeight="1" ht="18" hidden="true" outlineLevel="3">
      <c r="A15026" s="2" t="s">
        <v>29028</v>
      </c>
      <c r="B15026" s="3" t="s">
        <v>29029</v>
      </c>
      <c r="C15026" s="2"/>
      <c r="D15026" s="2" t="s">
        <v>16</v>
      </c>
      <c r="E15026" s="4">
        <f>10.00*(1-Z1%)</f>
        <v>10</v>
      </c>
      <c r="F15026" s="2">
        <v>10</v>
      </c>
      <c r="G15026" s="2"/>
    </row>
    <row r="15027" spans="1:26" customHeight="1" ht="18" hidden="true" outlineLevel="3">
      <c r="A15027" s="2" t="s">
        <v>29030</v>
      </c>
      <c r="B15027" s="3" t="s">
        <v>29031</v>
      </c>
      <c r="C15027" s="2"/>
      <c r="D15027" s="2" t="s">
        <v>16</v>
      </c>
      <c r="E15027" s="4">
        <f>10.00*(1-Z1%)</f>
        <v>10</v>
      </c>
      <c r="F15027" s="2">
        <v>10</v>
      </c>
      <c r="G15027" s="2"/>
    </row>
    <row r="15028" spans="1:26" customHeight="1" ht="18" hidden="true" outlineLevel="3">
      <c r="A15028" s="2" t="s">
        <v>29032</v>
      </c>
      <c r="B15028" s="3" t="s">
        <v>29033</v>
      </c>
      <c r="C15028" s="2"/>
      <c r="D15028" s="2" t="s">
        <v>16</v>
      </c>
      <c r="E15028" s="4">
        <f>15.00*(1-Z1%)</f>
        <v>15</v>
      </c>
      <c r="F15028" s="2">
        <v>7</v>
      </c>
      <c r="G15028" s="2"/>
    </row>
    <row r="15029" spans="1:26" customHeight="1" ht="18" hidden="true" outlineLevel="3">
      <c r="A15029" s="2" t="s">
        <v>29034</v>
      </c>
      <c r="B15029" s="3" t="s">
        <v>29035</v>
      </c>
      <c r="C15029" s="2"/>
      <c r="D15029" s="2" t="s">
        <v>16</v>
      </c>
      <c r="E15029" s="4">
        <f>10.00*(1-Z1%)</f>
        <v>10</v>
      </c>
      <c r="F15029" s="2">
        <v>8</v>
      </c>
      <c r="G15029" s="2"/>
    </row>
    <row r="15030" spans="1:26" customHeight="1" ht="18" hidden="true" outlineLevel="3">
      <c r="A15030" s="2" t="s">
        <v>29036</v>
      </c>
      <c r="B15030" s="3" t="s">
        <v>29037</v>
      </c>
      <c r="C15030" s="2"/>
      <c r="D15030" s="2" t="s">
        <v>16</v>
      </c>
      <c r="E15030" s="4">
        <f>5.00*(1-Z1%)</f>
        <v>5</v>
      </c>
      <c r="F15030" s="2">
        <v>2</v>
      </c>
      <c r="G15030" s="2"/>
    </row>
    <row r="15031" spans="1:26" customHeight="1" ht="18" hidden="true" outlineLevel="3">
      <c r="A15031" s="2" t="s">
        <v>29038</v>
      </c>
      <c r="B15031" s="3" t="s">
        <v>29039</v>
      </c>
      <c r="C15031" s="2"/>
      <c r="D15031" s="2" t="s">
        <v>16</v>
      </c>
      <c r="E15031" s="4">
        <f>10.00*(1-Z1%)</f>
        <v>10</v>
      </c>
      <c r="F15031" s="2">
        <v>5</v>
      </c>
      <c r="G15031" s="2"/>
    </row>
    <row r="15032" spans="1:26" customHeight="1" ht="18" hidden="true" outlineLevel="3">
      <c r="A15032" s="2" t="s">
        <v>29040</v>
      </c>
      <c r="B15032" s="3" t="s">
        <v>29041</v>
      </c>
      <c r="C15032" s="2"/>
      <c r="D15032" s="2" t="s">
        <v>16</v>
      </c>
      <c r="E15032" s="4">
        <f>30.00*(1-Z1%)</f>
        <v>30</v>
      </c>
      <c r="F15032" s="2">
        <v>10</v>
      </c>
      <c r="G15032" s="2"/>
    </row>
    <row r="15033" spans="1:26" customHeight="1" ht="18" hidden="true" outlineLevel="3">
      <c r="A15033" s="2" t="s">
        <v>29042</v>
      </c>
      <c r="B15033" s="3" t="s">
        <v>29043</v>
      </c>
      <c r="C15033" s="2"/>
      <c r="D15033" s="2" t="s">
        <v>16</v>
      </c>
      <c r="E15033" s="4">
        <f>40.00*(1-Z1%)</f>
        <v>40</v>
      </c>
      <c r="F15033" s="2">
        <v>5</v>
      </c>
      <c r="G15033" s="2"/>
    </row>
    <row r="15034" spans="1:26" customHeight="1" ht="18" hidden="true" outlineLevel="3">
      <c r="A15034" s="2" t="s">
        <v>29044</v>
      </c>
      <c r="B15034" s="3" t="s">
        <v>29045</v>
      </c>
      <c r="C15034" s="2"/>
      <c r="D15034" s="2" t="s">
        <v>16</v>
      </c>
      <c r="E15034" s="4">
        <f>10.00*(1-Z1%)</f>
        <v>10</v>
      </c>
      <c r="F15034" s="2">
        <v>10</v>
      </c>
      <c r="G15034" s="2"/>
    </row>
    <row r="15035" spans="1:26" customHeight="1" ht="18" hidden="true" outlineLevel="3">
      <c r="A15035" s="2" t="s">
        <v>29046</v>
      </c>
      <c r="B15035" s="3" t="s">
        <v>29047</v>
      </c>
      <c r="C15035" s="2"/>
      <c r="D15035" s="2" t="s">
        <v>16</v>
      </c>
      <c r="E15035" s="4">
        <f>10.00*(1-Z1%)</f>
        <v>10</v>
      </c>
      <c r="F15035" s="2">
        <v>11</v>
      </c>
      <c r="G15035" s="2"/>
    </row>
    <row r="15036" spans="1:26" customHeight="1" ht="18" hidden="true" outlineLevel="3">
      <c r="A15036" s="2" t="s">
        <v>29048</v>
      </c>
      <c r="B15036" s="3" t="s">
        <v>29049</v>
      </c>
      <c r="C15036" s="2"/>
      <c r="D15036" s="2" t="s">
        <v>16</v>
      </c>
      <c r="E15036" s="4">
        <f>15.00*(1-Z1%)</f>
        <v>15</v>
      </c>
      <c r="F15036" s="2">
        <v>17</v>
      </c>
      <c r="G15036" s="2"/>
    </row>
    <row r="15037" spans="1:26" customHeight="1" ht="18" hidden="true" outlineLevel="3">
      <c r="A15037" s="2" t="s">
        <v>29050</v>
      </c>
      <c r="B15037" s="3" t="s">
        <v>29051</v>
      </c>
      <c r="C15037" s="2"/>
      <c r="D15037" s="2" t="s">
        <v>16</v>
      </c>
      <c r="E15037" s="4">
        <f>20.00*(1-Z1%)</f>
        <v>20</v>
      </c>
      <c r="F15037" s="2">
        <v>10</v>
      </c>
      <c r="G15037" s="2"/>
    </row>
    <row r="15038" spans="1:26" customHeight="1" ht="18" hidden="true" outlineLevel="3">
      <c r="A15038" s="2" t="s">
        <v>29052</v>
      </c>
      <c r="B15038" s="3" t="s">
        <v>29053</v>
      </c>
      <c r="C15038" s="2"/>
      <c r="D15038" s="2" t="s">
        <v>16</v>
      </c>
      <c r="E15038" s="4">
        <f>5.00*(1-Z1%)</f>
        <v>5</v>
      </c>
      <c r="F15038" s="2">
        <v>6</v>
      </c>
      <c r="G15038" s="2"/>
    </row>
    <row r="15039" spans="1:26" customHeight="1" ht="18" hidden="true" outlineLevel="3">
      <c r="A15039" s="2" t="s">
        <v>29054</v>
      </c>
      <c r="B15039" s="3" t="s">
        <v>29055</v>
      </c>
      <c r="C15039" s="2"/>
      <c r="D15039" s="2" t="s">
        <v>16</v>
      </c>
      <c r="E15039" s="4">
        <f>40.00*(1-Z1%)</f>
        <v>40</v>
      </c>
      <c r="F15039" s="2">
        <v>10</v>
      </c>
      <c r="G15039" s="2"/>
    </row>
    <row r="15040" spans="1:26" customHeight="1" ht="18" hidden="true" outlineLevel="3">
      <c r="A15040" s="2" t="s">
        <v>29056</v>
      </c>
      <c r="B15040" s="3" t="s">
        <v>29057</v>
      </c>
      <c r="C15040" s="2"/>
      <c r="D15040" s="2" t="s">
        <v>16</v>
      </c>
      <c r="E15040" s="4">
        <f>10.00*(1-Z1%)</f>
        <v>10</v>
      </c>
      <c r="F15040" s="2">
        <v>5</v>
      </c>
      <c r="G15040" s="2"/>
    </row>
    <row r="15041" spans="1:26" customHeight="1" ht="18" hidden="true" outlineLevel="3">
      <c r="A15041" s="2" t="s">
        <v>29058</v>
      </c>
      <c r="B15041" s="3" t="s">
        <v>29059</v>
      </c>
      <c r="C15041" s="2"/>
      <c r="D15041" s="2" t="s">
        <v>16</v>
      </c>
      <c r="E15041" s="4">
        <f>10.00*(1-Z1%)</f>
        <v>10</v>
      </c>
      <c r="F15041" s="2">
        <v>10</v>
      </c>
      <c r="G15041" s="2"/>
    </row>
    <row r="15042" spans="1:26" customHeight="1" ht="18" hidden="true" outlineLevel="3">
      <c r="A15042" s="2" t="s">
        <v>29060</v>
      </c>
      <c r="B15042" s="3" t="s">
        <v>29061</v>
      </c>
      <c r="C15042" s="2"/>
      <c r="D15042" s="2" t="s">
        <v>16</v>
      </c>
      <c r="E15042" s="4">
        <f>10.00*(1-Z1%)</f>
        <v>10</v>
      </c>
      <c r="F15042" s="2">
        <v>9</v>
      </c>
      <c r="G15042" s="2"/>
    </row>
    <row r="15043" spans="1:26" customHeight="1" ht="18" hidden="true" outlineLevel="3">
      <c r="A15043" s="2" t="s">
        <v>29062</v>
      </c>
      <c r="B15043" s="3" t="s">
        <v>29063</v>
      </c>
      <c r="C15043" s="2"/>
      <c r="D15043" s="2" t="s">
        <v>16</v>
      </c>
      <c r="E15043" s="4">
        <f>20.00*(1-Z1%)</f>
        <v>20</v>
      </c>
      <c r="F15043" s="2">
        <v>10</v>
      </c>
      <c r="G15043" s="2"/>
    </row>
    <row r="15044" spans="1:26" customHeight="1" ht="18" hidden="true" outlineLevel="3">
      <c r="A15044" s="2" t="s">
        <v>29064</v>
      </c>
      <c r="B15044" s="3" t="s">
        <v>29065</v>
      </c>
      <c r="C15044" s="2"/>
      <c r="D15044" s="2" t="s">
        <v>16</v>
      </c>
      <c r="E15044" s="4">
        <f>10.00*(1-Z1%)</f>
        <v>10</v>
      </c>
      <c r="F15044" s="2">
        <v>8</v>
      </c>
      <c r="G15044" s="2"/>
    </row>
    <row r="15045" spans="1:26" customHeight="1" ht="18" hidden="true" outlineLevel="3">
      <c r="A15045" s="2" t="s">
        <v>29066</v>
      </c>
      <c r="B15045" s="3" t="s">
        <v>29067</v>
      </c>
      <c r="C15045" s="2"/>
      <c r="D15045" s="2" t="s">
        <v>16</v>
      </c>
      <c r="E15045" s="4">
        <f>35.00*(1-Z1%)</f>
        <v>35</v>
      </c>
      <c r="F15045" s="2">
        <v>1</v>
      </c>
      <c r="G15045" s="2"/>
    </row>
    <row r="15046" spans="1:26" customHeight="1" ht="18" hidden="true" outlineLevel="3">
      <c r="A15046" s="2" t="s">
        <v>29068</v>
      </c>
      <c r="B15046" s="3" t="s">
        <v>29069</v>
      </c>
      <c r="C15046" s="2"/>
      <c r="D15046" s="2" t="s">
        <v>16</v>
      </c>
      <c r="E15046" s="4">
        <f>10.00*(1-Z1%)</f>
        <v>10</v>
      </c>
      <c r="F15046" s="2">
        <v>10</v>
      </c>
      <c r="G15046" s="2"/>
    </row>
    <row r="15047" spans="1:26" customHeight="1" ht="18" hidden="true" outlineLevel="3">
      <c r="A15047" s="2" t="s">
        <v>29070</v>
      </c>
      <c r="B15047" s="3" t="s">
        <v>29071</v>
      </c>
      <c r="C15047" s="2"/>
      <c r="D15047" s="2" t="s">
        <v>16</v>
      </c>
      <c r="E15047" s="4">
        <f>70.00*(1-Z1%)</f>
        <v>70</v>
      </c>
      <c r="F15047" s="2">
        <v>3</v>
      </c>
      <c r="G15047" s="2"/>
    </row>
    <row r="15048" spans="1:26" customHeight="1" ht="18" hidden="true" outlineLevel="3">
      <c r="A15048" s="2" t="s">
        <v>29072</v>
      </c>
      <c r="B15048" s="3" t="s">
        <v>29073</v>
      </c>
      <c r="C15048" s="2"/>
      <c r="D15048" s="2" t="s">
        <v>16</v>
      </c>
      <c r="E15048" s="4">
        <f>10.00*(1-Z1%)</f>
        <v>10</v>
      </c>
      <c r="F15048" s="2">
        <v>10</v>
      </c>
      <c r="G15048" s="2"/>
    </row>
    <row r="15049" spans="1:26" customHeight="1" ht="18" hidden="true" outlineLevel="3">
      <c r="A15049" s="2" t="s">
        <v>29074</v>
      </c>
      <c r="B15049" s="3" t="s">
        <v>29075</v>
      </c>
      <c r="C15049" s="2"/>
      <c r="D15049" s="2" t="s">
        <v>16</v>
      </c>
      <c r="E15049" s="4">
        <f>10.00*(1-Z1%)</f>
        <v>10</v>
      </c>
      <c r="F15049" s="2">
        <v>10</v>
      </c>
      <c r="G15049" s="2"/>
    </row>
    <row r="15050" spans="1:26" customHeight="1" ht="18" hidden="true" outlineLevel="3">
      <c r="A15050" s="2" t="s">
        <v>29076</v>
      </c>
      <c r="B15050" s="3" t="s">
        <v>29077</v>
      </c>
      <c r="C15050" s="2"/>
      <c r="D15050" s="2" t="s">
        <v>16</v>
      </c>
      <c r="E15050" s="4">
        <f>20.00*(1-Z1%)</f>
        <v>20</v>
      </c>
      <c r="F15050" s="2">
        <v>10</v>
      </c>
      <c r="G15050" s="2"/>
    </row>
    <row r="15051" spans="1:26" customHeight="1" ht="18" hidden="true" outlineLevel="3">
      <c r="A15051" s="2" t="s">
        <v>29078</v>
      </c>
      <c r="B15051" s="3" t="s">
        <v>29079</v>
      </c>
      <c r="C15051" s="2"/>
      <c r="D15051" s="2" t="s">
        <v>16</v>
      </c>
      <c r="E15051" s="4">
        <f>5.00*(1-Z1%)</f>
        <v>5</v>
      </c>
      <c r="F15051" s="2">
        <v>17</v>
      </c>
      <c r="G15051" s="2"/>
    </row>
    <row r="15052" spans="1:26" customHeight="1" ht="18" hidden="true" outlineLevel="3">
      <c r="A15052" s="2" t="s">
        <v>29080</v>
      </c>
      <c r="B15052" s="3" t="s">
        <v>29081</v>
      </c>
      <c r="C15052" s="2"/>
      <c r="D15052" s="2" t="s">
        <v>16</v>
      </c>
      <c r="E15052" s="4">
        <f>5.00*(1-Z1%)</f>
        <v>5</v>
      </c>
      <c r="F15052" s="2">
        <v>6</v>
      </c>
      <c r="G15052" s="2"/>
    </row>
    <row r="15053" spans="1:26" customHeight="1" ht="18" hidden="true" outlineLevel="3">
      <c r="A15053" s="2" t="s">
        <v>29082</v>
      </c>
      <c r="B15053" s="3" t="s">
        <v>29083</v>
      </c>
      <c r="C15053" s="2"/>
      <c r="D15053" s="2" t="s">
        <v>16</v>
      </c>
      <c r="E15053" s="4">
        <f>50.00*(1-Z1%)</f>
        <v>50</v>
      </c>
      <c r="F15053" s="2">
        <v>10</v>
      </c>
      <c r="G15053" s="2"/>
    </row>
    <row r="15054" spans="1:26" customHeight="1" ht="36" hidden="true" outlineLevel="3">
      <c r="A15054" s="2" t="s">
        <v>29084</v>
      </c>
      <c r="B15054" s="3" t="s">
        <v>29085</v>
      </c>
      <c r="C15054" s="2"/>
      <c r="D15054" s="2" t="s">
        <v>16</v>
      </c>
      <c r="E15054" s="4">
        <f>45.00*(1-Z1%)</f>
        <v>45</v>
      </c>
      <c r="F15054" s="2">
        <v>13</v>
      </c>
      <c r="G15054" s="2"/>
    </row>
    <row r="15055" spans="1:26" customHeight="1" ht="18" hidden="true" outlineLevel="3">
      <c r="A15055" s="2" t="s">
        <v>29086</v>
      </c>
      <c r="B15055" s="3" t="s">
        <v>29087</v>
      </c>
      <c r="C15055" s="2"/>
      <c r="D15055" s="2" t="s">
        <v>16</v>
      </c>
      <c r="E15055" s="4">
        <f>60.00*(1-Z1%)</f>
        <v>60</v>
      </c>
      <c r="F15055" s="2">
        <v>11</v>
      </c>
      <c r="G15055" s="2"/>
    </row>
    <row r="15056" spans="1:26" customHeight="1" ht="36" hidden="true" outlineLevel="3">
      <c r="A15056" s="2" t="s">
        <v>29088</v>
      </c>
      <c r="B15056" s="3" t="s">
        <v>29089</v>
      </c>
      <c r="C15056" s="2"/>
      <c r="D15056" s="2" t="s">
        <v>16</v>
      </c>
      <c r="E15056" s="4">
        <f>35.00*(1-Z1%)</f>
        <v>35</v>
      </c>
      <c r="F15056" s="2">
        <v>6</v>
      </c>
      <c r="G15056" s="2"/>
    </row>
    <row r="15057" spans="1:26" customHeight="1" ht="18" hidden="true" outlineLevel="3">
      <c r="A15057" s="2" t="s">
        <v>29090</v>
      </c>
      <c r="B15057" s="3" t="s">
        <v>29091</v>
      </c>
      <c r="C15057" s="2"/>
      <c r="D15057" s="2" t="s">
        <v>16</v>
      </c>
      <c r="E15057" s="4">
        <f>20.00*(1-Z1%)</f>
        <v>20</v>
      </c>
      <c r="F15057" s="2">
        <v>10</v>
      </c>
      <c r="G15057" s="2"/>
    </row>
    <row r="15058" spans="1:26" customHeight="1" ht="18" hidden="true" outlineLevel="3">
      <c r="A15058" s="2" t="s">
        <v>29092</v>
      </c>
      <c r="B15058" s="3" t="s">
        <v>29093</v>
      </c>
      <c r="C15058" s="2"/>
      <c r="D15058" s="2" t="s">
        <v>16</v>
      </c>
      <c r="E15058" s="4">
        <f>10.00*(1-Z1%)</f>
        <v>10</v>
      </c>
      <c r="F15058" s="2">
        <v>10</v>
      </c>
      <c r="G15058" s="2"/>
    </row>
    <row r="15059" spans="1:26" customHeight="1" ht="18" hidden="true" outlineLevel="3">
      <c r="A15059" s="2" t="s">
        <v>29094</v>
      </c>
      <c r="B15059" s="3" t="s">
        <v>29095</v>
      </c>
      <c r="C15059" s="2"/>
      <c r="D15059" s="2" t="s">
        <v>16</v>
      </c>
      <c r="E15059" s="4">
        <f>30.00*(1-Z1%)</f>
        <v>30</v>
      </c>
      <c r="F15059" s="2">
        <v>10</v>
      </c>
      <c r="G15059" s="2"/>
    </row>
    <row r="15060" spans="1:26" customHeight="1" ht="18" hidden="true" outlineLevel="3">
      <c r="A15060" s="2" t="s">
        <v>29096</v>
      </c>
      <c r="B15060" s="3" t="s">
        <v>29097</v>
      </c>
      <c r="C15060" s="2"/>
      <c r="D15060" s="2" t="s">
        <v>16</v>
      </c>
      <c r="E15060" s="4">
        <f>15.00*(1-Z1%)</f>
        <v>15</v>
      </c>
      <c r="F15060" s="2">
        <v>10</v>
      </c>
      <c r="G15060" s="2"/>
    </row>
    <row r="15061" spans="1:26" customHeight="1" ht="18" hidden="true" outlineLevel="3">
      <c r="A15061" s="2" t="s">
        <v>29098</v>
      </c>
      <c r="B15061" s="3" t="s">
        <v>29099</v>
      </c>
      <c r="C15061" s="2"/>
      <c r="D15061" s="2" t="s">
        <v>16</v>
      </c>
      <c r="E15061" s="4">
        <f>10.00*(1-Z1%)</f>
        <v>10</v>
      </c>
      <c r="F15061" s="2">
        <v>10</v>
      </c>
      <c r="G15061" s="2"/>
    </row>
    <row r="15062" spans="1:26" customHeight="1" ht="18" hidden="true" outlineLevel="3">
      <c r="A15062" s="2" t="s">
        <v>29100</v>
      </c>
      <c r="B15062" s="3" t="s">
        <v>29101</v>
      </c>
      <c r="C15062" s="2"/>
      <c r="D15062" s="2" t="s">
        <v>16</v>
      </c>
      <c r="E15062" s="4">
        <f>60.00*(1-Z1%)</f>
        <v>60</v>
      </c>
      <c r="F15062" s="2">
        <v>4</v>
      </c>
      <c r="G15062" s="2"/>
    </row>
    <row r="15063" spans="1:26" customHeight="1" ht="18" hidden="true" outlineLevel="3">
      <c r="A15063" s="2" t="s">
        <v>29102</v>
      </c>
      <c r="B15063" s="3" t="s">
        <v>29103</v>
      </c>
      <c r="C15063" s="2"/>
      <c r="D15063" s="2" t="s">
        <v>16</v>
      </c>
      <c r="E15063" s="4">
        <f>10.00*(1-Z1%)</f>
        <v>10</v>
      </c>
      <c r="F15063" s="2">
        <v>10</v>
      </c>
      <c r="G15063" s="2"/>
    </row>
    <row r="15064" spans="1:26" customHeight="1" ht="18" hidden="true" outlineLevel="3">
      <c r="A15064" s="2" t="s">
        <v>29104</v>
      </c>
      <c r="B15064" s="3" t="s">
        <v>29105</v>
      </c>
      <c r="C15064" s="2"/>
      <c r="D15064" s="2" t="s">
        <v>16</v>
      </c>
      <c r="E15064" s="4">
        <f>60.00*(1-Z1%)</f>
        <v>60</v>
      </c>
      <c r="F15064" s="2">
        <v>10</v>
      </c>
      <c r="G15064" s="2"/>
    </row>
    <row r="15065" spans="1:26" customHeight="1" ht="18" hidden="true" outlineLevel="3">
      <c r="A15065" s="2" t="s">
        <v>29106</v>
      </c>
      <c r="B15065" s="3" t="s">
        <v>29107</v>
      </c>
      <c r="C15065" s="2"/>
      <c r="D15065" s="2" t="s">
        <v>16</v>
      </c>
      <c r="E15065" s="4">
        <f>10.00*(1-Z1%)</f>
        <v>10</v>
      </c>
      <c r="F15065" s="2">
        <v>5</v>
      </c>
      <c r="G15065" s="2"/>
    </row>
    <row r="15066" spans="1:26" customHeight="1" ht="18" hidden="true" outlineLevel="3">
      <c r="A15066" s="2" t="s">
        <v>29108</v>
      </c>
      <c r="B15066" s="3" t="s">
        <v>29109</v>
      </c>
      <c r="C15066" s="2"/>
      <c r="D15066" s="2" t="s">
        <v>16</v>
      </c>
      <c r="E15066" s="4">
        <f>20.00*(1-Z1%)</f>
        <v>20</v>
      </c>
      <c r="F15066" s="2">
        <v>4</v>
      </c>
      <c r="G15066" s="2"/>
    </row>
    <row r="15067" spans="1:26" customHeight="1" ht="18" hidden="true" outlineLevel="3">
      <c r="A15067" s="2" t="s">
        <v>29110</v>
      </c>
      <c r="B15067" s="3" t="s">
        <v>29111</v>
      </c>
      <c r="C15067" s="2"/>
      <c r="D15067" s="2" t="s">
        <v>16</v>
      </c>
      <c r="E15067" s="4">
        <f>20.00*(1-Z1%)</f>
        <v>20</v>
      </c>
      <c r="F15067" s="2">
        <v>10</v>
      </c>
      <c r="G15067" s="2"/>
    </row>
    <row r="15068" spans="1:26" customHeight="1" ht="35" hidden="true" outlineLevel="3">
      <c r="A15068" s="5" t="s">
        <v>29112</v>
      </c>
      <c r="B15068" s="5"/>
      <c r="C15068" s="5"/>
      <c r="D15068" s="5"/>
      <c r="E15068" s="5"/>
      <c r="F15068" s="5"/>
      <c r="G15068" s="5"/>
    </row>
    <row r="15069" spans="1:26" customHeight="1" ht="18" hidden="true" outlineLevel="3">
      <c r="A15069" s="2" t="s">
        <v>29113</v>
      </c>
      <c r="B15069" s="3" t="s">
        <v>29114</v>
      </c>
      <c r="C15069" s="2"/>
      <c r="D15069" s="2" t="s">
        <v>16</v>
      </c>
      <c r="E15069" s="4">
        <f>15.00*(1-Z1%)</f>
        <v>15</v>
      </c>
      <c r="F15069" s="2">
        <v>8</v>
      </c>
      <c r="G15069" s="2"/>
    </row>
    <row r="15070" spans="1:26" customHeight="1" ht="18" hidden="true" outlineLevel="3">
      <c r="A15070" s="2" t="s">
        <v>29115</v>
      </c>
      <c r="B15070" s="3" t="s">
        <v>29116</v>
      </c>
      <c r="C15070" s="2"/>
      <c r="D15070" s="2" t="s">
        <v>16</v>
      </c>
      <c r="E15070" s="4">
        <f>15.00*(1-Z1%)</f>
        <v>15</v>
      </c>
      <c r="F15070" s="2">
        <v>10</v>
      </c>
      <c r="G15070" s="2"/>
    </row>
    <row r="15071" spans="1:26" customHeight="1" ht="18" hidden="true" outlineLevel="3">
      <c r="A15071" s="2" t="s">
        <v>29117</v>
      </c>
      <c r="B15071" s="3" t="s">
        <v>29118</v>
      </c>
      <c r="C15071" s="2"/>
      <c r="D15071" s="2" t="s">
        <v>16</v>
      </c>
      <c r="E15071" s="4">
        <f>15.00*(1-Z1%)</f>
        <v>15</v>
      </c>
      <c r="F15071" s="2">
        <v>20</v>
      </c>
      <c r="G15071" s="2"/>
    </row>
    <row r="15072" spans="1:26" customHeight="1" ht="18" hidden="true" outlineLevel="3">
      <c r="A15072" s="2" t="s">
        <v>29119</v>
      </c>
      <c r="B15072" s="3" t="s">
        <v>29120</v>
      </c>
      <c r="C15072" s="2"/>
      <c r="D15072" s="2" t="s">
        <v>16</v>
      </c>
      <c r="E15072" s="4">
        <f>15.00*(1-Z1%)</f>
        <v>15</v>
      </c>
      <c r="F15072" s="2">
        <v>20</v>
      </c>
      <c r="G15072" s="2"/>
    </row>
    <row r="15073" spans="1:26" customHeight="1" ht="18" hidden="true" outlineLevel="3">
      <c r="A15073" s="2" t="s">
        <v>29121</v>
      </c>
      <c r="B15073" s="3" t="s">
        <v>29122</v>
      </c>
      <c r="C15073" s="2"/>
      <c r="D15073" s="2" t="s">
        <v>16</v>
      </c>
      <c r="E15073" s="4">
        <f>15.00*(1-Z1%)</f>
        <v>15</v>
      </c>
      <c r="F15073" s="2">
        <v>20</v>
      </c>
      <c r="G15073" s="2"/>
    </row>
    <row r="15074" spans="1:26" customHeight="1" ht="18" hidden="true" outlineLevel="3">
      <c r="A15074" s="2" t="s">
        <v>29123</v>
      </c>
      <c r="B15074" s="3" t="s">
        <v>29124</v>
      </c>
      <c r="C15074" s="2"/>
      <c r="D15074" s="2" t="s">
        <v>16</v>
      </c>
      <c r="E15074" s="4">
        <f>15.00*(1-Z1%)</f>
        <v>15</v>
      </c>
      <c r="F15074" s="2">
        <v>18</v>
      </c>
      <c r="G15074" s="2"/>
    </row>
    <row r="15075" spans="1:26" customHeight="1" ht="18" hidden="true" outlineLevel="3">
      <c r="A15075" s="2" t="s">
        <v>29125</v>
      </c>
      <c r="B15075" s="3" t="s">
        <v>29126</v>
      </c>
      <c r="C15075" s="2"/>
      <c r="D15075" s="2" t="s">
        <v>16</v>
      </c>
      <c r="E15075" s="4">
        <f>15.00*(1-Z1%)</f>
        <v>15</v>
      </c>
      <c r="F15075" s="2">
        <v>10</v>
      </c>
      <c r="G15075" s="2"/>
    </row>
    <row r="15076" spans="1:26" customHeight="1" ht="18" hidden="true" outlineLevel="3">
      <c r="A15076" s="2" t="s">
        <v>29127</v>
      </c>
      <c r="B15076" s="3" t="s">
        <v>29128</v>
      </c>
      <c r="C15076" s="2"/>
      <c r="D15076" s="2" t="s">
        <v>16</v>
      </c>
      <c r="E15076" s="4">
        <f>15.00*(1-Z1%)</f>
        <v>15</v>
      </c>
      <c r="F15076" s="2">
        <v>19</v>
      </c>
      <c r="G15076" s="2"/>
    </row>
    <row r="15077" spans="1:26" customHeight="1" ht="35" hidden="true" outlineLevel="2">
      <c r="A15077" s="5" t="s">
        <v>29129</v>
      </c>
      <c r="B15077" s="5"/>
      <c r="C15077" s="5"/>
      <c r="D15077" s="5"/>
      <c r="E15077" s="5"/>
      <c r="F15077" s="5"/>
      <c r="G15077" s="5"/>
    </row>
    <row r="15078" spans="1:26" customHeight="1" ht="35" hidden="true" outlineLevel="3">
      <c r="A15078" s="5" t="s">
        <v>29130</v>
      </c>
      <c r="B15078" s="5"/>
      <c r="C15078" s="5"/>
      <c r="D15078" s="5"/>
      <c r="E15078" s="5"/>
      <c r="F15078" s="5"/>
      <c r="G15078" s="5"/>
    </row>
    <row r="15079" spans="1:26" customHeight="1" ht="36" hidden="true" outlineLevel="3">
      <c r="A15079" s="2" t="s">
        <v>29131</v>
      </c>
      <c r="B15079" s="3" t="s">
        <v>29132</v>
      </c>
      <c r="C15079" s="2"/>
      <c r="D15079" s="2" t="s">
        <v>16</v>
      </c>
      <c r="E15079" s="4">
        <f>2190.00*(1-Z1%)</f>
        <v>2190</v>
      </c>
      <c r="F15079" s="2">
        <v>1</v>
      </c>
      <c r="G15079" s="2"/>
    </row>
    <row r="15080" spans="1:26" customHeight="1" ht="18" hidden="true" outlineLevel="3">
      <c r="A15080" s="2" t="s">
        <v>29133</v>
      </c>
      <c r="B15080" s="3" t="s">
        <v>29134</v>
      </c>
      <c r="C15080" s="2"/>
      <c r="D15080" s="2" t="s">
        <v>16</v>
      </c>
      <c r="E15080" s="4">
        <f>6990.00*(1-Z1%)</f>
        <v>6990</v>
      </c>
      <c r="F15080" s="2">
        <v>2</v>
      </c>
      <c r="G15080" s="2"/>
    </row>
    <row r="15081" spans="1:26" customHeight="1" ht="18" hidden="true" outlineLevel="3">
      <c r="A15081" s="2" t="s">
        <v>29135</v>
      </c>
      <c r="B15081" s="3" t="s">
        <v>29136</v>
      </c>
      <c r="C15081" s="2"/>
      <c r="D15081" s="2" t="s">
        <v>16</v>
      </c>
      <c r="E15081" s="4">
        <f>4590.00*(1-Z1%)</f>
        <v>4590</v>
      </c>
      <c r="F15081" s="2">
        <v>1</v>
      </c>
      <c r="G15081" s="2"/>
    </row>
    <row r="15082" spans="1:26" customHeight="1" ht="18" hidden="true" outlineLevel="3">
      <c r="A15082" s="2" t="s">
        <v>29137</v>
      </c>
      <c r="B15082" s="3" t="s">
        <v>29138</v>
      </c>
      <c r="C15082" s="2"/>
      <c r="D15082" s="2" t="s">
        <v>16</v>
      </c>
      <c r="E15082" s="4">
        <f>13990.00*(1-Z1%)</f>
        <v>13990</v>
      </c>
      <c r="F15082" s="2">
        <v>3</v>
      </c>
      <c r="G15082" s="2"/>
    </row>
    <row r="15083" spans="1:26" customHeight="1" ht="18" hidden="true" outlineLevel="3">
      <c r="A15083" s="2" t="s">
        <v>29139</v>
      </c>
      <c r="B15083" s="3" t="s">
        <v>29140</v>
      </c>
      <c r="C15083" s="2"/>
      <c r="D15083" s="2" t="s">
        <v>16</v>
      </c>
      <c r="E15083" s="4">
        <f>450.00*(1-Z1%)</f>
        <v>450</v>
      </c>
      <c r="F15083" s="2">
        <v>4</v>
      </c>
      <c r="G15083" s="2"/>
    </row>
    <row r="15084" spans="1:26" customHeight="1" ht="18" hidden="true" outlineLevel="3">
      <c r="A15084" s="2" t="s">
        <v>29141</v>
      </c>
      <c r="B15084" s="3" t="s">
        <v>29142</v>
      </c>
      <c r="C15084" s="2"/>
      <c r="D15084" s="2" t="s">
        <v>16</v>
      </c>
      <c r="E15084" s="4">
        <f>690.00*(1-Z1%)</f>
        <v>690</v>
      </c>
      <c r="F15084" s="2">
        <v>1</v>
      </c>
      <c r="G15084" s="2"/>
    </row>
    <row r="15085" spans="1:26" customHeight="1" ht="35" hidden="true" outlineLevel="3">
      <c r="A15085" s="5" t="s">
        <v>29143</v>
      </c>
      <c r="B15085" s="5"/>
      <c r="C15085" s="5"/>
      <c r="D15085" s="5"/>
      <c r="E15085" s="5"/>
      <c r="F15085" s="5"/>
      <c r="G15085" s="5"/>
    </row>
    <row r="15086" spans="1:26" customHeight="1" ht="18" hidden="true" outlineLevel="3">
      <c r="A15086" s="2" t="s">
        <v>29144</v>
      </c>
      <c r="B15086" s="3" t="s">
        <v>29145</v>
      </c>
      <c r="C15086" s="2"/>
      <c r="D15086" s="2" t="s">
        <v>16</v>
      </c>
      <c r="E15086" s="4">
        <f>30.00*(1-Z1%)</f>
        <v>30</v>
      </c>
      <c r="F15086" s="2">
        <v>8</v>
      </c>
      <c r="G15086" s="2"/>
    </row>
    <row r="15087" spans="1:26" customHeight="1" ht="36" hidden="true" outlineLevel="3">
      <c r="A15087" s="2" t="s">
        <v>29146</v>
      </c>
      <c r="B15087" s="3" t="s">
        <v>29147</v>
      </c>
      <c r="C15087" s="2"/>
      <c r="D15087" s="2" t="s">
        <v>16</v>
      </c>
      <c r="E15087" s="4">
        <f>50.00*(1-Z1%)</f>
        <v>50</v>
      </c>
      <c r="F15087" s="2">
        <v>4</v>
      </c>
      <c r="G15087" s="2"/>
    </row>
    <row r="15088" spans="1:26" customHeight="1" ht="36" hidden="true" outlineLevel="3">
      <c r="A15088" s="2" t="s">
        <v>29148</v>
      </c>
      <c r="B15088" s="3" t="s">
        <v>29149</v>
      </c>
      <c r="C15088" s="2"/>
      <c r="D15088" s="2" t="s">
        <v>16</v>
      </c>
      <c r="E15088" s="4">
        <f>50.00*(1-Z1%)</f>
        <v>50</v>
      </c>
      <c r="F15088" s="2">
        <v>12</v>
      </c>
      <c r="G15088" s="2"/>
    </row>
    <row r="15089" spans="1:26" customHeight="1" ht="18" hidden="true" outlineLevel="3">
      <c r="A15089" s="2" t="s">
        <v>29150</v>
      </c>
      <c r="B15089" s="3" t="s">
        <v>29151</v>
      </c>
      <c r="C15089" s="2"/>
      <c r="D15089" s="2" t="s">
        <v>16</v>
      </c>
      <c r="E15089" s="4">
        <f>20.00*(1-Z1%)</f>
        <v>20</v>
      </c>
      <c r="F15089" s="2">
        <v>36</v>
      </c>
      <c r="G15089" s="2"/>
    </row>
    <row r="15090" spans="1:26" customHeight="1" ht="18" hidden="true" outlineLevel="3">
      <c r="A15090" s="2" t="s">
        <v>29152</v>
      </c>
      <c r="B15090" s="3" t="s">
        <v>29153</v>
      </c>
      <c r="C15090" s="2"/>
      <c r="D15090" s="2" t="s">
        <v>16</v>
      </c>
      <c r="E15090" s="4">
        <f>15.00*(1-Z1%)</f>
        <v>15</v>
      </c>
      <c r="F15090" s="2">
        <v>12</v>
      </c>
      <c r="G15090" s="2"/>
    </row>
    <row r="15091" spans="1:26" customHeight="1" ht="18" hidden="true" outlineLevel="3">
      <c r="A15091" s="2" t="s">
        <v>29154</v>
      </c>
      <c r="B15091" s="3" t="s">
        <v>29155</v>
      </c>
      <c r="C15091" s="2"/>
      <c r="D15091" s="2" t="s">
        <v>16</v>
      </c>
      <c r="E15091" s="4">
        <f>20.00*(1-Z1%)</f>
        <v>20</v>
      </c>
      <c r="F15091" s="2">
        <v>3</v>
      </c>
      <c r="G15091" s="2"/>
    </row>
    <row r="15092" spans="1:26" customHeight="1" ht="18" hidden="true" outlineLevel="3">
      <c r="A15092" s="2" t="s">
        <v>29156</v>
      </c>
      <c r="B15092" s="3" t="s">
        <v>29157</v>
      </c>
      <c r="C15092" s="2"/>
      <c r="D15092" s="2" t="s">
        <v>16</v>
      </c>
      <c r="E15092" s="4">
        <f>15.00*(1-Z1%)</f>
        <v>15</v>
      </c>
      <c r="F15092" s="2">
        <v>11</v>
      </c>
      <c r="G15092" s="2"/>
    </row>
    <row r="15093" spans="1:26" customHeight="1" ht="35" hidden="true" outlineLevel="3">
      <c r="A15093" s="5" t="s">
        <v>29158</v>
      </c>
      <c r="B15093" s="5"/>
      <c r="C15093" s="5"/>
      <c r="D15093" s="5"/>
      <c r="E15093" s="5"/>
      <c r="F15093" s="5"/>
      <c r="G15093" s="5"/>
    </row>
    <row r="15094" spans="1:26" customHeight="1" ht="18" hidden="true" outlineLevel="3">
      <c r="A15094" s="2" t="s">
        <v>29159</v>
      </c>
      <c r="B15094" s="3" t="s">
        <v>29160</v>
      </c>
      <c r="C15094" s="2"/>
      <c r="D15094" s="2" t="s">
        <v>16</v>
      </c>
      <c r="E15094" s="4">
        <f>20.00*(1-Z1%)</f>
        <v>20</v>
      </c>
      <c r="F15094" s="2">
        <v>12</v>
      </c>
      <c r="G15094" s="2"/>
    </row>
    <row r="15095" spans="1:26" customHeight="1" ht="18" hidden="true" outlineLevel="3">
      <c r="A15095" s="2" t="s">
        <v>29161</v>
      </c>
      <c r="B15095" s="3" t="s">
        <v>29162</v>
      </c>
      <c r="C15095" s="2"/>
      <c r="D15095" s="2" t="s">
        <v>16</v>
      </c>
      <c r="E15095" s="4">
        <f>20.00*(1-Z1%)</f>
        <v>20</v>
      </c>
      <c r="F15095" s="2">
        <v>12</v>
      </c>
      <c r="G15095" s="2"/>
    </row>
    <row r="15096" spans="1:26" customHeight="1" ht="18" hidden="true" outlineLevel="3">
      <c r="A15096" s="2" t="s">
        <v>29163</v>
      </c>
      <c r="B15096" s="3" t="s">
        <v>29164</v>
      </c>
      <c r="C15096" s="2"/>
      <c r="D15096" s="2" t="s">
        <v>16</v>
      </c>
      <c r="E15096" s="4">
        <f>20.00*(1-Z1%)</f>
        <v>20</v>
      </c>
      <c r="F15096" s="2">
        <v>12</v>
      </c>
      <c r="G15096" s="2"/>
    </row>
    <row r="15097" spans="1:26" customHeight="1" ht="18" hidden="true" outlineLevel="3">
      <c r="A15097" s="2" t="s">
        <v>29165</v>
      </c>
      <c r="B15097" s="3" t="s">
        <v>29166</v>
      </c>
      <c r="C15097" s="2"/>
      <c r="D15097" s="2" t="s">
        <v>16</v>
      </c>
      <c r="E15097" s="4">
        <f>20.00*(1-Z1%)</f>
        <v>20</v>
      </c>
      <c r="F15097" s="2">
        <v>11</v>
      </c>
      <c r="G15097" s="2"/>
    </row>
    <row r="15098" spans="1:26" customHeight="1" ht="36" hidden="true" outlineLevel="3">
      <c r="A15098" s="2" t="s">
        <v>29167</v>
      </c>
      <c r="B15098" s="3" t="s">
        <v>29168</v>
      </c>
      <c r="C15098" s="2"/>
      <c r="D15098" s="2" t="s">
        <v>16</v>
      </c>
      <c r="E15098" s="4">
        <f>20.00*(1-Z1%)</f>
        <v>20</v>
      </c>
      <c r="F15098" s="2">
        <v>24</v>
      </c>
      <c r="G15098" s="2"/>
    </row>
    <row r="15099" spans="1:26" customHeight="1" ht="36" hidden="true" outlineLevel="3">
      <c r="A15099" s="2" t="s">
        <v>29169</v>
      </c>
      <c r="B15099" s="3" t="s">
        <v>29170</v>
      </c>
      <c r="C15099" s="2"/>
      <c r="D15099" s="2" t="s">
        <v>16</v>
      </c>
      <c r="E15099" s="4">
        <f>20.00*(1-Z1%)</f>
        <v>20</v>
      </c>
      <c r="F15099" s="2">
        <v>10</v>
      </c>
      <c r="G15099" s="2"/>
    </row>
    <row r="15100" spans="1:26" customHeight="1" ht="36" hidden="true" outlineLevel="3">
      <c r="A15100" s="2" t="s">
        <v>29171</v>
      </c>
      <c r="B15100" s="3" t="s">
        <v>29172</v>
      </c>
      <c r="C15100" s="2"/>
      <c r="D15100" s="2" t="s">
        <v>16</v>
      </c>
      <c r="E15100" s="4">
        <f>20.00*(1-Z1%)</f>
        <v>20</v>
      </c>
      <c r="F15100" s="2">
        <v>10</v>
      </c>
      <c r="G15100" s="2"/>
    </row>
    <row r="15101" spans="1:26" customHeight="1" ht="36" hidden="true" outlineLevel="3">
      <c r="A15101" s="2" t="s">
        <v>29173</v>
      </c>
      <c r="B15101" s="3" t="s">
        <v>29174</v>
      </c>
      <c r="C15101" s="2"/>
      <c r="D15101" s="2" t="s">
        <v>16</v>
      </c>
      <c r="E15101" s="4">
        <f>30.00*(1-Z1%)</f>
        <v>30</v>
      </c>
      <c r="F15101" s="2">
        <v>13</v>
      </c>
      <c r="G15101" s="2"/>
    </row>
    <row r="15102" spans="1:26" customHeight="1" ht="36" hidden="true" outlineLevel="3">
      <c r="A15102" s="2" t="s">
        <v>29175</v>
      </c>
      <c r="B15102" s="3" t="s">
        <v>29176</v>
      </c>
      <c r="C15102" s="2"/>
      <c r="D15102" s="2" t="s">
        <v>16</v>
      </c>
      <c r="E15102" s="4">
        <f>20.00*(1-Z1%)</f>
        <v>20</v>
      </c>
      <c r="F15102" s="2">
        <v>23</v>
      </c>
      <c r="G15102" s="2"/>
    </row>
    <row r="15103" spans="1:26" customHeight="1" ht="36" hidden="true" outlineLevel="3">
      <c r="A15103" s="2" t="s">
        <v>29177</v>
      </c>
      <c r="B15103" s="3" t="s">
        <v>29178</v>
      </c>
      <c r="C15103" s="2"/>
      <c r="D15103" s="2" t="s">
        <v>16</v>
      </c>
      <c r="E15103" s="4">
        <f>20.00*(1-Z1%)</f>
        <v>20</v>
      </c>
      <c r="F15103" s="2">
        <v>31</v>
      </c>
      <c r="G15103" s="2"/>
    </row>
    <row r="15104" spans="1:26" customHeight="1" ht="36" hidden="true" outlineLevel="3">
      <c r="A15104" s="2" t="s">
        <v>29179</v>
      </c>
      <c r="B15104" s="3" t="s">
        <v>29180</v>
      </c>
      <c r="C15104" s="2"/>
      <c r="D15104" s="2" t="s">
        <v>16</v>
      </c>
      <c r="E15104" s="4">
        <f>20.00*(1-Z1%)</f>
        <v>20</v>
      </c>
      <c r="F15104" s="2">
        <v>35</v>
      </c>
      <c r="G15104" s="2"/>
    </row>
    <row r="15105" spans="1:26" customHeight="1" ht="36" hidden="true" outlineLevel="3">
      <c r="A15105" s="2" t="s">
        <v>29181</v>
      </c>
      <c r="B15105" s="3" t="s">
        <v>29182</v>
      </c>
      <c r="C15105" s="2"/>
      <c r="D15105" s="2" t="s">
        <v>16</v>
      </c>
      <c r="E15105" s="4">
        <f>20.00*(1-Z1%)</f>
        <v>20</v>
      </c>
      <c r="F15105" s="2">
        <v>20</v>
      </c>
      <c r="G15105" s="2"/>
    </row>
    <row r="15106" spans="1:26" customHeight="1" ht="36" hidden="true" outlineLevel="3">
      <c r="A15106" s="2" t="s">
        <v>29183</v>
      </c>
      <c r="B15106" s="3" t="s">
        <v>29184</v>
      </c>
      <c r="C15106" s="2"/>
      <c r="D15106" s="2" t="s">
        <v>16</v>
      </c>
      <c r="E15106" s="4">
        <f>30.00*(1-Z1%)</f>
        <v>30</v>
      </c>
      <c r="F15106" s="2">
        <v>35</v>
      </c>
      <c r="G15106" s="2"/>
    </row>
    <row r="15107" spans="1:26" customHeight="1" ht="18" hidden="true" outlineLevel="3">
      <c r="A15107" s="2" t="s">
        <v>29185</v>
      </c>
      <c r="B15107" s="3" t="s">
        <v>29186</v>
      </c>
      <c r="C15107" s="2"/>
      <c r="D15107" s="2" t="s">
        <v>16</v>
      </c>
      <c r="E15107" s="4">
        <f>17.00*(1-Z1%)</f>
        <v>17</v>
      </c>
      <c r="F15107" s="2">
        <v>1</v>
      </c>
      <c r="G15107" s="2"/>
    </row>
    <row r="15108" spans="1:26" customHeight="1" ht="18" hidden="true" outlineLevel="3">
      <c r="A15108" s="2" t="s">
        <v>29187</v>
      </c>
      <c r="B15108" s="3" t="s">
        <v>29188</v>
      </c>
      <c r="C15108" s="2"/>
      <c r="D15108" s="2" t="s">
        <v>16</v>
      </c>
      <c r="E15108" s="4">
        <f>11.00*(1-Z1%)</f>
        <v>11</v>
      </c>
      <c r="F15108" s="2">
        <v>1</v>
      </c>
      <c r="G15108" s="2"/>
    </row>
    <row r="15109" spans="1:26" customHeight="1" ht="18" hidden="true" outlineLevel="3">
      <c r="A15109" s="2" t="s">
        <v>29189</v>
      </c>
      <c r="B15109" s="3" t="s">
        <v>29190</v>
      </c>
      <c r="C15109" s="2"/>
      <c r="D15109" s="2" t="s">
        <v>16</v>
      </c>
      <c r="E15109" s="4">
        <f>7.00*(1-Z1%)</f>
        <v>7</v>
      </c>
      <c r="F15109" s="2">
        <v>6</v>
      </c>
      <c r="G15109" s="2"/>
    </row>
    <row r="15110" spans="1:26" customHeight="1" ht="18" hidden="true" outlineLevel="3">
      <c r="A15110" s="2" t="s">
        <v>29191</v>
      </c>
      <c r="B15110" s="3" t="s">
        <v>29192</v>
      </c>
      <c r="C15110" s="2"/>
      <c r="D15110" s="2" t="s">
        <v>16</v>
      </c>
      <c r="E15110" s="4">
        <f>10.00*(1-Z1%)</f>
        <v>10</v>
      </c>
      <c r="F15110" s="2">
        <v>10</v>
      </c>
      <c r="G15110" s="2"/>
    </row>
    <row r="15111" spans="1:26" customHeight="1" ht="18" hidden="true" outlineLevel="3">
      <c r="A15111" s="2" t="s">
        <v>29193</v>
      </c>
      <c r="B15111" s="3" t="s">
        <v>29194</v>
      </c>
      <c r="C15111" s="2"/>
      <c r="D15111" s="2" t="s">
        <v>16</v>
      </c>
      <c r="E15111" s="4">
        <f>10.00*(1-Z1%)</f>
        <v>10</v>
      </c>
      <c r="F15111" s="2">
        <v>1</v>
      </c>
      <c r="G15111" s="2"/>
    </row>
    <row r="15112" spans="1:26" customHeight="1" ht="18" hidden="true" outlineLevel="3">
      <c r="A15112" s="2" t="s">
        <v>29195</v>
      </c>
      <c r="B15112" s="3" t="s">
        <v>29196</v>
      </c>
      <c r="C15112" s="2"/>
      <c r="D15112" s="2" t="s">
        <v>16</v>
      </c>
      <c r="E15112" s="4">
        <f>5.00*(1-Z1%)</f>
        <v>5</v>
      </c>
      <c r="F15112" s="2">
        <v>30</v>
      </c>
      <c r="G15112" s="2"/>
    </row>
    <row r="15113" spans="1:26" customHeight="1" ht="18" hidden="true" outlineLevel="3">
      <c r="A15113" s="2" t="s">
        <v>29197</v>
      </c>
      <c r="B15113" s="3" t="s">
        <v>29198</v>
      </c>
      <c r="C15113" s="2"/>
      <c r="D15113" s="2" t="s">
        <v>16</v>
      </c>
      <c r="E15113" s="4">
        <f>10.00*(1-Z1%)</f>
        <v>10</v>
      </c>
      <c r="F15113" s="2">
        <v>30</v>
      </c>
      <c r="G15113" s="2"/>
    </row>
    <row r="15114" spans="1:26" customHeight="1" ht="18" hidden="true" outlineLevel="3">
      <c r="A15114" s="2" t="s">
        <v>29199</v>
      </c>
      <c r="B15114" s="3" t="s">
        <v>29200</v>
      </c>
      <c r="C15114" s="2"/>
      <c r="D15114" s="2" t="s">
        <v>16</v>
      </c>
      <c r="E15114" s="4">
        <f>10.00*(1-Z1%)</f>
        <v>10</v>
      </c>
      <c r="F15114" s="2">
        <v>30</v>
      </c>
      <c r="G15114" s="2"/>
    </row>
    <row r="15115" spans="1:26" customHeight="1" ht="18" hidden="true" outlineLevel="3">
      <c r="A15115" s="2" t="s">
        <v>29201</v>
      </c>
      <c r="B15115" s="3" t="s">
        <v>29202</v>
      </c>
      <c r="C15115" s="2"/>
      <c r="D15115" s="2" t="s">
        <v>16</v>
      </c>
      <c r="E15115" s="4">
        <f>10.00*(1-Z1%)</f>
        <v>10</v>
      </c>
      <c r="F15115" s="2">
        <v>30</v>
      </c>
      <c r="G15115" s="2"/>
    </row>
    <row r="15116" spans="1:26" customHeight="1" ht="18" hidden="true" outlineLevel="3">
      <c r="A15116" s="2" t="s">
        <v>29203</v>
      </c>
      <c r="B15116" s="3" t="s">
        <v>29204</v>
      </c>
      <c r="C15116" s="2"/>
      <c r="D15116" s="2" t="s">
        <v>16</v>
      </c>
      <c r="E15116" s="4">
        <f>10.00*(1-Z1%)</f>
        <v>10</v>
      </c>
      <c r="F15116" s="2">
        <v>20</v>
      </c>
      <c r="G15116" s="2"/>
    </row>
    <row r="15117" spans="1:26" customHeight="1" ht="18" hidden="true" outlineLevel="3">
      <c r="A15117" s="2" t="s">
        <v>29205</v>
      </c>
      <c r="B15117" s="3" t="s">
        <v>29206</v>
      </c>
      <c r="C15117" s="2"/>
      <c r="D15117" s="2" t="s">
        <v>16</v>
      </c>
      <c r="E15117" s="4">
        <f>5.00*(1-Z1%)</f>
        <v>5</v>
      </c>
      <c r="F15117" s="2">
        <v>25</v>
      </c>
      <c r="G15117" s="2"/>
    </row>
    <row r="15118" spans="1:26" customHeight="1" ht="18" hidden="true" outlineLevel="3">
      <c r="A15118" s="2" t="s">
        <v>29207</v>
      </c>
      <c r="B15118" s="3" t="s">
        <v>29208</v>
      </c>
      <c r="C15118" s="2"/>
      <c r="D15118" s="2" t="s">
        <v>16</v>
      </c>
      <c r="E15118" s="4">
        <f>6.00*(1-Z1%)</f>
        <v>6</v>
      </c>
      <c r="F15118" s="2">
        <v>16</v>
      </c>
      <c r="G15118" s="2"/>
    </row>
    <row r="15119" spans="1:26" customHeight="1" ht="18" hidden="true" outlineLevel="3">
      <c r="A15119" s="2" t="s">
        <v>29209</v>
      </c>
      <c r="B15119" s="3" t="s">
        <v>29210</v>
      </c>
      <c r="C15119" s="2"/>
      <c r="D15119" s="2" t="s">
        <v>16</v>
      </c>
      <c r="E15119" s="4">
        <f>15.00*(1-Z1%)</f>
        <v>15</v>
      </c>
      <c r="F15119" s="2">
        <v>30</v>
      </c>
      <c r="G15119" s="2"/>
    </row>
    <row r="15120" spans="1:26" customHeight="1" ht="18" hidden="true" outlineLevel="3">
      <c r="A15120" s="2" t="s">
        <v>29211</v>
      </c>
      <c r="B15120" s="3" t="s">
        <v>29212</v>
      </c>
      <c r="C15120" s="2"/>
      <c r="D15120" s="2" t="s">
        <v>16</v>
      </c>
      <c r="E15120" s="4">
        <f>20.00*(1-Z1%)</f>
        <v>20</v>
      </c>
      <c r="F15120" s="2">
        <v>34</v>
      </c>
      <c r="G15120" s="2"/>
    </row>
    <row r="15121" spans="1:26" customHeight="1" ht="18" hidden="true" outlineLevel="3">
      <c r="A15121" s="2" t="s">
        <v>29213</v>
      </c>
      <c r="B15121" s="3" t="s">
        <v>29214</v>
      </c>
      <c r="C15121" s="2"/>
      <c r="D15121" s="2" t="s">
        <v>16</v>
      </c>
      <c r="E15121" s="4">
        <f>5.00*(1-Z1%)</f>
        <v>5</v>
      </c>
      <c r="F15121" s="2">
        <v>10</v>
      </c>
      <c r="G15121" s="2"/>
    </row>
    <row r="15122" spans="1:26" customHeight="1" ht="18" hidden="true" outlineLevel="3">
      <c r="A15122" s="2" t="s">
        <v>29215</v>
      </c>
      <c r="B15122" s="3" t="s">
        <v>29216</v>
      </c>
      <c r="C15122" s="2"/>
      <c r="D15122" s="2" t="s">
        <v>16</v>
      </c>
      <c r="E15122" s="4">
        <f>5.00*(1-Z1%)</f>
        <v>5</v>
      </c>
      <c r="F15122" s="2">
        <v>5</v>
      </c>
      <c r="G15122" s="2"/>
    </row>
    <row r="15123" spans="1:26" customHeight="1" ht="18" hidden="true" outlineLevel="3">
      <c r="A15123" s="2" t="s">
        <v>29217</v>
      </c>
      <c r="B15123" s="3" t="s">
        <v>29218</v>
      </c>
      <c r="C15123" s="2"/>
      <c r="D15123" s="2" t="s">
        <v>16</v>
      </c>
      <c r="E15123" s="4">
        <f>5.00*(1-Z1%)</f>
        <v>5</v>
      </c>
      <c r="F15123" s="2">
        <v>21</v>
      </c>
      <c r="G15123" s="2"/>
    </row>
    <row r="15124" spans="1:26" customHeight="1" ht="18" hidden="true" outlineLevel="3">
      <c r="A15124" s="2" t="s">
        <v>29219</v>
      </c>
      <c r="B15124" s="3" t="s">
        <v>29220</v>
      </c>
      <c r="C15124" s="2"/>
      <c r="D15124" s="2" t="s">
        <v>16</v>
      </c>
      <c r="E15124" s="4">
        <f>6.00*(1-Z1%)</f>
        <v>6</v>
      </c>
      <c r="F15124" s="2">
        <v>12</v>
      </c>
      <c r="G15124" s="2"/>
    </row>
    <row r="15125" spans="1:26" customHeight="1" ht="18" hidden="true" outlineLevel="3">
      <c r="A15125" s="2" t="s">
        <v>29221</v>
      </c>
      <c r="B15125" s="3" t="s">
        <v>29222</v>
      </c>
      <c r="C15125" s="2"/>
      <c r="D15125" s="2" t="s">
        <v>16</v>
      </c>
      <c r="E15125" s="4">
        <f>4.00*(1-Z1%)</f>
        <v>4</v>
      </c>
      <c r="F15125" s="2">
        <v>10</v>
      </c>
      <c r="G15125" s="2"/>
    </row>
    <row r="15126" spans="1:26" customHeight="1" ht="18" hidden="true" outlineLevel="3">
      <c r="A15126" s="2" t="s">
        <v>29223</v>
      </c>
      <c r="B15126" s="3" t="s">
        <v>29224</v>
      </c>
      <c r="C15126" s="2"/>
      <c r="D15126" s="2" t="s">
        <v>16</v>
      </c>
      <c r="E15126" s="4">
        <f>6.00*(1-Z1%)</f>
        <v>6</v>
      </c>
      <c r="F15126" s="2">
        <v>21</v>
      </c>
      <c r="G15126" s="2"/>
    </row>
    <row r="15127" spans="1:26" customHeight="1" ht="18" hidden="true" outlineLevel="3">
      <c r="A15127" s="2" t="s">
        <v>29225</v>
      </c>
      <c r="B15127" s="3" t="s">
        <v>29226</v>
      </c>
      <c r="C15127" s="2"/>
      <c r="D15127" s="2" t="s">
        <v>16</v>
      </c>
      <c r="E15127" s="4">
        <f>4.00*(1-Z1%)</f>
        <v>4</v>
      </c>
      <c r="F15127" s="2">
        <v>5</v>
      </c>
      <c r="G15127" s="2"/>
    </row>
    <row r="15128" spans="1:26" customHeight="1" ht="18" hidden="true" outlineLevel="3">
      <c r="A15128" s="2" t="s">
        <v>29227</v>
      </c>
      <c r="B15128" s="3" t="s">
        <v>29228</v>
      </c>
      <c r="C15128" s="2"/>
      <c r="D15128" s="2" t="s">
        <v>16</v>
      </c>
      <c r="E15128" s="4">
        <f>4.00*(1-Z1%)</f>
        <v>4</v>
      </c>
      <c r="F15128" s="2">
        <v>14</v>
      </c>
      <c r="G15128" s="2"/>
    </row>
    <row r="15129" spans="1:26" customHeight="1" ht="18" hidden="true" outlineLevel="3">
      <c r="A15129" s="2" t="s">
        <v>29229</v>
      </c>
      <c r="B15129" s="3" t="s">
        <v>29230</v>
      </c>
      <c r="C15129" s="2"/>
      <c r="D15129" s="2" t="s">
        <v>16</v>
      </c>
      <c r="E15129" s="4">
        <f>4.00*(1-Z1%)</f>
        <v>4</v>
      </c>
      <c r="F15129" s="2">
        <v>10</v>
      </c>
      <c r="G15129" s="2"/>
    </row>
    <row r="15130" spans="1:26" customHeight="1" ht="18" hidden="true" outlineLevel="3">
      <c r="A15130" s="2" t="s">
        <v>29231</v>
      </c>
      <c r="B15130" s="3" t="s">
        <v>29232</v>
      </c>
      <c r="C15130" s="2"/>
      <c r="D15130" s="2" t="s">
        <v>16</v>
      </c>
      <c r="E15130" s="4">
        <f>5.00*(1-Z1%)</f>
        <v>5</v>
      </c>
      <c r="F15130" s="2">
        <v>22</v>
      </c>
      <c r="G15130" s="2"/>
    </row>
    <row r="15131" spans="1:26" customHeight="1" ht="18" hidden="true" outlineLevel="3">
      <c r="A15131" s="2" t="s">
        <v>29233</v>
      </c>
      <c r="B15131" s="3" t="s">
        <v>29234</v>
      </c>
      <c r="C15131" s="2"/>
      <c r="D15131" s="2" t="s">
        <v>16</v>
      </c>
      <c r="E15131" s="4">
        <f>5.00*(1-Z1%)</f>
        <v>5</v>
      </c>
      <c r="F15131" s="2">
        <v>33</v>
      </c>
      <c r="G15131" s="2"/>
    </row>
    <row r="15132" spans="1:26" customHeight="1" ht="18" hidden="true" outlineLevel="3">
      <c r="A15132" s="2" t="s">
        <v>29235</v>
      </c>
      <c r="B15132" s="3" t="s">
        <v>29236</v>
      </c>
      <c r="C15132" s="2"/>
      <c r="D15132" s="2" t="s">
        <v>16</v>
      </c>
      <c r="E15132" s="4">
        <f>5.00*(1-Z1%)</f>
        <v>5</v>
      </c>
      <c r="F15132" s="2">
        <v>7</v>
      </c>
      <c r="G15132" s="2"/>
    </row>
    <row r="15133" spans="1:26" customHeight="1" ht="18" hidden="true" outlineLevel="3">
      <c r="A15133" s="2" t="s">
        <v>29237</v>
      </c>
      <c r="B15133" s="3" t="s">
        <v>29238</v>
      </c>
      <c r="C15133" s="2"/>
      <c r="D15133" s="2" t="s">
        <v>16</v>
      </c>
      <c r="E15133" s="4">
        <f>5.00*(1-Z1%)</f>
        <v>5</v>
      </c>
      <c r="F15133" s="2">
        <v>14</v>
      </c>
      <c r="G15133" s="2"/>
    </row>
    <row r="15134" spans="1:26" customHeight="1" ht="18" hidden="true" outlineLevel="3">
      <c r="A15134" s="2" t="s">
        <v>29239</v>
      </c>
      <c r="B15134" s="3" t="s">
        <v>29240</v>
      </c>
      <c r="C15134" s="2"/>
      <c r="D15134" s="2" t="s">
        <v>16</v>
      </c>
      <c r="E15134" s="4">
        <f>6.00*(1-Z1%)</f>
        <v>6</v>
      </c>
      <c r="F15134" s="2">
        <v>13</v>
      </c>
      <c r="G15134" s="2"/>
    </row>
    <row r="15135" spans="1:26" customHeight="1" ht="18" hidden="true" outlineLevel="3">
      <c r="A15135" s="2" t="s">
        <v>29241</v>
      </c>
      <c r="B15135" s="3" t="s">
        <v>29242</v>
      </c>
      <c r="C15135" s="2"/>
      <c r="D15135" s="2" t="s">
        <v>16</v>
      </c>
      <c r="E15135" s="4">
        <f>6.00*(1-Z1%)</f>
        <v>6</v>
      </c>
      <c r="F15135" s="2">
        <v>4</v>
      </c>
      <c r="G15135" s="2"/>
    </row>
    <row r="15136" spans="1:26" customHeight="1" ht="18" hidden="true" outlineLevel="3">
      <c r="A15136" s="2" t="s">
        <v>29243</v>
      </c>
      <c r="B15136" s="3" t="s">
        <v>29244</v>
      </c>
      <c r="C15136" s="2"/>
      <c r="D15136" s="2" t="s">
        <v>16</v>
      </c>
      <c r="E15136" s="4">
        <f>6.00*(1-Z1%)</f>
        <v>6</v>
      </c>
      <c r="F15136" s="2">
        <v>15</v>
      </c>
      <c r="G15136" s="2"/>
    </row>
    <row r="15137" spans="1:26" customHeight="1" ht="18" hidden="true" outlineLevel="3">
      <c r="A15137" s="2" t="s">
        <v>29245</v>
      </c>
      <c r="B15137" s="3" t="s">
        <v>29246</v>
      </c>
      <c r="C15137" s="2"/>
      <c r="D15137" s="2" t="s">
        <v>16</v>
      </c>
      <c r="E15137" s="4">
        <f>8.00*(1-Z1%)</f>
        <v>8</v>
      </c>
      <c r="F15137" s="2">
        <v>16</v>
      </c>
      <c r="G15137" s="2"/>
    </row>
    <row r="15138" spans="1:26" customHeight="1" ht="18" hidden="true" outlineLevel="3">
      <c r="A15138" s="2" t="s">
        <v>29247</v>
      </c>
      <c r="B15138" s="3" t="s">
        <v>29248</v>
      </c>
      <c r="C15138" s="2"/>
      <c r="D15138" s="2" t="s">
        <v>16</v>
      </c>
      <c r="E15138" s="4">
        <f>4.00*(1-Z1%)</f>
        <v>4</v>
      </c>
      <c r="F15138" s="2">
        <v>34</v>
      </c>
      <c r="G15138" s="2"/>
    </row>
    <row r="15139" spans="1:26" customHeight="1" ht="18" hidden="true" outlineLevel="3">
      <c r="A15139" s="2" t="s">
        <v>29249</v>
      </c>
      <c r="B15139" s="3" t="s">
        <v>29250</v>
      </c>
      <c r="C15139" s="2"/>
      <c r="D15139" s="2" t="s">
        <v>16</v>
      </c>
      <c r="E15139" s="4">
        <f>4.00*(1-Z1%)</f>
        <v>4</v>
      </c>
      <c r="F15139" s="2">
        <v>50</v>
      </c>
      <c r="G15139" s="2"/>
    </row>
    <row r="15140" spans="1:26" customHeight="1" ht="18" hidden="true" outlineLevel="3">
      <c r="A15140" s="2" t="s">
        <v>29251</v>
      </c>
      <c r="B15140" s="3" t="s">
        <v>29252</v>
      </c>
      <c r="C15140" s="2"/>
      <c r="D15140" s="2" t="s">
        <v>16</v>
      </c>
      <c r="E15140" s="4">
        <f>5.00*(1-Z1%)</f>
        <v>5</v>
      </c>
      <c r="F15140" s="2">
        <v>28</v>
      </c>
      <c r="G15140" s="2"/>
    </row>
    <row r="15141" spans="1:26" customHeight="1" ht="35" hidden="true" outlineLevel="2">
      <c r="A15141" s="5" t="s">
        <v>29253</v>
      </c>
      <c r="B15141" s="5"/>
      <c r="C15141" s="5"/>
      <c r="D15141" s="5"/>
      <c r="E15141" s="5"/>
      <c r="F15141" s="5"/>
      <c r="G15141" s="5"/>
    </row>
    <row r="15142" spans="1:26" customHeight="1" ht="36" hidden="true" outlineLevel="2">
      <c r="A15142" s="2" t="s">
        <v>29254</v>
      </c>
      <c r="B15142" s="3" t="s">
        <v>29255</v>
      </c>
      <c r="C15142" s="2"/>
      <c r="D15142" s="2" t="s">
        <v>16</v>
      </c>
      <c r="E15142" s="4">
        <f>45.00*(1-Z1%)</f>
        <v>45</v>
      </c>
      <c r="F15142" s="2">
        <v>6</v>
      </c>
      <c r="G15142" s="2"/>
    </row>
    <row r="15143" spans="1:26" customHeight="1" ht="36" hidden="true" outlineLevel="2">
      <c r="A15143" s="2" t="s">
        <v>29256</v>
      </c>
      <c r="B15143" s="3" t="s">
        <v>29257</v>
      </c>
      <c r="C15143" s="2"/>
      <c r="D15143" s="2" t="s">
        <v>16</v>
      </c>
      <c r="E15143" s="4">
        <f>45.00*(1-Z1%)</f>
        <v>45</v>
      </c>
      <c r="F15143" s="2">
        <v>6</v>
      </c>
      <c r="G15143" s="2"/>
    </row>
    <row r="15144" spans="1:26" customHeight="1" ht="36" hidden="true" outlineLevel="2">
      <c r="A15144" s="2" t="s">
        <v>29258</v>
      </c>
      <c r="B15144" s="3" t="s">
        <v>29259</v>
      </c>
      <c r="C15144" s="2"/>
      <c r="D15144" s="2" t="s">
        <v>16</v>
      </c>
      <c r="E15144" s="4">
        <f>40.00*(1-Z1%)</f>
        <v>40</v>
      </c>
      <c r="F15144" s="2">
        <v>5</v>
      </c>
      <c r="G15144" s="2"/>
    </row>
    <row r="15145" spans="1:26" customHeight="1" ht="36" hidden="true" outlineLevel="2">
      <c r="A15145" s="2" t="s">
        <v>29260</v>
      </c>
      <c r="B15145" s="3" t="s">
        <v>29261</v>
      </c>
      <c r="C15145" s="2"/>
      <c r="D15145" s="2" t="s">
        <v>16</v>
      </c>
      <c r="E15145" s="4">
        <f>40.00*(1-Z1%)</f>
        <v>40</v>
      </c>
      <c r="F15145" s="2">
        <v>5</v>
      </c>
      <c r="G15145" s="2"/>
    </row>
    <row r="15146" spans="1:26" customHeight="1" ht="36" hidden="true" outlineLevel="2">
      <c r="A15146" s="2" t="s">
        <v>29262</v>
      </c>
      <c r="B15146" s="3" t="s">
        <v>29263</v>
      </c>
      <c r="C15146" s="2"/>
      <c r="D15146" s="2" t="s">
        <v>16</v>
      </c>
      <c r="E15146" s="4">
        <f>40.00*(1-Z1%)</f>
        <v>40</v>
      </c>
      <c r="F15146" s="2">
        <v>5</v>
      </c>
      <c r="G15146" s="2"/>
    </row>
    <row r="15147" spans="1:26" customHeight="1" ht="36" hidden="true" outlineLevel="2">
      <c r="A15147" s="2" t="s">
        <v>29264</v>
      </c>
      <c r="B15147" s="3" t="s">
        <v>29265</v>
      </c>
      <c r="C15147" s="2"/>
      <c r="D15147" s="2" t="s">
        <v>16</v>
      </c>
      <c r="E15147" s="4">
        <f>35.00*(1-Z1%)</f>
        <v>35</v>
      </c>
      <c r="F15147" s="2">
        <v>6</v>
      </c>
      <c r="G15147" s="2"/>
    </row>
    <row r="15148" spans="1:26" customHeight="1" ht="36" hidden="true" outlineLevel="2">
      <c r="A15148" s="2" t="s">
        <v>29266</v>
      </c>
      <c r="B15148" s="3" t="s">
        <v>29267</v>
      </c>
      <c r="C15148" s="2"/>
      <c r="D15148" s="2" t="s">
        <v>16</v>
      </c>
      <c r="E15148" s="4">
        <f>35.00*(1-Z1%)</f>
        <v>35</v>
      </c>
      <c r="F15148" s="2">
        <v>6</v>
      </c>
      <c r="G15148" s="2"/>
    </row>
    <row r="15149" spans="1:26" customHeight="1" ht="36" hidden="true" outlineLevel="2">
      <c r="A15149" s="2" t="s">
        <v>29268</v>
      </c>
      <c r="B15149" s="3" t="s">
        <v>29269</v>
      </c>
      <c r="C15149" s="2"/>
      <c r="D15149" s="2" t="s">
        <v>16</v>
      </c>
      <c r="E15149" s="4">
        <f>35.00*(1-Z1%)</f>
        <v>35</v>
      </c>
      <c r="F15149" s="2">
        <v>1</v>
      </c>
      <c r="G15149" s="2"/>
    </row>
    <row r="15150" spans="1:26" customHeight="1" ht="36" hidden="true" outlineLevel="2">
      <c r="A15150" s="2" t="s">
        <v>29270</v>
      </c>
      <c r="B15150" s="3" t="s">
        <v>29271</v>
      </c>
      <c r="C15150" s="2"/>
      <c r="D15150" s="2" t="s">
        <v>16</v>
      </c>
      <c r="E15150" s="4">
        <f>35.00*(1-Z1%)</f>
        <v>35</v>
      </c>
      <c r="F15150" s="2">
        <v>5</v>
      </c>
      <c r="G15150" s="2"/>
    </row>
    <row r="15151" spans="1:26" customHeight="1" ht="36" hidden="true" outlineLevel="2">
      <c r="A15151" s="2" t="s">
        <v>29272</v>
      </c>
      <c r="B15151" s="3" t="s">
        <v>29273</v>
      </c>
      <c r="C15151" s="2"/>
      <c r="D15151" s="2" t="s">
        <v>16</v>
      </c>
      <c r="E15151" s="4">
        <f>35.00*(1-Z1%)</f>
        <v>35</v>
      </c>
      <c r="F15151" s="2">
        <v>4</v>
      </c>
      <c r="G15151" s="2"/>
    </row>
    <row r="15152" spans="1:26" customHeight="1" ht="35" hidden="true" outlineLevel="2">
      <c r="A15152" s="5" t="s">
        <v>29274</v>
      </c>
      <c r="B15152" s="5"/>
      <c r="C15152" s="5"/>
      <c r="D15152" s="5"/>
      <c r="E15152" s="5"/>
      <c r="F15152" s="5"/>
      <c r="G15152" s="5"/>
    </row>
    <row r="15153" spans="1:26" customHeight="1" ht="36" hidden="true" outlineLevel="2">
      <c r="A15153" s="2" t="s">
        <v>29275</v>
      </c>
      <c r="B15153" s="3" t="s">
        <v>29276</v>
      </c>
      <c r="C15153" s="2"/>
      <c r="D15153" s="2" t="s">
        <v>16</v>
      </c>
      <c r="E15153" s="4">
        <f>30.00*(1-Z1%)</f>
        <v>30</v>
      </c>
      <c r="F15153" s="2">
        <v>5</v>
      </c>
      <c r="G15153" s="2"/>
    </row>
    <row r="15154" spans="1:26" customHeight="1" ht="35" hidden="true" outlineLevel="3">
      <c r="A15154" s="5" t="s">
        <v>29277</v>
      </c>
      <c r="B15154" s="5"/>
      <c r="C15154" s="5"/>
      <c r="D15154" s="5"/>
      <c r="E15154" s="5"/>
      <c r="F15154" s="5"/>
      <c r="G15154" s="5"/>
    </row>
    <row r="15155" spans="1:26" customHeight="1" ht="36" hidden="true" outlineLevel="3">
      <c r="A15155" s="2" t="s">
        <v>29278</v>
      </c>
      <c r="B15155" s="3" t="s">
        <v>29279</v>
      </c>
      <c r="C15155" s="2"/>
      <c r="D15155" s="2" t="s">
        <v>16</v>
      </c>
      <c r="E15155" s="4">
        <f>30.00*(1-Z1%)</f>
        <v>30</v>
      </c>
      <c r="F15155" s="2">
        <v>3</v>
      </c>
      <c r="G15155" s="2"/>
    </row>
    <row r="15156" spans="1:26" customHeight="1" ht="35" hidden="true" outlineLevel="3">
      <c r="A15156" s="5" t="s">
        <v>29280</v>
      </c>
      <c r="B15156" s="5"/>
      <c r="C15156" s="5"/>
      <c r="D15156" s="5"/>
      <c r="E15156" s="5"/>
      <c r="F15156" s="5"/>
      <c r="G15156" s="5"/>
    </row>
    <row r="15157" spans="1:26" customHeight="1" ht="18" hidden="true" outlineLevel="3">
      <c r="A15157" s="2" t="s">
        <v>29281</v>
      </c>
      <c r="B15157" s="3" t="s">
        <v>29282</v>
      </c>
      <c r="C15157" s="2"/>
      <c r="D15157" s="2" t="s">
        <v>16</v>
      </c>
      <c r="E15157" s="4">
        <f>20.00*(1-Z1%)</f>
        <v>20</v>
      </c>
      <c r="F15157" s="2">
        <v>6</v>
      </c>
      <c r="G15157" s="2"/>
    </row>
    <row r="15158" spans="1:26" customHeight="1" ht="18" hidden="true" outlineLevel="3">
      <c r="A15158" s="2" t="s">
        <v>29283</v>
      </c>
      <c r="B15158" s="3" t="s">
        <v>29284</v>
      </c>
      <c r="C15158" s="2"/>
      <c r="D15158" s="2" t="s">
        <v>16</v>
      </c>
      <c r="E15158" s="4">
        <f>20.00*(1-Z1%)</f>
        <v>20</v>
      </c>
      <c r="F15158" s="2">
        <v>20</v>
      </c>
      <c r="G15158" s="2"/>
    </row>
    <row r="15159" spans="1:26" customHeight="1" ht="18" hidden="true" outlineLevel="3">
      <c r="A15159" s="2" t="s">
        <v>29285</v>
      </c>
      <c r="B15159" s="3" t="s">
        <v>29286</v>
      </c>
      <c r="C15159" s="2"/>
      <c r="D15159" s="2" t="s">
        <v>16</v>
      </c>
      <c r="E15159" s="4">
        <f>20.00*(1-Z1%)</f>
        <v>20</v>
      </c>
      <c r="F15159" s="2">
        <v>20</v>
      </c>
      <c r="G15159" s="2"/>
    </row>
    <row r="15160" spans="1:26" customHeight="1" ht="18" hidden="true" outlineLevel="3">
      <c r="A15160" s="2" t="s">
        <v>29287</v>
      </c>
      <c r="B15160" s="3" t="s">
        <v>29288</v>
      </c>
      <c r="C15160" s="2"/>
      <c r="D15160" s="2" t="s">
        <v>16</v>
      </c>
      <c r="E15160" s="4">
        <f>20.00*(1-Z1%)</f>
        <v>20</v>
      </c>
      <c r="F15160" s="2">
        <v>20</v>
      </c>
      <c r="G15160" s="2"/>
    </row>
    <row r="15161" spans="1:26" customHeight="1" ht="18" hidden="true" outlineLevel="3">
      <c r="A15161" s="2" t="s">
        <v>29289</v>
      </c>
      <c r="B15161" s="3" t="s">
        <v>29290</v>
      </c>
      <c r="C15161" s="2"/>
      <c r="D15161" s="2" t="s">
        <v>16</v>
      </c>
      <c r="E15161" s="4">
        <f>20.00*(1-Z1%)</f>
        <v>20</v>
      </c>
      <c r="F15161" s="2">
        <v>11</v>
      </c>
      <c r="G15161" s="2"/>
    </row>
    <row r="15162" spans="1:26" customHeight="1" ht="18" hidden="true" outlineLevel="3">
      <c r="A15162" s="2" t="s">
        <v>29291</v>
      </c>
      <c r="B15162" s="3" t="s">
        <v>29292</v>
      </c>
      <c r="C15162" s="2"/>
      <c r="D15162" s="2" t="s">
        <v>16</v>
      </c>
      <c r="E15162" s="4">
        <f>40.00*(1-Z1%)</f>
        <v>40</v>
      </c>
      <c r="F15162" s="2">
        <v>2</v>
      </c>
      <c r="G15162" s="2"/>
    </row>
    <row r="15163" spans="1:26" customHeight="1" ht="18" hidden="true" outlineLevel="3">
      <c r="A15163" s="2" t="s">
        <v>29293</v>
      </c>
      <c r="B15163" s="3" t="s">
        <v>29294</v>
      </c>
      <c r="C15163" s="2"/>
      <c r="D15163" s="2" t="s">
        <v>16</v>
      </c>
      <c r="E15163" s="4">
        <f>40.00*(1-Z1%)</f>
        <v>40</v>
      </c>
      <c r="F15163" s="2">
        <v>6</v>
      </c>
      <c r="G15163" s="2"/>
    </row>
    <row r="15164" spans="1:26" customHeight="1" ht="18" hidden="true" outlineLevel="3">
      <c r="A15164" s="2" t="s">
        <v>29295</v>
      </c>
      <c r="B15164" s="3" t="s">
        <v>29296</v>
      </c>
      <c r="C15164" s="2"/>
      <c r="D15164" s="2" t="s">
        <v>16</v>
      </c>
      <c r="E15164" s="4">
        <f>40.00*(1-Z1%)</f>
        <v>40</v>
      </c>
      <c r="F15164" s="2">
        <v>3</v>
      </c>
      <c r="G15164" s="2"/>
    </row>
    <row r="15165" spans="1:26" customHeight="1" ht="18" hidden="true" outlineLevel="3">
      <c r="A15165" s="2" t="s">
        <v>29297</v>
      </c>
      <c r="B15165" s="3" t="s">
        <v>29298</v>
      </c>
      <c r="C15165" s="2"/>
      <c r="D15165" s="2" t="s">
        <v>16</v>
      </c>
      <c r="E15165" s="4">
        <f>40.00*(1-Z1%)</f>
        <v>40</v>
      </c>
      <c r="F15165" s="2">
        <v>7</v>
      </c>
      <c r="G15165" s="2"/>
    </row>
    <row r="15166" spans="1:26" customHeight="1" ht="18" hidden="true" outlineLevel="3">
      <c r="A15166" s="2" t="s">
        <v>29299</v>
      </c>
      <c r="B15166" s="3" t="s">
        <v>29300</v>
      </c>
      <c r="C15166" s="2"/>
      <c r="D15166" s="2" t="s">
        <v>16</v>
      </c>
      <c r="E15166" s="4">
        <f>40.00*(1-Z1%)</f>
        <v>40</v>
      </c>
      <c r="F15166" s="2">
        <v>1</v>
      </c>
      <c r="G15166" s="2"/>
    </row>
    <row r="15167" spans="1:26" customHeight="1" ht="18" hidden="true" outlineLevel="3">
      <c r="A15167" s="2" t="s">
        <v>29301</v>
      </c>
      <c r="B15167" s="3" t="s">
        <v>29302</v>
      </c>
      <c r="C15167" s="2"/>
      <c r="D15167" s="2" t="s">
        <v>16</v>
      </c>
      <c r="E15167" s="4">
        <f>40.00*(1-Z1%)</f>
        <v>40</v>
      </c>
      <c r="F15167" s="2">
        <v>6</v>
      </c>
      <c r="G15167" s="2"/>
    </row>
    <row r="15168" spans="1:26" customHeight="1" ht="35" hidden="true" outlineLevel="3">
      <c r="A15168" s="5" t="s">
        <v>29303</v>
      </c>
      <c r="B15168" s="5"/>
      <c r="C15168" s="5"/>
      <c r="D15168" s="5"/>
      <c r="E15168" s="5"/>
      <c r="F15168" s="5"/>
      <c r="G15168" s="5"/>
    </row>
    <row r="15169" spans="1:26" customHeight="1" ht="18" hidden="true" outlineLevel="3">
      <c r="A15169" s="2" t="s">
        <v>29304</v>
      </c>
      <c r="B15169" s="3" t="s">
        <v>29305</v>
      </c>
      <c r="C15169" s="2"/>
      <c r="D15169" s="2" t="s">
        <v>16</v>
      </c>
      <c r="E15169" s="4">
        <f>20.00*(1-Z1%)</f>
        <v>20</v>
      </c>
      <c r="F15169" s="2">
        <v>2</v>
      </c>
      <c r="G15169" s="2"/>
    </row>
    <row r="15170" spans="1:26" customHeight="1" ht="18" hidden="true" outlineLevel="3">
      <c r="A15170" s="2" t="s">
        <v>29306</v>
      </c>
      <c r="B15170" s="3" t="s">
        <v>29307</v>
      </c>
      <c r="C15170" s="2"/>
      <c r="D15170" s="2" t="s">
        <v>16</v>
      </c>
      <c r="E15170" s="4">
        <f>10.00*(1-Z1%)</f>
        <v>10</v>
      </c>
      <c r="F15170" s="2">
        <v>2</v>
      </c>
      <c r="G15170" s="2"/>
    </row>
    <row r="15171" spans="1:26" customHeight="1" ht="18" hidden="true" outlineLevel="3">
      <c r="A15171" s="2" t="s">
        <v>29308</v>
      </c>
      <c r="B15171" s="3" t="s">
        <v>29309</v>
      </c>
      <c r="C15171" s="2"/>
      <c r="D15171" s="2" t="s">
        <v>16</v>
      </c>
      <c r="E15171" s="4">
        <f>50.00*(1-Z1%)</f>
        <v>50</v>
      </c>
      <c r="F15171" s="2">
        <v>8</v>
      </c>
      <c r="G15171" s="2"/>
    </row>
    <row r="15172" spans="1:26" customHeight="1" ht="18" hidden="true" outlineLevel="3">
      <c r="A15172" s="2" t="s">
        <v>29310</v>
      </c>
      <c r="B15172" s="3" t="s">
        <v>29311</v>
      </c>
      <c r="C15172" s="2"/>
      <c r="D15172" s="2" t="s">
        <v>16</v>
      </c>
      <c r="E15172" s="4">
        <f>50.00*(1-Z1%)</f>
        <v>50</v>
      </c>
      <c r="F15172" s="2">
        <v>6</v>
      </c>
      <c r="G15172" s="2"/>
    </row>
    <row r="15173" spans="1:26" customHeight="1" ht="18" hidden="true" outlineLevel="3">
      <c r="A15173" s="2" t="s">
        <v>29312</v>
      </c>
      <c r="B15173" s="3" t="s">
        <v>29313</v>
      </c>
      <c r="C15173" s="2"/>
      <c r="D15173" s="2" t="s">
        <v>16</v>
      </c>
      <c r="E15173" s="4">
        <f>30.00*(1-Z1%)</f>
        <v>30</v>
      </c>
      <c r="F15173" s="2">
        <v>4</v>
      </c>
      <c r="G15173" s="2"/>
    </row>
    <row r="15174" spans="1:26" customHeight="1" ht="35" hidden="true" outlineLevel="2">
      <c r="A15174" s="5" t="s">
        <v>29314</v>
      </c>
      <c r="B15174" s="5"/>
      <c r="C15174" s="5"/>
      <c r="D15174" s="5"/>
      <c r="E15174" s="5"/>
      <c r="F15174" s="5"/>
      <c r="G15174" s="5"/>
    </row>
    <row r="15175" spans="1:26" customHeight="1" ht="35" hidden="true" outlineLevel="3">
      <c r="A15175" s="5" t="s">
        <v>29315</v>
      </c>
      <c r="B15175" s="5"/>
      <c r="C15175" s="5"/>
      <c r="D15175" s="5"/>
      <c r="E15175" s="5"/>
      <c r="F15175" s="5"/>
      <c r="G15175" s="5"/>
    </row>
    <row r="15176" spans="1:26" customHeight="1" ht="35" hidden="true" outlineLevel="4">
      <c r="A15176" s="5" t="s">
        <v>29316</v>
      </c>
      <c r="B15176" s="5"/>
      <c r="C15176" s="5"/>
      <c r="D15176" s="5"/>
      <c r="E15176" s="5"/>
      <c r="F15176" s="5"/>
      <c r="G15176" s="5"/>
    </row>
    <row r="15177" spans="1:26" customHeight="1" ht="36" hidden="true" outlineLevel="4">
      <c r="A15177" s="2" t="s">
        <v>29317</v>
      </c>
      <c r="B15177" s="3" t="s">
        <v>29318</v>
      </c>
      <c r="C15177" s="2"/>
      <c r="D15177" s="2" t="s">
        <v>16</v>
      </c>
      <c r="E15177" s="4">
        <f>100.00*(1-Z1%)</f>
        <v>100</v>
      </c>
      <c r="F15177" s="2">
        <v>2</v>
      </c>
      <c r="G15177" s="2"/>
    </row>
    <row r="15178" spans="1:26" customHeight="1" ht="36" hidden="true" outlineLevel="4">
      <c r="A15178" s="2" t="s">
        <v>29319</v>
      </c>
      <c r="B15178" s="3" t="s">
        <v>29320</v>
      </c>
      <c r="C15178" s="2"/>
      <c r="D15178" s="2" t="s">
        <v>16</v>
      </c>
      <c r="E15178" s="4">
        <f>100.00*(1-Z1%)</f>
        <v>100</v>
      </c>
      <c r="F15178" s="2">
        <v>2</v>
      </c>
      <c r="G15178" s="2"/>
    </row>
    <row r="15179" spans="1:26" customHeight="1" ht="36" hidden="true" outlineLevel="4">
      <c r="A15179" s="2" t="s">
        <v>29321</v>
      </c>
      <c r="B15179" s="3" t="s">
        <v>29322</v>
      </c>
      <c r="C15179" s="2"/>
      <c r="D15179" s="2" t="s">
        <v>16</v>
      </c>
      <c r="E15179" s="4">
        <f>60.00*(1-Z1%)</f>
        <v>60</v>
      </c>
      <c r="F15179" s="2">
        <v>2</v>
      </c>
      <c r="G15179" s="2"/>
    </row>
    <row r="15180" spans="1:26" customHeight="1" ht="18" hidden="true" outlineLevel="4">
      <c r="A15180" s="2" t="s">
        <v>29323</v>
      </c>
      <c r="B15180" s="3" t="s">
        <v>29324</v>
      </c>
      <c r="C15180" s="2"/>
      <c r="D15180" s="2" t="s">
        <v>16</v>
      </c>
      <c r="E15180" s="4">
        <f>390.00*(1-Z1%)</f>
        <v>390</v>
      </c>
      <c r="F15180" s="2">
        <v>1</v>
      </c>
      <c r="G15180" s="2"/>
    </row>
    <row r="15181" spans="1:26" customHeight="1" ht="36" hidden="true" outlineLevel="4">
      <c r="A15181" s="2" t="s">
        <v>29325</v>
      </c>
      <c r="B15181" s="3" t="s">
        <v>29326</v>
      </c>
      <c r="C15181" s="2"/>
      <c r="D15181" s="2" t="s">
        <v>16</v>
      </c>
      <c r="E15181" s="4">
        <f>100.00*(1-Z1%)</f>
        <v>100</v>
      </c>
      <c r="F15181" s="2">
        <v>4</v>
      </c>
      <c r="G15181" s="2"/>
    </row>
    <row r="15182" spans="1:26" customHeight="1" ht="36" hidden="true" outlineLevel="4">
      <c r="A15182" s="2" t="s">
        <v>29327</v>
      </c>
      <c r="B15182" s="3" t="s">
        <v>29328</v>
      </c>
      <c r="C15182" s="2"/>
      <c r="D15182" s="2" t="s">
        <v>16</v>
      </c>
      <c r="E15182" s="4">
        <f>150.00*(1-Z1%)</f>
        <v>150</v>
      </c>
      <c r="F15182" s="2">
        <v>1</v>
      </c>
      <c r="G15182" s="2"/>
    </row>
    <row r="15183" spans="1:26" customHeight="1" ht="18" hidden="true" outlineLevel="4">
      <c r="A15183" s="2" t="s">
        <v>29329</v>
      </c>
      <c r="B15183" s="3" t="s">
        <v>29330</v>
      </c>
      <c r="C15183" s="2"/>
      <c r="D15183" s="2" t="s">
        <v>16</v>
      </c>
      <c r="E15183" s="4">
        <f>150.00*(1-Z1%)</f>
        <v>150</v>
      </c>
      <c r="F15183" s="2">
        <v>1</v>
      </c>
      <c r="G15183" s="2"/>
    </row>
    <row r="15184" spans="1:26" customHeight="1" ht="36" hidden="true" outlineLevel="4">
      <c r="A15184" s="2" t="s">
        <v>29331</v>
      </c>
      <c r="B15184" s="3" t="s">
        <v>29332</v>
      </c>
      <c r="C15184" s="2"/>
      <c r="D15184" s="2" t="s">
        <v>16</v>
      </c>
      <c r="E15184" s="4">
        <f>120.00*(1-Z1%)</f>
        <v>120</v>
      </c>
      <c r="F15184" s="2">
        <v>1</v>
      </c>
      <c r="G15184" s="2"/>
    </row>
    <row r="15185" spans="1:26" customHeight="1" ht="18" hidden="true" outlineLevel="4">
      <c r="A15185" s="2" t="s">
        <v>29333</v>
      </c>
      <c r="B15185" s="3" t="s">
        <v>29334</v>
      </c>
      <c r="C15185" s="2"/>
      <c r="D15185" s="2" t="s">
        <v>16</v>
      </c>
      <c r="E15185" s="4">
        <f>120.00*(1-Z1%)</f>
        <v>120</v>
      </c>
      <c r="F15185" s="2">
        <v>1</v>
      </c>
      <c r="G15185" s="2"/>
    </row>
    <row r="15186" spans="1:26" customHeight="1" ht="36" hidden="true" outlineLevel="4">
      <c r="A15186" s="2" t="s">
        <v>29335</v>
      </c>
      <c r="B15186" s="3" t="s">
        <v>29336</v>
      </c>
      <c r="C15186" s="2"/>
      <c r="D15186" s="2" t="s">
        <v>16</v>
      </c>
      <c r="E15186" s="4">
        <f>300.00*(1-Z1%)</f>
        <v>300</v>
      </c>
      <c r="F15186" s="2">
        <v>1</v>
      </c>
      <c r="G15186" s="2"/>
    </row>
    <row r="15187" spans="1:26" customHeight="1" ht="36" hidden="true" outlineLevel="4">
      <c r="A15187" s="2" t="s">
        <v>29337</v>
      </c>
      <c r="B15187" s="3" t="s">
        <v>29338</v>
      </c>
      <c r="C15187" s="2"/>
      <c r="D15187" s="2" t="s">
        <v>16</v>
      </c>
      <c r="E15187" s="4">
        <f>250.00*(1-Z1%)</f>
        <v>250</v>
      </c>
      <c r="F15187" s="2">
        <v>1</v>
      </c>
      <c r="G15187" s="2"/>
    </row>
    <row r="15188" spans="1:26" customHeight="1" ht="18" hidden="true" outlineLevel="4">
      <c r="A15188" s="2" t="s">
        <v>29339</v>
      </c>
      <c r="B15188" s="3" t="s">
        <v>29340</v>
      </c>
      <c r="C15188" s="2"/>
      <c r="D15188" s="2" t="s">
        <v>16</v>
      </c>
      <c r="E15188" s="4">
        <f>250.00*(1-Z1%)</f>
        <v>250</v>
      </c>
      <c r="F15188" s="2">
        <v>1</v>
      </c>
      <c r="G15188" s="2"/>
    </row>
    <row r="15189" spans="1:26" customHeight="1" ht="36" hidden="true" outlineLevel="4">
      <c r="A15189" s="2" t="s">
        <v>29341</v>
      </c>
      <c r="B15189" s="3" t="s">
        <v>29342</v>
      </c>
      <c r="C15189" s="2"/>
      <c r="D15189" s="2" t="s">
        <v>16</v>
      </c>
      <c r="E15189" s="4">
        <f>150.00*(1-Z1%)</f>
        <v>150</v>
      </c>
      <c r="F15189" s="2">
        <v>1</v>
      </c>
      <c r="G15189" s="2"/>
    </row>
    <row r="15190" spans="1:26" customHeight="1" ht="18" hidden="true" outlineLevel="4">
      <c r="A15190" s="2" t="s">
        <v>29343</v>
      </c>
      <c r="B15190" s="3" t="s">
        <v>29344</v>
      </c>
      <c r="C15190" s="2"/>
      <c r="D15190" s="2" t="s">
        <v>16</v>
      </c>
      <c r="E15190" s="4">
        <f>250.00*(1-Z1%)</f>
        <v>250</v>
      </c>
      <c r="F15190" s="2">
        <v>1</v>
      </c>
      <c r="G15190" s="2"/>
    </row>
    <row r="15191" spans="1:26" customHeight="1" ht="36" hidden="true" outlineLevel="4">
      <c r="A15191" s="2" t="s">
        <v>29345</v>
      </c>
      <c r="B15191" s="3" t="s">
        <v>29346</v>
      </c>
      <c r="C15191" s="2"/>
      <c r="D15191" s="2" t="s">
        <v>16</v>
      </c>
      <c r="E15191" s="4">
        <f>250.00*(1-Z1%)</f>
        <v>250</v>
      </c>
      <c r="F15191" s="2">
        <v>2</v>
      </c>
      <c r="G15191" s="2"/>
    </row>
    <row r="15192" spans="1:26" customHeight="1" ht="18" hidden="true" outlineLevel="4">
      <c r="A15192" s="2" t="s">
        <v>29347</v>
      </c>
      <c r="B15192" s="3" t="s">
        <v>29348</v>
      </c>
      <c r="C15192" s="2"/>
      <c r="D15192" s="2" t="s">
        <v>16</v>
      </c>
      <c r="E15192" s="4">
        <f>200.00*(1-Z1%)</f>
        <v>200</v>
      </c>
      <c r="F15192" s="2">
        <v>1</v>
      </c>
      <c r="G15192" s="2"/>
    </row>
    <row r="15193" spans="1:26" customHeight="1" ht="18" hidden="true" outlineLevel="4">
      <c r="A15193" s="2" t="s">
        <v>29349</v>
      </c>
      <c r="B15193" s="3" t="s">
        <v>29350</v>
      </c>
      <c r="C15193" s="2"/>
      <c r="D15193" s="2" t="s">
        <v>16</v>
      </c>
      <c r="E15193" s="4">
        <f>190.00*(1-Z1%)</f>
        <v>190</v>
      </c>
      <c r="F15193" s="2">
        <v>2</v>
      </c>
      <c r="G15193" s="2"/>
    </row>
    <row r="15194" spans="1:26" customHeight="1" ht="18" hidden="true" outlineLevel="4">
      <c r="A15194" s="2" t="s">
        <v>29351</v>
      </c>
      <c r="B15194" s="3" t="s">
        <v>29352</v>
      </c>
      <c r="C15194" s="2"/>
      <c r="D15194" s="2" t="s">
        <v>16</v>
      </c>
      <c r="E15194" s="4">
        <f>150.00*(1-Z1%)</f>
        <v>150</v>
      </c>
      <c r="F15194" s="2">
        <v>2</v>
      </c>
      <c r="G15194" s="2"/>
    </row>
    <row r="15195" spans="1:26" customHeight="1" ht="35" hidden="true" outlineLevel="4">
      <c r="A15195" s="5" t="s">
        <v>29353</v>
      </c>
      <c r="B15195" s="5"/>
      <c r="C15195" s="5"/>
      <c r="D15195" s="5"/>
      <c r="E15195" s="5"/>
      <c r="F15195" s="5"/>
      <c r="G15195" s="5"/>
    </row>
    <row r="15196" spans="1:26" customHeight="1" ht="18" hidden="true" outlineLevel="4">
      <c r="A15196" s="2" t="s">
        <v>29354</v>
      </c>
      <c r="B15196" s="3" t="s">
        <v>29355</v>
      </c>
      <c r="C15196" s="2"/>
      <c r="D15196" s="2" t="s">
        <v>16</v>
      </c>
      <c r="E15196" s="4">
        <f>250.00*(1-Z1%)</f>
        <v>250</v>
      </c>
      <c r="F15196" s="2">
        <v>2</v>
      </c>
      <c r="G15196" s="2"/>
    </row>
    <row r="15197" spans="1:26" customHeight="1" ht="18" hidden="true" outlineLevel="4">
      <c r="A15197" s="2" t="s">
        <v>29356</v>
      </c>
      <c r="B15197" s="3" t="s">
        <v>29357</v>
      </c>
      <c r="C15197" s="2"/>
      <c r="D15197" s="2" t="s">
        <v>16</v>
      </c>
      <c r="E15197" s="4">
        <f>350.00*(1-Z1%)</f>
        <v>350</v>
      </c>
      <c r="F15197" s="2">
        <v>1</v>
      </c>
      <c r="G15197" s="2"/>
    </row>
    <row r="15198" spans="1:26" customHeight="1" ht="18" hidden="true" outlineLevel="4">
      <c r="A15198" s="2" t="s">
        <v>29358</v>
      </c>
      <c r="B15198" s="3" t="s">
        <v>29359</v>
      </c>
      <c r="C15198" s="2"/>
      <c r="D15198" s="2" t="s">
        <v>16</v>
      </c>
      <c r="E15198" s="4">
        <f>100.00*(1-Z1%)</f>
        <v>100</v>
      </c>
      <c r="F15198" s="2">
        <v>2</v>
      </c>
      <c r="G15198" s="2"/>
    </row>
    <row r="15199" spans="1:26" customHeight="1" ht="35" hidden="true" outlineLevel="4">
      <c r="A15199" s="5" t="s">
        <v>29360</v>
      </c>
      <c r="B15199" s="5"/>
      <c r="C15199" s="5"/>
      <c r="D15199" s="5"/>
      <c r="E15199" s="5"/>
      <c r="F15199" s="5"/>
      <c r="G15199" s="5"/>
    </row>
    <row r="15200" spans="1:26" customHeight="1" ht="36" hidden="true" outlineLevel="4">
      <c r="A15200" s="2" t="s">
        <v>29361</v>
      </c>
      <c r="B15200" s="3" t="s">
        <v>29362</v>
      </c>
      <c r="C15200" s="2"/>
      <c r="D15200" s="2" t="s">
        <v>16</v>
      </c>
      <c r="E15200" s="4">
        <f>60.00*(1-Z1%)</f>
        <v>60</v>
      </c>
      <c r="F15200" s="2">
        <v>4</v>
      </c>
      <c r="G15200" s="2"/>
    </row>
    <row r="15201" spans="1:26" customHeight="1" ht="36" hidden="true" outlineLevel="4">
      <c r="A15201" s="2" t="s">
        <v>29363</v>
      </c>
      <c r="B15201" s="3" t="s">
        <v>29364</v>
      </c>
      <c r="C15201" s="2"/>
      <c r="D15201" s="2" t="s">
        <v>16</v>
      </c>
      <c r="E15201" s="4">
        <f>80.00*(1-Z1%)</f>
        <v>80</v>
      </c>
      <c r="F15201" s="2">
        <v>5</v>
      </c>
      <c r="G15201" s="2"/>
    </row>
    <row r="15202" spans="1:26" customHeight="1" ht="18" hidden="true" outlineLevel="4">
      <c r="A15202" s="2" t="s">
        <v>29365</v>
      </c>
      <c r="B15202" s="3" t="s">
        <v>29366</v>
      </c>
      <c r="C15202" s="2"/>
      <c r="D15202" s="2" t="s">
        <v>16</v>
      </c>
      <c r="E15202" s="4">
        <f>390.00*(1-Z1%)</f>
        <v>390</v>
      </c>
      <c r="F15202" s="2">
        <v>2</v>
      </c>
      <c r="G15202" s="2"/>
    </row>
    <row r="15203" spans="1:26" customHeight="1" ht="36" hidden="true" outlineLevel="4">
      <c r="A15203" s="2" t="s">
        <v>29367</v>
      </c>
      <c r="B15203" s="3" t="s">
        <v>29368</v>
      </c>
      <c r="C15203" s="2"/>
      <c r="D15203" s="2" t="s">
        <v>16</v>
      </c>
      <c r="E15203" s="4">
        <f>450.00*(1-Z1%)</f>
        <v>450</v>
      </c>
      <c r="F15203" s="2">
        <v>4</v>
      </c>
      <c r="G15203" s="2"/>
    </row>
    <row r="15204" spans="1:26" customHeight="1" ht="18" hidden="true" outlineLevel="4">
      <c r="A15204" s="2" t="s">
        <v>29369</v>
      </c>
      <c r="B15204" s="3" t="s">
        <v>29370</v>
      </c>
      <c r="C15204" s="2"/>
      <c r="D15204" s="2" t="s">
        <v>16</v>
      </c>
      <c r="E15204" s="4">
        <f>390.00*(1-Z1%)</f>
        <v>390</v>
      </c>
      <c r="F15204" s="2">
        <v>2</v>
      </c>
      <c r="G15204" s="2"/>
    </row>
    <row r="15205" spans="1:26" customHeight="1" ht="36" hidden="true" outlineLevel="4">
      <c r="A15205" s="2" t="s">
        <v>29371</v>
      </c>
      <c r="B15205" s="3" t="s">
        <v>29372</v>
      </c>
      <c r="C15205" s="2"/>
      <c r="D15205" s="2" t="s">
        <v>16</v>
      </c>
      <c r="E15205" s="4">
        <f>900.00*(1-Z1%)</f>
        <v>900</v>
      </c>
      <c r="F15205" s="2">
        <v>1</v>
      </c>
      <c r="G15205" s="2"/>
    </row>
    <row r="15206" spans="1:26" customHeight="1" ht="18" hidden="true" outlineLevel="4">
      <c r="A15206" s="2" t="s">
        <v>29373</v>
      </c>
      <c r="B15206" s="3" t="s">
        <v>29374</v>
      </c>
      <c r="C15206" s="2"/>
      <c r="D15206" s="2" t="s">
        <v>16</v>
      </c>
      <c r="E15206" s="4">
        <f>990.00*(1-Z1%)</f>
        <v>990</v>
      </c>
      <c r="F15206" s="2">
        <v>2</v>
      </c>
      <c r="G15206" s="2"/>
    </row>
    <row r="15207" spans="1:26" customHeight="1" ht="18" hidden="true" outlineLevel="4">
      <c r="A15207" s="2" t="s">
        <v>29375</v>
      </c>
      <c r="B15207" s="3" t="s">
        <v>29376</v>
      </c>
      <c r="C15207" s="2"/>
      <c r="D15207" s="2" t="s">
        <v>16</v>
      </c>
      <c r="E15207" s="4">
        <f>490.00*(1-Z1%)</f>
        <v>490</v>
      </c>
      <c r="F15207" s="2">
        <v>1</v>
      </c>
      <c r="G15207" s="2"/>
    </row>
    <row r="15208" spans="1:26" customHeight="1" ht="18" hidden="true" outlineLevel="4">
      <c r="A15208" s="2" t="s">
        <v>29377</v>
      </c>
      <c r="B15208" s="3" t="s">
        <v>29378</v>
      </c>
      <c r="C15208" s="2"/>
      <c r="D15208" s="2" t="s">
        <v>16</v>
      </c>
      <c r="E15208" s="4">
        <f>290.00*(1-Z1%)</f>
        <v>290</v>
      </c>
      <c r="F15208" s="2">
        <v>1</v>
      </c>
      <c r="G15208" s="2"/>
    </row>
    <row r="15209" spans="1:26" customHeight="1" ht="18" hidden="true" outlineLevel="4">
      <c r="A15209" s="2" t="s">
        <v>29379</v>
      </c>
      <c r="B15209" s="3" t="s">
        <v>29380</v>
      </c>
      <c r="C15209" s="2"/>
      <c r="D15209" s="2" t="s">
        <v>16</v>
      </c>
      <c r="E15209" s="4">
        <f>200.00*(1-Z1%)</f>
        <v>200</v>
      </c>
      <c r="F15209" s="2">
        <v>2</v>
      </c>
      <c r="G15209" s="2"/>
    </row>
    <row r="15210" spans="1:26" customHeight="1" ht="36" hidden="true" outlineLevel="4">
      <c r="A15210" s="2" t="s">
        <v>29381</v>
      </c>
      <c r="B15210" s="3" t="s">
        <v>29382</v>
      </c>
      <c r="C15210" s="2"/>
      <c r="D15210" s="2" t="s">
        <v>16</v>
      </c>
      <c r="E15210" s="4">
        <f>190.00*(1-Z1%)</f>
        <v>190</v>
      </c>
      <c r="F15210" s="2">
        <v>1</v>
      </c>
      <c r="G15210" s="2"/>
    </row>
    <row r="15211" spans="1:26" customHeight="1" ht="36" hidden="true" outlineLevel="4">
      <c r="A15211" s="2" t="s">
        <v>29383</v>
      </c>
      <c r="B15211" s="3" t="s">
        <v>29384</v>
      </c>
      <c r="C15211" s="2"/>
      <c r="D15211" s="2" t="s">
        <v>16</v>
      </c>
      <c r="E15211" s="4">
        <f>160.00*(1-Z1%)</f>
        <v>160</v>
      </c>
      <c r="F15211" s="2">
        <v>2</v>
      </c>
      <c r="G15211" s="2"/>
    </row>
    <row r="15212" spans="1:26" customHeight="1" ht="35" hidden="true" outlineLevel="4">
      <c r="A15212" s="5" t="s">
        <v>29385</v>
      </c>
      <c r="B15212" s="5"/>
      <c r="C15212" s="5"/>
      <c r="D15212" s="5"/>
      <c r="E15212" s="5"/>
      <c r="F15212" s="5"/>
      <c r="G15212" s="5"/>
    </row>
    <row r="15213" spans="1:26" customHeight="1" ht="36" hidden="true" outlineLevel="4">
      <c r="A15213" s="2" t="s">
        <v>29386</v>
      </c>
      <c r="B15213" s="3" t="s">
        <v>29387</v>
      </c>
      <c r="C15213" s="2"/>
      <c r="D15213" s="2" t="s">
        <v>16</v>
      </c>
      <c r="E15213" s="4">
        <f>100.00*(1-Z1%)</f>
        <v>100</v>
      </c>
      <c r="F15213" s="2">
        <v>3</v>
      </c>
      <c r="G15213" s="2"/>
    </row>
    <row r="15214" spans="1:26" customHeight="1" ht="36" hidden="true" outlineLevel="4">
      <c r="A15214" s="2" t="s">
        <v>29388</v>
      </c>
      <c r="B15214" s="3" t="s">
        <v>29389</v>
      </c>
      <c r="C15214" s="2"/>
      <c r="D15214" s="2" t="s">
        <v>16</v>
      </c>
      <c r="E15214" s="4">
        <f>100.00*(1-Z1%)</f>
        <v>100</v>
      </c>
      <c r="F15214" s="2">
        <v>2</v>
      </c>
      <c r="G15214" s="2"/>
    </row>
    <row r="15215" spans="1:26" customHeight="1" ht="18" hidden="true" outlineLevel="4">
      <c r="A15215" s="2" t="s">
        <v>29390</v>
      </c>
      <c r="B15215" s="3" t="s">
        <v>29391</v>
      </c>
      <c r="C15215" s="2"/>
      <c r="D15215" s="2" t="s">
        <v>16</v>
      </c>
      <c r="E15215" s="4">
        <f>250.00*(1-Z1%)</f>
        <v>250</v>
      </c>
      <c r="F15215" s="2">
        <v>3</v>
      </c>
      <c r="G15215" s="2"/>
    </row>
    <row r="15216" spans="1:26" customHeight="1" ht="36" hidden="true" outlineLevel="4">
      <c r="A15216" s="2" t="s">
        <v>29392</v>
      </c>
      <c r="B15216" s="3" t="s">
        <v>29393</v>
      </c>
      <c r="C15216" s="2"/>
      <c r="D15216" s="2" t="s">
        <v>16</v>
      </c>
      <c r="E15216" s="4">
        <f>90.00*(1-Z1%)</f>
        <v>90</v>
      </c>
      <c r="F15216" s="2">
        <v>1</v>
      </c>
      <c r="G15216" s="2"/>
    </row>
    <row r="15217" spans="1:26" customHeight="1" ht="18" hidden="true" outlineLevel="4">
      <c r="A15217" s="2" t="s">
        <v>29394</v>
      </c>
      <c r="B15217" s="3" t="s">
        <v>29395</v>
      </c>
      <c r="C15217" s="2"/>
      <c r="D15217" s="2" t="s">
        <v>16</v>
      </c>
      <c r="E15217" s="4">
        <f>100.00*(1-Z1%)</f>
        <v>100</v>
      </c>
      <c r="F15217" s="2">
        <v>1</v>
      </c>
      <c r="G15217" s="2"/>
    </row>
    <row r="15218" spans="1:26" customHeight="1" ht="35" hidden="true" outlineLevel="4">
      <c r="A15218" s="5" t="s">
        <v>29396</v>
      </c>
      <c r="B15218" s="5"/>
      <c r="C15218" s="5"/>
      <c r="D15218" s="5"/>
      <c r="E15218" s="5"/>
      <c r="F15218" s="5"/>
      <c r="G15218" s="5"/>
    </row>
    <row r="15219" spans="1:26" customHeight="1" ht="54" hidden="true" outlineLevel="4">
      <c r="A15219" s="2" t="s">
        <v>29397</v>
      </c>
      <c r="B15219" s="3" t="s">
        <v>29398</v>
      </c>
      <c r="C15219" s="2"/>
      <c r="D15219" s="2" t="s">
        <v>16</v>
      </c>
      <c r="E15219" s="4">
        <f>150.00*(1-Z1%)</f>
        <v>150</v>
      </c>
      <c r="F15219" s="2">
        <v>1</v>
      </c>
      <c r="G15219" s="2"/>
    </row>
    <row r="15220" spans="1:26" customHeight="1" ht="35" hidden="true" outlineLevel="4">
      <c r="A15220" s="5" t="s">
        <v>29399</v>
      </c>
      <c r="B15220" s="5"/>
      <c r="C15220" s="5"/>
      <c r="D15220" s="5"/>
      <c r="E15220" s="5"/>
      <c r="F15220" s="5"/>
      <c r="G15220" s="5"/>
    </row>
    <row r="15221" spans="1:26" customHeight="1" ht="18" hidden="true" outlineLevel="4">
      <c r="A15221" s="2" t="s">
        <v>29400</v>
      </c>
      <c r="B15221" s="3" t="s">
        <v>29401</v>
      </c>
      <c r="C15221" s="2"/>
      <c r="D15221" s="2" t="s">
        <v>16</v>
      </c>
      <c r="E15221" s="4">
        <f>60.00*(1-Z1%)</f>
        <v>60</v>
      </c>
      <c r="F15221" s="2">
        <v>6</v>
      </c>
      <c r="G15221" s="2"/>
    </row>
    <row r="15222" spans="1:26" customHeight="1" ht="36" hidden="true" outlineLevel="4">
      <c r="A15222" s="2" t="s">
        <v>29402</v>
      </c>
      <c r="B15222" s="3" t="s">
        <v>29403</v>
      </c>
      <c r="C15222" s="2"/>
      <c r="D15222" s="2" t="s">
        <v>16</v>
      </c>
      <c r="E15222" s="4">
        <f>90.00*(1-Z1%)</f>
        <v>90</v>
      </c>
      <c r="F15222" s="2">
        <v>3</v>
      </c>
      <c r="G15222" s="2"/>
    </row>
    <row r="15223" spans="1:26" customHeight="1" ht="36" hidden="true" outlineLevel="4">
      <c r="A15223" s="2" t="s">
        <v>29404</v>
      </c>
      <c r="B15223" s="3" t="s">
        <v>29405</v>
      </c>
      <c r="C15223" s="2"/>
      <c r="D15223" s="2" t="s">
        <v>16</v>
      </c>
      <c r="E15223" s="4">
        <f>90.00*(1-Z1%)</f>
        <v>90</v>
      </c>
      <c r="F15223" s="2">
        <v>3</v>
      </c>
      <c r="G15223" s="2"/>
    </row>
    <row r="15224" spans="1:26" customHeight="1" ht="36" hidden="true" outlineLevel="4">
      <c r="A15224" s="2" t="s">
        <v>29406</v>
      </c>
      <c r="B15224" s="3" t="s">
        <v>29407</v>
      </c>
      <c r="C15224" s="2"/>
      <c r="D15224" s="2" t="s">
        <v>16</v>
      </c>
      <c r="E15224" s="4">
        <f>90.00*(1-Z1%)</f>
        <v>90</v>
      </c>
      <c r="F15224" s="2">
        <v>4</v>
      </c>
      <c r="G15224" s="2"/>
    </row>
    <row r="15225" spans="1:26" customHeight="1" ht="18" hidden="true" outlineLevel="4">
      <c r="A15225" s="2" t="s">
        <v>29408</v>
      </c>
      <c r="B15225" s="3" t="s">
        <v>29409</v>
      </c>
      <c r="C15225" s="2"/>
      <c r="D15225" s="2" t="s">
        <v>16</v>
      </c>
      <c r="E15225" s="4">
        <f>160.00*(1-Z1%)</f>
        <v>160</v>
      </c>
      <c r="F15225" s="2">
        <v>1</v>
      </c>
      <c r="G15225" s="2"/>
    </row>
    <row r="15226" spans="1:26" customHeight="1" ht="36" hidden="true" outlineLevel="4">
      <c r="A15226" s="2" t="s">
        <v>29410</v>
      </c>
      <c r="B15226" s="3" t="s">
        <v>29411</v>
      </c>
      <c r="C15226" s="2"/>
      <c r="D15226" s="2" t="s">
        <v>16</v>
      </c>
      <c r="E15226" s="4">
        <f>250.00*(1-Z1%)</f>
        <v>250</v>
      </c>
      <c r="F15226" s="2">
        <v>1</v>
      </c>
      <c r="G15226" s="2"/>
    </row>
    <row r="15227" spans="1:26" customHeight="1" ht="35" hidden="true" outlineLevel="3">
      <c r="A15227" s="5" t="s">
        <v>29412</v>
      </c>
      <c r="B15227" s="5"/>
      <c r="C15227" s="5"/>
      <c r="D15227" s="5"/>
      <c r="E15227" s="5"/>
      <c r="F15227" s="5"/>
      <c r="G15227" s="5"/>
    </row>
    <row r="15228" spans="1:26" customHeight="1" ht="36" hidden="true" outlineLevel="3">
      <c r="A15228" s="2" t="s">
        <v>29413</v>
      </c>
      <c r="B15228" s="3" t="s">
        <v>29414</v>
      </c>
      <c r="C15228" s="2"/>
      <c r="D15228" s="2" t="s">
        <v>16</v>
      </c>
      <c r="E15228" s="4">
        <f>450.00*(1-Z1%)</f>
        <v>450</v>
      </c>
      <c r="F15228" s="2">
        <v>3</v>
      </c>
      <c r="G15228" s="2"/>
    </row>
    <row r="15229" spans="1:26" customHeight="1" ht="36" hidden="true" outlineLevel="3">
      <c r="A15229" s="2" t="s">
        <v>29415</v>
      </c>
      <c r="B15229" s="3" t="s">
        <v>29416</v>
      </c>
      <c r="C15229" s="2"/>
      <c r="D15229" s="2" t="s">
        <v>16</v>
      </c>
      <c r="E15229" s="4">
        <f>550.00*(1-Z1%)</f>
        <v>550</v>
      </c>
      <c r="F15229" s="2">
        <v>2</v>
      </c>
      <c r="G15229" s="2"/>
    </row>
    <row r="15230" spans="1:26" customHeight="1" ht="36" hidden="true" outlineLevel="3">
      <c r="A15230" s="2" t="s">
        <v>29417</v>
      </c>
      <c r="B15230" s="3" t="s">
        <v>29418</v>
      </c>
      <c r="C15230" s="2"/>
      <c r="D15230" s="2" t="s">
        <v>16</v>
      </c>
      <c r="E15230" s="4">
        <f>750.00*(1-Z1%)</f>
        <v>750</v>
      </c>
      <c r="F15230" s="2">
        <v>2</v>
      </c>
      <c r="G15230" s="2"/>
    </row>
    <row r="15231" spans="1:26" customHeight="1" ht="36" hidden="true" outlineLevel="3">
      <c r="A15231" s="2" t="s">
        <v>29419</v>
      </c>
      <c r="B15231" s="3" t="s">
        <v>29420</v>
      </c>
      <c r="C15231" s="2"/>
      <c r="D15231" s="2" t="s">
        <v>16</v>
      </c>
      <c r="E15231" s="4">
        <f>550.00*(1-Z1%)</f>
        <v>550</v>
      </c>
      <c r="F15231" s="2">
        <v>2</v>
      </c>
      <c r="G15231" s="2"/>
    </row>
    <row r="15232" spans="1:26" customHeight="1" ht="36" hidden="true" outlineLevel="3">
      <c r="A15232" s="2" t="s">
        <v>29421</v>
      </c>
      <c r="B15232" s="3" t="s">
        <v>29422</v>
      </c>
      <c r="C15232" s="2"/>
      <c r="D15232" s="2" t="s">
        <v>16</v>
      </c>
      <c r="E15232" s="4">
        <f>750.00*(1-Z1%)</f>
        <v>750</v>
      </c>
      <c r="F15232" s="2">
        <v>1</v>
      </c>
      <c r="G15232" s="2"/>
    </row>
    <row r="15233" spans="1:26" customHeight="1" ht="36" hidden="true" outlineLevel="3">
      <c r="A15233" s="2" t="s">
        <v>29423</v>
      </c>
      <c r="B15233" s="3" t="s">
        <v>29424</v>
      </c>
      <c r="C15233" s="2"/>
      <c r="D15233" s="2" t="s">
        <v>16</v>
      </c>
      <c r="E15233" s="4">
        <f>550.00*(1-Z1%)</f>
        <v>550</v>
      </c>
      <c r="F15233" s="2">
        <v>1</v>
      </c>
      <c r="G15233" s="2"/>
    </row>
    <row r="15234" spans="1:26" customHeight="1" ht="36" hidden="true" outlineLevel="3">
      <c r="A15234" s="2" t="s">
        <v>29425</v>
      </c>
      <c r="B15234" s="3" t="s">
        <v>29426</v>
      </c>
      <c r="C15234" s="2"/>
      <c r="D15234" s="2" t="s">
        <v>16</v>
      </c>
      <c r="E15234" s="4">
        <f>750.00*(1-Z1%)</f>
        <v>750</v>
      </c>
      <c r="F15234" s="2">
        <v>3</v>
      </c>
      <c r="G15234" s="2"/>
    </row>
    <row r="15235" spans="1:26" customHeight="1" ht="36" hidden="true" outlineLevel="3">
      <c r="A15235" s="2" t="s">
        <v>29427</v>
      </c>
      <c r="B15235" s="3" t="s">
        <v>29428</v>
      </c>
      <c r="C15235" s="2"/>
      <c r="D15235" s="2" t="s">
        <v>16</v>
      </c>
      <c r="E15235" s="4">
        <f>160.00*(1-Z1%)</f>
        <v>160</v>
      </c>
      <c r="F15235" s="2">
        <v>3</v>
      </c>
      <c r="G15235" s="2"/>
    </row>
    <row r="15236" spans="1:26" customHeight="1" ht="18" hidden="true" outlineLevel="3">
      <c r="A15236" s="2" t="s">
        <v>29429</v>
      </c>
      <c r="B15236" s="3" t="s">
        <v>29430</v>
      </c>
      <c r="C15236" s="2"/>
      <c r="D15236" s="2" t="s">
        <v>16</v>
      </c>
      <c r="E15236" s="4">
        <f>1050.00*(1-Z1%)</f>
        <v>1050</v>
      </c>
      <c r="F15236" s="2">
        <v>2</v>
      </c>
      <c r="G15236" s="2"/>
    </row>
    <row r="15237" spans="1:26" customHeight="1" ht="35" hidden="true" outlineLevel="3">
      <c r="A15237" s="5" t="s">
        <v>29431</v>
      </c>
      <c r="B15237" s="5"/>
      <c r="C15237" s="5"/>
      <c r="D15237" s="5"/>
      <c r="E15237" s="5"/>
      <c r="F15237" s="5"/>
      <c r="G15237" s="5"/>
    </row>
    <row r="15238" spans="1:26" customHeight="1" ht="36" hidden="true" outlineLevel="3">
      <c r="A15238" s="2" t="s">
        <v>29432</v>
      </c>
      <c r="B15238" s="3" t="s">
        <v>29433</v>
      </c>
      <c r="C15238" s="2"/>
      <c r="D15238" s="2" t="s">
        <v>16</v>
      </c>
      <c r="E15238" s="4">
        <f>420.00*(1-Z1%)</f>
        <v>420</v>
      </c>
      <c r="F15238" s="2">
        <v>3</v>
      </c>
      <c r="G15238" s="2"/>
    </row>
    <row r="15239" spans="1:26" customHeight="1" ht="36" hidden="true" outlineLevel="3">
      <c r="A15239" s="2" t="s">
        <v>29434</v>
      </c>
      <c r="B15239" s="3" t="s">
        <v>29435</v>
      </c>
      <c r="C15239" s="2"/>
      <c r="D15239" s="2" t="s">
        <v>16</v>
      </c>
      <c r="E15239" s="4">
        <f>750.00*(1-Z1%)</f>
        <v>750</v>
      </c>
      <c r="F15239" s="2">
        <v>2</v>
      </c>
      <c r="G15239" s="2"/>
    </row>
    <row r="15240" spans="1:26" customHeight="1" ht="18" hidden="true" outlineLevel="3">
      <c r="A15240" s="2" t="s">
        <v>29436</v>
      </c>
      <c r="B15240" s="3" t="s">
        <v>29437</v>
      </c>
      <c r="C15240" s="2"/>
      <c r="D15240" s="2" t="s">
        <v>16</v>
      </c>
      <c r="E15240" s="4">
        <f>650.00*(1-Z1%)</f>
        <v>650</v>
      </c>
      <c r="F15240" s="2">
        <v>1</v>
      </c>
      <c r="G15240" s="2"/>
    </row>
    <row r="15241" spans="1:26" customHeight="1" ht="35" hidden="true" outlineLevel="3">
      <c r="A15241" s="5" t="s">
        <v>29438</v>
      </c>
      <c r="B15241" s="5"/>
      <c r="C15241" s="5"/>
      <c r="D15241" s="5"/>
      <c r="E15241" s="5"/>
      <c r="F15241" s="5"/>
      <c r="G15241" s="5"/>
    </row>
    <row r="15242" spans="1:26" customHeight="1" ht="36" hidden="true" outlineLevel="3">
      <c r="A15242" s="2" t="s">
        <v>29439</v>
      </c>
      <c r="B15242" s="3" t="s">
        <v>29440</v>
      </c>
      <c r="C15242" s="2"/>
      <c r="D15242" s="2" t="s">
        <v>16</v>
      </c>
      <c r="E15242" s="4">
        <f>150.00*(1-Z1%)</f>
        <v>150</v>
      </c>
      <c r="F15242" s="2">
        <v>2</v>
      </c>
      <c r="G15242" s="2"/>
    </row>
    <row r="15243" spans="1:26" customHeight="1" ht="36" hidden="true" outlineLevel="3">
      <c r="A15243" s="2" t="s">
        <v>29441</v>
      </c>
      <c r="B15243" s="3" t="s">
        <v>29442</v>
      </c>
      <c r="C15243" s="2"/>
      <c r="D15243" s="2" t="s">
        <v>16</v>
      </c>
      <c r="E15243" s="4">
        <f>150.00*(1-Z1%)</f>
        <v>150</v>
      </c>
      <c r="F15243" s="2">
        <v>1</v>
      </c>
      <c r="G15243" s="2"/>
    </row>
    <row r="15244" spans="1:26" customHeight="1" ht="36" hidden="true" outlineLevel="3">
      <c r="A15244" s="2" t="s">
        <v>29443</v>
      </c>
      <c r="B15244" s="3" t="s">
        <v>29444</v>
      </c>
      <c r="C15244" s="2"/>
      <c r="D15244" s="2" t="s">
        <v>16</v>
      </c>
      <c r="E15244" s="4">
        <f>150.00*(1-Z1%)</f>
        <v>150</v>
      </c>
      <c r="F15244" s="2">
        <v>2</v>
      </c>
      <c r="G15244" s="2"/>
    </row>
    <row r="15245" spans="1:26" customHeight="1" ht="36" hidden="true" outlineLevel="3">
      <c r="A15245" s="2" t="s">
        <v>29445</v>
      </c>
      <c r="B15245" s="3" t="s">
        <v>29446</v>
      </c>
      <c r="C15245" s="2"/>
      <c r="D15245" s="2" t="s">
        <v>16</v>
      </c>
      <c r="E15245" s="4">
        <f>150.00*(1-Z1%)</f>
        <v>150</v>
      </c>
      <c r="F15245" s="2">
        <v>1</v>
      </c>
      <c r="G15245" s="2"/>
    </row>
    <row r="15246" spans="1:26" customHeight="1" ht="36" hidden="true" outlineLevel="3">
      <c r="A15246" s="2" t="s">
        <v>29447</v>
      </c>
      <c r="B15246" s="3" t="s">
        <v>29448</v>
      </c>
      <c r="C15246" s="2"/>
      <c r="D15246" s="2" t="s">
        <v>16</v>
      </c>
      <c r="E15246" s="4">
        <f>200.00*(1-Z1%)</f>
        <v>200</v>
      </c>
      <c r="F15246" s="2">
        <v>1</v>
      </c>
      <c r="G15246" s="2"/>
    </row>
    <row r="15247" spans="1:26" customHeight="1" ht="36" hidden="true" outlineLevel="3">
      <c r="A15247" s="2" t="s">
        <v>29449</v>
      </c>
      <c r="B15247" s="3" t="s">
        <v>29450</v>
      </c>
      <c r="C15247" s="2"/>
      <c r="D15247" s="2" t="s">
        <v>16</v>
      </c>
      <c r="E15247" s="4">
        <f>180.00*(1-Z1%)</f>
        <v>180</v>
      </c>
      <c r="F15247" s="2">
        <v>2</v>
      </c>
      <c r="G15247" s="2"/>
    </row>
    <row r="15248" spans="1:26" customHeight="1" ht="36" hidden="true" outlineLevel="3">
      <c r="A15248" s="2" t="s">
        <v>29451</v>
      </c>
      <c r="B15248" s="3" t="s">
        <v>29452</v>
      </c>
      <c r="C15248" s="2"/>
      <c r="D15248" s="2" t="s">
        <v>16</v>
      </c>
      <c r="E15248" s="4">
        <f>200.00*(1-Z1%)</f>
        <v>200</v>
      </c>
      <c r="F15248" s="2">
        <v>1</v>
      </c>
      <c r="G15248" s="2"/>
    </row>
    <row r="15249" spans="1:26" customHeight="1" ht="36" hidden="true" outlineLevel="3">
      <c r="A15249" s="2" t="s">
        <v>29453</v>
      </c>
      <c r="B15249" s="3" t="s">
        <v>29454</v>
      </c>
      <c r="C15249" s="2"/>
      <c r="D15249" s="2" t="s">
        <v>16</v>
      </c>
      <c r="E15249" s="4">
        <f>250.00*(1-Z1%)</f>
        <v>250</v>
      </c>
      <c r="F15249" s="2">
        <v>1</v>
      </c>
      <c r="G15249" s="2"/>
    </row>
    <row r="15250" spans="1:26" customHeight="1" ht="36" hidden="true" outlineLevel="3">
      <c r="A15250" s="2" t="s">
        <v>29455</v>
      </c>
      <c r="B15250" s="3" t="s">
        <v>29456</v>
      </c>
      <c r="C15250" s="2"/>
      <c r="D15250" s="2" t="s">
        <v>16</v>
      </c>
      <c r="E15250" s="4">
        <f>550.00*(1-Z1%)</f>
        <v>550</v>
      </c>
      <c r="F15250" s="2">
        <v>1</v>
      </c>
      <c r="G15250" s="2"/>
    </row>
    <row r="15251" spans="1:26" customHeight="1" ht="36" hidden="true" outlineLevel="3">
      <c r="A15251" s="2" t="s">
        <v>29457</v>
      </c>
      <c r="B15251" s="3" t="s">
        <v>29458</v>
      </c>
      <c r="C15251" s="2"/>
      <c r="D15251" s="2" t="s">
        <v>16</v>
      </c>
      <c r="E15251" s="4">
        <f>250.00*(1-Z1%)</f>
        <v>250</v>
      </c>
      <c r="F15251" s="2">
        <v>1</v>
      </c>
      <c r="G15251" s="2"/>
    </row>
    <row r="15252" spans="1:26" customHeight="1" ht="36" hidden="true" outlineLevel="3">
      <c r="A15252" s="2" t="s">
        <v>29459</v>
      </c>
      <c r="B15252" s="3" t="s">
        <v>29460</v>
      </c>
      <c r="C15252" s="2"/>
      <c r="D15252" s="2" t="s">
        <v>16</v>
      </c>
      <c r="E15252" s="4">
        <f>250.00*(1-Z1%)</f>
        <v>250</v>
      </c>
      <c r="F15252" s="2">
        <v>2</v>
      </c>
      <c r="G15252" s="2"/>
    </row>
    <row r="15253" spans="1:26" customHeight="1" ht="18" hidden="true" outlineLevel="3">
      <c r="A15253" s="2" t="s">
        <v>29461</v>
      </c>
      <c r="B15253" s="3" t="s">
        <v>29462</v>
      </c>
      <c r="C15253" s="2"/>
      <c r="D15253" s="2" t="s">
        <v>16</v>
      </c>
      <c r="E15253" s="4">
        <f>220.00*(1-Z1%)</f>
        <v>220</v>
      </c>
      <c r="F15253" s="2">
        <v>2</v>
      </c>
      <c r="G15253" s="2"/>
    </row>
    <row r="15254" spans="1:26" customHeight="1" ht="36" hidden="true" outlineLevel="3">
      <c r="A15254" s="2" t="s">
        <v>29463</v>
      </c>
      <c r="B15254" s="3" t="s">
        <v>29464</v>
      </c>
      <c r="C15254" s="2"/>
      <c r="D15254" s="2" t="s">
        <v>16</v>
      </c>
      <c r="E15254" s="4">
        <f>180.00*(1-Z1%)</f>
        <v>180</v>
      </c>
      <c r="F15254" s="2">
        <v>3</v>
      </c>
      <c r="G15254" s="2"/>
    </row>
    <row r="15255" spans="1:26" customHeight="1" ht="36" hidden="true" outlineLevel="3">
      <c r="A15255" s="2" t="s">
        <v>29465</v>
      </c>
      <c r="B15255" s="3" t="s">
        <v>29466</v>
      </c>
      <c r="C15255" s="2"/>
      <c r="D15255" s="2" t="s">
        <v>16</v>
      </c>
      <c r="E15255" s="4">
        <f>150.00*(1-Z1%)</f>
        <v>150</v>
      </c>
      <c r="F15255" s="2">
        <v>3</v>
      </c>
      <c r="G15255" s="2"/>
    </row>
    <row r="15256" spans="1:26" customHeight="1" ht="18" hidden="true" outlineLevel="3">
      <c r="A15256" s="2" t="s">
        <v>29467</v>
      </c>
      <c r="B15256" s="3" t="s">
        <v>29468</v>
      </c>
      <c r="C15256" s="2"/>
      <c r="D15256" s="2" t="s">
        <v>16</v>
      </c>
      <c r="E15256" s="4">
        <f>160.00*(1-Z1%)</f>
        <v>160</v>
      </c>
      <c r="F15256" s="2">
        <v>2</v>
      </c>
      <c r="G15256" s="2"/>
    </row>
    <row r="15257" spans="1:26" customHeight="1" ht="18" hidden="true" outlineLevel="3">
      <c r="A15257" s="2" t="s">
        <v>29469</v>
      </c>
      <c r="B15257" s="3" t="s">
        <v>29470</v>
      </c>
      <c r="C15257" s="2"/>
      <c r="D15257" s="2" t="s">
        <v>16</v>
      </c>
      <c r="E15257" s="4">
        <f>190.00*(1-Z1%)</f>
        <v>190</v>
      </c>
      <c r="F15257" s="2">
        <v>1</v>
      </c>
      <c r="G15257" s="2"/>
    </row>
    <row r="15258" spans="1:26" customHeight="1" ht="36" hidden="true" outlineLevel="3">
      <c r="A15258" s="2" t="s">
        <v>29471</v>
      </c>
      <c r="B15258" s="3" t="s">
        <v>29472</v>
      </c>
      <c r="C15258" s="2"/>
      <c r="D15258" s="2" t="s">
        <v>16</v>
      </c>
      <c r="E15258" s="4">
        <f>150.00*(1-Z1%)</f>
        <v>150</v>
      </c>
      <c r="F15258" s="2">
        <v>1</v>
      </c>
      <c r="G15258" s="2"/>
    </row>
    <row r="15259" spans="1:26" customHeight="1" ht="36" hidden="true" outlineLevel="3">
      <c r="A15259" s="2" t="s">
        <v>29473</v>
      </c>
      <c r="B15259" s="3" t="s">
        <v>29474</v>
      </c>
      <c r="C15259" s="2"/>
      <c r="D15259" s="2" t="s">
        <v>16</v>
      </c>
      <c r="E15259" s="4">
        <f>80.00*(1-Z1%)</f>
        <v>80</v>
      </c>
      <c r="F15259" s="2">
        <v>3</v>
      </c>
      <c r="G15259" s="2"/>
    </row>
    <row r="15260" spans="1:26" customHeight="1" ht="18" hidden="true" outlineLevel="3">
      <c r="A15260" s="2" t="s">
        <v>29475</v>
      </c>
      <c r="B15260" s="3" t="s">
        <v>29476</v>
      </c>
      <c r="C15260" s="2"/>
      <c r="D15260" s="2" t="s">
        <v>16</v>
      </c>
      <c r="E15260" s="4">
        <f>100.00*(1-Z1%)</f>
        <v>100</v>
      </c>
      <c r="F15260" s="2">
        <v>2</v>
      </c>
      <c r="G15260" s="2"/>
    </row>
    <row r="15261" spans="1:26" customHeight="1" ht="18" hidden="true" outlineLevel="3">
      <c r="A15261" s="2" t="s">
        <v>29477</v>
      </c>
      <c r="B15261" s="3" t="s">
        <v>29478</v>
      </c>
      <c r="C15261" s="2"/>
      <c r="D15261" s="2" t="s">
        <v>16</v>
      </c>
      <c r="E15261" s="4">
        <f>100.00*(1-Z1%)</f>
        <v>100</v>
      </c>
      <c r="F15261" s="2">
        <v>2</v>
      </c>
      <c r="G15261" s="2"/>
    </row>
    <row r="15262" spans="1:26" customHeight="1" ht="18" hidden="true" outlineLevel="3">
      <c r="A15262" s="2" t="s">
        <v>29479</v>
      </c>
      <c r="B15262" s="3" t="s">
        <v>29480</v>
      </c>
      <c r="C15262" s="2"/>
      <c r="D15262" s="2" t="s">
        <v>16</v>
      </c>
      <c r="E15262" s="4">
        <f>150.00*(1-Z1%)</f>
        <v>150</v>
      </c>
      <c r="F15262" s="2">
        <v>2</v>
      </c>
      <c r="G15262" s="2"/>
    </row>
    <row r="15263" spans="1:26" customHeight="1" ht="36" hidden="true" outlineLevel="3">
      <c r="A15263" s="2" t="s">
        <v>29481</v>
      </c>
      <c r="B15263" s="3" t="s">
        <v>29482</v>
      </c>
      <c r="C15263" s="2"/>
      <c r="D15263" s="2" t="s">
        <v>16</v>
      </c>
      <c r="E15263" s="4">
        <f>220.00*(1-Z1%)</f>
        <v>220</v>
      </c>
      <c r="F15263" s="2">
        <v>2</v>
      </c>
      <c r="G15263" s="2"/>
    </row>
    <row r="15264" spans="1:26" customHeight="1" ht="36" hidden="true" outlineLevel="3">
      <c r="A15264" s="2" t="s">
        <v>29483</v>
      </c>
      <c r="B15264" s="3" t="s">
        <v>29484</v>
      </c>
      <c r="C15264" s="2"/>
      <c r="D15264" s="2" t="s">
        <v>16</v>
      </c>
      <c r="E15264" s="4">
        <f>50.00*(1-Z1%)</f>
        <v>50</v>
      </c>
      <c r="F15264" s="2">
        <v>2</v>
      </c>
      <c r="G15264" s="2"/>
    </row>
    <row r="15265" spans="1:26" customHeight="1" ht="36" hidden="true" outlineLevel="3">
      <c r="A15265" s="2" t="s">
        <v>29485</v>
      </c>
      <c r="B15265" s="3" t="s">
        <v>29486</v>
      </c>
      <c r="C15265" s="2"/>
      <c r="D15265" s="2" t="s">
        <v>16</v>
      </c>
      <c r="E15265" s="4">
        <f>90.00*(1-Z1%)</f>
        <v>90</v>
      </c>
      <c r="F15265" s="2">
        <v>2</v>
      </c>
      <c r="G15265" s="2"/>
    </row>
    <row r="15266" spans="1:26" customHeight="1" ht="36" hidden="true" outlineLevel="3">
      <c r="A15266" s="2" t="s">
        <v>29487</v>
      </c>
      <c r="B15266" s="3" t="s">
        <v>29488</v>
      </c>
      <c r="C15266" s="2"/>
      <c r="D15266" s="2" t="s">
        <v>16</v>
      </c>
      <c r="E15266" s="4">
        <f>50.00*(1-Z1%)</f>
        <v>50</v>
      </c>
      <c r="F15266" s="2">
        <v>2</v>
      </c>
      <c r="G15266" s="2"/>
    </row>
    <row r="15267" spans="1:26" customHeight="1" ht="36" hidden="true" outlineLevel="3">
      <c r="A15267" s="2" t="s">
        <v>29489</v>
      </c>
      <c r="B15267" s="3" t="s">
        <v>29490</v>
      </c>
      <c r="C15267" s="2"/>
      <c r="D15267" s="2" t="s">
        <v>16</v>
      </c>
      <c r="E15267" s="4">
        <f>60.00*(1-Z1%)</f>
        <v>60</v>
      </c>
      <c r="F15267" s="2">
        <v>2</v>
      </c>
      <c r="G15267" s="2"/>
    </row>
    <row r="15268" spans="1:26" customHeight="1" ht="36" hidden="true" outlineLevel="3">
      <c r="A15268" s="2" t="s">
        <v>29491</v>
      </c>
      <c r="B15268" s="3" t="s">
        <v>29492</v>
      </c>
      <c r="C15268" s="2"/>
      <c r="D15268" s="2" t="s">
        <v>16</v>
      </c>
      <c r="E15268" s="4">
        <f>100.00*(1-Z1%)</f>
        <v>100</v>
      </c>
      <c r="F15268" s="2">
        <v>2</v>
      </c>
      <c r="G15268" s="2"/>
    </row>
    <row r="15269" spans="1:26" customHeight="1" ht="36" hidden="true" outlineLevel="3">
      <c r="A15269" s="2" t="s">
        <v>29493</v>
      </c>
      <c r="B15269" s="3" t="s">
        <v>29494</v>
      </c>
      <c r="C15269" s="2"/>
      <c r="D15269" s="2" t="s">
        <v>16</v>
      </c>
      <c r="E15269" s="4">
        <f>70.00*(1-Z1%)</f>
        <v>70</v>
      </c>
      <c r="F15269" s="2">
        <v>2</v>
      </c>
      <c r="G15269" s="2"/>
    </row>
    <row r="15270" spans="1:26" customHeight="1" ht="36" hidden="true" outlineLevel="3">
      <c r="A15270" s="2" t="s">
        <v>29495</v>
      </c>
      <c r="B15270" s="3" t="s">
        <v>29496</v>
      </c>
      <c r="C15270" s="2"/>
      <c r="D15270" s="2" t="s">
        <v>16</v>
      </c>
      <c r="E15270" s="4">
        <f>80.00*(1-Z1%)</f>
        <v>80</v>
      </c>
      <c r="F15270" s="2">
        <v>2</v>
      </c>
      <c r="G15270" s="2"/>
    </row>
    <row r="15271" spans="1:26" customHeight="1" ht="36" hidden="true" outlineLevel="3">
      <c r="A15271" s="2" t="s">
        <v>29497</v>
      </c>
      <c r="B15271" s="3" t="s">
        <v>29498</v>
      </c>
      <c r="C15271" s="2"/>
      <c r="D15271" s="2" t="s">
        <v>16</v>
      </c>
      <c r="E15271" s="4">
        <f>90.00*(1-Z1%)</f>
        <v>90</v>
      </c>
      <c r="F15271" s="2">
        <v>2</v>
      </c>
      <c r="G15271" s="2"/>
    </row>
    <row r="15272" spans="1:26" customHeight="1" ht="36" hidden="true" outlineLevel="3">
      <c r="A15272" s="2" t="s">
        <v>29499</v>
      </c>
      <c r="B15272" s="3" t="s">
        <v>29500</v>
      </c>
      <c r="C15272" s="2"/>
      <c r="D15272" s="2" t="s">
        <v>16</v>
      </c>
      <c r="E15272" s="4">
        <f>150.00*(1-Z1%)</f>
        <v>150</v>
      </c>
      <c r="F15272" s="2">
        <v>2</v>
      </c>
      <c r="G15272" s="2"/>
    </row>
    <row r="15273" spans="1:26" customHeight="1" ht="36" hidden="true" outlineLevel="3">
      <c r="A15273" s="2" t="s">
        <v>29501</v>
      </c>
      <c r="B15273" s="3" t="s">
        <v>29502</v>
      </c>
      <c r="C15273" s="2"/>
      <c r="D15273" s="2" t="s">
        <v>16</v>
      </c>
      <c r="E15273" s="4">
        <f>200.00*(1-Z1%)</f>
        <v>200</v>
      </c>
      <c r="F15273" s="2">
        <v>1</v>
      </c>
      <c r="G15273" s="2"/>
    </row>
    <row r="15274" spans="1:26" customHeight="1" ht="18" hidden="true" outlineLevel="3">
      <c r="A15274" s="2" t="s">
        <v>29503</v>
      </c>
      <c r="B15274" s="3" t="s">
        <v>29504</v>
      </c>
      <c r="C15274" s="2"/>
      <c r="D15274" s="2" t="s">
        <v>16</v>
      </c>
      <c r="E15274" s="4">
        <f>90.00*(1-Z1%)</f>
        <v>90</v>
      </c>
      <c r="F15274" s="2">
        <v>5</v>
      </c>
      <c r="G15274" s="2"/>
    </row>
    <row r="15275" spans="1:26" customHeight="1" ht="18" hidden="true" outlineLevel="3">
      <c r="A15275" s="2" t="s">
        <v>29505</v>
      </c>
      <c r="B15275" s="3" t="s">
        <v>29506</v>
      </c>
      <c r="C15275" s="2"/>
      <c r="D15275" s="2" t="s">
        <v>16</v>
      </c>
      <c r="E15275" s="4">
        <f>150.00*(1-Z1%)</f>
        <v>150</v>
      </c>
      <c r="F15275" s="2">
        <v>4</v>
      </c>
      <c r="G15275" s="2"/>
    </row>
    <row r="15276" spans="1:26" customHeight="1" ht="18" hidden="true" outlineLevel="3">
      <c r="A15276" s="2" t="s">
        <v>29507</v>
      </c>
      <c r="B15276" s="3" t="s">
        <v>29508</v>
      </c>
      <c r="C15276" s="2"/>
      <c r="D15276" s="2" t="s">
        <v>16</v>
      </c>
      <c r="E15276" s="4">
        <f>90.00*(1-Z1%)</f>
        <v>90</v>
      </c>
      <c r="F15276" s="2">
        <v>2</v>
      </c>
      <c r="G15276" s="2"/>
    </row>
    <row r="15277" spans="1:26" customHeight="1" ht="18" hidden="true" outlineLevel="3">
      <c r="A15277" s="2" t="s">
        <v>29509</v>
      </c>
      <c r="B15277" s="3" t="s">
        <v>29510</v>
      </c>
      <c r="C15277" s="2"/>
      <c r="D15277" s="2" t="s">
        <v>16</v>
      </c>
      <c r="E15277" s="4">
        <f>100.00*(1-Z1%)</f>
        <v>100</v>
      </c>
      <c r="F15277" s="2">
        <v>2</v>
      </c>
      <c r="G15277" s="2"/>
    </row>
    <row r="15278" spans="1:26" customHeight="1" ht="36" hidden="true" outlineLevel="3">
      <c r="A15278" s="2" t="s">
        <v>29511</v>
      </c>
      <c r="B15278" s="3" t="s">
        <v>29512</v>
      </c>
      <c r="C15278" s="2"/>
      <c r="D15278" s="2" t="s">
        <v>16</v>
      </c>
      <c r="E15278" s="4">
        <f>50.00*(1-Z1%)</f>
        <v>50</v>
      </c>
      <c r="F15278" s="2">
        <v>1</v>
      </c>
      <c r="G15278" s="2"/>
    </row>
    <row r="15279" spans="1:26" customHeight="1" ht="36" hidden="true" outlineLevel="3">
      <c r="A15279" s="2" t="s">
        <v>29513</v>
      </c>
      <c r="B15279" s="3" t="s">
        <v>29514</v>
      </c>
      <c r="C15279" s="2"/>
      <c r="D15279" s="2" t="s">
        <v>16</v>
      </c>
      <c r="E15279" s="4">
        <f>90.00*(1-Z1%)</f>
        <v>90</v>
      </c>
      <c r="F15279" s="2">
        <v>2</v>
      </c>
      <c r="G15279" s="2"/>
    </row>
    <row r="15280" spans="1:26" customHeight="1" ht="36" hidden="true" outlineLevel="3">
      <c r="A15280" s="2" t="s">
        <v>29515</v>
      </c>
      <c r="B15280" s="3" t="s">
        <v>29516</v>
      </c>
      <c r="C15280" s="2"/>
      <c r="D15280" s="2" t="s">
        <v>16</v>
      </c>
      <c r="E15280" s="4">
        <f>90.00*(1-Z1%)</f>
        <v>90</v>
      </c>
      <c r="F15280" s="2">
        <v>2</v>
      </c>
      <c r="G15280" s="2"/>
    </row>
    <row r="15281" spans="1:26" customHeight="1" ht="36" hidden="true" outlineLevel="3">
      <c r="A15281" s="2" t="s">
        <v>29517</v>
      </c>
      <c r="B15281" s="3" t="s">
        <v>29518</v>
      </c>
      <c r="C15281" s="2"/>
      <c r="D15281" s="2" t="s">
        <v>16</v>
      </c>
      <c r="E15281" s="4">
        <f>90.00*(1-Z1%)</f>
        <v>90</v>
      </c>
      <c r="F15281" s="2">
        <v>1</v>
      </c>
      <c r="G15281" s="2"/>
    </row>
    <row r="15282" spans="1:26" customHeight="1" ht="36" hidden="true" outlineLevel="3">
      <c r="A15282" s="2" t="s">
        <v>29519</v>
      </c>
      <c r="B15282" s="3" t="s">
        <v>29520</v>
      </c>
      <c r="C15282" s="2"/>
      <c r="D15282" s="2" t="s">
        <v>16</v>
      </c>
      <c r="E15282" s="4">
        <f>90.00*(1-Z1%)</f>
        <v>90</v>
      </c>
      <c r="F15282" s="2">
        <v>2</v>
      </c>
      <c r="G15282" s="2"/>
    </row>
    <row r="15283" spans="1:26" customHeight="1" ht="18" hidden="true" outlineLevel="3">
      <c r="A15283" s="2" t="s">
        <v>29521</v>
      </c>
      <c r="B15283" s="3" t="s">
        <v>29522</v>
      </c>
      <c r="C15283" s="2"/>
      <c r="D15283" s="2" t="s">
        <v>16</v>
      </c>
      <c r="E15283" s="4">
        <f>100.00*(1-Z1%)</f>
        <v>100</v>
      </c>
      <c r="F15283" s="2">
        <v>3</v>
      </c>
      <c r="G15283" s="2"/>
    </row>
    <row r="15284" spans="1:26" customHeight="1" ht="18" hidden="true" outlineLevel="3">
      <c r="A15284" s="2" t="s">
        <v>29523</v>
      </c>
      <c r="B15284" s="3" t="s">
        <v>29524</v>
      </c>
      <c r="C15284" s="2"/>
      <c r="D15284" s="2" t="s">
        <v>16</v>
      </c>
      <c r="E15284" s="4">
        <f>250.00*(1-Z1%)</f>
        <v>250</v>
      </c>
      <c r="F15284" s="2">
        <v>1</v>
      </c>
      <c r="G15284" s="2"/>
    </row>
    <row r="15285" spans="1:26" customHeight="1" ht="18" hidden="true" outlineLevel="3">
      <c r="A15285" s="2" t="s">
        <v>29525</v>
      </c>
      <c r="B15285" s="3" t="s">
        <v>29526</v>
      </c>
      <c r="C15285" s="2"/>
      <c r="D15285" s="2" t="s">
        <v>16</v>
      </c>
      <c r="E15285" s="4">
        <f>200.00*(1-Z1%)</f>
        <v>200</v>
      </c>
      <c r="F15285" s="2">
        <v>2</v>
      </c>
      <c r="G15285" s="2"/>
    </row>
    <row r="15286" spans="1:26" customHeight="1" ht="18" hidden="true" outlineLevel="3">
      <c r="A15286" s="2" t="s">
        <v>29527</v>
      </c>
      <c r="B15286" s="3" t="s">
        <v>29528</v>
      </c>
      <c r="C15286" s="2"/>
      <c r="D15286" s="2" t="s">
        <v>16</v>
      </c>
      <c r="E15286" s="4">
        <f>250.00*(1-Z1%)</f>
        <v>250</v>
      </c>
      <c r="F15286" s="2">
        <v>1</v>
      </c>
      <c r="G15286" s="2"/>
    </row>
    <row r="15287" spans="1:26" customHeight="1" ht="18" hidden="true" outlineLevel="3">
      <c r="A15287" s="2" t="s">
        <v>29529</v>
      </c>
      <c r="B15287" s="3" t="s">
        <v>29530</v>
      </c>
      <c r="C15287" s="2"/>
      <c r="D15287" s="2" t="s">
        <v>16</v>
      </c>
      <c r="E15287" s="4">
        <f>290.00*(1-Z1%)</f>
        <v>290</v>
      </c>
      <c r="F15287" s="2">
        <v>2</v>
      </c>
      <c r="G15287" s="2"/>
    </row>
    <row r="15288" spans="1:26" customHeight="1" ht="18" hidden="true" outlineLevel="3">
      <c r="A15288" s="2" t="s">
        <v>29531</v>
      </c>
      <c r="B15288" s="3" t="s">
        <v>29532</v>
      </c>
      <c r="C15288" s="2"/>
      <c r="D15288" s="2" t="s">
        <v>16</v>
      </c>
      <c r="E15288" s="4">
        <f>200.00*(1-Z1%)</f>
        <v>200</v>
      </c>
      <c r="F15288" s="2">
        <v>2</v>
      </c>
      <c r="G15288" s="2"/>
    </row>
    <row r="15289" spans="1:26" customHeight="1" ht="18" hidden="true" outlineLevel="3">
      <c r="A15289" s="2" t="s">
        <v>29533</v>
      </c>
      <c r="B15289" s="3" t="s">
        <v>29534</v>
      </c>
      <c r="C15289" s="2"/>
      <c r="D15289" s="2" t="s">
        <v>16</v>
      </c>
      <c r="E15289" s="4">
        <f>200.00*(1-Z1%)</f>
        <v>200</v>
      </c>
      <c r="F15289" s="2">
        <v>5</v>
      </c>
      <c r="G15289" s="2"/>
    </row>
    <row r="15290" spans="1:26" customHeight="1" ht="18" hidden="true" outlineLevel="3">
      <c r="A15290" s="2" t="s">
        <v>29535</v>
      </c>
      <c r="B15290" s="3" t="s">
        <v>29536</v>
      </c>
      <c r="C15290" s="2"/>
      <c r="D15290" s="2" t="s">
        <v>16</v>
      </c>
      <c r="E15290" s="4">
        <f>190.00*(1-Z1%)</f>
        <v>190</v>
      </c>
      <c r="F15290" s="2">
        <v>2</v>
      </c>
      <c r="G15290" s="2"/>
    </row>
    <row r="15291" spans="1:26" customHeight="1" ht="36" hidden="true" outlineLevel="3">
      <c r="A15291" s="2" t="s">
        <v>29537</v>
      </c>
      <c r="B15291" s="3" t="s">
        <v>29538</v>
      </c>
      <c r="C15291" s="2"/>
      <c r="D15291" s="2" t="s">
        <v>16</v>
      </c>
      <c r="E15291" s="4">
        <f>150.00*(1-Z1%)</f>
        <v>150</v>
      </c>
      <c r="F15291" s="2">
        <v>5</v>
      </c>
      <c r="G15291" s="2"/>
    </row>
    <row r="15292" spans="1:26" customHeight="1" ht="35" hidden="true" outlineLevel="3">
      <c r="A15292" s="5" t="s">
        <v>29539</v>
      </c>
      <c r="B15292" s="5"/>
      <c r="C15292" s="5"/>
      <c r="D15292" s="5"/>
      <c r="E15292" s="5"/>
      <c r="F15292" s="5"/>
      <c r="G15292" s="5"/>
    </row>
    <row r="15293" spans="1:26" customHeight="1" ht="36" hidden="true" outlineLevel="3">
      <c r="A15293" s="2" t="s">
        <v>29540</v>
      </c>
      <c r="B15293" s="3" t="s">
        <v>29541</v>
      </c>
      <c r="C15293" s="2"/>
      <c r="D15293" s="2" t="s">
        <v>16</v>
      </c>
      <c r="E15293" s="4">
        <f>990.00*(1-Z1%)</f>
        <v>990</v>
      </c>
      <c r="F15293" s="2">
        <v>1</v>
      </c>
      <c r="G15293" s="2"/>
    </row>
    <row r="15294" spans="1:26" customHeight="1" ht="35" hidden="true" outlineLevel="3">
      <c r="A15294" s="5" t="s">
        <v>29542</v>
      </c>
      <c r="B15294" s="5"/>
      <c r="C15294" s="5"/>
      <c r="D15294" s="5"/>
      <c r="E15294" s="5"/>
      <c r="F15294" s="5"/>
      <c r="G15294" s="5"/>
    </row>
    <row r="15295" spans="1:26" customHeight="1" ht="36" hidden="true" outlineLevel="3">
      <c r="A15295" s="2" t="s">
        <v>29543</v>
      </c>
      <c r="B15295" s="3" t="s">
        <v>29544</v>
      </c>
      <c r="C15295" s="2"/>
      <c r="D15295" s="2" t="s">
        <v>16</v>
      </c>
      <c r="E15295" s="4">
        <f>180.00*(1-Z1%)</f>
        <v>180</v>
      </c>
      <c r="F15295" s="2">
        <v>2</v>
      </c>
      <c r="G15295" s="2"/>
    </row>
    <row r="15296" spans="1:26" customHeight="1" ht="36" hidden="true" outlineLevel="3">
      <c r="A15296" s="2" t="s">
        <v>29545</v>
      </c>
      <c r="B15296" s="3" t="s">
        <v>29546</v>
      </c>
      <c r="C15296" s="2"/>
      <c r="D15296" s="2" t="s">
        <v>16</v>
      </c>
      <c r="E15296" s="4">
        <f>180.00*(1-Z1%)</f>
        <v>180</v>
      </c>
      <c r="F15296" s="2">
        <v>2</v>
      </c>
      <c r="G15296" s="2"/>
    </row>
    <row r="15297" spans="1:26" customHeight="1" ht="36" hidden="true" outlineLevel="3">
      <c r="A15297" s="2" t="s">
        <v>29547</v>
      </c>
      <c r="B15297" s="3" t="s">
        <v>29548</v>
      </c>
      <c r="C15297" s="2"/>
      <c r="D15297" s="2" t="s">
        <v>16</v>
      </c>
      <c r="E15297" s="4">
        <f>180.00*(1-Z1%)</f>
        <v>180</v>
      </c>
      <c r="F15297" s="2">
        <v>1</v>
      </c>
      <c r="G15297" s="2"/>
    </row>
    <row r="15298" spans="1:26" customHeight="1" ht="36" hidden="true" outlineLevel="3">
      <c r="A15298" s="2" t="s">
        <v>29549</v>
      </c>
      <c r="B15298" s="3" t="s">
        <v>29550</v>
      </c>
      <c r="C15298" s="2"/>
      <c r="D15298" s="2" t="s">
        <v>16</v>
      </c>
      <c r="E15298" s="4">
        <f>180.00*(1-Z1%)</f>
        <v>180</v>
      </c>
      <c r="F15298" s="2">
        <v>2</v>
      </c>
      <c r="G15298" s="2"/>
    </row>
    <row r="15299" spans="1:26" customHeight="1" ht="35" hidden="true" outlineLevel="3">
      <c r="A15299" s="5" t="s">
        <v>29551</v>
      </c>
      <c r="B15299" s="5"/>
      <c r="C15299" s="5"/>
      <c r="D15299" s="5"/>
      <c r="E15299" s="5"/>
      <c r="F15299" s="5"/>
      <c r="G15299" s="5"/>
    </row>
    <row r="15300" spans="1:26" customHeight="1" ht="18" hidden="true" outlineLevel="3">
      <c r="A15300" s="2" t="s">
        <v>29552</v>
      </c>
      <c r="B15300" s="3" t="s">
        <v>29553</v>
      </c>
      <c r="C15300" s="2"/>
      <c r="D15300" s="2" t="s">
        <v>16</v>
      </c>
      <c r="E15300" s="4">
        <f>2790.00*(1-Z1%)</f>
        <v>2790</v>
      </c>
      <c r="F15300" s="2">
        <v>1</v>
      </c>
      <c r="G15300" s="2"/>
    </row>
    <row r="15301" spans="1:26" customHeight="1" ht="18" hidden="true" outlineLevel="3">
      <c r="A15301" s="2" t="s">
        <v>29554</v>
      </c>
      <c r="B15301" s="3" t="s">
        <v>29555</v>
      </c>
      <c r="C15301" s="2"/>
      <c r="D15301" s="2" t="s">
        <v>16</v>
      </c>
      <c r="E15301" s="4">
        <f>2590.00*(1-Z1%)</f>
        <v>2590</v>
      </c>
      <c r="F15301" s="2">
        <v>2</v>
      </c>
      <c r="G15301" s="2"/>
    </row>
    <row r="15302" spans="1:26" customHeight="1" ht="18" hidden="true" outlineLevel="3">
      <c r="A15302" s="2" t="s">
        <v>29556</v>
      </c>
      <c r="B15302" s="3" t="s">
        <v>29557</v>
      </c>
      <c r="C15302" s="2"/>
      <c r="D15302" s="2" t="s">
        <v>16</v>
      </c>
      <c r="E15302" s="4">
        <f>2790.00*(1-Z1%)</f>
        <v>2790</v>
      </c>
      <c r="F15302" s="2">
        <v>2</v>
      </c>
      <c r="G15302" s="2"/>
    </row>
    <row r="15303" spans="1:26" customHeight="1" ht="18" hidden="true" outlineLevel="3">
      <c r="A15303" s="2" t="s">
        <v>29558</v>
      </c>
      <c r="B15303" s="3" t="s">
        <v>29559</v>
      </c>
      <c r="C15303" s="2"/>
      <c r="D15303" s="2" t="s">
        <v>16</v>
      </c>
      <c r="E15303" s="4">
        <f>690.00*(1-Z1%)</f>
        <v>690</v>
      </c>
      <c r="F15303" s="2">
        <v>3</v>
      </c>
      <c r="G15303" s="2"/>
    </row>
    <row r="15304" spans="1:26" customHeight="1" ht="36" hidden="true" outlineLevel="3">
      <c r="A15304" s="2" t="s">
        <v>29560</v>
      </c>
      <c r="B15304" s="3" t="s">
        <v>29561</v>
      </c>
      <c r="C15304" s="2"/>
      <c r="D15304" s="2" t="s">
        <v>16</v>
      </c>
      <c r="E15304" s="4">
        <f>200.00*(1-Z1%)</f>
        <v>200</v>
      </c>
      <c r="F15304" s="2">
        <v>3</v>
      </c>
      <c r="G15304" s="2"/>
    </row>
    <row r="15305" spans="1:26" customHeight="1" ht="36" hidden="true" outlineLevel="3">
      <c r="A15305" s="2" t="s">
        <v>29562</v>
      </c>
      <c r="B15305" s="3" t="s">
        <v>29563</v>
      </c>
      <c r="C15305" s="2"/>
      <c r="D15305" s="2" t="s">
        <v>16</v>
      </c>
      <c r="E15305" s="4">
        <f>200.00*(1-Z1%)</f>
        <v>200</v>
      </c>
      <c r="F15305" s="2">
        <v>2</v>
      </c>
      <c r="G15305" s="2"/>
    </row>
    <row r="15306" spans="1:26" customHeight="1" ht="18" hidden="true" outlineLevel="3">
      <c r="A15306" s="2" t="s">
        <v>29564</v>
      </c>
      <c r="B15306" s="3" t="s">
        <v>29565</v>
      </c>
      <c r="C15306" s="2"/>
      <c r="D15306" s="2" t="s">
        <v>16</v>
      </c>
      <c r="E15306" s="4">
        <f>50.00*(1-Z1%)</f>
        <v>50</v>
      </c>
      <c r="F15306" s="2">
        <v>1</v>
      </c>
      <c r="G15306" s="2"/>
    </row>
    <row r="15307" spans="1:26" customHeight="1" ht="18" hidden="true" outlineLevel="3">
      <c r="A15307" s="2" t="s">
        <v>29566</v>
      </c>
      <c r="B15307" s="3" t="s">
        <v>29567</v>
      </c>
      <c r="C15307" s="2"/>
      <c r="D15307" s="2" t="s">
        <v>16</v>
      </c>
      <c r="E15307" s="4">
        <f>50.00*(1-Z1%)</f>
        <v>50</v>
      </c>
      <c r="F15307" s="2">
        <v>1</v>
      </c>
      <c r="G15307" s="2"/>
    </row>
    <row r="15308" spans="1:26" customHeight="1" ht="36" hidden="true" outlineLevel="3">
      <c r="A15308" s="2" t="s">
        <v>29568</v>
      </c>
      <c r="B15308" s="3" t="s">
        <v>29569</v>
      </c>
      <c r="C15308" s="2"/>
      <c r="D15308" s="2" t="s">
        <v>16</v>
      </c>
      <c r="E15308" s="4">
        <f>750.00*(1-Z1%)</f>
        <v>750</v>
      </c>
      <c r="F15308" s="2">
        <v>1</v>
      </c>
      <c r="G15308" s="2"/>
    </row>
    <row r="15309" spans="1:26" customHeight="1" ht="36" hidden="true" outlineLevel="3">
      <c r="A15309" s="2" t="s">
        <v>29570</v>
      </c>
      <c r="B15309" s="3" t="s">
        <v>29571</v>
      </c>
      <c r="C15309" s="2"/>
      <c r="D15309" s="2" t="s">
        <v>16</v>
      </c>
      <c r="E15309" s="4">
        <f>490.00*(1-Z1%)</f>
        <v>490</v>
      </c>
      <c r="F15309" s="2">
        <v>1</v>
      </c>
      <c r="G15309" s="2"/>
    </row>
    <row r="15310" spans="1:26" customHeight="1" ht="36" hidden="true" outlineLevel="3">
      <c r="A15310" s="2" t="s">
        <v>29572</v>
      </c>
      <c r="B15310" s="3" t="s">
        <v>29573</v>
      </c>
      <c r="C15310" s="2"/>
      <c r="D15310" s="2" t="s">
        <v>16</v>
      </c>
      <c r="E15310" s="4">
        <f>650.00*(1-Z1%)</f>
        <v>650</v>
      </c>
      <c r="F15310" s="2">
        <v>2</v>
      </c>
      <c r="G15310" s="2"/>
    </row>
    <row r="15311" spans="1:26" customHeight="1" ht="36" hidden="true" outlineLevel="3">
      <c r="A15311" s="2" t="s">
        <v>29574</v>
      </c>
      <c r="B15311" s="3" t="s">
        <v>29575</v>
      </c>
      <c r="C15311" s="2"/>
      <c r="D15311" s="2" t="s">
        <v>16</v>
      </c>
      <c r="E15311" s="4">
        <f>990.00*(1-Z1%)</f>
        <v>990</v>
      </c>
      <c r="F15311" s="2">
        <v>2</v>
      </c>
      <c r="G15311" s="2"/>
    </row>
    <row r="15312" spans="1:26" customHeight="1" ht="36" hidden="true" outlineLevel="3">
      <c r="A15312" s="2" t="s">
        <v>29576</v>
      </c>
      <c r="B15312" s="3" t="s">
        <v>29577</v>
      </c>
      <c r="C15312" s="2"/>
      <c r="D15312" s="2" t="s">
        <v>16</v>
      </c>
      <c r="E15312" s="4">
        <f>690.00*(1-Z1%)</f>
        <v>690</v>
      </c>
      <c r="F15312" s="2">
        <v>1</v>
      </c>
      <c r="G15312" s="2"/>
    </row>
    <row r="15313" spans="1:26" customHeight="1" ht="36" hidden="true" outlineLevel="3">
      <c r="A15313" s="2" t="s">
        <v>29578</v>
      </c>
      <c r="B15313" s="3" t="s">
        <v>29579</v>
      </c>
      <c r="C15313" s="2"/>
      <c r="D15313" s="2" t="s">
        <v>16</v>
      </c>
      <c r="E15313" s="4">
        <f>1190.00*(1-Z1%)</f>
        <v>1190</v>
      </c>
      <c r="F15313" s="2">
        <v>1</v>
      </c>
      <c r="G15313" s="2"/>
    </row>
    <row r="15314" spans="1:26" customHeight="1" ht="36" hidden="true" outlineLevel="3">
      <c r="A15314" s="2" t="s">
        <v>29580</v>
      </c>
      <c r="B15314" s="3" t="s">
        <v>29581</v>
      </c>
      <c r="C15314" s="2"/>
      <c r="D15314" s="2" t="s">
        <v>16</v>
      </c>
      <c r="E15314" s="4">
        <f>590.00*(1-Z1%)</f>
        <v>590</v>
      </c>
      <c r="F15314" s="2">
        <v>1</v>
      </c>
      <c r="G15314" s="2"/>
    </row>
    <row r="15315" spans="1:26" customHeight="1" ht="35" hidden="true" outlineLevel="3">
      <c r="A15315" s="5" t="s">
        <v>29582</v>
      </c>
      <c r="B15315" s="5"/>
      <c r="C15315" s="5"/>
      <c r="D15315" s="5"/>
      <c r="E15315" s="5"/>
      <c r="F15315" s="5"/>
      <c r="G15315" s="5"/>
    </row>
    <row r="15316" spans="1:26" customHeight="1" ht="36" hidden="true" outlineLevel="3">
      <c r="A15316" s="2" t="s">
        <v>29583</v>
      </c>
      <c r="B15316" s="3" t="s">
        <v>29584</v>
      </c>
      <c r="C15316" s="2"/>
      <c r="D15316" s="2" t="s">
        <v>16</v>
      </c>
      <c r="E15316" s="4">
        <f>100.00*(1-Z1%)</f>
        <v>100</v>
      </c>
      <c r="F15316" s="2">
        <v>1</v>
      </c>
      <c r="G15316" s="2"/>
    </row>
    <row r="15317" spans="1:26" customHeight="1" ht="36" hidden="true" outlineLevel="3">
      <c r="A15317" s="2" t="s">
        <v>29585</v>
      </c>
      <c r="B15317" s="3" t="s">
        <v>29586</v>
      </c>
      <c r="C15317" s="2"/>
      <c r="D15317" s="2" t="s">
        <v>16</v>
      </c>
      <c r="E15317" s="4">
        <f>100.00*(1-Z1%)</f>
        <v>100</v>
      </c>
      <c r="F15317" s="2">
        <v>1</v>
      </c>
      <c r="G15317" s="2"/>
    </row>
    <row r="15318" spans="1:26" customHeight="1" ht="36" hidden="true" outlineLevel="3">
      <c r="A15318" s="2" t="s">
        <v>29587</v>
      </c>
      <c r="B15318" s="3" t="s">
        <v>29588</v>
      </c>
      <c r="C15318" s="2"/>
      <c r="D15318" s="2" t="s">
        <v>16</v>
      </c>
      <c r="E15318" s="4">
        <f>160.00*(1-Z1%)</f>
        <v>160</v>
      </c>
      <c r="F15318" s="2">
        <v>1</v>
      </c>
      <c r="G15318" s="2"/>
    </row>
    <row r="15319" spans="1:26" customHeight="1" ht="36" hidden="true" outlineLevel="3">
      <c r="A15319" s="2" t="s">
        <v>29589</v>
      </c>
      <c r="B15319" s="3" t="s">
        <v>29590</v>
      </c>
      <c r="C15319" s="2"/>
      <c r="D15319" s="2" t="s">
        <v>16</v>
      </c>
      <c r="E15319" s="4">
        <f>200.00*(1-Z1%)</f>
        <v>200</v>
      </c>
      <c r="F15319" s="2">
        <v>1</v>
      </c>
      <c r="G15319" s="2"/>
    </row>
    <row r="15320" spans="1:26" customHeight="1" ht="36" hidden="true" outlineLevel="3">
      <c r="A15320" s="2" t="s">
        <v>29591</v>
      </c>
      <c r="B15320" s="3" t="s">
        <v>29592</v>
      </c>
      <c r="C15320" s="2"/>
      <c r="D15320" s="2" t="s">
        <v>16</v>
      </c>
      <c r="E15320" s="4">
        <f>200.00*(1-Z1%)</f>
        <v>200</v>
      </c>
      <c r="F15320" s="2">
        <v>3</v>
      </c>
      <c r="G15320" s="2"/>
    </row>
    <row r="15321" spans="1:26" customHeight="1" ht="36" hidden="true" outlineLevel="3">
      <c r="A15321" s="2" t="s">
        <v>29593</v>
      </c>
      <c r="B15321" s="3" t="s">
        <v>29594</v>
      </c>
      <c r="C15321" s="2"/>
      <c r="D15321" s="2" t="s">
        <v>16</v>
      </c>
      <c r="E15321" s="4">
        <f>250.00*(1-Z1%)</f>
        <v>250</v>
      </c>
      <c r="F15321" s="2">
        <v>1</v>
      </c>
      <c r="G15321" s="2"/>
    </row>
    <row r="15322" spans="1:26" customHeight="1" ht="36" hidden="true" outlineLevel="3">
      <c r="A15322" s="2" t="s">
        <v>29595</v>
      </c>
      <c r="B15322" s="3" t="s">
        <v>29596</v>
      </c>
      <c r="C15322" s="2"/>
      <c r="D15322" s="2" t="s">
        <v>16</v>
      </c>
      <c r="E15322" s="4">
        <f>300.00*(1-Z1%)</f>
        <v>300</v>
      </c>
      <c r="F15322" s="2">
        <v>2</v>
      </c>
      <c r="G15322" s="2"/>
    </row>
    <row r="15323" spans="1:26" customHeight="1" ht="36" hidden="true" outlineLevel="3">
      <c r="A15323" s="2" t="s">
        <v>29597</v>
      </c>
      <c r="B15323" s="3" t="s">
        <v>29598</v>
      </c>
      <c r="C15323" s="2"/>
      <c r="D15323" s="2" t="s">
        <v>16</v>
      </c>
      <c r="E15323" s="4">
        <f>530.00*(1-Z1%)</f>
        <v>530</v>
      </c>
      <c r="F15323" s="2">
        <v>2</v>
      </c>
      <c r="G15323" s="2"/>
    </row>
    <row r="15324" spans="1:26" customHeight="1" ht="36" hidden="true" outlineLevel="3">
      <c r="A15324" s="2" t="s">
        <v>29599</v>
      </c>
      <c r="B15324" s="3" t="s">
        <v>29600</v>
      </c>
      <c r="C15324" s="2"/>
      <c r="D15324" s="2" t="s">
        <v>16</v>
      </c>
      <c r="E15324" s="4">
        <f>530.00*(1-Z1%)</f>
        <v>530</v>
      </c>
      <c r="F15324" s="2">
        <v>2</v>
      </c>
      <c r="G15324" s="2"/>
    </row>
    <row r="15325" spans="1:26" customHeight="1" ht="18" hidden="true" outlineLevel="3">
      <c r="A15325" s="2" t="s">
        <v>29601</v>
      </c>
      <c r="B15325" s="3" t="s">
        <v>29602</v>
      </c>
      <c r="C15325" s="2"/>
      <c r="D15325" s="2" t="s">
        <v>16</v>
      </c>
      <c r="E15325" s="4">
        <f>220.00*(1-Z1%)</f>
        <v>220</v>
      </c>
      <c r="F15325" s="2">
        <v>1</v>
      </c>
      <c r="G15325" s="2"/>
    </row>
    <row r="15326" spans="1:26" customHeight="1" ht="18" hidden="true" outlineLevel="3">
      <c r="A15326" s="2" t="s">
        <v>29603</v>
      </c>
      <c r="B15326" s="3" t="s">
        <v>29604</v>
      </c>
      <c r="C15326" s="2"/>
      <c r="D15326" s="2" t="s">
        <v>16</v>
      </c>
      <c r="E15326" s="4">
        <f>250.00*(1-Z1%)</f>
        <v>250</v>
      </c>
      <c r="F15326" s="2">
        <v>2</v>
      </c>
      <c r="G15326" s="2"/>
    </row>
    <row r="15327" spans="1:26" customHeight="1" ht="18" hidden="true" outlineLevel="3">
      <c r="A15327" s="2" t="s">
        <v>29605</v>
      </c>
      <c r="B15327" s="3" t="s">
        <v>29606</v>
      </c>
      <c r="C15327" s="2"/>
      <c r="D15327" s="2" t="s">
        <v>16</v>
      </c>
      <c r="E15327" s="4">
        <f>250.00*(1-Z1%)</f>
        <v>250</v>
      </c>
      <c r="F15327" s="2">
        <v>2</v>
      </c>
      <c r="G15327" s="2"/>
    </row>
    <row r="15328" spans="1:26" customHeight="1" ht="35" hidden="true" outlineLevel="3">
      <c r="A15328" s="5" t="s">
        <v>29607</v>
      </c>
      <c r="B15328" s="5"/>
      <c r="C15328" s="5"/>
      <c r="D15328" s="5"/>
      <c r="E15328" s="5"/>
      <c r="F15328" s="5"/>
      <c r="G15328" s="5"/>
    </row>
    <row r="15329" spans="1:26" customHeight="1" ht="36" hidden="true" outlineLevel="3">
      <c r="A15329" s="2" t="s">
        <v>29608</v>
      </c>
      <c r="B15329" s="3" t="s">
        <v>29609</v>
      </c>
      <c r="C15329" s="2"/>
      <c r="D15329" s="2" t="s">
        <v>16</v>
      </c>
      <c r="E15329" s="4">
        <f>370.00*(1-Z1%)</f>
        <v>370</v>
      </c>
      <c r="F15329" s="2">
        <v>1</v>
      </c>
      <c r="G15329" s="2"/>
    </row>
    <row r="15330" spans="1:26" customHeight="1" ht="36" hidden="true" outlineLevel="3">
      <c r="A15330" s="2" t="s">
        <v>29610</v>
      </c>
      <c r="B15330" s="3" t="s">
        <v>29611</v>
      </c>
      <c r="C15330" s="2"/>
      <c r="D15330" s="2" t="s">
        <v>16</v>
      </c>
      <c r="E15330" s="4">
        <f>150.00*(1-Z1%)</f>
        <v>150</v>
      </c>
      <c r="F15330" s="2">
        <v>3</v>
      </c>
      <c r="G15330" s="2"/>
    </row>
    <row r="15331" spans="1:26" customHeight="1" ht="36" hidden="true" outlineLevel="3">
      <c r="A15331" s="2" t="s">
        <v>29612</v>
      </c>
      <c r="B15331" s="3" t="s">
        <v>29613</v>
      </c>
      <c r="C15331" s="2"/>
      <c r="D15331" s="2" t="s">
        <v>16</v>
      </c>
      <c r="E15331" s="4">
        <f>350.00*(1-Z1%)</f>
        <v>350</v>
      </c>
      <c r="F15331" s="2">
        <v>1</v>
      </c>
      <c r="G15331" s="2"/>
    </row>
    <row r="15332" spans="1:26" customHeight="1" ht="54" hidden="true" outlineLevel="3">
      <c r="A15332" s="2" t="s">
        <v>29614</v>
      </c>
      <c r="B15332" s="3" t="s">
        <v>29615</v>
      </c>
      <c r="C15332" s="2"/>
      <c r="D15332" s="2" t="s">
        <v>16</v>
      </c>
      <c r="E15332" s="4">
        <f>350.00*(1-Z1%)</f>
        <v>350</v>
      </c>
      <c r="F15332" s="2">
        <v>4</v>
      </c>
      <c r="G15332" s="2"/>
    </row>
    <row r="15333" spans="1:26" customHeight="1" ht="35" hidden="true" outlineLevel="3">
      <c r="A15333" s="5" t="s">
        <v>29616</v>
      </c>
      <c r="B15333" s="5"/>
      <c r="C15333" s="5"/>
      <c r="D15333" s="5"/>
      <c r="E15333" s="5"/>
      <c r="F15333" s="5"/>
      <c r="G15333" s="5"/>
    </row>
    <row r="15334" spans="1:26" customHeight="1" ht="36" hidden="true" outlineLevel="3">
      <c r="A15334" s="2" t="s">
        <v>29617</v>
      </c>
      <c r="B15334" s="3" t="s">
        <v>29618</v>
      </c>
      <c r="C15334" s="2"/>
      <c r="D15334" s="2" t="s">
        <v>16</v>
      </c>
      <c r="E15334" s="4">
        <f>400.00*(1-Z1%)</f>
        <v>400</v>
      </c>
      <c r="F15334" s="2">
        <v>1</v>
      </c>
      <c r="G15334" s="2"/>
    </row>
    <row r="15335" spans="1:26" customHeight="1" ht="36" hidden="true" outlineLevel="3">
      <c r="A15335" s="2" t="s">
        <v>29619</v>
      </c>
      <c r="B15335" s="3" t="s">
        <v>29620</v>
      </c>
      <c r="C15335" s="2"/>
      <c r="D15335" s="2" t="s">
        <v>16</v>
      </c>
      <c r="E15335" s="4">
        <f>150.00*(1-Z1%)</f>
        <v>150</v>
      </c>
      <c r="F15335" s="2">
        <v>3</v>
      </c>
      <c r="G15335" s="2"/>
    </row>
    <row r="15336" spans="1:26" customHeight="1" ht="36" hidden="true" outlineLevel="3">
      <c r="A15336" s="2" t="s">
        <v>29621</v>
      </c>
      <c r="B15336" s="3" t="s">
        <v>29622</v>
      </c>
      <c r="C15336" s="2"/>
      <c r="D15336" s="2" t="s">
        <v>16</v>
      </c>
      <c r="E15336" s="4">
        <f>200.00*(1-Z1%)</f>
        <v>200</v>
      </c>
      <c r="F15336" s="2">
        <v>1</v>
      </c>
      <c r="G15336" s="2"/>
    </row>
    <row r="15337" spans="1:26" customHeight="1" ht="36" hidden="true" outlineLevel="3">
      <c r="A15337" s="2" t="s">
        <v>29623</v>
      </c>
      <c r="B15337" s="3" t="s">
        <v>29624</v>
      </c>
      <c r="C15337" s="2"/>
      <c r="D15337" s="2" t="s">
        <v>16</v>
      </c>
      <c r="E15337" s="4">
        <f>170.00*(1-Z1%)</f>
        <v>170</v>
      </c>
      <c r="F15337" s="2">
        <v>3</v>
      </c>
      <c r="G15337" s="2"/>
    </row>
    <row r="15338" spans="1:26" customHeight="1" ht="54" hidden="true" outlineLevel="3">
      <c r="A15338" s="2" t="s">
        <v>29625</v>
      </c>
      <c r="B15338" s="3" t="s">
        <v>29626</v>
      </c>
      <c r="C15338" s="2"/>
      <c r="D15338" s="2" t="s">
        <v>16</v>
      </c>
      <c r="E15338" s="4">
        <f>550.00*(1-Z1%)</f>
        <v>550</v>
      </c>
      <c r="F15338" s="2">
        <v>1</v>
      </c>
      <c r="G15338" s="2"/>
    </row>
    <row r="15339" spans="1:26" customHeight="1" ht="36" hidden="true" outlineLevel="3">
      <c r="A15339" s="2" t="s">
        <v>29627</v>
      </c>
      <c r="B15339" s="3" t="s">
        <v>29628</v>
      </c>
      <c r="C15339" s="2"/>
      <c r="D15339" s="2" t="s">
        <v>16</v>
      </c>
      <c r="E15339" s="4">
        <f>150.00*(1-Z1%)</f>
        <v>150</v>
      </c>
      <c r="F15339" s="2">
        <v>1</v>
      </c>
      <c r="G15339" s="2"/>
    </row>
    <row r="15340" spans="1:26" customHeight="1" ht="54" hidden="true" outlineLevel="3">
      <c r="A15340" s="2" t="s">
        <v>29629</v>
      </c>
      <c r="B15340" s="3" t="s">
        <v>29630</v>
      </c>
      <c r="C15340" s="2"/>
      <c r="D15340" s="2" t="s">
        <v>16</v>
      </c>
      <c r="E15340" s="4">
        <f>150.00*(1-Z1%)</f>
        <v>150</v>
      </c>
      <c r="F15340" s="2">
        <v>2</v>
      </c>
      <c r="G15340" s="2"/>
    </row>
    <row r="15341" spans="1:26" customHeight="1" ht="54" hidden="true" outlineLevel="3">
      <c r="A15341" s="2" t="s">
        <v>29631</v>
      </c>
      <c r="B15341" s="3" t="s">
        <v>29632</v>
      </c>
      <c r="C15341" s="2"/>
      <c r="D15341" s="2" t="s">
        <v>16</v>
      </c>
      <c r="E15341" s="4">
        <f>250.00*(1-Z1%)</f>
        <v>250</v>
      </c>
      <c r="F15341" s="2">
        <v>3</v>
      </c>
      <c r="G15341" s="2"/>
    </row>
    <row r="15342" spans="1:26" customHeight="1" ht="54" hidden="true" outlineLevel="3">
      <c r="A15342" s="2" t="s">
        <v>29633</v>
      </c>
      <c r="B15342" s="3" t="s">
        <v>29634</v>
      </c>
      <c r="C15342" s="2"/>
      <c r="D15342" s="2" t="s">
        <v>16</v>
      </c>
      <c r="E15342" s="4">
        <f>290.00*(1-Z1%)</f>
        <v>290</v>
      </c>
      <c r="F15342" s="2">
        <v>3</v>
      </c>
      <c r="G15342" s="2"/>
    </row>
    <row r="15343" spans="1:26" customHeight="1" ht="54" hidden="true" outlineLevel="3">
      <c r="A15343" s="2" t="s">
        <v>29635</v>
      </c>
      <c r="B15343" s="3" t="s">
        <v>29636</v>
      </c>
      <c r="C15343" s="2"/>
      <c r="D15343" s="2" t="s">
        <v>16</v>
      </c>
      <c r="E15343" s="4">
        <f>250.00*(1-Z1%)</f>
        <v>250</v>
      </c>
      <c r="F15343" s="2">
        <v>2</v>
      </c>
      <c r="G15343" s="2"/>
    </row>
    <row r="15344" spans="1:26" customHeight="1" ht="54" hidden="true" outlineLevel="3">
      <c r="A15344" s="2" t="s">
        <v>29637</v>
      </c>
      <c r="B15344" s="3" t="s">
        <v>29638</v>
      </c>
      <c r="C15344" s="2"/>
      <c r="D15344" s="2" t="s">
        <v>16</v>
      </c>
      <c r="E15344" s="4">
        <f>804.00*(1-Z1%)</f>
        <v>804</v>
      </c>
      <c r="F15344" s="2">
        <v>3</v>
      </c>
      <c r="G15344" s="2"/>
    </row>
    <row r="15345" spans="1:26" customHeight="1" ht="36" hidden="true" outlineLevel="3">
      <c r="A15345" s="2" t="s">
        <v>29639</v>
      </c>
      <c r="B15345" s="3" t="s">
        <v>29640</v>
      </c>
      <c r="C15345" s="2"/>
      <c r="D15345" s="2" t="s">
        <v>16</v>
      </c>
      <c r="E15345" s="4">
        <f>190.00*(1-Z1%)</f>
        <v>190</v>
      </c>
      <c r="F15345" s="2">
        <v>1</v>
      </c>
      <c r="G15345" s="2"/>
    </row>
    <row r="15346" spans="1:26" customHeight="1" ht="35" hidden="true" outlineLevel="3">
      <c r="A15346" s="5" t="s">
        <v>29641</v>
      </c>
      <c r="B15346" s="5"/>
      <c r="C15346" s="5"/>
      <c r="D15346" s="5"/>
      <c r="E15346" s="5"/>
      <c r="F15346" s="5"/>
      <c r="G15346" s="5"/>
    </row>
    <row r="15347" spans="1:26" customHeight="1" ht="18" hidden="true" outlineLevel="3">
      <c r="A15347" s="2" t="s">
        <v>29642</v>
      </c>
      <c r="B15347" s="3" t="s">
        <v>29643</v>
      </c>
      <c r="C15347" s="2"/>
      <c r="D15347" s="2" t="s">
        <v>16</v>
      </c>
      <c r="E15347" s="4">
        <f>1990.00*(1-Z1%)</f>
        <v>1990</v>
      </c>
      <c r="F15347" s="2">
        <v>1</v>
      </c>
      <c r="G15347" s="2"/>
    </row>
    <row r="15348" spans="1:26" customHeight="1" ht="36" hidden="true" outlineLevel="3">
      <c r="A15348" s="2" t="s">
        <v>29644</v>
      </c>
      <c r="B15348" s="3" t="s">
        <v>29645</v>
      </c>
      <c r="C15348" s="2"/>
      <c r="D15348" s="2" t="s">
        <v>16</v>
      </c>
      <c r="E15348" s="4">
        <f>450.00*(1-Z1%)</f>
        <v>450</v>
      </c>
      <c r="F15348" s="2">
        <v>3</v>
      </c>
      <c r="G15348" s="2"/>
    </row>
    <row r="15349" spans="1:26" customHeight="1" ht="36" hidden="true" outlineLevel="3">
      <c r="A15349" s="2" t="s">
        <v>29646</v>
      </c>
      <c r="B15349" s="3" t="s">
        <v>29647</v>
      </c>
      <c r="C15349" s="2"/>
      <c r="D15349" s="2" t="s">
        <v>16</v>
      </c>
      <c r="E15349" s="4">
        <f>620.00*(1-Z1%)</f>
        <v>620</v>
      </c>
      <c r="F15349" s="2">
        <v>1</v>
      </c>
      <c r="G15349" s="2"/>
    </row>
    <row r="15350" spans="1:26" customHeight="1" ht="36" hidden="true" outlineLevel="3">
      <c r="A15350" s="2" t="s">
        <v>29648</v>
      </c>
      <c r="B15350" s="3" t="s">
        <v>29649</v>
      </c>
      <c r="C15350" s="2"/>
      <c r="D15350" s="2" t="s">
        <v>16</v>
      </c>
      <c r="E15350" s="4">
        <f>950.00*(1-Z1%)</f>
        <v>950</v>
      </c>
      <c r="F15350" s="2">
        <v>1</v>
      </c>
      <c r="G15350" s="2"/>
    </row>
    <row r="15351" spans="1:26" customHeight="1" ht="18" hidden="true" outlineLevel="3">
      <c r="A15351" s="2" t="s">
        <v>29650</v>
      </c>
      <c r="B15351" s="3" t="s">
        <v>29651</v>
      </c>
      <c r="C15351" s="2"/>
      <c r="D15351" s="2" t="s">
        <v>16</v>
      </c>
      <c r="E15351" s="4">
        <f>300.00*(1-Z1%)</f>
        <v>300</v>
      </c>
      <c r="F15351" s="2">
        <v>3</v>
      </c>
      <c r="G15351" s="2"/>
    </row>
    <row r="15352" spans="1:26" customHeight="1" ht="18" hidden="true" outlineLevel="3">
      <c r="A15352" s="2" t="s">
        <v>29652</v>
      </c>
      <c r="B15352" s="3" t="s">
        <v>29653</v>
      </c>
      <c r="C15352" s="2"/>
      <c r="D15352" s="2" t="s">
        <v>16</v>
      </c>
      <c r="E15352" s="4">
        <f>600.00*(1-Z1%)</f>
        <v>600</v>
      </c>
      <c r="F15352" s="2">
        <v>2</v>
      </c>
      <c r="G15352" s="2"/>
    </row>
    <row r="15353" spans="1:26" customHeight="1" ht="18" hidden="true" outlineLevel="3">
      <c r="A15353" s="2" t="s">
        <v>29654</v>
      </c>
      <c r="B15353" s="3" t="s">
        <v>29653</v>
      </c>
      <c r="C15353" s="2"/>
      <c r="D15353" s="2" t="s">
        <v>16</v>
      </c>
      <c r="E15353" s="4">
        <f>780.00*(1-Z1%)</f>
        <v>780</v>
      </c>
      <c r="F15353" s="2">
        <v>1</v>
      </c>
      <c r="G15353" s="2"/>
    </row>
    <row r="15354" spans="1:26" customHeight="1" ht="18" hidden="true" outlineLevel="3">
      <c r="A15354" s="2" t="s">
        <v>29655</v>
      </c>
      <c r="B15354" s="3" t="s">
        <v>29656</v>
      </c>
      <c r="C15354" s="2"/>
      <c r="D15354" s="2" t="s">
        <v>16</v>
      </c>
      <c r="E15354" s="4">
        <f>450.00*(1-Z1%)</f>
        <v>450</v>
      </c>
      <c r="F15354" s="2">
        <v>3</v>
      </c>
      <c r="G15354" s="2"/>
    </row>
    <row r="15355" spans="1:26" customHeight="1" ht="36" hidden="true" outlineLevel="3">
      <c r="A15355" s="2" t="s">
        <v>29657</v>
      </c>
      <c r="B15355" s="3" t="s">
        <v>29658</v>
      </c>
      <c r="C15355" s="2"/>
      <c r="D15355" s="2" t="s">
        <v>16</v>
      </c>
      <c r="E15355" s="4">
        <f>200.00*(1-Z1%)</f>
        <v>200</v>
      </c>
      <c r="F15355" s="2">
        <v>2</v>
      </c>
      <c r="G15355" s="2"/>
    </row>
    <row r="15356" spans="1:26" customHeight="1" ht="36" hidden="true" outlineLevel="3">
      <c r="A15356" s="2" t="s">
        <v>29659</v>
      </c>
      <c r="B15356" s="3" t="s">
        <v>29660</v>
      </c>
      <c r="C15356" s="2"/>
      <c r="D15356" s="2" t="s">
        <v>16</v>
      </c>
      <c r="E15356" s="4">
        <f>200.00*(1-Z1%)</f>
        <v>200</v>
      </c>
      <c r="F15356" s="2">
        <v>2</v>
      </c>
      <c r="G15356" s="2"/>
    </row>
    <row r="15357" spans="1:26" customHeight="1" ht="36" hidden="true" outlineLevel="3">
      <c r="A15357" s="2" t="s">
        <v>29661</v>
      </c>
      <c r="B15357" s="3" t="s">
        <v>29662</v>
      </c>
      <c r="C15357" s="2"/>
      <c r="D15357" s="2" t="s">
        <v>16</v>
      </c>
      <c r="E15357" s="4">
        <f>390.00*(1-Z1%)</f>
        <v>390</v>
      </c>
      <c r="F15357" s="2">
        <v>3</v>
      </c>
      <c r="G15357" s="2"/>
    </row>
    <row r="15358" spans="1:26" customHeight="1" ht="36" hidden="true" outlineLevel="3">
      <c r="A15358" s="2" t="s">
        <v>29663</v>
      </c>
      <c r="B15358" s="3" t="s">
        <v>29664</v>
      </c>
      <c r="C15358" s="2"/>
      <c r="D15358" s="2" t="s">
        <v>16</v>
      </c>
      <c r="E15358" s="4">
        <f>450.00*(1-Z1%)</f>
        <v>450</v>
      </c>
      <c r="F15358" s="2">
        <v>3</v>
      </c>
      <c r="G15358" s="2"/>
    </row>
    <row r="15359" spans="1:26" customHeight="1" ht="36" hidden="true" outlineLevel="3">
      <c r="A15359" s="2" t="s">
        <v>29665</v>
      </c>
      <c r="B15359" s="3" t="s">
        <v>29664</v>
      </c>
      <c r="C15359" s="2"/>
      <c r="D15359" s="2" t="s">
        <v>16</v>
      </c>
      <c r="E15359" s="4">
        <f>390.00*(1-Z1%)</f>
        <v>390</v>
      </c>
      <c r="F15359" s="2">
        <v>1</v>
      </c>
      <c r="G15359" s="2"/>
    </row>
    <row r="15360" spans="1:26" customHeight="1" ht="18" hidden="true" outlineLevel="3">
      <c r="A15360" s="2" t="s">
        <v>29666</v>
      </c>
      <c r="B15360" s="3" t="s">
        <v>29667</v>
      </c>
      <c r="C15360" s="2"/>
      <c r="D15360" s="2" t="s">
        <v>16</v>
      </c>
      <c r="E15360" s="4">
        <f>420.00*(1-Z1%)</f>
        <v>420</v>
      </c>
      <c r="F15360" s="2">
        <v>2</v>
      </c>
      <c r="G15360" s="2"/>
    </row>
    <row r="15361" spans="1:26" customHeight="1" ht="36" hidden="true" outlineLevel="3">
      <c r="A15361" s="2" t="s">
        <v>29668</v>
      </c>
      <c r="B15361" s="3" t="s">
        <v>29669</v>
      </c>
      <c r="C15361" s="2"/>
      <c r="D15361" s="2" t="s">
        <v>16</v>
      </c>
      <c r="E15361" s="4">
        <f>390.00*(1-Z1%)</f>
        <v>390</v>
      </c>
      <c r="F15361" s="2">
        <v>1</v>
      </c>
      <c r="G15361" s="2"/>
    </row>
    <row r="15362" spans="1:26" customHeight="1" ht="36" hidden="true" outlineLevel="3">
      <c r="A15362" s="2" t="s">
        <v>29670</v>
      </c>
      <c r="B15362" s="3" t="s">
        <v>29671</v>
      </c>
      <c r="C15362" s="2"/>
      <c r="D15362" s="2" t="s">
        <v>16</v>
      </c>
      <c r="E15362" s="4">
        <f>650.00*(1-Z1%)</f>
        <v>650</v>
      </c>
      <c r="F15362" s="2">
        <v>2</v>
      </c>
      <c r="G15362" s="2"/>
    </row>
    <row r="15363" spans="1:26" customHeight="1" ht="36" hidden="true" outlineLevel="3">
      <c r="A15363" s="2" t="s">
        <v>29672</v>
      </c>
      <c r="B15363" s="3" t="s">
        <v>29673</v>
      </c>
      <c r="C15363" s="2"/>
      <c r="D15363" s="2" t="s">
        <v>16</v>
      </c>
      <c r="E15363" s="4">
        <f>290.00*(1-Z1%)</f>
        <v>290</v>
      </c>
      <c r="F15363" s="2">
        <v>2</v>
      </c>
      <c r="G15363" s="2"/>
    </row>
    <row r="15364" spans="1:26" customHeight="1" ht="36" hidden="true" outlineLevel="3">
      <c r="A15364" s="2" t="s">
        <v>29674</v>
      </c>
      <c r="B15364" s="3" t="s">
        <v>29675</v>
      </c>
      <c r="C15364" s="2"/>
      <c r="D15364" s="2" t="s">
        <v>16</v>
      </c>
      <c r="E15364" s="4">
        <f>350.00*(1-Z1%)</f>
        <v>350</v>
      </c>
      <c r="F15364" s="2">
        <v>1</v>
      </c>
      <c r="G15364" s="2"/>
    </row>
    <row r="15365" spans="1:26" customHeight="1" ht="35" hidden="true" outlineLevel="3">
      <c r="A15365" s="5" t="s">
        <v>29676</v>
      </c>
      <c r="B15365" s="5"/>
      <c r="C15365" s="5"/>
      <c r="D15365" s="5"/>
      <c r="E15365" s="5"/>
      <c r="F15365" s="5"/>
      <c r="G15365" s="5"/>
    </row>
    <row r="15366" spans="1:26" customHeight="1" ht="36" hidden="true" outlineLevel="3">
      <c r="A15366" s="2" t="s">
        <v>29677</v>
      </c>
      <c r="B15366" s="3" t="s">
        <v>29678</v>
      </c>
      <c r="C15366" s="2"/>
      <c r="D15366" s="2" t="s">
        <v>16</v>
      </c>
      <c r="E15366" s="4">
        <f>90.00*(1-Z1%)</f>
        <v>90</v>
      </c>
      <c r="F15366" s="2">
        <v>2</v>
      </c>
      <c r="G15366" s="2"/>
    </row>
    <row r="15367" spans="1:26" customHeight="1" ht="36" hidden="true" outlineLevel="3">
      <c r="A15367" s="2" t="s">
        <v>29679</v>
      </c>
      <c r="B15367" s="3" t="s">
        <v>29680</v>
      </c>
      <c r="C15367" s="2"/>
      <c r="D15367" s="2" t="s">
        <v>16</v>
      </c>
      <c r="E15367" s="4">
        <f>120.00*(1-Z1%)</f>
        <v>120</v>
      </c>
      <c r="F15367" s="2">
        <v>2</v>
      </c>
      <c r="G15367" s="2"/>
    </row>
    <row r="15368" spans="1:26" customHeight="1" ht="36" hidden="true" outlineLevel="3">
      <c r="A15368" s="2" t="s">
        <v>29681</v>
      </c>
      <c r="B15368" s="3" t="s">
        <v>29682</v>
      </c>
      <c r="C15368" s="2"/>
      <c r="D15368" s="2" t="s">
        <v>16</v>
      </c>
      <c r="E15368" s="4">
        <f>160.00*(1-Z1%)</f>
        <v>160</v>
      </c>
      <c r="F15368" s="2">
        <v>4</v>
      </c>
      <c r="G15368" s="2"/>
    </row>
    <row r="15369" spans="1:26" customHeight="1" ht="36" hidden="true" outlineLevel="3">
      <c r="A15369" s="2" t="s">
        <v>29683</v>
      </c>
      <c r="B15369" s="3" t="s">
        <v>29684</v>
      </c>
      <c r="C15369" s="2"/>
      <c r="D15369" s="2" t="s">
        <v>16</v>
      </c>
      <c r="E15369" s="4">
        <f>150.00*(1-Z1%)</f>
        <v>150</v>
      </c>
      <c r="F15369" s="2">
        <v>2</v>
      </c>
      <c r="G15369" s="2"/>
    </row>
    <row r="15370" spans="1:26" customHeight="1" ht="35" hidden="true" outlineLevel="3">
      <c r="A15370" s="5" t="s">
        <v>29685</v>
      </c>
      <c r="B15370" s="5"/>
      <c r="C15370" s="5"/>
      <c r="D15370" s="5"/>
      <c r="E15370" s="5"/>
      <c r="F15370" s="5"/>
      <c r="G15370" s="5"/>
    </row>
    <row r="15371" spans="1:26" customHeight="1" ht="36" hidden="true" outlineLevel="3">
      <c r="A15371" s="2" t="s">
        <v>29686</v>
      </c>
      <c r="B15371" s="3" t="s">
        <v>29687</v>
      </c>
      <c r="C15371" s="2"/>
      <c r="D15371" s="2" t="s">
        <v>16</v>
      </c>
      <c r="E15371" s="4">
        <f>150.00*(1-Z1%)</f>
        <v>150</v>
      </c>
      <c r="F15371" s="2">
        <v>2</v>
      </c>
      <c r="G15371" s="2"/>
    </row>
    <row r="15372" spans="1:26" customHeight="1" ht="36" hidden="true" outlineLevel="3">
      <c r="A15372" s="2" t="s">
        <v>29688</v>
      </c>
      <c r="B15372" s="3" t="s">
        <v>29689</v>
      </c>
      <c r="C15372" s="2"/>
      <c r="D15372" s="2" t="s">
        <v>16</v>
      </c>
      <c r="E15372" s="4">
        <f>150.00*(1-Z1%)</f>
        <v>150</v>
      </c>
      <c r="F15372" s="2">
        <v>3</v>
      </c>
      <c r="G15372" s="2"/>
    </row>
    <row r="15373" spans="1:26" customHeight="1" ht="36" hidden="true" outlineLevel="3">
      <c r="A15373" s="2" t="s">
        <v>29690</v>
      </c>
      <c r="B15373" s="3" t="s">
        <v>29691</v>
      </c>
      <c r="C15373" s="2"/>
      <c r="D15373" s="2" t="s">
        <v>16</v>
      </c>
      <c r="E15373" s="4">
        <f>250.00*(1-Z1%)</f>
        <v>250</v>
      </c>
      <c r="F15373" s="2">
        <v>2</v>
      </c>
      <c r="G15373" s="2"/>
    </row>
    <row r="15374" spans="1:26" customHeight="1" ht="36" hidden="true" outlineLevel="3">
      <c r="A15374" s="2" t="s">
        <v>29692</v>
      </c>
      <c r="B15374" s="3" t="s">
        <v>29693</v>
      </c>
      <c r="C15374" s="2"/>
      <c r="D15374" s="2" t="s">
        <v>16</v>
      </c>
      <c r="E15374" s="4">
        <f>250.00*(1-Z1%)</f>
        <v>250</v>
      </c>
      <c r="F15374" s="2">
        <v>4</v>
      </c>
      <c r="G15374" s="2"/>
    </row>
    <row r="15375" spans="1:26" customHeight="1" ht="36" hidden="true" outlineLevel="3">
      <c r="A15375" s="2" t="s">
        <v>29694</v>
      </c>
      <c r="B15375" s="3" t="s">
        <v>29695</v>
      </c>
      <c r="C15375" s="2"/>
      <c r="D15375" s="2" t="s">
        <v>16</v>
      </c>
      <c r="E15375" s="4">
        <f>290.00*(1-Z1%)</f>
        <v>290</v>
      </c>
      <c r="F15375" s="2">
        <v>1</v>
      </c>
      <c r="G15375" s="2"/>
    </row>
    <row r="15376" spans="1:26" customHeight="1" ht="18" hidden="true" outlineLevel="3">
      <c r="A15376" s="2" t="s">
        <v>29696</v>
      </c>
      <c r="B15376" s="3" t="s">
        <v>29697</v>
      </c>
      <c r="C15376" s="2"/>
      <c r="D15376" s="2" t="s">
        <v>16</v>
      </c>
      <c r="E15376" s="4">
        <f>400.00*(1-Z1%)</f>
        <v>400</v>
      </c>
      <c r="F15376" s="2">
        <v>3</v>
      </c>
      <c r="G15376" s="2"/>
    </row>
    <row r="15377" spans="1:26" customHeight="1" ht="18" hidden="true" outlineLevel="3">
      <c r="A15377" s="2" t="s">
        <v>29698</v>
      </c>
      <c r="B15377" s="3" t="s">
        <v>29699</v>
      </c>
      <c r="C15377" s="2"/>
      <c r="D15377" s="2" t="s">
        <v>16</v>
      </c>
      <c r="E15377" s="4">
        <f>200.00*(1-Z1%)</f>
        <v>200</v>
      </c>
      <c r="F15377" s="2">
        <v>4</v>
      </c>
      <c r="G15377" s="2"/>
    </row>
    <row r="15378" spans="1:26" customHeight="1" ht="36" hidden="true" outlineLevel="3">
      <c r="A15378" s="2" t="s">
        <v>29700</v>
      </c>
      <c r="B15378" s="3" t="s">
        <v>29701</v>
      </c>
      <c r="C15378" s="2"/>
      <c r="D15378" s="2" t="s">
        <v>16</v>
      </c>
      <c r="E15378" s="4">
        <f>750.00*(1-Z1%)</f>
        <v>750</v>
      </c>
      <c r="F15378" s="2">
        <v>1</v>
      </c>
      <c r="G15378" s="2"/>
    </row>
    <row r="15379" spans="1:26" customHeight="1" ht="36" hidden="true" outlineLevel="3">
      <c r="A15379" s="2" t="s">
        <v>29702</v>
      </c>
      <c r="B15379" s="3" t="s">
        <v>29703</v>
      </c>
      <c r="C15379" s="2"/>
      <c r="D15379" s="2" t="s">
        <v>16</v>
      </c>
      <c r="E15379" s="4">
        <f>790.00*(1-Z1%)</f>
        <v>790</v>
      </c>
      <c r="F15379" s="2">
        <v>2</v>
      </c>
      <c r="G15379" s="2"/>
    </row>
    <row r="15380" spans="1:26" customHeight="1" ht="36" hidden="true" outlineLevel="3">
      <c r="A15380" s="2" t="s">
        <v>29704</v>
      </c>
      <c r="B15380" s="3" t="s">
        <v>29705</v>
      </c>
      <c r="C15380" s="2"/>
      <c r="D15380" s="2" t="s">
        <v>16</v>
      </c>
      <c r="E15380" s="4">
        <f>450.00*(1-Z1%)</f>
        <v>450</v>
      </c>
      <c r="F15380" s="2">
        <v>10</v>
      </c>
      <c r="G15380" s="2"/>
    </row>
    <row r="15381" spans="1:26" customHeight="1" ht="36" hidden="true" outlineLevel="3">
      <c r="A15381" s="2" t="s">
        <v>29706</v>
      </c>
      <c r="B15381" s="3" t="s">
        <v>29707</v>
      </c>
      <c r="C15381" s="2"/>
      <c r="D15381" s="2" t="s">
        <v>16</v>
      </c>
      <c r="E15381" s="4">
        <f>3990.00*(1-Z1%)</f>
        <v>3990</v>
      </c>
      <c r="F15381" s="2">
        <v>1</v>
      </c>
      <c r="G15381" s="2"/>
    </row>
    <row r="15382" spans="1:26" customHeight="1" ht="18" hidden="true" outlineLevel="3">
      <c r="A15382" s="2" t="s">
        <v>29708</v>
      </c>
      <c r="B15382" s="3" t="s">
        <v>29709</v>
      </c>
      <c r="C15382" s="2"/>
      <c r="D15382" s="2" t="s">
        <v>16</v>
      </c>
      <c r="E15382" s="4">
        <f>170.00*(1-Z1%)</f>
        <v>170</v>
      </c>
      <c r="F15382" s="2">
        <v>1</v>
      </c>
      <c r="G15382" s="2"/>
    </row>
    <row r="15383" spans="1:26" customHeight="1" ht="36" hidden="true" outlineLevel="3">
      <c r="A15383" s="2" t="s">
        <v>29710</v>
      </c>
      <c r="B15383" s="3" t="s">
        <v>29711</v>
      </c>
      <c r="C15383" s="2"/>
      <c r="D15383" s="2" t="s">
        <v>16</v>
      </c>
      <c r="E15383" s="4">
        <f>260.00*(1-Z1%)</f>
        <v>260</v>
      </c>
      <c r="F15383" s="2">
        <v>1</v>
      </c>
      <c r="G15383" s="2"/>
    </row>
    <row r="15384" spans="1:26" customHeight="1" ht="36" hidden="true" outlineLevel="3">
      <c r="A15384" s="2" t="s">
        <v>29712</v>
      </c>
      <c r="B15384" s="3" t="s">
        <v>29713</v>
      </c>
      <c r="C15384" s="2"/>
      <c r="D15384" s="2" t="s">
        <v>16</v>
      </c>
      <c r="E15384" s="4">
        <f>5290.00*(1-Z1%)</f>
        <v>5290</v>
      </c>
      <c r="F15384" s="2">
        <v>1</v>
      </c>
      <c r="G15384" s="2"/>
    </row>
    <row r="15385" spans="1:26" customHeight="1" ht="36" hidden="true" outlineLevel="3">
      <c r="A15385" s="2" t="s">
        <v>29714</v>
      </c>
      <c r="B15385" s="3" t="s">
        <v>29715</v>
      </c>
      <c r="C15385" s="2"/>
      <c r="D15385" s="2" t="s">
        <v>16</v>
      </c>
      <c r="E15385" s="4">
        <f>200.00*(1-Z1%)</f>
        <v>200</v>
      </c>
      <c r="F15385" s="2">
        <v>8</v>
      </c>
      <c r="G15385" s="2"/>
    </row>
    <row r="15386" spans="1:26" customHeight="1" ht="36" hidden="true" outlineLevel="3">
      <c r="A15386" s="2" t="s">
        <v>29716</v>
      </c>
      <c r="B15386" s="3" t="s">
        <v>29717</v>
      </c>
      <c r="C15386" s="2"/>
      <c r="D15386" s="2" t="s">
        <v>16</v>
      </c>
      <c r="E15386" s="4">
        <f>150.00*(1-Z1%)</f>
        <v>150</v>
      </c>
      <c r="F15386" s="2">
        <v>2</v>
      </c>
      <c r="G15386" s="2"/>
    </row>
    <row r="15387" spans="1:26" customHeight="1" ht="36" hidden="true" outlineLevel="3">
      <c r="A15387" s="2" t="s">
        <v>29718</v>
      </c>
      <c r="B15387" s="3" t="s">
        <v>29719</v>
      </c>
      <c r="C15387" s="2"/>
      <c r="D15387" s="2" t="s">
        <v>16</v>
      </c>
      <c r="E15387" s="4">
        <f>300.00*(1-Z1%)</f>
        <v>300</v>
      </c>
      <c r="F15387" s="2">
        <v>2</v>
      </c>
      <c r="G15387" s="2"/>
    </row>
    <row r="15388" spans="1:26" customHeight="1" ht="36" hidden="true" outlineLevel="3">
      <c r="A15388" s="2" t="s">
        <v>29720</v>
      </c>
      <c r="B15388" s="3" t="s">
        <v>29721</v>
      </c>
      <c r="C15388" s="2"/>
      <c r="D15388" s="2" t="s">
        <v>16</v>
      </c>
      <c r="E15388" s="4">
        <f>450.00*(1-Z1%)</f>
        <v>450</v>
      </c>
      <c r="F15388" s="2">
        <v>1</v>
      </c>
      <c r="G15388" s="2"/>
    </row>
    <row r="15389" spans="1:26" customHeight="1" ht="35" hidden="true" outlineLevel="2">
      <c r="A15389" s="5" t="s">
        <v>29722</v>
      </c>
      <c r="B15389" s="5"/>
      <c r="C15389" s="5"/>
      <c r="D15389" s="5"/>
      <c r="E15389" s="5"/>
      <c r="F15389" s="5"/>
      <c r="G15389" s="5"/>
    </row>
    <row r="15390" spans="1:26" customHeight="1" ht="35" hidden="true" outlineLevel="3">
      <c r="A15390" s="5" t="s">
        <v>29723</v>
      </c>
      <c r="B15390" s="5"/>
      <c r="C15390" s="5"/>
      <c r="D15390" s="5"/>
      <c r="E15390" s="5"/>
      <c r="F15390" s="5"/>
      <c r="G15390" s="5"/>
    </row>
    <row r="15391" spans="1:26" customHeight="1" ht="18" hidden="true" outlineLevel="3">
      <c r="A15391" s="2" t="s">
        <v>29724</v>
      </c>
      <c r="B15391" s="3" t="s">
        <v>29725</v>
      </c>
      <c r="C15391" s="2"/>
      <c r="D15391" s="2" t="s">
        <v>16</v>
      </c>
      <c r="E15391" s="4">
        <f>10.00*(1-Z1%)</f>
        <v>10</v>
      </c>
      <c r="F15391" s="2">
        <v>13</v>
      </c>
      <c r="G15391" s="2"/>
    </row>
    <row r="15392" spans="1:26" customHeight="1" ht="18" hidden="true" outlineLevel="3">
      <c r="A15392" s="2" t="s">
        <v>29726</v>
      </c>
      <c r="B15392" s="3" t="s">
        <v>29727</v>
      </c>
      <c r="C15392" s="2"/>
      <c r="D15392" s="2" t="s">
        <v>16</v>
      </c>
      <c r="E15392" s="4">
        <f>10.00*(1-Z1%)</f>
        <v>10</v>
      </c>
      <c r="F15392" s="2">
        <v>10</v>
      </c>
      <c r="G15392" s="2"/>
    </row>
    <row r="15393" spans="1:26" customHeight="1" ht="18" hidden="true" outlineLevel="3">
      <c r="A15393" s="2" t="s">
        <v>29728</v>
      </c>
      <c r="B15393" s="3" t="s">
        <v>29729</v>
      </c>
      <c r="C15393" s="2"/>
      <c r="D15393" s="2" t="s">
        <v>16</v>
      </c>
      <c r="E15393" s="4">
        <f>20.00*(1-Z1%)</f>
        <v>20</v>
      </c>
      <c r="F15393" s="2">
        <v>4</v>
      </c>
      <c r="G15393" s="2"/>
    </row>
    <row r="15394" spans="1:26" customHeight="1" ht="18" hidden="true" outlineLevel="3">
      <c r="A15394" s="2" t="s">
        <v>29730</v>
      </c>
      <c r="B15394" s="3" t="s">
        <v>29731</v>
      </c>
      <c r="C15394" s="2"/>
      <c r="D15394" s="2" t="s">
        <v>16</v>
      </c>
      <c r="E15394" s="4">
        <f>20.00*(1-Z1%)</f>
        <v>20</v>
      </c>
      <c r="F15394" s="2">
        <v>20</v>
      </c>
      <c r="G15394" s="2"/>
    </row>
    <row r="15395" spans="1:26" customHeight="1" ht="18" hidden="true" outlineLevel="3">
      <c r="A15395" s="2" t="s">
        <v>29732</v>
      </c>
      <c r="B15395" s="3" t="s">
        <v>29733</v>
      </c>
      <c r="C15395" s="2"/>
      <c r="D15395" s="2" t="s">
        <v>16</v>
      </c>
      <c r="E15395" s="4">
        <f>40.00*(1-Z1%)</f>
        <v>40</v>
      </c>
      <c r="F15395" s="2">
        <v>10</v>
      </c>
      <c r="G15395" s="2"/>
    </row>
    <row r="15396" spans="1:26" customHeight="1" ht="35" hidden="true" outlineLevel="3">
      <c r="A15396" s="5" t="s">
        <v>3198</v>
      </c>
      <c r="B15396" s="5"/>
      <c r="C15396" s="5"/>
      <c r="D15396" s="5"/>
      <c r="E15396" s="5"/>
      <c r="F15396" s="5"/>
      <c r="G15396" s="5"/>
    </row>
    <row r="15397" spans="1:26" customHeight="1" ht="36" hidden="true" outlineLevel="3">
      <c r="A15397" s="2" t="s">
        <v>29734</v>
      </c>
      <c r="B15397" s="3" t="s">
        <v>29735</v>
      </c>
      <c r="C15397" s="2"/>
      <c r="D15397" s="2" t="s">
        <v>16</v>
      </c>
      <c r="E15397" s="4">
        <f>400.00*(1-Z1%)</f>
        <v>400</v>
      </c>
      <c r="F15397" s="2">
        <v>4</v>
      </c>
      <c r="G15397" s="2"/>
    </row>
    <row r="15398" spans="1:26" customHeight="1" ht="36" hidden="true" outlineLevel="3">
      <c r="A15398" s="2" t="s">
        <v>29736</v>
      </c>
      <c r="B15398" s="3" t="s">
        <v>29737</v>
      </c>
      <c r="C15398" s="2"/>
      <c r="D15398" s="2" t="s">
        <v>16</v>
      </c>
      <c r="E15398" s="4">
        <f>190.00*(1-Z1%)</f>
        <v>190</v>
      </c>
      <c r="F15398" s="2">
        <v>4</v>
      </c>
      <c r="G15398" s="2"/>
    </row>
    <row r="15399" spans="1:26" customHeight="1" ht="36" hidden="true" outlineLevel="3">
      <c r="A15399" s="2" t="s">
        <v>29738</v>
      </c>
      <c r="B15399" s="3" t="s">
        <v>29739</v>
      </c>
      <c r="C15399" s="2"/>
      <c r="D15399" s="2" t="s">
        <v>16</v>
      </c>
      <c r="E15399" s="4">
        <f>1200.00*(1-Z1%)</f>
        <v>1200</v>
      </c>
      <c r="F15399" s="2">
        <v>2</v>
      </c>
      <c r="G15399" s="2"/>
    </row>
    <row r="15400" spans="1:26" customHeight="1" ht="36" hidden="true" outlineLevel="3">
      <c r="A15400" s="2" t="s">
        <v>29740</v>
      </c>
      <c r="B15400" s="3" t="s">
        <v>29741</v>
      </c>
      <c r="C15400" s="2"/>
      <c r="D15400" s="2" t="s">
        <v>16</v>
      </c>
      <c r="E15400" s="4">
        <f>350.00*(1-Z1%)</f>
        <v>350</v>
      </c>
      <c r="F15400" s="2">
        <v>4</v>
      </c>
      <c r="G15400" s="2"/>
    </row>
    <row r="15401" spans="1:26" customHeight="1" ht="18" hidden="true" outlineLevel="3">
      <c r="A15401" s="2" t="s">
        <v>29742</v>
      </c>
      <c r="B15401" s="3" t="s">
        <v>29743</v>
      </c>
      <c r="C15401" s="2"/>
      <c r="D15401" s="2" t="s">
        <v>16</v>
      </c>
      <c r="E15401" s="4">
        <f>1450.00*(1-Z1%)</f>
        <v>1450</v>
      </c>
      <c r="F15401" s="2">
        <v>2</v>
      </c>
      <c r="G15401" s="2"/>
    </row>
    <row r="15402" spans="1:26" customHeight="1" ht="18" hidden="true" outlineLevel="3">
      <c r="A15402" s="2" t="s">
        <v>29744</v>
      </c>
      <c r="B15402" s="3" t="s">
        <v>29745</v>
      </c>
      <c r="C15402" s="2"/>
      <c r="D15402" s="2" t="s">
        <v>16</v>
      </c>
      <c r="E15402" s="4">
        <f>50.00*(1-Z1%)</f>
        <v>50</v>
      </c>
      <c r="F15402" s="2">
        <v>11</v>
      </c>
      <c r="G15402" s="2"/>
    </row>
    <row r="15403" spans="1:26" customHeight="1" ht="18" hidden="true" outlineLevel="3">
      <c r="A15403" s="2" t="s">
        <v>29746</v>
      </c>
      <c r="B15403" s="3" t="s">
        <v>29747</v>
      </c>
      <c r="C15403" s="2"/>
      <c r="D15403" s="2" t="s">
        <v>16</v>
      </c>
      <c r="E15403" s="4">
        <f>50.00*(1-Z1%)</f>
        <v>50</v>
      </c>
      <c r="F15403" s="2">
        <v>4</v>
      </c>
      <c r="G15403" s="2"/>
    </row>
    <row r="15404" spans="1:26" customHeight="1" ht="36" hidden="true" outlineLevel="3">
      <c r="A15404" s="2" t="s">
        <v>29748</v>
      </c>
      <c r="B15404" s="3" t="s">
        <v>29749</v>
      </c>
      <c r="C15404" s="2"/>
      <c r="D15404" s="2" t="s">
        <v>16</v>
      </c>
      <c r="E15404" s="4">
        <f>30.00*(1-Z1%)</f>
        <v>30</v>
      </c>
      <c r="F15404" s="2">
        <v>1</v>
      </c>
      <c r="G15404" s="2"/>
    </row>
    <row r="15405" spans="1:26" customHeight="1" ht="18" hidden="true" outlineLevel="3">
      <c r="A15405" s="2" t="s">
        <v>29750</v>
      </c>
      <c r="B15405" s="3" t="s">
        <v>29751</v>
      </c>
      <c r="C15405" s="2"/>
      <c r="D15405" s="2" t="s">
        <v>16</v>
      </c>
      <c r="E15405" s="4">
        <f>40.00*(1-Z1%)</f>
        <v>40</v>
      </c>
      <c r="F15405" s="2">
        <v>4</v>
      </c>
      <c r="G15405" s="2"/>
    </row>
    <row r="15406" spans="1:26" customHeight="1" ht="18" hidden="true" outlineLevel="3">
      <c r="A15406" s="2" t="s">
        <v>29752</v>
      </c>
      <c r="B15406" s="3" t="s">
        <v>29753</v>
      </c>
      <c r="C15406" s="2"/>
      <c r="D15406" s="2" t="s">
        <v>16</v>
      </c>
      <c r="E15406" s="4">
        <f>5.00*(1-Z1%)</f>
        <v>5</v>
      </c>
      <c r="F15406" s="2">
        <v>8</v>
      </c>
      <c r="G15406" s="2"/>
    </row>
    <row r="15407" spans="1:26" customHeight="1" ht="35" hidden="true" outlineLevel="3">
      <c r="A15407" s="5" t="s">
        <v>29754</v>
      </c>
      <c r="B15407" s="5"/>
      <c r="C15407" s="5"/>
      <c r="D15407" s="5"/>
      <c r="E15407" s="5"/>
      <c r="F15407" s="5"/>
      <c r="G15407" s="5"/>
    </row>
    <row r="15408" spans="1:26" customHeight="1" ht="18" hidden="true" outlineLevel="3">
      <c r="A15408" s="2" t="s">
        <v>29755</v>
      </c>
      <c r="B15408" s="3" t="s">
        <v>29756</v>
      </c>
      <c r="C15408" s="2"/>
      <c r="D15408" s="2" t="s">
        <v>16</v>
      </c>
      <c r="E15408" s="4">
        <f>90.00*(1-Z1%)</f>
        <v>90</v>
      </c>
      <c r="F15408" s="2">
        <v>4</v>
      </c>
      <c r="G15408" s="2"/>
    </row>
    <row r="15409" spans="1:26" customHeight="1" ht="18" hidden="true" outlineLevel="3">
      <c r="A15409" s="2" t="s">
        <v>29757</v>
      </c>
      <c r="B15409" s="3" t="s">
        <v>29758</v>
      </c>
      <c r="C15409" s="2"/>
      <c r="D15409" s="2" t="s">
        <v>16</v>
      </c>
      <c r="E15409" s="4">
        <f>90.00*(1-Z1%)</f>
        <v>90</v>
      </c>
      <c r="F15409" s="2">
        <v>3</v>
      </c>
      <c r="G15409" s="2"/>
    </row>
    <row r="15410" spans="1:26" customHeight="1" ht="18" hidden="true" outlineLevel="3">
      <c r="A15410" s="2" t="s">
        <v>29759</v>
      </c>
      <c r="B15410" s="3" t="s">
        <v>29760</v>
      </c>
      <c r="C15410" s="2"/>
      <c r="D15410" s="2" t="s">
        <v>16</v>
      </c>
      <c r="E15410" s="4">
        <f>90.00*(1-Z1%)</f>
        <v>90</v>
      </c>
      <c r="F15410" s="2">
        <v>5</v>
      </c>
      <c r="G15410" s="2"/>
    </row>
    <row r="15411" spans="1:26" customHeight="1" ht="18" hidden="true" outlineLevel="3">
      <c r="A15411" s="2" t="s">
        <v>29761</v>
      </c>
      <c r="B15411" s="3" t="s">
        <v>29762</v>
      </c>
      <c r="C15411" s="2"/>
      <c r="D15411" s="2" t="s">
        <v>16</v>
      </c>
      <c r="E15411" s="4">
        <f>90.00*(1-Z1%)</f>
        <v>90</v>
      </c>
      <c r="F15411" s="2">
        <v>3</v>
      </c>
      <c r="G15411" s="2"/>
    </row>
    <row r="15412" spans="1:26" customHeight="1" ht="18" hidden="true" outlineLevel="3">
      <c r="A15412" s="2" t="s">
        <v>29763</v>
      </c>
      <c r="B15412" s="3" t="s">
        <v>29764</v>
      </c>
      <c r="C15412" s="2"/>
      <c r="D15412" s="2" t="s">
        <v>16</v>
      </c>
      <c r="E15412" s="4">
        <f>90.00*(1-Z1%)</f>
        <v>90</v>
      </c>
      <c r="F15412" s="2">
        <v>4</v>
      </c>
      <c r="G15412" s="2"/>
    </row>
    <row r="15413" spans="1:26" customHeight="1" ht="36" hidden="true" outlineLevel="3">
      <c r="A15413" s="2" t="s">
        <v>29765</v>
      </c>
      <c r="B15413" s="3" t="s">
        <v>29766</v>
      </c>
      <c r="C15413" s="2"/>
      <c r="D15413" s="2" t="s">
        <v>16</v>
      </c>
      <c r="E15413" s="4">
        <f>100.00*(1-Z1%)</f>
        <v>100</v>
      </c>
      <c r="F15413" s="2">
        <v>4</v>
      </c>
      <c r="G15413" s="2"/>
    </row>
    <row r="15414" spans="1:26" customHeight="1" ht="36" hidden="true" outlineLevel="3">
      <c r="A15414" s="2" t="s">
        <v>29767</v>
      </c>
      <c r="B15414" s="3" t="s">
        <v>29768</v>
      </c>
      <c r="C15414" s="2"/>
      <c r="D15414" s="2" t="s">
        <v>16</v>
      </c>
      <c r="E15414" s="4">
        <f>100.00*(1-Z1%)</f>
        <v>100</v>
      </c>
      <c r="F15414" s="2">
        <v>5</v>
      </c>
      <c r="G15414" s="2"/>
    </row>
    <row r="15415" spans="1:26" customHeight="1" ht="18" hidden="true" outlineLevel="3">
      <c r="A15415" s="2" t="s">
        <v>29769</v>
      </c>
      <c r="B15415" s="3" t="s">
        <v>29770</v>
      </c>
      <c r="C15415" s="2"/>
      <c r="D15415" s="2" t="s">
        <v>16</v>
      </c>
      <c r="E15415" s="4">
        <f>100.00*(1-Z1%)</f>
        <v>100</v>
      </c>
      <c r="F15415" s="2">
        <v>13</v>
      </c>
      <c r="G15415" s="2"/>
    </row>
    <row r="15416" spans="1:26" customHeight="1" ht="18" hidden="true" outlineLevel="3">
      <c r="A15416" s="2" t="s">
        <v>29771</v>
      </c>
      <c r="B15416" s="3" t="s">
        <v>29772</v>
      </c>
      <c r="C15416" s="2"/>
      <c r="D15416" s="2" t="s">
        <v>16</v>
      </c>
      <c r="E15416" s="4">
        <f>80.00*(1-Z1%)</f>
        <v>80</v>
      </c>
      <c r="F15416" s="2">
        <v>11</v>
      </c>
      <c r="G15416" s="2"/>
    </row>
    <row r="15417" spans="1:26" customHeight="1" ht="35" hidden="true" outlineLevel="3">
      <c r="A15417" s="5" t="s">
        <v>29773</v>
      </c>
      <c r="B15417" s="5"/>
      <c r="C15417" s="5"/>
      <c r="D15417" s="5"/>
      <c r="E15417" s="5"/>
      <c r="F15417" s="5"/>
      <c r="G15417" s="5"/>
    </row>
    <row r="15418" spans="1:26" customHeight="1" ht="18" hidden="true" outlineLevel="3">
      <c r="A15418" s="2" t="s">
        <v>29774</v>
      </c>
      <c r="B15418" s="3" t="s">
        <v>29775</v>
      </c>
      <c r="C15418" s="2"/>
      <c r="D15418" s="2" t="s">
        <v>16</v>
      </c>
      <c r="E15418" s="4">
        <f>10.00*(1-Z1%)</f>
        <v>10</v>
      </c>
      <c r="F15418" s="2">
        <v>20</v>
      </c>
      <c r="G15418" s="2"/>
    </row>
    <row r="15419" spans="1:26" customHeight="1" ht="18" hidden="true" outlineLevel="3">
      <c r="A15419" s="2" t="s">
        <v>29776</v>
      </c>
      <c r="B15419" s="3" t="s">
        <v>29777</v>
      </c>
      <c r="C15419" s="2"/>
      <c r="D15419" s="2" t="s">
        <v>16</v>
      </c>
      <c r="E15419" s="4">
        <f>10.00*(1-Z1%)</f>
        <v>10</v>
      </c>
      <c r="F15419" s="2">
        <v>11</v>
      </c>
      <c r="G15419" s="2"/>
    </row>
    <row r="15420" spans="1:26" customHeight="1" ht="18" hidden="true" outlineLevel="3">
      <c r="A15420" s="2" t="s">
        <v>29778</v>
      </c>
      <c r="B15420" s="3" t="s">
        <v>29779</v>
      </c>
      <c r="C15420" s="2"/>
      <c r="D15420" s="2" t="s">
        <v>16</v>
      </c>
      <c r="E15420" s="4">
        <f>10.00*(1-Z1%)</f>
        <v>10</v>
      </c>
      <c r="F15420" s="2">
        <v>1</v>
      </c>
      <c r="G15420" s="2"/>
    </row>
    <row r="15421" spans="1:26" customHeight="1" ht="18" hidden="true" outlineLevel="3">
      <c r="A15421" s="2" t="s">
        <v>29780</v>
      </c>
      <c r="B15421" s="3" t="s">
        <v>29781</v>
      </c>
      <c r="C15421" s="2"/>
      <c r="D15421" s="2" t="s">
        <v>16</v>
      </c>
      <c r="E15421" s="4">
        <f>10.00*(1-Z1%)</f>
        <v>10</v>
      </c>
      <c r="F15421" s="2">
        <v>1</v>
      </c>
      <c r="G15421" s="2"/>
    </row>
    <row r="15422" spans="1:26" customHeight="1" ht="18" hidden="true" outlineLevel="3">
      <c r="A15422" s="2" t="s">
        <v>29782</v>
      </c>
      <c r="B15422" s="3" t="s">
        <v>29783</v>
      </c>
      <c r="C15422" s="2"/>
      <c r="D15422" s="2" t="s">
        <v>16</v>
      </c>
      <c r="E15422" s="4">
        <f>10.00*(1-Z1%)</f>
        <v>10</v>
      </c>
      <c r="F15422" s="2">
        <v>1</v>
      </c>
      <c r="G15422" s="2"/>
    </row>
    <row r="15423" spans="1:26" customHeight="1" ht="18" hidden="true" outlineLevel="3">
      <c r="A15423" s="2" t="s">
        <v>29784</v>
      </c>
      <c r="B15423" s="3" t="s">
        <v>29785</v>
      </c>
      <c r="C15423" s="2"/>
      <c r="D15423" s="2" t="s">
        <v>16</v>
      </c>
      <c r="E15423" s="4">
        <f>10.00*(1-Z1%)</f>
        <v>10</v>
      </c>
      <c r="F15423" s="2">
        <v>1</v>
      </c>
      <c r="G15423" s="2"/>
    </row>
    <row r="15424" spans="1:26" customHeight="1" ht="18" hidden="true" outlineLevel="3">
      <c r="A15424" s="2" t="s">
        <v>29786</v>
      </c>
      <c r="B15424" s="3" t="s">
        <v>29787</v>
      </c>
      <c r="C15424" s="2"/>
      <c r="D15424" s="2" t="s">
        <v>16</v>
      </c>
      <c r="E15424" s="4">
        <f>10.00*(1-Z1%)</f>
        <v>10</v>
      </c>
      <c r="F15424" s="2">
        <v>1</v>
      </c>
      <c r="G15424" s="2"/>
    </row>
    <row r="15425" spans="1:26" customHeight="1" ht="18" hidden="true" outlineLevel="3">
      <c r="A15425" s="2" t="s">
        <v>29788</v>
      </c>
      <c r="B15425" s="3" t="s">
        <v>29789</v>
      </c>
      <c r="C15425" s="2"/>
      <c r="D15425" s="2" t="s">
        <v>16</v>
      </c>
      <c r="E15425" s="4">
        <f>10.00*(1-Z1%)</f>
        <v>10</v>
      </c>
      <c r="F15425" s="2">
        <v>18</v>
      </c>
      <c r="G15425" s="2"/>
    </row>
    <row r="15426" spans="1:26" customHeight="1" ht="18" hidden="true" outlineLevel="3">
      <c r="A15426" s="2" t="s">
        <v>29790</v>
      </c>
      <c r="B15426" s="3" t="s">
        <v>29791</v>
      </c>
      <c r="C15426" s="2"/>
      <c r="D15426" s="2" t="s">
        <v>16</v>
      </c>
      <c r="E15426" s="4">
        <f>10.00*(1-Z1%)</f>
        <v>10</v>
      </c>
      <c r="F15426" s="2">
        <v>18</v>
      </c>
      <c r="G15426" s="2"/>
    </row>
    <row r="15427" spans="1:26" customHeight="1" ht="18" hidden="true" outlineLevel="3">
      <c r="A15427" s="2" t="s">
        <v>29792</v>
      </c>
      <c r="B15427" s="3" t="s">
        <v>29793</v>
      </c>
      <c r="C15427" s="2"/>
      <c r="D15427" s="2" t="s">
        <v>16</v>
      </c>
      <c r="E15427" s="4">
        <f>10.00*(1-Z1%)</f>
        <v>10</v>
      </c>
      <c r="F15427" s="2">
        <v>10</v>
      </c>
      <c r="G15427" s="2"/>
    </row>
    <row r="15428" spans="1:26" customHeight="1" ht="18" hidden="true" outlineLevel="3">
      <c r="A15428" s="2" t="s">
        <v>29794</v>
      </c>
      <c r="B15428" s="3" t="s">
        <v>29795</v>
      </c>
      <c r="C15428" s="2"/>
      <c r="D15428" s="2" t="s">
        <v>16</v>
      </c>
      <c r="E15428" s="4">
        <f>10.00*(1-Z1%)</f>
        <v>10</v>
      </c>
      <c r="F15428" s="2">
        <v>7</v>
      </c>
      <c r="G15428" s="2"/>
    </row>
    <row r="15429" spans="1:26" customHeight="1" ht="35" hidden="true" outlineLevel="3">
      <c r="A15429" s="5" t="s">
        <v>29796</v>
      </c>
      <c r="B15429" s="5"/>
      <c r="C15429" s="5"/>
      <c r="D15429" s="5"/>
      <c r="E15429" s="5"/>
      <c r="F15429" s="5"/>
      <c r="G15429" s="5"/>
    </row>
    <row r="15430" spans="1:26" customHeight="1" ht="18" hidden="true" outlineLevel="3">
      <c r="A15430" s="2" t="s">
        <v>29797</v>
      </c>
      <c r="B15430" s="3" t="s">
        <v>29798</v>
      </c>
      <c r="C15430" s="2"/>
      <c r="D15430" s="2" t="s">
        <v>16</v>
      </c>
      <c r="E15430" s="4">
        <f>5.00*(1-Z1%)</f>
        <v>5</v>
      </c>
      <c r="F15430" s="2">
        <v>3</v>
      </c>
      <c r="G15430" s="2"/>
    </row>
    <row r="15431" spans="1:26" customHeight="1" ht="18" hidden="true" outlineLevel="3">
      <c r="A15431" s="2" t="s">
        <v>29799</v>
      </c>
      <c r="B15431" s="3" t="s">
        <v>29800</v>
      </c>
      <c r="C15431" s="2"/>
      <c r="D15431" s="2" t="s">
        <v>16</v>
      </c>
      <c r="E15431" s="4">
        <f>5.00*(1-Z1%)</f>
        <v>5</v>
      </c>
      <c r="F15431" s="2">
        <v>5</v>
      </c>
      <c r="G15431" s="2"/>
    </row>
    <row r="15432" spans="1:26" customHeight="1" ht="18" hidden="true" outlineLevel="3">
      <c r="A15432" s="2" t="s">
        <v>29801</v>
      </c>
      <c r="B15432" s="3" t="s">
        <v>29802</v>
      </c>
      <c r="C15432" s="2"/>
      <c r="D15432" s="2" t="s">
        <v>16</v>
      </c>
      <c r="E15432" s="4">
        <f>5.00*(1-Z1%)</f>
        <v>5</v>
      </c>
      <c r="F15432" s="2">
        <v>97</v>
      </c>
      <c r="G15432" s="2"/>
    </row>
    <row r="15433" spans="1:26" customHeight="1" ht="18" hidden="true" outlineLevel="3">
      <c r="A15433" s="2" t="s">
        <v>29803</v>
      </c>
      <c r="B15433" s="3" t="s">
        <v>29804</v>
      </c>
      <c r="C15433" s="2"/>
      <c r="D15433" s="2" t="s">
        <v>16</v>
      </c>
      <c r="E15433" s="4">
        <f>5.00*(1-Z1%)</f>
        <v>5</v>
      </c>
      <c r="F15433" s="2">
        <v>28</v>
      </c>
      <c r="G15433" s="2"/>
    </row>
    <row r="15434" spans="1:26" customHeight="1" ht="18" hidden="true" outlineLevel="3">
      <c r="A15434" s="2" t="s">
        <v>29805</v>
      </c>
      <c r="B15434" s="3" t="s">
        <v>29806</v>
      </c>
      <c r="C15434" s="2"/>
      <c r="D15434" s="2" t="s">
        <v>16</v>
      </c>
      <c r="E15434" s="4">
        <f>5.00*(1-Z1%)</f>
        <v>5</v>
      </c>
      <c r="F15434" s="2">
        <v>77</v>
      </c>
      <c r="G15434" s="2"/>
    </row>
    <row r="15435" spans="1:26" customHeight="1" ht="18" hidden="true" outlineLevel="3">
      <c r="A15435" s="2" t="s">
        <v>29807</v>
      </c>
      <c r="B15435" s="3" t="s">
        <v>29808</v>
      </c>
      <c r="C15435" s="2"/>
      <c r="D15435" s="2" t="s">
        <v>16</v>
      </c>
      <c r="E15435" s="4">
        <f>5.00*(1-Z1%)</f>
        <v>5</v>
      </c>
      <c r="F15435" s="2">
        <v>4</v>
      </c>
      <c r="G15435" s="2"/>
    </row>
    <row r="15436" spans="1:26" customHeight="1" ht="18" hidden="true" outlineLevel="3">
      <c r="A15436" s="2" t="s">
        <v>29809</v>
      </c>
      <c r="B15436" s="3" t="s">
        <v>29810</v>
      </c>
      <c r="C15436" s="2"/>
      <c r="D15436" s="2" t="s">
        <v>16</v>
      </c>
      <c r="E15436" s="4">
        <f>5.00*(1-Z1%)</f>
        <v>5</v>
      </c>
      <c r="F15436" s="2">
        <v>29</v>
      </c>
      <c r="G15436" s="2"/>
    </row>
    <row r="15437" spans="1:26" customHeight="1" ht="18" hidden="true" outlineLevel="3">
      <c r="A15437" s="2" t="s">
        <v>29811</v>
      </c>
      <c r="B15437" s="3" t="s">
        <v>29812</v>
      </c>
      <c r="C15437" s="2"/>
      <c r="D15437" s="2" t="s">
        <v>16</v>
      </c>
      <c r="E15437" s="4">
        <f>5.00*(1-Z1%)</f>
        <v>5</v>
      </c>
      <c r="F15437" s="2">
        <v>59</v>
      </c>
      <c r="G15437" s="2"/>
    </row>
    <row r="15438" spans="1:26" customHeight="1" ht="18" hidden="true" outlineLevel="3">
      <c r="A15438" s="2" t="s">
        <v>29813</v>
      </c>
      <c r="B15438" s="3" t="s">
        <v>29814</v>
      </c>
      <c r="C15438" s="2"/>
      <c r="D15438" s="2" t="s">
        <v>16</v>
      </c>
      <c r="E15438" s="4">
        <f>5.00*(1-Z1%)</f>
        <v>5</v>
      </c>
      <c r="F15438" s="2">
        <v>70</v>
      </c>
      <c r="G15438" s="2"/>
    </row>
    <row r="15439" spans="1:26" customHeight="1" ht="18" hidden="true" outlineLevel="3">
      <c r="A15439" s="2" t="s">
        <v>29815</v>
      </c>
      <c r="B15439" s="3" t="s">
        <v>29816</v>
      </c>
      <c r="C15439" s="2"/>
      <c r="D15439" s="2" t="s">
        <v>16</v>
      </c>
      <c r="E15439" s="4">
        <f>5.00*(1-Z1%)</f>
        <v>5</v>
      </c>
      <c r="F15439" s="2">
        <v>124</v>
      </c>
      <c r="G15439" s="2"/>
    </row>
    <row r="15440" spans="1:26" customHeight="1" ht="18" hidden="true" outlineLevel="3">
      <c r="A15440" s="2" t="s">
        <v>29817</v>
      </c>
      <c r="B15440" s="3" t="s">
        <v>29818</v>
      </c>
      <c r="C15440" s="2"/>
      <c r="D15440" s="2" t="s">
        <v>16</v>
      </c>
      <c r="E15440" s="4">
        <f>5.00*(1-Z1%)</f>
        <v>5</v>
      </c>
      <c r="F15440" s="2">
        <v>2</v>
      </c>
      <c r="G15440" s="2"/>
    </row>
    <row r="15441" spans="1:26" customHeight="1" ht="18" hidden="true" outlineLevel="3">
      <c r="A15441" s="2" t="s">
        <v>29819</v>
      </c>
      <c r="B15441" s="3" t="s">
        <v>29820</v>
      </c>
      <c r="C15441" s="2"/>
      <c r="D15441" s="2" t="s">
        <v>16</v>
      </c>
      <c r="E15441" s="4">
        <f>5.00*(1-Z1%)</f>
        <v>5</v>
      </c>
      <c r="F15441" s="2">
        <v>106</v>
      </c>
      <c r="G15441" s="2"/>
    </row>
    <row r="15442" spans="1:26" customHeight="1" ht="18" hidden="true" outlineLevel="3">
      <c r="A15442" s="2" t="s">
        <v>29821</v>
      </c>
      <c r="B15442" s="3" t="s">
        <v>29822</v>
      </c>
      <c r="C15442" s="2"/>
      <c r="D15442" s="2" t="s">
        <v>16</v>
      </c>
      <c r="E15442" s="4">
        <f>5.00*(1-Z1%)</f>
        <v>5</v>
      </c>
      <c r="F15442" s="2">
        <v>7</v>
      </c>
      <c r="G15442" s="2"/>
    </row>
    <row r="15443" spans="1:26" customHeight="1" ht="18" hidden="true" outlineLevel="3">
      <c r="A15443" s="2" t="s">
        <v>29823</v>
      </c>
      <c r="B15443" s="3" t="s">
        <v>29824</v>
      </c>
      <c r="C15443" s="2"/>
      <c r="D15443" s="2" t="s">
        <v>16</v>
      </c>
      <c r="E15443" s="4">
        <f>5.00*(1-Z1%)</f>
        <v>5</v>
      </c>
      <c r="F15443" s="2">
        <v>35</v>
      </c>
      <c r="G15443" s="2"/>
    </row>
    <row r="15444" spans="1:26" customHeight="1" ht="18" hidden="true" outlineLevel="3">
      <c r="A15444" s="2" t="s">
        <v>29825</v>
      </c>
      <c r="B15444" s="3" t="s">
        <v>29826</v>
      </c>
      <c r="C15444" s="2"/>
      <c r="D15444" s="2" t="s">
        <v>16</v>
      </c>
      <c r="E15444" s="4">
        <f>5.00*(1-Z1%)</f>
        <v>5</v>
      </c>
      <c r="F15444" s="2">
        <v>58</v>
      </c>
      <c r="G15444" s="2"/>
    </row>
    <row r="15445" spans="1:26" customHeight="1" ht="18" hidden="true" outlineLevel="3">
      <c r="A15445" s="2" t="s">
        <v>29827</v>
      </c>
      <c r="B15445" s="3" t="s">
        <v>29828</v>
      </c>
      <c r="C15445" s="2"/>
      <c r="D15445" s="2" t="s">
        <v>16</v>
      </c>
      <c r="E15445" s="4">
        <f>10.00*(1-Z1%)</f>
        <v>10</v>
      </c>
      <c r="F15445" s="2">
        <v>165</v>
      </c>
      <c r="G15445" s="2"/>
    </row>
    <row r="15446" spans="1:26" customHeight="1" ht="18" hidden="true" outlineLevel="3">
      <c r="A15446" s="2" t="s">
        <v>29829</v>
      </c>
      <c r="B15446" s="3" t="s">
        <v>29830</v>
      </c>
      <c r="C15446" s="2"/>
      <c r="D15446" s="2" t="s">
        <v>16</v>
      </c>
      <c r="E15446" s="4">
        <f>10.00*(1-Z1%)</f>
        <v>10</v>
      </c>
      <c r="F15446" s="2">
        <v>130</v>
      </c>
      <c r="G15446" s="2"/>
    </row>
    <row r="15447" spans="1:26" customHeight="1" ht="18" hidden="true" outlineLevel="3">
      <c r="A15447" s="2" t="s">
        <v>29831</v>
      </c>
      <c r="B15447" s="3" t="s">
        <v>29832</v>
      </c>
      <c r="C15447" s="2"/>
      <c r="D15447" s="2" t="s">
        <v>16</v>
      </c>
      <c r="E15447" s="4">
        <f>10.00*(1-Z1%)</f>
        <v>10</v>
      </c>
      <c r="F15447" s="2">
        <v>110</v>
      </c>
      <c r="G15447" s="2"/>
    </row>
    <row r="15448" spans="1:26" customHeight="1" ht="18" hidden="true" outlineLevel="3">
      <c r="A15448" s="2" t="s">
        <v>29833</v>
      </c>
      <c r="B15448" s="3" t="s">
        <v>29834</v>
      </c>
      <c r="C15448" s="2"/>
      <c r="D15448" s="2" t="s">
        <v>16</v>
      </c>
      <c r="E15448" s="4">
        <f>10.00*(1-Z1%)</f>
        <v>10</v>
      </c>
      <c r="F15448" s="2">
        <v>116</v>
      </c>
      <c r="G15448" s="2"/>
    </row>
    <row r="15449" spans="1:26" customHeight="1" ht="18" hidden="true" outlineLevel="3">
      <c r="A15449" s="2" t="s">
        <v>29835</v>
      </c>
      <c r="B15449" s="3" t="s">
        <v>29836</v>
      </c>
      <c r="C15449" s="2"/>
      <c r="D15449" s="2" t="s">
        <v>16</v>
      </c>
      <c r="E15449" s="4">
        <f>10.00*(1-Z1%)</f>
        <v>10</v>
      </c>
      <c r="F15449" s="2">
        <v>114</v>
      </c>
      <c r="G15449" s="2"/>
    </row>
    <row r="15450" spans="1:26" customHeight="1" ht="18" hidden="true" outlineLevel="3">
      <c r="A15450" s="2" t="s">
        <v>29837</v>
      </c>
      <c r="B15450" s="3" t="s">
        <v>29838</v>
      </c>
      <c r="C15450" s="2"/>
      <c r="D15450" s="2" t="s">
        <v>16</v>
      </c>
      <c r="E15450" s="4">
        <f>10.00*(1-Z1%)</f>
        <v>10</v>
      </c>
      <c r="F15450" s="2">
        <v>114</v>
      </c>
      <c r="G15450" s="2"/>
    </row>
    <row r="15451" spans="1:26" customHeight="1" ht="18" hidden="true" outlineLevel="3">
      <c r="A15451" s="2" t="s">
        <v>29839</v>
      </c>
      <c r="B15451" s="3" t="s">
        <v>29840</v>
      </c>
      <c r="C15451" s="2"/>
      <c r="D15451" s="2" t="s">
        <v>16</v>
      </c>
      <c r="E15451" s="4">
        <f>10.00*(1-Z1%)</f>
        <v>10</v>
      </c>
      <c r="F15451" s="2">
        <v>189</v>
      </c>
      <c r="G15451" s="2"/>
    </row>
    <row r="15452" spans="1:26" customHeight="1" ht="18" hidden="true" outlineLevel="3">
      <c r="A15452" s="2" t="s">
        <v>29841</v>
      </c>
      <c r="B15452" s="3" t="s">
        <v>29842</v>
      </c>
      <c r="C15452" s="2"/>
      <c r="D15452" s="2" t="s">
        <v>16</v>
      </c>
      <c r="E15452" s="4">
        <f>5.00*(1-Z1%)</f>
        <v>5</v>
      </c>
      <c r="F15452" s="2">
        <v>26</v>
      </c>
      <c r="G15452" s="2"/>
    </row>
    <row r="15453" spans="1:26" customHeight="1" ht="18" hidden="true" outlineLevel="3">
      <c r="A15453" s="2" t="s">
        <v>29843</v>
      </c>
      <c r="B15453" s="3" t="s">
        <v>29844</v>
      </c>
      <c r="C15453" s="2"/>
      <c r="D15453" s="2" t="s">
        <v>16</v>
      </c>
      <c r="E15453" s="4">
        <f>10.00*(1-Z1%)</f>
        <v>10</v>
      </c>
      <c r="F15453" s="2">
        <v>108</v>
      </c>
      <c r="G15453" s="2"/>
    </row>
    <row r="15454" spans="1:26" customHeight="1" ht="18" hidden="true" outlineLevel="3">
      <c r="A15454" s="2" t="s">
        <v>29845</v>
      </c>
      <c r="B15454" s="3" t="s">
        <v>29846</v>
      </c>
      <c r="C15454" s="2"/>
      <c r="D15454" s="2" t="s">
        <v>16</v>
      </c>
      <c r="E15454" s="4">
        <f>10.00*(1-Z1%)</f>
        <v>10</v>
      </c>
      <c r="F15454" s="2">
        <v>133</v>
      </c>
      <c r="G15454" s="2"/>
    </row>
    <row r="15455" spans="1:26" customHeight="1" ht="18" hidden="true" outlineLevel="3">
      <c r="A15455" s="2" t="s">
        <v>29847</v>
      </c>
      <c r="B15455" s="3" t="s">
        <v>29848</v>
      </c>
      <c r="C15455" s="2"/>
      <c r="D15455" s="2" t="s">
        <v>16</v>
      </c>
      <c r="E15455" s="4">
        <f>10.00*(1-Z1%)</f>
        <v>10</v>
      </c>
      <c r="F15455" s="2">
        <v>87</v>
      </c>
      <c r="G15455" s="2"/>
    </row>
    <row r="15456" spans="1:26" customHeight="1" ht="18" hidden="true" outlineLevel="3">
      <c r="A15456" s="2" t="s">
        <v>29849</v>
      </c>
      <c r="B15456" s="3" t="s">
        <v>29850</v>
      </c>
      <c r="C15456" s="2"/>
      <c r="D15456" s="2" t="s">
        <v>16</v>
      </c>
      <c r="E15456" s="4">
        <f>10.00*(1-Z1%)</f>
        <v>10</v>
      </c>
      <c r="F15456" s="2">
        <v>104</v>
      </c>
      <c r="G15456" s="2"/>
    </row>
    <row r="15457" spans="1:26" customHeight="1" ht="18" hidden="true" outlineLevel="3">
      <c r="A15457" s="2" t="s">
        <v>29851</v>
      </c>
      <c r="B15457" s="3" t="s">
        <v>29852</v>
      </c>
      <c r="C15457" s="2"/>
      <c r="D15457" s="2" t="s">
        <v>16</v>
      </c>
      <c r="E15457" s="4">
        <f>5.00*(1-Z1%)</f>
        <v>5</v>
      </c>
      <c r="F15457" s="2">
        <v>51</v>
      </c>
      <c r="G15457" s="2"/>
    </row>
    <row r="15458" spans="1:26" customHeight="1" ht="18" hidden="true" outlineLevel="3">
      <c r="A15458" s="2" t="s">
        <v>29853</v>
      </c>
      <c r="B15458" s="3" t="s">
        <v>29854</v>
      </c>
      <c r="C15458" s="2"/>
      <c r="D15458" s="2" t="s">
        <v>16</v>
      </c>
      <c r="E15458" s="4">
        <f>10.00*(1-Z1%)</f>
        <v>10</v>
      </c>
      <c r="F15458" s="2">
        <v>57</v>
      </c>
      <c r="G15458" s="2"/>
    </row>
    <row r="15459" spans="1:26" customHeight="1" ht="35" hidden="true" outlineLevel="3">
      <c r="A15459" s="5" t="s">
        <v>29855</v>
      </c>
      <c r="B15459" s="5"/>
      <c r="C15459" s="5"/>
      <c r="D15459" s="5"/>
      <c r="E15459" s="5"/>
      <c r="F15459" s="5"/>
      <c r="G15459" s="5"/>
    </row>
    <row r="15460" spans="1:26" customHeight="1" ht="18" hidden="true" outlineLevel="3">
      <c r="A15460" s="2" t="s">
        <v>29856</v>
      </c>
      <c r="B15460" s="3" t="s">
        <v>29857</v>
      </c>
      <c r="C15460" s="2"/>
      <c r="D15460" s="2" t="s">
        <v>16</v>
      </c>
      <c r="E15460" s="4">
        <f>140.00*(1-Z1%)</f>
        <v>140</v>
      </c>
      <c r="F15460" s="2">
        <v>3</v>
      </c>
      <c r="G15460" s="2"/>
    </row>
    <row r="15461" spans="1:26" customHeight="1" ht="18" hidden="true" outlineLevel="3">
      <c r="A15461" s="2" t="s">
        <v>29858</v>
      </c>
      <c r="B15461" s="3" t="s">
        <v>29859</v>
      </c>
      <c r="C15461" s="2"/>
      <c r="D15461" s="2" t="s">
        <v>16</v>
      </c>
      <c r="E15461" s="4">
        <f>120.00*(1-Z1%)</f>
        <v>120</v>
      </c>
      <c r="F15461" s="2">
        <v>1</v>
      </c>
      <c r="G15461" s="2"/>
    </row>
    <row r="15462" spans="1:26" customHeight="1" ht="18" hidden="true" outlineLevel="3">
      <c r="A15462" s="2" t="s">
        <v>29860</v>
      </c>
      <c r="B15462" s="3" t="s">
        <v>29861</v>
      </c>
      <c r="C15462" s="2"/>
      <c r="D15462" s="2" t="s">
        <v>16</v>
      </c>
      <c r="E15462" s="4">
        <f>120.00*(1-Z1%)</f>
        <v>120</v>
      </c>
      <c r="F15462" s="2">
        <v>2</v>
      </c>
      <c r="G15462" s="2"/>
    </row>
    <row r="15463" spans="1:26" customHeight="1" ht="18" hidden="true" outlineLevel="3">
      <c r="A15463" s="2" t="s">
        <v>29862</v>
      </c>
      <c r="B15463" s="3" t="s">
        <v>29863</v>
      </c>
      <c r="C15463" s="2"/>
      <c r="D15463" s="2" t="s">
        <v>16</v>
      </c>
      <c r="E15463" s="4">
        <f>35.00*(1-Z1%)</f>
        <v>35</v>
      </c>
      <c r="F15463" s="2">
        <v>10</v>
      </c>
      <c r="G15463" s="2"/>
    </row>
    <row r="15464" spans="1:26" customHeight="1" ht="18" hidden="true" outlineLevel="3">
      <c r="A15464" s="2" t="s">
        <v>29864</v>
      </c>
      <c r="B15464" s="3" t="s">
        <v>29865</v>
      </c>
      <c r="C15464" s="2"/>
      <c r="D15464" s="2" t="s">
        <v>16</v>
      </c>
      <c r="E15464" s="4">
        <f>40.00*(1-Z1%)</f>
        <v>40</v>
      </c>
      <c r="F15464" s="2">
        <v>4</v>
      </c>
      <c r="G15464" s="2"/>
    </row>
    <row r="15465" spans="1:26" customHeight="1" ht="18" hidden="true" outlineLevel="3">
      <c r="A15465" s="2" t="s">
        <v>29866</v>
      </c>
      <c r="B15465" s="3" t="s">
        <v>29867</v>
      </c>
      <c r="C15465" s="2"/>
      <c r="D15465" s="2" t="s">
        <v>16</v>
      </c>
      <c r="E15465" s="4">
        <f>10.00*(1-Z1%)</f>
        <v>10</v>
      </c>
      <c r="F15465" s="2">
        <v>9</v>
      </c>
      <c r="G15465" s="2"/>
    </row>
    <row r="15466" spans="1:26" customHeight="1" ht="18" hidden="true" outlineLevel="3">
      <c r="A15466" s="2" t="s">
        <v>29868</v>
      </c>
      <c r="B15466" s="3" t="s">
        <v>29869</v>
      </c>
      <c r="C15466" s="2"/>
      <c r="D15466" s="2" t="s">
        <v>16</v>
      </c>
      <c r="E15466" s="4">
        <f>20.00*(1-Z1%)</f>
        <v>20</v>
      </c>
      <c r="F15466" s="2">
        <v>3</v>
      </c>
      <c r="G15466" s="2"/>
    </row>
    <row r="15467" spans="1:26" customHeight="1" ht="18" hidden="true" outlineLevel="3">
      <c r="A15467" s="2" t="s">
        <v>29870</v>
      </c>
      <c r="B15467" s="3" t="s">
        <v>29871</v>
      </c>
      <c r="C15467" s="2"/>
      <c r="D15467" s="2" t="s">
        <v>16</v>
      </c>
      <c r="E15467" s="4">
        <f>15.00*(1-Z1%)</f>
        <v>15</v>
      </c>
      <c r="F15467" s="2">
        <v>8</v>
      </c>
      <c r="G15467" s="2"/>
    </row>
    <row r="15468" spans="1:26" customHeight="1" ht="18" hidden="true" outlineLevel="3">
      <c r="A15468" s="2" t="s">
        <v>29872</v>
      </c>
      <c r="B15468" s="3" t="s">
        <v>29873</v>
      </c>
      <c r="C15468" s="2"/>
      <c r="D15468" s="2" t="s">
        <v>16</v>
      </c>
      <c r="E15468" s="4">
        <f>35.00*(1-Z1%)</f>
        <v>35</v>
      </c>
      <c r="F15468" s="2">
        <v>10</v>
      </c>
      <c r="G15468" s="2"/>
    </row>
    <row r="15469" spans="1:26" customHeight="1" ht="18" hidden="true" outlineLevel="3">
      <c r="A15469" s="2" t="s">
        <v>29874</v>
      </c>
      <c r="B15469" s="3" t="s">
        <v>29875</v>
      </c>
      <c r="C15469" s="2"/>
      <c r="D15469" s="2" t="s">
        <v>16</v>
      </c>
      <c r="E15469" s="4">
        <f>15.00*(1-Z1%)</f>
        <v>15</v>
      </c>
      <c r="F15469" s="2">
        <v>10</v>
      </c>
      <c r="G15469" s="2"/>
    </row>
    <row r="15470" spans="1:26" customHeight="1" ht="18" hidden="true" outlineLevel="3">
      <c r="A15470" s="2" t="s">
        <v>29876</v>
      </c>
      <c r="B15470" s="3" t="s">
        <v>29877</v>
      </c>
      <c r="C15470" s="2"/>
      <c r="D15470" s="2" t="s">
        <v>16</v>
      </c>
      <c r="E15470" s="4">
        <f>10.00*(1-Z1%)</f>
        <v>10</v>
      </c>
      <c r="F15470" s="2">
        <v>10</v>
      </c>
      <c r="G15470" s="2"/>
    </row>
    <row r="15471" spans="1:26" customHeight="1" ht="18" hidden="true" outlineLevel="3">
      <c r="A15471" s="2" t="s">
        <v>29878</v>
      </c>
      <c r="B15471" s="3" t="s">
        <v>29879</v>
      </c>
      <c r="C15471" s="2"/>
      <c r="D15471" s="2" t="s">
        <v>16</v>
      </c>
      <c r="E15471" s="4">
        <f>30.00*(1-Z1%)</f>
        <v>30</v>
      </c>
      <c r="F15471" s="2">
        <v>5</v>
      </c>
      <c r="G15471" s="2"/>
    </row>
    <row r="15472" spans="1:26" customHeight="1" ht="18" hidden="true" outlineLevel="3">
      <c r="A15472" s="2" t="s">
        <v>29880</v>
      </c>
      <c r="B15472" s="3" t="s">
        <v>29881</v>
      </c>
      <c r="C15472" s="2"/>
      <c r="D15472" s="2" t="s">
        <v>16</v>
      </c>
      <c r="E15472" s="4">
        <f>40.00*(1-Z1%)</f>
        <v>40</v>
      </c>
      <c r="F15472" s="2">
        <v>2</v>
      </c>
      <c r="G15472" s="2"/>
    </row>
    <row r="15473" spans="1:26" customHeight="1" ht="18" hidden="true" outlineLevel="3">
      <c r="A15473" s="2" t="s">
        <v>29882</v>
      </c>
      <c r="B15473" s="3" t="s">
        <v>29883</v>
      </c>
      <c r="C15473" s="2"/>
      <c r="D15473" s="2" t="s">
        <v>16</v>
      </c>
      <c r="E15473" s="4">
        <f>30.00*(1-Z1%)</f>
        <v>30</v>
      </c>
      <c r="F15473" s="2">
        <v>5</v>
      </c>
      <c r="G15473" s="2"/>
    </row>
    <row r="15474" spans="1:26" customHeight="1" ht="18" hidden="true" outlineLevel="3">
      <c r="A15474" s="2" t="s">
        <v>29884</v>
      </c>
      <c r="B15474" s="3" t="s">
        <v>29885</v>
      </c>
      <c r="C15474" s="2"/>
      <c r="D15474" s="2" t="s">
        <v>16</v>
      </c>
      <c r="E15474" s="4">
        <f>60.00*(1-Z1%)</f>
        <v>60</v>
      </c>
      <c r="F15474" s="2">
        <v>3</v>
      </c>
      <c r="G15474" s="2"/>
    </row>
    <row r="15475" spans="1:26" customHeight="1" ht="18" hidden="true" outlineLevel="3">
      <c r="A15475" s="2" t="s">
        <v>29886</v>
      </c>
      <c r="B15475" s="3" t="s">
        <v>29887</v>
      </c>
      <c r="C15475" s="2"/>
      <c r="D15475" s="2" t="s">
        <v>16</v>
      </c>
      <c r="E15475" s="4">
        <f>15.00*(1-Z1%)</f>
        <v>15</v>
      </c>
      <c r="F15475" s="2">
        <v>5</v>
      </c>
      <c r="G15475" s="2"/>
    </row>
    <row r="15476" spans="1:26" customHeight="1" ht="18" hidden="true" outlineLevel="3">
      <c r="A15476" s="2" t="s">
        <v>29888</v>
      </c>
      <c r="B15476" s="3" t="s">
        <v>29889</v>
      </c>
      <c r="C15476" s="2"/>
      <c r="D15476" s="2" t="s">
        <v>16</v>
      </c>
      <c r="E15476" s="4">
        <f>10.00*(1-Z1%)</f>
        <v>10</v>
      </c>
      <c r="F15476" s="2">
        <v>9</v>
      </c>
      <c r="G15476" s="2"/>
    </row>
    <row r="15477" spans="1:26" customHeight="1" ht="18" hidden="true" outlineLevel="3">
      <c r="A15477" s="2" t="s">
        <v>29890</v>
      </c>
      <c r="B15477" s="3" t="s">
        <v>29891</v>
      </c>
      <c r="C15477" s="2"/>
      <c r="D15477" s="2" t="s">
        <v>16</v>
      </c>
      <c r="E15477" s="4">
        <f>15.00*(1-Z1%)</f>
        <v>15</v>
      </c>
      <c r="F15477" s="2">
        <v>7</v>
      </c>
      <c r="G15477" s="2"/>
    </row>
    <row r="15478" spans="1:26" customHeight="1" ht="18" hidden="true" outlineLevel="3">
      <c r="A15478" s="2" t="s">
        <v>29892</v>
      </c>
      <c r="B15478" s="3" t="s">
        <v>29893</v>
      </c>
      <c r="C15478" s="2"/>
      <c r="D15478" s="2" t="s">
        <v>16</v>
      </c>
      <c r="E15478" s="4">
        <f>40.00*(1-Z1%)</f>
        <v>40</v>
      </c>
      <c r="F15478" s="2">
        <v>10</v>
      </c>
      <c r="G15478" s="2"/>
    </row>
    <row r="15479" spans="1:26" customHeight="1" ht="18" hidden="true" outlineLevel="3">
      <c r="A15479" s="2" t="s">
        <v>29894</v>
      </c>
      <c r="B15479" s="3" t="s">
        <v>29895</v>
      </c>
      <c r="C15479" s="2"/>
      <c r="D15479" s="2" t="s">
        <v>16</v>
      </c>
      <c r="E15479" s="4">
        <f>15.00*(1-Z1%)</f>
        <v>15</v>
      </c>
      <c r="F15479" s="2">
        <v>4</v>
      </c>
      <c r="G15479" s="2"/>
    </row>
    <row r="15480" spans="1:26" customHeight="1" ht="18" hidden="true" outlineLevel="3">
      <c r="A15480" s="2" t="s">
        <v>29896</v>
      </c>
      <c r="B15480" s="3" t="s">
        <v>29897</v>
      </c>
      <c r="C15480" s="2"/>
      <c r="D15480" s="2" t="s">
        <v>16</v>
      </c>
      <c r="E15480" s="4">
        <f>20.00*(1-Z1%)</f>
        <v>20</v>
      </c>
      <c r="F15480" s="2">
        <v>9</v>
      </c>
      <c r="G15480" s="2"/>
    </row>
    <row r="15481" spans="1:26" customHeight="1" ht="18" hidden="true" outlineLevel="3">
      <c r="A15481" s="2" t="s">
        <v>29898</v>
      </c>
      <c r="B15481" s="3" t="s">
        <v>29899</v>
      </c>
      <c r="C15481" s="2"/>
      <c r="D15481" s="2" t="s">
        <v>16</v>
      </c>
      <c r="E15481" s="4">
        <f>35.00*(1-Z1%)</f>
        <v>35</v>
      </c>
      <c r="F15481" s="2">
        <v>13</v>
      </c>
      <c r="G15481" s="2"/>
    </row>
    <row r="15482" spans="1:26" customHeight="1" ht="18" hidden="true" outlineLevel="3">
      <c r="A15482" s="2" t="s">
        <v>29900</v>
      </c>
      <c r="B15482" s="3" t="s">
        <v>29901</v>
      </c>
      <c r="C15482" s="2"/>
      <c r="D15482" s="2" t="s">
        <v>16</v>
      </c>
      <c r="E15482" s="4">
        <f>20.00*(1-Z1%)</f>
        <v>20</v>
      </c>
      <c r="F15482" s="2">
        <v>5</v>
      </c>
      <c r="G15482" s="2"/>
    </row>
    <row r="15483" spans="1:26" customHeight="1" ht="18" hidden="true" outlineLevel="3">
      <c r="A15483" s="2" t="s">
        <v>29902</v>
      </c>
      <c r="B15483" s="3" t="s">
        <v>29903</v>
      </c>
      <c r="C15483" s="2"/>
      <c r="D15483" s="2" t="s">
        <v>16</v>
      </c>
      <c r="E15483" s="4">
        <f>10.00*(1-Z1%)</f>
        <v>10</v>
      </c>
      <c r="F15483" s="2">
        <v>8</v>
      </c>
      <c r="G15483" s="2"/>
    </row>
    <row r="15484" spans="1:26" customHeight="1" ht="18" hidden="true" outlineLevel="3">
      <c r="A15484" s="2" t="s">
        <v>29904</v>
      </c>
      <c r="B15484" s="3" t="s">
        <v>29905</v>
      </c>
      <c r="C15484" s="2"/>
      <c r="D15484" s="2" t="s">
        <v>16</v>
      </c>
      <c r="E15484" s="4">
        <f>40.00*(1-Z1%)</f>
        <v>40</v>
      </c>
      <c r="F15484" s="2">
        <v>10</v>
      </c>
      <c r="G15484" s="2"/>
    </row>
    <row r="15485" spans="1:26" customHeight="1" ht="18" hidden="true" outlineLevel="3">
      <c r="A15485" s="2" t="s">
        <v>29906</v>
      </c>
      <c r="B15485" s="3" t="s">
        <v>29907</v>
      </c>
      <c r="C15485" s="2"/>
      <c r="D15485" s="2" t="s">
        <v>16</v>
      </c>
      <c r="E15485" s="4">
        <f>20.00*(1-Z1%)</f>
        <v>20</v>
      </c>
      <c r="F15485" s="2">
        <v>7</v>
      </c>
      <c r="G15485" s="2"/>
    </row>
    <row r="15486" spans="1:26" customHeight="1" ht="18" hidden="true" outlineLevel="3">
      <c r="A15486" s="2" t="s">
        <v>29908</v>
      </c>
      <c r="B15486" s="3" t="s">
        <v>29909</v>
      </c>
      <c r="C15486" s="2"/>
      <c r="D15486" s="2" t="s">
        <v>16</v>
      </c>
      <c r="E15486" s="4">
        <f>20.00*(1-Z1%)</f>
        <v>20</v>
      </c>
      <c r="F15486" s="2">
        <v>8</v>
      </c>
      <c r="G15486" s="2"/>
    </row>
    <row r="15487" spans="1:26" customHeight="1" ht="18" hidden="true" outlineLevel="3">
      <c r="A15487" s="2" t="s">
        <v>29910</v>
      </c>
      <c r="B15487" s="3" t="s">
        <v>29911</v>
      </c>
      <c r="C15487" s="2"/>
      <c r="D15487" s="2" t="s">
        <v>16</v>
      </c>
      <c r="E15487" s="4">
        <f>15.00*(1-Z1%)</f>
        <v>15</v>
      </c>
      <c r="F15487" s="2">
        <v>9</v>
      </c>
      <c r="G15487" s="2"/>
    </row>
    <row r="15488" spans="1:26" customHeight="1" ht="18" hidden="true" outlineLevel="3">
      <c r="A15488" s="2" t="s">
        <v>29912</v>
      </c>
      <c r="B15488" s="3" t="s">
        <v>29913</v>
      </c>
      <c r="C15488" s="2"/>
      <c r="D15488" s="2" t="s">
        <v>16</v>
      </c>
      <c r="E15488" s="4">
        <f>50.00*(1-Z1%)</f>
        <v>50</v>
      </c>
      <c r="F15488" s="2">
        <v>4</v>
      </c>
      <c r="G15488" s="2"/>
    </row>
    <row r="15489" spans="1:26" customHeight="1" ht="18" hidden="true" outlineLevel="3">
      <c r="A15489" s="2" t="s">
        <v>29914</v>
      </c>
      <c r="B15489" s="3" t="s">
        <v>29915</v>
      </c>
      <c r="C15489" s="2"/>
      <c r="D15489" s="2" t="s">
        <v>16</v>
      </c>
      <c r="E15489" s="4">
        <f>40.00*(1-Z1%)</f>
        <v>40</v>
      </c>
      <c r="F15489" s="2">
        <v>13</v>
      </c>
      <c r="G15489" s="2"/>
    </row>
    <row r="15490" spans="1:26" customHeight="1" ht="18" hidden="true" outlineLevel="3">
      <c r="A15490" s="2" t="s">
        <v>29916</v>
      </c>
      <c r="B15490" s="3" t="s">
        <v>29917</v>
      </c>
      <c r="C15490" s="2"/>
      <c r="D15490" s="2" t="s">
        <v>16</v>
      </c>
      <c r="E15490" s="4">
        <f>15.00*(1-Z1%)</f>
        <v>15</v>
      </c>
      <c r="F15490" s="2">
        <v>3</v>
      </c>
      <c r="G15490" s="2"/>
    </row>
    <row r="15491" spans="1:26" customHeight="1" ht="18" hidden="true" outlineLevel="3">
      <c r="A15491" s="2" t="s">
        <v>29918</v>
      </c>
      <c r="B15491" s="3" t="s">
        <v>29919</v>
      </c>
      <c r="C15491" s="2"/>
      <c r="D15491" s="2" t="s">
        <v>16</v>
      </c>
      <c r="E15491" s="4">
        <f>10.00*(1-Z1%)</f>
        <v>10</v>
      </c>
      <c r="F15491" s="2">
        <v>5</v>
      </c>
      <c r="G15491" s="2"/>
    </row>
    <row r="15492" spans="1:26" customHeight="1" ht="18" hidden="true" outlineLevel="3">
      <c r="A15492" s="2" t="s">
        <v>29920</v>
      </c>
      <c r="B15492" s="3" t="s">
        <v>29921</v>
      </c>
      <c r="C15492" s="2"/>
      <c r="D15492" s="2" t="s">
        <v>16</v>
      </c>
      <c r="E15492" s="4">
        <f>35.00*(1-Z1%)</f>
        <v>35</v>
      </c>
      <c r="F15492" s="2">
        <v>8</v>
      </c>
      <c r="G15492" s="2"/>
    </row>
    <row r="15493" spans="1:26" customHeight="1" ht="18" hidden="true" outlineLevel="3">
      <c r="A15493" s="2" t="s">
        <v>29922</v>
      </c>
      <c r="B15493" s="3" t="s">
        <v>29923</v>
      </c>
      <c r="C15493" s="2"/>
      <c r="D15493" s="2" t="s">
        <v>16</v>
      </c>
      <c r="E15493" s="4">
        <f>60.00*(1-Z1%)</f>
        <v>60</v>
      </c>
      <c r="F15493" s="2">
        <v>11</v>
      </c>
      <c r="G15493" s="2"/>
    </row>
    <row r="15494" spans="1:26" customHeight="1" ht="18" hidden="true" outlineLevel="3">
      <c r="A15494" s="2" t="s">
        <v>29924</v>
      </c>
      <c r="B15494" s="3" t="s">
        <v>29925</v>
      </c>
      <c r="C15494" s="2"/>
      <c r="D15494" s="2" t="s">
        <v>16</v>
      </c>
      <c r="E15494" s="4">
        <f>40.00*(1-Z1%)</f>
        <v>40</v>
      </c>
      <c r="F15494" s="2">
        <v>5</v>
      </c>
      <c r="G15494" s="2"/>
    </row>
    <row r="15495" spans="1:26" customHeight="1" ht="18" hidden="true" outlineLevel="3">
      <c r="A15495" s="2" t="s">
        <v>29926</v>
      </c>
      <c r="B15495" s="3" t="s">
        <v>29927</v>
      </c>
      <c r="C15495" s="2"/>
      <c r="D15495" s="2" t="s">
        <v>16</v>
      </c>
      <c r="E15495" s="4">
        <f>40.00*(1-Z1%)</f>
        <v>40</v>
      </c>
      <c r="F15495" s="2">
        <v>12</v>
      </c>
      <c r="G15495" s="2"/>
    </row>
    <row r="15496" spans="1:26" customHeight="1" ht="18" hidden="true" outlineLevel="3">
      <c r="A15496" s="2" t="s">
        <v>29928</v>
      </c>
      <c r="B15496" s="3" t="s">
        <v>29929</v>
      </c>
      <c r="C15496" s="2"/>
      <c r="D15496" s="2" t="s">
        <v>16</v>
      </c>
      <c r="E15496" s="4">
        <f>40.00*(1-Z1%)</f>
        <v>40</v>
      </c>
      <c r="F15496" s="2">
        <v>4</v>
      </c>
      <c r="G15496" s="2"/>
    </row>
    <row r="15497" spans="1:26" customHeight="1" ht="18" hidden="true" outlineLevel="3">
      <c r="A15497" s="2" t="s">
        <v>29930</v>
      </c>
      <c r="B15497" s="3" t="s">
        <v>29931</v>
      </c>
      <c r="C15497" s="2"/>
      <c r="D15497" s="2" t="s">
        <v>16</v>
      </c>
      <c r="E15497" s="4">
        <f>20.00*(1-Z1%)</f>
        <v>20</v>
      </c>
      <c r="F15497" s="2">
        <v>6</v>
      </c>
      <c r="G15497" s="2"/>
    </row>
    <row r="15498" spans="1:26" customHeight="1" ht="18" hidden="true" outlineLevel="3">
      <c r="A15498" s="2" t="s">
        <v>29932</v>
      </c>
      <c r="B15498" s="3" t="s">
        <v>29933</v>
      </c>
      <c r="C15498" s="2"/>
      <c r="D15498" s="2" t="s">
        <v>16</v>
      </c>
      <c r="E15498" s="4">
        <f>40.00*(1-Z1%)</f>
        <v>40</v>
      </c>
      <c r="F15498" s="2">
        <v>12</v>
      </c>
      <c r="G15498" s="2"/>
    </row>
    <row r="15499" spans="1:26" customHeight="1" ht="18" hidden="true" outlineLevel="3">
      <c r="A15499" s="2" t="s">
        <v>29934</v>
      </c>
      <c r="B15499" s="3" t="s">
        <v>29935</v>
      </c>
      <c r="C15499" s="2"/>
      <c r="D15499" s="2" t="s">
        <v>16</v>
      </c>
      <c r="E15499" s="4">
        <f>35.00*(1-Z1%)</f>
        <v>35</v>
      </c>
      <c r="F15499" s="2">
        <v>11</v>
      </c>
      <c r="G15499" s="2"/>
    </row>
    <row r="15500" spans="1:26" customHeight="1" ht="18" hidden="true" outlineLevel="3">
      <c r="A15500" s="2" t="s">
        <v>29936</v>
      </c>
      <c r="B15500" s="3" t="s">
        <v>29937</v>
      </c>
      <c r="C15500" s="2"/>
      <c r="D15500" s="2" t="s">
        <v>16</v>
      </c>
      <c r="E15500" s="4">
        <f>35.00*(1-Z1%)</f>
        <v>35</v>
      </c>
      <c r="F15500" s="2">
        <v>11</v>
      </c>
      <c r="G15500" s="2"/>
    </row>
    <row r="15501" spans="1:26" customHeight="1" ht="18" hidden="true" outlineLevel="3">
      <c r="A15501" s="2" t="s">
        <v>29938</v>
      </c>
      <c r="B15501" s="3" t="s">
        <v>29939</v>
      </c>
      <c r="C15501" s="2"/>
      <c r="D15501" s="2" t="s">
        <v>16</v>
      </c>
      <c r="E15501" s="4">
        <f>30.00*(1-Z1%)</f>
        <v>30</v>
      </c>
      <c r="F15501" s="2">
        <v>7</v>
      </c>
      <c r="G15501" s="2"/>
    </row>
    <row r="15502" spans="1:26" customHeight="1" ht="18" hidden="true" outlineLevel="3">
      <c r="A15502" s="2" t="s">
        <v>29940</v>
      </c>
      <c r="B15502" s="3" t="s">
        <v>29941</v>
      </c>
      <c r="C15502" s="2"/>
      <c r="D15502" s="2" t="s">
        <v>16</v>
      </c>
      <c r="E15502" s="4">
        <f>40.00*(1-Z1%)</f>
        <v>40</v>
      </c>
      <c r="F15502" s="2">
        <v>13</v>
      </c>
      <c r="G15502" s="2"/>
    </row>
    <row r="15503" spans="1:26" customHeight="1" ht="18" hidden="true" outlineLevel="3">
      <c r="A15503" s="2" t="s">
        <v>29942</v>
      </c>
      <c r="B15503" s="3" t="s">
        <v>29943</v>
      </c>
      <c r="C15503" s="2"/>
      <c r="D15503" s="2" t="s">
        <v>16</v>
      </c>
      <c r="E15503" s="4">
        <f>40.00*(1-Z1%)</f>
        <v>40</v>
      </c>
      <c r="F15503" s="2">
        <v>11</v>
      </c>
      <c r="G15503" s="2"/>
    </row>
    <row r="15504" spans="1:26" customHeight="1" ht="18" hidden="true" outlineLevel="3">
      <c r="A15504" s="2" t="s">
        <v>29944</v>
      </c>
      <c r="B15504" s="3" t="s">
        <v>29945</v>
      </c>
      <c r="C15504" s="2"/>
      <c r="D15504" s="2" t="s">
        <v>16</v>
      </c>
      <c r="E15504" s="4">
        <f>40.00*(1-Z1%)</f>
        <v>40</v>
      </c>
      <c r="F15504" s="2">
        <v>10</v>
      </c>
      <c r="G15504" s="2"/>
    </row>
    <row r="15505" spans="1:26" customHeight="1" ht="18" hidden="true" outlineLevel="3">
      <c r="A15505" s="2" t="s">
        <v>29946</v>
      </c>
      <c r="B15505" s="3" t="s">
        <v>29947</v>
      </c>
      <c r="C15505" s="2"/>
      <c r="D15505" s="2" t="s">
        <v>16</v>
      </c>
      <c r="E15505" s="4">
        <f>60.00*(1-Z1%)</f>
        <v>60</v>
      </c>
      <c r="F15505" s="2">
        <v>1</v>
      </c>
      <c r="G15505" s="2"/>
    </row>
    <row r="15506" spans="1:26" customHeight="1" ht="18" hidden="true" outlineLevel="3">
      <c r="A15506" s="2" t="s">
        <v>29948</v>
      </c>
      <c r="B15506" s="3" t="s">
        <v>29949</v>
      </c>
      <c r="C15506" s="2"/>
      <c r="D15506" s="2" t="s">
        <v>16</v>
      </c>
      <c r="E15506" s="4">
        <f>30.00*(1-Z1%)</f>
        <v>30</v>
      </c>
      <c r="F15506" s="2">
        <v>5</v>
      </c>
      <c r="G15506" s="2"/>
    </row>
    <row r="15507" spans="1:26" customHeight="1" ht="18" hidden="true" outlineLevel="3">
      <c r="A15507" s="2" t="s">
        <v>29950</v>
      </c>
      <c r="B15507" s="3" t="s">
        <v>29951</v>
      </c>
      <c r="C15507" s="2"/>
      <c r="D15507" s="2" t="s">
        <v>16</v>
      </c>
      <c r="E15507" s="4">
        <f>35.00*(1-Z1%)</f>
        <v>35</v>
      </c>
      <c r="F15507" s="2">
        <v>10</v>
      </c>
      <c r="G15507" s="2"/>
    </row>
    <row r="15508" spans="1:26" customHeight="1" ht="18" hidden="true" outlineLevel="3">
      <c r="A15508" s="2" t="s">
        <v>29952</v>
      </c>
      <c r="B15508" s="3" t="s">
        <v>29953</v>
      </c>
      <c r="C15508" s="2"/>
      <c r="D15508" s="2" t="s">
        <v>16</v>
      </c>
      <c r="E15508" s="4">
        <f>40.00*(1-Z1%)</f>
        <v>40</v>
      </c>
      <c r="F15508" s="2">
        <v>1</v>
      </c>
      <c r="G15508" s="2"/>
    </row>
    <row r="15509" spans="1:26" customHeight="1" ht="18" hidden="true" outlineLevel="3">
      <c r="A15509" s="2" t="s">
        <v>29954</v>
      </c>
      <c r="B15509" s="3" t="s">
        <v>29955</v>
      </c>
      <c r="C15509" s="2"/>
      <c r="D15509" s="2" t="s">
        <v>16</v>
      </c>
      <c r="E15509" s="4">
        <f>10.00*(1-Z1%)</f>
        <v>10</v>
      </c>
      <c r="F15509" s="2">
        <v>10</v>
      </c>
      <c r="G15509" s="2"/>
    </row>
    <row r="15510" spans="1:26" customHeight="1" ht="18" hidden="true" outlineLevel="3">
      <c r="A15510" s="2" t="s">
        <v>29956</v>
      </c>
      <c r="B15510" s="3" t="s">
        <v>29957</v>
      </c>
      <c r="C15510" s="2"/>
      <c r="D15510" s="2" t="s">
        <v>16</v>
      </c>
      <c r="E15510" s="4">
        <f>10.00*(1-Z1%)</f>
        <v>10</v>
      </c>
      <c r="F15510" s="2">
        <v>8</v>
      </c>
      <c r="G15510" s="2"/>
    </row>
    <row r="15511" spans="1:26" customHeight="1" ht="18" hidden="true" outlineLevel="3">
      <c r="A15511" s="2" t="s">
        <v>29958</v>
      </c>
      <c r="B15511" s="3" t="s">
        <v>29959</v>
      </c>
      <c r="C15511" s="2"/>
      <c r="D15511" s="2" t="s">
        <v>16</v>
      </c>
      <c r="E15511" s="4">
        <f>40.00*(1-Z1%)</f>
        <v>40</v>
      </c>
      <c r="F15511" s="2">
        <v>6</v>
      </c>
      <c r="G15511" s="2"/>
    </row>
    <row r="15512" spans="1:26" customHeight="1" ht="35" hidden="true" outlineLevel="3">
      <c r="A15512" s="5" t="s">
        <v>11941</v>
      </c>
      <c r="B15512" s="5"/>
      <c r="C15512" s="5"/>
      <c r="D15512" s="5"/>
      <c r="E15512" s="5"/>
      <c r="F15512" s="5"/>
      <c r="G15512" s="5"/>
    </row>
    <row r="15513" spans="1:26" customHeight="1" ht="35" hidden="true" outlineLevel="4">
      <c r="A15513" s="5" t="s">
        <v>29960</v>
      </c>
      <c r="B15513" s="5"/>
      <c r="C15513" s="5"/>
      <c r="D15513" s="5"/>
      <c r="E15513" s="5"/>
      <c r="F15513" s="5"/>
      <c r="G15513" s="5"/>
    </row>
    <row r="15514" spans="1:26" customHeight="1" ht="36" hidden="true" outlineLevel="4">
      <c r="A15514" s="2" t="s">
        <v>29961</v>
      </c>
      <c r="B15514" s="3" t="s">
        <v>29962</v>
      </c>
      <c r="C15514" s="2"/>
      <c r="D15514" s="2" t="s">
        <v>16</v>
      </c>
      <c r="E15514" s="4">
        <f>80.00*(1-Z1%)</f>
        <v>80</v>
      </c>
      <c r="F15514" s="2">
        <v>9</v>
      </c>
      <c r="G15514" s="2"/>
    </row>
    <row r="15515" spans="1:26" customHeight="1" ht="36" hidden="true" outlineLevel="4">
      <c r="A15515" s="2" t="s">
        <v>29963</v>
      </c>
      <c r="B15515" s="3" t="s">
        <v>29964</v>
      </c>
      <c r="C15515" s="2"/>
      <c r="D15515" s="2" t="s">
        <v>16</v>
      </c>
      <c r="E15515" s="4">
        <f>80.00*(1-Z1%)</f>
        <v>80</v>
      </c>
      <c r="F15515" s="2">
        <v>12</v>
      </c>
      <c r="G15515" s="2"/>
    </row>
    <row r="15516" spans="1:26" customHeight="1" ht="36" hidden="true" outlineLevel="4">
      <c r="A15516" s="2" t="s">
        <v>29965</v>
      </c>
      <c r="B15516" s="3" t="s">
        <v>29966</v>
      </c>
      <c r="C15516" s="2"/>
      <c r="D15516" s="2" t="s">
        <v>16</v>
      </c>
      <c r="E15516" s="4">
        <f>100.00*(1-Z1%)</f>
        <v>100</v>
      </c>
      <c r="F15516" s="2">
        <v>7</v>
      </c>
      <c r="G15516" s="2"/>
    </row>
    <row r="15517" spans="1:26" customHeight="1" ht="36" hidden="true" outlineLevel="4">
      <c r="A15517" s="2" t="s">
        <v>29967</v>
      </c>
      <c r="B15517" s="3" t="s">
        <v>29968</v>
      </c>
      <c r="C15517" s="2"/>
      <c r="D15517" s="2" t="s">
        <v>16</v>
      </c>
      <c r="E15517" s="4">
        <f>100.00*(1-Z1%)</f>
        <v>100</v>
      </c>
      <c r="F15517" s="2">
        <v>3</v>
      </c>
      <c r="G15517" s="2"/>
    </row>
    <row r="15518" spans="1:26" customHeight="1" ht="36" hidden="true" outlineLevel="4">
      <c r="A15518" s="2" t="s">
        <v>29969</v>
      </c>
      <c r="B15518" s="3" t="s">
        <v>29970</v>
      </c>
      <c r="C15518" s="2"/>
      <c r="D15518" s="2" t="s">
        <v>16</v>
      </c>
      <c r="E15518" s="4">
        <f>80.00*(1-Z1%)</f>
        <v>80</v>
      </c>
      <c r="F15518" s="2">
        <v>6</v>
      </c>
      <c r="G15518" s="2"/>
    </row>
    <row r="15519" spans="1:26" customHeight="1" ht="36" hidden="true" outlineLevel="4">
      <c r="A15519" s="2" t="s">
        <v>29971</v>
      </c>
      <c r="B15519" s="3" t="s">
        <v>29972</v>
      </c>
      <c r="C15519" s="2"/>
      <c r="D15519" s="2" t="s">
        <v>16</v>
      </c>
      <c r="E15519" s="4">
        <f>100.00*(1-Z1%)</f>
        <v>100</v>
      </c>
      <c r="F15519" s="2">
        <v>3</v>
      </c>
      <c r="G15519" s="2"/>
    </row>
    <row r="15520" spans="1:26" customHeight="1" ht="36" hidden="true" outlineLevel="4">
      <c r="A15520" s="2" t="s">
        <v>29973</v>
      </c>
      <c r="B15520" s="3" t="s">
        <v>29974</v>
      </c>
      <c r="C15520" s="2"/>
      <c r="D15520" s="2" t="s">
        <v>16</v>
      </c>
      <c r="E15520" s="4">
        <f>80.00*(1-Z1%)</f>
        <v>80</v>
      </c>
      <c r="F15520" s="2">
        <v>8</v>
      </c>
      <c r="G15520" s="2"/>
    </row>
    <row r="15521" spans="1:26" customHeight="1" ht="36" hidden="true" outlineLevel="4">
      <c r="A15521" s="2" t="s">
        <v>29975</v>
      </c>
      <c r="B15521" s="3" t="s">
        <v>29976</v>
      </c>
      <c r="C15521" s="2"/>
      <c r="D15521" s="2" t="s">
        <v>16</v>
      </c>
      <c r="E15521" s="4">
        <f>100.00*(1-Z1%)</f>
        <v>100</v>
      </c>
      <c r="F15521" s="2">
        <v>2</v>
      </c>
      <c r="G15521" s="2"/>
    </row>
    <row r="15522" spans="1:26" customHeight="1" ht="36" hidden="true" outlineLevel="4">
      <c r="A15522" s="2" t="s">
        <v>29977</v>
      </c>
      <c r="B15522" s="3" t="s">
        <v>29978</v>
      </c>
      <c r="C15522" s="2"/>
      <c r="D15522" s="2" t="s">
        <v>16</v>
      </c>
      <c r="E15522" s="4">
        <f>120.00*(1-Z1%)</f>
        <v>120</v>
      </c>
      <c r="F15522" s="2">
        <v>20</v>
      </c>
      <c r="G15522" s="2"/>
    </row>
    <row r="15523" spans="1:26" customHeight="1" ht="36" hidden="true" outlineLevel="4">
      <c r="A15523" s="2" t="s">
        <v>29979</v>
      </c>
      <c r="B15523" s="3" t="s">
        <v>29980</v>
      </c>
      <c r="C15523" s="2"/>
      <c r="D15523" s="2" t="s">
        <v>16</v>
      </c>
      <c r="E15523" s="4">
        <f>80.00*(1-Z1%)</f>
        <v>80</v>
      </c>
      <c r="F15523" s="2">
        <v>3</v>
      </c>
      <c r="G15523" s="2"/>
    </row>
    <row r="15524" spans="1:26" customHeight="1" ht="36" hidden="true" outlineLevel="4">
      <c r="A15524" s="2" t="s">
        <v>29981</v>
      </c>
      <c r="B15524" s="3" t="s">
        <v>29982</v>
      </c>
      <c r="C15524" s="2"/>
      <c r="D15524" s="2" t="s">
        <v>16</v>
      </c>
      <c r="E15524" s="4">
        <f>80.00*(1-Z1%)</f>
        <v>80</v>
      </c>
      <c r="F15524" s="2">
        <v>13</v>
      </c>
      <c r="G15524" s="2"/>
    </row>
    <row r="15525" spans="1:26" customHeight="1" ht="36" hidden="true" outlineLevel="4">
      <c r="A15525" s="2" t="s">
        <v>29983</v>
      </c>
      <c r="B15525" s="3" t="s">
        <v>29984</v>
      </c>
      <c r="C15525" s="2"/>
      <c r="D15525" s="2" t="s">
        <v>16</v>
      </c>
      <c r="E15525" s="4">
        <f>80.00*(1-Z1%)</f>
        <v>80</v>
      </c>
      <c r="F15525" s="2">
        <v>7</v>
      </c>
      <c r="G15525" s="2"/>
    </row>
    <row r="15526" spans="1:26" customHeight="1" ht="36" hidden="true" outlineLevel="4">
      <c r="A15526" s="2" t="s">
        <v>29985</v>
      </c>
      <c r="B15526" s="3" t="s">
        <v>29986</v>
      </c>
      <c r="C15526" s="2"/>
      <c r="D15526" s="2" t="s">
        <v>16</v>
      </c>
      <c r="E15526" s="4">
        <f>80.00*(1-Z1%)</f>
        <v>80</v>
      </c>
      <c r="F15526" s="2">
        <v>1</v>
      </c>
      <c r="G15526" s="2"/>
    </row>
    <row r="15527" spans="1:26" customHeight="1" ht="36" hidden="true" outlineLevel="4">
      <c r="A15527" s="2" t="s">
        <v>29987</v>
      </c>
      <c r="B15527" s="3" t="s">
        <v>29988</v>
      </c>
      <c r="C15527" s="2"/>
      <c r="D15527" s="2" t="s">
        <v>16</v>
      </c>
      <c r="E15527" s="4">
        <f>80.00*(1-Z1%)</f>
        <v>80</v>
      </c>
      <c r="F15527" s="2">
        <v>1</v>
      </c>
      <c r="G15527" s="2"/>
    </row>
    <row r="15528" spans="1:26" customHeight="1" ht="36" hidden="true" outlineLevel="4">
      <c r="A15528" s="2" t="s">
        <v>29989</v>
      </c>
      <c r="B15528" s="3" t="s">
        <v>29990</v>
      </c>
      <c r="C15528" s="2"/>
      <c r="D15528" s="2" t="s">
        <v>16</v>
      </c>
      <c r="E15528" s="4">
        <f>80.00*(1-Z1%)</f>
        <v>80</v>
      </c>
      <c r="F15528" s="2">
        <v>2</v>
      </c>
      <c r="G15528" s="2"/>
    </row>
    <row r="15529" spans="1:26" customHeight="1" ht="36" hidden="true" outlineLevel="4">
      <c r="A15529" s="2" t="s">
        <v>29991</v>
      </c>
      <c r="B15529" s="3" t="s">
        <v>29992</v>
      </c>
      <c r="C15529" s="2"/>
      <c r="D15529" s="2" t="s">
        <v>16</v>
      </c>
      <c r="E15529" s="4">
        <f>80.00*(1-Z1%)</f>
        <v>80</v>
      </c>
      <c r="F15529" s="2">
        <v>14</v>
      </c>
      <c r="G15529" s="2"/>
    </row>
    <row r="15530" spans="1:26" customHeight="1" ht="36" hidden="true" outlineLevel="4">
      <c r="A15530" s="2" t="s">
        <v>29993</v>
      </c>
      <c r="B15530" s="3" t="s">
        <v>29994</v>
      </c>
      <c r="C15530" s="2"/>
      <c r="D15530" s="2" t="s">
        <v>16</v>
      </c>
      <c r="E15530" s="4">
        <f>80.00*(1-Z1%)</f>
        <v>80</v>
      </c>
      <c r="F15530" s="2">
        <v>7</v>
      </c>
      <c r="G15530" s="2"/>
    </row>
    <row r="15531" spans="1:26" customHeight="1" ht="36" hidden="true" outlineLevel="4">
      <c r="A15531" s="2" t="s">
        <v>29995</v>
      </c>
      <c r="B15531" s="3" t="s">
        <v>29996</v>
      </c>
      <c r="C15531" s="2"/>
      <c r="D15531" s="2" t="s">
        <v>16</v>
      </c>
      <c r="E15531" s="4">
        <f>80.00*(1-Z1%)</f>
        <v>80</v>
      </c>
      <c r="F15531" s="2">
        <v>6</v>
      </c>
      <c r="G15531" s="2"/>
    </row>
    <row r="15532" spans="1:26" customHeight="1" ht="36" hidden="true" outlineLevel="4">
      <c r="A15532" s="2" t="s">
        <v>29997</v>
      </c>
      <c r="B15532" s="3" t="s">
        <v>29998</v>
      </c>
      <c r="C15532" s="2"/>
      <c r="D15532" s="2" t="s">
        <v>16</v>
      </c>
      <c r="E15532" s="4">
        <f>80.00*(1-Z1%)</f>
        <v>80</v>
      </c>
      <c r="F15532" s="2">
        <v>8</v>
      </c>
      <c r="G15532" s="2"/>
    </row>
    <row r="15533" spans="1:26" customHeight="1" ht="36" hidden="true" outlineLevel="4">
      <c r="A15533" s="2" t="s">
        <v>29999</v>
      </c>
      <c r="B15533" s="3" t="s">
        <v>30000</v>
      </c>
      <c r="C15533" s="2"/>
      <c r="D15533" s="2" t="s">
        <v>16</v>
      </c>
      <c r="E15533" s="4">
        <f>80.00*(1-Z1%)</f>
        <v>80</v>
      </c>
      <c r="F15533" s="2">
        <v>3</v>
      </c>
      <c r="G15533" s="2"/>
    </row>
    <row r="15534" spans="1:26" customHeight="1" ht="36" hidden="true" outlineLevel="4">
      <c r="A15534" s="2" t="s">
        <v>30001</v>
      </c>
      <c r="B15534" s="3" t="s">
        <v>30002</v>
      </c>
      <c r="C15534" s="2"/>
      <c r="D15534" s="2" t="s">
        <v>16</v>
      </c>
      <c r="E15534" s="4">
        <f>80.00*(1-Z1%)</f>
        <v>80</v>
      </c>
      <c r="F15534" s="2">
        <v>2</v>
      </c>
      <c r="G15534" s="2"/>
    </row>
    <row r="15535" spans="1:26" customHeight="1" ht="36" hidden="true" outlineLevel="4">
      <c r="A15535" s="2" t="s">
        <v>30003</v>
      </c>
      <c r="B15535" s="3" t="s">
        <v>30004</v>
      </c>
      <c r="C15535" s="2"/>
      <c r="D15535" s="2" t="s">
        <v>16</v>
      </c>
      <c r="E15535" s="4">
        <f>80.00*(1-Z1%)</f>
        <v>80</v>
      </c>
      <c r="F15535" s="2">
        <v>8</v>
      </c>
      <c r="G15535" s="2"/>
    </row>
    <row r="15536" spans="1:26" customHeight="1" ht="36" hidden="true" outlineLevel="4">
      <c r="A15536" s="2" t="s">
        <v>30005</v>
      </c>
      <c r="B15536" s="3" t="s">
        <v>30006</v>
      </c>
      <c r="C15536" s="2"/>
      <c r="D15536" s="2" t="s">
        <v>16</v>
      </c>
      <c r="E15536" s="4">
        <f>80.00*(1-Z1%)</f>
        <v>80</v>
      </c>
      <c r="F15536" s="2">
        <v>9</v>
      </c>
      <c r="G15536" s="2"/>
    </row>
    <row r="15537" spans="1:26" customHeight="1" ht="36" hidden="true" outlineLevel="4">
      <c r="A15537" s="2" t="s">
        <v>30007</v>
      </c>
      <c r="B15537" s="3" t="s">
        <v>30008</v>
      </c>
      <c r="C15537" s="2"/>
      <c r="D15537" s="2" t="s">
        <v>16</v>
      </c>
      <c r="E15537" s="4">
        <f>80.00*(1-Z1%)</f>
        <v>80</v>
      </c>
      <c r="F15537" s="2">
        <v>9</v>
      </c>
      <c r="G15537" s="2"/>
    </row>
    <row r="15538" spans="1:26" customHeight="1" ht="36" hidden="true" outlineLevel="4">
      <c r="A15538" s="2" t="s">
        <v>30009</v>
      </c>
      <c r="B15538" s="3" t="s">
        <v>30010</v>
      </c>
      <c r="C15538" s="2"/>
      <c r="D15538" s="2" t="s">
        <v>16</v>
      </c>
      <c r="E15538" s="4">
        <f>80.00*(1-Z1%)</f>
        <v>80</v>
      </c>
      <c r="F15538" s="2">
        <v>3</v>
      </c>
      <c r="G15538" s="2"/>
    </row>
    <row r="15539" spans="1:26" customHeight="1" ht="36" hidden="true" outlineLevel="4">
      <c r="A15539" s="2" t="s">
        <v>30011</v>
      </c>
      <c r="B15539" s="3" t="s">
        <v>30012</v>
      </c>
      <c r="C15539" s="2"/>
      <c r="D15539" s="2" t="s">
        <v>16</v>
      </c>
      <c r="E15539" s="4">
        <f>80.00*(1-Z1%)</f>
        <v>80</v>
      </c>
      <c r="F15539" s="2">
        <v>7</v>
      </c>
      <c r="G15539" s="2"/>
    </row>
    <row r="15540" spans="1:26" customHeight="1" ht="36" hidden="true" outlineLevel="4">
      <c r="A15540" s="2" t="s">
        <v>30013</v>
      </c>
      <c r="B15540" s="3" t="s">
        <v>30014</v>
      </c>
      <c r="C15540" s="2"/>
      <c r="D15540" s="2" t="s">
        <v>16</v>
      </c>
      <c r="E15540" s="4">
        <f>80.00*(1-Z1%)</f>
        <v>80</v>
      </c>
      <c r="F15540" s="2">
        <v>10</v>
      </c>
      <c r="G15540" s="2"/>
    </row>
    <row r="15541" spans="1:26" customHeight="1" ht="36" hidden="true" outlineLevel="4">
      <c r="A15541" s="2" t="s">
        <v>30015</v>
      </c>
      <c r="B15541" s="3" t="s">
        <v>30016</v>
      </c>
      <c r="C15541" s="2"/>
      <c r="D15541" s="2" t="s">
        <v>16</v>
      </c>
      <c r="E15541" s="4">
        <f>80.00*(1-Z1%)</f>
        <v>80</v>
      </c>
      <c r="F15541" s="2">
        <v>2</v>
      </c>
      <c r="G15541" s="2"/>
    </row>
    <row r="15542" spans="1:26" customHeight="1" ht="36" hidden="true" outlineLevel="4">
      <c r="A15542" s="2" t="s">
        <v>30017</v>
      </c>
      <c r="B15542" s="3" t="s">
        <v>30018</v>
      </c>
      <c r="C15542" s="2"/>
      <c r="D15542" s="2" t="s">
        <v>16</v>
      </c>
      <c r="E15542" s="4">
        <f>80.00*(1-Z1%)</f>
        <v>80</v>
      </c>
      <c r="F15542" s="2">
        <v>13</v>
      </c>
      <c r="G15542" s="2"/>
    </row>
    <row r="15543" spans="1:26" customHeight="1" ht="36" hidden="true" outlineLevel="4">
      <c r="A15543" s="2" t="s">
        <v>30019</v>
      </c>
      <c r="B15543" s="3" t="s">
        <v>30020</v>
      </c>
      <c r="C15543" s="2"/>
      <c r="D15543" s="2" t="s">
        <v>16</v>
      </c>
      <c r="E15543" s="4">
        <f>80.00*(1-Z1%)</f>
        <v>80</v>
      </c>
      <c r="F15543" s="2">
        <v>8</v>
      </c>
      <c r="G15543" s="2"/>
    </row>
    <row r="15544" spans="1:26" customHeight="1" ht="36" hidden="true" outlineLevel="4">
      <c r="A15544" s="2" t="s">
        <v>30021</v>
      </c>
      <c r="B15544" s="3" t="s">
        <v>30022</v>
      </c>
      <c r="C15544" s="2"/>
      <c r="D15544" s="2" t="s">
        <v>16</v>
      </c>
      <c r="E15544" s="4">
        <f>80.00*(1-Z1%)</f>
        <v>80</v>
      </c>
      <c r="F15544" s="2">
        <v>1</v>
      </c>
      <c r="G15544" s="2"/>
    </row>
    <row r="15545" spans="1:26" customHeight="1" ht="36" hidden="true" outlineLevel="4">
      <c r="A15545" s="2" t="s">
        <v>30023</v>
      </c>
      <c r="B15545" s="3" t="s">
        <v>30024</v>
      </c>
      <c r="C15545" s="2"/>
      <c r="D15545" s="2" t="s">
        <v>16</v>
      </c>
      <c r="E15545" s="4">
        <f>80.00*(1-Z1%)</f>
        <v>80</v>
      </c>
      <c r="F15545" s="2">
        <v>10</v>
      </c>
      <c r="G15545" s="2"/>
    </row>
    <row r="15546" spans="1:26" customHeight="1" ht="36" hidden="true" outlineLevel="4">
      <c r="A15546" s="2" t="s">
        <v>30025</v>
      </c>
      <c r="B15546" s="3" t="s">
        <v>30026</v>
      </c>
      <c r="C15546" s="2"/>
      <c r="D15546" s="2" t="s">
        <v>16</v>
      </c>
      <c r="E15546" s="4">
        <f>80.00*(1-Z1%)</f>
        <v>80</v>
      </c>
      <c r="F15546" s="2">
        <v>1</v>
      </c>
      <c r="G15546" s="2"/>
    </row>
    <row r="15547" spans="1:26" customHeight="1" ht="18" hidden="true" outlineLevel="4">
      <c r="A15547" s="2" t="s">
        <v>30027</v>
      </c>
      <c r="B15547" s="3" t="s">
        <v>30028</v>
      </c>
      <c r="C15547" s="2"/>
      <c r="D15547" s="2" t="s">
        <v>16</v>
      </c>
      <c r="E15547" s="4">
        <f>50.00*(1-Z1%)</f>
        <v>50</v>
      </c>
      <c r="F15547" s="2">
        <v>2</v>
      </c>
      <c r="G15547" s="2"/>
    </row>
    <row r="15548" spans="1:26" customHeight="1" ht="18" hidden="true" outlineLevel="4">
      <c r="A15548" s="2" t="s">
        <v>30029</v>
      </c>
      <c r="B15548" s="3" t="s">
        <v>30030</v>
      </c>
      <c r="C15548" s="2"/>
      <c r="D15548" s="2" t="s">
        <v>16</v>
      </c>
      <c r="E15548" s="4">
        <f>50.00*(1-Z1%)</f>
        <v>50</v>
      </c>
      <c r="F15548" s="2">
        <v>2</v>
      </c>
      <c r="G15548" s="2"/>
    </row>
    <row r="15549" spans="1:26" customHeight="1" ht="18" hidden="true" outlineLevel="4">
      <c r="A15549" s="2" t="s">
        <v>30031</v>
      </c>
      <c r="B15549" s="3" t="s">
        <v>30032</v>
      </c>
      <c r="C15549" s="2"/>
      <c r="D15549" s="2" t="s">
        <v>16</v>
      </c>
      <c r="E15549" s="4">
        <f>50.00*(1-Z1%)</f>
        <v>50</v>
      </c>
      <c r="F15549" s="2">
        <v>3</v>
      </c>
      <c r="G15549" s="2"/>
    </row>
    <row r="15550" spans="1:26" customHeight="1" ht="18" hidden="true" outlineLevel="4">
      <c r="A15550" s="2" t="s">
        <v>30033</v>
      </c>
      <c r="B15550" s="3" t="s">
        <v>30034</v>
      </c>
      <c r="C15550" s="2"/>
      <c r="D15550" s="2" t="s">
        <v>16</v>
      </c>
      <c r="E15550" s="4">
        <f>50.00*(1-Z1%)</f>
        <v>50</v>
      </c>
      <c r="F15550" s="2">
        <v>3</v>
      </c>
      <c r="G15550" s="2"/>
    </row>
    <row r="15551" spans="1:26" customHeight="1" ht="18" hidden="true" outlineLevel="4">
      <c r="A15551" s="2" t="s">
        <v>30035</v>
      </c>
      <c r="B15551" s="3" t="s">
        <v>30036</v>
      </c>
      <c r="C15551" s="2"/>
      <c r="D15551" s="2" t="s">
        <v>16</v>
      </c>
      <c r="E15551" s="4">
        <f>50.00*(1-Z1%)</f>
        <v>50</v>
      </c>
      <c r="F15551" s="2">
        <v>2</v>
      </c>
      <c r="G15551" s="2"/>
    </row>
    <row r="15552" spans="1:26" customHeight="1" ht="18" hidden="true" outlineLevel="4">
      <c r="A15552" s="2" t="s">
        <v>30037</v>
      </c>
      <c r="B15552" s="3" t="s">
        <v>30038</v>
      </c>
      <c r="C15552" s="2"/>
      <c r="D15552" s="2" t="s">
        <v>16</v>
      </c>
      <c r="E15552" s="4">
        <f>110.00*(1-Z1%)</f>
        <v>110</v>
      </c>
      <c r="F15552" s="2">
        <v>5</v>
      </c>
      <c r="G15552" s="2"/>
    </row>
    <row r="15553" spans="1:26" customHeight="1" ht="18" hidden="true" outlineLevel="4">
      <c r="A15553" s="2" t="s">
        <v>30039</v>
      </c>
      <c r="B15553" s="3" t="s">
        <v>30040</v>
      </c>
      <c r="C15553" s="2"/>
      <c r="D15553" s="2" t="s">
        <v>16</v>
      </c>
      <c r="E15553" s="4">
        <f>50.00*(1-Z1%)</f>
        <v>50</v>
      </c>
      <c r="F15553" s="2">
        <v>2</v>
      </c>
      <c r="G15553" s="2"/>
    </row>
    <row r="15554" spans="1:26" customHeight="1" ht="18" hidden="true" outlineLevel="4">
      <c r="A15554" s="2" t="s">
        <v>30041</v>
      </c>
      <c r="B15554" s="3" t="s">
        <v>30042</v>
      </c>
      <c r="C15554" s="2"/>
      <c r="D15554" s="2" t="s">
        <v>16</v>
      </c>
      <c r="E15554" s="4">
        <f>110.00*(1-Z1%)</f>
        <v>110</v>
      </c>
      <c r="F15554" s="2">
        <v>3</v>
      </c>
      <c r="G15554" s="2"/>
    </row>
    <row r="15555" spans="1:26" customHeight="1" ht="18" hidden="true" outlineLevel="4">
      <c r="A15555" s="2" t="s">
        <v>30043</v>
      </c>
      <c r="B15555" s="3" t="s">
        <v>30044</v>
      </c>
      <c r="C15555" s="2"/>
      <c r="D15555" s="2" t="s">
        <v>16</v>
      </c>
      <c r="E15555" s="4">
        <f>100.00*(1-Z1%)</f>
        <v>100</v>
      </c>
      <c r="F15555" s="2">
        <v>3</v>
      </c>
      <c r="G15555" s="2"/>
    </row>
    <row r="15556" spans="1:26" customHeight="1" ht="18" hidden="true" outlineLevel="4">
      <c r="A15556" s="2" t="s">
        <v>30045</v>
      </c>
      <c r="B15556" s="3" t="s">
        <v>30046</v>
      </c>
      <c r="C15556" s="2"/>
      <c r="D15556" s="2" t="s">
        <v>16</v>
      </c>
      <c r="E15556" s="4">
        <f>100.00*(1-Z1%)</f>
        <v>100</v>
      </c>
      <c r="F15556" s="2">
        <v>3</v>
      </c>
      <c r="G15556" s="2"/>
    </row>
    <row r="15557" spans="1:26" customHeight="1" ht="18" hidden="true" outlineLevel="4">
      <c r="A15557" s="2" t="s">
        <v>30047</v>
      </c>
      <c r="B15557" s="3" t="s">
        <v>30048</v>
      </c>
      <c r="C15557" s="2"/>
      <c r="D15557" s="2" t="s">
        <v>16</v>
      </c>
      <c r="E15557" s="4">
        <f>100.00*(1-Z1%)</f>
        <v>100</v>
      </c>
      <c r="F15557" s="2">
        <v>3</v>
      </c>
      <c r="G15557" s="2"/>
    </row>
    <row r="15558" spans="1:26" customHeight="1" ht="18" hidden="true" outlineLevel="4">
      <c r="A15558" s="2" t="s">
        <v>30049</v>
      </c>
      <c r="B15558" s="3" t="s">
        <v>30050</v>
      </c>
      <c r="C15558" s="2"/>
      <c r="D15558" s="2" t="s">
        <v>16</v>
      </c>
      <c r="E15558" s="4">
        <f>100.00*(1-Z1%)</f>
        <v>100</v>
      </c>
      <c r="F15558" s="2">
        <v>1</v>
      </c>
      <c r="G15558" s="2"/>
    </row>
    <row r="15559" spans="1:26" customHeight="1" ht="18" hidden="true" outlineLevel="4">
      <c r="A15559" s="2" t="s">
        <v>30051</v>
      </c>
      <c r="B15559" s="3" t="s">
        <v>30052</v>
      </c>
      <c r="C15559" s="2"/>
      <c r="D15559" s="2" t="s">
        <v>16</v>
      </c>
      <c r="E15559" s="4">
        <f>50.00*(1-Z1%)</f>
        <v>50</v>
      </c>
      <c r="F15559" s="2">
        <v>2</v>
      </c>
      <c r="G15559" s="2"/>
    </row>
    <row r="15560" spans="1:26" customHeight="1" ht="18" hidden="true" outlineLevel="4">
      <c r="A15560" s="2" t="s">
        <v>30053</v>
      </c>
      <c r="B15560" s="3" t="s">
        <v>30054</v>
      </c>
      <c r="C15560" s="2"/>
      <c r="D15560" s="2" t="s">
        <v>16</v>
      </c>
      <c r="E15560" s="4">
        <f>50.00*(1-Z1%)</f>
        <v>50</v>
      </c>
      <c r="F15560" s="2">
        <v>2</v>
      </c>
      <c r="G15560" s="2"/>
    </row>
    <row r="15561" spans="1:26" customHeight="1" ht="18" hidden="true" outlineLevel="4">
      <c r="A15561" s="2" t="s">
        <v>30055</v>
      </c>
      <c r="B15561" s="3" t="s">
        <v>30056</v>
      </c>
      <c r="C15561" s="2"/>
      <c r="D15561" s="2" t="s">
        <v>16</v>
      </c>
      <c r="E15561" s="4">
        <f>50.00*(1-Z1%)</f>
        <v>50</v>
      </c>
      <c r="F15561" s="2">
        <v>3</v>
      </c>
      <c r="G15561" s="2"/>
    </row>
    <row r="15562" spans="1:26" customHeight="1" ht="18" hidden="true" outlineLevel="4">
      <c r="A15562" s="2" t="s">
        <v>30057</v>
      </c>
      <c r="B15562" s="3" t="s">
        <v>30058</v>
      </c>
      <c r="C15562" s="2"/>
      <c r="D15562" s="2" t="s">
        <v>16</v>
      </c>
      <c r="E15562" s="4">
        <f>100.00*(1-Z1%)</f>
        <v>100</v>
      </c>
      <c r="F15562" s="2">
        <v>2</v>
      </c>
      <c r="G15562" s="2"/>
    </row>
    <row r="15563" spans="1:26" customHeight="1" ht="18" hidden="true" outlineLevel="4">
      <c r="A15563" s="2" t="s">
        <v>30059</v>
      </c>
      <c r="B15563" s="3" t="s">
        <v>30060</v>
      </c>
      <c r="C15563" s="2"/>
      <c r="D15563" s="2" t="s">
        <v>16</v>
      </c>
      <c r="E15563" s="4">
        <f>50.00*(1-Z1%)</f>
        <v>50</v>
      </c>
      <c r="F15563" s="2">
        <v>3</v>
      </c>
      <c r="G15563" s="2"/>
    </row>
    <row r="15564" spans="1:26" customHeight="1" ht="18" hidden="true" outlineLevel="4">
      <c r="A15564" s="2" t="s">
        <v>30061</v>
      </c>
      <c r="B15564" s="3" t="s">
        <v>30062</v>
      </c>
      <c r="C15564" s="2"/>
      <c r="D15564" s="2" t="s">
        <v>16</v>
      </c>
      <c r="E15564" s="4">
        <f>50.00*(1-Z1%)</f>
        <v>50</v>
      </c>
      <c r="F15564" s="2">
        <v>3</v>
      </c>
      <c r="G15564" s="2"/>
    </row>
    <row r="15565" spans="1:26" customHeight="1" ht="18" hidden="true" outlineLevel="4">
      <c r="A15565" s="2" t="s">
        <v>30063</v>
      </c>
      <c r="B15565" s="3" t="s">
        <v>30064</v>
      </c>
      <c r="C15565" s="2"/>
      <c r="D15565" s="2" t="s">
        <v>16</v>
      </c>
      <c r="E15565" s="4">
        <f>60.00*(1-Z1%)</f>
        <v>60</v>
      </c>
      <c r="F15565" s="2">
        <v>3</v>
      </c>
      <c r="G15565" s="2"/>
    </row>
    <row r="15566" spans="1:26" customHeight="1" ht="35" hidden="true" outlineLevel="4">
      <c r="A15566" s="5" t="s">
        <v>30065</v>
      </c>
      <c r="B15566" s="5"/>
      <c r="C15566" s="5"/>
      <c r="D15566" s="5"/>
      <c r="E15566" s="5"/>
      <c r="F15566" s="5"/>
      <c r="G15566" s="5"/>
    </row>
    <row r="15567" spans="1:26" customHeight="1" ht="18" hidden="true" outlineLevel="4">
      <c r="A15567" s="2" t="s">
        <v>30066</v>
      </c>
      <c r="B15567" s="3" t="s">
        <v>30067</v>
      </c>
      <c r="C15567" s="2"/>
      <c r="D15567" s="2" t="s">
        <v>16</v>
      </c>
      <c r="E15567" s="4">
        <f>370.00*(1-Z1%)</f>
        <v>370</v>
      </c>
      <c r="F15567" s="2">
        <v>5</v>
      </c>
      <c r="G15567" s="2"/>
    </row>
    <row r="15568" spans="1:26" customHeight="1" ht="18" hidden="true" outlineLevel="4">
      <c r="A15568" s="2" t="s">
        <v>30068</v>
      </c>
      <c r="B15568" s="3" t="s">
        <v>30069</v>
      </c>
      <c r="C15568" s="2"/>
      <c r="D15568" s="2" t="s">
        <v>16</v>
      </c>
      <c r="E15568" s="4">
        <f>450.00*(1-Z1%)</f>
        <v>450</v>
      </c>
      <c r="F15568" s="2">
        <v>5</v>
      </c>
      <c r="G15568" s="2"/>
    </row>
    <row r="15569" spans="1:26" customHeight="1" ht="35" hidden="true" outlineLevel="2">
      <c r="A15569" s="5" t="s">
        <v>30070</v>
      </c>
      <c r="B15569" s="5"/>
      <c r="C15569" s="5"/>
      <c r="D15569" s="5"/>
      <c r="E15569" s="5"/>
      <c r="F15569" s="5"/>
      <c r="G15569" s="5"/>
    </row>
    <row r="15570" spans="1:26" customHeight="1" ht="18" hidden="true" outlineLevel="2">
      <c r="A15570" s="2" t="s">
        <v>30071</v>
      </c>
      <c r="B15570" s="3" t="s">
        <v>30072</v>
      </c>
      <c r="C15570" s="2"/>
      <c r="D15570" s="2" t="s">
        <v>16</v>
      </c>
      <c r="E15570" s="4">
        <f>300.00*(1-Z1%)</f>
        <v>300</v>
      </c>
      <c r="F15570" s="2">
        <v>5</v>
      </c>
      <c r="G15570" s="2"/>
    </row>
    <row r="15571" spans="1:26" customHeight="1" ht="18" hidden="true" outlineLevel="2">
      <c r="A15571" s="2" t="s">
        <v>30073</v>
      </c>
      <c r="B15571" s="3" t="s">
        <v>30074</v>
      </c>
      <c r="C15571" s="2"/>
      <c r="D15571" s="2" t="s">
        <v>16</v>
      </c>
      <c r="E15571" s="4">
        <f>115.00*(1-Z1%)</f>
        <v>115</v>
      </c>
      <c r="F15571" s="2">
        <v>1</v>
      </c>
      <c r="G15571" s="2"/>
    </row>
    <row r="15572" spans="1:26" customHeight="1" ht="18" hidden="true" outlineLevel="2">
      <c r="A15572" s="2" t="s">
        <v>30075</v>
      </c>
      <c r="B15572" s="3" t="s">
        <v>30076</v>
      </c>
      <c r="C15572" s="2"/>
      <c r="D15572" s="2" t="s">
        <v>16</v>
      </c>
      <c r="E15572" s="4">
        <f>180.00*(1-Z1%)</f>
        <v>180</v>
      </c>
      <c r="F15572" s="2">
        <v>2</v>
      </c>
      <c r="G15572" s="2"/>
    </row>
    <row r="15573" spans="1:26" customHeight="1" ht="18" hidden="true" outlineLevel="2">
      <c r="A15573" s="2" t="s">
        <v>30077</v>
      </c>
      <c r="B15573" s="3" t="s">
        <v>30078</v>
      </c>
      <c r="C15573" s="2"/>
      <c r="D15573" s="2" t="s">
        <v>16</v>
      </c>
      <c r="E15573" s="4">
        <f>280.00*(1-Z1%)</f>
        <v>280</v>
      </c>
      <c r="F15573" s="2">
        <v>1</v>
      </c>
      <c r="G15573" s="2"/>
    </row>
    <row r="15574" spans="1:26" customHeight="1" ht="18" hidden="true" outlineLevel="2">
      <c r="A15574" s="2" t="s">
        <v>30079</v>
      </c>
      <c r="B15574" s="3" t="s">
        <v>30080</v>
      </c>
      <c r="C15574" s="2"/>
      <c r="D15574" s="2" t="s">
        <v>16</v>
      </c>
      <c r="E15574" s="4">
        <f>240.00*(1-Z1%)</f>
        <v>240</v>
      </c>
      <c r="F15574" s="2">
        <v>3</v>
      </c>
      <c r="G15574" s="2"/>
    </row>
    <row r="15575" spans="1:26" customHeight="1" ht="18" hidden="true" outlineLevel="2">
      <c r="A15575" s="2" t="s">
        <v>30081</v>
      </c>
      <c r="B15575" s="3" t="s">
        <v>30082</v>
      </c>
      <c r="C15575" s="2"/>
      <c r="D15575" s="2" t="s">
        <v>16</v>
      </c>
      <c r="E15575" s="4">
        <f>180.00*(1-Z1%)</f>
        <v>180</v>
      </c>
      <c r="F15575" s="2">
        <v>1</v>
      </c>
      <c r="G15575" s="2"/>
    </row>
    <row r="15576" spans="1:26" customHeight="1" ht="18" hidden="true" outlineLevel="2">
      <c r="A15576" s="2" t="s">
        <v>30083</v>
      </c>
      <c r="B15576" s="3" t="s">
        <v>30084</v>
      </c>
      <c r="C15576" s="2"/>
      <c r="D15576" s="2" t="s">
        <v>16</v>
      </c>
      <c r="E15576" s="4">
        <f>250.00*(1-Z1%)</f>
        <v>250</v>
      </c>
      <c r="F15576" s="2">
        <v>1</v>
      </c>
      <c r="G15576" s="2"/>
    </row>
    <row r="15577" spans="1:26" customHeight="1" ht="18" hidden="true" outlineLevel="2">
      <c r="A15577" s="2" t="s">
        <v>30085</v>
      </c>
      <c r="B15577" s="3" t="s">
        <v>30086</v>
      </c>
      <c r="C15577" s="2"/>
      <c r="D15577" s="2" t="s">
        <v>16</v>
      </c>
      <c r="E15577" s="4">
        <f>35.00*(1-Z1%)</f>
        <v>35</v>
      </c>
      <c r="F15577" s="2">
        <v>5</v>
      </c>
      <c r="G15577" s="2"/>
    </row>
    <row r="15578" spans="1:26" customHeight="1" ht="18" hidden="true" outlineLevel="2">
      <c r="A15578" s="2" t="s">
        <v>30087</v>
      </c>
      <c r="B15578" s="3" t="s">
        <v>30088</v>
      </c>
      <c r="C15578" s="2"/>
      <c r="D15578" s="2" t="s">
        <v>16</v>
      </c>
      <c r="E15578" s="4">
        <f>400.00*(1-Z1%)</f>
        <v>400</v>
      </c>
      <c r="F15578" s="2">
        <v>2</v>
      </c>
      <c r="G15578" s="2"/>
    </row>
    <row r="15579" spans="1:26" customHeight="1" ht="18" hidden="true" outlineLevel="2">
      <c r="A15579" s="2" t="s">
        <v>30089</v>
      </c>
      <c r="B15579" s="3" t="s">
        <v>30090</v>
      </c>
      <c r="C15579" s="2"/>
      <c r="D15579" s="2" t="s">
        <v>16</v>
      </c>
      <c r="E15579" s="4">
        <f>390.00*(1-Z1%)</f>
        <v>390</v>
      </c>
      <c r="F15579" s="2">
        <v>2</v>
      </c>
      <c r="G15579" s="2"/>
    </row>
    <row r="15580" spans="1:26" customHeight="1" ht="18" hidden="true" outlineLevel="2">
      <c r="A15580" s="2" t="s">
        <v>30091</v>
      </c>
      <c r="B15580" s="3" t="s">
        <v>30092</v>
      </c>
      <c r="C15580" s="2"/>
      <c r="D15580" s="2" t="s">
        <v>16</v>
      </c>
      <c r="E15580" s="4">
        <f>650.00*(1-Z1%)</f>
        <v>650</v>
      </c>
      <c r="F15580" s="2">
        <v>2</v>
      </c>
      <c r="G15580" s="2"/>
    </row>
    <row r="15581" spans="1:26" customHeight="1" ht="18" hidden="true" outlineLevel="2">
      <c r="A15581" s="2" t="s">
        <v>30093</v>
      </c>
      <c r="B15581" s="3" t="s">
        <v>30094</v>
      </c>
      <c r="C15581" s="2"/>
      <c r="D15581" s="2" t="s">
        <v>16</v>
      </c>
      <c r="E15581" s="4">
        <f>20.00*(1-Z1%)</f>
        <v>20</v>
      </c>
      <c r="F15581" s="2">
        <v>3</v>
      </c>
      <c r="G15581" s="2"/>
    </row>
    <row r="15582" spans="1:26" customHeight="1" ht="18" hidden="true" outlineLevel="2">
      <c r="A15582" s="2" t="s">
        <v>30095</v>
      </c>
      <c r="B15582" s="3" t="s">
        <v>30096</v>
      </c>
      <c r="C15582" s="2"/>
      <c r="D15582" s="2" t="s">
        <v>16</v>
      </c>
      <c r="E15582" s="4">
        <f>30.00*(1-Z1%)</f>
        <v>30</v>
      </c>
      <c r="F15582" s="2">
        <v>5</v>
      </c>
      <c r="G15582" s="2"/>
    </row>
    <row r="15583" spans="1:26" customHeight="1" ht="18" hidden="true" outlineLevel="2">
      <c r="A15583" s="2" t="s">
        <v>30097</v>
      </c>
      <c r="B15583" s="3" t="s">
        <v>30098</v>
      </c>
      <c r="C15583" s="2"/>
      <c r="D15583" s="2" t="s">
        <v>16</v>
      </c>
      <c r="E15583" s="4">
        <f>40.00*(1-Z1%)</f>
        <v>40</v>
      </c>
      <c r="F15583" s="2">
        <v>1</v>
      </c>
      <c r="G15583" s="2"/>
    </row>
    <row r="15584" spans="1:26" customHeight="1" ht="18" hidden="true" outlineLevel="2">
      <c r="A15584" s="2" t="s">
        <v>30099</v>
      </c>
      <c r="B15584" s="3" t="s">
        <v>30100</v>
      </c>
      <c r="C15584" s="2"/>
      <c r="D15584" s="2" t="s">
        <v>16</v>
      </c>
      <c r="E15584" s="4">
        <f>60.00*(1-Z1%)</f>
        <v>60</v>
      </c>
      <c r="F15584" s="2">
        <v>4</v>
      </c>
      <c r="G15584" s="2"/>
    </row>
    <row r="15585" spans="1:26" customHeight="1" ht="18" hidden="true" outlineLevel="2">
      <c r="A15585" s="2" t="s">
        <v>30101</v>
      </c>
      <c r="B15585" s="3" t="s">
        <v>30102</v>
      </c>
      <c r="C15585" s="2"/>
      <c r="D15585" s="2" t="s">
        <v>16</v>
      </c>
      <c r="E15585" s="4">
        <f>40.00*(1-Z1%)</f>
        <v>40</v>
      </c>
      <c r="F15585" s="2">
        <v>4</v>
      </c>
      <c r="G15585" s="2"/>
    </row>
    <row r="15586" spans="1:26" customHeight="1" ht="18" hidden="true" outlineLevel="2">
      <c r="A15586" s="2" t="s">
        <v>30103</v>
      </c>
      <c r="B15586" s="3" t="s">
        <v>30104</v>
      </c>
      <c r="C15586" s="2"/>
      <c r="D15586" s="2" t="s">
        <v>16</v>
      </c>
      <c r="E15586" s="4">
        <f>80.00*(1-Z1%)</f>
        <v>80</v>
      </c>
      <c r="F15586" s="2">
        <v>2</v>
      </c>
      <c r="G15586" s="2"/>
    </row>
    <row r="15587" spans="1:26" customHeight="1" ht="18" hidden="true" outlineLevel="2">
      <c r="A15587" s="2" t="s">
        <v>30105</v>
      </c>
      <c r="B15587" s="3" t="s">
        <v>30106</v>
      </c>
      <c r="C15587" s="2"/>
      <c r="D15587" s="2" t="s">
        <v>16</v>
      </c>
      <c r="E15587" s="4">
        <f>80.00*(1-Z1%)</f>
        <v>80</v>
      </c>
      <c r="F15587" s="2">
        <v>5</v>
      </c>
      <c r="G15587" s="2"/>
    </row>
    <row r="15588" spans="1:26" customHeight="1" ht="18" hidden="true" outlineLevel="2">
      <c r="A15588" s="2" t="s">
        <v>30107</v>
      </c>
      <c r="B15588" s="3" t="s">
        <v>30108</v>
      </c>
      <c r="C15588" s="2"/>
      <c r="D15588" s="2" t="s">
        <v>16</v>
      </c>
      <c r="E15588" s="4">
        <f>250.00*(1-Z1%)</f>
        <v>250</v>
      </c>
      <c r="F15588" s="2">
        <v>5</v>
      </c>
      <c r="G15588" s="2"/>
    </row>
    <row r="15589" spans="1:26" customHeight="1" ht="18" hidden="true" outlineLevel="2">
      <c r="A15589" s="2" t="s">
        <v>30109</v>
      </c>
      <c r="B15589" s="3" t="s">
        <v>30110</v>
      </c>
      <c r="C15589" s="2"/>
      <c r="D15589" s="2" t="s">
        <v>16</v>
      </c>
      <c r="E15589" s="4">
        <f>200.00*(1-Z1%)</f>
        <v>200</v>
      </c>
      <c r="F15589" s="2">
        <v>1</v>
      </c>
      <c r="G15589" s="2"/>
    </row>
    <row r="15590" spans="1:26" customHeight="1" ht="18" hidden="true" outlineLevel="2">
      <c r="A15590" s="2" t="s">
        <v>30111</v>
      </c>
      <c r="B15590" s="3" t="s">
        <v>30112</v>
      </c>
      <c r="C15590" s="2"/>
      <c r="D15590" s="2" t="s">
        <v>16</v>
      </c>
      <c r="E15590" s="4">
        <f>100.00*(1-Z1%)</f>
        <v>100</v>
      </c>
      <c r="F15590" s="2">
        <v>1</v>
      </c>
      <c r="G15590" s="2"/>
    </row>
    <row r="15591" spans="1:26" customHeight="1" ht="18" hidden="true" outlineLevel="2">
      <c r="A15591" s="2" t="s">
        <v>30113</v>
      </c>
      <c r="B15591" s="3" t="s">
        <v>30114</v>
      </c>
      <c r="C15591" s="2"/>
      <c r="D15591" s="2" t="s">
        <v>16</v>
      </c>
      <c r="E15591" s="4">
        <f>100.00*(1-Z1%)</f>
        <v>100</v>
      </c>
      <c r="F15591" s="2">
        <v>2</v>
      </c>
      <c r="G15591" s="2"/>
    </row>
    <row r="15592" spans="1:26" customHeight="1" ht="18" hidden="true" outlineLevel="2">
      <c r="A15592" s="2" t="s">
        <v>30115</v>
      </c>
      <c r="B15592" s="3" t="s">
        <v>30116</v>
      </c>
      <c r="C15592" s="2"/>
      <c r="D15592" s="2" t="s">
        <v>16</v>
      </c>
      <c r="E15592" s="4">
        <f>200.00*(1-Z1%)</f>
        <v>200</v>
      </c>
      <c r="F15592" s="2">
        <v>5</v>
      </c>
      <c r="G15592" s="2"/>
    </row>
    <row r="15593" spans="1:26" customHeight="1" ht="18" hidden="true" outlineLevel="2">
      <c r="A15593" s="2" t="s">
        <v>30117</v>
      </c>
      <c r="B15593" s="3" t="s">
        <v>30118</v>
      </c>
      <c r="C15593" s="2"/>
      <c r="D15593" s="2" t="s">
        <v>16</v>
      </c>
      <c r="E15593" s="4">
        <f>100.00*(1-Z1%)</f>
        <v>100</v>
      </c>
      <c r="F15593" s="2">
        <v>1</v>
      </c>
      <c r="G15593" s="2"/>
    </row>
    <row r="15594" spans="1:26" customHeight="1" ht="18" hidden="true" outlineLevel="2">
      <c r="A15594" s="2" t="s">
        <v>30119</v>
      </c>
      <c r="B15594" s="3" t="s">
        <v>30120</v>
      </c>
      <c r="C15594" s="2"/>
      <c r="D15594" s="2" t="s">
        <v>16</v>
      </c>
      <c r="E15594" s="4">
        <f>150.00*(1-Z1%)</f>
        <v>150</v>
      </c>
      <c r="F15594" s="2">
        <v>1</v>
      </c>
      <c r="G15594" s="2"/>
    </row>
    <row r="15595" spans="1:26" customHeight="1" ht="18" hidden="true" outlineLevel="2">
      <c r="A15595" s="2" t="s">
        <v>30121</v>
      </c>
      <c r="B15595" s="3" t="s">
        <v>30122</v>
      </c>
      <c r="C15595" s="2"/>
      <c r="D15595" s="2" t="s">
        <v>16</v>
      </c>
      <c r="E15595" s="4">
        <f>100.00*(1-Z1%)</f>
        <v>100</v>
      </c>
      <c r="F15595" s="2">
        <v>3</v>
      </c>
      <c r="G15595" s="2"/>
    </row>
    <row r="15596" spans="1:26" customHeight="1" ht="18" hidden="true" outlineLevel="2">
      <c r="A15596" s="2" t="s">
        <v>30123</v>
      </c>
      <c r="B15596" s="3" t="s">
        <v>30124</v>
      </c>
      <c r="C15596" s="2"/>
      <c r="D15596" s="2" t="s">
        <v>16</v>
      </c>
      <c r="E15596" s="4">
        <f>180.00*(1-Z1%)</f>
        <v>180</v>
      </c>
      <c r="F15596" s="2">
        <v>1</v>
      </c>
      <c r="G15596" s="2"/>
    </row>
    <row r="15597" spans="1:26" customHeight="1" ht="18" hidden="true" outlineLevel="2">
      <c r="A15597" s="2" t="s">
        <v>30125</v>
      </c>
      <c r="B15597" s="3" t="s">
        <v>30126</v>
      </c>
      <c r="C15597" s="2"/>
      <c r="D15597" s="2" t="s">
        <v>16</v>
      </c>
      <c r="E15597" s="4">
        <f>80.00*(1-Z1%)</f>
        <v>80</v>
      </c>
      <c r="F15597" s="2">
        <v>4</v>
      </c>
      <c r="G15597" s="2"/>
    </row>
    <row r="15598" spans="1:26" customHeight="1" ht="18" hidden="true" outlineLevel="2">
      <c r="A15598" s="2" t="s">
        <v>30127</v>
      </c>
      <c r="B15598" s="3" t="s">
        <v>30128</v>
      </c>
      <c r="C15598" s="2"/>
      <c r="D15598" s="2" t="s">
        <v>16</v>
      </c>
      <c r="E15598" s="4">
        <f>50.00*(1-Z1%)</f>
        <v>50</v>
      </c>
      <c r="F15598" s="2">
        <v>6</v>
      </c>
      <c r="G15598" s="2"/>
    </row>
    <row r="15599" spans="1:26" customHeight="1" ht="18" hidden="true" outlineLevel="2">
      <c r="A15599" s="2" t="s">
        <v>30129</v>
      </c>
      <c r="B15599" s="3" t="s">
        <v>30130</v>
      </c>
      <c r="C15599" s="2"/>
      <c r="D15599" s="2" t="s">
        <v>16</v>
      </c>
      <c r="E15599" s="4">
        <f>150.00*(1-Z1%)</f>
        <v>150</v>
      </c>
      <c r="F15599" s="2">
        <v>5</v>
      </c>
      <c r="G15599" s="2"/>
    </row>
    <row r="15600" spans="1:26" customHeight="1" ht="18" hidden="true" outlineLevel="2">
      <c r="A15600" s="2" t="s">
        <v>30131</v>
      </c>
      <c r="B15600" s="3" t="s">
        <v>30132</v>
      </c>
      <c r="C15600" s="2"/>
      <c r="D15600" s="2" t="s">
        <v>16</v>
      </c>
      <c r="E15600" s="4">
        <f>150.00*(1-Z1%)</f>
        <v>150</v>
      </c>
      <c r="F15600" s="2">
        <v>4</v>
      </c>
      <c r="G15600" s="2"/>
    </row>
    <row r="15601" spans="1:26" customHeight="1" ht="18" hidden="true" outlineLevel="2">
      <c r="A15601" s="2" t="s">
        <v>30133</v>
      </c>
      <c r="B15601" s="3" t="s">
        <v>30134</v>
      </c>
      <c r="C15601" s="2"/>
      <c r="D15601" s="2" t="s">
        <v>16</v>
      </c>
      <c r="E15601" s="4">
        <f>120.00*(1-Z1%)</f>
        <v>120</v>
      </c>
      <c r="F15601" s="2">
        <v>3</v>
      </c>
      <c r="G15601" s="2"/>
    </row>
    <row r="15602" spans="1:26" customHeight="1" ht="18" hidden="true" outlineLevel="2">
      <c r="A15602" s="2" t="s">
        <v>30135</v>
      </c>
      <c r="B15602" s="3" t="s">
        <v>30136</v>
      </c>
      <c r="C15602" s="2"/>
      <c r="D15602" s="2" t="s">
        <v>16</v>
      </c>
      <c r="E15602" s="4">
        <f>180.00*(1-Z1%)</f>
        <v>180</v>
      </c>
      <c r="F15602" s="2">
        <v>2</v>
      </c>
      <c r="G15602" s="2"/>
    </row>
    <row r="15603" spans="1:26" customHeight="1" ht="18" hidden="true" outlineLevel="2">
      <c r="A15603" s="2" t="s">
        <v>30137</v>
      </c>
      <c r="B15603" s="3" t="s">
        <v>30138</v>
      </c>
      <c r="C15603" s="2"/>
      <c r="D15603" s="2" t="s">
        <v>16</v>
      </c>
      <c r="E15603" s="4">
        <f>270.00*(1-Z1%)</f>
        <v>270</v>
      </c>
      <c r="F15603" s="2">
        <v>2</v>
      </c>
      <c r="G15603" s="2"/>
    </row>
    <row r="15604" spans="1:26" customHeight="1" ht="18" hidden="true" outlineLevel="2">
      <c r="A15604" s="2" t="s">
        <v>30139</v>
      </c>
      <c r="B15604" s="3" t="s">
        <v>30140</v>
      </c>
      <c r="C15604" s="2"/>
      <c r="D15604" s="2" t="s">
        <v>16</v>
      </c>
      <c r="E15604" s="4">
        <f>50.00*(1-Z1%)</f>
        <v>50</v>
      </c>
      <c r="F15604" s="2">
        <v>3</v>
      </c>
      <c r="G15604" s="2"/>
    </row>
    <row r="15605" spans="1:26" customHeight="1" ht="36" hidden="true" outlineLevel="2">
      <c r="A15605" s="2" t="s">
        <v>30141</v>
      </c>
      <c r="B15605" s="3" t="s">
        <v>30142</v>
      </c>
      <c r="C15605" s="2"/>
      <c r="D15605" s="2" t="s">
        <v>16</v>
      </c>
      <c r="E15605" s="4">
        <f>50.00*(1-Z1%)</f>
        <v>50</v>
      </c>
      <c r="F15605" s="2">
        <v>1</v>
      </c>
      <c r="G15605" s="2"/>
    </row>
    <row r="15606" spans="1:26" customHeight="1" ht="18" hidden="true" outlineLevel="2">
      <c r="A15606" s="2" t="s">
        <v>30143</v>
      </c>
      <c r="B15606" s="3" t="s">
        <v>30144</v>
      </c>
      <c r="C15606" s="2"/>
      <c r="D15606" s="2" t="s">
        <v>16</v>
      </c>
      <c r="E15606" s="4">
        <f>30.00*(1-Z1%)</f>
        <v>30</v>
      </c>
      <c r="F15606" s="2">
        <v>1</v>
      </c>
      <c r="G15606" s="2"/>
    </row>
    <row r="15607" spans="1:26" customHeight="1" ht="36" hidden="true" outlineLevel="2">
      <c r="A15607" s="2" t="s">
        <v>30145</v>
      </c>
      <c r="B15607" s="3" t="s">
        <v>30146</v>
      </c>
      <c r="C15607" s="2"/>
      <c r="D15607" s="2" t="s">
        <v>16</v>
      </c>
      <c r="E15607" s="4">
        <f>50.00*(1-Z1%)</f>
        <v>50</v>
      </c>
      <c r="F15607" s="2">
        <v>5</v>
      </c>
      <c r="G15607" s="2"/>
    </row>
    <row r="15608" spans="1:26" customHeight="1" ht="18" hidden="true" outlineLevel="2">
      <c r="A15608" s="2" t="s">
        <v>30147</v>
      </c>
      <c r="B15608" s="3" t="s">
        <v>30148</v>
      </c>
      <c r="C15608" s="2"/>
      <c r="D15608" s="2" t="s">
        <v>16</v>
      </c>
      <c r="E15608" s="4">
        <f>80.00*(1-Z1%)</f>
        <v>80</v>
      </c>
      <c r="F15608" s="2">
        <v>6</v>
      </c>
      <c r="G15608" s="2"/>
    </row>
    <row r="15609" spans="1:26" customHeight="1" ht="18" hidden="true" outlineLevel="2">
      <c r="A15609" s="2" t="s">
        <v>30149</v>
      </c>
      <c r="B15609" s="3" t="s">
        <v>30148</v>
      </c>
      <c r="C15609" s="2"/>
      <c r="D15609" s="2" t="s">
        <v>16</v>
      </c>
      <c r="E15609" s="4">
        <f>50.00*(1-Z1%)</f>
        <v>50</v>
      </c>
      <c r="F15609" s="2">
        <v>5</v>
      </c>
      <c r="G15609" s="2"/>
    </row>
    <row r="15610" spans="1:26" customHeight="1" ht="35" hidden="true" outlineLevel="2">
      <c r="A15610" s="5" t="s">
        <v>30150</v>
      </c>
      <c r="B15610" s="5"/>
      <c r="C15610" s="5"/>
      <c r="D15610" s="5"/>
      <c r="E15610" s="5"/>
      <c r="F15610" s="5"/>
      <c r="G15610" s="5"/>
    </row>
    <row r="15611" spans="1:26" customHeight="1" ht="35" hidden="true" outlineLevel="3">
      <c r="A15611" s="5" t="s">
        <v>30151</v>
      </c>
      <c r="B15611" s="5"/>
      <c r="C15611" s="5"/>
      <c r="D15611" s="5"/>
      <c r="E15611" s="5"/>
      <c r="F15611" s="5"/>
      <c r="G15611" s="5"/>
    </row>
    <row r="15612" spans="1:26" customHeight="1" ht="35" hidden="true" outlineLevel="4">
      <c r="A15612" s="5" t="s">
        <v>30152</v>
      </c>
      <c r="B15612" s="5"/>
      <c r="C15612" s="5"/>
      <c r="D15612" s="5"/>
      <c r="E15612" s="5"/>
      <c r="F15612" s="5"/>
      <c r="G15612" s="5"/>
    </row>
    <row r="15613" spans="1:26" customHeight="1" ht="36" hidden="true" outlineLevel="4">
      <c r="A15613" s="2" t="s">
        <v>30153</v>
      </c>
      <c r="B15613" s="3" t="s">
        <v>30154</v>
      </c>
      <c r="C15613" s="2"/>
      <c r="D15613" s="2" t="s">
        <v>16</v>
      </c>
      <c r="E15613" s="4">
        <f>120.00*(1-Z1%)</f>
        <v>120</v>
      </c>
      <c r="F15613" s="2">
        <v>5</v>
      </c>
      <c r="G15613" s="2"/>
    </row>
    <row r="15614" spans="1:26" customHeight="1" ht="18" hidden="true" outlineLevel="4">
      <c r="A15614" s="2" t="s">
        <v>30155</v>
      </c>
      <c r="B15614" s="3" t="s">
        <v>30156</v>
      </c>
      <c r="C15614" s="2"/>
      <c r="D15614" s="2" t="s">
        <v>16</v>
      </c>
      <c r="E15614" s="4">
        <f>15.00*(1-Z1%)</f>
        <v>15</v>
      </c>
      <c r="F15614" s="2">
        <v>1</v>
      </c>
      <c r="G15614" s="2"/>
    </row>
    <row r="15615" spans="1:26" customHeight="1" ht="18" hidden="true" outlineLevel="4">
      <c r="A15615" s="2" t="s">
        <v>30157</v>
      </c>
      <c r="B15615" s="3" t="s">
        <v>30158</v>
      </c>
      <c r="C15615" s="2"/>
      <c r="D15615" s="2" t="s">
        <v>16</v>
      </c>
      <c r="E15615" s="4">
        <f>15.00*(1-Z1%)</f>
        <v>15</v>
      </c>
      <c r="F15615" s="2">
        <v>12</v>
      </c>
      <c r="G15615" s="2"/>
    </row>
    <row r="15616" spans="1:26" customHeight="1" ht="18" hidden="true" outlineLevel="4">
      <c r="A15616" s="2" t="s">
        <v>30159</v>
      </c>
      <c r="B15616" s="3" t="s">
        <v>30160</v>
      </c>
      <c r="C15616" s="2"/>
      <c r="D15616" s="2" t="s">
        <v>16</v>
      </c>
      <c r="E15616" s="4">
        <f>15.00*(1-Z1%)</f>
        <v>15</v>
      </c>
      <c r="F15616" s="2">
        <v>1</v>
      </c>
      <c r="G15616" s="2"/>
    </row>
    <row r="15617" spans="1:26" customHeight="1" ht="18" hidden="true" outlineLevel="4">
      <c r="A15617" s="2" t="s">
        <v>30161</v>
      </c>
      <c r="B15617" s="3" t="s">
        <v>30162</v>
      </c>
      <c r="C15617" s="2"/>
      <c r="D15617" s="2" t="s">
        <v>16</v>
      </c>
      <c r="E15617" s="4">
        <f>15.00*(1-Z1%)</f>
        <v>15</v>
      </c>
      <c r="F15617" s="2">
        <v>7</v>
      </c>
      <c r="G15617" s="2"/>
    </row>
    <row r="15618" spans="1:26" customHeight="1" ht="18" hidden="true" outlineLevel="4">
      <c r="A15618" s="2" t="s">
        <v>30163</v>
      </c>
      <c r="B15618" s="3" t="s">
        <v>30164</v>
      </c>
      <c r="C15618" s="2"/>
      <c r="D15618" s="2" t="s">
        <v>16</v>
      </c>
      <c r="E15618" s="4">
        <f>20.00*(1-Z1%)</f>
        <v>20</v>
      </c>
      <c r="F15618" s="2">
        <v>1</v>
      </c>
      <c r="G15618" s="2"/>
    </row>
    <row r="15619" spans="1:26" customHeight="1" ht="36" hidden="true" outlineLevel="4">
      <c r="A15619" s="2" t="s">
        <v>30165</v>
      </c>
      <c r="B15619" s="3" t="s">
        <v>30166</v>
      </c>
      <c r="C15619" s="2"/>
      <c r="D15619" s="2" t="s">
        <v>16</v>
      </c>
      <c r="E15619" s="4">
        <f>30.00*(1-Z1%)</f>
        <v>30</v>
      </c>
      <c r="F15619" s="2">
        <v>14</v>
      </c>
      <c r="G15619" s="2"/>
    </row>
    <row r="15620" spans="1:26" customHeight="1" ht="36" hidden="true" outlineLevel="4">
      <c r="A15620" s="2" t="s">
        <v>30167</v>
      </c>
      <c r="B15620" s="3" t="s">
        <v>30168</v>
      </c>
      <c r="C15620" s="2"/>
      <c r="D15620" s="2" t="s">
        <v>16</v>
      </c>
      <c r="E15620" s="4">
        <f>30.00*(1-Z1%)</f>
        <v>30</v>
      </c>
      <c r="F15620" s="2">
        <v>2</v>
      </c>
      <c r="G15620" s="2"/>
    </row>
    <row r="15621" spans="1:26" customHeight="1" ht="18" hidden="true" outlineLevel="4">
      <c r="A15621" s="2" t="s">
        <v>30169</v>
      </c>
      <c r="B15621" s="3" t="s">
        <v>30170</v>
      </c>
      <c r="C15621" s="2"/>
      <c r="D15621" s="2" t="s">
        <v>16</v>
      </c>
      <c r="E15621" s="4">
        <f>70.00*(1-Z1%)</f>
        <v>70</v>
      </c>
      <c r="F15621" s="2">
        <v>13</v>
      </c>
      <c r="G15621" s="2"/>
    </row>
    <row r="15622" spans="1:26" customHeight="1" ht="18" hidden="true" outlineLevel="4">
      <c r="A15622" s="2" t="s">
        <v>30171</v>
      </c>
      <c r="B15622" s="3" t="s">
        <v>30172</v>
      </c>
      <c r="C15622" s="2"/>
      <c r="D15622" s="2" t="s">
        <v>16</v>
      </c>
      <c r="E15622" s="4">
        <f>70.00*(1-Z1%)</f>
        <v>70</v>
      </c>
      <c r="F15622" s="2">
        <v>6</v>
      </c>
      <c r="G15622" s="2"/>
    </row>
    <row r="15623" spans="1:26" customHeight="1" ht="18" hidden="true" outlineLevel="4">
      <c r="A15623" s="2" t="s">
        <v>30173</v>
      </c>
      <c r="B15623" s="3" t="s">
        <v>30174</v>
      </c>
      <c r="C15623" s="2"/>
      <c r="D15623" s="2" t="s">
        <v>16</v>
      </c>
      <c r="E15623" s="4">
        <f>20.00*(1-Z1%)</f>
        <v>20</v>
      </c>
      <c r="F15623" s="2">
        <v>12</v>
      </c>
      <c r="G15623" s="2"/>
    </row>
    <row r="15624" spans="1:26" customHeight="1" ht="18" hidden="true" outlineLevel="4">
      <c r="A15624" s="2" t="s">
        <v>30175</v>
      </c>
      <c r="B15624" s="3" t="s">
        <v>30176</v>
      </c>
      <c r="C15624" s="2"/>
      <c r="D15624" s="2" t="s">
        <v>16</v>
      </c>
      <c r="E15624" s="4">
        <f>20.00*(1-Z1%)</f>
        <v>20</v>
      </c>
      <c r="F15624" s="2">
        <v>19</v>
      </c>
      <c r="G15624" s="2"/>
    </row>
    <row r="15625" spans="1:26" customHeight="1" ht="36" hidden="true" outlineLevel="4">
      <c r="A15625" s="2" t="s">
        <v>30177</v>
      </c>
      <c r="B15625" s="3" t="s">
        <v>30178</v>
      </c>
      <c r="C15625" s="2"/>
      <c r="D15625" s="2" t="s">
        <v>16</v>
      </c>
      <c r="E15625" s="4">
        <f>20.00*(1-Z1%)</f>
        <v>20</v>
      </c>
      <c r="F15625" s="2">
        <v>1</v>
      </c>
      <c r="G15625" s="2"/>
    </row>
    <row r="15626" spans="1:26" customHeight="1" ht="18" hidden="true" outlineLevel="4">
      <c r="A15626" s="2" t="s">
        <v>30179</v>
      </c>
      <c r="B15626" s="3" t="s">
        <v>30180</v>
      </c>
      <c r="C15626" s="2"/>
      <c r="D15626" s="2" t="s">
        <v>16</v>
      </c>
      <c r="E15626" s="4">
        <f>50.00*(1-Z1%)</f>
        <v>50</v>
      </c>
      <c r="F15626" s="2">
        <v>3</v>
      </c>
      <c r="G15626" s="2"/>
    </row>
    <row r="15627" spans="1:26" customHeight="1" ht="18" hidden="true" outlineLevel="4">
      <c r="A15627" s="2" t="s">
        <v>30181</v>
      </c>
      <c r="B15627" s="3" t="s">
        <v>30182</v>
      </c>
      <c r="C15627" s="2"/>
      <c r="D15627" s="2" t="s">
        <v>16</v>
      </c>
      <c r="E15627" s="4">
        <f>50.00*(1-Z1%)</f>
        <v>50</v>
      </c>
      <c r="F15627" s="2">
        <v>3</v>
      </c>
      <c r="G15627" s="2"/>
    </row>
    <row r="15628" spans="1:26" customHeight="1" ht="18" hidden="true" outlineLevel="4">
      <c r="A15628" s="2" t="s">
        <v>30183</v>
      </c>
      <c r="B15628" s="3" t="s">
        <v>30184</v>
      </c>
      <c r="C15628" s="2"/>
      <c r="D15628" s="2" t="s">
        <v>16</v>
      </c>
      <c r="E15628" s="4">
        <f>30.00*(1-Z1%)</f>
        <v>30</v>
      </c>
      <c r="F15628" s="2">
        <v>1</v>
      </c>
      <c r="G15628" s="2"/>
    </row>
    <row r="15629" spans="1:26" customHeight="1" ht="18" hidden="true" outlineLevel="4">
      <c r="A15629" s="2" t="s">
        <v>30185</v>
      </c>
      <c r="B15629" s="3" t="s">
        <v>30186</v>
      </c>
      <c r="C15629" s="2"/>
      <c r="D15629" s="2" t="s">
        <v>16</v>
      </c>
      <c r="E15629" s="4">
        <f>30.00*(1-Z1%)</f>
        <v>30</v>
      </c>
      <c r="F15629" s="2">
        <v>1</v>
      </c>
      <c r="G15629" s="2"/>
    </row>
    <row r="15630" spans="1:26" customHeight="1" ht="36" hidden="true" outlineLevel="4">
      <c r="A15630" s="2" t="s">
        <v>30187</v>
      </c>
      <c r="B15630" s="3" t="s">
        <v>30188</v>
      </c>
      <c r="C15630" s="2"/>
      <c r="D15630" s="2" t="s">
        <v>16</v>
      </c>
      <c r="E15630" s="4">
        <f>50.00*(1-Z1%)</f>
        <v>50</v>
      </c>
      <c r="F15630" s="2">
        <v>4</v>
      </c>
      <c r="G15630" s="2"/>
    </row>
    <row r="15631" spans="1:26" customHeight="1" ht="18" hidden="true" outlineLevel="4">
      <c r="A15631" s="2" t="s">
        <v>30189</v>
      </c>
      <c r="B15631" s="3" t="s">
        <v>30190</v>
      </c>
      <c r="C15631" s="2"/>
      <c r="D15631" s="2" t="s">
        <v>16</v>
      </c>
      <c r="E15631" s="4">
        <f>80.00*(1-Z1%)</f>
        <v>80</v>
      </c>
      <c r="F15631" s="2">
        <v>6</v>
      </c>
      <c r="G15631" s="2"/>
    </row>
    <row r="15632" spans="1:26" customHeight="1" ht="18" hidden="true" outlineLevel="4">
      <c r="A15632" s="2" t="s">
        <v>30191</v>
      </c>
      <c r="B15632" s="3" t="s">
        <v>30192</v>
      </c>
      <c r="C15632" s="2"/>
      <c r="D15632" s="2" t="s">
        <v>16</v>
      </c>
      <c r="E15632" s="4">
        <f>80.00*(1-Z1%)</f>
        <v>80</v>
      </c>
      <c r="F15632" s="2">
        <v>7</v>
      </c>
      <c r="G15632" s="2"/>
    </row>
    <row r="15633" spans="1:26" customHeight="1" ht="18" hidden="true" outlineLevel="4">
      <c r="A15633" s="2" t="s">
        <v>30193</v>
      </c>
      <c r="B15633" s="3" t="s">
        <v>30194</v>
      </c>
      <c r="C15633" s="2"/>
      <c r="D15633" s="2" t="s">
        <v>16</v>
      </c>
      <c r="E15633" s="4">
        <f>35.00*(1-Z1%)</f>
        <v>35</v>
      </c>
      <c r="F15633" s="2">
        <v>9</v>
      </c>
      <c r="G15633" s="2"/>
    </row>
    <row r="15634" spans="1:26" customHeight="1" ht="18" hidden="true" outlineLevel="4">
      <c r="A15634" s="2" t="s">
        <v>30195</v>
      </c>
      <c r="B15634" s="3" t="s">
        <v>30196</v>
      </c>
      <c r="C15634" s="2"/>
      <c r="D15634" s="2" t="s">
        <v>16</v>
      </c>
      <c r="E15634" s="4">
        <f>35.00*(1-Z1%)</f>
        <v>35</v>
      </c>
      <c r="F15634" s="2">
        <v>16</v>
      </c>
      <c r="G15634" s="2"/>
    </row>
    <row r="15635" spans="1:26" customHeight="1" ht="36" hidden="true" outlineLevel="4">
      <c r="A15635" s="2" t="s">
        <v>30197</v>
      </c>
      <c r="B15635" s="3" t="s">
        <v>30198</v>
      </c>
      <c r="C15635" s="2"/>
      <c r="D15635" s="2" t="s">
        <v>16</v>
      </c>
      <c r="E15635" s="4">
        <f>80.00*(1-Z1%)</f>
        <v>80</v>
      </c>
      <c r="F15635" s="2">
        <v>2</v>
      </c>
      <c r="G15635" s="2"/>
    </row>
    <row r="15636" spans="1:26" customHeight="1" ht="36" hidden="true" outlineLevel="4">
      <c r="A15636" s="2" t="s">
        <v>30199</v>
      </c>
      <c r="B15636" s="3" t="s">
        <v>30200</v>
      </c>
      <c r="C15636" s="2"/>
      <c r="D15636" s="2" t="s">
        <v>16</v>
      </c>
      <c r="E15636" s="4">
        <f>100.00*(1-Z1%)</f>
        <v>100</v>
      </c>
      <c r="F15636" s="2">
        <v>2</v>
      </c>
      <c r="G15636" s="2"/>
    </row>
    <row r="15637" spans="1:26" customHeight="1" ht="36" hidden="true" outlineLevel="4">
      <c r="A15637" s="2" t="s">
        <v>30201</v>
      </c>
      <c r="B15637" s="3" t="s">
        <v>30202</v>
      </c>
      <c r="C15637" s="2"/>
      <c r="D15637" s="2" t="s">
        <v>16</v>
      </c>
      <c r="E15637" s="4">
        <f>100.00*(1-Z1%)</f>
        <v>100</v>
      </c>
      <c r="F15637" s="2">
        <v>5</v>
      </c>
      <c r="G15637" s="2"/>
    </row>
    <row r="15638" spans="1:26" customHeight="1" ht="35" hidden="true" outlineLevel="4">
      <c r="A15638" s="5" t="s">
        <v>30203</v>
      </c>
      <c r="B15638" s="5"/>
      <c r="C15638" s="5"/>
      <c r="D15638" s="5"/>
      <c r="E15638" s="5"/>
      <c r="F15638" s="5"/>
      <c r="G15638" s="5"/>
    </row>
    <row r="15639" spans="1:26" customHeight="1" ht="18" hidden="true" outlineLevel="4">
      <c r="A15639" s="2" t="s">
        <v>30204</v>
      </c>
      <c r="B15639" s="3" t="s">
        <v>30205</v>
      </c>
      <c r="C15639" s="2"/>
      <c r="D15639" s="2" t="s">
        <v>16</v>
      </c>
      <c r="E15639" s="4">
        <f>20.00*(1-Z1%)</f>
        <v>20</v>
      </c>
      <c r="F15639" s="2">
        <v>30</v>
      </c>
      <c r="G15639" s="2"/>
    </row>
    <row r="15640" spans="1:26" customHeight="1" ht="18" hidden="true" outlineLevel="4">
      <c r="A15640" s="2" t="s">
        <v>30206</v>
      </c>
      <c r="B15640" s="3" t="s">
        <v>30207</v>
      </c>
      <c r="C15640" s="2"/>
      <c r="D15640" s="2" t="s">
        <v>16</v>
      </c>
      <c r="E15640" s="4">
        <f>20.00*(1-Z1%)</f>
        <v>20</v>
      </c>
      <c r="F15640" s="2">
        <v>30</v>
      </c>
      <c r="G15640" s="2"/>
    </row>
    <row r="15641" spans="1:26" customHeight="1" ht="18" hidden="true" outlineLevel="4">
      <c r="A15641" s="2" t="s">
        <v>30208</v>
      </c>
      <c r="B15641" s="3" t="s">
        <v>30209</v>
      </c>
      <c r="C15641" s="2"/>
      <c r="D15641" s="2" t="s">
        <v>16</v>
      </c>
      <c r="E15641" s="4">
        <f>15.00*(1-Z1%)</f>
        <v>15</v>
      </c>
      <c r="F15641" s="2">
        <v>30</v>
      </c>
      <c r="G15641" s="2"/>
    </row>
    <row r="15642" spans="1:26" customHeight="1" ht="18" hidden="true" outlineLevel="4">
      <c r="A15642" s="2" t="s">
        <v>30210</v>
      </c>
      <c r="B15642" s="3" t="s">
        <v>30211</v>
      </c>
      <c r="C15642" s="2"/>
      <c r="D15642" s="2" t="s">
        <v>16</v>
      </c>
      <c r="E15642" s="4">
        <f>15.00*(1-Z1%)</f>
        <v>15</v>
      </c>
      <c r="F15642" s="2">
        <v>27</v>
      </c>
      <c r="G15642" s="2"/>
    </row>
    <row r="15643" spans="1:26" customHeight="1" ht="36" hidden="true" outlineLevel="4">
      <c r="A15643" s="2" t="s">
        <v>30212</v>
      </c>
      <c r="B15643" s="3" t="s">
        <v>30213</v>
      </c>
      <c r="C15643" s="2"/>
      <c r="D15643" s="2" t="s">
        <v>16</v>
      </c>
      <c r="E15643" s="4">
        <f>20.00*(1-Z1%)</f>
        <v>20</v>
      </c>
      <c r="F15643" s="2">
        <v>20</v>
      </c>
      <c r="G15643" s="2"/>
    </row>
    <row r="15644" spans="1:26" customHeight="1" ht="36" hidden="true" outlineLevel="4">
      <c r="A15644" s="2" t="s">
        <v>30214</v>
      </c>
      <c r="B15644" s="3" t="s">
        <v>30215</v>
      </c>
      <c r="C15644" s="2"/>
      <c r="D15644" s="2" t="s">
        <v>16</v>
      </c>
      <c r="E15644" s="4">
        <f>20.00*(1-Z1%)</f>
        <v>20</v>
      </c>
      <c r="F15644" s="2">
        <v>21</v>
      </c>
      <c r="G15644" s="2"/>
    </row>
    <row r="15645" spans="1:26" customHeight="1" ht="36" hidden="true" outlineLevel="4">
      <c r="A15645" s="2" t="s">
        <v>30216</v>
      </c>
      <c r="B15645" s="3" t="s">
        <v>30217</v>
      </c>
      <c r="C15645" s="2"/>
      <c r="D15645" s="2" t="s">
        <v>16</v>
      </c>
      <c r="E15645" s="4">
        <f>30.00*(1-Z1%)</f>
        <v>30</v>
      </c>
      <c r="F15645" s="2">
        <v>3</v>
      </c>
      <c r="G15645" s="2"/>
    </row>
    <row r="15646" spans="1:26" customHeight="1" ht="18" hidden="true" outlineLevel="4">
      <c r="A15646" s="2" t="s">
        <v>30218</v>
      </c>
      <c r="B15646" s="3" t="s">
        <v>30219</v>
      </c>
      <c r="C15646" s="2"/>
      <c r="D15646" s="2" t="s">
        <v>16</v>
      </c>
      <c r="E15646" s="4">
        <f>20.00*(1-Z1%)</f>
        <v>20</v>
      </c>
      <c r="F15646" s="2">
        <v>9</v>
      </c>
      <c r="G15646" s="2"/>
    </row>
    <row r="15647" spans="1:26" customHeight="1" ht="18" hidden="true" outlineLevel="4">
      <c r="A15647" s="2" t="s">
        <v>30220</v>
      </c>
      <c r="B15647" s="3" t="s">
        <v>30221</v>
      </c>
      <c r="C15647" s="2"/>
      <c r="D15647" s="2" t="s">
        <v>16</v>
      </c>
      <c r="E15647" s="4">
        <f>20.00*(1-Z1%)</f>
        <v>20</v>
      </c>
      <c r="F15647" s="2">
        <v>9</v>
      </c>
      <c r="G15647" s="2"/>
    </row>
    <row r="15648" spans="1:26" customHeight="1" ht="36" hidden="true" outlineLevel="4">
      <c r="A15648" s="2" t="s">
        <v>30222</v>
      </c>
      <c r="B15648" s="3" t="s">
        <v>30223</v>
      </c>
      <c r="C15648" s="2"/>
      <c r="D15648" s="2" t="s">
        <v>16</v>
      </c>
      <c r="E15648" s="4">
        <f>20.00*(1-Z1%)</f>
        <v>20</v>
      </c>
      <c r="F15648" s="2">
        <v>1</v>
      </c>
      <c r="G15648" s="2"/>
    </row>
    <row r="15649" spans="1:26" customHeight="1" ht="36" hidden="true" outlineLevel="4">
      <c r="A15649" s="2" t="s">
        <v>30224</v>
      </c>
      <c r="B15649" s="3" t="s">
        <v>30225</v>
      </c>
      <c r="C15649" s="2"/>
      <c r="D15649" s="2" t="s">
        <v>16</v>
      </c>
      <c r="E15649" s="4">
        <f>30.00*(1-Z1%)</f>
        <v>30</v>
      </c>
      <c r="F15649" s="2">
        <v>1</v>
      </c>
      <c r="G15649" s="2"/>
    </row>
    <row r="15650" spans="1:26" customHeight="1" ht="36" hidden="true" outlineLevel="4">
      <c r="A15650" s="2" t="s">
        <v>30226</v>
      </c>
      <c r="B15650" s="3" t="s">
        <v>30227</v>
      </c>
      <c r="C15650" s="2"/>
      <c r="D15650" s="2" t="s">
        <v>16</v>
      </c>
      <c r="E15650" s="4">
        <f>30.00*(1-Z1%)</f>
        <v>30</v>
      </c>
      <c r="F15650" s="2">
        <v>1</v>
      </c>
      <c r="G15650" s="2"/>
    </row>
    <row r="15651" spans="1:26" customHeight="1" ht="36" hidden="true" outlineLevel="4">
      <c r="A15651" s="2" t="s">
        <v>30228</v>
      </c>
      <c r="B15651" s="3" t="s">
        <v>30229</v>
      </c>
      <c r="C15651" s="2"/>
      <c r="D15651" s="2" t="s">
        <v>16</v>
      </c>
      <c r="E15651" s="4">
        <f>30.00*(1-Z1%)</f>
        <v>30</v>
      </c>
      <c r="F15651" s="2">
        <v>20</v>
      </c>
      <c r="G15651" s="2"/>
    </row>
    <row r="15652" spans="1:26" customHeight="1" ht="36" hidden="true" outlineLevel="4">
      <c r="A15652" s="2" t="s">
        <v>30230</v>
      </c>
      <c r="B15652" s="3" t="s">
        <v>30231</v>
      </c>
      <c r="C15652" s="2"/>
      <c r="D15652" s="2" t="s">
        <v>16</v>
      </c>
      <c r="E15652" s="4">
        <f>30.00*(1-Z1%)</f>
        <v>30</v>
      </c>
      <c r="F15652" s="2">
        <v>25</v>
      </c>
      <c r="G15652" s="2"/>
    </row>
    <row r="15653" spans="1:26" customHeight="1" ht="36" hidden="true" outlineLevel="4">
      <c r="A15653" s="2" t="s">
        <v>30232</v>
      </c>
      <c r="B15653" s="3" t="s">
        <v>30233</v>
      </c>
      <c r="C15653" s="2"/>
      <c r="D15653" s="2" t="s">
        <v>16</v>
      </c>
      <c r="E15653" s="4">
        <f>40.00*(1-Z1%)</f>
        <v>40</v>
      </c>
      <c r="F15653" s="2">
        <v>4</v>
      </c>
      <c r="G15653" s="2"/>
    </row>
    <row r="15654" spans="1:26" customHeight="1" ht="36" hidden="true" outlineLevel="4">
      <c r="A15654" s="2" t="s">
        <v>30234</v>
      </c>
      <c r="B15654" s="3" t="s">
        <v>30235</v>
      </c>
      <c r="C15654" s="2"/>
      <c r="D15654" s="2" t="s">
        <v>16</v>
      </c>
      <c r="E15654" s="4">
        <f>40.00*(1-Z1%)</f>
        <v>40</v>
      </c>
      <c r="F15654" s="2">
        <v>3</v>
      </c>
      <c r="G15654" s="2"/>
    </row>
    <row r="15655" spans="1:26" customHeight="1" ht="36" hidden="true" outlineLevel="4">
      <c r="A15655" s="2" t="s">
        <v>30236</v>
      </c>
      <c r="B15655" s="3" t="s">
        <v>30237</v>
      </c>
      <c r="C15655" s="2"/>
      <c r="D15655" s="2" t="s">
        <v>16</v>
      </c>
      <c r="E15655" s="4">
        <f>30.00*(1-Z1%)</f>
        <v>30</v>
      </c>
      <c r="F15655" s="2">
        <v>1</v>
      </c>
      <c r="G15655" s="2"/>
    </row>
    <row r="15656" spans="1:26" customHeight="1" ht="18" hidden="true" outlineLevel="4">
      <c r="A15656" s="2" t="s">
        <v>30238</v>
      </c>
      <c r="B15656" s="3" t="s">
        <v>30239</v>
      </c>
      <c r="C15656" s="2"/>
      <c r="D15656" s="2" t="s">
        <v>16</v>
      </c>
      <c r="E15656" s="4">
        <f>30.00*(1-Z1%)</f>
        <v>30</v>
      </c>
      <c r="F15656" s="2">
        <v>1</v>
      </c>
      <c r="G15656" s="2"/>
    </row>
    <row r="15657" spans="1:26" customHeight="1" ht="36" hidden="true" outlineLevel="4">
      <c r="A15657" s="2" t="s">
        <v>30240</v>
      </c>
      <c r="B15657" s="3" t="s">
        <v>30241</v>
      </c>
      <c r="C15657" s="2"/>
      <c r="D15657" s="2" t="s">
        <v>16</v>
      </c>
      <c r="E15657" s="4">
        <f>20.00*(1-Z1%)</f>
        <v>20</v>
      </c>
      <c r="F15657" s="2">
        <v>3</v>
      </c>
      <c r="G15657" s="2"/>
    </row>
    <row r="15658" spans="1:26" customHeight="1" ht="36" hidden="true" outlineLevel="4">
      <c r="A15658" s="2" t="s">
        <v>30242</v>
      </c>
      <c r="B15658" s="3" t="s">
        <v>30243</v>
      </c>
      <c r="C15658" s="2"/>
      <c r="D15658" s="2" t="s">
        <v>16</v>
      </c>
      <c r="E15658" s="4">
        <f>20.00*(1-Z1%)</f>
        <v>20</v>
      </c>
      <c r="F15658" s="2">
        <v>2</v>
      </c>
      <c r="G15658" s="2"/>
    </row>
    <row r="15659" spans="1:26" customHeight="1" ht="36" hidden="true" outlineLevel="4">
      <c r="A15659" s="2" t="s">
        <v>30244</v>
      </c>
      <c r="B15659" s="3" t="s">
        <v>30245</v>
      </c>
      <c r="C15659" s="2"/>
      <c r="D15659" s="2" t="s">
        <v>16</v>
      </c>
      <c r="E15659" s="4">
        <f>20.00*(1-Z1%)</f>
        <v>20</v>
      </c>
      <c r="F15659" s="2">
        <v>3</v>
      </c>
      <c r="G15659" s="2"/>
    </row>
    <row r="15660" spans="1:26" customHeight="1" ht="36" hidden="true" outlineLevel="4">
      <c r="A15660" s="2" t="s">
        <v>30246</v>
      </c>
      <c r="B15660" s="3" t="s">
        <v>30247</v>
      </c>
      <c r="C15660" s="2"/>
      <c r="D15660" s="2" t="s">
        <v>16</v>
      </c>
      <c r="E15660" s="4">
        <f>20.00*(1-Z1%)</f>
        <v>20</v>
      </c>
      <c r="F15660" s="2">
        <v>4</v>
      </c>
      <c r="G15660" s="2"/>
    </row>
    <row r="15661" spans="1:26" customHeight="1" ht="54" hidden="true" outlineLevel="4">
      <c r="A15661" s="2" t="s">
        <v>30248</v>
      </c>
      <c r="B15661" s="3" t="s">
        <v>30249</v>
      </c>
      <c r="C15661" s="2"/>
      <c r="D15661" s="2" t="s">
        <v>16</v>
      </c>
      <c r="E15661" s="4">
        <f>30.00*(1-Z1%)</f>
        <v>30</v>
      </c>
      <c r="F15661" s="2">
        <v>2</v>
      </c>
      <c r="G15661" s="2"/>
    </row>
    <row r="15662" spans="1:26" customHeight="1" ht="36" hidden="true" outlineLevel="4">
      <c r="A15662" s="2" t="s">
        <v>30250</v>
      </c>
      <c r="B15662" s="3" t="s">
        <v>30251</v>
      </c>
      <c r="C15662" s="2"/>
      <c r="D15662" s="2" t="s">
        <v>16</v>
      </c>
      <c r="E15662" s="4">
        <f>15.00*(1-Z1%)</f>
        <v>15</v>
      </c>
      <c r="F15662" s="2">
        <v>3</v>
      </c>
      <c r="G15662" s="2"/>
    </row>
    <row r="15663" spans="1:26" customHeight="1" ht="36" hidden="true" outlineLevel="4">
      <c r="A15663" s="2" t="s">
        <v>30252</v>
      </c>
      <c r="B15663" s="3" t="s">
        <v>30253</v>
      </c>
      <c r="C15663" s="2"/>
      <c r="D15663" s="2" t="s">
        <v>16</v>
      </c>
      <c r="E15663" s="4">
        <f>15.00*(1-Z1%)</f>
        <v>15</v>
      </c>
      <c r="F15663" s="2">
        <v>2</v>
      </c>
      <c r="G15663" s="2"/>
    </row>
    <row r="15664" spans="1:26" customHeight="1" ht="36" hidden="true" outlineLevel="4">
      <c r="A15664" s="2" t="s">
        <v>30254</v>
      </c>
      <c r="B15664" s="3" t="s">
        <v>30255</v>
      </c>
      <c r="C15664" s="2"/>
      <c r="D15664" s="2" t="s">
        <v>16</v>
      </c>
      <c r="E15664" s="4">
        <f>70.00*(1-Z1%)</f>
        <v>70</v>
      </c>
      <c r="F15664" s="2">
        <v>5</v>
      </c>
      <c r="G15664" s="2"/>
    </row>
    <row r="15665" spans="1:26" customHeight="1" ht="36" hidden="true" outlineLevel="4">
      <c r="A15665" s="2" t="s">
        <v>30256</v>
      </c>
      <c r="B15665" s="3" t="s">
        <v>30257</v>
      </c>
      <c r="C15665" s="2"/>
      <c r="D15665" s="2" t="s">
        <v>16</v>
      </c>
      <c r="E15665" s="4">
        <f>70.00*(1-Z1%)</f>
        <v>70</v>
      </c>
      <c r="F15665" s="2">
        <v>5</v>
      </c>
      <c r="G15665" s="2"/>
    </row>
    <row r="15666" spans="1:26" customHeight="1" ht="36" hidden="true" outlineLevel="4">
      <c r="A15666" s="2" t="s">
        <v>30258</v>
      </c>
      <c r="B15666" s="3" t="s">
        <v>30259</v>
      </c>
      <c r="C15666" s="2"/>
      <c r="D15666" s="2" t="s">
        <v>16</v>
      </c>
      <c r="E15666" s="4">
        <f>120.00*(1-Z1%)</f>
        <v>120</v>
      </c>
      <c r="F15666" s="2">
        <v>6</v>
      </c>
      <c r="G15666" s="2"/>
    </row>
    <row r="15667" spans="1:26" customHeight="1" ht="36" hidden="true" outlineLevel="4">
      <c r="A15667" s="2" t="s">
        <v>30260</v>
      </c>
      <c r="B15667" s="3" t="s">
        <v>30261</v>
      </c>
      <c r="C15667" s="2"/>
      <c r="D15667" s="2" t="s">
        <v>16</v>
      </c>
      <c r="E15667" s="4">
        <f>120.00*(1-Z1%)</f>
        <v>120</v>
      </c>
      <c r="F15667" s="2">
        <v>7</v>
      </c>
      <c r="G15667" s="2"/>
    </row>
    <row r="15668" spans="1:26" customHeight="1" ht="36" hidden="true" outlineLevel="4">
      <c r="A15668" s="2" t="s">
        <v>30262</v>
      </c>
      <c r="B15668" s="3" t="s">
        <v>30263</v>
      </c>
      <c r="C15668" s="2"/>
      <c r="D15668" s="2" t="s">
        <v>16</v>
      </c>
      <c r="E15668" s="4">
        <f>70.00*(1-Z1%)</f>
        <v>70</v>
      </c>
      <c r="F15668" s="2">
        <v>1</v>
      </c>
      <c r="G15668" s="2"/>
    </row>
    <row r="15669" spans="1:26" customHeight="1" ht="36" hidden="true" outlineLevel="4">
      <c r="A15669" s="2" t="s">
        <v>30264</v>
      </c>
      <c r="B15669" s="3" t="s">
        <v>30265</v>
      </c>
      <c r="C15669" s="2"/>
      <c r="D15669" s="2" t="s">
        <v>16</v>
      </c>
      <c r="E15669" s="4">
        <f>70.00*(1-Z1%)</f>
        <v>70</v>
      </c>
      <c r="F15669" s="2">
        <v>1</v>
      </c>
      <c r="G15669" s="2"/>
    </row>
    <row r="15670" spans="1:26" customHeight="1" ht="36" hidden="true" outlineLevel="4">
      <c r="A15670" s="2" t="s">
        <v>30266</v>
      </c>
      <c r="B15670" s="3" t="s">
        <v>30267</v>
      </c>
      <c r="C15670" s="2"/>
      <c r="D15670" s="2" t="s">
        <v>16</v>
      </c>
      <c r="E15670" s="4">
        <f>140.00*(1-Z1%)</f>
        <v>140</v>
      </c>
      <c r="F15670" s="2">
        <v>12</v>
      </c>
      <c r="G15670" s="2"/>
    </row>
    <row r="15671" spans="1:26" customHeight="1" ht="36" hidden="true" outlineLevel="4">
      <c r="A15671" s="2" t="s">
        <v>30268</v>
      </c>
      <c r="B15671" s="3" t="s">
        <v>30269</v>
      </c>
      <c r="C15671" s="2"/>
      <c r="D15671" s="2" t="s">
        <v>16</v>
      </c>
      <c r="E15671" s="4">
        <f>180.00*(1-Z1%)</f>
        <v>180</v>
      </c>
      <c r="F15671" s="2">
        <v>2</v>
      </c>
      <c r="G15671" s="2"/>
    </row>
    <row r="15672" spans="1:26" customHeight="1" ht="35" hidden="true" outlineLevel="3">
      <c r="A15672" s="5" t="s">
        <v>30270</v>
      </c>
      <c r="B15672" s="5"/>
      <c r="C15672" s="5"/>
      <c r="D15672" s="5"/>
      <c r="E15672" s="5"/>
      <c r="F15672" s="5"/>
      <c r="G15672" s="5"/>
    </row>
    <row r="15673" spans="1:26" customHeight="1" ht="36" hidden="true" outlineLevel="3">
      <c r="A15673" s="2" t="s">
        <v>30271</v>
      </c>
      <c r="B15673" s="3" t="s">
        <v>30272</v>
      </c>
      <c r="C15673" s="2"/>
      <c r="D15673" s="2" t="s">
        <v>16</v>
      </c>
      <c r="E15673" s="4">
        <f>290.00*(1-Z1%)</f>
        <v>290</v>
      </c>
      <c r="F15673" s="2">
        <v>4</v>
      </c>
      <c r="G15673" s="2"/>
    </row>
    <row r="15674" spans="1:26" customHeight="1" ht="36" hidden="true" outlineLevel="3">
      <c r="A15674" s="2" t="s">
        <v>30273</v>
      </c>
      <c r="B15674" s="3" t="s">
        <v>30274</v>
      </c>
      <c r="C15674" s="2"/>
      <c r="D15674" s="2" t="s">
        <v>16</v>
      </c>
      <c r="E15674" s="4">
        <f>290.00*(1-Z1%)</f>
        <v>290</v>
      </c>
      <c r="F15674" s="2">
        <v>2</v>
      </c>
      <c r="G15674" s="2"/>
    </row>
    <row r="15675" spans="1:26" customHeight="1" ht="36" hidden="true" outlineLevel="3">
      <c r="A15675" s="2" t="s">
        <v>30275</v>
      </c>
      <c r="B15675" s="3" t="s">
        <v>30276</v>
      </c>
      <c r="C15675" s="2"/>
      <c r="D15675" s="2" t="s">
        <v>16</v>
      </c>
      <c r="E15675" s="4">
        <f>260.00*(1-Z1%)</f>
        <v>260</v>
      </c>
      <c r="F15675" s="2">
        <v>3</v>
      </c>
      <c r="G15675" s="2"/>
    </row>
    <row r="15676" spans="1:26" customHeight="1" ht="36" hidden="true" outlineLevel="3">
      <c r="A15676" s="2" t="s">
        <v>30277</v>
      </c>
      <c r="B15676" s="3" t="s">
        <v>30278</v>
      </c>
      <c r="C15676" s="2"/>
      <c r="D15676" s="2" t="s">
        <v>16</v>
      </c>
      <c r="E15676" s="4">
        <f>260.00*(1-Z1%)</f>
        <v>260</v>
      </c>
      <c r="F15676" s="2">
        <v>2</v>
      </c>
      <c r="G15676" s="2"/>
    </row>
    <row r="15677" spans="1:26" customHeight="1" ht="18" hidden="true" outlineLevel="3">
      <c r="A15677" s="2" t="s">
        <v>30279</v>
      </c>
      <c r="B15677" s="3" t="s">
        <v>30280</v>
      </c>
      <c r="C15677" s="2"/>
      <c r="D15677" s="2" t="s">
        <v>16</v>
      </c>
      <c r="E15677" s="4">
        <f>50.00*(1-Z1%)</f>
        <v>50</v>
      </c>
      <c r="F15677" s="2">
        <v>4</v>
      </c>
      <c r="G15677" s="2"/>
    </row>
    <row r="15678" spans="1:26" customHeight="1" ht="18" hidden="true" outlineLevel="3">
      <c r="A15678" s="2" t="s">
        <v>30281</v>
      </c>
      <c r="B15678" s="3" t="s">
        <v>30282</v>
      </c>
      <c r="C15678" s="2"/>
      <c r="D15678" s="2" t="s">
        <v>16</v>
      </c>
      <c r="E15678" s="4">
        <f>30.00*(1-Z1%)</f>
        <v>30</v>
      </c>
      <c r="F15678" s="2">
        <v>3</v>
      </c>
      <c r="G15678" s="2"/>
    </row>
    <row r="15679" spans="1:26" customHeight="1" ht="18" hidden="true" outlineLevel="3">
      <c r="A15679" s="2" t="s">
        <v>30283</v>
      </c>
      <c r="B15679" s="3" t="s">
        <v>30284</v>
      </c>
      <c r="C15679" s="2"/>
      <c r="D15679" s="2" t="s">
        <v>16</v>
      </c>
      <c r="E15679" s="4">
        <f>40.00*(1-Z1%)</f>
        <v>40</v>
      </c>
      <c r="F15679" s="2">
        <v>2</v>
      </c>
      <c r="G15679" s="2"/>
    </row>
    <row r="15680" spans="1:26" customHeight="1" ht="18" hidden="true" outlineLevel="3">
      <c r="A15680" s="2" t="s">
        <v>30285</v>
      </c>
      <c r="B15680" s="3" t="s">
        <v>30286</v>
      </c>
      <c r="C15680" s="2"/>
      <c r="D15680" s="2" t="s">
        <v>16</v>
      </c>
      <c r="E15680" s="4">
        <f>50.00*(1-Z1%)</f>
        <v>50</v>
      </c>
      <c r="F15680" s="2">
        <v>2</v>
      </c>
      <c r="G15680" s="2"/>
    </row>
    <row r="15681" spans="1:26" customHeight="1" ht="18" hidden="true" outlineLevel="3">
      <c r="A15681" s="2" t="s">
        <v>30287</v>
      </c>
      <c r="B15681" s="3" t="s">
        <v>30288</v>
      </c>
      <c r="C15681" s="2"/>
      <c r="D15681" s="2" t="s">
        <v>16</v>
      </c>
      <c r="E15681" s="4">
        <f>40.00*(1-Z1%)</f>
        <v>40</v>
      </c>
      <c r="F15681" s="2">
        <v>4</v>
      </c>
      <c r="G15681" s="2"/>
    </row>
    <row r="15682" spans="1:26" customHeight="1" ht="18" hidden="true" outlineLevel="3">
      <c r="A15682" s="2" t="s">
        <v>30289</v>
      </c>
      <c r="B15682" s="3" t="s">
        <v>30290</v>
      </c>
      <c r="C15682" s="2"/>
      <c r="D15682" s="2" t="s">
        <v>16</v>
      </c>
      <c r="E15682" s="4">
        <f>60.00*(1-Z1%)</f>
        <v>60</v>
      </c>
      <c r="F15682" s="2">
        <v>2</v>
      </c>
      <c r="G15682" s="2"/>
    </row>
    <row r="15683" spans="1:26" customHeight="1" ht="18" hidden="true" outlineLevel="3">
      <c r="A15683" s="2" t="s">
        <v>30291</v>
      </c>
      <c r="B15683" s="3" t="s">
        <v>30292</v>
      </c>
      <c r="C15683" s="2"/>
      <c r="D15683" s="2" t="s">
        <v>16</v>
      </c>
      <c r="E15683" s="4">
        <f>150.00*(1-Z1%)</f>
        <v>150</v>
      </c>
      <c r="F15683" s="2">
        <v>3</v>
      </c>
      <c r="G15683" s="2"/>
    </row>
    <row r="15684" spans="1:26" customHeight="1" ht="36" hidden="true" outlineLevel="3">
      <c r="A15684" s="2" t="s">
        <v>30293</v>
      </c>
      <c r="B15684" s="3" t="s">
        <v>30294</v>
      </c>
      <c r="C15684" s="2"/>
      <c r="D15684" s="2" t="s">
        <v>16</v>
      </c>
      <c r="E15684" s="4">
        <f>100.00*(1-Z1%)</f>
        <v>100</v>
      </c>
      <c r="F15684" s="2">
        <v>2</v>
      </c>
      <c r="G15684" s="2"/>
    </row>
    <row r="15685" spans="1:26" customHeight="1" ht="36" hidden="true" outlineLevel="3">
      <c r="A15685" s="2" t="s">
        <v>30295</v>
      </c>
      <c r="B15685" s="3" t="s">
        <v>30296</v>
      </c>
      <c r="C15685" s="2"/>
      <c r="D15685" s="2" t="s">
        <v>16</v>
      </c>
      <c r="E15685" s="4">
        <f>100.00*(1-Z1%)</f>
        <v>100</v>
      </c>
      <c r="F15685" s="2">
        <v>5</v>
      </c>
      <c r="G15685" s="2"/>
    </row>
    <row r="15686" spans="1:26" customHeight="1" ht="18" hidden="true" outlineLevel="3">
      <c r="A15686" s="2" t="s">
        <v>30297</v>
      </c>
      <c r="B15686" s="3" t="s">
        <v>30298</v>
      </c>
      <c r="C15686" s="2"/>
      <c r="D15686" s="2" t="s">
        <v>16</v>
      </c>
      <c r="E15686" s="4">
        <f>350.00*(1-Z1%)</f>
        <v>350</v>
      </c>
      <c r="F15686" s="2">
        <v>5</v>
      </c>
      <c r="G15686" s="2"/>
    </row>
    <row r="15687" spans="1:26" customHeight="1" ht="36" hidden="true" outlineLevel="3">
      <c r="A15687" s="2" t="s">
        <v>30299</v>
      </c>
      <c r="B15687" s="3" t="s">
        <v>30300</v>
      </c>
      <c r="C15687" s="2"/>
      <c r="D15687" s="2" t="s">
        <v>16</v>
      </c>
      <c r="E15687" s="4">
        <f>200.00*(1-Z1%)</f>
        <v>200</v>
      </c>
      <c r="F15687" s="2">
        <v>17</v>
      </c>
      <c r="G15687" s="2"/>
    </row>
    <row r="15688" spans="1:26" customHeight="1" ht="36" hidden="true" outlineLevel="3">
      <c r="A15688" s="2" t="s">
        <v>30301</v>
      </c>
      <c r="B15688" s="3" t="s">
        <v>30302</v>
      </c>
      <c r="C15688" s="2"/>
      <c r="D15688" s="2" t="s">
        <v>16</v>
      </c>
      <c r="E15688" s="4">
        <f>150.00*(1-Z1%)</f>
        <v>150</v>
      </c>
      <c r="F15688" s="2">
        <v>5</v>
      </c>
      <c r="G15688" s="2"/>
    </row>
    <row r="15689" spans="1:26" customHeight="1" ht="36" hidden="true" outlineLevel="3">
      <c r="A15689" s="2" t="s">
        <v>30303</v>
      </c>
      <c r="B15689" s="3" t="s">
        <v>30304</v>
      </c>
      <c r="C15689" s="2"/>
      <c r="D15689" s="2" t="s">
        <v>16</v>
      </c>
      <c r="E15689" s="4">
        <f>250.00*(1-Z1%)</f>
        <v>250</v>
      </c>
      <c r="F15689" s="2">
        <v>1</v>
      </c>
      <c r="G15689" s="2"/>
    </row>
    <row r="15690" spans="1:26" customHeight="1" ht="36" hidden="true" outlineLevel="3">
      <c r="A15690" s="2" t="s">
        <v>30305</v>
      </c>
      <c r="B15690" s="3" t="s">
        <v>30306</v>
      </c>
      <c r="C15690" s="2"/>
      <c r="D15690" s="2" t="s">
        <v>16</v>
      </c>
      <c r="E15690" s="4">
        <f>250.00*(1-Z1%)</f>
        <v>250</v>
      </c>
      <c r="F15690" s="2">
        <v>1</v>
      </c>
      <c r="G15690" s="2"/>
    </row>
    <row r="15691" spans="1:26" customHeight="1" ht="36" hidden="true" outlineLevel="3">
      <c r="A15691" s="2" t="s">
        <v>30307</v>
      </c>
      <c r="B15691" s="3" t="s">
        <v>30308</v>
      </c>
      <c r="C15691" s="2"/>
      <c r="D15691" s="2" t="s">
        <v>16</v>
      </c>
      <c r="E15691" s="4">
        <f>250.00*(1-Z1%)</f>
        <v>250</v>
      </c>
      <c r="F15691" s="2">
        <v>1</v>
      </c>
      <c r="G15691" s="2"/>
    </row>
    <row r="15692" spans="1:26" customHeight="1" ht="36" hidden="true" outlineLevel="3">
      <c r="A15692" s="2" t="s">
        <v>30309</v>
      </c>
      <c r="B15692" s="3" t="s">
        <v>30310</v>
      </c>
      <c r="C15692" s="2"/>
      <c r="D15692" s="2" t="s">
        <v>16</v>
      </c>
      <c r="E15692" s="4">
        <f>800.00*(1-Z1%)</f>
        <v>800</v>
      </c>
      <c r="F15692" s="2">
        <v>4</v>
      </c>
      <c r="G15692" s="2"/>
    </row>
    <row r="15693" spans="1:26" customHeight="1" ht="36" hidden="true" outlineLevel="3">
      <c r="A15693" s="2" t="s">
        <v>30311</v>
      </c>
      <c r="B15693" s="3" t="s">
        <v>30312</v>
      </c>
      <c r="C15693" s="2"/>
      <c r="D15693" s="2" t="s">
        <v>16</v>
      </c>
      <c r="E15693" s="4">
        <f>290.00*(1-Z1%)</f>
        <v>290</v>
      </c>
      <c r="F15693" s="2">
        <v>1</v>
      </c>
      <c r="G15693" s="2"/>
    </row>
    <row r="15694" spans="1:26" customHeight="1" ht="36" hidden="true" outlineLevel="3">
      <c r="A15694" s="2" t="s">
        <v>30313</v>
      </c>
      <c r="B15694" s="3" t="s">
        <v>30314</v>
      </c>
      <c r="C15694" s="2"/>
      <c r="D15694" s="2" t="s">
        <v>16</v>
      </c>
      <c r="E15694" s="4">
        <f>250.00*(1-Z1%)</f>
        <v>250</v>
      </c>
      <c r="F15694" s="2">
        <v>2</v>
      </c>
      <c r="G15694" s="2"/>
    </row>
    <row r="15695" spans="1:26" customHeight="1" ht="36" hidden="true" outlineLevel="3">
      <c r="A15695" s="2" t="s">
        <v>30315</v>
      </c>
      <c r="B15695" s="3" t="s">
        <v>30316</v>
      </c>
      <c r="C15695" s="2"/>
      <c r="D15695" s="2" t="s">
        <v>16</v>
      </c>
      <c r="E15695" s="4">
        <f>200.00*(1-Z1%)</f>
        <v>200</v>
      </c>
      <c r="F15695" s="2">
        <v>2</v>
      </c>
      <c r="G15695" s="2"/>
    </row>
    <row r="15696" spans="1:26" customHeight="1" ht="36" hidden="true" outlineLevel="3">
      <c r="A15696" s="2" t="s">
        <v>30317</v>
      </c>
      <c r="B15696" s="3" t="s">
        <v>30318</v>
      </c>
      <c r="C15696" s="2"/>
      <c r="D15696" s="2" t="s">
        <v>16</v>
      </c>
      <c r="E15696" s="4">
        <f>250.00*(1-Z1%)</f>
        <v>250</v>
      </c>
      <c r="F15696" s="2">
        <v>7</v>
      </c>
      <c r="G15696" s="2"/>
    </row>
    <row r="15697" spans="1:26" customHeight="1" ht="36" hidden="true" outlineLevel="3">
      <c r="A15697" s="2" t="s">
        <v>30319</v>
      </c>
      <c r="B15697" s="3" t="s">
        <v>30320</v>
      </c>
      <c r="C15697" s="2"/>
      <c r="D15697" s="2" t="s">
        <v>16</v>
      </c>
      <c r="E15697" s="4">
        <f>60.00*(1-Z1%)</f>
        <v>60</v>
      </c>
      <c r="F15697" s="2">
        <v>4</v>
      </c>
      <c r="G15697" s="2"/>
    </row>
    <row r="15698" spans="1:26" customHeight="1" ht="36" hidden="true" outlineLevel="3">
      <c r="A15698" s="2" t="s">
        <v>30321</v>
      </c>
      <c r="B15698" s="3" t="s">
        <v>30322</v>
      </c>
      <c r="C15698" s="2"/>
      <c r="D15698" s="2" t="s">
        <v>16</v>
      </c>
      <c r="E15698" s="4">
        <f>50.00*(1-Z1%)</f>
        <v>50</v>
      </c>
      <c r="F15698" s="2">
        <v>4</v>
      </c>
      <c r="G15698" s="2"/>
    </row>
    <row r="15699" spans="1:26" customHeight="1" ht="36" hidden="true" outlineLevel="3">
      <c r="A15699" s="2" t="s">
        <v>30323</v>
      </c>
      <c r="B15699" s="3" t="s">
        <v>30324</v>
      </c>
      <c r="C15699" s="2"/>
      <c r="D15699" s="2" t="s">
        <v>16</v>
      </c>
      <c r="E15699" s="4">
        <f>90.00*(1-Z1%)</f>
        <v>90</v>
      </c>
      <c r="F15699" s="2">
        <v>5</v>
      </c>
      <c r="G15699" s="2"/>
    </row>
    <row r="15700" spans="1:26" customHeight="1" ht="36" hidden="true" outlineLevel="3">
      <c r="A15700" s="2" t="s">
        <v>30325</v>
      </c>
      <c r="B15700" s="3" t="s">
        <v>30326</v>
      </c>
      <c r="C15700" s="2"/>
      <c r="D15700" s="2" t="s">
        <v>16</v>
      </c>
      <c r="E15700" s="4">
        <f>50.00*(1-Z1%)</f>
        <v>50</v>
      </c>
      <c r="F15700" s="2">
        <v>5</v>
      </c>
      <c r="G15700" s="2"/>
    </row>
    <row r="15701" spans="1:26" customHeight="1" ht="36" hidden="true" outlineLevel="3">
      <c r="A15701" s="2" t="s">
        <v>30327</v>
      </c>
      <c r="B15701" s="3" t="s">
        <v>30328</v>
      </c>
      <c r="C15701" s="2"/>
      <c r="D15701" s="2" t="s">
        <v>16</v>
      </c>
      <c r="E15701" s="4">
        <f>50.00*(1-Z1%)</f>
        <v>50</v>
      </c>
      <c r="F15701" s="2">
        <v>3</v>
      </c>
      <c r="G15701" s="2"/>
    </row>
    <row r="15702" spans="1:26" customHeight="1" ht="36" hidden="true" outlineLevel="3">
      <c r="A15702" s="2" t="s">
        <v>30329</v>
      </c>
      <c r="B15702" s="3" t="s">
        <v>30330</v>
      </c>
      <c r="C15702" s="2"/>
      <c r="D15702" s="2" t="s">
        <v>16</v>
      </c>
      <c r="E15702" s="4">
        <f>45.00*(1-Z1%)</f>
        <v>45</v>
      </c>
      <c r="F15702" s="2">
        <v>4</v>
      </c>
      <c r="G15702" s="2"/>
    </row>
    <row r="15703" spans="1:26" customHeight="1" ht="36" hidden="true" outlineLevel="3">
      <c r="A15703" s="2" t="s">
        <v>30331</v>
      </c>
      <c r="B15703" s="3" t="s">
        <v>30330</v>
      </c>
      <c r="C15703" s="2"/>
      <c r="D15703" s="2" t="s">
        <v>16</v>
      </c>
      <c r="E15703" s="4">
        <f>50.00*(1-Z1%)</f>
        <v>50</v>
      </c>
      <c r="F15703" s="2">
        <v>1</v>
      </c>
      <c r="G15703" s="2"/>
    </row>
    <row r="15704" spans="1:26" customHeight="1" ht="36" hidden="true" outlineLevel="3">
      <c r="A15704" s="2" t="s">
        <v>30332</v>
      </c>
      <c r="B15704" s="3" t="s">
        <v>30333</v>
      </c>
      <c r="C15704" s="2"/>
      <c r="D15704" s="2" t="s">
        <v>16</v>
      </c>
      <c r="E15704" s="4">
        <f>60.00*(1-Z1%)</f>
        <v>60</v>
      </c>
      <c r="F15704" s="2">
        <v>6</v>
      </c>
      <c r="G15704" s="2"/>
    </row>
    <row r="15705" spans="1:26" customHeight="1" ht="18" hidden="true" outlineLevel="3">
      <c r="A15705" s="2" t="s">
        <v>30334</v>
      </c>
      <c r="B15705" s="3" t="s">
        <v>30335</v>
      </c>
      <c r="C15705" s="2"/>
      <c r="D15705" s="2" t="s">
        <v>16</v>
      </c>
      <c r="E15705" s="4">
        <f>180.00*(1-Z1%)</f>
        <v>180</v>
      </c>
      <c r="F15705" s="2">
        <v>3</v>
      </c>
      <c r="G15705" s="2"/>
    </row>
    <row r="15706" spans="1:26" customHeight="1" ht="18" hidden="true" outlineLevel="3">
      <c r="A15706" s="2" t="s">
        <v>30336</v>
      </c>
      <c r="B15706" s="3" t="s">
        <v>30337</v>
      </c>
      <c r="C15706" s="2"/>
      <c r="D15706" s="2" t="s">
        <v>16</v>
      </c>
      <c r="E15706" s="4">
        <f>150.00*(1-Z1%)</f>
        <v>150</v>
      </c>
      <c r="F15706" s="2">
        <v>3</v>
      </c>
      <c r="G15706" s="2"/>
    </row>
    <row r="15707" spans="1:26" customHeight="1" ht="18" hidden="true" outlineLevel="3">
      <c r="A15707" s="2" t="s">
        <v>30338</v>
      </c>
      <c r="B15707" s="3" t="s">
        <v>30339</v>
      </c>
      <c r="C15707" s="2"/>
      <c r="D15707" s="2" t="s">
        <v>16</v>
      </c>
      <c r="E15707" s="4">
        <f>100.00*(1-Z1%)</f>
        <v>100</v>
      </c>
      <c r="F15707" s="2">
        <v>5</v>
      </c>
      <c r="G15707" s="2"/>
    </row>
    <row r="15708" spans="1:26" customHeight="1" ht="35" hidden="true" outlineLevel="3">
      <c r="A15708" s="5" t="s">
        <v>30340</v>
      </c>
      <c r="B15708" s="5"/>
      <c r="C15708" s="5"/>
      <c r="D15708" s="5"/>
      <c r="E15708" s="5"/>
      <c r="F15708" s="5"/>
      <c r="G15708" s="5"/>
    </row>
    <row r="15709" spans="1:26" customHeight="1" ht="36" hidden="true" outlineLevel="3">
      <c r="A15709" s="2" t="s">
        <v>30341</v>
      </c>
      <c r="B15709" s="3" t="s">
        <v>30342</v>
      </c>
      <c r="C15709" s="2"/>
      <c r="D15709" s="2" t="s">
        <v>16</v>
      </c>
      <c r="E15709" s="4">
        <f>380.00*(1-Z1%)</f>
        <v>380</v>
      </c>
      <c r="F15709" s="2">
        <v>2</v>
      </c>
      <c r="G15709" s="2"/>
    </row>
    <row r="15710" spans="1:26" customHeight="1" ht="36" hidden="true" outlineLevel="3">
      <c r="A15710" s="2" t="s">
        <v>30343</v>
      </c>
      <c r="B15710" s="3" t="s">
        <v>30344</v>
      </c>
      <c r="C15710" s="2"/>
      <c r="D15710" s="2" t="s">
        <v>16</v>
      </c>
      <c r="E15710" s="4">
        <f>460.00*(1-Z1%)</f>
        <v>460</v>
      </c>
      <c r="F15710" s="2">
        <v>23</v>
      </c>
      <c r="G15710" s="2"/>
    </row>
    <row r="15711" spans="1:26" customHeight="1" ht="36" hidden="true" outlineLevel="3">
      <c r="A15711" s="2" t="s">
        <v>30345</v>
      </c>
      <c r="B15711" s="3" t="s">
        <v>30346</v>
      </c>
      <c r="C15711" s="2"/>
      <c r="D15711" s="2" t="s">
        <v>16</v>
      </c>
      <c r="E15711" s="4">
        <f>660.00*(1-Z1%)</f>
        <v>660</v>
      </c>
      <c r="F15711" s="2">
        <v>9</v>
      </c>
      <c r="G15711" s="2"/>
    </row>
    <row r="15712" spans="1:26" customHeight="1" ht="36" hidden="true" outlineLevel="3">
      <c r="A15712" s="2" t="s">
        <v>30347</v>
      </c>
      <c r="B15712" s="3" t="s">
        <v>30348</v>
      </c>
      <c r="C15712" s="2"/>
      <c r="D15712" s="2" t="s">
        <v>16</v>
      </c>
      <c r="E15712" s="4">
        <f>100.00*(1-Z1%)</f>
        <v>100</v>
      </c>
      <c r="F15712" s="2">
        <v>25</v>
      </c>
      <c r="G15712" s="2"/>
    </row>
    <row r="15713" spans="1:26" customHeight="1" ht="36" hidden="true" outlineLevel="3">
      <c r="A15713" s="2" t="s">
        <v>30349</v>
      </c>
      <c r="B15713" s="3" t="s">
        <v>30350</v>
      </c>
      <c r="C15713" s="2"/>
      <c r="D15713" s="2" t="s">
        <v>16</v>
      </c>
      <c r="E15713" s="4">
        <f>100.00*(1-Z1%)</f>
        <v>100</v>
      </c>
      <c r="F15713" s="2">
        <v>25</v>
      </c>
      <c r="G15713" s="2"/>
    </row>
    <row r="15714" spans="1:26" customHeight="1" ht="36" hidden="true" outlineLevel="3">
      <c r="A15714" s="2" t="s">
        <v>30351</v>
      </c>
      <c r="B15714" s="3" t="s">
        <v>30352</v>
      </c>
      <c r="C15714" s="2"/>
      <c r="D15714" s="2" t="s">
        <v>16</v>
      </c>
      <c r="E15714" s="4">
        <f>190.00*(1-Z1%)</f>
        <v>190</v>
      </c>
      <c r="F15714" s="2">
        <v>12</v>
      </c>
      <c r="G15714" s="2"/>
    </row>
    <row r="15715" spans="1:26" customHeight="1" ht="36" hidden="true" outlineLevel="3">
      <c r="A15715" s="2" t="s">
        <v>30353</v>
      </c>
      <c r="B15715" s="3" t="s">
        <v>30354</v>
      </c>
      <c r="C15715" s="2"/>
      <c r="D15715" s="2" t="s">
        <v>16</v>
      </c>
      <c r="E15715" s="4">
        <f>190.00*(1-Z1%)</f>
        <v>190</v>
      </c>
      <c r="F15715" s="2">
        <v>12</v>
      </c>
      <c r="G15715" s="2"/>
    </row>
    <row r="15716" spans="1:26" customHeight="1" ht="36" hidden="true" outlineLevel="3">
      <c r="A15716" s="2" t="s">
        <v>30355</v>
      </c>
      <c r="B15716" s="3" t="s">
        <v>30356</v>
      </c>
      <c r="C15716" s="2"/>
      <c r="D15716" s="2" t="s">
        <v>16</v>
      </c>
      <c r="E15716" s="4">
        <f>250.00*(1-Z1%)</f>
        <v>250</v>
      </c>
      <c r="F15716" s="2">
        <v>4</v>
      </c>
      <c r="G15716" s="2"/>
    </row>
    <row r="15717" spans="1:26" customHeight="1" ht="36" hidden="true" outlineLevel="3">
      <c r="A15717" s="2" t="s">
        <v>30357</v>
      </c>
      <c r="B15717" s="3" t="s">
        <v>30358</v>
      </c>
      <c r="C15717" s="2"/>
      <c r="D15717" s="2" t="s">
        <v>16</v>
      </c>
      <c r="E15717" s="4">
        <f>250.00*(1-Z1%)</f>
        <v>250</v>
      </c>
      <c r="F15717" s="2">
        <v>4</v>
      </c>
      <c r="G15717" s="2"/>
    </row>
    <row r="15718" spans="1:26" customHeight="1" ht="18" hidden="true" outlineLevel="3">
      <c r="A15718" s="2" t="s">
        <v>30359</v>
      </c>
      <c r="B15718" s="3" t="s">
        <v>30360</v>
      </c>
      <c r="C15718" s="2"/>
      <c r="D15718" s="2" t="s">
        <v>16</v>
      </c>
      <c r="E15718" s="4">
        <f>30.00*(1-Z1%)</f>
        <v>30</v>
      </c>
      <c r="F15718" s="2">
        <v>7</v>
      </c>
      <c r="G15718" s="2"/>
    </row>
    <row r="15719" spans="1:26" customHeight="1" ht="18" hidden="true" outlineLevel="3">
      <c r="A15719" s="2" t="s">
        <v>30361</v>
      </c>
      <c r="B15719" s="3" t="s">
        <v>30362</v>
      </c>
      <c r="C15719" s="2"/>
      <c r="D15719" s="2" t="s">
        <v>16</v>
      </c>
      <c r="E15719" s="4">
        <f>30.00*(1-Z1%)</f>
        <v>30</v>
      </c>
      <c r="F15719" s="2">
        <v>1</v>
      </c>
      <c r="G15719" s="2"/>
    </row>
    <row r="15720" spans="1:26" customHeight="1" ht="18" hidden="true" outlineLevel="3">
      <c r="A15720" s="2" t="s">
        <v>30363</v>
      </c>
      <c r="B15720" s="3" t="s">
        <v>30364</v>
      </c>
      <c r="C15720" s="2"/>
      <c r="D15720" s="2" t="s">
        <v>16</v>
      </c>
      <c r="E15720" s="4">
        <f>50.00*(1-Z1%)</f>
        <v>50</v>
      </c>
      <c r="F15720" s="2">
        <v>10</v>
      </c>
      <c r="G15720" s="2"/>
    </row>
    <row r="15721" spans="1:26" customHeight="1" ht="18" hidden="true" outlineLevel="3">
      <c r="A15721" s="2" t="s">
        <v>30365</v>
      </c>
      <c r="B15721" s="3" t="s">
        <v>30366</v>
      </c>
      <c r="C15721" s="2"/>
      <c r="D15721" s="2" t="s">
        <v>16</v>
      </c>
      <c r="E15721" s="4">
        <f>110.00*(1-Z1%)</f>
        <v>110</v>
      </c>
      <c r="F15721" s="2">
        <v>13</v>
      </c>
      <c r="G15721" s="2"/>
    </row>
    <row r="15722" spans="1:26" customHeight="1" ht="18" hidden="true" outlineLevel="3">
      <c r="A15722" s="2" t="s">
        <v>30367</v>
      </c>
      <c r="B15722" s="3" t="s">
        <v>30368</v>
      </c>
      <c r="C15722" s="2"/>
      <c r="D15722" s="2" t="s">
        <v>16</v>
      </c>
      <c r="E15722" s="4">
        <f>40.00*(1-Z1%)</f>
        <v>40</v>
      </c>
      <c r="F15722" s="2">
        <v>8</v>
      </c>
      <c r="G15722" s="2"/>
    </row>
    <row r="15723" spans="1:26" customHeight="1" ht="18" hidden="true" outlineLevel="3">
      <c r="A15723" s="2" t="s">
        <v>30369</v>
      </c>
      <c r="B15723" s="3" t="s">
        <v>30370</v>
      </c>
      <c r="C15723" s="2"/>
      <c r="D15723" s="2" t="s">
        <v>16</v>
      </c>
      <c r="E15723" s="4">
        <f>40.00*(1-Z1%)</f>
        <v>40</v>
      </c>
      <c r="F15723" s="2">
        <v>5</v>
      </c>
      <c r="G15723" s="2"/>
    </row>
    <row r="15724" spans="1:26" customHeight="1" ht="36" hidden="true" outlineLevel="3">
      <c r="A15724" s="2" t="s">
        <v>30371</v>
      </c>
      <c r="B15724" s="3" t="s">
        <v>30372</v>
      </c>
      <c r="C15724" s="2"/>
      <c r="D15724" s="2" t="s">
        <v>16</v>
      </c>
      <c r="E15724" s="4">
        <f>590.00*(1-Z1%)</f>
        <v>590</v>
      </c>
      <c r="F15724" s="2">
        <v>6</v>
      </c>
      <c r="G15724" s="2"/>
    </row>
    <row r="15725" spans="1:26" customHeight="1" ht="36" hidden="true" outlineLevel="3">
      <c r="A15725" s="2" t="s">
        <v>30373</v>
      </c>
      <c r="B15725" s="3" t="s">
        <v>30374</v>
      </c>
      <c r="C15725" s="2"/>
      <c r="D15725" s="2" t="s">
        <v>16</v>
      </c>
      <c r="E15725" s="4">
        <f>390.00*(1-Z1%)</f>
        <v>390</v>
      </c>
      <c r="F15725" s="2">
        <v>6</v>
      </c>
      <c r="G15725" s="2"/>
    </row>
    <row r="15726" spans="1:26" customHeight="1" ht="36" hidden="true" outlineLevel="3">
      <c r="A15726" s="2" t="s">
        <v>30375</v>
      </c>
      <c r="B15726" s="3" t="s">
        <v>30376</v>
      </c>
      <c r="C15726" s="2"/>
      <c r="D15726" s="2" t="s">
        <v>16</v>
      </c>
      <c r="E15726" s="4">
        <f>590.00*(1-Z1%)</f>
        <v>590</v>
      </c>
      <c r="F15726" s="2">
        <v>6</v>
      </c>
      <c r="G15726" s="2"/>
    </row>
    <row r="15727" spans="1:26" customHeight="1" ht="36" hidden="true" outlineLevel="3">
      <c r="A15727" s="2" t="s">
        <v>30377</v>
      </c>
      <c r="B15727" s="3" t="s">
        <v>30378</v>
      </c>
      <c r="C15727" s="2"/>
      <c r="D15727" s="2" t="s">
        <v>16</v>
      </c>
      <c r="E15727" s="4">
        <f>390.00*(1-Z1%)</f>
        <v>390</v>
      </c>
      <c r="F15727" s="2">
        <v>8</v>
      </c>
      <c r="G15727" s="2"/>
    </row>
    <row r="15728" spans="1:26" customHeight="1" ht="36" hidden="true" outlineLevel="3">
      <c r="A15728" s="2" t="s">
        <v>30379</v>
      </c>
      <c r="B15728" s="3" t="s">
        <v>30380</v>
      </c>
      <c r="C15728" s="2"/>
      <c r="D15728" s="2" t="s">
        <v>16</v>
      </c>
      <c r="E15728" s="4">
        <f>1345.00*(1-Z1%)</f>
        <v>1345</v>
      </c>
      <c r="F15728" s="2">
        <v>4</v>
      </c>
      <c r="G15728" s="2"/>
    </row>
    <row r="15729" spans="1:26" customHeight="1" ht="36" hidden="true" outlineLevel="3">
      <c r="A15729" s="2" t="s">
        <v>30381</v>
      </c>
      <c r="B15729" s="3" t="s">
        <v>30382</v>
      </c>
      <c r="C15729" s="2"/>
      <c r="D15729" s="2" t="s">
        <v>16</v>
      </c>
      <c r="E15729" s="4">
        <f>1345.00*(1-Z1%)</f>
        <v>1345</v>
      </c>
      <c r="F15729" s="2">
        <v>4</v>
      </c>
      <c r="G15729" s="2"/>
    </row>
    <row r="15730" spans="1:26" customHeight="1" ht="36" hidden="true" outlineLevel="3">
      <c r="A15730" s="2" t="s">
        <v>30383</v>
      </c>
      <c r="B15730" s="3" t="s">
        <v>30384</v>
      </c>
      <c r="C15730" s="2"/>
      <c r="D15730" s="2" t="s">
        <v>16</v>
      </c>
      <c r="E15730" s="4">
        <f>30.00*(1-Z1%)</f>
        <v>30</v>
      </c>
      <c r="F15730" s="2">
        <v>12</v>
      </c>
      <c r="G15730" s="2"/>
    </row>
    <row r="15731" spans="1:26" customHeight="1" ht="36" hidden="true" outlineLevel="3">
      <c r="A15731" s="2" t="s">
        <v>30385</v>
      </c>
      <c r="B15731" s="3" t="s">
        <v>30386</v>
      </c>
      <c r="C15731" s="2"/>
      <c r="D15731" s="2" t="s">
        <v>16</v>
      </c>
      <c r="E15731" s="4">
        <f>30.00*(1-Z1%)</f>
        <v>30</v>
      </c>
      <c r="F15731" s="2">
        <v>12</v>
      </c>
      <c r="G15731" s="2"/>
    </row>
    <row r="15732" spans="1:26" customHeight="1" ht="18" hidden="true" outlineLevel="3">
      <c r="A15732" s="2" t="s">
        <v>30387</v>
      </c>
      <c r="B15732" s="3" t="s">
        <v>30388</v>
      </c>
      <c r="C15732" s="2"/>
      <c r="D15732" s="2" t="s">
        <v>16</v>
      </c>
      <c r="E15732" s="4">
        <f>50.00*(1-Z1%)</f>
        <v>50</v>
      </c>
      <c r="F15732" s="2">
        <v>1</v>
      </c>
      <c r="G15732" s="2"/>
    </row>
    <row r="15733" spans="1:26" customHeight="1" ht="18" hidden="true" outlineLevel="3">
      <c r="A15733" s="2" t="s">
        <v>30389</v>
      </c>
      <c r="B15733" s="3" t="s">
        <v>30390</v>
      </c>
      <c r="C15733" s="2"/>
      <c r="D15733" s="2" t="s">
        <v>16</v>
      </c>
      <c r="E15733" s="4">
        <f>50.00*(1-Z1%)</f>
        <v>50</v>
      </c>
      <c r="F15733" s="2">
        <v>10</v>
      </c>
      <c r="G15733" s="2"/>
    </row>
    <row r="15734" spans="1:26" customHeight="1" ht="18" hidden="true" outlineLevel="3">
      <c r="A15734" s="2" t="s">
        <v>30391</v>
      </c>
      <c r="B15734" s="3" t="s">
        <v>30392</v>
      </c>
      <c r="C15734" s="2"/>
      <c r="D15734" s="2" t="s">
        <v>16</v>
      </c>
      <c r="E15734" s="4">
        <f>30.00*(1-Z1%)</f>
        <v>30</v>
      </c>
      <c r="F15734" s="2">
        <v>1</v>
      </c>
      <c r="G15734" s="2"/>
    </row>
    <row r="15735" spans="1:26" customHeight="1" ht="18" hidden="true" outlineLevel="3">
      <c r="A15735" s="2" t="s">
        <v>30393</v>
      </c>
      <c r="B15735" s="3" t="s">
        <v>30394</v>
      </c>
      <c r="C15735" s="2"/>
      <c r="D15735" s="2" t="s">
        <v>16</v>
      </c>
      <c r="E15735" s="4">
        <f>30.00*(1-Z1%)</f>
        <v>30</v>
      </c>
      <c r="F15735" s="2">
        <v>1</v>
      </c>
      <c r="G15735" s="2"/>
    </row>
    <row r="15736" spans="1:26" customHeight="1" ht="18" hidden="true" outlineLevel="3">
      <c r="A15736" s="2" t="s">
        <v>30395</v>
      </c>
      <c r="B15736" s="3" t="s">
        <v>30396</v>
      </c>
      <c r="C15736" s="2"/>
      <c r="D15736" s="2" t="s">
        <v>16</v>
      </c>
      <c r="E15736" s="4">
        <f>50.00*(1-Z1%)</f>
        <v>50</v>
      </c>
      <c r="F15736" s="2">
        <v>5</v>
      </c>
      <c r="G15736" s="2"/>
    </row>
    <row r="15737" spans="1:26" customHeight="1" ht="18" hidden="true" outlineLevel="3">
      <c r="A15737" s="2" t="s">
        <v>30397</v>
      </c>
      <c r="B15737" s="3" t="s">
        <v>30398</v>
      </c>
      <c r="C15737" s="2"/>
      <c r="D15737" s="2" t="s">
        <v>16</v>
      </c>
      <c r="E15737" s="4">
        <f>50.00*(1-Z1%)</f>
        <v>50</v>
      </c>
      <c r="F15737" s="2">
        <v>4</v>
      </c>
      <c r="G15737" s="2"/>
    </row>
    <row r="15738" spans="1:26" customHeight="1" ht="18" hidden="true" outlineLevel="3">
      <c r="A15738" s="2" t="s">
        <v>30399</v>
      </c>
      <c r="B15738" s="3" t="s">
        <v>30400</v>
      </c>
      <c r="C15738" s="2"/>
      <c r="D15738" s="2" t="s">
        <v>16</v>
      </c>
      <c r="E15738" s="4">
        <f>20.00*(1-Z1%)</f>
        <v>20</v>
      </c>
      <c r="F15738" s="2">
        <v>21</v>
      </c>
      <c r="G15738" s="2"/>
    </row>
    <row r="15739" spans="1:26" customHeight="1" ht="18" hidden="true" outlineLevel="3">
      <c r="A15739" s="2" t="s">
        <v>30401</v>
      </c>
      <c r="B15739" s="3" t="s">
        <v>30402</v>
      </c>
      <c r="C15739" s="2"/>
      <c r="D15739" s="2" t="s">
        <v>16</v>
      </c>
      <c r="E15739" s="4">
        <f>20.00*(1-Z1%)</f>
        <v>20</v>
      </c>
      <c r="F15739" s="2">
        <v>21</v>
      </c>
      <c r="G15739" s="2"/>
    </row>
    <row r="15740" spans="1:26" customHeight="1" ht="36" hidden="true" outlineLevel="3">
      <c r="A15740" s="2" t="s">
        <v>30403</v>
      </c>
      <c r="B15740" s="3" t="s">
        <v>30404</v>
      </c>
      <c r="C15740" s="2"/>
      <c r="D15740" s="2" t="s">
        <v>16</v>
      </c>
      <c r="E15740" s="4">
        <f>120.00*(1-Z1%)</f>
        <v>120</v>
      </c>
      <c r="F15740" s="2">
        <v>1</v>
      </c>
      <c r="G15740" s="2"/>
    </row>
    <row r="15741" spans="1:26" customHeight="1" ht="36" hidden="true" outlineLevel="3">
      <c r="A15741" s="2" t="s">
        <v>30405</v>
      </c>
      <c r="B15741" s="3" t="s">
        <v>30406</v>
      </c>
      <c r="C15741" s="2"/>
      <c r="D15741" s="2" t="s">
        <v>16</v>
      </c>
      <c r="E15741" s="4">
        <f>120.00*(1-Z1%)</f>
        <v>120</v>
      </c>
      <c r="F15741" s="2">
        <v>1</v>
      </c>
      <c r="G15741" s="2"/>
    </row>
    <row r="15742" spans="1:26" customHeight="1" ht="36" hidden="true" outlineLevel="3">
      <c r="A15742" s="2" t="s">
        <v>30407</v>
      </c>
      <c r="B15742" s="3" t="s">
        <v>30408</v>
      </c>
      <c r="C15742" s="2"/>
      <c r="D15742" s="2" t="s">
        <v>16</v>
      </c>
      <c r="E15742" s="4">
        <f>260.00*(1-Z1%)</f>
        <v>260</v>
      </c>
      <c r="F15742" s="2">
        <v>3</v>
      </c>
      <c r="G15742" s="2"/>
    </row>
    <row r="15743" spans="1:26" customHeight="1" ht="36" hidden="true" outlineLevel="3">
      <c r="A15743" s="2" t="s">
        <v>30409</v>
      </c>
      <c r="B15743" s="3" t="s">
        <v>30410</v>
      </c>
      <c r="C15743" s="2"/>
      <c r="D15743" s="2" t="s">
        <v>16</v>
      </c>
      <c r="E15743" s="4">
        <f>190.00*(1-Z1%)</f>
        <v>190</v>
      </c>
      <c r="F15743" s="2">
        <v>2</v>
      </c>
      <c r="G15743" s="2"/>
    </row>
    <row r="15744" spans="1:26" customHeight="1" ht="36" hidden="true" outlineLevel="3">
      <c r="A15744" s="2" t="s">
        <v>30411</v>
      </c>
      <c r="B15744" s="3" t="s">
        <v>30412</v>
      </c>
      <c r="C15744" s="2"/>
      <c r="D15744" s="2" t="s">
        <v>16</v>
      </c>
      <c r="E15744" s="4">
        <f>190.00*(1-Z1%)</f>
        <v>190</v>
      </c>
      <c r="F15744" s="2">
        <v>2</v>
      </c>
      <c r="G15744" s="2"/>
    </row>
    <row r="15745" spans="1:26" customHeight="1" ht="36" hidden="true" outlineLevel="3">
      <c r="A15745" s="2" t="s">
        <v>30413</v>
      </c>
      <c r="B15745" s="3" t="s">
        <v>30414</v>
      </c>
      <c r="C15745" s="2"/>
      <c r="D15745" s="2" t="s">
        <v>16</v>
      </c>
      <c r="E15745" s="4">
        <f>160.00*(1-Z1%)</f>
        <v>160</v>
      </c>
      <c r="F15745" s="2">
        <v>15</v>
      </c>
      <c r="G15745" s="2"/>
    </row>
    <row r="15746" spans="1:26" customHeight="1" ht="36" hidden="true" outlineLevel="3">
      <c r="A15746" s="2" t="s">
        <v>30415</v>
      </c>
      <c r="B15746" s="3" t="s">
        <v>30416</v>
      </c>
      <c r="C15746" s="2"/>
      <c r="D15746" s="2" t="s">
        <v>16</v>
      </c>
      <c r="E15746" s="4">
        <f>160.00*(1-Z1%)</f>
        <v>160</v>
      </c>
      <c r="F15746" s="2">
        <v>13</v>
      </c>
      <c r="G15746" s="2"/>
    </row>
    <row r="15747" spans="1:26" customHeight="1" ht="36" hidden="true" outlineLevel="3">
      <c r="A15747" s="2" t="s">
        <v>30417</v>
      </c>
      <c r="B15747" s="3" t="s">
        <v>30418</v>
      </c>
      <c r="C15747" s="2"/>
      <c r="D15747" s="2" t="s">
        <v>16</v>
      </c>
      <c r="E15747" s="4">
        <f>90.00*(1-Z1%)</f>
        <v>90</v>
      </c>
      <c r="F15747" s="2">
        <v>10</v>
      </c>
      <c r="G15747" s="2"/>
    </row>
    <row r="15748" spans="1:26" customHeight="1" ht="36" hidden="true" outlineLevel="3">
      <c r="A15748" s="2" t="s">
        <v>30419</v>
      </c>
      <c r="B15748" s="3" t="s">
        <v>30420</v>
      </c>
      <c r="C15748" s="2"/>
      <c r="D15748" s="2" t="s">
        <v>16</v>
      </c>
      <c r="E15748" s="4">
        <f>90.00*(1-Z1%)</f>
        <v>90</v>
      </c>
      <c r="F15748" s="2">
        <v>1</v>
      </c>
      <c r="G15748" s="2"/>
    </row>
    <row r="15749" spans="1:26" customHeight="1" ht="36" hidden="true" outlineLevel="3">
      <c r="A15749" s="2" t="s">
        <v>30421</v>
      </c>
      <c r="B15749" s="3" t="s">
        <v>30422</v>
      </c>
      <c r="C15749" s="2"/>
      <c r="D15749" s="2" t="s">
        <v>16</v>
      </c>
      <c r="E15749" s="4">
        <f>90.00*(1-Z1%)</f>
        <v>90</v>
      </c>
      <c r="F15749" s="2">
        <v>3</v>
      </c>
      <c r="G15749" s="2"/>
    </row>
    <row r="15750" spans="1:26" customHeight="1" ht="36" hidden="true" outlineLevel="3">
      <c r="A15750" s="2" t="s">
        <v>30423</v>
      </c>
      <c r="B15750" s="3" t="s">
        <v>30424</v>
      </c>
      <c r="C15750" s="2"/>
      <c r="D15750" s="2" t="s">
        <v>16</v>
      </c>
      <c r="E15750" s="4">
        <f>160.00*(1-Z1%)</f>
        <v>160</v>
      </c>
      <c r="F15750" s="2">
        <v>146</v>
      </c>
      <c r="G15750" s="2"/>
    </row>
    <row r="15751" spans="1:26" customHeight="1" ht="36" hidden="true" outlineLevel="3">
      <c r="A15751" s="2" t="s">
        <v>30425</v>
      </c>
      <c r="B15751" s="3" t="s">
        <v>30426</v>
      </c>
      <c r="C15751" s="2"/>
      <c r="D15751" s="2" t="s">
        <v>16</v>
      </c>
      <c r="E15751" s="4">
        <f>160.00*(1-Z1%)</f>
        <v>160</v>
      </c>
      <c r="F15751" s="2">
        <v>143</v>
      </c>
      <c r="G15751" s="2"/>
    </row>
    <row r="15752" spans="1:26" customHeight="1" ht="36" hidden="true" outlineLevel="3">
      <c r="A15752" s="2" t="s">
        <v>30427</v>
      </c>
      <c r="B15752" s="3" t="s">
        <v>30428</v>
      </c>
      <c r="C15752" s="2"/>
      <c r="D15752" s="2" t="s">
        <v>16</v>
      </c>
      <c r="E15752" s="4">
        <f>150.00*(1-Z1%)</f>
        <v>150</v>
      </c>
      <c r="F15752" s="2">
        <v>242</v>
      </c>
      <c r="G15752" s="2"/>
    </row>
    <row r="15753" spans="1:26" customHeight="1" ht="36" hidden="true" outlineLevel="3">
      <c r="A15753" s="2" t="s">
        <v>30429</v>
      </c>
      <c r="B15753" s="3" t="s">
        <v>30430</v>
      </c>
      <c r="C15753" s="2"/>
      <c r="D15753" s="2" t="s">
        <v>16</v>
      </c>
      <c r="E15753" s="4">
        <f>150.00*(1-Z1%)</f>
        <v>150</v>
      </c>
      <c r="F15753" s="2">
        <v>28</v>
      </c>
      <c r="G15753" s="2"/>
    </row>
    <row r="15754" spans="1:26" customHeight="1" ht="36" hidden="true" outlineLevel="3">
      <c r="A15754" s="2" t="s">
        <v>30431</v>
      </c>
      <c r="B15754" s="3" t="s">
        <v>30432</v>
      </c>
      <c r="C15754" s="2"/>
      <c r="D15754" s="2" t="s">
        <v>16</v>
      </c>
      <c r="E15754" s="4">
        <f>150.00*(1-Z1%)</f>
        <v>150</v>
      </c>
      <c r="F15754" s="2">
        <v>276</v>
      </c>
      <c r="G15754" s="2"/>
    </row>
    <row r="15755" spans="1:26" customHeight="1" ht="36" hidden="true" outlineLevel="3">
      <c r="A15755" s="2" t="s">
        <v>30433</v>
      </c>
      <c r="B15755" s="3" t="s">
        <v>30434</v>
      </c>
      <c r="C15755" s="2"/>
      <c r="D15755" s="2" t="s">
        <v>16</v>
      </c>
      <c r="E15755" s="4">
        <f>80.00*(1-Z1%)</f>
        <v>80</v>
      </c>
      <c r="F15755" s="2">
        <v>9</v>
      </c>
      <c r="G15755" s="2"/>
    </row>
    <row r="15756" spans="1:26" customHeight="1" ht="36" hidden="true" outlineLevel="3">
      <c r="A15756" s="2" t="s">
        <v>30435</v>
      </c>
      <c r="B15756" s="3" t="s">
        <v>30436</v>
      </c>
      <c r="C15756" s="2"/>
      <c r="D15756" s="2" t="s">
        <v>16</v>
      </c>
      <c r="E15756" s="4">
        <f>80.00*(1-Z1%)</f>
        <v>80</v>
      </c>
      <c r="F15756" s="2">
        <v>13</v>
      </c>
      <c r="G15756" s="2"/>
    </row>
    <row r="15757" spans="1:26" customHeight="1" ht="36" hidden="true" outlineLevel="3">
      <c r="A15757" s="2" t="s">
        <v>30437</v>
      </c>
      <c r="B15757" s="3" t="s">
        <v>30438</v>
      </c>
      <c r="C15757" s="2"/>
      <c r="D15757" s="2" t="s">
        <v>16</v>
      </c>
      <c r="E15757" s="4">
        <f>150.00*(1-Z1%)</f>
        <v>150</v>
      </c>
      <c r="F15757" s="2">
        <v>8</v>
      </c>
      <c r="G15757" s="2"/>
    </row>
    <row r="15758" spans="1:26" customHeight="1" ht="36" hidden="true" outlineLevel="3">
      <c r="A15758" s="2" t="s">
        <v>30439</v>
      </c>
      <c r="B15758" s="3" t="s">
        <v>30440</v>
      </c>
      <c r="C15758" s="2"/>
      <c r="D15758" s="2" t="s">
        <v>16</v>
      </c>
      <c r="E15758" s="4">
        <f>150.00*(1-Z1%)</f>
        <v>150</v>
      </c>
      <c r="F15758" s="2">
        <v>6</v>
      </c>
      <c r="G15758" s="2"/>
    </row>
    <row r="15759" spans="1:26" customHeight="1" ht="36" hidden="true" outlineLevel="3">
      <c r="A15759" s="2" t="s">
        <v>30441</v>
      </c>
      <c r="B15759" s="3" t="s">
        <v>30442</v>
      </c>
      <c r="C15759" s="2"/>
      <c r="D15759" s="2" t="s">
        <v>16</v>
      </c>
      <c r="E15759" s="4">
        <f>150.00*(1-Z1%)</f>
        <v>150</v>
      </c>
      <c r="F15759" s="2">
        <v>3</v>
      </c>
      <c r="G15759" s="2"/>
    </row>
    <row r="15760" spans="1:26" customHeight="1" ht="36" hidden="true" outlineLevel="3">
      <c r="A15760" s="2" t="s">
        <v>30443</v>
      </c>
      <c r="B15760" s="3" t="s">
        <v>30444</v>
      </c>
      <c r="C15760" s="2"/>
      <c r="D15760" s="2" t="s">
        <v>16</v>
      </c>
      <c r="E15760" s="4">
        <f>150.00*(1-Z1%)</f>
        <v>150</v>
      </c>
      <c r="F15760" s="2">
        <v>7</v>
      </c>
      <c r="G15760" s="2"/>
    </row>
    <row r="15761" spans="1:26" customHeight="1" ht="35" hidden="true" outlineLevel="3">
      <c r="A15761" s="5" t="s">
        <v>30445</v>
      </c>
      <c r="B15761" s="5"/>
      <c r="C15761" s="5"/>
      <c r="D15761" s="5"/>
      <c r="E15761" s="5"/>
      <c r="F15761" s="5"/>
      <c r="G15761" s="5"/>
    </row>
    <row r="15762" spans="1:26" customHeight="1" ht="18" hidden="true" outlineLevel="3">
      <c r="A15762" s="2" t="s">
        <v>30446</v>
      </c>
      <c r="B15762" s="3" t="s">
        <v>30447</v>
      </c>
      <c r="C15762" s="2"/>
      <c r="D15762" s="2" t="s">
        <v>16</v>
      </c>
      <c r="E15762" s="4">
        <f>100.00*(1-Z1%)</f>
        <v>100</v>
      </c>
      <c r="F15762" s="2">
        <v>14</v>
      </c>
      <c r="G15762" s="2"/>
    </row>
    <row r="15763" spans="1:26" customHeight="1" ht="18" hidden="true" outlineLevel="3">
      <c r="A15763" s="2" t="s">
        <v>30448</v>
      </c>
      <c r="B15763" s="3" t="s">
        <v>30449</v>
      </c>
      <c r="C15763" s="2"/>
      <c r="D15763" s="2" t="s">
        <v>16</v>
      </c>
      <c r="E15763" s="4">
        <f>100.00*(1-Z1%)</f>
        <v>100</v>
      </c>
      <c r="F15763" s="2">
        <v>4</v>
      </c>
      <c r="G15763" s="2"/>
    </row>
    <row r="15764" spans="1:26" customHeight="1" ht="18" hidden="true" outlineLevel="3">
      <c r="A15764" s="2" t="s">
        <v>30450</v>
      </c>
      <c r="B15764" s="3" t="s">
        <v>30451</v>
      </c>
      <c r="C15764" s="2"/>
      <c r="D15764" s="2" t="s">
        <v>16</v>
      </c>
      <c r="E15764" s="4">
        <f>100.00*(1-Z1%)</f>
        <v>100</v>
      </c>
      <c r="F15764" s="2">
        <v>6</v>
      </c>
      <c r="G15764" s="2"/>
    </row>
    <row r="15765" spans="1:26" customHeight="1" ht="18" hidden="true" outlineLevel="3">
      <c r="A15765" s="2" t="s">
        <v>30452</v>
      </c>
      <c r="B15765" s="3" t="s">
        <v>30453</v>
      </c>
      <c r="C15765" s="2"/>
      <c r="D15765" s="2" t="s">
        <v>16</v>
      </c>
      <c r="E15765" s="4">
        <f>100.00*(1-Z1%)</f>
        <v>100</v>
      </c>
      <c r="F15765" s="2">
        <v>6</v>
      </c>
      <c r="G15765" s="2"/>
    </row>
    <row r="15766" spans="1:26" customHeight="1" ht="18" hidden="true" outlineLevel="3">
      <c r="A15766" s="2" t="s">
        <v>30454</v>
      </c>
      <c r="B15766" s="3" t="s">
        <v>30455</v>
      </c>
      <c r="C15766" s="2"/>
      <c r="D15766" s="2" t="s">
        <v>16</v>
      </c>
      <c r="E15766" s="4">
        <f>100.00*(1-Z1%)</f>
        <v>100</v>
      </c>
      <c r="F15766" s="2">
        <v>4</v>
      </c>
      <c r="G15766" s="2"/>
    </row>
    <row r="15767" spans="1:26" customHeight="1" ht="18" hidden="true" outlineLevel="3">
      <c r="A15767" s="2" t="s">
        <v>30456</v>
      </c>
      <c r="B15767" s="3" t="s">
        <v>30457</v>
      </c>
      <c r="C15767" s="2"/>
      <c r="D15767" s="2" t="s">
        <v>16</v>
      </c>
      <c r="E15767" s="4">
        <f>100.00*(1-Z1%)</f>
        <v>100</v>
      </c>
      <c r="F15767" s="2">
        <v>4</v>
      </c>
      <c r="G15767" s="2"/>
    </row>
    <row r="15768" spans="1:26" customHeight="1" ht="18" hidden="true" outlineLevel="3">
      <c r="A15768" s="2" t="s">
        <v>30458</v>
      </c>
      <c r="B15768" s="3" t="s">
        <v>30459</v>
      </c>
      <c r="C15768" s="2"/>
      <c r="D15768" s="2" t="s">
        <v>16</v>
      </c>
      <c r="E15768" s="4">
        <f>100.00*(1-Z1%)</f>
        <v>100</v>
      </c>
      <c r="F15768" s="2">
        <v>9</v>
      </c>
      <c r="G15768" s="2"/>
    </row>
    <row r="15769" spans="1:26" customHeight="1" ht="18" hidden="true" outlineLevel="3">
      <c r="A15769" s="2" t="s">
        <v>30460</v>
      </c>
      <c r="B15769" s="3" t="s">
        <v>30461</v>
      </c>
      <c r="C15769" s="2"/>
      <c r="D15769" s="2" t="s">
        <v>16</v>
      </c>
      <c r="E15769" s="4">
        <f>100.00*(1-Z1%)</f>
        <v>100</v>
      </c>
      <c r="F15769" s="2">
        <v>8</v>
      </c>
      <c r="G15769" s="2"/>
    </row>
    <row r="15770" spans="1:26" customHeight="1" ht="18" hidden="true" outlineLevel="3">
      <c r="A15770" s="2" t="s">
        <v>30462</v>
      </c>
      <c r="B15770" s="3" t="s">
        <v>30463</v>
      </c>
      <c r="C15770" s="2"/>
      <c r="D15770" s="2" t="s">
        <v>16</v>
      </c>
      <c r="E15770" s="4">
        <f>100.00*(1-Z1%)</f>
        <v>100</v>
      </c>
      <c r="F15770" s="2">
        <v>10</v>
      </c>
      <c r="G15770" s="2"/>
    </row>
    <row r="15771" spans="1:26" customHeight="1" ht="18" hidden="true" outlineLevel="3">
      <c r="A15771" s="2" t="s">
        <v>30464</v>
      </c>
      <c r="B15771" s="3" t="s">
        <v>30465</v>
      </c>
      <c r="C15771" s="2"/>
      <c r="D15771" s="2" t="s">
        <v>16</v>
      </c>
      <c r="E15771" s="4">
        <f>100.00*(1-Z1%)</f>
        <v>100</v>
      </c>
      <c r="F15771" s="2">
        <v>6</v>
      </c>
      <c r="G15771" s="2"/>
    </row>
    <row r="15772" spans="1:26" customHeight="1" ht="18" hidden="true" outlineLevel="3">
      <c r="A15772" s="2" t="s">
        <v>30466</v>
      </c>
      <c r="B15772" s="3" t="s">
        <v>30467</v>
      </c>
      <c r="C15772" s="2"/>
      <c r="D15772" s="2" t="s">
        <v>16</v>
      </c>
      <c r="E15772" s="4">
        <f>170.00*(1-Z1%)</f>
        <v>170</v>
      </c>
      <c r="F15772" s="2">
        <v>4</v>
      </c>
      <c r="G15772" s="2"/>
    </row>
    <row r="15773" spans="1:26" customHeight="1" ht="18" hidden="true" outlineLevel="3">
      <c r="A15773" s="2" t="s">
        <v>30468</v>
      </c>
      <c r="B15773" s="3" t="s">
        <v>30469</v>
      </c>
      <c r="C15773" s="2"/>
      <c r="D15773" s="2" t="s">
        <v>16</v>
      </c>
      <c r="E15773" s="4">
        <f>90.00*(1-Z1%)</f>
        <v>90</v>
      </c>
      <c r="F15773" s="2">
        <v>1</v>
      </c>
      <c r="G15773" s="2"/>
    </row>
    <row r="15774" spans="1:26" customHeight="1" ht="18" hidden="true" outlineLevel="3">
      <c r="A15774" s="2" t="s">
        <v>30470</v>
      </c>
      <c r="B15774" s="3" t="s">
        <v>30471</v>
      </c>
      <c r="C15774" s="2"/>
      <c r="D15774" s="2" t="s">
        <v>16</v>
      </c>
      <c r="E15774" s="4">
        <f>100.00*(1-Z1%)</f>
        <v>100</v>
      </c>
      <c r="F15774" s="2">
        <v>6</v>
      </c>
      <c r="G15774" s="2"/>
    </row>
    <row r="15775" spans="1:26" customHeight="1" ht="18" hidden="true" outlineLevel="3">
      <c r="A15775" s="2" t="s">
        <v>30472</v>
      </c>
      <c r="B15775" s="3" t="s">
        <v>30473</v>
      </c>
      <c r="C15775" s="2"/>
      <c r="D15775" s="2" t="s">
        <v>16</v>
      </c>
      <c r="E15775" s="4">
        <f>90.00*(1-Z1%)</f>
        <v>90</v>
      </c>
      <c r="F15775" s="2">
        <v>7</v>
      </c>
      <c r="G15775" s="2"/>
    </row>
    <row r="15776" spans="1:26" customHeight="1" ht="18" hidden="true" outlineLevel="3">
      <c r="A15776" s="2" t="s">
        <v>30474</v>
      </c>
      <c r="B15776" s="3" t="s">
        <v>30475</v>
      </c>
      <c r="C15776" s="2"/>
      <c r="D15776" s="2" t="s">
        <v>16</v>
      </c>
      <c r="E15776" s="4">
        <f>100.00*(1-Z1%)</f>
        <v>100</v>
      </c>
      <c r="F15776" s="2">
        <v>5</v>
      </c>
      <c r="G15776" s="2"/>
    </row>
    <row r="15777" spans="1:26" customHeight="1" ht="18" hidden="true" outlineLevel="3">
      <c r="A15777" s="2" t="s">
        <v>30476</v>
      </c>
      <c r="B15777" s="3" t="s">
        <v>30477</v>
      </c>
      <c r="C15777" s="2"/>
      <c r="D15777" s="2" t="s">
        <v>16</v>
      </c>
      <c r="E15777" s="4">
        <f>100.00*(1-Z1%)</f>
        <v>100</v>
      </c>
      <c r="F15777" s="2">
        <v>11</v>
      </c>
      <c r="G15777" s="2"/>
    </row>
    <row r="15778" spans="1:26" customHeight="1" ht="18" hidden="true" outlineLevel="3">
      <c r="A15778" s="2" t="s">
        <v>30478</v>
      </c>
      <c r="B15778" s="3" t="s">
        <v>30479</v>
      </c>
      <c r="C15778" s="2"/>
      <c r="D15778" s="2" t="s">
        <v>16</v>
      </c>
      <c r="E15778" s="4">
        <f>90.00*(1-Z1%)</f>
        <v>90</v>
      </c>
      <c r="F15778" s="2">
        <v>12</v>
      </c>
      <c r="G15778" s="2"/>
    </row>
    <row r="15779" spans="1:26" customHeight="1" ht="18" hidden="true" outlineLevel="3">
      <c r="A15779" s="2" t="s">
        <v>30480</v>
      </c>
      <c r="B15779" s="3" t="s">
        <v>30481</v>
      </c>
      <c r="C15779" s="2"/>
      <c r="D15779" s="2" t="s">
        <v>16</v>
      </c>
      <c r="E15779" s="4">
        <f>90.00*(1-Z1%)</f>
        <v>90</v>
      </c>
      <c r="F15779" s="2">
        <v>15</v>
      </c>
      <c r="G15779" s="2"/>
    </row>
    <row r="15780" spans="1:26" customHeight="1" ht="18" hidden="true" outlineLevel="3">
      <c r="A15780" s="2" t="s">
        <v>30482</v>
      </c>
      <c r="B15780" s="3" t="s">
        <v>30483</v>
      </c>
      <c r="C15780" s="2"/>
      <c r="D15780" s="2" t="s">
        <v>16</v>
      </c>
      <c r="E15780" s="4">
        <f>90.00*(1-Z1%)</f>
        <v>90</v>
      </c>
      <c r="F15780" s="2">
        <v>12</v>
      </c>
      <c r="G15780" s="2"/>
    </row>
    <row r="15781" spans="1:26" customHeight="1" ht="18" hidden="true" outlineLevel="3">
      <c r="A15781" s="2" t="s">
        <v>30484</v>
      </c>
      <c r="B15781" s="3" t="s">
        <v>30485</v>
      </c>
      <c r="C15781" s="2"/>
      <c r="D15781" s="2" t="s">
        <v>16</v>
      </c>
      <c r="E15781" s="4">
        <f>280.00*(1-Z1%)</f>
        <v>280</v>
      </c>
      <c r="F15781" s="2">
        <v>4</v>
      </c>
      <c r="G15781" s="2"/>
    </row>
    <row r="15782" spans="1:26" customHeight="1" ht="18" hidden="true" outlineLevel="3">
      <c r="A15782" s="2" t="s">
        <v>30486</v>
      </c>
      <c r="B15782" s="3" t="s">
        <v>30487</v>
      </c>
      <c r="C15782" s="2"/>
      <c r="D15782" s="2" t="s">
        <v>16</v>
      </c>
      <c r="E15782" s="4">
        <f>210.00*(1-Z1%)</f>
        <v>210</v>
      </c>
      <c r="F15782" s="2">
        <v>5</v>
      </c>
      <c r="G15782" s="2"/>
    </row>
    <row r="15783" spans="1:26" customHeight="1" ht="18" hidden="true" outlineLevel="3">
      <c r="A15783" s="2" t="s">
        <v>30488</v>
      </c>
      <c r="B15783" s="3" t="s">
        <v>30489</v>
      </c>
      <c r="C15783" s="2"/>
      <c r="D15783" s="2" t="s">
        <v>16</v>
      </c>
      <c r="E15783" s="4">
        <f>280.00*(1-Z1%)</f>
        <v>280</v>
      </c>
      <c r="F15783" s="2">
        <v>3</v>
      </c>
      <c r="G15783" s="2"/>
    </row>
    <row r="15784" spans="1:26" customHeight="1" ht="18" hidden="true" outlineLevel="3">
      <c r="A15784" s="2" t="s">
        <v>30490</v>
      </c>
      <c r="B15784" s="3" t="s">
        <v>30491</v>
      </c>
      <c r="C15784" s="2"/>
      <c r="D15784" s="2" t="s">
        <v>16</v>
      </c>
      <c r="E15784" s="4">
        <f>210.00*(1-Z1%)</f>
        <v>210</v>
      </c>
      <c r="F15784" s="2">
        <v>5</v>
      </c>
      <c r="G15784" s="2"/>
    </row>
    <row r="15785" spans="1:26" customHeight="1" ht="35" hidden="true" outlineLevel="3">
      <c r="A15785" s="5" t="s">
        <v>30492</v>
      </c>
      <c r="B15785" s="5"/>
      <c r="C15785" s="5"/>
      <c r="D15785" s="5"/>
      <c r="E15785" s="5"/>
      <c r="F15785" s="5"/>
      <c r="G15785" s="5"/>
    </row>
    <row r="15786" spans="1:26" customHeight="1" ht="18" hidden="true" outlineLevel="3">
      <c r="A15786" s="2" t="s">
        <v>30493</v>
      </c>
      <c r="B15786" s="3" t="s">
        <v>30494</v>
      </c>
      <c r="C15786" s="2"/>
      <c r="D15786" s="2" t="s">
        <v>16</v>
      </c>
      <c r="E15786" s="4">
        <f>50.00*(1-Z1%)</f>
        <v>50</v>
      </c>
      <c r="F15786" s="2">
        <v>3</v>
      </c>
      <c r="G15786" s="2"/>
    </row>
    <row r="15787" spans="1:26" customHeight="1" ht="18" hidden="true" outlineLevel="3">
      <c r="A15787" s="2" t="s">
        <v>30495</v>
      </c>
      <c r="B15787" s="3" t="s">
        <v>30496</v>
      </c>
      <c r="C15787" s="2"/>
      <c r="D15787" s="2" t="s">
        <v>16</v>
      </c>
      <c r="E15787" s="4">
        <f>50.00*(1-Z1%)</f>
        <v>50</v>
      </c>
      <c r="F15787" s="2">
        <v>9</v>
      </c>
      <c r="G15787" s="2"/>
    </row>
    <row r="15788" spans="1:26" customHeight="1" ht="18" hidden="true" outlineLevel="3">
      <c r="A15788" s="2" t="s">
        <v>30497</v>
      </c>
      <c r="B15788" s="3" t="s">
        <v>30498</v>
      </c>
      <c r="C15788" s="2"/>
      <c r="D15788" s="2" t="s">
        <v>16</v>
      </c>
      <c r="E15788" s="4">
        <f>50.00*(1-Z1%)</f>
        <v>50</v>
      </c>
      <c r="F15788" s="2">
        <v>4</v>
      </c>
      <c r="G15788" s="2"/>
    </row>
    <row r="15789" spans="1:26" customHeight="1" ht="18" hidden="true" outlineLevel="3">
      <c r="A15789" s="2" t="s">
        <v>30499</v>
      </c>
      <c r="B15789" s="3" t="s">
        <v>30500</v>
      </c>
      <c r="C15789" s="2"/>
      <c r="D15789" s="2" t="s">
        <v>16</v>
      </c>
      <c r="E15789" s="4">
        <f>50.00*(1-Z1%)</f>
        <v>50</v>
      </c>
      <c r="F15789" s="2">
        <v>1</v>
      </c>
      <c r="G15789" s="2"/>
    </row>
    <row r="15790" spans="1:26" customHeight="1" ht="18" hidden="true" outlineLevel="3">
      <c r="A15790" s="2" t="s">
        <v>30501</v>
      </c>
      <c r="B15790" s="3" t="s">
        <v>30502</v>
      </c>
      <c r="C15790" s="2"/>
      <c r="D15790" s="2" t="s">
        <v>16</v>
      </c>
      <c r="E15790" s="4">
        <f>50.00*(1-Z1%)</f>
        <v>50</v>
      </c>
      <c r="F15790" s="2">
        <v>8</v>
      </c>
      <c r="G15790" s="2"/>
    </row>
    <row r="15791" spans="1:26" customHeight="1" ht="18" hidden="true" outlineLevel="3">
      <c r="A15791" s="2" t="s">
        <v>30503</v>
      </c>
      <c r="B15791" s="3" t="s">
        <v>30504</v>
      </c>
      <c r="C15791" s="2"/>
      <c r="D15791" s="2" t="s">
        <v>16</v>
      </c>
      <c r="E15791" s="4">
        <f>50.00*(1-Z1%)</f>
        <v>50</v>
      </c>
      <c r="F15791" s="2">
        <v>4</v>
      </c>
      <c r="G15791" s="2"/>
    </row>
    <row r="15792" spans="1:26" customHeight="1" ht="18" hidden="true" outlineLevel="3">
      <c r="A15792" s="2" t="s">
        <v>30505</v>
      </c>
      <c r="B15792" s="3" t="s">
        <v>30506</v>
      </c>
      <c r="C15792" s="2"/>
      <c r="D15792" s="2" t="s">
        <v>16</v>
      </c>
      <c r="E15792" s="4">
        <f>50.00*(1-Z1%)</f>
        <v>50</v>
      </c>
      <c r="F15792" s="2">
        <v>20</v>
      </c>
      <c r="G15792" s="2"/>
    </row>
    <row r="15793" spans="1:26" customHeight="1" ht="18" hidden="true" outlineLevel="3">
      <c r="A15793" s="2" t="s">
        <v>30507</v>
      </c>
      <c r="B15793" s="3" t="s">
        <v>30508</v>
      </c>
      <c r="C15793" s="2"/>
      <c r="D15793" s="2" t="s">
        <v>16</v>
      </c>
      <c r="E15793" s="4">
        <f>50.00*(1-Z1%)</f>
        <v>50</v>
      </c>
      <c r="F15793" s="2">
        <v>23</v>
      </c>
      <c r="G15793" s="2"/>
    </row>
    <row r="15794" spans="1:26" customHeight="1" ht="18" hidden="true" outlineLevel="3">
      <c r="A15794" s="2" t="s">
        <v>30509</v>
      </c>
      <c r="B15794" s="3" t="s">
        <v>30510</v>
      </c>
      <c r="C15794" s="2"/>
      <c r="D15794" s="2" t="s">
        <v>16</v>
      </c>
      <c r="E15794" s="4">
        <f>50.00*(1-Z1%)</f>
        <v>50</v>
      </c>
      <c r="F15794" s="2">
        <v>15</v>
      </c>
      <c r="G15794" s="2"/>
    </row>
    <row r="15795" spans="1:26" customHeight="1" ht="18" hidden="true" outlineLevel="3">
      <c r="A15795" s="2" t="s">
        <v>30511</v>
      </c>
      <c r="B15795" s="3" t="s">
        <v>30512</v>
      </c>
      <c r="C15795" s="2"/>
      <c r="D15795" s="2" t="s">
        <v>16</v>
      </c>
      <c r="E15795" s="4">
        <f>50.00*(1-Z1%)</f>
        <v>50</v>
      </c>
      <c r="F15795" s="2">
        <v>7</v>
      </c>
      <c r="G15795" s="2"/>
    </row>
    <row r="15796" spans="1:26" customHeight="1" ht="18" hidden="true" outlineLevel="3">
      <c r="A15796" s="2" t="s">
        <v>30513</v>
      </c>
      <c r="B15796" s="3" t="s">
        <v>30514</v>
      </c>
      <c r="C15796" s="2"/>
      <c r="D15796" s="2" t="s">
        <v>16</v>
      </c>
      <c r="E15796" s="4">
        <f>50.00*(1-Z1%)</f>
        <v>50</v>
      </c>
      <c r="F15796" s="2">
        <v>2</v>
      </c>
      <c r="G15796" s="2"/>
    </row>
    <row r="15797" spans="1:26" customHeight="1" ht="18" hidden="true" outlineLevel="3">
      <c r="A15797" s="2" t="s">
        <v>30515</v>
      </c>
      <c r="B15797" s="3" t="s">
        <v>30516</v>
      </c>
      <c r="C15797" s="2"/>
      <c r="D15797" s="2" t="s">
        <v>16</v>
      </c>
      <c r="E15797" s="4">
        <f>50.00*(1-Z1%)</f>
        <v>50</v>
      </c>
      <c r="F15797" s="2">
        <v>7</v>
      </c>
      <c r="G15797" s="2"/>
    </row>
    <row r="15798" spans="1:26" customHeight="1" ht="18" hidden="true" outlineLevel="3">
      <c r="A15798" s="2" t="s">
        <v>30517</v>
      </c>
      <c r="B15798" s="3" t="s">
        <v>30518</v>
      </c>
      <c r="C15798" s="2"/>
      <c r="D15798" s="2" t="s">
        <v>16</v>
      </c>
      <c r="E15798" s="4">
        <f>50.00*(1-Z1%)</f>
        <v>50</v>
      </c>
      <c r="F15798" s="2">
        <v>4</v>
      </c>
      <c r="G15798" s="2"/>
    </row>
    <row r="15799" spans="1:26" customHeight="1" ht="18" hidden="true" outlineLevel="3">
      <c r="A15799" s="2" t="s">
        <v>30519</v>
      </c>
      <c r="B15799" s="3" t="s">
        <v>30520</v>
      </c>
      <c r="C15799" s="2"/>
      <c r="D15799" s="2" t="s">
        <v>16</v>
      </c>
      <c r="E15799" s="4">
        <f>50.00*(1-Z1%)</f>
        <v>50</v>
      </c>
      <c r="F15799" s="2">
        <v>20</v>
      </c>
      <c r="G15799" s="2"/>
    </row>
    <row r="15800" spans="1:26" customHeight="1" ht="18" hidden="true" outlineLevel="3">
      <c r="A15800" s="2" t="s">
        <v>30521</v>
      </c>
      <c r="B15800" s="3" t="s">
        <v>30522</v>
      </c>
      <c r="C15800" s="2"/>
      <c r="D15800" s="2" t="s">
        <v>16</v>
      </c>
      <c r="E15800" s="4">
        <f>50.00*(1-Z1%)</f>
        <v>50</v>
      </c>
      <c r="F15800" s="2">
        <v>12</v>
      </c>
      <c r="G15800" s="2"/>
    </row>
    <row r="15801" spans="1:26" customHeight="1" ht="18" hidden="true" outlineLevel="3">
      <c r="A15801" s="2" t="s">
        <v>30523</v>
      </c>
      <c r="B15801" s="3" t="s">
        <v>30524</v>
      </c>
      <c r="C15801" s="2"/>
      <c r="D15801" s="2" t="s">
        <v>16</v>
      </c>
      <c r="E15801" s="4">
        <f>50.00*(1-Z1%)</f>
        <v>50</v>
      </c>
      <c r="F15801" s="2">
        <v>12</v>
      </c>
      <c r="G15801" s="2"/>
    </row>
    <row r="15802" spans="1:26" customHeight="1" ht="18" hidden="true" outlineLevel="3">
      <c r="A15802" s="2" t="s">
        <v>30525</v>
      </c>
      <c r="B15802" s="3" t="s">
        <v>30526</v>
      </c>
      <c r="C15802" s="2"/>
      <c r="D15802" s="2" t="s">
        <v>16</v>
      </c>
      <c r="E15802" s="4">
        <f>50.00*(1-Z1%)</f>
        <v>50</v>
      </c>
      <c r="F15802" s="2">
        <v>5</v>
      </c>
      <c r="G15802" s="2"/>
    </row>
    <row r="15803" spans="1:26" customHeight="1" ht="18" hidden="true" outlineLevel="3">
      <c r="A15803" s="2" t="s">
        <v>30527</v>
      </c>
      <c r="B15803" s="3" t="s">
        <v>30528</v>
      </c>
      <c r="C15803" s="2"/>
      <c r="D15803" s="2" t="s">
        <v>16</v>
      </c>
      <c r="E15803" s="4">
        <f>50.00*(1-Z1%)</f>
        <v>50</v>
      </c>
      <c r="F15803" s="2">
        <v>2</v>
      </c>
      <c r="G15803" s="2"/>
    </row>
    <row r="15804" spans="1:26" customHeight="1" ht="18" hidden="true" outlineLevel="3">
      <c r="A15804" s="2" t="s">
        <v>30529</v>
      </c>
      <c r="B15804" s="3" t="s">
        <v>30530</v>
      </c>
      <c r="C15804" s="2"/>
      <c r="D15804" s="2" t="s">
        <v>16</v>
      </c>
      <c r="E15804" s="4">
        <f>50.00*(1-Z1%)</f>
        <v>50</v>
      </c>
      <c r="F15804" s="2">
        <v>30</v>
      </c>
      <c r="G15804" s="2"/>
    </row>
    <row r="15805" spans="1:26" customHeight="1" ht="18" hidden="true" outlineLevel="3">
      <c r="A15805" s="2" t="s">
        <v>30531</v>
      </c>
      <c r="B15805" s="3" t="s">
        <v>30532</v>
      </c>
      <c r="C15805" s="2"/>
      <c r="D15805" s="2" t="s">
        <v>16</v>
      </c>
      <c r="E15805" s="4">
        <f>50.00*(1-Z1%)</f>
        <v>50</v>
      </c>
      <c r="F15805" s="2">
        <v>2</v>
      </c>
      <c r="G15805" s="2"/>
    </row>
    <row r="15806" spans="1:26" customHeight="1" ht="18" hidden="true" outlineLevel="3">
      <c r="A15806" s="2" t="s">
        <v>30533</v>
      </c>
      <c r="B15806" s="3" t="s">
        <v>30534</v>
      </c>
      <c r="C15806" s="2"/>
      <c r="D15806" s="2" t="s">
        <v>16</v>
      </c>
      <c r="E15806" s="4">
        <f>70.00*(1-Z1%)</f>
        <v>70</v>
      </c>
      <c r="F15806" s="2">
        <v>22</v>
      </c>
      <c r="G15806" s="2"/>
    </row>
    <row r="15807" spans="1:26" customHeight="1" ht="18" hidden="true" outlineLevel="3">
      <c r="A15807" s="2" t="s">
        <v>30535</v>
      </c>
      <c r="B15807" s="3" t="s">
        <v>30536</v>
      </c>
      <c r="C15807" s="2"/>
      <c r="D15807" s="2" t="s">
        <v>16</v>
      </c>
      <c r="E15807" s="4">
        <f>70.00*(1-Z1%)</f>
        <v>70</v>
      </c>
      <c r="F15807" s="2">
        <v>6</v>
      </c>
      <c r="G15807" s="2"/>
    </row>
    <row r="15808" spans="1:26" customHeight="1" ht="18" hidden="true" outlineLevel="3">
      <c r="A15808" s="2" t="s">
        <v>30537</v>
      </c>
      <c r="B15808" s="3" t="s">
        <v>30538</v>
      </c>
      <c r="C15808" s="2"/>
      <c r="D15808" s="2" t="s">
        <v>16</v>
      </c>
      <c r="E15808" s="4">
        <f>50.00*(1-Z1%)</f>
        <v>50</v>
      </c>
      <c r="F15808" s="2">
        <v>7</v>
      </c>
      <c r="G15808" s="2"/>
    </row>
    <row r="15809" spans="1:26" customHeight="1" ht="18" hidden="true" outlineLevel="3">
      <c r="A15809" s="2" t="s">
        <v>30539</v>
      </c>
      <c r="B15809" s="3" t="s">
        <v>30540</v>
      </c>
      <c r="C15809" s="2"/>
      <c r="D15809" s="2" t="s">
        <v>16</v>
      </c>
      <c r="E15809" s="4">
        <f>50.00*(1-Z1%)</f>
        <v>50</v>
      </c>
      <c r="F15809" s="2">
        <v>2</v>
      </c>
      <c r="G15809" s="2"/>
    </row>
    <row r="15810" spans="1:26" customHeight="1" ht="18" hidden="true" outlineLevel="3">
      <c r="A15810" s="2" t="s">
        <v>30541</v>
      </c>
      <c r="B15810" s="3" t="s">
        <v>30542</v>
      </c>
      <c r="C15810" s="2"/>
      <c r="D15810" s="2" t="s">
        <v>16</v>
      </c>
      <c r="E15810" s="4">
        <f>50.00*(1-Z1%)</f>
        <v>50</v>
      </c>
      <c r="F15810" s="2">
        <v>7</v>
      </c>
      <c r="G15810" s="2"/>
    </row>
    <row r="15811" spans="1:26" customHeight="1" ht="18" hidden="true" outlineLevel="3">
      <c r="A15811" s="2" t="s">
        <v>30543</v>
      </c>
      <c r="B15811" s="3" t="s">
        <v>30544</v>
      </c>
      <c r="C15811" s="2"/>
      <c r="D15811" s="2" t="s">
        <v>16</v>
      </c>
      <c r="E15811" s="4">
        <f>50.00*(1-Z1%)</f>
        <v>50</v>
      </c>
      <c r="F15811" s="2">
        <v>4</v>
      </c>
      <c r="G15811" s="2"/>
    </row>
    <row r="15812" spans="1:26" customHeight="1" ht="18" hidden="true" outlineLevel="3">
      <c r="A15812" s="2" t="s">
        <v>30545</v>
      </c>
      <c r="B15812" s="3" t="s">
        <v>30546</v>
      </c>
      <c r="C15812" s="2"/>
      <c r="D15812" s="2" t="s">
        <v>16</v>
      </c>
      <c r="E15812" s="4">
        <f>30.00*(1-Z1%)</f>
        <v>30</v>
      </c>
      <c r="F15812" s="2">
        <v>12</v>
      </c>
      <c r="G15812" s="2"/>
    </row>
    <row r="15813" spans="1:26" customHeight="1" ht="18" hidden="true" outlineLevel="3">
      <c r="A15813" s="2" t="s">
        <v>30547</v>
      </c>
      <c r="B15813" s="3" t="s">
        <v>30548</v>
      </c>
      <c r="C15813" s="2"/>
      <c r="D15813" s="2" t="s">
        <v>16</v>
      </c>
      <c r="E15813" s="4">
        <f>30.00*(1-Z1%)</f>
        <v>30</v>
      </c>
      <c r="F15813" s="2">
        <v>7</v>
      </c>
      <c r="G15813" s="2"/>
    </row>
    <row r="15814" spans="1:26" customHeight="1" ht="18" hidden="true" outlineLevel="3">
      <c r="A15814" s="2" t="s">
        <v>30549</v>
      </c>
      <c r="B15814" s="3" t="s">
        <v>30550</v>
      </c>
      <c r="C15814" s="2"/>
      <c r="D15814" s="2" t="s">
        <v>16</v>
      </c>
      <c r="E15814" s="4">
        <f>50.00*(1-Z1%)</f>
        <v>50</v>
      </c>
      <c r="F15814" s="2">
        <v>3</v>
      </c>
      <c r="G15814" s="2"/>
    </row>
    <row r="15815" spans="1:26" customHeight="1" ht="35" hidden="true" outlineLevel="3">
      <c r="A15815" s="5" t="s">
        <v>30551</v>
      </c>
      <c r="B15815" s="5"/>
      <c r="C15815" s="5"/>
      <c r="D15815" s="5"/>
      <c r="E15815" s="5"/>
      <c r="F15815" s="5"/>
      <c r="G15815" s="5"/>
    </row>
    <row r="15816" spans="1:26" customHeight="1" ht="18" hidden="true" outlineLevel="3">
      <c r="A15816" s="2" t="s">
        <v>30552</v>
      </c>
      <c r="B15816" s="3" t="s">
        <v>30553</v>
      </c>
      <c r="C15816" s="2"/>
      <c r="D15816" s="2" t="s">
        <v>16</v>
      </c>
      <c r="E15816" s="4">
        <f>50.00*(1-Z1%)</f>
        <v>50</v>
      </c>
      <c r="F15816" s="2">
        <v>4</v>
      </c>
      <c r="G15816" s="2"/>
    </row>
    <row r="15817" spans="1:26" customHeight="1" ht="18" hidden="true" outlineLevel="3">
      <c r="A15817" s="2" t="s">
        <v>30554</v>
      </c>
      <c r="B15817" s="3" t="s">
        <v>30555</v>
      </c>
      <c r="C15817" s="2"/>
      <c r="D15817" s="2" t="s">
        <v>16</v>
      </c>
      <c r="E15817" s="4">
        <f>50.00*(1-Z1%)</f>
        <v>50</v>
      </c>
      <c r="F15817" s="2">
        <v>11</v>
      </c>
      <c r="G15817" s="2"/>
    </row>
    <row r="15818" spans="1:26" customHeight="1" ht="18" hidden="true" outlineLevel="3">
      <c r="A15818" s="2" t="s">
        <v>30556</v>
      </c>
      <c r="B15818" s="3" t="s">
        <v>30557</v>
      </c>
      <c r="C15818" s="2"/>
      <c r="D15818" s="2" t="s">
        <v>16</v>
      </c>
      <c r="E15818" s="4">
        <f>50.00*(1-Z1%)</f>
        <v>50</v>
      </c>
      <c r="F15818" s="2">
        <v>22</v>
      </c>
      <c r="G15818" s="2"/>
    </row>
    <row r="15819" spans="1:26" customHeight="1" ht="18" hidden="true" outlineLevel="3">
      <c r="A15819" s="2" t="s">
        <v>30558</v>
      </c>
      <c r="B15819" s="3" t="s">
        <v>30559</v>
      </c>
      <c r="C15819" s="2"/>
      <c r="D15819" s="2" t="s">
        <v>16</v>
      </c>
      <c r="E15819" s="4">
        <f>50.00*(1-Z1%)</f>
        <v>50</v>
      </c>
      <c r="F15819" s="2">
        <v>27</v>
      </c>
      <c r="G15819" s="2"/>
    </row>
    <row r="15820" spans="1:26" customHeight="1" ht="18" hidden="true" outlineLevel="3">
      <c r="A15820" s="2" t="s">
        <v>30560</v>
      </c>
      <c r="B15820" s="3" t="s">
        <v>30561</v>
      </c>
      <c r="C15820" s="2"/>
      <c r="D15820" s="2" t="s">
        <v>16</v>
      </c>
      <c r="E15820" s="4">
        <f>50.00*(1-Z1%)</f>
        <v>50</v>
      </c>
      <c r="F15820" s="2">
        <v>10</v>
      </c>
      <c r="G15820" s="2"/>
    </row>
    <row r="15821" spans="1:26" customHeight="1" ht="18" hidden="true" outlineLevel="3">
      <c r="A15821" s="2" t="s">
        <v>30562</v>
      </c>
      <c r="B15821" s="3" t="s">
        <v>30563</v>
      </c>
      <c r="C15821" s="2"/>
      <c r="D15821" s="2" t="s">
        <v>16</v>
      </c>
      <c r="E15821" s="4">
        <f>50.00*(1-Z1%)</f>
        <v>50</v>
      </c>
      <c r="F15821" s="2">
        <v>2</v>
      </c>
      <c r="G15821" s="2"/>
    </row>
    <row r="15822" spans="1:26" customHeight="1" ht="18" hidden="true" outlineLevel="3">
      <c r="A15822" s="2" t="s">
        <v>30564</v>
      </c>
      <c r="B15822" s="3" t="s">
        <v>30565</v>
      </c>
      <c r="C15822" s="2"/>
      <c r="D15822" s="2" t="s">
        <v>16</v>
      </c>
      <c r="E15822" s="4">
        <f>50.00*(1-Z1%)</f>
        <v>50</v>
      </c>
      <c r="F15822" s="2">
        <v>4</v>
      </c>
      <c r="G15822" s="2"/>
    </row>
    <row r="15823" spans="1:26" customHeight="1" ht="18" hidden="true" outlineLevel="3">
      <c r="A15823" s="2" t="s">
        <v>30566</v>
      </c>
      <c r="B15823" s="3" t="s">
        <v>30567</v>
      </c>
      <c r="C15823" s="2"/>
      <c r="D15823" s="2" t="s">
        <v>16</v>
      </c>
      <c r="E15823" s="4">
        <f>50.00*(1-Z1%)</f>
        <v>50</v>
      </c>
      <c r="F15823" s="2">
        <v>26</v>
      </c>
      <c r="G15823" s="2"/>
    </row>
    <row r="15824" spans="1:26" customHeight="1" ht="18" hidden="true" outlineLevel="3">
      <c r="A15824" s="2" t="s">
        <v>30568</v>
      </c>
      <c r="B15824" s="3" t="s">
        <v>30569</v>
      </c>
      <c r="C15824" s="2"/>
      <c r="D15824" s="2" t="s">
        <v>16</v>
      </c>
      <c r="E15824" s="4">
        <f>50.00*(1-Z1%)</f>
        <v>50</v>
      </c>
      <c r="F15824" s="2">
        <v>1</v>
      </c>
      <c r="G15824" s="2"/>
    </row>
    <row r="15825" spans="1:26" customHeight="1" ht="18" hidden="true" outlineLevel="3">
      <c r="A15825" s="2" t="s">
        <v>30570</v>
      </c>
      <c r="B15825" s="3" t="s">
        <v>30571</v>
      </c>
      <c r="C15825" s="2"/>
      <c r="D15825" s="2" t="s">
        <v>16</v>
      </c>
      <c r="E15825" s="4">
        <f>50.00*(1-Z1%)</f>
        <v>50</v>
      </c>
      <c r="F15825" s="2">
        <v>8</v>
      </c>
      <c r="G15825" s="2"/>
    </row>
    <row r="15826" spans="1:26" customHeight="1" ht="18" hidden="true" outlineLevel="3">
      <c r="A15826" s="2" t="s">
        <v>30572</v>
      </c>
      <c r="B15826" s="3" t="s">
        <v>30573</v>
      </c>
      <c r="C15826" s="2"/>
      <c r="D15826" s="2" t="s">
        <v>16</v>
      </c>
      <c r="E15826" s="4">
        <f>30.00*(1-Z1%)</f>
        <v>30</v>
      </c>
      <c r="F15826" s="2">
        <v>6</v>
      </c>
      <c r="G15826" s="2"/>
    </row>
    <row r="15827" spans="1:26" customHeight="1" ht="18" hidden="true" outlineLevel="3">
      <c r="A15827" s="2" t="s">
        <v>30574</v>
      </c>
      <c r="B15827" s="3" t="s">
        <v>30575</v>
      </c>
      <c r="C15827" s="2"/>
      <c r="D15827" s="2" t="s">
        <v>16</v>
      </c>
      <c r="E15827" s="4">
        <f>30.00*(1-Z1%)</f>
        <v>30</v>
      </c>
      <c r="F15827" s="2">
        <v>5</v>
      </c>
      <c r="G15827" s="2"/>
    </row>
    <row r="15828" spans="1:26" customHeight="1" ht="18" hidden="true" outlineLevel="3">
      <c r="A15828" s="2" t="s">
        <v>30576</v>
      </c>
      <c r="B15828" s="3" t="s">
        <v>30577</v>
      </c>
      <c r="C15828" s="2"/>
      <c r="D15828" s="2" t="s">
        <v>16</v>
      </c>
      <c r="E15828" s="4">
        <f>30.00*(1-Z1%)</f>
        <v>30</v>
      </c>
      <c r="F15828" s="2">
        <v>6</v>
      </c>
      <c r="G15828" s="2"/>
    </row>
    <row r="15829" spans="1:26" customHeight="1" ht="35" hidden="true" outlineLevel="3">
      <c r="A15829" s="5" t="s">
        <v>30578</v>
      </c>
      <c r="B15829" s="5"/>
      <c r="C15829" s="5"/>
      <c r="D15829" s="5"/>
      <c r="E15829" s="5"/>
      <c r="F15829" s="5"/>
      <c r="G15829" s="5"/>
    </row>
    <row r="15830" spans="1:26" customHeight="1" ht="18" hidden="true" outlineLevel="3">
      <c r="A15830" s="2" t="s">
        <v>30579</v>
      </c>
      <c r="B15830" s="3" t="s">
        <v>30580</v>
      </c>
      <c r="C15830" s="2"/>
      <c r="D15830" s="2" t="s">
        <v>16</v>
      </c>
      <c r="E15830" s="4">
        <f>150.00*(1-Z1%)</f>
        <v>150</v>
      </c>
      <c r="F15830" s="2">
        <v>6</v>
      </c>
      <c r="G15830" s="2"/>
    </row>
    <row r="15831" spans="1:26" customHeight="1" ht="36" hidden="true" outlineLevel="3">
      <c r="A15831" s="2" t="s">
        <v>30581</v>
      </c>
      <c r="B15831" s="3" t="s">
        <v>30582</v>
      </c>
      <c r="C15831" s="2"/>
      <c r="D15831" s="2" t="s">
        <v>16</v>
      </c>
      <c r="E15831" s="4">
        <f>50.00*(1-Z1%)</f>
        <v>50</v>
      </c>
      <c r="F15831" s="2">
        <v>8</v>
      </c>
      <c r="G15831" s="2"/>
    </row>
    <row r="15832" spans="1:26" customHeight="1" ht="36" hidden="true" outlineLevel="3">
      <c r="A15832" s="2" t="s">
        <v>30583</v>
      </c>
      <c r="B15832" s="3" t="s">
        <v>30584</v>
      </c>
      <c r="C15832" s="2"/>
      <c r="D15832" s="2" t="s">
        <v>16</v>
      </c>
      <c r="E15832" s="4">
        <f>90.00*(1-Z1%)</f>
        <v>90</v>
      </c>
      <c r="F15832" s="2">
        <v>8</v>
      </c>
      <c r="G15832" s="2"/>
    </row>
    <row r="15833" spans="1:26" customHeight="1" ht="36" hidden="true" outlineLevel="3">
      <c r="A15833" s="2" t="s">
        <v>30585</v>
      </c>
      <c r="B15833" s="3" t="s">
        <v>30586</v>
      </c>
      <c r="C15833" s="2"/>
      <c r="D15833" s="2" t="s">
        <v>16</v>
      </c>
      <c r="E15833" s="4">
        <f>50.00*(1-Z1%)</f>
        <v>50</v>
      </c>
      <c r="F15833" s="2">
        <v>7</v>
      </c>
      <c r="G15833" s="2"/>
    </row>
    <row r="15834" spans="1:26" customHeight="1" ht="36" hidden="true" outlineLevel="3">
      <c r="A15834" s="2" t="s">
        <v>30587</v>
      </c>
      <c r="B15834" s="3" t="s">
        <v>30588</v>
      </c>
      <c r="C15834" s="2"/>
      <c r="D15834" s="2" t="s">
        <v>16</v>
      </c>
      <c r="E15834" s="4">
        <f>50.00*(1-Z1%)</f>
        <v>50</v>
      </c>
      <c r="F15834" s="2">
        <v>6</v>
      </c>
      <c r="G15834" s="2"/>
    </row>
    <row r="15835" spans="1:26" customHeight="1" ht="18" hidden="true" outlineLevel="3">
      <c r="A15835" s="2" t="s">
        <v>30589</v>
      </c>
      <c r="B15835" s="3" t="s">
        <v>30590</v>
      </c>
      <c r="C15835" s="2"/>
      <c r="D15835" s="2" t="s">
        <v>16</v>
      </c>
      <c r="E15835" s="4">
        <f>50.00*(1-Z1%)</f>
        <v>50</v>
      </c>
      <c r="F15835" s="2">
        <v>3</v>
      </c>
      <c r="G15835" s="2"/>
    </row>
    <row r="15836" spans="1:26" customHeight="1" ht="36" hidden="true" outlineLevel="3">
      <c r="A15836" s="2" t="s">
        <v>30591</v>
      </c>
      <c r="B15836" s="3" t="s">
        <v>30592</v>
      </c>
      <c r="C15836" s="2"/>
      <c r="D15836" s="2" t="s">
        <v>16</v>
      </c>
      <c r="E15836" s="4">
        <f>100.00*(1-Z1%)</f>
        <v>100</v>
      </c>
      <c r="F15836" s="2">
        <v>2</v>
      </c>
      <c r="G15836" s="2"/>
    </row>
    <row r="15837" spans="1:26" customHeight="1" ht="36" hidden="true" outlineLevel="3">
      <c r="A15837" s="2" t="s">
        <v>30593</v>
      </c>
      <c r="B15837" s="3" t="s">
        <v>30594</v>
      </c>
      <c r="C15837" s="2"/>
      <c r="D15837" s="2" t="s">
        <v>16</v>
      </c>
      <c r="E15837" s="4">
        <f>100.00*(1-Z1%)</f>
        <v>100</v>
      </c>
      <c r="F15837" s="2">
        <v>4</v>
      </c>
      <c r="G15837" s="2"/>
    </row>
    <row r="15838" spans="1:26" customHeight="1" ht="36" hidden="true" outlineLevel="3">
      <c r="A15838" s="2" t="s">
        <v>30595</v>
      </c>
      <c r="B15838" s="3" t="s">
        <v>30596</v>
      </c>
      <c r="C15838" s="2"/>
      <c r="D15838" s="2" t="s">
        <v>16</v>
      </c>
      <c r="E15838" s="4">
        <f>100.00*(1-Z1%)</f>
        <v>100</v>
      </c>
      <c r="F15838" s="2">
        <v>2</v>
      </c>
      <c r="G15838" s="2"/>
    </row>
    <row r="15839" spans="1:26" customHeight="1" ht="18" hidden="true" outlineLevel="3">
      <c r="A15839" s="2" t="s">
        <v>30597</v>
      </c>
      <c r="B15839" s="3" t="s">
        <v>30598</v>
      </c>
      <c r="C15839" s="2"/>
      <c r="D15839" s="2" t="s">
        <v>16</v>
      </c>
      <c r="E15839" s="4">
        <f>90.00*(1-Z1%)</f>
        <v>90</v>
      </c>
      <c r="F15839" s="2">
        <v>1</v>
      </c>
      <c r="G15839" s="2"/>
    </row>
    <row r="15840" spans="1:26" customHeight="1" ht="18" hidden="true" outlineLevel="3">
      <c r="A15840" s="2" t="s">
        <v>30599</v>
      </c>
      <c r="B15840" s="3" t="s">
        <v>30600</v>
      </c>
      <c r="C15840" s="2"/>
      <c r="D15840" s="2" t="s">
        <v>16</v>
      </c>
      <c r="E15840" s="4">
        <f>100.00*(1-Z1%)</f>
        <v>100</v>
      </c>
      <c r="F15840" s="2">
        <v>4</v>
      </c>
      <c r="G15840" s="2"/>
    </row>
    <row r="15841" spans="1:26" customHeight="1" ht="36" hidden="true" outlineLevel="3">
      <c r="A15841" s="2" t="s">
        <v>30601</v>
      </c>
      <c r="B15841" s="3" t="s">
        <v>30602</v>
      </c>
      <c r="C15841" s="2"/>
      <c r="D15841" s="2" t="s">
        <v>16</v>
      </c>
      <c r="E15841" s="4">
        <f>150.00*(1-Z1%)</f>
        <v>150</v>
      </c>
      <c r="F15841" s="2">
        <v>2</v>
      </c>
      <c r="G15841" s="2"/>
    </row>
    <row r="15842" spans="1:26" customHeight="1" ht="36" hidden="true" outlineLevel="3">
      <c r="A15842" s="2" t="s">
        <v>30603</v>
      </c>
      <c r="B15842" s="3" t="s">
        <v>30604</v>
      </c>
      <c r="C15842" s="2"/>
      <c r="D15842" s="2" t="s">
        <v>16</v>
      </c>
      <c r="E15842" s="4">
        <f>150.00*(1-Z1%)</f>
        <v>150</v>
      </c>
      <c r="F15842" s="2">
        <v>2</v>
      </c>
      <c r="G15842" s="2"/>
    </row>
    <row r="15843" spans="1:26" customHeight="1" ht="36" hidden="true" outlineLevel="3">
      <c r="A15843" s="2" t="s">
        <v>30605</v>
      </c>
      <c r="B15843" s="3" t="s">
        <v>30606</v>
      </c>
      <c r="C15843" s="2"/>
      <c r="D15843" s="2" t="s">
        <v>16</v>
      </c>
      <c r="E15843" s="4">
        <f>100.00*(1-Z1%)</f>
        <v>100</v>
      </c>
      <c r="F15843" s="2">
        <v>1</v>
      </c>
      <c r="G15843" s="2"/>
    </row>
    <row r="15844" spans="1:26" customHeight="1" ht="36" hidden="true" outlineLevel="3">
      <c r="A15844" s="2" t="s">
        <v>30607</v>
      </c>
      <c r="B15844" s="3" t="s">
        <v>30608</v>
      </c>
      <c r="C15844" s="2"/>
      <c r="D15844" s="2" t="s">
        <v>16</v>
      </c>
      <c r="E15844" s="4">
        <f>150.00*(1-Z1%)</f>
        <v>150</v>
      </c>
      <c r="F15844" s="2">
        <v>22</v>
      </c>
      <c r="G15844" s="2"/>
    </row>
    <row r="15845" spans="1:26" customHeight="1" ht="36" hidden="true" outlineLevel="3">
      <c r="A15845" s="2" t="s">
        <v>30609</v>
      </c>
      <c r="B15845" s="3" t="s">
        <v>30610</v>
      </c>
      <c r="C15845" s="2"/>
      <c r="D15845" s="2" t="s">
        <v>16</v>
      </c>
      <c r="E15845" s="4">
        <f>100.00*(1-Z1%)</f>
        <v>100</v>
      </c>
      <c r="F15845" s="2">
        <v>23</v>
      </c>
      <c r="G15845" s="2"/>
    </row>
    <row r="15846" spans="1:26" customHeight="1" ht="36" hidden="true" outlineLevel="3">
      <c r="A15846" s="2" t="s">
        <v>30611</v>
      </c>
      <c r="B15846" s="3" t="s">
        <v>30612</v>
      </c>
      <c r="C15846" s="2"/>
      <c r="D15846" s="2" t="s">
        <v>16</v>
      </c>
      <c r="E15846" s="4">
        <f>150.00*(1-Z1%)</f>
        <v>150</v>
      </c>
      <c r="F15846" s="2">
        <v>22</v>
      </c>
      <c r="G15846" s="2"/>
    </row>
    <row r="15847" spans="1:26" customHeight="1" ht="36" hidden="true" outlineLevel="3">
      <c r="A15847" s="2" t="s">
        <v>30613</v>
      </c>
      <c r="B15847" s="3" t="s">
        <v>30614</v>
      </c>
      <c r="C15847" s="2"/>
      <c r="D15847" s="2" t="s">
        <v>16</v>
      </c>
      <c r="E15847" s="4">
        <f>100.00*(1-Z1%)</f>
        <v>100</v>
      </c>
      <c r="F15847" s="2">
        <v>30</v>
      </c>
      <c r="G15847" s="2"/>
    </row>
    <row r="15848" spans="1:26" customHeight="1" ht="36" hidden="true" outlineLevel="3">
      <c r="A15848" s="2" t="s">
        <v>30615</v>
      </c>
      <c r="B15848" s="3" t="s">
        <v>30616</v>
      </c>
      <c r="C15848" s="2"/>
      <c r="D15848" s="2" t="s">
        <v>16</v>
      </c>
      <c r="E15848" s="4">
        <f>150.00*(1-Z1%)</f>
        <v>150</v>
      </c>
      <c r="F15848" s="2">
        <v>20</v>
      </c>
      <c r="G15848" s="2"/>
    </row>
    <row r="15849" spans="1:26" customHeight="1" ht="36" hidden="true" outlineLevel="3">
      <c r="A15849" s="2" t="s">
        <v>30617</v>
      </c>
      <c r="B15849" s="3" t="s">
        <v>30618</v>
      </c>
      <c r="C15849" s="2"/>
      <c r="D15849" s="2" t="s">
        <v>16</v>
      </c>
      <c r="E15849" s="4">
        <f>250.00*(1-Z1%)</f>
        <v>250</v>
      </c>
      <c r="F15849" s="2">
        <v>2</v>
      </c>
      <c r="G15849" s="2"/>
    </row>
    <row r="15850" spans="1:26" customHeight="1" ht="36" hidden="true" outlineLevel="3">
      <c r="A15850" s="2" t="s">
        <v>30619</v>
      </c>
      <c r="B15850" s="3" t="s">
        <v>30620</v>
      </c>
      <c r="C15850" s="2"/>
      <c r="D15850" s="2" t="s">
        <v>16</v>
      </c>
      <c r="E15850" s="4">
        <f>50.00*(1-Z1%)</f>
        <v>50</v>
      </c>
      <c r="F15850" s="2">
        <v>22</v>
      </c>
      <c r="G15850" s="2"/>
    </row>
    <row r="15851" spans="1:26" customHeight="1" ht="36" hidden="true" outlineLevel="3">
      <c r="A15851" s="2" t="s">
        <v>30621</v>
      </c>
      <c r="B15851" s="3" t="s">
        <v>30622</v>
      </c>
      <c r="C15851" s="2"/>
      <c r="D15851" s="2" t="s">
        <v>16</v>
      </c>
      <c r="E15851" s="4">
        <f>100.00*(1-Z1%)</f>
        <v>100</v>
      </c>
      <c r="F15851" s="2">
        <v>6</v>
      </c>
      <c r="G15851" s="2"/>
    </row>
    <row r="15852" spans="1:26" customHeight="1" ht="36" hidden="true" outlineLevel="3">
      <c r="A15852" s="2" t="s">
        <v>30623</v>
      </c>
      <c r="B15852" s="3" t="s">
        <v>30624</v>
      </c>
      <c r="C15852" s="2"/>
      <c r="D15852" s="2" t="s">
        <v>16</v>
      </c>
      <c r="E15852" s="4">
        <f>50.00*(1-Z1%)</f>
        <v>50</v>
      </c>
      <c r="F15852" s="2">
        <v>23</v>
      </c>
      <c r="G15852" s="2"/>
    </row>
    <row r="15853" spans="1:26" customHeight="1" ht="36" hidden="true" outlineLevel="3">
      <c r="A15853" s="2" t="s">
        <v>30625</v>
      </c>
      <c r="B15853" s="3" t="s">
        <v>30626</v>
      </c>
      <c r="C15853" s="2"/>
      <c r="D15853" s="2" t="s">
        <v>16</v>
      </c>
      <c r="E15853" s="4">
        <f>100.00*(1-Z1%)</f>
        <v>100</v>
      </c>
      <c r="F15853" s="2">
        <v>7</v>
      </c>
      <c r="G15853" s="2"/>
    </row>
    <row r="15854" spans="1:26" customHeight="1" ht="36" hidden="true" outlineLevel="3">
      <c r="A15854" s="2" t="s">
        <v>30627</v>
      </c>
      <c r="B15854" s="3" t="s">
        <v>30628</v>
      </c>
      <c r="C15854" s="2"/>
      <c r="D15854" s="2" t="s">
        <v>16</v>
      </c>
      <c r="E15854" s="4">
        <f>50.00*(1-Z1%)</f>
        <v>50</v>
      </c>
      <c r="F15854" s="2">
        <v>2</v>
      </c>
      <c r="G15854" s="2"/>
    </row>
    <row r="15855" spans="1:26" customHeight="1" ht="36" hidden="true" outlineLevel="3">
      <c r="A15855" s="2" t="s">
        <v>30629</v>
      </c>
      <c r="B15855" s="3" t="s">
        <v>30630</v>
      </c>
      <c r="C15855" s="2"/>
      <c r="D15855" s="2" t="s">
        <v>16</v>
      </c>
      <c r="E15855" s="4">
        <f>150.00*(1-Z1%)</f>
        <v>150</v>
      </c>
      <c r="F15855" s="2">
        <v>6</v>
      </c>
      <c r="G15855" s="2"/>
    </row>
    <row r="15856" spans="1:26" customHeight="1" ht="18" hidden="true" outlineLevel="3">
      <c r="A15856" s="2" t="s">
        <v>30631</v>
      </c>
      <c r="B15856" s="3" t="s">
        <v>30632</v>
      </c>
      <c r="C15856" s="2"/>
      <c r="D15856" s="2" t="s">
        <v>16</v>
      </c>
      <c r="E15856" s="4">
        <f>50.00*(1-Z1%)</f>
        <v>50</v>
      </c>
      <c r="F15856" s="2">
        <v>3</v>
      </c>
      <c r="G15856" s="2"/>
    </row>
    <row r="15857" spans="1:26" customHeight="1" ht="18" hidden="true" outlineLevel="3">
      <c r="A15857" s="2" t="s">
        <v>30633</v>
      </c>
      <c r="B15857" s="3" t="s">
        <v>30634</v>
      </c>
      <c r="C15857" s="2"/>
      <c r="D15857" s="2" t="s">
        <v>16</v>
      </c>
      <c r="E15857" s="4">
        <f>50.00*(1-Z1%)</f>
        <v>50</v>
      </c>
      <c r="F15857" s="2">
        <v>1</v>
      </c>
      <c r="G15857" s="2"/>
    </row>
    <row r="15858" spans="1:26" customHeight="1" ht="18" hidden="true" outlineLevel="3">
      <c r="A15858" s="2" t="s">
        <v>30635</v>
      </c>
      <c r="B15858" s="3" t="s">
        <v>30636</v>
      </c>
      <c r="C15858" s="2"/>
      <c r="D15858" s="2" t="s">
        <v>16</v>
      </c>
      <c r="E15858" s="4">
        <f>50.00*(1-Z1%)</f>
        <v>50</v>
      </c>
      <c r="F15858" s="2">
        <v>8</v>
      </c>
      <c r="G15858" s="2"/>
    </row>
    <row r="15859" spans="1:26" customHeight="1" ht="18" hidden="true" outlineLevel="3">
      <c r="A15859" s="2" t="s">
        <v>30637</v>
      </c>
      <c r="B15859" s="3" t="s">
        <v>30638</v>
      </c>
      <c r="C15859" s="2"/>
      <c r="D15859" s="2" t="s">
        <v>16</v>
      </c>
      <c r="E15859" s="4">
        <f>50.00*(1-Z1%)</f>
        <v>50</v>
      </c>
      <c r="F15859" s="2">
        <v>1</v>
      </c>
      <c r="G15859" s="2"/>
    </row>
    <row r="15860" spans="1:26" customHeight="1" ht="35" hidden="true" outlineLevel="3">
      <c r="A15860" s="5" t="s">
        <v>30639</v>
      </c>
      <c r="B15860" s="5"/>
      <c r="C15860" s="5"/>
      <c r="D15860" s="5"/>
      <c r="E15860" s="5"/>
      <c r="F15860" s="5"/>
      <c r="G15860" s="5"/>
    </row>
    <row r="15861" spans="1:26" customHeight="1" ht="18" hidden="true" outlineLevel="3">
      <c r="A15861" s="2" t="s">
        <v>30640</v>
      </c>
      <c r="B15861" s="3" t="s">
        <v>30641</v>
      </c>
      <c r="C15861" s="2"/>
      <c r="D15861" s="2" t="s">
        <v>16</v>
      </c>
      <c r="E15861" s="4">
        <f>100.00*(1-Z1%)</f>
        <v>100</v>
      </c>
      <c r="F15861" s="2">
        <v>7</v>
      </c>
      <c r="G15861" s="2"/>
    </row>
    <row r="15862" spans="1:26" customHeight="1" ht="18" hidden="true" outlineLevel="3">
      <c r="A15862" s="2" t="s">
        <v>30642</v>
      </c>
      <c r="B15862" s="3" t="s">
        <v>30643</v>
      </c>
      <c r="C15862" s="2"/>
      <c r="D15862" s="2" t="s">
        <v>16</v>
      </c>
      <c r="E15862" s="4">
        <f>50.00*(1-Z1%)</f>
        <v>50</v>
      </c>
      <c r="F15862" s="2">
        <v>3</v>
      </c>
      <c r="G15862" s="2"/>
    </row>
    <row r="15863" spans="1:26" customHeight="1" ht="18" hidden="true" outlineLevel="3">
      <c r="A15863" s="2" t="s">
        <v>30644</v>
      </c>
      <c r="B15863" s="3" t="s">
        <v>30645</v>
      </c>
      <c r="C15863" s="2"/>
      <c r="D15863" s="2" t="s">
        <v>16</v>
      </c>
      <c r="E15863" s="4">
        <f>50.00*(1-Z1%)</f>
        <v>50</v>
      </c>
      <c r="F15863" s="2">
        <v>7</v>
      </c>
      <c r="G15863" s="2"/>
    </row>
    <row r="15864" spans="1:26" customHeight="1" ht="18" hidden="true" outlineLevel="3">
      <c r="A15864" s="2" t="s">
        <v>30646</v>
      </c>
      <c r="B15864" s="3" t="s">
        <v>30647</v>
      </c>
      <c r="C15864" s="2"/>
      <c r="D15864" s="2" t="s">
        <v>16</v>
      </c>
      <c r="E15864" s="4">
        <f>50.00*(1-Z1%)</f>
        <v>50</v>
      </c>
      <c r="F15864" s="2">
        <v>13</v>
      </c>
      <c r="G15864" s="2"/>
    </row>
    <row r="15865" spans="1:26" customHeight="1" ht="18" hidden="true" outlineLevel="3">
      <c r="A15865" s="2" t="s">
        <v>30648</v>
      </c>
      <c r="B15865" s="3" t="s">
        <v>30649</v>
      </c>
      <c r="C15865" s="2"/>
      <c r="D15865" s="2" t="s">
        <v>16</v>
      </c>
      <c r="E15865" s="4">
        <f>100.00*(1-Z1%)</f>
        <v>100</v>
      </c>
      <c r="F15865" s="2">
        <v>8</v>
      </c>
      <c r="G15865" s="2"/>
    </row>
    <row r="15866" spans="1:26" customHeight="1" ht="18" hidden="true" outlineLevel="3">
      <c r="A15866" s="2" t="s">
        <v>30650</v>
      </c>
      <c r="B15866" s="3" t="s">
        <v>30651</v>
      </c>
      <c r="C15866" s="2"/>
      <c r="D15866" s="2" t="s">
        <v>16</v>
      </c>
      <c r="E15866" s="4">
        <f>50.00*(1-Z1%)</f>
        <v>50</v>
      </c>
      <c r="F15866" s="2">
        <v>1</v>
      </c>
      <c r="G15866" s="2"/>
    </row>
    <row r="15867" spans="1:26" customHeight="1" ht="18" hidden="true" outlineLevel="3">
      <c r="A15867" s="2" t="s">
        <v>30652</v>
      </c>
      <c r="B15867" s="3" t="s">
        <v>30653</v>
      </c>
      <c r="C15867" s="2"/>
      <c r="D15867" s="2" t="s">
        <v>16</v>
      </c>
      <c r="E15867" s="4">
        <f>50.00*(1-Z1%)</f>
        <v>50</v>
      </c>
      <c r="F15867" s="2">
        <v>2</v>
      </c>
      <c r="G15867" s="2"/>
    </row>
    <row r="15868" spans="1:26" customHeight="1" ht="18" hidden="true" outlineLevel="3">
      <c r="A15868" s="2" t="s">
        <v>30654</v>
      </c>
      <c r="B15868" s="3" t="s">
        <v>30655</v>
      </c>
      <c r="C15868" s="2"/>
      <c r="D15868" s="2" t="s">
        <v>16</v>
      </c>
      <c r="E15868" s="4">
        <f>50.00*(1-Z1%)</f>
        <v>50</v>
      </c>
      <c r="F15868" s="2">
        <v>12</v>
      </c>
      <c r="G15868" s="2"/>
    </row>
    <row r="15869" spans="1:26" customHeight="1" ht="18" hidden="true" outlineLevel="3">
      <c r="A15869" s="2" t="s">
        <v>30656</v>
      </c>
      <c r="B15869" s="3" t="s">
        <v>30657</v>
      </c>
      <c r="C15869" s="2"/>
      <c r="D15869" s="2" t="s">
        <v>16</v>
      </c>
      <c r="E15869" s="4">
        <f>50.00*(1-Z1%)</f>
        <v>50</v>
      </c>
      <c r="F15869" s="2">
        <v>3</v>
      </c>
      <c r="G15869" s="2"/>
    </row>
    <row r="15870" spans="1:26" customHeight="1" ht="18" hidden="true" outlineLevel="3">
      <c r="A15870" s="2" t="s">
        <v>30658</v>
      </c>
      <c r="B15870" s="3" t="s">
        <v>30659</v>
      </c>
      <c r="C15870" s="2"/>
      <c r="D15870" s="2" t="s">
        <v>16</v>
      </c>
      <c r="E15870" s="4">
        <f>50.00*(1-Z1%)</f>
        <v>50</v>
      </c>
      <c r="F15870" s="2">
        <v>11</v>
      </c>
      <c r="G15870" s="2"/>
    </row>
    <row r="15871" spans="1:26" customHeight="1" ht="18" hidden="true" outlineLevel="3">
      <c r="A15871" s="2" t="s">
        <v>30660</v>
      </c>
      <c r="B15871" s="3" t="s">
        <v>30661</v>
      </c>
      <c r="C15871" s="2"/>
      <c r="D15871" s="2" t="s">
        <v>16</v>
      </c>
      <c r="E15871" s="4">
        <f>50.00*(1-Z1%)</f>
        <v>50</v>
      </c>
      <c r="F15871" s="2">
        <v>1</v>
      </c>
      <c r="G15871" s="2"/>
    </row>
    <row r="15872" spans="1:26" customHeight="1" ht="18" hidden="true" outlineLevel="3">
      <c r="A15872" s="2" t="s">
        <v>30662</v>
      </c>
      <c r="B15872" s="3" t="s">
        <v>30663</v>
      </c>
      <c r="C15872" s="2"/>
      <c r="D15872" s="2" t="s">
        <v>16</v>
      </c>
      <c r="E15872" s="4">
        <f>50.00*(1-Z1%)</f>
        <v>50</v>
      </c>
      <c r="F15872" s="2">
        <v>2</v>
      </c>
      <c r="G15872" s="2"/>
    </row>
    <row r="15873" spans="1:26" customHeight="1" ht="18" hidden="true" outlineLevel="3">
      <c r="A15873" s="2" t="s">
        <v>30664</v>
      </c>
      <c r="B15873" s="3" t="s">
        <v>30665</v>
      </c>
      <c r="C15873" s="2"/>
      <c r="D15873" s="2" t="s">
        <v>16</v>
      </c>
      <c r="E15873" s="4">
        <f>50.00*(1-Z1%)</f>
        <v>50</v>
      </c>
      <c r="F15873" s="2">
        <v>5</v>
      </c>
      <c r="G15873" s="2"/>
    </row>
    <row r="15874" spans="1:26" customHeight="1" ht="18" hidden="true" outlineLevel="3">
      <c r="A15874" s="2" t="s">
        <v>30666</v>
      </c>
      <c r="B15874" s="3" t="s">
        <v>30667</v>
      </c>
      <c r="C15874" s="2"/>
      <c r="D15874" s="2" t="s">
        <v>16</v>
      </c>
      <c r="E15874" s="4">
        <f>50.00*(1-Z1%)</f>
        <v>50</v>
      </c>
      <c r="F15874" s="2">
        <v>4</v>
      </c>
      <c r="G15874" s="2"/>
    </row>
    <row r="15875" spans="1:26" customHeight="1" ht="36" hidden="true" outlineLevel="3">
      <c r="A15875" s="2" t="s">
        <v>30668</v>
      </c>
      <c r="B15875" s="3" t="s">
        <v>30669</v>
      </c>
      <c r="C15875" s="2"/>
      <c r="D15875" s="2" t="s">
        <v>16</v>
      </c>
      <c r="E15875" s="4">
        <f>50.00*(1-Z1%)</f>
        <v>50</v>
      </c>
      <c r="F15875" s="2">
        <v>5</v>
      </c>
      <c r="G15875" s="2"/>
    </row>
    <row r="15876" spans="1:26" customHeight="1" ht="36" hidden="true" outlineLevel="3">
      <c r="A15876" s="2" t="s">
        <v>30670</v>
      </c>
      <c r="B15876" s="3" t="s">
        <v>30671</v>
      </c>
      <c r="C15876" s="2"/>
      <c r="D15876" s="2" t="s">
        <v>16</v>
      </c>
      <c r="E15876" s="4">
        <f>100.00*(1-Z1%)</f>
        <v>100</v>
      </c>
      <c r="F15876" s="2">
        <v>6</v>
      </c>
      <c r="G15876" s="2"/>
    </row>
    <row r="15877" spans="1:26" customHeight="1" ht="36" hidden="true" outlineLevel="3">
      <c r="A15877" s="2" t="s">
        <v>30672</v>
      </c>
      <c r="B15877" s="3" t="s">
        <v>30673</v>
      </c>
      <c r="C15877" s="2"/>
      <c r="D15877" s="2" t="s">
        <v>16</v>
      </c>
      <c r="E15877" s="4">
        <f>150.00*(1-Z1%)</f>
        <v>150</v>
      </c>
      <c r="F15877" s="2">
        <v>1</v>
      </c>
      <c r="G15877" s="2"/>
    </row>
    <row r="15878" spans="1:26" customHeight="1" ht="36" hidden="true" outlineLevel="3">
      <c r="A15878" s="2" t="s">
        <v>30674</v>
      </c>
      <c r="B15878" s="3" t="s">
        <v>30675</v>
      </c>
      <c r="C15878" s="2"/>
      <c r="D15878" s="2" t="s">
        <v>16</v>
      </c>
      <c r="E15878" s="4">
        <f>150.00*(1-Z1%)</f>
        <v>150</v>
      </c>
      <c r="F15878" s="2">
        <v>4</v>
      </c>
      <c r="G15878" s="2"/>
    </row>
    <row r="15879" spans="1:26" customHeight="1" ht="36" hidden="true" outlineLevel="3">
      <c r="A15879" s="2" t="s">
        <v>30676</v>
      </c>
      <c r="B15879" s="3" t="s">
        <v>30677</v>
      </c>
      <c r="C15879" s="2"/>
      <c r="D15879" s="2" t="s">
        <v>16</v>
      </c>
      <c r="E15879" s="4">
        <f>100.00*(1-Z1%)</f>
        <v>100</v>
      </c>
      <c r="F15879" s="2">
        <v>6</v>
      </c>
      <c r="G15879" s="2"/>
    </row>
    <row r="15880" spans="1:26" customHeight="1" ht="36" hidden="true" outlineLevel="3">
      <c r="A15880" s="2" t="s">
        <v>30678</v>
      </c>
      <c r="B15880" s="3" t="s">
        <v>30679</v>
      </c>
      <c r="C15880" s="2"/>
      <c r="D15880" s="2" t="s">
        <v>16</v>
      </c>
      <c r="E15880" s="4">
        <f>100.00*(1-Z1%)</f>
        <v>100</v>
      </c>
      <c r="F15880" s="2">
        <v>8</v>
      </c>
      <c r="G15880" s="2"/>
    </row>
    <row r="15881" spans="1:26" customHeight="1" ht="18" hidden="true" outlineLevel="3">
      <c r="A15881" s="2" t="s">
        <v>30680</v>
      </c>
      <c r="B15881" s="3" t="s">
        <v>30681</v>
      </c>
      <c r="C15881" s="2"/>
      <c r="D15881" s="2" t="s">
        <v>16</v>
      </c>
      <c r="E15881" s="4">
        <f>50.00*(1-Z1%)</f>
        <v>50</v>
      </c>
      <c r="F15881" s="2">
        <v>1</v>
      </c>
      <c r="G15881" s="2"/>
    </row>
    <row r="15882" spans="1:26" customHeight="1" ht="18" hidden="true" outlineLevel="3">
      <c r="A15882" s="2" t="s">
        <v>30682</v>
      </c>
      <c r="B15882" s="3" t="s">
        <v>30683</v>
      </c>
      <c r="C15882" s="2"/>
      <c r="D15882" s="2" t="s">
        <v>16</v>
      </c>
      <c r="E15882" s="4">
        <f>50.00*(1-Z1%)</f>
        <v>50</v>
      </c>
      <c r="F15882" s="2">
        <v>4</v>
      </c>
      <c r="G15882" s="2"/>
    </row>
    <row r="15883" spans="1:26" customHeight="1" ht="18" hidden="true" outlineLevel="3">
      <c r="A15883" s="2" t="s">
        <v>30684</v>
      </c>
      <c r="B15883" s="3" t="s">
        <v>30685</v>
      </c>
      <c r="C15883" s="2"/>
      <c r="D15883" s="2" t="s">
        <v>16</v>
      </c>
      <c r="E15883" s="4">
        <f>50.00*(1-Z1%)</f>
        <v>50</v>
      </c>
      <c r="F15883" s="2">
        <v>4</v>
      </c>
      <c r="G15883" s="2"/>
    </row>
    <row r="15884" spans="1:26" customHeight="1" ht="36" hidden="true" outlineLevel="3">
      <c r="A15884" s="2" t="s">
        <v>30686</v>
      </c>
      <c r="B15884" s="3" t="s">
        <v>30687</v>
      </c>
      <c r="C15884" s="2"/>
      <c r="D15884" s="2" t="s">
        <v>16</v>
      </c>
      <c r="E15884" s="4">
        <f>50.00*(1-Z1%)</f>
        <v>50</v>
      </c>
      <c r="F15884" s="2">
        <v>6</v>
      </c>
      <c r="G15884" s="2"/>
    </row>
    <row r="15885" spans="1:26" customHeight="1" ht="36" hidden="true" outlineLevel="3">
      <c r="A15885" s="2" t="s">
        <v>30688</v>
      </c>
      <c r="B15885" s="3" t="s">
        <v>30689</v>
      </c>
      <c r="C15885" s="2"/>
      <c r="D15885" s="2" t="s">
        <v>16</v>
      </c>
      <c r="E15885" s="4">
        <f>50.00*(1-Z1%)</f>
        <v>50</v>
      </c>
      <c r="F15885" s="2">
        <v>52</v>
      </c>
      <c r="G15885" s="2"/>
    </row>
    <row r="15886" spans="1:26" customHeight="1" ht="18" hidden="true" outlineLevel="3">
      <c r="A15886" s="2" t="s">
        <v>30690</v>
      </c>
      <c r="B15886" s="3" t="s">
        <v>30691</v>
      </c>
      <c r="C15886" s="2"/>
      <c r="D15886" s="2" t="s">
        <v>16</v>
      </c>
      <c r="E15886" s="4">
        <f>50.00*(1-Z1%)</f>
        <v>50</v>
      </c>
      <c r="F15886" s="2">
        <v>3</v>
      </c>
      <c r="G15886" s="2"/>
    </row>
    <row r="15887" spans="1:26" customHeight="1" ht="18" hidden="true" outlineLevel="3">
      <c r="A15887" s="2" t="s">
        <v>30692</v>
      </c>
      <c r="B15887" s="3" t="s">
        <v>30693</v>
      </c>
      <c r="C15887" s="2"/>
      <c r="D15887" s="2" t="s">
        <v>16</v>
      </c>
      <c r="E15887" s="4">
        <f>50.00*(1-Z1%)</f>
        <v>50</v>
      </c>
      <c r="F15887" s="2">
        <v>4</v>
      </c>
      <c r="G15887" s="2"/>
    </row>
    <row r="15888" spans="1:26" customHeight="1" ht="18" hidden="true" outlineLevel="3">
      <c r="A15888" s="2" t="s">
        <v>30694</v>
      </c>
      <c r="B15888" s="3" t="s">
        <v>30695</v>
      </c>
      <c r="C15888" s="2"/>
      <c r="D15888" s="2" t="s">
        <v>16</v>
      </c>
      <c r="E15888" s="4">
        <f>50.00*(1-Z1%)</f>
        <v>50</v>
      </c>
      <c r="F15888" s="2">
        <v>2</v>
      </c>
      <c r="G15888" s="2"/>
    </row>
    <row r="15889" spans="1:26" customHeight="1" ht="18" hidden="true" outlineLevel="3">
      <c r="A15889" s="2" t="s">
        <v>30696</v>
      </c>
      <c r="B15889" s="3" t="s">
        <v>30697</v>
      </c>
      <c r="C15889" s="2"/>
      <c r="D15889" s="2" t="s">
        <v>16</v>
      </c>
      <c r="E15889" s="4">
        <f>50.00*(1-Z1%)</f>
        <v>50</v>
      </c>
      <c r="F15889" s="2">
        <v>1</v>
      </c>
      <c r="G15889" s="2"/>
    </row>
    <row r="15890" spans="1:26" customHeight="1" ht="35" hidden="true" outlineLevel="3">
      <c r="A15890" s="5" t="s">
        <v>30698</v>
      </c>
      <c r="B15890" s="5"/>
      <c r="C15890" s="5"/>
      <c r="D15890" s="5"/>
      <c r="E15890" s="5"/>
      <c r="F15890" s="5"/>
      <c r="G15890" s="5"/>
    </row>
    <row r="15891" spans="1:26" customHeight="1" ht="35" hidden="true" outlineLevel="4">
      <c r="A15891" s="5" t="s">
        <v>30699</v>
      </c>
      <c r="B15891" s="5"/>
      <c r="C15891" s="5"/>
      <c r="D15891" s="5"/>
      <c r="E15891" s="5"/>
      <c r="F15891" s="5"/>
      <c r="G15891" s="5"/>
    </row>
    <row r="15892" spans="1:26" customHeight="1" ht="18" hidden="true" outlineLevel="4">
      <c r="A15892" s="2" t="s">
        <v>30700</v>
      </c>
      <c r="B15892" s="3" t="s">
        <v>30701</v>
      </c>
      <c r="C15892" s="2"/>
      <c r="D15892" s="2" t="s">
        <v>16</v>
      </c>
      <c r="E15892" s="4">
        <f>150.00*(1-Z1%)</f>
        <v>150</v>
      </c>
      <c r="F15892" s="2">
        <v>5</v>
      </c>
      <c r="G15892" s="2"/>
    </row>
    <row r="15893" spans="1:26" customHeight="1" ht="18" hidden="true" outlineLevel="4">
      <c r="A15893" s="2" t="s">
        <v>30702</v>
      </c>
      <c r="B15893" s="3" t="s">
        <v>30703</v>
      </c>
      <c r="C15893" s="2"/>
      <c r="D15893" s="2" t="s">
        <v>16</v>
      </c>
      <c r="E15893" s="4">
        <f>100.00*(1-Z1%)</f>
        <v>100</v>
      </c>
      <c r="F15893" s="2">
        <v>1</v>
      </c>
      <c r="G15893" s="2"/>
    </row>
    <row r="15894" spans="1:26" customHeight="1" ht="18" hidden="true" outlineLevel="4">
      <c r="A15894" s="2" t="s">
        <v>30704</v>
      </c>
      <c r="B15894" s="3" t="s">
        <v>30705</v>
      </c>
      <c r="C15894" s="2"/>
      <c r="D15894" s="2" t="s">
        <v>16</v>
      </c>
      <c r="E15894" s="4">
        <f>250.00*(1-Z1%)</f>
        <v>250</v>
      </c>
      <c r="F15894" s="2">
        <v>5</v>
      </c>
      <c r="G15894" s="2"/>
    </row>
    <row r="15895" spans="1:26" customHeight="1" ht="18" hidden="true" outlineLevel="4">
      <c r="A15895" s="2" t="s">
        <v>30706</v>
      </c>
      <c r="B15895" s="3" t="s">
        <v>30707</v>
      </c>
      <c r="C15895" s="2"/>
      <c r="D15895" s="2" t="s">
        <v>16</v>
      </c>
      <c r="E15895" s="4">
        <f>250.00*(1-Z1%)</f>
        <v>250</v>
      </c>
      <c r="F15895" s="2">
        <v>6</v>
      </c>
      <c r="G15895" s="2"/>
    </row>
    <row r="15896" spans="1:26" customHeight="1" ht="18" hidden="true" outlineLevel="4">
      <c r="A15896" s="2" t="s">
        <v>30708</v>
      </c>
      <c r="B15896" s="3" t="s">
        <v>30709</v>
      </c>
      <c r="C15896" s="2"/>
      <c r="D15896" s="2" t="s">
        <v>16</v>
      </c>
      <c r="E15896" s="4">
        <f>159.00*(1-Z1%)</f>
        <v>159</v>
      </c>
      <c r="F15896" s="2">
        <v>8</v>
      </c>
      <c r="G15896" s="2"/>
    </row>
    <row r="15897" spans="1:26" customHeight="1" ht="18" hidden="true" outlineLevel="4">
      <c r="A15897" s="2" t="s">
        <v>30710</v>
      </c>
      <c r="B15897" s="3" t="s">
        <v>30711</v>
      </c>
      <c r="C15897" s="2"/>
      <c r="D15897" s="2" t="s">
        <v>16</v>
      </c>
      <c r="E15897" s="4">
        <f>90.00*(1-Z1%)</f>
        <v>90</v>
      </c>
      <c r="F15897" s="2">
        <v>3</v>
      </c>
      <c r="G15897" s="2"/>
    </row>
    <row r="15898" spans="1:26" customHeight="1" ht="18" hidden="true" outlineLevel="4">
      <c r="A15898" s="2" t="s">
        <v>30712</v>
      </c>
      <c r="B15898" s="3" t="s">
        <v>30713</v>
      </c>
      <c r="C15898" s="2"/>
      <c r="D15898" s="2" t="s">
        <v>16</v>
      </c>
      <c r="E15898" s="4">
        <f>90.00*(1-Z1%)</f>
        <v>90</v>
      </c>
      <c r="F15898" s="2">
        <v>4</v>
      </c>
      <c r="G15898" s="2"/>
    </row>
    <row r="15899" spans="1:26" customHeight="1" ht="18" hidden="true" outlineLevel="4">
      <c r="A15899" s="2" t="s">
        <v>30714</v>
      </c>
      <c r="B15899" s="3" t="s">
        <v>30715</v>
      </c>
      <c r="C15899" s="2"/>
      <c r="D15899" s="2" t="s">
        <v>16</v>
      </c>
      <c r="E15899" s="4">
        <f>90.00*(1-Z1%)</f>
        <v>90</v>
      </c>
      <c r="F15899" s="2">
        <v>2</v>
      </c>
      <c r="G15899" s="2"/>
    </row>
    <row r="15900" spans="1:26" customHeight="1" ht="18" hidden="true" outlineLevel="4">
      <c r="A15900" s="2" t="s">
        <v>30716</v>
      </c>
      <c r="B15900" s="3" t="s">
        <v>30717</v>
      </c>
      <c r="C15900" s="2"/>
      <c r="D15900" s="2" t="s">
        <v>16</v>
      </c>
      <c r="E15900" s="4">
        <f>90.00*(1-Z1%)</f>
        <v>90</v>
      </c>
      <c r="F15900" s="2">
        <v>1</v>
      </c>
      <c r="G15900" s="2"/>
    </row>
    <row r="15901" spans="1:26" customHeight="1" ht="18" hidden="true" outlineLevel="4">
      <c r="A15901" s="2" t="s">
        <v>30718</v>
      </c>
      <c r="B15901" s="3" t="s">
        <v>30719</v>
      </c>
      <c r="C15901" s="2"/>
      <c r="D15901" s="2" t="s">
        <v>16</v>
      </c>
      <c r="E15901" s="4">
        <f>150.00*(1-Z1%)</f>
        <v>150</v>
      </c>
      <c r="F15901" s="2">
        <v>1</v>
      </c>
      <c r="G15901" s="2"/>
    </row>
    <row r="15902" spans="1:26" customHeight="1" ht="18" hidden="true" outlineLevel="4">
      <c r="A15902" s="2" t="s">
        <v>30720</v>
      </c>
      <c r="B15902" s="3" t="s">
        <v>30721</v>
      </c>
      <c r="C15902" s="2"/>
      <c r="D15902" s="2" t="s">
        <v>16</v>
      </c>
      <c r="E15902" s="4">
        <f>90.00*(1-Z1%)</f>
        <v>90</v>
      </c>
      <c r="F15902" s="2">
        <v>5</v>
      </c>
      <c r="G15902" s="2"/>
    </row>
    <row r="15903" spans="1:26" customHeight="1" ht="18" hidden="true" outlineLevel="4">
      <c r="A15903" s="2" t="s">
        <v>30722</v>
      </c>
      <c r="B15903" s="3" t="s">
        <v>30723</v>
      </c>
      <c r="C15903" s="2"/>
      <c r="D15903" s="2" t="s">
        <v>16</v>
      </c>
      <c r="E15903" s="4">
        <f>200.00*(1-Z1%)</f>
        <v>200</v>
      </c>
      <c r="F15903" s="2">
        <v>6</v>
      </c>
      <c r="G15903" s="2"/>
    </row>
    <row r="15904" spans="1:26" customHeight="1" ht="18" hidden="true" outlineLevel="4">
      <c r="A15904" s="2" t="s">
        <v>30724</v>
      </c>
      <c r="B15904" s="3" t="s">
        <v>30725</v>
      </c>
      <c r="C15904" s="2"/>
      <c r="D15904" s="2" t="s">
        <v>16</v>
      </c>
      <c r="E15904" s="4">
        <f>90.00*(1-Z1%)</f>
        <v>90</v>
      </c>
      <c r="F15904" s="2">
        <v>3</v>
      </c>
      <c r="G15904" s="2"/>
    </row>
    <row r="15905" spans="1:26" customHeight="1" ht="18" hidden="true" outlineLevel="4">
      <c r="A15905" s="2" t="s">
        <v>30726</v>
      </c>
      <c r="B15905" s="3" t="s">
        <v>30727</v>
      </c>
      <c r="C15905" s="2"/>
      <c r="D15905" s="2" t="s">
        <v>16</v>
      </c>
      <c r="E15905" s="4">
        <f>90.00*(1-Z1%)</f>
        <v>90</v>
      </c>
      <c r="F15905" s="2">
        <v>6</v>
      </c>
      <c r="G15905" s="2"/>
    </row>
    <row r="15906" spans="1:26" customHeight="1" ht="18" hidden="true" outlineLevel="4">
      <c r="A15906" s="2" t="s">
        <v>30728</v>
      </c>
      <c r="B15906" s="3" t="s">
        <v>30729</v>
      </c>
      <c r="C15906" s="2"/>
      <c r="D15906" s="2" t="s">
        <v>16</v>
      </c>
      <c r="E15906" s="4">
        <f>90.00*(1-Z1%)</f>
        <v>90</v>
      </c>
      <c r="F15906" s="2">
        <v>2</v>
      </c>
      <c r="G15906" s="2"/>
    </row>
    <row r="15907" spans="1:26" customHeight="1" ht="18" hidden="true" outlineLevel="4">
      <c r="A15907" s="2" t="s">
        <v>30730</v>
      </c>
      <c r="B15907" s="3" t="s">
        <v>30731</v>
      </c>
      <c r="C15907" s="2"/>
      <c r="D15907" s="2" t="s">
        <v>16</v>
      </c>
      <c r="E15907" s="4">
        <f>90.00*(1-Z1%)</f>
        <v>90</v>
      </c>
      <c r="F15907" s="2">
        <v>2</v>
      </c>
      <c r="G15907" s="2"/>
    </row>
    <row r="15908" spans="1:26" customHeight="1" ht="18" hidden="true" outlineLevel="4">
      <c r="A15908" s="2" t="s">
        <v>30732</v>
      </c>
      <c r="B15908" s="3" t="s">
        <v>30733</v>
      </c>
      <c r="C15908" s="2"/>
      <c r="D15908" s="2" t="s">
        <v>16</v>
      </c>
      <c r="E15908" s="4">
        <f>150.00*(1-Z1%)</f>
        <v>150</v>
      </c>
      <c r="F15908" s="2">
        <v>5</v>
      </c>
      <c r="G15908" s="2"/>
    </row>
    <row r="15909" spans="1:26" customHeight="1" ht="18" hidden="true" outlineLevel="4">
      <c r="A15909" s="2" t="s">
        <v>30734</v>
      </c>
      <c r="B15909" s="3" t="s">
        <v>30735</v>
      </c>
      <c r="C15909" s="2"/>
      <c r="D15909" s="2" t="s">
        <v>16</v>
      </c>
      <c r="E15909" s="4">
        <f>90.00*(1-Z1%)</f>
        <v>90</v>
      </c>
      <c r="F15909" s="2">
        <v>7</v>
      </c>
      <c r="G15909" s="2"/>
    </row>
    <row r="15910" spans="1:26" customHeight="1" ht="18" hidden="true" outlineLevel="4">
      <c r="A15910" s="2" t="s">
        <v>30736</v>
      </c>
      <c r="B15910" s="3" t="s">
        <v>30737</v>
      </c>
      <c r="C15910" s="2"/>
      <c r="D15910" s="2" t="s">
        <v>16</v>
      </c>
      <c r="E15910" s="4">
        <f>130.00*(1-Z1%)</f>
        <v>130</v>
      </c>
      <c r="F15910" s="2">
        <v>7</v>
      </c>
      <c r="G15910" s="2"/>
    </row>
    <row r="15911" spans="1:26" customHeight="1" ht="18" hidden="true" outlineLevel="4">
      <c r="A15911" s="2" t="s">
        <v>30738</v>
      </c>
      <c r="B15911" s="3" t="s">
        <v>30739</v>
      </c>
      <c r="C15911" s="2"/>
      <c r="D15911" s="2" t="s">
        <v>16</v>
      </c>
      <c r="E15911" s="4">
        <f>120.00*(1-Z1%)</f>
        <v>120</v>
      </c>
      <c r="F15911" s="2">
        <v>12</v>
      </c>
      <c r="G15911" s="2"/>
    </row>
    <row r="15912" spans="1:26" customHeight="1" ht="18" hidden="true" outlineLevel="4">
      <c r="A15912" s="2" t="s">
        <v>30740</v>
      </c>
      <c r="B15912" s="3" t="s">
        <v>30741</v>
      </c>
      <c r="C15912" s="2"/>
      <c r="D15912" s="2" t="s">
        <v>16</v>
      </c>
      <c r="E15912" s="4">
        <f>130.00*(1-Z1%)</f>
        <v>130</v>
      </c>
      <c r="F15912" s="2">
        <v>7</v>
      </c>
      <c r="G15912" s="2"/>
    </row>
    <row r="15913" spans="1:26" customHeight="1" ht="18" hidden="true" outlineLevel="4">
      <c r="A15913" s="2" t="s">
        <v>30742</v>
      </c>
      <c r="B15913" s="3" t="s">
        <v>30743</v>
      </c>
      <c r="C15913" s="2"/>
      <c r="D15913" s="2" t="s">
        <v>16</v>
      </c>
      <c r="E15913" s="4">
        <f>180.00*(1-Z1%)</f>
        <v>180</v>
      </c>
      <c r="F15913" s="2">
        <v>1</v>
      </c>
      <c r="G15913" s="2"/>
    </row>
    <row r="15914" spans="1:26" customHeight="1" ht="35" hidden="true" outlineLevel="4">
      <c r="A15914" s="5" t="s">
        <v>30744</v>
      </c>
      <c r="B15914" s="5"/>
      <c r="C15914" s="5"/>
      <c r="D15914" s="5"/>
      <c r="E15914" s="5"/>
      <c r="F15914" s="5"/>
      <c r="G15914" s="5"/>
    </row>
    <row r="15915" spans="1:26" customHeight="1" ht="18" hidden="true" outlineLevel="4">
      <c r="A15915" s="2" t="s">
        <v>30745</v>
      </c>
      <c r="B15915" s="3" t="s">
        <v>30746</v>
      </c>
      <c r="C15915" s="2"/>
      <c r="D15915" s="2" t="s">
        <v>16</v>
      </c>
      <c r="E15915" s="4">
        <f>15.00*(1-Z1%)</f>
        <v>15</v>
      </c>
      <c r="F15915" s="2">
        <v>46</v>
      </c>
      <c r="G15915" s="2"/>
    </row>
    <row r="15916" spans="1:26" customHeight="1" ht="36" hidden="true" outlineLevel="4">
      <c r="A15916" s="2" t="s">
        <v>30747</v>
      </c>
      <c r="B15916" s="3" t="s">
        <v>30748</v>
      </c>
      <c r="C15916" s="2"/>
      <c r="D15916" s="2" t="s">
        <v>16</v>
      </c>
      <c r="E15916" s="4">
        <f>10.00*(1-Z1%)</f>
        <v>10</v>
      </c>
      <c r="F15916" s="2">
        <v>68</v>
      </c>
      <c r="G15916" s="2"/>
    </row>
    <row r="15917" spans="1:26" customHeight="1" ht="18" hidden="true" outlineLevel="4">
      <c r="A15917" s="2" t="s">
        <v>30749</v>
      </c>
      <c r="B15917" s="3" t="s">
        <v>30750</v>
      </c>
      <c r="C15917" s="2"/>
      <c r="D15917" s="2" t="s">
        <v>16</v>
      </c>
      <c r="E15917" s="4">
        <f>10.00*(1-Z1%)</f>
        <v>10</v>
      </c>
      <c r="F15917" s="2">
        <v>4</v>
      </c>
      <c r="G15917" s="2"/>
    </row>
    <row r="15918" spans="1:26" customHeight="1" ht="18" hidden="true" outlineLevel="4">
      <c r="A15918" s="2" t="s">
        <v>30751</v>
      </c>
      <c r="B15918" s="3" t="s">
        <v>30752</v>
      </c>
      <c r="C15918" s="2"/>
      <c r="D15918" s="2" t="s">
        <v>16</v>
      </c>
      <c r="E15918" s="4">
        <f>10.00*(1-Z1%)</f>
        <v>10</v>
      </c>
      <c r="F15918" s="2">
        <v>8</v>
      </c>
      <c r="G15918" s="2"/>
    </row>
    <row r="15919" spans="1:26" customHeight="1" ht="18" hidden="true" outlineLevel="4">
      <c r="A15919" s="2" t="s">
        <v>30753</v>
      </c>
      <c r="B15919" s="3" t="s">
        <v>30754</v>
      </c>
      <c r="C15919" s="2"/>
      <c r="D15919" s="2" t="s">
        <v>16</v>
      </c>
      <c r="E15919" s="4">
        <f>10.00*(1-Z1%)</f>
        <v>10</v>
      </c>
      <c r="F15919" s="2">
        <v>22</v>
      </c>
      <c r="G15919" s="2"/>
    </row>
    <row r="15920" spans="1:26" customHeight="1" ht="35" hidden="true" outlineLevel="4">
      <c r="A15920" s="5" t="s">
        <v>30755</v>
      </c>
      <c r="B15920" s="5"/>
      <c r="C15920" s="5"/>
      <c r="D15920" s="5"/>
      <c r="E15920" s="5"/>
      <c r="F15920" s="5"/>
      <c r="G15920" s="5"/>
    </row>
    <row r="15921" spans="1:26" customHeight="1" ht="36" hidden="true" outlineLevel="4">
      <c r="A15921" s="2" t="s">
        <v>30756</v>
      </c>
      <c r="B15921" s="3" t="s">
        <v>30757</v>
      </c>
      <c r="C15921" s="2"/>
      <c r="D15921" s="2" t="s">
        <v>16</v>
      </c>
      <c r="E15921" s="4">
        <f>15.00*(1-Z1%)</f>
        <v>15</v>
      </c>
      <c r="F15921" s="2">
        <v>44</v>
      </c>
      <c r="G15921" s="2"/>
    </row>
    <row r="15922" spans="1:26" customHeight="1" ht="36" hidden="true" outlineLevel="4">
      <c r="A15922" s="2" t="s">
        <v>30758</v>
      </c>
      <c r="B15922" s="3" t="s">
        <v>30759</v>
      </c>
      <c r="C15922" s="2"/>
      <c r="D15922" s="2" t="s">
        <v>16</v>
      </c>
      <c r="E15922" s="4">
        <f>15.00*(1-Z1%)</f>
        <v>15</v>
      </c>
      <c r="F15922" s="2">
        <v>37</v>
      </c>
      <c r="G15922" s="2"/>
    </row>
    <row r="15923" spans="1:26" customHeight="1" ht="18" hidden="true" outlineLevel="4">
      <c r="A15923" s="2" t="s">
        <v>30760</v>
      </c>
      <c r="B15923" s="3" t="s">
        <v>30761</v>
      </c>
      <c r="C15923" s="2"/>
      <c r="D15923" s="2" t="s">
        <v>16</v>
      </c>
      <c r="E15923" s="4">
        <f>60.00*(1-Z1%)</f>
        <v>60</v>
      </c>
      <c r="F15923" s="2">
        <v>2</v>
      </c>
      <c r="G15923" s="2"/>
    </row>
    <row r="15924" spans="1:26" customHeight="1" ht="18" hidden="true" outlineLevel="4">
      <c r="A15924" s="2" t="s">
        <v>30762</v>
      </c>
      <c r="B15924" s="3" t="s">
        <v>30763</v>
      </c>
      <c r="C15924" s="2"/>
      <c r="D15924" s="2" t="s">
        <v>16</v>
      </c>
      <c r="E15924" s="4">
        <f>30.00*(1-Z1%)</f>
        <v>30</v>
      </c>
      <c r="F15924" s="2">
        <v>29</v>
      </c>
      <c r="G15924" s="2"/>
    </row>
    <row r="15925" spans="1:26" customHeight="1" ht="18" hidden="true" outlineLevel="4">
      <c r="A15925" s="2" t="s">
        <v>30764</v>
      </c>
      <c r="B15925" s="3" t="s">
        <v>30765</v>
      </c>
      <c r="C15925" s="2"/>
      <c r="D15925" s="2" t="s">
        <v>16</v>
      </c>
      <c r="E15925" s="4">
        <f>10.00*(1-Z1%)</f>
        <v>10</v>
      </c>
      <c r="F15925" s="2">
        <v>1</v>
      </c>
      <c r="G15925" s="2"/>
    </row>
    <row r="15926" spans="1:26" customHeight="1" ht="36" hidden="true" outlineLevel="4">
      <c r="A15926" s="2" t="s">
        <v>30766</v>
      </c>
      <c r="B15926" s="3" t="s">
        <v>30767</v>
      </c>
      <c r="C15926" s="2"/>
      <c r="D15926" s="2" t="s">
        <v>16</v>
      </c>
      <c r="E15926" s="4">
        <f>50.00*(1-Z1%)</f>
        <v>50</v>
      </c>
      <c r="F15926" s="2">
        <v>14</v>
      </c>
      <c r="G15926" s="2"/>
    </row>
    <row r="15927" spans="1:26" customHeight="1" ht="36" hidden="true" outlineLevel="4">
      <c r="A15927" s="2" t="s">
        <v>30768</v>
      </c>
      <c r="B15927" s="3" t="s">
        <v>30769</v>
      </c>
      <c r="C15927" s="2"/>
      <c r="D15927" s="2" t="s">
        <v>16</v>
      </c>
      <c r="E15927" s="4">
        <f>50.00*(1-Z1%)</f>
        <v>50</v>
      </c>
      <c r="F15927" s="2">
        <v>4</v>
      </c>
      <c r="G15927" s="2"/>
    </row>
    <row r="15928" spans="1:26" customHeight="1" ht="18" hidden="true" outlineLevel="4">
      <c r="A15928" s="2" t="s">
        <v>30770</v>
      </c>
      <c r="B15928" s="3" t="s">
        <v>30771</v>
      </c>
      <c r="C15928" s="2"/>
      <c r="D15928" s="2" t="s">
        <v>16</v>
      </c>
      <c r="E15928" s="4">
        <f>70.00*(1-Z1%)</f>
        <v>70</v>
      </c>
      <c r="F15928" s="2">
        <v>3</v>
      </c>
      <c r="G15928" s="2"/>
    </row>
    <row r="15929" spans="1:26" customHeight="1" ht="18" hidden="true" outlineLevel="4">
      <c r="A15929" s="2" t="s">
        <v>30772</v>
      </c>
      <c r="B15929" s="3" t="s">
        <v>30773</v>
      </c>
      <c r="C15929" s="2"/>
      <c r="D15929" s="2" t="s">
        <v>16</v>
      </c>
      <c r="E15929" s="4">
        <f>100.00*(1-Z1%)</f>
        <v>100</v>
      </c>
      <c r="F15929" s="2">
        <v>3</v>
      </c>
      <c r="G15929" s="2"/>
    </row>
    <row r="15930" spans="1:26" customHeight="1" ht="18" hidden="true" outlineLevel="4">
      <c r="A15930" s="2" t="s">
        <v>30774</v>
      </c>
      <c r="B15930" s="3" t="s">
        <v>30775</v>
      </c>
      <c r="C15930" s="2"/>
      <c r="D15930" s="2" t="s">
        <v>16</v>
      </c>
      <c r="E15930" s="4">
        <f>50.00*(1-Z1%)</f>
        <v>50</v>
      </c>
      <c r="F15930" s="2">
        <v>9</v>
      </c>
      <c r="G15930" s="2"/>
    </row>
    <row r="15931" spans="1:26" customHeight="1" ht="36" hidden="true" outlineLevel="4">
      <c r="A15931" s="2" t="s">
        <v>30776</v>
      </c>
      <c r="B15931" s="3" t="s">
        <v>30777</v>
      </c>
      <c r="C15931" s="2"/>
      <c r="D15931" s="2" t="s">
        <v>16</v>
      </c>
      <c r="E15931" s="4">
        <f>150.00*(1-Z1%)</f>
        <v>150</v>
      </c>
      <c r="F15931" s="2">
        <v>9</v>
      </c>
      <c r="G15931" s="2"/>
    </row>
    <row r="15932" spans="1:26" customHeight="1" ht="18" hidden="true" outlineLevel="4">
      <c r="A15932" s="2" t="s">
        <v>30778</v>
      </c>
      <c r="B15932" s="3" t="s">
        <v>30779</v>
      </c>
      <c r="C15932" s="2"/>
      <c r="D15932" s="2" t="s">
        <v>16</v>
      </c>
      <c r="E15932" s="4">
        <f>35.00*(1-Z1%)</f>
        <v>35</v>
      </c>
      <c r="F15932" s="2">
        <v>1</v>
      </c>
      <c r="G15932" s="2"/>
    </row>
    <row r="15933" spans="1:26" customHeight="1" ht="18" hidden="true" outlineLevel="4">
      <c r="A15933" s="2" t="s">
        <v>30780</v>
      </c>
      <c r="B15933" s="3" t="s">
        <v>30781</v>
      </c>
      <c r="C15933" s="2"/>
      <c r="D15933" s="2" t="s">
        <v>16</v>
      </c>
      <c r="E15933" s="4">
        <f>50.00*(1-Z1%)</f>
        <v>50</v>
      </c>
      <c r="F15933" s="2">
        <v>4</v>
      </c>
      <c r="G15933" s="2"/>
    </row>
    <row r="15934" spans="1:26" customHeight="1" ht="18" hidden="true" outlineLevel="4">
      <c r="A15934" s="2" t="s">
        <v>30782</v>
      </c>
      <c r="B15934" s="3" t="s">
        <v>30783</v>
      </c>
      <c r="C15934" s="2"/>
      <c r="D15934" s="2" t="s">
        <v>16</v>
      </c>
      <c r="E15934" s="4">
        <f>150.00*(1-Z1%)</f>
        <v>150</v>
      </c>
      <c r="F15934" s="2">
        <v>9</v>
      </c>
      <c r="G15934" s="2"/>
    </row>
    <row r="15935" spans="1:26" customHeight="1" ht="36" hidden="true" outlineLevel="4">
      <c r="A15935" s="2" t="s">
        <v>30784</v>
      </c>
      <c r="B15935" s="3" t="s">
        <v>30785</v>
      </c>
      <c r="C15935" s="2"/>
      <c r="D15935" s="2" t="s">
        <v>16</v>
      </c>
      <c r="E15935" s="4">
        <f>170.00*(1-Z1%)</f>
        <v>170</v>
      </c>
      <c r="F15935" s="2">
        <v>6</v>
      </c>
      <c r="G15935" s="2"/>
    </row>
    <row r="15936" spans="1:26" customHeight="1" ht="36" hidden="true" outlineLevel="4">
      <c r="A15936" s="2" t="s">
        <v>30786</v>
      </c>
      <c r="B15936" s="3" t="s">
        <v>30787</v>
      </c>
      <c r="C15936" s="2"/>
      <c r="D15936" s="2" t="s">
        <v>16</v>
      </c>
      <c r="E15936" s="4">
        <f>170.00*(1-Z1%)</f>
        <v>170</v>
      </c>
      <c r="F15936" s="2">
        <v>9</v>
      </c>
      <c r="G15936" s="2"/>
    </row>
    <row r="15937" spans="1:26" customHeight="1" ht="36" hidden="true" outlineLevel="4">
      <c r="A15937" s="2" t="s">
        <v>30788</v>
      </c>
      <c r="B15937" s="3" t="s">
        <v>30789</v>
      </c>
      <c r="C15937" s="2"/>
      <c r="D15937" s="2" t="s">
        <v>16</v>
      </c>
      <c r="E15937" s="4">
        <f>170.00*(1-Z1%)</f>
        <v>170</v>
      </c>
      <c r="F15937" s="2">
        <v>11</v>
      </c>
      <c r="G15937" s="2"/>
    </row>
    <row r="15938" spans="1:26" customHeight="1" ht="18" hidden="true" outlineLevel="4">
      <c r="A15938" s="2" t="s">
        <v>30790</v>
      </c>
      <c r="B15938" s="3" t="s">
        <v>30791</v>
      </c>
      <c r="C15938" s="2"/>
      <c r="D15938" s="2" t="s">
        <v>16</v>
      </c>
      <c r="E15938" s="4">
        <f>100.00*(1-Z1%)</f>
        <v>100</v>
      </c>
      <c r="F15938" s="2">
        <v>8</v>
      </c>
      <c r="G15938" s="2"/>
    </row>
    <row r="15939" spans="1:26" customHeight="1" ht="18" hidden="true" outlineLevel="4">
      <c r="A15939" s="2" t="s">
        <v>30792</v>
      </c>
      <c r="B15939" s="3" t="s">
        <v>30793</v>
      </c>
      <c r="C15939" s="2"/>
      <c r="D15939" s="2" t="s">
        <v>16</v>
      </c>
      <c r="E15939" s="4">
        <f>190.00*(1-Z1%)</f>
        <v>190</v>
      </c>
      <c r="F15939" s="2">
        <v>3</v>
      </c>
      <c r="G15939" s="2"/>
    </row>
    <row r="15940" spans="1:26" customHeight="1" ht="18" hidden="true" outlineLevel="4">
      <c r="A15940" s="2" t="s">
        <v>30794</v>
      </c>
      <c r="B15940" s="3" t="s">
        <v>30795</v>
      </c>
      <c r="C15940" s="2"/>
      <c r="D15940" s="2" t="s">
        <v>16</v>
      </c>
      <c r="E15940" s="4">
        <f>70.00*(1-Z1%)</f>
        <v>70</v>
      </c>
      <c r="F15940" s="2">
        <v>1</v>
      </c>
      <c r="G15940" s="2"/>
    </row>
    <row r="15941" spans="1:26" customHeight="1" ht="18" hidden="true" outlineLevel="4">
      <c r="A15941" s="2" t="s">
        <v>30796</v>
      </c>
      <c r="B15941" s="3" t="s">
        <v>30797</v>
      </c>
      <c r="C15941" s="2"/>
      <c r="D15941" s="2" t="s">
        <v>16</v>
      </c>
      <c r="E15941" s="4">
        <f>70.00*(1-Z1%)</f>
        <v>70</v>
      </c>
      <c r="F15941" s="2">
        <v>5</v>
      </c>
      <c r="G15941" s="2"/>
    </row>
    <row r="15942" spans="1:26" customHeight="1" ht="18" hidden="true" outlineLevel="4">
      <c r="A15942" s="2" t="s">
        <v>30798</v>
      </c>
      <c r="B15942" s="3" t="s">
        <v>30799</v>
      </c>
      <c r="C15942" s="2"/>
      <c r="D15942" s="2" t="s">
        <v>16</v>
      </c>
      <c r="E15942" s="4">
        <f>100.00*(1-Z1%)</f>
        <v>100</v>
      </c>
      <c r="F15942" s="2">
        <v>37</v>
      </c>
      <c r="G15942" s="2"/>
    </row>
    <row r="15943" spans="1:26" customHeight="1" ht="36" hidden="true" outlineLevel="4">
      <c r="A15943" s="2" t="s">
        <v>30800</v>
      </c>
      <c r="B15943" s="3" t="s">
        <v>30801</v>
      </c>
      <c r="C15943" s="2"/>
      <c r="D15943" s="2" t="s">
        <v>16</v>
      </c>
      <c r="E15943" s="4">
        <f>150.00*(1-Z1%)</f>
        <v>150</v>
      </c>
      <c r="F15943" s="2">
        <v>6</v>
      </c>
      <c r="G15943" s="2"/>
    </row>
    <row r="15944" spans="1:26" customHeight="1" ht="18" hidden="true" outlineLevel="4">
      <c r="A15944" s="2" t="s">
        <v>30802</v>
      </c>
      <c r="B15944" s="3" t="s">
        <v>30803</v>
      </c>
      <c r="C15944" s="2"/>
      <c r="D15944" s="2" t="s">
        <v>16</v>
      </c>
      <c r="E15944" s="4">
        <f>60.00*(1-Z1%)</f>
        <v>60</v>
      </c>
      <c r="F15944" s="2">
        <v>5</v>
      </c>
      <c r="G15944" s="2"/>
    </row>
    <row r="15945" spans="1:26" customHeight="1" ht="18" hidden="true" outlineLevel="4">
      <c r="A15945" s="2" t="s">
        <v>30804</v>
      </c>
      <c r="B15945" s="3" t="s">
        <v>30805</v>
      </c>
      <c r="C15945" s="2"/>
      <c r="D15945" s="2" t="s">
        <v>16</v>
      </c>
      <c r="E15945" s="4">
        <f>30.00*(1-Z1%)</f>
        <v>30</v>
      </c>
      <c r="F15945" s="2">
        <v>3</v>
      </c>
      <c r="G15945" s="2"/>
    </row>
    <row r="15946" spans="1:26" customHeight="1" ht="36" hidden="true" outlineLevel="4">
      <c r="A15946" s="2" t="s">
        <v>30806</v>
      </c>
      <c r="B15946" s="3" t="s">
        <v>30807</v>
      </c>
      <c r="C15946" s="2"/>
      <c r="D15946" s="2" t="s">
        <v>16</v>
      </c>
      <c r="E15946" s="4">
        <f>250.00*(1-Z1%)</f>
        <v>250</v>
      </c>
      <c r="F15946" s="2">
        <v>2</v>
      </c>
      <c r="G15946" s="2"/>
    </row>
    <row r="15947" spans="1:26" customHeight="1" ht="36" hidden="true" outlineLevel="4">
      <c r="A15947" s="2" t="s">
        <v>30808</v>
      </c>
      <c r="B15947" s="3" t="s">
        <v>30809</v>
      </c>
      <c r="C15947" s="2"/>
      <c r="D15947" s="2" t="s">
        <v>16</v>
      </c>
      <c r="E15947" s="4">
        <f>250.00*(1-Z1%)</f>
        <v>250</v>
      </c>
      <c r="F15947" s="2">
        <v>6</v>
      </c>
      <c r="G15947" s="2"/>
    </row>
    <row r="15948" spans="1:26" customHeight="1" ht="36" hidden="true" outlineLevel="4">
      <c r="A15948" s="2" t="s">
        <v>30810</v>
      </c>
      <c r="B15948" s="3" t="s">
        <v>30811</v>
      </c>
      <c r="C15948" s="2"/>
      <c r="D15948" s="2" t="s">
        <v>16</v>
      </c>
      <c r="E15948" s="4">
        <f>200.00*(1-Z1%)</f>
        <v>200</v>
      </c>
      <c r="F15948" s="2">
        <v>11</v>
      </c>
      <c r="G15948" s="2"/>
    </row>
    <row r="15949" spans="1:26" customHeight="1" ht="18" hidden="true" outlineLevel="4">
      <c r="A15949" s="2" t="s">
        <v>30812</v>
      </c>
      <c r="B15949" s="3" t="s">
        <v>30813</v>
      </c>
      <c r="C15949" s="2"/>
      <c r="D15949" s="2" t="s">
        <v>16</v>
      </c>
      <c r="E15949" s="4">
        <f>150.00*(1-Z1%)</f>
        <v>150</v>
      </c>
      <c r="F15949" s="2">
        <v>4</v>
      </c>
      <c r="G15949" s="2"/>
    </row>
    <row r="15950" spans="1:26" customHeight="1" ht="18" hidden="true" outlineLevel="4">
      <c r="A15950" s="2" t="s">
        <v>30814</v>
      </c>
      <c r="B15950" s="3" t="s">
        <v>30815</v>
      </c>
      <c r="C15950" s="2"/>
      <c r="D15950" s="2" t="s">
        <v>16</v>
      </c>
      <c r="E15950" s="4">
        <f>60.00*(1-Z1%)</f>
        <v>60</v>
      </c>
      <c r="F15950" s="2">
        <v>7</v>
      </c>
      <c r="G15950" s="2"/>
    </row>
    <row r="15951" spans="1:26" customHeight="1" ht="18" hidden="true" outlineLevel="4">
      <c r="A15951" s="2" t="s">
        <v>30816</v>
      </c>
      <c r="B15951" s="3" t="s">
        <v>30817</v>
      </c>
      <c r="C15951" s="2"/>
      <c r="D15951" s="2" t="s">
        <v>16</v>
      </c>
      <c r="E15951" s="4">
        <f>150.00*(1-Z1%)</f>
        <v>150</v>
      </c>
      <c r="F15951" s="2">
        <v>8</v>
      </c>
      <c r="G15951" s="2"/>
    </row>
    <row r="15952" spans="1:26" customHeight="1" ht="18" hidden="true" outlineLevel="4">
      <c r="A15952" s="2" t="s">
        <v>30818</v>
      </c>
      <c r="B15952" s="3" t="s">
        <v>30819</v>
      </c>
      <c r="C15952" s="2"/>
      <c r="D15952" s="2" t="s">
        <v>16</v>
      </c>
      <c r="E15952" s="4">
        <f>50.00*(1-Z1%)</f>
        <v>50</v>
      </c>
      <c r="F15952" s="2">
        <v>5</v>
      </c>
      <c r="G15952" s="2"/>
    </row>
    <row r="15953" spans="1:26" customHeight="1" ht="18" hidden="true" outlineLevel="4">
      <c r="A15953" s="2" t="s">
        <v>30820</v>
      </c>
      <c r="B15953" s="3" t="s">
        <v>30821</v>
      </c>
      <c r="C15953" s="2"/>
      <c r="D15953" s="2" t="s">
        <v>16</v>
      </c>
      <c r="E15953" s="4">
        <f>35.00*(1-Z1%)</f>
        <v>35</v>
      </c>
      <c r="F15953" s="2">
        <v>2</v>
      </c>
      <c r="G15953" s="2"/>
    </row>
    <row r="15954" spans="1:26" customHeight="1" ht="18" hidden="true" outlineLevel="4">
      <c r="A15954" s="2" t="s">
        <v>30822</v>
      </c>
      <c r="B15954" s="3" t="s">
        <v>30823</v>
      </c>
      <c r="C15954" s="2"/>
      <c r="D15954" s="2" t="s">
        <v>16</v>
      </c>
      <c r="E15954" s="4">
        <f>30.00*(1-Z1%)</f>
        <v>30</v>
      </c>
      <c r="F15954" s="2">
        <v>1</v>
      </c>
      <c r="G15954" s="2"/>
    </row>
    <row r="15955" spans="1:26" customHeight="1" ht="35" hidden="true" outlineLevel="4">
      <c r="A15955" s="5" t="s">
        <v>30824</v>
      </c>
      <c r="B15955" s="5"/>
      <c r="C15955" s="5"/>
      <c r="D15955" s="5"/>
      <c r="E15955" s="5"/>
      <c r="F15955" s="5"/>
      <c r="G15955" s="5"/>
    </row>
    <row r="15956" spans="1:26" customHeight="1" ht="36" hidden="true" outlineLevel="4">
      <c r="A15956" s="2" t="s">
        <v>30825</v>
      </c>
      <c r="B15956" s="3" t="s">
        <v>30826</v>
      </c>
      <c r="C15956" s="2"/>
      <c r="D15956" s="2" t="s">
        <v>16</v>
      </c>
      <c r="E15956" s="4">
        <f>10.00*(1-Z1%)</f>
        <v>10</v>
      </c>
      <c r="F15956" s="2">
        <v>5</v>
      </c>
      <c r="G15956" s="2"/>
    </row>
    <row r="15957" spans="1:26" customHeight="1" ht="18" hidden="true" outlineLevel="4">
      <c r="A15957" s="2" t="s">
        <v>30827</v>
      </c>
      <c r="B15957" s="3" t="s">
        <v>30828</v>
      </c>
      <c r="C15957" s="2"/>
      <c r="D15957" s="2" t="s">
        <v>16</v>
      </c>
      <c r="E15957" s="4">
        <f>120.00*(1-Z1%)</f>
        <v>120</v>
      </c>
      <c r="F15957" s="2">
        <v>5</v>
      </c>
      <c r="G15957" s="2"/>
    </row>
    <row r="15958" spans="1:26" customHeight="1" ht="18" hidden="true" outlineLevel="4">
      <c r="A15958" s="2" t="s">
        <v>30829</v>
      </c>
      <c r="B15958" s="3" t="s">
        <v>30830</v>
      </c>
      <c r="C15958" s="2"/>
      <c r="D15958" s="2" t="s">
        <v>16</v>
      </c>
      <c r="E15958" s="4">
        <f>180.00*(1-Z1%)</f>
        <v>180</v>
      </c>
      <c r="F15958" s="2">
        <v>6</v>
      </c>
      <c r="G15958" s="2"/>
    </row>
    <row r="15959" spans="1:26" customHeight="1" ht="18" hidden="true" outlineLevel="4">
      <c r="A15959" s="2" t="s">
        <v>30831</v>
      </c>
      <c r="B15959" s="3" t="s">
        <v>30832</v>
      </c>
      <c r="C15959" s="2"/>
      <c r="D15959" s="2" t="s">
        <v>16</v>
      </c>
      <c r="E15959" s="4">
        <f>60.00*(1-Z1%)</f>
        <v>60</v>
      </c>
      <c r="F15959" s="2">
        <v>13</v>
      </c>
      <c r="G15959" s="2"/>
    </row>
    <row r="15960" spans="1:26" customHeight="1" ht="18" hidden="true" outlineLevel="4">
      <c r="A15960" s="2" t="s">
        <v>30833</v>
      </c>
      <c r="B15960" s="3" t="s">
        <v>30834</v>
      </c>
      <c r="C15960" s="2"/>
      <c r="D15960" s="2" t="s">
        <v>16</v>
      </c>
      <c r="E15960" s="4">
        <f>50.00*(1-Z1%)</f>
        <v>50</v>
      </c>
      <c r="F15960" s="2">
        <v>7</v>
      </c>
      <c r="G15960" s="2"/>
    </row>
    <row r="15961" spans="1:26" customHeight="1" ht="18" hidden="true" outlineLevel="4">
      <c r="A15961" s="2" t="s">
        <v>30835</v>
      </c>
      <c r="B15961" s="3" t="s">
        <v>30836</v>
      </c>
      <c r="C15961" s="2"/>
      <c r="D15961" s="2" t="s">
        <v>16</v>
      </c>
      <c r="E15961" s="4">
        <f>50.00*(1-Z1%)</f>
        <v>50</v>
      </c>
      <c r="F15961" s="2">
        <v>8</v>
      </c>
      <c r="G15961" s="2"/>
    </row>
    <row r="15962" spans="1:26" customHeight="1" ht="18" hidden="true" outlineLevel="4">
      <c r="A15962" s="2" t="s">
        <v>30837</v>
      </c>
      <c r="B15962" s="3" t="s">
        <v>30838</v>
      </c>
      <c r="C15962" s="2"/>
      <c r="D15962" s="2" t="s">
        <v>16</v>
      </c>
      <c r="E15962" s="4">
        <f>30.00*(1-Z1%)</f>
        <v>30</v>
      </c>
      <c r="F15962" s="2">
        <v>3</v>
      </c>
      <c r="G15962" s="2"/>
    </row>
    <row r="15963" spans="1:26" customHeight="1" ht="18" hidden="true" outlineLevel="4">
      <c r="A15963" s="2" t="s">
        <v>30839</v>
      </c>
      <c r="B15963" s="3" t="s">
        <v>30840</v>
      </c>
      <c r="C15963" s="2"/>
      <c r="D15963" s="2" t="s">
        <v>16</v>
      </c>
      <c r="E15963" s="4">
        <f>100.00*(1-Z1%)</f>
        <v>100</v>
      </c>
      <c r="F15963" s="2">
        <v>3</v>
      </c>
      <c r="G15963" s="2"/>
    </row>
    <row r="15964" spans="1:26" customHeight="1" ht="18" hidden="true" outlineLevel="4">
      <c r="A15964" s="2" t="s">
        <v>30841</v>
      </c>
      <c r="B15964" s="3" t="s">
        <v>30842</v>
      </c>
      <c r="C15964" s="2"/>
      <c r="D15964" s="2" t="s">
        <v>16</v>
      </c>
      <c r="E15964" s="4">
        <f>50.00*(1-Z1%)</f>
        <v>50</v>
      </c>
      <c r="F15964" s="2">
        <v>6</v>
      </c>
      <c r="G15964" s="2"/>
    </row>
    <row r="15965" spans="1:26" customHeight="1" ht="18" hidden="true" outlineLevel="4">
      <c r="A15965" s="2" t="s">
        <v>30843</v>
      </c>
      <c r="B15965" s="3" t="s">
        <v>30844</v>
      </c>
      <c r="C15965" s="2"/>
      <c r="D15965" s="2" t="s">
        <v>16</v>
      </c>
      <c r="E15965" s="4">
        <f>50.00*(1-Z1%)</f>
        <v>50</v>
      </c>
      <c r="F15965" s="2">
        <v>2</v>
      </c>
      <c r="G15965" s="2"/>
    </row>
    <row r="15966" spans="1:26" customHeight="1" ht="36" hidden="true" outlineLevel="4">
      <c r="A15966" s="2" t="s">
        <v>30845</v>
      </c>
      <c r="B15966" s="3" t="s">
        <v>30846</v>
      </c>
      <c r="C15966" s="2"/>
      <c r="D15966" s="2" t="s">
        <v>16</v>
      </c>
      <c r="E15966" s="4">
        <f>120.00*(1-Z1%)</f>
        <v>120</v>
      </c>
      <c r="F15966" s="2">
        <v>7</v>
      </c>
      <c r="G15966" s="2"/>
    </row>
    <row r="15967" spans="1:26" customHeight="1" ht="36" hidden="true" outlineLevel="4">
      <c r="A15967" s="2" t="s">
        <v>30847</v>
      </c>
      <c r="B15967" s="3" t="s">
        <v>30848</v>
      </c>
      <c r="C15967" s="2"/>
      <c r="D15967" s="2" t="s">
        <v>16</v>
      </c>
      <c r="E15967" s="4">
        <f>120.00*(1-Z1%)</f>
        <v>120</v>
      </c>
      <c r="F15967" s="2">
        <v>4</v>
      </c>
      <c r="G15967" s="2"/>
    </row>
    <row r="15968" spans="1:26" customHeight="1" ht="18" hidden="true" outlineLevel="4">
      <c r="A15968" s="2" t="s">
        <v>30849</v>
      </c>
      <c r="B15968" s="3" t="s">
        <v>30850</v>
      </c>
      <c r="C15968" s="2"/>
      <c r="D15968" s="2" t="s">
        <v>16</v>
      </c>
      <c r="E15968" s="4">
        <f>50.00*(1-Z1%)</f>
        <v>50</v>
      </c>
      <c r="F15968" s="2">
        <v>11</v>
      </c>
      <c r="G15968" s="2"/>
    </row>
    <row r="15969" spans="1:26" customHeight="1" ht="36" hidden="true" outlineLevel="4">
      <c r="A15969" s="2" t="s">
        <v>30851</v>
      </c>
      <c r="B15969" s="3" t="s">
        <v>30852</v>
      </c>
      <c r="C15969" s="2"/>
      <c r="D15969" s="2" t="s">
        <v>16</v>
      </c>
      <c r="E15969" s="4">
        <f>180.00*(1-Z1%)</f>
        <v>180</v>
      </c>
      <c r="F15969" s="2">
        <v>3</v>
      </c>
      <c r="G15969" s="2"/>
    </row>
    <row r="15970" spans="1:26" customHeight="1" ht="18" hidden="true" outlineLevel="4">
      <c r="A15970" s="2" t="s">
        <v>30853</v>
      </c>
      <c r="B15970" s="3" t="s">
        <v>30854</v>
      </c>
      <c r="C15970" s="2"/>
      <c r="D15970" s="2" t="s">
        <v>16</v>
      </c>
      <c r="E15970" s="4">
        <f>130.00*(1-Z1%)</f>
        <v>130</v>
      </c>
      <c r="F15970" s="2">
        <v>4</v>
      </c>
      <c r="G15970" s="2"/>
    </row>
    <row r="15971" spans="1:26" customHeight="1" ht="18" hidden="true" outlineLevel="4">
      <c r="A15971" s="2" t="s">
        <v>30855</v>
      </c>
      <c r="B15971" s="3" t="s">
        <v>30856</v>
      </c>
      <c r="C15971" s="2"/>
      <c r="D15971" s="2" t="s">
        <v>16</v>
      </c>
      <c r="E15971" s="4">
        <f>90.00*(1-Z1%)</f>
        <v>90</v>
      </c>
      <c r="F15971" s="2">
        <v>1</v>
      </c>
      <c r="G15971" s="2"/>
    </row>
    <row r="15972" spans="1:26" customHeight="1" ht="18" hidden="true" outlineLevel="4">
      <c r="A15972" s="2" t="s">
        <v>30857</v>
      </c>
      <c r="B15972" s="3" t="s">
        <v>30858</v>
      </c>
      <c r="C15972" s="2"/>
      <c r="D15972" s="2" t="s">
        <v>16</v>
      </c>
      <c r="E15972" s="4">
        <f>100.00*(1-Z1%)</f>
        <v>100</v>
      </c>
      <c r="F15972" s="2">
        <v>3</v>
      </c>
      <c r="G15972" s="2"/>
    </row>
    <row r="15973" spans="1:26" customHeight="1" ht="18" hidden="true" outlineLevel="4">
      <c r="A15973" s="2" t="s">
        <v>30859</v>
      </c>
      <c r="B15973" s="3" t="s">
        <v>30860</v>
      </c>
      <c r="C15973" s="2"/>
      <c r="D15973" s="2" t="s">
        <v>16</v>
      </c>
      <c r="E15973" s="4">
        <f>100.00*(1-Z1%)</f>
        <v>100</v>
      </c>
      <c r="F15973" s="2">
        <v>1</v>
      </c>
      <c r="G15973" s="2"/>
    </row>
    <row r="15974" spans="1:26" customHeight="1" ht="18" hidden="true" outlineLevel="4">
      <c r="A15974" s="2" t="s">
        <v>30861</v>
      </c>
      <c r="B15974" s="3" t="s">
        <v>30862</v>
      </c>
      <c r="C15974" s="2"/>
      <c r="D15974" s="2" t="s">
        <v>16</v>
      </c>
      <c r="E15974" s="4">
        <f>100.00*(1-Z1%)</f>
        <v>100</v>
      </c>
      <c r="F15974" s="2">
        <v>1</v>
      </c>
      <c r="G15974" s="2"/>
    </row>
    <row r="15975" spans="1:26" customHeight="1" ht="18" hidden="true" outlineLevel="4">
      <c r="A15975" s="2" t="s">
        <v>30863</v>
      </c>
      <c r="B15975" s="3" t="s">
        <v>30864</v>
      </c>
      <c r="C15975" s="2"/>
      <c r="D15975" s="2" t="s">
        <v>16</v>
      </c>
      <c r="E15975" s="4">
        <f>100.00*(1-Z1%)</f>
        <v>100</v>
      </c>
      <c r="F15975" s="2">
        <v>8</v>
      </c>
      <c r="G15975" s="2"/>
    </row>
    <row r="15976" spans="1:26" customHeight="1" ht="18" hidden="true" outlineLevel="4">
      <c r="A15976" s="2" t="s">
        <v>30865</v>
      </c>
      <c r="B15976" s="3" t="s">
        <v>30866</v>
      </c>
      <c r="C15976" s="2"/>
      <c r="D15976" s="2" t="s">
        <v>16</v>
      </c>
      <c r="E15976" s="4">
        <f>100.00*(1-Z1%)</f>
        <v>100</v>
      </c>
      <c r="F15976" s="2">
        <v>4</v>
      </c>
      <c r="G15976" s="2"/>
    </row>
    <row r="15977" spans="1:26" customHeight="1" ht="18" hidden="true" outlineLevel="4">
      <c r="A15977" s="2" t="s">
        <v>30867</v>
      </c>
      <c r="B15977" s="3" t="s">
        <v>30868</v>
      </c>
      <c r="C15977" s="2"/>
      <c r="D15977" s="2" t="s">
        <v>16</v>
      </c>
      <c r="E15977" s="4">
        <f>100.00*(1-Z1%)</f>
        <v>100</v>
      </c>
      <c r="F15977" s="2">
        <v>6</v>
      </c>
      <c r="G15977" s="2"/>
    </row>
    <row r="15978" spans="1:26" customHeight="1" ht="18" hidden="true" outlineLevel="4">
      <c r="A15978" s="2" t="s">
        <v>30869</v>
      </c>
      <c r="B15978" s="3" t="s">
        <v>30870</v>
      </c>
      <c r="C15978" s="2"/>
      <c r="D15978" s="2" t="s">
        <v>16</v>
      </c>
      <c r="E15978" s="4">
        <f>90.00*(1-Z1%)</f>
        <v>90</v>
      </c>
      <c r="F15978" s="2">
        <v>5</v>
      </c>
      <c r="G15978" s="2"/>
    </row>
    <row r="15979" spans="1:26" customHeight="1" ht="36" hidden="true" outlineLevel="4">
      <c r="A15979" s="2" t="s">
        <v>30871</v>
      </c>
      <c r="B15979" s="3" t="s">
        <v>30872</v>
      </c>
      <c r="C15979" s="2"/>
      <c r="D15979" s="2" t="s">
        <v>16</v>
      </c>
      <c r="E15979" s="4">
        <f>150.00*(1-Z1%)</f>
        <v>150</v>
      </c>
      <c r="F15979" s="2">
        <v>18</v>
      </c>
      <c r="G15979" s="2"/>
    </row>
    <row r="15980" spans="1:26" customHeight="1" ht="36" hidden="true" outlineLevel="4">
      <c r="A15980" s="2" t="s">
        <v>30873</v>
      </c>
      <c r="B15980" s="3" t="s">
        <v>30874</v>
      </c>
      <c r="C15980" s="2"/>
      <c r="D15980" s="2" t="s">
        <v>16</v>
      </c>
      <c r="E15980" s="4">
        <f>150.00*(1-Z1%)</f>
        <v>150</v>
      </c>
      <c r="F15980" s="2">
        <v>5</v>
      </c>
      <c r="G15980" s="2"/>
    </row>
    <row r="15981" spans="1:26" customHeight="1" ht="35" hidden="true" outlineLevel="4">
      <c r="A15981" s="5" t="s">
        <v>30875</v>
      </c>
      <c r="B15981" s="5"/>
      <c r="C15981" s="5"/>
      <c r="D15981" s="5"/>
      <c r="E15981" s="5"/>
      <c r="F15981" s="5"/>
      <c r="G15981" s="5"/>
    </row>
    <row r="15982" spans="1:26" customHeight="1" ht="36" hidden="true" outlineLevel="4">
      <c r="A15982" s="2" t="s">
        <v>30876</v>
      </c>
      <c r="B15982" s="3" t="s">
        <v>30877</v>
      </c>
      <c r="C15982" s="2"/>
      <c r="D15982" s="2" t="s">
        <v>16</v>
      </c>
      <c r="E15982" s="4">
        <f>70.00*(1-Z1%)</f>
        <v>70</v>
      </c>
      <c r="F15982" s="2">
        <v>3</v>
      </c>
      <c r="G15982" s="2"/>
    </row>
    <row r="15983" spans="1:26" customHeight="1" ht="18" hidden="true" outlineLevel="4">
      <c r="A15983" s="2" t="s">
        <v>30878</v>
      </c>
      <c r="B15983" s="3" t="s">
        <v>30879</v>
      </c>
      <c r="C15983" s="2"/>
      <c r="D15983" s="2" t="s">
        <v>16</v>
      </c>
      <c r="E15983" s="4">
        <f>90.00*(1-Z1%)</f>
        <v>90</v>
      </c>
      <c r="F15983" s="2">
        <v>3</v>
      </c>
      <c r="G15983" s="2"/>
    </row>
    <row r="15984" spans="1:26" customHeight="1" ht="18" hidden="true" outlineLevel="4">
      <c r="A15984" s="2" t="s">
        <v>30880</v>
      </c>
      <c r="B15984" s="3" t="s">
        <v>30881</v>
      </c>
      <c r="C15984" s="2"/>
      <c r="D15984" s="2" t="s">
        <v>16</v>
      </c>
      <c r="E15984" s="4">
        <f>30.00*(1-Z1%)</f>
        <v>30</v>
      </c>
      <c r="F15984" s="2">
        <v>7</v>
      </c>
      <c r="G15984" s="2"/>
    </row>
    <row r="15985" spans="1:26" customHeight="1" ht="35" hidden="true" outlineLevel="4">
      <c r="A15985" s="5" t="s">
        <v>30882</v>
      </c>
      <c r="B15985" s="5"/>
      <c r="C15985" s="5"/>
      <c r="D15985" s="5"/>
      <c r="E15985" s="5"/>
      <c r="F15985" s="5"/>
      <c r="G15985" s="5"/>
    </row>
    <row r="15986" spans="1:26" customHeight="1" ht="18" hidden="true" outlineLevel="4">
      <c r="A15986" s="2" t="s">
        <v>30883</v>
      </c>
      <c r="B15986" s="3" t="s">
        <v>30884</v>
      </c>
      <c r="C15986" s="2"/>
      <c r="D15986" s="2" t="s">
        <v>16</v>
      </c>
      <c r="E15986" s="4">
        <f>85.00*(1-Z1%)</f>
        <v>85</v>
      </c>
      <c r="F15986" s="2">
        <v>12</v>
      </c>
      <c r="G15986" s="2"/>
    </row>
    <row r="15987" spans="1:26" customHeight="1" ht="18" hidden="true" outlineLevel="4">
      <c r="A15987" s="2" t="s">
        <v>30885</v>
      </c>
      <c r="B15987" s="3" t="s">
        <v>30886</v>
      </c>
      <c r="C15987" s="2"/>
      <c r="D15987" s="2" t="s">
        <v>16</v>
      </c>
      <c r="E15987" s="4">
        <f>75.00*(1-Z1%)</f>
        <v>75</v>
      </c>
      <c r="F15987" s="2">
        <v>5</v>
      </c>
      <c r="G15987" s="2"/>
    </row>
    <row r="15988" spans="1:26" customHeight="1" ht="18" hidden="true" outlineLevel="4">
      <c r="A15988" s="2" t="s">
        <v>30887</v>
      </c>
      <c r="B15988" s="3" t="s">
        <v>30888</v>
      </c>
      <c r="C15988" s="2"/>
      <c r="D15988" s="2" t="s">
        <v>16</v>
      </c>
      <c r="E15988" s="4">
        <f>75.00*(1-Z1%)</f>
        <v>75</v>
      </c>
      <c r="F15988" s="2">
        <v>1</v>
      </c>
      <c r="G15988" s="2"/>
    </row>
    <row r="15989" spans="1:26" customHeight="1" ht="35" hidden="true" outlineLevel="4">
      <c r="A15989" s="5" t="s">
        <v>30889</v>
      </c>
      <c r="B15989" s="5"/>
      <c r="C15989" s="5"/>
      <c r="D15989" s="5"/>
      <c r="E15989" s="5"/>
      <c r="F15989" s="5"/>
      <c r="G15989" s="5"/>
    </row>
    <row r="15990" spans="1:26" customHeight="1" ht="18" hidden="true" outlineLevel="4">
      <c r="A15990" s="2" t="s">
        <v>30890</v>
      </c>
      <c r="B15990" s="3" t="s">
        <v>30891</v>
      </c>
      <c r="C15990" s="2"/>
      <c r="D15990" s="2" t="s">
        <v>16</v>
      </c>
      <c r="E15990" s="4">
        <f>20.00*(1-Z1%)</f>
        <v>20</v>
      </c>
      <c r="F15990" s="2">
        <v>1</v>
      </c>
      <c r="G15990" s="2"/>
    </row>
    <row r="15991" spans="1:26" customHeight="1" ht="36" hidden="true" outlineLevel="4">
      <c r="A15991" s="2" t="s">
        <v>30892</v>
      </c>
      <c r="B15991" s="3" t="s">
        <v>30893</v>
      </c>
      <c r="C15991" s="2"/>
      <c r="D15991" s="2" t="s">
        <v>16</v>
      </c>
      <c r="E15991" s="4">
        <f>70.00*(1-Z1%)</f>
        <v>70</v>
      </c>
      <c r="F15991" s="2">
        <v>9</v>
      </c>
      <c r="G15991" s="2"/>
    </row>
    <row r="15992" spans="1:26" customHeight="1" ht="36" hidden="true" outlineLevel="4">
      <c r="A15992" s="2" t="s">
        <v>30894</v>
      </c>
      <c r="B15992" s="3" t="s">
        <v>30895</v>
      </c>
      <c r="C15992" s="2"/>
      <c r="D15992" s="2" t="s">
        <v>16</v>
      </c>
      <c r="E15992" s="4">
        <f>70.00*(1-Z1%)</f>
        <v>70</v>
      </c>
      <c r="F15992" s="2">
        <v>9</v>
      </c>
      <c r="G15992" s="2"/>
    </row>
    <row r="15993" spans="1:26" customHeight="1" ht="18" hidden="true" outlineLevel="4">
      <c r="A15993" s="2" t="s">
        <v>30896</v>
      </c>
      <c r="B15993" s="3" t="s">
        <v>30897</v>
      </c>
      <c r="C15993" s="2"/>
      <c r="D15993" s="2" t="s">
        <v>16</v>
      </c>
      <c r="E15993" s="4">
        <f>20.00*(1-Z1%)</f>
        <v>20</v>
      </c>
      <c r="F15993" s="2">
        <v>3</v>
      </c>
      <c r="G15993" s="2"/>
    </row>
    <row r="15994" spans="1:26" customHeight="1" ht="18" hidden="true" outlineLevel="4">
      <c r="A15994" s="2" t="s">
        <v>30898</v>
      </c>
      <c r="B15994" s="3" t="s">
        <v>30899</v>
      </c>
      <c r="C15994" s="2"/>
      <c r="D15994" s="2" t="s">
        <v>16</v>
      </c>
      <c r="E15994" s="4">
        <f>20.00*(1-Z1%)</f>
        <v>20</v>
      </c>
      <c r="F15994" s="2">
        <v>3</v>
      </c>
      <c r="G15994" s="2"/>
    </row>
    <row r="15995" spans="1:26" customHeight="1" ht="18" hidden="true" outlineLevel="4">
      <c r="A15995" s="2" t="s">
        <v>30900</v>
      </c>
      <c r="B15995" s="3" t="s">
        <v>30901</v>
      </c>
      <c r="C15995" s="2"/>
      <c r="D15995" s="2" t="s">
        <v>16</v>
      </c>
      <c r="E15995" s="4">
        <f>20.00*(1-Z1%)</f>
        <v>20</v>
      </c>
      <c r="F15995" s="2">
        <v>5</v>
      </c>
      <c r="G15995" s="2"/>
    </row>
    <row r="15996" spans="1:26" customHeight="1" ht="54" hidden="true" outlineLevel="4">
      <c r="A15996" s="2" t="s">
        <v>30902</v>
      </c>
      <c r="B15996" s="3" t="s">
        <v>30903</v>
      </c>
      <c r="C15996" s="2"/>
      <c r="D15996" s="2" t="s">
        <v>16</v>
      </c>
      <c r="E15996" s="4">
        <f>80.00*(1-Z1%)</f>
        <v>80</v>
      </c>
      <c r="F15996" s="2">
        <v>5</v>
      </c>
      <c r="G15996" s="2"/>
    </row>
    <row r="15997" spans="1:26" customHeight="1" ht="36" hidden="true" outlineLevel="4">
      <c r="A15997" s="2" t="s">
        <v>30904</v>
      </c>
      <c r="B15997" s="3" t="s">
        <v>30905</v>
      </c>
      <c r="C15997" s="2"/>
      <c r="D15997" s="2" t="s">
        <v>16</v>
      </c>
      <c r="E15997" s="4">
        <f>50.00*(1-Z1%)</f>
        <v>50</v>
      </c>
      <c r="F15997" s="2">
        <v>1</v>
      </c>
      <c r="G15997" s="2"/>
    </row>
    <row r="15998" spans="1:26" customHeight="1" ht="18" hidden="true" outlineLevel="4">
      <c r="A15998" s="2" t="s">
        <v>30906</v>
      </c>
      <c r="B15998" s="3" t="s">
        <v>30907</v>
      </c>
      <c r="C15998" s="2"/>
      <c r="D15998" s="2" t="s">
        <v>16</v>
      </c>
      <c r="E15998" s="4">
        <f>20.00*(1-Z1%)</f>
        <v>20</v>
      </c>
      <c r="F15998" s="2">
        <v>3</v>
      </c>
      <c r="G15998" s="2"/>
    </row>
    <row r="15999" spans="1:26" customHeight="1" ht="36" hidden="true" outlineLevel="4">
      <c r="A15999" s="2" t="s">
        <v>30908</v>
      </c>
      <c r="B15999" s="3" t="s">
        <v>30909</v>
      </c>
      <c r="C15999" s="2"/>
      <c r="D15999" s="2" t="s">
        <v>16</v>
      </c>
      <c r="E15999" s="4">
        <f>190.00*(1-Z1%)</f>
        <v>190</v>
      </c>
      <c r="F15999" s="2">
        <v>20</v>
      </c>
      <c r="G15999" s="2"/>
    </row>
    <row r="16000" spans="1:26" customHeight="1" ht="36" hidden="true" outlineLevel="4">
      <c r="A16000" s="2" t="s">
        <v>30910</v>
      </c>
      <c r="B16000" s="3" t="s">
        <v>30911</v>
      </c>
      <c r="C16000" s="2"/>
      <c r="D16000" s="2" t="s">
        <v>16</v>
      </c>
      <c r="E16000" s="4">
        <f>190.00*(1-Z1%)</f>
        <v>190</v>
      </c>
      <c r="F16000" s="2">
        <v>18</v>
      </c>
      <c r="G16000" s="2"/>
    </row>
    <row r="16001" spans="1:26" customHeight="1" ht="36" hidden="true" outlineLevel="4">
      <c r="A16001" s="2" t="s">
        <v>30912</v>
      </c>
      <c r="B16001" s="3" t="s">
        <v>30913</v>
      </c>
      <c r="C16001" s="2"/>
      <c r="D16001" s="2" t="s">
        <v>16</v>
      </c>
      <c r="E16001" s="4">
        <f>150.00*(1-Z1%)</f>
        <v>150</v>
      </c>
      <c r="F16001" s="2">
        <v>1</v>
      </c>
      <c r="G16001" s="2"/>
    </row>
    <row r="16002" spans="1:26" customHeight="1" ht="18" hidden="true" outlineLevel="4">
      <c r="A16002" s="2" t="s">
        <v>30914</v>
      </c>
      <c r="B16002" s="3" t="s">
        <v>30915</v>
      </c>
      <c r="C16002" s="2"/>
      <c r="D16002" s="2" t="s">
        <v>16</v>
      </c>
      <c r="E16002" s="4">
        <f>150.00*(1-Z1%)</f>
        <v>150</v>
      </c>
      <c r="F16002" s="2">
        <v>1</v>
      </c>
      <c r="G16002" s="2"/>
    </row>
    <row r="16003" spans="1:26" customHeight="1" ht="18" hidden="true" outlineLevel="4">
      <c r="A16003" s="2" t="s">
        <v>30916</v>
      </c>
      <c r="B16003" s="3" t="s">
        <v>30917</v>
      </c>
      <c r="C16003" s="2"/>
      <c r="D16003" s="2" t="s">
        <v>16</v>
      </c>
      <c r="E16003" s="4">
        <f>70.00*(1-Z1%)</f>
        <v>70</v>
      </c>
      <c r="F16003" s="2">
        <v>6</v>
      </c>
      <c r="G16003" s="2"/>
    </row>
    <row r="16004" spans="1:26" customHeight="1" ht="36" hidden="true" outlineLevel="4">
      <c r="A16004" s="2" t="s">
        <v>30918</v>
      </c>
      <c r="B16004" s="3" t="s">
        <v>30919</v>
      </c>
      <c r="C16004" s="2"/>
      <c r="D16004" s="2" t="s">
        <v>16</v>
      </c>
      <c r="E16004" s="4">
        <f>70.00*(1-Z1%)</f>
        <v>70</v>
      </c>
      <c r="F16004" s="2">
        <v>5</v>
      </c>
      <c r="G16004" s="2"/>
    </row>
    <row r="16005" spans="1:26" customHeight="1" ht="18" hidden="true" outlineLevel="4">
      <c r="A16005" s="2" t="s">
        <v>30920</v>
      </c>
      <c r="B16005" s="3" t="s">
        <v>30921</v>
      </c>
      <c r="C16005" s="2"/>
      <c r="D16005" s="2" t="s">
        <v>16</v>
      </c>
      <c r="E16005" s="4">
        <f>70.00*(1-Z1%)</f>
        <v>70</v>
      </c>
      <c r="F16005" s="2">
        <v>6</v>
      </c>
      <c r="G16005" s="2"/>
    </row>
    <row r="16006" spans="1:26" customHeight="1" ht="18" hidden="true" outlineLevel="4">
      <c r="A16006" s="2" t="s">
        <v>30922</v>
      </c>
      <c r="B16006" s="3" t="s">
        <v>30923</v>
      </c>
      <c r="C16006" s="2"/>
      <c r="D16006" s="2" t="s">
        <v>16</v>
      </c>
      <c r="E16006" s="4">
        <f>30.00*(1-Z1%)</f>
        <v>30</v>
      </c>
      <c r="F16006" s="2">
        <v>3</v>
      </c>
      <c r="G16006" s="2"/>
    </row>
    <row r="16007" spans="1:26" customHeight="1" ht="18" hidden="true" outlineLevel="4">
      <c r="A16007" s="2" t="s">
        <v>30924</v>
      </c>
      <c r="B16007" s="3" t="s">
        <v>30925</v>
      </c>
      <c r="C16007" s="2"/>
      <c r="D16007" s="2" t="s">
        <v>16</v>
      </c>
      <c r="E16007" s="4">
        <f>30.00*(1-Z1%)</f>
        <v>30</v>
      </c>
      <c r="F16007" s="2">
        <v>10</v>
      </c>
      <c r="G16007" s="2"/>
    </row>
    <row r="16008" spans="1:26" customHeight="1" ht="18" hidden="true" outlineLevel="4">
      <c r="A16008" s="2" t="s">
        <v>30926</v>
      </c>
      <c r="B16008" s="3" t="s">
        <v>30927</v>
      </c>
      <c r="C16008" s="2"/>
      <c r="D16008" s="2" t="s">
        <v>16</v>
      </c>
      <c r="E16008" s="4">
        <f>30.00*(1-Z1%)</f>
        <v>30</v>
      </c>
      <c r="F16008" s="2">
        <v>5</v>
      </c>
      <c r="G16008" s="2"/>
    </row>
    <row r="16009" spans="1:26" customHeight="1" ht="18" hidden="true" outlineLevel="4">
      <c r="A16009" s="2" t="s">
        <v>30928</v>
      </c>
      <c r="B16009" s="3" t="s">
        <v>30929</v>
      </c>
      <c r="C16009" s="2"/>
      <c r="D16009" s="2" t="s">
        <v>16</v>
      </c>
      <c r="E16009" s="4">
        <f>30.00*(1-Z1%)</f>
        <v>30</v>
      </c>
      <c r="F16009" s="2">
        <v>5</v>
      </c>
      <c r="G16009" s="2"/>
    </row>
    <row r="16010" spans="1:26" customHeight="1" ht="36" hidden="true" outlineLevel="4">
      <c r="A16010" s="2" t="s">
        <v>30930</v>
      </c>
      <c r="B16010" s="3" t="s">
        <v>30931</v>
      </c>
      <c r="C16010" s="2"/>
      <c r="D16010" s="2" t="s">
        <v>16</v>
      </c>
      <c r="E16010" s="4">
        <f>170.00*(1-Z1%)</f>
        <v>170</v>
      </c>
      <c r="F16010" s="2">
        <v>1</v>
      </c>
      <c r="G16010" s="2"/>
    </row>
    <row r="16011" spans="1:26" customHeight="1" ht="36" hidden="true" outlineLevel="4">
      <c r="A16011" s="2" t="s">
        <v>30932</v>
      </c>
      <c r="B16011" s="3" t="s">
        <v>30933</v>
      </c>
      <c r="C16011" s="2"/>
      <c r="D16011" s="2" t="s">
        <v>16</v>
      </c>
      <c r="E16011" s="4">
        <f>200.00*(1-Z1%)</f>
        <v>200</v>
      </c>
      <c r="F16011" s="2">
        <v>2</v>
      </c>
      <c r="G16011" s="2"/>
    </row>
    <row r="16012" spans="1:26" customHeight="1" ht="18" hidden="true" outlineLevel="4">
      <c r="A16012" s="2" t="s">
        <v>30934</v>
      </c>
      <c r="B16012" s="3" t="s">
        <v>30935</v>
      </c>
      <c r="C16012" s="2"/>
      <c r="D16012" s="2" t="s">
        <v>16</v>
      </c>
      <c r="E16012" s="4">
        <f>60.00*(1-Z1%)</f>
        <v>60</v>
      </c>
      <c r="F16012" s="2">
        <v>2</v>
      </c>
      <c r="G16012" s="2"/>
    </row>
    <row r="16013" spans="1:26" customHeight="1" ht="36" hidden="true" outlineLevel="4">
      <c r="A16013" s="2" t="s">
        <v>30936</v>
      </c>
      <c r="B16013" s="3" t="s">
        <v>30937</v>
      </c>
      <c r="C16013" s="2"/>
      <c r="D16013" s="2" t="s">
        <v>16</v>
      </c>
      <c r="E16013" s="4">
        <f>50.00*(1-Z1%)</f>
        <v>50</v>
      </c>
      <c r="F16013" s="2">
        <v>8</v>
      </c>
      <c r="G16013" s="2"/>
    </row>
    <row r="16014" spans="1:26" customHeight="1" ht="36" hidden="true" outlineLevel="4">
      <c r="A16014" s="2" t="s">
        <v>30938</v>
      </c>
      <c r="B16014" s="3" t="s">
        <v>30939</v>
      </c>
      <c r="C16014" s="2"/>
      <c r="D16014" s="2" t="s">
        <v>16</v>
      </c>
      <c r="E16014" s="4">
        <f>50.00*(1-Z1%)</f>
        <v>50</v>
      </c>
      <c r="F16014" s="2">
        <v>8</v>
      </c>
      <c r="G16014" s="2"/>
    </row>
    <row r="16015" spans="1:26" customHeight="1" ht="36" hidden="true" outlineLevel="4">
      <c r="A16015" s="2" t="s">
        <v>30940</v>
      </c>
      <c r="B16015" s="3" t="s">
        <v>30941</v>
      </c>
      <c r="C16015" s="2"/>
      <c r="D16015" s="2" t="s">
        <v>16</v>
      </c>
      <c r="E16015" s="4">
        <f>100.00*(1-Z1%)</f>
        <v>100</v>
      </c>
      <c r="F16015" s="2">
        <v>2</v>
      </c>
      <c r="G16015" s="2"/>
    </row>
    <row r="16016" spans="1:26" customHeight="1" ht="36" hidden="true" outlineLevel="4">
      <c r="A16016" s="2" t="s">
        <v>30942</v>
      </c>
      <c r="B16016" s="3" t="s">
        <v>30943</v>
      </c>
      <c r="C16016" s="2"/>
      <c r="D16016" s="2" t="s">
        <v>16</v>
      </c>
      <c r="E16016" s="4">
        <f>80.00*(1-Z1%)</f>
        <v>80</v>
      </c>
      <c r="F16016" s="2">
        <v>9</v>
      </c>
      <c r="G16016" s="2"/>
    </row>
    <row r="16017" spans="1:26" customHeight="1" ht="36" hidden="true" outlineLevel="4">
      <c r="A16017" s="2" t="s">
        <v>30944</v>
      </c>
      <c r="B16017" s="3" t="s">
        <v>30945</v>
      </c>
      <c r="C16017" s="2"/>
      <c r="D16017" s="2" t="s">
        <v>16</v>
      </c>
      <c r="E16017" s="4">
        <f>80.00*(1-Z1%)</f>
        <v>80</v>
      </c>
      <c r="F16017" s="2">
        <v>9</v>
      </c>
      <c r="G16017" s="2"/>
    </row>
    <row r="16018" spans="1:26" customHeight="1" ht="36" hidden="true" outlineLevel="4">
      <c r="A16018" s="2" t="s">
        <v>30946</v>
      </c>
      <c r="B16018" s="3" t="s">
        <v>30947</v>
      </c>
      <c r="C16018" s="2"/>
      <c r="D16018" s="2" t="s">
        <v>16</v>
      </c>
      <c r="E16018" s="4">
        <f>60.00*(1-Z1%)</f>
        <v>60</v>
      </c>
      <c r="F16018" s="2">
        <v>2</v>
      </c>
      <c r="G16018" s="2"/>
    </row>
    <row r="16019" spans="1:26" customHeight="1" ht="36" hidden="true" outlineLevel="4">
      <c r="A16019" s="2" t="s">
        <v>30948</v>
      </c>
      <c r="B16019" s="3" t="s">
        <v>30949</v>
      </c>
      <c r="C16019" s="2"/>
      <c r="D16019" s="2" t="s">
        <v>16</v>
      </c>
      <c r="E16019" s="4">
        <f>60.00*(1-Z1%)</f>
        <v>60</v>
      </c>
      <c r="F16019" s="2">
        <v>1</v>
      </c>
      <c r="G16019" s="2"/>
    </row>
    <row r="16020" spans="1:26" customHeight="1" ht="36" hidden="true" outlineLevel="4">
      <c r="A16020" s="2" t="s">
        <v>30950</v>
      </c>
      <c r="B16020" s="3" t="s">
        <v>30951</v>
      </c>
      <c r="C16020" s="2"/>
      <c r="D16020" s="2" t="s">
        <v>16</v>
      </c>
      <c r="E16020" s="4">
        <f>60.00*(1-Z1%)</f>
        <v>60</v>
      </c>
      <c r="F16020" s="2">
        <v>1</v>
      </c>
      <c r="G16020" s="2"/>
    </row>
    <row r="16021" spans="1:26" customHeight="1" ht="36" hidden="true" outlineLevel="4">
      <c r="A16021" s="2" t="s">
        <v>30952</v>
      </c>
      <c r="B16021" s="3" t="s">
        <v>30953</v>
      </c>
      <c r="C16021" s="2"/>
      <c r="D16021" s="2" t="s">
        <v>16</v>
      </c>
      <c r="E16021" s="4">
        <f>60.00*(1-Z1%)</f>
        <v>60</v>
      </c>
      <c r="F16021" s="2">
        <v>13</v>
      </c>
      <c r="G16021" s="2"/>
    </row>
    <row r="16022" spans="1:26" customHeight="1" ht="36" hidden="true" outlineLevel="4">
      <c r="A16022" s="2" t="s">
        <v>30954</v>
      </c>
      <c r="B16022" s="3" t="s">
        <v>30955</v>
      </c>
      <c r="C16022" s="2"/>
      <c r="D16022" s="2" t="s">
        <v>16</v>
      </c>
      <c r="E16022" s="4">
        <f>60.00*(1-Z1%)</f>
        <v>60</v>
      </c>
      <c r="F16022" s="2">
        <v>16</v>
      </c>
      <c r="G16022" s="2"/>
    </row>
    <row r="16023" spans="1:26" customHeight="1" ht="36" hidden="true" outlineLevel="4">
      <c r="A16023" s="2" t="s">
        <v>30956</v>
      </c>
      <c r="B16023" s="3" t="s">
        <v>30957</v>
      </c>
      <c r="C16023" s="2"/>
      <c r="D16023" s="2" t="s">
        <v>16</v>
      </c>
      <c r="E16023" s="4">
        <f>50.00*(1-Z1%)</f>
        <v>50</v>
      </c>
      <c r="F16023" s="2">
        <v>4</v>
      </c>
      <c r="G16023" s="2"/>
    </row>
    <row r="16024" spans="1:26" customHeight="1" ht="36" hidden="true" outlineLevel="4">
      <c r="A16024" s="2" t="s">
        <v>30958</v>
      </c>
      <c r="B16024" s="3" t="s">
        <v>30959</v>
      </c>
      <c r="C16024" s="2"/>
      <c r="D16024" s="2" t="s">
        <v>16</v>
      </c>
      <c r="E16024" s="4">
        <f>50.00*(1-Z1%)</f>
        <v>50</v>
      </c>
      <c r="F16024" s="2">
        <v>4</v>
      </c>
      <c r="G16024" s="2"/>
    </row>
    <row r="16025" spans="1:26" customHeight="1" ht="36" hidden="true" outlineLevel="4">
      <c r="A16025" s="2" t="s">
        <v>30960</v>
      </c>
      <c r="B16025" s="3" t="s">
        <v>30961</v>
      </c>
      <c r="C16025" s="2"/>
      <c r="D16025" s="2" t="s">
        <v>16</v>
      </c>
      <c r="E16025" s="4">
        <f>120.00*(1-Z1%)</f>
        <v>120</v>
      </c>
      <c r="F16025" s="2">
        <v>2</v>
      </c>
      <c r="G16025" s="2"/>
    </row>
    <row r="16026" spans="1:26" customHeight="1" ht="36" hidden="true" outlineLevel="4">
      <c r="A16026" s="2" t="s">
        <v>30962</v>
      </c>
      <c r="B16026" s="3" t="s">
        <v>30963</v>
      </c>
      <c r="C16026" s="2"/>
      <c r="D16026" s="2" t="s">
        <v>16</v>
      </c>
      <c r="E16026" s="4">
        <f>120.00*(1-Z1%)</f>
        <v>120</v>
      </c>
      <c r="F16026" s="2">
        <v>2</v>
      </c>
      <c r="G16026" s="2"/>
    </row>
    <row r="16027" spans="1:26" customHeight="1" ht="18" hidden="true" outlineLevel="4">
      <c r="A16027" s="2" t="s">
        <v>30964</v>
      </c>
      <c r="B16027" s="3" t="s">
        <v>30965</v>
      </c>
      <c r="C16027" s="2"/>
      <c r="D16027" s="2" t="s">
        <v>16</v>
      </c>
      <c r="E16027" s="4">
        <f>390.00*(1-Z1%)</f>
        <v>390</v>
      </c>
      <c r="F16027" s="2">
        <v>2</v>
      </c>
      <c r="G16027" s="2"/>
    </row>
    <row r="16028" spans="1:26" customHeight="1" ht="18" hidden="true" outlineLevel="4">
      <c r="A16028" s="2" t="s">
        <v>30966</v>
      </c>
      <c r="B16028" s="3" t="s">
        <v>30967</v>
      </c>
      <c r="C16028" s="2"/>
      <c r="D16028" s="2" t="s">
        <v>16</v>
      </c>
      <c r="E16028" s="4">
        <f>390.00*(1-Z1%)</f>
        <v>390</v>
      </c>
      <c r="F16028" s="2">
        <v>2</v>
      </c>
      <c r="G16028" s="2"/>
    </row>
    <row r="16029" spans="1:26" customHeight="1" ht="18" hidden="true" outlineLevel="4">
      <c r="A16029" s="2" t="s">
        <v>30968</v>
      </c>
      <c r="B16029" s="3" t="s">
        <v>30969</v>
      </c>
      <c r="C16029" s="2"/>
      <c r="D16029" s="2" t="s">
        <v>16</v>
      </c>
      <c r="E16029" s="4">
        <f>15.00*(1-Z1%)</f>
        <v>15</v>
      </c>
      <c r="F16029" s="2">
        <v>2</v>
      </c>
      <c r="G16029" s="2"/>
    </row>
    <row r="16030" spans="1:26" customHeight="1" ht="18" hidden="true" outlineLevel="4">
      <c r="A16030" s="2" t="s">
        <v>30970</v>
      </c>
      <c r="B16030" s="3" t="s">
        <v>30971</v>
      </c>
      <c r="C16030" s="2"/>
      <c r="D16030" s="2" t="s">
        <v>16</v>
      </c>
      <c r="E16030" s="4">
        <f>15.00*(1-Z1%)</f>
        <v>15</v>
      </c>
      <c r="F16030" s="2">
        <v>10</v>
      </c>
      <c r="G16030" s="2"/>
    </row>
    <row r="16031" spans="1:26" customHeight="1" ht="36" hidden="true" outlineLevel="4">
      <c r="A16031" s="2" t="s">
        <v>30972</v>
      </c>
      <c r="B16031" s="3" t="s">
        <v>30973</v>
      </c>
      <c r="C16031" s="2"/>
      <c r="D16031" s="2" t="s">
        <v>16</v>
      </c>
      <c r="E16031" s="4">
        <f>190.00*(1-Z1%)</f>
        <v>190</v>
      </c>
      <c r="F16031" s="2">
        <v>1</v>
      </c>
      <c r="G16031" s="2"/>
    </row>
    <row r="16032" spans="1:26" customHeight="1" ht="36" hidden="true" outlineLevel="4">
      <c r="A16032" s="2" t="s">
        <v>30974</v>
      </c>
      <c r="B16032" s="3" t="s">
        <v>30975</v>
      </c>
      <c r="C16032" s="2"/>
      <c r="D16032" s="2" t="s">
        <v>16</v>
      </c>
      <c r="E16032" s="4">
        <f>190.00*(1-Z1%)</f>
        <v>190</v>
      </c>
      <c r="F16032" s="2">
        <v>2</v>
      </c>
      <c r="G16032" s="2"/>
    </row>
    <row r="16033" spans="1:26" customHeight="1" ht="18" hidden="true" outlineLevel="4">
      <c r="A16033" s="2" t="s">
        <v>30976</v>
      </c>
      <c r="B16033" s="3" t="s">
        <v>30977</v>
      </c>
      <c r="C16033" s="2"/>
      <c r="D16033" s="2" t="s">
        <v>16</v>
      </c>
      <c r="E16033" s="4">
        <f>15.00*(1-Z1%)</f>
        <v>15</v>
      </c>
      <c r="F16033" s="2">
        <v>2</v>
      </c>
      <c r="G16033" s="2"/>
    </row>
    <row r="16034" spans="1:26" customHeight="1" ht="18" hidden="true" outlineLevel="4">
      <c r="A16034" s="2" t="s">
        <v>30978</v>
      </c>
      <c r="B16034" s="3" t="s">
        <v>30979</v>
      </c>
      <c r="C16034" s="2"/>
      <c r="D16034" s="2" t="s">
        <v>16</v>
      </c>
      <c r="E16034" s="4">
        <f>15.00*(1-Z1%)</f>
        <v>15</v>
      </c>
      <c r="F16034" s="2">
        <v>5</v>
      </c>
      <c r="G16034" s="2"/>
    </row>
    <row r="16035" spans="1:26" customHeight="1" ht="35" hidden="true" outlineLevel="4">
      <c r="A16035" s="5" t="s">
        <v>30980</v>
      </c>
      <c r="B16035" s="5"/>
      <c r="C16035" s="5"/>
      <c r="D16035" s="5"/>
      <c r="E16035" s="5"/>
      <c r="F16035" s="5"/>
      <c r="G16035" s="5"/>
    </row>
    <row r="16036" spans="1:26" customHeight="1" ht="36" hidden="true" outlineLevel="4">
      <c r="A16036" s="2" t="s">
        <v>30981</v>
      </c>
      <c r="B16036" s="3" t="s">
        <v>30982</v>
      </c>
      <c r="C16036" s="2"/>
      <c r="D16036" s="2" t="s">
        <v>16</v>
      </c>
      <c r="E16036" s="4">
        <f>150.00*(1-Z1%)</f>
        <v>150</v>
      </c>
      <c r="F16036" s="2">
        <v>12</v>
      </c>
      <c r="G16036" s="2"/>
    </row>
    <row r="16037" spans="1:26" customHeight="1" ht="18" hidden="true" outlineLevel="4">
      <c r="A16037" s="2" t="s">
        <v>30983</v>
      </c>
      <c r="B16037" s="3" t="s">
        <v>30984</v>
      </c>
      <c r="C16037" s="2"/>
      <c r="D16037" s="2" t="s">
        <v>16</v>
      </c>
      <c r="E16037" s="4">
        <f>350.00*(1-Z1%)</f>
        <v>350</v>
      </c>
      <c r="F16037" s="2">
        <v>29</v>
      </c>
      <c r="G16037" s="2"/>
    </row>
    <row r="16038" spans="1:26" customHeight="1" ht="36" hidden="true" outlineLevel="4">
      <c r="A16038" s="2" t="s">
        <v>30985</v>
      </c>
      <c r="B16038" s="3" t="s">
        <v>30986</v>
      </c>
      <c r="C16038" s="2"/>
      <c r="D16038" s="2" t="s">
        <v>16</v>
      </c>
      <c r="E16038" s="4">
        <f>250.00*(1-Z1%)</f>
        <v>250</v>
      </c>
      <c r="F16038" s="2">
        <v>1</v>
      </c>
      <c r="G16038" s="2"/>
    </row>
    <row r="16039" spans="1:26" customHeight="1" ht="35" hidden="true" outlineLevel="4">
      <c r="A16039" s="5" t="s">
        <v>30987</v>
      </c>
      <c r="B16039" s="5"/>
      <c r="C16039" s="5"/>
      <c r="D16039" s="5"/>
      <c r="E16039" s="5"/>
      <c r="F16039" s="5"/>
      <c r="G16039" s="5"/>
    </row>
    <row r="16040" spans="1:26" customHeight="1" ht="18" hidden="true" outlineLevel="4">
      <c r="A16040" s="2" t="s">
        <v>30988</v>
      </c>
      <c r="B16040" s="3" t="s">
        <v>30989</v>
      </c>
      <c r="C16040" s="2"/>
      <c r="D16040" s="2" t="s">
        <v>16</v>
      </c>
      <c r="E16040" s="4">
        <f>25.00*(1-Z1%)</f>
        <v>25</v>
      </c>
      <c r="F16040" s="2">
        <v>6</v>
      </c>
      <c r="G16040" s="2"/>
    </row>
    <row r="16041" spans="1:26" customHeight="1" ht="18" hidden="true" outlineLevel="4">
      <c r="A16041" s="2" t="s">
        <v>30990</v>
      </c>
      <c r="B16041" s="3" t="s">
        <v>30991</v>
      </c>
      <c r="C16041" s="2"/>
      <c r="D16041" s="2" t="s">
        <v>16</v>
      </c>
      <c r="E16041" s="4">
        <f>50.00*(1-Z1%)</f>
        <v>50</v>
      </c>
      <c r="F16041" s="2">
        <v>14</v>
      </c>
      <c r="G16041" s="2"/>
    </row>
    <row r="16042" spans="1:26" customHeight="1" ht="18" hidden="true" outlineLevel="4">
      <c r="A16042" s="2" t="s">
        <v>30992</v>
      </c>
      <c r="B16042" s="3" t="s">
        <v>30993</v>
      </c>
      <c r="C16042" s="2"/>
      <c r="D16042" s="2" t="s">
        <v>16</v>
      </c>
      <c r="E16042" s="4">
        <f>50.00*(1-Z1%)</f>
        <v>50</v>
      </c>
      <c r="F16042" s="2">
        <v>10</v>
      </c>
      <c r="G16042" s="2"/>
    </row>
    <row r="16043" spans="1:26" customHeight="1" ht="18" hidden="true" outlineLevel="4">
      <c r="A16043" s="2" t="s">
        <v>30994</v>
      </c>
      <c r="B16043" s="3" t="s">
        <v>30995</v>
      </c>
      <c r="C16043" s="2"/>
      <c r="D16043" s="2" t="s">
        <v>16</v>
      </c>
      <c r="E16043" s="4">
        <f>50.00*(1-Z1%)</f>
        <v>50</v>
      </c>
      <c r="F16043" s="2">
        <v>43</v>
      </c>
      <c r="G16043" s="2"/>
    </row>
    <row r="16044" spans="1:26" customHeight="1" ht="18" hidden="true" outlineLevel="4">
      <c r="A16044" s="2" t="s">
        <v>30996</v>
      </c>
      <c r="B16044" s="3" t="s">
        <v>30997</v>
      </c>
      <c r="C16044" s="2"/>
      <c r="D16044" s="2" t="s">
        <v>16</v>
      </c>
      <c r="E16044" s="4">
        <f>50.00*(1-Z1%)</f>
        <v>50</v>
      </c>
      <c r="F16044" s="2">
        <v>42</v>
      </c>
      <c r="G16044" s="2"/>
    </row>
    <row r="16045" spans="1:26" customHeight="1" ht="36" hidden="true" outlineLevel="4">
      <c r="A16045" s="2" t="s">
        <v>30998</v>
      </c>
      <c r="B16045" s="3" t="s">
        <v>30999</v>
      </c>
      <c r="C16045" s="2"/>
      <c r="D16045" s="2" t="s">
        <v>16</v>
      </c>
      <c r="E16045" s="4">
        <f>50.00*(1-Z1%)</f>
        <v>50</v>
      </c>
      <c r="F16045" s="2">
        <v>4</v>
      </c>
      <c r="G16045" s="2"/>
    </row>
    <row r="16046" spans="1:26" customHeight="1" ht="18" hidden="true" outlineLevel="4">
      <c r="A16046" s="2" t="s">
        <v>31000</v>
      </c>
      <c r="B16046" s="3" t="s">
        <v>31001</v>
      </c>
      <c r="C16046" s="2"/>
      <c r="D16046" s="2" t="s">
        <v>16</v>
      </c>
      <c r="E16046" s="4">
        <f>90.00*(1-Z1%)</f>
        <v>90</v>
      </c>
      <c r="F16046" s="2">
        <v>11</v>
      </c>
      <c r="G16046" s="2"/>
    </row>
    <row r="16047" spans="1:26" customHeight="1" ht="18" hidden="true" outlineLevel="4">
      <c r="A16047" s="2" t="s">
        <v>31002</v>
      </c>
      <c r="B16047" s="3" t="s">
        <v>31003</v>
      </c>
      <c r="C16047" s="2"/>
      <c r="D16047" s="2" t="s">
        <v>16</v>
      </c>
      <c r="E16047" s="4">
        <f>35.00*(1-Z1%)</f>
        <v>35</v>
      </c>
      <c r="F16047" s="2">
        <v>8</v>
      </c>
      <c r="G16047" s="2"/>
    </row>
    <row r="16048" spans="1:26" customHeight="1" ht="18" hidden="true" outlineLevel="4">
      <c r="A16048" s="2" t="s">
        <v>31004</v>
      </c>
      <c r="B16048" s="3" t="s">
        <v>31005</v>
      </c>
      <c r="C16048" s="2"/>
      <c r="D16048" s="2" t="s">
        <v>16</v>
      </c>
      <c r="E16048" s="4">
        <f>30.00*(1-Z1%)</f>
        <v>30</v>
      </c>
      <c r="F16048" s="2">
        <v>7</v>
      </c>
      <c r="G16048" s="2"/>
    </row>
    <row r="16049" spans="1:26" customHeight="1" ht="18" hidden="true" outlineLevel="4">
      <c r="A16049" s="2" t="s">
        <v>31006</v>
      </c>
      <c r="B16049" s="3" t="s">
        <v>31007</v>
      </c>
      <c r="C16049" s="2"/>
      <c r="D16049" s="2" t="s">
        <v>16</v>
      </c>
      <c r="E16049" s="4">
        <f>30.00*(1-Z1%)</f>
        <v>30</v>
      </c>
      <c r="F16049" s="2">
        <v>8</v>
      </c>
      <c r="G16049" s="2"/>
    </row>
    <row r="16050" spans="1:26" customHeight="1" ht="18" hidden="true" outlineLevel="4">
      <c r="A16050" s="2" t="s">
        <v>31008</v>
      </c>
      <c r="B16050" s="3" t="s">
        <v>31009</v>
      </c>
      <c r="C16050" s="2"/>
      <c r="D16050" s="2" t="s">
        <v>16</v>
      </c>
      <c r="E16050" s="4">
        <f>50.00*(1-Z1%)</f>
        <v>50</v>
      </c>
      <c r="F16050" s="2">
        <v>56</v>
      </c>
      <c r="G16050" s="2"/>
    </row>
    <row r="16051" spans="1:26" customHeight="1" ht="36" hidden="true" outlineLevel="4">
      <c r="A16051" s="2" t="s">
        <v>31010</v>
      </c>
      <c r="B16051" s="3" t="s">
        <v>31011</v>
      </c>
      <c r="C16051" s="2"/>
      <c r="D16051" s="2" t="s">
        <v>16</v>
      </c>
      <c r="E16051" s="4">
        <f>80.00*(1-Z1%)</f>
        <v>80</v>
      </c>
      <c r="F16051" s="2">
        <v>20</v>
      </c>
      <c r="G16051" s="2"/>
    </row>
    <row r="16052" spans="1:26" customHeight="1" ht="35" hidden="true" outlineLevel="3">
      <c r="A16052" s="5" t="s">
        <v>31012</v>
      </c>
      <c r="B16052" s="5"/>
      <c r="C16052" s="5"/>
      <c r="D16052" s="5"/>
      <c r="E16052" s="5"/>
      <c r="F16052" s="5"/>
      <c r="G16052" s="5"/>
    </row>
    <row r="16053" spans="1:26" customHeight="1" ht="18" hidden="true" outlineLevel="3">
      <c r="A16053" s="2" t="s">
        <v>31013</v>
      </c>
      <c r="B16053" s="3" t="s">
        <v>31014</v>
      </c>
      <c r="C16053" s="2"/>
      <c r="D16053" s="2" t="s">
        <v>16</v>
      </c>
      <c r="E16053" s="4">
        <f>250.00*(1-Z1%)</f>
        <v>250</v>
      </c>
      <c r="F16053" s="2">
        <v>8</v>
      </c>
      <c r="G16053" s="2"/>
    </row>
    <row r="16054" spans="1:26" customHeight="1" ht="18" hidden="true" outlineLevel="3">
      <c r="A16054" s="2" t="s">
        <v>31015</v>
      </c>
      <c r="B16054" s="3" t="s">
        <v>31016</v>
      </c>
      <c r="C16054" s="2"/>
      <c r="D16054" s="2" t="s">
        <v>16</v>
      </c>
      <c r="E16054" s="4">
        <f>140.00*(1-Z1%)</f>
        <v>140</v>
      </c>
      <c r="F16054" s="2">
        <v>8</v>
      </c>
      <c r="G16054" s="2"/>
    </row>
    <row r="16055" spans="1:26" customHeight="1" ht="18" hidden="true" outlineLevel="3">
      <c r="A16055" s="2" t="s">
        <v>31017</v>
      </c>
      <c r="B16055" s="3" t="s">
        <v>31018</v>
      </c>
      <c r="C16055" s="2"/>
      <c r="D16055" s="2" t="s">
        <v>16</v>
      </c>
      <c r="E16055" s="4">
        <f>120.00*(1-Z1%)</f>
        <v>120</v>
      </c>
      <c r="F16055" s="2">
        <v>10</v>
      </c>
      <c r="G16055" s="2"/>
    </row>
    <row r="16056" spans="1:26" customHeight="1" ht="18" hidden="true" outlineLevel="3">
      <c r="A16056" s="2" t="s">
        <v>31019</v>
      </c>
      <c r="B16056" s="3" t="s">
        <v>31020</v>
      </c>
      <c r="C16056" s="2"/>
      <c r="D16056" s="2" t="s">
        <v>16</v>
      </c>
      <c r="E16056" s="4">
        <f>140.00*(1-Z1%)</f>
        <v>140</v>
      </c>
      <c r="F16056" s="2">
        <v>9</v>
      </c>
      <c r="G16056" s="2"/>
    </row>
    <row r="16057" spans="1:26" customHeight="1" ht="18" hidden="true" outlineLevel="3">
      <c r="A16057" s="2" t="s">
        <v>31021</v>
      </c>
      <c r="B16057" s="3" t="s">
        <v>31022</v>
      </c>
      <c r="C16057" s="2"/>
      <c r="D16057" s="2" t="s">
        <v>16</v>
      </c>
      <c r="E16057" s="4">
        <f>120.00*(1-Z1%)</f>
        <v>120</v>
      </c>
      <c r="F16057" s="2">
        <v>8</v>
      </c>
      <c r="G16057" s="2"/>
    </row>
    <row r="16058" spans="1:26" customHeight="1" ht="35" hidden="true" outlineLevel="3">
      <c r="A16058" s="5" t="s">
        <v>31023</v>
      </c>
      <c r="B16058" s="5"/>
      <c r="C16058" s="5"/>
      <c r="D16058" s="5"/>
      <c r="E16058" s="5"/>
      <c r="F16058" s="5"/>
      <c r="G16058" s="5"/>
    </row>
    <row r="16059" spans="1:26" customHeight="1" ht="18" hidden="true" outlineLevel="3">
      <c r="A16059" s="2" t="s">
        <v>31024</v>
      </c>
      <c r="B16059" s="3" t="s">
        <v>31025</v>
      </c>
      <c r="C16059" s="2"/>
      <c r="D16059" s="2" t="s">
        <v>16</v>
      </c>
      <c r="E16059" s="4">
        <f>30.00*(1-Z1%)</f>
        <v>30</v>
      </c>
      <c r="F16059" s="2">
        <v>4</v>
      </c>
      <c r="G16059" s="2"/>
    </row>
    <row r="16060" spans="1:26" customHeight="1" ht="18" hidden="true" outlineLevel="3">
      <c r="A16060" s="2" t="s">
        <v>31026</v>
      </c>
      <c r="B16060" s="3" t="s">
        <v>31027</v>
      </c>
      <c r="C16060" s="2"/>
      <c r="D16060" s="2" t="s">
        <v>16</v>
      </c>
      <c r="E16060" s="4">
        <f>80.00*(1-Z1%)</f>
        <v>80</v>
      </c>
      <c r="F16060" s="2">
        <v>1</v>
      </c>
      <c r="G16060" s="2"/>
    </row>
    <row r="16061" spans="1:26" customHeight="1" ht="18" hidden="true" outlineLevel="3">
      <c r="A16061" s="2" t="s">
        <v>31028</v>
      </c>
      <c r="B16061" s="3" t="s">
        <v>31029</v>
      </c>
      <c r="C16061" s="2"/>
      <c r="D16061" s="2" t="s">
        <v>16</v>
      </c>
      <c r="E16061" s="4">
        <f>50.00*(1-Z1%)</f>
        <v>50</v>
      </c>
      <c r="F16061" s="2">
        <v>5</v>
      </c>
      <c r="G16061" s="2"/>
    </row>
    <row r="16062" spans="1:26" customHeight="1" ht="18" hidden="true" outlineLevel="3">
      <c r="A16062" s="2" t="s">
        <v>31030</v>
      </c>
      <c r="B16062" s="3" t="s">
        <v>31031</v>
      </c>
      <c r="C16062" s="2"/>
      <c r="D16062" s="2" t="s">
        <v>16</v>
      </c>
      <c r="E16062" s="4">
        <f>30.00*(1-Z1%)</f>
        <v>30</v>
      </c>
      <c r="F16062" s="2">
        <v>23</v>
      </c>
      <c r="G16062" s="2"/>
    </row>
    <row r="16063" spans="1:26" customHeight="1" ht="36" hidden="true" outlineLevel="3">
      <c r="A16063" s="2" t="s">
        <v>31032</v>
      </c>
      <c r="B16063" s="3" t="s">
        <v>31033</v>
      </c>
      <c r="C16063" s="2"/>
      <c r="D16063" s="2" t="s">
        <v>16</v>
      </c>
      <c r="E16063" s="4">
        <f>80.00*(1-Z1%)</f>
        <v>80</v>
      </c>
      <c r="F16063" s="2">
        <v>6</v>
      </c>
      <c r="G16063" s="2"/>
    </row>
    <row r="16064" spans="1:26" customHeight="1" ht="18" hidden="true" outlineLevel="3">
      <c r="A16064" s="2" t="s">
        <v>31034</v>
      </c>
      <c r="B16064" s="3" t="s">
        <v>31035</v>
      </c>
      <c r="C16064" s="2"/>
      <c r="D16064" s="2" t="s">
        <v>16</v>
      </c>
      <c r="E16064" s="4">
        <f>50.00*(1-Z1%)</f>
        <v>50</v>
      </c>
      <c r="F16064" s="2">
        <v>11</v>
      </c>
      <c r="G16064" s="2"/>
    </row>
    <row r="16065" spans="1:26" customHeight="1" ht="18" hidden="true" outlineLevel="3">
      <c r="A16065" s="2" t="s">
        <v>31036</v>
      </c>
      <c r="B16065" s="3" t="s">
        <v>31037</v>
      </c>
      <c r="C16065" s="2"/>
      <c r="D16065" s="2" t="s">
        <v>16</v>
      </c>
      <c r="E16065" s="4">
        <f>50.00*(1-Z1%)</f>
        <v>50</v>
      </c>
      <c r="F16065" s="2">
        <v>14</v>
      </c>
      <c r="G16065" s="2"/>
    </row>
    <row r="16066" spans="1:26" customHeight="1" ht="36" hidden="true" outlineLevel="3">
      <c r="A16066" s="2" t="s">
        <v>31038</v>
      </c>
      <c r="B16066" s="3" t="s">
        <v>31039</v>
      </c>
      <c r="C16066" s="2"/>
      <c r="D16066" s="2" t="s">
        <v>16</v>
      </c>
      <c r="E16066" s="4">
        <f>90.00*(1-Z1%)</f>
        <v>90</v>
      </c>
      <c r="F16066" s="2">
        <v>4</v>
      </c>
      <c r="G16066" s="2"/>
    </row>
    <row r="16067" spans="1:26" customHeight="1" ht="36" hidden="true" outlineLevel="3">
      <c r="A16067" s="2" t="s">
        <v>31040</v>
      </c>
      <c r="B16067" s="3" t="s">
        <v>31041</v>
      </c>
      <c r="C16067" s="2"/>
      <c r="D16067" s="2" t="s">
        <v>16</v>
      </c>
      <c r="E16067" s="4">
        <f>60.00*(1-Z1%)</f>
        <v>60</v>
      </c>
      <c r="F16067" s="2">
        <v>6</v>
      </c>
      <c r="G16067" s="2"/>
    </row>
    <row r="16068" spans="1:26" customHeight="1" ht="18" hidden="true" outlineLevel="3">
      <c r="A16068" s="2" t="s">
        <v>31042</v>
      </c>
      <c r="B16068" s="3" t="s">
        <v>31043</v>
      </c>
      <c r="C16068" s="2"/>
      <c r="D16068" s="2" t="s">
        <v>16</v>
      </c>
      <c r="E16068" s="4">
        <f>50.00*(1-Z1%)</f>
        <v>50</v>
      </c>
      <c r="F16068" s="2">
        <v>3</v>
      </c>
      <c r="G16068" s="2"/>
    </row>
    <row r="16069" spans="1:26" customHeight="1" ht="18" hidden="true" outlineLevel="3">
      <c r="A16069" s="2" t="s">
        <v>31044</v>
      </c>
      <c r="B16069" s="3" t="s">
        <v>31045</v>
      </c>
      <c r="C16069" s="2"/>
      <c r="D16069" s="2" t="s">
        <v>16</v>
      </c>
      <c r="E16069" s="4">
        <f>40.00*(1-Z1%)</f>
        <v>40</v>
      </c>
      <c r="F16069" s="2">
        <v>1</v>
      </c>
      <c r="G16069" s="2"/>
    </row>
    <row r="16070" spans="1:26" customHeight="1" ht="18" hidden="true" outlineLevel="3">
      <c r="A16070" s="2" t="s">
        <v>31046</v>
      </c>
      <c r="B16070" s="3" t="s">
        <v>31047</v>
      </c>
      <c r="C16070" s="2"/>
      <c r="D16070" s="2" t="s">
        <v>16</v>
      </c>
      <c r="E16070" s="4">
        <f>30.00*(1-Z1%)</f>
        <v>30</v>
      </c>
      <c r="F16070" s="2">
        <v>5</v>
      </c>
      <c r="G16070" s="2"/>
    </row>
    <row r="16071" spans="1:26" customHeight="1" ht="18" hidden="true" outlineLevel="3">
      <c r="A16071" s="2" t="s">
        <v>31048</v>
      </c>
      <c r="B16071" s="3" t="s">
        <v>31049</v>
      </c>
      <c r="C16071" s="2"/>
      <c r="D16071" s="2" t="s">
        <v>16</v>
      </c>
      <c r="E16071" s="4">
        <f>30.00*(1-Z1%)</f>
        <v>30</v>
      </c>
      <c r="F16071" s="2">
        <v>5</v>
      </c>
      <c r="G16071" s="2"/>
    </row>
    <row r="16072" spans="1:26" customHeight="1" ht="18" hidden="true" outlineLevel="3">
      <c r="A16072" s="2" t="s">
        <v>31050</v>
      </c>
      <c r="B16072" s="3" t="s">
        <v>31051</v>
      </c>
      <c r="C16072" s="2"/>
      <c r="D16072" s="2" t="s">
        <v>16</v>
      </c>
      <c r="E16072" s="4">
        <f>30.00*(1-Z1%)</f>
        <v>30</v>
      </c>
      <c r="F16072" s="2">
        <v>4</v>
      </c>
      <c r="G16072" s="2"/>
    </row>
    <row r="16073" spans="1:26" customHeight="1" ht="18" hidden="true" outlineLevel="3">
      <c r="A16073" s="2" t="s">
        <v>31052</v>
      </c>
      <c r="B16073" s="3" t="s">
        <v>31053</v>
      </c>
      <c r="C16073" s="2"/>
      <c r="D16073" s="2" t="s">
        <v>16</v>
      </c>
      <c r="E16073" s="4">
        <f>30.00*(1-Z1%)</f>
        <v>30</v>
      </c>
      <c r="F16073" s="2">
        <v>2</v>
      </c>
      <c r="G16073" s="2"/>
    </row>
    <row r="16074" spans="1:26" customHeight="1" ht="18" hidden="true" outlineLevel="3">
      <c r="A16074" s="2" t="s">
        <v>31054</v>
      </c>
      <c r="B16074" s="3" t="s">
        <v>31055</v>
      </c>
      <c r="C16074" s="2"/>
      <c r="D16074" s="2" t="s">
        <v>16</v>
      </c>
      <c r="E16074" s="4">
        <f>30.00*(1-Z1%)</f>
        <v>30</v>
      </c>
      <c r="F16074" s="2">
        <v>4</v>
      </c>
      <c r="G16074" s="2"/>
    </row>
    <row r="16075" spans="1:26" customHeight="1" ht="18" hidden="true" outlineLevel="3">
      <c r="A16075" s="2" t="s">
        <v>31056</v>
      </c>
      <c r="B16075" s="3" t="s">
        <v>31057</v>
      </c>
      <c r="C16075" s="2"/>
      <c r="D16075" s="2" t="s">
        <v>16</v>
      </c>
      <c r="E16075" s="4">
        <f>30.00*(1-Z1%)</f>
        <v>30</v>
      </c>
      <c r="F16075" s="2">
        <v>7</v>
      </c>
      <c r="G16075" s="2"/>
    </row>
    <row r="16076" spans="1:26" customHeight="1" ht="18" hidden="true" outlineLevel="3">
      <c r="A16076" s="2" t="s">
        <v>31058</v>
      </c>
      <c r="B16076" s="3" t="s">
        <v>31059</v>
      </c>
      <c r="C16076" s="2"/>
      <c r="D16076" s="2" t="s">
        <v>16</v>
      </c>
      <c r="E16076" s="4">
        <f>30.00*(1-Z1%)</f>
        <v>30</v>
      </c>
      <c r="F16076" s="2">
        <v>5</v>
      </c>
      <c r="G16076" s="2"/>
    </row>
    <row r="16077" spans="1:26" customHeight="1" ht="18" hidden="true" outlineLevel="3">
      <c r="A16077" s="2" t="s">
        <v>31060</v>
      </c>
      <c r="B16077" s="3" t="s">
        <v>31061</v>
      </c>
      <c r="C16077" s="2"/>
      <c r="D16077" s="2" t="s">
        <v>16</v>
      </c>
      <c r="E16077" s="4">
        <f>30.00*(1-Z1%)</f>
        <v>30</v>
      </c>
      <c r="F16077" s="2">
        <v>20</v>
      </c>
      <c r="G16077" s="2"/>
    </row>
    <row r="16078" spans="1:26" customHeight="1" ht="18" hidden="true" outlineLevel="3">
      <c r="A16078" s="2" t="s">
        <v>31062</v>
      </c>
      <c r="B16078" s="3" t="s">
        <v>31063</v>
      </c>
      <c r="C16078" s="2"/>
      <c r="D16078" s="2" t="s">
        <v>16</v>
      </c>
      <c r="E16078" s="4">
        <f>30.00*(1-Z1%)</f>
        <v>30</v>
      </c>
      <c r="F16078" s="2">
        <v>1</v>
      </c>
      <c r="G16078" s="2"/>
    </row>
    <row r="16079" spans="1:26" customHeight="1" ht="18" hidden="true" outlineLevel="3">
      <c r="A16079" s="2" t="s">
        <v>31064</v>
      </c>
      <c r="B16079" s="3" t="s">
        <v>31065</v>
      </c>
      <c r="C16079" s="2"/>
      <c r="D16079" s="2" t="s">
        <v>16</v>
      </c>
      <c r="E16079" s="4">
        <f>100.00*(1-Z1%)</f>
        <v>100</v>
      </c>
      <c r="F16079" s="2">
        <v>10</v>
      </c>
      <c r="G16079" s="2"/>
    </row>
    <row r="16080" spans="1:26" customHeight="1" ht="36" hidden="true" outlineLevel="3">
      <c r="A16080" s="2" t="s">
        <v>31066</v>
      </c>
      <c r="B16080" s="3" t="s">
        <v>31067</v>
      </c>
      <c r="C16080" s="2"/>
      <c r="D16080" s="2" t="s">
        <v>16</v>
      </c>
      <c r="E16080" s="4">
        <f>290.00*(1-Z1%)</f>
        <v>290</v>
      </c>
      <c r="F16080" s="2">
        <v>1</v>
      </c>
      <c r="G16080" s="2"/>
    </row>
    <row r="16081" spans="1:26" customHeight="1" ht="36" hidden="true" outlineLevel="3">
      <c r="A16081" s="2" t="s">
        <v>31068</v>
      </c>
      <c r="B16081" s="3" t="s">
        <v>31069</v>
      </c>
      <c r="C16081" s="2"/>
      <c r="D16081" s="2" t="s">
        <v>16</v>
      </c>
      <c r="E16081" s="4">
        <f>200.00*(1-Z1%)</f>
        <v>200</v>
      </c>
      <c r="F16081" s="2">
        <v>2</v>
      </c>
      <c r="G16081" s="2"/>
    </row>
    <row r="16082" spans="1:26" customHeight="1" ht="36" hidden="true" outlineLevel="3">
      <c r="A16082" s="2" t="s">
        <v>31070</v>
      </c>
      <c r="B16082" s="3" t="s">
        <v>31071</v>
      </c>
      <c r="C16082" s="2"/>
      <c r="D16082" s="2" t="s">
        <v>16</v>
      </c>
      <c r="E16082" s="4">
        <f>150.00*(1-Z1%)</f>
        <v>150</v>
      </c>
      <c r="F16082" s="2">
        <v>1</v>
      </c>
      <c r="G16082" s="2"/>
    </row>
    <row r="16083" spans="1:26" customHeight="1" ht="36" hidden="true" outlineLevel="3">
      <c r="A16083" s="2" t="s">
        <v>31072</v>
      </c>
      <c r="B16083" s="3" t="s">
        <v>31073</v>
      </c>
      <c r="C16083" s="2"/>
      <c r="D16083" s="2" t="s">
        <v>16</v>
      </c>
      <c r="E16083" s="4">
        <f>100.00*(1-Z1%)</f>
        <v>100</v>
      </c>
      <c r="F16083" s="2">
        <v>7</v>
      </c>
      <c r="G16083" s="2"/>
    </row>
    <row r="16084" spans="1:26" customHeight="1" ht="18" hidden="true" outlineLevel="3">
      <c r="A16084" s="2" t="s">
        <v>31074</v>
      </c>
      <c r="B16084" s="3" t="s">
        <v>31075</v>
      </c>
      <c r="C16084" s="2"/>
      <c r="D16084" s="2" t="s">
        <v>16</v>
      </c>
      <c r="E16084" s="4">
        <f>70.00*(1-Z1%)</f>
        <v>70</v>
      </c>
      <c r="F16084" s="2">
        <v>3</v>
      </c>
      <c r="G16084" s="2"/>
    </row>
    <row r="16085" spans="1:26" customHeight="1" ht="36" hidden="true" outlineLevel="3">
      <c r="A16085" s="2" t="s">
        <v>31076</v>
      </c>
      <c r="B16085" s="3" t="s">
        <v>31077</v>
      </c>
      <c r="C16085" s="2"/>
      <c r="D16085" s="2" t="s">
        <v>16</v>
      </c>
      <c r="E16085" s="4">
        <f>100.00*(1-Z1%)</f>
        <v>100</v>
      </c>
      <c r="F16085" s="2">
        <v>9</v>
      </c>
      <c r="G16085" s="2"/>
    </row>
    <row r="16086" spans="1:26" customHeight="1" ht="18" hidden="true" outlineLevel="3">
      <c r="A16086" s="2" t="s">
        <v>31078</v>
      </c>
      <c r="B16086" s="3" t="s">
        <v>31079</v>
      </c>
      <c r="C16086" s="2"/>
      <c r="D16086" s="2" t="s">
        <v>16</v>
      </c>
      <c r="E16086" s="4">
        <f>30.00*(1-Z1%)</f>
        <v>30</v>
      </c>
      <c r="F16086" s="2">
        <v>4</v>
      </c>
      <c r="G16086" s="2"/>
    </row>
    <row r="16087" spans="1:26" customHeight="1" ht="18" hidden="true" outlineLevel="3">
      <c r="A16087" s="2" t="s">
        <v>31080</v>
      </c>
      <c r="B16087" s="3" t="s">
        <v>31081</v>
      </c>
      <c r="C16087" s="2"/>
      <c r="D16087" s="2" t="s">
        <v>16</v>
      </c>
      <c r="E16087" s="4">
        <f>30.00*(1-Z1%)</f>
        <v>30</v>
      </c>
      <c r="F16087" s="2">
        <v>12</v>
      </c>
      <c r="G16087" s="2"/>
    </row>
    <row r="16088" spans="1:26" customHeight="1" ht="18" hidden="true" outlineLevel="3">
      <c r="A16088" s="2" t="s">
        <v>31082</v>
      </c>
      <c r="B16088" s="3" t="s">
        <v>31083</v>
      </c>
      <c r="C16088" s="2"/>
      <c r="D16088" s="2" t="s">
        <v>16</v>
      </c>
      <c r="E16088" s="4">
        <f>50.00*(1-Z1%)</f>
        <v>50</v>
      </c>
      <c r="F16088" s="2">
        <v>8</v>
      </c>
      <c r="G16088" s="2"/>
    </row>
    <row r="16089" spans="1:26" customHeight="1" ht="18" hidden="true" outlineLevel="3">
      <c r="A16089" s="2" t="s">
        <v>31084</v>
      </c>
      <c r="B16089" s="3" t="s">
        <v>31085</v>
      </c>
      <c r="C16089" s="2"/>
      <c r="D16089" s="2" t="s">
        <v>16</v>
      </c>
      <c r="E16089" s="4">
        <f>30.00*(1-Z1%)</f>
        <v>30</v>
      </c>
      <c r="F16089" s="2">
        <v>8</v>
      </c>
      <c r="G16089" s="2"/>
    </row>
    <row r="16090" spans="1:26" customHeight="1" ht="18" hidden="true" outlineLevel="3">
      <c r="A16090" s="2" t="s">
        <v>31086</v>
      </c>
      <c r="B16090" s="3" t="s">
        <v>31087</v>
      </c>
      <c r="C16090" s="2"/>
      <c r="D16090" s="2" t="s">
        <v>16</v>
      </c>
      <c r="E16090" s="4">
        <f>30.00*(1-Z1%)</f>
        <v>30</v>
      </c>
      <c r="F16090" s="2">
        <v>13</v>
      </c>
      <c r="G16090" s="2"/>
    </row>
    <row r="16091" spans="1:26" customHeight="1" ht="36" hidden="true" outlineLevel="3">
      <c r="A16091" s="2" t="s">
        <v>31088</v>
      </c>
      <c r="B16091" s="3" t="s">
        <v>31089</v>
      </c>
      <c r="C16091" s="2"/>
      <c r="D16091" s="2" t="s">
        <v>16</v>
      </c>
      <c r="E16091" s="4">
        <f>60.00*(1-Z1%)</f>
        <v>60</v>
      </c>
      <c r="F16091" s="2">
        <v>1</v>
      </c>
      <c r="G16091" s="2"/>
    </row>
    <row r="16092" spans="1:26" customHeight="1" ht="36" hidden="true" outlineLevel="3">
      <c r="A16092" s="2" t="s">
        <v>31090</v>
      </c>
      <c r="B16092" s="3" t="s">
        <v>31091</v>
      </c>
      <c r="C16092" s="2"/>
      <c r="D16092" s="2" t="s">
        <v>16</v>
      </c>
      <c r="E16092" s="4">
        <f>60.00*(1-Z1%)</f>
        <v>60</v>
      </c>
      <c r="F16092" s="2">
        <v>1</v>
      </c>
      <c r="G16092" s="2"/>
    </row>
    <row r="16093" spans="1:26" customHeight="1" ht="18" hidden="true" outlineLevel="3">
      <c r="A16093" s="2" t="s">
        <v>31092</v>
      </c>
      <c r="B16093" s="3" t="s">
        <v>31093</v>
      </c>
      <c r="C16093" s="2"/>
      <c r="D16093" s="2" t="s">
        <v>16</v>
      </c>
      <c r="E16093" s="4">
        <f>30.00*(1-Z1%)</f>
        <v>30</v>
      </c>
      <c r="F16093" s="2">
        <v>26</v>
      </c>
      <c r="G16093" s="2"/>
    </row>
    <row r="16094" spans="1:26" customHeight="1" ht="18" hidden="true" outlineLevel="3">
      <c r="A16094" s="2" t="s">
        <v>31094</v>
      </c>
      <c r="B16094" s="3" t="s">
        <v>31095</v>
      </c>
      <c r="C16094" s="2"/>
      <c r="D16094" s="2" t="s">
        <v>16</v>
      </c>
      <c r="E16094" s="4">
        <f>30.00*(1-Z1%)</f>
        <v>30</v>
      </c>
      <c r="F16094" s="2">
        <v>6</v>
      </c>
      <c r="G16094" s="2"/>
    </row>
    <row r="16095" spans="1:26" customHeight="1" ht="18" hidden="true" outlineLevel="3">
      <c r="A16095" s="2" t="s">
        <v>31096</v>
      </c>
      <c r="B16095" s="3" t="s">
        <v>31097</v>
      </c>
      <c r="C16095" s="2"/>
      <c r="D16095" s="2" t="s">
        <v>16</v>
      </c>
      <c r="E16095" s="4">
        <f>30.00*(1-Z1%)</f>
        <v>30</v>
      </c>
      <c r="F16095" s="2">
        <v>10</v>
      </c>
      <c r="G16095" s="2"/>
    </row>
    <row r="16096" spans="1:26" customHeight="1" ht="18" hidden="true" outlineLevel="3">
      <c r="A16096" s="2" t="s">
        <v>31098</v>
      </c>
      <c r="B16096" s="3" t="s">
        <v>31099</v>
      </c>
      <c r="C16096" s="2"/>
      <c r="D16096" s="2" t="s">
        <v>16</v>
      </c>
      <c r="E16096" s="4">
        <f>30.00*(1-Z1%)</f>
        <v>30</v>
      </c>
      <c r="F16096" s="2">
        <v>13</v>
      </c>
      <c r="G16096" s="2"/>
    </row>
    <row r="16097" spans="1:26" customHeight="1" ht="18" hidden="true" outlineLevel="3">
      <c r="A16097" s="2" t="s">
        <v>31100</v>
      </c>
      <c r="B16097" s="3" t="s">
        <v>31101</v>
      </c>
      <c r="C16097" s="2"/>
      <c r="D16097" s="2" t="s">
        <v>16</v>
      </c>
      <c r="E16097" s="4">
        <f>30.00*(1-Z1%)</f>
        <v>30</v>
      </c>
      <c r="F16097" s="2">
        <v>21</v>
      </c>
      <c r="G16097" s="2"/>
    </row>
    <row r="16098" spans="1:26" customHeight="1" ht="18" hidden="true" outlineLevel="3">
      <c r="A16098" s="2" t="s">
        <v>31102</v>
      </c>
      <c r="B16098" s="3" t="s">
        <v>31103</v>
      </c>
      <c r="C16098" s="2"/>
      <c r="D16098" s="2" t="s">
        <v>16</v>
      </c>
      <c r="E16098" s="4">
        <f>30.00*(1-Z1%)</f>
        <v>30</v>
      </c>
      <c r="F16098" s="2">
        <v>5</v>
      </c>
      <c r="G16098" s="2"/>
    </row>
    <row r="16099" spans="1:26" customHeight="1" ht="36" hidden="true" outlineLevel="3">
      <c r="A16099" s="2" t="s">
        <v>31104</v>
      </c>
      <c r="B16099" s="3" t="s">
        <v>31105</v>
      </c>
      <c r="C16099" s="2"/>
      <c r="D16099" s="2" t="s">
        <v>16</v>
      </c>
      <c r="E16099" s="4">
        <f>60.00*(1-Z1%)</f>
        <v>60</v>
      </c>
      <c r="F16099" s="2">
        <v>1</v>
      </c>
      <c r="G16099" s="2"/>
    </row>
    <row r="16100" spans="1:26" customHeight="1" ht="36" hidden="true" outlineLevel="3">
      <c r="A16100" s="2" t="s">
        <v>31106</v>
      </c>
      <c r="B16100" s="3" t="s">
        <v>31107</v>
      </c>
      <c r="C16100" s="2"/>
      <c r="D16100" s="2" t="s">
        <v>16</v>
      </c>
      <c r="E16100" s="4">
        <f>60.00*(1-Z1%)</f>
        <v>60</v>
      </c>
      <c r="F16100" s="2">
        <v>2</v>
      </c>
      <c r="G16100" s="2"/>
    </row>
    <row r="16101" spans="1:26" customHeight="1" ht="36" hidden="true" outlineLevel="3">
      <c r="A16101" s="2" t="s">
        <v>31108</v>
      </c>
      <c r="B16101" s="3" t="s">
        <v>31109</v>
      </c>
      <c r="C16101" s="2"/>
      <c r="D16101" s="2" t="s">
        <v>16</v>
      </c>
      <c r="E16101" s="4">
        <f>60.00*(1-Z1%)</f>
        <v>60</v>
      </c>
      <c r="F16101" s="2">
        <v>1</v>
      </c>
      <c r="G16101" s="2"/>
    </row>
    <row r="16102" spans="1:26" customHeight="1" ht="18" hidden="true" outlineLevel="3">
      <c r="A16102" s="2" t="s">
        <v>31110</v>
      </c>
      <c r="B16102" s="3" t="s">
        <v>31111</v>
      </c>
      <c r="C16102" s="2"/>
      <c r="D16102" s="2" t="s">
        <v>16</v>
      </c>
      <c r="E16102" s="4">
        <f>60.00*(1-Z1%)</f>
        <v>60</v>
      </c>
      <c r="F16102" s="2">
        <v>2</v>
      </c>
      <c r="G16102" s="2"/>
    </row>
    <row r="16103" spans="1:26" customHeight="1" ht="36" hidden="true" outlineLevel="3">
      <c r="A16103" s="2" t="s">
        <v>31112</v>
      </c>
      <c r="B16103" s="3" t="s">
        <v>31113</v>
      </c>
      <c r="C16103" s="2"/>
      <c r="D16103" s="2" t="s">
        <v>16</v>
      </c>
      <c r="E16103" s="4">
        <f>60.00*(1-Z1%)</f>
        <v>60</v>
      </c>
      <c r="F16103" s="2">
        <v>1</v>
      </c>
      <c r="G16103" s="2"/>
    </row>
    <row r="16104" spans="1:26" customHeight="1" ht="18" hidden="true" outlineLevel="3">
      <c r="A16104" s="2" t="s">
        <v>31114</v>
      </c>
      <c r="B16104" s="3" t="s">
        <v>31115</v>
      </c>
      <c r="C16104" s="2"/>
      <c r="D16104" s="2" t="s">
        <v>16</v>
      </c>
      <c r="E16104" s="4">
        <f>40.00*(1-Z1%)</f>
        <v>40</v>
      </c>
      <c r="F16104" s="2">
        <v>14</v>
      </c>
      <c r="G16104" s="2"/>
    </row>
    <row r="16105" spans="1:26" customHeight="1" ht="36" hidden="true" outlineLevel="3">
      <c r="A16105" s="2" t="s">
        <v>31116</v>
      </c>
      <c r="B16105" s="3" t="s">
        <v>31117</v>
      </c>
      <c r="C16105" s="2"/>
      <c r="D16105" s="2" t="s">
        <v>16</v>
      </c>
      <c r="E16105" s="4">
        <f>60.00*(1-Z1%)</f>
        <v>60</v>
      </c>
      <c r="F16105" s="2">
        <v>1</v>
      </c>
      <c r="G16105" s="2"/>
    </row>
    <row r="16106" spans="1:26" customHeight="1" ht="18" hidden="true" outlineLevel="3">
      <c r="A16106" s="2" t="s">
        <v>31118</v>
      </c>
      <c r="B16106" s="3" t="s">
        <v>31119</v>
      </c>
      <c r="C16106" s="2"/>
      <c r="D16106" s="2" t="s">
        <v>16</v>
      </c>
      <c r="E16106" s="4">
        <f>30.00*(1-Z1%)</f>
        <v>30</v>
      </c>
      <c r="F16106" s="2">
        <v>23</v>
      </c>
      <c r="G16106" s="2"/>
    </row>
    <row r="16107" spans="1:26" customHeight="1" ht="36" hidden="true" outlineLevel="3">
      <c r="A16107" s="2" t="s">
        <v>31120</v>
      </c>
      <c r="B16107" s="3" t="s">
        <v>31121</v>
      </c>
      <c r="C16107" s="2"/>
      <c r="D16107" s="2" t="s">
        <v>16</v>
      </c>
      <c r="E16107" s="4">
        <f>60.00*(1-Z1%)</f>
        <v>60</v>
      </c>
      <c r="F16107" s="2">
        <v>2</v>
      </c>
      <c r="G16107" s="2"/>
    </row>
    <row r="16108" spans="1:26" customHeight="1" ht="36" hidden="true" outlineLevel="3">
      <c r="A16108" s="2" t="s">
        <v>31122</v>
      </c>
      <c r="B16108" s="3" t="s">
        <v>31123</v>
      </c>
      <c r="C16108" s="2"/>
      <c r="D16108" s="2" t="s">
        <v>16</v>
      </c>
      <c r="E16108" s="4">
        <f>60.00*(1-Z1%)</f>
        <v>60</v>
      </c>
      <c r="F16108" s="2">
        <v>1</v>
      </c>
      <c r="G16108" s="2"/>
    </row>
    <row r="16109" spans="1:26" customHeight="1" ht="36" hidden="true" outlineLevel="3">
      <c r="A16109" s="2" t="s">
        <v>31124</v>
      </c>
      <c r="B16109" s="3" t="s">
        <v>31125</v>
      </c>
      <c r="C16109" s="2"/>
      <c r="D16109" s="2" t="s">
        <v>16</v>
      </c>
      <c r="E16109" s="4">
        <f>60.00*(1-Z1%)</f>
        <v>60</v>
      </c>
      <c r="F16109" s="2">
        <v>2</v>
      </c>
      <c r="G16109" s="2"/>
    </row>
    <row r="16110" spans="1:26" customHeight="1" ht="36" hidden="true" outlineLevel="3">
      <c r="A16110" s="2" t="s">
        <v>31126</v>
      </c>
      <c r="B16110" s="3" t="s">
        <v>31127</v>
      </c>
      <c r="C16110" s="2"/>
      <c r="D16110" s="2" t="s">
        <v>16</v>
      </c>
      <c r="E16110" s="4">
        <f>60.00*(1-Z1%)</f>
        <v>60</v>
      </c>
      <c r="F16110" s="2">
        <v>1</v>
      </c>
      <c r="G16110" s="2"/>
    </row>
    <row r="16111" spans="1:26" customHeight="1" ht="18" hidden="true" outlineLevel="3">
      <c r="A16111" s="2" t="s">
        <v>31128</v>
      </c>
      <c r="B16111" s="3" t="s">
        <v>31129</v>
      </c>
      <c r="C16111" s="2"/>
      <c r="D16111" s="2" t="s">
        <v>16</v>
      </c>
      <c r="E16111" s="4">
        <f>50.00*(1-Z1%)</f>
        <v>50</v>
      </c>
      <c r="F16111" s="2">
        <v>16</v>
      </c>
      <c r="G16111" s="2"/>
    </row>
    <row r="16112" spans="1:26" customHeight="1" ht="18" hidden="true" outlineLevel="3">
      <c r="A16112" s="2" t="s">
        <v>31130</v>
      </c>
      <c r="B16112" s="3" t="s">
        <v>31131</v>
      </c>
      <c r="C16112" s="2"/>
      <c r="D16112" s="2" t="s">
        <v>16</v>
      </c>
      <c r="E16112" s="4">
        <f>30.00*(1-Z1%)</f>
        <v>30</v>
      </c>
      <c r="F16112" s="2">
        <v>1</v>
      </c>
      <c r="G16112" s="2"/>
    </row>
    <row r="16113" spans="1:26" customHeight="1" ht="18" hidden="true" outlineLevel="3">
      <c r="A16113" s="2" t="s">
        <v>31132</v>
      </c>
      <c r="B16113" s="3" t="s">
        <v>31133</v>
      </c>
      <c r="C16113" s="2"/>
      <c r="D16113" s="2" t="s">
        <v>16</v>
      </c>
      <c r="E16113" s="4">
        <f>50.00*(1-Z1%)</f>
        <v>50</v>
      </c>
      <c r="F16113" s="2">
        <v>18</v>
      </c>
      <c r="G16113" s="2"/>
    </row>
    <row r="16114" spans="1:26" customHeight="1" ht="18" hidden="true" outlineLevel="3">
      <c r="A16114" s="2" t="s">
        <v>31134</v>
      </c>
      <c r="B16114" s="3" t="s">
        <v>31135</v>
      </c>
      <c r="C16114" s="2"/>
      <c r="D16114" s="2" t="s">
        <v>16</v>
      </c>
      <c r="E16114" s="4">
        <f>30.00*(1-Z1%)</f>
        <v>30</v>
      </c>
      <c r="F16114" s="2">
        <v>7</v>
      </c>
      <c r="G16114" s="2"/>
    </row>
    <row r="16115" spans="1:26" customHeight="1" ht="18" hidden="true" outlineLevel="3">
      <c r="A16115" s="2" t="s">
        <v>31136</v>
      </c>
      <c r="B16115" s="3" t="s">
        <v>31137</v>
      </c>
      <c r="C16115" s="2"/>
      <c r="D16115" s="2" t="s">
        <v>16</v>
      </c>
      <c r="E16115" s="4">
        <f>30.00*(1-Z1%)</f>
        <v>30</v>
      </c>
      <c r="F16115" s="2">
        <v>11</v>
      </c>
      <c r="G16115" s="2"/>
    </row>
    <row r="16116" spans="1:26" customHeight="1" ht="36" hidden="true" outlineLevel="3">
      <c r="A16116" s="2" t="s">
        <v>31138</v>
      </c>
      <c r="B16116" s="3" t="s">
        <v>31139</v>
      </c>
      <c r="C16116" s="2"/>
      <c r="D16116" s="2" t="s">
        <v>16</v>
      </c>
      <c r="E16116" s="4">
        <f>60.00*(1-Z1%)</f>
        <v>60</v>
      </c>
      <c r="F16116" s="2">
        <v>2</v>
      </c>
      <c r="G16116" s="2"/>
    </row>
    <row r="16117" spans="1:26" customHeight="1" ht="18" hidden="true" outlineLevel="3">
      <c r="A16117" s="2" t="s">
        <v>31140</v>
      </c>
      <c r="B16117" s="3" t="s">
        <v>31141</v>
      </c>
      <c r="C16117" s="2"/>
      <c r="D16117" s="2" t="s">
        <v>16</v>
      </c>
      <c r="E16117" s="4">
        <f>50.00*(1-Z1%)</f>
        <v>50</v>
      </c>
      <c r="F16117" s="2">
        <v>14</v>
      </c>
      <c r="G16117" s="2"/>
    </row>
    <row r="16118" spans="1:26" customHeight="1" ht="18" hidden="true" outlineLevel="3">
      <c r="A16118" s="2" t="s">
        <v>31142</v>
      </c>
      <c r="B16118" s="3" t="s">
        <v>31143</v>
      </c>
      <c r="C16118" s="2"/>
      <c r="D16118" s="2" t="s">
        <v>16</v>
      </c>
      <c r="E16118" s="4">
        <f>30.00*(1-Z1%)</f>
        <v>30</v>
      </c>
      <c r="F16118" s="2">
        <v>4</v>
      </c>
      <c r="G16118" s="2"/>
    </row>
    <row r="16119" spans="1:26" customHeight="1" ht="18" hidden="true" outlineLevel="3">
      <c r="A16119" s="2" t="s">
        <v>31144</v>
      </c>
      <c r="B16119" s="3" t="s">
        <v>31145</v>
      </c>
      <c r="C16119" s="2"/>
      <c r="D16119" s="2" t="s">
        <v>16</v>
      </c>
      <c r="E16119" s="4">
        <f>30.00*(1-Z1%)</f>
        <v>30</v>
      </c>
      <c r="F16119" s="2">
        <v>5</v>
      </c>
      <c r="G16119" s="2"/>
    </row>
    <row r="16120" spans="1:26" customHeight="1" ht="18" hidden="true" outlineLevel="3">
      <c r="A16120" s="2" t="s">
        <v>31146</v>
      </c>
      <c r="B16120" s="3" t="s">
        <v>31147</v>
      </c>
      <c r="C16120" s="2"/>
      <c r="D16120" s="2" t="s">
        <v>16</v>
      </c>
      <c r="E16120" s="4">
        <f>50.00*(1-Z1%)</f>
        <v>50</v>
      </c>
      <c r="F16120" s="2">
        <v>14</v>
      </c>
      <c r="G16120" s="2"/>
    </row>
    <row r="16121" spans="1:26" customHeight="1" ht="18" hidden="true" outlineLevel="3">
      <c r="A16121" s="2" t="s">
        <v>31148</v>
      </c>
      <c r="B16121" s="3" t="s">
        <v>31149</v>
      </c>
      <c r="C16121" s="2"/>
      <c r="D16121" s="2" t="s">
        <v>16</v>
      </c>
      <c r="E16121" s="4">
        <f>60.00*(1-Z1%)</f>
        <v>60</v>
      </c>
      <c r="F16121" s="2">
        <v>1</v>
      </c>
      <c r="G16121" s="2"/>
    </row>
    <row r="16122" spans="1:26" customHeight="1" ht="18" hidden="true" outlineLevel="3">
      <c r="A16122" s="2" t="s">
        <v>31150</v>
      </c>
      <c r="B16122" s="3" t="s">
        <v>31151</v>
      </c>
      <c r="C16122" s="2"/>
      <c r="D16122" s="2" t="s">
        <v>16</v>
      </c>
      <c r="E16122" s="4">
        <f>30.00*(1-Z1%)</f>
        <v>30</v>
      </c>
      <c r="F16122" s="2">
        <v>6</v>
      </c>
      <c r="G16122" s="2"/>
    </row>
    <row r="16123" spans="1:26" customHeight="1" ht="18" hidden="true" outlineLevel="3">
      <c r="A16123" s="2" t="s">
        <v>31152</v>
      </c>
      <c r="B16123" s="3" t="s">
        <v>31153</v>
      </c>
      <c r="C16123" s="2"/>
      <c r="D16123" s="2" t="s">
        <v>16</v>
      </c>
      <c r="E16123" s="4">
        <f>30.00*(1-Z1%)</f>
        <v>30</v>
      </c>
      <c r="F16123" s="2">
        <v>1</v>
      </c>
      <c r="G16123" s="2"/>
    </row>
    <row r="16124" spans="1:26" customHeight="1" ht="36" hidden="true" outlineLevel="3">
      <c r="A16124" s="2" t="s">
        <v>31154</v>
      </c>
      <c r="B16124" s="3" t="s">
        <v>31155</v>
      </c>
      <c r="C16124" s="2"/>
      <c r="D16124" s="2" t="s">
        <v>16</v>
      </c>
      <c r="E16124" s="4">
        <f>60.00*(1-Z1%)</f>
        <v>60</v>
      </c>
      <c r="F16124" s="2">
        <v>2</v>
      </c>
      <c r="G16124" s="2"/>
    </row>
    <row r="16125" spans="1:26" customHeight="1" ht="18" hidden="true" outlineLevel="3">
      <c r="A16125" s="2" t="s">
        <v>31156</v>
      </c>
      <c r="B16125" s="3" t="s">
        <v>31157</v>
      </c>
      <c r="C16125" s="2"/>
      <c r="D16125" s="2" t="s">
        <v>16</v>
      </c>
      <c r="E16125" s="4">
        <f>60.00*(1-Z1%)</f>
        <v>60</v>
      </c>
      <c r="F16125" s="2">
        <v>1</v>
      </c>
      <c r="G16125" s="2"/>
    </row>
    <row r="16126" spans="1:26" customHeight="1" ht="18" hidden="true" outlineLevel="3">
      <c r="A16126" s="2" t="s">
        <v>31158</v>
      </c>
      <c r="B16126" s="3" t="s">
        <v>31159</v>
      </c>
      <c r="C16126" s="2"/>
      <c r="D16126" s="2" t="s">
        <v>16</v>
      </c>
      <c r="E16126" s="4">
        <f>30.00*(1-Z1%)</f>
        <v>30</v>
      </c>
      <c r="F16126" s="2">
        <v>24</v>
      </c>
      <c r="G16126" s="2"/>
    </row>
    <row r="16127" spans="1:26" customHeight="1" ht="18" hidden="true" outlineLevel="3">
      <c r="A16127" s="2" t="s">
        <v>31160</v>
      </c>
      <c r="B16127" s="3" t="s">
        <v>31161</v>
      </c>
      <c r="C16127" s="2"/>
      <c r="D16127" s="2" t="s">
        <v>16</v>
      </c>
      <c r="E16127" s="4">
        <f>30.00*(1-Z1%)</f>
        <v>30</v>
      </c>
      <c r="F16127" s="2">
        <v>7</v>
      </c>
      <c r="G16127" s="2"/>
    </row>
    <row r="16128" spans="1:26" customHeight="1" ht="36" hidden="true" outlineLevel="3">
      <c r="A16128" s="2" t="s">
        <v>31162</v>
      </c>
      <c r="B16128" s="3" t="s">
        <v>31163</v>
      </c>
      <c r="C16128" s="2"/>
      <c r="D16128" s="2" t="s">
        <v>16</v>
      </c>
      <c r="E16128" s="4">
        <f>60.00*(1-Z1%)</f>
        <v>60</v>
      </c>
      <c r="F16128" s="2">
        <v>1</v>
      </c>
      <c r="G16128" s="2"/>
    </row>
    <row r="16129" spans="1:26" customHeight="1" ht="36" hidden="true" outlineLevel="3">
      <c r="A16129" s="2" t="s">
        <v>31164</v>
      </c>
      <c r="B16129" s="3" t="s">
        <v>31165</v>
      </c>
      <c r="C16129" s="2"/>
      <c r="D16129" s="2" t="s">
        <v>16</v>
      </c>
      <c r="E16129" s="4">
        <f>60.00*(1-Z1%)</f>
        <v>60</v>
      </c>
      <c r="F16129" s="2">
        <v>2</v>
      </c>
      <c r="G16129" s="2"/>
    </row>
    <row r="16130" spans="1:26" customHeight="1" ht="18" hidden="true" outlineLevel="3">
      <c r="A16130" s="2" t="s">
        <v>31166</v>
      </c>
      <c r="B16130" s="3" t="s">
        <v>31167</v>
      </c>
      <c r="C16130" s="2"/>
      <c r="D16130" s="2" t="s">
        <v>16</v>
      </c>
      <c r="E16130" s="4">
        <f>30.00*(1-Z1%)</f>
        <v>30</v>
      </c>
      <c r="F16130" s="2">
        <v>9</v>
      </c>
      <c r="G16130" s="2"/>
    </row>
    <row r="16131" spans="1:26" customHeight="1" ht="36" hidden="true" outlineLevel="3">
      <c r="A16131" s="2" t="s">
        <v>31168</v>
      </c>
      <c r="B16131" s="3" t="s">
        <v>31169</v>
      </c>
      <c r="C16131" s="2"/>
      <c r="D16131" s="2" t="s">
        <v>16</v>
      </c>
      <c r="E16131" s="4">
        <f>100.00*(1-Z1%)</f>
        <v>100</v>
      </c>
      <c r="F16131" s="2">
        <v>1</v>
      </c>
      <c r="G16131" s="2"/>
    </row>
    <row r="16132" spans="1:26" customHeight="1" ht="36" hidden="true" outlineLevel="3">
      <c r="A16132" s="2" t="s">
        <v>31170</v>
      </c>
      <c r="B16132" s="3" t="s">
        <v>31171</v>
      </c>
      <c r="C16132" s="2"/>
      <c r="D16132" s="2" t="s">
        <v>16</v>
      </c>
      <c r="E16132" s="4">
        <f>100.00*(1-Z1%)</f>
        <v>100</v>
      </c>
      <c r="F16132" s="2">
        <v>1</v>
      </c>
      <c r="G16132" s="2"/>
    </row>
    <row r="16133" spans="1:26" customHeight="1" ht="35" hidden="true" outlineLevel="3">
      <c r="A16133" s="5" t="s">
        <v>31172</v>
      </c>
      <c r="B16133" s="5"/>
      <c r="C16133" s="5"/>
      <c r="D16133" s="5"/>
      <c r="E16133" s="5"/>
      <c r="F16133" s="5"/>
      <c r="G16133" s="5"/>
    </row>
    <row r="16134" spans="1:26" customHeight="1" ht="18" hidden="true" outlineLevel="3">
      <c r="A16134" s="2" t="s">
        <v>31173</v>
      </c>
      <c r="B16134" s="3" t="s">
        <v>31174</v>
      </c>
      <c r="C16134" s="2"/>
      <c r="D16134" s="2" t="s">
        <v>16</v>
      </c>
      <c r="E16134" s="4">
        <f>50.00*(1-Z1%)</f>
        <v>50</v>
      </c>
      <c r="F16134" s="2">
        <v>1</v>
      </c>
      <c r="G16134" s="2"/>
    </row>
    <row r="16135" spans="1:26" customHeight="1" ht="36" hidden="true" outlineLevel="3">
      <c r="A16135" s="2" t="s">
        <v>31175</v>
      </c>
      <c r="B16135" s="3" t="s">
        <v>31176</v>
      </c>
      <c r="C16135" s="2"/>
      <c r="D16135" s="2" t="s">
        <v>16</v>
      </c>
      <c r="E16135" s="4">
        <f>100.00*(1-Z1%)</f>
        <v>100</v>
      </c>
      <c r="F16135" s="2">
        <v>3</v>
      </c>
      <c r="G16135" s="2"/>
    </row>
    <row r="16136" spans="1:26" customHeight="1" ht="36" hidden="true" outlineLevel="3">
      <c r="A16136" s="2" t="s">
        <v>31177</v>
      </c>
      <c r="B16136" s="3" t="s">
        <v>31178</v>
      </c>
      <c r="C16136" s="2"/>
      <c r="D16136" s="2" t="s">
        <v>16</v>
      </c>
      <c r="E16136" s="4">
        <f>130.00*(1-Z1%)</f>
        <v>130</v>
      </c>
      <c r="F16136" s="2">
        <v>1</v>
      </c>
      <c r="G16136" s="2"/>
    </row>
    <row r="16137" spans="1:26" customHeight="1" ht="36" hidden="true" outlineLevel="3">
      <c r="A16137" s="2" t="s">
        <v>31179</v>
      </c>
      <c r="B16137" s="3" t="s">
        <v>31180</v>
      </c>
      <c r="C16137" s="2"/>
      <c r="D16137" s="2" t="s">
        <v>16</v>
      </c>
      <c r="E16137" s="4">
        <f>180.00*(1-Z1%)</f>
        <v>180</v>
      </c>
      <c r="F16137" s="2">
        <v>2</v>
      </c>
      <c r="G16137" s="2"/>
    </row>
    <row r="16138" spans="1:26" customHeight="1" ht="18" hidden="true" outlineLevel="3">
      <c r="A16138" s="2" t="s">
        <v>31181</v>
      </c>
      <c r="B16138" s="3" t="s">
        <v>31182</v>
      </c>
      <c r="C16138" s="2"/>
      <c r="D16138" s="2" t="s">
        <v>16</v>
      </c>
      <c r="E16138" s="4">
        <f>50.00*(1-Z1%)</f>
        <v>50</v>
      </c>
      <c r="F16138" s="2">
        <v>5</v>
      </c>
      <c r="G16138" s="2"/>
    </row>
    <row r="16139" spans="1:26" customHeight="1" ht="36" hidden="true" outlineLevel="3">
      <c r="A16139" s="2" t="s">
        <v>31183</v>
      </c>
      <c r="B16139" s="3" t="s">
        <v>31184</v>
      </c>
      <c r="C16139" s="2"/>
      <c r="D16139" s="2" t="s">
        <v>16</v>
      </c>
      <c r="E16139" s="4">
        <f>150.00*(1-Z1%)</f>
        <v>150</v>
      </c>
      <c r="F16139" s="2">
        <v>5</v>
      </c>
      <c r="G16139" s="2"/>
    </row>
    <row r="16140" spans="1:26" customHeight="1" ht="36" hidden="true" outlineLevel="3">
      <c r="A16140" s="2" t="s">
        <v>31185</v>
      </c>
      <c r="B16140" s="3" t="s">
        <v>31186</v>
      </c>
      <c r="C16140" s="2"/>
      <c r="D16140" s="2" t="s">
        <v>16</v>
      </c>
      <c r="E16140" s="4">
        <f>90.00*(1-Z1%)</f>
        <v>90</v>
      </c>
      <c r="F16140" s="2">
        <v>3</v>
      </c>
      <c r="G16140" s="2"/>
    </row>
    <row r="16141" spans="1:26" customHeight="1" ht="18" hidden="true" outlineLevel="3">
      <c r="A16141" s="2" t="s">
        <v>31187</v>
      </c>
      <c r="B16141" s="3" t="s">
        <v>31188</v>
      </c>
      <c r="C16141" s="2"/>
      <c r="D16141" s="2" t="s">
        <v>16</v>
      </c>
      <c r="E16141" s="4">
        <f>80.00*(1-Z1%)</f>
        <v>80</v>
      </c>
      <c r="F16141" s="2">
        <v>3</v>
      </c>
      <c r="G16141" s="2"/>
    </row>
    <row r="16142" spans="1:26" customHeight="1" ht="18" hidden="true" outlineLevel="3">
      <c r="A16142" s="2" t="s">
        <v>31189</v>
      </c>
      <c r="B16142" s="3" t="s">
        <v>31190</v>
      </c>
      <c r="C16142" s="2"/>
      <c r="D16142" s="2" t="s">
        <v>16</v>
      </c>
      <c r="E16142" s="4">
        <f>50.00*(1-Z1%)</f>
        <v>50</v>
      </c>
      <c r="F16142" s="2">
        <v>2</v>
      </c>
      <c r="G16142" s="2"/>
    </row>
    <row r="16143" spans="1:26" customHeight="1" ht="18" hidden="true" outlineLevel="3">
      <c r="A16143" s="2" t="s">
        <v>31191</v>
      </c>
      <c r="B16143" s="3" t="s">
        <v>31192</v>
      </c>
      <c r="C16143" s="2"/>
      <c r="D16143" s="2" t="s">
        <v>16</v>
      </c>
      <c r="E16143" s="4">
        <f>50.00*(1-Z1%)</f>
        <v>50</v>
      </c>
      <c r="F16143" s="2">
        <v>6</v>
      </c>
      <c r="G16143" s="2"/>
    </row>
    <row r="16144" spans="1:26" customHeight="1" ht="18" hidden="true" outlineLevel="3">
      <c r="A16144" s="2" t="s">
        <v>31193</v>
      </c>
      <c r="B16144" s="3" t="s">
        <v>31194</v>
      </c>
      <c r="C16144" s="2"/>
      <c r="D16144" s="2" t="s">
        <v>16</v>
      </c>
      <c r="E16144" s="4">
        <f>80.00*(1-Z1%)</f>
        <v>80</v>
      </c>
      <c r="F16144" s="2">
        <v>6</v>
      </c>
      <c r="G16144" s="2"/>
    </row>
    <row r="16145" spans="1:26" customHeight="1" ht="18" hidden="true" outlineLevel="3">
      <c r="A16145" s="2" t="s">
        <v>31195</v>
      </c>
      <c r="B16145" s="3" t="s">
        <v>31196</v>
      </c>
      <c r="C16145" s="2"/>
      <c r="D16145" s="2" t="s">
        <v>16</v>
      </c>
      <c r="E16145" s="4">
        <f>30.00*(1-Z1%)</f>
        <v>30</v>
      </c>
      <c r="F16145" s="2">
        <v>13</v>
      </c>
      <c r="G16145" s="2"/>
    </row>
    <row r="16146" spans="1:26" customHeight="1" ht="18" hidden="true" outlineLevel="3">
      <c r="A16146" s="2" t="s">
        <v>31197</v>
      </c>
      <c r="B16146" s="3" t="s">
        <v>31198</v>
      </c>
      <c r="C16146" s="2"/>
      <c r="D16146" s="2" t="s">
        <v>16</v>
      </c>
      <c r="E16146" s="4">
        <f>50.00*(1-Z1%)</f>
        <v>50</v>
      </c>
      <c r="F16146" s="2">
        <v>1</v>
      </c>
      <c r="G16146" s="2"/>
    </row>
    <row r="16147" spans="1:26" customHeight="1" ht="18" hidden="true" outlineLevel="3">
      <c r="A16147" s="2" t="s">
        <v>31199</v>
      </c>
      <c r="B16147" s="3" t="s">
        <v>31200</v>
      </c>
      <c r="C16147" s="2"/>
      <c r="D16147" s="2" t="s">
        <v>16</v>
      </c>
      <c r="E16147" s="4">
        <f>200.00*(1-Z1%)</f>
        <v>200</v>
      </c>
      <c r="F16147" s="2">
        <v>4</v>
      </c>
      <c r="G16147" s="2"/>
    </row>
    <row r="16148" spans="1:26" customHeight="1" ht="36" hidden="true" outlineLevel="3">
      <c r="A16148" s="2" t="s">
        <v>31201</v>
      </c>
      <c r="B16148" s="3" t="s">
        <v>31202</v>
      </c>
      <c r="C16148" s="2"/>
      <c r="D16148" s="2" t="s">
        <v>16</v>
      </c>
      <c r="E16148" s="4">
        <f>50.00*(1-Z1%)</f>
        <v>50</v>
      </c>
      <c r="F16148" s="2">
        <v>2</v>
      </c>
      <c r="G16148" s="2"/>
    </row>
    <row r="16149" spans="1:26" customHeight="1" ht="36" hidden="true" outlineLevel="3">
      <c r="A16149" s="2" t="s">
        <v>31203</v>
      </c>
      <c r="B16149" s="3" t="s">
        <v>31204</v>
      </c>
      <c r="C16149" s="2"/>
      <c r="D16149" s="2" t="s">
        <v>16</v>
      </c>
      <c r="E16149" s="4">
        <f>90.00*(1-Z1%)</f>
        <v>90</v>
      </c>
      <c r="F16149" s="2">
        <v>3</v>
      </c>
      <c r="G16149" s="2"/>
    </row>
    <row r="16150" spans="1:26" customHeight="1" ht="18" hidden="true" outlineLevel="3">
      <c r="A16150" s="2" t="s">
        <v>31205</v>
      </c>
      <c r="B16150" s="3" t="s">
        <v>31206</v>
      </c>
      <c r="C16150" s="2"/>
      <c r="D16150" s="2" t="s">
        <v>16</v>
      </c>
      <c r="E16150" s="4">
        <f>195.00*(1-Z1%)</f>
        <v>195</v>
      </c>
      <c r="F16150" s="2">
        <v>1</v>
      </c>
      <c r="G16150" s="2"/>
    </row>
    <row r="16151" spans="1:26" customHeight="1" ht="36" hidden="true" outlineLevel="3">
      <c r="A16151" s="2" t="s">
        <v>31207</v>
      </c>
      <c r="B16151" s="3" t="s">
        <v>31208</v>
      </c>
      <c r="C16151" s="2"/>
      <c r="D16151" s="2" t="s">
        <v>16</v>
      </c>
      <c r="E16151" s="4">
        <f>100.00*(1-Z1%)</f>
        <v>100</v>
      </c>
      <c r="F16151" s="2">
        <v>1</v>
      </c>
      <c r="G16151" s="2"/>
    </row>
    <row r="16152" spans="1:26" customHeight="1" ht="18" hidden="true" outlineLevel="3">
      <c r="A16152" s="2" t="s">
        <v>31209</v>
      </c>
      <c r="B16152" s="3" t="s">
        <v>31210</v>
      </c>
      <c r="C16152" s="2"/>
      <c r="D16152" s="2" t="s">
        <v>16</v>
      </c>
      <c r="E16152" s="4">
        <f>100.00*(1-Z1%)</f>
        <v>100</v>
      </c>
      <c r="F16152" s="2">
        <v>6</v>
      </c>
      <c r="G16152" s="2"/>
    </row>
    <row r="16153" spans="1:26" customHeight="1" ht="18" hidden="true" outlineLevel="3">
      <c r="A16153" s="2" t="s">
        <v>31211</v>
      </c>
      <c r="B16153" s="3" t="s">
        <v>31212</v>
      </c>
      <c r="C16153" s="2"/>
      <c r="D16153" s="2" t="s">
        <v>16</v>
      </c>
      <c r="E16153" s="4">
        <f>90.00*(1-Z1%)</f>
        <v>90</v>
      </c>
      <c r="F16153" s="2">
        <v>4</v>
      </c>
      <c r="G16153" s="2"/>
    </row>
    <row r="16154" spans="1:26" customHeight="1" ht="35" hidden="true" outlineLevel="3">
      <c r="A16154" s="5" t="s">
        <v>31213</v>
      </c>
      <c r="B16154" s="5"/>
      <c r="C16154" s="5"/>
      <c r="D16154" s="5"/>
      <c r="E16154" s="5"/>
      <c r="F16154" s="5"/>
      <c r="G16154" s="5"/>
    </row>
    <row r="16155" spans="1:26" customHeight="1" ht="18" hidden="true" outlineLevel="3">
      <c r="A16155" s="2" t="s">
        <v>31214</v>
      </c>
      <c r="B16155" s="3" t="s">
        <v>31215</v>
      </c>
      <c r="C16155" s="2"/>
      <c r="D16155" s="2" t="s">
        <v>16</v>
      </c>
      <c r="E16155" s="4">
        <f>160.00*(1-Z1%)</f>
        <v>160</v>
      </c>
      <c r="F16155" s="2">
        <v>5</v>
      </c>
      <c r="G16155" s="2"/>
    </row>
    <row r="16156" spans="1:26" customHeight="1" ht="18" hidden="true" outlineLevel="3">
      <c r="A16156" s="2" t="s">
        <v>31216</v>
      </c>
      <c r="B16156" s="3" t="s">
        <v>31217</v>
      </c>
      <c r="C16156" s="2"/>
      <c r="D16156" s="2" t="s">
        <v>16</v>
      </c>
      <c r="E16156" s="4">
        <f>160.00*(1-Z1%)</f>
        <v>160</v>
      </c>
      <c r="F16156" s="2">
        <v>5</v>
      </c>
      <c r="G16156" s="2"/>
    </row>
    <row r="16157" spans="1:26" customHeight="1" ht="18" hidden="true" outlineLevel="3">
      <c r="A16157" s="2" t="s">
        <v>31218</v>
      </c>
      <c r="B16157" s="3" t="s">
        <v>31219</v>
      </c>
      <c r="C16157" s="2"/>
      <c r="D16157" s="2" t="s">
        <v>16</v>
      </c>
      <c r="E16157" s="4">
        <f>60.00*(1-Z1%)</f>
        <v>60</v>
      </c>
      <c r="F16157" s="2">
        <v>1</v>
      </c>
      <c r="G16157" s="2"/>
    </row>
    <row r="16158" spans="1:26" customHeight="1" ht="36" hidden="true" outlineLevel="3">
      <c r="A16158" s="2" t="s">
        <v>31220</v>
      </c>
      <c r="B16158" s="3" t="s">
        <v>31221</v>
      </c>
      <c r="C16158" s="2"/>
      <c r="D16158" s="2" t="s">
        <v>16</v>
      </c>
      <c r="E16158" s="4">
        <f>80.00*(1-Z1%)</f>
        <v>80</v>
      </c>
      <c r="F16158" s="2">
        <v>2</v>
      </c>
      <c r="G16158" s="2"/>
    </row>
    <row r="16159" spans="1:26" customHeight="1" ht="36" hidden="true" outlineLevel="3">
      <c r="A16159" s="2" t="s">
        <v>31222</v>
      </c>
      <c r="B16159" s="3" t="s">
        <v>31223</v>
      </c>
      <c r="C16159" s="2"/>
      <c r="D16159" s="2" t="s">
        <v>16</v>
      </c>
      <c r="E16159" s="4">
        <f>100.00*(1-Z1%)</f>
        <v>100</v>
      </c>
      <c r="F16159" s="2">
        <v>2</v>
      </c>
      <c r="G16159" s="2"/>
    </row>
    <row r="16160" spans="1:26" customHeight="1" ht="36" hidden="true" outlineLevel="3">
      <c r="A16160" s="2" t="s">
        <v>31224</v>
      </c>
      <c r="B16160" s="3" t="s">
        <v>31225</v>
      </c>
      <c r="C16160" s="2"/>
      <c r="D16160" s="2" t="s">
        <v>16</v>
      </c>
      <c r="E16160" s="4">
        <f>100.00*(1-Z1%)</f>
        <v>100</v>
      </c>
      <c r="F16160" s="2">
        <v>5</v>
      </c>
      <c r="G16160" s="2"/>
    </row>
    <row r="16161" spans="1:26" customHeight="1" ht="36" hidden="true" outlineLevel="3">
      <c r="A16161" s="2" t="s">
        <v>31226</v>
      </c>
      <c r="B16161" s="3" t="s">
        <v>31227</v>
      </c>
      <c r="C16161" s="2"/>
      <c r="D16161" s="2" t="s">
        <v>16</v>
      </c>
      <c r="E16161" s="4">
        <f>150.00*(1-Z1%)</f>
        <v>150</v>
      </c>
      <c r="F16161" s="2">
        <v>8</v>
      </c>
      <c r="G16161" s="2"/>
    </row>
    <row r="16162" spans="1:26" customHeight="1" ht="36" hidden="true" outlineLevel="3">
      <c r="A16162" s="2" t="s">
        <v>31228</v>
      </c>
      <c r="B16162" s="3" t="s">
        <v>31229</v>
      </c>
      <c r="C16162" s="2"/>
      <c r="D16162" s="2" t="s">
        <v>16</v>
      </c>
      <c r="E16162" s="4">
        <f>490.00*(1-Z1%)</f>
        <v>490</v>
      </c>
      <c r="F16162" s="2">
        <v>4</v>
      </c>
      <c r="G16162" s="2"/>
    </row>
    <row r="16163" spans="1:26" customHeight="1" ht="36" hidden="true" outlineLevel="3">
      <c r="A16163" s="2" t="s">
        <v>31230</v>
      </c>
      <c r="B16163" s="3" t="s">
        <v>31231</v>
      </c>
      <c r="C16163" s="2"/>
      <c r="D16163" s="2" t="s">
        <v>16</v>
      </c>
      <c r="E16163" s="4">
        <f>180.00*(1-Z1%)</f>
        <v>180</v>
      </c>
      <c r="F16163" s="2">
        <v>4</v>
      </c>
      <c r="G16163" s="2"/>
    </row>
    <row r="16164" spans="1:26" customHeight="1" ht="36" hidden="true" outlineLevel="3">
      <c r="A16164" s="2" t="s">
        <v>31232</v>
      </c>
      <c r="B16164" s="3" t="s">
        <v>31233</v>
      </c>
      <c r="C16164" s="2"/>
      <c r="D16164" s="2" t="s">
        <v>16</v>
      </c>
      <c r="E16164" s="4">
        <f>200.00*(1-Z1%)</f>
        <v>200</v>
      </c>
      <c r="F16164" s="2">
        <v>2</v>
      </c>
      <c r="G16164" s="2"/>
    </row>
    <row r="16165" spans="1:26" customHeight="1" ht="36" hidden="true" outlineLevel="3">
      <c r="A16165" s="2" t="s">
        <v>31234</v>
      </c>
      <c r="B16165" s="3" t="s">
        <v>31235</v>
      </c>
      <c r="C16165" s="2"/>
      <c r="D16165" s="2" t="s">
        <v>16</v>
      </c>
      <c r="E16165" s="4">
        <f>180.00*(1-Z1%)</f>
        <v>180</v>
      </c>
      <c r="F16165" s="2">
        <v>7</v>
      </c>
      <c r="G16165" s="2"/>
    </row>
    <row r="16166" spans="1:26" customHeight="1" ht="36" hidden="true" outlineLevel="3">
      <c r="A16166" s="2" t="s">
        <v>31236</v>
      </c>
      <c r="B16166" s="3" t="s">
        <v>31237</v>
      </c>
      <c r="C16166" s="2"/>
      <c r="D16166" s="2" t="s">
        <v>16</v>
      </c>
      <c r="E16166" s="4">
        <f>70.00*(1-Z1%)</f>
        <v>70</v>
      </c>
      <c r="F16166" s="2">
        <v>5</v>
      </c>
      <c r="G16166" s="2"/>
    </row>
    <row r="16167" spans="1:26" customHeight="1" ht="36" hidden="true" outlineLevel="3">
      <c r="A16167" s="2" t="s">
        <v>31238</v>
      </c>
      <c r="B16167" s="3" t="s">
        <v>31239</v>
      </c>
      <c r="C16167" s="2"/>
      <c r="D16167" s="2" t="s">
        <v>16</v>
      </c>
      <c r="E16167" s="4">
        <f>100.00*(1-Z1%)</f>
        <v>100</v>
      </c>
      <c r="F16167" s="2">
        <v>1</v>
      </c>
      <c r="G16167" s="2"/>
    </row>
    <row r="16168" spans="1:26" customHeight="1" ht="36" hidden="true" outlineLevel="3">
      <c r="A16168" s="2" t="s">
        <v>31240</v>
      </c>
      <c r="B16168" s="3" t="s">
        <v>31241</v>
      </c>
      <c r="C16168" s="2"/>
      <c r="D16168" s="2" t="s">
        <v>16</v>
      </c>
      <c r="E16168" s="4">
        <f>200.00*(1-Z1%)</f>
        <v>200</v>
      </c>
      <c r="F16168" s="2">
        <v>3</v>
      </c>
      <c r="G16168" s="2"/>
    </row>
    <row r="16169" spans="1:26" customHeight="1" ht="35" hidden="true" outlineLevel="3">
      <c r="A16169" s="5" t="s">
        <v>31242</v>
      </c>
      <c r="B16169" s="5"/>
      <c r="C16169" s="5"/>
      <c r="D16169" s="5"/>
      <c r="E16169" s="5"/>
      <c r="F16169" s="5"/>
      <c r="G16169" s="5"/>
    </row>
    <row r="16170" spans="1:26" customHeight="1" ht="18" hidden="true" outlineLevel="3">
      <c r="A16170" s="2" t="s">
        <v>31243</v>
      </c>
      <c r="B16170" s="3" t="s">
        <v>31244</v>
      </c>
      <c r="C16170" s="2"/>
      <c r="D16170" s="2" t="s">
        <v>16</v>
      </c>
      <c r="E16170" s="4">
        <f>60.00*(1-Z1%)</f>
        <v>60</v>
      </c>
      <c r="F16170" s="2">
        <v>7</v>
      </c>
      <c r="G16170" s="2"/>
    </row>
    <row r="16171" spans="1:26" customHeight="1" ht="18" hidden="true" outlineLevel="3">
      <c r="A16171" s="2" t="s">
        <v>31245</v>
      </c>
      <c r="B16171" s="3" t="s">
        <v>31246</v>
      </c>
      <c r="C16171" s="2"/>
      <c r="D16171" s="2" t="s">
        <v>16</v>
      </c>
      <c r="E16171" s="4">
        <f>80.00*(1-Z1%)</f>
        <v>80</v>
      </c>
      <c r="F16171" s="2">
        <v>9</v>
      </c>
      <c r="G16171" s="2"/>
    </row>
    <row r="16172" spans="1:26" customHeight="1" ht="18" hidden="true" outlineLevel="3">
      <c r="A16172" s="2" t="s">
        <v>31247</v>
      </c>
      <c r="B16172" s="3" t="s">
        <v>31248</v>
      </c>
      <c r="C16172" s="2"/>
      <c r="D16172" s="2" t="s">
        <v>16</v>
      </c>
      <c r="E16172" s="4">
        <f>50.00*(1-Z1%)</f>
        <v>50</v>
      </c>
      <c r="F16172" s="2">
        <v>1</v>
      </c>
      <c r="G16172" s="2"/>
    </row>
    <row r="16173" spans="1:26" customHeight="1" ht="18" hidden="true" outlineLevel="3">
      <c r="A16173" s="2" t="s">
        <v>31249</v>
      </c>
      <c r="B16173" s="3" t="s">
        <v>31250</v>
      </c>
      <c r="C16173" s="2"/>
      <c r="D16173" s="2" t="s">
        <v>16</v>
      </c>
      <c r="E16173" s="4">
        <f>50.00*(1-Z1%)</f>
        <v>50</v>
      </c>
      <c r="F16173" s="2">
        <v>10</v>
      </c>
      <c r="G16173" s="2"/>
    </row>
    <row r="16174" spans="1:26" customHeight="1" ht="18" hidden="true" outlineLevel="3">
      <c r="A16174" s="2" t="s">
        <v>31251</v>
      </c>
      <c r="B16174" s="3" t="s">
        <v>31252</v>
      </c>
      <c r="C16174" s="2"/>
      <c r="D16174" s="2" t="s">
        <v>16</v>
      </c>
      <c r="E16174" s="4">
        <f>50.00*(1-Z1%)</f>
        <v>50</v>
      </c>
      <c r="F16174" s="2">
        <v>2</v>
      </c>
      <c r="G16174" s="2"/>
    </row>
    <row r="16175" spans="1:26" customHeight="1" ht="18" hidden="true" outlineLevel="3">
      <c r="A16175" s="2" t="s">
        <v>31253</v>
      </c>
      <c r="B16175" s="3" t="s">
        <v>31254</v>
      </c>
      <c r="C16175" s="2"/>
      <c r="D16175" s="2" t="s">
        <v>16</v>
      </c>
      <c r="E16175" s="4">
        <f>30.00*(1-Z1%)</f>
        <v>30</v>
      </c>
      <c r="F16175" s="2">
        <v>11</v>
      </c>
      <c r="G16175" s="2"/>
    </row>
    <row r="16176" spans="1:26" customHeight="1" ht="18" hidden="true" outlineLevel="3">
      <c r="A16176" s="2" t="s">
        <v>31255</v>
      </c>
      <c r="B16176" s="3" t="s">
        <v>31256</v>
      </c>
      <c r="C16176" s="2"/>
      <c r="D16176" s="2" t="s">
        <v>16</v>
      </c>
      <c r="E16176" s="4">
        <f>30.00*(1-Z1%)</f>
        <v>30</v>
      </c>
      <c r="F16176" s="2">
        <v>3</v>
      </c>
      <c r="G16176" s="2"/>
    </row>
    <row r="16177" spans="1:26" customHeight="1" ht="18" hidden="true" outlineLevel="3">
      <c r="A16177" s="2" t="s">
        <v>31257</v>
      </c>
      <c r="B16177" s="3" t="s">
        <v>31258</v>
      </c>
      <c r="C16177" s="2"/>
      <c r="D16177" s="2" t="s">
        <v>16</v>
      </c>
      <c r="E16177" s="4">
        <f>30.00*(1-Z1%)</f>
        <v>30</v>
      </c>
      <c r="F16177" s="2">
        <v>15</v>
      </c>
      <c r="G16177" s="2"/>
    </row>
    <row r="16178" spans="1:26" customHeight="1" ht="18" hidden="true" outlineLevel="3">
      <c r="A16178" s="2" t="s">
        <v>31259</v>
      </c>
      <c r="B16178" s="3" t="s">
        <v>31260</v>
      </c>
      <c r="C16178" s="2"/>
      <c r="D16178" s="2" t="s">
        <v>16</v>
      </c>
      <c r="E16178" s="4">
        <f>35.00*(1-Z1%)</f>
        <v>35</v>
      </c>
      <c r="F16178" s="2">
        <v>13</v>
      </c>
      <c r="G16178" s="2"/>
    </row>
    <row r="16179" spans="1:26" customHeight="1" ht="18" hidden="true" outlineLevel="3">
      <c r="A16179" s="2" t="s">
        <v>31261</v>
      </c>
      <c r="B16179" s="3" t="s">
        <v>31260</v>
      </c>
      <c r="C16179" s="2"/>
      <c r="D16179" s="2" t="s">
        <v>16</v>
      </c>
      <c r="E16179" s="4">
        <f>30.00*(1-Z1%)</f>
        <v>30</v>
      </c>
      <c r="F16179" s="2">
        <v>15</v>
      </c>
      <c r="G16179" s="2"/>
    </row>
    <row r="16180" spans="1:26" customHeight="1" ht="18" hidden="true" outlineLevel="3">
      <c r="A16180" s="2" t="s">
        <v>31262</v>
      </c>
      <c r="B16180" s="3" t="s">
        <v>31263</v>
      </c>
      <c r="C16180" s="2"/>
      <c r="D16180" s="2" t="s">
        <v>16</v>
      </c>
      <c r="E16180" s="4">
        <f>30.00*(1-Z1%)</f>
        <v>30</v>
      </c>
      <c r="F16180" s="2">
        <v>1</v>
      </c>
      <c r="G16180" s="2"/>
    </row>
    <row r="16181" spans="1:26" customHeight="1" ht="18" hidden="true" outlineLevel="3">
      <c r="A16181" s="2" t="s">
        <v>31264</v>
      </c>
      <c r="B16181" s="3" t="s">
        <v>31265</v>
      </c>
      <c r="C16181" s="2"/>
      <c r="D16181" s="2" t="s">
        <v>16</v>
      </c>
      <c r="E16181" s="4">
        <f>30.00*(1-Z1%)</f>
        <v>30</v>
      </c>
      <c r="F16181" s="2">
        <v>5</v>
      </c>
      <c r="G16181" s="2"/>
    </row>
    <row r="16182" spans="1:26" customHeight="1" ht="18" hidden="true" outlineLevel="3">
      <c r="A16182" s="2" t="s">
        <v>31266</v>
      </c>
      <c r="B16182" s="3" t="s">
        <v>31265</v>
      </c>
      <c r="C16182" s="2"/>
      <c r="D16182" s="2" t="s">
        <v>16</v>
      </c>
      <c r="E16182" s="4">
        <f>30.00*(1-Z1%)</f>
        <v>30</v>
      </c>
      <c r="F16182" s="2">
        <v>2</v>
      </c>
      <c r="G16182" s="2"/>
    </row>
    <row r="16183" spans="1:26" customHeight="1" ht="35" hidden="true" outlineLevel="3">
      <c r="A16183" s="5" t="s">
        <v>31267</v>
      </c>
      <c r="B16183" s="5"/>
      <c r="C16183" s="5"/>
      <c r="D16183" s="5"/>
      <c r="E16183" s="5"/>
      <c r="F16183" s="5"/>
      <c r="G16183" s="5"/>
    </row>
    <row r="16184" spans="1:26" customHeight="1" ht="18" hidden="true" outlineLevel="3">
      <c r="A16184" s="2" t="s">
        <v>31268</v>
      </c>
      <c r="B16184" s="3" t="s">
        <v>31269</v>
      </c>
      <c r="C16184" s="2"/>
      <c r="D16184" s="2" t="s">
        <v>16</v>
      </c>
      <c r="E16184" s="4">
        <f>10.00*(1-Z1%)</f>
        <v>10</v>
      </c>
      <c r="F16184" s="2">
        <v>3</v>
      </c>
      <c r="G16184" s="2"/>
    </row>
    <row r="16185" spans="1:26" customHeight="1" ht="18" hidden="true" outlineLevel="3">
      <c r="A16185" s="2" t="s">
        <v>31270</v>
      </c>
      <c r="B16185" s="3" t="s">
        <v>31271</v>
      </c>
      <c r="C16185" s="2"/>
      <c r="D16185" s="2" t="s">
        <v>16</v>
      </c>
      <c r="E16185" s="4">
        <f>5.00*(1-Z1%)</f>
        <v>5</v>
      </c>
      <c r="F16185" s="2">
        <v>46</v>
      </c>
      <c r="G16185" s="2"/>
    </row>
    <row r="16186" spans="1:26" customHeight="1" ht="18" hidden="true" outlineLevel="3">
      <c r="A16186" s="2" t="s">
        <v>31272</v>
      </c>
      <c r="B16186" s="3" t="s">
        <v>31273</v>
      </c>
      <c r="C16186" s="2"/>
      <c r="D16186" s="2" t="s">
        <v>16</v>
      </c>
      <c r="E16186" s="4">
        <f>10.00*(1-Z1%)</f>
        <v>10</v>
      </c>
      <c r="F16186" s="2">
        <v>87</v>
      </c>
      <c r="G16186" s="2"/>
    </row>
    <row r="16187" spans="1:26" customHeight="1" ht="36" hidden="true" outlineLevel="3">
      <c r="A16187" s="2" t="s">
        <v>31274</v>
      </c>
      <c r="B16187" s="3" t="s">
        <v>31275</v>
      </c>
      <c r="C16187" s="2"/>
      <c r="D16187" s="2" t="s">
        <v>16</v>
      </c>
      <c r="E16187" s="4">
        <f>250.00*(1-Z1%)</f>
        <v>250</v>
      </c>
      <c r="F16187" s="2">
        <v>2</v>
      </c>
      <c r="G16187" s="2"/>
    </row>
    <row r="16188" spans="1:26" customHeight="1" ht="36" hidden="true" outlineLevel="3">
      <c r="A16188" s="2" t="s">
        <v>31276</v>
      </c>
      <c r="B16188" s="3" t="s">
        <v>31277</v>
      </c>
      <c r="C16188" s="2"/>
      <c r="D16188" s="2" t="s">
        <v>16</v>
      </c>
      <c r="E16188" s="4">
        <f>400.00*(1-Z1%)</f>
        <v>400</v>
      </c>
      <c r="F16188" s="2">
        <v>2</v>
      </c>
      <c r="G16188" s="2"/>
    </row>
    <row r="16189" spans="1:26" customHeight="1" ht="18" hidden="true" outlineLevel="3">
      <c r="A16189" s="2" t="s">
        <v>31278</v>
      </c>
      <c r="B16189" s="3" t="s">
        <v>31279</v>
      </c>
      <c r="C16189" s="2"/>
      <c r="D16189" s="2" t="s">
        <v>16</v>
      </c>
      <c r="E16189" s="4">
        <f>20.00*(1-Z1%)</f>
        <v>20</v>
      </c>
      <c r="F16189" s="2">
        <v>3</v>
      </c>
      <c r="G16189" s="2"/>
    </row>
    <row r="16190" spans="1:26" customHeight="1" ht="18" hidden="true" outlineLevel="3">
      <c r="A16190" s="2" t="s">
        <v>31280</v>
      </c>
      <c r="B16190" s="3" t="s">
        <v>31281</v>
      </c>
      <c r="C16190" s="2"/>
      <c r="D16190" s="2" t="s">
        <v>16</v>
      </c>
      <c r="E16190" s="4">
        <f>50.00*(1-Z1%)</f>
        <v>50</v>
      </c>
      <c r="F16190" s="2">
        <v>3</v>
      </c>
      <c r="G16190" s="2"/>
    </row>
    <row r="16191" spans="1:26" customHeight="1" ht="18" hidden="true" outlineLevel="3">
      <c r="A16191" s="2" t="s">
        <v>31282</v>
      </c>
      <c r="B16191" s="3" t="s">
        <v>31283</v>
      </c>
      <c r="C16191" s="2"/>
      <c r="D16191" s="2" t="s">
        <v>16</v>
      </c>
      <c r="E16191" s="4">
        <f>20.00*(1-Z1%)</f>
        <v>20</v>
      </c>
      <c r="F16191" s="2">
        <v>6</v>
      </c>
      <c r="G16191" s="2"/>
    </row>
    <row r="16192" spans="1:26" customHeight="1" ht="18" hidden="true" outlineLevel="3">
      <c r="A16192" s="2" t="s">
        <v>31284</v>
      </c>
      <c r="B16192" s="3" t="s">
        <v>31285</v>
      </c>
      <c r="C16192" s="2"/>
      <c r="D16192" s="2" t="s">
        <v>16</v>
      </c>
      <c r="E16192" s="4">
        <f>40.00*(1-Z1%)</f>
        <v>40</v>
      </c>
      <c r="F16192" s="2">
        <v>3</v>
      </c>
      <c r="G16192" s="2"/>
    </row>
    <row r="16193" spans="1:26" customHeight="1" ht="18" hidden="true" outlineLevel="3">
      <c r="A16193" s="2" t="s">
        <v>31286</v>
      </c>
      <c r="B16193" s="3" t="s">
        <v>31287</v>
      </c>
      <c r="C16193" s="2"/>
      <c r="D16193" s="2" t="s">
        <v>16</v>
      </c>
      <c r="E16193" s="4">
        <f>80.00*(1-Z1%)</f>
        <v>80</v>
      </c>
      <c r="F16193" s="2">
        <v>4</v>
      </c>
      <c r="G16193" s="2"/>
    </row>
    <row r="16194" spans="1:26" customHeight="1" ht="35" hidden="true" outlineLevel="3">
      <c r="A16194" s="5" t="s">
        <v>31288</v>
      </c>
      <c r="B16194" s="5"/>
      <c r="C16194" s="5"/>
      <c r="D16194" s="5"/>
      <c r="E16194" s="5"/>
      <c r="F16194" s="5"/>
      <c r="G16194" s="5"/>
    </row>
    <row r="16195" spans="1:26" customHeight="1" ht="18" hidden="true" outlineLevel="3">
      <c r="A16195" s="2" t="s">
        <v>31289</v>
      </c>
      <c r="B16195" s="3" t="s">
        <v>31290</v>
      </c>
      <c r="C16195" s="2"/>
      <c r="D16195" s="2" t="s">
        <v>16</v>
      </c>
      <c r="E16195" s="4">
        <f>20.00*(1-Z1%)</f>
        <v>20</v>
      </c>
      <c r="F16195" s="2">
        <v>2</v>
      </c>
      <c r="G16195" s="2"/>
    </row>
    <row r="16196" spans="1:26" customHeight="1" ht="18" hidden="true" outlineLevel="3">
      <c r="A16196" s="2" t="s">
        <v>31291</v>
      </c>
      <c r="B16196" s="3" t="s">
        <v>31292</v>
      </c>
      <c r="C16196" s="2"/>
      <c r="D16196" s="2" t="s">
        <v>16</v>
      </c>
      <c r="E16196" s="4">
        <f>30.00*(1-Z1%)</f>
        <v>30</v>
      </c>
      <c r="F16196" s="2">
        <v>2</v>
      </c>
      <c r="G16196" s="2"/>
    </row>
    <row r="16197" spans="1:26" customHeight="1" ht="18" hidden="true" outlineLevel="3">
      <c r="A16197" s="2" t="s">
        <v>31293</v>
      </c>
      <c r="B16197" s="3" t="s">
        <v>31294</v>
      </c>
      <c r="C16197" s="2"/>
      <c r="D16197" s="2" t="s">
        <v>16</v>
      </c>
      <c r="E16197" s="4">
        <f>70.00*(1-Z1%)</f>
        <v>70</v>
      </c>
      <c r="F16197" s="2">
        <v>2</v>
      </c>
      <c r="G16197" s="2"/>
    </row>
    <row r="16198" spans="1:26" customHeight="1" ht="18" hidden="true" outlineLevel="3">
      <c r="A16198" s="2" t="s">
        <v>31295</v>
      </c>
      <c r="B16198" s="3" t="s">
        <v>31296</v>
      </c>
      <c r="C16198" s="2"/>
      <c r="D16198" s="2" t="s">
        <v>16</v>
      </c>
      <c r="E16198" s="4">
        <f>50.00*(1-Z1%)</f>
        <v>50</v>
      </c>
      <c r="F16198" s="2">
        <v>87</v>
      </c>
      <c r="G16198" s="2"/>
    </row>
    <row r="16199" spans="1:26" customHeight="1" ht="18" hidden="true" outlineLevel="3">
      <c r="A16199" s="2" t="s">
        <v>31297</v>
      </c>
      <c r="B16199" s="3" t="s">
        <v>31298</v>
      </c>
      <c r="C16199" s="2"/>
      <c r="D16199" s="2" t="s">
        <v>16</v>
      </c>
      <c r="E16199" s="4">
        <f>25.00*(1-Z1%)</f>
        <v>25</v>
      </c>
      <c r="F16199" s="2">
        <v>9</v>
      </c>
      <c r="G16199" s="2"/>
    </row>
    <row r="16200" spans="1:26" customHeight="1" ht="18" hidden="true" outlineLevel="3">
      <c r="A16200" s="2" t="s">
        <v>31299</v>
      </c>
      <c r="B16200" s="3" t="s">
        <v>31300</v>
      </c>
      <c r="C16200" s="2"/>
      <c r="D16200" s="2" t="s">
        <v>16</v>
      </c>
      <c r="E16200" s="4">
        <f>40.00*(1-Z1%)</f>
        <v>40</v>
      </c>
      <c r="F16200" s="2">
        <v>1</v>
      </c>
      <c r="G16200" s="2"/>
    </row>
    <row r="16201" spans="1:26" customHeight="1" ht="18" hidden="true" outlineLevel="3">
      <c r="A16201" s="2" t="s">
        <v>31301</v>
      </c>
      <c r="B16201" s="3" t="s">
        <v>31302</v>
      </c>
      <c r="C16201" s="2"/>
      <c r="D16201" s="2" t="s">
        <v>16</v>
      </c>
      <c r="E16201" s="4">
        <f>20.00*(1-Z1%)</f>
        <v>20</v>
      </c>
      <c r="F16201" s="2">
        <v>3</v>
      </c>
      <c r="G16201" s="2"/>
    </row>
    <row r="16202" spans="1:26" customHeight="1" ht="18" hidden="true" outlineLevel="3">
      <c r="A16202" s="2" t="s">
        <v>31303</v>
      </c>
      <c r="B16202" s="3" t="s">
        <v>31304</v>
      </c>
      <c r="C16202" s="2"/>
      <c r="D16202" s="2" t="s">
        <v>16</v>
      </c>
      <c r="E16202" s="4">
        <f>5.00*(1-Z1%)</f>
        <v>5</v>
      </c>
      <c r="F16202" s="2">
        <v>10</v>
      </c>
      <c r="G16202" s="2"/>
    </row>
    <row r="16203" spans="1:26" customHeight="1" ht="18" hidden="true" outlineLevel="3">
      <c r="A16203" s="2" t="s">
        <v>31305</v>
      </c>
      <c r="B16203" s="3" t="s">
        <v>31306</v>
      </c>
      <c r="C16203" s="2"/>
      <c r="D16203" s="2" t="s">
        <v>16</v>
      </c>
      <c r="E16203" s="4">
        <f>50.00*(1-Z1%)</f>
        <v>50</v>
      </c>
      <c r="F16203" s="2">
        <v>1</v>
      </c>
      <c r="G16203" s="2"/>
    </row>
    <row r="16204" spans="1:26" customHeight="1" ht="18" hidden="true" outlineLevel="3">
      <c r="A16204" s="2" t="s">
        <v>31307</v>
      </c>
      <c r="B16204" s="3" t="s">
        <v>31308</v>
      </c>
      <c r="C16204" s="2"/>
      <c r="D16204" s="2" t="s">
        <v>16</v>
      </c>
      <c r="E16204" s="4">
        <f>50.00*(1-Z1%)</f>
        <v>50</v>
      </c>
      <c r="F16204" s="2">
        <v>21</v>
      </c>
      <c r="G16204" s="2"/>
    </row>
    <row r="16205" spans="1:26" customHeight="1" ht="18" hidden="true" outlineLevel="3">
      <c r="A16205" s="2" t="s">
        <v>31309</v>
      </c>
      <c r="B16205" s="3" t="s">
        <v>31310</v>
      </c>
      <c r="C16205" s="2"/>
      <c r="D16205" s="2" t="s">
        <v>16</v>
      </c>
      <c r="E16205" s="4">
        <f>30.00*(1-Z1%)</f>
        <v>30</v>
      </c>
      <c r="F16205" s="2">
        <v>10</v>
      </c>
      <c r="G16205" s="2"/>
    </row>
    <row r="16206" spans="1:26" customHeight="1" ht="18" hidden="true" outlineLevel="3">
      <c r="A16206" s="2" t="s">
        <v>31311</v>
      </c>
      <c r="B16206" s="3" t="s">
        <v>31312</v>
      </c>
      <c r="C16206" s="2"/>
      <c r="D16206" s="2" t="s">
        <v>16</v>
      </c>
      <c r="E16206" s="4">
        <f>5.00*(1-Z1%)</f>
        <v>5</v>
      </c>
      <c r="F16206" s="2">
        <v>15</v>
      </c>
      <c r="G16206" s="2"/>
    </row>
    <row r="16207" spans="1:26" customHeight="1" ht="18" hidden="true" outlineLevel="3">
      <c r="A16207" s="2" t="s">
        <v>31313</v>
      </c>
      <c r="B16207" s="3" t="s">
        <v>31314</v>
      </c>
      <c r="C16207" s="2"/>
      <c r="D16207" s="2" t="s">
        <v>16</v>
      </c>
      <c r="E16207" s="4">
        <f>65.00*(1-Z1%)</f>
        <v>65</v>
      </c>
      <c r="F16207" s="2">
        <v>1</v>
      </c>
      <c r="G16207" s="2"/>
    </row>
    <row r="16208" spans="1:26" customHeight="1" ht="18" hidden="true" outlineLevel="3">
      <c r="A16208" s="2" t="s">
        <v>31315</v>
      </c>
      <c r="B16208" s="3" t="s">
        <v>31316</v>
      </c>
      <c r="C16208" s="2"/>
      <c r="D16208" s="2" t="s">
        <v>16</v>
      </c>
      <c r="E16208" s="4">
        <f>20.00*(1-Z1%)</f>
        <v>20</v>
      </c>
      <c r="F16208" s="2">
        <v>3</v>
      </c>
      <c r="G16208" s="2"/>
    </row>
    <row r="16209" spans="1:26" customHeight="1" ht="18" hidden="true" outlineLevel="3">
      <c r="A16209" s="2" t="s">
        <v>31317</v>
      </c>
      <c r="B16209" s="3" t="s">
        <v>31318</v>
      </c>
      <c r="C16209" s="2"/>
      <c r="D16209" s="2" t="s">
        <v>16</v>
      </c>
      <c r="E16209" s="4">
        <f>80.00*(1-Z1%)</f>
        <v>80</v>
      </c>
      <c r="F16209" s="2">
        <v>1</v>
      </c>
      <c r="G16209" s="2"/>
    </row>
    <row r="16210" spans="1:26" customHeight="1" ht="36" hidden="true" outlineLevel="3">
      <c r="A16210" s="2" t="s">
        <v>31319</v>
      </c>
      <c r="B16210" s="3" t="s">
        <v>31320</v>
      </c>
      <c r="C16210" s="2"/>
      <c r="D16210" s="2" t="s">
        <v>16</v>
      </c>
      <c r="E16210" s="4">
        <f>20.00*(1-Z1%)</f>
        <v>20</v>
      </c>
      <c r="F16210" s="2">
        <v>5</v>
      </c>
      <c r="G16210" s="2"/>
    </row>
    <row r="16211" spans="1:26" customHeight="1" ht="36" hidden="true" outlineLevel="3">
      <c r="A16211" s="2" t="s">
        <v>31321</v>
      </c>
      <c r="B16211" s="3" t="s">
        <v>31322</v>
      </c>
      <c r="C16211" s="2"/>
      <c r="D16211" s="2" t="s">
        <v>16</v>
      </c>
      <c r="E16211" s="4">
        <f>20.00*(1-Z1%)</f>
        <v>20</v>
      </c>
      <c r="F16211" s="2">
        <v>5</v>
      </c>
      <c r="G16211" s="2"/>
    </row>
    <row r="16212" spans="1:26" customHeight="1" ht="36" hidden="true" outlineLevel="3">
      <c r="A16212" s="2" t="s">
        <v>31323</v>
      </c>
      <c r="B16212" s="3" t="s">
        <v>31324</v>
      </c>
      <c r="C16212" s="2"/>
      <c r="D16212" s="2" t="s">
        <v>16</v>
      </c>
      <c r="E16212" s="4">
        <f>40.00*(1-Z1%)</f>
        <v>40</v>
      </c>
      <c r="F16212" s="2">
        <v>8</v>
      </c>
      <c r="G16212" s="2"/>
    </row>
    <row r="16213" spans="1:26" customHeight="1" ht="36" hidden="true" outlineLevel="3">
      <c r="A16213" s="2" t="s">
        <v>31325</v>
      </c>
      <c r="B16213" s="3" t="s">
        <v>31326</v>
      </c>
      <c r="C16213" s="2"/>
      <c r="D16213" s="2" t="s">
        <v>16</v>
      </c>
      <c r="E16213" s="4">
        <f>20.00*(1-Z1%)</f>
        <v>20</v>
      </c>
      <c r="F16213" s="2">
        <v>7</v>
      </c>
      <c r="G16213" s="2"/>
    </row>
    <row r="16214" spans="1:26" customHeight="1" ht="36" hidden="true" outlineLevel="3">
      <c r="A16214" s="2" t="s">
        <v>31327</v>
      </c>
      <c r="B16214" s="3" t="s">
        <v>31328</v>
      </c>
      <c r="C16214" s="2"/>
      <c r="D16214" s="2" t="s">
        <v>16</v>
      </c>
      <c r="E16214" s="4">
        <f>10.00*(1-Z1%)</f>
        <v>10</v>
      </c>
      <c r="F16214" s="2">
        <v>5</v>
      </c>
      <c r="G16214" s="2"/>
    </row>
    <row r="16215" spans="1:26" customHeight="1" ht="36" hidden="true" outlineLevel="3">
      <c r="A16215" s="2" t="s">
        <v>31329</v>
      </c>
      <c r="B16215" s="3" t="s">
        <v>31330</v>
      </c>
      <c r="C16215" s="2"/>
      <c r="D16215" s="2" t="s">
        <v>16</v>
      </c>
      <c r="E16215" s="4">
        <f>15.00*(1-Z1%)</f>
        <v>15</v>
      </c>
      <c r="F16215" s="2">
        <v>6</v>
      </c>
      <c r="G16215" s="2"/>
    </row>
    <row r="16216" spans="1:26" customHeight="1" ht="36" hidden="true" outlineLevel="3">
      <c r="A16216" s="2" t="s">
        <v>31331</v>
      </c>
      <c r="B16216" s="3" t="s">
        <v>31332</v>
      </c>
      <c r="C16216" s="2"/>
      <c r="D16216" s="2" t="s">
        <v>16</v>
      </c>
      <c r="E16216" s="4">
        <f>20.00*(1-Z1%)</f>
        <v>20</v>
      </c>
      <c r="F16216" s="2">
        <v>3</v>
      </c>
      <c r="G16216" s="2"/>
    </row>
    <row r="16217" spans="1:26" customHeight="1" ht="35" hidden="true" outlineLevel="2">
      <c r="A16217" s="5" t="s">
        <v>31333</v>
      </c>
      <c r="B16217" s="5"/>
      <c r="C16217" s="5"/>
      <c r="D16217" s="5"/>
      <c r="E16217" s="5"/>
      <c r="F16217" s="5"/>
      <c r="G16217" s="5"/>
    </row>
    <row r="16218" spans="1:26" customHeight="1" ht="35" hidden="true" outlineLevel="3">
      <c r="A16218" s="5" t="s">
        <v>31334</v>
      </c>
      <c r="B16218" s="5"/>
      <c r="C16218" s="5"/>
      <c r="D16218" s="5"/>
      <c r="E16218" s="5"/>
      <c r="F16218" s="5"/>
      <c r="G16218" s="5"/>
    </row>
    <row r="16219" spans="1:26" customHeight="1" ht="18" hidden="true" outlineLevel="3">
      <c r="A16219" s="2" t="s">
        <v>31335</v>
      </c>
      <c r="B16219" s="3" t="s">
        <v>31336</v>
      </c>
      <c r="C16219" s="2"/>
      <c r="D16219" s="2" t="s">
        <v>16</v>
      </c>
      <c r="E16219" s="4">
        <f>40.00*(1-Z1%)</f>
        <v>40</v>
      </c>
      <c r="F16219" s="2">
        <v>2</v>
      </c>
      <c r="G16219" s="2"/>
    </row>
    <row r="16220" spans="1:26" customHeight="1" ht="18" hidden="true" outlineLevel="3">
      <c r="A16220" s="2" t="s">
        <v>31337</v>
      </c>
      <c r="B16220" s="3" t="s">
        <v>31338</v>
      </c>
      <c r="C16220" s="2"/>
      <c r="D16220" s="2" t="s">
        <v>16</v>
      </c>
      <c r="E16220" s="4">
        <f>40.00*(1-Z1%)</f>
        <v>40</v>
      </c>
      <c r="F16220" s="2">
        <v>2</v>
      </c>
      <c r="G16220" s="2"/>
    </row>
    <row r="16221" spans="1:26" customHeight="1" ht="18" hidden="true" outlineLevel="3">
      <c r="A16221" s="2" t="s">
        <v>31339</v>
      </c>
      <c r="B16221" s="3" t="s">
        <v>31340</v>
      </c>
      <c r="C16221" s="2"/>
      <c r="D16221" s="2" t="s">
        <v>16</v>
      </c>
      <c r="E16221" s="4">
        <f>50.00*(1-Z1%)</f>
        <v>50</v>
      </c>
      <c r="F16221" s="2">
        <v>5</v>
      </c>
      <c r="G16221" s="2"/>
    </row>
    <row r="16222" spans="1:26" customHeight="1" ht="18" hidden="true" outlineLevel="3">
      <c r="A16222" s="2" t="s">
        <v>31341</v>
      </c>
      <c r="B16222" s="3" t="s">
        <v>31342</v>
      </c>
      <c r="C16222" s="2"/>
      <c r="D16222" s="2" t="s">
        <v>16</v>
      </c>
      <c r="E16222" s="4">
        <f>50.00*(1-Z1%)</f>
        <v>50</v>
      </c>
      <c r="F16222" s="2">
        <v>3</v>
      </c>
      <c r="G16222" s="2"/>
    </row>
    <row r="16223" spans="1:26" customHeight="1" ht="18" hidden="true" outlineLevel="3">
      <c r="A16223" s="2" t="s">
        <v>31343</v>
      </c>
      <c r="B16223" s="3" t="s">
        <v>31344</v>
      </c>
      <c r="C16223" s="2"/>
      <c r="D16223" s="2" t="s">
        <v>16</v>
      </c>
      <c r="E16223" s="4">
        <f>40.00*(1-Z1%)</f>
        <v>40</v>
      </c>
      <c r="F16223" s="2">
        <v>3</v>
      </c>
      <c r="G16223" s="2"/>
    </row>
    <row r="16224" spans="1:26" customHeight="1" ht="18" hidden="true" outlineLevel="3">
      <c r="A16224" s="2" t="s">
        <v>31345</v>
      </c>
      <c r="B16224" s="3" t="s">
        <v>31346</v>
      </c>
      <c r="C16224" s="2"/>
      <c r="D16224" s="2" t="s">
        <v>16</v>
      </c>
      <c r="E16224" s="4">
        <f>40.00*(1-Z1%)</f>
        <v>40</v>
      </c>
      <c r="F16224" s="2">
        <v>3</v>
      </c>
      <c r="G16224" s="2"/>
    </row>
    <row r="16225" spans="1:26" customHeight="1" ht="18" hidden="true" outlineLevel="3">
      <c r="A16225" s="2" t="s">
        <v>31347</v>
      </c>
      <c r="B16225" s="3" t="s">
        <v>31348</v>
      </c>
      <c r="C16225" s="2"/>
      <c r="D16225" s="2" t="s">
        <v>16</v>
      </c>
      <c r="E16225" s="4">
        <f>40.00*(1-Z1%)</f>
        <v>40</v>
      </c>
      <c r="F16225" s="2">
        <v>5</v>
      </c>
      <c r="G16225" s="2"/>
    </row>
    <row r="16226" spans="1:26" customHeight="1" ht="18" hidden="true" outlineLevel="3">
      <c r="A16226" s="2" t="s">
        <v>31349</v>
      </c>
      <c r="B16226" s="3" t="s">
        <v>31350</v>
      </c>
      <c r="C16226" s="2"/>
      <c r="D16226" s="2" t="s">
        <v>16</v>
      </c>
      <c r="E16226" s="4">
        <f>290.00*(1-Z1%)</f>
        <v>290</v>
      </c>
      <c r="F16226" s="2">
        <v>11</v>
      </c>
      <c r="G16226" s="2"/>
    </row>
    <row r="16227" spans="1:26" customHeight="1" ht="18" hidden="true" outlineLevel="3">
      <c r="A16227" s="2" t="s">
        <v>31351</v>
      </c>
      <c r="B16227" s="3" t="s">
        <v>31352</v>
      </c>
      <c r="C16227" s="2"/>
      <c r="D16227" s="2" t="s">
        <v>16</v>
      </c>
      <c r="E16227" s="4">
        <f>290.00*(1-Z1%)</f>
        <v>290</v>
      </c>
      <c r="F16227" s="2">
        <v>4</v>
      </c>
      <c r="G16227" s="2"/>
    </row>
    <row r="16228" spans="1:26" customHeight="1" ht="18" hidden="true" outlineLevel="3">
      <c r="A16228" s="2" t="s">
        <v>31353</v>
      </c>
      <c r="B16228" s="3" t="s">
        <v>31354</v>
      </c>
      <c r="C16228" s="2"/>
      <c r="D16228" s="2" t="s">
        <v>16</v>
      </c>
      <c r="E16228" s="4">
        <f>290.00*(1-Z1%)</f>
        <v>290</v>
      </c>
      <c r="F16228" s="2">
        <v>2</v>
      </c>
      <c r="G16228" s="2"/>
    </row>
    <row r="16229" spans="1:26" customHeight="1" ht="18" hidden="true" outlineLevel="3">
      <c r="A16229" s="2" t="s">
        <v>31355</v>
      </c>
      <c r="B16229" s="3" t="s">
        <v>31356</v>
      </c>
      <c r="C16229" s="2"/>
      <c r="D16229" s="2" t="s">
        <v>16</v>
      </c>
      <c r="E16229" s="4">
        <f>290.00*(1-Z1%)</f>
        <v>290</v>
      </c>
      <c r="F16229" s="2">
        <v>4</v>
      </c>
      <c r="G16229" s="2"/>
    </row>
    <row r="16230" spans="1:26" customHeight="1" ht="18" hidden="true" outlineLevel="3">
      <c r="A16230" s="2" t="s">
        <v>31357</v>
      </c>
      <c r="B16230" s="3" t="s">
        <v>31358</v>
      </c>
      <c r="C16230" s="2"/>
      <c r="D16230" s="2" t="s">
        <v>16</v>
      </c>
      <c r="E16230" s="4">
        <f>250.00*(1-Z1%)</f>
        <v>250</v>
      </c>
      <c r="F16230" s="2">
        <v>2</v>
      </c>
      <c r="G16230" s="2"/>
    </row>
    <row r="16231" spans="1:26" customHeight="1" ht="18" hidden="true" outlineLevel="3">
      <c r="A16231" s="2" t="s">
        <v>31359</v>
      </c>
      <c r="B16231" s="3" t="s">
        <v>31360</v>
      </c>
      <c r="C16231" s="2"/>
      <c r="D16231" s="2" t="s">
        <v>16</v>
      </c>
      <c r="E16231" s="4">
        <f>450.00*(1-Z1%)</f>
        <v>450</v>
      </c>
      <c r="F16231" s="2">
        <v>7</v>
      </c>
      <c r="G16231" s="2"/>
    </row>
    <row r="16232" spans="1:26" customHeight="1" ht="18" hidden="true" outlineLevel="3">
      <c r="A16232" s="2" t="s">
        <v>31361</v>
      </c>
      <c r="B16232" s="3" t="s">
        <v>31362</v>
      </c>
      <c r="C16232" s="2"/>
      <c r="D16232" s="2" t="s">
        <v>16</v>
      </c>
      <c r="E16232" s="4">
        <f>350.00*(1-Z1%)</f>
        <v>350</v>
      </c>
      <c r="F16232" s="2">
        <v>2</v>
      </c>
      <c r="G16232" s="2"/>
    </row>
    <row r="16233" spans="1:26" customHeight="1" ht="18" hidden="true" outlineLevel="3">
      <c r="A16233" s="2" t="s">
        <v>31363</v>
      </c>
      <c r="B16233" s="3" t="s">
        <v>31364</v>
      </c>
      <c r="C16233" s="2"/>
      <c r="D16233" s="2" t="s">
        <v>16</v>
      </c>
      <c r="E16233" s="4">
        <f>250.00*(1-Z1%)</f>
        <v>250</v>
      </c>
      <c r="F16233" s="2">
        <v>1</v>
      </c>
      <c r="G16233" s="2"/>
    </row>
    <row r="16234" spans="1:26" customHeight="1" ht="18" hidden="true" outlineLevel="3">
      <c r="A16234" s="2" t="s">
        <v>31365</v>
      </c>
      <c r="B16234" s="3" t="s">
        <v>31366</v>
      </c>
      <c r="C16234" s="2"/>
      <c r="D16234" s="2" t="s">
        <v>16</v>
      </c>
      <c r="E16234" s="4">
        <f>400.00*(1-Z1%)</f>
        <v>400</v>
      </c>
      <c r="F16234" s="2">
        <v>5</v>
      </c>
      <c r="G16234" s="2"/>
    </row>
    <row r="16235" spans="1:26" customHeight="1" ht="35" hidden="true" outlineLevel="3">
      <c r="A16235" s="5" t="s">
        <v>31367</v>
      </c>
      <c r="B16235" s="5"/>
      <c r="C16235" s="5"/>
      <c r="D16235" s="5"/>
      <c r="E16235" s="5"/>
      <c r="F16235" s="5"/>
      <c r="G16235" s="5"/>
    </row>
    <row r="16236" spans="1:26" customHeight="1" ht="18" hidden="true" outlineLevel="3">
      <c r="A16236" s="2" t="s">
        <v>31368</v>
      </c>
      <c r="B16236" s="3" t="s">
        <v>31369</v>
      </c>
      <c r="C16236" s="2"/>
      <c r="D16236" s="2" t="s">
        <v>16</v>
      </c>
      <c r="E16236" s="4">
        <f>50.00*(1-Z1%)</f>
        <v>50</v>
      </c>
      <c r="F16236" s="2">
        <v>1</v>
      </c>
      <c r="G16236" s="2"/>
    </row>
    <row r="16237" spans="1:26" customHeight="1" ht="18" hidden="true" outlineLevel="3">
      <c r="A16237" s="2" t="s">
        <v>31370</v>
      </c>
      <c r="B16237" s="3" t="s">
        <v>31371</v>
      </c>
      <c r="C16237" s="2"/>
      <c r="D16237" s="2" t="s">
        <v>16</v>
      </c>
      <c r="E16237" s="4">
        <f>50.00*(1-Z1%)</f>
        <v>50</v>
      </c>
      <c r="F16237" s="2">
        <v>2</v>
      </c>
      <c r="G16237" s="2"/>
    </row>
    <row r="16238" spans="1:26" customHeight="1" ht="18" hidden="true" outlineLevel="3">
      <c r="A16238" s="2" t="s">
        <v>31372</v>
      </c>
      <c r="B16238" s="3" t="s">
        <v>31373</v>
      </c>
      <c r="C16238" s="2"/>
      <c r="D16238" s="2" t="s">
        <v>16</v>
      </c>
      <c r="E16238" s="4">
        <f>50.00*(1-Z1%)</f>
        <v>50</v>
      </c>
      <c r="F16238" s="2">
        <v>2</v>
      </c>
      <c r="G16238" s="2"/>
    </row>
    <row r="16239" spans="1:26" customHeight="1" ht="18" hidden="true" outlineLevel="3">
      <c r="A16239" s="2" t="s">
        <v>31374</v>
      </c>
      <c r="B16239" s="3" t="s">
        <v>31375</v>
      </c>
      <c r="C16239" s="2"/>
      <c r="D16239" s="2" t="s">
        <v>16</v>
      </c>
      <c r="E16239" s="4">
        <f>50.00*(1-Z1%)</f>
        <v>50</v>
      </c>
      <c r="F16239" s="2">
        <v>1</v>
      </c>
      <c r="G16239" s="2"/>
    </row>
    <row r="16240" spans="1:26" customHeight="1" ht="36" hidden="true" outlineLevel="3">
      <c r="A16240" s="2" t="s">
        <v>31376</v>
      </c>
      <c r="B16240" s="3" t="s">
        <v>31377</v>
      </c>
      <c r="C16240" s="2"/>
      <c r="D16240" s="2" t="s">
        <v>16</v>
      </c>
      <c r="E16240" s="4">
        <f>30.00*(1-Z1%)</f>
        <v>30</v>
      </c>
      <c r="F16240" s="2">
        <v>2</v>
      </c>
      <c r="G16240" s="2"/>
    </row>
    <row r="16241" spans="1:26" customHeight="1" ht="18" hidden="true" outlineLevel="3">
      <c r="A16241" s="2" t="s">
        <v>31378</v>
      </c>
      <c r="B16241" s="3" t="s">
        <v>31379</v>
      </c>
      <c r="C16241" s="2"/>
      <c r="D16241" s="2" t="s">
        <v>16</v>
      </c>
      <c r="E16241" s="4">
        <f>35.00*(1-Z1%)</f>
        <v>35</v>
      </c>
      <c r="F16241" s="2">
        <v>2</v>
      </c>
      <c r="G16241" s="2"/>
    </row>
    <row r="16242" spans="1:26" customHeight="1" ht="18" hidden="true" outlineLevel="3">
      <c r="A16242" s="2" t="s">
        <v>31380</v>
      </c>
      <c r="B16242" s="3" t="s">
        <v>31381</v>
      </c>
      <c r="C16242" s="2"/>
      <c r="D16242" s="2" t="s">
        <v>16</v>
      </c>
      <c r="E16242" s="4">
        <f>30.00*(1-Z1%)</f>
        <v>30</v>
      </c>
      <c r="F16242" s="2">
        <v>2</v>
      </c>
      <c r="G16242" s="2"/>
    </row>
    <row r="16243" spans="1:26" customHeight="1" ht="18" hidden="true" outlineLevel="3">
      <c r="A16243" s="2" t="s">
        <v>31382</v>
      </c>
      <c r="B16243" s="3" t="s">
        <v>31383</v>
      </c>
      <c r="C16243" s="2"/>
      <c r="D16243" s="2" t="s">
        <v>16</v>
      </c>
      <c r="E16243" s="4">
        <f>30.00*(1-Z1%)</f>
        <v>30</v>
      </c>
      <c r="F16243" s="2">
        <v>2</v>
      </c>
      <c r="G16243" s="2"/>
    </row>
    <row r="16244" spans="1:26" customHeight="1" ht="18" hidden="true" outlineLevel="3">
      <c r="A16244" s="2" t="s">
        <v>31384</v>
      </c>
      <c r="B16244" s="3" t="s">
        <v>31385</v>
      </c>
      <c r="C16244" s="2"/>
      <c r="D16244" s="2" t="s">
        <v>16</v>
      </c>
      <c r="E16244" s="4">
        <f>30.00*(1-Z1%)</f>
        <v>30</v>
      </c>
      <c r="F16244" s="2">
        <v>2</v>
      </c>
      <c r="G16244" s="2"/>
    </row>
    <row r="16245" spans="1:26" customHeight="1" ht="36" hidden="true" outlineLevel="3">
      <c r="A16245" s="2" t="s">
        <v>31386</v>
      </c>
      <c r="B16245" s="3" t="s">
        <v>31387</v>
      </c>
      <c r="C16245" s="2"/>
      <c r="D16245" s="2" t="s">
        <v>16</v>
      </c>
      <c r="E16245" s="4">
        <f>50.00*(1-Z1%)</f>
        <v>50</v>
      </c>
      <c r="F16245" s="2">
        <v>2</v>
      </c>
      <c r="G16245" s="2"/>
    </row>
    <row r="16246" spans="1:26" customHeight="1" ht="18" hidden="true" outlineLevel="3">
      <c r="A16246" s="2" t="s">
        <v>31388</v>
      </c>
      <c r="B16246" s="3" t="s">
        <v>31389</v>
      </c>
      <c r="C16246" s="2"/>
      <c r="D16246" s="2" t="s">
        <v>16</v>
      </c>
      <c r="E16246" s="4">
        <f>50.00*(1-Z1%)</f>
        <v>50</v>
      </c>
      <c r="F16246" s="2">
        <v>3</v>
      </c>
      <c r="G16246" s="2"/>
    </row>
    <row r="16247" spans="1:26" customHeight="1" ht="18" hidden="true" outlineLevel="3">
      <c r="A16247" s="2" t="s">
        <v>31390</v>
      </c>
      <c r="B16247" s="3" t="s">
        <v>31391</v>
      </c>
      <c r="C16247" s="2"/>
      <c r="D16247" s="2" t="s">
        <v>16</v>
      </c>
      <c r="E16247" s="4">
        <f>50.00*(1-Z1%)</f>
        <v>50</v>
      </c>
      <c r="F16247" s="2">
        <v>3</v>
      </c>
      <c r="G16247" s="2"/>
    </row>
    <row r="16248" spans="1:26" customHeight="1" ht="35" hidden="true" outlineLevel="3">
      <c r="A16248" s="5" t="s">
        <v>31392</v>
      </c>
      <c r="B16248" s="5"/>
      <c r="C16248" s="5"/>
      <c r="D16248" s="5"/>
      <c r="E16248" s="5"/>
      <c r="F16248" s="5"/>
      <c r="G16248" s="5"/>
    </row>
    <row r="16249" spans="1:26" customHeight="1" ht="18" hidden="true" outlineLevel="3">
      <c r="A16249" s="2" t="s">
        <v>31393</v>
      </c>
      <c r="B16249" s="3" t="s">
        <v>31394</v>
      </c>
      <c r="C16249" s="2"/>
      <c r="D16249" s="2" t="s">
        <v>16</v>
      </c>
      <c r="E16249" s="4">
        <f>150.00*(1-Z1%)</f>
        <v>150</v>
      </c>
      <c r="F16249" s="2">
        <v>4</v>
      </c>
      <c r="G16249" s="2"/>
    </row>
    <row r="16250" spans="1:26" customHeight="1" ht="36" hidden="true" outlineLevel="3">
      <c r="A16250" s="2" t="s">
        <v>31395</v>
      </c>
      <c r="B16250" s="3" t="s">
        <v>31396</v>
      </c>
      <c r="C16250" s="2"/>
      <c r="D16250" s="2" t="s">
        <v>16</v>
      </c>
      <c r="E16250" s="4">
        <f>60.00*(1-Z1%)</f>
        <v>60</v>
      </c>
      <c r="F16250" s="2">
        <v>10</v>
      </c>
      <c r="G16250" s="2"/>
    </row>
    <row r="16251" spans="1:26" customHeight="1" ht="36" hidden="true" outlineLevel="3">
      <c r="A16251" s="2" t="s">
        <v>31397</v>
      </c>
      <c r="B16251" s="3" t="s">
        <v>31398</v>
      </c>
      <c r="C16251" s="2"/>
      <c r="D16251" s="2" t="s">
        <v>16</v>
      </c>
      <c r="E16251" s="4">
        <f>60.00*(1-Z1%)</f>
        <v>60</v>
      </c>
      <c r="F16251" s="2">
        <v>11</v>
      </c>
      <c r="G16251" s="2"/>
    </row>
    <row r="16252" spans="1:26" customHeight="1" ht="18" hidden="true" outlineLevel="3">
      <c r="A16252" s="2" t="s">
        <v>31399</v>
      </c>
      <c r="B16252" s="3" t="s">
        <v>31400</v>
      </c>
      <c r="C16252" s="2"/>
      <c r="D16252" s="2" t="s">
        <v>16</v>
      </c>
      <c r="E16252" s="4">
        <f>60.00*(1-Z1%)</f>
        <v>60</v>
      </c>
      <c r="F16252" s="2">
        <v>10</v>
      </c>
      <c r="G16252" s="2"/>
    </row>
    <row r="16253" spans="1:26" customHeight="1" ht="36" hidden="true" outlineLevel="3">
      <c r="A16253" s="2" t="s">
        <v>31401</v>
      </c>
      <c r="B16253" s="3" t="s">
        <v>31402</v>
      </c>
      <c r="C16253" s="2"/>
      <c r="D16253" s="2" t="s">
        <v>16</v>
      </c>
      <c r="E16253" s="4">
        <f>60.00*(1-Z1%)</f>
        <v>60</v>
      </c>
      <c r="F16253" s="2">
        <v>10</v>
      </c>
      <c r="G16253" s="2"/>
    </row>
    <row r="16254" spans="1:26" customHeight="1" ht="18" hidden="true" outlineLevel="3">
      <c r="A16254" s="2" t="s">
        <v>31403</v>
      </c>
      <c r="B16254" s="3" t="s">
        <v>31404</v>
      </c>
      <c r="C16254" s="2"/>
      <c r="D16254" s="2" t="s">
        <v>16</v>
      </c>
      <c r="E16254" s="4">
        <f>60.00*(1-Z1%)</f>
        <v>60</v>
      </c>
      <c r="F16254" s="2">
        <v>10</v>
      </c>
      <c r="G16254" s="2"/>
    </row>
    <row r="16255" spans="1:26" customHeight="1" ht="18" hidden="true" outlineLevel="3">
      <c r="A16255" s="2" t="s">
        <v>31405</v>
      </c>
      <c r="B16255" s="3" t="s">
        <v>31406</v>
      </c>
      <c r="C16255" s="2"/>
      <c r="D16255" s="2" t="s">
        <v>16</v>
      </c>
      <c r="E16255" s="4">
        <f>150.00*(1-Z1%)</f>
        <v>150</v>
      </c>
      <c r="F16255" s="2">
        <v>2</v>
      </c>
      <c r="G16255" s="2"/>
    </row>
    <row r="16256" spans="1:26" customHeight="1" ht="18" hidden="true" outlineLevel="3">
      <c r="A16256" s="2" t="s">
        <v>31407</v>
      </c>
      <c r="B16256" s="3" t="s">
        <v>31408</v>
      </c>
      <c r="C16256" s="2"/>
      <c r="D16256" s="2" t="s">
        <v>16</v>
      </c>
      <c r="E16256" s="4">
        <f>100.00*(1-Z1%)</f>
        <v>100</v>
      </c>
      <c r="F16256" s="2">
        <v>4</v>
      </c>
      <c r="G16256" s="2"/>
    </row>
    <row r="16257" spans="1:26" customHeight="1" ht="18" hidden="true" outlineLevel="3">
      <c r="A16257" s="2" t="s">
        <v>31409</v>
      </c>
      <c r="B16257" s="3" t="s">
        <v>31410</v>
      </c>
      <c r="C16257" s="2"/>
      <c r="D16257" s="2" t="s">
        <v>16</v>
      </c>
      <c r="E16257" s="4">
        <f>80.00*(1-Z1%)</f>
        <v>80</v>
      </c>
      <c r="F16257" s="2">
        <v>5</v>
      </c>
      <c r="G16257" s="2"/>
    </row>
    <row r="16258" spans="1:26" customHeight="1" ht="18" hidden="true" outlineLevel="3">
      <c r="A16258" s="2" t="s">
        <v>31411</v>
      </c>
      <c r="B16258" s="3" t="s">
        <v>31412</v>
      </c>
      <c r="C16258" s="2"/>
      <c r="D16258" s="2" t="s">
        <v>16</v>
      </c>
      <c r="E16258" s="4">
        <f>80.00*(1-Z1%)</f>
        <v>80</v>
      </c>
      <c r="F16258" s="2">
        <v>1</v>
      </c>
      <c r="G16258" s="2"/>
    </row>
    <row r="16259" spans="1:26" customHeight="1" ht="18" hidden="true" outlineLevel="3">
      <c r="A16259" s="2" t="s">
        <v>31413</v>
      </c>
      <c r="B16259" s="3" t="s">
        <v>31414</v>
      </c>
      <c r="C16259" s="2"/>
      <c r="D16259" s="2" t="s">
        <v>16</v>
      </c>
      <c r="E16259" s="4">
        <f>100.00*(1-Z1%)</f>
        <v>100</v>
      </c>
      <c r="F16259" s="2">
        <v>1</v>
      </c>
      <c r="G16259" s="2"/>
    </row>
    <row r="16260" spans="1:26" customHeight="1" ht="18" hidden="true" outlineLevel="3">
      <c r="A16260" s="2" t="s">
        <v>31415</v>
      </c>
      <c r="B16260" s="3" t="s">
        <v>31416</v>
      </c>
      <c r="C16260" s="2"/>
      <c r="D16260" s="2" t="s">
        <v>16</v>
      </c>
      <c r="E16260" s="4">
        <f>150.00*(1-Z1%)</f>
        <v>150</v>
      </c>
      <c r="F16260" s="2">
        <v>2</v>
      </c>
      <c r="G16260" s="2"/>
    </row>
    <row r="16261" spans="1:26" customHeight="1" ht="36" hidden="true" outlineLevel="3">
      <c r="A16261" s="2" t="s">
        <v>31417</v>
      </c>
      <c r="B16261" s="3" t="s">
        <v>31418</v>
      </c>
      <c r="C16261" s="2"/>
      <c r="D16261" s="2" t="s">
        <v>16</v>
      </c>
      <c r="E16261" s="4">
        <f>60.00*(1-Z1%)</f>
        <v>60</v>
      </c>
      <c r="F16261" s="2">
        <v>10</v>
      </c>
      <c r="G16261" s="2"/>
    </row>
    <row r="16262" spans="1:26" customHeight="1" ht="36" hidden="true" outlineLevel="3">
      <c r="A16262" s="2" t="s">
        <v>31419</v>
      </c>
      <c r="B16262" s="3" t="s">
        <v>31420</v>
      </c>
      <c r="C16262" s="2"/>
      <c r="D16262" s="2" t="s">
        <v>16</v>
      </c>
      <c r="E16262" s="4">
        <f>90.00*(1-Z1%)</f>
        <v>90</v>
      </c>
      <c r="F16262" s="2">
        <v>1</v>
      </c>
      <c r="G16262" s="2"/>
    </row>
    <row r="16263" spans="1:26" customHeight="1" ht="36" hidden="true" outlineLevel="3">
      <c r="A16263" s="2" t="s">
        <v>31421</v>
      </c>
      <c r="B16263" s="3" t="s">
        <v>31422</v>
      </c>
      <c r="C16263" s="2"/>
      <c r="D16263" s="2" t="s">
        <v>16</v>
      </c>
      <c r="E16263" s="4">
        <f>90.00*(1-Z1%)</f>
        <v>90</v>
      </c>
      <c r="F16263" s="2">
        <v>2</v>
      </c>
      <c r="G16263" s="2"/>
    </row>
    <row r="16264" spans="1:26" customHeight="1" ht="36" hidden="true" outlineLevel="3">
      <c r="A16264" s="2" t="s">
        <v>31423</v>
      </c>
      <c r="B16264" s="3" t="s">
        <v>31424</v>
      </c>
      <c r="C16264" s="2"/>
      <c r="D16264" s="2" t="s">
        <v>16</v>
      </c>
      <c r="E16264" s="4">
        <f>60.00*(1-Z1%)</f>
        <v>60</v>
      </c>
      <c r="F16264" s="2">
        <v>5</v>
      </c>
      <c r="G16264" s="2"/>
    </row>
    <row r="16265" spans="1:26" customHeight="1" ht="36" hidden="true" outlineLevel="3">
      <c r="A16265" s="2" t="s">
        <v>31425</v>
      </c>
      <c r="B16265" s="3" t="s">
        <v>31426</v>
      </c>
      <c r="C16265" s="2"/>
      <c r="D16265" s="2" t="s">
        <v>16</v>
      </c>
      <c r="E16265" s="4">
        <f>90.00*(1-Z1%)</f>
        <v>90</v>
      </c>
      <c r="F16265" s="2">
        <v>9</v>
      </c>
      <c r="G16265" s="2"/>
    </row>
    <row r="16266" spans="1:26" customHeight="1" ht="36" hidden="true" outlineLevel="3">
      <c r="A16266" s="2" t="s">
        <v>31427</v>
      </c>
      <c r="B16266" s="3" t="s">
        <v>31428</v>
      </c>
      <c r="C16266" s="2"/>
      <c r="D16266" s="2" t="s">
        <v>16</v>
      </c>
      <c r="E16266" s="4">
        <f>70.00*(1-Z1%)</f>
        <v>70</v>
      </c>
      <c r="F16266" s="2">
        <v>11</v>
      </c>
      <c r="G16266" s="2"/>
    </row>
    <row r="16267" spans="1:26" customHeight="1" ht="36" hidden="true" outlineLevel="3">
      <c r="A16267" s="2" t="s">
        <v>31429</v>
      </c>
      <c r="B16267" s="3" t="s">
        <v>31430</v>
      </c>
      <c r="C16267" s="2"/>
      <c r="D16267" s="2" t="s">
        <v>16</v>
      </c>
      <c r="E16267" s="4">
        <f>90.00*(1-Z1%)</f>
        <v>90</v>
      </c>
      <c r="F16267" s="2">
        <v>3</v>
      </c>
      <c r="G16267" s="2"/>
    </row>
    <row r="16268" spans="1:26" customHeight="1" ht="18" hidden="true" outlineLevel="3">
      <c r="A16268" s="2" t="s">
        <v>31431</v>
      </c>
      <c r="B16268" s="3" t="s">
        <v>31432</v>
      </c>
      <c r="C16268" s="2"/>
      <c r="D16268" s="2" t="s">
        <v>16</v>
      </c>
      <c r="E16268" s="4">
        <f>50.00*(1-Z1%)</f>
        <v>50</v>
      </c>
      <c r="F16268" s="2">
        <v>5</v>
      </c>
      <c r="G16268" s="2"/>
    </row>
    <row r="16269" spans="1:26" customHeight="1" ht="18" hidden="true" outlineLevel="3">
      <c r="A16269" s="2" t="s">
        <v>31433</v>
      </c>
      <c r="B16269" s="3" t="s">
        <v>31434</v>
      </c>
      <c r="C16269" s="2"/>
      <c r="D16269" s="2" t="s">
        <v>16</v>
      </c>
      <c r="E16269" s="4">
        <f>60.00*(1-Z1%)</f>
        <v>60</v>
      </c>
      <c r="F16269" s="2">
        <v>4</v>
      </c>
      <c r="G16269" s="2"/>
    </row>
    <row r="16270" spans="1:26" customHeight="1" ht="18" hidden="true" outlineLevel="3">
      <c r="A16270" s="2" t="s">
        <v>31435</v>
      </c>
      <c r="B16270" s="3" t="s">
        <v>31436</v>
      </c>
      <c r="C16270" s="2"/>
      <c r="D16270" s="2" t="s">
        <v>16</v>
      </c>
      <c r="E16270" s="4">
        <f>50.00*(1-Z1%)</f>
        <v>50</v>
      </c>
      <c r="F16270" s="2">
        <v>2</v>
      </c>
      <c r="G16270" s="2"/>
    </row>
    <row r="16271" spans="1:26" customHeight="1" ht="18" hidden="true" outlineLevel="3">
      <c r="A16271" s="2" t="s">
        <v>31437</v>
      </c>
      <c r="B16271" s="3" t="s">
        <v>31438</v>
      </c>
      <c r="C16271" s="2"/>
      <c r="D16271" s="2" t="s">
        <v>16</v>
      </c>
      <c r="E16271" s="4">
        <f>50.00*(1-Z1%)</f>
        <v>50</v>
      </c>
      <c r="F16271" s="2">
        <v>2</v>
      </c>
      <c r="G16271" s="2"/>
    </row>
    <row r="16272" spans="1:26" customHeight="1" ht="18" hidden="true" outlineLevel="3">
      <c r="A16272" s="2" t="s">
        <v>31439</v>
      </c>
      <c r="B16272" s="3" t="s">
        <v>31440</v>
      </c>
      <c r="C16272" s="2"/>
      <c r="D16272" s="2" t="s">
        <v>16</v>
      </c>
      <c r="E16272" s="4">
        <f>50.00*(1-Z1%)</f>
        <v>50</v>
      </c>
      <c r="F16272" s="2">
        <v>1</v>
      </c>
      <c r="G16272" s="2"/>
    </row>
    <row r="16273" spans="1:26" customHeight="1" ht="36" hidden="true" outlineLevel="3">
      <c r="A16273" s="2" t="s">
        <v>31441</v>
      </c>
      <c r="B16273" s="3" t="s">
        <v>31442</v>
      </c>
      <c r="C16273" s="2"/>
      <c r="D16273" s="2" t="s">
        <v>16</v>
      </c>
      <c r="E16273" s="4">
        <f>80.00*(1-Z1%)</f>
        <v>80</v>
      </c>
      <c r="F16273" s="2">
        <v>5</v>
      </c>
      <c r="G16273" s="2"/>
    </row>
    <row r="16274" spans="1:26" customHeight="1" ht="36" hidden="true" outlineLevel="3">
      <c r="A16274" s="2" t="s">
        <v>31443</v>
      </c>
      <c r="B16274" s="3" t="s">
        <v>31444</v>
      </c>
      <c r="C16274" s="2"/>
      <c r="D16274" s="2" t="s">
        <v>16</v>
      </c>
      <c r="E16274" s="4">
        <f>80.00*(1-Z1%)</f>
        <v>80</v>
      </c>
      <c r="F16274" s="2">
        <v>6</v>
      </c>
      <c r="G16274" s="2"/>
    </row>
    <row r="16275" spans="1:26" customHeight="1" ht="36" hidden="true" outlineLevel="3">
      <c r="A16275" s="2" t="s">
        <v>31445</v>
      </c>
      <c r="B16275" s="3" t="s">
        <v>31446</v>
      </c>
      <c r="C16275" s="2"/>
      <c r="D16275" s="2" t="s">
        <v>16</v>
      </c>
      <c r="E16275" s="4">
        <f>35.00*(1-Z1%)</f>
        <v>35</v>
      </c>
      <c r="F16275" s="2">
        <v>1</v>
      </c>
      <c r="G16275" s="2"/>
    </row>
    <row r="16276" spans="1:26" customHeight="1" ht="36" hidden="true" outlineLevel="3">
      <c r="A16276" s="2" t="s">
        <v>31447</v>
      </c>
      <c r="B16276" s="3" t="s">
        <v>31448</v>
      </c>
      <c r="C16276" s="2"/>
      <c r="D16276" s="2" t="s">
        <v>16</v>
      </c>
      <c r="E16276" s="4">
        <f>65.00*(1-Z1%)</f>
        <v>65</v>
      </c>
      <c r="F16276" s="2">
        <v>1</v>
      </c>
      <c r="G16276" s="2"/>
    </row>
    <row r="16277" spans="1:26" customHeight="1" ht="35" hidden="true" outlineLevel="3">
      <c r="A16277" s="5" t="s">
        <v>31449</v>
      </c>
      <c r="B16277" s="5"/>
      <c r="C16277" s="5"/>
      <c r="D16277" s="5"/>
      <c r="E16277" s="5"/>
      <c r="F16277" s="5"/>
      <c r="G16277" s="5"/>
    </row>
    <row r="16278" spans="1:26" customHeight="1" ht="18" hidden="true" outlineLevel="3">
      <c r="A16278" s="2" t="s">
        <v>31450</v>
      </c>
      <c r="B16278" s="3" t="s">
        <v>31451</v>
      </c>
      <c r="C16278" s="2"/>
      <c r="D16278" s="2" t="s">
        <v>16</v>
      </c>
      <c r="E16278" s="4">
        <f>40.00*(1-Z1%)</f>
        <v>40</v>
      </c>
      <c r="F16278" s="2">
        <v>4</v>
      </c>
      <c r="G16278" s="2"/>
    </row>
    <row r="16279" spans="1:26" customHeight="1" ht="18" hidden="true" outlineLevel="3">
      <c r="A16279" s="2" t="s">
        <v>31452</v>
      </c>
      <c r="B16279" s="3" t="s">
        <v>31453</v>
      </c>
      <c r="C16279" s="2"/>
      <c r="D16279" s="2" t="s">
        <v>16</v>
      </c>
      <c r="E16279" s="4">
        <f>40.00*(1-Z1%)</f>
        <v>40</v>
      </c>
      <c r="F16279" s="2">
        <v>3</v>
      </c>
      <c r="G16279" s="2"/>
    </row>
    <row r="16280" spans="1:26" customHeight="1" ht="18" hidden="true" outlineLevel="3">
      <c r="A16280" s="2" t="s">
        <v>31454</v>
      </c>
      <c r="B16280" s="3" t="s">
        <v>31455</v>
      </c>
      <c r="C16280" s="2"/>
      <c r="D16280" s="2" t="s">
        <v>16</v>
      </c>
      <c r="E16280" s="4">
        <f>40.00*(1-Z1%)</f>
        <v>40</v>
      </c>
      <c r="F16280" s="2">
        <v>1</v>
      </c>
      <c r="G16280" s="2"/>
    </row>
    <row r="16281" spans="1:26" customHeight="1" ht="18" hidden="true" outlineLevel="3">
      <c r="A16281" s="2" t="s">
        <v>31456</v>
      </c>
      <c r="B16281" s="3" t="s">
        <v>31457</v>
      </c>
      <c r="C16281" s="2"/>
      <c r="D16281" s="2" t="s">
        <v>16</v>
      </c>
      <c r="E16281" s="4">
        <f>40.00*(1-Z1%)</f>
        <v>40</v>
      </c>
      <c r="F16281" s="2">
        <v>3</v>
      </c>
      <c r="G16281" s="2"/>
    </row>
    <row r="16282" spans="1:26" customHeight="1" ht="18" hidden="true" outlineLevel="3">
      <c r="A16282" s="2" t="s">
        <v>31458</v>
      </c>
      <c r="B16282" s="3" t="s">
        <v>31459</v>
      </c>
      <c r="C16282" s="2"/>
      <c r="D16282" s="2" t="s">
        <v>16</v>
      </c>
      <c r="E16282" s="4">
        <f>40.00*(1-Z1%)</f>
        <v>40</v>
      </c>
      <c r="F16282" s="2">
        <v>1</v>
      </c>
      <c r="G16282" s="2"/>
    </row>
    <row r="16283" spans="1:26" customHeight="1" ht="18" hidden="true" outlineLevel="3">
      <c r="A16283" s="2" t="s">
        <v>31460</v>
      </c>
      <c r="B16283" s="3" t="s">
        <v>31461</v>
      </c>
      <c r="C16283" s="2"/>
      <c r="D16283" s="2" t="s">
        <v>16</v>
      </c>
      <c r="E16283" s="4">
        <f>40.00*(1-Z1%)</f>
        <v>40</v>
      </c>
      <c r="F16283" s="2">
        <v>5</v>
      </c>
      <c r="G16283" s="2"/>
    </row>
    <row r="16284" spans="1:26" customHeight="1" ht="18" hidden="true" outlineLevel="3">
      <c r="A16284" s="2" t="s">
        <v>31462</v>
      </c>
      <c r="B16284" s="3" t="s">
        <v>31463</v>
      </c>
      <c r="C16284" s="2"/>
      <c r="D16284" s="2" t="s">
        <v>16</v>
      </c>
      <c r="E16284" s="4">
        <f>40.00*(1-Z1%)</f>
        <v>40</v>
      </c>
      <c r="F16284" s="2">
        <v>2</v>
      </c>
      <c r="G16284" s="2"/>
    </row>
    <row r="16285" spans="1:26" customHeight="1" ht="18" hidden="true" outlineLevel="3">
      <c r="A16285" s="2" t="s">
        <v>31464</v>
      </c>
      <c r="B16285" s="3" t="s">
        <v>31465</v>
      </c>
      <c r="C16285" s="2"/>
      <c r="D16285" s="2" t="s">
        <v>16</v>
      </c>
      <c r="E16285" s="4">
        <f>40.00*(1-Z1%)</f>
        <v>40</v>
      </c>
      <c r="F16285" s="2">
        <v>3</v>
      </c>
      <c r="G16285" s="2"/>
    </row>
    <row r="16286" spans="1:26" customHeight="1" ht="18" hidden="true" outlineLevel="3">
      <c r="A16286" s="2" t="s">
        <v>31466</v>
      </c>
      <c r="B16286" s="3" t="s">
        <v>31467</v>
      </c>
      <c r="C16286" s="2"/>
      <c r="D16286" s="2" t="s">
        <v>16</v>
      </c>
      <c r="E16286" s="4">
        <f>15.00*(1-Z1%)</f>
        <v>15</v>
      </c>
      <c r="F16286" s="2">
        <v>1</v>
      </c>
      <c r="G16286" s="2"/>
    </row>
    <row r="16287" spans="1:26" customHeight="1" ht="18" hidden="true" outlineLevel="3">
      <c r="A16287" s="2" t="s">
        <v>31468</v>
      </c>
      <c r="B16287" s="3" t="s">
        <v>31469</v>
      </c>
      <c r="C16287" s="2"/>
      <c r="D16287" s="2" t="s">
        <v>16</v>
      </c>
      <c r="E16287" s="4">
        <f>15.00*(1-Z1%)</f>
        <v>15</v>
      </c>
      <c r="F16287" s="2">
        <v>3</v>
      </c>
      <c r="G16287" s="2"/>
    </row>
    <row r="16288" spans="1:26" customHeight="1" ht="18" hidden="true" outlineLevel="3">
      <c r="A16288" s="2" t="s">
        <v>31470</v>
      </c>
      <c r="B16288" s="3" t="s">
        <v>31471</v>
      </c>
      <c r="C16288" s="2"/>
      <c r="D16288" s="2" t="s">
        <v>16</v>
      </c>
      <c r="E16288" s="4">
        <f>15.00*(1-Z1%)</f>
        <v>15</v>
      </c>
      <c r="F16288" s="2">
        <v>3</v>
      </c>
      <c r="G16288" s="2"/>
    </row>
    <row r="16289" spans="1:26" customHeight="1" ht="18" hidden="true" outlineLevel="3">
      <c r="A16289" s="2" t="s">
        <v>31472</v>
      </c>
      <c r="B16289" s="3" t="s">
        <v>31473</v>
      </c>
      <c r="C16289" s="2"/>
      <c r="D16289" s="2" t="s">
        <v>16</v>
      </c>
      <c r="E16289" s="4">
        <f>15.00*(1-Z1%)</f>
        <v>15</v>
      </c>
      <c r="F16289" s="2">
        <v>10</v>
      </c>
      <c r="G16289" s="2"/>
    </row>
    <row r="16290" spans="1:26" customHeight="1" ht="18" hidden="true" outlineLevel="3">
      <c r="A16290" s="2" t="s">
        <v>31474</v>
      </c>
      <c r="B16290" s="3" t="s">
        <v>31475</v>
      </c>
      <c r="C16290" s="2"/>
      <c r="D16290" s="2" t="s">
        <v>16</v>
      </c>
      <c r="E16290" s="4">
        <f>15.00*(1-Z1%)</f>
        <v>15</v>
      </c>
      <c r="F16290" s="2">
        <v>1</v>
      </c>
      <c r="G16290" s="2"/>
    </row>
    <row r="16291" spans="1:26" customHeight="1" ht="18" hidden="true" outlineLevel="3">
      <c r="A16291" s="2" t="s">
        <v>31476</v>
      </c>
      <c r="B16291" s="3" t="s">
        <v>31477</v>
      </c>
      <c r="C16291" s="2"/>
      <c r="D16291" s="2" t="s">
        <v>16</v>
      </c>
      <c r="E16291" s="4">
        <f>15.00*(1-Z1%)</f>
        <v>15</v>
      </c>
      <c r="F16291" s="2">
        <v>6</v>
      </c>
      <c r="G16291" s="2"/>
    </row>
    <row r="16292" spans="1:26" customHeight="1" ht="18" hidden="true" outlineLevel="3">
      <c r="A16292" s="2" t="s">
        <v>31478</v>
      </c>
      <c r="B16292" s="3" t="s">
        <v>31479</v>
      </c>
      <c r="C16292" s="2"/>
      <c r="D16292" s="2" t="s">
        <v>16</v>
      </c>
      <c r="E16292" s="4">
        <f>15.00*(1-Z1%)</f>
        <v>15</v>
      </c>
      <c r="F16292" s="2">
        <v>6</v>
      </c>
      <c r="G16292" s="2"/>
    </row>
    <row r="16293" spans="1:26" customHeight="1" ht="35" hidden="true" outlineLevel="3">
      <c r="A16293" s="5" t="s">
        <v>31480</v>
      </c>
      <c r="B16293" s="5"/>
      <c r="C16293" s="5"/>
      <c r="D16293" s="5"/>
      <c r="E16293" s="5"/>
      <c r="F16293" s="5"/>
      <c r="G16293" s="5"/>
    </row>
    <row r="16294" spans="1:26" customHeight="1" ht="18" hidden="true" outlineLevel="3">
      <c r="A16294" s="2" t="s">
        <v>31481</v>
      </c>
      <c r="B16294" s="3" t="s">
        <v>31482</v>
      </c>
      <c r="C16294" s="2"/>
      <c r="D16294" s="2" t="s">
        <v>16</v>
      </c>
      <c r="E16294" s="4">
        <f>70.00*(1-Z1%)</f>
        <v>70</v>
      </c>
      <c r="F16294" s="2">
        <v>5</v>
      </c>
      <c r="G16294" s="2"/>
    </row>
    <row r="16295" spans="1:26" customHeight="1" ht="18" hidden="true" outlineLevel="3">
      <c r="A16295" s="2" t="s">
        <v>31483</v>
      </c>
      <c r="B16295" s="3" t="s">
        <v>31484</v>
      </c>
      <c r="C16295" s="2"/>
      <c r="D16295" s="2" t="s">
        <v>16</v>
      </c>
      <c r="E16295" s="4">
        <f>70.00*(1-Z1%)</f>
        <v>70</v>
      </c>
      <c r="F16295" s="2">
        <v>3</v>
      </c>
      <c r="G16295" s="2"/>
    </row>
    <row r="16296" spans="1:26" customHeight="1" ht="18" hidden="true" outlineLevel="3">
      <c r="A16296" s="2" t="s">
        <v>31485</v>
      </c>
      <c r="B16296" s="3" t="s">
        <v>31486</v>
      </c>
      <c r="C16296" s="2"/>
      <c r="D16296" s="2" t="s">
        <v>16</v>
      </c>
      <c r="E16296" s="4">
        <f>20.00*(1-Z1%)</f>
        <v>20</v>
      </c>
      <c r="F16296" s="2">
        <v>8</v>
      </c>
      <c r="G16296" s="2"/>
    </row>
    <row r="16297" spans="1:26" customHeight="1" ht="18" hidden="true" outlineLevel="3">
      <c r="A16297" s="2" t="s">
        <v>31487</v>
      </c>
      <c r="B16297" s="3" t="s">
        <v>31488</v>
      </c>
      <c r="C16297" s="2"/>
      <c r="D16297" s="2" t="s">
        <v>16</v>
      </c>
      <c r="E16297" s="4">
        <f>20.00*(1-Z1%)</f>
        <v>20</v>
      </c>
      <c r="F16297" s="2">
        <v>8</v>
      </c>
      <c r="G16297" s="2"/>
    </row>
    <row r="16298" spans="1:26" customHeight="1" ht="18" hidden="true" outlineLevel="3">
      <c r="A16298" s="2" t="s">
        <v>31489</v>
      </c>
      <c r="B16298" s="3" t="s">
        <v>31490</v>
      </c>
      <c r="C16298" s="2"/>
      <c r="D16298" s="2" t="s">
        <v>16</v>
      </c>
      <c r="E16298" s="4">
        <f>20.00*(1-Z1%)</f>
        <v>20</v>
      </c>
      <c r="F16298" s="2">
        <v>7</v>
      </c>
      <c r="G16298" s="2"/>
    </row>
    <row r="16299" spans="1:26" customHeight="1" ht="18" hidden="true" outlineLevel="3">
      <c r="A16299" s="2" t="s">
        <v>31491</v>
      </c>
      <c r="B16299" s="3" t="s">
        <v>31492</v>
      </c>
      <c r="C16299" s="2"/>
      <c r="D16299" s="2" t="s">
        <v>16</v>
      </c>
      <c r="E16299" s="4">
        <f>20.00*(1-Z1%)</f>
        <v>20</v>
      </c>
      <c r="F16299" s="2">
        <v>2</v>
      </c>
      <c r="G16299" s="2"/>
    </row>
    <row r="16300" spans="1:26" customHeight="1" ht="18" hidden="true" outlineLevel="3">
      <c r="A16300" s="2" t="s">
        <v>31493</v>
      </c>
      <c r="B16300" s="3" t="s">
        <v>31494</v>
      </c>
      <c r="C16300" s="2"/>
      <c r="D16300" s="2" t="s">
        <v>16</v>
      </c>
      <c r="E16300" s="4">
        <f>20.00*(1-Z1%)</f>
        <v>20</v>
      </c>
      <c r="F16300" s="2">
        <v>7</v>
      </c>
      <c r="G16300" s="2"/>
    </row>
    <row r="16301" spans="1:26" customHeight="1" ht="18" hidden="true" outlineLevel="3">
      <c r="A16301" s="2" t="s">
        <v>31495</v>
      </c>
      <c r="B16301" s="3" t="s">
        <v>31496</v>
      </c>
      <c r="C16301" s="2"/>
      <c r="D16301" s="2" t="s">
        <v>16</v>
      </c>
      <c r="E16301" s="4">
        <f>20.00*(1-Z1%)</f>
        <v>20</v>
      </c>
      <c r="F16301" s="2">
        <v>6</v>
      </c>
      <c r="G16301" s="2"/>
    </row>
    <row r="16302" spans="1:26" customHeight="1" ht="18" hidden="true" outlineLevel="3">
      <c r="A16302" s="2" t="s">
        <v>31497</v>
      </c>
      <c r="B16302" s="3" t="s">
        <v>31498</v>
      </c>
      <c r="C16302" s="2"/>
      <c r="D16302" s="2" t="s">
        <v>16</v>
      </c>
      <c r="E16302" s="4">
        <f>20.00*(1-Z1%)</f>
        <v>20</v>
      </c>
      <c r="F16302" s="2">
        <v>1</v>
      </c>
      <c r="G16302" s="2"/>
    </row>
    <row r="16303" spans="1:26" customHeight="1" ht="18" hidden="true" outlineLevel="3">
      <c r="A16303" s="2" t="s">
        <v>31499</v>
      </c>
      <c r="B16303" s="3" t="s">
        <v>31500</v>
      </c>
      <c r="C16303" s="2"/>
      <c r="D16303" s="2" t="s">
        <v>16</v>
      </c>
      <c r="E16303" s="4">
        <f>20.00*(1-Z1%)</f>
        <v>20</v>
      </c>
      <c r="F16303" s="2">
        <v>2</v>
      </c>
      <c r="G16303" s="2"/>
    </row>
    <row r="16304" spans="1:26" customHeight="1" ht="18" hidden="true" outlineLevel="3">
      <c r="A16304" s="2" t="s">
        <v>31501</v>
      </c>
      <c r="B16304" s="3" t="s">
        <v>31502</v>
      </c>
      <c r="C16304" s="2"/>
      <c r="D16304" s="2" t="s">
        <v>16</v>
      </c>
      <c r="E16304" s="4">
        <f>20.00*(1-Z1%)</f>
        <v>20</v>
      </c>
      <c r="F16304" s="2">
        <v>9</v>
      </c>
      <c r="G16304" s="2"/>
    </row>
    <row r="16305" spans="1:26" customHeight="1" ht="18" hidden="true" outlineLevel="3">
      <c r="A16305" s="2" t="s">
        <v>31503</v>
      </c>
      <c r="B16305" s="3" t="s">
        <v>31504</v>
      </c>
      <c r="C16305" s="2"/>
      <c r="D16305" s="2" t="s">
        <v>16</v>
      </c>
      <c r="E16305" s="4">
        <f>20.00*(1-Z1%)</f>
        <v>20</v>
      </c>
      <c r="F16305" s="2">
        <v>6</v>
      </c>
      <c r="G16305" s="2"/>
    </row>
    <row r="16306" spans="1:26" customHeight="1" ht="18" hidden="true" outlineLevel="3">
      <c r="A16306" s="2" t="s">
        <v>31505</v>
      </c>
      <c r="B16306" s="3" t="s">
        <v>31506</v>
      </c>
      <c r="C16306" s="2"/>
      <c r="D16306" s="2" t="s">
        <v>16</v>
      </c>
      <c r="E16306" s="4">
        <f>20.00*(1-Z1%)</f>
        <v>20</v>
      </c>
      <c r="F16306" s="2">
        <v>4</v>
      </c>
      <c r="G16306" s="2"/>
    </row>
    <row r="16307" spans="1:26" customHeight="1" ht="18" hidden="true" outlineLevel="3">
      <c r="A16307" s="2" t="s">
        <v>31507</v>
      </c>
      <c r="B16307" s="3" t="s">
        <v>31508</v>
      </c>
      <c r="C16307" s="2"/>
      <c r="D16307" s="2" t="s">
        <v>16</v>
      </c>
      <c r="E16307" s="4">
        <f>20.00*(1-Z1%)</f>
        <v>20</v>
      </c>
      <c r="F16307" s="2">
        <v>7</v>
      </c>
      <c r="G16307" s="2"/>
    </row>
    <row r="16308" spans="1:26" customHeight="1" ht="18" hidden="true" outlineLevel="3">
      <c r="A16308" s="2" t="s">
        <v>31509</v>
      </c>
      <c r="B16308" s="3" t="s">
        <v>31510</v>
      </c>
      <c r="C16308" s="2"/>
      <c r="D16308" s="2" t="s">
        <v>16</v>
      </c>
      <c r="E16308" s="4">
        <f>20.00*(1-Z1%)</f>
        <v>20</v>
      </c>
      <c r="F16308" s="2">
        <v>4</v>
      </c>
      <c r="G16308" s="2"/>
    </row>
    <row r="16309" spans="1:26" customHeight="1" ht="18" hidden="true" outlineLevel="3">
      <c r="A16309" s="2" t="s">
        <v>31511</v>
      </c>
      <c r="B16309" s="3" t="s">
        <v>31512</v>
      </c>
      <c r="C16309" s="2"/>
      <c r="D16309" s="2" t="s">
        <v>16</v>
      </c>
      <c r="E16309" s="4">
        <f>20.00*(1-Z1%)</f>
        <v>20</v>
      </c>
      <c r="F16309" s="2">
        <v>5</v>
      </c>
      <c r="G16309" s="2"/>
    </row>
    <row r="16310" spans="1:26" customHeight="1" ht="18" hidden="true" outlineLevel="3">
      <c r="A16310" s="2" t="s">
        <v>31513</v>
      </c>
      <c r="B16310" s="3" t="s">
        <v>31514</v>
      </c>
      <c r="C16310" s="2"/>
      <c r="D16310" s="2" t="s">
        <v>16</v>
      </c>
      <c r="E16310" s="4">
        <f>30.00*(1-Z1%)</f>
        <v>30</v>
      </c>
      <c r="F16310" s="2">
        <v>2</v>
      </c>
      <c r="G16310" s="2"/>
    </row>
    <row r="16311" spans="1:26" customHeight="1" ht="18" hidden="true" outlineLevel="3">
      <c r="A16311" s="2" t="s">
        <v>31515</v>
      </c>
      <c r="B16311" s="3" t="s">
        <v>31516</v>
      </c>
      <c r="C16311" s="2"/>
      <c r="D16311" s="2" t="s">
        <v>16</v>
      </c>
      <c r="E16311" s="4">
        <f>30.00*(1-Z1%)</f>
        <v>30</v>
      </c>
      <c r="F16311" s="2">
        <v>3</v>
      </c>
      <c r="G16311" s="2"/>
    </row>
    <row r="16312" spans="1:26" customHeight="1" ht="18" hidden="true" outlineLevel="3">
      <c r="A16312" s="2" t="s">
        <v>31517</v>
      </c>
      <c r="B16312" s="3" t="s">
        <v>31518</v>
      </c>
      <c r="C16312" s="2"/>
      <c r="D16312" s="2" t="s">
        <v>16</v>
      </c>
      <c r="E16312" s="4">
        <f>15.00*(1-Z1%)</f>
        <v>15</v>
      </c>
      <c r="F16312" s="2">
        <v>1</v>
      </c>
      <c r="G16312" s="2"/>
    </row>
    <row r="16313" spans="1:26" customHeight="1" ht="18" hidden="true" outlineLevel="3">
      <c r="A16313" s="2" t="s">
        <v>31519</v>
      </c>
      <c r="B16313" s="3" t="s">
        <v>31520</v>
      </c>
      <c r="C16313" s="2"/>
      <c r="D16313" s="2" t="s">
        <v>16</v>
      </c>
      <c r="E16313" s="4">
        <f>30.00*(1-Z1%)</f>
        <v>30</v>
      </c>
      <c r="F16313" s="2">
        <v>6</v>
      </c>
      <c r="G16313" s="2"/>
    </row>
    <row r="16314" spans="1:26" customHeight="1" ht="18" hidden="true" outlineLevel="3">
      <c r="A16314" s="2" t="s">
        <v>31521</v>
      </c>
      <c r="B16314" s="3" t="s">
        <v>31522</v>
      </c>
      <c r="C16314" s="2"/>
      <c r="D16314" s="2" t="s">
        <v>16</v>
      </c>
      <c r="E16314" s="4">
        <f>30.00*(1-Z1%)</f>
        <v>30</v>
      </c>
      <c r="F16314" s="2">
        <v>1</v>
      </c>
      <c r="G16314" s="2"/>
    </row>
    <row r="16315" spans="1:26" customHeight="1" ht="18" hidden="true" outlineLevel="3">
      <c r="A16315" s="2" t="s">
        <v>31523</v>
      </c>
      <c r="B16315" s="3" t="s">
        <v>31524</v>
      </c>
      <c r="C16315" s="2"/>
      <c r="D16315" s="2" t="s">
        <v>16</v>
      </c>
      <c r="E16315" s="4">
        <f>30.00*(1-Z1%)</f>
        <v>30</v>
      </c>
      <c r="F16315" s="2">
        <v>14</v>
      </c>
      <c r="G16315" s="2"/>
    </row>
    <row r="16316" spans="1:26" customHeight="1" ht="18" hidden="true" outlineLevel="3">
      <c r="A16316" s="2" t="s">
        <v>31525</v>
      </c>
      <c r="B16316" s="3" t="s">
        <v>31526</v>
      </c>
      <c r="C16316" s="2"/>
      <c r="D16316" s="2" t="s">
        <v>16</v>
      </c>
      <c r="E16316" s="4">
        <f>35.00*(1-Z1%)</f>
        <v>35</v>
      </c>
      <c r="F16316" s="2">
        <v>2</v>
      </c>
      <c r="G16316" s="2"/>
    </row>
    <row r="16317" spans="1:26" customHeight="1" ht="18" hidden="true" outlineLevel="3">
      <c r="A16317" s="2" t="s">
        <v>31527</v>
      </c>
      <c r="B16317" s="3" t="s">
        <v>31528</v>
      </c>
      <c r="C16317" s="2"/>
      <c r="D16317" s="2" t="s">
        <v>16</v>
      </c>
      <c r="E16317" s="4">
        <f>50.00*(1-Z1%)</f>
        <v>50</v>
      </c>
      <c r="F16317" s="2">
        <v>1</v>
      </c>
      <c r="G16317" s="2"/>
    </row>
    <row r="16318" spans="1:26" customHeight="1" ht="18" hidden="true" outlineLevel="3">
      <c r="A16318" s="2" t="s">
        <v>31529</v>
      </c>
      <c r="B16318" s="3" t="s">
        <v>31530</v>
      </c>
      <c r="C16318" s="2"/>
      <c r="D16318" s="2" t="s">
        <v>16</v>
      </c>
      <c r="E16318" s="4">
        <f>35.00*(1-Z1%)</f>
        <v>35</v>
      </c>
      <c r="F16318" s="2">
        <v>1</v>
      </c>
      <c r="G16318" s="2"/>
    </row>
    <row r="16319" spans="1:26" customHeight="1" ht="18" hidden="true" outlineLevel="3">
      <c r="A16319" s="2" t="s">
        <v>31531</v>
      </c>
      <c r="B16319" s="3" t="s">
        <v>31532</v>
      </c>
      <c r="C16319" s="2"/>
      <c r="D16319" s="2" t="s">
        <v>16</v>
      </c>
      <c r="E16319" s="4">
        <f>40.00*(1-Z1%)</f>
        <v>40</v>
      </c>
      <c r="F16319" s="2">
        <v>2</v>
      </c>
      <c r="G16319" s="2"/>
    </row>
    <row r="16320" spans="1:26" customHeight="1" ht="18" hidden="true" outlineLevel="3">
      <c r="A16320" s="2" t="s">
        <v>31533</v>
      </c>
      <c r="B16320" s="3" t="s">
        <v>31534</v>
      </c>
      <c r="C16320" s="2"/>
      <c r="D16320" s="2" t="s">
        <v>16</v>
      </c>
      <c r="E16320" s="4">
        <f>40.00*(1-Z1%)</f>
        <v>40</v>
      </c>
      <c r="F16320" s="2">
        <v>2</v>
      </c>
      <c r="G16320" s="2"/>
    </row>
    <row r="16321" spans="1:26" customHeight="1" ht="18" hidden="true" outlineLevel="3">
      <c r="A16321" s="2" t="s">
        <v>31535</v>
      </c>
      <c r="B16321" s="3" t="s">
        <v>31536</v>
      </c>
      <c r="C16321" s="2"/>
      <c r="D16321" s="2" t="s">
        <v>16</v>
      </c>
      <c r="E16321" s="4">
        <f>45.00*(1-Z1%)</f>
        <v>45</v>
      </c>
      <c r="F16321" s="2">
        <v>1</v>
      </c>
      <c r="G16321" s="2"/>
    </row>
    <row r="16322" spans="1:26" customHeight="1" ht="18" hidden="true" outlineLevel="3">
      <c r="A16322" s="2" t="s">
        <v>31537</v>
      </c>
      <c r="B16322" s="3" t="s">
        <v>31538</v>
      </c>
      <c r="C16322" s="2"/>
      <c r="D16322" s="2" t="s">
        <v>16</v>
      </c>
      <c r="E16322" s="4">
        <f>40.00*(1-Z1%)</f>
        <v>40</v>
      </c>
      <c r="F16322" s="2">
        <v>1</v>
      </c>
      <c r="G16322" s="2"/>
    </row>
    <row r="16323" spans="1:26" customHeight="1" ht="18" hidden="true" outlineLevel="3">
      <c r="A16323" s="2" t="s">
        <v>31539</v>
      </c>
      <c r="B16323" s="3" t="s">
        <v>31540</v>
      </c>
      <c r="C16323" s="2"/>
      <c r="D16323" s="2" t="s">
        <v>16</v>
      </c>
      <c r="E16323" s="4">
        <f>50.00*(1-Z1%)</f>
        <v>50</v>
      </c>
      <c r="F16323" s="2">
        <v>6</v>
      </c>
      <c r="G16323" s="2"/>
    </row>
    <row r="16324" spans="1:26" customHeight="1" ht="18" hidden="true" outlineLevel="3">
      <c r="A16324" s="2" t="s">
        <v>31541</v>
      </c>
      <c r="B16324" s="3" t="s">
        <v>31542</v>
      </c>
      <c r="C16324" s="2"/>
      <c r="D16324" s="2" t="s">
        <v>16</v>
      </c>
      <c r="E16324" s="4">
        <f>60.00*(1-Z1%)</f>
        <v>60</v>
      </c>
      <c r="F16324" s="2">
        <v>1</v>
      </c>
      <c r="G16324" s="2"/>
    </row>
    <row r="16325" spans="1:26" customHeight="1" ht="18" hidden="true" outlineLevel="3">
      <c r="A16325" s="2" t="s">
        <v>31543</v>
      </c>
      <c r="B16325" s="3" t="s">
        <v>31544</v>
      </c>
      <c r="C16325" s="2"/>
      <c r="D16325" s="2" t="s">
        <v>16</v>
      </c>
      <c r="E16325" s="4">
        <f>70.00*(1-Z1%)</f>
        <v>70</v>
      </c>
      <c r="F16325" s="2">
        <v>2</v>
      </c>
      <c r="G16325" s="2"/>
    </row>
    <row r="16326" spans="1:26" customHeight="1" ht="18" hidden="true" outlineLevel="3">
      <c r="A16326" s="2" t="s">
        <v>31545</v>
      </c>
      <c r="B16326" s="3" t="s">
        <v>31546</v>
      </c>
      <c r="C16326" s="2"/>
      <c r="D16326" s="2" t="s">
        <v>16</v>
      </c>
      <c r="E16326" s="4">
        <f>50.00*(1-Z1%)</f>
        <v>50</v>
      </c>
      <c r="F16326" s="2">
        <v>2</v>
      </c>
      <c r="G16326" s="2"/>
    </row>
    <row r="16327" spans="1:26" customHeight="1" ht="18" hidden="true" outlineLevel="3">
      <c r="A16327" s="2" t="s">
        <v>31547</v>
      </c>
      <c r="B16327" s="3" t="s">
        <v>31548</v>
      </c>
      <c r="C16327" s="2"/>
      <c r="D16327" s="2" t="s">
        <v>16</v>
      </c>
      <c r="E16327" s="4">
        <f>15.00*(1-Z1%)</f>
        <v>15</v>
      </c>
      <c r="F16327" s="2">
        <v>4</v>
      </c>
      <c r="G16327" s="2"/>
    </row>
    <row r="16328" spans="1:26" customHeight="1" ht="18" hidden="true" outlineLevel="3">
      <c r="A16328" s="2" t="s">
        <v>31549</v>
      </c>
      <c r="B16328" s="3" t="s">
        <v>31550</v>
      </c>
      <c r="C16328" s="2"/>
      <c r="D16328" s="2" t="s">
        <v>16</v>
      </c>
      <c r="E16328" s="4">
        <f>15.00*(1-Z1%)</f>
        <v>15</v>
      </c>
      <c r="F16328" s="2">
        <v>3</v>
      </c>
      <c r="G16328" s="2"/>
    </row>
    <row r="16329" spans="1:26" customHeight="1" ht="18" hidden="true" outlineLevel="3">
      <c r="A16329" s="2" t="s">
        <v>31551</v>
      </c>
      <c r="B16329" s="3" t="s">
        <v>31552</v>
      </c>
      <c r="C16329" s="2"/>
      <c r="D16329" s="2" t="s">
        <v>16</v>
      </c>
      <c r="E16329" s="4">
        <f>15.00*(1-Z1%)</f>
        <v>15</v>
      </c>
      <c r="F16329" s="2">
        <v>6</v>
      </c>
      <c r="G16329" s="2"/>
    </row>
    <row r="16330" spans="1:26" customHeight="1" ht="18" hidden="true" outlineLevel="3">
      <c r="A16330" s="2" t="s">
        <v>31553</v>
      </c>
      <c r="B16330" s="3" t="s">
        <v>31554</v>
      </c>
      <c r="C16330" s="2"/>
      <c r="D16330" s="2" t="s">
        <v>16</v>
      </c>
      <c r="E16330" s="4">
        <f>15.00*(1-Z1%)</f>
        <v>15</v>
      </c>
      <c r="F16330" s="2">
        <v>2</v>
      </c>
      <c r="G16330" s="2"/>
    </row>
    <row r="16331" spans="1:26" customHeight="1" ht="18" hidden="true" outlineLevel="3">
      <c r="A16331" s="2" t="s">
        <v>31555</v>
      </c>
      <c r="B16331" s="3" t="s">
        <v>31556</v>
      </c>
      <c r="C16331" s="2"/>
      <c r="D16331" s="2" t="s">
        <v>16</v>
      </c>
      <c r="E16331" s="4">
        <f>10.00*(1-Z1%)</f>
        <v>10</v>
      </c>
      <c r="F16331" s="2">
        <v>3</v>
      </c>
      <c r="G16331" s="2"/>
    </row>
    <row r="16332" spans="1:26" customHeight="1" ht="18" hidden="true" outlineLevel="3">
      <c r="A16332" s="2" t="s">
        <v>31557</v>
      </c>
      <c r="B16332" s="3" t="s">
        <v>31558</v>
      </c>
      <c r="C16332" s="2"/>
      <c r="D16332" s="2" t="s">
        <v>16</v>
      </c>
      <c r="E16332" s="4">
        <f>20.00*(1-Z1%)</f>
        <v>20</v>
      </c>
      <c r="F16332" s="2">
        <v>3</v>
      </c>
      <c r="G16332" s="2"/>
    </row>
    <row r="16333" spans="1:26" customHeight="1" ht="18" hidden="true" outlineLevel="3">
      <c r="A16333" s="2" t="s">
        <v>31559</v>
      </c>
      <c r="B16333" s="3" t="s">
        <v>31560</v>
      </c>
      <c r="C16333" s="2"/>
      <c r="D16333" s="2" t="s">
        <v>16</v>
      </c>
      <c r="E16333" s="4">
        <f>15.00*(1-Z1%)</f>
        <v>15</v>
      </c>
      <c r="F16333" s="2">
        <v>1</v>
      </c>
      <c r="G16333" s="2"/>
    </row>
    <row r="16334" spans="1:26" customHeight="1" ht="18" hidden="true" outlineLevel="3">
      <c r="A16334" s="2" t="s">
        <v>31561</v>
      </c>
      <c r="B16334" s="3" t="s">
        <v>31562</v>
      </c>
      <c r="C16334" s="2"/>
      <c r="D16334" s="2" t="s">
        <v>16</v>
      </c>
      <c r="E16334" s="4">
        <f>10.00*(1-Z1%)</f>
        <v>10</v>
      </c>
      <c r="F16334" s="2">
        <v>1</v>
      </c>
      <c r="G16334" s="2"/>
    </row>
    <row r="16335" spans="1:26" customHeight="1" ht="35" hidden="true" outlineLevel="2">
      <c r="A16335" s="5" t="s">
        <v>31563</v>
      </c>
      <c r="B16335" s="5"/>
      <c r="C16335" s="5"/>
      <c r="D16335" s="5"/>
      <c r="E16335" s="5"/>
      <c r="F16335" s="5"/>
      <c r="G16335" s="5"/>
    </row>
    <row r="16336" spans="1:26" customHeight="1" ht="35" hidden="true" outlineLevel="3">
      <c r="A16336" s="5" t="s">
        <v>31564</v>
      </c>
      <c r="B16336" s="5"/>
      <c r="C16336" s="5"/>
      <c r="D16336" s="5"/>
      <c r="E16336" s="5"/>
      <c r="F16336" s="5"/>
      <c r="G16336" s="5"/>
    </row>
    <row r="16337" spans="1:26" customHeight="1" ht="18" hidden="true" outlineLevel="3">
      <c r="A16337" s="2" t="s">
        <v>31565</v>
      </c>
      <c r="B16337" s="3" t="s">
        <v>31566</v>
      </c>
      <c r="C16337" s="2"/>
      <c r="D16337" s="2" t="s">
        <v>16</v>
      </c>
      <c r="E16337" s="4">
        <f>2.00*(1-Z1%)</f>
        <v>2</v>
      </c>
      <c r="F16337" s="2">
        <v>49</v>
      </c>
      <c r="G16337" s="2"/>
    </row>
    <row r="16338" spans="1:26" customHeight="1" ht="18" hidden="true" outlineLevel="3">
      <c r="A16338" s="2" t="s">
        <v>31567</v>
      </c>
      <c r="B16338" s="3" t="s">
        <v>31568</v>
      </c>
      <c r="C16338" s="2"/>
      <c r="D16338" s="2" t="s">
        <v>16</v>
      </c>
      <c r="E16338" s="4">
        <f>2.00*(1-Z1%)</f>
        <v>2</v>
      </c>
      <c r="F16338" s="2">
        <v>50</v>
      </c>
      <c r="G16338" s="2"/>
    </row>
    <row r="16339" spans="1:26" customHeight="1" ht="18" hidden="true" outlineLevel="3">
      <c r="A16339" s="2" t="s">
        <v>31569</v>
      </c>
      <c r="B16339" s="3" t="s">
        <v>31570</v>
      </c>
      <c r="C16339" s="2"/>
      <c r="D16339" s="2" t="s">
        <v>16</v>
      </c>
      <c r="E16339" s="4">
        <f>2.00*(1-Z1%)</f>
        <v>2</v>
      </c>
      <c r="F16339" s="2">
        <v>50</v>
      </c>
      <c r="G16339" s="2"/>
    </row>
    <row r="16340" spans="1:26" customHeight="1" ht="18" hidden="true" outlineLevel="3">
      <c r="A16340" s="2" t="s">
        <v>31571</v>
      </c>
      <c r="B16340" s="3" t="s">
        <v>31572</v>
      </c>
      <c r="C16340" s="2"/>
      <c r="D16340" s="2" t="s">
        <v>16</v>
      </c>
      <c r="E16340" s="4">
        <f>2.00*(1-Z1%)</f>
        <v>2</v>
      </c>
      <c r="F16340" s="2">
        <v>40</v>
      </c>
      <c r="G16340" s="2"/>
    </row>
    <row r="16341" spans="1:26" customHeight="1" ht="18" hidden="true" outlineLevel="3">
      <c r="A16341" s="2" t="s">
        <v>31573</v>
      </c>
      <c r="B16341" s="3" t="s">
        <v>31574</v>
      </c>
      <c r="C16341" s="2"/>
      <c r="D16341" s="2" t="s">
        <v>16</v>
      </c>
      <c r="E16341" s="4">
        <f>2.00*(1-Z1%)</f>
        <v>2</v>
      </c>
      <c r="F16341" s="2">
        <v>49</v>
      </c>
      <c r="G16341" s="2"/>
    </row>
    <row r="16342" spans="1:26" customHeight="1" ht="18" hidden="true" outlineLevel="3">
      <c r="A16342" s="2" t="s">
        <v>31575</v>
      </c>
      <c r="B16342" s="3" t="s">
        <v>31576</v>
      </c>
      <c r="C16342" s="2"/>
      <c r="D16342" s="2" t="s">
        <v>16</v>
      </c>
      <c r="E16342" s="4">
        <f>2.00*(1-Z1%)</f>
        <v>2</v>
      </c>
      <c r="F16342" s="2">
        <v>50</v>
      </c>
      <c r="G16342" s="2"/>
    </row>
    <row r="16343" spans="1:26" customHeight="1" ht="18" hidden="true" outlineLevel="3">
      <c r="A16343" s="2" t="s">
        <v>31577</v>
      </c>
      <c r="B16343" s="3" t="s">
        <v>31578</v>
      </c>
      <c r="C16343" s="2"/>
      <c r="D16343" s="2" t="s">
        <v>16</v>
      </c>
      <c r="E16343" s="4">
        <f>2.00*(1-Z1%)</f>
        <v>2</v>
      </c>
      <c r="F16343" s="2">
        <v>39</v>
      </c>
      <c r="G16343" s="2"/>
    </row>
    <row r="16344" spans="1:26" customHeight="1" ht="18" hidden="true" outlineLevel="3">
      <c r="A16344" s="2" t="s">
        <v>31579</v>
      </c>
      <c r="B16344" s="3" t="s">
        <v>31580</v>
      </c>
      <c r="C16344" s="2"/>
      <c r="D16344" s="2" t="s">
        <v>16</v>
      </c>
      <c r="E16344" s="4">
        <f>2.00*(1-Z1%)</f>
        <v>2</v>
      </c>
      <c r="F16344" s="2">
        <v>50</v>
      </c>
      <c r="G16344" s="2"/>
    </row>
    <row r="16345" spans="1:26" customHeight="1" ht="18" hidden="true" outlineLevel="3">
      <c r="A16345" s="2" t="s">
        <v>31581</v>
      </c>
      <c r="B16345" s="3" t="s">
        <v>31582</v>
      </c>
      <c r="C16345" s="2"/>
      <c r="D16345" s="2" t="s">
        <v>16</v>
      </c>
      <c r="E16345" s="4">
        <f>2.00*(1-Z1%)</f>
        <v>2</v>
      </c>
      <c r="F16345" s="2">
        <v>50</v>
      </c>
      <c r="G16345" s="2"/>
    </row>
    <row r="16346" spans="1:26" customHeight="1" ht="18" hidden="true" outlineLevel="3">
      <c r="A16346" s="2" t="s">
        <v>31583</v>
      </c>
      <c r="B16346" s="3" t="s">
        <v>31584</v>
      </c>
      <c r="C16346" s="2"/>
      <c r="D16346" s="2" t="s">
        <v>16</v>
      </c>
      <c r="E16346" s="4">
        <f>2.00*(1-Z1%)</f>
        <v>2</v>
      </c>
      <c r="F16346" s="2">
        <v>50</v>
      </c>
      <c r="G16346" s="2"/>
    </row>
    <row r="16347" spans="1:26" customHeight="1" ht="18" hidden="true" outlineLevel="3">
      <c r="A16347" s="2" t="s">
        <v>31585</v>
      </c>
      <c r="B16347" s="3" t="s">
        <v>31586</v>
      </c>
      <c r="C16347" s="2"/>
      <c r="D16347" s="2" t="s">
        <v>16</v>
      </c>
      <c r="E16347" s="4">
        <f>2.00*(1-Z1%)</f>
        <v>2</v>
      </c>
      <c r="F16347" s="2">
        <v>50</v>
      </c>
      <c r="G16347" s="2"/>
    </row>
    <row r="16348" spans="1:26" customHeight="1" ht="18" hidden="true" outlineLevel="3">
      <c r="A16348" s="2" t="s">
        <v>31587</v>
      </c>
      <c r="B16348" s="3" t="s">
        <v>31588</v>
      </c>
      <c r="C16348" s="2"/>
      <c r="D16348" s="2" t="s">
        <v>16</v>
      </c>
      <c r="E16348" s="4">
        <f>2.00*(1-Z1%)</f>
        <v>2</v>
      </c>
      <c r="F16348" s="2">
        <v>50</v>
      </c>
      <c r="G16348" s="2"/>
    </row>
    <row r="16349" spans="1:26" customHeight="1" ht="18" hidden="true" outlineLevel="3">
      <c r="A16349" s="2" t="s">
        <v>31589</v>
      </c>
      <c r="B16349" s="3" t="s">
        <v>31590</v>
      </c>
      <c r="C16349" s="2"/>
      <c r="D16349" s="2" t="s">
        <v>16</v>
      </c>
      <c r="E16349" s="4">
        <f>2.00*(1-Z1%)</f>
        <v>2</v>
      </c>
      <c r="F16349" s="2">
        <v>25</v>
      </c>
      <c r="G16349" s="2"/>
    </row>
    <row r="16350" spans="1:26" customHeight="1" ht="18" hidden="true" outlineLevel="3">
      <c r="A16350" s="2" t="s">
        <v>31591</v>
      </c>
      <c r="B16350" s="3" t="s">
        <v>31592</v>
      </c>
      <c r="C16350" s="2"/>
      <c r="D16350" s="2" t="s">
        <v>16</v>
      </c>
      <c r="E16350" s="4">
        <f>2.00*(1-Z1%)</f>
        <v>2</v>
      </c>
      <c r="F16350" s="2">
        <v>50</v>
      </c>
      <c r="G16350" s="2"/>
    </row>
    <row r="16351" spans="1:26" customHeight="1" ht="18" hidden="true" outlineLevel="3">
      <c r="A16351" s="2" t="s">
        <v>31593</v>
      </c>
      <c r="B16351" s="3" t="s">
        <v>31594</v>
      </c>
      <c r="C16351" s="2"/>
      <c r="D16351" s="2" t="s">
        <v>16</v>
      </c>
      <c r="E16351" s="4">
        <f>2.00*(1-Z1%)</f>
        <v>2</v>
      </c>
      <c r="F16351" s="2">
        <v>50</v>
      </c>
      <c r="G16351" s="2"/>
    </row>
    <row r="16352" spans="1:26" customHeight="1" ht="18" hidden="true" outlineLevel="3">
      <c r="A16352" s="2" t="s">
        <v>31595</v>
      </c>
      <c r="B16352" s="3" t="s">
        <v>31596</v>
      </c>
      <c r="C16352" s="2"/>
      <c r="D16352" s="2" t="s">
        <v>16</v>
      </c>
      <c r="E16352" s="4">
        <f>2.00*(1-Z1%)</f>
        <v>2</v>
      </c>
      <c r="F16352" s="2">
        <v>50</v>
      </c>
      <c r="G16352" s="2"/>
    </row>
    <row r="16353" spans="1:26" customHeight="1" ht="18" hidden="true" outlineLevel="3">
      <c r="A16353" s="2" t="s">
        <v>31597</v>
      </c>
      <c r="B16353" s="3" t="s">
        <v>31598</v>
      </c>
      <c r="C16353" s="2"/>
      <c r="D16353" s="2" t="s">
        <v>16</v>
      </c>
      <c r="E16353" s="4">
        <f>2.00*(1-Z1%)</f>
        <v>2</v>
      </c>
      <c r="F16353" s="2">
        <v>46</v>
      </c>
      <c r="G16353" s="2"/>
    </row>
    <row r="16354" spans="1:26" customHeight="1" ht="18" hidden="true" outlineLevel="3">
      <c r="A16354" s="2" t="s">
        <v>31599</v>
      </c>
      <c r="B16354" s="3" t="s">
        <v>31600</v>
      </c>
      <c r="C16354" s="2"/>
      <c r="D16354" s="2" t="s">
        <v>16</v>
      </c>
      <c r="E16354" s="4">
        <f>2.00*(1-Z1%)</f>
        <v>2</v>
      </c>
      <c r="F16354" s="2">
        <v>50</v>
      </c>
      <c r="G16354" s="2"/>
    </row>
    <row r="16355" spans="1:26" customHeight="1" ht="18" hidden="true" outlineLevel="3">
      <c r="A16355" s="2" t="s">
        <v>31601</v>
      </c>
      <c r="B16355" s="3" t="s">
        <v>31602</v>
      </c>
      <c r="C16355" s="2"/>
      <c r="D16355" s="2" t="s">
        <v>16</v>
      </c>
      <c r="E16355" s="4">
        <f>2.00*(1-Z1%)</f>
        <v>2</v>
      </c>
      <c r="F16355" s="2">
        <v>39</v>
      </c>
      <c r="G16355" s="2"/>
    </row>
    <row r="16356" spans="1:26" customHeight="1" ht="18" hidden="true" outlineLevel="3">
      <c r="A16356" s="2" t="s">
        <v>31603</v>
      </c>
      <c r="B16356" s="3" t="s">
        <v>31604</v>
      </c>
      <c r="C16356" s="2"/>
      <c r="D16356" s="2" t="s">
        <v>16</v>
      </c>
      <c r="E16356" s="4">
        <f>2.00*(1-Z1%)</f>
        <v>2</v>
      </c>
      <c r="F16356" s="2">
        <v>50</v>
      </c>
      <c r="G16356" s="2"/>
    </row>
    <row r="16357" spans="1:26" customHeight="1" ht="18" hidden="true" outlineLevel="3">
      <c r="A16357" s="2" t="s">
        <v>31605</v>
      </c>
      <c r="B16357" s="3" t="s">
        <v>31606</v>
      </c>
      <c r="C16357" s="2"/>
      <c r="D16357" s="2" t="s">
        <v>16</v>
      </c>
      <c r="E16357" s="4">
        <f>2.00*(1-Z1%)</f>
        <v>2</v>
      </c>
      <c r="F16357" s="2">
        <v>29</v>
      </c>
      <c r="G16357" s="2"/>
    </row>
    <row r="16358" spans="1:26" customHeight="1" ht="18" hidden="true" outlineLevel="3">
      <c r="A16358" s="2" t="s">
        <v>31607</v>
      </c>
      <c r="B16358" s="3" t="s">
        <v>31608</v>
      </c>
      <c r="C16358" s="2"/>
      <c r="D16358" s="2" t="s">
        <v>16</v>
      </c>
      <c r="E16358" s="4">
        <f>2.00*(1-Z1%)</f>
        <v>2</v>
      </c>
      <c r="F16358" s="2">
        <v>37</v>
      </c>
      <c r="G16358" s="2"/>
    </row>
    <row r="16359" spans="1:26" customHeight="1" ht="18" hidden="true" outlineLevel="3">
      <c r="A16359" s="2" t="s">
        <v>31609</v>
      </c>
      <c r="B16359" s="3" t="s">
        <v>31610</v>
      </c>
      <c r="C16359" s="2"/>
      <c r="D16359" s="2" t="s">
        <v>16</v>
      </c>
      <c r="E16359" s="4">
        <f>2.00*(1-Z1%)</f>
        <v>2</v>
      </c>
      <c r="F16359" s="2">
        <v>40</v>
      </c>
      <c r="G16359" s="2"/>
    </row>
    <row r="16360" spans="1:26" customHeight="1" ht="18" hidden="true" outlineLevel="3">
      <c r="A16360" s="2" t="s">
        <v>31611</v>
      </c>
      <c r="B16360" s="3" t="s">
        <v>31612</v>
      </c>
      <c r="C16360" s="2"/>
      <c r="D16360" s="2" t="s">
        <v>16</v>
      </c>
      <c r="E16360" s="4">
        <f>2.00*(1-Z1%)</f>
        <v>2</v>
      </c>
      <c r="F16360" s="2">
        <v>50</v>
      </c>
      <c r="G16360" s="2"/>
    </row>
    <row r="16361" spans="1:26" customHeight="1" ht="18" hidden="true" outlineLevel="3">
      <c r="A16361" s="2" t="s">
        <v>31613</v>
      </c>
      <c r="B16361" s="3" t="s">
        <v>31614</v>
      </c>
      <c r="C16361" s="2"/>
      <c r="D16361" s="2" t="s">
        <v>16</v>
      </c>
      <c r="E16361" s="4">
        <f>2.00*(1-Z1%)</f>
        <v>2</v>
      </c>
      <c r="F16361" s="2">
        <v>50</v>
      </c>
      <c r="G16361" s="2"/>
    </row>
    <row r="16362" spans="1:26" customHeight="1" ht="18" hidden="true" outlineLevel="3">
      <c r="A16362" s="2" t="s">
        <v>31615</v>
      </c>
      <c r="B16362" s="3" t="s">
        <v>31616</v>
      </c>
      <c r="C16362" s="2"/>
      <c r="D16362" s="2" t="s">
        <v>16</v>
      </c>
      <c r="E16362" s="4">
        <f>2.00*(1-Z1%)</f>
        <v>2</v>
      </c>
      <c r="F16362" s="2">
        <v>50</v>
      </c>
      <c r="G16362" s="2"/>
    </row>
    <row r="16363" spans="1:26" customHeight="1" ht="18" hidden="true" outlineLevel="3">
      <c r="A16363" s="2" t="s">
        <v>31617</v>
      </c>
      <c r="B16363" s="3" t="s">
        <v>31618</v>
      </c>
      <c r="C16363" s="2"/>
      <c r="D16363" s="2" t="s">
        <v>16</v>
      </c>
      <c r="E16363" s="4">
        <f>2.00*(1-Z1%)</f>
        <v>2</v>
      </c>
      <c r="F16363" s="2">
        <v>40</v>
      </c>
      <c r="G16363" s="2"/>
    </row>
    <row r="16364" spans="1:26" customHeight="1" ht="18" hidden="true" outlineLevel="3">
      <c r="A16364" s="2" t="s">
        <v>31619</v>
      </c>
      <c r="B16364" s="3" t="s">
        <v>31620</v>
      </c>
      <c r="C16364" s="2"/>
      <c r="D16364" s="2" t="s">
        <v>16</v>
      </c>
      <c r="E16364" s="4">
        <f>2.00*(1-Z1%)</f>
        <v>2</v>
      </c>
      <c r="F16364" s="2">
        <v>45</v>
      </c>
      <c r="G16364" s="2"/>
    </row>
    <row r="16365" spans="1:26" customHeight="1" ht="18" hidden="true" outlineLevel="3">
      <c r="A16365" s="2" t="s">
        <v>31621</v>
      </c>
      <c r="B16365" s="3" t="s">
        <v>31622</v>
      </c>
      <c r="C16365" s="2"/>
      <c r="D16365" s="2" t="s">
        <v>16</v>
      </c>
      <c r="E16365" s="4">
        <f>2.00*(1-Z1%)</f>
        <v>2</v>
      </c>
      <c r="F16365" s="2">
        <v>50</v>
      </c>
      <c r="G16365" s="2"/>
    </row>
    <row r="16366" spans="1:26" customHeight="1" ht="18" hidden="true" outlineLevel="3">
      <c r="A16366" s="2" t="s">
        <v>31623</v>
      </c>
      <c r="B16366" s="3" t="s">
        <v>31624</v>
      </c>
      <c r="C16366" s="2"/>
      <c r="D16366" s="2" t="s">
        <v>16</v>
      </c>
      <c r="E16366" s="4">
        <f>2.00*(1-Z1%)</f>
        <v>2</v>
      </c>
      <c r="F16366" s="2">
        <v>50</v>
      </c>
      <c r="G16366" s="2"/>
    </row>
    <row r="16367" spans="1:26" customHeight="1" ht="18" hidden="true" outlineLevel="3">
      <c r="A16367" s="2" t="s">
        <v>31625</v>
      </c>
      <c r="B16367" s="3" t="s">
        <v>31626</v>
      </c>
      <c r="C16367" s="2"/>
      <c r="D16367" s="2" t="s">
        <v>16</v>
      </c>
      <c r="E16367" s="4">
        <f>2.00*(1-Z1%)</f>
        <v>2</v>
      </c>
      <c r="F16367" s="2">
        <v>50</v>
      </c>
      <c r="G16367" s="2"/>
    </row>
    <row r="16368" spans="1:26" customHeight="1" ht="18" hidden="true" outlineLevel="3">
      <c r="A16368" s="2" t="s">
        <v>31627</v>
      </c>
      <c r="B16368" s="3" t="s">
        <v>31628</v>
      </c>
      <c r="C16368" s="2"/>
      <c r="D16368" s="2" t="s">
        <v>16</v>
      </c>
      <c r="E16368" s="4">
        <f>2.00*(1-Z1%)</f>
        <v>2</v>
      </c>
      <c r="F16368" s="2">
        <v>50</v>
      </c>
      <c r="G16368" s="2"/>
    </row>
    <row r="16369" spans="1:26" customHeight="1" ht="18" hidden="true" outlineLevel="3">
      <c r="A16369" s="2" t="s">
        <v>31629</v>
      </c>
      <c r="B16369" s="3" t="s">
        <v>31630</v>
      </c>
      <c r="C16369" s="2"/>
      <c r="D16369" s="2" t="s">
        <v>16</v>
      </c>
      <c r="E16369" s="4">
        <f>2.00*(1-Z1%)</f>
        <v>2</v>
      </c>
      <c r="F16369" s="2">
        <v>50</v>
      </c>
      <c r="G16369" s="2"/>
    </row>
    <row r="16370" spans="1:26" customHeight="1" ht="18" hidden="true" outlineLevel="3">
      <c r="A16370" s="2" t="s">
        <v>31631</v>
      </c>
      <c r="B16370" s="3" t="s">
        <v>31632</v>
      </c>
      <c r="C16370" s="2"/>
      <c r="D16370" s="2" t="s">
        <v>16</v>
      </c>
      <c r="E16370" s="4">
        <f>2.00*(1-Z1%)</f>
        <v>2</v>
      </c>
      <c r="F16370" s="2">
        <v>50</v>
      </c>
      <c r="G16370" s="2"/>
    </row>
    <row r="16371" spans="1:26" customHeight="1" ht="18" hidden="true" outlineLevel="3">
      <c r="A16371" s="2" t="s">
        <v>31633</v>
      </c>
      <c r="B16371" s="3" t="s">
        <v>31634</v>
      </c>
      <c r="C16371" s="2"/>
      <c r="D16371" s="2" t="s">
        <v>16</v>
      </c>
      <c r="E16371" s="4">
        <f>2.00*(1-Z1%)</f>
        <v>2</v>
      </c>
      <c r="F16371" s="2">
        <v>50</v>
      </c>
      <c r="G16371" s="2"/>
    </row>
    <row r="16372" spans="1:26" customHeight="1" ht="18" hidden="true" outlineLevel="3">
      <c r="A16372" s="2" t="s">
        <v>31635</v>
      </c>
      <c r="B16372" s="3" t="s">
        <v>31636</v>
      </c>
      <c r="C16372" s="2"/>
      <c r="D16372" s="2" t="s">
        <v>16</v>
      </c>
      <c r="E16372" s="4">
        <f>2.00*(1-Z1%)</f>
        <v>2</v>
      </c>
      <c r="F16372" s="2">
        <v>19</v>
      </c>
      <c r="G16372" s="2"/>
    </row>
    <row r="16373" spans="1:26" customHeight="1" ht="18" hidden="true" outlineLevel="3">
      <c r="A16373" s="2" t="s">
        <v>31637</v>
      </c>
      <c r="B16373" s="3" t="s">
        <v>31638</v>
      </c>
      <c r="C16373" s="2"/>
      <c r="D16373" s="2" t="s">
        <v>16</v>
      </c>
      <c r="E16373" s="4">
        <f>2.00*(1-Z1%)</f>
        <v>2</v>
      </c>
      <c r="F16373" s="2">
        <v>22</v>
      </c>
      <c r="G16373" s="2"/>
    </row>
    <row r="16374" spans="1:26" customHeight="1" ht="18" hidden="true" outlineLevel="3">
      <c r="A16374" s="2" t="s">
        <v>31639</v>
      </c>
      <c r="B16374" s="3" t="s">
        <v>31640</v>
      </c>
      <c r="C16374" s="2"/>
      <c r="D16374" s="2" t="s">
        <v>16</v>
      </c>
      <c r="E16374" s="4">
        <f>2.00*(1-Z1%)</f>
        <v>2</v>
      </c>
      <c r="F16374" s="2">
        <v>46</v>
      </c>
      <c r="G16374" s="2"/>
    </row>
    <row r="16375" spans="1:26" customHeight="1" ht="18" hidden="true" outlineLevel="3">
      <c r="A16375" s="2" t="s">
        <v>31641</v>
      </c>
      <c r="B16375" s="3" t="s">
        <v>31642</v>
      </c>
      <c r="C16375" s="2"/>
      <c r="D16375" s="2" t="s">
        <v>16</v>
      </c>
      <c r="E16375" s="4">
        <f>2.00*(1-Z1%)</f>
        <v>2</v>
      </c>
      <c r="F16375" s="2">
        <v>50</v>
      </c>
      <c r="G16375" s="2"/>
    </row>
    <row r="16376" spans="1:26" customHeight="1" ht="18" hidden="true" outlineLevel="3">
      <c r="A16376" s="2" t="s">
        <v>31643</v>
      </c>
      <c r="B16376" s="3" t="s">
        <v>31644</v>
      </c>
      <c r="C16376" s="2"/>
      <c r="D16376" s="2" t="s">
        <v>16</v>
      </c>
      <c r="E16376" s="4">
        <f>2.00*(1-Z1%)</f>
        <v>2</v>
      </c>
      <c r="F16376" s="2">
        <v>47</v>
      </c>
      <c r="G16376" s="2"/>
    </row>
    <row r="16377" spans="1:26" customHeight="1" ht="18" hidden="true" outlineLevel="3">
      <c r="A16377" s="2" t="s">
        <v>31645</v>
      </c>
      <c r="B16377" s="3" t="s">
        <v>31646</v>
      </c>
      <c r="C16377" s="2"/>
      <c r="D16377" s="2" t="s">
        <v>16</v>
      </c>
      <c r="E16377" s="4">
        <f>2.00*(1-Z1%)</f>
        <v>2</v>
      </c>
      <c r="F16377" s="2">
        <v>50</v>
      </c>
      <c r="G16377" s="2"/>
    </row>
    <row r="16378" spans="1:26" customHeight="1" ht="18" hidden="true" outlineLevel="3">
      <c r="A16378" s="2" t="s">
        <v>31647</v>
      </c>
      <c r="B16378" s="3" t="s">
        <v>31648</v>
      </c>
      <c r="C16378" s="2"/>
      <c r="D16378" s="2" t="s">
        <v>16</v>
      </c>
      <c r="E16378" s="4">
        <f>2.00*(1-Z1%)</f>
        <v>2</v>
      </c>
      <c r="F16378" s="2">
        <v>50</v>
      </c>
      <c r="G16378" s="2"/>
    </row>
    <row r="16379" spans="1:26" customHeight="1" ht="18" hidden="true" outlineLevel="3">
      <c r="A16379" s="2" t="s">
        <v>31649</v>
      </c>
      <c r="B16379" s="3" t="s">
        <v>31650</v>
      </c>
      <c r="C16379" s="2"/>
      <c r="D16379" s="2" t="s">
        <v>16</v>
      </c>
      <c r="E16379" s="4">
        <f>2.00*(1-Z1%)</f>
        <v>2</v>
      </c>
      <c r="F16379" s="2">
        <v>47</v>
      </c>
      <c r="G16379" s="2"/>
    </row>
    <row r="16380" spans="1:26" customHeight="1" ht="18" hidden="true" outlineLevel="3">
      <c r="A16380" s="2" t="s">
        <v>31651</v>
      </c>
      <c r="B16380" s="3" t="s">
        <v>31652</v>
      </c>
      <c r="C16380" s="2"/>
      <c r="D16380" s="2" t="s">
        <v>16</v>
      </c>
      <c r="E16380" s="4">
        <f>2.00*(1-Z1%)</f>
        <v>2</v>
      </c>
      <c r="F16380" s="2">
        <v>45</v>
      </c>
      <c r="G16380" s="2"/>
    </row>
    <row r="16381" spans="1:26" customHeight="1" ht="18" hidden="true" outlineLevel="3">
      <c r="A16381" s="2" t="s">
        <v>31653</v>
      </c>
      <c r="B16381" s="3" t="s">
        <v>31654</v>
      </c>
      <c r="C16381" s="2"/>
      <c r="D16381" s="2" t="s">
        <v>16</v>
      </c>
      <c r="E16381" s="4">
        <f>2.00*(1-Z1%)</f>
        <v>2</v>
      </c>
      <c r="F16381" s="2">
        <v>50</v>
      </c>
      <c r="G16381" s="2"/>
    </row>
    <row r="16382" spans="1:26" customHeight="1" ht="18" hidden="true" outlineLevel="3">
      <c r="A16382" s="2" t="s">
        <v>31655</v>
      </c>
      <c r="B16382" s="3" t="s">
        <v>31656</v>
      </c>
      <c r="C16382" s="2"/>
      <c r="D16382" s="2" t="s">
        <v>16</v>
      </c>
      <c r="E16382" s="4">
        <f>2.00*(1-Z1%)</f>
        <v>2</v>
      </c>
      <c r="F16382" s="2">
        <v>50</v>
      </c>
      <c r="G16382" s="2"/>
    </row>
    <row r="16383" spans="1:26" customHeight="1" ht="18" hidden="true" outlineLevel="3">
      <c r="A16383" s="2" t="s">
        <v>31657</v>
      </c>
      <c r="B16383" s="3" t="s">
        <v>31658</v>
      </c>
      <c r="C16383" s="2"/>
      <c r="D16383" s="2" t="s">
        <v>16</v>
      </c>
      <c r="E16383" s="4">
        <f>2.00*(1-Z1%)</f>
        <v>2</v>
      </c>
      <c r="F16383" s="2">
        <v>50</v>
      </c>
      <c r="G16383" s="2"/>
    </row>
    <row r="16384" spans="1:26" customHeight="1" ht="18" hidden="true" outlineLevel="3">
      <c r="A16384" s="2" t="s">
        <v>31659</v>
      </c>
      <c r="B16384" s="3" t="s">
        <v>31660</v>
      </c>
      <c r="C16384" s="2"/>
      <c r="D16384" s="2" t="s">
        <v>16</v>
      </c>
      <c r="E16384" s="4">
        <f>2.00*(1-Z1%)</f>
        <v>2</v>
      </c>
      <c r="F16384" s="2">
        <v>32</v>
      </c>
      <c r="G16384" s="2"/>
    </row>
    <row r="16385" spans="1:26" customHeight="1" ht="18" hidden="true" outlineLevel="3">
      <c r="A16385" s="2" t="s">
        <v>31661</v>
      </c>
      <c r="B16385" s="3" t="s">
        <v>31662</v>
      </c>
      <c r="C16385" s="2"/>
      <c r="D16385" s="2" t="s">
        <v>16</v>
      </c>
      <c r="E16385" s="4">
        <f>2.00*(1-Z1%)</f>
        <v>2</v>
      </c>
      <c r="F16385" s="2">
        <v>45</v>
      </c>
      <c r="G16385" s="2"/>
    </row>
    <row r="16386" spans="1:26" customHeight="1" ht="18" hidden="true" outlineLevel="3">
      <c r="A16386" s="2" t="s">
        <v>31663</v>
      </c>
      <c r="B16386" s="3" t="s">
        <v>31664</v>
      </c>
      <c r="C16386" s="2"/>
      <c r="D16386" s="2" t="s">
        <v>16</v>
      </c>
      <c r="E16386" s="4">
        <f>2.00*(1-Z1%)</f>
        <v>2</v>
      </c>
      <c r="F16386" s="2">
        <v>24</v>
      </c>
      <c r="G16386" s="2"/>
    </row>
    <row r="16387" spans="1:26" customHeight="1" ht="18" hidden="true" outlineLevel="3">
      <c r="A16387" s="2" t="s">
        <v>31665</v>
      </c>
      <c r="B16387" s="3" t="s">
        <v>31666</v>
      </c>
      <c r="C16387" s="2"/>
      <c r="D16387" s="2" t="s">
        <v>16</v>
      </c>
      <c r="E16387" s="4">
        <f>2.00*(1-Z1%)</f>
        <v>2</v>
      </c>
      <c r="F16387" s="2">
        <v>49</v>
      </c>
      <c r="G16387" s="2"/>
    </row>
    <row r="16388" spans="1:26" customHeight="1" ht="18" hidden="true" outlineLevel="3">
      <c r="A16388" s="2" t="s">
        <v>31667</v>
      </c>
      <c r="B16388" s="3" t="s">
        <v>31668</v>
      </c>
      <c r="C16388" s="2"/>
      <c r="D16388" s="2" t="s">
        <v>16</v>
      </c>
      <c r="E16388" s="4">
        <f>2.00*(1-Z1%)</f>
        <v>2</v>
      </c>
      <c r="F16388" s="2">
        <v>50</v>
      </c>
      <c r="G16388" s="2"/>
    </row>
    <row r="16389" spans="1:26" customHeight="1" ht="18" hidden="true" outlineLevel="3">
      <c r="A16389" s="2" t="s">
        <v>31669</v>
      </c>
      <c r="B16389" s="3" t="s">
        <v>31670</v>
      </c>
      <c r="C16389" s="2"/>
      <c r="D16389" s="2" t="s">
        <v>16</v>
      </c>
      <c r="E16389" s="4">
        <f>2.00*(1-Z1%)</f>
        <v>2</v>
      </c>
      <c r="F16389" s="2">
        <v>27</v>
      </c>
      <c r="G16389" s="2"/>
    </row>
    <row r="16390" spans="1:26" customHeight="1" ht="18" hidden="true" outlineLevel="3">
      <c r="A16390" s="2" t="s">
        <v>31671</v>
      </c>
      <c r="B16390" s="3" t="s">
        <v>31672</v>
      </c>
      <c r="C16390" s="2"/>
      <c r="D16390" s="2" t="s">
        <v>16</v>
      </c>
      <c r="E16390" s="4">
        <f>2.00*(1-Z1%)</f>
        <v>2</v>
      </c>
      <c r="F16390" s="2">
        <v>43</v>
      </c>
      <c r="G16390" s="2"/>
    </row>
    <row r="16391" spans="1:26" customHeight="1" ht="18" hidden="true" outlineLevel="3">
      <c r="A16391" s="2" t="s">
        <v>31673</v>
      </c>
      <c r="B16391" s="3" t="s">
        <v>31674</v>
      </c>
      <c r="C16391" s="2"/>
      <c r="D16391" s="2" t="s">
        <v>16</v>
      </c>
      <c r="E16391" s="4">
        <f>2.00*(1-Z1%)</f>
        <v>2</v>
      </c>
      <c r="F16391" s="2">
        <v>50</v>
      </c>
      <c r="G16391" s="2"/>
    </row>
    <row r="16392" spans="1:26" customHeight="1" ht="18" hidden="true" outlineLevel="3">
      <c r="A16392" s="2" t="s">
        <v>31675</v>
      </c>
      <c r="B16392" s="3" t="s">
        <v>31676</v>
      </c>
      <c r="C16392" s="2"/>
      <c r="D16392" s="2" t="s">
        <v>16</v>
      </c>
      <c r="E16392" s="4">
        <f>2.00*(1-Z1%)</f>
        <v>2</v>
      </c>
      <c r="F16392" s="2">
        <v>49</v>
      </c>
      <c r="G16392" s="2"/>
    </row>
    <row r="16393" spans="1:26" customHeight="1" ht="18" hidden="true" outlineLevel="3">
      <c r="A16393" s="2" t="s">
        <v>31677</v>
      </c>
      <c r="B16393" s="3" t="s">
        <v>31678</v>
      </c>
      <c r="C16393" s="2"/>
      <c r="D16393" s="2" t="s">
        <v>16</v>
      </c>
      <c r="E16393" s="4">
        <f>2.00*(1-Z1%)</f>
        <v>2</v>
      </c>
      <c r="F16393" s="2">
        <v>48</v>
      </c>
      <c r="G16393" s="2"/>
    </row>
    <row r="16394" spans="1:26" customHeight="1" ht="18" hidden="true" outlineLevel="3">
      <c r="A16394" s="2" t="s">
        <v>31679</v>
      </c>
      <c r="B16394" s="3" t="s">
        <v>31680</v>
      </c>
      <c r="C16394" s="2"/>
      <c r="D16394" s="2" t="s">
        <v>16</v>
      </c>
      <c r="E16394" s="4">
        <f>2.00*(1-Z1%)</f>
        <v>2</v>
      </c>
      <c r="F16394" s="2">
        <v>50</v>
      </c>
      <c r="G16394" s="2"/>
    </row>
    <row r="16395" spans="1:26" customHeight="1" ht="18" hidden="true" outlineLevel="3">
      <c r="A16395" s="2" t="s">
        <v>31681</v>
      </c>
      <c r="B16395" s="3" t="s">
        <v>31682</v>
      </c>
      <c r="C16395" s="2"/>
      <c r="D16395" s="2" t="s">
        <v>16</v>
      </c>
      <c r="E16395" s="4">
        <f>2.00*(1-Z1%)</f>
        <v>2</v>
      </c>
      <c r="F16395" s="2">
        <v>50</v>
      </c>
      <c r="G16395" s="2"/>
    </row>
    <row r="16396" spans="1:26" customHeight="1" ht="18" hidden="true" outlineLevel="3">
      <c r="A16396" s="2" t="s">
        <v>31683</v>
      </c>
      <c r="B16396" s="3" t="s">
        <v>31684</v>
      </c>
      <c r="C16396" s="2"/>
      <c r="D16396" s="2" t="s">
        <v>16</v>
      </c>
      <c r="E16396" s="4">
        <f>2.00*(1-Z1%)</f>
        <v>2</v>
      </c>
      <c r="F16396" s="2">
        <v>45</v>
      </c>
      <c r="G16396" s="2"/>
    </row>
    <row r="16397" spans="1:26" customHeight="1" ht="18" hidden="true" outlineLevel="3">
      <c r="A16397" s="2" t="s">
        <v>31685</v>
      </c>
      <c r="B16397" s="3" t="s">
        <v>31686</v>
      </c>
      <c r="C16397" s="2"/>
      <c r="D16397" s="2" t="s">
        <v>16</v>
      </c>
      <c r="E16397" s="4">
        <f>2.00*(1-Z1%)</f>
        <v>2</v>
      </c>
      <c r="F16397" s="2">
        <v>47</v>
      </c>
      <c r="G16397" s="2"/>
    </row>
    <row r="16398" spans="1:26" customHeight="1" ht="18" hidden="true" outlineLevel="3">
      <c r="A16398" s="2" t="s">
        <v>31687</v>
      </c>
      <c r="B16398" s="3" t="s">
        <v>31688</v>
      </c>
      <c r="C16398" s="2"/>
      <c r="D16398" s="2" t="s">
        <v>16</v>
      </c>
      <c r="E16398" s="4">
        <f>2.00*(1-Z1%)</f>
        <v>2</v>
      </c>
      <c r="F16398" s="2">
        <v>48</v>
      </c>
      <c r="G16398" s="2"/>
    </row>
    <row r="16399" spans="1:26" customHeight="1" ht="18" hidden="true" outlineLevel="3">
      <c r="A16399" s="2" t="s">
        <v>31689</v>
      </c>
      <c r="B16399" s="3" t="s">
        <v>31690</v>
      </c>
      <c r="C16399" s="2"/>
      <c r="D16399" s="2" t="s">
        <v>16</v>
      </c>
      <c r="E16399" s="4">
        <f>2.00*(1-Z1%)</f>
        <v>2</v>
      </c>
      <c r="F16399" s="2">
        <v>50</v>
      </c>
      <c r="G16399" s="2"/>
    </row>
    <row r="16400" spans="1:26" customHeight="1" ht="18" hidden="true" outlineLevel="3">
      <c r="A16400" s="2" t="s">
        <v>31691</v>
      </c>
      <c r="B16400" s="3" t="s">
        <v>31692</v>
      </c>
      <c r="C16400" s="2"/>
      <c r="D16400" s="2" t="s">
        <v>16</v>
      </c>
      <c r="E16400" s="4">
        <f>2.00*(1-Z1%)</f>
        <v>2</v>
      </c>
      <c r="F16400" s="2">
        <v>45</v>
      </c>
      <c r="G16400" s="2"/>
    </row>
    <row r="16401" spans="1:26" customHeight="1" ht="18" hidden="true" outlineLevel="3">
      <c r="A16401" s="2" t="s">
        <v>31693</v>
      </c>
      <c r="B16401" s="3" t="s">
        <v>31694</v>
      </c>
      <c r="C16401" s="2"/>
      <c r="D16401" s="2" t="s">
        <v>16</v>
      </c>
      <c r="E16401" s="4">
        <f>2.00*(1-Z1%)</f>
        <v>2</v>
      </c>
      <c r="F16401" s="2">
        <v>48</v>
      </c>
      <c r="G16401" s="2"/>
    </row>
    <row r="16402" spans="1:26" customHeight="1" ht="18" hidden="true" outlineLevel="3">
      <c r="A16402" s="2" t="s">
        <v>31695</v>
      </c>
      <c r="B16402" s="3" t="s">
        <v>31696</v>
      </c>
      <c r="C16402" s="2"/>
      <c r="D16402" s="2" t="s">
        <v>16</v>
      </c>
      <c r="E16402" s="4">
        <f>2.00*(1-Z1%)</f>
        <v>2</v>
      </c>
      <c r="F16402" s="2">
        <v>50</v>
      </c>
      <c r="G16402" s="2"/>
    </row>
    <row r="16403" spans="1:26" customHeight="1" ht="18" hidden="true" outlineLevel="3">
      <c r="A16403" s="2" t="s">
        <v>31697</v>
      </c>
      <c r="B16403" s="3" t="s">
        <v>31698</v>
      </c>
      <c r="C16403" s="2"/>
      <c r="D16403" s="2" t="s">
        <v>16</v>
      </c>
      <c r="E16403" s="4">
        <f>2.00*(1-Z1%)</f>
        <v>2</v>
      </c>
      <c r="F16403" s="2">
        <v>46</v>
      </c>
      <c r="G16403" s="2"/>
    </row>
    <row r="16404" spans="1:26" customHeight="1" ht="18" hidden="true" outlineLevel="3">
      <c r="A16404" s="2" t="s">
        <v>31699</v>
      </c>
      <c r="B16404" s="3" t="s">
        <v>31700</v>
      </c>
      <c r="C16404" s="2"/>
      <c r="D16404" s="2" t="s">
        <v>16</v>
      </c>
      <c r="E16404" s="4">
        <f>2.00*(1-Z1%)</f>
        <v>2</v>
      </c>
      <c r="F16404" s="2">
        <v>35</v>
      </c>
      <c r="G16404" s="2"/>
    </row>
    <row r="16405" spans="1:26" customHeight="1" ht="18" hidden="true" outlineLevel="3">
      <c r="A16405" s="2" t="s">
        <v>31701</v>
      </c>
      <c r="B16405" s="3" t="s">
        <v>31702</v>
      </c>
      <c r="C16405" s="2"/>
      <c r="D16405" s="2" t="s">
        <v>16</v>
      </c>
      <c r="E16405" s="4">
        <f>2.00*(1-Z1%)</f>
        <v>2</v>
      </c>
      <c r="F16405" s="2">
        <v>47</v>
      </c>
      <c r="G16405" s="2"/>
    </row>
    <row r="16406" spans="1:26" customHeight="1" ht="18" hidden="true" outlineLevel="3">
      <c r="A16406" s="2" t="s">
        <v>31703</v>
      </c>
      <c r="B16406" s="3" t="s">
        <v>31704</v>
      </c>
      <c r="C16406" s="2"/>
      <c r="D16406" s="2" t="s">
        <v>16</v>
      </c>
      <c r="E16406" s="4">
        <f>2.00*(1-Z1%)</f>
        <v>2</v>
      </c>
      <c r="F16406" s="2">
        <v>50</v>
      </c>
      <c r="G16406" s="2"/>
    </row>
    <row r="16407" spans="1:26" customHeight="1" ht="18" hidden="true" outlineLevel="3">
      <c r="A16407" s="2" t="s">
        <v>31705</v>
      </c>
      <c r="B16407" s="3" t="s">
        <v>31706</v>
      </c>
      <c r="C16407" s="2"/>
      <c r="D16407" s="2" t="s">
        <v>16</v>
      </c>
      <c r="E16407" s="4">
        <f>2.00*(1-Z1%)</f>
        <v>2</v>
      </c>
      <c r="F16407" s="2">
        <v>50</v>
      </c>
      <c r="G16407" s="2"/>
    </row>
    <row r="16408" spans="1:26" customHeight="1" ht="18" hidden="true" outlineLevel="3">
      <c r="A16408" s="2" t="s">
        <v>31707</v>
      </c>
      <c r="B16408" s="3" t="s">
        <v>31708</v>
      </c>
      <c r="C16408" s="2"/>
      <c r="D16408" s="2" t="s">
        <v>16</v>
      </c>
      <c r="E16408" s="4">
        <f>2.00*(1-Z1%)</f>
        <v>2</v>
      </c>
      <c r="F16408" s="2">
        <v>50</v>
      </c>
      <c r="G16408" s="2"/>
    </row>
    <row r="16409" spans="1:26" customHeight="1" ht="18" hidden="true" outlineLevel="3">
      <c r="A16409" s="2" t="s">
        <v>31709</v>
      </c>
      <c r="B16409" s="3" t="s">
        <v>31710</v>
      </c>
      <c r="C16409" s="2"/>
      <c r="D16409" s="2" t="s">
        <v>16</v>
      </c>
      <c r="E16409" s="4">
        <f>2.00*(1-Z1%)</f>
        <v>2</v>
      </c>
      <c r="F16409" s="2">
        <v>50</v>
      </c>
      <c r="G16409" s="2"/>
    </row>
    <row r="16410" spans="1:26" customHeight="1" ht="18" hidden="true" outlineLevel="3">
      <c r="A16410" s="2" t="s">
        <v>31711</v>
      </c>
      <c r="B16410" s="3" t="s">
        <v>31712</v>
      </c>
      <c r="C16410" s="2"/>
      <c r="D16410" s="2" t="s">
        <v>16</v>
      </c>
      <c r="E16410" s="4">
        <f>2.00*(1-Z1%)</f>
        <v>2</v>
      </c>
      <c r="F16410" s="2">
        <v>50</v>
      </c>
      <c r="G16410" s="2"/>
    </row>
    <row r="16411" spans="1:26" customHeight="1" ht="18" hidden="true" outlineLevel="3">
      <c r="A16411" s="2" t="s">
        <v>31713</v>
      </c>
      <c r="B16411" s="3" t="s">
        <v>31714</v>
      </c>
      <c r="C16411" s="2"/>
      <c r="D16411" s="2" t="s">
        <v>16</v>
      </c>
      <c r="E16411" s="4">
        <f>2.00*(1-Z1%)</f>
        <v>2</v>
      </c>
      <c r="F16411" s="2">
        <v>35</v>
      </c>
      <c r="G16411" s="2"/>
    </row>
    <row r="16412" spans="1:26" customHeight="1" ht="18" hidden="true" outlineLevel="3">
      <c r="A16412" s="2" t="s">
        <v>31715</v>
      </c>
      <c r="B16412" s="3" t="s">
        <v>31716</v>
      </c>
      <c r="C16412" s="2"/>
      <c r="D16412" s="2" t="s">
        <v>16</v>
      </c>
      <c r="E16412" s="4">
        <f>2.00*(1-Z1%)</f>
        <v>2</v>
      </c>
      <c r="F16412" s="2">
        <v>50</v>
      </c>
      <c r="G16412" s="2"/>
    </row>
    <row r="16413" spans="1:26" customHeight="1" ht="18" hidden="true" outlineLevel="3">
      <c r="A16413" s="2" t="s">
        <v>31717</v>
      </c>
      <c r="B16413" s="3" t="s">
        <v>31718</v>
      </c>
      <c r="C16413" s="2"/>
      <c r="D16413" s="2" t="s">
        <v>16</v>
      </c>
      <c r="E16413" s="4">
        <f>2.00*(1-Z1%)</f>
        <v>2</v>
      </c>
      <c r="F16413" s="2">
        <v>50</v>
      </c>
      <c r="G16413" s="2"/>
    </row>
    <row r="16414" spans="1:26" customHeight="1" ht="18" hidden="true" outlineLevel="3">
      <c r="A16414" s="2" t="s">
        <v>31719</v>
      </c>
      <c r="B16414" s="3" t="s">
        <v>31720</v>
      </c>
      <c r="C16414" s="2"/>
      <c r="D16414" s="2" t="s">
        <v>16</v>
      </c>
      <c r="E16414" s="4">
        <f>2.00*(1-Z1%)</f>
        <v>2</v>
      </c>
      <c r="F16414" s="2">
        <v>46</v>
      </c>
      <c r="G16414" s="2"/>
    </row>
    <row r="16415" spans="1:26" customHeight="1" ht="18" hidden="true" outlineLevel="3">
      <c r="A16415" s="2" t="s">
        <v>31721</v>
      </c>
      <c r="B16415" s="3" t="s">
        <v>31722</v>
      </c>
      <c r="C16415" s="2"/>
      <c r="D16415" s="2" t="s">
        <v>16</v>
      </c>
      <c r="E16415" s="4">
        <f>2.00*(1-Z1%)</f>
        <v>2</v>
      </c>
      <c r="F16415" s="2">
        <v>50</v>
      </c>
      <c r="G16415" s="2"/>
    </row>
    <row r="16416" spans="1:26" customHeight="1" ht="18" hidden="true" outlineLevel="3">
      <c r="A16416" s="2" t="s">
        <v>31723</v>
      </c>
      <c r="B16416" s="3" t="s">
        <v>31724</v>
      </c>
      <c r="C16416" s="2"/>
      <c r="D16416" s="2" t="s">
        <v>16</v>
      </c>
      <c r="E16416" s="4">
        <f>2.00*(1-Z1%)</f>
        <v>2</v>
      </c>
      <c r="F16416" s="2">
        <v>50</v>
      </c>
      <c r="G16416" s="2"/>
    </row>
    <row r="16417" spans="1:26" customHeight="1" ht="18" hidden="true" outlineLevel="3">
      <c r="A16417" s="2" t="s">
        <v>31725</v>
      </c>
      <c r="B16417" s="3" t="s">
        <v>31726</v>
      </c>
      <c r="C16417" s="2"/>
      <c r="D16417" s="2" t="s">
        <v>16</v>
      </c>
      <c r="E16417" s="4">
        <f>2.00*(1-Z1%)</f>
        <v>2</v>
      </c>
      <c r="F16417" s="2">
        <v>34</v>
      </c>
      <c r="G16417" s="2"/>
    </row>
    <row r="16418" spans="1:26" customHeight="1" ht="18" hidden="true" outlineLevel="3">
      <c r="A16418" s="2" t="s">
        <v>31727</v>
      </c>
      <c r="B16418" s="3" t="s">
        <v>31728</v>
      </c>
      <c r="C16418" s="2"/>
      <c r="D16418" s="2" t="s">
        <v>16</v>
      </c>
      <c r="E16418" s="4">
        <f>2.00*(1-Z1%)</f>
        <v>2</v>
      </c>
      <c r="F16418" s="2">
        <v>48</v>
      </c>
      <c r="G16418" s="2"/>
    </row>
    <row r="16419" spans="1:26" customHeight="1" ht="18" hidden="true" outlineLevel="3">
      <c r="A16419" s="2" t="s">
        <v>31729</v>
      </c>
      <c r="B16419" s="3" t="s">
        <v>31730</v>
      </c>
      <c r="C16419" s="2"/>
      <c r="D16419" s="2" t="s">
        <v>16</v>
      </c>
      <c r="E16419" s="4">
        <f>2.00*(1-Z1%)</f>
        <v>2</v>
      </c>
      <c r="F16419" s="2">
        <v>50</v>
      </c>
      <c r="G16419" s="2"/>
    </row>
    <row r="16420" spans="1:26" customHeight="1" ht="18" hidden="true" outlineLevel="3">
      <c r="A16420" s="2" t="s">
        <v>31731</v>
      </c>
      <c r="B16420" s="3" t="s">
        <v>31732</v>
      </c>
      <c r="C16420" s="2"/>
      <c r="D16420" s="2" t="s">
        <v>16</v>
      </c>
      <c r="E16420" s="4">
        <f>2.00*(1-Z1%)</f>
        <v>2</v>
      </c>
      <c r="F16420" s="2">
        <v>34</v>
      </c>
      <c r="G16420" s="2"/>
    </row>
    <row r="16421" spans="1:26" customHeight="1" ht="18" hidden="true" outlineLevel="3">
      <c r="A16421" s="2" t="s">
        <v>31733</v>
      </c>
      <c r="B16421" s="3" t="s">
        <v>31734</v>
      </c>
      <c r="C16421" s="2"/>
      <c r="D16421" s="2" t="s">
        <v>16</v>
      </c>
      <c r="E16421" s="4">
        <f>2.00*(1-Z1%)</f>
        <v>2</v>
      </c>
      <c r="F16421" s="2">
        <v>48</v>
      </c>
      <c r="G16421" s="2"/>
    </row>
    <row r="16422" spans="1:26" customHeight="1" ht="18" hidden="true" outlineLevel="3">
      <c r="A16422" s="2" t="s">
        <v>31735</v>
      </c>
      <c r="B16422" s="3" t="s">
        <v>31736</v>
      </c>
      <c r="C16422" s="2"/>
      <c r="D16422" s="2" t="s">
        <v>16</v>
      </c>
      <c r="E16422" s="4">
        <f>2.00*(1-Z1%)</f>
        <v>2</v>
      </c>
      <c r="F16422" s="2">
        <v>50</v>
      </c>
      <c r="G16422" s="2"/>
    </row>
    <row r="16423" spans="1:26" customHeight="1" ht="18" hidden="true" outlineLevel="3">
      <c r="A16423" s="2" t="s">
        <v>31737</v>
      </c>
      <c r="B16423" s="3" t="s">
        <v>31738</v>
      </c>
      <c r="C16423" s="2"/>
      <c r="D16423" s="2" t="s">
        <v>16</v>
      </c>
      <c r="E16423" s="4">
        <f>2.00*(1-Z1%)</f>
        <v>2</v>
      </c>
      <c r="F16423" s="2">
        <v>44</v>
      </c>
      <c r="G16423" s="2"/>
    </row>
    <row r="16424" spans="1:26" customHeight="1" ht="18" hidden="true" outlineLevel="3">
      <c r="A16424" s="2" t="s">
        <v>31739</v>
      </c>
      <c r="B16424" s="3" t="s">
        <v>31740</v>
      </c>
      <c r="C16424" s="2"/>
      <c r="D16424" s="2" t="s">
        <v>16</v>
      </c>
      <c r="E16424" s="4">
        <f>2.00*(1-Z1%)</f>
        <v>2</v>
      </c>
      <c r="F16424" s="2">
        <v>50</v>
      </c>
      <c r="G16424" s="2"/>
    </row>
    <row r="16425" spans="1:26" customHeight="1" ht="18" hidden="true" outlineLevel="3">
      <c r="A16425" s="2" t="s">
        <v>31741</v>
      </c>
      <c r="B16425" s="3" t="s">
        <v>31742</v>
      </c>
      <c r="C16425" s="2"/>
      <c r="D16425" s="2" t="s">
        <v>16</v>
      </c>
      <c r="E16425" s="4">
        <f>2.00*(1-Z1%)</f>
        <v>2</v>
      </c>
      <c r="F16425" s="2">
        <v>50</v>
      </c>
      <c r="G16425" s="2"/>
    </row>
    <row r="16426" spans="1:26" customHeight="1" ht="18" hidden="true" outlineLevel="3">
      <c r="A16426" s="2" t="s">
        <v>31743</v>
      </c>
      <c r="B16426" s="3" t="s">
        <v>31744</v>
      </c>
      <c r="C16426" s="2"/>
      <c r="D16426" s="2" t="s">
        <v>16</v>
      </c>
      <c r="E16426" s="4">
        <f>2.00*(1-Z1%)</f>
        <v>2</v>
      </c>
      <c r="F16426" s="2">
        <v>50</v>
      </c>
      <c r="G16426" s="2"/>
    </row>
    <row r="16427" spans="1:26" customHeight="1" ht="18" hidden="true" outlineLevel="3">
      <c r="A16427" s="2" t="s">
        <v>31745</v>
      </c>
      <c r="B16427" s="3" t="s">
        <v>31746</v>
      </c>
      <c r="C16427" s="2"/>
      <c r="D16427" s="2" t="s">
        <v>16</v>
      </c>
      <c r="E16427" s="4">
        <f>2.00*(1-Z1%)</f>
        <v>2</v>
      </c>
      <c r="F16427" s="2">
        <v>50</v>
      </c>
      <c r="G16427" s="2"/>
    </row>
    <row r="16428" spans="1:26" customHeight="1" ht="18" hidden="true" outlineLevel="3">
      <c r="A16428" s="2" t="s">
        <v>31747</v>
      </c>
      <c r="B16428" s="3" t="s">
        <v>31748</v>
      </c>
      <c r="C16428" s="2"/>
      <c r="D16428" s="2" t="s">
        <v>16</v>
      </c>
      <c r="E16428" s="4">
        <f>2.00*(1-Z1%)</f>
        <v>2</v>
      </c>
      <c r="F16428" s="2">
        <v>50</v>
      </c>
      <c r="G16428" s="2"/>
    </row>
    <row r="16429" spans="1:26" customHeight="1" ht="18" hidden="true" outlineLevel="3">
      <c r="A16429" s="2" t="s">
        <v>31749</v>
      </c>
      <c r="B16429" s="3" t="s">
        <v>31750</v>
      </c>
      <c r="C16429" s="2"/>
      <c r="D16429" s="2" t="s">
        <v>16</v>
      </c>
      <c r="E16429" s="4">
        <f>2.00*(1-Z1%)</f>
        <v>2</v>
      </c>
      <c r="F16429" s="2">
        <v>50</v>
      </c>
      <c r="G16429" s="2"/>
    </row>
    <row r="16430" spans="1:26" customHeight="1" ht="18" hidden="true" outlineLevel="3">
      <c r="A16430" s="2" t="s">
        <v>31751</v>
      </c>
      <c r="B16430" s="3" t="s">
        <v>31752</v>
      </c>
      <c r="C16430" s="2"/>
      <c r="D16430" s="2" t="s">
        <v>16</v>
      </c>
      <c r="E16430" s="4">
        <f>2.00*(1-Z1%)</f>
        <v>2</v>
      </c>
      <c r="F16430" s="2">
        <v>50</v>
      </c>
      <c r="G16430" s="2"/>
    </row>
    <row r="16431" spans="1:26" customHeight="1" ht="18" hidden="true" outlineLevel="3">
      <c r="A16431" s="2" t="s">
        <v>31753</v>
      </c>
      <c r="B16431" s="3" t="s">
        <v>31754</v>
      </c>
      <c r="C16431" s="2"/>
      <c r="D16431" s="2" t="s">
        <v>16</v>
      </c>
      <c r="E16431" s="4">
        <f>2.00*(1-Z1%)</f>
        <v>2</v>
      </c>
      <c r="F16431" s="2">
        <v>48</v>
      </c>
      <c r="G16431" s="2"/>
    </row>
    <row r="16432" spans="1:26" customHeight="1" ht="18" hidden="true" outlineLevel="3">
      <c r="A16432" s="2" t="s">
        <v>31755</v>
      </c>
      <c r="B16432" s="3" t="s">
        <v>31756</v>
      </c>
      <c r="C16432" s="2"/>
      <c r="D16432" s="2" t="s">
        <v>16</v>
      </c>
      <c r="E16432" s="4">
        <f>2.00*(1-Z1%)</f>
        <v>2</v>
      </c>
      <c r="F16432" s="2">
        <v>50</v>
      </c>
      <c r="G16432" s="2"/>
    </row>
    <row r="16433" spans="1:26" customHeight="1" ht="18" hidden="true" outlineLevel="3">
      <c r="A16433" s="2" t="s">
        <v>31757</v>
      </c>
      <c r="B16433" s="3" t="s">
        <v>31758</v>
      </c>
      <c r="C16433" s="2"/>
      <c r="D16433" s="2" t="s">
        <v>16</v>
      </c>
      <c r="E16433" s="4">
        <f>2.00*(1-Z1%)</f>
        <v>2</v>
      </c>
      <c r="F16433" s="2">
        <v>50</v>
      </c>
      <c r="G16433" s="2"/>
    </row>
    <row r="16434" spans="1:26" customHeight="1" ht="18" hidden="true" outlineLevel="3">
      <c r="A16434" s="2" t="s">
        <v>31759</v>
      </c>
      <c r="B16434" s="3" t="s">
        <v>31760</v>
      </c>
      <c r="C16434" s="2"/>
      <c r="D16434" s="2" t="s">
        <v>16</v>
      </c>
      <c r="E16434" s="4">
        <f>2.00*(1-Z1%)</f>
        <v>2</v>
      </c>
      <c r="F16434" s="2">
        <v>50</v>
      </c>
      <c r="G16434" s="2"/>
    </row>
    <row r="16435" spans="1:26" customHeight="1" ht="18" hidden="true" outlineLevel="3">
      <c r="A16435" s="2" t="s">
        <v>31761</v>
      </c>
      <c r="B16435" s="3" t="s">
        <v>31762</v>
      </c>
      <c r="C16435" s="2"/>
      <c r="D16435" s="2" t="s">
        <v>16</v>
      </c>
      <c r="E16435" s="4">
        <f>2.00*(1-Z1%)</f>
        <v>2</v>
      </c>
      <c r="F16435" s="2">
        <v>50</v>
      </c>
      <c r="G16435" s="2"/>
    </row>
    <row r="16436" spans="1:26" customHeight="1" ht="18" hidden="true" outlineLevel="3">
      <c r="A16436" s="2" t="s">
        <v>31763</v>
      </c>
      <c r="B16436" s="3" t="s">
        <v>31764</v>
      </c>
      <c r="C16436" s="2"/>
      <c r="D16436" s="2" t="s">
        <v>16</v>
      </c>
      <c r="E16436" s="4">
        <f>2.00*(1-Z1%)</f>
        <v>2</v>
      </c>
      <c r="F16436" s="2">
        <v>50</v>
      </c>
      <c r="G16436" s="2"/>
    </row>
    <row r="16437" spans="1:26" customHeight="1" ht="18" hidden="true" outlineLevel="3">
      <c r="A16437" s="2" t="s">
        <v>31765</v>
      </c>
      <c r="B16437" s="3" t="s">
        <v>31766</v>
      </c>
      <c r="C16437" s="2"/>
      <c r="D16437" s="2" t="s">
        <v>16</v>
      </c>
      <c r="E16437" s="4">
        <f>2.00*(1-Z1%)</f>
        <v>2</v>
      </c>
      <c r="F16437" s="2">
        <v>50</v>
      </c>
      <c r="G16437" s="2"/>
    </row>
    <row r="16438" spans="1:26" customHeight="1" ht="18" hidden="true" outlineLevel="3">
      <c r="A16438" s="2" t="s">
        <v>31767</v>
      </c>
      <c r="B16438" s="3" t="s">
        <v>31768</v>
      </c>
      <c r="C16438" s="2"/>
      <c r="D16438" s="2" t="s">
        <v>16</v>
      </c>
      <c r="E16438" s="4">
        <f>2.00*(1-Z1%)</f>
        <v>2</v>
      </c>
      <c r="F16438" s="2">
        <v>50</v>
      </c>
      <c r="G16438" s="2"/>
    </row>
    <row r="16439" spans="1:26" customHeight="1" ht="18" hidden="true" outlineLevel="3">
      <c r="A16439" s="2" t="s">
        <v>31769</v>
      </c>
      <c r="B16439" s="3" t="s">
        <v>31770</v>
      </c>
      <c r="C16439" s="2"/>
      <c r="D16439" s="2" t="s">
        <v>16</v>
      </c>
      <c r="E16439" s="4">
        <f>2.00*(1-Z1%)</f>
        <v>2</v>
      </c>
      <c r="F16439" s="2">
        <v>45</v>
      </c>
      <c r="G16439" s="2"/>
    </row>
    <row r="16440" spans="1:26" customHeight="1" ht="18" hidden="true" outlineLevel="3">
      <c r="A16440" s="2" t="s">
        <v>31771</v>
      </c>
      <c r="B16440" s="3" t="s">
        <v>31772</v>
      </c>
      <c r="C16440" s="2"/>
      <c r="D16440" s="2" t="s">
        <v>16</v>
      </c>
      <c r="E16440" s="4">
        <f>2.00*(1-Z1%)</f>
        <v>2</v>
      </c>
      <c r="F16440" s="2">
        <v>50</v>
      </c>
      <c r="G16440" s="2"/>
    </row>
    <row r="16441" spans="1:26" customHeight="1" ht="18" hidden="true" outlineLevel="3">
      <c r="A16441" s="2" t="s">
        <v>31773</v>
      </c>
      <c r="B16441" s="3" t="s">
        <v>31774</v>
      </c>
      <c r="C16441" s="2"/>
      <c r="D16441" s="2" t="s">
        <v>16</v>
      </c>
      <c r="E16441" s="4">
        <f>2.00*(1-Z1%)</f>
        <v>2</v>
      </c>
      <c r="F16441" s="2">
        <v>50</v>
      </c>
      <c r="G16441" s="2"/>
    </row>
    <row r="16442" spans="1:26" customHeight="1" ht="18" hidden="true" outlineLevel="3">
      <c r="A16442" s="2" t="s">
        <v>31775</v>
      </c>
      <c r="B16442" s="3" t="s">
        <v>31776</v>
      </c>
      <c r="C16442" s="2"/>
      <c r="D16442" s="2" t="s">
        <v>16</v>
      </c>
      <c r="E16442" s="4">
        <f>2.00*(1-Z1%)</f>
        <v>2</v>
      </c>
      <c r="F16442" s="2">
        <v>50</v>
      </c>
      <c r="G16442" s="2"/>
    </row>
    <row r="16443" spans="1:26" customHeight="1" ht="18" hidden="true" outlineLevel="3">
      <c r="A16443" s="2" t="s">
        <v>31777</v>
      </c>
      <c r="B16443" s="3" t="s">
        <v>31778</v>
      </c>
      <c r="C16443" s="2"/>
      <c r="D16443" s="2" t="s">
        <v>16</v>
      </c>
      <c r="E16443" s="4">
        <f>2.00*(1-Z1%)</f>
        <v>2</v>
      </c>
      <c r="F16443" s="2">
        <v>12</v>
      </c>
      <c r="G16443" s="2"/>
    </row>
    <row r="16444" spans="1:26" customHeight="1" ht="18" hidden="true" outlineLevel="3">
      <c r="A16444" s="2" t="s">
        <v>31779</v>
      </c>
      <c r="B16444" s="3" t="s">
        <v>31780</v>
      </c>
      <c r="C16444" s="2"/>
      <c r="D16444" s="2" t="s">
        <v>16</v>
      </c>
      <c r="E16444" s="4">
        <f>2.00*(1-Z1%)</f>
        <v>2</v>
      </c>
      <c r="F16444" s="2">
        <v>50</v>
      </c>
      <c r="G16444" s="2"/>
    </row>
    <row r="16445" spans="1:26" customHeight="1" ht="18" hidden="true" outlineLevel="3">
      <c r="A16445" s="2" t="s">
        <v>31781</v>
      </c>
      <c r="B16445" s="3" t="s">
        <v>31782</v>
      </c>
      <c r="C16445" s="2"/>
      <c r="D16445" s="2" t="s">
        <v>16</v>
      </c>
      <c r="E16445" s="4">
        <f>2.00*(1-Z1%)</f>
        <v>2</v>
      </c>
      <c r="F16445" s="2">
        <v>25</v>
      </c>
      <c r="G16445" s="2"/>
    </row>
    <row r="16446" spans="1:26" customHeight="1" ht="18" hidden="true" outlineLevel="3">
      <c r="A16446" s="2" t="s">
        <v>31783</v>
      </c>
      <c r="B16446" s="3" t="s">
        <v>31784</v>
      </c>
      <c r="C16446" s="2"/>
      <c r="D16446" s="2" t="s">
        <v>16</v>
      </c>
      <c r="E16446" s="4">
        <f>2.00*(1-Z1%)</f>
        <v>2</v>
      </c>
      <c r="F16446" s="2">
        <v>50</v>
      </c>
      <c r="G16446" s="2"/>
    </row>
    <row r="16447" spans="1:26" customHeight="1" ht="18" hidden="true" outlineLevel="3">
      <c r="A16447" s="2" t="s">
        <v>31785</v>
      </c>
      <c r="B16447" s="3" t="s">
        <v>31786</v>
      </c>
      <c r="C16447" s="2"/>
      <c r="D16447" s="2" t="s">
        <v>16</v>
      </c>
      <c r="E16447" s="4">
        <f>2.00*(1-Z1%)</f>
        <v>2</v>
      </c>
      <c r="F16447" s="2">
        <v>50</v>
      </c>
      <c r="G16447" s="2"/>
    </row>
    <row r="16448" spans="1:26" customHeight="1" ht="18" hidden="true" outlineLevel="3">
      <c r="A16448" s="2" t="s">
        <v>31787</v>
      </c>
      <c r="B16448" s="3" t="s">
        <v>31788</v>
      </c>
      <c r="C16448" s="2"/>
      <c r="D16448" s="2" t="s">
        <v>16</v>
      </c>
      <c r="E16448" s="4">
        <f>2.00*(1-Z1%)</f>
        <v>2</v>
      </c>
      <c r="F16448" s="2">
        <v>50</v>
      </c>
      <c r="G16448" s="2"/>
    </row>
    <row r="16449" spans="1:26" customHeight="1" ht="18" hidden="true" outlineLevel="3">
      <c r="A16449" s="2" t="s">
        <v>31789</v>
      </c>
      <c r="B16449" s="3" t="s">
        <v>31790</v>
      </c>
      <c r="C16449" s="2"/>
      <c r="D16449" s="2" t="s">
        <v>16</v>
      </c>
      <c r="E16449" s="4">
        <f>2.00*(1-Z1%)</f>
        <v>2</v>
      </c>
      <c r="F16449" s="2">
        <v>50</v>
      </c>
      <c r="G16449" s="2"/>
    </row>
    <row r="16450" spans="1:26" customHeight="1" ht="18" hidden="true" outlineLevel="3">
      <c r="A16450" s="2" t="s">
        <v>31791</v>
      </c>
      <c r="B16450" s="3" t="s">
        <v>31792</v>
      </c>
      <c r="C16450" s="2"/>
      <c r="D16450" s="2" t="s">
        <v>16</v>
      </c>
      <c r="E16450" s="4">
        <f>2.00*(1-Z1%)</f>
        <v>2</v>
      </c>
      <c r="F16450" s="2">
        <v>48</v>
      </c>
      <c r="G16450" s="2"/>
    </row>
    <row r="16451" spans="1:26" customHeight="1" ht="18" hidden="true" outlineLevel="3">
      <c r="A16451" s="2" t="s">
        <v>31793</v>
      </c>
      <c r="B16451" s="3" t="s">
        <v>31794</v>
      </c>
      <c r="C16451" s="2"/>
      <c r="D16451" s="2" t="s">
        <v>16</v>
      </c>
      <c r="E16451" s="4">
        <f>2.00*(1-Z1%)</f>
        <v>2</v>
      </c>
      <c r="F16451" s="2">
        <v>25</v>
      </c>
      <c r="G16451" s="2"/>
    </row>
    <row r="16452" spans="1:26" customHeight="1" ht="18" hidden="true" outlineLevel="3">
      <c r="A16452" s="2" t="s">
        <v>31795</v>
      </c>
      <c r="B16452" s="3" t="s">
        <v>31796</v>
      </c>
      <c r="C16452" s="2"/>
      <c r="D16452" s="2" t="s">
        <v>16</v>
      </c>
      <c r="E16452" s="4">
        <f>2.00*(1-Z1%)</f>
        <v>2</v>
      </c>
      <c r="F16452" s="2">
        <v>50</v>
      </c>
      <c r="G16452" s="2"/>
    </row>
    <row r="16453" spans="1:26" customHeight="1" ht="18" hidden="true" outlineLevel="3">
      <c r="A16453" s="2" t="s">
        <v>31797</v>
      </c>
      <c r="B16453" s="3" t="s">
        <v>31798</v>
      </c>
      <c r="C16453" s="2"/>
      <c r="D16453" s="2" t="s">
        <v>16</v>
      </c>
      <c r="E16453" s="4">
        <f>2.00*(1-Z1%)</f>
        <v>2</v>
      </c>
      <c r="F16453" s="2">
        <v>45</v>
      </c>
      <c r="G16453" s="2"/>
    </row>
    <row r="16454" spans="1:26" customHeight="1" ht="18" hidden="true" outlineLevel="3">
      <c r="A16454" s="2" t="s">
        <v>31799</v>
      </c>
      <c r="B16454" s="3" t="s">
        <v>31800</v>
      </c>
      <c r="C16454" s="2"/>
      <c r="D16454" s="2" t="s">
        <v>16</v>
      </c>
      <c r="E16454" s="4">
        <f>2.00*(1-Z1%)</f>
        <v>2</v>
      </c>
      <c r="F16454" s="2">
        <v>38</v>
      </c>
      <c r="G16454" s="2"/>
    </row>
    <row r="16455" spans="1:26" customHeight="1" ht="18" hidden="true" outlineLevel="3">
      <c r="A16455" s="2" t="s">
        <v>31801</v>
      </c>
      <c r="B16455" s="3" t="s">
        <v>31802</v>
      </c>
      <c r="C16455" s="2"/>
      <c r="D16455" s="2" t="s">
        <v>16</v>
      </c>
      <c r="E16455" s="4">
        <f>2.00*(1-Z1%)</f>
        <v>2</v>
      </c>
      <c r="F16455" s="2">
        <v>50</v>
      </c>
      <c r="G16455" s="2"/>
    </row>
    <row r="16456" spans="1:26" customHeight="1" ht="18" hidden="true" outlineLevel="3">
      <c r="A16456" s="2" t="s">
        <v>31803</v>
      </c>
      <c r="B16456" s="3" t="s">
        <v>31804</v>
      </c>
      <c r="C16456" s="2"/>
      <c r="D16456" s="2" t="s">
        <v>16</v>
      </c>
      <c r="E16456" s="4">
        <f>2.00*(1-Z1%)</f>
        <v>2</v>
      </c>
      <c r="F16456" s="2">
        <v>20</v>
      </c>
      <c r="G16456" s="2"/>
    </row>
    <row r="16457" spans="1:26" customHeight="1" ht="18" hidden="true" outlineLevel="3">
      <c r="A16457" s="2" t="s">
        <v>31805</v>
      </c>
      <c r="B16457" s="3" t="s">
        <v>31806</v>
      </c>
      <c r="C16457" s="2"/>
      <c r="D16457" s="2" t="s">
        <v>16</v>
      </c>
      <c r="E16457" s="4">
        <f>2.00*(1-Z1%)</f>
        <v>2</v>
      </c>
      <c r="F16457" s="2">
        <v>38</v>
      </c>
      <c r="G16457" s="2"/>
    </row>
    <row r="16458" spans="1:26" customHeight="1" ht="18" hidden="true" outlineLevel="3">
      <c r="A16458" s="2" t="s">
        <v>31807</v>
      </c>
      <c r="B16458" s="3" t="s">
        <v>31808</v>
      </c>
      <c r="C16458" s="2"/>
      <c r="D16458" s="2" t="s">
        <v>16</v>
      </c>
      <c r="E16458" s="4">
        <f>2.00*(1-Z1%)</f>
        <v>2</v>
      </c>
      <c r="F16458" s="2">
        <v>50</v>
      </c>
      <c r="G16458" s="2"/>
    </row>
    <row r="16459" spans="1:26" customHeight="1" ht="18" hidden="true" outlineLevel="3">
      <c r="A16459" s="2" t="s">
        <v>31809</v>
      </c>
      <c r="B16459" s="3" t="s">
        <v>31810</v>
      </c>
      <c r="C16459" s="2"/>
      <c r="D16459" s="2" t="s">
        <v>16</v>
      </c>
      <c r="E16459" s="4">
        <f>2.00*(1-Z1%)</f>
        <v>2</v>
      </c>
      <c r="F16459" s="2">
        <v>48</v>
      </c>
      <c r="G16459" s="2"/>
    </row>
    <row r="16460" spans="1:26" customHeight="1" ht="18" hidden="true" outlineLevel="3">
      <c r="A16460" s="2" t="s">
        <v>31811</v>
      </c>
      <c r="B16460" s="3" t="s">
        <v>31812</v>
      </c>
      <c r="C16460" s="2"/>
      <c r="D16460" s="2" t="s">
        <v>16</v>
      </c>
      <c r="E16460" s="4">
        <f>2.00*(1-Z1%)</f>
        <v>2</v>
      </c>
      <c r="F16460" s="2">
        <v>48</v>
      </c>
      <c r="G16460" s="2"/>
    </row>
    <row r="16461" spans="1:26" customHeight="1" ht="18" hidden="true" outlineLevel="3">
      <c r="A16461" s="2" t="s">
        <v>31813</v>
      </c>
      <c r="B16461" s="3" t="s">
        <v>31814</v>
      </c>
      <c r="C16461" s="2"/>
      <c r="D16461" s="2" t="s">
        <v>16</v>
      </c>
      <c r="E16461" s="4">
        <f>2.00*(1-Z1%)</f>
        <v>2</v>
      </c>
      <c r="F16461" s="2">
        <v>50</v>
      </c>
      <c r="G16461" s="2"/>
    </row>
    <row r="16462" spans="1:26" customHeight="1" ht="18" hidden="true" outlineLevel="3">
      <c r="A16462" s="2" t="s">
        <v>31815</v>
      </c>
      <c r="B16462" s="3" t="s">
        <v>31816</v>
      </c>
      <c r="C16462" s="2"/>
      <c r="D16462" s="2" t="s">
        <v>16</v>
      </c>
      <c r="E16462" s="4">
        <f>2.00*(1-Z1%)</f>
        <v>2</v>
      </c>
      <c r="F16462" s="2">
        <v>50</v>
      </c>
      <c r="G16462" s="2"/>
    </row>
    <row r="16463" spans="1:26" customHeight="1" ht="18" hidden="true" outlineLevel="3">
      <c r="A16463" s="2" t="s">
        <v>31817</v>
      </c>
      <c r="B16463" s="3" t="s">
        <v>31818</v>
      </c>
      <c r="C16463" s="2"/>
      <c r="D16463" s="2" t="s">
        <v>16</v>
      </c>
      <c r="E16463" s="4">
        <f>2.00*(1-Z1%)</f>
        <v>2</v>
      </c>
      <c r="F16463" s="2">
        <v>43</v>
      </c>
      <c r="G16463" s="2"/>
    </row>
    <row r="16464" spans="1:26" customHeight="1" ht="18" hidden="true" outlineLevel="3">
      <c r="A16464" s="2" t="s">
        <v>31819</v>
      </c>
      <c r="B16464" s="3" t="s">
        <v>31820</v>
      </c>
      <c r="C16464" s="2"/>
      <c r="D16464" s="2" t="s">
        <v>16</v>
      </c>
      <c r="E16464" s="4">
        <f>2.00*(1-Z1%)</f>
        <v>2</v>
      </c>
      <c r="F16464" s="2">
        <v>49</v>
      </c>
      <c r="G16464" s="2"/>
    </row>
    <row r="16465" spans="1:26" customHeight="1" ht="18" hidden="true" outlineLevel="3">
      <c r="A16465" s="2" t="s">
        <v>31821</v>
      </c>
      <c r="B16465" s="3" t="s">
        <v>31822</v>
      </c>
      <c r="C16465" s="2"/>
      <c r="D16465" s="2" t="s">
        <v>16</v>
      </c>
      <c r="E16465" s="4">
        <f>2.00*(1-Z1%)</f>
        <v>2</v>
      </c>
      <c r="F16465" s="2">
        <v>50</v>
      </c>
      <c r="G16465" s="2"/>
    </row>
    <row r="16466" spans="1:26" customHeight="1" ht="18" hidden="true" outlineLevel="3">
      <c r="A16466" s="2" t="s">
        <v>31823</v>
      </c>
      <c r="B16466" s="3" t="s">
        <v>31824</v>
      </c>
      <c r="C16466" s="2"/>
      <c r="D16466" s="2" t="s">
        <v>16</v>
      </c>
      <c r="E16466" s="4">
        <f>2.00*(1-Z1%)</f>
        <v>2</v>
      </c>
      <c r="F16466" s="2">
        <v>50</v>
      </c>
      <c r="G16466" s="2"/>
    </row>
    <row r="16467" spans="1:26" customHeight="1" ht="18" hidden="true" outlineLevel="3">
      <c r="A16467" s="2" t="s">
        <v>31825</v>
      </c>
      <c r="B16467" s="3" t="s">
        <v>31826</v>
      </c>
      <c r="C16467" s="2"/>
      <c r="D16467" s="2" t="s">
        <v>16</v>
      </c>
      <c r="E16467" s="4">
        <f>2.00*(1-Z1%)</f>
        <v>2</v>
      </c>
      <c r="F16467" s="2">
        <v>48</v>
      </c>
      <c r="G16467" s="2"/>
    </row>
    <row r="16468" spans="1:26" customHeight="1" ht="18" hidden="true" outlineLevel="3">
      <c r="A16468" s="2" t="s">
        <v>31827</v>
      </c>
      <c r="B16468" s="3" t="s">
        <v>31828</v>
      </c>
      <c r="C16468" s="2"/>
      <c r="D16468" s="2" t="s">
        <v>16</v>
      </c>
      <c r="E16468" s="4">
        <f>2.00*(1-Z1%)</f>
        <v>2</v>
      </c>
      <c r="F16468" s="2">
        <v>46</v>
      </c>
      <c r="G16468" s="2"/>
    </row>
    <row r="16469" spans="1:26" customHeight="1" ht="18" hidden="true" outlineLevel="3">
      <c r="A16469" s="2" t="s">
        <v>31829</v>
      </c>
      <c r="B16469" s="3" t="s">
        <v>31830</v>
      </c>
      <c r="C16469" s="2"/>
      <c r="D16469" s="2" t="s">
        <v>16</v>
      </c>
      <c r="E16469" s="4">
        <f>2.00*(1-Z1%)</f>
        <v>2</v>
      </c>
      <c r="F16469" s="2">
        <v>50</v>
      </c>
      <c r="G16469" s="2"/>
    </row>
    <row r="16470" spans="1:26" customHeight="1" ht="18" hidden="true" outlineLevel="3">
      <c r="A16470" s="2" t="s">
        <v>31831</v>
      </c>
      <c r="B16470" s="3" t="s">
        <v>31832</v>
      </c>
      <c r="C16470" s="2"/>
      <c r="D16470" s="2" t="s">
        <v>16</v>
      </c>
      <c r="E16470" s="4">
        <f>2.00*(1-Z1%)</f>
        <v>2</v>
      </c>
      <c r="F16470" s="2">
        <v>50</v>
      </c>
      <c r="G16470" s="2"/>
    </row>
    <row r="16471" spans="1:26" customHeight="1" ht="18" hidden="true" outlineLevel="3">
      <c r="A16471" s="2" t="s">
        <v>31833</v>
      </c>
      <c r="B16471" s="3" t="s">
        <v>31834</v>
      </c>
      <c r="C16471" s="2"/>
      <c r="D16471" s="2" t="s">
        <v>16</v>
      </c>
      <c r="E16471" s="4">
        <f>2.00*(1-Z1%)</f>
        <v>2</v>
      </c>
      <c r="F16471" s="2">
        <v>48</v>
      </c>
      <c r="G16471" s="2"/>
    </row>
    <row r="16472" spans="1:26" customHeight="1" ht="18" hidden="true" outlineLevel="3">
      <c r="A16472" s="2" t="s">
        <v>31835</v>
      </c>
      <c r="B16472" s="3" t="s">
        <v>31836</v>
      </c>
      <c r="C16472" s="2"/>
      <c r="D16472" s="2" t="s">
        <v>16</v>
      </c>
      <c r="E16472" s="4">
        <f>2.00*(1-Z1%)</f>
        <v>2</v>
      </c>
      <c r="F16472" s="2">
        <v>50</v>
      </c>
      <c r="G16472" s="2"/>
    </row>
    <row r="16473" spans="1:26" customHeight="1" ht="18" hidden="true" outlineLevel="3">
      <c r="A16473" s="2" t="s">
        <v>31837</v>
      </c>
      <c r="B16473" s="3" t="s">
        <v>31838</v>
      </c>
      <c r="C16473" s="2"/>
      <c r="D16473" s="2" t="s">
        <v>16</v>
      </c>
      <c r="E16473" s="4">
        <f>2.00*(1-Z1%)</f>
        <v>2</v>
      </c>
      <c r="F16473" s="2">
        <v>45</v>
      </c>
      <c r="G16473" s="2"/>
    </row>
    <row r="16474" spans="1:26" customHeight="1" ht="18" hidden="true" outlineLevel="3">
      <c r="A16474" s="2" t="s">
        <v>31839</v>
      </c>
      <c r="B16474" s="3" t="s">
        <v>31840</v>
      </c>
      <c r="C16474" s="2"/>
      <c r="D16474" s="2" t="s">
        <v>16</v>
      </c>
      <c r="E16474" s="4">
        <f>2.00*(1-Z1%)</f>
        <v>2</v>
      </c>
      <c r="F16474" s="2">
        <v>50</v>
      </c>
      <c r="G16474" s="2"/>
    </row>
    <row r="16475" spans="1:26" customHeight="1" ht="18" hidden="true" outlineLevel="3">
      <c r="A16475" s="2" t="s">
        <v>31841</v>
      </c>
      <c r="B16475" s="3" t="s">
        <v>31842</v>
      </c>
      <c r="C16475" s="2"/>
      <c r="D16475" s="2" t="s">
        <v>16</v>
      </c>
      <c r="E16475" s="4">
        <f>2.00*(1-Z1%)</f>
        <v>2</v>
      </c>
      <c r="F16475" s="2">
        <v>50</v>
      </c>
      <c r="G16475" s="2"/>
    </row>
    <row r="16476" spans="1:26" customHeight="1" ht="18" hidden="true" outlineLevel="3">
      <c r="A16476" s="2" t="s">
        <v>31843</v>
      </c>
      <c r="B16476" s="3" t="s">
        <v>31844</v>
      </c>
      <c r="C16476" s="2"/>
      <c r="D16476" s="2" t="s">
        <v>16</v>
      </c>
      <c r="E16476" s="4">
        <f>2.00*(1-Z1%)</f>
        <v>2</v>
      </c>
      <c r="F16476" s="2">
        <v>50</v>
      </c>
      <c r="G16476" s="2"/>
    </row>
    <row r="16477" spans="1:26" customHeight="1" ht="18" hidden="true" outlineLevel="3">
      <c r="A16477" s="2" t="s">
        <v>31845</v>
      </c>
      <c r="B16477" s="3" t="s">
        <v>31846</v>
      </c>
      <c r="C16477" s="2"/>
      <c r="D16477" s="2" t="s">
        <v>16</v>
      </c>
      <c r="E16477" s="4">
        <f>2.00*(1-Z1%)</f>
        <v>2</v>
      </c>
      <c r="F16477" s="2">
        <v>50</v>
      </c>
      <c r="G16477" s="2"/>
    </row>
    <row r="16478" spans="1:26" customHeight="1" ht="18" hidden="true" outlineLevel="3">
      <c r="A16478" s="2" t="s">
        <v>31847</v>
      </c>
      <c r="B16478" s="3" t="s">
        <v>31848</v>
      </c>
      <c r="C16478" s="2"/>
      <c r="D16478" s="2" t="s">
        <v>16</v>
      </c>
      <c r="E16478" s="4">
        <f>2.00*(1-Z1%)</f>
        <v>2</v>
      </c>
      <c r="F16478" s="2">
        <v>45</v>
      </c>
      <c r="G16478" s="2"/>
    </row>
    <row r="16479" spans="1:26" customHeight="1" ht="18" hidden="true" outlineLevel="3">
      <c r="A16479" s="2" t="s">
        <v>31849</v>
      </c>
      <c r="B16479" s="3" t="s">
        <v>31850</v>
      </c>
      <c r="C16479" s="2"/>
      <c r="D16479" s="2" t="s">
        <v>16</v>
      </c>
      <c r="E16479" s="4">
        <f>2.00*(1-Z1%)</f>
        <v>2</v>
      </c>
      <c r="F16479" s="2">
        <v>43</v>
      </c>
      <c r="G16479" s="2"/>
    </row>
    <row r="16480" spans="1:26" customHeight="1" ht="18" hidden="true" outlineLevel="3">
      <c r="A16480" s="2" t="s">
        <v>31851</v>
      </c>
      <c r="B16480" s="3" t="s">
        <v>31852</v>
      </c>
      <c r="C16480" s="2"/>
      <c r="D16480" s="2" t="s">
        <v>16</v>
      </c>
      <c r="E16480" s="4">
        <f>2.00*(1-Z1%)</f>
        <v>2</v>
      </c>
      <c r="F16480" s="2">
        <v>50</v>
      </c>
      <c r="G16480" s="2"/>
    </row>
    <row r="16481" spans="1:26" customHeight="1" ht="18" hidden="true" outlineLevel="3">
      <c r="A16481" s="2" t="s">
        <v>31853</v>
      </c>
      <c r="B16481" s="3" t="s">
        <v>31854</v>
      </c>
      <c r="C16481" s="2"/>
      <c r="D16481" s="2" t="s">
        <v>16</v>
      </c>
      <c r="E16481" s="4">
        <f>2.00*(1-Z1%)</f>
        <v>2</v>
      </c>
      <c r="F16481" s="2">
        <v>50</v>
      </c>
      <c r="G16481" s="2"/>
    </row>
    <row r="16482" spans="1:26" customHeight="1" ht="18" hidden="true" outlineLevel="3">
      <c r="A16482" s="2" t="s">
        <v>31855</v>
      </c>
      <c r="B16482" s="3" t="s">
        <v>31856</v>
      </c>
      <c r="C16482" s="2"/>
      <c r="D16482" s="2" t="s">
        <v>16</v>
      </c>
      <c r="E16482" s="4">
        <f>2.00*(1-Z1%)</f>
        <v>2</v>
      </c>
      <c r="F16482" s="2">
        <v>48</v>
      </c>
      <c r="G16482" s="2"/>
    </row>
    <row r="16483" spans="1:26" customHeight="1" ht="18" hidden="true" outlineLevel="3">
      <c r="A16483" s="2" t="s">
        <v>31857</v>
      </c>
      <c r="B16483" s="3" t="s">
        <v>31858</v>
      </c>
      <c r="C16483" s="2"/>
      <c r="D16483" s="2" t="s">
        <v>16</v>
      </c>
      <c r="E16483" s="4">
        <f>2.00*(1-Z1%)</f>
        <v>2</v>
      </c>
      <c r="F16483" s="2">
        <v>50</v>
      </c>
      <c r="G16483" s="2"/>
    </row>
    <row r="16484" spans="1:26" customHeight="1" ht="18" hidden="true" outlineLevel="3">
      <c r="A16484" s="2" t="s">
        <v>31859</v>
      </c>
      <c r="B16484" s="3" t="s">
        <v>31860</v>
      </c>
      <c r="C16484" s="2"/>
      <c r="D16484" s="2" t="s">
        <v>16</v>
      </c>
      <c r="E16484" s="4">
        <f>2.00*(1-Z1%)</f>
        <v>2</v>
      </c>
      <c r="F16484" s="2">
        <v>48</v>
      </c>
      <c r="G16484" s="2"/>
    </row>
    <row r="16485" spans="1:26" customHeight="1" ht="18" hidden="true" outlineLevel="3">
      <c r="A16485" s="2" t="s">
        <v>31861</v>
      </c>
      <c r="B16485" s="3" t="s">
        <v>31862</v>
      </c>
      <c r="C16485" s="2"/>
      <c r="D16485" s="2" t="s">
        <v>16</v>
      </c>
      <c r="E16485" s="4">
        <f>2.00*(1-Z1%)</f>
        <v>2</v>
      </c>
      <c r="F16485" s="2">
        <v>50</v>
      </c>
      <c r="G16485" s="2"/>
    </row>
    <row r="16486" spans="1:26" customHeight="1" ht="18" hidden="true" outlineLevel="3">
      <c r="A16486" s="2" t="s">
        <v>31863</v>
      </c>
      <c r="B16486" s="3" t="s">
        <v>31864</v>
      </c>
      <c r="C16486" s="2"/>
      <c r="D16486" s="2" t="s">
        <v>16</v>
      </c>
      <c r="E16486" s="4">
        <f>2.00*(1-Z1%)</f>
        <v>2</v>
      </c>
      <c r="F16486" s="2">
        <v>47</v>
      </c>
      <c r="G16486" s="2"/>
    </row>
    <row r="16487" spans="1:26" customHeight="1" ht="18" hidden="true" outlineLevel="3">
      <c r="A16487" s="2" t="s">
        <v>31865</v>
      </c>
      <c r="B16487" s="3" t="s">
        <v>31866</v>
      </c>
      <c r="C16487" s="2"/>
      <c r="D16487" s="2" t="s">
        <v>16</v>
      </c>
      <c r="E16487" s="4">
        <f>2.00*(1-Z1%)</f>
        <v>2</v>
      </c>
      <c r="F16487" s="2">
        <v>50</v>
      </c>
      <c r="G16487" s="2"/>
    </row>
    <row r="16488" spans="1:26" customHeight="1" ht="18" hidden="true" outlineLevel="3">
      <c r="A16488" s="2" t="s">
        <v>31867</v>
      </c>
      <c r="B16488" s="3" t="s">
        <v>31868</v>
      </c>
      <c r="C16488" s="2"/>
      <c r="D16488" s="2" t="s">
        <v>16</v>
      </c>
      <c r="E16488" s="4">
        <f>2.00*(1-Z1%)</f>
        <v>2</v>
      </c>
      <c r="F16488" s="2">
        <v>47</v>
      </c>
      <c r="G16488" s="2"/>
    </row>
    <row r="16489" spans="1:26" customHeight="1" ht="18" hidden="true" outlineLevel="3">
      <c r="A16489" s="2" t="s">
        <v>31869</v>
      </c>
      <c r="B16489" s="3" t="s">
        <v>31870</v>
      </c>
      <c r="C16489" s="2"/>
      <c r="D16489" s="2" t="s">
        <v>16</v>
      </c>
      <c r="E16489" s="4">
        <f>2.00*(1-Z1%)</f>
        <v>2</v>
      </c>
      <c r="F16489" s="2">
        <v>38</v>
      </c>
      <c r="G16489" s="2"/>
    </row>
    <row r="16490" spans="1:26" customHeight="1" ht="18" hidden="true" outlineLevel="3">
      <c r="A16490" s="2" t="s">
        <v>31871</v>
      </c>
      <c r="B16490" s="3" t="s">
        <v>31872</v>
      </c>
      <c r="C16490" s="2"/>
      <c r="D16490" s="2" t="s">
        <v>16</v>
      </c>
      <c r="E16490" s="4">
        <f>2.00*(1-Z1%)</f>
        <v>2</v>
      </c>
      <c r="F16490" s="2">
        <v>50</v>
      </c>
      <c r="G16490" s="2"/>
    </row>
    <row r="16491" spans="1:26" customHeight="1" ht="18" hidden="true" outlineLevel="3">
      <c r="A16491" s="2" t="s">
        <v>31873</v>
      </c>
      <c r="B16491" s="3" t="s">
        <v>31874</v>
      </c>
      <c r="C16491" s="2"/>
      <c r="D16491" s="2" t="s">
        <v>16</v>
      </c>
      <c r="E16491" s="4">
        <f>2.00*(1-Z1%)</f>
        <v>2</v>
      </c>
      <c r="F16491" s="2">
        <v>50</v>
      </c>
      <c r="G16491" s="2"/>
    </row>
    <row r="16492" spans="1:26" customHeight="1" ht="18" hidden="true" outlineLevel="3">
      <c r="A16492" s="2" t="s">
        <v>31875</v>
      </c>
      <c r="B16492" s="3" t="s">
        <v>31876</v>
      </c>
      <c r="C16492" s="2"/>
      <c r="D16492" s="2" t="s">
        <v>16</v>
      </c>
      <c r="E16492" s="4">
        <f>2.00*(1-Z1%)</f>
        <v>2</v>
      </c>
      <c r="F16492" s="2">
        <v>50</v>
      </c>
      <c r="G16492" s="2"/>
    </row>
    <row r="16493" spans="1:26" customHeight="1" ht="18" hidden="true" outlineLevel="3">
      <c r="A16493" s="2" t="s">
        <v>31877</v>
      </c>
      <c r="B16493" s="3" t="s">
        <v>31878</v>
      </c>
      <c r="C16493" s="2"/>
      <c r="D16493" s="2" t="s">
        <v>16</v>
      </c>
      <c r="E16493" s="4">
        <f>2.00*(1-Z1%)</f>
        <v>2</v>
      </c>
      <c r="F16493" s="2">
        <v>50</v>
      </c>
      <c r="G16493" s="2"/>
    </row>
    <row r="16494" spans="1:26" customHeight="1" ht="18" hidden="true" outlineLevel="3">
      <c r="A16494" s="2" t="s">
        <v>31879</v>
      </c>
      <c r="B16494" s="3" t="s">
        <v>31880</v>
      </c>
      <c r="C16494" s="2"/>
      <c r="D16494" s="2" t="s">
        <v>16</v>
      </c>
      <c r="E16494" s="4">
        <f>2.00*(1-Z1%)</f>
        <v>2</v>
      </c>
      <c r="F16494" s="2">
        <v>50</v>
      </c>
      <c r="G16494" s="2"/>
    </row>
    <row r="16495" spans="1:26" customHeight="1" ht="18" hidden="true" outlineLevel="3">
      <c r="A16495" s="2" t="s">
        <v>31881</v>
      </c>
      <c r="B16495" s="3" t="s">
        <v>31882</v>
      </c>
      <c r="C16495" s="2"/>
      <c r="D16495" s="2" t="s">
        <v>16</v>
      </c>
      <c r="E16495" s="4">
        <f>2.00*(1-Z1%)</f>
        <v>2</v>
      </c>
      <c r="F16495" s="2">
        <v>50</v>
      </c>
      <c r="G16495" s="2"/>
    </row>
    <row r="16496" spans="1:26" customHeight="1" ht="18" hidden="true" outlineLevel="3">
      <c r="A16496" s="2" t="s">
        <v>31883</v>
      </c>
      <c r="B16496" s="3" t="s">
        <v>31884</v>
      </c>
      <c r="C16496" s="2"/>
      <c r="D16496" s="2" t="s">
        <v>16</v>
      </c>
      <c r="E16496" s="4">
        <f>2.00*(1-Z1%)</f>
        <v>2</v>
      </c>
      <c r="F16496" s="2">
        <v>50</v>
      </c>
      <c r="G16496" s="2"/>
    </row>
    <row r="16497" spans="1:26" customHeight="1" ht="18" hidden="true" outlineLevel="3">
      <c r="A16497" s="2" t="s">
        <v>31885</v>
      </c>
      <c r="B16497" s="3" t="s">
        <v>31886</v>
      </c>
      <c r="C16497" s="2"/>
      <c r="D16497" s="2" t="s">
        <v>16</v>
      </c>
      <c r="E16497" s="4">
        <f>2.00*(1-Z1%)</f>
        <v>2</v>
      </c>
      <c r="F16497" s="2">
        <v>50</v>
      </c>
      <c r="G16497" s="2"/>
    </row>
    <row r="16498" spans="1:26" customHeight="1" ht="18" hidden="true" outlineLevel="3">
      <c r="A16498" s="2" t="s">
        <v>31887</v>
      </c>
      <c r="B16498" s="3" t="s">
        <v>31888</v>
      </c>
      <c r="C16498" s="2"/>
      <c r="D16498" s="2" t="s">
        <v>16</v>
      </c>
      <c r="E16498" s="4">
        <f>2.00*(1-Z1%)</f>
        <v>2</v>
      </c>
      <c r="F16498" s="2">
        <v>50</v>
      </c>
      <c r="G16498" s="2"/>
    </row>
    <row r="16499" spans="1:26" customHeight="1" ht="18" hidden="true" outlineLevel="3">
      <c r="A16499" s="2" t="s">
        <v>31889</v>
      </c>
      <c r="B16499" s="3" t="s">
        <v>31890</v>
      </c>
      <c r="C16499" s="2"/>
      <c r="D16499" s="2" t="s">
        <v>16</v>
      </c>
      <c r="E16499" s="4">
        <f>2.00*(1-Z1%)</f>
        <v>2</v>
      </c>
      <c r="F16499" s="2">
        <v>50</v>
      </c>
      <c r="G16499" s="2"/>
    </row>
    <row r="16500" spans="1:26" customHeight="1" ht="18" hidden="true" outlineLevel="3">
      <c r="A16500" s="2" t="s">
        <v>31891</v>
      </c>
      <c r="B16500" s="3" t="s">
        <v>31892</v>
      </c>
      <c r="C16500" s="2"/>
      <c r="D16500" s="2" t="s">
        <v>16</v>
      </c>
      <c r="E16500" s="4">
        <f>2.00*(1-Z1%)</f>
        <v>2</v>
      </c>
      <c r="F16500" s="2">
        <v>50</v>
      </c>
      <c r="G16500" s="2"/>
    </row>
    <row r="16501" spans="1:26" customHeight="1" ht="18" hidden="true" outlineLevel="3">
      <c r="A16501" s="2" t="s">
        <v>31893</v>
      </c>
      <c r="B16501" s="3" t="s">
        <v>31894</v>
      </c>
      <c r="C16501" s="2"/>
      <c r="D16501" s="2" t="s">
        <v>16</v>
      </c>
      <c r="E16501" s="4">
        <f>2.00*(1-Z1%)</f>
        <v>2</v>
      </c>
      <c r="F16501" s="2">
        <v>50</v>
      </c>
      <c r="G16501" s="2"/>
    </row>
    <row r="16502" spans="1:26" customHeight="1" ht="18" hidden="true" outlineLevel="3">
      <c r="A16502" s="2" t="s">
        <v>31895</v>
      </c>
      <c r="B16502" s="3" t="s">
        <v>31896</v>
      </c>
      <c r="C16502" s="2"/>
      <c r="D16502" s="2" t="s">
        <v>16</v>
      </c>
      <c r="E16502" s="4">
        <f>2.00*(1-Z1%)</f>
        <v>2</v>
      </c>
      <c r="F16502" s="2">
        <v>32</v>
      </c>
      <c r="G16502" s="2"/>
    </row>
    <row r="16503" spans="1:26" customHeight="1" ht="35" hidden="true" outlineLevel="3">
      <c r="A16503" s="5" t="s">
        <v>31897</v>
      </c>
      <c r="B16503" s="5"/>
      <c r="C16503" s="5"/>
      <c r="D16503" s="5"/>
      <c r="E16503" s="5"/>
      <c r="F16503" s="5"/>
      <c r="G16503" s="5"/>
    </row>
    <row r="16504" spans="1:26" customHeight="1" ht="18" hidden="true" outlineLevel="3">
      <c r="A16504" s="2" t="s">
        <v>31898</v>
      </c>
      <c r="B16504" s="3" t="s">
        <v>31899</v>
      </c>
      <c r="C16504" s="2"/>
      <c r="D16504" s="2" t="s">
        <v>16</v>
      </c>
      <c r="E16504" s="4">
        <f>2.00*(1-Z1%)</f>
        <v>2</v>
      </c>
      <c r="F16504" s="2">
        <v>36</v>
      </c>
      <c r="G16504" s="2"/>
    </row>
    <row r="16505" spans="1:26" customHeight="1" ht="18" hidden="true" outlineLevel="3">
      <c r="A16505" s="2" t="s">
        <v>31900</v>
      </c>
      <c r="B16505" s="3" t="s">
        <v>31901</v>
      </c>
      <c r="C16505" s="2"/>
      <c r="D16505" s="2" t="s">
        <v>16</v>
      </c>
      <c r="E16505" s="4">
        <f>2.00*(1-Z1%)</f>
        <v>2</v>
      </c>
      <c r="F16505" s="2">
        <v>35</v>
      </c>
      <c r="G16505" s="2"/>
    </row>
    <row r="16506" spans="1:26" customHeight="1" ht="18" hidden="true" outlineLevel="3">
      <c r="A16506" s="2" t="s">
        <v>31902</v>
      </c>
      <c r="B16506" s="3" t="s">
        <v>31903</v>
      </c>
      <c r="C16506" s="2"/>
      <c r="D16506" s="2" t="s">
        <v>16</v>
      </c>
      <c r="E16506" s="4">
        <f>2.00*(1-Z1%)</f>
        <v>2</v>
      </c>
      <c r="F16506" s="2">
        <v>31</v>
      </c>
      <c r="G16506" s="2"/>
    </row>
    <row r="16507" spans="1:26" customHeight="1" ht="18" hidden="true" outlineLevel="3">
      <c r="A16507" s="2" t="s">
        <v>31904</v>
      </c>
      <c r="B16507" s="3" t="s">
        <v>31905</v>
      </c>
      <c r="C16507" s="2"/>
      <c r="D16507" s="2" t="s">
        <v>16</v>
      </c>
      <c r="E16507" s="4">
        <f>2.00*(1-Z1%)</f>
        <v>2</v>
      </c>
      <c r="F16507" s="2">
        <v>20</v>
      </c>
      <c r="G16507" s="2"/>
    </row>
    <row r="16508" spans="1:26" customHeight="1" ht="18" hidden="true" outlineLevel="3">
      <c r="A16508" s="2" t="s">
        <v>31906</v>
      </c>
      <c r="B16508" s="3" t="s">
        <v>31907</v>
      </c>
      <c r="C16508" s="2"/>
      <c r="D16508" s="2" t="s">
        <v>16</v>
      </c>
      <c r="E16508" s="4">
        <f>2.00*(1-Z1%)</f>
        <v>2</v>
      </c>
      <c r="F16508" s="2">
        <v>45</v>
      </c>
      <c r="G16508" s="2"/>
    </row>
    <row r="16509" spans="1:26" customHeight="1" ht="18" hidden="true" outlineLevel="3">
      <c r="A16509" s="2" t="s">
        <v>31908</v>
      </c>
      <c r="B16509" s="3" t="s">
        <v>31909</v>
      </c>
      <c r="C16509" s="2"/>
      <c r="D16509" s="2" t="s">
        <v>16</v>
      </c>
      <c r="E16509" s="4">
        <f>2.00*(1-Z1%)</f>
        <v>2</v>
      </c>
      <c r="F16509" s="2">
        <v>45</v>
      </c>
      <c r="G16509" s="2"/>
    </row>
    <row r="16510" spans="1:26" customHeight="1" ht="18" hidden="true" outlineLevel="3">
      <c r="A16510" s="2" t="s">
        <v>31910</v>
      </c>
      <c r="B16510" s="3" t="s">
        <v>31911</v>
      </c>
      <c r="C16510" s="2"/>
      <c r="D16510" s="2" t="s">
        <v>16</v>
      </c>
      <c r="E16510" s="4">
        <f>2.00*(1-Z1%)</f>
        <v>2</v>
      </c>
      <c r="F16510" s="2">
        <v>24</v>
      </c>
      <c r="G16510" s="2"/>
    </row>
    <row r="16511" spans="1:26" customHeight="1" ht="18" hidden="true" outlineLevel="3">
      <c r="A16511" s="2" t="s">
        <v>31912</v>
      </c>
      <c r="B16511" s="3" t="s">
        <v>31913</v>
      </c>
      <c r="C16511" s="2"/>
      <c r="D16511" s="2" t="s">
        <v>16</v>
      </c>
      <c r="E16511" s="4">
        <f>2.00*(1-Z1%)</f>
        <v>2</v>
      </c>
      <c r="F16511" s="2">
        <v>48</v>
      </c>
      <c r="G16511" s="2"/>
    </row>
    <row r="16512" spans="1:26" customHeight="1" ht="18" hidden="true" outlineLevel="3">
      <c r="A16512" s="2" t="s">
        <v>31914</v>
      </c>
      <c r="B16512" s="3" t="s">
        <v>31915</v>
      </c>
      <c r="C16512" s="2"/>
      <c r="D16512" s="2" t="s">
        <v>16</v>
      </c>
      <c r="E16512" s="4">
        <f>2.00*(1-Z1%)</f>
        <v>2</v>
      </c>
      <c r="F16512" s="2">
        <v>19</v>
      </c>
      <c r="G16512" s="2"/>
    </row>
    <row r="16513" spans="1:26" customHeight="1" ht="18" hidden="true" outlineLevel="3">
      <c r="A16513" s="2" t="s">
        <v>31916</v>
      </c>
      <c r="B16513" s="3" t="s">
        <v>31917</v>
      </c>
      <c r="C16513" s="2"/>
      <c r="D16513" s="2" t="s">
        <v>16</v>
      </c>
      <c r="E16513" s="4">
        <f>2.00*(1-Z1%)</f>
        <v>2</v>
      </c>
      <c r="F16513" s="2">
        <v>44</v>
      </c>
      <c r="G16513" s="2"/>
    </row>
    <row r="16514" spans="1:26" customHeight="1" ht="18" hidden="true" outlineLevel="3">
      <c r="A16514" s="2" t="s">
        <v>31918</v>
      </c>
      <c r="B16514" s="3" t="s">
        <v>31919</v>
      </c>
      <c r="C16514" s="2"/>
      <c r="D16514" s="2" t="s">
        <v>16</v>
      </c>
      <c r="E16514" s="4">
        <f>2.00*(1-Z1%)</f>
        <v>2</v>
      </c>
      <c r="F16514" s="2">
        <v>50</v>
      </c>
      <c r="G16514" s="2"/>
    </row>
    <row r="16515" spans="1:26" customHeight="1" ht="18" hidden="true" outlineLevel="3">
      <c r="A16515" s="2" t="s">
        <v>31920</v>
      </c>
      <c r="B16515" s="3" t="s">
        <v>31921</v>
      </c>
      <c r="C16515" s="2"/>
      <c r="D16515" s="2" t="s">
        <v>16</v>
      </c>
      <c r="E16515" s="4">
        <f>2.00*(1-Z1%)</f>
        <v>2</v>
      </c>
      <c r="F16515" s="2">
        <v>38</v>
      </c>
      <c r="G16515" s="2"/>
    </row>
    <row r="16516" spans="1:26" customHeight="1" ht="18" hidden="true" outlineLevel="3">
      <c r="A16516" s="2" t="s">
        <v>31922</v>
      </c>
      <c r="B16516" s="3" t="s">
        <v>31923</v>
      </c>
      <c r="C16516" s="2"/>
      <c r="D16516" s="2" t="s">
        <v>16</v>
      </c>
      <c r="E16516" s="4">
        <f>2.00*(1-Z1%)</f>
        <v>2</v>
      </c>
      <c r="F16516" s="2">
        <v>48</v>
      </c>
      <c r="G16516" s="2"/>
    </row>
    <row r="16517" spans="1:26" customHeight="1" ht="18" hidden="true" outlineLevel="3">
      <c r="A16517" s="2" t="s">
        <v>31924</v>
      </c>
      <c r="B16517" s="3" t="s">
        <v>31925</v>
      </c>
      <c r="C16517" s="2"/>
      <c r="D16517" s="2" t="s">
        <v>16</v>
      </c>
      <c r="E16517" s="4">
        <f>2.00*(1-Z1%)</f>
        <v>2</v>
      </c>
      <c r="F16517" s="2">
        <v>50</v>
      </c>
      <c r="G16517" s="2"/>
    </row>
    <row r="16518" spans="1:26" customHeight="1" ht="18" hidden="true" outlineLevel="3">
      <c r="A16518" s="2" t="s">
        <v>31926</v>
      </c>
      <c r="B16518" s="3" t="s">
        <v>31927</v>
      </c>
      <c r="C16518" s="2"/>
      <c r="D16518" s="2" t="s">
        <v>16</v>
      </c>
      <c r="E16518" s="4">
        <f>2.00*(1-Z1%)</f>
        <v>2</v>
      </c>
      <c r="F16518" s="2">
        <v>32</v>
      </c>
      <c r="G16518" s="2"/>
    </row>
    <row r="16519" spans="1:26" customHeight="1" ht="18" hidden="true" outlineLevel="3">
      <c r="A16519" s="2" t="s">
        <v>31928</v>
      </c>
      <c r="B16519" s="3" t="s">
        <v>31929</v>
      </c>
      <c r="C16519" s="2"/>
      <c r="D16519" s="2" t="s">
        <v>16</v>
      </c>
      <c r="E16519" s="4">
        <f>2.00*(1-Z1%)</f>
        <v>2</v>
      </c>
      <c r="F16519" s="2">
        <v>50</v>
      </c>
      <c r="G16519" s="2"/>
    </row>
    <row r="16520" spans="1:26" customHeight="1" ht="18" hidden="true" outlineLevel="3">
      <c r="A16520" s="2" t="s">
        <v>31930</v>
      </c>
      <c r="B16520" s="3" t="s">
        <v>31931</v>
      </c>
      <c r="C16520" s="2"/>
      <c r="D16520" s="2" t="s">
        <v>16</v>
      </c>
      <c r="E16520" s="4">
        <f>2.00*(1-Z1%)</f>
        <v>2</v>
      </c>
      <c r="F16520" s="2">
        <v>50</v>
      </c>
      <c r="G16520" s="2"/>
    </row>
    <row r="16521" spans="1:26" customHeight="1" ht="18" hidden="true" outlineLevel="3">
      <c r="A16521" s="2" t="s">
        <v>31932</v>
      </c>
      <c r="B16521" s="3" t="s">
        <v>31933</v>
      </c>
      <c r="C16521" s="2"/>
      <c r="D16521" s="2" t="s">
        <v>16</v>
      </c>
      <c r="E16521" s="4">
        <f>2.00*(1-Z1%)</f>
        <v>2</v>
      </c>
      <c r="F16521" s="2">
        <v>45</v>
      </c>
      <c r="G16521" s="2"/>
    </row>
    <row r="16522" spans="1:26" customHeight="1" ht="18" hidden="true" outlineLevel="3">
      <c r="A16522" s="2" t="s">
        <v>31934</v>
      </c>
      <c r="B16522" s="3" t="s">
        <v>31935</v>
      </c>
      <c r="C16522" s="2"/>
      <c r="D16522" s="2" t="s">
        <v>16</v>
      </c>
      <c r="E16522" s="4">
        <f>2.00*(1-Z1%)</f>
        <v>2</v>
      </c>
      <c r="F16522" s="2">
        <v>50</v>
      </c>
      <c r="G16522" s="2"/>
    </row>
    <row r="16523" spans="1:26" customHeight="1" ht="18" hidden="true" outlineLevel="3">
      <c r="A16523" s="2" t="s">
        <v>31936</v>
      </c>
      <c r="B16523" s="3" t="s">
        <v>31937</v>
      </c>
      <c r="C16523" s="2"/>
      <c r="D16523" s="2" t="s">
        <v>16</v>
      </c>
      <c r="E16523" s="4">
        <f>2.00*(1-Z1%)</f>
        <v>2</v>
      </c>
      <c r="F16523" s="2">
        <v>50</v>
      </c>
      <c r="G16523" s="2"/>
    </row>
    <row r="16524" spans="1:26" customHeight="1" ht="18" hidden="true" outlineLevel="3">
      <c r="A16524" s="2" t="s">
        <v>31938</v>
      </c>
      <c r="B16524" s="3" t="s">
        <v>31939</v>
      </c>
      <c r="C16524" s="2"/>
      <c r="D16524" s="2" t="s">
        <v>16</v>
      </c>
      <c r="E16524" s="4">
        <f>2.00*(1-Z1%)</f>
        <v>2</v>
      </c>
      <c r="F16524" s="2">
        <v>32</v>
      </c>
      <c r="G16524" s="2"/>
    </row>
    <row r="16525" spans="1:26" customHeight="1" ht="18" hidden="true" outlineLevel="3">
      <c r="A16525" s="2" t="s">
        <v>31940</v>
      </c>
      <c r="B16525" s="3" t="s">
        <v>31941</v>
      </c>
      <c r="C16525" s="2"/>
      <c r="D16525" s="2" t="s">
        <v>16</v>
      </c>
      <c r="E16525" s="4">
        <f>2.00*(1-Z1%)</f>
        <v>2</v>
      </c>
      <c r="F16525" s="2">
        <v>48</v>
      </c>
      <c r="G16525" s="2"/>
    </row>
    <row r="16526" spans="1:26" customHeight="1" ht="18" hidden="true" outlineLevel="3">
      <c r="A16526" s="2" t="s">
        <v>31942</v>
      </c>
      <c r="B16526" s="3" t="s">
        <v>31943</v>
      </c>
      <c r="C16526" s="2"/>
      <c r="D16526" s="2" t="s">
        <v>16</v>
      </c>
      <c r="E16526" s="4">
        <f>2.00*(1-Z1%)</f>
        <v>2</v>
      </c>
      <c r="F16526" s="2">
        <v>50</v>
      </c>
      <c r="G16526" s="2"/>
    </row>
    <row r="16527" spans="1:26" customHeight="1" ht="18" hidden="true" outlineLevel="3">
      <c r="A16527" s="2" t="s">
        <v>31944</v>
      </c>
      <c r="B16527" s="3" t="s">
        <v>31945</v>
      </c>
      <c r="C16527" s="2"/>
      <c r="D16527" s="2" t="s">
        <v>16</v>
      </c>
      <c r="E16527" s="4">
        <f>2.00*(1-Z1%)</f>
        <v>2</v>
      </c>
      <c r="F16527" s="2">
        <v>45</v>
      </c>
      <c r="G16527" s="2"/>
    </row>
    <row r="16528" spans="1:26" customHeight="1" ht="18" hidden="true" outlineLevel="3">
      <c r="A16528" s="2" t="s">
        <v>31946</v>
      </c>
      <c r="B16528" s="3" t="s">
        <v>31947</v>
      </c>
      <c r="C16528" s="2"/>
      <c r="D16528" s="2" t="s">
        <v>16</v>
      </c>
      <c r="E16528" s="4">
        <f>2.00*(1-Z1%)</f>
        <v>2</v>
      </c>
      <c r="F16528" s="2">
        <v>50</v>
      </c>
      <c r="G16528" s="2"/>
    </row>
    <row r="16529" spans="1:26" customHeight="1" ht="18" hidden="true" outlineLevel="3">
      <c r="A16529" s="2" t="s">
        <v>31948</v>
      </c>
      <c r="B16529" s="3" t="s">
        <v>31949</v>
      </c>
      <c r="C16529" s="2"/>
      <c r="D16529" s="2" t="s">
        <v>16</v>
      </c>
      <c r="E16529" s="4">
        <f>2.00*(1-Z1%)</f>
        <v>2</v>
      </c>
      <c r="F16529" s="2">
        <v>50</v>
      </c>
      <c r="G16529" s="2"/>
    </row>
    <row r="16530" spans="1:26" customHeight="1" ht="18" hidden="true" outlineLevel="3">
      <c r="A16530" s="2" t="s">
        <v>31950</v>
      </c>
      <c r="B16530" s="3" t="s">
        <v>31951</v>
      </c>
      <c r="C16530" s="2"/>
      <c r="D16530" s="2" t="s">
        <v>16</v>
      </c>
      <c r="E16530" s="4">
        <f>2.00*(1-Z1%)</f>
        <v>2</v>
      </c>
      <c r="F16530" s="2">
        <v>45</v>
      </c>
      <c r="G16530" s="2"/>
    </row>
    <row r="16531" spans="1:26" customHeight="1" ht="18" hidden="true" outlineLevel="3">
      <c r="A16531" s="2" t="s">
        <v>31952</v>
      </c>
      <c r="B16531" s="3" t="s">
        <v>31953</v>
      </c>
      <c r="C16531" s="2"/>
      <c r="D16531" s="2" t="s">
        <v>16</v>
      </c>
      <c r="E16531" s="4">
        <f>2.00*(1-Z1%)</f>
        <v>2</v>
      </c>
      <c r="F16531" s="2">
        <v>5</v>
      </c>
      <c r="G16531" s="2"/>
    </row>
    <row r="16532" spans="1:26" customHeight="1" ht="18" hidden="true" outlineLevel="3">
      <c r="A16532" s="2" t="s">
        <v>31954</v>
      </c>
      <c r="B16532" s="3" t="s">
        <v>31955</v>
      </c>
      <c r="C16532" s="2"/>
      <c r="D16532" s="2" t="s">
        <v>16</v>
      </c>
      <c r="E16532" s="4">
        <f>2.00*(1-Z1%)</f>
        <v>2</v>
      </c>
      <c r="F16532" s="2">
        <v>45</v>
      </c>
      <c r="G16532" s="2"/>
    </row>
    <row r="16533" spans="1:26" customHeight="1" ht="18" hidden="true" outlineLevel="3">
      <c r="A16533" s="2" t="s">
        <v>31956</v>
      </c>
      <c r="B16533" s="3" t="s">
        <v>31957</v>
      </c>
      <c r="C16533" s="2"/>
      <c r="D16533" s="2" t="s">
        <v>16</v>
      </c>
      <c r="E16533" s="4">
        <f>2.00*(1-Z1%)</f>
        <v>2</v>
      </c>
      <c r="F16533" s="2">
        <v>13</v>
      </c>
      <c r="G16533" s="2"/>
    </row>
    <row r="16534" spans="1:26" customHeight="1" ht="18" hidden="true" outlineLevel="3">
      <c r="A16534" s="2" t="s">
        <v>31958</v>
      </c>
      <c r="B16534" s="3" t="s">
        <v>31959</v>
      </c>
      <c r="C16534" s="2"/>
      <c r="D16534" s="2" t="s">
        <v>16</v>
      </c>
      <c r="E16534" s="4">
        <f>2.00*(1-Z1%)</f>
        <v>2</v>
      </c>
      <c r="F16534" s="2">
        <v>7</v>
      </c>
      <c r="G16534" s="2"/>
    </row>
    <row r="16535" spans="1:26" customHeight="1" ht="18" hidden="true" outlineLevel="3">
      <c r="A16535" s="2" t="s">
        <v>31960</v>
      </c>
      <c r="B16535" s="3" t="s">
        <v>31961</v>
      </c>
      <c r="C16535" s="2"/>
      <c r="D16535" s="2" t="s">
        <v>16</v>
      </c>
      <c r="E16535" s="4">
        <f>2.00*(1-Z1%)</f>
        <v>2</v>
      </c>
      <c r="F16535" s="2">
        <v>22</v>
      </c>
      <c r="G16535" s="2"/>
    </row>
    <row r="16536" spans="1:26" customHeight="1" ht="18" hidden="true" outlineLevel="3">
      <c r="A16536" s="2" t="s">
        <v>31962</v>
      </c>
      <c r="B16536" s="3" t="s">
        <v>31963</v>
      </c>
      <c r="C16536" s="2"/>
      <c r="D16536" s="2" t="s">
        <v>16</v>
      </c>
      <c r="E16536" s="4">
        <f>2.00*(1-Z1%)</f>
        <v>2</v>
      </c>
      <c r="F16536" s="2">
        <v>49</v>
      </c>
      <c r="G16536" s="2"/>
    </row>
    <row r="16537" spans="1:26" customHeight="1" ht="18" hidden="true" outlineLevel="3">
      <c r="A16537" s="2" t="s">
        <v>31964</v>
      </c>
      <c r="B16537" s="3" t="s">
        <v>31965</v>
      </c>
      <c r="C16537" s="2"/>
      <c r="D16537" s="2" t="s">
        <v>16</v>
      </c>
      <c r="E16537" s="4">
        <f>2.00*(1-Z1%)</f>
        <v>2</v>
      </c>
      <c r="F16537" s="2">
        <v>45</v>
      </c>
      <c r="G16537" s="2"/>
    </row>
    <row r="16538" spans="1:26" customHeight="1" ht="18" hidden="true" outlineLevel="3">
      <c r="A16538" s="2" t="s">
        <v>31966</v>
      </c>
      <c r="B16538" s="3" t="s">
        <v>31967</v>
      </c>
      <c r="C16538" s="2"/>
      <c r="D16538" s="2" t="s">
        <v>16</v>
      </c>
      <c r="E16538" s="4">
        <f>2.00*(1-Z1%)</f>
        <v>2</v>
      </c>
      <c r="F16538" s="2">
        <v>50</v>
      </c>
      <c r="G16538" s="2"/>
    </row>
    <row r="16539" spans="1:26" customHeight="1" ht="18" hidden="true" outlineLevel="3">
      <c r="A16539" s="2" t="s">
        <v>31968</v>
      </c>
      <c r="B16539" s="3" t="s">
        <v>31969</v>
      </c>
      <c r="C16539" s="2"/>
      <c r="D16539" s="2" t="s">
        <v>16</v>
      </c>
      <c r="E16539" s="4">
        <f>2.00*(1-Z1%)</f>
        <v>2</v>
      </c>
      <c r="F16539" s="2">
        <v>50</v>
      </c>
      <c r="G16539" s="2"/>
    </row>
    <row r="16540" spans="1:26" customHeight="1" ht="18" hidden="true" outlineLevel="3">
      <c r="A16540" s="2" t="s">
        <v>31970</v>
      </c>
      <c r="B16540" s="3" t="s">
        <v>31971</v>
      </c>
      <c r="C16540" s="2"/>
      <c r="D16540" s="2" t="s">
        <v>16</v>
      </c>
      <c r="E16540" s="4">
        <f>2.00*(1-Z1%)</f>
        <v>2</v>
      </c>
      <c r="F16540" s="2">
        <v>30</v>
      </c>
      <c r="G16540" s="2"/>
    </row>
    <row r="16541" spans="1:26" customHeight="1" ht="18" hidden="true" outlineLevel="3">
      <c r="A16541" s="2" t="s">
        <v>31972</v>
      </c>
      <c r="B16541" s="3" t="s">
        <v>31973</v>
      </c>
      <c r="C16541" s="2"/>
      <c r="D16541" s="2" t="s">
        <v>16</v>
      </c>
      <c r="E16541" s="4">
        <f>2.00*(1-Z1%)</f>
        <v>2</v>
      </c>
      <c r="F16541" s="2">
        <v>35</v>
      </c>
      <c r="G16541" s="2"/>
    </row>
    <row r="16542" spans="1:26" customHeight="1" ht="18" hidden="true" outlineLevel="3">
      <c r="A16542" s="2" t="s">
        <v>31974</v>
      </c>
      <c r="B16542" s="3" t="s">
        <v>31975</v>
      </c>
      <c r="C16542" s="2"/>
      <c r="D16542" s="2" t="s">
        <v>16</v>
      </c>
      <c r="E16542" s="4">
        <f>2.00*(1-Z1%)</f>
        <v>2</v>
      </c>
      <c r="F16542" s="2">
        <v>50</v>
      </c>
      <c r="G16542" s="2"/>
    </row>
    <row r="16543" spans="1:26" customHeight="1" ht="18" hidden="true" outlineLevel="3">
      <c r="A16543" s="2" t="s">
        <v>31976</v>
      </c>
      <c r="B16543" s="3" t="s">
        <v>31977</v>
      </c>
      <c r="C16543" s="2"/>
      <c r="D16543" s="2" t="s">
        <v>16</v>
      </c>
      <c r="E16543" s="4">
        <f>2.00*(1-Z1%)</f>
        <v>2</v>
      </c>
      <c r="F16543" s="2">
        <v>50</v>
      </c>
      <c r="G16543" s="2"/>
    </row>
    <row r="16544" spans="1:26" customHeight="1" ht="18" hidden="true" outlineLevel="3">
      <c r="A16544" s="2" t="s">
        <v>31978</v>
      </c>
      <c r="B16544" s="3" t="s">
        <v>31979</v>
      </c>
      <c r="C16544" s="2"/>
      <c r="D16544" s="2" t="s">
        <v>16</v>
      </c>
      <c r="E16544" s="4">
        <f>2.00*(1-Z1%)</f>
        <v>2</v>
      </c>
      <c r="F16544" s="2">
        <v>49</v>
      </c>
      <c r="G16544" s="2"/>
    </row>
    <row r="16545" spans="1:26" customHeight="1" ht="18" hidden="true" outlineLevel="3">
      <c r="A16545" s="2" t="s">
        <v>31980</v>
      </c>
      <c r="B16545" s="3" t="s">
        <v>31981</v>
      </c>
      <c r="C16545" s="2"/>
      <c r="D16545" s="2" t="s">
        <v>16</v>
      </c>
      <c r="E16545" s="4">
        <f>2.00*(1-Z1%)</f>
        <v>2</v>
      </c>
      <c r="F16545" s="2">
        <v>35</v>
      </c>
      <c r="G16545" s="2"/>
    </row>
    <row r="16546" spans="1:26" customHeight="1" ht="18" hidden="true" outlineLevel="3">
      <c r="A16546" s="2" t="s">
        <v>31982</v>
      </c>
      <c r="B16546" s="3" t="s">
        <v>31983</v>
      </c>
      <c r="C16546" s="2"/>
      <c r="D16546" s="2" t="s">
        <v>16</v>
      </c>
      <c r="E16546" s="4">
        <f>2.00*(1-Z1%)</f>
        <v>2</v>
      </c>
      <c r="F16546" s="2">
        <v>50</v>
      </c>
      <c r="G16546" s="2"/>
    </row>
    <row r="16547" spans="1:26" customHeight="1" ht="18" hidden="true" outlineLevel="3">
      <c r="A16547" s="2" t="s">
        <v>31984</v>
      </c>
      <c r="B16547" s="3" t="s">
        <v>31985</v>
      </c>
      <c r="C16547" s="2"/>
      <c r="D16547" s="2" t="s">
        <v>16</v>
      </c>
      <c r="E16547" s="4">
        <f>2.00*(1-Z1%)</f>
        <v>2</v>
      </c>
      <c r="F16547" s="2">
        <v>50</v>
      </c>
      <c r="G16547" s="2"/>
    </row>
    <row r="16548" spans="1:26" customHeight="1" ht="18" hidden="true" outlineLevel="3">
      <c r="A16548" s="2" t="s">
        <v>31986</v>
      </c>
      <c r="B16548" s="3" t="s">
        <v>31987</v>
      </c>
      <c r="C16548" s="2"/>
      <c r="D16548" s="2" t="s">
        <v>16</v>
      </c>
      <c r="E16548" s="4">
        <f>2.00*(1-Z1%)</f>
        <v>2</v>
      </c>
      <c r="F16548" s="2">
        <v>49</v>
      </c>
      <c r="G16548" s="2"/>
    </row>
    <row r="16549" spans="1:26" customHeight="1" ht="18" hidden="true" outlineLevel="3">
      <c r="A16549" s="2" t="s">
        <v>31988</v>
      </c>
      <c r="B16549" s="3" t="s">
        <v>31989</v>
      </c>
      <c r="C16549" s="2"/>
      <c r="D16549" s="2" t="s">
        <v>16</v>
      </c>
      <c r="E16549" s="4">
        <f>2.00*(1-Z1%)</f>
        <v>2</v>
      </c>
      <c r="F16549" s="2">
        <v>20</v>
      </c>
      <c r="G16549" s="2"/>
    </row>
    <row r="16550" spans="1:26" customHeight="1" ht="18" hidden="true" outlineLevel="3">
      <c r="A16550" s="2" t="s">
        <v>31990</v>
      </c>
      <c r="B16550" s="3" t="s">
        <v>31991</v>
      </c>
      <c r="C16550" s="2"/>
      <c r="D16550" s="2" t="s">
        <v>16</v>
      </c>
      <c r="E16550" s="4">
        <f>2.00*(1-Z1%)</f>
        <v>2</v>
      </c>
      <c r="F16550" s="2">
        <v>50</v>
      </c>
      <c r="G16550" s="2"/>
    </row>
    <row r="16551" spans="1:26" customHeight="1" ht="18" hidden="true" outlineLevel="3">
      <c r="A16551" s="2" t="s">
        <v>31992</v>
      </c>
      <c r="B16551" s="3" t="s">
        <v>31993</v>
      </c>
      <c r="C16551" s="2"/>
      <c r="D16551" s="2" t="s">
        <v>16</v>
      </c>
      <c r="E16551" s="4">
        <f>2.00*(1-Z1%)</f>
        <v>2</v>
      </c>
      <c r="F16551" s="2">
        <v>29</v>
      </c>
      <c r="G16551" s="2"/>
    </row>
    <row r="16552" spans="1:26" customHeight="1" ht="18" hidden="true" outlineLevel="3">
      <c r="A16552" s="2" t="s">
        <v>31994</v>
      </c>
      <c r="B16552" s="3" t="s">
        <v>31995</v>
      </c>
      <c r="C16552" s="2"/>
      <c r="D16552" s="2" t="s">
        <v>16</v>
      </c>
      <c r="E16552" s="4">
        <f>2.00*(1-Z1%)</f>
        <v>2</v>
      </c>
      <c r="F16552" s="2">
        <v>50</v>
      </c>
      <c r="G16552" s="2"/>
    </row>
    <row r="16553" spans="1:26" customHeight="1" ht="18" hidden="true" outlineLevel="3">
      <c r="A16553" s="2" t="s">
        <v>31996</v>
      </c>
      <c r="B16553" s="3" t="s">
        <v>31997</v>
      </c>
      <c r="C16553" s="2"/>
      <c r="D16553" s="2" t="s">
        <v>16</v>
      </c>
      <c r="E16553" s="4">
        <f>2.00*(1-Z1%)</f>
        <v>2</v>
      </c>
      <c r="F16553" s="2">
        <v>43</v>
      </c>
      <c r="G16553" s="2"/>
    </row>
    <row r="16554" spans="1:26" customHeight="1" ht="18" hidden="true" outlineLevel="3">
      <c r="A16554" s="2" t="s">
        <v>31998</v>
      </c>
      <c r="B16554" s="3" t="s">
        <v>31999</v>
      </c>
      <c r="C16554" s="2"/>
      <c r="D16554" s="2" t="s">
        <v>16</v>
      </c>
      <c r="E16554" s="4">
        <f>2.00*(1-Z1%)</f>
        <v>2</v>
      </c>
      <c r="F16554" s="2">
        <v>50</v>
      </c>
      <c r="G16554" s="2"/>
    </row>
    <row r="16555" spans="1:26" customHeight="1" ht="18" hidden="true" outlineLevel="3">
      <c r="A16555" s="2" t="s">
        <v>32000</v>
      </c>
      <c r="B16555" s="3" t="s">
        <v>32001</v>
      </c>
      <c r="C16555" s="2"/>
      <c r="D16555" s="2" t="s">
        <v>16</v>
      </c>
      <c r="E16555" s="4">
        <f>2.00*(1-Z1%)</f>
        <v>2</v>
      </c>
      <c r="F16555" s="2">
        <v>50</v>
      </c>
      <c r="G16555" s="2"/>
    </row>
    <row r="16556" spans="1:26" customHeight="1" ht="18" hidden="true" outlineLevel="3">
      <c r="A16556" s="2" t="s">
        <v>32002</v>
      </c>
      <c r="B16556" s="3" t="s">
        <v>32003</v>
      </c>
      <c r="C16556" s="2"/>
      <c r="D16556" s="2" t="s">
        <v>16</v>
      </c>
      <c r="E16556" s="4">
        <f>2.00*(1-Z1%)</f>
        <v>2</v>
      </c>
      <c r="F16556" s="2">
        <v>50</v>
      </c>
      <c r="G16556" s="2"/>
    </row>
    <row r="16557" spans="1:26" customHeight="1" ht="18" hidden="true" outlineLevel="3">
      <c r="A16557" s="2" t="s">
        <v>32004</v>
      </c>
      <c r="B16557" s="3" t="s">
        <v>32005</v>
      </c>
      <c r="C16557" s="2"/>
      <c r="D16557" s="2" t="s">
        <v>16</v>
      </c>
      <c r="E16557" s="4">
        <f>2.00*(1-Z1%)</f>
        <v>2</v>
      </c>
      <c r="F16557" s="2">
        <v>45</v>
      </c>
      <c r="G16557" s="2"/>
    </row>
    <row r="16558" spans="1:26" customHeight="1" ht="18" hidden="true" outlineLevel="3">
      <c r="A16558" s="2" t="s">
        <v>32006</v>
      </c>
      <c r="B16558" s="3" t="s">
        <v>32007</v>
      </c>
      <c r="C16558" s="2"/>
      <c r="D16558" s="2" t="s">
        <v>16</v>
      </c>
      <c r="E16558" s="4">
        <f>2.00*(1-Z1%)</f>
        <v>2</v>
      </c>
      <c r="F16558" s="2">
        <v>50</v>
      </c>
      <c r="G16558" s="2"/>
    </row>
    <row r="16559" spans="1:26" customHeight="1" ht="18" hidden="true" outlineLevel="3">
      <c r="A16559" s="2" t="s">
        <v>32008</v>
      </c>
      <c r="B16559" s="3" t="s">
        <v>32009</v>
      </c>
      <c r="C16559" s="2"/>
      <c r="D16559" s="2" t="s">
        <v>16</v>
      </c>
      <c r="E16559" s="4">
        <f>2.00*(1-Z1%)</f>
        <v>2</v>
      </c>
      <c r="F16559" s="2">
        <v>48</v>
      </c>
      <c r="G16559" s="2"/>
    </row>
    <row r="16560" spans="1:26" customHeight="1" ht="18" hidden="true" outlineLevel="3">
      <c r="A16560" s="2" t="s">
        <v>32010</v>
      </c>
      <c r="B16560" s="3" t="s">
        <v>32011</v>
      </c>
      <c r="C16560" s="2"/>
      <c r="D16560" s="2" t="s">
        <v>16</v>
      </c>
      <c r="E16560" s="4">
        <f>2.00*(1-Z1%)</f>
        <v>2</v>
      </c>
      <c r="F16560" s="2">
        <v>25</v>
      </c>
      <c r="G16560" s="2"/>
    </row>
    <row r="16561" spans="1:26" customHeight="1" ht="18" hidden="true" outlineLevel="3">
      <c r="A16561" s="2" t="s">
        <v>32012</v>
      </c>
      <c r="B16561" s="3" t="s">
        <v>32013</v>
      </c>
      <c r="C16561" s="2"/>
      <c r="D16561" s="2" t="s">
        <v>16</v>
      </c>
      <c r="E16561" s="4">
        <f>2.00*(1-Z1%)</f>
        <v>2</v>
      </c>
      <c r="F16561" s="2">
        <v>38</v>
      </c>
      <c r="G16561" s="2"/>
    </row>
    <row r="16562" spans="1:26" customHeight="1" ht="18" hidden="true" outlineLevel="3">
      <c r="A16562" s="2" t="s">
        <v>32014</v>
      </c>
      <c r="B16562" s="3" t="s">
        <v>32015</v>
      </c>
      <c r="C16562" s="2"/>
      <c r="D16562" s="2" t="s">
        <v>16</v>
      </c>
      <c r="E16562" s="4">
        <f>2.00*(1-Z1%)</f>
        <v>2</v>
      </c>
      <c r="F16562" s="2">
        <v>42</v>
      </c>
      <c r="G16562" s="2"/>
    </row>
    <row r="16563" spans="1:26" customHeight="1" ht="18" hidden="true" outlineLevel="3">
      <c r="A16563" s="2" t="s">
        <v>32016</v>
      </c>
      <c r="B16563" s="3" t="s">
        <v>32017</v>
      </c>
      <c r="C16563" s="2"/>
      <c r="D16563" s="2" t="s">
        <v>16</v>
      </c>
      <c r="E16563" s="4">
        <f>2.00*(1-Z1%)</f>
        <v>2</v>
      </c>
      <c r="F16563" s="2">
        <v>29</v>
      </c>
      <c r="G16563" s="2"/>
    </row>
    <row r="16564" spans="1:26" customHeight="1" ht="18" hidden="true" outlineLevel="3">
      <c r="A16564" s="2" t="s">
        <v>32018</v>
      </c>
      <c r="B16564" s="3" t="s">
        <v>32019</v>
      </c>
      <c r="C16564" s="2"/>
      <c r="D16564" s="2" t="s">
        <v>16</v>
      </c>
      <c r="E16564" s="4">
        <f>2.00*(1-Z1%)</f>
        <v>2</v>
      </c>
      <c r="F16564" s="2">
        <v>50</v>
      </c>
      <c r="G16564" s="2"/>
    </row>
    <row r="16565" spans="1:26" customHeight="1" ht="18" hidden="true" outlineLevel="3">
      <c r="A16565" s="2" t="s">
        <v>32020</v>
      </c>
      <c r="B16565" s="3" t="s">
        <v>32021</v>
      </c>
      <c r="C16565" s="2"/>
      <c r="D16565" s="2" t="s">
        <v>16</v>
      </c>
      <c r="E16565" s="4">
        <f>2.00*(1-Z1%)</f>
        <v>2</v>
      </c>
      <c r="F16565" s="2">
        <v>20</v>
      </c>
      <c r="G16565" s="2"/>
    </row>
    <row r="16566" spans="1:26" customHeight="1" ht="18" hidden="true" outlineLevel="3">
      <c r="A16566" s="2" t="s">
        <v>32022</v>
      </c>
      <c r="B16566" s="3" t="s">
        <v>32023</v>
      </c>
      <c r="C16566" s="2"/>
      <c r="D16566" s="2" t="s">
        <v>16</v>
      </c>
      <c r="E16566" s="4">
        <f>2.00*(1-Z1%)</f>
        <v>2</v>
      </c>
      <c r="F16566" s="2">
        <v>50</v>
      </c>
      <c r="G16566" s="2"/>
    </row>
    <row r="16567" spans="1:26" customHeight="1" ht="18" hidden="true" outlineLevel="3">
      <c r="A16567" s="2" t="s">
        <v>32024</v>
      </c>
      <c r="B16567" s="3" t="s">
        <v>32025</v>
      </c>
      <c r="C16567" s="2"/>
      <c r="D16567" s="2" t="s">
        <v>16</v>
      </c>
      <c r="E16567" s="4">
        <f>2.00*(1-Z1%)</f>
        <v>2</v>
      </c>
      <c r="F16567" s="2">
        <v>50</v>
      </c>
      <c r="G16567" s="2"/>
    </row>
    <row r="16568" spans="1:26" customHeight="1" ht="18" hidden="true" outlineLevel="3">
      <c r="A16568" s="2" t="s">
        <v>32026</v>
      </c>
      <c r="B16568" s="3" t="s">
        <v>32027</v>
      </c>
      <c r="C16568" s="2"/>
      <c r="D16568" s="2" t="s">
        <v>16</v>
      </c>
      <c r="E16568" s="4">
        <f>2.00*(1-Z1%)</f>
        <v>2</v>
      </c>
      <c r="F16568" s="2">
        <v>12</v>
      </c>
      <c r="G16568" s="2"/>
    </row>
    <row r="16569" spans="1:26" customHeight="1" ht="18" hidden="true" outlineLevel="3">
      <c r="A16569" s="2" t="s">
        <v>32028</v>
      </c>
      <c r="B16569" s="3" t="s">
        <v>32029</v>
      </c>
      <c r="C16569" s="2"/>
      <c r="D16569" s="2" t="s">
        <v>16</v>
      </c>
      <c r="E16569" s="4">
        <f>2.00*(1-Z1%)</f>
        <v>2</v>
      </c>
      <c r="F16569" s="2">
        <v>50</v>
      </c>
      <c r="G16569" s="2"/>
    </row>
    <row r="16570" spans="1:26" customHeight="1" ht="18" hidden="true" outlineLevel="3">
      <c r="A16570" s="2" t="s">
        <v>32030</v>
      </c>
      <c r="B16570" s="3" t="s">
        <v>32031</v>
      </c>
      <c r="C16570" s="2"/>
      <c r="D16570" s="2" t="s">
        <v>16</v>
      </c>
      <c r="E16570" s="4">
        <f>2.00*(1-Z1%)</f>
        <v>2</v>
      </c>
      <c r="F16570" s="2">
        <v>50</v>
      </c>
      <c r="G16570" s="2"/>
    </row>
    <row r="16571" spans="1:26" customHeight="1" ht="18" hidden="true" outlineLevel="3">
      <c r="A16571" s="2" t="s">
        <v>32032</v>
      </c>
      <c r="B16571" s="3" t="s">
        <v>32033</v>
      </c>
      <c r="C16571" s="2"/>
      <c r="D16571" s="2" t="s">
        <v>16</v>
      </c>
      <c r="E16571" s="4">
        <f>2.00*(1-Z1%)</f>
        <v>2</v>
      </c>
      <c r="F16571" s="2">
        <v>45</v>
      </c>
      <c r="G16571" s="2"/>
    </row>
    <row r="16572" spans="1:26" customHeight="1" ht="18" hidden="true" outlineLevel="3">
      <c r="A16572" s="2" t="s">
        <v>32034</v>
      </c>
      <c r="B16572" s="3" t="s">
        <v>32035</v>
      </c>
      <c r="C16572" s="2"/>
      <c r="D16572" s="2" t="s">
        <v>16</v>
      </c>
      <c r="E16572" s="4">
        <f>2.00*(1-Z1%)</f>
        <v>2</v>
      </c>
      <c r="F16572" s="2">
        <v>44</v>
      </c>
      <c r="G16572" s="2"/>
    </row>
    <row r="16573" spans="1:26" customHeight="1" ht="18" hidden="true" outlineLevel="3">
      <c r="A16573" s="2" t="s">
        <v>32036</v>
      </c>
      <c r="B16573" s="3" t="s">
        <v>32037</v>
      </c>
      <c r="C16573" s="2"/>
      <c r="D16573" s="2" t="s">
        <v>16</v>
      </c>
      <c r="E16573" s="4">
        <f>2.00*(1-Z1%)</f>
        <v>2</v>
      </c>
      <c r="F16573" s="2">
        <v>45</v>
      </c>
      <c r="G16573" s="2"/>
    </row>
    <row r="16574" spans="1:26" customHeight="1" ht="18" hidden="true" outlineLevel="3">
      <c r="A16574" s="2" t="s">
        <v>32038</v>
      </c>
      <c r="B16574" s="3" t="s">
        <v>32039</v>
      </c>
      <c r="C16574" s="2"/>
      <c r="D16574" s="2" t="s">
        <v>16</v>
      </c>
      <c r="E16574" s="4">
        <f>2.00*(1-Z1%)</f>
        <v>2</v>
      </c>
      <c r="F16574" s="2">
        <v>50</v>
      </c>
      <c r="G16574" s="2"/>
    </row>
    <row r="16575" spans="1:26" customHeight="1" ht="18" hidden="true" outlineLevel="3">
      <c r="A16575" s="2" t="s">
        <v>32040</v>
      </c>
      <c r="B16575" s="3" t="s">
        <v>32041</v>
      </c>
      <c r="C16575" s="2"/>
      <c r="D16575" s="2" t="s">
        <v>16</v>
      </c>
      <c r="E16575" s="4">
        <f>2.00*(1-Z1%)</f>
        <v>2</v>
      </c>
      <c r="F16575" s="2">
        <v>45</v>
      </c>
      <c r="G16575" s="2"/>
    </row>
    <row r="16576" spans="1:26" customHeight="1" ht="18" hidden="true" outlineLevel="3">
      <c r="A16576" s="2" t="s">
        <v>32042</v>
      </c>
      <c r="B16576" s="3" t="s">
        <v>32043</v>
      </c>
      <c r="C16576" s="2"/>
      <c r="D16576" s="2" t="s">
        <v>16</v>
      </c>
      <c r="E16576" s="4">
        <f>2.00*(1-Z1%)</f>
        <v>2</v>
      </c>
      <c r="F16576" s="2">
        <v>35</v>
      </c>
      <c r="G16576" s="2"/>
    </row>
    <row r="16577" spans="1:26" customHeight="1" ht="18" hidden="true" outlineLevel="3">
      <c r="A16577" s="2" t="s">
        <v>32044</v>
      </c>
      <c r="B16577" s="3" t="s">
        <v>32045</v>
      </c>
      <c r="C16577" s="2"/>
      <c r="D16577" s="2" t="s">
        <v>16</v>
      </c>
      <c r="E16577" s="4">
        <f>2.00*(1-Z1%)</f>
        <v>2</v>
      </c>
      <c r="F16577" s="2">
        <v>9</v>
      </c>
      <c r="G16577" s="2"/>
    </row>
    <row r="16578" spans="1:26" customHeight="1" ht="18" hidden="true" outlineLevel="3">
      <c r="A16578" s="2" t="s">
        <v>32046</v>
      </c>
      <c r="B16578" s="3" t="s">
        <v>32047</v>
      </c>
      <c r="C16578" s="2"/>
      <c r="D16578" s="2" t="s">
        <v>16</v>
      </c>
      <c r="E16578" s="4">
        <f>2.00*(1-Z1%)</f>
        <v>2</v>
      </c>
      <c r="F16578" s="2">
        <v>39</v>
      </c>
      <c r="G16578" s="2"/>
    </row>
    <row r="16579" spans="1:26" customHeight="1" ht="18" hidden="true" outlineLevel="3">
      <c r="A16579" s="2" t="s">
        <v>32048</v>
      </c>
      <c r="B16579" s="3" t="s">
        <v>32049</v>
      </c>
      <c r="C16579" s="2"/>
      <c r="D16579" s="2" t="s">
        <v>16</v>
      </c>
      <c r="E16579" s="4">
        <f>2.00*(1-Z1%)</f>
        <v>2</v>
      </c>
      <c r="F16579" s="2">
        <v>37</v>
      </c>
      <c r="G16579" s="2"/>
    </row>
    <row r="16580" spans="1:26" customHeight="1" ht="18" hidden="true" outlineLevel="3">
      <c r="A16580" s="2" t="s">
        <v>32050</v>
      </c>
      <c r="B16580" s="3" t="s">
        <v>32051</v>
      </c>
      <c r="C16580" s="2"/>
      <c r="D16580" s="2" t="s">
        <v>16</v>
      </c>
      <c r="E16580" s="4">
        <f>2.00*(1-Z1%)</f>
        <v>2</v>
      </c>
      <c r="F16580" s="2">
        <v>50</v>
      </c>
      <c r="G16580" s="2"/>
    </row>
    <row r="16581" spans="1:26" customHeight="1" ht="18" hidden="true" outlineLevel="3">
      <c r="A16581" s="2" t="s">
        <v>32052</v>
      </c>
      <c r="B16581" s="3" t="s">
        <v>32053</v>
      </c>
      <c r="C16581" s="2"/>
      <c r="D16581" s="2" t="s">
        <v>16</v>
      </c>
      <c r="E16581" s="4">
        <f>2.00*(1-Z1%)</f>
        <v>2</v>
      </c>
      <c r="F16581" s="2">
        <v>45</v>
      </c>
      <c r="G16581" s="2"/>
    </row>
    <row r="16582" spans="1:26" customHeight="1" ht="18" hidden="true" outlineLevel="3">
      <c r="A16582" s="2" t="s">
        <v>32054</v>
      </c>
      <c r="B16582" s="3" t="s">
        <v>32055</v>
      </c>
      <c r="C16582" s="2"/>
      <c r="D16582" s="2" t="s">
        <v>16</v>
      </c>
      <c r="E16582" s="4">
        <f>2.00*(1-Z1%)</f>
        <v>2</v>
      </c>
      <c r="F16582" s="2">
        <v>35</v>
      </c>
      <c r="G16582" s="2"/>
    </row>
    <row r="16583" spans="1:26" customHeight="1" ht="18" hidden="true" outlineLevel="3">
      <c r="A16583" s="2" t="s">
        <v>32056</v>
      </c>
      <c r="B16583" s="3" t="s">
        <v>32057</v>
      </c>
      <c r="C16583" s="2"/>
      <c r="D16583" s="2" t="s">
        <v>16</v>
      </c>
      <c r="E16583" s="4">
        <f>2.00*(1-Z1%)</f>
        <v>2</v>
      </c>
      <c r="F16583" s="2">
        <v>14</v>
      </c>
      <c r="G16583" s="2"/>
    </row>
    <row r="16584" spans="1:26" customHeight="1" ht="18" hidden="true" outlineLevel="3">
      <c r="A16584" s="2" t="s">
        <v>32058</v>
      </c>
      <c r="B16584" s="3" t="s">
        <v>32059</v>
      </c>
      <c r="C16584" s="2"/>
      <c r="D16584" s="2" t="s">
        <v>16</v>
      </c>
      <c r="E16584" s="4">
        <f>2.00*(1-Z1%)</f>
        <v>2</v>
      </c>
      <c r="F16584" s="2">
        <v>50</v>
      </c>
      <c r="G16584" s="2"/>
    </row>
    <row r="16585" spans="1:26" customHeight="1" ht="18" hidden="true" outlineLevel="3">
      <c r="A16585" s="2" t="s">
        <v>32060</v>
      </c>
      <c r="B16585" s="3" t="s">
        <v>32061</v>
      </c>
      <c r="C16585" s="2"/>
      <c r="D16585" s="2" t="s">
        <v>16</v>
      </c>
      <c r="E16585" s="4">
        <f>2.00*(1-Z1%)</f>
        <v>2</v>
      </c>
      <c r="F16585" s="2">
        <v>45</v>
      </c>
      <c r="G16585" s="2"/>
    </row>
    <row r="16586" spans="1:26" customHeight="1" ht="18" hidden="true" outlineLevel="3">
      <c r="A16586" s="2" t="s">
        <v>32062</v>
      </c>
      <c r="B16586" s="3" t="s">
        <v>32063</v>
      </c>
      <c r="C16586" s="2"/>
      <c r="D16586" s="2" t="s">
        <v>16</v>
      </c>
      <c r="E16586" s="4">
        <f>2.00*(1-Z1%)</f>
        <v>2</v>
      </c>
      <c r="F16586" s="2">
        <v>50</v>
      </c>
      <c r="G16586" s="2"/>
    </row>
    <row r="16587" spans="1:26" customHeight="1" ht="18" hidden="true" outlineLevel="3">
      <c r="A16587" s="2" t="s">
        <v>32064</v>
      </c>
      <c r="B16587" s="3" t="s">
        <v>32065</v>
      </c>
      <c r="C16587" s="2"/>
      <c r="D16587" s="2" t="s">
        <v>16</v>
      </c>
      <c r="E16587" s="4">
        <f>2.00*(1-Z1%)</f>
        <v>2</v>
      </c>
      <c r="F16587" s="2">
        <v>48</v>
      </c>
      <c r="G16587" s="2"/>
    </row>
    <row r="16588" spans="1:26" customHeight="1" ht="18" hidden="true" outlineLevel="3">
      <c r="A16588" s="2" t="s">
        <v>32066</v>
      </c>
      <c r="B16588" s="3" t="s">
        <v>32067</v>
      </c>
      <c r="C16588" s="2"/>
      <c r="D16588" s="2" t="s">
        <v>16</v>
      </c>
      <c r="E16588" s="4">
        <f>2.00*(1-Z1%)</f>
        <v>2</v>
      </c>
      <c r="F16588" s="2">
        <v>49</v>
      </c>
      <c r="G16588" s="2"/>
    </row>
    <row r="16589" spans="1:26" customHeight="1" ht="18" hidden="true" outlineLevel="3">
      <c r="A16589" s="2" t="s">
        <v>32068</v>
      </c>
      <c r="B16589" s="3" t="s">
        <v>32069</v>
      </c>
      <c r="C16589" s="2"/>
      <c r="D16589" s="2" t="s">
        <v>16</v>
      </c>
      <c r="E16589" s="4">
        <f>2.00*(1-Z1%)</f>
        <v>2</v>
      </c>
      <c r="F16589" s="2">
        <v>40</v>
      </c>
      <c r="G16589" s="2"/>
    </row>
    <row r="16590" spans="1:26" customHeight="1" ht="18" hidden="true" outlineLevel="3">
      <c r="A16590" s="2" t="s">
        <v>32070</v>
      </c>
      <c r="B16590" s="3" t="s">
        <v>32071</v>
      </c>
      <c r="C16590" s="2"/>
      <c r="D16590" s="2" t="s">
        <v>16</v>
      </c>
      <c r="E16590" s="4">
        <f>2.00*(1-Z1%)</f>
        <v>2</v>
      </c>
      <c r="F16590" s="2">
        <v>41</v>
      </c>
      <c r="G16590" s="2"/>
    </row>
    <row r="16591" spans="1:26" customHeight="1" ht="18" hidden="true" outlineLevel="3">
      <c r="A16591" s="2" t="s">
        <v>32072</v>
      </c>
      <c r="B16591" s="3" t="s">
        <v>32073</v>
      </c>
      <c r="C16591" s="2"/>
      <c r="D16591" s="2" t="s">
        <v>16</v>
      </c>
      <c r="E16591" s="4">
        <f>2.00*(1-Z1%)</f>
        <v>2</v>
      </c>
      <c r="F16591" s="2">
        <v>36</v>
      </c>
      <c r="G16591" s="2"/>
    </row>
    <row r="16592" spans="1:26" customHeight="1" ht="18" hidden="true" outlineLevel="3">
      <c r="A16592" s="2" t="s">
        <v>32074</v>
      </c>
      <c r="B16592" s="3" t="s">
        <v>32075</v>
      </c>
      <c r="C16592" s="2"/>
      <c r="D16592" s="2" t="s">
        <v>16</v>
      </c>
      <c r="E16592" s="4">
        <f>2.00*(1-Z1%)</f>
        <v>2</v>
      </c>
      <c r="F16592" s="2">
        <v>50</v>
      </c>
      <c r="G16592" s="2"/>
    </row>
    <row r="16593" spans="1:26" customHeight="1" ht="18" hidden="true" outlineLevel="3">
      <c r="A16593" s="2" t="s">
        <v>32076</v>
      </c>
      <c r="B16593" s="3" t="s">
        <v>32077</v>
      </c>
      <c r="C16593" s="2"/>
      <c r="D16593" s="2" t="s">
        <v>16</v>
      </c>
      <c r="E16593" s="4">
        <f>2.00*(1-Z1%)</f>
        <v>2</v>
      </c>
      <c r="F16593" s="2">
        <v>44</v>
      </c>
      <c r="G16593" s="2"/>
    </row>
    <row r="16594" spans="1:26" customHeight="1" ht="18" hidden="true" outlineLevel="3">
      <c r="A16594" s="2" t="s">
        <v>32078</v>
      </c>
      <c r="B16594" s="3" t="s">
        <v>32079</v>
      </c>
      <c r="C16594" s="2"/>
      <c r="D16594" s="2" t="s">
        <v>16</v>
      </c>
      <c r="E16594" s="4">
        <f>2.00*(1-Z1%)</f>
        <v>2</v>
      </c>
      <c r="F16594" s="2">
        <v>50</v>
      </c>
      <c r="G16594" s="2"/>
    </row>
    <row r="16595" spans="1:26" customHeight="1" ht="18" hidden="true" outlineLevel="3">
      <c r="A16595" s="2" t="s">
        <v>32080</v>
      </c>
      <c r="B16595" s="3" t="s">
        <v>32081</v>
      </c>
      <c r="C16595" s="2"/>
      <c r="D16595" s="2" t="s">
        <v>16</v>
      </c>
      <c r="E16595" s="4">
        <f>2.00*(1-Z1%)</f>
        <v>2</v>
      </c>
      <c r="F16595" s="2">
        <v>50</v>
      </c>
      <c r="G16595" s="2"/>
    </row>
    <row r="16596" spans="1:26" customHeight="1" ht="18" hidden="true" outlineLevel="3">
      <c r="A16596" s="2" t="s">
        <v>32082</v>
      </c>
      <c r="B16596" s="3" t="s">
        <v>32083</v>
      </c>
      <c r="C16596" s="2"/>
      <c r="D16596" s="2" t="s">
        <v>16</v>
      </c>
      <c r="E16596" s="4">
        <f>2.00*(1-Z1%)</f>
        <v>2</v>
      </c>
      <c r="F16596" s="2">
        <v>45</v>
      </c>
      <c r="G16596" s="2"/>
    </row>
    <row r="16597" spans="1:26" customHeight="1" ht="18" hidden="true" outlineLevel="3">
      <c r="A16597" s="2" t="s">
        <v>32084</v>
      </c>
      <c r="B16597" s="3" t="s">
        <v>32085</v>
      </c>
      <c r="C16597" s="2"/>
      <c r="D16597" s="2" t="s">
        <v>16</v>
      </c>
      <c r="E16597" s="4">
        <f>2.00*(1-Z1%)</f>
        <v>2</v>
      </c>
      <c r="F16597" s="2">
        <v>36</v>
      </c>
      <c r="G16597" s="2"/>
    </row>
    <row r="16598" spans="1:26" customHeight="1" ht="18" hidden="true" outlineLevel="3">
      <c r="A16598" s="2" t="s">
        <v>32086</v>
      </c>
      <c r="B16598" s="3" t="s">
        <v>32087</v>
      </c>
      <c r="C16598" s="2"/>
      <c r="D16598" s="2" t="s">
        <v>16</v>
      </c>
      <c r="E16598" s="4">
        <f>2.00*(1-Z1%)</f>
        <v>2</v>
      </c>
      <c r="F16598" s="2">
        <v>50</v>
      </c>
      <c r="G16598" s="2"/>
    </row>
    <row r="16599" spans="1:26" customHeight="1" ht="18" hidden="true" outlineLevel="3">
      <c r="A16599" s="2" t="s">
        <v>32088</v>
      </c>
      <c r="B16599" s="3" t="s">
        <v>32089</v>
      </c>
      <c r="C16599" s="2"/>
      <c r="D16599" s="2" t="s">
        <v>16</v>
      </c>
      <c r="E16599" s="4">
        <f>2.00*(1-Z1%)</f>
        <v>2</v>
      </c>
      <c r="F16599" s="2">
        <v>45</v>
      </c>
      <c r="G16599" s="2"/>
    </row>
    <row r="16600" spans="1:26" customHeight="1" ht="18" hidden="true" outlineLevel="3">
      <c r="A16600" s="2" t="s">
        <v>32090</v>
      </c>
      <c r="B16600" s="3" t="s">
        <v>32091</v>
      </c>
      <c r="C16600" s="2"/>
      <c r="D16600" s="2" t="s">
        <v>16</v>
      </c>
      <c r="E16600" s="4">
        <f>2.00*(1-Z1%)</f>
        <v>2</v>
      </c>
      <c r="F16600" s="2">
        <v>50</v>
      </c>
      <c r="G16600" s="2"/>
    </row>
    <row r="16601" spans="1:26" customHeight="1" ht="18" hidden="true" outlineLevel="3">
      <c r="A16601" s="2" t="s">
        <v>32092</v>
      </c>
      <c r="B16601" s="3" t="s">
        <v>32093</v>
      </c>
      <c r="C16601" s="2"/>
      <c r="D16601" s="2" t="s">
        <v>16</v>
      </c>
      <c r="E16601" s="4">
        <f>2.00*(1-Z1%)</f>
        <v>2</v>
      </c>
      <c r="F16601" s="2">
        <v>45</v>
      </c>
      <c r="G16601" s="2"/>
    </row>
    <row r="16602" spans="1:26" customHeight="1" ht="18" hidden="true" outlineLevel="3">
      <c r="A16602" s="2" t="s">
        <v>32094</v>
      </c>
      <c r="B16602" s="3" t="s">
        <v>32095</v>
      </c>
      <c r="C16602" s="2"/>
      <c r="D16602" s="2" t="s">
        <v>16</v>
      </c>
      <c r="E16602" s="4">
        <f>2.00*(1-Z1%)</f>
        <v>2</v>
      </c>
      <c r="F16602" s="2">
        <v>40</v>
      </c>
      <c r="G16602" s="2"/>
    </row>
    <row r="16603" spans="1:26" customHeight="1" ht="18" hidden="true" outlineLevel="3">
      <c r="A16603" s="2" t="s">
        <v>32096</v>
      </c>
      <c r="B16603" s="3" t="s">
        <v>32097</v>
      </c>
      <c r="C16603" s="2"/>
      <c r="D16603" s="2" t="s">
        <v>16</v>
      </c>
      <c r="E16603" s="4">
        <f>2.00*(1-Z1%)</f>
        <v>2</v>
      </c>
      <c r="F16603" s="2">
        <v>35</v>
      </c>
      <c r="G16603" s="2"/>
    </row>
    <row r="16604" spans="1:26" customHeight="1" ht="18" hidden="true" outlineLevel="3">
      <c r="A16604" s="2" t="s">
        <v>32098</v>
      </c>
      <c r="B16604" s="3" t="s">
        <v>32099</v>
      </c>
      <c r="C16604" s="2"/>
      <c r="D16604" s="2" t="s">
        <v>16</v>
      </c>
      <c r="E16604" s="4">
        <f>2.00*(1-Z1%)</f>
        <v>2</v>
      </c>
      <c r="F16604" s="2">
        <v>30</v>
      </c>
      <c r="G16604" s="2"/>
    </row>
    <row r="16605" spans="1:26" customHeight="1" ht="18" hidden="true" outlineLevel="3">
      <c r="A16605" s="2" t="s">
        <v>32100</v>
      </c>
      <c r="B16605" s="3" t="s">
        <v>32101</v>
      </c>
      <c r="C16605" s="2"/>
      <c r="D16605" s="2" t="s">
        <v>16</v>
      </c>
      <c r="E16605" s="4">
        <f>2.00*(1-Z1%)</f>
        <v>2</v>
      </c>
      <c r="F16605" s="2">
        <v>45</v>
      </c>
      <c r="G16605" s="2"/>
    </row>
    <row r="16606" spans="1:26" customHeight="1" ht="18" hidden="true" outlineLevel="3">
      <c r="A16606" s="2" t="s">
        <v>32102</v>
      </c>
      <c r="B16606" s="3" t="s">
        <v>32103</v>
      </c>
      <c r="C16606" s="2"/>
      <c r="D16606" s="2" t="s">
        <v>16</v>
      </c>
      <c r="E16606" s="4">
        <f>2.00*(1-Z1%)</f>
        <v>2</v>
      </c>
      <c r="F16606" s="2">
        <v>50</v>
      </c>
      <c r="G16606" s="2"/>
    </row>
    <row r="16607" spans="1:26" customHeight="1" ht="18" hidden="true" outlineLevel="3">
      <c r="A16607" s="2" t="s">
        <v>32104</v>
      </c>
      <c r="B16607" s="3" t="s">
        <v>32105</v>
      </c>
      <c r="C16607" s="2"/>
      <c r="D16607" s="2" t="s">
        <v>16</v>
      </c>
      <c r="E16607" s="4">
        <f>2.00*(1-Z1%)</f>
        <v>2</v>
      </c>
      <c r="F16607" s="2">
        <v>46</v>
      </c>
      <c r="G16607" s="2"/>
    </row>
    <row r="16608" spans="1:26" customHeight="1" ht="18" hidden="true" outlineLevel="3">
      <c r="A16608" s="2" t="s">
        <v>32106</v>
      </c>
      <c r="B16608" s="3" t="s">
        <v>32107</v>
      </c>
      <c r="C16608" s="2"/>
      <c r="D16608" s="2" t="s">
        <v>16</v>
      </c>
      <c r="E16608" s="4">
        <f>2.00*(1-Z1%)</f>
        <v>2</v>
      </c>
      <c r="F16608" s="2">
        <v>50</v>
      </c>
      <c r="G16608" s="2"/>
    </row>
    <row r="16609" spans="1:26" customHeight="1" ht="18" hidden="true" outlineLevel="3">
      <c r="A16609" s="2" t="s">
        <v>32108</v>
      </c>
      <c r="B16609" s="3" t="s">
        <v>32109</v>
      </c>
      <c r="C16609" s="2"/>
      <c r="D16609" s="2" t="s">
        <v>16</v>
      </c>
      <c r="E16609" s="4">
        <f>2.00*(1-Z1%)</f>
        <v>2</v>
      </c>
      <c r="F16609" s="2">
        <v>45</v>
      </c>
      <c r="G16609" s="2"/>
    </row>
    <row r="16610" spans="1:26" customHeight="1" ht="18" hidden="true" outlineLevel="3">
      <c r="A16610" s="2" t="s">
        <v>32110</v>
      </c>
      <c r="B16610" s="3" t="s">
        <v>32111</v>
      </c>
      <c r="C16610" s="2"/>
      <c r="D16610" s="2" t="s">
        <v>16</v>
      </c>
      <c r="E16610" s="4">
        <f>2.00*(1-Z1%)</f>
        <v>2</v>
      </c>
      <c r="F16610" s="2">
        <v>45</v>
      </c>
      <c r="G16610" s="2"/>
    </row>
    <row r="16611" spans="1:26" customHeight="1" ht="18" hidden="true" outlineLevel="3">
      <c r="A16611" s="2" t="s">
        <v>32112</v>
      </c>
      <c r="B16611" s="3" t="s">
        <v>32113</v>
      </c>
      <c r="C16611" s="2"/>
      <c r="D16611" s="2" t="s">
        <v>16</v>
      </c>
      <c r="E16611" s="4">
        <f>2.00*(1-Z1%)</f>
        <v>2</v>
      </c>
      <c r="F16611" s="2">
        <v>50</v>
      </c>
      <c r="G16611" s="2"/>
    </row>
    <row r="16612" spans="1:26" customHeight="1" ht="18" hidden="true" outlineLevel="3">
      <c r="A16612" s="2" t="s">
        <v>32114</v>
      </c>
      <c r="B16612" s="3" t="s">
        <v>32115</v>
      </c>
      <c r="C16612" s="2"/>
      <c r="D16612" s="2" t="s">
        <v>16</v>
      </c>
      <c r="E16612" s="4">
        <f>2.00*(1-Z1%)</f>
        <v>2</v>
      </c>
      <c r="F16612" s="2">
        <v>50</v>
      </c>
      <c r="G16612" s="2"/>
    </row>
    <row r="16613" spans="1:26" customHeight="1" ht="18" hidden="true" outlineLevel="3">
      <c r="A16613" s="2" t="s">
        <v>32116</v>
      </c>
      <c r="B16613" s="3" t="s">
        <v>32117</v>
      </c>
      <c r="C16613" s="2"/>
      <c r="D16613" s="2" t="s">
        <v>16</v>
      </c>
      <c r="E16613" s="4">
        <f>2.00*(1-Z1%)</f>
        <v>2</v>
      </c>
      <c r="F16613" s="2">
        <v>45</v>
      </c>
      <c r="G16613" s="2"/>
    </row>
    <row r="16614" spans="1:26" customHeight="1" ht="18" hidden="true" outlineLevel="3">
      <c r="A16614" s="2" t="s">
        <v>32118</v>
      </c>
      <c r="B16614" s="3" t="s">
        <v>32119</v>
      </c>
      <c r="C16614" s="2"/>
      <c r="D16614" s="2" t="s">
        <v>16</v>
      </c>
      <c r="E16614" s="4">
        <f>2.00*(1-Z1%)</f>
        <v>2</v>
      </c>
      <c r="F16614" s="2">
        <v>50</v>
      </c>
      <c r="G16614" s="2"/>
    </row>
    <row r="16615" spans="1:26" customHeight="1" ht="18" hidden="true" outlineLevel="3">
      <c r="A16615" s="2" t="s">
        <v>32120</v>
      </c>
      <c r="B16615" s="3" t="s">
        <v>32121</v>
      </c>
      <c r="C16615" s="2"/>
      <c r="D16615" s="2" t="s">
        <v>16</v>
      </c>
      <c r="E16615" s="4">
        <f>2.00*(1-Z1%)</f>
        <v>2</v>
      </c>
      <c r="F16615" s="2">
        <v>34</v>
      </c>
      <c r="G16615" s="2"/>
    </row>
    <row r="16616" spans="1:26" customHeight="1" ht="18" hidden="true" outlineLevel="3">
      <c r="A16616" s="2" t="s">
        <v>32122</v>
      </c>
      <c r="B16616" s="3" t="s">
        <v>32123</v>
      </c>
      <c r="C16616" s="2"/>
      <c r="D16616" s="2" t="s">
        <v>16</v>
      </c>
      <c r="E16616" s="4">
        <f>2.00*(1-Z1%)</f>
        <v>2</v>
      </c>
      <c r="F16616" s="2">
        <v>50</v>
      </c>
      <c r="G16616" s="2"/>
    </row>
    <row r="16617" spans="1:26" customHeight="1" ht="18" hidden="true" outlineLevel="3">
      <c r="A16617" s="2" t="s">
        <v>32124</v>
      </c>
      <c r="B16617" s="3" t="s">
        <v>32125</v>
      </c>
      <c r="C16617" s="2"/>
      <c r="D16617" s="2" t="s">
        <v>16</v>
      </c>
      <c r="E16617" s="4">
        <f>2.00*(1-Z1%)</f>
        <v>2</v>
      </c>
      <c r="F16617" s="2">
        <v>50</v>
      </c>
      <c r="G16617" s="2"/>
    </row>
    <row r="16618" spans="1:26" customHeight="1" ht="18" hidden="true" outlineLevel="3">
      <c r="A16618" s="2" t="s">
        <v>32126</v>
      </c>
      <c r="B16618" s="3" t="s">
        <v>32127</v>
      </c>
      <c r="C16618" s="2"/>
      <c r="D16618" s="2" t="s">
        <v>16</v>
      </c>
      <c r="E16618" s="4">
        <f>2.00*(1-Z1%)</f>
        <v>2</v>
      </c>
      <c r="F16618" s="2">
        <v>15</v>
      </c>
      <c r="G16618" s="2"/>
    </row>
    <row r="16619" spans="1:26" customHeight="1" ht="18" hidden="true" outlineLevel="3">
      <c r="A16619" s="2" t="s">
        <v>32128</v>
      </c>
      <c r="B16619" s="3" t="s">
        <v>32129</v>
      </c>
      <c r="C16619" s="2"/>
      <c r="D16619" s="2" t="s">
        <v>16</v>
      </c>
      <c r="E16619" s="4">
        <f>2.00*(1-Z1%)</f>
        <v>2</v>
      </c>
      <c r="F16619" s="2">
        <v>28</v>
      </c>
      <c r="G16619" s="2"/>
    </row>
    <row r="16620" spans="1:26" customHeight="1" ht="18" hidden="true" outlineLevel="3">
      <c r="A16620" s="2" t="s">
        <v>32130</v>
      </c>
      <c r="B16620" s="3" t="s">
        <v>32131</v>
      </c>
      <c r="C16620" s="2"/>
      <c r="D16620" s="2" t="s">
        <v>16</v>
      </c>
      <c r="E16620" s="4">
        <f>2.00*(1-Z1%)</f>
        <v>2</v>
      </c>
      <c r="F16620" s="2">
        <v>50</v>
      </c>
      <c r="G16620" s="2"/>
    </row>
    <row r="16621" spans="1:26" customHeight="1" ht="18" hidden="true" outlineLevel="3">
      <c r="A16621" s="2" t="s">
        <v>32132</v>
      </c>
      <c r="B16621" s="3" t="s">
        <v>32133</v>
      </c>
      <c r="C16621" s="2"/>
      <c r="D16621" s="2" t="s">
        <v>16</v>
      </c>
      <c r="E16621" s="4">
        <f>2.00*(1-Z1%)</f>
        <v>2</v>
      </c>
      <c r="F16621" s="2">
        <v>50</v>
      </c>
      <c r="G16621" s="2"/>
    </row>
    <row r="16622" spans="1:26" customHeight="1" ht="18" hidden="true" outlineLevel="3">
      <c r="A16622" s="2" t="s">
        <v>32134</v>
      </c>
      <c r="B16622" s="3" t="s">
        <v>32135</v>
      </c>
      <c r="C16622" s="2"/>
      <c r="D16622" s="2" t="s">
        <v>16</v>
      </c>
      <c r="E16622" s="4">
        <f>2.00*(1-Z1%)</f>
        <v>2</v>
      </c>
      <c r="F16622" s="2">
        <v>45</v>
      </c>
      <c r="G16622" s="2"/>
    </row>
    <row r="16623" spans="1:26" customHeight="1" ht="18" hidden="true" outlineLevel="3">
      <c r="A16623" s="2" t="s">
        <v>32136</v>
      </c>
      <c r="B16623" s="3" t="s">
        <v>32137</v>
      </c>
      <c r="C16623" s="2"/>
      <c r="D16623" s="2" t="s">
        <v>16</v>
      </c>
      <c r="E16623" s="4">
        <f>2.00*(1-Z1%)</f>
        <v>2</v>
      </c>
      <c r="F16623" s="2">
        <v>50</v>
      </c>
      <c r="G16623" s="2"/>
    </row>
    <row r="16624" spans="1:26" customHeight="1" ht="18" hidden="true" outlineLevel="3">
      <c r="A16624" s="2" t="s">
        <v>32138</v>
      </c>
      <c r="B16624" s="3" t="s">
        <v>32139</v>
      </c>
      <c r="C16624" s="2"/>
      <c r="D16624" s="2" t="s">
        <v>16</v>
      </c>
      <c r="E16624" s="4">
        <f>2.00*(1-Z1%)</f>
        <v>2</v>
      </c>
      <c r="F16624" s="2">
        <v>49</v>
      </c>
      <c r="G16624" s="2"/>
    </row>
    <row r="16625" spans="1:26" customHeight="1" ht="18" hidden="true" outlineLevel="3">
      <c r="A16625" s="2" t="s">
        <v>32140</v>
      </c>
      <c r="B16625" s="3" t="s">
        <v>32141</v>
      </c>
      <c r="C16625" s="2"/>
      <c r="D16625" s="2" t="s">
        <v>16</v>
      </c>
      <c r="E16625" s="4">
        <f>2.00*(1-Z1%)</f>
        <v>2</v>
      </c>
      <c r="F16625" s="2">
        <v>49</v>
      </c>
      <c r="G16625" s="2"/>
    </row>
    <row r="16626" spans="1:26" customHeight="1" ht="18" hidden="true" outlineLevel="3">
      <c r="A16626" s="2" t="s">
        <v>32142</v>
      </c>
      <c r="B16626" s="3" t="s">
        <v>32143</v>
      </c>
      <c r="C16626" s="2"/>
      <c r="D16626" s="2" t="s">
        <v>16</v>
      </c>
      <c r="E16626" s="4">
        <f>2.00*(1-Z1%)</f>
        <v>2</v>
      </c>
      <c r="F16626" s="2">
        <v>41</v>
      </c>
      <c r="G16626" s="2"/>
    </row>
    <row r="16627" spans="1:26" customHeight="1" ht="18" hidden="true" outlineLevel="3">
      <c r="A16627" s="2" t="s">
        <v>32144</v>
      </c>
      <c r="B16627" s="3" t="s">
        <v>32145</v>
      </c>
      <c r="C16627" s="2"/>
      <c r="D16627" s="2" t="s">
        <v>16</v>
      </c>
      <c r="E16627" s="4">
        <f>2.00*(1-Z1%)</f>
        <v>2</v>
      </c>
      <c r="F16627" s="2">
        <v>50</v>
      </c>
      <c r="G16627" s="2"/>
    </row>
    <row r="16628" spans="1:26" customHeight="1" ht="18" hidden="true" outlineLevel="3">
      <c r="A16628" s="2" t="s">
        <v>32146</v>
      </c>
      <c r="B16628" s="3" t="s">
        <v>32147</v>
      </c>
      <c r="C16628" s="2"/>
      <c r="D16628" s="2" t="s">
        <v>16</v>
      </c>
      <c r="E16628" s="4">
        <f>2.00*(1-Z1%)</f>
        <v>2</v>
      </c>
      <c r="F16628" s="2">
        <v>9</v>
      </c>
      <c r="G16628" s="2"/>
    </row>
    <row r="16629" spans="1:26" customHeight="1" ht="18" hidden="true" outlineLevel="3">
      <c r="A16629" s="2" t="s">
        <v>32148</v>
      </c>
      <c r="B16629" s="3" t="s">
        <v>32149</v>
      </c>
      <c r="C16629" s="2"/>
      <c r="D16629" s="2" t="s">
        <v>16</v>
      </c>
      <c r="E16629" s="4">
        <f>2.00*(1-Z1%)</f>
        <v>2</v>
      </c>
      <c r="F16629" s="2">
        <v>32</v>
      </c>
      <c r="G16629" s="2"/>
    </row>
    <row r="16630" spans="1:26" customHeight="1" ht="18" hidden="true" outlineLevel="3">
      <c r="A16630" s="2" t="s">
        <v>32150</v>
      </c>
      <c r="B16630" s="3" t="s">
        <v>32151</v>
      </c>
      <c r="C16630" s="2"/>
      <c r="D16630" s="2" t="s">
        <v>16</v>
      </c>
      <c r="E16630" s="4">
        <f>2.00*(1-Z1%)</f>
        <v>2</v>
      </c>
      <c r="F16630" s="2">
        <v>50</v>
      </c>
      <c r="G16630" s="2"/>
    </row>
    <row r="16631" spans="1:26" customHeight="1" ht="18" hidden="true" outlineLevel="3">
      <c r="A16631" s="2" t="s">
        <v>32152</v>
      </c>
      <c r="B16631" s="3" t="s">
        <v>32153</v>
      </c>
      <c r="C16631" s="2"/>
      <c r="D16631" s="2" t="s">
        <v>16</v>
      </c>
      <c r="E16631" s="4">
        <f>2.00*(1-Z1%)</f>
        <v>2</v>
      </c>
      <c r="F16631" s="2">
        <v>30</v>
      </c>
      <c r="G16631" s="2"/>
    </row>
    <row r="16632" spans="1:26" customHeight="1" ht="18" hidden="true" outlineLevel="3">
      <c r="A16632" s="2" t="s">
        <v>32154</v>
      </c>
      <c r="B16632" s="3" t="s">
        <v>32155</v>
      </c>
      <c r="C16632" s="2"/>
      <c r="D16632" s="2" t="s">
        <v>16</v>
      </c>
      <c r="E16632" s="4">
        <f>2.00*(1-Z1%)</f>
        <v>2</v>
      </c>
      <c r="F16632" s="2">
        <v>5</v>
      </c>
      <c r="G16632" s="2"/>
    </row>
    <row r="16633" spans="1:26" customHeight="1" ht="18" hidden="true" outlineLevel="3">
      <c r="A16633" s="2" t="s">
        <v>32156</v>
      </c>
      <c r="B16633" s="3" t="s">
        <v>32157</v>
      </c>
      <c r="C16633" s="2"/>
      <c r="D16633" s="2" t="s">
        <v>16</v>
      </c>
      <c r="E16633" s="4">
        <f>2.00*(1-Z1%)</f>
        <v>2</v>
      </c>
      <c r="F16633" s="2">
        <v>50</v>
      </c>
      <c r="G16633" s="2"/>
    </row>
    <row r="16634" spans="1:26" customHeight="1" ht="18" hidden="true" outlineLevel="3">
      <c r="A16634" s="2" t="s">
        <v>32158</v>
      </c>
      <c r="B16634" s="3" t="s">
        <v>32159</v>
      </c>
      <c r="C16634" s="2"/>
      <c r="D16634" s="2" t="s">
        <v>16</v>
      </c>
      <c r="E16634" s="4">
        <f>2.00*(1-Z1%)</f>
        <v>2</v>
      </c>
      <c r="F16634" s="2">
        <v>45</v>
      </c>
      <c r="G16634" s="2"/>
    </row>
    <row r="16635" spans="1:26" customHeight="1" ht="18" hidden="true" outlineLevel="3">
      <c r="A16635" s="2" t="s">
        <v>32160</v>
      </c>
      <c r="B16635" s="3" t="s">
        <v>32161</v>
      </c>
      <c r="C16635" s="2"/>
      <c r="D16635" s="2" t="s">
        <v>16</v>
      </c>
      <c r="E16635" s="4">
        <f>2.00*(1-Z1%)</f>
        <v>2</v>
      </c>
      <c r="F16635" s="2">
        <v>40</v>
      </c>
      <c r="G16635" s="2"/>
    </row>
    <row r="16636" spans="1:26" customHeight="1" ht="18" hidden="true" outlineLevel="3">
      <c r="A16636" s="2" t="s">
        <v>32162</v>
      </c>
      <c r="B16636" s="3" t="s">
        <v>32163</v>
      </c>
      <c r="C16636" s="2"/>
      <c r="D16636" s="2" t="s">
        <v>16</v>
      </c>
      <c r="E16636" s="4">
        <f>2.00*(1-Z1%)</f>
        <v>2</v>
      </c>
      <c r="F16636" s="2">
        <v>50</v>
      </c>
      <c r="G16636" s="2"/>
    </row>
    <row r="16637" spans="1:26" customHeight="1" ht="18" hidden="true" outlineLevel="3">
      <c r="A16637" s="2" t="s">
        <v>32164</v>
      </c>
      <c r="B16637" s="3" t="s">
        <v>32165</v>
      </c>
      <c r="C16637" s="2"/>
      <c r="D16637" s="2" t="s">
        <v>16</v>
      </c>
      <c r="E16637" s="4">
        <f>2.00*(1-Z1%)</f>
        <v>2</v>
      </c>
      <c r="F16637" s="2">
        <v>50</v>
      </c>
      <c r="G16637" s="2"/>
    </row>
    <row r="16638" spans="1:26" customHeight="1" ht="18" hidden="true" outlineLevel="3">
      <c r="A16638" s="2" t="s">
        <v>32166</v>
      </c>
      <c r="B16638" s="3" t="s">
        <v>32167</v>
      </c>
      <c r="C16638" s="2"/>
      <c r="D16638" s="2" t="s">
        <v>16</v>
      </c>
      <c r="E16638" s="4">
        <f>2.00*(1-Z1%)</f>
        <v>2</v>
      </c>
      <c r="F16638" s="2">
        <v>31</v>
      </c>
      <c r="G16638" s="2"/>
    </row>
    <row r="16639" spans="1:26" customHeight="1" ht="18" hidden="true" outlineLevel="3">
      <c r="A16639" s="2" t="s">
        <v>32168</v>
      </c>
      <c r="B16639" s="3" t="s">
        <v>32169</v>
      </c>
      <c r="C16639" s="2"/>
      <c r="D16639" s="2" t="s">
        <v>16</v>
      </c>
      <c r="E16639" s="4">
        <f>2.00*(1-Z1%)</f>
        <v>2</v>
      </c>
      <c r="F16639" s="2">
        <v>49</v>
      </c>
      <c r="G16639" s="2"/>
    </row>
    <row r="16640" spans="1:26" customHeight="1" ht="18" hidden="true" outlineLevel="3">
      <c r="A16640" s="2" t="s">
        <v>32170</v>
      </c>
      <c r="B16640" s="3" t="s">
        <v>32171</v>
      </c>
      <c r="C16640" s="2"/>
      <c r="D16640" s="2" t="s">
        <v>16</v>
      </c>
      <c r="E16640" s="4">
        <f>2.00*(1-Z1%)</f>
        <v>2</v>
      </c>
      <c r="F16640" s="2">
        <v>47</v>
      </c>
      <c r="G16640" s="2"/>
    </row>
    <row r="16641" spans="1:26" customHeight="1" ht="18" hidden="true" outlineLevel="3">
      <c r="A16641" s="2" t="s">
        <v>32172</v>
      </c>
      <c r="B16641" s="3" t="s">
        <v>32173</v>
      </c>
      <c r="C16641" s="2"/>
      <c r="D16641" s="2" t="s">
        <v>16</v>
      </c>
      <c r="E16641" s="4">
        <f>2.00*(1-Z1%)</f>
        <v>2</v>
      </c>
      <c r="F16641" s="2">
        <v>50</v>
      </c>
      <c r="G16641" s="2"/>
    </row>
    <row r="16642" spans="1:26" customHeight="1" ht="18" hidden="true" outlineLevel="3">
      <c r="A16642" s="2" t="s">
        <v>32174</v>
      </c>
      <c r="B16642" s="3" t="s">
        <v>32175</v>
      </c>
      <c r="C16642" s="2"/>
      <c r="D16642" s="2" t="s">
        <v>16</v>
      </c>
      <c r="E16642" s="4">
        <f>2.00*(1-Z1%)</f>
        <v>2</v>
      </c>
      <c r="F16642" s="2">
        <v>50</v>
      </c>
      <c r="G16642" s="2"/>
    </row>
    <row r="16643" spans="1:26" customHeight="1" ht="18" hidden="true" outlineLevel="3">
      <c r="A16643" s="2" t="s">
        <v>32176</v>
      </c>
      <c r="B16643" s="3" t="s">
        <v>32177</v>
      </c>
      <c r="C16643" s="2"/>
      <c r="D16643" s="2" t="s">
        <v>16</v>
      </c>
      <c r="E16643" s="4">
        <f>2.00*(1-Z1%)</f>
        <v>2</v>
      </c>
      <c r="F16643" s="2">
        <v>50</v>
      </c>
      <c r="G16643" s="2"/>
    </row>
    <row r="16644" spans="1:26" customHeight="1" ht="18" hidden="true" outlineLevel="3">
      <c r="A16644" s="2" t="s">
        <v>32178</v>
      </c>
      <c r="B16644" s="3" t="s">
        <v>32179</v>
      </c>
      <c r="C16644" s="2"/>
      <c r="D16644" s="2" t="s">
        <v>16</v>
      </c>
      <c r="E16644" s="4">
        <f>2.00*(1-Z1%)</f>
        <v>2</v>
      </c>
      <c r="F16644" s="2">
        <v>50</v>
      </c>
      <c r="G16644" s="2"/>
    </row>
    <row r="16645" spans="1:26" customHeight="1" ht="18" hidden="true" outlineLevel="3">
      <c r="A16645" s="2" t="s">
        <v>32180</v>
      </c>
      <c r="B16645" s="3" t="s">
        <v>32181</v>
      </c>
      <c r="C16645" s="2"/>
      <c r="D16645" s="2" t="s">
        <v>16</v>
      </c>
      <c r="E16645" s="4">
        <f>2.00*(1-Z1%)</f>
        <v>2</v>
      </c>
      <c r="F16645" s="2">
        <v>43</v>
      </c>
      <c r="G16645" s="2"/>
    </row>
    <row r="16646" spans="1:26" customHeight="1" ht="18" hidden="true" outlineLevel="3">
      <c r="A16646" s="2" t="s">
        <v>32182</v>
      </c>
      <c r="B16646" s="3" t="s">
        <v>32183</v>
      </c>
      <c r="C16646" s="2"/>
      <c r="D16646" s="2" t="s">
        <v>16</v>
      </c>
      <c r="E16646" s="4">
        <f>2.00*(1-Z1%)</f>
        <v>2</v>
      </c>
      <c r="F16646" s="2">
        <v>50</v>
      </c>
      <c r="G16646" s="2"/>
    </row>
    <row r="16647" spans="1:26" customHeight="1" ht="18" hidden="true" outlineLevel="3">
      <c r="A16647" s="2" t="s">
        <v>32184</v>
      </c>
      <c r="B16647" s="3" t="s">
        <v>32185</v>
      </c>
      <c r="C16647" s="2"/>
      <c r="D16647" s="2" t="s">
        <v>16</v>
      </c>
      <c r="E16647" s="4">
        <f>2.00*(1-Z1%)</f>
        <v>2</v>
      </c>
      <c r="F16647" s="2">
        <v>50</v>
      </c>
      <c r="G16647" s="2"/>
    </row>
    <row r="16648" spans="1:26" customHeight="1" ht="18" hidden="true" outlineLevel="3">
      <c r="A16648" s="2" t="s">
        <v>32186</v>
      </c>
      <c r="B16648" s="3" t="s">
        <v>32187</v>
      </c>
      <c r="C16648" s="2"/>
      <c r="D16648" s="2" t="s">
        <v>16</v>
      </c>
      <c r="E16648" s="4">
        <f>2.00*(1-Z1%)</f>
        <v>2</v>
      </c>
      <c r="F16648" s="2">
        <v>45</v>
      </c>
      <c r="G16648" s="2"/>
    </row>
    <row r="16649" spans="1:26" customHeight="1" ht="18" hidden="true" outlineLevel="3">
      <c r="A16649" s="2" t="s">
        <v>32188</v>
      </c>
      <c r="B16649" s="3" t="s">
        <v>32189</v>
      </c>
      <c r="C16649" s="2"/>
      <c r="D16649" s="2" t="s">
        <v>16</v>
      </c>
      <c r="E16649" s="4">
        <f>2.00*(1-Z1%)</f>
        <v>2</v>
      </c>
      <c r="F16649" s="2">
        <v>48</v>
      </c>
      <c r="G16649" s="2"/>
    </row>
    <row r="16650" spans="1:26" customHeight="1" ht="18" hidden="true" outlineLevel="3">
      <c r="A16650" s="2" t="s">
        <v>32190</v>
      </c>
      <c r="B16650" s="3" t="s">
        <v>32191</v>
      </c>
      <c r="C16650" s="2"/>
      <c r="D16650" s="2" t="s">
        <v>16</v>
      </c>
      <c r="E16650" s="4">
        <f>2.00*(1-Z1%)</f>
        <v>2</v>
      </c>
      <c r="F16650" s="2">
        <v>50</v>
      </c>
      <c r="G16650" s="2"/>
    </row>
    <row r="16651" spans="1:26" customHeight="1" ht="18" hidden="true" outlineLevel="3">
      <c r="A16651" s="2" t="s">
        <v>32192</v>
      </c>
      <c r="B16651" s="3" t="s">
        <v>32193</v>
      </c>
      <c r="C16651" s="2"/>
      <c r="D16651" s="2" t="s">
        <v>16</v>
      </c>
      <c r="E16651" s="4">
        <f>2.00*(1-Z1%)</f>
        <v>2</v>
      </c>
      <c r="F16651" s="2">
        <v>50</v>
      </c>
      <c r="G16651" s="2"/>
    </row>
    <row r="16652" spans="1:26" customHeight="1" ht="18" hidden="true" outlineLevel="3">
      <c r="A16652" s="2" t="s">
        <v>32194</v>
      </c>
      <c r="B16652" s="3" t="s">
        <v>32195</v>
      </c>
      <c r="C16652" s="2"/>
      <c r="D16652" s="2" t="s">
        <v>16</v>
      </c>
      <c r="E16652" s="4">
        <f>2.00*(1-Z1%)</f>
        <v>2</v>
      </c>
      <c r="F16652" s="2">
        <v>50</v>
      </c>
      <c r="G16652" s="2"/>
    </row>
    <row r="16653" spans="1:26" customHeight="1" ht="18" hidden="true" outlineLevel="3">
      <c r="A16653" s="2" t="s">
        <v>32196</v>
      </c>
      <c r="B16653" s="3" t="s">
        <v>32197</v>
      </c>
      <c r="C16653" s="2"/>
      <c r="D16653" s="2" t="s">
        <v>16</v>
      </c>
      <c r="E16653" s="4">
        <f>2.00*(1-Z1%)</f>
        <v>2</v>
      </c>
      <c r="F16653" s="2">
        <v>45</v>
      </c>
      <c r="G16653" s="2"/>
    </row>
    <row r="16654" spans="1:26" customHeight="1" ht="18" hidden="true" outlineLevel="3">
      <c r="A16654" s="2" t="s">
        <v>32198</v>
      </c>
      <c r="B16654" s="3" t="s">
        <v>32199</v>
      </c>
      <c r="C16654" s="2"/>
      <c r="D16654" s="2" t="s">
        <v>16</v>
      </c>
      <c r="E16654" s="4">
        <f>2.00*(1-Z1%)</f>
        <v>2</v>
      </c>
      <c r="F16654" s="2">
        <v>50</v>
      </c>
      <c r="G16654" s="2"/>
    </row>
    <row r="16655" spans="1:26" customHeight="1" ht="18" hidden="true" outlineLevel="3">
      <c r="A16655" s="2" t="s">
        <v>32200</v>
      </c>
      <c r="B16655" s="3" t="s">
        <v>32201</v>
      </c>
      <c r="C16655" s="2"/>
      <c r="D16655" s="2" t="s">
        <v>16</v>
      </c>
      <c r="E16655" s="4">
        <f>2.00*(1-Z1%)</f>
        <v>2</v>
      </c>
      <c r="F16655" s="2">
        <v>45</v>
      </c>
      <c r="G16655" s="2"/>
    </row>
    <row r="16656" spans="1:26" customHeight="1" ht="18" hidden="true" outlineLevel="3">
      <c r="A16656" s="2" t="s">
        <v>32202</v>
      </c>
      <c r="B16656" s="3" t="s">
        <v>32203</v>
      </c>
      <c r="C16656" s="2"/>
      <c r="D16656" s="2" t="s">
        <v>16</v>
      </c>
      <c r="E16656" s="4">
        <f>2.00*(1-Z1%)</f>
        <v>2</v>
      </c>
      <c r="F16656" s="2">
        <v>45</v>
      </c>
      <c r="G16656" s="2"/>
    </row>
    <row r="16657" spans="1:26" customHeight="1" ht="18" hidden="true" outlineLevel="3">
      <c r="A16657" s="2" t="s">
        <v>32204</v>
      </c>
      <c r="B16657" s="3" t="s">
        <v>32205</v>
      </c>
      <c r="C16657" s="2"/>
      <c r="D16657" s="2" t="s">
        <v>16</v>
      </c>
      <c r="E16657" s="4">
        <f>2.00*(1-Z1%)</f>
        <v>2</v>
      </c>
      <c r="F16657" s="2">
        <v>50</v>
      </c>
      <c r="G16657" s="2"/>
    </row>
    <row r="16658" spans="1:26" customHeight="1" ht="18" hidden="true" outlineLevel="3">
      <c r="A16658" s="2" t="s">
        <v>32206</v>
      </c>
      <c r="B16658" s="3" t="s">
        <v>32207</v>
      </c>
      <c r="C16658" s="2"/>
      <c r="D16658" s="2" t="s">
        <v>16</v>
      </c>
      <c r="E16658" s="4">
        <f>2.00*(1-Z1%)</f>
        <v>2</v>
      </c>
      <c r="F16658" s="2">
        <v>50</v>
      </c>
      <c r="G16658" s="2"/>
    </row>
    <row r="16659" spans="1:26" customHeight="1" ht="18" hidden="true" outlineLevel="3">
      <c r="A16659" s="2" t="s">
        <v>32208</v>
      </c>
      <c r="B16659" s="3" t="s">
        <v>32209</v>
      </c>
      <c r="C16659" s="2"/>
      <c r="D16659" s="2" t="s">
        <v>16</v>
      </c>
      <c r="E16659" s="4">
        <f>2.00*(1-Z1%)</f>
        <v>2</v>
      </c>
      <c r="F16659" s="2">
        <v>45</v>
      </c>
      <c r="G16659" s="2"/>
    </row>
    <row r="16660" spans="1:26" customHeight="1" ht="18" hidden="true" outlineLevel="3">
      <c r="A16660" s="2" t="s">
        <v>32210</v>
      </c>
      <c r="B16660" s="3" t="s">
        <v>32211</v>
      </c>
      <c r="C16660" s="2"/>
      <c r="D16660" s="2" t="s">
        <v>16</v>
      </c>
      <c r="E16660" s="4">
        <f>2.00*(1-Z1%)</f>
        <v>2</v>
      </c>
      <c r="F16660" s="2">
        <v>48</v>
      </c>
      <c r="G16660" s="2"/>
    </row>
    <row r="16661" spans="1:26" customHeight="1" ht="18" hidden="true" outlineLevel="3">
      <c r="A16661" s="2" t="s">
        <v>32212</v>
      </c>
      <c r="B16661" s="3" t="s">
        <v>32213</v>
      </c>
      <c r="C16661" s="2"/>
      <c r="D16661" s="2" t="s">
        <v>16</v>
      </c>
      <c r="E16661" s="4">
        <f>2.00*(1-Z1%)</f>
        <v>2</v>
      </c>
      <c r="F16661" s="2">
        <v>42</v>
      </c>
      <c r="G16661" s="2"/>
    </row>
    <row r="16662" spans="1:26" customHeight="1" ht="18" hidden="true" outlineLevel="3">
      <c r="A16662" s="2" t="s">
        <v>32214</v>
      </c>
      <c r="B16662" s="3" t="s">
        <v>32215</v>
      </c>
      <c r="C16662" s="2"/>
      <c r="D16662" s="2" t="s">
        <v>16</v>
      </c>
      <c r="E16662" s="4">
        <f>2.00*(1-Z1%)</f>
        <v>2</v>
      </c>
      <c r="F16662" s="2">
        <v>48</v>
      </c>
      <c r="G16662" s="2"/>
    </row>
    <row r="16663" spans="1:26" customHeight="1" ht="18" hidden="true" outlineLevel="3">
      <c r="A16663" s="2" t="s">
        <v>32216</v>
      </c>
      <c r="B16663" s="3" t="s">
        <v>32217</v>
      </c>
      <c r="C16663" s="2"/>
      <c r="D16663" s="2" t="s">
        <v>16</v>
      </c>
      <c r="E16663" s="4">
        <f>2.00*(1-Z1%)</f>
        <v>2</v>
      </c>
      <c r="F16663" s="2">
        <v>44</v>
      </c>
      <c r="G16663" s="2"/>
    </row>
    <row r="16664" spans="1:26" customHeight="1" ht="18" hidden="true" outlineLevel="3">
      <c r="A16664" s="2" t="s">
        <v>32218</v>
      </c>
      <c r="B16664" s="3" t="s">
        <v>32219</v>
      </c>
      <c r="C16664" s="2"/>
      <c r="D16664" s="2" t="s">
        <v>16</v>
      </c>
      <c r="E16664" s="4">
        <f>2.00*(1-Z1%)</f>
        <v>2</v>
      </c>
      <c r="F16664" s="2">
        <v>50</v>
      </c>
      <c r="G16664" s="2"/>
    </row>
    <row r="16665" spans="1:26" customHeight="1" ht="18" hidden="true" outlineLevel="3">
      <c r="A16665" s="2" t="s">
        <v>32220</v>
      </c>
      <c r="B16665" s="3" t="s">
        <v>32221</v>
      </c>
      <c r="C16665" s="2"/>
      <c r="D16665" s="2" t="s">
        <v>16</v>
      </c>
      <c r="E16665" s="4">
        <f>2.00*(1-Z1%)</f>
        <v>2</v>
      </c>
      <c r="F16665" s="2">
        <v>50</v>
      </c>
      <c r="G16665" s="2"/>
    </row>
    <row r="16666" spans="1:26" customHeight="1" ht="18" hidden="true" outlineLevel="3">
      <c r="A16666" s="2" t="s">
        <v>32222</v>
      </c>
      <c r="B16666" s="3" t="s">
        <v>32223</v>
      </c>
      <c r="C16666" s="2"/>
      <c r="D16666" s="2" t="s">
        <v>16</v>
      </c>
      <c r="E16666" s="4">
        <f>2.00*(1-Z1%)</f>
        <v>2</v>
      </c>
      <c r="F16666" s="2">
        <v>41</v>
      </c>
      <c r="G16666" s="2"/>
    </row>
    <row r="16667" spans="1:26" customHeight="1" ht="18" hidden="true" outlineLevel="3">
      <c r="A16667" s="2" t="s">
        <v>32224</v>
      </c>
      <c r="B16667" s="3" t="s">
        <v>32225</v>
      </c>
      <c r="C16667" s="2"/>
      <c r="D16667" s="2" t="s">
        <v>16</v>
      </c>
      <c r="E16667" s="4">
        <f>2.00*(1-Z1%)</f>
        <v>2</v>
      </c>
      <c r="F16667" s="2">
        <v>50</v>
      </c>
      <c r="G16667" s="2"/>
    </row>
    <row r="16668" spans="1:26" customHeight="1" ht="18" hidden="true" outlineLevel="3">
      <c r="A16668" s="2" t="s">
        <v>32226</v>
      </c>
      <c r="B16668" s="3" t="s">
        <v>32227</v>
      </c>
      <c r="C16668" s="2"/>
      <c r="D16668" s="2" t="s">
        <v>16</v>
      </c>
      <c r="E16668" s="4">
        <f>2.00*(1-Z1%)</f>
        <v>2</v>
      </c>
      <c r="F16668" s="2">
        <v>50</v>
      </c>
      <c r="G16668" s="2"/>
    </row>
    <row r="16669" spans="1:26" customHeight="1" ht="18" hidden="true" outlineLevel="3">
      <c r="A16669" s="2" t="s">
        <v>32228</v>
      </c>
      <c r="B16669" s="3" t="s">
        <v>32229</v>
      </c>
      <c r="C16669" s="2"/>
      <c r="D16669" s="2" t="s">
        <v>16</v>
      </c>
      <c r="E16669" s="4">
        <f>2.00*(1-Z1%)</f>
        <v>2</v>
      </c>
      <c r="F16669" s="2">
        <v>50</v>
      </c>
      <c r="G16669" s="2"/>
    </row>
    <row r="16670" spans="1:26" customHeight="1" ht="18" hidden="true" outlineLevel="3">
      <c r="A16670" s="2" t="s">
        <v>32230</v>
      </c>
      <c r="B16670" s="3" t="s">
        <v>32231</v>
      </c>
      <c r="C16670" s="2"/>
      <c r="D16670" s="2" t="s">
        <v>16</v>
      </c>
      <c r="E16670" s="4">
        <f>2.00*(1-Z1%)</f>
        <v>2</v>
      </c>
      <c r="F16670" s="2">
        <v>46</v>
      </c>
      <c r="G16670" s="2"/>
    </row>
    <row r="16671" spans="1:26" customHeight="1" ht="18" hidden="true" outlineLevel="3">
      <c r="A16671" s="2" t="s">
        <v>32232</v>
      </c>
      <c r="B16671" s="3" t="s">
        <v>32233</v>
      </c>
      <c r="C16671" s="2"/>
      <c r="D16671" s="2" t="s">
        <v>16</v>
      </c>
      <c r="E16671" s="4">
        <f>2.00*(1-Z1%)</f>
        <v>2</v>
      </c>
      <c r="F16671" s="2">
        <v>50</v>
      </c>
      <c r="G16671" s="2"/>
    </row>
    <row r="16672" spans="1:26" customHeight="1" ht="18" hidden="true" outlineLevel="3">
      <c r="A16672" s="2" t="s">
        <v>32234</v>
      </c>
      <c r="B16672" s="3" t="s">
        <v>32235</v>
      </c>
      <c r="C16672" s="2"/>
      <c r="D16672" s="2" t="s">
        <v>16</v>
      </c>
      <c r="E16672" s="4">
        <f>2.00*(1-Z1%)</f>
        <v>2</v>
      </c>
      <c r="F16672" s="2">
        <v>50</v>
      </c>
      <c r="G16672" s="2"/>
    </row>
    <row r="16673" spans="1:26" customHeight="1" ht="18" hidden="true" outlineLevel="3">
      <c r="A16673" s="2" t="s">
        <v>32236</v>
      </c>
      <c r="B16673" s="3" t="s">
        <v>32237</v>
      </c>
      <c r="C16673" s="2"/>
      <c r="D16673" s="2" t="s">
        <v>16</v>
      </c>
      <c r="E16673" s="4">
        <f>2.00*(1-Z1%)</f>
        <v>2</v>
      </c>
      <c r="F16673" s="2">
        <v>45</v>
      </c>
      <c r="G16673" s="2"/>
    </row>
    <row r="16674" spans="1:26" customHeight="1" ht="18" hidden="true" outlineLevel="3">
      <c r="A16674" s="2" t="s">
        <v>32238</v>
      </c>
      <c r="B16674" s="3" t="s">
        <v>32239</v>
      </c>
      <c r="C16674" s="2"/>
      <c r="D16674" s="2" t="s">
        <v>16</v>
      </c>
      <c r="E16674" s="4">
        <f>2.00*(1-Z1%)</f>
        <v>2</v>
      </c>
      <c r="F16674" s="2">
        <v>45</v>
      </c>
      <c r="G16674" s="2"/>
    </row>
    <row r="16675" spans="1:26" customHeight="1" ht="18" hidden="true" outlineLevel="3">
      <c r="A16675" s="2" t="s">
        <v>32240</v>
      </c>
      <c r="B16675" s="3" t="s">
        <v>32241</v>
      </c>
      <c r="C16675" s="2"/>
      <c r="D16675" s="2" t="s">
        <v>16</v>
      </c>
      <c r="E16675" s="4">
        <f>2.00*(1-Z1%)</f>
        <v>2</v>
      </c>
      <c r="F16675" s="2">
        <v>50</v>
      </c>
      <c r="G16675" s="2"/>
    </row>
    <row r="16676" spans="1:26" customHeight="1" ht="18" hidden="true" outlineLevel="3">
      <c r="A16676" s="2" t="s">
        <v>32242</v>
      </c>
      <c r="B16676" s="3" t="s">
        <v>32243</v>
      </c>
      <c r="C16676" s="2"/>
      <c r="D16676" s="2" t="s">
        <v>16</v>
      </c>
      <c r="E16676" s="4">
        <f>2.00*(1-Z1%)</f>
        <v>2</v>
      </c>
      <c r="F16676" s="2">
        <v>50</v>
      </c>
      <c r="G16676" s="2"/>
    </row>
    <row r="16677" spans="1:26" customHeight="1" ht="18" hidden="true" outlineLevel="3">
      <c r="A16677" s="2" t="s">
        <v>32244</v>
      </c>
      <c r="B16677" s="3" t="s">
        <v>32245</v>
      </c>
      <c r="C16677" s="2"/>
      <c r="D16677" s="2" t="s">
        <v>16</v>
      </c>
      <c r="E16677" s="4">
        <f>2.00*(1-Z1%)</f>
        <v>2</v>
      </c>
      <c r="F16677" s="2">
        <v>44</v>
      </c>
      <c r="G16677" s="2"/>
    </row>
    <row r="16678" spans="1:26" customHeight="1" ht="35" hidden="true" outlineLevel="3">
      <c r="A16678" s="5" t="s">
        <v>32246</v>
      </c>
      <c r="B16678" s="5"/>
      <c r="C16678" s="5"/>
      <c r="D16678" s="5"/>
      <c r="E16678" s="5"/>
      <c r="F16678" s="5"/>
      <c r="G16678" s="5"/>
    </row>
    <row r="16679" spans="1:26" customHeight="1" ht="18" hidden="true" outlineLevel="3">
      <c r="A16679" s="2" t="s">
        <v>32247</v>
      </c>
      <c r="B16679" s="3" t="s">
        <v>32248</v>
      </c>
      <c r="C16679" s="2"/>
      <c r="D16679" s="2" t="s">
        <v>16</v>
      </c>
      <c r="E16679" s="4">
        <f>15.00*(1-Z1%)</f>
        <v>15</v>
      </c>
      <c r="F16679" s="2">
        <v>1</v>
      </c>
      <c r="G16679" s="2"/>
    </row>
    <row r="16680" spans="1:26" customHeight="1" ht="18" hidden="true" outlineLevel="3">
      <c r="A16680" s="2" t="s">
        <v>32249</v>
      </c>
      <c r="B16680" s="3" t="s">
        <v>32250</v>
      </c>
      <c r="C16680" s="2"/>
      <c r="D16680" s="2" t="s">
        <v>16</v>
      </c>
      <c r="E16680" s="4">
        <f>15.00*(1-Z1%)</f>
        <v>15</v>
      </c>
      <c r="F16680" s="2">
        <v>3</v>
      </c>
      <c r="G16680" s="2"/>
    </row>
    <row r="16681" spans="1:26" customHeight="1" ht="18" hidden="true" outlineLevel="3">
      <c r="A16681" s="2" t="s">
        <v>32251</v>
      </c>
      <c r="B16681" s="3" t="s">
        <v>32252</v>
      </c>
      <c r="C16681" s="2"/>
      <c r="D16681" s="2" t="s">
        <v>16</v>
      </c>
      <c r="E16681" s="4">
        <f>15.00*(1-Z1%)</f>
        <v>15</v>
      </c>
      <c r="F16681" s="2">
        <v>5</v>
      </c>
      <c r="G16681" s="2"/>
    </row>
    <row r="16682" spans="1:26" customHeight="1" ht="18" hidden="true" outlineLevel="3">
      <c r="A16682" s="2" t="s">
        <v>32253</v>
      </c>
      <c r="B16682" s="3" t="s">
        <v>32254</v>
      </c>
      <c r="C16682" s="2"/>
      <c r="D16682" s="2" t="s">
        <v>16</v>
      </c>
      <c r="E16682" s="4">
        <f>15.00*(1-Z1%)</f>
        <v>15</v>
      </c>
      <c r="F16682" s="2">
        <v>1</v>
      </c>
      <c r="G16682" s="2"/>
    </row>
    <row r="16683" spans="1:26" customHeight="1" ht="18" hidden="true" outlineLevel="3">
      <c r="A16683" s="2" t="s">
        <v>32255</v>
      </c>
      <c r="B16683" s="3" t="s">
        <v>32256</v>
      </c>
      <c r="C16683" s="2"/>
      <c r="D16683" s="2" t="s">
        <v>16</v>
      </c>
      <c r="E16683" s="4">
        <f>15.00*(1-Z1%)</f>
        <v>15</v>
      </c>
      <c r="F16683" s="2">
        <v>4</v>
      </c>
      <c r="G16683" s="2"/>
    </row>
    <row r="16684" spans="1:26" customHeight="1" ht="18" hidden="true" outlineLevel="3">
      <c r="A16684" s="2" t="s">
        <v>32257</v>
      </c>
      <c r="B16684" s="3" t="s">
        <v>32258</v>
      </c>
      <c r="C16684" s="2"/>
      <c r="D16684" s="2" t="s">
        <v>16</v>
      </c>
      <c r="E16684" s="4">
        <f>15.00*(1-Z1%)</f>
        <v>15</v>
      </c>
      <c r="F16684" s="2">
        <v>6</v>
      </c>
      <c r="G16684" s="2"/>
    </row>
    <row r="16685" spans="1:26" customHeight="1" ht="18" hidden="true" outlineLevel="3">
      <c r="A16685" s="2" t="s">
        <v>32259</v>
      </c>
      <c r="B16685" s="3" t="s">
        <v>32260</v>
      </c>
      <c r="C16685" s="2"/>
      <c r="D16685" s="2" t="s">
        <v>16</v>
      </c>
      <c r="E16685" s="4">
        <f>15.00*(1-Z1%)</f>
        <v>15</v>
      </c>
      <c r="F16685" s="2">
        <v>5</v>
      </c>
      <c r="G16685" s="2"/>
    </row>
    <row r="16686" spans="1:26" customHeight="1" ht="18" hidden="true" outlineLevel="3">
      <c r="A16686" s="2" t="s">
        <v>32261</v>
      </c>
      <c r="B16686" s="3" t="s">
        <v>32262</v>
      </c>
      <c r="C16686" s="2"/>
      <c r="D16686" s="2" t="s">
        <v>16</v>
      </c>
      <c r="E16686" s="4">
        <f>15.00*(1-Z1%)</f>
        <v>15</v>
      </c>
      <c r="F16686" s="2">
        <v>5</v>
      </c>
      <c r="G16686" s="2"/>
    </row>
    <row r="16687" spans="1:26" customHeight="1" ht="18" hidden="true" outlineLevel="3">
      <c r="A16687" s="2" t="s">
        <v>32263</v>
      </c>
      <c r="B16687" s="3" t="s">
        <v>32264</v>
      </c>
      <c r="C16687" s="2"/>
      <c r="D16687" s="2" t="s">
        <v>16</v>
      </c>
      <c r="E16687" s="4">
        <f>15.00*(1-Z1%)</f>
        <v>15</v>
      </c>
      <c r="F16687" s="2">
        <v>5</v>
      </c>
      <c r="G16687" s="2"/>
    </row>
    <row r="16688" spans="1:26" customHeight="1" ht="18" hidden="true" outlineLevel="3">
      <c r="A16688" s="2" t="s">
        <v>32265</v>
      </c>
      <c r="B16688" s="3" t="s">
        <v>32266</v>
      </c>
      <c r="C16688" s="2"/>
      <c r="D16688" s="2" t="s">
        <v>16</v>
      </c>
      <c r="E16688" s="4">
        <f>15.00*(1-Z1%)</f>
        <v>15</v>
      </c>
      <c r="F16688" s="2">
        <v>5</v>
      </c>
      <c r="G16688" s="2"/>
    </row>
    <row r="16689" spans="1:26" customHeight="1" ht="18" hidden="true" outlineLevel="3">
      <c r="A16689" s="2" t="s">
        <v>32267</v>
      </c>
      <c r="B16689" s="3" t="s">
        <v>32268</v>
      </c>
      <c r="C16689" s="2"/>
      <c r="D16689" s="2" t="s">
        <v>16</v>
      </c>
      <c r="E16689" s="4">
        <f>15.00*(1-Z1%)</f>
        <v>15</v>
      </c>
      <c r="F16689" s="2">
        <v>5</v>
      </c>
      <c r="G16689" s="2"/>
    </row>
    <row r="16690" spans="1:26" customHeight="1" ht="18" hidden="true" outlineLevel="3">
      <c r="A16690" s="2" t="s">
        <v>32269</v>
      </c>
      <c r="B16690" s="3" t="s">
        <v>32270</v>
      </c>
      <c r="C16690" s="2"/>
      <c r="D16690" s="2" t="s">
        <v>16</v>
      </c>
      <c r="E16690" s="4">
        <f>15.00*(1-Z1%)</f>
        <v>15</v>
      </c>
      <c r="F16690" s="2">
        <v>6</v>
      </c>
      <c r="G16690" s="2"/>
    </row>
    <row r="16691" spans="1:26" customHeight="1" ht="18" hidden="true" outlineLevel="3">
      <c r="A16691" s="2" t="s">
        <v>32271</v>
      </c>
      <c r="B16691" s="3" t="s">
        <v>32272</v>
      </c>
      <c r="C16691" s="2"/>
      <c r="D16691" s="2" t="s">
        <v>16</v>
      </c>
      <c r="E16691" s="4">
        <f>15.00*(1-Z1%)</f>
        <v>15</v>
      </c>
      <c r="F16691" s="2">
        <v>5</v>
      </c>
      <c r="G16691" s="2"/>
    </row>
    <row r="16692" spans="1:26" customHeight="1" ht="18" hidden="true" outlineLevel="3">
      <c r="A16692" s="2" t="s">
        <v>32273</v>
      </c>
      <c r="B16692" s="3" t="s">
        <v>32274</v>
      </c>
      <c r="C16692" s="2"/>
      <c r="D16692" s="2" t="s">
        <v>16</v>
      </c>
      <c r="E16692" s="4">
        <f>15.00*(1-Z1%)</f>
        <v>15</v>
      </c>
      <c r="F16692" s="2">
        <v>1</v>
      </c>
      <c r="G16692" s="2"/>
    </row>
    <row r="16693" spans="1:26" customHeight="1" ht="18" hidden="true" outlineLevel="3">
      <c r="A16693" s="2" t="s">
        <v>32275</v>
      </c>
      <c r="B16693" s="3" t="s">
        <v>32276</v>
      </c>
      <c r="C16693" s="2"/>
      <c r="D16693" s="2" t="s">
        <v>16</v>
      </c>
      <c r="E16693" s="4">
        <f>15.00*(1-Z1%)</f>
        <v>15</v>
      </c>
      <c r="F16693" s="2">
        <v>6</v>
      </c>
      <c r="G16693" s="2"/>
    </row>
    <row r="16694" spans="1:26" customHeight="1" ht="18" hidden="true" outlineLevel="3">
      <c r="A16694" s="2" t="s">
        <v>32277</v>
      </c>
      <c r="B16694" s="3" t="s">
        <v>32278</v>
      </c>
      <c r="C16694" s="2"/>
      <c r="D16694" s="2" t="s">
        <v>16</v>
      </c>
      <c r="E16694" s="4">
        <f>15.00*(1-Z1%)</f>
        <v>15</v>
      </c>
      <c r="F16694" s="2">
        <v>1</v>
      </c>
      <c r="G16694" s="2"/>
    </row>
    <row r="16695" spans="1:26" customHeight="1" ht="18" hidden="true" outlineLevel="3">
      <c r="A16695" s="2" t="s">
        <v>32279</v>
      </c>
      <c r="B16695" s="3" t="s">
        <v>32280</v>
      </c>
      <c r="C16695" s="2"/>
      <c r="D16695" s="2" t="s">
        <v>16</v>
      </c>
      <c r="E16695" s="4">
        <f>15.00*(1-Z1%)</f>
        <v>15</v>
      </c>
      <c r="F16695" s="2">
        <v>1</v>
      </c>
      <c r="G16695" s="2"/>
    </row>
    <row r="16696" spans="1:26" customHeight="1" ht="18" hidden="true" outlineLevel="3">
      <c r="A16696" s="2" t="s">
        <v>32281</v>
      </c>
      <c r="B16696" s="3" t="s">
        <v>32282</v>
      </c>
      <c r="C16696" s="2"/>
      <c r="D16696" s="2" t="s">
        <v>16</v>
      </c>
      <c r="E16696" s="4">
        <f>15.00*(1-Z1%)</f>
        <v>15</v>
      </c>
      <c r="F16696" s="2">
        <v>1</v>
      </c>
      <c r="G16696" s="2"/>
    </row>
    <row r="16697" spans="1:26" customHeight="1" ht="18" hidden="true" outlineLevel="3">
      <c r="A16697" s="2" t="s">
        <v>32283</v>
      </c>
      <c r="B16697" s="3" t="s">
        <v>32284</v>
      </c>
      <c r="C16697" s="2"/>
      <c r="D16697" s="2" t="s">
        <v>16</v>
      </c>
      <c r="E16697" s="4">
        <f>15.00*(1-Z1%)</f>
        <v>15</v>
      </c>
      <c r="F16697" s="2">
        <v>1</v>
      </c>
      <c r="G16697" s="2"/>
    </row>
    <row r="16698" spans="1:26" customHeight="1" ht="18" hidden="true" outlineLevel="3">
      <c r="A16698" s="2" t="s">
        <v>32285</v>
      </c>
      <c r="B16698" s="3" t="s">
        <v>32286</v>
      </c>
      <c r="C16698" s="2"/>
      <c r="D16698" s="2" t="s">
        <v>16</v>
      </c>
      <c r="E16698" s="4">
        <f>15.00*(1-Z1%)</f>
        <v>15</v>
      </c>
      <c r="F16698" s="2">
        <v>1</v>
      </c>
      <c r="G16698" s="2"/>
    </row>
    <row r="16699" spans="1:26" customHeight="1" ht="18" hidden="true" outlineLevel="3">
      <c r="A16699" s="2" t="s">
        <v>32287</v>
      </c>
      <c r="B16699" s="3" t="s">
        <v>32288</v>
      </c>
      <c r="C16699" s="2"/>
      <c r="D16699" s="2" t="s">
        <v>16</v>
      </c>
      <c r="E16699" s="4">
        <f>15.00*(1-Z1%)</f>
        <v>15</v>
      </c>
      <c r="F16699" s="2">
        <v>1</v>
      </c>
      <c r="G16699" s="2"/>
    </row>
    <row r="16700" spans="1:26" customHeight="1" ht="18" hidden="true" outlineLevel="3">
      <c r="A16700" s="2" t="s">
        <v>32289</v>
      </c>
      <c r="B16700" s="3" t="s">
        <v>32290</v>
      </c>
      <c r="C16700" s="2"/>
      <c r="D16700" s="2" t="s">
        <v>16</v>
      </c>
      <c r="E16700" s="4">
        <f>15.00*(1-Z1%)</f>
        <v>15</v>
      </c>
      <c r="F16700" s="2">
        <v>5</v>
      </c>
      <c r="G16700" s="2"/>
    </row>
    <row r="16701" spans="1:26" customHeight="1" ht="35" hidden="true" outlineLevel="3">
      <c r="A16701" s="5" t="s">
        <v>32291</v>
      </c>
      <c r="B16701" s="5"/>
      <c r="C16701" s="5"/>
      <c r="D16701" s="5"/>
      <c r="E16701" s="5"/>
      <c r="F16701" s="5"/>
      <c r="G16701" s="5"/>
    </row>
    <row r="16702" spans="1:26" customHeight="1" ht="18" hidden="true" outlineLevel="3">
      <c r="A16702" s="2" t="s">
        <v>32292</v>
      </c>
      <c r="B16702" s="3" t="s">
        <v>32293</v>
      </c>
      <c r="C16702" s="2"/>
      <c r="D16702" s="2" t="s">
        <v>16</v>
      </c>
      <c r="E16702" s="4">
        <f>3.00*(1-Z1%)</f>
        <v>3</v>
      </c>
      <c r="F16702" s="2">
        <v>14</v>
      </c>
      <c r="G16702" s="2"/>
    </row>
    <row r="16703" spans="1:26" customHeight="1" ht="18" hidden="true" outlineLevel="3">
      <c r="A16703" s="2" t="s">
        <v>32294</v>
      </c>
      <c r="B16703" s="3" t="s">
        <v>32295</v>
      </c>
      <c r="C16703" s="2"/>
      <c r="D16703" s="2" t="s">
        <v>16</v>
      </c>
      <c r="E16703" s="4">
        <f>3.00*(1-Z1%)</f>
        <v>3</v>
      </c>
      <c r="F16703" s="2">
        <v>24</v>
      </c>
      <c r="G16703" s="2"/>
    </row>
    <row r="16704" spans="1:26" customHeight="1" ht="18" hidden="true" outlineLevel="3">
      <c r="A16704" s="2" t="s">
        <v>32296</v>
      </c>
      <c r="B16704" s="3" t="s">
        <v>32297</v>
      </c>
      <c r="C16704" s="2"/>
      <c r="D16704" s="2" t="s">
        <v>16</v>
      </c>
      <c r="E16704" s="4">
        <f>3.00*(1-Z1%)</f>
        <v>3</v>
      </c>
      <c r="F16704" s="2">
        <v>21</v>
      </c>
      <c r="G16704" s="2"/>
    </row>
    <row r="16705" spans="1:26" customHeight="1" ht="18" hidden="true" outlineLevel="3">
      <c r="A16705" s="2" t="s">
        <v>32298</v>
      </c>
      <c r="B16705" s="3" t="s">
        <v>32299</v>
      </c>
      <c r="C16705" s="2"/>
      <c r="D16705" s="2" t="s">
        <v>16</v>
      </c>
      <c r="E16705" s="4">
        <f>3.00*(1-Z1%)</f>
        <v>3</v>
      </c>
      <c r="F16705" s="2">
        <v>8</v>
      </c>
      <c r="G16705" s="2"/>
    </row>
    <row r="16706" spans="1:26" customHeight="1" ht="18" hidden="true" outlineLevel="3">
      <c r="A16706" s="2" t="s">
        <v>32300</v>
      </c>
      <c r="B16706" s="3" t="s">
        <v>32301</v>
      </c>
      <c r="C16706" s="2"/>
      <c r="D16706" s="2" t="s">
        <v>16</v>
      </c>
      <c r="E16706" s="4">
        <f>3.00*(1-Z1%)</f>
        <v>3</v>
      </c>
      <c r="F16706" s="2">
        <v>25</v>
      </c>
      <c r="G16706" s="2"/>
    </row>
    <row r="16707" spans="1:26" customHeight="1" ht="18" hidden="true" outlineLevel="3">
      <c r="A16707" s="2" t="s">
        <v>32302</v>
      </c>
      <c r="B16707" s="3" t="s">
        <v>32303</v>
      </c>
      <c r="C16707" s="2"/>
      <c r="D16707" s="2" t="s">
        <v>16</v>
      </c>
      <c r="E16707" s="4">
        <f>3.00*(1-Z1%)</f>
        <v>3</v>
      </c>
      <c r="F16707" s="2">
        <v>25</v>
      </c>
      <c r="G16707" s="2"/>
    </row>
    <row r="16708" spans="1:26" customHeight="1" ht="18" hidden="true" outlineLevel="3">
      <c r="A16708" s="2" t="s">
        <v>32304</v>
      </c>
      <c r="B16708" s="3" t="s">
        <v>32305</v>
      </c>
      <c r="C16708" s="2"/>
      <c r="D16708" s="2" t="s">
        <v>16</v>
      </c>
      <c r="E16708" s="4">
        <f>3.00*(1-Z1%)</f>
        <v>3</v>
      </c>
      <c r="F16708" s="2">
        <v>20</v>
      </c>
      <c r="G16708" s="2"/>
    </row>
    <row r="16709" spans="1:26" customHeight="1" ht="18" hidden="true" outlineLevel="3">
      <c r="A16709" s="2" t="s">
        <v>32306</v>
      </c>
      <c r="B16709" s="3" t="s">
        <v>32307</v>
      </c>
      <c r="C16709" s="2"/>
      <c r="D16709" s="2" t="s">
        <v>16</v>
      </c>
      <c r="E16709" s="4">
        <f>3.00*(1-Z1%)</f>
        <v>3</v>
      </c>
      <c r="F16709" s="2">
        <v>10</v>
      </c>
      <c r="G16709" s="2"/>
    </row>
    <row r="16710" spans="1:26" customHeight="1" ht="18" hidden="true" outlineLevel="3">
      <c r="A16710" s="2" t="s">
        <v>32308</v>
      </c>
      <c r="B16710" s="3" t="s">
        <v>32309</v>
      </c>
      <c r="C16710" s="2"/>
      <c r="D16710" s="2" t="s">
        <v>16</v>
      </c>
      <c r="E16710" s="4">
        <f>3.00*(1-Z1%)</f>
        <v>3</v>
      </c>
      <c r="F16710" s="2">
        <v>20</v>
      </c>
      <c r="G16710" s="2"/>
    </row>
    <row r="16711" spans="1:26" customHeight="1" ht="18" hidden="true" outlineLevel="3">
      <c r="A16711" s="2" t="s">
        <v>32310</v>
      </c>
      <c r="B16711" s="3" t="s">
        <v>32311</v>
      </c>
      <c r="C16711" s="2"/>
      <c r="D16711" s="2" t="s">
        <v>16</v>
      </c>
      <c r="E16711" s="4">
        <f>3.00*(1-Z1%)</f>
        <v>3</v>
      </c>
      <c r="F16711" s="2">
        <v>25</v>
      </c>
      <c r="G16711" s="2"/>
    </row>
    <row r="16712" spans="1:26" customHeight="1" ht="18" hidden="true" outlineLevel="3">
      <c r="A16712" s="2" t="s">
        <v>32312</v>
      </c>
      <c r="B16712" s="3" t="s">
        <v>32313</v>
      </c>
      <c r="C16712" s="2"/>
      <c r="D16712" s="2" t="s">
        <v>16</v>
      </c>
      <c r="E16712" s="4">
        <f>3.00*(1-Z1%)</f>
        <v>3</v>
      </c>
      <c r="F16712" s="2">
        <v>24</v>
      </c>
      <c r="G16712" s="2"/>
    </row>
    <row r="16713" spans="1:26" customHeight="1" ht="18" hidden="true" outlineLevel="3">
      <c r="A16713" s="2" t="s">
        <v>32314</v>
      </c>
      <c r="B16713" s="3" t="s">
        <v>32315</v>
      </c>
      <c r="C16713" s="2"/>
      <c r="D16713" s="2" t="s">
        <v>16</v>
      </c>
      <c r="E16713" s="4">
        <f>3.00*(1-Z1%)</f>
        <v>3</v>
      </c>
      <c r="F16713" s="2">
        <v>21</v>
      </c>
      <c r="G16713" s="2"/>
    </row>
    <row r="16714" spans="1:26" customHeight="1" ht="18" hidden="true" outlineLevel="3">
      <c r="A16714" s="2" t="s">
        <v>32316</v>
      </c>
      <c r="B16714" s="3" t="s">
        <v>32317</v>
      </c>
      <c r="C16714" s="2"/>
      <c r="D16714" s="2" t="s">
        <v>16</v>
      </c>
      <c r="E16714" s="4">
        <f>3.00*(1-Z1%)</f>
        <v>3</v>
      </c>
      <c r="F16714" s="2">
        <v>24</v>
      </c>
      <c r="G16714" s="2"/>
    </row>
    <row r="16715" spans="1:26" customHeight="1" ht="18" hidden="true" outlineLevel="3">
      <c r="A16715" s="2" t="s">
        <v>32318</v>
      </c>
      <c r="B16715" s="3" t="s">
        <v>32319</v>
      </c>
      <c r="C16715" s="2"/>
      <c r="D16715" s="2" t="s">
        <v>16</v>
      </c>
      <c r="E16715" s="4">
        <f>3.00*(1-Z1%)</f>
        <v>3</v>
      </c>
      <c r="F16715" s="2">
        <v>25</v>
      </c>
      <c r="G16715" s="2"/>
    </row>
    <row r="16716" spans="1:26" customHeight="1" ht="18" hidden="true" outlineLevel="3">
      <c r="A16716" s="2" t="s">
        <v>32320</v>
      </c>
      <c r="B16716" s="3" t="s">
        <v>32321</v>
      </c>
      <c r="C16716" s="2"/>
      <c r="D16716" s="2" t="s">
        <v>16</v>
      </c>
      <c r="E16716" s="4">
        <f>3.00*(1-Z1%)</f>
        <v>3</v>
      </c>
      <c r="F16716" s="2">
        <v>13</v>
      </c>
      <c r="G16716" s="2"/>
    </row>
    <row r="16717" spans="1:26" customHeight="1" ht="18" hidden="true" outlineLevel="3">
      <c r="A16717" s="2" t="s">
        <v>32322</v>
      </c>
      <c r="B16717" s="3" t="s">
        <v>32323</v>
      </c>
      <c r="C16717" s="2"/>
      <c r="D16717" s="2" t="s">
        <v>16</v>
      </c>
      <c r="E16717" s="4">
        <f>3.00*(1-Z1%)</f>
        <v>3</v>
      </c>
      <c r="F16717" s="2">
        <v>21</v>
      </c>
      <c r="G16717" s="2"/>
    </row>
    <row r="16718" spans="1:26" customHeight="1" ht="18" hidden="true" outlineLevel="3">
      <c r="A16718" s="2" t="s">
        <v>32324</v>
      </c>
      <c r="B16718" s="3" t="s">
        <v>32325</v>
      </c>
      <c r="C16718" s="2"/>
      <c r="D16718" s="2" t="s">
        <v>16</v>
      </c>
      <c r="E16718" s="4">
        <f>3.00*(1-Z1%)</f>
        <v>3</v>
      </c>
      <c r="F16718" s="2">
        <v>7</v>
      </c>
      <c r="G16718" s="2"/>
    </row>
    <row r="16719" spans="1:26" customHeight="1" ht="18" hidden="true" outlineLevel="3">
      <c r="A16719" s="2" t="s">
        <v>32326</v>
      </c>
      <c r="B16719" s="3" t="s">
        <v>32327</v>
      </c>
      <c r="C16719" s="2"/>
      <c r="D16719" s="2" t="s">
        <v>16</v>
      </c>
      <c r="E16719" s="4">
        <f>3.00*(1-Z1%)</f>
        <v>3</v>
      </c>
      <c r="F16719" s="2">
        <v>23</v>
      </c>
      <c r="G16719" s="2"/>
    </row>
    <row r="16720" spans="1:26" customHeight="1" ht="18" hidden="true" outlineLevel="3">
      <c r="A16720" s="2" t="s">
        <v>32328</v>
      </c>
      <c r="B16720" s="3" t="s">
        <v>32329</v>
      </c>
      <c r="C16720" s="2"/>
      <c r="D16720" s="2" t="s">
        <v>16</v>
      </c>
      <c r="E16720" s="4">
        <f>3.00*(1-Z1%)</f>
        <v>3</v>
      </c>
      <c r="F16720" s="2">
        <v>18</v>
      </c>
      <c r="G16720" s="2"/>
    </row>
    <row r="16721" spans="1:26" customHeight="1" ht="18" hidden="true" outlineLevel="3">
      <c r="A16721" s="2" t="s">
        <v>32330</v>
      </c>
      <c r="B16721" s="3" t="s">
        <v>32331</v>
      </c>
      <c r="C16721" s="2"/>
      <c r="D16721" s="2" t="s">
        <v>16</v>
      </c>
      <c r="E16721" s="4">
        <f>3.00*(1-Z1%)</f>
        <v>3</v>
      </c>
      <c r="F16721" s="2">
        <v>24</v>
      </c>
      <c r="G16721" s="2"/>
    </row>
    <row r="16722" spans="1:26" customHeight="1" ht="18" hidden="true" outlineLevel="3">
      <c r="A16722" s="2" t="s">
        <v>32332</v>
      </c>
      <c r="B16722" s="3" t="s">
        <v>32333</v>
      </c>
      <c r="C16722" s="2"/>
      <c r="D16722" s="2" t="s">
        <v>16</v>
      </c>
      <c r="E16722" s="4">
        <f>3.00*(1-Z1%)</f>
        <v>3</v>
      </c>
      <c r="F16722" s="2">
        <v>6</v>
      </c>
      <c r="G16722" s="2"/>
    </row>
    <row r="16723" spans="1:26" customHeight="1" ht="18" hidden="true" outlineLevel="3">
      <c r="A16723" s="2" t="s">
        <v>32334</v>
      </c>
      <c r="B16723" s="3" t="s">
        <v>32335</v>
      </c>
      <c r="C16723" s="2"/>
      <c r="D16723" s="2" t="s">
        <v>16</v>
      </c>
      <c r="E16723" s="4">
        <f>3.00*(1-Z1%)</f>
        <v>3</v>
      </c>
      <c r="F16723" s="2">
        <v>23</v>
      </c>
      <c r="G16723" s="2"/>
    </row>
    <row r="16724" spans="1:26" customHeight="1" ht="18" hidden="true" outlineLevel="3">
      <c r="A16724" s="2" t="s">
        <v>32336</v>
      </c>
      <c r="B16724" s="3" t="s">
        <v>32337</v>
      </c>
      <c r="C16724" s="2"/>
      <c r="D16724" s="2" t="s">
        <v>16</v>
      </c>
      <c r="E16724" s="4">
        <f>3.00*(1-Z1%)</f>
        <v>3</v>
      </c>
      <c r="F16724" s="2">
        <v>24</v>
      </c>
      <c r="G16724" s="2"/>
    </row>
    <row r="16725" spans="1:26" customHeight="1" ht="18" hidden="true" outlineLevel="3">
      <c r="A16725" s="2" t="s">
        <v>32338</v>
      </c>
      <c r="B16725" s="3" t="s">
        <v>32339</v>
      </c>
      <c r="C16725" s="2"/>
      <c r="D16725" s="2" t="s">
        <v>16</v>
      </c>
      <c r="E16725" s="4">
        <f>3.00*(1-Z1%)</f>
        <v>3</v>
      </c>
      <c r="F16725" s="2">
        <v>22</v>
      </c>
      <c r="G16725" s="2"/>
    </row>
    <row r="16726" spans="1:26" customHeight="1" ht="18" hidden="true" outlineLevel="3">
      <c r="A16726" s="2" t="s">
        <v>32340</v>
      </c>
      <c r="B16726" s="3" t="s">
        <v>32341</v>
      </c>
      <c r="C16726" s="2"/>
      <c r="D16726" s="2" t="s">
        <v>16</v>
      </c>
      <c r="E16726" s="4">
        <f>3.00*(1-Z1%)</f>
        <v>3</v>
      </c>
      <c r="F16726" s="2">
        <v>24</v>
      </c>
      <c r="G16726" s="2"/>
    </row>
    <row r="16727" spans="1:26" customHeight="1" ht="18" hidden="true" outlineLevel="3">
      <c r="A16727" s="2" t="s">
        <v>32342</v>
      </c>
      <c r="B16727" s="3" t="s">
        <v>32343</v>
      </c>
      <c r="C16727" s="2"/>
      <c r="D16727" s="2" t="s">
        <v>16</v>
      </c>
      <c r="E16727" s="4">
        <f>3.00*(1-Z1%)</f>
        <v>3</v>
      </c>
      <c r="F16727" s="2">
        <v>25</v>
      </c>
      <c r="G16727" s="2"/>
    </row>
    <row r="16728" spans="1:26" customHeight="1" ht="18" hidden="true" outlineLevel="3">
      <c r="A16728" s="2" t="s">
        <v>32344</v>
      </c>
      <c r="B16728" s="3" t="s">
        <v>32345</v>
      </c>
      <c r="C16728" s="2"/>
      <c r="D16728" s="2" t="s">
        <v>16</v>
      </c>
      <c r="E16728" s="4">
        <f>3.00*(1-Z1%)</f>
        <v>3</v>
      </c>
      <c r="F16728" s="2">
        <v>25</v>
      </c>
      <c r="G16728" s="2"/>
    </row>
    <row r="16729" spans="1:26" customHeight="1" ht="18" hidden="true" outlineLevel="3">
      <c r="A16729" s="2" t="s">
        <v>32346</v>
      </c>
      <c r="B16729" s="3" t="s">
        <v>32347</v>
      </c>
      <c r="C16729" s="2"/>
      <c r="D16729" s="2" t="s">
        <v>16</v>
      </c>
      <c r="E16729" s="4">
        <f>3.00*(1-Z1%)</f>
        <v>3</v>
      </c>
      <c r="F16729" s="2">
        <v>20</v>
      </c>
      <c r="G16729" s="2"/>
    </row>
    <row r="16730" spans="1:26" customHeight="1" ht="18" hidden="true" outlineLevel="3">
      <c r="A16730" s="2" t="s">
        <v>32348</v>
      </c>
      <c r="B16730" s="3" t="s">
        <v>32349</v>
      </c>
      <c r="C16730" s="2"/>
      <c r="D16730" s="2" t="s">
        <v>16</v>
      </c>
      <c r="E16730" s="4">
        <f>3.00*(1-Z1%)</f>
        <v>3</v>
      </c>
      <c r="F16730" s="2">
        <v>17</v>
      </c>
      <c r="G16730" s="2"/>
    </row>
    <row r="16731" spans="1:26" customHeight="1" ht="18" hidden="true" outlineLevel="3">
      <c r="A16731" s="2" t="s">
        <v>32350</v>
      </c>
      <c r="B16731" s="3" t="s">
        <v>32351</v>
      </c>
      <c r="C16731" s="2"/>
      <c r="D16731" s="2" t="s">
        <v>16</v>
      </c>
      <c r="E16731" s="4">
        <f>3.00*(1-Z1%)</f>
        <v>3</v>
      </c>
      <c r="F16731" s="2">
        <v>15</v>
      </c>
      <c r="G16731" s="2"/>
    </row>
    <row r="16732" spans="1:26" customHeight="1" ht="18" hidden="true" outlineLevel="3">
      <c r="A16732" s="2" t="s">
        <v>32352</v>
      </c>
      <c r="B16732" s="3" t="s">
        <v>32353</v>
      </c>
      <c r="C16732" s="2"/>
      <c r="D16732" s="2" t="s">
        <v>16</v>
      </c>
      <c r="E16732" s="4">
        <f>3.00*(1-Z1%)</f>
        <v>3</v>
      </c>
      <c r="F16732" s="2">
        <v>16</v>
      </c>
      <c r="G16732" s="2"/>
    </row>
    <row r="16733" spans="1:26" customHeight="1" ht="18" hidden="true" outlineLevel="3">
      <c r="A16733" s="2" t="s">
        <v>32354</v>
      </c>
      <c r="B16733" s="3" t="s">
        <v>32355</v>
      </c>
      <c r="C16733" s="2"/>
      <c r="D16733" s="2" t="s">
        <v>16</v>
      </c>
      <c r="E16733" s="4">
        <f>3.00*(1-Z1%)</f>
        <v>3</v>
      </c>
      <c r="F16733" s="2">
        <v>22</v>
      </c>
      <c r="G16733" s="2"/>
    </row>
    <row r="16734" spans="1:26" customHeight="1" ht="18" hidden="true" outlineLevel="3">
      <c r="A16734" s="2" t="s">
        <v>32356</v>
      </c>
      <c r="B16734" s="3" t="s">
        <v>32357</v>
      </c>
      <c r="C16734" s="2"/>
      <c r="D16734" s="2" t="s">
        <v>16</v>
      </c>
      <c r="E16734" s="4">
        <f>3.00*(1-Z1%)</f>
        <v>3</v>
      </c>
      <c r="F16734" s="2">
        <v>4</v>
      </c>
      <c r="G16734" s="2"/>
    </row>
    <row r="16735" spans="1:26" customHeight="1" ht="18" hidden="true" outlineLevel="3">
      <c r="A16735" s="2" t="s">
        <v>32358</v>
      </c>
      <c r="B16735" s="3" t="s">
        <v>32359</v>
      </c>
      <c r="C16735" s="2"/>
      <c r="D16735" s="2" t="s">
        <v>16</v>
      </c>
      <c r="E16735" s="4">
        <f>3.00*(1-Z1%)</f>
        <v>3</v>
      </c>
      <c r="F16735" s="2">
        <v>21</v>
      </c>
      <c r="G16735" s="2"/>
    </row>
    <row r="16736" spans="1:26" customHeight="1" ht="18" hidden="true" outlineLevel="3">
      <c r="A16736" s="2" t="s">
        <v>32360</v>
      </c>
      <c r="B16736" s="3" t="s">
        <v>32361</v>
      </c>
      <c r="C16736" s="2"/>
      <c r="D16736" s="2" t="s">
        <v>16</v>
      </c>
      <c r="E16736" s="4">
        <f>3.00*(1-Z1%)</f>
        <v>3</v>
      </c>
      <c r="F16736" s="2">
        <v>41</v>
      </c>
      <c r="G16736" s="2"/>
    </row>
    <row r="16737" spans="1:26" customHeight="1" ht="18" hidden="true" outlineLevel="3">
      <c r="A16737" s="2" t="s">
        <v>32362</v>
      </c>
      <c r="B16737" s="3" t="s">
        <v>32363</v>
      </c>
      <c r="C16737" s="2"/>
      <c r="D16737" s="2" t="s">
        <v>16</v>
      </c>
      <c r="E16737" s="4">
        <f>3.00*(1-Z1%)</f>
        <v>3</v>
      </c>
      <c r="F16737" s="2">
        <v>25</v>
      </c>
      <c r="G16737" s="2"/>
    </row>
    <row r="16738" spans="1:26" customHeight="1" ht="18" hidden="true" outlineLevel="3">
      <c r="A16738" s="2" t="s">
        <v>32364</v>
      </c>
      <c r="B16738" s="3" t="s">
        <v>32365</v>
      </c>
      <c r="C16738" s="2"/>
      <c r="D16738" s="2" t="s">
        <v>16</v>
      </c>
      <c r="E16738" s="4">
        <f>3.00*(1-Z1%)</f>
        <v>3</v>
      </c>
      <c r="F16738" s="2">
        <v>25</v>
      </c>
      <c r="G16738" s="2"/>
    </row>
    <row r="16739" spans="1:26" customHeight="1" ht="18" hidden="true" outlineLevel="3">
      <c r="A16739" s="2" t="s">
        <v>32366</v>
      </c>
      <c r="B16739" s="3" t="s">
        <v>32367</v>
      </c>
      <c r="C16739" s="2"/>
      <c r="D16739" s="2" t="s">
        <v>16</v>
      </c>
      <c r="E16739" s="4">
        <f>3.00*(1-Z1%)</f>
        <v>3</v>
      </c>
      <c r="F16739" s="2">
        <v>23</v>
      </c>
      <c r="G16739" s="2"/>
    </row>
    <row r="16740" spans="1:26" customHeight="1" ht="18" hidden="true" outlineLevel="3">
      <c r="A16740" s="2" t="s">
        <v>32368</v>
      </c>
      <c r="B16740" s="3" t="s">
        <v>32369</v>
      </c>
      <c r="C16740" s="2"/>
      <c r="D16740" s="2" t="s">
        <v>16</v>
      </c>
      <c r="E16740" s="4">
        <f>3.00*(1-Z1%)</f>
        <v>3</v>
      </c>
      <c r="F16740" s="2">
        <v>23</v>
      </c>
      <c r="G16740" s="2"/>
    </row>
    <row r="16741" spans="1:26" customHeight="1" ht="18" hidden="true" outlineLevel="3">
      <c r="A16741" s="2" t="s">
        <v>32370</v>
      </c>
      <c r="B16741" s="3" t="s">
        <v>32371</v>
      </c>
      <c r="C16741" s="2"/>
      <c r="D16741" s="2" t="s">
        <v>16</v>
      </c>
      <c r="E16741" s="4">
        <f>3.00*(1-Z1%)</f>
        <v>3</v>
      </c>
      <c r="F16741" s="2">
        <v>25</v>
      </c>
      <c r="G16741" s="2"/>
    </row>
    <row r="16742" spans="1:26" customHeight="1" ht="18" hidden="true" outlineLevel="3">
      <c r="A16742" s="2" t="s">
        <v>32372</v>
      </c>
      <c r="B16742" s="3" t="s">
        <v>32373</v>
      </c>
      <c r="C16742" s="2"/>
      <c r="D16742" s="2" t="s">
        <v>16</v>
      </c>
      <c r="E16742" s="4">
        <f>3.00*(1-Z1%)</f>
        <v>3</v>
      </c>
      <c r="F16742" s="2">
        <v>25</v>
      </c>
      <c r="G16742" s="2"/>
    </row>
    <row r="16743" spans="1:26" customHeight="1" ht="18" hidden="true" outlineLevel="3">
      <c r="A16743" s="2" t="s">
        <v>32374</v>
      </c>
      <c r="B16743" s="3" t="s">
        <v>32375</v>
      </c>
      <c r="C16743" s="2"/>
      <c r="D16743" s="2" t="s">
        <v>16</v>
      </c>
      <c r="E16743" s="4">
        <f>3.00*(1-Z1%)</f>
        <v>3</v>
      </c>
      <c r="F16743" s="2">
        <v>20</v>
      </c>
      <c r="G16743" s="2"/>
    </row>
    <row r="16744" spans="1:26" customHeight="1" ht="18" hidden="true" outlineLevel="3">
      <c r="A16744" s="2" t="s">
        <v>32376</v>
      </c>
      <c r="B16744" s="3" t="s">
        <v>32377</v>
      </c>
      <c r="C16744" s="2"/>
      <c r="D16744" s="2" t="s">
        <v>16</v>
      </c>
      <c r="E16744" s="4">
        <f>3.00*(1-Z1%)</f>
        <v>3</v>
      </c>
      <c r="F16744" s="2">
        <v>24</v>
      </c>
      <c r="G16744" s="2"/>
    </row>
    <row r="16745" spans="1:26" customHeight="1" ht="18" hidden="true" outlineLevel="3">
      <c r="A16745" s="2" t="s">
        <v>32378</v>
      </c>
      <c r="B16745" s="3" t="s">
        <v>32379</v>
      </c>
      <c r="C16745" s="2"/>
      <c r="D16745" s="2" t="s">
        <v>16</v>
      </c>
      <c r="E16745" s="4">
        <f>3.00*(1-Z1%)</f>
        <v>3</v>
      </c>
      <c r="F16745" s="2">
        <v>25</v>
      </c>
      <c r="G16745" s="2"/>
    </row>
    <row r="16746" spans="1:26" customHeight="1" ht="18" hidden="true" outlineLevel="3">
      <c r="A16746" s="2" t="s">
        <v>32380</v>
      </c>
      <c r="B16746" s="3" t="s">
        <v>32381</v>
      </c>
      <c r="C16746" s="2"/>
      <c r="D16746" s="2" t="s">
        <v>16</v>
      </c>
      <c r="E16746" s="4">
        <f>3.00*(1-Z1%)</f>
        <v>3</v>
      </c>
      <c r="F16746" s="2">
        <v>25</v>
      </c>
      <c r="G16746" s="2"/>
    </row>
    <row r="16747" spans="1:26" customHeight="1" ht="18" hidden="true" outlineLevel="3">
      <c r="A16747" s="2" t="s">
        <v>32382</v>
      </c>
      <c r="B16747" s="3" t="s">
        <v>32383</v>
      </c>
      <c r="C16747" s="2"/>
      <c r="D16747" s="2" t="s">
        <v>16</v>
      </c>
      <c r="E16747" s="4">
        <f>3.00*(1-Z1%)</f>
        <v>3</v>
      </c>
      <c r="F16747" s="2">
        <v>24</v>
      </c>
      <c r="G16747" s="2"/>
    </row>
    <row r="16748" spans="1:26" customHeight="1" ht="18" hidden="true" outlineLevel="3">
      <c r="A16748" s="2" t="s">
        <v>32384</v>
      </c>
      <c r="B16748" s="3" t="s">
        <v>32385</v>
      </c>
      <c r="C16748" s="2"/>
      <c r="D16748" s="2" t="s">
        <v>16</v>
      </c>
      <c r="E16748" s="4">
        <f>3.00*(1-Z1%)</f>
        <v>3</v>
      </c>
      <c r="F16748" s="2">
        <v>25</v>
      </c>
      <c r="G16748" s="2"/>
    </row>
    <row r="16749" spans="1:26" customHeight="1" ht="18" hidden="true" outlineLevel="3">
      <c r="A16749" s="2" t="s">
        <v>32386</v>
      </c>
      <c r="B16749" s="3" t="s">
        <v>32387</v>
      </c>
      <c r="C16749" s="2"/>
      <c r="D16749" s="2" t="s">
        <v>16</v>
      </c>
      <c r="E16749" s="4">
        <f>3.00*(1-Z1%)</f>
        <v>3</v>
      </c>
      <c r="F16749" s="2">
        <v>23</v>
      </c>
      <c r="G16749" s="2"/>
    </row>
    <row r="16750" spans="1:26" customHeight="1" ht="18" hidden="true" outlineLevel="3">
      <c r="A16750" s="2" t="s">
        <v>32388</v>
      </c>
      <c r="B16750" s="3" t="s">
        <v>32389</v>
      </c>
      <c r="C16750" s="2"/>
      <c r="D16750" s="2" t="s">
        <v>16</v>
      </c>
      <c r="E16750" s="4">
        <f>3.00*(1-Z1%)</f>
        <v>3</v>
      </c>
      <c r="F16750" s="2">
        <v>25</v>
      </c>
      <c r="G16750" s="2"/>
    </row>
    <row r="16751" spans="1:26" customHeight="1" ht="18" hidden="true" outlineLevel="3">
      <c r="A16751" s="2" t="s">
        <v>32390</v>
      </c>
      <c r="B16751" s="3" t="s">
        <v>32391</v>
      </c>
      <c r="C16751" s="2"/>
      <c r="D16751" s="2" t="s">
        <v>16</v>
      </c>
      <c r="E16751" s="4">
        <f>2.00*(1-Z1%)</f>
        <v>2</v>
      </c>
      <c r="F16751" s="2">
        <v>22</v>
      </c>
      <c r="G16751" s="2"/>
    </row>
    <row r="16752" spans="1:26" customHeight="1" ht="18" hidden="true" outlineLevel="3">
      <c r="A16752" s="2" t="s">
        <v>32392</v>
      </c>
      <c r="B16752" s="3" t="s">
        <v>32393</v>
      </c>
      <c r="C16752" s="2"/>
      <c r="D16752" s="2" t="s">
        <v>16</v>
      </c>
      <c r="E16752" s="4">
        <f>3.00*(1-Z1%)</f>
        <v>3</v>
      </c>
      <c r="F16752" s="2">
        <v>17</v>
      </c>
      <c r="G16752" s="2"/>
    </row>
    <row r="16753" spans="1:26" customHeight="1" ht="18" hidden="true" outlineLevel="3">
      <c r="A16753" s="2" t="s">
        <v>32394</v>
      </c>
      <c r="B16753" s="3" t="s">
        <v>32395</v>
      </c>
      <c r="C16753" s="2"/>
      <c r="D16753" s="2" t="s">
        <v>16</v>
      </c>
      <c r="E16753" s="4">
        <f>3.00*(1-Z1%)</f>
        <v>3</v>
      </c>
      <c r="F16753" s="2">
        <v>25</v>
      </c>
      <c r="G16753" s="2"/>
    </row>
    <row r="16754" spans="1:26" customHeight="1" ht="18" hidden="true" outlineLevel="3">
      <c r="A16754" s="2" t="s">
        <v>32396</v>
      </c>
      <c r="B16754" s="3" t="s">
        <v>32397</v>
      </c>
      <c r="C16754" s="2"/>
      <c r="D16754" s="2" t="s">
        <v>16</v>
      </c>
      <c r="E16754" s="4">
        <f>3.00*(1-Z1%)</f>
        <v>3</v>
      </c>
      <c r="F16754" s="2">
        <v>22</v>
      </c>
      <c r="G16754" s="2"/>
    </row>
    <row r="16755" spans="1:26" customHeight="1" ht="18" hidden="true" outlineLevel="3">
      <c r="A16755" s="2" t="s">
        <v>32398</v>
      </c>
      <c r="B16755" s="3" t="s">
        <v>32399</v>
      </c>
      <c r="C16755" s="2"/>
      <c r="D16755" s="2" t="s">
        <v>16</v>
      </c>
      <c r="E16755" s="4">
        <f>3.00*(1-Z1%)</f>
        <v>3</v>
      </c>
      <c r="F16755" s="2">
        <v>19</v>
      </c>
      <c r="G16755" s="2"/>
    </row>
    <row r="16756" spans="1:26" customHeight="1" ht="18" hidden="true" outlineLevel="3">
      <c r="A16756" s="2" t="s">
        <v>32400</v>
      </c>
      <c r="B16756" s="3" t="s">
        <v>32401</v>
      </c>
      <c r="C16756" s="2"/>
      <c r="D16756" s="2" t="s">
        <v>16</v>
      </c>
      <c r="E16756" s="4">
        <f>3.00*(1-Z1%)</f>
        <v>3</v>
      </c>
      <c r="F16756" s="2">
        <v>23</v>
      </c>
      <c r="G16756" s="2"/>
    </row>
    <row r="16757" spans="1:26" customHeight="1" ht="18" hidden="true" outlineLevel="3">
      <c r="A16757" s="2" t="s">
        <v>32402</v>
      </c>
      <c r="B16757" s="3" t="s">
        <v>32403</v>
      </c>
      <c r="C16757" s="2"/>
      <c r="D16757" s="2" t="s">
        <v>16</v>
      </c>
      <c r="E16757" s="4">
        <f>3.00*(1-Z1%)</f>
        <v>3</v>
      </c>
      <c r="F16757" s="2">
        <v>23</v>
      </c>
      <c r="G16757" s="2"/>
    </row>
    <row r="16758" spans="1:26" customHeight="1" ht="18" hidden="true" outlineLevel="3">
      <c r="A16758" s="2" t="s">
        <v>32404</v>
      </c>
      <c r="B16758" s="3" t="s">
        <v>32405</v>
      </c>
      <c r="C16758" s="2"/>
      <c r="D16758" s="2" t="s">
        <v>16</v>
      </c>
      <c r="E16758" s="4">
        <f>3.00*(1-Z1%)</f>
        <v>3</v>
      </c>
      <c r="F16758" s="2">
        <v>25</v>
      </c>
      <c r="G16758" s="2"/>
    </row>
    <row r="16759" spans="1:26" customHeight="1" ht="18" hidden="true" outlineLevel="3">
      <c r="A16759" s="2" t="s">
        <v>32406</v>
      </c>
      <c r="B16759" s="3" t="s">
        <v>32407</v>
      </c>
      <c r="C16759" s="2"/>
      <c r="D16759" s="2" t="s">
        <v>16</v>
      </c>
      <c r="E16759" s="4">
        <f>3.00*(1-Z1%)</f>
        <v>3</v>
      </c>
      <c r="F16759" s="2">
        <v>25</v>
      </c>
      <c r="G16759" s="2"/>
    </row>
    <row r="16760" spans="1:26" customHeight="1" ht="18" hidden="true" outlineLevel="3">
      <c r="A16760" s="2" t="s">
        <v>32408</v>
      </c>
      <c r="B16760" s="3" t="s">
        <v>32409</v>
      </c>
      <c r="C16760" s="2"/>
      <c r="D16760" s="2" t="s">
        <v>16</v>
      </c>
      <c r="E16760" s="4">
        <f>3.00*(1-Z1%)</f>
        <v>3</v>
      </c>
      <c r="F16760" s="2">
        <v>15</v>
      </c>
      <c r="G16760" s="2"/>
    </row>
    <row r="16761" spans="1:26" customHeight="1" ht="18" hidden="true" outlineLevel="3">
      <c r="A16761" s="2" t="s">
        <v>32410</v>
      </c>
      <c r="B16761" s="3" t="s">
        <v>32411</v>
      </c>
      <c r="C16761" s="2"/>
      <c r="D16761" s="2" t="s">
        <v>16</v>
      </c>
      <c r="E16761" s="4">
        <f>3.00*(1-Z1%)</f>
        <v>3</v>
      </c>
      <c r="F16761" s="2">
        <v>22</v>
      </c>
      <c r="G16761" s="2"/>
    </row>
    <row r="16762" spans="1:26" customHeight="1" ht="18" hidden="true" outlineLevel="3">
      <c r="A16762" s="2" t="s">
        <v>32412</v>
      </c>
      <c r="B16762" s="3" t="s">
        <v>32413</v>
      </c>
      <c r="C16762" s="2"/>
      <c r="D16762" s="2" t="s">
        <v>16</v>
      </c>
      <c r="E16762" s="4">
        <f>3.00*(1-Z1%)</f>
        <v>3</v>
      </c>
      <c r="F16762" s="2">
        <v>25</v>
      </c>
      <c r="G16762" s="2"/>
    </row>
    <row r="16763" spans="1:26" customHeight="1" ht="18" hidden="true" outlineLevel="3">
      <c r="A16763" s="2" t="s">
        <v>32414</v>
      </c>
      <c r="B16763" s="3" t="s">
        <v>32415</v>
      </c>
      <c r="C16763" s="2"/>
      <c r="D16763" s="2" t="s">
        <v>16</v>
      </c>
      <c r="E16763" s="4">
        <f>3.00*(1-Z1%)</f>
        <v>3</v>
      </c>
      <c r="F16763" s="2">
        <v>25</v>
      </c>
      <c r="G16763" s="2"/>
    </row>
    <row r="16764" spans="1:26" customHeight="1" ht="18" hidden="true" outlineLevel="3">
      <c r="A16764" s="2" t="s">
        <v>32416</v>
      </c>
      <c r="B16764" s="3" t="s">
        <v>32417</v>
      </c>
      <c r="C16764" s="2"/>
      <c r="D16764" s="2" t="s">
        <v>16</v>
      </c>
      <c r="E16764" s="4">
        <f>3.00*(1-Z1%)</f>
        <v>3</v>
      </c>
      <c r="F16764" s="2">
        <v>25</v>
      </c>
      <c r="G16764" s="2"/>
    </row>
    <row r="16765" spans="1:26" customHeight="1" ht="18" hidden="true" outlineLevel="3">
      <c r="A16765" s="2" t="s">
        <v>32418</v>
      </c>
      <c r="B16765" s="3" t="s">
        <v>32419</v>
      </c>
      <c r="C16765" s="2"/>
      <c r="D16765" s="2" t="s">
        <v>16</v>
      </c>
      <c r="E16765" s="4">
        <f>3.00*(1-Z1%)</f>
        <v>3</v>
      </c>
      <c r="F16765" s="2">
        <v>25</v>
      </c>
      <c r="G16765" s="2"/>
    </row>
    <row r="16766" spans="1:26" customHeight="1" ht="18" hidden="true" outlineLevel="3">
      <c r="A16766" s="2" t="s">
        <v>32420</v>
      </c>
      <c r="B16766" s="3" t="s">
        <v>32421</v>
      </c>
      <c r="C16766" s="2"/>
      <c r="D16766" s="2" t="s">
        <v>16</v>
      </c>
      <c r="E16766" s="4">
        <f>3.00*(1-Z1%)</f>
        <v>3</v>
      </c>
      <c r="F16766" s="2">
        <v>18</v>
      </c>
      <c r="G16766" s="2"/>
    </row>
    <row r="16767" spans="1:26" customHeight="1" ht="18" hidden="true" outlineLevel="3">
      <c r="A16767" s="2" t="s">
        <v>32422</v>
      </c>
      <c r="B16767" s="3" t="s">
        <v>32423</v>
      </c>
      <c r="C16767" s="2"/>
      <c r="D16767" s="2" t="s">
        <v>16</v>
      </c>
      <c r="E16767" s="4">
        <f>3.00*(1-Z1%)</f>
        <v>3</v>
      </c>
      <c r="F16767" s="2">
        <v>25</v>
      </c>
      <c r="G16767" s="2"/>
    </row>
    <row r="16768" spans="1:26" customHeight="1" ht="18" hidden="true" outlineLevel="3">
      <c r="A16768" s="2" t="s">
        <v>32424</v>
      </c>
      <c r="B16768" s="3" t="s">
        <v>32425</v>
      </c>
      <c r="C16768" s="2"/>
      <c r="D16768" s="2" t="s">
        <v>16</v>
      </c>
      <c r="E16768" s="4">
        <f>3.00*(1-Z1%)</f>
        <v>3</v>
      </c>
      <c r="F16768" s="2">
        <v>24</v>
      </c>
      <c r="G16768" s="2"/>
    </row>
    <row r="16769" spans="1:26" customHeight="1" ht="18" hidden="true" outlineLevel="3">
      <c r="A16769" s="2" t="s">
        <v>32426</v>
      </c>
      <c r="B16769" s="3" t="s">
        <v>32427</v>
      </c>
      <c r="C16769" s="2"/>
      <c r="D16769" s="2" t="s">
        <v>16</v>
      </c>
      <c r="E16769" s="4">
        <f>3.00*(1-Z1%)</f>
        <v>3</v>
      </c>
      <c r="F16769" s="2">
        <v>25</v>
      </c>
      <c r="G16769" s="2"/>
    </row>
    <row r="16770" spans="1:26" customHeight="1" ht="18" hidden="true" outlineLevel="3">
      <c r="A16770" s="2" t="s">
        <v>32428</v>
      </c>
      <c r="B16770" s="3" t="s">
        <v>32429</v>
      </c>
      <c r="C16770" s="2"/>
      <c r="D16770" s="2" t="s">
        <v>16</v>
      </c>
      <c r="E16770" s="4">
        <f>3.00*(1-Z1%)</f>
        <v>3</v>
      </c>
      <c r="F16770" s="2">
        <v>25</v>
      </c>
      <c r="G16770" s="2"/>
    </row>
    <row r="16771" spans="1:26" customHeight="1" ht="18" hidden="true" outlineLevel="3">
      <c r="A16771" s="2" t="s">
        <v>32430</v>
      </c>
      <c r="B16771" s="3" t="s">
        <v>32431</v>
      </c>
      <c r="C16771" s="2"/>
      <c r="D16771" s="2" t="s">
        <v>16</v>
      </c>
      <c r="E16771" s="4">
        <f>3.00*(1-Z1%)</f>
        <v>3</v>
      </c>
      <c r="F16771" s="2">
        <v>20</v>
      </c>
      <c r="G16771" s="2"/>
    </row>
    <row r="16772" spans="1:26" customHeight="1" ht="18" hidden="true" outlineLevel="3">
      <c r="A16772" s="2" t="s">
        <v>32432</v>
      </c>
      <c r="B16772" s="3" t="s">
        <v>32433</v>
      </c>
      <c r="C16772" s="2"/>
      <c r="D16772" s="2" t="s">
        <v>16</v>
      </c>
      <c r="E16772" s="4">
        <f>3.00*(1-Z1%)</f>
        <v>3</v>
      </c>
      <c r="F16772" s="2">
        <v>23</v>
      </c>
      <c r="G16772" s="2"/>
    </row>
    <row r="16773" spans="1:26" customHeight="1" ht="18" hidden="true" outlineLevel="3">
      <c r="A16773" s="2" t="s">
        <v>32434</v>
      </c>
      <c r="B16773" s="3" t="s">
        <v>32435</v>
      </c>
      <c r="C16773" s="2"/>
      <c r="D16773" s="2" t="s">
        <v>16</v>
      </c>
      <c r="E16773" s="4">
        <f>3.00*(1-Z1%)</f>
        <v>3</v>
      </c>
      <c r="F16773" s="2">
        <v>22</v>
      </c>
      <c r="G16773" s="2"/>
    </row>
    <row r="16774" spans="1:26" customHeight="1" ht="18" hidden="true" outlineLevel="3">
      <c r="A16774" s="2" t="s">
        <v>32436</v>
      </c>
      <c r="B16774" s="3" t="s">
        <v>32437</v>
      </c>
      <c r="C16774" s="2"/>
      <c r="D16774" s="2" t="s">
        <v>16</v>
      </c>
      <c r="E16774" s="4">
        <f>3.00*(1-Z1%)</f>
        <v>3</v>
      </c>
      <c r="F16774" s="2">
        <v>15</v>
      </c>
      <c r="G16774" s="2"/>
    </row>
    <row r="16775" spans="1:26" customHeight="1" ht="18" hidden="true" outlineLevel="3">
      <c r="A16775" s="2" t="s">
        <v>32438</v>
      </c>
      <c r="B16775" s="3" t="s">
        <v>32439</v>
      </c>
      <c r="C16775" s="2"/>
      <c r="D16775" s="2" t="s">
        <v>16</v>
      </c>
      <c r="E16775" s="4">
        <f>3.00*(1-Z1%)</f>
        <v>3</v>
      </c>
      <c r="F16775" s="2">
        <v>25</v>
      </c>
      <c r="G16775" s="2"/>
    </row>
    <row r="16776" spans="1:26" customHeight="1" ht="18" hidden="true" outlineLevel="3">
      <c r="A16776" s="2" t="s">
        <v>32440</v>
      </c>
      <c r="B16776" s="3" t="s">
        <v>32441</v>
      </c>
      <c r="C16776" s="2"/>
      <c r="D16776" s="2" t="s">
        <v>16</v>
      </c>
      <c r="E16776" s="4">
        <f>3.00*(1-Z1%)</f>
        <v>3</v>
      </c>
      <c r="F16776" s="2">
        <v>25</v>
      </c>
      <c r="G16776" s="2"/>
    </row>
    <row r="16777" spans="1:26" customHeight="1" ht="18" hidden="true" outlineLevel="3">
      <c r="A16777" s="2" t="s">
        <v>32442</v>
      </c>
      <c r="B16777" s="3" t="s">
        <v>32443</v>
      </c>
      <c r="C16777" s="2"/>
      <c r="D16777" s="2" t="s">
        <v>16</v>
      </c>
      <c r="E16777" s="4">
        <f>3.00*(1-Z1%)</f>
        <v>3</v>
      </c>
      <c r="F16777" s="2">
        <v>20</v>
      </c>
      <c r="G16777" s="2"/>
    </row>
    <row r="16778" spans="1:26" customHeight="1" ht="18" hidden="true" outlineLevel="3">
      <c r="A16778" s="2" t="s">
        <v>32444</v>
      </c>
      <c r="B16778" s="3" t="s">
        <v>32445</v>
      </c>
      <c r="C16778" s="2"/>
      <c r="D16778" s="2" t="s">
        <v>16</v>
      </c>
      <c r="E16778" s="4">
        <f>3.00*(1-Z1%)</f>
        <v>3</v>
      </c>
      <c r="F16778" s="2">
        <v>23</v>
      </c>
      <c r="G16778" s="2"/>
    </row>
    <row r="16779" spans="1:26" customHeight="1" ht="18" hidden="true" outlineLevel="3">
      <c r="A16779" s="2" t="s">
        <v>32446</v>
      </c>
      <c r="B16779" s="3" t="s">
        <v>32447</v>
      </c>
      <c r="C16779" s="2"/>
      <c r="D16779" s="2" t="s">
        <v>16</v>
      </c>
      <c r="E16779" s="4">
        <f>3.00*(1-Z1%)</f>
        <v>3</v>
      </c>
      <c r="F16779" s="2">
        <v>12</v>
      </c>
      <c r="G16779" s="2"/>
    </row>
    <row r="16780" spans="1:26" customHeight="1" ht="18" hidden="true" outlineLevel="3">
      <c r="A16780" s="2" t="s">
        <v>32448</v>
      </c>
      <c r="B16780" s="3" t="s">
        <v>32449</v>
      </c>
      <c r="C16780" s="2"/>
      <c r="D16780" s="2" t="s">
        <v>16</v>
      </c>
      <c r="E16780" s="4">
        <f>3.00*(1-Z1%)</f>
        <v>3</v>
      </c>
      <c r="F16780" s="2">
        <v>25</v>
      </c>
      <c r="G16780" s="2"/>
    </row>
    <row r="16781" spans="1:26" customHeight="1" ht="18" hidden="true" outlineLevel="3">
      <c r="A16781" s="2" t="s">
        <v>32450</v>
      </c>
      <c r="B16781" s="3" t="s">
        <v>32451</v>
      </c>
      <c r="C16781" s="2"/>
      <c r="D16781" s="2" t="s">
        <v>16</v>
      </c>
      <c r="E16781" s="4">
        <f>3.00*(1-Z1%)</f>
        <v>3</v>
      </c>
      <c r="F16781" s="2">
        <v>25</v>
      </c>
      <c r="G16781" s="2"/>
    </row>
    <row r="16782" spans="1:26" customHeight="1" ht="18" hidden="true" outlineLevel="3">
      <c r="A16782" s="2" t="s">
        <v>32452</v>
      </c>
      <c r="B16782" s="3" t="s">
        <v>32453</v>
      </c>
      <c r="C16782" s="2"/>
      <c r="D16782" s="2" t="s">
        <v>16</v>
      </c>
      <c r="E16782" s="4">
        <f>3.00*(1-Z1%)</f>
        <v>3</v>
      </c>
      <c r="F16782" s="2">
        <v>18</v>
      </c>
      <c r="G16782" s="2"/>
    </row>
    <row r="16783" spans="1:26" customHeight="1" ht="18" hidden="true" outlineLevel="3">
      <c r="A16783" s="2" t="s">
        <v>32454</v>
      </c>
      <c r="B16783" s="3" t="s">
        <v>32455</v>
      </c>
      <c r="C16783" s="2"/>
      <c r="D16783" s="2" t="s">
        <v>16</v>
      </c>
      <c r="E16783" s="4">
        <f>3.00*(1-Z1%)</f>
        <v>3</v>
      </c>
      <c r="F16783" s="2">
        <v>25</v>
      </c>
      <c r="G16783" s="2"/>
    </row>
    <row r="16784" spans="1:26" customHeight="1" ht="18" hidden="true" outlineLevel="3">
      <c r="A16784" s="2" t="s">
        <v>32456</v>
      </c>
      <c r="B16784" s="3" t="s">
        <v>32457</v>
      </c>
      <c r="C16784" s="2"/>
      <c r="D16784" s="2" t="s">
        <v>16</v>
      </c>
      <c r="E16784" s="4">
        <f>3.00*(1-Z1%)</f>
        <v>3</v>
      </c>
      <c r="F16784" s="2">
        <v>25</v>
      </c>
      <c r="G16784" s="2"/>
    </row>
    <row r="16785" spans="1:26" customHeight="1" ht="35" hidden="true" outlineLevel="3">
      <c r="A16785" s="5" t="s">
        <v>32458</v>
      </c>
      <c r="B16785" s="5"/>
      <c r="C16785" s="5"/>
      <c r="D16785" s="5"/>
      <c r="E16785" s="5"/>
      <c r="F16785" s="5"/>
      <c r="G16785" s="5"/>
    </row>
    <row r="16786" spans="1:26" customHeight="1" ht="18" hidden="true" outlineLevel="3">
      <c r="A16786" s="2" t="s">
        <v>32459</v>
      </c>
      <c r="B16786" s="3" t="s">
        <v>32460</v>
      </c>
      <c r="C16786" s="2"/>
      <c r="D16786" s="2" t="s">
        <v>16</v>
      </c>
      <c r="E16786" s="4">
        <f>3.00*(1-Z1%)</f>
        <v>3</v>
      </c>
      <c r="F16786" s="2">
        <v>7</v>
      </c>
      <c r="G16786" s="2"/>
    </row>
    <row r="16787" spans="1:26" customHeight="1" ht="18" hidden="true" outlineLevel="3">
      <c r="A16787" s="2" t="s">
        <v>32461</v>
      </c>
      <c r="B16787" s="3" t="s">
        <v>32462</v>
      </c>
      <c r="C16787" s="2"/>
      <c r="D16787" s="2" t="s">
        <v>16</v>
      </c>
      <c r="E16787" s="4">
        <f>3.00*(1-Z1%)</f>
        <v>3</v>
      </c>
      <c r="F16787" s="2">
        <v>20</v>
      </c>
      <c r="G16787" s="2"/>
    </row>
    <row r="16788" spans="1:26" customHeight="1" ht="18" hidden="true" outlineLevel="3">
      <c r="A16788" s="2" t="s">
        <v>32463</v>
      </c>
      <c r="B16788" s="3" t="s">
        <v>32464</v>
      </c>
      <c r="C16788" s="2"/>
      <c r="D16788" s="2" t="s">
        <v>16</v>
      </c>
      <c r="E16788" s="4">
        <f>3.00*(1-Z1%)</f>
        <v>3</v>
      </c>
      <c r="F16788" s="2">
        <v>3</v>
      </c>
      <c r="G16788" s="2"/>
    </row>
    <row r="16789" spans="1:26" customHeight="1" ht="18" hidden="true" outlineLevel="3">
      <c r="A16789" s="2" t="s">
        <v>32465</v>
      </c>
      <c r="B16789" s="3" t="s">
        <v>32466</v>
      </c>
      <c r="C16789" s="2"/>
      <c r="D16789" s="2" t="s">
        <v>16</v>
      </c>
      <c r="E16789" s="4">
        <f>3.00*(1-Z1%)</f>
        <v>3</v>
      </c>
      <c r="F16789" s="2">
        <v>18</v>
      </c>
      <c r="G16789" s="2"/>
    </row>
    <row r="16790" spans="1:26" customHeight="1" ht="18" hidden="true" outlineLevel="3">
      <c r="A16790" s="2" t="s">
        <v>32467</v>
      </c>
      <c r="B16790" s="3" t="s">
        <v>32468</v>
      </c>
      <c r="C16790" s="2"/>
      <c r="D16790" s="2" t="s">
        <v>16</v>
      </c>
      <c r="E16790" s="4">
        <f>3.00*(1-Z1%)</f>
        <v>3</v>
      </c>
      <c r="F16790" s="2">
        <v>12</v>
      </c>
      <c r="G16790" s="2"/>
    </row>
    <row r="16791" spans="1:26" customHeight="1" ht="18" hidden="true" outlineLevel="3">
      <c r="A16791" s="2" t="s">
        <v>32469</v>
      </c>
      <c r="B16791" s="3" t="s">
        <v>32470</v>
      </c>
      <c r="C16791" s="2"/>
      <c r="D16791" s="2" t="s">
        <v>16</v>
      </c>
      <c r="E16791" s="4">
        <f>3.00*(1-Z1%)</f>
        <v>3</v>
      </c>
      <c r="F16791" s="2">
        <v>15</v>
      </c>
      <c r="G16791" s="2"/>
    </row>
    <row r="16792" spans="1:26" customHeight="1" ht="18" hidden="true" outlineLevel="3">
      <c r="A16792" s="2" t="s">
        <v>32471</v>
      </c>
      <c r="B16792" s="3" t="s">
        <v>32472</v>
      </c>
      <c r="C16792" s="2"/>
      <c r="D16792" s="2" t="s">
        <v>16</v>
      </c>
      <c r="E16792" s="4">
        <f>3.00*(1-Z1%)</f>
        <v>3</v>
      </c>
      <c r="F16792" s="2">
        <v>16</v>
      </c>
      <c r="G16792" s="2"/>
    </row>
    <row r="16793" spans="1:26" customHeight="1" ht="18" hidden="true" outlineLevel="3">
      <c r="A16793" s="2" t="s">
        <v>32473</v>
      </c>
      <c r="B16793" s="3" t="s">
        <v>32474</v>
      </c>
      <c r="C16793" s="2"/>
      <c r="D16793" s="2" t="s">
        <v>16</v>
      </c>
      <c r="E16793" s="4">
        <f>3.00*(1-Z1%)</f>
        <v>3</v>
      </c>
      <c r="F16793" s="2">
        <v>21</v>
      </c>
      <c r="G16793" s="2"/>
    </row>
    <row r="16794" spans="1:26" customHeight="1" ht="18" hidden="true" outlineLevel="3">
      <c r="A16794" s="2" t="s">
        <v>32475</v>
      </c>
      <c r="B16794" s="3" t="s">
        <v>32476</v>
      </c>
      <c r="C16794" s="2"/>
      <c r="D16794" s="2" t="s">
        <v>16</v>
      </c>
      <c r="E16794" s="4">
        <f>3.00*(1-Z1%)</f>
        <v>3</v>
      </c>
      <c r="F16794" s="2">
        <v>5</v>
      </c>
      <c r="G16794" s="2"/>
    </row>
    <row r="16795" spans="1:26" customHeight="1" ht="18" hidden="true" outlineLevel="3">
      <c r="A16795" s="2" t="s">
        <v>32477</v>
      </c>
      <c r="B16795" s="3" t="s">
        <v>32478</v>
      </c>
      <c r="C16795" s="2"/>
      <c r="D16795" s="2" t="s">
        <v>16</v>
      </c>
      <c r="E16795" s="4">
        <f>3.00*(1-Z1%)</f>
        <v>3</v>
      </c>
      <c r="F16795" s="2">
        <v>17</v>
      </c>
      <c r="G16795" s="2"/>
    </row>
    <row r="16796" spans="1:26" customHeight="1" ht="18" hidden="true" outlineLevel="3">
      <c r="A16796" s="2" t="s">
        <v>32479</v>
      </c>
      <c r="B16796" s="3" t="s">
        <v>32480</v>
      </c>
      <c r="C16796" s="2"/>
      <c r="D16796" s="2" t="s">
        <v>16</v>
      </c>
      <c r="E16796" s="4">
        <f>3.00*(1-Z1%)</f>
        <v>3</v>
      </c>
      <c r="F16796" s="2">
        <v>19</v>
      </c>
      <c r="G16796" s="2"/>
    </row>
    <row r="16797" spans="1:26" customHeight="1" ht="18" hidden="true" outlineLevel="3">
      <c r="A16797" s="2" t="s">
        <v>32481</v>
      </c>
      <c r="B16797" s="3" t="s">
        <v>32482</v>
      </c>
      <c r="C16797" s="2"/>
      <c r="D16797" s="2" t="s">
        <v>16</v>
      </c>
      <c r="E16797" s="4">
        <f>3.00*(1-Z1%)</f>
        <v>3</v>
      </c>
      <c r="F16797" s="2">
        <v>20</v>
      </c>
      <c r="G16797" s="2"/>
    </row>
    <row r="16798" spans="1:26" customHeight="1" ht="18" hidden="true" outlineLevel="3">
      <c r="A16798" s="2" t="s">
        <v>32483</v>
      </c>
      <c r="B16798" s="3" t="s">
        <v>32484</v>
      </c>
      <c r="C16798" s="2"/>
      <c r="D16798" s="2" t="s">
        <v>16</v>
      </c>
      <c r="E16798" s="4">
        <f>3.00*(1-Z1%)</f>
        <v>3</v>
      </c>
      <c r="F16798" s="2">
        <v>6</v>
      </c>
      <c r="G16798" s="2"/>
    </row>
    <row r="16799" spans="1:26" customHeight="1" ht="18" hidden="true" outlineLevel="3">
      <c r="A16799" s="2" t="s">
        <v>32485</v>
      </c>
      <c r="B16799" s="3" t="s">
        <v>32486</v>
      </c>
      <c r="C16799" s="2"/>
      <c r="D16799" s="2" t="s">
        <v>16</v>
      </c>
      <c r="E16799" s="4">
        <f>3.00*(1-Z1%)</f>
        <v>3</v>
      </c>
      <c r="F16799" s="2">
        <v>14</v>
      </c>
      <c r="G16799" s="2"/>
    </row>
    <row r="16800" spans="1:26" customHeight="1" ht="18" hidden="true" outlineLevel="3">
      <c r="A16800" s="2" t="s">
        <v>32487</v>
      </c>
      <c r="B16800" s="3" t="s">
        <v>32488</v>
      </c>
      <c r="C16800" s="2"/>
      <c r="D16800" s="2" t="s">
        <v>16</v>
      </c>
      <c r="E16800" s="4">
        <f>3.00*(1-Z1%)</f>
        <v>3</v>
      </c>
      <c r="F16800" s="2">
        <v>15</v>
      </c>
      <c r="G16800" s="2"/>
    </row>
    <row r="16801" spans="1:26" customHeight="1" ht="18" hidden="true" outlineLevel="3">
      <c r="A16801" s="2" t="s">
        <v>32489</v>
      </c>
      <c r="B16801" s="3" t="s">
        <v>32490</v>
      </c>
      <c r="C16801" s="2"/>
      <c r="D16801" s="2" t="s">
        <v>16</v>
      </c>
      <c r="E16801" s="4">
        <f>3.00*(1-Z1%)</f>
        <v>3</v>
      </c>
      <c r="F16801" s="2">
        <v>1</v>
      </c>
      <c r="G16801" s="2"/>
    </row>
    <row r="16802" spans="1:26" customHeight="1" ht="18" hidden="true" outlineLevel="3">
      <c r="A16802" s="2" t="s">
        <v>32491</v>
      </c>
      <c r="B16802" s="3" t="s">
        <v>32492</v>
      </c>
      <c r="C16802" s="2"/>
      <c r="D16802" s="2" t="s">
        <v>16</v>
      </c>
      <c r="E16802" s="4">
        <f>3.00*(1-Z1%)</f>
        <v>3</v>
      </c>
      <c r="F16802" s="2">
        <v>84</v>
      </c>
      <c r="G16802" s="2"/>
    </row>
    <row r="16803" spans="1:26" customHeight="1" ht="18" hidden="true" outlineLevel="3">
      <c r="A16803" s="2" t="s">
        <v>32493</v>
      </c>
      <c r="B16803" s="3" t="s">
        <v>32494</v>
      </c>
      <c r="C16803" s="2"/>
      <c r="D16803" s="2" t="s">
        <v>16</v>
      </c>
      <c r="E16803" s="4">
        <f>3.00*(1-Z1%)</f>
        <v>3</v>
      </c>
      <c r="F16803" s="2">
        <v>18</v>
      </c>
      <c r="G16803" s="2"/>
    </row>
    <row r="16804" spans="1:26" customHeight="1" ht="18" hidden="true" outlineLevel="3">
      <c r="A16804" s="2" t="s">
        <v>32495</v>
      </c>
      <c r="B16804" s="3" t="s">
        <v>32496</v>
      </c>
      <c r="C16804" s="2"/>
      <c r="D16804" s="2" t="s">
        <v>16</v>
      </c>
      <c r="E16804" s="4">
        <f>3.00*(1-Z1%)</f>
        <v>3</v>
      </c>
      <c r="F16804" s="2">
        <v>9</v>
      </c>
      <c r="G16804" s="2"/>
    </row>
    <row r="16805" spans="1:26" customHeight="1" ht="18" hidden="true" outlineLevel="3">
      <c r="A16805" s="2" t="s">
        <v>32497</v>
      </c>
      <c r="B16805" s="3" t="s">
        <v>32498</v>
      </c>
      <c r="C16805" s="2"/>
      <c r="D16805" s="2" t="s">
        <v>16</v>
      </c>
      <c r="E16805" s="4">
        <f>3.00*(1-Z1%)</f>
        <v>3</v>
      </c>
      <c r="F16805" s="2">
        <v>8</v>
      </c>
      <c r="G16805" s="2"/>
    </row>
    <row r="16806" spans="1:26" customHeight="1" ht="18" hidden="true" outlineLevel="3">
      <c r="A16806" s="2" t="s">
        <v>32499</v>
      </c>
      <c r="B16806" s="3" t="s">
        <v>32500</v>
      </c>
      <c r="C16806" s="2"/>
      <c r="D16806" s="2" t="s">
        <v>16</v>
      </c>
      <c r="E16806" s="4">
        <f>3.00*(1-Z1%)</f>
        <v>3</v>
      </c>
      <c r="F16806" s="2">
        <v>1</v>
      </c>
      <c r="G16806" s="2"/>
    </row>
    <row r="16807" spans="1:26" customHeight="1" ht="18" hidden="true" outlineLevel="3">
      <c r="A16807" s="2" t="s">
        <v>32501</v>
      </c>
      <c r="B16807" s="3" t="s">
        <v>32502</v>
      </c>
      <c r="C16807" s="2"/>
      <c r="D16807" s="2" t="s">
        <v>16</v>
      </c>
      <c r="E16807" s="4">
        <f>3.00*(1-Z1%)</f>
        <v>3</v>
      </c>
      <c r="F16807" s="2">
        <v>18</v>
      </c>
      <c r="G16807" s="2"/>
    </row>
    <row r="16808" spans="1:26" customHeight="1" ht="18" hidden="true" outlineLevel="3">
      <c r="A16808" s="2" t="s">
        <v>32503</v>
      </c>
      <c r="B16808" s="3" t="s">
        <v>32504</v>
      </c>
      <c r="C16808" s="2"/>
      <c r="D16808" s="2" t="s">
        <v>16</v>
      </c>
      <c r="E16808" s="4">
        <f>3.00*(1-Z1%)</f>
        <v>3</v>
      </c>
      <c r="F16808" s="2">
        <v>4</v>
      </c>
      <c r="G16808" s="2"/>
    </row>
    <row r="16809" spans="1:26" customHeight="1" ht="18" hidden="true" outlineLevel="3">
      <c r="A16809" s="2" t="s">
        <v>32505</v>
      </c>
      <c r="B16809" s="3" t="s">
        <v>32506</v>
      </c>
      <c r="C16809" s="2"/>
      <c r="D16809" s="2" t="s">
        <v>16</v>
      </c>
      <c r="E16809" s="4">
        <f>3.00*(1-Z1%)</f>
        <v>3</v>
      </c>
      <c r="F16809" s="2">
        <v>20</v>
      </c>
      <c r="G16809" s="2"/>
    </row>
    <row r="16810" spans="1:26" customHeight="1" ht="18" hidden="true" outlineLevel="3">
      <c r="A16810" s="2" t="s">
        <v>32507</v>
      </c>
      <c r="B16810" s="3" t="s">
        <v>32508</v>
      </c>
      <c r="C16810" s="2"/>
      <c r="D16810" s="2" t="s">
        <v>16</v>
      </c>
      <c r="E16810" s="4">
        <f>3.00*(1-Z1%)</f>
        <v>3</v>
      </c>
      <c r="F16810" s="2">
        <v>16</v>
      </c>
      <c r="G16810" s="2"/>
    </row>
    <row r="16811" spans="1:26" customHeight="1" ht="18" hidden="true" outlineLevel="3">
      <c r="A16811" s="2" t="s">
        <v>32509</v>
      </c>
      <c r="B16811" s="3" t="s">
        <v>32510</v>
      </c>
      <c r="C16811" s="2"/>
      <c r="D16811" s="2" t="s">
        <v>16</v>
      </c>
      <c r="E16811" s="4">
        <f>3.00*(1-Z1%)</f>
        <v>3</v>
      </c>
      <c r="F16811" s="2">
        <v>17</v>
      </c>
      <c r="G16811" s="2"/>
    </row>
    <row r="16812" spans="1:26" customHeight="1" ht="18" hidden="true" outlineLevel="3">
      <c r="A16812" s="2" t="s">
        <v>32511</v>
      </c>
      <c r="B16812" s="3" t="s">
        <v>32512</v>
      </c>
      <c r="C16812" s="2"/>
      <c r="D16812" s="2" t="s">
        <v>16</v>
      </c>
      <c r="E16812" s="4">
        <f>3.00*(1-Z1%)</f>
        <v>3</v>
      </c>
      <c r="F16812" s="2">
        <v>10</v>
      </c>
      <c r="G16812" s="2"/>
    </row>
    <row r="16813" spans="1:26" customHeight="1" ht="18" hidden="true" outlineLevel="3">
      <c r="A16813" s="2" t="s">
        <v>32513</v>
      </c>
      <c r="B16813" s="3" t="s">
        <v>32514</v>
      </c>
      <c r="C16813" s="2"/>
      <c r="D16813" s="2" t="s">
        <v>16</v>
      </c>
      <c r="E16813" s="4">
        <f>3.00*(1-Z1%)</f>
        <v>3</v>
      </c>
      <c r="F16813" s="2">
        <v>23</v>
      </c>
      <c r="G16813" s="2"/>
    </row>
    <row r="16814" spans="1:26" customHeight="1" ht="18" hidden="true" outlineLevel="3">
      <c r="A16814" s="2" t="s">
        <v>32515</v>
      </c>
      <c r="B16814" s="3" t="s">
        <v>32516</v>
      </c>
      <c r="C16814" s="2"/>
      <c r="D16814" s="2" t="s">
        <v>16</v>
      </c>
      <c r="E16814" s="4">
        <f>3.00*(1-Z1%)</f>
        <v>3</v>
      </c>
      <c r="F16814" s="2">
        <v>19</v>
      </c>
      <c r="G16814" s="2"/>
    </row>
    <row r="16815" spans="1:26" customHeight="1" ht="18" hidden="true" outlineLevel="3">
      <c r="A16815" s="2" t="s">
        <v>32517</v>
      </c>
      <c r="B16815" s="3" t="s">
        <v>32518</v>
      </c>
      <c r="C16815" s="2"/>
      <c r="D16815" s="2" t="s">
        <v>16</v>
      </c>
      <c r="E16815" s="4">
        <f>3.00*(1-Z1%)</f>
        <v>3</v>
      </c>
      <c r="F16815" s="2">
        <v>3</v>
      </c>
      <c r="G16815" s="2"/>
    </row>
    <row r="16816" spans="1:26" customHeight="1" ht="18" hidden="true" outlineLevel="3">
      <c r="A16816" s="2" t="s">
        <v>32519</v>
      </c>
      <c r="B16816" s="3" t="s">
        <v>32520</v>
      </c>
      <c r="C16816" s="2"/>
      <c r="D16816" s="2" t="s">
        <v>16</v>
      </c>
      <c r="E16816" s="4">
        <f>3.00*(1-Z1%)</f>
        <v>3</v>
      </c>
      <c r="F16816" s="2">
        <v>20</v>
      </c>
      <c r="G16816" s="2"/>
    </row>
    <row r="16817" spans="1:26" customHeight="1" ht="18" hidden="true" outlineLevel="3">
      <c r="A16817" s="2" t="s">
        <v>32521</v>
      </c>
      <c r="B16817" s="3" t="s">
        <v>32522</v>
      </c>
      <c r="C16817" s="2"/>
      <c r="D16817" s="2" t="s">
        <v>16</v>
      </c>
      <c r="E16817" s="4">
        <f>3.00*(1-Z1%)</f>
        <v>3</v>
      </c>
      <c r="F16817" s="2">
        <v>19</v>
      </c>
      <c r="G16817" s="2"/>
    </row>
    <row r="16818" spans="1:26" customHeight="1" ht="18" hidden="true" outlineLevel="3">
      <c r="A16818" s="2" t="s">
        <v>32523</v>
      </c>
      <c r="B16818" s="3" t="s">
        <v>32524</v>
      </c>
      <c r="C16818" s="2"/>
      <c r="D16818" s="2" t="s">
        <v>16</v>
      </c>
      <c r="E16818" s="4">
        <f>3.00*(1-Z1%)</f>
        <v>3</v>
      </c>
      <c r="F16818" s="2">
        <v>16</v>
      </c>
      <c r="G16818" s="2"/>
    </row>
    <row r="16819" spans="1:26" customHeight="1" ht="18" hidden="true" outlineLevel="3">
      <c r="A16819" s="2" t="s">
        <v>32525</v>
      </c>
      <c r="B16819" s="3" t="s">
        <v>32526</v>
      </c>
      <c r="C16819" s="2"/>
      <c r="D16819" s="2" t="s">
        <v>16</v>
      </c>
      <c r="E16819" s="4">
        <f>3.00*(1-Z1%)</f>
        <v>3</v>
      </c>
      <c r="F16819" s="2">
        <v>19</v>
      </c>
      <c r="G16819" s="2"/>
    </row>
    <row r="16820" spans="1:26" customHeight="1" ht="18" hidden="true" outlineLevel="3">
      <c r="A16820" s="2" t="s">
        <v>32527</v>
      </c>
      <c r="B16820" s="3" t="s">
        <v>32528</v>
      </c>
      <c r="C16820" s="2"/>
      <c r="D16820" s="2" t="s">
        <v>16</v>
      </c>
      <c r="E16820" s="4">
        <f>3.00*(1-Z1%)</f>
        <v>3</v>
      </c>
      <c r="F16820" s="2">
        <v>20</v>
      </c>
      <c r="G16820" s="2"/>
    </row>
    <row r="16821" spans="1:26" customHeight="1" ht="18" hidden="true" outlineLevel="3">
      <c r="A16821" s="2" t="s">
        <v>32529</v>
      </c>
      <c r="B16821" s="3" t="s">
        <v>32530</v>
      </c>
      <c r="C16821" s="2"/>
      <c r="D16821" s="2" t="s">
        <v>16</v>
      </c>
      <c r="E16821" s="4">
        <f>3.00*(1-Z1%)</f>
        <v>3</v>
      </c>
      <c r="F16821" s="2">
        <v>15</v>
      </c>
      <c r="G16821" s="2"/>
    </row>
    <row r="16822" spans="1:26" customHeight="1" ht="18" hidden="true" outlineLevel="3">
      <c r="A16822" s="2" t="s">
        <v>32531</v>
      </c>
      <c r="B16822" s="3" t="s">
        <v>32532</v>
      </c>
      <c r="C16822" s="2"/>
      <c r="D16822" s="2" t="s">
        <v>16</v>
      </c>
      <c r="E16822" s="4">
        <f>3.00*(1-Z1%)</f>
        <v>3</v>
      </c>
      <c r="F16822" s="2">
        <v>11</v>
      </c>
      <c r="G16822" s="2"/>
    </row>
    <row r="16823" spans="1:26" customHeight="1" ht="18" hidden="true" outlineLevel="3">
      <c r="A16823" s="2" t="s">
        <v>32533</v>
      </c>
      <c r="B16823" s="3" t="s">
        <v>32534</v>
      </c>
      <c r="C16823" s="2"/>
      <c r="D16823" s="2" t="s">
        <v>16</v>
      </c>
      <c r="E16823" s="4">
        <f>3.00*(1-Z1%)</f>
        <v>3</v>
      </c>
      <c r="F16823" s="2">
        <v>17</v>
      </c>
      <c r="G16823" s="2"/>
    </row>
    <row r="16824" spans="1:26" customHeight="1" ht="18" hidden="true" outlineLevel="3">
      <c r="A16824" s="2" t="s">
        <v>32535</v>
      </c>
      <c r="B16824" s="3" t="s">
        <v>32536</v>
      </c>
      <c r="C16824" s="2"/>
      <c r="D16824" s="2" t="s">
        <v>16</v>
      </c>
      <c r="E16824" s="4">
        <f>3.00*(1-Z1%)</f>
        <v>3</v>
      </c>
      <c r="F16824" s="2">
        <v>18</v>
      </c>
      <c r="G16824" s="2"/>
    </row>
    <row r="16825" spans="1:26" customHeight="1" ht="18" hidden="true" outlineLevel="3">
      <c r="A16825" s="2" t="s">
        <v>32537</v>
      </c>
      <c r="B16825" s="3" t="s">
        <v>32538</v>
      </c>
      <c r="C16825" s="2"/>
      <c r="D16825" s="2" t="s">
        <v>16</v>
      </c>
      <c r="E16825" s="4">
        <f>3.00*(1-Z1%)</f>
        <v>3</v>
      </c>
      <c r="F16825" s="2">
        <v>9</v>
      </c>
      <c r="G16825" s="2"/>
    </row>
    <row r="16826" spans="1:26" customHeight="1" ht="18" hidden="true" outlineLevel="3">
      <c r="A16826" s="2" t="s">
        <v>32539</v>
      </c>
      <c r="B16826" s="3" t="s">
        <v>32540</v>
      </c>
      <c r="C16826" s="2"/>
      <c r="D16826" s="2" t="s">
        <v>16</v>
      </c>
      <c r="E16826" s="4">
        <f>3.00*(1-Z1%)</f>
        <v>3</v>
      </c>
      <c r="F16826" s="2">
        <v>20</v>
      </c>
      <c r="G16826" s="2"/>
    </row>
    <row r="16827" spans="1:26" customHeight="1" ht="18" hidden="true" outlineLevel="3">
      <c r="A16827" s="2" t="s">
        <v>32541</v>
      </c>
      <c r="B16827" s="3" t="s">
        <v>32542</v>
      </c>
      <c r="C16827" s="2"/>
      <c r="D16827" s="2" t="s">
        <v>16</v>
      </c>
      <c r="E16827" s="4">
        <f>3.00*(1-Z1%)</f>
        <v>3</v>
      </c>
      <c r="F16827" s="2">
        <v>16</v>
      </c>
      <c r="G16827" s="2"/>
    </row>
    <row r="16828" spans="1:26" customHeight="1" ht="18" hidden="true" outlineLevel="3">
      <c r="A16828" s="2" t="s">
        <v>32543</v>
      </c>
      <c r="B16828" s="3" t="s">
        <v>32544</v>
      </c>
      <c r="C16828" s="2"/>
      <c r="D16828" s="2" t="s">
        <v>16</v>
      </c>
      <c r="E16828" s="4">
        <f>3.00*(1-Z1%)</f>
        <v>3</v>
      </c>
      <c r="F16828" s="2">
        <v>9</v>
      </c>
      <c r="G16828" s="2"/>
    </row>
    <row r="16829" spans="1:26" customHeight="1" ht="18" hidden="true" outlineLevel="3">
      <c r="A16829" s="2" t="s">
        <v>32545</v>
      </c>
      <c r="B16829" s="3" t="s">
        <v>32546</v>
      </c>
      <c r="C16829" s="2"/>
      <c r="D16829" s="2" t="s">
        <v>16</v>
      </c>
      <c r="E16829" s="4">
        <f>3.00*(1-Z1%)</f>
        <v>3</v>
      </c>
      <c r="F16829" s="2">
        <v>7</v>
      </c>
      <c r="G16829" s="2"/>
    </row>
    <row r="16830" spans="1:26" customHeight="1" ht="18" hidden="true" outlineLevel="3">
      <c r="A16830" s="2" t="s">
        <v>32547</v>
      </c>
      <c r="B16830" s="3" t="s">
        <v>32548</v>
      </c>
      <c r="C16830" s="2"/>
      <c r="D16830" s="2" t="s">
        <v>16</v>
      </c>
      <c r="E16830" s="4">
        <f>3.00*(1-Z1%)</f>
        <v>3</v>
      </c>
      <c r="F16830" s="2">
        <v>18</v>
      </c>
      <c r="G16830" s="2"/>
    </row>
    <row r="16831" spans="1:26" customHeight="1" ht="18" hidden="true" outlineLevel="3">
      <c r="A16831" s="2" t="s">
        <v>32549</v>
      </c>
      <c r="B16831" s="3" t="s">
        <v>32550</v>
      </c>
      <c r="C16831" s="2"/>
      <c r="D16831" s="2" t="s">
        <v>16</v>
      </c>
      <c r="E16831" s="4">
        <f>3.00*(1-Z1%)</f>
        <v>3</v>
      </c>
      <c r="F16831" s="2">
        <v>1</v>
      </c>
      <c r="G16831" s="2"/>
    </row>
    <row r="16832" spans="1:26" customHeight="1" ht="18" hidden="true" outlineLevel="3">
      <c r="A16832" s="2" t="s">
        <v>32551</v>
      </c>
      <c r="B16832" s="3" t="s">
        <v>32552</v>
      </c>
      <c r="C16832" s="2"/>
      <c r="D16832" s="2" t="s">
        <v>16</v>
      </c>
      <c r="E16832" s="4">
        <f>3.00*(1-Z1%)</f>
        <v>3</v>
      </c>
      <c r="F16832" s="2">
        <v>17</v>
      </c>
      <c r="G16832" s="2"/>
    </row>
    <row r="16833" spans="1:26" customHeight="1" ht="18" hidden="true" outlineLevel="3">
      <c r="A16833" s="2" t="s">
        <v>32553</v>
      </c>
      <c r="B16833" s="3" t="s">
        <v>32554</v>
      </c>
      <c r="C16833" s="2"/>
      <c r="D16833" s="2" t="s">
        <v>16</v>
      </c>
      <c r="E16833" s="4">
        <f>3.00*(1-Z1%)</f>
        <v>3</v>
      </c>
      <c r="F16833" s="2">
        <v>17</v>
      </c>
      <c r="G16833" s="2"/>
    </row>
    <row r="16834" spans="1:26" customHeight="1" ht="18" hidden="true" outlineLevel="3">
      <c r="A16834" s="2" t="s">
        <v>32555</v>
      </c>
      <c r="B16834" s="3" t="s">
        <v>32556</v>
      </c>
      <c r="C16834" s="2"/>
      <c r="D16834" s="2" t="s">
        <v>16</v>
      </c>
      <c r="E16834" s="4">
        <f>3.00*(1-Z1%)</f>
        <v>3</v>
      </c>
      <c r="F16834" s="2">
        <v>10</v>
      </c>
      <c r="G16834" s="2"/>
    </row>
    <row r="16835" spans="1:26" customHeight="1" ht="18" hidden="true" outlineLevel="3">
      <c r="A16835" s="2" t="s">
        <v>32557</v>
      </c>
      <c r="B16835" s="3" t="s">
        <v>32558</v>
      </c>
      <c r="C16835" s="2"/>
      <c r="D16835" s="2" t="s">
        <v>16</v>
      </c>
      <c r="E16835" s="4">
        <f>3.00*(1-Z1%)</f>
        <v>3</v>
      </c>
      <c r="F16835" s="2">
        <v>10</v>
      </c>
      <c r="G16835" s="2"/>
    </row>
    <row r="16836" spans="1:26" customHeight="1" ht="18" hidden="true" outlineLevel="3">
      <c r="A16836" s="2" t="s">
        <v>32559</v>
      </c>
      <c r="B16836" s="3" t="s">
        <v>32560</v>
      </c>
      <c r="C16836" s="2"/>
      <c r="D16836" s="2" t="s">
        <v>16</v>
      </c>
      <c r="E16836" s="4">
        <f>3.00*(1-Z1%)</f>
        <v>3</v>
      </c>
      <c r="F16836" s="2">
        <v>20</v>
      </c>
      <c r="G16836" s="2"/>
    </row>
    <row r="16837" spans="1:26" customHeight="1" ht="18" hidden="true" outlineLevel="3">
      <c r="A16837" s="2" t="s">
        <v>32561</v>
      </c>
      <c r="B16837" s="3" t="s">
        <v>32562</v>
      </c>
      <c r="C16837" s="2"/>
      <c r="D16837" s="2" t="s">
        <v>16</v>
      </c>
      <c r="E16837" s="4">
        <f>3.00*(1-Z1%)</f>
        <v>3</v>
      </c>
      <c r="F16837" s="2">
        <v>20</v>
      </c>
      <c r="G16837" s="2"/>
    </row>
    <row r="16838" spans="1:26" customHeight="1" ht="18" hidden="true" outlineLevel="3">
      <c r="A16838" s="2" t="s">
        <v>32563</v>
      </c>
      <c r="B16838" s="3" t="s">
        <v>32564</v>
      </c>
      <c r="C16838" s="2"/>
      <c r="D16838" s="2" t="s">
        <v>16</v>
      </c>
      <c r="E16838" s="4">
        <f>3.00*(1-Z1%)</f>
        <v>3</v>
      </c>
      <c r="F16838" s="2">
        <v>5</v>
      </c>
      <c r="G16838" s="2"/>
    </row>
    <row r="16839" spans="1:26" customHeight="1" ht="18" hidden="true" outlineLevel="3">
      <c r="A16839" s="2" t="s">
        <v>32565</v>
      </c>
      <c r="B16839" s="3" t="s">
        <v>32566</v>
      </c>
      <c r="C16839" s="2"/>
      <c r="D16839" s="2" t="s">
        <v>16</v>
      </c>
      <c r="E16839" s="4">
        <f>3.00*(1-Z1%)</f>
        <v>3</v>
      </c>
      <c r="F16839" s="2">
        <v>20</v>
      </c>
      <c r="G16839" s="2"/>
    </row>
    <row r="16840" spans="1:26" customHeight="1" ht="18" hidden="true" outlineLevel="3">
      <c r="A16840" s="2" t="s">
        <v>32567</v>
      </c>
      <c r="B16840" s="3" t="s">
        <v>32568</v>
      </c>
      <c r="C16840" s="2"/>
      <c r="D16840" s="2" t="s">
        <v>16</v>
      </c>
      <c r="E16840" s="4">
        <f>3.00*(1-Z1%)</f>
        <v>3</v>
      </c>
      <c r="F16840" s="2">
        <v>20</v>
      </c>
      <c r="G16840" s="2"/>
    </row>
    <row r="16841" spans="1:26" customHeight="1" ht="18" hidden="true" outlineLevel="3">
      <c r="A16841" s="2" t="s">
        <v>32569</v>
      </c>
      <c r="B16841" s="3" t="s">
        <v>32570</v>
      </c>
      <c r="C16841" s="2"/>
      <c r="D16841" s="2" t="s">
        <v>16</v>
      </c>
      <c r="E16841" s="4">
        <f>3.00*(1-Z1%)</f>
        <v>3</v>
      </c>
      <c r="F16841" s="2">
        <v>16</v>
      </c>
      <c r="G16841" s="2"/>
    </row>
    <row r="16842" spans="1:26" customHeight="1" ht="18" hidden="true" outlineLevel="3">
      <c r="A16842" s="2" t="s">
        <v>32571</v>
      </c>
      <c r="B16842" s="3" t="s">
        <v>32572</v>
      </c>
      <c r="C16842" s="2"/>
      <c r="D16842" s="2" t="s">
        <v>16</v>
      </c>
      <c r="E16842" s="4">
        <f>3.00*(1-Z1%)</f>
        <v>3</v>
      </c>
      <c r="F16842" s="2">
        <v>11</v>
      </c>
      <c r="G16842" s="2"/>
    </row>
    <row r="16843" spans="1:26" customHeight="1" ht="18" hidden="true" outlineLevel="3">
      <c r="A16843" s="2" t="s">
        <v>32573</v>
      </c>
      <c r="B16843" s="3" t="s">
        <v>32574</v>
      </c>
      <c r="C16843" s="2"/>
      <c r="D16843" s="2" t="s">
        <v>16</v>
      </c>
      <c r="E16843" s="4">
        <f>3.00*(1-Z1%)</f>
        <v>3</v>
      </c>
      <c r="F16843" s="2">
        <v>20</v>
      </c>
      <c r="G16843" s="2"/>
    </row>
    <row r="16844" spans="1:26" customHeight="1" ht="18" hidden="true" outlineLevel="3">
      <c r="A16844" s="2" t="s">
        <v>32575</v>
      </c>
      <c r="B16844" s="3" t="s">
        <v>32576</v>
      </c>
      <c r="C16844" s="2"/>
      <c r="D16844" s="2" t="s">
        <v>16</v>
      </c>
      <c r="E16844" s="4">
        <f>3.00*(1-Z1%)</f>
        <v>3</v>
      </c>
      <c r="F16844" s="2">
        <v>16</v>
      </c>
      <c r="G16844" s="2"/>
    </row>
    <row r="16845" spans="1:26" customHeight="1" ht="18" hidden="true" outlineLevel="3">
      <c r="A16845" s="2" t="s">
        <v>32577</v>
      </c>
      <c r="B16845" s="3" t="s">
        <v>32578</v>
      </c>
      <c r="C16845" s="2"/>
      <c r="D16845" s="2" t="s">
        <v>16</v>
      </c>
      <c r="E16845" s="4">
        <f>3.00*(1-Z1%)</f>
        <v>3</v>
      </c>
      <c r="F16845" s="2">
        <v>3</v>
      </c>
      <c r="G16845" s="2"/>
    </row>
    <row r="16846" spans="1:26" customHeight="1" ht="18" hidden="true" outlineLevel="3">
      <c r="A16846" s="2" t="s">
        <v>32579</v>
      </c>
      <c r="B16846" s="3" t="s">
        <v>32580</v>
      </c>
      <c r="C16846" s="2"/>
      <c r="D16846" s="2" t="s">
        <v>16</v>
      </c>
      <c r="E16846" s="4">
        <f>3.00*(1-Z1%)</f>
        <v>3</v>
      </c>
      <c r="F16846" s="2">
        <v>20</v>
      </c>
      <c r="G16846" s="2"/>
    </row>
    <row r="16847" spans="1:26" customHeight="1" ht="18" hidden="true" outlineLevel="3">
      <c r="A16847" s="2" t="s">
        <v>32581</v>
      </c>
      <c r="B16847" s="3" t="s">
        <v>32582</v>
      </c>
      <c r="C16847" s="2"/>
      <c r="D16847" s="2" t="s">
        <v>16</v>
      </c>
      <c r="E16847" s="4">
        <f>3.00*(1-Z1%)</f>
        <v>3</v>
      </c>
      <c r="F16847" s="2">
        <v>1</v>
      </c>
      <c r="G16847" s="2"/>
    </row>
    <row r="16848" spans="1:26" customHeight="1" ht="18" hidden="true" outlineLevel="3">
      <c r="A16848" s="2" t="s">
        <v>32583</v>
      </c>
      <c r="B16848" s="3" t="s">
        <v>32584</v>
      </c>
      <c r="C16848" s="2"/>
      <c r="D16848" s="2" t="s">
        <v>16</v>
      </c>
      <c r="E16848" s="4">
        <f>3.00*(1-Z1%)</f>
        <v>3</v>
      </c>
      <c r="F16848" s="2">
        <v>14</v>
      </c>
      <c r="G16848" s="2"/>
    </row>
    <row r="16849" spans="1:26" customHeight="1" ht="18" hidden="true" outlineLevel="3">
      <c r="A16849" s="2" t="s">
        <v>32585</v>
      </c>
      <c r="B16849" s="3" t="s">
        <v>32586</v>
      </c>
      <c r="C16849" s="2"/>
      <c r="D16849" s="2" t="s">
        <v>16</v>
      </c>
      <c r="E16849" s="4">
        <f>3.00*(1-Z1%)</f>
        <v>3</v>
      </c>
      <c r="F16849" s="2">
        <v>8</v>
      </c>
      <c r="G16849" s="2"/>
    </row>
    <row r="16850" spans="1:26" customHeight="1" ht="18" hidden="true" outlineLevel="3">
      <c r="A16850" s="2" t="s">
        <v>32587</v>
      </c>
      <c r="B16850" s="3" t="s">
        <v>32588</v>
      </c>
      <c r="C16850" s="2"/>
      <c r="D16850" s="2" t="s">
        <v>16</v>
      </c>
      <c r="E16850" s="4">
        <f>3.00*(1-Z1%)</f>
        <v>3</v>
      </c>
      <c r="F16850" s="2">
        <v>20</v>
      </c>
      <c r="G16850" s="2"/>
    </row>
    <row r="16851" spans="1:26" customHeight="1" ht="18" hidden="true" outlineLevel="3">
      <c r="A16851" s="2" t="s">
        <v>32589</v>
      </c>
      <c r="B16851" s="3" t="s">
        <v>32590</v>
      </c>
      <c r="C16851" s="2"/>
      <c r="D16851" s="2" t="s">
        <v>16</v>
      </c>
      <c r="E16851" s="4">
        <f>3.00*(1-Z1%)</f>
        <v>3</v>
      </c>
      <c r="F16851" s="2">
        <v>3</v>
      </c>
      <c r="G16851" s="2"/>
    </row>
    <row r="16852" spans="1:26" customHeight="1" ht="18" hidden="true" outlineLevel="3">
      <c r="A16852" s="2" t="s">
        <v>32591</v>
      </c>
      <c r="B16852" s="3" t="s">
        <v>32592</v>
      </c>
      <c r="C16852" s="2"/>
      <c r="D16852" s="2" t="s">
        <v>16</v>
      </c>
      <c r="E16852" s="4">
        <f>3.00*(1-Z1%)</f>
        <v>3</v>
      </c>
      <c r="F16852" s="2">
        <v>8</v>
      </c>
      <c r="G16852" s="2"/>
    </row>
    <row r="16853" spans="1:26" customHeight="1" ht="18" hidden="true" outlineLevel="3">
      <c r="A16853" s="2" t="s">
        <v>32593</v>
      </c>
      <c r="B16853" s="3" t="s">
        <v>32594</v>
      </c>
      <c r="C16853" s="2"/>
      <c r="D16853" s="2" t="s">
        <v>16</v>
      </c>
      <c r="E16853" s="4">
        <f>3.00*(1-Z1%)</f>
        <v>3</v>
      </c>
      <c r="F16853" s="2">
        <v>14</v>
      </c>
      <c r="G16853" s="2"/>
    </row>
    <row r="16854" spans="1:26" customHeight="1" ht="18" hidden="true" outlineLevel="3">
      <c r="A16854" s="2" t="s">
        <v>32595</v>
      </c>
      <c r="B16854" s="3" t="s">
        <v>32596</v>
      </c>
      <c r="C16854" s="2"/>
      <c r="D16854" s="2" t="s">
        <v>16</v>
      </c>
      <c r="E16854" s="4">
        <f>3.00*(1-Z1%)</f>
        <v>3</v>
      </c>
      <c r="F16854" s="2">
        <v>20</v>
      </c>
      <c r="G16854" s="2"/>
    </row>
    <row r="16855" spans="1:26" customHeight="1" ht="18" hidden="true" outlineLevel="3">
      <c r="A16855" s="2" t="s">
        <v>32597</v>
      </c>
      <c r="B16855" s="3" t="s">
        <v>32598</v>
      </c>
      <c r="C16855" s="2"/>
      <c r="D16855" s="2" t="s">
        <v>16</v>
      </c>
      <c r="E16855" s="4">
        <f>3.00*(1-Z1%)</f>
        <v>3</v>
      </c>
      <c r="F16855" s="2">
        <v>17</v>
      </c>
      <c r="G16855" s="2"/>
    </row>
    <row r="16856" spans="1:26" customHeight="1" ht="18" hidden="true" outlineLevel="3">
      <c r="A16856" s="2" t="s">
        <v>32599</v>
      </c>
      <c r="B16856" s="3" t="s">
        <v>32600</v>
      </c>
      <c r="C16856" s="2"/>
      <c r="D16856" s="2" t="s">
        <v>16</v>
      </c>
      <c r="E16856" s="4">
        <f>3.00*(1-Z1%)</f>
        <v>3</v>
      </c>
      <c r="F16856" s="2">
        <v>20</v>
      </c>
      <c r="G16856" s="2"/>
    </row>
    <row r="16857" spans="1:26" customHeight="1" ht="18" hidden="true" outlineLevel="3">
      <c r="A16857" s="2" t="s">
        <v>32601</v>
      </c>
      <c r="B16857" s="3" t="s">
        <v>32602</v>
      </c>
      <c r="C16857" s="2"/>
      <c r="D16857" s="2" t="s">
        <v>16</v>
      </c>
      <c r="E16857" s="4">
        <f>3.00*(1-Z1%)</f>
        <v>3</v>
      </c>
      <c r="F16857" s="2">
        <v>19</v>
      </c>
      <c r="G16857" s="2"/>
    </row>
    <row r="16858" spans="1:26" customHeight="1" ht="18" hidden="true" outlineLevel="3">
      <c r="A16858" s="2" t="s">
        <v>32603</v>
      </c>
      <c r="B16858" s="3" t="s">
        <v>32604</v>
      </c>
      <c r="C16858" s="2"/>
      <c r="D16858" s="2" t="s">
        <v>16</v>
      </c>
      <c r="E16858" s="4">
        <f>3.00*(1-Z1%)</f>
        <v>3</v>
      </c>
      <c r="F16858" s="2">
        <v>20</v>
      </c>
      <c r="G16858" s="2"/>
    </row>
    <row r="16859" spans="1:26" customHeight="1" ht="18" hidden="true" outlineLevel="3">
      <c r="A16859" s="2" t="s">
        <v>32605</v>
      </c>
      <c r="B16859" s="3" t="s">
        <v>32606</v>
      </c>
      <c r="C16859" s="2"/>
      <c r="D16859" s="2" t="s">
        <v>16</v>
      </c>
      <c r="E16859" s="4">
        <f>3.00*(1-Z1%)</f>
        <v>3</v>
      </c>
      <c r="F16859" s="2">
        <v>15</v>
      </c>
      <c r="G16859" s="2"/>
    </row>
    <row r="16860" spans="1:26" customHeight="1" ht="18" hidden="true" outlineLevel="3">
      <c r="A16860" s="2" t="s">
        <v>32607</v>
      </c>
      <c r="B16860" s="3" t="s">
        <v>32608</v>
      </c>
      <c r="C16860" s="2"/>
      <c r="D16860" s="2" t="s">
        <v>16</v>
      </c>
      <c r="E16860" s="4">
        <f>3.00*(1-Z1%)</f>
        <v>3</v>
      </c>
      <c r="F16860" s="2">
        <v>19</v>
      </c>
      <c r="G16860" s="2"/>
    </row>
    <row r="16861" spans="1:26" customHeight="1" ht="18" hidden="true" outlineLevel="3">
      <c r="A16861" s="2" t="s">
        <v>32609</v>
      </c>
      <c r="B16861" s="3" t="s">
        <v>32610</v>
      </c>
      <c r="C16861" s="2"/>
      <c r="D16861" s="2" t="s">
        <v>16</v>
      </c>
      <c r="E16861" s="4">
        <f>3.00*(1-Z1%)</f>
        <v>3</v>
      </c>
      <c r="F16861" s="2">
        <v>20</v>
      </c>
      <c r="G16861" s="2"/>
    </row>
    <row r="16862" spans="1:26" customHeight="1" ht="18" hidden="true" outlineLevel="3">
      <c r="A16862" s="2" t="s">
        <v>32611</v>
      </c>
      <c r="B16862" s="3" t="s">
        <v>32612</v>
      </c>
      <c r="C16862" s="2"/>
      <c r="D16862" s="2" t="s">
        <v>16</v>
      </c>
      <c r="E16862" s="4">
        <f>3.00*(1-Z1%)</f>
        <v>3</v>
      </c>
      <c r="F16862" s="2">
        <v>19</v>
      </c>
      <c r="G16862" s="2"/>
    </row>
    <row r="16863" spans="1:26" customHeight="1" ht="18" hidden="true" outlineLevel="3">
      <c r="A16863" s="2" t="s">
        <v>32613</v>
      </c>
      <c r="B16863" s="3" t="s">
        <v>32614</v>
      </c>
      <c r="C16863" s="2"/>
      <c r="D16863" s="2" t="s">
        <v>16</v>
      </c>
      <c r="E16863" s="4">
        <f>3.00*(1-Z1%)</f>
        <v>3</v>
      </c>
      <c r="F16863" s="2">
        <v>13</v>
      </c>
      <c r="G16863" s="2"/>
    </row>
    <row r="16864" spans="1:26" customHeight="1" ht="18" hidden="true" outlineLevel="3">
      <c r="A16864" s="2" t="s">
        <v>32615</v>
      </c>
      <c r="B16864" s="3" t="s">
        <v>32616</v>
      </c>
      <c r="C16864" s="2"/>
      <c r="D16864" s="2" t="s">
        <v>16</v>
      </c>
      <c r="E16864" s="4">
        <f>3.00*(1-Z1%)</f>
        <v>3</v>
      </c>
      <c r="F16864" s="2">
        <v>20</v>
      </c>
      <c r="G16864" s="2"/>
    </row>
    <row r="16865" spans="1:26" customHeight="1" ht="18" hidden="true" outlineLevel="3">
      <c r="A16865" s="2" t="s">
        <v>32617</v>
      </c>
      <c r="B16865" s="3" t="s">
        <v>32618</v>
      </c>
      <c r="C16865" s="2"/>
      <c r="D16865" s="2" t="s">
        <v>16</v>
      </c>
      <c r="E16865" s="4">
        <f>3.00*(1-Z1%)</f>
        <v>3</v>
      </c>
      <c r="F16865" s="2">
        <v>20</v>
      </c>
      <c r="G16865" s="2"/>
    </row>
    <row r="16866" spans="1:26" customHeight="1" ht="18" hidden="true" outlineLevel="3">
      <c r="A16866" s="2" t="s">
        <v>32619</v>
      </c>
      <c r="B16866" s="3" t="s">
        <v>32620</v>
      </c>
      <c r="C16866" s="2"/>
      <c r="D16866" s="2" t="s">
        <v>16</v>
      </c>
      <c r="E16866" s="4">
        <f>3.00*(1-Z1%)</f>
        <v>3</v>
      </c>
      <c r="F16866" s="2">
        <v>17</v>
      </c>
      <c r="G16866" s="2"/>
    </row>
    <row r="16867" spans="1:26" customHeight="1" ht="18" hidden="true" outlineLevel="3">
      <c r="A16867" s="2" t="s">
        <v>32621</v>
      </c>
      <c r="B16867" s="3" t="s">
        <v>32622</v>
      </c>
      <c r="C16867" s="2"/>
      <c r="D16867" s="2" t="s">
        <v>16</v>
      </c>
      <c r="E16867" s="4">
        <f>3.00*(1-Z1%)</f>
        <v>3</v>
      </c>
      <c r="F16867" s="2">
        <v>20</v>
      </c>
      <c r="G16867" s="2"/>
    </row>
    <row r="16868" spans="1:26" customHeight="1" ht="18" hidden="true" outlineLevel="3">
      <c r="A16868" s="2" t="s">
        <v>32623</v>
      </c>
      <c r="B16868" s="3" t="s">
        <v>32624</v>
      </c>
      <c r="C16868" s="2"/>
      <c r="D16868" s="2" t="s">
        <v>16</v>
      </c>
      <c r="E16868" s="4">
        <f>3.00*(1-Z1%)</f>
        <v>3</v>
      </c>
      <c r="F16868" s="2">
        <v>1</v>
      </c>
      <c r="G16868" s="2"/>
    </row>
    <row r="16869" spans="1:26" customHeight="1" ht="18" hidden="true" outlineLevel="3">
      <c r="A16869" s="2" t="s">
        <v>32625</v>
      </c>
      <c r="B16869" s="3" t="s">
        <v>32626</v>
      </c>
      <c r="C16869" s="2"/>
      <c r="D16869" s="2" t="s">
        <v>16</v>
      </c>
      <c r="E16869" s="4">
        <f>3.00*(1-Z1%)</f>
        <v>3</v>
      </c>
      <c r="F16869" s="2">
        <v>18</v>
      </c>
      <c r="G16869" s="2"/>
    </row>
    <row r="16870" spans="1:26" customHeight="1" ht="18" hidden="true" outlineLevel="3">
      <c r="A16870" s="2" t="s">
        <v>32627</v>
      </c>
      <c r="B16870" s="3" t="s">
        <v>32628</v>
      </c>
      <c r="C16870" s="2"/>
      <c r="D16870" s="2" t="s">
        <v>16</v>
      </c>
      <c r="E16870" s="4">
        <f>3.00*(1-Z1%)</f>
        <v>3</v>
      </c>
      <c r="F16870" s="2">
        <v>7</v>
      </c>
      <c r="G16870" s="2"/>
    </row>
    <row r="16871" spans="1:26" customHeight="1" ht="18" hidden="true" outlineLevel="3">
      <c r="A16871" s="2" t="s">
        <v>32629</v>
      </c>
      <c r="B16871" s="3" t="s">
        <v>32630</v>
      </c>
      <c r="C16871" s="2"/>
      <c r="D16871" s="2" t="s">
        <v>16</v>
      </c>
      <c r="E16871" s="4">
        <f>3.00*(1-Z1%)</f>
        <v>3</v>
      </c>
      <c r="F16871" s="2">
        <v>20</v>
      </c>
      <c r="G16871" s="2"/>
    </row>
    <row r="16872" spans="1:26" customHeight="1" ht="18" hidden="true" outlineLevel="3">
      <c r="A16872" s="2" t="s">
        <v>32631</v>
      </c>
      <c r="B16872" s="3" t="s">
        <v>32632</v>
      </c>
      <c r="C16872" s="2"/>
      <c r="D16872" s="2" t="s">
        <v>16</v>
      </c>
      <c r="E16872" s="4">
        <f>3.00*(1-Z1%)</f>
        <v>3</v>
      </c>
      <c r="F16872" s="2">
        <v>10</v>
      </c>
      <c r="G16872" s="2"/>
    </row>
    <row r="16873" spans="1:26" customHeight="1" ht="18" hidden="true" outlineLevel="3">
      <c r="A16873" s="2" t="s">
        <v>32633</v>
      </c>
      <c r="B16873" s="3" t="s">
        <v>32634</v>
      </c>
      <c r="C16873" s="2"/>
      <c r="D16873" s="2" t="s">
        <v>16</v>
      </c>
      <c r="E16873" s="4">
        <f>3.00*(1-Z1%)</f>
        <v>3</v>
      </c>
      <c r="F16873" s="2">
        <v>20</v>
      </c>
      <c r="G16873" s="2"/>
    </row>
    <row r="16874" spans="1:26" customHeight="1" ht="18" hidden="true" outlineLevel="3">
      <c r="A16874" s="2" t="s">
        <v>32635</v>
      </c>
      <c r="B16874" s="3" t="s">
        <v>32636</v>
      </c>
      <c r="C16874" s="2"/>
      <c r="D16874" s="2" t="s">
        <v>16</v>
      </c>
      <c r="E16874" s="4">
        <f>3.00*(1-Z1%)</f>
        <v>3</v>
      </c>
      <c r="F16874" s="2">
        <v>20</v>
      </c>
      <c r="G16874" s="2"/>
    </row>
    <row r="16875" spans="1:26" customHeight="1" ht="18" hidden="true" outlineLevel="3">
      <c r="A16875" s="2" t="s">
        <v>32637</v>
      </c>
      <c r="B16875" s="3" t="s">
        <v>32638</v>
      </c>
      <c r="C16875" s="2"/>
      <c r="D16875" s="2" t="s">
        <v>16</v>
      </c>
      <c r="E16875" s="4">
        <f>3.00*(1-Z1%)</f>
        <v>3</v>
      </c>
      <c r="F16875" s="2">
        <v>15</v>
      </c>
      <c r="G16875" s="2"/>
    </row>
    <row r="16876" spans="1:26" customHeight="1" ht="18" hidden="true" outlineLevel="3">
      <c r="A16876" s="2" t="s">
        <v>32639</v>
      </c>
      <c r="B16876" s="3" t="s">
        <v>32640</v>
      </c>
      <c r="C16876" s="2"/>
      <c r="D16876" s="2" t="s">
        <v>16</v>
      </c>
      <c r="E16876" s="4">
        <f>3.00*(1-Z1%)</f>
        <v>3</v>
      </c>
      <c r="F16876" s="2">
        <v>13</v>
      </c>
      <c r="G16876" s="2"/>
    </row>
    <row r="16877" spans="1:26" customHeight="1" ht="18" hidden="true" outlineLevel="3">
      <c r="A16877" s="2" t="s">
        <v>32641</v>
      </c>
      <c r="B16877" s="3" t="s">
        <v>32642</v>
      </c>
      <c r="C16877" s="2"/>
      <c r="D16877" s="2" t="s">
        <v>16</v>
      </c>
      <c r="E16877" s="4">
        <f>3.00*(1-Z1%)</f>
        <v>3</v>
      </c>
      <c r="F16877" s="2">
        <v>8</v>
      </c>
      <c r="G16877" s="2"/>
    </row>
    <row r="16878" spans="1:26" customHeight="1" ht="18" hidden="true" outlineLevel="3">
      <c r="A16878" s="2" t="s">
        <v>32643</v>
      </c>
      <c r="B16878" s="3" t="s">
        <v>32644</v>
      </c>
      <c r="C16878" s="2"/>
      <c r="D16878" s="2" t="s">
        <v>16</v>
      </c>
      <c r="E16878" s="4">
        <f>3.00*(1-Z1%)</f>
        <v>3</v>
      </c>
      <c r="F16878" s="2">
        <v>18</v>
      </c>
      <c r="G16878" s="2"/>
    </row>
    <row r="16879" spans="1:26" customHeight="1" ht="18" hidden="true" outlineLevel="3">
      <c r="A16879" s="2" t="s">
        <v>32645</v>
      </c>
      <c r="B16879" s="3" t="s">
        <v>32646</v>
      </c>
      <c r="C16879" s="2"/>
      <c r="D16879" s="2" t="s">
        <v>16</v>
      </c>
      <c r="E16879" s="4">
        <f>3.00*(1-Z1%)</f>
        <v>3</v>
      </c>
      <c r="F16879" s="2">
        <v>10</v>
      </c>
      <c r="G16879" s="2"/>
    </row>
    <row r="16880" spans="1:26" customHeight="1" ht="18" hidden="true" outlineLevel="3">
      <c r="A16880" s="2" t="s">
        <v>32647</v>
      </c>
      <c r="B16880" s="3" t="s">
        <v>32648</v>
      </c>
      <c r="C16880" s="2"/>
      <c r="D16880" s="2" t="s">
        <v>16</v>
      </c>
      <c r="E16880" s="4">
        <f>3.00*(1-Z1%)</f>
        <v>3</v>
      </c>
      <c r="F16880" s="2">
        <v>7</v>
      </c>
      <c r="G16880" s="2"/>
    </row>
    <row r="16881" spans="1:26" customHeight="1" ht="18" hidden="true" outlineLevel="3">
      <c r="A16881" s="2" t="s">
        <v>32649</v>
      </c>
      <c r="B16881" s="3" t="s">
        <v>32650</v>
      </c>
      <c r="C16881" s="2"/>
      <c r="D16881" s="2" t="s">
        <v>16</v>
      </c>
      <c r="E16881" s="4">
        <f>3.00*(1-Z1%)</f>
        <v>3</v>
      </c>
      <c r="F16881" s="2">
        <v>20</v>
      </c>
      <c r="G16881" s="2"/>
    </row>
    <row r="16882" spans="1:26" customHeight="1" ht="18" hidden="true" outlineLevel="3">
      <c r="A16882" s="2" t="s">
        <v>32651</v>
      </c>
      <c r="B16882" s="3" t="s">
        <v>32652</v>
      </c>
      <c r="C16882" s="2"/>
      <c r="D16882" s="2" t="s">
        <v>16</v>
      </c>
      <c r="E16882" s="4">
        <f>3.00*(1-Z1%)</f>
        <v>3</v>
      </c>
      <c r="F16882" s="2">
        <v>11</v>
      </c>
      <c r="G16882" s="2"/>
    </row>
    <row r="16883" spans="1:26" customHeight="1" ht="18" hidden="true" outlineLevel="3">
      <c r="A16883" s="2" t="s">
        <v>32653</v>
      </c>
      <c r="B16883" s="3" t="s">
        <v>32654</v>
      </c>
      <c r="C16883" s="2"/>
      <c r="D16883" s="2" t="s">
        <v>16</v>
      </c>
      <c r="E16883" s="4">
        <f>3.00*(1-Z1%)</f>
        <v>3</v>
      </c>
      <c r="F16883" s="2">
        <v>20</v>
      </c>
      <c r="G16883" s="2"/>
    </row>
    <row r="16884" spans="1:26" customHeight="1" ht="18" hidden="true" outlineLevel="3">
      <c r="A16884" s="2" t="s">
        <v>32655</v>
      </c>
      <c r="B16884" s="3" t="s">
        <v>32656</v>
      </c>
      <c r="C16884" s="2"/>
      <c r="D16884" s="2" t="s">
        <v>16</v>
      </c>
      <c r="E16884" s="4">
        <f>3.00*(1-Z1%)</f>
        <v>3</v>
      </c>
      <c r="F16884" s="2">
        <v>13</v>
      </c>
      <c r="G16884" s="2"/>
    </row>
    <row r="16885" spans="1:26" customHeight="1" ht="18" hidden="true" outlineLevel="3">
      <c r="A16885" s="2" t="s">
        <v>32657</v>
      </c>
      <c r="B16885" s="3" t="s">
        <v>32658</v>
      </c>
      <c r="C16885" s="2"/>
      <c r="D16885" s="2" t="s">
        <v>16</v>
      </c>
      <c r="E16885" s="4">
        <f>3.00*(1-Z1%)</f>
        <v>3</v>
      </c>
      <c r="F16885" s="2">
        <v>13</v>
      </c>
      <c r="G16885" s="2"/>
    </row>
    <row r="16886" spans="1:26" customHeight="1" ht="18" hidden="true" outlineLevel="3">
      <c r="A16886" s="2" t="s">
        <v>32659</v>
      </c>
      <c r="B16886" s="3" t="s">
        <v>32660</v>
      </c>
      <c r="C16886" s="2"/>
      <c r="D16886" s="2" t="s">
        <v>16</v>
      </c>
      <c r="E16886" s="4">
        <f>3.00*(1-Z1%)</f>
        <v>3</v>
      </c>
      <c r="F16886" s="2">
        <v>5</v>
      </c>
      <c r="G16886" s="2"/>
    </row>
    <row r="16887" spans="1:26" customHeight="1" ht="18" hidden="true" outlineLevel="3">
      <c r="A16887" s="2" t="s">
        <v>32661</v>
      </c>
      <c r="B16887" s="3" t="s">
        <v>32662</v>
      </c>
      <c r="C16887" s="2"/>
      <c r="D16887" s="2" t="s">
        <v>16</v>
      </c>
      <c r="E16887" s="4">
        <f>3.00*(1-Z1%)</f>
        <v>3</v>
      </c>
      <c r="F16887" s="2">
        <v>16</v>
      </c>
      <c r="G16887" s="2"/>
    </row>
    <row r="16888" spans="1:26" customHeight="1" ht="18" hidden="true" outlineLevel="3">
      <c r="A16888" s="2" t="s">
        <v>32663</v>
      </c>
      <c r="B16888" s="3" t="s">
        <v>32664</v>
      </c>
      <c r="C16888" s="2"/>
      <c r="D16888" s="2" t="s">
        <v>16</v>
      </c>
      <c r="E16888" s="4">
        <f>3.00*(1-Z1%)</f>
        <v>3</v>
      </c>
      <c r="F16888" s="2">
        <v>13</v>
      </c>
      <c r="G16888" s="2"/>
    </row>
    <row r="16889" spans="1:26" customHeight="1" ht="18" hidden="true" outlineLevel="3">
      <c r="A16889" s="2" t="s">
        <v>32665</v>
      </c>
      <c r="B16889" s="3" t="s">
        <v>32666</v>
      </c>
      <c r="C16889" s="2"/>
      <c r="D16889" s="2" t="s">
        <v>16</v>
      </c>
      <c r="E16889" s="4">
        <f>3.00*(1-Z1%)</f>
        <v>3</v>
      </c>
      <c r="F16889" s="2">
        <v>20</v>
      </c>
      <c r="G16889" s="2"/>
    </row>
    <row r="16890" spans="1:26" customHeight="1" ht="18" hidden="true" outlineLevel="3">
      <c r="A16890" s="2" t="s">
        <v>32667</v>
      </c>
      <c r="B16890" s="3" t="s">
        <v>32668</v>
      </c>
      <c r="C16890" s="2"/>
      <c r="D16890" s="2" t="s">
        <v>16</v>
      </c>
      <c r="E16890" s="4">
        <f>3.00*(1-Z1%)</f>
        <v>3</v>
      </c>
      <c r="F16890" s="2">
        <v>17</v>
      </c>
      <c r="G16890" s="2"/>
    </row>
    <row r="16891" spans="1:26" customHeight="1" ht="18" hidden="true" outlineLevel="3">
      <c r="A16891" s="2" t="s">
        <v>32669</v>
      </c>
      <c r="B16891" s="3" t="s">
        <v>32670</v>
      </c>
      <c r="C16891" s="2"/>
      <c r="D16891" s="2" t="s">
        <v>16</v>
      </c>
      <c r="E16891" s="4">
        <f>3.00*(1-Z1%)</f>
        <v>3</v>
      </c>
      <c r="F16891" s="2">
        <v>20</v>
      </c>
      <c r="G16891" s="2"/>
    </row>
    <row r="16892" spans="1:26" customHeight="1" ht="18" hidden="true" outlineLevel="3">
      <c r="A16892" s="2" t="s">
        <v>32671</v>
      </c>
      <c r="B16892" s="3" t="s">
        <v>32672</v>
      </c>
      <c r="C16892" s="2"/>
      <c r="D16892" s="2" t="s">
        <v>16</v>
      </c>
      <c r="E16892" s="4">
        <f>3.00*(1-Z1%)</f>
        <v>3</v>
      </c>
      <c r="F16892" s="2">
        <v>19</v>
      </c>
      <c r="G16892" s="2"/>
    </row>
    <row r="16893" spans="1:26" customHeight="1" ht="18" hidden="true" outlineLevel="3">
      <c r="A16893" s="2" t="s">
        <v>32673</v>
      </c>
      <c r="B16893" s="3" t="s">
        <v>32674</v>
      </c>
      <c r="C16893" s="2"/>
      <c r="D16893" s="2" t="s">
        <v>16</v>
      </c>
      <c r="E16893" s="4">
        <f>3.00*(1-Z1%)</f>
        <v>3</v>
      </c>
      <c r="F16893" s="2">
        <v>18</v>
      </c>
      <c r="G16893" s="2"/>
    </row>
    <row r="16894" spans="1:26" customHeight="1" ht="18" hidden="true" outlineLevel="3">
      <c r="A16894" s="2" t="s">
        <v>32675</v>
      </c>
      <c r="B16894" s="3" t="s">
        <v>32676</v>
      </c>
      <c r="C16894" s="2"/>
      <c r="D16894" s="2" t="s">
        <v>16</v>
      </c>
      <c r="E16894" s="4">
        <f>3.00*(1-Z1%)</f>
        <v>3</v>
      </c>
      <c r="F16894" s="2">
        <v>16</v>
      </c>
      <c r="G16894" s="2"/>
    </row>
    <row r="16895" spans="1:26" customHeight="1" ht="18" hidden="true" outlineLevel="3">
      <c r="A16895" s="2" t="s">
        <v>32677</v>
      </c>
      <c r="B16895" s="3" t="s">
        <v>32678</v>
      </c>
      <c r="C16895" s="2"/>
      <c r="D16895" s="2" t="s">
        <v>16</v>
      </c>
      <c r="E16895" s="4">
        <f>3.00*(1-Z1%)</f>
        <v>3</v>
      </c>
      <c r="F16895" s="2">
        <v>20</v>
      </c>
      <c r="G16895" s="2"/>
    </row>
    <row r="16896" spans="1:26" customHeight="1" ht="18" hidden="true" outlineLevel="3">
      <c r="A16896" s="2" t="s">
        <v>32679</v>
      </c>
      <c r="B16896" s="3" t="s">
        <v>32680</v>
      </c>
      <c r="C16896" s="2"/>
      <c r="D16896" s="2" t="s">
        <v>16</v>
      </c>
      <c r="E16896" s="4">
        <f>3.00*(1-Z1%)</f>
        <v>3</v>
      </c>
      <c r="F16896" s="2">
        <v>16</v>
      </c>
      <c r="G16896" s="2"/>
    </row>
    <row r="16897" spans="1:26" customHeight="1" ht="18" hidden="true" outlineLevel="3">
      <c r="A16897" s="2" t="s">
        <v>32681</v>
      </c>
      <c r="B16897" s="3" t="s">
        <v>32682</v>
      </c>
      <c r="C16897" s="2"/>
      <c r="D16897" s="2" t="s">
        <v>16</v>
      </c>
      <c r="E16897" s="4">
        <f>3.00*(1-Z1%)</f>
        <v>3</v>
      </c>
      <c r="F16897" s="2">
        <v>18</v>
      </c>
      <c r="G16897" s="2"/>
    </row>
    <row r="16898" spans="1:26" customHeight="1" ht="18" hidden="true" outlineLevel="3">
      <c r="A16898" s="2" t="s">
        <v>32683</v>
      </c>
      <c r="B16898" s="3" t="s">
        <v>32684</v>
      </c>
      <c r="C16898" s="2"/>
      <c r="D16898" s="2" t="s">
        <v>16</v>
      </c>
      <c r="E16898" s="4">
        <f>3.00*(1-Z1%)</f>
        <v>3</v>
      </c>
      <c r="F16898" s="2">
        <v>12</v>
      </c>
      <c r="G16898" s="2"/>
    </row>
    <row r="16899" spans="1:26" customHeight="1" ht="18" hidden="true" outlineLevel="3">
      <c r="A16899" s="2" t="s">
        <v>32685</v>
      </c>
      <c r="B16899" s="3" t="s">
        <v>32686</v>
      </c>
      <c r="C16899" s="2"/>
      <c r="D16899" s="2" t="s">
        <v>16</v>
      </c>
      <c r="E16899" s="4">
        <f>3.00*(1-Z1%)</f>
        <v>3</v>
      </c>
      <c r="F16899" s="2">
        <v>20</v>
      </c>
      <c r="G16899" s="2"/>
    </row>
    <row r="16900" spans="1:26" customHeight="1" ht="18" hidden="true" outlineLevel="3">
      <c r="A16900" s="2" t="s">
        <v>32687</v>
      </c>
      <c r="B16900" s="3" t="s">
        <v>32688</v>
      </c>
      <c r="C16900" s="2"/>
      <c r="D16900" s="2" t="s">
        <v>16</v>
      </c>
      <c r="E16900" s="4">
        <f>3.00*(1-Z1%)</f>
        <v>3</v>
      </c>
      <c r="F16900" s="2">
        <v>6</v>
      </c>
      <c r="G16900" s="2"/>
    </row>
    <row r="16901" spans="1:26" customHeight="1" ht="18" hidden="true" outlineLevel="3">
      <c r="A16901" s="2" t="s">
        <v>32689</v>
      </c>
      <c r="B16901" s="3" t="s">
        <v>32690</v>
      </c>
      <c r="C16901" s="2"/>
      <c r="D16901" s="2" t="s">
        <v>16</v>
      </c>
      <c r="E16901" s="4">
        <f>3.00*(1-Z1%)</f>
        <v>3</v>
      </c>
      <c r="F16901" s="2">
        <v>18</v>
      </c>
      <c r="G16901" s="2"/>
    </row>
    <row r="16902" spans="1:26" customHeight="1" ht="18" hidden="true" outlineLevel="3">
      <c r="A16902" s="2" t="s">
        <v>32691</v>
      </c>
      <c r="B16902" s="3" t="s">
        <v>32692</v>
      </c>
      <c r="C16902" s="2"/>
      <c r="D16902" s="2" t="s">
        <v>16</v>
      </c>
      <c r="E16902" s="4">
        <f>3.00*(1-Z1%)</f>
        <v>3</v>
      </c>
      <c r="F16902" s="2">
        <v>14</v>
      </c>
      <c r="G16902" s="2"/>
    </row>
    <row r="16903" spans="1:26" customHeight="1" ht="18" hidden="true" outlineLevel="3">
      <c r="A16903" s="2" t="s">
        <v>32693</v>
      </c>
      <c r="B16903" s="3" t="s">
        <v>32694</v>
      </c>
      <c r="C16903" s="2"/>
      <c r="D16903" s="2" t="s">
        <v>16</v>
      </c>
      <c r="E16903" s="4">
        <f>3.00*(1-Z1%)</f>
        <v>3</v>
      </c>
      <c r="F16903" s="2">
        <v>20</v>
      </c>
      <c r="G16903" s="2"/>
    </row>
    <row r="16904" spans="1:26" customHeight="1" ht="18" hidden="true" outlineLevel="3">
      <c r="A16904" s="2" t="s">
        <v>32695</v>
      </c>
      <c r="B16904" s="3" t="s">
        <v>32696</v>
      </c>
      <c r="C16904" s="2"/>
      <c r="D16904" s="2" t="s">
        <v>16</v>
      </c>
      <c r="E16904" s="4">
        <f>3.00*(1-Z1%)</f>
        <v>3</v>
      </c>
      <c r="F16904" s="2">
        <v>14</v>
      </c>
      <c r="G16904" s="2"/>
    </row>
    <row r="16905" spans="1:26" customHeight="1" ht="18" hidden="true" outlineLevel="3">
      <c r="A16905" s="2" t="s">
        <v>32697</v>
      </c>
      <c r="B16905" s="3" t="s">
        <v>32698</v>
      </c>
      <c r="C16905" s="2"/>
      <c r="D16905" s="2" t="s">
        <v>16</v>
      </c>
      <c r="E16905" s="4">
        <f>10.00*(1-Z1%)</f>
        <v>10</v>
      </c>
      <c r="F16905" s="2">
        <v>29</v>
      </c>
      <c r="G16905" s="2"/>
    </row>
    <row r="16906" spans="1:26" customHeight="1" ht="18" hidden="true" outlineLevel="3">
      <c r="A16906" s="2" t="s">
        <v>32699</v>
      </c>
      <c r="B16906" s="3" t="s">
        <v>32700</v>
      </c>
      <c r="C16906" s="2"/>
      <c r="D16906" s="2" t="s">
        <v>16</v>
      </c>
      <c r="E16906" s="4">
        <f>3.00*(1-Z1%)</f>
        <v>3</v>
      </c>
      <c r="F16906" s="2">
        <v>8</v>
      </c>
      <c r="G16906" s="2"/>
    </row>
    <row r="16907" spans="1:26" customHeight="1" ht="18" hidden="true" outlineLevel="3">
      <c r="A16907" s="2" t="s">
        <v>32701</v>
      </c>
      <c r="B16907" s="3" t="s">
        <v>32702</v>
      </c>
      <c r="C16907" s="2"/>
      <c r="D16907" s="2" t="s">
        <v>16</v>
      </c>
      <c r="E16907" s="4">
        <f>3.00*(1-Z1%)</f>
        <v>3</v>
      </c>
      <c r="F16907" s="2">
        <v>9</v>
      </c>
      <c r="G16907" s="2"/>
    </row>
    <row r="16908" spans="1:26" customHeight="1" ht="18" hidden="true" outlineLevel="3">
      <c r="A16908" s="2" t="s">
        <v>32703</v>
      </c>
      <c r="B16908" s="3" t="s">
        <v>32704</v>
      </c>
      <c r="C16908" s="2"/>
      <c r="D16908" s="2" t="s">
        <v>16</v>
      </c>
      <c r="E16908" s="4">
        <f>3.00*(1-Z1%)</f>
        <v>3</v>
      </c>
      <c r="F16908" s="2">
        <v>20</v>
      </c>
      <c r="G16908" s="2"/>
    </row>
    <row r="16909" spans="1:26" customHeight="1" ht="18" hidden="true" outlineLevel="3">
      <c r="A16909" s="2" t="s">
        <v>32705</v>
      </c>
      <c r="B16909" s="3" t="s">
        <v>32706</v>
      </c>
      <c r="C16909" s="2"/>
      <c r="D16909" s="2" t="s">
        <v>16</v>
      </c>
      <c r="E16909" s="4">
        <f>3.00*(1-Z1%)</f>
        <v>3</v>
      </c>
      <c r="F16909" s="2">
        <v>20</v>
      </c>
      <c r="G16909" s="2"/>
    </row>
    <row r="16910" spans="1:26" customHeight="1" ht="18" hidden="true" outlineLevel="3">
      <c r="A16910" s="2" t="s">
        <v>32707</v>
      </c>
      <c r="B16910" s="3" t="s">
        <v>32708</v>
      </c>
      <c r="C16910" s="2"/>
      <c r="D16910" s="2" t="s">
        <v>16</v>
      </c>
      <c r="E16910" s="4">
        <f>3.00*(1-Z1%)</f>
        <v>3</v>
      </c>
      <c r="F16910" s="2">
        <v>12</v>
      </c>
      <c r="G16910" s="2"/>
    </row>
    <row r="16911" spans="1:26" customHeight="1" ht="18" hidden="true" outlineLevel="3">
      <c r="A16911" s="2" t="s">
        <v>32709</v>
      </c>
      <c r="B16911" s="3" t="s">
        <v>32710</v>
      </c>
      <c r="C16911" s="2"/>
      <c r="D16911" s="2" t="s">
        <v>16</v>
      </c>
      <c r="E16911" s="4">
        <f>10.00*(1-Z1%)</f>
        <v>10</v>
      </c>
      <c r="F16911" s="2">
        <v>16</v>
      </c>
      <c r="G16911" s="2"/>
    </row>
    <row r="16912" spans="1:26" customHeight="1" ht="18" hidden="true" outlineLevel="3">
      <c r="A16912" s="2" t="s">
        <v>32711</v>
      </c>
      <c r="B16912" s="3" t="s">
        <v>32712</v>
      </c>
      <c r="C16912" s="2"/>
      <c r="D16912" s="2" t="s">
        <v>16</v>
      </c>
      <c r="E16912" s="4">
        <f>3.00*(1-Z1%)</f>
        <v>3</v>
      </c>
      <c r="F16912" s="2">
        <v>20</v>
      </c>
      <c r="G16912" s="2"/>
    </row>
    <row r="16913" spans="1:26" customHeight="1" ht="18" hidden="true" outlineLevel="3">
      <c r="A16913" s="2" t="s">
        <v>32713</v>
      </c>
      <c r="B16913" s="3" t="s">
        <v>32714</v>
      </c>
      <c r="C16913" s="2"/>
      <c r="D16913" s="2" t="s">
        <v>16</v>
      </c>
      <c r="E16913" s="4">
        <f>3.00*(1-Z1%)</f>
        <v>3</v>
      </c>
      <c r="F16913" s="2">
        <v>12</v>
      </c>
      <c r="G16913" s="2"/>
    </row>
    <row r="16914" spans="1:26" customHeight="1" ht="18" hidden="true" outlineLevel="3">
      <c r="A16914" s="2" t="s">
        <v>32715</v>
      </c>
      <c r="B16914" s="3" t="s">
        <v>32716</v>
      </c>
      <c r="C16914" s="2"/>
      <c r="D16914" s="2" t="s">
        <v>16</v>
      </c>
      <c r="E16914" s="4">
        <f>3.00*(1-Z1%)</f>
        <v>3</v>
      </c>
      <c r="F16914" s="2">
        <v>12</v>
      </c>
      <c r="G16914" s="2"/>
    </row>
    <row r="16915" spans="1:26" customHeight="1" ht="18" hidden="true" outlineLevel="3">
      <c r="A16915" s="2" t="s">
        <v>32717</v>
      </c>
      <c r="B16915" s="3" t="s">
        <v>32718</v>
      </c>
      <c r="C16915" s="2"/>
      <c r="D16915" s="2" t="s">
        <v>16</v>
      </c>
      <c r="E16915" s="4">
        <f>3.00*(1-Z1%)</f>
        <v>3</v>
      </c>
      <c r="F16915" s="2">
        <v>20</v>
      </c>
      <c r="G16915" s="2"/>
    </row>
    <row r="16916" spans="1:26" customHeight="1" ht="18" hidden="true" outlineLevel="3">
      <c r="A16916" s="2" t="s">
        <v>32719</v>
      </c>
      <c r="B16916" s="3" t="s">
        <v>32720</v>
      </c>
      <c r="C16916" s="2"/>
      <c r="D16916" s="2" t="s">
        <v>16</v>
      </c>
      <c r="E16916" s="4">
        <f>3.00*(1-Z1%)</f>
        <v>3</v>
      </c>
      <c r="F16916" s="2">
        <v>20</v>
      </c>
      <c r="G16916" s="2"/>
    </row>
    <row r="16917" spans="1:26" customHeight="1" ht="18" hidden="true" outlineLevel="3">
      <c r="A16917" s="2" t="s">
        <v>32721</v>
      </c>
      <c r="B16917" s="3" t="s">
        <v>32722</v>
      </c>
      <c r="C16917" s="2"/>
      <c r="D16917" s="2" t="s">
        <v>16</v>
      </c>
      <c r="E16917" s="4">
        <f>3.00*(1-Z1%)</f>
        <v>3</v>
      </c>
      <c r="F16917" s="2">
        <v>20</v>
      </c>
      <c r="G16917" s="2"/>
    </row>
    <row r="16918" spans="1:26" customHeight="1" ht="18" hidden="true" outlineLevel="3">
      <c r="A16918" s="2" t="s">
        <v>32723</v>
      </c>
      <c r="B16918" s="3" t="s">
        <v>32724</v>
      </c>
      <c r="C16918" s="2"/>
      <c r="D16918" s="2" t="s">
        <v>16</v>
      </c>
      <c r="E16918" s="4">
        <f>3.00*(1-Z1%)</f>
        <v>3</v>
      </c>
      <c r="F16918" s="2">
        <v>20</v>
      </c>
      <c r="G16918" s="2"/>
    </row>
    <row r="16919" spans="1:26" customHeight="1" ht="18" hidden="true" outlineLevel="3">
      <c r="A16919" s="2" t="s">
        <v>32725</v>
      </c>
      <c r="B16919" s="3" t="s">
        <v>32726</v>
      </c>
      <c r="C16919" s="2"/>
      <c r="D16919" s="2" t="s">
        <v>16</v>
      </c>
      <c r="E16919" s="4">
        <f>3.00*(1-Z1%)</f>
        <v>3</v>
      </c>
      <c r="F16919" s="2">
        <v>19</v>
      </c>
      <c r="G16919" s="2"/>
    </row>
    <row r="16920" spans="1:26" customHeight="1" ht="18" hidden="true" outlineLevel="3">
      <c r="A16920" s="2" t="s">
        <v>32727</v>
      </c>
      <c r="B16920" s="3" t="s">
        <v>32728</v>
      </c>
      <c r="C16920" s="2"/>
      <c r="D16920" s="2" t="s">
        <v>16</v>
      </c>
      <c r="E16920" s="4">
        <f>3.00*(1-Z1%)</f>
        <v>3</v>
      </c>
      <c r="F16920" s="2">
        <v>22</v>
      </c>
      <c r="G16920" s="2"/>
    </row>
    <row r="16921" spans="1:26" customHeight="1" ht="18" hidden="true" outlineLevel="3">
      <c r="A16921" s="2" t="s">
        <v>32729</v>
      </c>
      <c r="B16921" s="3" t="s">
        <v>32730</v>
      </c>
      <c r="C16921" s="2"/>
      <c r="D16921" s="2" t="s">
        <v>16</v>
      </c>
      <c r="E16921" s="4">
        <f>3.00*(1-Z1%)</f>
        <v>3</v>
      </c>
      <c r="F16921" s="2">
        <v>20</v>
      </c>
      <c r="G16921" s="2"/>
    </row>
    <row r="16922" spans="1:26" customHeight="1" ht="18" hidden="true" outlineLevel="3">
      <c r="A16922" s="2" t="s">
        <v>32731</v>
      </c>
      <c r="B16922" s="3" t="s">
        <v>32732</v>
      </c>
      <c r="C16922" s="2"/>
      <c r="D16922" s="2" t="s">
        <v>16</v>
      </c>
      <c r="E16922" s="4">
        <f>3.00*(1-Z1%)</f>
        <v>3</v>
      </c>
      <c r="F16922" s="2">
        <v>18</v>
      </c>
      <c r="G16922" s="2"/>
    </row>
    <row r="16923" spans="1:26" customHeight="1" ht="35" hidden="true" outlineLevel="3">
      <c r="A16923" s="5" t="s">
        <v>32733</v>
      </c>
      <c r="B16923" s="5"/>
      <c r="C16923" s="5"/>
      <c r="D16923" s="5"/>
      <c r="E16923" s="5"/>
      <c r="F16923" s="5"/>
      <c r="G16923" s="5"/>
    </row>
    <row r="16924" spans="1:26" customHeight="1" ht="18" hidden="true" outlineLevel="3">
      <c r="A16924" s="2" t="s">
        <v>32734</v>
      </c>
      <c r="B16924" s="3" t="s">
        <v>32735</v>
      </c>
      <c r="C16924" s="2"/>
      <c r="D16924" s="2" t="s">
        <v>16</v>
      </c>
      <c r="E16924" s="4">
        <f>170.00*(1-Z1%)</f>
        <v>170</v>
      </c>
      <c r="F16924" s="2">
        <v>4</v>
      </c>
      <c r="G16924" s="2"/>
    </row>
    <row r="16925" spans="1:26" customHeight="1" ht="18" hidden="true" outlineLevel="3">
      <c r="A16925" s="2" t="s">
        <v>32736</v>
      </c>
      <c r="B16925" s="3" t="s">
        <v>32737</v>
      </c>
      <c r="C16925" s="2"/>
      <c r="D16925" s="2" t="s">
        <v>16</v>
      </c>
      <c r="E16925" s="4">
        <f>200.00*(1-Z1%)</f>
        <v>200</v>
      </c>
      <c r="F16925" s="2">
        <v>3</v>
      </c>
      <c r="G16925" s="2"/>
    </row>
    <row r="16926" spans="1:26" customHeight="1" ht="36" hidden="true" outlineLevel="3">
      <c r="A16926" s="2" t="s">
        <v>32738</v>
      </c>
      <c r="B16926" s="3" t="s">
        <v>32739</v>
      </c>
      <c r="C16926" s="2"/>
      <c r="D16926" s="2" t="s">
        <v>16</v>
      </c>
      <c r="E16926" s="4">
        <f>175.00*(1-Z1%)</f>
        <v>175</v>
      </c>
      <c r="F16926" s="2">
        <v>2</v>
      </c>
      <c r="G16926" s="2"/>
    </row>
    <row r="16927" spans="1:26" customHeight="1" ht="36" hidden="true" outlineLevel="3">
      <c r="A16927" s="2" t="s">
        <v>32740</v>
      </c>
      <c r="B16927" s="3" t="s">
        <v>32741</v>
      </c>
      <c r="C16927" s="2"/>
      <c r="D16927" s="2" t="s">
        <v>16</v>
      </c>
      <c r="E16927" s="4">
        <f>200.00*(1-Z1%)</f>
        <v>200</v>
      </c>
      <c r="F16927" s="2">
        <v>2</v>
      </c>
      <c r="G16927" s="2"/>
    </row>
    <row r="16928" spans="1:26" customHeight="1" ht="36" hidden="true" outlineLevel="3">
      <c r="A16928" s="2" t="s">
        <v>32742</v>
      </c>
      <c r="B16928" s="3" t="s">
        <v>32743</v>
      </c>
      <c r="C16928" s="2"/>
      <c r="D16928" s="2" t="s">
        <v>16</v>
      </c>
      <c r="E16928" s="4">
        <f>180.00*(1-Z1%)</f>
        <v>180</v>
      </c>
      <c r="F16928" s="2">
        <v>5</v>
      </c>
      <c r="G16928" s="2"/>
    </row>
    <row r="16929" spans="1:26" customHeight="1" ht="36" hidden="true" outlineLevel="3">
      <c r="A16929" s="2" t="s">
        <v>32744</v>
      </c>
      <c r="B16929" s="3" t="s">
        <v>32745</v>
      </c>
      <c r="C16929" s="2"/>
      <c r="D16929" s="2" t="s">
        <v>16</v>
      </c>
      <c r="E16929" s="4">
        <f>200.00*(1-Z1%)</f>
        <v>200</v>
      </c>
      <c r="F16929" s="2">
        <v>3</v>
      </c>
      <c r="G16929" s="2"/>
    </row>
    <row r="16930" spans="1:26" customHeight="1" ht="36" hidden="true" outlineLevel="3">
      <c r="A16930" s="2" t="s">
        <v>32746</v>
      </c>
      <c r="B16930" s="3" t="s">
        <v>32747</v>
      </c>
      <c r="C16930" s="2"/>
      <c r="D16930" s="2" t="s">
        <v>16</v>
      </c>
      <c r="E16930" s="4">
        <f>790.00*(1-Z1%)</f>
        <v>790</v>
      </c>
      <c r="F16930" s="2">
        <v>1</v>
      </c>
      <c r="G16930" s="2"/>
    </row>
    <row r="16931" spans="1:26" customHeight="1" ht="18" hidden="true" outlineLevel="3">
      <c r="A16931" s="2" t="s">
        <v>32748</v>
      </c>
      <c r="B16931" s="3" t="s">
        <v>32749</v>
      </c>
      <c r="C16931" s="2"/>
      <c r="D16931" s="2" t="s">
        <v>16</v>
      </c>
      <c r="E16931" s="4">
        <f>150.00*(1-Z1%)</f>
        <v>150</v>
      </c>
      <c r="F16931" s="2">
        <v>3</v>
      </c>
      <c r="G16931" s="2"/>
    </row>
    <row r="16932" spans="1:26" customHeight="1" ht="36" hidden="true" outlineLevel="3">
      <c r="A16932" s="2" t="s">
        <v>32750</v>
      </c>
      <c r="B16932" s="3" t="s">
        <v>32751</v>
      </c>
      <c r="C16932" s="2"/>
      <c r="D16932" s="2" t="s">
        <v>16</v>
      </c>
      <c r="E16932" s="4">
        <f>200.00*(1-Z1%)</f>
        <v>200</v>
      </c>
      <c r="F16932" s="2">
        <v>1</v>
      </c>
      <c r="G16932" s="2"/>
    </row>
    <row r="16933" spans="1:26" customHeight="1" ht="18" hidden="true" outlineLevel="3">
      <c r="A16933" s="2" t="s">
        <v>32752</v>
      </c>
      <c r="B16933" s="3" t="s">
        <v>32753</v>
      </c>
      <c r="C16933" s="2"/>
      <c r="D16933" s="2" t="s">
        <v>16</v>
      </c>
      <c r="E16933" s="4">
        <f>180.00*(1-Z1%)</f>
        <v>180</v>
      </c>
      <c r="F16933" s="2">
        <v>4</v>
      </c>
      <c r="G16933" s="2"/>
    </row>
    <row r="16934" spans="1:26" customHeight="1" ht="36" hidden="true" outlineLevel="3">
      <c r="A16934" s="2" t="s">
        <v>32754</v>
      </c>
      <c r="B16934" s="3" t="s">
        <v>32755</v>
      </c>
      <c r="C16934" s="2"/>
      <c r="D16934" s="2" t="s">
        <v>16</v>
      </c>
      <c r="E16934" s="4">
        <f>190.00*(1-Z1%)</f>
        <v>190</v>
      </c>
      <c r="F16934" s="2">
        <v>3</v>
      </c>
      <c r="G16934" s="2"/>
    </row>
    <row r="16935" spans="1:26" customHeight="1" ht="36" hidden="true" outlineLevel="3">
      <c r="A16935" s="2" t="s">
        <v>32756</v>
      </c>
      <c r="B16935" s="3" t="s">
        <v>32757</v>
      </c>
      <c r="C16935" s="2"/>
      <c r="D16935" s="2" t="s">
        <v>16</v>
      </c>
      <c r="E16935" s="4">
        <f>200.00*(1-Z1%)</f>
        <v>200</v>
      </c>
      <c r="F16935" s="2">
        <v>5</v>
      </c>
      <c r="G16935" s="2"/>
    </row>
    <row r="16936" spans="1:26" customHeight="1" ht="18" hidden="true" outlineLevel="3">
      <c r="A16936" s="2" t="s">
        <v>32758</v>
      </c>
      <c r="B16936" s="3" t="s">
        <v>32759</v>
      </c>
      <c r="C16936" s="2"/>
      <c r="D16936" s="2" t="s">
        <v>16</v>
      </c>
      <c r="E16936" s="4">
        <f>200.00*(1-Z1%)</f>
        <v>200</v>
      </c>
      <c r="F16936" s="2">
        <v>1</v>
      </c>
      <c r="G16936" s="2"/>
    </row>
    <row r="16937" spans="1:26" customHeight="1" ht="35" hidden="true" outlineLevel="2">
      <c r="A16937" s="5" t="s">
        <v>32760</v>
      </c>
      <c r="B16937" s="5"/>
      <c r="C16937" s="5"/>
      <c r="D16937" s="5"/>
      <c r="E16937" s="5"/>
      <c r="F16937" s="5"/>
      <c r="G16937" s="5"/>
    </row>
    <row r="16938" spans="1:26" customHeight="1" ht="35" hidden="true" outlineLevel="3">
      <c r="A16938" s="5" t="s">
        <v>32761</v>
      </c>
      <c r="B16938" s="5"/>
      <c r="C16938" s="5"/>
      <c r="D16938" s="5"/>
      <c r="E16938" s="5"/>
      <c r="F16938" s="5"/>
      <c r="G16938" s="5"/>
    </row>
    <row r="16939" spans="1:26" customHeight="1" ht="18" hidden="true" outlineLevel="3">
      <c r="A16939" s="2" t="s">
        <v>32762</v>
      </c>
      <c r="B16939" s="3" t="s">
        <v>32763</v>
      </c>
      <c r="C16939" s="2"/>
      <c r="D16939" s="2" t="s">
        <v>16</v>
      </c>
      <c r="E16939" s="4">
        <f>130.00*(1-Z1%)</f>
        <v>130</v>
      </c>
      <c r="F16939" s="2">
        <v>3</v>
      </c>
      <c r="G16939" s="2"/>
    </row>
    <row r="16940" spans="1:26" customHeight="1" ht="18" hidden="true" outlineLevel="3">
      <c r="A16940" s="2" t="s">
        <v>32764</v>
      </c>
      <c r="B16940" s="3" t="s">
        <v>32765</v>
      </c>
      <c r="C16940" s="2"/>
      <c r="D16940" s="2" t="s">
        <v>16</v>
      </c>
      <c r="E16940" s="4">
        <f>130.00*(1-Z1%)</f>
        <v>130</v>
      </c>
      <c r="F16940" s="2">
        <v>2</v>
      </c>
      <c r="G16940" s="2"/>
    </row>
    <row r="16941" spans="1:26" customHeight="1" ht="18" hidden="true" outlineLevel="3">
      <c r="A16941" s="2" t="s">
        <v>32766</v>
      </c>
      <c r="B16941" s="3" t="s">
        <v>32767</v>
      </c>
      <c r="C16941" s="2"/>
      <c r="D16941" s="2" t="s">
        <v>16</v>
      </c>
      <c r="E16941" s="4">
        <f>120.00*(1-Z1%)</f>
        <v>120</v>
      </c>
      <c r="F16941" s="2">
        <v>3</v>
      </c>
      <c r="G16941" s="2"/>
    </row>
    <row r="16942" spans="1:26" customHeight="1" ht="18" hidden="true" outlineLevel="3">
      <c r="A16942" s="2" t="s">
        <v>32768</v>
      </c>
      <c r="B16942" s="3" t="s">
        <v>32769</v>
      </c>
      <c r="C16942" s="2"/>
      <c r="D16942" s="2" t="s">
        <v>16</v>
      </c>
      <c r="E16942" s="4">
        <f>150.00*(1-Z1%)</f>
        <v>150</v>
      </c>
      <c r="F16942" s="2">
        <v>4</v>
      </c>
      <c r="G16942" s="2"/>
    </row>
    <row r="16943" spans="1:26" customHeight="1" ht="18" hidden="true" outlineLevel="3">
      <c r="A16943" s="2" t="s">
        <v>32770</v>
      </c>
      <c r="B16943" s="3" t="s">
        <v>32771</v>
      </c>
      <c r="C16943" s="2"/>
      <c r="D16943" s="2" t="s">
        <v>16</v>
      </c>
      <c r="E16943" s="4">
        <f>230.00*(1-Z1%)</f>
        <v>230</v>
      </c>
      <c r="F16943" s="2">
        <v>1</v>
      </c>
      <c r="G16943" s="2"/>
    </row>
    <row r="16944" spans="1:26" customHeight="1" ht="18" hidden="true" outlineLevel="3">
      <c r="A16944" s="2" t="s">
        <v>32772</v>
      </c>
      <c r="B16944" s="3" t="s">
        <v>32773</v>
      </c>
      <c r="C16944" s="2"/>
      <c r="D16944" s="2" t="s">
        <v>16</v>
      </c>
      <c r="E16944" s="4">
        <f>295.00*(1-Z1%)</f>
        <v>295</v>
      </c>
      <c r="F16944" s="2">
        <v>3</v>
      </c>
      <c r="G16944" s="2"/>
    </row>
    <row r="16945" spans="1:26" customHeight="1" ht="18" hidden="true" outlineLevel="3">
      <c r="A16945" s="2" t="s">
        <v>32774</v>
      </c>
      <c r="B16945" s="3" t="s">
        <v>32775</v>
      </c>
      <c r="C16945" s="2"/>
      <c r="D16945" s="2" t="s">
        <v>16</v>
      </c>
      <c r="E16945" s="4">
        <f>390.00*(1-Z1%)</f>
        <v>390</v>
      </c>
      <c r="F16945" s="2">
        <v>3</v>
      </c>
      <c r="G16945" s="2"/>
    </row>
    <row r="16946" spans="1:26" customHeight="1" ht="35" hidden="true" outlineLevel="3">
      <c r="A16946" s="5" t="s">
        <v>32776</v>
      </c>
      <c r="B16946" s="5"/>
      <c r="C16946" s="5"/>
      <c r="D16946" s="5"/>
      <c r="E16946" s="5"/>
      <c r="F16946" s="5"/>
      <c r="G16946" s="5"/>
    </row>
    <row r="16947" spans="1:26" customHeight="1" ht="36" hidden="true" outlineLevel="3">
      <c r="A16947" s="2" t="s">
        <v>32777</v>
      </c>
      <c r="B16947" s="3" t="s">
        <v>32778</v>
      </c>
      <c r="C16947" s="2"/>
      <c r="D16947" s="2" t="s">
        <v>16</v>
      </c>
      <c r="E16947" s="4">
        <f>1050.00*(1-Z1%)</f>
        <v>1050</v>
      </c>
      <c r="F16947" s="2">
        <v>2</v>
      </c>
      <c r="G16947" s="2"/>
    </row>
    <row r="16948" spans="1:26" customHeight="1" ht="36" hidden="true" outlineLevel="3">
      <c r="A16948" s="2" t="s">
        <v>32779</v>
      </c>
      <c r="B16948" s="3" t="s">
        <v>32780</v>
      </c>
      <c r="C16948" s="2"/>
      <c r="D16948" s="2" t="s">
        <v>16</v>
      </c>
      <c r="E16948" s="4">
        <f>1360.00*(1-Z1%)</f>
        <v>1360</v>
      </c>
      <c r="F16948" s="2">
        <v>2</v>
      </c>
      <c r="G16948" s="2"/>
    </row>
    <row r="16949" spans="1:26" customHeight="1" ht="35" hidden="true" outlineLevel="3">
      <c r="A16949" s="5" t="s">
        <v>32781</v>
      </c>
      <c r="B16949" s="5"/>
      <c r="C16949" s="5"/>
      <c r="D16949" s="5"/>
      <c r="E16949" s="5"/>
      <c r="F16949" s="5"/>
      <c r="G16949" s="5"/>
    </row>
    <row r="16950" spans="1:26" customHeight="1" ht="18" hidden="true" outlineLevel="3">
      <c r="A16950" s="2" t="s">
        <v>32782</v>
      </c>
      <c r="B16950" s="3" t="s">
        <v>32783</v>
      </c>
      <c r="C16950" s="2"/>
      <c r="D16950" s="2" t="s">
        <v>16</v>
      </c>
      <c r="E16950" s="4">
        <f>370.00*(1-Z1%)</f>
        <v>370</v>
      </c>
      <c r="F16950" s="2">
        <v>4</v>
      </c>
      <c r="G16950" s="2"/>
    </row>
    <row r="16951" spans="1:26" customHeight="1" ht="18" hidden="true" outlineLevel="3">
      <c r="A16951" s="2" t="s">
        <v>32784</v>
      </c>
      <c r="B16951" s="3" t="s">
        <v>32785</v>
      </c>
      <c r="C16951" s="2"/>
      <c r="D16951" s="2" t="s">
        <v>16</v>
      </c>
      <c r="E16951" s="4">
        <f>280.00*(1-Z1%)</f>
        <v>280</v>
      </c>
      <c r="F16951" s="2">
        <v>1</v>
      </c>
      <c r="G16951" s="2"/>
    </row>
    <row r="16952" spans="1:26" customHeight="1" ht="18" hidden="true" outlineLevel="3">
      <c r="A16952" s="2" t="s">
        <v>32786</v>
      </c>
      <c r="B16952" s="3" t="s">
        <v>32787</v>
      </c>
      <c r="C16952" s="2"/>
      <c r="D16952" s="2" t="s">
        <v>16</v>
      </c>
      <c r="E16952" s="4">
        <f>300.00*(1-Z1%)</f>
        <v>300</v>
      </c>
      <c r="F16952" s="2">
        <v>1</v>
      </c>
      <c r="G16952" s="2"/>
    </row>
    <row r="16953" spans="1:26" customHeight="1" ht="18" hidden="true" outlineLevel="3">
      <c r="A16953" s="2" t="s">
        <v>32788</v>
      </c>
      <c r="B16953" s="3" t="s">
        <v>32789</v>
      </c>
      <c r="C16953" s="2"/>
      <c r="D16953" s="2" t="s">
        <v>16</v>
      </c>
      <c r="E16953" s="4">
        <f>200.00*(1-Z1%)</f>
        <v>200</v>
      </c>
      <c r="F16953" s="2">
        <v>2</v>
      </c>
      <c r="G16953" s="2"/>
    </row>
    <row r="16954" spans="1:26" customHeight="1" ht="36" hidden="true" outlineLevel="3">
      <c r="A16954" s="2" t="s">
        <v>32790</v>
      </c>
      <c r="B16954" s="3" t="s">
        <v>32791</v>
      </c>
      <c r="C16954" s="2"/>
      <c r="D16954" s="2" t="s">
        <v>16</v>
      </c>
      <c r="E16954" s="4">
        <f>150.00*(1-Z1%)</f>
        <v>150</v>
      </c>
      <c r="F16954" s="2">
        <v>1</v>
      </c>
      <c r="G16954" s="2"/>
    </row>
    <row r="16955" spans="1:26" customHeight="1" ht="36" hidden="true" outlineLevel="3">
      <c r="A16955" s="2" t="s">
        <v>32792</v>
      </c>
      <c r="B16955" s="3" t="s">
        <v>32793</v>
      </c>
      <c r="C16955" s="2"/>
      <c r="D16955" s="2" t="s">
        <v>16</v>
      </c>
      <c r="E16955" s="4">
        <f>110.00*(1-Z1%)</f>
        <v>110</v>
      </c>
      <c r="F16955" s="2">
        <v>5</v>
      </c>
      <c r="G16955" s="2"/>
    </row>
    <row r="16956" spans="1:26" customHeight="1" ht="18" hidden="true" outlineLevel="3">
      <c r="A16956" s="2" t="s">
        <v>32794</v>
      </c>
      <c r="B16956" s="3" t="s">
        <v>32795</v>
      </c>
      <c r="C16956" s="2"/>
      <c r="D16956" s="2" t="s">
        <v>16</v>
      </c>
      <c r="E16956" s="4">
        <f>100.00*(1-Z1%)</f>
        <v>100</v>
      </c>
      <c r="F16956" s="2">
        <v>2</v>
      </c>
      <c r="G16956" s="2"/>
    </row>
    <row r="16957" spans="1:26" customHeight="1" ht="18" hidden="true" outlineLevel="3">
      <c r="A16957" s="2" t="s">
        <v>32796</v>
      </c>
      <c r="B16957" s="3" t="s">
        <v>32797</v>
      </c>
      <c r="C16957" s="2"/>
      <c r="D16957" s="2" t="s">
        <v>16</v>
      </c>
      <c r="E16957" s="4">
        <f>100.00*(1-Z1%)</f>
        <v>100</v>
      </c>
      <c r="F16957" s="2">
        <v>4</v>
      </c>
      <c r="G16957" s="2"/>
    </row>
    <row r="16958" spans="1:26" customHeight="1" ht="18" hidden="true" outlineLevel="3">
      <c r="A16958" s="2" t="s">
        <v>32798</v>
      </c>
      <c r="B16958" s="3" t="s">
        <v>32799</v>
      </c>
      <c r="C16958" s="2"/>
      <c r="D16958" s="2" t="s">
        <v>16</v>
      </c>
      <c r="E16958" s="4">
        <f>120.00*(1-Z1%)</f>
        <v>120</v>
      </c>
      <c r="F16958" s="2">
        <v>5</v>
      </c>
      <c r="G16958" s="2"/>
    </row>
    <row r="16959" spans="1:26" customHeight="1" ht="18" hidden="true" outlineLevel="3">
      <c r="A16959" s="2" t="s">
        <v>32800</v>
      </c>
      <c r="B16959" s="3" t="s">
        <v>32801</v>
      </c>
      <c r="C16959" s="2"/>
      <c r="D16959" s="2" t="s">
        <v>16</v>
      </c>
      <c r="E16959" s="4">
        <f>100.00*(1-Z1%)</f>
        <v>100</v>
      </c>
      <c r="F16959" s="2">
        <v>3</v>
      </c>
      <c r="G16959" s="2"/>
    </row>
    <row r="16960" spans="1:26" customHeight="1" ht="18" hidden="true" outlineLevel="3">
      <c r="A16960" s="2" t="s">
        <v>32802</v>
      </c>
      <c r="B16960" s="3" t="s">
        <v>32803</v>
      </c>
      <c r="C16960" s="2"/>
      <c r="D16960" s="2" t="s">
        <v>16</v>
      </c>
      <c r="E16960" s="4">
        <f>100.00*(1-Z1%)</f>
        <v>100</v>
      </c>
      <c r="F16960" s="2">
        <v>3</v>
      </c>
      <c r="G16960" s="2"/>
    </row>
    <row r="16961" spans="1:26" customHeight="1" ht="18" hidden="true" outlineLevel="3">
      <c r="A16961" s="2" t="s">
        <v>32804</v>
      </c>
      <c r="B16961" s="3" t="s">
        <v>32805</v>
      </c>
      <c r="C16961" s="2"/>
      <c r="D16961" s="2" t="s">
        <v>16</v>
      </c>
      <c r="E16961" s="4">
        <f>50.00*(1-Z1%)</f>
        <v>50</v>
      </c>
      <c r="F16961" s="2">
        <v>4</v>
      </c>
      <c r="G16961" s="2"/>
    </row>
    <row r="16962" spans="1:26" customHeight="1" ht="35" hidden="true" outlineLevel="3">
      <c r="A16962" s="5" t="s">
        <v>32806</v>
      </c>
      <c r="B16962" s="5"/>
      <c r="C16962" s="5"/>
      <c r="D16962" s="5"/>
      <c r="E16962" s="5"/>
      <c r="F16962" s="5"/>
      <c r="G16962" s="5"/>
    </row>
    <row r="16963" spans="1:26" customHeight="1" ht="18" hidden="true" outlineLevel="3">
      <c r="A16963" s="2" t="s">
        <v>32807</v>
      </c>
      <c r="B16963" s="3" t="s">
        <v>32808</v>
      </c>
      <c r="C16963" s="2"/>
      <c r="D16963" s="2" t="s">
        <v>16</v>
      </c>
      <c r="E16963" s="4">
        <f>250.00*(1-Z1%)</f>
        <v>250</v>
      </c>
      <c r="F16963" s="2">
        <v>1</v>
      </c>
      <c r="G16963" s="2"/>
    </row>
    <row r="16964" spans="1:26" customHeight="1" ht="18" hidden="true" outlineLevel="3">
      <c r="A16964" s="2" t="s">
        <v>32809</v>
      </c>
      <c r="B16964" s="3" t="s">
        <v>32810</v>
      </c>
      <c r="C16964" s="2"/>
      <c r="D16964" s="2" t="s">
        <v>16</v>
      </c>
      <c r="E16964" s="4">
        <f>150.00*(1-Z1%)</f>
        <v>150</v>
      </c>
      <c r="F16964" s="2">
        <v>1</v>
      </c>
      <c r="G16964" s="2"/>
    </row>
    <row r="16965" spans="1:26" customHeight="1" ht="18" hidden="true" outlineLevel="3">
      <c r="A16965" s="2" t="s">
        <v>32811</v>
      </c>
      <c r="B16965" s="3" t="s">
        <v>32812</v>
      </c>
      <c r="C16965" s="2"/>
      <c r="D16965" s="2" t="s">
        <v>16</v>
      </c>
      <c r="E16965" s="4">
        <f>250.00*(1-Z1%)</f>
        <v>250</v>
      </c>
      <c r="F16965" s="2">
        <v>2</v>
      </c>
      <c r="G16965" s="2"/>
    </row>
    <row r="16966" spans="1:26" customHeight="1" ht="18" hidden="true" outlineLevel="3">
      <c r="A16966" s="2" t="s">
        <v>32813</v>
      </c>
      <c r="B16966" s="3" t="s">
        <v>32814</v>
      </c>
      <c r="C16966" s="2"/>
      <c r="D16966" s="2" t="s">
        <v>16</v>
      </c>
      <c r="E16966" s="4">
        <f>250.00*(1-Z1%)</f>
        <v>250</v>
      </c>
      <c r="F16966" s="2">
        <v>2</v>
      </c>
      <c r="G16966" s="2"/>
    </row>
    <row r="16967" spans="1:26" customHeight="1" ht="18" hidden="true" outlineLevel="3">
      <c r="A16967" s="2" t="s">
        <v>32815</v>
      </c>
      <c r="B16967" s="3" t="s">
        <v>32816</v>
      </c>
      <c r="C16967" s="2"/>
      <c r="D16967" s="2" t="s">
        <v>16</v>
      </c>
      <c r="E16967" s="4">
        <f>250.00*(1-Z1%)</f>
        <v>250</v>
      </c>
      <c r="F16967" s="2">
        <v>4</v>
      </c>
      <c r="G16967" s="2"/>
    </row>
    <row r="16968" spans="1:26" customHeight="1" ht="18" hidden="true" outlineLevel="3">
      <c r="A16968" s="2" t="s">
        <v>32817</v>
      </c>
      <c r="B16968" s="3" t="s">
        <v>32818</v>
      </c>
      <c r="C16968" s="2"/>
      <c r="D16968" s="2" t="s">
        <v>16</v>
      </c>
      <c r="E16968" s="4">
        <f>460.00*(1-Z1%)</f>
        <v>460</v>
      </c>
      <c r="F16968" s="2">
        <v>1</v>
      </c>
      <c r="G16968" s="2"/>
    </row>
    <row r="16969" spans="1:26" customHeight="1" ht="18" hidden="true" outlineLevel="3">
      <c r="A16969" s="2" t="s">
        <v>32819</v>
      </c>
      <c r="B16969" s="3" t="s">
        <v>32820</v>
      </c>
      <c r="C16969" s="2"/>
      <c r="D16969" s="2" t="s">
        <v>16</v>
      </c>
      <c r="E16969" s="4">
        <f>590.00*(1-Z1%)</f>
        <v>590</v>
      </c>
      <c r="F16969" s="2">
        <v>2</v>
      </c>
      <c r="G16969" s="2"/>
    </row>
    <row r="16970" spans="1:26" customHeight="1" ht="18" hidden="true" outlineLevel="3">
      <c r="A16970" s="2" t="s">
        <v>32821</v>
      </c>
      <c r="B16970" s="3" t="s">
        <v>32822</v>
      </c>
      <c r="C16970" s="2"/>
      <c r="D16970" s="2" t="s">
        <v>16</v>
      </c>
      <c r="E16970" s="4">
        <f>400.00*(1-Z1%)</f>
        <v>400</v>
      </c>
      <c r="F16970" s="2">
        <v>1</v>
      </c>
      <c r="G16970" s="2"/>
    </row>
    <row r="16971" spans="1:26" customHeight="1" ht="18" hidden="true" outlineLevel="3">
      <c r="A16971" s="2" t="s">
        <v>32823</v>
      </c>
      <c r="B16971" s="3" t="s">
        <v>32824</v>
      </c>
      <c r="C16971" s="2"/>
      <c r="D16971" s="2" t="s">
        <v>16</v>
      </c>
      <c r="E16971" s="4">
        <f>530.00*(1-Z1%)</f>
        <v>530</v>
      </c>
      <c r="F16971" s="2">
        <v>4</v>
      </c>
      <c r="G16971" s="2"/>
    </row>
    <row r="16972" spans="1:26" customHeight="1" ht="18" hidden="true" outlineLevel="3">
      <c r="A16972" s="2" t="s">
        <v>32825</v>
      </c>
      <c r="B16972" s="3" t="s">
        <v>32826</v>
      </c>
      <c r="C16972" s="2"/>
      <c r="D16972" s="2" t="s">
        <v>16</v>
      </c>
      <c r="E16972" s="4">
        <f>210.00*(1-Z1%)</f>
        <v>210</v>
      </c>
      <c r="F16972" s="2">
        <v>2</v>
      </c>
      <c r="G16972" s="2"/>
    </row>
    <row r="16973" spans="1:26" customHeight="1" ht="18" hidden="true" outlineLevel="3">
      <c r="A16973" s="2" t="s">
        <v>32827</v>
      </c>
      <c r="B16973" s="3" t="s">
        <v>32828</v>
      </c>
      <c r="C16973" s="2"/>
      <c r="D16973" s="2" t="s">
        <v>16</v>
      </c>
      <c r="E16973" s="4">
        <f>310.00*(1-Z1%)</f>
        <v>310</v>
      </c>
      <c r="F16973" s="2">
        <v>3</v>
      </c>
      <c r="G16973" s="2"/>
    </row>
    <row r="16974" spans="1:26" customHeight="1" ht="18" hidden="true" outlineLevel="3">
      <c r="A16974" s="2" t="s">
        <v>32829</v>
      </c>
      <c r="B16974" s="3" t="s">
        <v>32830</v>
      </c>
      <c r="C16974" s="2"/>
      <c r="D16974" s="2" t="s">
        <v>16</v>
      </c>
      <c r="E16974" s="4">
        <f>650.00*(1-Z1%)</f>
        <v>650</v>
      </c>
      <c r="F16974" s="2">
        <v>3</v>
      </c>
      <c r="G16974" s="2"/>
    </row>
    <row r="16975" spans="1:26" customHeight="1" ht="36" hidden="true" outlineLevel="3">
      <c r="A16975" s="2" t="s">
        <v>32831</v>
      </c>
      <c r="B16975" s="3" t="s">
        <v>32832</v>
      </c>
      <c r="C16975" s="2"/>
      <c r="D16975" s="2" t="s">
        <v>16</v>
      </c>
      <c r="E16975" s="4">
        <f>180.00*(1-Z1%)</f>
        <v>180</v>
      </c>
      <c r="F16975" s="2">
        <v>1</v>
      </c>
      <c r="G16975" s="2"/>
    </row>
    <row r="16976" spans="1:26" customHeight="1" ht="18" hidden="true" outlineLevel="3">
      <c r="A16976" s="2" t="s">
        <v>32833</v>
      </c>
      <c r="B16976" s="3" t="s">
        <v>32834</v>
      </c>
      <c r="C16976" s="2"/>
      <c r="D16976" s="2" t="s">
        <v>16</v>
      </c>
      <c r="E16976" s="4">
        <f>370.00*(1-Z1%)</f>
        <v>370</v>
      </c>
      <c r="F16976" s="2">
        <v>1</v>
      </c>
      <c r="G16976" s="2"/>
    </row>
    <row r="16977" spans="1:26" customHeight="1" ht="18" hidden="true" outlineLevel="3">
      <c r="A16977" s="2" t="s">
        <v>32835</v>
      </c>
      <c r="B16977" s="3" t="s">
        <v>32836</v>
      </c>
      <c r="C16977" s="2"/>
      <c r="D16977" s="2" t="s">
        <v>16</v>
      </c>
      <c r="E16977" s="4">
        <f>720.00*(1-Z1%)</f>
        <v>720</v>
      </c>
      <c r="F16977" s="2">
        <v>2</v>
      </c>
      <c r="G16977" s="2"/>
    </row>
    <row r="16978" spans="1:26" customHeight="1" ht="18" hidden="true" outlineLevel="3">
      <c r="A16978" s="2" t="s">
        <v>32837</v>
      </c>
      <c r="B16978" s="3" t="s">
        <v>32838</v>
      </c>
      <c r="C16978" s="2"/>
      <c r="D16978" s="2" t="s">
        <v>16</v>
      </c>
      <c r="E16978" s="4">
        <f>390.00*(1-Z1%)</f>
        <v>390</v>
      </c>
      <c r="F16978" s="2">
        <v>8</v>
      </c>
      <c r="G16978" s="2"/>
    </row>
    <row r="16979" spans="1:26" customHeight="1" ht="35" hidden="true" outlineLevel="2">
      <c r="A16979" s="5" t="s">
        <v>32839</v>
      </c>
      <c r="B16979" s="5"/>
      <c r="C16979" s="5"/>
      <c r="D16979" s="5"/>
      <c r="E16979" s="5"/>
      <c r="F16979" s="5"/>
      <c r="G16979" s="5"/>
    </row>
    <row r="16980" spans="1:26" customHeight="1" ht="35" hidden="true" outlineLevel="3">
      <c r="A16980" s="5" t="s">
        <v>32840</v>
      </c>
      <c r="B16980" s="5"/>
      <c r="C16980" s="5"/>
      <c r="D16980" s="5"/>
      <c r="E16980" s="5"/>
      <c r="F16980" s="5"/>
      <c r="G16980" s="5"/>
    </row>
    <row r="16981" spans="1:26" customHeight="1" ht="18" hidden="true" outlineLevel="3">
      <c r="A16981" s="2" t="s">
        <v>32841</v>
      </c>
      <c r="B16981" s="3" t="s">
        <v>32842</v>
      </c>
      <c r="C16981" s="2"/>
      <c r="D16981" s="2" t="s">
        <v>16</v>
      </c>
      <c r="E16981" s="4">
        <f>30.00*(1-Z1%)</f>
        <v>30</v>
      </c>
      <c r="F16981" s="2">
        <v>1</v>
      </c>
      <c r="G16981" s="2"/>
    </row>
    <row r="16982" spans="1:26" customHeight="1" ht="18" hidden="true" outlineLevel="3">
      <c r="A16982" s="2" t="s">
        <v>32843</v>
      </c>
      <c r="B16982" s="3" t="s">
        <v>32844</v>
      </c>
      <c r="C16982" s="2"/>
      <c r="D16982" s="2" t="s">
        <v>16</v>
      </c>
      <c r="E16982" s="4">
        <f>30.00*(1-Z1%)</f>
        <v>30</v>
      </c>
      <c r="F16982" s="2">
        <v>35</v>
      </c>
      <c r="G16982" s="2"/>
    </row>
    <row r="16983" spans="1:26" customHeight="1" ht="18" hidden="true" outlineLevel="3">
      <c r="A16983" s="2" t="s">
        <v>32845</v>
      </c>
      <c r="B16983" s="3" t="s">
        <v>32846</v>
      </c>
      <c r="C16983" s="2"/>
      <c r="D16983" s="2" t="s">
        <v>16</v>
      </c>
      <c r="E16983" s="4">
        <f>30.00*(1-Z1%)</f>
        <v>30</v>
      </c>
      <c r="F16983" s="2">
        <v>2</v>
      </c>
      <c r="G16983" s="2"/>
    </row>
    <row r="16984" spans="1:26" customHeight="1" ht="18" hidden="true" outlineLevel="3">
      <c r="A16984" s="2" t="s">
        <v>32847</v>
      </c>
      <c r="B16984" s="3" t="s">
        <v>32848</v>
      </c>
      <c r="C16984" s="2"/>
      <c r="D16984" s="2" t="s">
        <v>16</v>
      </c>
      <c r="E16984" s="4">
        <f>30.00*(1-Z1%)</f>
        <v>30</v>
      </c>
      <c r="F16984" s="2">
        <v>1</v>
      </c>
      <c r="G16984" s="2"/>
    </row>
    <row r="16985" spans="1:26" customHeight="1" ht="18" hidden="true" outlineLevel="3">
      <c r="A16985" s="2" t="s">
        <v>32849</v>
      </c>
      <c r="B16985" s="3" t="s">
        <v>32850</v>
      </c>
      <c r="C16985" s="2"/>
      <c r="D16985" s="2" t="s">
        <v>16</v>
      </c>
      <c r="E16985" s="4">
        <f>30.00*(1-Z1%)</f>
        <v>30</v>
      </c>
      <c r="F16985" s="2">
        <v>21</v>
      </c>
      <c r="G16985" s="2"/>
    </row>
    <row r="16986" spans="1:26" customHeight="1" ht="18" hidden="true" outlineLevel="3">
      <c r="A16986" s="2" t="s">
        <v>32851</v>
      </c>
      <c r="B16986" s="3" t="s">
        <v>32852</v>
      </c>
      <c r="C16986" s="2"/>
      <c r="D16986" s="2" t="s">
        <v>16</v>
      </c>
      <c r="E16986" s="4">
        <f>30.00*(1-Z1%)</f>
        <v>30</v>
      </c>
      <c r="F16986" s="2">
        <v>15</v>
      </c>
      <c r="G16986" s="2"/>
    </row>
    <row r="16987" spans="1:26" customHeight="1" ht="18" hidden="true" outlineLevel="3">
      <c r="A16987" s="2" t="s">
        <v>32853</v>
      </c>
      <c r="B16987" s="3" t="s">
        <v>32854</v>
      </c>
      <c r="C16987" s="2"/>
      <c r="D16987" s="2" t="s">
        <v>16</v>
      </c>
      <c r="E16987" s="4">
        <f>30.00*(1-Z1%)</f>
        <v>30</v>
      </c>
      <c r="F16987" s="2">
        <v>18</v>
      </c>
      <c r="G16987" s="2"/>
    </row>
    <row r="16988" spans="1:26" customHeight="1" ht="18" hidden="true" outlineLevel="3">
      <c r="A16988" s="2" t="s">
        <v>32855</v>
      </c>
      <c r="B16988" s="3" t="s">
        <v>32856</v>
      </c>
      <c r="C16988" s="2"/>
      <c r="D16988" s="2" t="s">
        <v>16</v>
      </c>
      <c r="E16988" s="4">
        <f>30.00*(1-Z1%)</f>
        <v>30</v>
      </c>
      <c r="F16988" s="2">
        <v>13</v>
      </c>
      <c r="G16988" s="2"/>
    </row>
    <row r="16989" spans="1:26" customHeight="1" ht="18" hidden="true" outlineLevel="3">
      <c r="A16989" s="2" t="s">
        <v>32857</v>
      </c>
      <c r="B16989" s="3" t="s">
        <v>32858</v>
      </c>
      <c r="C16989" s="2"/>
      <c r="D16989" s="2" t="s">
        <v>16</v>
      </c>
      <c r="E16989" s="4">
        <f>30.00*(1-Z1%)</f>
        <v>30</v>
      </c>
      <c r="F16989" s="2">
        <v>10</v>
      </c>
      <c r="G16989" s="2"/>
    </row>
    <row r="16990" spans="1:26" customHeight="1" ht="18" hidden="true" outlineLevel="3">
      <c r="A16990" s="2" t="s">
        <v>32859</v>
      </c>
      <c r="B16990" s="3" t="s">
        <v>32860</v>
      </c>
      <c r="C16990" s="2"/>
      <c r="D16990" s="2" t="s">
        <v>16</v>
      </c>
      <c r="E16990" s="4">
        <f>25.00*(1-Z1%)</f>
        <v>25</v>
      </c>
      <c r="F16990" s="2">
        <v>1</v>
      </c>
      <c r="G16990" s="2"/>
    </row>
    <row r="16991" spans="1:26" customHeight="1" ht="18" hidden="true" outlineLevel="3">
      <c r="A16991" s="2" t="s">
        <v>32861</v>
      </c>
      <c r="B16991" s="3" t="s">
        <v>32862</v>
      </c>
      <c r="C16991" s="2"/>
      <c r="D16991" s="2" t="s">
        <v>16</v>
      </c>
      <c r="E16991" s="4">
        <f>30.00*(1-Z1%)</f>
        <v>30</v>
      </c>
      <c r="F16991" s="2">
        <v>1</v>
      </c>
      <c r="G16991" s="2"/>
    </row>
    <row r="16992" spans="1:26" customHeight="1" ht="18" hidden="true" outlineLevel="3">
      <c r="A16992" s="2" t="s">
        <v>32863</v>
      </c>
      <c r="B16992" s="3" t="s">
        <v>32864</v>
      </c>
      <c r="C16992" s="2"/>
      <c r="D16992" s="2" t="s">
        <v>16</v>
      </c>
      <c r="E16992" s="4">
        <f>20.00*(1-Z1%)</f>
        <v>20</v>
      </c>
      <c r="F16992" s="2">
        <v>3</v>
      </c>
      <c r="G16992" s="2"/>
    </row>
    <row r="16993" spans="1:26" customHeight="1" ht="18" hidden="true" outlineLevel="3">
      <c r="A16993" s="2" t="s">
        <v>32865</v>
      </c>
      <c r="B16993" s="3" t="s">
        <v>32866</v>
      </c>
      <c r="C16993" s="2"/>
      <c r="D16993" s="2" t="s">
        <v>16</v>
      </c>
      <c r="E16993" s="4">
        <f>20.00*(1-Z1%)</f>
        <v>20</v>
      </c>
      <c r="F16993" s="2">
        <v>3</v>
      </c>
      <c r="G16993" s="2"/>
    </row>
    <row r="16994" spans="1:26" customHeight="1" ht="18" hidden="true" outlineLevel="3">
      <c r="A16994" s="2" t="s">
        <v>32867</v>
      </c>
      <c r="B16994" s="3" t="s">
        <v>32868</v>
      </c>
      <c r="C16994" s="2"/>
      <c r="D16994" s="2" t="s">
        <v>16</v>
      </c>
      <c r="E16994" s="4">
        <f>25.00*(1-Z1%)</f>
        <v>25</v>
      </c>
      <c r="F16994" s="2">
        <v>5</v>
      </c>
      <c r="G16994" s="2"/>
    </row>
    <row r="16995" spans="1:26" customHeight="1" ht="18" hidden="true" outlineLevel="3">
      <c r="A16995" s="2" t="s">
        <v>32869</v>
      </c>
      <c r="B16995" s="3" t="s">
        <v>32870</v>
      </c>
      <c r="C16995" s="2"/>
      <c r="D16995" s="2" t="s">
        <v>16</v>
      </c>
      <c r="E16995" s="4">
        <f>25.00*(1-Z1%)</f>
        <v>25</v>
      </c>
      <c r="F16995" s="2">
        <v>1</v>
      </c>
      <c r="G16995" s="2"/>
    </row>
    <row r="16996" spans="1:26" customHeight="1" ht="18" hidden="true" outlineLevel="3">
      <c r="A16996" s="2" t="s">
        <v>32871</v>
      </c>
      <c r="B16996" s="3" t="s">
        <v>32872</v>
      </c>
      <c r="C16996" s="2"/>
      <c r="D16996" s="2" t="s">
        <v>16</v>
      </c>
      <c r="E16996" s="4">
        <f>20.00*(1-Z1%)</f>
        <v>20</v>
      </c>
      <c r="F16996" s="2">
        <v>2</v>
      </c>
      <c r="G16996" s="2"/>
    </row>
    <row r="16997" spans="1:26" customHeight="1" ht="18" hidden="true" outlineLevel="3">
      <c r="A16997" s="2" t="s">
        <v>32873</v>
      </c>
      <c r="B16997" s="3" t="s">
        <v>32874</v>
      </c>
      <c r="C16997" s="2"/>
      <c r="D16997" s="2" t="s">
        <v>16</v>
      </c>
      <c r="E16997" s="4">
        <f>25.00*(1-Z1%)</f>
        <v>25</v>
      </c>
      <c r="F16997" s="2">
        <v>25</v>
      </c>
      <c r="G16997" s="2"/>
    </row>
    <row r="16998" spans="1:26" customHeight="1" ht="35" hidden="true" outlineLevel="3">
      <c r="A16998" s="5" t="s">
        <v>32875</v>
      </c>
      <c r="B16998" s="5"/>
      <c r="C16998" s="5"/>
      <c r="D16998" s="5"/>
      <c r="E16998" s="5"/>
      <c r="F16998" s="5"/>
      <c r="G16998" s="5"/>
    </row>
    <row r="16999" spans="1:26" customHeight="1" ht="18" hidden="true" outlineLevel="3">
      <c r="A16999" s="2" t="s">
        <v>32876</v>
      </c>
      <c r="B16999" s="3" t="s">
        <v>32877</v>
      </c>
      <c r="C16999" s="2"/>
      <c r="D16999" s="2" t="s">
        <v>16</v>
      </c>
      <c r="E16999" s="4">
        <f>10.00*(1-Z1%)</f>
        <v>10</v>
      </c>
      <c r="F16999" s="2">
        <v>2</v>
      </c>
      <c r="G16999" s="2"/>
    </row>
    <row r="17000" spans="1:26" customHeight="1" ht="18" hidden="true" outlineLevel="3">
      <c r="A17000" s="2" t="s">
        <v>32878</v>
      </c>
      <c r="B17000" s="3" t="s">
        <v>32879</v>
      </c>
      <c r="C17000" s="2"/>
      <c r="D17000" s="2" t="s">
        <v>16</v>
      </c>
      <c r="E17000" s="4">
        <f>30.00*(1-Z1%)</f>
        <v>30</v>
      </c>
      <c r="F17000" s="2">
        <v>1</v>
      </c>
      <c r="G17000" s="2"/>
    </row>
    <row r="17001" spans="1:26" customHeight="1" ht="18" hidden="true" outlineLevel="3">
      <c r="A17001" s="2" t="s">
        <v>32880</v>
      </c>
      <c r="B17001" s="3" t="s">
        <v>32881</v>
      </c>
      <c r="C17001" s="2"/>
      <c r="D17001" s="2" t="s">
        <v>16</v>
      </c>
      <c r="E17001" s="4">
        <f>30.00*(1-Z1%)</f>
        <v>30</v>
      </c>
      <c r="F17001" s="2">
        <v>1</v>
      </c>
      <c r="G17001" s="2"/>
    </row>
    <row r="17002" spans="1:26" customHeight="1" ht="18" hidden="true" outlineLevel="3">
      <c r="A17002" s="2" t="s">
        <v>32882</v>
      </c>
      <c r="B17002" s="3" t="s">
        <v>32883</v>
      </c>
      <c r="C17002" s="2"/>
      <c r="D17002" s="2" t="s">
        <v>16</v>
      </c>
      <c r="E17002" s="4">
        <f>30.00*(1-Z1%)</f>
        <v>30</v>
      </c>
      <c r="F17002" s="2">
        <v>2</v>
      </c>
      <c r="G17002" s="2"/>
    </row>
    <row r="17003" spans="1:26" customHeight="1" ht="18" hidden="true" outlineLevel="3">
      <c r="A17003" s="2" t="s">
        <v>32884</v>
      </c>
      <c r="B17003" s="3" t="s">
        <v>32885</v>
      </c>
      <c r="C17003" s="2"/>
      <c r="D17003" s="2" t="s">
        <v>16</v>
      </c>
      <c r="E17003" s="4">
        <f>30.00*(1-Z1%)</f>
        <v>30</v>
      </c>
      <c r="F17003" s="2">
        <v>1</v>
      </c>
      <c r="G17003" s="2"/>
    </row>
    <row r="17004" spans="1:26" customHeight="1" ht="18" hidden="true" outlineLevel="3">
      <c r="A17004" s="2" t="s">
        <v>32886</v>
      </c>
      <c r="B17004" s="3" t="s">
        <v>32887</v>
      </c>
      <c r="C17004" s="2"/>
      <c r="D17004" s="2" t="s">
        <v>16</v>
      </c>
      <c r="E17004" s="4">
        <f>30.00*(1-Z1%)</f>
        <v>30</v>
      </c>
      <c r="F17004" s="2">
        <v>1</v>
      </c>
      <c r="G17004" s="2"/>
    </row>
    <row r="17005" spans="1:26" customHeight="1" ht="18" hidden="true" outlineLevel="3">
      <c r="A17005" s="2" t="s">
        <v>32888</v>
      </c>
      <c r="B17005" s="3" t="s">
        <v>32889</v>
      </c>
      <c r="C17005" s="2"/>
      <c r="D17005" s="2" t="s">
        <v>16</v>
      </c>
      <c r="E17005" s="4">
        <f>30.00*(1-Z1%)</f>
        <v>30</v>
      </c>
      <c r="F17005" s="2">
        <v>1</v>
      </c>
      <c r="G17005" s="2"/>
    </row>
    <row r="17006" spans="1:26" customHeight="1" ht="18" hidden="true" outlineLevel="3">
      <c r="A17006" s="2" t="s">
        <v>32890</v>
      </c>
      <c r="B17006" s="3" t="s">
        <v>32891</v>
      </c>
      <c r="C17006" s="2"/>
      <c r="D17006" s="2" t="s">
        <v>16</v>
      </c>
      <c r="E17006" s="4">
        <f>30.00*(1-Z1%)</f>
        <v>30</v>
      </c>
      <c r="F17006" s="2">
        <v>2</v>
      </c>
      <c r="G17006" s="2"/>
    </row>
    <row r="17007" spans="1:26" customHeight="1" ht="18" hidden="true" outlineLevel="3">
      <c r="A17007" s="2" t="s">
        <v>32892</v>
      </c>
      <c r="B17007" s="3" t="s">
        <v>32893</v>
      </c>
      <c r="C17007" s="2"/>
      <c r="D17007" s="2" t="s">
        <v>16</v>
      </c>
      <c r="E17007" s="4">
        <f>30.00*(1-Z1%)</f>
        <v>30</v>
      </c>
      <c r="F17007" s="2">
        <v>1</v>
      </c>
      <c r="G17007" s="2"/>
    </row>
    <row r="17008" spans="1:26" customHeight="1" ht="18" hidden="true" outlineLevel="3">
      <c r="A17008" s="2" t="s">
        <v>32894</v>
      </c>
      <c r="B17008" s="3" t="s">
        <v>32895</v>
      </c>
      <c r="C17008" s="2"/>
      <c r="D17008" s="2" t="s">
        <v>16</v>
      </c>
      <c r="E17008" s="4">
        <f>30.00*(1-Z1%)</f>
        <v>30</v>
      </c>
      <c r="F17008" s="2">
        <v>1</v>
      </c>
      <c r="G17008" s="2"/>
    </row>
    <row r="17009" spans="1:26" customHeight="1" ht="18" hidden="true" outlineLevel="3">
      <c r="A17009" s="2" t="s">
        <v>32896</v>
      </c>
      <c r="B17009" s="3" t="s">
        <v>32897</v>
      </c>
      <c r="C17009" s="2"/>
      <c r="D17009" s="2" t="s">
        <v>16</v>
      </c>
      <c r="E17009" s="4">
        <f>15.00*(1-Z1%)</f>
        <v>15</v>
      </c>
      <c r="F17009" s="2">
        <v>1</v>
      </c>
      <c r="G17009" s="2"/>
    </row>
    <row r="17010" spans="1:26" customHeight="1" ht="36" hidden="true" outlineLevel="3">
      <c r="A17010" s="2" t="s">
        <v>32898</v>
      </c>
      <c r="B17010" s="3" t="s">
        <v>32899</v>
      </c>
      <c r="C17010" s="2"/>
      <c r="D17010" s="2" t="s">
        <v>16</v>
      </c>
      <c r="E17010" s="4">
        <f>10.00*(1-Z1%)</f>
        <v>10</v>
      </c>
      <c r="F17010" s="2">
        <v>2</v>
      </c>
      <c r="G17010" s="2"/>
    </row>
    <row r="17011" spans="1:26" customHeight="1" ht="18" hidden="true" outlineLevel="3">
      <c r="A17011" s="2" t="s">
        <v>32900</v>
      </c>
      <c r="B17011" s="3" t="s">
        <v>32901</v>
      </c>
      <c r="C17011" s="2"/>
      <c r="D17011" s="2" t="s">
        <v>16</v>
      </c>
      <c r="E17011" s="4">
        <f>30.00*(1-Z1%)</f>
        <v>30</v>
      </c>
      <c r="F17011" s="2">
        <v>7</v>
      </c>
      <c r="G17011" s="2"/>
    </row>
    <row r="17012" spans="1:26" customHeight="1" ht="18" hidden="true" outlineLevel="3">
      <c r="A17012" s="2" t="s">
        <v>32902</v>
      </c>
      <c r="B17012" s="3" t="s">
        <v>32903</v>
      </c>
      <c r="C17012" s="2"/>
      <c r="D17012" s="2" t="s">
        <v>16</v>
      </c>
      <c r="E17012" s="4">
        <f>10.00*(1-Z1%)</f>
        <v>10</v>
      </c>
      <c r="F17012" s="2">
        <v>9</v>
      </c>
      <c r="G17012" s="2"/>
    </row>
    <row r="17013" spans="1:26" customHeight="1" ht="18" hidden="true" outlineLevel="3">
      <c r="A17013" s="2" t="s">
        <v>32904</v>
      </c>
      <c r="B17013" s="3" t="s">
        <v>32905</v>
      </c>
      <c r="C17013" s="2"/>
      <c r="D17013" s="2" t="s">
        <v>16</v>
      </c>
      <c r="E17013" s="4">
        <f>15.00*(1-Z1%)</f>
        <v>15</v>
      </c>
      <c r="F17013" s="2">
        <v>1</v>
      </c>
      <c r="G17013" s="2"/>
    </row>
    <row r="17014" spans="1:26" customHeight="1" ht="18" hidden="true" outlineLevel="3">
      <c r="A17014" s="2" t="s">
        <v>32906</v>
      </c>
      <c r="B17014" s="3" t="s">
        <v>32907</v>
      </c>
      <c r="C17014" s="2"/>
      <c r="D17014" s="2" t="s">
        <v>16</v>
      </c>
      <c r="E17014" s="4">
        <f>15.00*(1-Z1%)</f>
        <v>15</v>
      </c>
      <c r="F17014" s="2">
        <v>1</v>
      </c>
      <c r="G17014" s="2"/>
    </row>
    <row r="17015" spans="1:26" customHeight="1" ht="18" hidden="true" outlineLevel="3">
      <c r="A17015" s="2" t="s">
        <v>32908</v>
      </c>
      <c r="B17015" s="3" t="s">
        <v>32909</v>
      </c>
      <c r="C17015" s="2"/>
      <c r="D17015" s="2" t="s">
        <v>16</v>
      </c>
      <c r="E17015" s="4">
        <f>15.00*(1-Z1%)</f>
        <v>15</v>
      </c>
      <c r="F17015" s="2">
        <v>1</v>
      </c>
      <c r="G17015" s="2"/>
    </row>
    <row r="17016" spans="1:26" customHeight="1" ht="18" hidden="true" outlineLevel="3">
      <c r="A17016" s="2" t="s">
        <v>32910</v>
      </c>
      <c r="B17016" s="3" t="s">
        <v>32911</v>
      </c>
      <c r="C17016" s="2"/>
      <c r="D17016" s="2" t="s">
        <v>16</v>
      </c>
      <c r="E17016" s="4">
        <f>15.00*(1-Z1%)</f>
        <v>15</v>
      </c>
      <c r="F17016" s="2">
        <v>3</v>
      </c>
      <c r="G17016" s="2"/>
    </row>
    <row r="17017" spans="1:26" customHeight="1" ht="18" hidden="true" outlineLevel="3">
      <c r="A17017" s="2" t="s">
        <v>32912</v>
      </c>
      <c r="B17017" s="3" t="s">
        <v>32913</v>
      </c>
      <c r="C17017" s="2"/>
      <c r="D17017" s="2" t="s">
        <v>16</v>
      </c>
      <c r="E17017" s="4">
        <f>20.00*(1-Z1%)</f>
        <v>20</v>
      </c>
      <c r="F17017" s="2">
        <v>1</v>
      </c>
      <c r="G17017" s="2"/>
    </row>
    <row r="17018" spans="1:26" customHeight="1" ht="18" hidden="true" outlineLevel="3">
      <c r="A17018" s="2" t="s">
        <v>32914</v>
      </c>
      <c r="B17018" s="3" t="s">
        <v>32915</v>
      </c>
      <c r="C17018" s="2"/>
      <c r="D17018" s="2" t="s">
        <v>16</v>
      </c>
      <c r="E17018" s="4">
        <f>10.00*(1-Z1%)</f>
        <v>10</v>
      </c>
      <c r="F17018" s="2">
        <v>1</v>
      </c>
      <c r="G17018" s="2"/>
    </row>
    <row r="17019" spans="1:26" customHeight="1" ht="18" hidden="true" outlineLevel="3">
      <c r="A17019" s="2" t="s">
        <v>32916</v>
      </c>
      <c r="B17019" s="3" t="s">
        <v>32917</v>
      </c>
      <c r="C17019" s="2"/>
      <c r="D17019" s="2" t="s">
        <v>16</v>
      </c>
      <c r="E17019" s="4">
        <f>15.00*(1-Z1%)</f>
        <v>15</v>
      </c>
      <c r="F17019" s="2">
        <v>2</v>
      </c>
      <c r="G17019" s="2"/>
    </row>
    <row r="17020" spans="1:26" customHeight="1" ht="18" hidden="true" outlineLevel="3">
      <c r="A17020" s="2" t="s">
        <v>32918</v>
      </c>
      <c r="B17020" s="3" t="s">
        <v>32919</v>
      </c>
      <c r="C17020" s="2"/>
      <c r="D17020" s="2" t="s">
        <v>16</v>
      </c>
      <c r="E17020" s="4">
        <f>10.00*(1-Z1%)</f>
        <v>10</v>
      </c>
      <c r="F17020" s="2">
        <v>1</v>
      </c>
      <c r="G17020" s="2"/>
    </row>
    <row r="17021" spans="1:26" customHeight="1" ht="18" hidden="true" outlineLevel="3">
      <c r="A17021" s="2" t="s">
        <v>32920</v>
      </c>
      <c r="B17021" s="3" t="s">
        <v>32921</v>
      </c>
      <c r="C17021" s="2"/>
      <c r="D17021" s="2" t="s">
        <v>16</v>
      </c>
      <c r="E17021" s="4">
        <f>10.00*(1-Z1%)</f>
        <v>10</v>
      </c>
      <c r="F17021" s="2">
        <v>3</v>
      </c>
      <c r="G17021" s="2"/>
    </row>
    <row r="17022" spans="1:26" customHeight="1" ht="18" hidden="true" outlineLevel="3">
      <c r="A17022" s="2" t="s">
        <v>32922</v>
      </c>
      <c r="B17022" s="3" t="s">
        <v>32923</v>
      </c>
      <c r="C17022" s="2"/>
      <c r="D17022" s="2" t="s">
        <v>16</v>
      </c>
      <c r="E17022" s="4">
        <f>10.00*(1-Z1%)</f>
        <v>10</v>
      </c>
      <c r="F17022" s="2">
        <v>3</v>
      </c>
      <c r="G17022" s="2"/>
    </row>
    <row r="17023" spans="1:26" customHeight="1" ht="18" hidden="true" outlineLevel="3">
      <c r="A17023" s="2" t="s">
        <v>32924</v>
      </c>
      <c r="B17023" s="3" t="s">
        <v>32925</v>
      </c>
      <c r="C17023" s="2"/>
      <c r="D17023" s="2" t="s">
        <v>16</v>
      </c>
      <c r="E17023" s="4">
        <f>10.00*(1-Z1%)</f>
        <v>10</v>
      </c>
      <c r="F17023" s="2">
        <v>21</v>
      </c>
      <c r="G17023" s="2"/>
    </row>
    <row r="17024" spans="1:26" customHeight="1" ht="18" hidden="true" outlineLevel="3">
      <c r="A17024" s="2" t="s">
        <v>32926</v>
      </c>
      <c r="B17024" s="3" t="s">
        <v>32927</v>
      </c>
      <c r="C17024" s="2"/>
      <c r="D17024" s="2" t="s">
        <v>16</v>
      </c>
      <c r="E17024" s="4">
        <f>10.00*(1-Z1%)</f>
        <v>10</v>
      </c>
      <c r="F17024" s="2">
        <v>29</v>
      </c>
      <c r="G17024" s="2"/>
    </row>
    <row r="17025" spans="1:26" customHeight="1" ht="18" hidden="true" outlineLevel="3">
      <c r="A17025" s="2" t="s">
        <v>32928</v>
      </c>
      <c r="B17025" s="3" t="s">
        <v>32929</v>
      </c>
      <c r="C17025" s="2"/>
      <c r="D17025" s="2" t="s">
        <v>16</v>
      </c>
      <c r="E17025" s="4">
        <f>10.00*(1-Z1%)</f>
        <v>10</v>
      </c>
      <c r="F17025" s="2">
        <v>16</v>
      </c>
      <c r="G17025" s="2"/>
    </row>
    <row r="17026" spans="1:26" customHeight="1" ht="18" hidden="true" outlineLevel="3">
      <c r="A17026" s="2" t="s">
        <v>32930</v>
      </c>
      <c r="B17026" s="3" t="s">
        <v>32931</v>
      </c>
      <c r="C17026" s="2"/>
      <c r="D17026" s="2" t="s">
        <v>16</v>
      </c>
      <c r="E17026" s="4">
        <f>10.00*(1-Z1%)</f>
        <v>10</v>
      </c>
      <c r="F17026" s="2">
        <v>65</v>
      </c>
      <c r="G17026" s="2"/>
    </row>
    <row r="17027" spans="1:26" customHeight="1" ht="18" hidden="true" outlineLevel="3">
      <c r="A17027" s="2" t="s">
        <v>32932</v>
      </c>
      <c r="B17027" s="3" t="s">
        <v>32933</v>
      </c>
      <c r="C17027" s="2"/>
      <c r="D17027" s="2" t="s">
        <v>16</v>
      </c>
      <c r="E17027" s="4">
        <f>10.00*(1-Z1%)</f>
        <v>10</v>
      </c>
      <c r="F17027" s="2">
        <v>1</v>
      </c>
      <c r="G17027" s="2"/>
    </row>
    <row r="17028" spans="1:26" customHeight="1" ht="18" hidden="true" outlineLevel="3">
      <c r="A17028" s="2" t="s">
        <v>32934</v>
      </c>
      <c r="B17028" s="3" t="s">
        <v>32935</v>
      </c>
      <c r="C17028" s="2"/>
      <c r="D17028" s="2" t="s">
        <v>16</v>
      </c>
      <c r="E17028" s="4">
        <f>10.00*(1-Z1%)</f>
        <v>10</v>
      </c>
      <c r="F17028" s="2">
        <v>1</v>
      </c>
      <c r="G17028" s="2"/>
    </row>
    <row r="17029" spans="1:26" customHeight="1" ht="18" hidden="true" outlineLevel="3">
      <c r="A17029" s="2" t="s">
        <v>32936</v>
      </c>
      <c r="B17029" s="3" t="s">
        <v>32937</v>
      </c>
      <c r="C17029" s="2"/>
      <c r="D17029" s="2" t="s">
        <v>16</v>
      </c>
      <c r="E17029" s="4">
        <f>20.00*(1-Z1%)</f>
        <v>20</v>
      </c>
      <c r="F17029" s="2">
        <v>1</v>
      </c>
      <c r="G17029" s="2"/>
    </row>
    <row r="17030" spans="1:26" customHeight="1" ht="18" hidden="true" outlineLevel="3">
      <c r="A17030" s="2" t="s">
        <v>32938</v>
      </c>
      <c r="B17030" s="3" t="s">
        <v>32939</v>
      </c>
      <c r="C17030" s="2"/>
      <c r="D17030" s="2" t="s">
        <v>16</v>
      </c>
      <c r="E17030" s="4">
        <f>10.00*(1-Z1%)</f>
        <v>10</v>
      </c>
      <c r="F17030" s="2">
        <v>4</v>
      </c>
      <c r="G17030" s="2"/>
    </row>
    <row r="17031" spans="1:26" customHeight="1" ht="18" hidden="true" outlineLevel="3">
      <c r="A17031" s="2" t="s">
        <v>32940</v>
      </c>
      <c r="B17031" s="3" t="s">
        <v>32941</v>
      </c>
      <c r="C17031" s="2"/>
      <c r="D17031" s="2" t="s">
        <v>16</v>
      </c>
      <c r="E17031" s="4">
        <f>10.00*(1-Z1%)</f>
        <v>10</v>
      </c>
      <c r="F17031" s="2">
        <v>3</v>
      </c>
      <c r="G17031" s="2"/>
    </row>
    <row r="17032" spans="1:26" customHeight="1" ht="18" hidden="true" outlineLevel="3">
      <c r="A17032" s="2" t="s">
        <v>32942</v>
      </c>
      <c r="B17032" s="3" t="s">
        <v>32943</v>
      </c>
      <c r="C17032" s="2"/>
      <c r="D17032" s="2" t="s">
        <v>16</v>
      </c>
      <c r="E17032" s="4">
        <f>10.00*(1-Z1%)</f>
        <v>10</v>
      </c>
      <c r="F17032" s="2">
        <v>2</v>
      </c>
      <c r="G17032" s="2"/>
    </row>
    <row r="17033" spans="1:26" customHeight="1" ht="18" hidden="true" outlineLevel="3">
      <c r="A17033" s="2" t="s">
        <v>32944</v>
      </c>
      <c r="B17033" s="3" t="s">
        <v>32945</v>
      </c>
      <c r="C17033" s="2"/>
      <c r="D17033" s="2" t="s">
        <v>16</v>
      </c>
      <c r="E17033" s="4">
        <f>10.00*(1-Z1%)</f>
        <v>10</v>
      </c>
      <c r="F17033" s="2">
        <v>1</v>
      </c>
      <c r="G17033" s="2"/>
    </row>
    <row r="17034" spans="1:26" customHeight="1" ht="18" hidden="true" outlineLevel="3">
      <c r="A17034" s="2" t="s">
        <v>32946</v>
      </c>
      <c r="B17034" s="3" t="s">
        <v>32947</v>
      </c>
      <c r="C17034" s="2"/>
      <c r="D17034" s="2" t="s">
        <v>16</v>
      </c>
      <c r="E17034" s="4">
        <f>10.00*(1-Z1%)</f>
        <v>10</v>
      </c>
      <c r="F17034" s="2">
        <v>1</v>
      </c>
      <c r="G17034" s="2"/>
    </row>
    <row r="17035" spans="1:26" customHeight="1" ht="18" hidden="true" outlineLevel="3">
      <c r="A17035" s="2" t="s">
        <v>32948</v>
      </c>
      <c r="B17035" s="3" t="s">
        <v>32949</v>
      </c>
      <c r="C17035" s="2"/>
      <c r="D17035" s="2" t="s">
        <v>16</v>
      </c>
      <c r="E17035" s="4">
        <f>10.00*(1-Z1%)</f>
        <v>10</v>
      </c>
      <c r="F17035" s="2">
        <v>1</v>
      </c>
      <c r="G17035" s="2"/>
    </row>
    <row r="17036" spans="1:26" customHeight="1" ht="18" hidden="true" outlineLevel="3">
      <c r="A17036" s="2" t="s">
        <v>32950</v>
      </c>
      <c r="B17036" s="3" t="s">
        <v>32951</v>
      </c>
      <c r="C17036" s="2"/>
      <c r="D17036" s="2" t="s">
        <v>16</v>
      </c>
      <c r="E17036" s="4">
        <f>20.00*(1-Z1%)</f>
        <v>20</v>
      </c>
      <c r="F17036" s="2">
        <v>1</v>
      </c>
      <c r="G17036" s="2"/>
    </row>
    <row r="17037" spans="1:26" customHeight="1" ht="18" hidden="true" outlineLevel="3">
      <c r="A17037" s="2" t="s">
        <v>32952</v>
      </c>
      <c r="B17037" s="3" t="s">
        <v>32953</v>
      </c>
      <c r="C17037" s="2"/>
      <c r="D17037" s="2" t="s">
        <v>16</v>
      </c>
      <c r="E17037" s="4">
        <f>20.00*(1-Z1%)</f>
        <v>20</v>
      </c>
      <c r="F17037" s="2">
        <v>1</v>
      </c>
      <c r="G17037" s="2"/>
    </row>
    <row r="17038" spans="1:26" customHeight="1" ht="18" hidden="true" outlineLevel="3">
      <c r="A17038" s="2" t="s">
        <v>32954</v>
      </c>
      <c r="B17038" s="3" t="s">
        <v>32955</v>
      </c>
      <c r="C17038" s="2"/>
      <c r="D17038" s="2" t="s">
        <v>16</v>
      </c>
      <c r="E17038" s="4">
        <f>20.00*(1-Z1%)</f>
        <v>20</v>
      </c>
      <c r="F17038" s="2">
        <v>1</v>
      </c>
      <c r="G17038" s="2"/>
    </row>
    <row r="17039" spans="1:26" customHeight="1" ht="18" hidden="true" outlineLevel="3">
      <c r="A17039" s="2" t="s">
        <v>32956</v>
      </c>
      <c r="B17039" s="3" t="s">
        <v>32957</v>
      </c>
      <c r="C17039" s="2"/>
      <c r="D17039" s="2" t="s">
        <v>16</v>
      </c>
      <c r="E17039" s="4">
        <f>20.00*(1-Z1%)</f>
        <v>20</v>
      </c>
      <c r="F17039" s="2">
        <v>1</v>
      </c>
      <c r="G17039" s="2"/>
    </row>
    <row r="17040" spans="1:26" customHeight="1" ht="35" hidden="true" outlineLevel="3">
      <c r="A17040" s="5" t="s">
        <v>32958</v>
      </c>
      <c r="B17040" s="5"/>
      <c r="C17040" s="5"/>
      <c r="D17040" s="5"/>
      <c r="E17040" s="5"/>
      <c r="F17040" s="5"/>
      <c r="G17040" s="5"/>
    </row>
    <row r="17041" spans="1:26" customHeight="1" ht="18" hidden="true" outlineLevel="3">
      <c r="A17041" s="2" t="s">
        <v>32959</v>
      </c>
      <c r="B17041" s="3" t="s">
        <v>32960</v>
      </c>
      <c r="C17041" s="2"/>
      <c r="D17041" s="2" t="s">
        <v>16</v>
      </c>
      <c r="E17041" s="4">
        <f>10.00*(1-Z1%)</f>
        <v>10</v>
      </c>
      <c r="F17041" s="2">
        <v>51</v>
      </c>
      <c r="G17041" s="2"/>
    </row>
    <row r="17042" spans="1:26" customHeight="1" ht="18" hidden="true" outlineLevel="3">
      <c r="A17042" s="2" t="s">
        <v>32961</v>
      </c>
      <c r="B17042" s="3" t="s">
        <v>32962</v>
      </c>
      <c r="C17042" s="2"/>
      <c r="D17042" s="2" t="s">
        <v>16</v>
      </c>
      <c r="E17042" s="4">
        <f>10.00*(1-Z1%)</f>
        <v>10</v>
      </c>
      <c r="F17042" s="2">
        <v>1</v>
      </c>
      <c r="G17042" s="2"/>
    </row>
    <row r="17043" spans="1:26" customHeight="1" ht="18" hidden="true" outlineLevel="3">
      <c r="A17043" s="2" t="s">
        <v>32963</v>
      </c>
      <c r="B17043" s="3" t="s">
        <v>32964</v>
      </c>
      <c r="C17043" s="2"/>
      <c r="D17043" s="2" t="s">
        <v>16</v>
      </c>
      <c r="E17043" s="4">
        <f>10.00*(1-Z1%)</f>
        <v>10</v>
      </c>
      <c r="F17043" s="2">
        <v>1</v>
      </c>
      <c r="G17043" s="2"/>
    </row>
    <row r="17044" spans="1:26" customHeight="1" ht="18" hidden="true" outlineLevel="3">
      <c r="A17044" s="2" t="s">
        <v>32965</v>
      </c>
      <c r="B17044" s="3" t="s">
        <v>32966</v>
      </c>
      <c r="C17044" s="2"/>
      <c r="D17044" s="2" t="s">
        <v>16</v>
      </c>
      <c r="E17044" s="4">
        <f>10.00*(1-Z1%)</f>
        <v>10</v>
      </c>
      <c r="F17044" s="2">
        <v>66</v>
      </c>
      <c r="G17044" s="2"/>
    </row>
    <row r="17045" spans="1:26" customHeight="1" ht="18" hidden="true" outlineLevel="3">
      <c r="A17045" s="2" t="s">
        <v>32967</v>
      </c>
      <c r="B17045" s="3" t="s">
        <v>32968</v>
      </c>
      <c r="C17045" s="2"/>
      <c r="D17045" s="2" t="s">
        <v>16</v>
      </c>
      <c r="E17045" s="4">
        <f>10.00*(1-Z1%)</f>
        <v>10</v>
      </c>
      <c r="F17045" s="2">
        <v>54</v>
      </c>
      <c r="G17045" s="2"/>
    </row>
    <row r="17046" spans="1:26" customHeight="1" ht="18" hidden="true" outlineLevel="3">
      <c r="A17046" s="2" t="s">
        <v>32969</v>
      </c>
      <c r="B17046" s="3" t="s">
        <v>32970</v>
      </c>
      <c r="C17046" s="2"/>
      <c r="D17046" s="2" t="s">
        <v>16</v>
      </c>
      <c r="E17046" s="4">
        <f>10.00*(1-Z1%)</f>
        <v>10</v>
      </c>
      <c r="F17046" s="2">
        <v>60</v>
      </c>
      <c r="G17046" s="2"/>
    </row>
    <row r="17047" spans="1:26" customHeight="1" ht="18" hidden="true" outlineLevel="3">
      <c r="A17047" s="2" t="s">
        <v>32971</v>
      </c>
      <c r="B17047" s="3" t="s">
        <v>32972</v>
      </c>
      <c r="C17047" s="2"/>
      <c r="D17047" s="2" t="s">
        <v>16</v>
      </c>
      <c r="E17047" s="4">
        <f>10.00*(1-Z1%)</f>
        <v>10</v>
      </c>
      <c r="F17047" s="2">
        <v>65</v>
      </c>
      <c r="G17047" s="2"/>
    </row>
    <row r="17048" spans="1:26" customHeight="1" ht="18" hidden="true" outlineLevel="3">
      <c r="A17048" s="2" t="s">
        <v>32973</v>
      </c>
      <c r="B17048" s="3" t="s">
        <v>32974</v>
      </c>
      <c r="C17048" s="2"/>
      <c r="D17048" s="2" t="s">
        <v>16</v>
      </c>
      <c r="E17048" s="4">
        <f>10.00*(1-Z1%)</f>
        <v>10</v>
      </c>
      <c r="F17048" s="2">
        <v>12</v>
      </c>
      <c r="G17048" s="2"/>
    </row>
    <row r="17049" spans="1:26" customHeight="1" ht="18" hidden="true" outlineLevel="3">
      <c r="A17049" s="2" t="s">
        <v>32975</v>
      </c>
      <c r="B17049" s="3" t="s">
        <v>32976</v>
      </c>
      <c r="C17049" s="2"/>
      <c r="D17049" s="2" t="s">
        <v>16</v>
      </c>
      <c r="E17049" s="4">
        <f>10.00*(1-Z1%)</f>
        <v>10</v>
      </c>
      <c r="F17049" s="2">
        <v>54</v>
      </c>
      <c r="G17049" s="2"/>
    </row>
    <row r="17050" spans="1:26" customHeight="1" ht="35" hidden="true" outlineLevel="3">
      <c r="A17050" s="5" t="s">
        <v>32977</v>
      </c>
      <c r="B17050" s="5"/>
      <c r="C17050" s="5"/>
      <c r="D17050" s="5"/>
      <c r="E17050" s="5"/>
      <c r="F17050" s="5"/>
      <c r="G17050" s="5"/>
    </row>
    <row r="17051" spans="1:26" customHeight="1" ht="18" hidden="true" outlineLevel="3">
      <c r="A17051" s="2" t="s">
        <v>32978</v>
      </c>
      <c r="B17051" s="3" t="s">
        <v>32979</v>
      </c>
      <c r="C17051" s="2"/>
      <c r="D17051" s="2" t="s">
        <v>16</v>
      </c>
      <c r="E17051" s="4">
        <f>20.00*(1-Z1%)</f>
        <v>20</v>
      </c>
      <c r="F17051" s="2">
        <v>17</v>
      </c>
      <c r="G17051" s="2"/>
    </row>
    <row r="17052" spans="1:26" customHeight="1" ht="36" hidden="true" outlineLevel="3">
      <c r="A17052" s="2" t="s">
        <v>32980</v>
      </c>
      <c r="B17052" s="3" t="s">
        <v>32981</v>
      </c>
      <c r="C17052" s="2"/>
      <c r="D17052" s="2" t="s">
        <v>16</v>
      </c>
      <c r="E17052" s="4">
        <f>35.00*(1-Z1%)</f>
        <v>35</v>
      </c>
      <c r="F17052" s="2">
        <v>6</v>
      </c>
      <c r="G17052" s="2"/>
    </row>
    <row r="17053" spans="1:26" customHeight="1" ht="36" hidden="true" outlineLevel="3">
      <c r="A17053" s="2" t="s">
        <v>32982</v>
      </c>
      <c r="B17053" s="3" t="s">
        <v>32983</v>
      </c>
      <c r="C17053" s="2"/>
      <c r="D17053" s="2" t="s">
        <v>16</v>
      </c>
      <c r="E17053" s="4">
        <f>50.00*(1-Z1%)</f>
        <v>50</v>
      </c>
      <c r="F17053" s="2">
        <v>2</v>
      </c>
      <c r="G17053" s="2"/>
    </row>
    <row r="17054" spans="1:26" customHeight="1" ht="36" hidden="true" outlineLevel="3">
      <c r="A17054" s="2" t="s">
        <v>32984</v>
      </c>
      <c r="B17054" s="3" t="s">
        <v>32985</v>
      </c>
      <c r="C17054" s="2"/>
      <c r="D17054" s="2" t="s">
        <v>16</v>
      </c>
      <c r="E17054" s="4">
        <f>50.00*(1-Z1%)</f>
        <v>50</v>
      </c>
      <c r="F17054" s="2">
        <v>2</v>
      </c>
      <c r="G17054" s="2"/>
    </row>
    <row r="17055" spans="1:26" customHeight="1" ht="36" hidden="true" outlineLevel="3">
      <c r="A17055" s="2" t="s">
        <v>32986</v>
      </c>
      <c r="B17055" s="3" t="s">
        <v>32987</v>
      </c>
      <c r="C17055" s="2"/>
      <c r="D17055" s="2" t="s">
        <v>16</v>
      </c>
      <c r="E17055" s="4">
        <f>50.00*(1-Z1%)</f>
        <v>50</v>
      </c>
      <c r="F17055" s="2">
        <v>3</v>
      </c>
      <c r="G17055" s="2"/>
    </row>
    <row r="17056" spans="1:26" customHeight="1" ht="36" hidden="true" outlineLevel="3">
      <c r="A17056" s="2" t="s">
        <v>32988</v>
      </c>
      <c r="B17056" s="3" t="s">
        <v>32989</v>
      </c>
      <c r="C17056" s="2"/>
      <c r="D17056" s="2" t="s">
        <v>16</v>
      </c>
      <c r="E17056" s="4">
        <f>30.00*(1-Z1%)</f>
        <v>30</v>
      </c>
      <c r="F17056" s="2">
        <v>4</v>
      </c>
      <c r="G17056" s="2"/>
    </row>
    <row r="17057" spans="1:26" customHeight="1" ht="36" hidden="true" outlineLevel="3">
      <c r="A17057" s="2" t="s">
        <v>32990</v>
      </c>
      <c r="B17057" s="3" t="s">
        <v>32991</v>
      </c>
      <c r="C17057" s="2"/>
      <c r="D17057" s="2" t="s">
        <v>16</v>
      </c>
      <c r="E17057" s="4">
        <f>80.00*(1-Z1%)</f>
        <v>80</v>
      </c>
      <c r="F17057" s="2">
        <v>5</v>
      </c>
      <c r="G17057" s="2"/>
    </row>
    <row r="17058" spans="1:26" customHeight="1" ht="18" hidden="true" outlineLevel="3">
      <c r="A17058" s="2" t="s">
        <v>32992</v>
      </c>
      <c r="B17058" s="3" t="s">
        <v>32993</v>
      </c>
      <c r="C17058" s="2"/>
      <c r="D17058" s="2" t="s">
        <v>16</v>
      </c>
      <c r="E17058" s="4">
        <f>30.00*(1-Z1%)</f>
        <v>30</v>
      </c>
      <c r="F17058" s="2">
        <v>6</v>
      </c>
      <c r="G17058" s="2"/>
    </row>
    <row r="17059" spans="1:26" customHeight="1" ht="36" hidden="true" outlineLevel="3">
      <c r="A17059" s="2" t="s">
        <v>32994</v>
      </c>
      <c r="B17059" s="3" t="s">
        <v>32995</v>
      </c>
      <c r="C17059" s="2"/>
      <c r="D17059" s="2" t="s">
        <v>16</v>
      </c>
      <c r="E17059" s="4">
        <f>90.00*(1-Z1%)</f>
        <v>90</v>
      </c>
      <c r="F17059" s="2">
        <v>18</v>
      </c>
      <c r="G17059" s="2"/>
    </row>
    <row r="17060" spans="1:26" customHeight="1" ht="18" hidden="true" outlineLevel="3">
      <c r="A17060" s="2" t="s">
        <v>32996</v>
      </c>
      <c r="B17060" s="3" t="s">
        <v>32997</v>
      </c>
      <c r="C17060" s="2"/>
      <c r="D17060" s="2" t="s">
        <v>16</v>
      </c>
      <c r="E17060" s="4">
        <f>40.00*(1-Z1%)</f>
        <v>40</v>
      </c>
      <c r="F17060" s="2">
        <v>1</v>
      </c>
      <c r="G17060" s="2"/>
    </row>
    <row r="17061" spans="1:26" customHeight="1" ht="18" hidden="true" outlineLevel="3">
      <c r="A17061" s="2" t="s">
        <v>32998</v>
      </c>
      <c r="B17061" s="3" t="s">
        <v>32999</v>
      </c>
      <c r="C17061" s="2"/>
      <c r="D17061" s="2" t="s">
        <v>16</v>
      </c>
      <c r="E17061" s="4">
        <f>40.00*(1-Z1%)</f>
        <v>40</v>
      </c>
      <c r="F17061" s="2">
        <v>5</v>
      </c>
      <c r="G17061" s="2"/>
    </row>
    <row r="17062" spans="1:26" customHeight="1" ht="18" hidden="true" outlineLevel="3">
      <c r="A17062" s="2" t="s">
        <v>33000</v>
      </c>
      <c r="B17062" s="3" t="s">
        <v>33001</v>
      </c>
      <c r="C17062" s="2"/>
      <c r="D17062" s="2" t="s">
        <v>16</v>
      </c>
      <c r="E17062" s="4">
        <f>50.00*(1-Z1%)</f>
        <v>50</v>
      </c>
      <c r="F17062" s="2">
        <v>2</v>
      </c>
      <c r="G17062" s="2"/>
    </row>
    <row r="17063" spans="1:26" customHeight="1" ht="18" hidden="true" outlineLevel="3">
      <c r="A17063" s="2" t="s">
        <v>33002</v>
      </c>
      <c r="B17063" s="3" t="s">
        <v>33003</v>
      </c>
      <c r="C17063" s="2"/>
      <c r="D17063" s="2" t="s">
        <v>16</v>
      </c>
      <c r="E17063" s="4">
        <f>60.00*(1-Z1%)</f>
        <v>60</v>
      </c>
      <c r="F17063" s="2">
        <v>9</v>
      </c>
      <c r="G17063" s="2"/>
    </row>
    <row r="17064" spans="1:26" customHeight="1" ht="18" hidden="true" outlineLevel="3">
      <c r="A17064" s="2" t="s">
        <v>33004</v>
      </c>
      <c r="B17064" s="3" t="s">
        <v>33005</v>
      </c>
      <c r="C17064" s="2"/>
      <c r="D17064" s="2" t="s">
        <v>16</v>
      </c>
      <c r="E17064" s="4">
        <f>50.00*(1-Z1%)</f>
        <v>50</v>
      </c>
      <c r="F17064" s="2">
        <v>3</v>
      </c>
      <c r="G17064" s="2"/>
    </row>
    <row r="17065" spans="1:26" customHeight="1" ht="36" hidden="true" outlineLevel="3">
      <c r="A17065" s="2" t="s">
        <v>33006</v>
      </c>
      <c r="B17065" s="3" t="s">
        <v>33007</v>
      </c>
      <c r="C17065" s="2"/>
      <c r="D17065" s="2" t="s">
        <v>16</v>
      </c>
      <c r="E17065" s="4">
        <f>200.00*(1-Z1%)</f>
        <v>200</v>
      </c>
      <c r="F17065" s="2">
        <v>4</v>
      </c>
      <c r="G17065" s="2"/>
    </row>
    <row r="17066" spans="1:26" customHeight="1" ht="18" hidden="true" outlineLevel="3">
      <c r="A17066" s="2" t="s">
        <v>33008</v>
      </c>
      <c r="B17066" s="3" t="s">
        <v>33009</v>
      </c>
      <c r="C17066" s="2"/>
      <c r="D17066" s="2" t="s">
        <v>16</v>
      </c>
      <c r="E17066" s="4">
        <f>170.00*(1-Z1%)</f>
        <v>170</v>
      </c>
      <c r="F17066" s="2">
        <v>6</v>
      </c>
      <c r="G17066" s="2"/>
    </row>
    <row r="17067" spans="1:26" customHeight="1" ht="36" hidden="true" outlineLevel="3">
      <c r="A17067" s="2" t="s">
        <v>33010</v>
      </c>
      <c r="B17067" s="3" t="s">
        <v>33011</v>
      </c>
      <c r="C17067" s="2"/>
      <c r="D17067" s="2" t="s">
        <v>16</v>
      </c>
      <c r="E17067" s="4">
        <f>100.00*(1-Z1%)</f>
        <v>100</v>
      </c>
      <c r="F17067" s="2">
        <v>9</v>
      </c>
      <c r="G17067" s="2"/>
    </row>
    <row r="17068" spans="1:26" customHeight="1" ht="35" hidden="true" outlineLevel="3">
      <c r="A17068" s="5" t="s">
        <v>33012</v>
      </c>
      <c r="B17068" s="5"/>
      <c r="C17068" s="5"/>
      <c r="D17068" s="5"/>
      <c r="E17068" s="5"/>
      <c r="F17068" s="5"/>
      <c r="G17068" s="5"/>
    </row>
    <row r="17069" spans="1:26" customHeight="1" ht="36" hidden="true" outlineLevel="3">
      <c r="A17069" s="2" t="s">
        <v>33013</v>
      </c>
      <c r="B17069" s="3" t="s">
        <v>33014</v>
      </c>
      <c r="C17069" s="2"/>
      <c r="D17069" s="2" t="s">
        <v>16</v>
      </c>
      <c r="E17069" s="4">
        <f>50.00*(1-Z1%)</f>
        <v>50</v>
      </c>
      <c r="F17069" s="2">
        <v>5</v>
      </c>
      <c r="G17069" s="2"/>
    </row>
    <row r="17070" spans="1:26" customHeight="1" ht="18" hidden="true" outlineLevel="3">
      <c r="A17070" s="2" t="s">
        <v>33015</v>
      </c>
      <c r="B17070" s="3" t="s">
        <v>33016</v>
      </c>
      <c r="C17070" s="2"/>
      <c r="D17070" s="2" t="s">
        <v>16</v>
      </c>
      <c r="E17070" s="4">
        <f>15.00*(1-Z1%)</f>
        <v>15</v>
      </c>
      <c r="F17070" s="2">
        <v>3</v>
      </c>
      <c r="G17070" s="2"/>
    </row>
    <row r="17071" spans="1:26" customHeight="1" ht="36" hidden="true" outlineLevel="3">
      <c r="A17071" s="2" t="s">
        <v>33017</v>
      </c>
      <c r="B17071" s="3" t="s">
        <v>33018</v>
      </c>
      <c r="C17071" s="2"/>
      <c r="D17071" s="2" t="s">
        <v>16</v>
      </c>
      <c r="E17071" s="4">
        <f>40.00*(1-Z1%)</f>
        <v>40</v>
      </c>
      <c r="F17071" s="2">
        <v>10</v>
      </c>
      <c r="G17071" s="2"/>
    </row>
    <row r="17072" spans="1:26" customHeight="1" ht="36" hidden="true" outlineLevel="3">
      <c r="A17072" s="2" t="s">
        <v>33019</v>
      </c>
      <c r="B17072" s="3" t="s">
        <v>33020</v>
      </c>
      <c r="C17072" s="2"/>
      <c r="D17072" s="2" t="s">
        <v>16</v>
      </c>
      <c r="E17072" s="4">
        <f>15.00*(1-Z1%)</f>
        <v>15</v>
      </c>
      <c r="F17072" s="2">
        <v>8</v>
      </c>
      <c r="G17072" s="2"/>
    </row>
    <row r="17073" spans="1:26" customHeight="1" ht="36" hidden="true" outlineLevel="3">
      <c r="A17073" s="2" t="s">
        <v>33021</v>
      </c>
      <c r="B17073" s="3" t="s">
        <v>33022</v>
      </c>
      <c r="C17073" s="2"/>
      <c r="D17073" s="2" t="s">
        <v>16</v>
      </c>
      <c r="E17073" s="4">
        <f>15.00*(1-Z1%)</f>
        <v>15</v>
      </c>
      <c r="F17073" s="2">
        <v>9</v>
      </c>
      <c r="G17073" s="2"/>
    </row>
    <row r="17074" spans="1:26" customHeight="1" ht="18" hidden="true" outlineLevel="3">
      <c r="A17074" s="2" t="s">
        <v>33023</v>
      </c>
      <c r="B17074" s="3" t="s">
        <v>33024</v>
      </c>
      <c r="C17074" s="2"/>
      <c r="D17074" s="2" t="s">
        <v>16</v>
      </c>
      <c r="E17074" s="4">
        <f>15.00*(1-Z1%)</f>
        <v>15</v>
      </c>
      <c r="F17074" s="2">
        <v>8</v>
      </c>
      <c r="G17074" s="2"/>
    </row>
    <row r="17075" spans="1:26" customHeight="1" ht="36" hidden="true" outlineLevel="3">
      <c r="A17075" s="2" t="s">
        <v>33025</v>
      </c>
      <c r="B17075" s="3" t="s">
        <v>33026</v>
      </c>
      <c r="C17075" s="2"/>
      <c r="D17075" s="2" t="s">
        <v>16</v>
      </c>
      <c r="E17075" s="4">
        <f>50.00*(1-Z1%)</f>
        <v>50</v>
      </c>
      <c r="F17075" s="2">
        <v>4</v>
      </c>
      <c r="G17075" s="2"/>
    </row>
    <row r="17076" spans="1:26" customHeight="1" ht="36" hidden="true" outlineLevel="3">
      <c r="A17076" s="2" t="s">
        <v>33027</v>
      </c>
      <c r="B17076" s="3" t="s">
        <v>33028</v>
      </c>
      <c r="C17076" s="2"/>
      <c r="D17076" s="2" t="s">
        <v>16</v>
      </c>
      <c r="E17076" s="4">
        <f>15.00*(1-Z1%)</f>
        <v>15</v>
      </c>
      <c r="F17076" s="2">
        <v>9</v>
      </c>
      <c r="G17076" s="2"/>
    </row>
    <row r="17077" spans="1:26" customHeight="1" ht="36" hidden="true" outlineLevel="3">
      <c r="A17077" s="2" t="s">
        <v>33029</v>
      </c>
      <c r="B17077" s="3" t="s">
        <v>33030</v>
      </c>
      <c r="C17077" s="2"/>
      <c r="D17077" s="2" t="s">
        <v>16</v>
      </c>
      <c r="E17077" s="4">
        <f>40.00*(1-Z1%)</f>
        <v>40</v>
      </c>
      <c r="F17077" s="2">
        <v>6</v>
      </c>
      <c r="G17077" s="2"/>
    </row>
    <row r="17078" spans="1:26" customHeight="1" ht="18" hidden="true" outlineLevel="3">
      <c r="A17078" s="2" t="s">
        <v>33031</v>
      </c>
      <c r="B17078" s="3" t="s">
        <v>33032</v>
      </c>
      <c r="C17078" s="2"/>
      <c r="D17078" s="2" t="s">
        <v>16</v>
      </c>
      <c r="E17078" s="4">
        <f>15.00*(1-Z1%)</f>
        <v>15</v>
      </c>
      <c r="F17078" s="2">
        <v>7</v>
      </c>
      <c r="G17078" s="2"/>
    </row>
    <row r="17079" spans="1:26" customHeight="1" ht="35" hidden="true" outlineLevel="3">
      <c r="A17079" s="5" t="s">
        <v>33033</v>
      </c>
      <c r="B17079" s="5"/>
      <c r="C17079" s="5"/>
      <c r="D17079" s="5"/>
      <c r="E17079" s="5"/>
      <c r="F17079" s="5"/>
      <c r="G17079" s="5"/>
    </row>
    <row r="17080" spans="1:26" customHeight="1" ht="18" hidden="true" outlineLevel="3">
      <c r="A17080" s="2" t="s">
        <v>33034</v>
      </c>
      <c r="B17080" s="3" t="s">
        <v>33035</v>
      </c>
      <c r="C17080" s="2"/>
      <c r="D17080" s="2" t="s">
        <v>16</v>
      </c>
      <c r="E17080" s="4">
        <f>160.00*(1-Z1%)</f>
        <v>160</v>
      </c>
      <c r="F17080" s="2">
        <v>3</v>
      </c>
      <c r="G17080" s="2"/>
    </row>
    <row r="17081" spans="1:26" customHeight="1" ht="18" hidden="true" outlineLevel="3">
      <c r="A17081" s="2" t="s">
        <v>33036</v>
      </c>
      <c r="B17081" s="3" t="s">
        <v>33037</v>
      </c>
      <c r="C17081" s="2"/>
      <c r="D17081" s="2" t="s">
        <v>16</v>
      </c>
      <c r="E17081" s="4">
        <f>200.00*(1-Z1%)</f>
        <v>200</v>
      </c>
      <c r="F17081" s="2">
        <v>4</v>
      </c>
      <c r="G17081" s="2"/>
    </row>
    <row r="17082" spans="1:26" customHeight="1" ht="18" hidden="true" outlineLevel="3">
      <c r="A17082" s="2" t="s">
        <v>33038</v>
      </c>
      <c r="B17082" s="3" t="s">
        <v>33039</v>
      </c>
      <c r="C17082" s="2"/>
      <c r="D17082" s="2" t="s">
        <v>16</v>
      </c>
      <c r="E17082" s="4">
        <f>20.00*(1-Z1%)</f>
        <v>20</v>
      </c>
      <c r="F17082" s="2">
        <v>17</v>
      </c>
      <c r="G17082" s="2"/>
    </row>
    <row r="17083" spans="1:26" customHeight="1" ht="18" hidden="true" outlineLevel="3">
      <c r="A17083" s="2" t="s">
        <v>33040</v>
      </c>
      <c r="B17083" s="3" t="s">
        <v>33041</v>
      </c>
      <c r="C17083" s="2"/>
      <c r="D17083" s="2" t="s">
        <v>16</v>
      </c>
      <c r="E17083" s="4">
        <f>20.00*(1-Z1%)</f>
        <v>20</v>
      </c>
      <c r="F17083" s="2">
        <v>19</v>
      </c>
      <c r="G17083" s="2"/>
    </row>
    <row r="17084" spans="1:26" customHeight="1" ht="35" hidden="true" outlineLevel="2">
      <c r="A17084" s="5" t="s">
        <v>33042</v>
      </c>
      <c r="B17084" s="5"/>
      <c r="C17084" s="5"/>
      <c r="D17084" s="5"/>
      <c r="E17084" s="5"/>
      <c r="F17084" s="5"/>
      <c r="G17084" s="5"/>
    </row>
    <row r="17085" spans="1:26" customHeight="1" ht="18" hidden="true" outlineLevel="2">
      <c r="A17085" s="2" t="s">
        <v>33043</v>
      </c>
      <c r="B17085" s="3" t="s">
        <v>33044</v>
      </c>
      <c r="C17085" s="2"/>
      <c r="D17085" s="2" t="s">
        <v>16</v>
      </c>
      <c r="E17085" s="4">
        <f>300.00*(1-Z1%)</f>
        <v>300</v>
      </c>
      <c r="F17085" s="2">
        <v>1</v>
      </c>
      <c r="G17085" s="2"/>
    </row>
    <row r="17086" spans="1:26" customHeight="1" ht="18" hidden="true" outlineLevel="2">
      <c r="A17086" s="2" t="s">
        <v>33045</v>
      </c>
      <c r="B17086" s="3" t="s">
        <v>33046</v>
      </c>
      <c r="C17086" s="2"/>
      <c r="D17086" s="2" t="s">
        <v>16</v>
      </c>
      <c r="E17086" s="4">
        <f>350.00*(1-Z1%)</f>
        <v>350</v>
      </c>
      <c r="F17086" s="2">
        <v>1</v>
      </c>
      <c r="G17086" s="2"/>
    </row>
    <row r="17087" spans="1:26" customHeight="1" ht="18" hidden="true" outlineLevel="2">
      <c r="A17087" s="2" t="s">
        <v>33047</v>
      </c>
      <c r="B17087" s="3" t="s">
        <v>33048</v>
      </c>
      <c r="C17087" s="2"/>
      <c r="D17087" s="2" t="s">
        <v>16</v>
      </c>
      <c r="E17087" s="4">
        <f>500.00*(1-Z1%)</f>
        <v>500</v>
      </c>
      <c r="F17087" s="2">
        <v>1</v>
      </c>
      <c r="G17087" s="2"/>
    </row>
    <row r="17088" spans="1:26" customHeight="1" ht="18" hidden="true" outlineLevel="2">
      <c r="A17088" s="2" t="s">
        <v>33049</v>
      </c>
      <c r="B17088" s="3" t="s">
        <v>33050</v>
      </c>
      <c r="C17088" s="2"/>
      <c r="D17088" s="2" t="s">
        <v>16</v>
      </c>
      <c r="E17088" s="4">
        <f>550.00*(1-Z1%)</f>
        <v>550</v>
      </c>
      <c r="F17088" s="2">
        <v>1</v>
      </c>
      <c r="G17088" s="2"/>
    </row>
    <row r="17089" spans="1:26" customHeight="1" ht="18" hidden="true" outlineLevel="2">
      <c r="A17089" s="2" t="s">
        <v>33051</v>
      </c>
      <c r="B17089" s="3" t="s">
        <v>33052</v>
      </c>
      <c r="C17089" s="2"/>
      <c r="D17089" s="2" t="s">
        <v>16</v>
      </c>
      <c r="E17089" s="4">
        <f>600.00*(1-Z1%)</f>
        <v>600</v>
      </c>
      <c r="F17089" s="2">
        <v>1</v>
      </c>
      <c r="G17089" s="2"/>
    </row>
    <row r="17090" spans="1:26" customHeight="1" ht="18" hidden="true" outlineLevel="2">
      <c r="A17090" s="2" t="s">
        <v>33053</v>
      </c>
      <c r="B17090" s="3" t="s">
        <v>33054</v>
      </c>
      <c r="C17090" s="2"/>
      <c r="D17090" s="2" t="s">
        <v>16</v>
      </c>
      <c r="E17090" s="4">
        <f>1150.00*(1-Z1%)</f>
        <v>1150</v>
      </c>
      <c r="F17090" s="2">
        <v>1</v>
      </c>
      <c r="G17090" s="2"/>
    </row>
    <row r="17091" spans="1:26" customHeight="1" ht="18" hidden="true" outlineLevel="2">
      <c r="A17091" s="2" t="s">
        <v>33055</v>
      </c>
      <c r="B17091" s="3" t="s">
        <v>33056</v>
      </c>
      <c r="C17091" s="2"/>
      <c r="D17091" s="2" t="s">
        <v>16</v>
      </c>
      <c r="E17091" s="4">
        <f>1200.00*(1-Z1%)</f>
        <v>1200</v>
      </c>
      <c r="F17091" s="2">
        <v>1</v>
      </c>
      <c r="G17091" s="2"/>
    </row>
    <row r="17092" spans="1:26" customHeight="1" ht="18" hidden="true" outlineLevel="2">
      <c r="A17092" s="2" t="s">
        <v>33057</v>
      </c>
      <c r="B17092" s="3" t="s">
        <v>33058</v>
      </c>
      <c r="C17092" s="2"/>
      <c r="D17092" s="2" t="s">
        <v>16</v>
      </c>
      <c r="E17092" s="4">
        <f>400.00*(1-Z1%)</f>
        <v>400</v>
      </c>
      <c r="F17092" s="2">
        <v>1</v>
      </c>
      <c r="G17092" s="2"/>
    </row>
    <row r="17093" spans="1:26" customHeight="1" ht="18" hidden="true" outlineLevel="2">
      <c r="A17093" s="2" t="s">
        <v>33059</v>
      </c>
      <c r="B17093" s="3" t="s">
        <v>33060</v>
      </c>
      <c r="C17093" s="2"/>
      <c r="D17093" s="2" t="s">
        <v>16</v>
      </c>
      <c r="E17093" s="4">
        <f>550.00*(1-Z1%)</f>
        <v>550</v>
      </c>
      <c r="F17093" s="2">
        <v>1</v>
      </c>
      <c r="G17093" s="2"/>
    </row>
    <row r="17094" spans="1:26" customHeight="1" ht="18" hidden="true" outlineLevel="2">
      <c r="A17094" s="2" t="s">
        <v>33061</v>
      </c>
      <c r="B17094" s="3" t="s">
        <v>33062</v>
      </c>
      <c r="C17094" s="2"/>
      <c r="D17094" s="2" t="s">
        <v>16</v>
      </c>
      <c r="E17094" s="4">
        <f>250.00*(1-Z1%)</f>
        <v>250</v>
      </c>
      <c r="F17094" s="2">
        <v>1</v>
      </c>
      <c r="G17094" s="2"/>
    </row>
    <row r="17095" spans="1:26" customHeight="1" ht="18" hidden="true" outlineLevel="2">
      <c r="A17095" s="2" t="s">
        <v>33063</v>
      </c>
      <c r="B17095" s="3" t="s">
        <v>33064</v>
      </c>
      <c r="C17095" s="2"/>
      <c r="D17095" s="2" t="s">
        <v>16</v>
      </c>
      <c r="E17095" s="4">
        <f>595.00*(1-Z1%)</f>
        <v>595</v>
      </c>
      <c r="F17095" s="2">
        <v>1</v>
      </c>
      <c r="G17095" s="2"/>
    </row>
    <row r="17096" spans="1:26" customHeight="1" ht="18" hidden="true" outlineLevel="2">
      <c r="A17096" s="2" t="s">
        <v>33065</v>
      </c>
      <c r="B17096" s="3" t="s">
        <v>33066</v>
      </c>
      <c r="C17096" s="2"/>
      <c r="D17096" s="2" t="s">
        <v>16</v>
      </c>
      <c r="E17096" s="4">
        <f>300.00*(1-Z1%)</f>
        <v>300</v>
      </c>
      <c r="F17096" s="2">
        <v>1</v>
      </c>
      <c r="G17096" s="2"/>
    </row>
    <row r="17097" spans="1:26" customHeight="1" ht="18" hidden="true" outlineLevel="2">
      <c r="A17097" s="2" t="s">
        <v>33067</v>
      </c>
      <c r="B17097" s="3" t="s">
        <v>33068</v>
      </c>
      <c r="C17097" s="2"/>
      <c r="D17097" s="2" t="s">
        <v>16</v>
      </c>
      <c r="E17097" s="4">
        <f>500.00*(1-Z1%)</f>
        <v>500</v>
      </c>
      <c r="F17097" s="2">
        <v>1</v>
      </c>
      <c r="G17097" s="2"/>
    </row>
    <row r="17098" spans="1:26" customHeight="1" ht="35" hidden="true" outlineLevel="2">
      <c r="A17098" s="5" t="s">
        <v>33069</v>
      </c>
      <c r="B17098" s="5"/>
      <c r="C17098" s="5"/>
      <c r="D17098" s="5"/>
      <c r="E17098" s="5"/>
      <c r="F17098" s="5"/>
      <c r="G17098" s="5"/>
    </row>
    <row r="17099" spans="1:26" customHeight="1" ht="35" hidden="true" outlineLevel="3">
      <c r="A17099" s="5" t="s">
        <v>33070</v>
      </c>
      <c r="B17099" s="5"/>
      <c r="C17099" s="5"/>
      <c r="D17099" s="5"/>
      <c r="E17099" s="5"/>
      <c r="F17099" s="5"/>
      <c r="G17099" s="5"/>
    </row>
    <row r="17100" spans="1:26" customHeight="1" ht="36" hidden="true" outlineLevel="3">
      <c r="A17100" s="2" t="s">
        <v>33071</v>
      </c>
      <c r="B17100" s="3" t="s">
        <v>33072</v>
      </c>
      <c r="C17100" s="2"/>
      <c r="D17100" s="2" t="s">
        <v>16</v>
      </c>
      <c r="E17100" s="4">
        <f>200.00*(1-Z1%)</f>
        <v>200</v>
      </c>
      <c r="F17100" s="2">
        <v>1</v>
      </c>
      <c r="G17100" s="2"/>
    </row>
    <row r="17101" spans="1:26" customHeight="1" ht="36" hidden="true" outlineLevel="3">
      <c r="A17101" s="2" t="s">
        <v>33073</v>
      </c>
      <c r="B17101" s="3" t="s">
        <v>33074</v>
      </c>
      <c r="C17101" s="2"/>
      <c r="D17101" s="2" t="s">
        <v>16</v>
      </c>
      <c r="E17101" s="4">
        <f>300.00*(1-Z1%)</f>
        <v>300</v>
      </c>
      <c r="F17101" s="2">
        <v>2</v>
      </c>
      <c r="G17101" s="2"/>
    </row>
    <row r="17102" spans="1:26" customHeight="1" ht="36" hidden="true" outlineLevel="3">
      <c r="A17102" s="2" t="s">
        <v>33075</v>
      </c>
      <c r="B17102" s="3" t="s">
        <v>33076</v>
      </c>
      <c r="C17102" s="2"/>
      <c r="D17102" s="2" t="s">
        <v>16</v>
      </c>
      <c r="E17102" s="4">
        <f>200.00*(1-Z1%)</f>
        <v>200</v>
      </c>
      <c r="F17102" s="2">
        <v>1</v>
      </c>
      <c r="G17102" s="2"/>
    </row>
    <row r="17103" spans="1:26" customHeight="1" ht="36" hidden="true" outlineLevel="3">
      <c r="A17103" s="2" t="s">
        <v>33077</v>
      </c>
      <c r="B17103" s="3" t="s">
        <v>33078</v>
      </c>
      <c r="C17103" s="2"/>
      <c r="D17103" s="2" t="s">
        <v>16</v>
      </c>
      <c r="E17103" s="4">
        <f>300.00*(1-Z1%)</f>
        <v>300</v>
      </c>
      <c r="F17103" s="2">
        <v>2</v>
      </c>
      <c r="G17103" s="2"/>
    </row>
    <row r="17104" spans="1:26" customHeight="1" ht="35" hidden="true" outlineLevel="3">
      <c r="A17104" s="5" t="s">
        <v>33079</v>
      </c>
      <c r="B17104" s="5"/>
      <c r="C17104" s="5"/>
      <c r="D17104" s="5"/>
      <c r="E17104" s="5"/>
      <c r="F17104" s="5"/>
      <c r="G17104" s="5"/>
    </row>
    <row r="17105" spans="1:26" customHeight="1" ht="18" hidden="true" outlineLevel="3">
      <c r="A17105" s="2" t="s">
        <v>33080</v>
      </c>
      <c r="B17105" s="3" t="s">
        <v>33081</v>
      </c>
      <c r="C17105" s="2"/>
      <c r="D17105" s="2" t="s">
        <v>16</v>
      </c>
      <c r="E17105" s="4">
        <f>170.00*(1-Z1%)</f>
        <v>170</v>
      </c>
      <c r="F17105" s="2">
        <v>4</v>
      </c>
      <c r="G17105" s="2"/>
    </row>
    <row r="17106" spans="1:26" customHeight="1" ht="18" hidden="true" outlineLevel="3">
      <c r="A17106" s="2" t="s">
        <v>33082</v>
      </c>
      <c r="B17106" s="3" t="s">
        <v>33083</v>
      </c>
      <c r="C17106" s="2"/>
      <c r="D17106" s="2" t="s">
        <v>16</v>
      </c>
      <c r="E17106" s="4">
        <f>100.00*(1-Z1%)</f>
        <v>100</v>
      </c>
      <c r="F17106" s="2">
        <v>1</v>
      </c>
      <c r="G17106" s="2"/>
    </row>
    <row r="17107" spans="1:26" customHeight="1" ht="18" hidden="true" outlineLevel="3">
      <c r="A17107" s="2" t="s">
        <v>33084</v>
      </c>
      <c r="B17107" s="3" t="s">
        <v>33085</v>
      </c>
      <c r="C17107" s="2"/>
      <c r="D17107" s="2" t="s">
        <v>16</v>
      </c>
      <c r="E17107" s="4">
        <f>100.00*(1-Z1%)</f>
        <v>100</v>
      </c>
      <c r="F17107" s="2">
        <v>2</v>
      </c>
      <c r="G17107" s="2"/>
    </row>
    <row r="17108" spans="1:26" customHeight="1" ht="18" hidden="true" outlineLevel="3">
      <c r="A17108" s="2" t="s">
        <v>33086</v>
      </c>
      <c r="B17108" s="3" t="s">
        <v>33087</v>
      </c>
      <c r="C17108" s="2"/>
      <c r="D17108" s="2" t="s">
        <v>16</v>
      </c>
      <c r="E17108" s="4">
        <f>100.00*(1-Z1%)</f>
        <v>100</v>
      </c>
      <c r="F17108" s="2">
        <v>2</v>
      </c>
      <c r="G17108" s="2"/>
    </row>
    <row r="17109" spans="1:26" customHeight="1" ht="18" hidden="true" outlineLevel="3">
      <c r="A17109" s="2" t="s">
        <v>33088</v>
      </c>
      <c r="B17109" s="3" t="s">
        <v>33089</v>
      </c>
      <c r="C17109" s="2"/>
      <c r="D17109" s="2" t="s">
        <v>16</v>
      </c>
      <c r="E17109" s="4">
        <f>100.00*(1-Z1%)</f>
        <v>100</v>
      </c>
      <c r="F17109" s="2">
        <v>1</v>
      </c>
      <c r="G17109" s="2"/>
    </row>
    <row r="17110" spans="1:26" customHeight="1" ht="18" hidden="true" outlineLevel="3">
      <c r="A17110" s="2" t="s">
        <v>33090</v>
      </c>
      <c r="B17110" s="3" t="s">
        <v>33091</v>
      </c>
      <c r="C17110" s="2"/>
      <c r="D17110" s="2" t="s">
        <v>16</v>
      </c>
      <c r="E17110" s="4">
        <f>100.00*(1-Z1%)</f>
        <v>100</v>
      </c>
      <c r="F17110" s="2">
        <v>3</v>
      </c>
      <c r="G17110" s="2"/>
    </row>
    <row r="17111" spans="1:26" customHeight="1" ht="18" hidden="true" outlineLevel="3">
      <c r="A17111" s="2" t="s">
        <v>33092</v>
      </c>
      <c r="B17111" s="3" t="s">
        <v>33093</v>
      </c>
      <c r="C17111" s="2"/>
      <c r="D17111" s="2" t="s">
        <v>16</v>
      </c>
      <c r="E17111" s="4">
        <f>100.00*(1-Z1%)</f>
        <v>100</v>
      </c>
      <c r="F17111" s="2">
        <v>3</v>
      </c>
      <c r="G17111" s="2"/>
    </row>
    <row r="17112" spans="1:26" customHeight="1" ht="18" hidden="true" outlineLevel="3">
      <c r="A17112" s="2" t="s">
        <v>33094</v>
      </c>
      <c r="B17112" s="3" t="s">
        <v>33095</v>
      </c>
      <c r="C17112" s="2"/>
      <c r="D17112" s="2" t="s">
        <v>16</v>
      </c>
      <c r="E17112" s="4">
        <f>100.00*(1-Z1%)</f>
        <v>100</v>
      </c>
      <c r="F17112" s="2">
        <v>1</v>
      </c>
      <c r="G17112" s="2"/>
    </row>
    <row r="17113" spans="1:26" customHeight="1" ht="18" hidden="true" outlineLevel="3">
      <c r="A17113" s="2" t="s">
        <v>33096</v>
      </c>
      <c r="B17113" s="3" t="s">
        <v>33097</v>
      </c>
      <c r="C17113" s="2"/>
      <c r="D17113" s="2" t="s">
        <v>16</v>
      </c>
      <c r="E17113" s="4">
        <f>250.00*(1-Z1%)</f>
        <v>250</v>
      </c>
      <c r="F17113" s="2">
        <v>2</v>
      </c>
      <c r="G17113" s="2"/>
    </row>
    <row r="17114" spans="1:26" customHeight="1" ht="18" hidden="true" outlineLevel="3">
      <c r="A17114" s="2" t="s">
        <v>33098</v>
      </c>
      <c r="B17114" s="3" t="s">
        <v>33099</v>
      </c>
      <c r="C17114" s="2"/>
      <c r="D17114" s="2" t="s">
        <v>16</v>
      </c>
      <c r="E17114" s="4">
        <f>250.00*(1-Z1%)</f>
        <v>250</v>
      </c>
      <c r="F17114" s="2">
        <v>2</v>
      </c>
      <c r="G17114" s="2"/>
    </row>
    <row r="17115" spans="1:26" customHeight="1" ht="18" hidden="true" outlineLevel="3">
      <c r="A17115" s="2" t="s">
        <v>33100</v>
      </c>
      <c r="B17115" s="3" t="s">
        <v>33101</v>
      </c>
      <c r="C17115" s="2"/>
      <c r="D17115" s="2" t="s">
        <v>16</v>
      </c>
      <c r="E17115" s="4">
        <f>250.00*(1-Z1%)</f>
        <v>250</v>
      </c>
      <c r="F17115" s="2">
        <v>2</v>
      </c>
      <c r="G17115" s="2"/>
    </row>
    <row r="17116" spans="1:26" customHeight="1" ht="18" hidden="true" outlineLevel="3">
      <c r="A17116" s="2" t="s">
        <v>33102</v>
      </c>
      <c r="B17116" s="3" t="s">
        <v>33103</v>
      </c>
      <c r="C17116" s="2"/>
      <c r="D17116" s="2" t="s">
        <v>16</v>
      </c>
      <c r="E17116" s="4">
        <f>200.00*(1-Z1%)</f>
        <v>200</v>
      </c>
      <c r="F17116" s="2">
        <v>1</v>
      </c>
      <c r="G17116" s="2"/>
    </row>
    <row r="17117" spans="1:26" customHeight="1" ht="18" hidden="true" outlineLevel="3">
      <c r="A17117" s="2" t="s">
        <v>33104</v>
      </c>
      <c r="B17117" s="3" t="s">
        <v>33105</v>
      </c>
      <c r="C17117" s="2"/>
      <c r="D17117" s="2" t="s">
        <v>16</v>
      </c>
      <c r="E17117" s="4">
        <f>200.00*(1-Z1%)</f>
        <v>200</v>
      </c>
      <c r="F17117" s="2">
        <v>2</v>
      </c>
      <c r="G17117" s="2"/>
    </row>
    <row r="17118" spans="1:26" customHeight="1" ht="18" hidden="true" outlineLevel="3">
      <c r="A17118" s="2" t="s">
        <v>33106</v>
      </c>
      <c r="B17118" s="3" t="s">
        <v>33107</v>
      </c>
      <c r="C17118" s="2"/>
      <c r="D17118" s="2" t="s">
        <v>16</v>
      </c>
      <c r="E17118" s="4">
        <f>280.00*(1-Z1%)</f>
        <v>280</v>
      </c>
      <c r="F17118" s="2">
        <v>1</v>
      </c>
      <c r="G17118" s="2"/>
    </row>
    <row r="17119" spans="1:26" customHeight="1" ht="18" hidden="true" outlineLevel="3">
      <c r="A17119" s="2" t="s">
        <v>33108</v>
      </c>
      <c r="B17119" s="3" t="s">
        <v>33109</v>
      </c>
      <c r="C17119" s="2"/>
      <c r="D17119" s="2" t="s">
        <v>16</v>
      </c>
      <c r="E17119" s="4">
        <f>350.00*(1-Z1%)</f>
        <v>350</v>
      </c>
      <c r="F17119" s="2">
        <v>2</v>
      </c>
      <c r="G17119" s="2"/>
    </row>
    <row r="17120" spans="1:26" customHeight="1" ht="18" hidden="true" outlineLevel="3">
      <c r="A17120" s="2" t="s">
        <v>33110</v>
      </c>
      <c r="B17120" s="3" t="s">
        <v>33111</v>
      </c>
      <c r="C17120" s="2"/>
      <c r="D17120" s="2" t="s">
        <v>16</v>
      </c>
      <c r="E17120" s="4">
        <f>350.00*(1-Z1%)</f>
        <v>350</v>
      </c>
      <c r="F17120" s="2">
        <v>2</v>
      </c>
      <c r="G17120" s="2"/>
    </row>
    <row r="17121" spans="1:26" customHeight="1" ht="18" hidden="true" outlineLevel="3">
      <c r="A17121" s="2" t="s">
        <v>33112</v>
      </c>
      <c r="B17121" s="3" t="s">
        <v>33113</v>
      </c>
      <c r="C17121" s="2"/>
      <c r="D17121" s="2" t="s">
        <v>16</v>
      </c>
      <c r="E17121" s="4">
        <f>350.00*(1-Z1%)</f>
        <v>350</v>
      </c>
      <c r="F17121" s="2">
        <v>3</v>
      </c>
      <c r="G17121" s="2"/>
    </row>
    <row r="17122" spans="1:26" customHeight="1" ht="18" hidden="true" outlineLevel="3">
      <c r="A17122" s="2" t="s">
        <v>33114</v>
      </c>
      <c r="B17122" s="3" t="s">
        <v>33115</v>
      </c>
      <c r="C17122" s="2"/>
      <c r="D17122" s="2" t="s">
        <v>16</v>
      </c>
      <c r="E17122" s="4">
        <f>600.00*(1-Z1%)</f>
        <v>600</v>
      </c>
      <c r="F17122" s="2">
        <v>3</v>
      </c>
      <c r="G17122" s="2"/>
    </row>
    <row r="17123" spans="1:26" customHeight="1" ht="18" hidden="true" outlineLevel="3">
      <c r="A17123" s="2" t="s">
        <v>33116</v>
      </c>
      <c r="B17123" s="3" t="s">
        <v>33117</v>
      </c>
      <c r="C17123" s="2"/>
      <c r="D17123" s="2" t="s">
        <v>16</v>
      </c>
      <c r="E17123" s="4">
        <f>600.00*(1-Z1%)</f>
        <v>600</v>
      </c>
      <c r="F17123" s="2">
        <v>2</v>
      </c>
      <c r="G17123" s="2"/>
    </row>
    <row r="17124" spans="1:26" customHeight="1" ht="18" hidden="true" outlineLevel="3">
      <c r="A17124" s="2" t="s">
        <v>33118</v>
      </c>
      <c r="B17124" s="3" t="s">
        <v>33119</v>
      </c>
      <c r="C17124" s="2"/>
      <c r="D17124" s="2" t="s">
        <v>16</v>
      </c>
      <c r="E17124" s="4">
        <f>600.00*(1-Z1%)</f>
        <v>600</v>
      </c>
      <c r="F17124" s="2">
        <v>2</v>
      </c>
      <c r="G17124" s="2"/>
    </row>
    <row r="17125" spans="1:26" customHeight="1" ht="35" hidden="true" outlineLevel="2">
      <c r="A17125" s="5" t="s">
        <v>33120</v>
      </c>
      <c r="B17125" s="5"/>
      <c r="C17125" s="5"/>
      <c r="D17125" s="5"/>
      <c r="E17125" s="5"/>
      <c r="F17125" s="5"/>
      <c r="G17125" s="5"/>
    </row>
    <row r="17126" spans="1:26" customHeight="1" ht="18" hidden="true" outlineLevel="2">
      <c r="A17126" s="2" t="s">
        <v>33121</v>
      </c>
      <c r="B17126" s="3" t="s">
        <v>33122</v>
      </c>
      <c r="C17126" s="2"/>
      <c r="D17126" s="2" t="s">
        <v>16</v>
      </c>
      <c r="E17126" s="4">
        <f>250.00*(1-Z1%)</f>
        <v>250</v>
      </c>
      <c r="F17126" s="2">
        <v>1</v>
      </c>
      <c r="G17126" s="2"/>
    </row>
    <row r="17127" spans="1:26" customHeight="1" ht="18" hidden="true" outlineLevel="2">
      <c r="A17127" s="2" t="s">
        <v>33123</v>
      </c>
      <c r="B17127" s="3" t="s">
        <v>33124</v>
      </c>
      <c r="C17127" s="2"/>
      <c r="D17127" s="2" t="s">
        <v>16</v>
      </c>
      <c r="E17127" s="4">
        <f>150.00*(1-Z1%)</f>
        <v>150</v>
      </c>
      <c r="F17127" s="2">
        <v>2</v>
      </c>
      <c r="G17127" s="2"/>
    </row>
    <row r="17128" spans="1:26" customHeight="1" ht="18" hidden="true" outlineLevel="2">
      <c r="A17128" s="2" t="s">
        <v>33125</v>
      </c>
      <c r="B17128" s="3" t="s">
        <v>33126</v>
      </c>
      <c r="C17128" s="2"/>
      <c r="D17128" s="2" t="s">
        <v>16</v>
      </c>
      <c r="E17128" s="4">
        <f>150.00*(1-Z1%)</f>
        <v>150</v>
      </c>
      <c r="F17128" s="2">
        <v>3</v>
      </c>
      <c r="G17128" s="2"/>
    </row>
    <row r="17129" spans="1:26" customHeight="1" ht="18" hidden="true" outlineLevel="2">
      <c r="A17129" s="2" t="s">
        <v>33127</v>
      </c>
      <c r="B17129" s="3" t="s">
        <v>33128</v>
      </c>
      <c r="C17129" s="2"/>
      <c r="D17129" s="2" t="s">
        <v>16</v>
      </c>
      <c r="E17129" s="4">
        <f>200.00*(1-Z1%)</f>
        <v>200</v>
      </c>
      <c r="F17129" s="2">
        <v>1</v>
      </c>
      <c r="G17129" s="2"/>
    </row>
    <row r="17130" spans="1:26" customHeight="1" ht="36" hidden="true" outlineLevel="2">
      <c r="A17130" s="2" t="s">
        <v>33129</v>
      </c>
      <c r="B17130" s="3" t="s">
        <v>33130</v>
      </c>
      <c r="C17130" s="2"/>
      <c r="D17130" s="2" t="s">
        <v>16</v>
      </c>
      <c r="E17130" s="4">
        <f>150.00*(1-Z1%)</f>
        <v>150</v>
      </c>
      <c r="F17130" s="2">
        <v>3</v>
      </c>
      <c r="G17130" s="2"/>
    </row>
    <row r="17131" spans="1:26" customHeight="1" ht="36" hidden="true" outlineLevel="2">
      <c r="A17131" s="2" t="s">
        <v>33131</v>
      </c>
      <c r="B17131" s="3" t="s">
        <v>33132</v>
      </c>
      <c r="C17131" s="2"/>
      <c r="D17131" s="2" t="s">
        <v>16</v>
      </c>
      <c r="E17131" s="4">
        <f>150.00*(1-Z1%)</f>
        <v>150</v>
      </c>
      <c r="F17131" s="2">
        <v>1</v>
      </c>
      <c r="G17131" s="2"/>
    </row>
    <row r="17132" spans="1:26" customHeight="1" ht="36" hidden="true" outlineLevel="2">
      <c r="A17132" s="2" t="s">
        <v>33133</v>
      </c>
      <c r="B17132" s="3" t="s">
        <v>33134</v>
      </c>
      <c r="C17132" s="2"/>
      <c r="D17132" s="2" t="s">
        <v>16</v>
      </c>
      <c r="E17132" s="4">
        <f>150.00*(1-Z1%)</f>
        <v>150</v>
      </c>
      <c r="F17132" s="2">
        <v>4</v>
      </c>
      <c r="G17132" s="2"/>
    </row>
    <row r="17133" spans="1:26" customHeight="1" ht="18" hidden="true" outlineLevel="2">
      <c r="A17133" s="2" t="s">
        <v>33135</v>
      </c>
      <c r="B17133" s="3" t="s">
        <v>33136</v>
      </c>
      <c r="C17133" s="2"/>
      <c r="D17133" s="2" t="s">
        <v>16</v>
      </c>
      <c r="E17133" s="4">
        <f>150.00*(1-Z1%)</f>
        <v>150</v>
      </c>
      <c r="F17133" s="2">
        <v>1</v>
      </c>
      <c r="G17133" s="2"/>
    </row>
    <row r="17134" spans="1:26" customHeight="1" ht="35">
      <c r="A17134" s="1" t="s">
        <v>33137</v>
      </c>
      <c r="B17134" s="1"/>
      <c r="C17134" s="1"/>
      <c r="D17134" s="1"/>
      <c r="E17134" s="1"/>
      <c r="F17134" s="1"/>
      <c r="G17134" s="1"/>
    </row>
    <row r="17135" spans="1:26" customHeight="1" ht="35" hidden="true" outlineLevel="2">
      <c r="A17135" s="5" t="s">
        <v>33138</v>
      </c>
      <c r="B17135" s="5"/>
      <c r="C17135" s="5"/>
      <c r="D17135" s="5"/>
      <c r="E17135" s="5"/>
      <c r="F17135" s="5"/>
      <c r="G17135" s="5"/>
    </row>
    <row r="17136" spans="1:26" customHeight="1" ht="36" hidden="true" outlineLevel="2">
      <c r="A17136" s="2" t="s">
        <v>33139</v>
      </c>
      <c r="B17136" s="3" t="s">
        <v>33140</v>
      </c>
      <c r="C17136" s="2"/>
      <c r="D17136" s="2" t="s">
        <v>16</v>
      </c>
      <c r="E17136" s="4">
        <f>1470.00*(1-Z1%)</f>
        <v>1470</v>
      </c>
      <c r="F17136" s="2">
        <v>1</v>
      </c>
      <c r="G17136" s="2"/>
    </row>
    <row r="17137" spans="1:26" customHeight="1" ht="36" hidden="true" outlineLevel="2">
      <c r="A17137" s="2" t="s">
        <v>33141</v>
      </c>
      <c r="B17137" s="3" t="s">
        <v>33142</v>
      </c>
      <c r="C17137" s="2"/>
      <c r="D17137" s="2" t="s">
        <v>16</v>
      </c>
      <c r="E17137" s="4">
        <f>1400.00*(1-Z1%)</f>
        <v>1400</v>
      </c>
      <c r="F17137" s="2">
        <v>1</v>
      </c>
      <c r="G17137" s="2"/>
    </row>
    <row r="17138" spans="1:26" customHeight="1" ht="36" hidden="true" outlineLevel="2">
      <c r="A17138" s="2" t="s">
        <v>33143</v>
      </c>
      <c r="B17138" s="3" t="s">
        <v>33144</v>
      </c>
      <c r="C17138" s="2"/>
      <c r="D17138" s="2" t="s">
        <v>16</v>
      </c>
      <c r="E17138" s="4">
        <f>1470.00*(1-Z1%)</f>
        <v>1470</v>
      </c>
      <c r="F17138" s="2">
        <v>1</v>
      </c>
      <c r="G17138" s="2"/>
    </row>
    <row r="17139" spans="1:26" customHeight="1" ht="36" hidden="true" outlineLevel="2">
      <c r="A17139" s="2" t="s">
        <v>33145</v>
      </c>
      <c r="B17139" s="3" t="s">
        <v>33146</v>
      </c>
      <c r="C17139" s="2"/>
      <c r="D17139" s="2" t="s">
        <v>16</v>
      </c>
      <c r="E17139" s="4">
        <f>1490.00*(1-Z1%)</f>
        <v>1490</v>
      </c>
      <c r="F17139" s="2">
        <v>1</v>
      </c>
      <c r="G17139" s="2"/>
    </row>
    <row r="17140" spans="1:26" customHeight="1" ht="18" hidden="true" outlineLevel="2">
      <c r="A17140" s="2" t="s">
        <v>33147</v>
      </c>
      <c r="B17140" s="3" t="s">
        <v>33148</v>
      </c>
      <c r="C17140" s="2"/>
      <c r="D17140" s="2" t="s">
        <v>16</v>
      </c>
      <c r="E17140" s="4">
        <f>650.00*(1-Z1%)</f>
        <v>650</v>
      </c>
      <c r="F17140" s="2">
        <v>1</v>
      </c>
      <c r="G17140" s="2"/>
    </row>
    <row r="17141" spans="1:26" customHeight="1" ht="18" hidden="true" outlineLevel="2">
      <c r="A17141" s="2" t="s">
        <v>33149</v>
      </c>
      <c r="B17141" s="3" t="s">
        <v>33150</v>
      </c>
      <c r="C17141" s="2"/>
      <c r="D17141" s="2" t="s">
        <v>16</v>
      </c>
      <c r="E17141" s="4">
        <f>1180.00*(1-Z1%)</f>
        <v>1180</v>
      </c>
      <c r="F17141" s="2">
        <v>2</v>
      </c>
      <c r="G17141" s="2"/>
    </row>
    <row r="17142" spans="1:26" customHeight="1" ht="18" hidden="true" outlineLevel="2">
      <c r="A17142" s="2" t="s">
        <v>33151</v>
      </c>
      <c r="B17142" s="3" t="s">
        <v>33152</v>
      </c>
      <c r="C17142" s="2"/>
      <c r="D17142" s="2" t="s">
        <v>16</v>
      </c>
      <c r="E17142" s="4">
        <f>890.00*(1-Z1%)</f>
        <v>890</v>
      </c>
      <c r="F17142" s="2">
        <v>2</v>
      </c>
      <c r="G17142" s="2"/>
    </row>
    <row r="17143" spans="1:26" customHeight="1" ht="36" hidden="true" outlineLevel="2">
      <c r="A17143" s="2" t="s">
        <v>33153</v>
      </c>
      <c r="B17143" s="3" t="s">
        <v>33154</v>
      </c>
      <c r="C17143" s="2"/>
      <c r="D17143" s="2" t="s">
        <v>16</v>
      </c>
      <c r="E17143" s="4">
        <f>1290.00*(1-Z1%)</f>
        <v>1290</v>
      </c>
      <c r="F17143" s="2">
        <v>2</v>
      </c>
      <c r="G17143" s="2"/>
    </row>
    <row r="17144" spans="1:26" customHeight="1" ht="36" hidden="true" outlineLevel="2">
      <c r="A17144" s="2" t="s">
        <v>33155</v>
      </c>
      <c r="B17144" s="3" t="s">
        <v>33156</v>
      </c>
      <c r="C17144" s="2"/>
      <c r="D17144" s="2" t="s">
        <v>16</v>
      </c>
      <c r="E17144" s="4">
        <f>1290.00*(1-Z1%)</f>
        <v>1290</v>
      </c>
      <c r="F17144" s="2">
        <v>1</v>
      </c>
      <c r="G17144" s="2"/>
    </row>
    <row r="17145" spans="1:26" customHeight="1" ht="36" hidden="true" outlineLevel="2">
      <c r="A17145" s="2" t="s">
        <v>33157</v>
      </c>
      <c r="B17145" s="3" t="s">
        <v>33158</v>
      </c>
      <c r="C17145" s="2"/>
      <c r="D17145" s="2" t="s">
        <v>16</v>
      </c>
      <c r="E17145" s="4">
        <f>1100.00*(1-Z1%)</f>
        <v>1100</v>
      </c>
      <c r="F17145" s="2">
        <v>1</v>
      </c>
      <c r="G17145" s="2"/>
    </row>
    <row r="17146" spans="1:26" customHeight="1" ht="18" hidden="true" outlineLevel="2">
      <c r="A17146" s="2" t="s">
        <v>33159</v>
      </c>
      <c r="B17146" s="3" t="s">
        <v>33160</v>
      </c>
      <c r="C17146" s="2"/>
      <c r="D17146" s="2" t="s">
        <v>16</v>
      </c>
      <c r="E17146" s="4">
        <f>1290.00*(1-Z1%)</f>
        <v>1290</v>
      </c>
      <c r="F17146" s="2">
        <v>1</v>
      </c>
      <c r="G17146" s="2"/>
    </row>
    <row r="17147" spans="1:26" customHeight="1" ht="18" hidden="true" outlineLevel="2">
      <c r="A17147" s="2" t="s">
        <v>33161</v>
      </c>
      <c r="B17147" s="3" t="s">
        <v>33162</v>
      </c>
      <c r="C17147" s="2"/>
      <c r="D17147" s="2" t="s">
        <v>16</v>
      </c>
      <c r="E17147" s="4">
        <f>930.00*(1-Z1%)</f>
        <v>930</v>
      </c>
      <c r="F17147" s="2">
        <v>2</v>
      </c>
      <c r="G17147" s="2"/>
    </row>
    <row r="17148" spans="1:26" customHeight="1" ht="18" hidden="true" outlineLevel="2">
      <c r="A17148" s="2" t="s">
        <v>33163</v>
      </c>
      <c r="B17148" s="3" t="s">
        <v>33164</v>
      </c>
      <c r="C17148" s="2"/>
      <c r="D17148" s="2" t="s">
        <v>16</v>
      </c>
      <c r="E17148" s="4">
        <f>1150.00*(1-Z1%)</f>
        <v>1150</v>
      </c>
      <c r="F17148" s="2">
        <v>1</v>
      </c>
      <c r="G17148" s="2"/>
    </row>
    <row r="17149" spans="1:26" customHeight="1" ht="18" hidden="true" outlineLevel="2">
      <c r="A17149" s="2" t="s">
        <v>33165</v>
      </c>
      <c r="B17149" s="3" t="s">
        <v>33166</v>
      </c>
      <c r="C17149" s="2"/>
      <c r="D17149" s="2" t="s">
        <v>16</v>
      </c>
      <c r="E17149" s="4">
        <f>1200.00*(1-Z1%)</f>
        <v>1200</v>
      </c>
      <c r="F17149" s="2">
        <v>3</v>
      </c>
      <c r="G17149" s="2"/>
    </row>
    <row r="17150" spans="1:26" customHeight="1" ht="18" hidden="true" outlineLevel="2">
      <c r="A17150" s="2" t="s">
        <v>33167</v>
      </c>
      <c r="B17150" s="3" t="s">
        <v>33168</v>
      </c>
      <c r="C17150" s="2"/>
      <c r="D17150" s="2" t="s">
        <v>16</v>
      </c>
      <c r="E17150" s="4">
        <f>1150.00*(1-Z1%)</f>
        <v>1150</v>
      </c>
      <c r="F17150" s="2">
        <v>1</v>
      </c>
      <c r="G17150" s="2"/>
    </row>
    <row r="17151" spans="1:26" customHeight="1" ht="18" hidden="true" outlineLevel="2">
      <c r="A17151" s="2" t="s">
        <v>33169</v>
      </c>
      <c r="B17151" s="3" t="s">
        <v>33170</v>
      </c>
      <c r="C17151" s="2"/>
      <c r="D17151" s="2" t="s">
        <v>16</v>
      </c>
      <c r="E17151" s="4">
        <f>100.00*(1-Z1%)</f>
        <v>100</v>
      </c>
      <c r="F17151" s="2">
        <v>1</v>
      </c>
      <c r="G17151" s="2"/>
    </row>
    <row r="17152" spans="1:26" customHeight="1" ht="18" hidden="true" outlineLevel="2">
      <c r="A17152" s="2" t="s">
        <v>33171</v>
      </c>
      <c r="B17152" s="3" t="s">
        <v>33172</v>
      </c>
      <c r="C17152" s="2"/>
      <c r="D17152" s="2" t="s">
        <v>16</v>
      </c>
      <c r="E17152" s="4">
        <f>170.00*(1-Z1%)</f>
        <v>170</v>
      </c>
      <c r="F17152" s="2">
        <v>1</v>
      </c>
      <c r="G17152" s="2"/>
    </row>
    <row r="17153" spans="1:26" customHeight="1" ht="18" hidden="true" outlineLevel="2">
      <c r="A17153" s="2" t="s">
        <v>33173</v>
      </c>
      <c r="B17153" s="3" t="s">
        <v>33174</v>
      </c>
      <c r="C17153" s="2"/>
      <c r="D17153" s="2" t="s">
        <v>16</v>
      </c>
      <c r="E17153" s="4">
        <f>230.00*(1-Z1%)</f>
        <v>230</v>
      </c>
      <c r="F17153" s="2">
        <v>2</v>
      </c>
      <c r="G17153" s="2"/>
    </row>
    <row r="17154" spans="1:26" customHeight="1" ht="18" hidden="true" outlineLevel="2">
      <c r="A17154" s="2" t="s">
        <v>33175</v>
      </c>
      <c r="B17154" s="3" t="s">
        <v>33176</v>
      </c>
      <c r="C17154" s="2"/>
      <c r="D17154" s="2" t="s">
        <v>16</v>
      </c>
      <c r="E17154" s="4">
        <f>100.00*(1-Z1%)</f>
        <v>100</v>
      </c>
      <c r="F17154" s="2">
        <v>2</v>
      </c>
      <c r="G17154" s="2"/>
    </row>
    <row r="17155" spans="1:26" customHeight="1" ht="18" hidden="true" outlineLevel="2">
      <c r="A17155" s="2" t="s">
        <v>33177</v>
      </c>
      <c r="B17155" s="3" t="s">
        <v>33178</v>
      </c>
      <c r="C17155" s="2"/>
      <c r="D17155" s="2" t="s">
        <v>16</v>
      </c>
      <c r="E17155" s="4">
        <f>90.00*(1-Z1%)</f>
        <v>90</v>
      </c>
      <c r="F17155" s="2">
        <v>2</v>
      </c>
      <c r="G17155" s="2"/>
    </row>
    <row r="17156" spans="1:26" customHeight="1" ht="18" hidden="true" outlineLevel="2">
      <c r="A17156" s="2" t="s">
        <v>33179</v>
      </c>
      <c r="B17156" s="3" t="s">
        <v>33180</v>
      </c>
      <c r="C17156" s="2"/>
      <c r="D17156" s="2" t="s">
        <v>16</v>
      </c>
      <c r="E17156" s="4">
        <f>120.00*(1-Z1%)</f>
        <v>120</v>
      </c>
      <c r="F17156" s="2">
        <v>1</v>
      </c>
      <c r="G17156" s="2"/>
    </row>
    <row r="17157" spans="1:26" customHeight="1" ht="35" hidden="true" outlineLevel="2">
      <c r="A17157" s="5" t="s">
        <v>33181</v>
      </c>
      <c r="B17157" s="5"/>
      <c r="C17157" s="5"/>
      <c r="D17157" s="5"/>
      <c r="E17157" s="5"/>
      <c r="F17157" s="5"/>
      <c r="G17157" s="5"/>
    </row>
    <row r="17158" spans="1:26" customHeight="1" ht="35" hidden="true" outlineLevel="3">
      <c r="A17158" s="5" t="s">
        <v>33182</v>
      </c>
      <c r="B17158" s="5"/>
      <c r="C17158" s="5"/>
      <c r="D17158" s="5"/>
      <c r="E17158" s="5"/>
      <c r="F17158" s="5"/>
      <c r="G17158" s="5"/>
    </row>
    <row r="17159" spans="1:26" customHeight="1" ht="36" hidden="true" outlineLevel="3">
      <c r="A17159" s="2" t="s">
        <v>33183</v>
      </c>
      <c r="B17159" s="3" t="s">
        <v>33184</v>
      </c>
      <c r="C17159" s="2"/>
      <c r="D17159" s="2" t="s">
        <v>16</v>
      </c>
      <c r="E17159" s="4">
        <f>230.00*(1-Z1%)</f>
        <v>230</v>
      </c>
      <c r="F17159" s="2">
        <v>2</v>
      </c>
      <c r="G17159" s="2"/>
    </row>
    <row r="17160" spans="1:26" customHeight="1" ht="36" hidden="true" outlineLevel="3">
      <c r="A17160" s="2" t="s">
        <v>33185</v>
      </c>
      <c r="B17160" s="3" t="s">
        <v>33186</v>
      </c>
      <c r="C17160" s="2"/>
      <c r="D17160" s="2" t="s">
        <v>16</v>
      </c>
      <c r="E17160" s="4">
        <f>330.00*(1-Z1%)</f>
        <v>330</v>
      </c>
      <c r="F17160" s="2">
        <v>1</v>
      </c>
      <c r="G17160" s="2"/>
    </row>
    <row r="17161" spans="1:26" customHeight="1" ht="36" hidden="true" outlineLevel="3">
      <c r="A17161" s="2" t="s">
        <v>33187</v>
      </c>
      <c r="B17161" s="3" t="s">
        <v>33188</v>
      </c>
      <c r="C17161" s="2"/>
      <c r="D17161" s="2" t="s">
        <v>16</v>
      </c>
      <c r="E17161" s="4">
        <f>280.00*(1-Z1%)</f>
        <v>280</v>
      </c>
      <c r="F17161" s="2">
        <v>2</v>
      </c>
      <c r="G17161" s="2"/>
    </row>
    <row r="17162" spans="1:26" customHeight="1" ht="36" hidden="true" outlineLevel="3">
      <c r="A17162" s="2" t="s">
        <v>33189</v>
      </c>
      <c r="B17162" s="3" t="s">
        <v>33190</v>
      </c>
      <c r="C17162" s="2"/>
      <c r="D17162" s="2" t="s">
        <v>16</v>
      </c>
      <c r="E17162" s="4">
        <f>750.00*(1-Z1%)</f>
        <v>750</v>
      </c>
      <c r="F17162" s="2">
        <v>2</v>
      </c>
      <c r="G17162" s="2"/>
    </row>
    <row r="17163" spans="1:26" customHeight="1" ht="36" hidden="true" outlineLevel="3">
      <c r="A17163" s="2" t="s">
        <v>33191</v>
      </c>
      <c r="B17163" s="3" t="s">
        <v>33192</v>
      </c>
      <c r="C17163" s="2"/>
      <c r="D17163" s="2" t="s">
        <v>16</v>
      </c>
      <c r="E17163" s="4">
        <f>700.00*(1-Z1%)</f>
        <v>700</v>
      </c>
      <c r="F17163" s="2">
        <v>1</v>
      </c>
      <c r="G17163" s="2"/>
    </row>
    <row r="17164" spans="1:26" customHeight="1" ht="54" hidden="true" outlineLevel="3">
      <c r="A17164" s="2" t="s">
        <v>33193</v>
      </c>
      <c r="B17164" s="3" t="s">
        <v>33194</v>
      </c>
      <c r="C17164" s="2"/>
      <c r="D17164" s="2" t="s">
        <v>16</v>
      </c>
      <c r="E17164" s="4">
        <f>1050.00*(1-Z1%)</f>
        <v>1050</v>
      </c>
      <c r="F17164" s="2">
        <v>3</v>
      </c>
      <c r="G17164" s="2"/>
    </row>
    <row r="17165" spans="1:26" customHeight="1" ht="54" hidden="true" outlineLevel="3">
      <c r="A17165" s="2" t="s">
        <v>33195</v>
      </c>
      <c r="B17165" s="3" t="s">
        <v>33196</v>
      </c>
      <c r="C17165" s="2"/>
      <c r="D17165" s="2" t="s">
        <v>16</v>
      </c>
      <c r="E17165" s="4">
        <f>990.00*(1-Z1%)</f>
        <v>990</v>
      </c>
      <c r="F17165" s="2">
        <v>2</v>
      </c>
      <c r="G17165" s="2"/>
    </row>
    <row r="17166" spans="1:26" customHeight="1" ht="36" hidden="true" outlineLevel="3">
      <c r="A17166" s="2" t="s">
        <v>33197</v>
      </c>
      <c r="B17166" s="3" t="s">
        <v>33198</v>
      </c>
      <c r="C17166" s="2"/>
      <c r="D17166" s="2" t="s">
        <v>16</v>
      </c>
      <c r="E17166" s="4">
        <f>840.00*(1-Z1%)</f>
        <v>840</v>
      </c>
      <c r="F17166" s="2">
        <v>2</v>
      </c>
      <c r="G17166" s="2"/>
    </row>
    <row r="17167" spans="1:26" customHeight="1" ht="36" hidden="true" outlineLevel="3">
      <c r="A17167" s="2" t="s">
        <v>33199</v>
      </c>
      <c r="B17167" s="3" t="s">
        <v>33200</v>
      </c>
      <c r="C17167" s="2"/>
      <c r="D17167" s="2" t="s">
        <v>16</v>
      </c>
      <c r="E17167" s="4">
        <f>340.00*(1-Z1%)</f>
        <v>340</v>
      </c>
      <c r="F17167" s="2">
        <v>2</v>
      </c>
      <c r="G17167" s="2"/>
    </row>
    <row r="17168" spans="1:26" customHeight="1" ht="36" hidden="true" outlineLevel="3">
      <c r="A17168" s="2" t="s">
        <v>33201</v>
      </c>
      <c r="B17168" s="3" t="s">
        <v>33202</v>
      </c>
      <c r="C17168" s="2"/>
      <c r="D17168" s="2" t="s">
        <v>16</v>
      </c>
      <c r="E17168" s="4">
        <f>850.00*(1-Z1%)</f>
        <v>850</v>
      </c>
      <c r="F17168" s="2">
        <v>1</v>
      </c>
      <c r="G17168" s="2"/>
    </row>
    <row r="17169" spans="1:26" customHeight="1" ht="36" hidden="true" outlineLevel="3">
      <c r="A17169" s="2" t="s">
        <v>33203</v>
      </c>
      <c r="B17169" s="3" t="s">
        <v>33204</v>
      </c>
      <c r="C17169" s="2"/>
      <c r="D17169" s="2" t="s">
        <v>16</v>
      </c>
      <c r="E17169" s="4">
        <f>725.00*(1-Z1%)</f>
        <v>725</v>
      </c>
      <c r="F17169" s="2">
        <v>2</v>
      </c>
      <c r="G17169" s="2"/>
    </row>
    <row r="17170" spans="1:26" customHeight="1" ht="54" hidden="true" outlineLevel="3">
      <c r="A17170" s="2" t="s">
        <v>33205</v>
      </c>
      <c r="B17170" s="3" t="s">
        <v>33206</v>
      </c>
      <c r="C17170" s="2"/>
      <c r="D17170" s="2" t="s">
        <v>16</v>
      </c>
      <c r="E17170" s="4">
        <f>1100.00*(1-Z1%)</f>
        <v>1100</v>
      </c>
      <c r="F17170" s="2">
        <v>2</v>
      </c>
      <c r="G17170" s="2"/>
    </row>
    <row r="17171" spans="1:26" customHeight="1" ht="36" hidden="true" outlineLevel="3">
      <c r="A17171" s="2" t="s">
        <v>33207</v>
      </c>
      <c r="B17171" s="3" t="s">
        <v>33208</v>
      </c>
      <c r="C17171" s="2"/>
      <c r="D17171" s="2" t="s">
        <v>16</v>
      </c>
      <c r="E17171" s="4">
        <f>900.00*(1-Z1%)</f>
        <v>900</v>
      </c>
      <c r="F17171" s="2">
        <v>2</v>
      </c>
      <c r="G17171" s="2"/>
    </row>
    <row r="17172" spans="1:26" customHeight="1" ht="36" hidden="true" outlineLevel="3">
      <c r="A17172" s="2" t="s">
        <v>33209</v>
      </c>
      <c r="B17172" s="3" t="s">
        <v>33210</v>
      </c>
      <c r="C17172" s="2"/>
      <c r="D17172" s="2" t="s">
        <v>16</v>
      </c>
      <c r="E17172" s="4">
        <f>980.00*(1-Z1%)</f>
        <v>980</v>
      </c>
      <c r="F17172" s="2">
        <v>2</v>
      </c>
      <c r="G17172" s="2"/>
    </row>
    <row r="17173" spans="1:26" customHeight="1" ht="36" hidden="true" outlineLevel="3">
      <c r="A17173" s="2" t="s">
        <v>33211</v>
      </c>
      <c r="B17173" s="3" t="s">
        <v>33212</v>
      </c>
      <c r="C17173" s="2"/>
      <c r="D17173" s="2" t="s">
        <v>16</v>
      </c>
      <c r="E17173" s="4">
        <f>380.00*(1-Z1%)</f>
        <v>380</v>
      </c>
      <c r="F17173" s="2">
        <v>2</v>
      </c>
      <c r="G17173" s="2"/>
    </row>
    <row r="17174" spans="1:26" customHeight="1" ht="36" hidden="true" outlineLevel="3">
      <c r="A17174" s="2" t="s">
        <v>33213</v>
      </c>
      <c r="B17174" s="3" t="s">
        <v>33214</v>
      </c>
      <c r="C17174" s="2"/>
      <c r="D17174" s="2" t="s">
        <v>16</v>
      </c>
      <c r="E17174" s="4">
        <f>750.00*(1-Z1%)</f>
        <v>750</v>
      </c>
      <c r="F17174" s="2">
        <v>2</v>
      </c>
      <c r="G17174" s="2"/>
    </row>
    <row r="17175" spans="1:26" customHeight="1" ht="36" hidden="true" outlineLevel="3">
      <c r="A17175" s="2" t="s">
        <v>33215</v>
      </c>
      <c r="B17175" s="3" t="s">
        <v>33216</v>
      </c>
      <c r="C17175" s="2"/>
      <c r="D17175" s="2" t="s">
        <v>16</v>
      </c>
      <c r="E17175" s="4">
        <f>820.00*(1-Z1%)</f>
        <v>820</v>
      </c>
      <c r="F17175" s="2">
        <v>2</v>
      </c>
      <c r="G17175" s="2"/>
    </row>
    <row r="17176" spans="1:26" customHeight="1" ht="36" hidden="true" outlineLevel="3">
      <c r="A17176" s="2" t="s">
        <v>33217</v>
      </c>
      <c r="B17176" s="3" t="s">
        <v>33218</v>
      </c>
      <c r="C17176" s="2"/>
      <c r="D17176" s="2" t="s">
        <v>16</v>
      </c>
      <c r="E17176" s="4">
        <f>390.00*(1-Z1%)</f>
        <v>390</v>
      </c>
      <c r="F17176" s="2">
        <v>6</v>
      </c>
      <c r="G17176" s="2"/>
    </row>
    <row r="17177" spans="1:26" customHeight="1" ht="36" hidden="true" outlineLevel="3">
      <c r="A17177" s="2" t="s">
        <v>33219</v>
      </c>
      <c r="B17177" s="3" t="s">
        <v>33220</v>
      </c>
      <c r="C17177" s="2"/>
      <c r="D17177" s="2" t="s">
        <v>16</v>
      </c>
      <c r="E17177" s="4">
        <f>410.00*(1-Z1%)</f>
        <v>410</v>
      </c>
      <c r="F17177" s="2">
        <v>4</v>
      </c>
      <c r="G17177" s="2"/>
    </row>
    <row r="17178" spans="1:26" customHeight="1" ht="36" hidden="true" outlineLevel="3">
      <c r="A17178" s="2" t="s">
        <v>33221</v>
      </c>
      <c r="B17178" s="3" t="s">
        <v>33222</v>
      </c>
      <c r="C17178" s="2"/>
      <c r="D17178" s="2" t="s">
        <v>16</v>
      </c>
      <c r="E17178" s="4">
        <f>450.00*(1-Z1%)</f>
        <v>450</v>
      </c>
      <c r="F17178" s="2">
        <v>5</v>
      </c>
      <c r="G17178" s="2"/>
    </row>
    <row r="17179" spans="1:26" customHeight="1" ht="36" hidden="true" outlineLevel="3">
      <c r="A17179" s="2" t="s">
        <v>33223</v>
      </c>
      <c r="B17179" s="3" t="s">
        <v>33224</v>
      </c>
      <c r="C17179" s="2"/>
      <c r="D17179" s="2" t="s">
        <v>16</v>
      </c>
      <c r="E17179" s="4">
        <f>250.00*(1-Z1%)</f>
        <v>250</v>
      </c>
      <c r="F17179" s="2">
        <v>2</v>
      </c>
      <c r="G17179" s="2"/>
    </row>
    <row r="17180" spans="1:26" customHeight="1" ht="36" hidden="true" outlineLevel="3">
      <c r="A17180" s="2" t="s">
        <v>33225</v>
      </c>
      <c r="B17180" s="3" t="s">
        <v>33226</v>
      </c>
      <c r="C17180" s="2"/>
      <c r="D17180" s="2" t="s">
        <v>16</v>
      </c>
      <c r="E17180" s="4">
        <f>450.00*(1-Z1%)</f>
        <v>450</v>
      </c>
      <c r="F17180" s="2">
        <v>2</v>
      </c>
      <c r="G17180" s="2"/>
    </row>
    <row r="17181" spans="1:26" customHeight="1" ht="36" hidden="true" outlineLevel="3">
      <c r="A17181" s="2" t="s">
        <v>33227</v>
      </c>
      <c r="B17181" s="3" t="s">
        <v>33228</v>
      </c>
      <c r="C17181" s="2"/>
      <c r="D17181" s="2" t="s">
        <v>16</v>
      </c>
      <c r="E17181" s="4">
        <f>430.00*(1-Z1%)</f>
        <v>430</v>
      </c>
      <c r="F17181" s="2">
        <v>3</v>
      </c>
      <c r="G17181" s="2"/>
    </row>
    <row r="17182" spans="1:26" customHeight="1" ht="36" hidden="true" outlineLevel="3">
      <c r="A17182" s="2" t="s">
        <v>33229</v>
      </c>
      <c r="B17182" s="3" t="s">
        <v>33230</v>
      </c>
      <c r="C17182" s="2"/>
      <c r="D17182" s="2" t="s">
        <v>16</v>
      </c>
      <c r="E17182" s="4">
        <f>440.00*(1-Z1%)</f>
        <v>440</v>
      </c>
      <c r="F17182" s="2">
        <v>4</v>
      </c>
      <c r="G17182" s="2"/>
    </row>
    <row r="17183" spans="1:26" customHeight="1" ht="36" hidden="true" outlineLevel="3">
      <c r="A17183" s="2" t="s">
        <v>33231</v>
      </c>
      <c r="B17183" s="3" t="s">
        <v>33232</v>
      </c>
      <c r="C17183" s="2"/>
      <c r="D17183" s="2" t="s">
        <v>16</v>
      </c>
      <c r="E17183" s="4">
        <f>550.00*(1-Z1%)</f>
        <v>550</v>
      </c>
      <c r="F17183" s="2">
        <v>1</v>
      </c>
      <c r="G17183" s="2"/>
    </row>
    <row r="17184" spans="1:26" customHeight="1" ht="36" hidden="true" outlineLevel="3">
      <c r="A17184" s="2" t="s">
        <v>33233</v>
      </c>
      <c r="B17184" s="3" t="s">
        <v>33234</v>
      </c>
      <c r="C17184" s="2"/>
      <c r="D17184" s="2" t="s">
        <v>16</v>
      </c>
      <c r="E17184" s="4">
        <f>520.00*(1-Z1%)</f>
        <v>520</v>
      </c>
      <c r="F17184" s="2">
        <v>4</v>
      </c>
      <c r="G17184" s="2"/>
    </row>
    <row r="17185" spans="1:26" customHeight="1" ht="35" hidden="true" outlineLevel="3">
      <c r="A17185" s="5" t="s">
        <v>33235</v>
      </c>
      <c r="B17185" s="5"/>
      <c r="C17185" s="5"/>
      <c r="D17185" s="5"/>
      <c r="E17185" s="5"/>
      <c r="F17185" s="5"/>
      <c r="G17185" s="5"/>
    </row>
    <row r="17186" spans="1:26" customHeight="1" ht="36" hidden="true" outlineLevel="3">
      <c r="A17186" s="2" t="s">
        <v>33236</v>
      </c>
      <c r="B17186" s="3" t="s">
        <v>33237</v>
      </c>
      <c r="C17186" s="2"/>
      <c r="D17186" s="2" t="s">
        <v>16</v>
      </c>
      <c r="E17186" s="4">
        <f>70.00*(1-Z1%)</f>
        <v>70</v>
      </c>
      <c r="F17186" s="2">
        <v>1</v>
      </c>
      <c r="G17186" s="2"/>
    </row>
    <row r="17187" spans="1:26" customHeight="1" ht="36" hidden="true" outlineLevel="3">
      <c r="A17187" s="2" t="s">
        <v>33238</v>
      </c>
      <c r="B17187" s="3" t="s">
        <v>33239</v>
      </c>
      <c r="C17187" s="2"/>
      <c r="D17187" s="2" t="s">
        <v>16</v>
      </c>
      <c r="E17187" s="4">
        <f>130.00*(1-Z1%)</f>
        <v>130</v>
      </c>
      <c r="F17187" s="2">
        <v>2</v>
      </c>
      <c r="G17187" s="2"/>
    </row>
    <row r="17188" spans="1:26" customHeight="1" ht="18" hidden="true" outlineLevel="3">
      <c r="A17188" s="2" t="s">
        <v>33240</v>
      </c>
      <c r="B17188" s="3" t="s">
        <v>33241</v>
      </c>
      <c r="C17188" s="2"/>
      <c r="D17188" s="2" t="s">
        <v>16</v>
      </c>
      <c r="E17188" s="4">
        <f>85.00*(1-Z1%)</f>
        <v>85</v>
      </c>
      <c r="F17188" s="2">
        <v>16</v>
      </c>
      <c r="G17188" s="2"/>
    </row>
    <row r="17189" spans="1:26" customHeight="1" ht="36" hidden="true" outlineLevel="3">
      <c r="A17189" s="2" t="s">
        <v>33242</v>
      </c>
      <c r="B17189" s="3" t="s">
        <v>33243</v>
      </c>
      <c r="C17189" s="2"/>
      <c r="D17189" s="2" t="s">
        <v>16</v>
      </c>
      <c r="E17189" s="4">
        <f>160.00*(1-Z1%)</f>
        <v>160</v>
      </c>
      <c r="F17189" s="2">
        <v>4</v>
      </c>
      <c r="G17189" s="2"/>
    </row>
    <row r="17190" spans="1:26" customHeight="1" ht="18" hidden="true" outlineLevel="3">
      <c r="A17190" s="2" t="s">
        <v>33244</v>
      </c>
      <c r="B17190" s="3" t="s">
        <v>33245</v>
      </c>
      <c r="C17190" s="2"/>
      <c r="D17190" s="2" t="s">
        <v>16</v>
      </c>
      <c r="E17190" s="4">
        <f>90.00*(1-Z1%)</f>
        <v>90</v>
      </c>
      <c r="F17190" s="2">
        <v>9</v>
      </c>
      <c r="G17190" s="2"/>
    </row>
    <row r="17191" spans="1:26" customHeight="1" ht="18" hidden="true" outlineLevel="3">
      <c r="A17191" s="2" t="s">
        <v>33246</v>
      </c>
      <c r="B17191" s="3" t="s">
        <v>33247</v>
      </c>
      <c r="C17191" s="2"/>
      <c r="D17191" s="2" t="s">
        <v>16</v>
      </c>
      <c r="E17191" s="4">
        <f>50.00*(1-Z1%)</f>
        <v>50</v>
      </c>
      <c r="F17191" s="2">
        <v>2</v>
      </c>
      <c r="G17191" s="2"/>
    </row>
    <row r="17192" spans="1:26" customHeight="1" ht="18" hidden="true" outlineLevel="3">
      <c r="A17192" s="2" t="s">
        <v>33248</v>
      </c>
      <c r="B17192" s="3" t="s">
        <v>33249</v>
      </c>
      <c r="C17192" s="2"/>
      <c r="D17192" s="2" t="s">
        <v>16</v>
      </c>
      <c r="E17192" s="4">
        <f>60.00*(1-Z1%)</f>
        <v>60</v>
      </c>
      <c r="F17192" s="2">
        <v>2</v>
      </c>
      <c r="G17192" s="2"/>
    </row>
    <row r="17193" spans="1:26" customHeight="1" ht="18" hidden="true" outlineLevel="3">
      <c r="A17193" s="2" t="s">
        <v>33250</v>
      </c>
      <c r="B17193" s="3" t="s">
        <v>33251</v>
      </c>
      <c r="C17193" s="2"/>
      <c r="D17193" s="2" t="s">
        <v>16</v>
      </c>
      <c r="E17193" s="4">
        <f>90.00*(1-Z1%)</f>
        <v>90</v>
      </c>
      <c r="F17193" s="2">
        <v>11</v>
      </c>
      <c r="G17193" s="2"/>
    </row>
    <row r="17194" spans="1:26" customHeight="1" ht="36" hidden="true" outlineLevel="3">
      <c r="A17194" s="2" t="s">
        <v>33252</v>
      </c>
      <c r="B17194" s="3" t="s">
        <v>33253</v>
      </c>
      <c r="C17194" s="2"/>
      <c r="D17194" s="2" t="s">
        <v>16</v>
      </c>
      <c r="E17194" s="4">
        <f>70.00*(1-Z1%)</f>
        <v>70</v>
      </c>
      <c r="F17194" s="2">
        <v>2</v>
      </c>
      <c r="G17194" s="2"/>
    </row>
    <row r="17195" spans="1:26" customHeight="1" ht="36" hidden="true" outlineLevel="3">
      <c r="A17195" s="2" t="s">
        <v>33254</v>
      </c>
      <c r="B17195" s="3" t="s">
        <v>33255</v>
      </c>
      <c r="C17195" s="2"/>
      <c r="D17195" s="2" t="s">
        <v>16</v>
      </c>
      <c r="E17195" s="4">
        <f>70.00*(1-Z1%)</f>
        <v>70</v>
      </c>
      <c r="F17195" s="2">
        <v>1</v>
      </c>
      <c r="G17195" s="2"/>
    </row>
    <row r="17196" spans="1:26" customHeight="1" ht="18" hidden="true" outlineLevel="3">
      <c r="A17196" s="2" t="s">
        <v>33256</v>
      </c>
      <c r="B17196" s="3" t="s">
        <v>33257</v>
      </c>
      <c r="C17196" s="2"/>
      <c r="D17196" s="2" t="s">
        <v>16</v>
      </c>
      <c r="E17196" s="4">
        <f>150.00*(1-Z1%)</f>
        <v>150</v>
      </c>
      <c r="F17196" s="2">
        <v>3</v>
      </c>
      <c r="G17196" s="2"/>
    </row>
    <row r="17197" spans="1:26" customHeight="1" ht="36" hidden="true" outlineLevel="3">
      <c r="A17197" s="2" t="s">
        <v>33258</v>
      </c>
      <c r="B17197" s="3" t="s">
        <v>33259</v>
      </c>
      <c r="C17197" s="2"/>
      <c r="D17197" s="2" t="s">
        <v>16</v>
      </c>
      <c r="E17197" s="4">
        <f>70.00*(1-Z1%)</f>
        <v>70</v>
      </c>
      <c r="F17197" s="2">
        <v>3</v>
      </c>
      <c r="G17197" s="2"/>
    </row>
    <row r="17198" spans="1:26" customHeight="1" ht="18" hidden="true" outlineLevel="3">
      <c r="A17198" s="2" t="s">
        <v>33260</v>
      </c>
      <c r="B17198" s="3" t="s">
        <v>33261</v>
      </c>
      <c r="C17198" s="2"/>
      <c r="D17198" s="2" t="s">
        <v>16</v>
      </c>
      <c r="E17198" s="4">
        <f>150.00*(1-Z1%)</f>
        <v>150</v>
      </c>
      <c r="F17198" s="2">
        <v>9</v>
      </c>
      <c r="G17198" s="2"/>
    </row>
    <row r="17199" spans="1:26" customHeight="1" ht="36" hidden="true" outlineLevel="3">
      <c r="A17199" s="2" t="s">
        <v>33262</v>
      </c>
      <c r="B17199" s="3" t="s">
        <v>33263</v>
      </c>
      <c r="C17199" s="2"/>
      <c r="D17199" s="2" t="s">
        <v>16</v>
      </c>
      <c r="E17199" s="4">
        <f>130.00*(1-Z1%)</f>
        <v>130</v>
      </c>
      <c r="F17199" s="2">
        <v>18</v>
      </c>
      <c r="G17199" s="2"/>
    </row>
    <row r="17200" spans="1:26" customHeight="1" ht="36" hidden="true" outlineLevel="3">
      <c r="A17200" s="2" t="s">
        <v>33264</v>
      </c>
      <c r="B17200" s="3" t="s">
        <v>33265</v>
      </c>
      <c r="C17200" s="2"/>
      <c r="D17200" s="2" t="s">
        <v>16</v>
      </c>
      <c r="E17200" s="4">
        <f>65.00*(1-Z1%)</f>
        <v>65</v>
      </c>
      <c r="F17200" s="2">
        <v>10</v>
      </c>
      <c r="G17200" s="2"/>
    </row>
    <row r="17201" spans="1:26" customHeight="1" ht="36" hidden="true" outlineLevel="3">
      <c r="A17201" s="2" t="s">
        <v>33266</v>
      </c>
      <c r="B17201" s="3" t="s">
        <v>33267</v>
      </c>
      <c r="C17201" s="2"/>
      <c r="D17201" s="2" t="s">
        <v>16</v>
      </c>
      <c r="E17201" s="4">
        <f>70.00*(1-Z1%)</f>
        <v>70</v>
      </c>
      <c r="F17201" s="2">
        <v>8</v>
      </c>
      <c r="G17201" s="2"/>
    </row>
    <row r="17202" spans="1:26" customHeight="1" ht="18" hidden="true" outlineLevel="3">
      <c r="A17202" s="2" t="s">
        <v>33268</v>
      </c>
      <c r="B17202" s="3" t="s">
        <v>33269</v>
      </c>
      <c r="C17202" s="2"/>
      <c r="D17202" s="2" t="s">
        <v>16</v>
      </c>
      <c r="E17202" s="4">
        <f>60.00*(1-Z1%)</f>
        <v>60</v>
      </c>
      <c r="F17202" s="2">
        <v>6</v>
      </c>
      <c r="G17202" s="2"/>
    </row>
    <row r="17203" spans="1:26" customHeight="1" ht="36" hidden="true" outlineLevel="3">
      <c r="A17203" s="2" t="s">
        <v>33270</v>
      </c>
      <c r="B17203" s="3" t="s">
        <v>33271</v>
      </c>
      <c r="C17203" s="2"/>
      <c r="D17203" s="2" t="s">
        <v>16</v>
      </c>
      <c r="E17203" s="4">
        <f>60.00*(1-Z1%)</f>
        <v>60</v>
      </c>
      <c r="F17203" s="2">
        <v>3</v>
      </c>
      <c r="G17203" s="2"/>
    </row>
    <row r="17204" spans="1:26" customHeight="1" ht="36" hidden="true" outlineLevel="3">
      <c r="A17204" s="2" t="s">
        <v>33272</v>
      </c>
      <c r="B17204" s="3" t="s">
        <v>33273</v>
      </c>
      <c r="C17204" s="2"/>
      <c r="D17204" s="2" t="s">
        <v>16</v>
      </c>
      <c r="E17204" s="4">
        <f>60.00*(1-Z1%)</f>
        <v>60</v>
      </c>
      <c r="F17204" s="2">
        <v>1</v>
      </c>
      <c r="G17204" s="2"/>
    </row>
    <row r="17205" spans="1:26" customHeight="1" ht="18" hidden="true" outlineLevel="3">
      <c r="A17205" s="2" t="s">
        <v>33274</v>
      </c>
      <c r="B17205" s="3" t="s">
        <v>33275</v>
      </c>
      <c r="C17205" s="2"/>
      <c r="D17205" s="2" t="s">
        <v>16</v>
      </c>
      <c r="E17205" s="4">
        <f>80.00*(1-Z1%)</f>
        <v>80</v>
      </c>
      <c r="F17205" s="2">
        <v>5</v>
      </c>
      <c r="G17205" s="2"/>
    </row>
    <row r="17206" spans="1:26" customHeight="1" ht="36" hidden="true" outlineLevel="3">
      <c r="A17206" s="2" t="s">
        <v>33276</v>
      </c>
      <c r="B17206" s="3" t="s">
        <v>33277</v>
      </c>
      <c r="C17206" s="2"/>
      <c r="D17206" s="2" t="s">
        <v>16</v>
      </c>
      <c r="E17206" s="4">
        <f>150.00*(1-Z1%)</f>
        <v>150</v>
      </c>
      <c r="F17206" s="2">
        <v>1</v>
      </c>
      <c r="G17206" s="2"/>
    </row>
    <row r="17207" spans="1:26" customHeight="1" ht="18" hidden="true" outlineLevel="3">
      <c r="A17207" s="2" t="s">
        <v>33278</v>
      </c>
      <c r="B17207" s="3" t="s">
        <v>33279</v>
      </c>
      <c r="C17207" s="2"/>
      <c r="D17207" s="2" t="s">
        <v>16</v>
      </c>
      <c r="E17207" s="4">
        <f>110.00*(1-Z1%)</f>
        <v>110</v>
      </c>
      <c r="F17207" s="2">
        <v>1</v>
      </c>
      <c r="G17207" s="2"/>
    </row>
    <row r="17208" spans="1:26" customHeight="1" ht="18" hidden="true" outlineLevel="3">
      <c r="A17208" s="2" t="s">
        <v>33280</v>
      </c>
      <c r="B17208" s="3" t="s">
        <v>33281</v>
      </c>
      <c r="C17208" s="2"/>
      <c r="D17208" s="2" t="s">
        <v>16</v>
      </c>
      <c r="E17208" s="4">
        <f>30.00*(1-Z1%)</f>
        <v>30</v>
      </c>
      <c r="F17208" s="2">
        <v>2</v>
      </c>
      <c r="G17208" s="2"/>
    </row>
    <row r="17209" spans="1:26" customHeight="1" ht="18" hidden="true" outlineLevel="3">
      <c r="A17209" s="2" t="s">
        <v>33282</v>
      </c>
      <c r="B17209" s="3" t="s">
        <v>33283</v>
      </c>
      <c r="C17209" s="2"/>
      <c r="D17209" s="2" t="s">
        <v>16</v>
      </c>
      <c r="E17209" s="4">
        <f>40.00*(1-Z1%)</f>
        <v>40</v>
      </c>
      <c r="F17209" s="2">
        <v>1</v>
      </c>
      <c r="G17209" s="2"/>
    </row>
    <row r="17210" spans="1:26" customHeight="1" ht="36" hidden="true" outlineLevel="3">
      <c r="A17210" s="2" t="s">
        <v>33284</v>
      </c>
      <c r="B17210" s="3" t="s">
        <v>33285</v>
      </c>
      <c r="C17210" s="2"/>
      <c r="D17210" s="2" t="s">
        <v>16</v>
      </c>
      <c r="E17210" s="4">
        <f>60.00*(1-Z1%)</f>
        <v>60</v>
      </c>
      <c r="F17210" s="2">
        <v>1</v>
      </c>
      <c r="G17210" s="2"/>
    </row>
    <row r="17211" spans="1:26" customHeight="1" ht="36" hidden="true" outlineLevel="3">
      <c r="A17211" s="2" t="s">
        <v>33286</v>
      </c>
      <c r="B17211" s="3" t="s">
        <v>33287</v>
      </c>
      <c r="C17211" s="2"/>
      <c r="D17211" s="2" t="s">
        <v>16</v>
      </c>
      <c r="E17211" s="4">
        <f>70.00*(1-Z1%)</f>
        <v>70</v>
      </c>
      <c r="F17211" s="2">
        <v>1</v>
      </c>
      <c r="G17211" s="2"/>
    </row>
    <row r="17212" spans="1:26" customHeight="1" ht="36" hidden="true" outlineLevel="3">
      <c r="A17212" s="2" t="s">
        <v>33288</v>
      </c>
      <c r="B17212" s="3" t="s">
        <v>33289</v>
      </c>
      <c r="C17212" s="2"/>
      <c r="D17212" s="2" t="s">
        <v>16</v>
      </c>
      <c r="E17212" s="4">
        <f>130.00*(1-Z1%)</f>
        <v>130</v>
      </c>
      <c r="F17212" s="2">
        <v>1</v>
      </c>
      <c r="G17212" s="2"/>
    </row>
    <row r="17213" spans="1:26" customHeight="1" ht="18" hidden="true" outlineLevel="3">
      <c r="A17213" s="2" t="s">
        <v>33290</v>
      </c>
      <c r="B17213" s="3" t="s">
        <v>33291</v>
      </c>
      <c r="C17213" s="2"/>
      <c r="D17213" s="2" t="s">
        <v>16</v>
      </c>
      <c r="E17213" s="4">
        <f>10.00*(1-Z1%)</f>
        <v>10</v>
      </c>
      <c r="F17213" s="2">
        <v>10</v>
      </c>
      <c r="G17213" s="2"/>
    </row>
    <row r="17214" spans="1:26" customHeight="1" ht="18" hidden="true" outlineLevel="3">
      <c r="A17214" s="2" t="s">
        <v>33292</v>
      </c>
      <c r="B17214" s="3" t="s">
        <v>33293</v>
      </c>
      <c r="C17214" s="2"/>
      <c r="D17214" s="2" t="s">
        <v>16</v>
      </c>
      <c r="E17214" s="4">
        <f>10.00*(1-Z1%)</f>
        <v>10</v>
      </c>
      <c r="F17214" s="2">
        <v>25</v>
      </c>
      <c r="G17214" s="2"/>
    </row>
    <row r="17215" spans="1:26" customHeight="1" ht="36" hidden="true" outlineLevel="3">
      <c r="A17215" s="2" t="s">
        <v>33294</v>
      </c>
      <c r="B17215" s="3" t="s">
        <v>33295</v>
      </c>
      <c r="C17215" s="2"/>
      <c r="D17215" s="2" t="s">
        <v>16</v>
      </c>
      <c r="E17215" s="4">
        <f>320.00*(1-Z1%)</f>
        <v>320</v>
      </c>
      <c r="F17215" s="2">
        <v>2</v>
      </c>
      <c r="G17215" s="2"/>
    </row>
    <row r="17216" spans="1:26" customHeight="1" ht="36" hidden="true" outlineLevel="3">
      <c r="A17216" s="2" t="s">
        <v>33296</v>
      </c>
      <c r="B17216" s="3" t="s">
        <v>33297</v>
      </c>
      <c r="C17216" s="2"/>
      <c r="D17216" s="2" t="s">
        <v>16</v>
      </c>
      <c r="E17216" s="4">
        <f>390.00*(1-Z1%)</f>
        <v>390</v>
      </c>
      <c r="F17216" s="2">
        <v>3</v>
      </c>
      <c r="G17216" s="2"/>
    </row>
    <row r="17217" spans="1:26" customHeight="1" ht="36" hidden="true" outlineLevel="3">
      <c r="A17217" s="2" t="s">
        <v>33298</v>
      </c>
      <c r="B17217" s="3" t="s">
        <v>33299</v>
      </c>
      <c r="C17217" s="2"/>
      <c r="D17217" s="2" t="s">
        <v>16</v>
      </c>
      <c r="E17217" s="4">
        <f>170.00*(1-Z1%)</f>
        <v>170</v>
      </c>
      <c r="F17217" s="2">
        <v>5</v>
      </c>
      <c r="G17217" s="2"/>
    </row>
    <row r="17218" spans="1:26" customHeight="1" ht="18" hidden="true" outlineLevel="3">
      <c r="A17218" s="2" t="s">
        <v>33300</v>
      </c>
      <c r="B17218" s="3" t="s">
        <v>33301</v>
      </c>
      <c r="C17218" s="2"/>
      <c r="D17218" s="2" t="s">
        <v>16</v>
      </c>
      <c r="E17218" s="4">
        <f>70.00*(1-Z1%)</f>
        <v>70</v>
      </c>
      <c r="F17218" s="2">
        <v>1</v>
      </c>
      <c r="G17218" s="2"/>
    </row>
    <row r="17219" spans="1:26" customHeight="1" ht="36" hidden="true" outlineLevel="3">
      <c r="A17219" s="2" t="s">
        <v>33302</v>
      </c>
      <c r="B17219" s="3" t="s">
        <v>33303</v>
      </c>
      <c r="C17219" s="2"/>
      <c r="D17219" s="2" t="s">
        <v>16</v>
      </c>
      <c r="E17219" s="4">
        <f>180.00*(1-Z1%)</f>
        <v>180</v>
      </c>
      <c r="F17219" s="2">
        <v>3</v>
      </c>
      <c r="G17219" s="2"/>
    </row>
    <row r="17220" spans="1:26" customHeight="1" ht="36" hidden="true" outlineLevel="3">
      <c r="A17220" s="2" t="s">
        <v>33304</v>
      </c>
      <c r="B17220" s="3" t="s">
        <v>33305</v>
      </c>
      <c r="C17220" s="2"/>
      <c r="D17220" s="2" t="s">
        <v>16</v>
      </c>
      <c r="E17220" s="4">
        <f>290.00*(1-Z1%)</f>
        <v>290</v>
      </c>
      <c r="F17220" s="2">
        <v>7</v>
      </c>
      <c r="G17220" s="2"/>
    </row>
    <row r="17221" spans="1:26" customHeight="1" ht="36" hidden="true" outlineLevel="3">
      <c r="A17221" s="2" t="s">
        <v>33306</v>
      </c>
      <c r="B17221" s="3" t="s">
        <v>33307</v>
      </c>
      <c r="C17221" s="2"/>
      <c r="D17221" s="2" t="s">
        <v>16</v>
      </c>
      <c r="E17221" s="4">
        <f>120.00*(1-Z1%)</f>
        <v>120</v>
      </c>
      <c r="F17221" s="2">
        <v>6</v>
      </c>
      <c r="G17221" s="2"/>
    </row>
    <row r="17222" spans="1:26" customHeight="1" ht="18" hidden="true" outlineLevel="3">
      <c r="A17222" s="2" t="s">
        <v>33308</v>
      </c>
      <c r="B17222" s="3" t="s">
        <v>33309</v>
      </c>
      <c r="C17222" s="2"/>
      <c r="D17222" s="2" t="s">
        <v>16</v>
      </c>
      <c r="E17222" s="4">
        <f>100.00*(1-Z1%)</f>
        <v>100</v>
      </c>
      <c r="F17222" s="2">
        <v>2</v>
      </c>
      <c r="G17222" s="2"/>
    </row>
    <row r="17223" spans="1:26" customHeight="1" ht="18" hidden="true" outlineLevel="3">
      <c r="A17223" s="2" t="s">
        <v>33310</v>
      </c>
      <c r="B17223" s="3" t="s">
        <v>33311</v>
      </c>
      <c r="C17223" s="2"/>
      <c r="D17223" s="2" t="s">
        <v>16</v>
      </c>
      <c r="E17223" s="4">
        <f>95.00*(1-Z1%)</f>
        <v>95</v>
      </c>
      <c r="F17223" s="2">
        <v>3</v>
      </c>
      <c r="G17223" s="2"/>
    </row>
    <row r="17224" spans="1:26" customHeight="1" ht="18" hidden="true" outlineLevel="3">
      <c r="A17224" s="2" t="s">
        <v>33312</v>
      </c>
      <c r="B17224" s="3" t="s">
        <v>33313</v>
      </c>
      <c r="C17224" s="2"/>
      <c r="D17224" s="2" t="s">
        <v>16</v>
      </c>
      <c r="E17224" s="4">
        <f>130.00*(1-Z1%)</f>
        <v>130</v>
      </c>
      <c r="F17224" s="2">
        <v>4</v>
      </c>
      <c r="G17224" s="2"/>
    </row>
    <row r="17225" spans="1:26" customHeight="1" ht="18" hidden="true" outlineLevel="3">
      <c r="A17225" s="2" t="s">
        <v>33314</v>
      </c>
      <c r="B17225" s="3" t="s">
        <v>33315</v>
      </c>
      <c r="C17225" s="2"/>
      <c r="D17225" s="2" t="s">
        <v>16</v>
      </c>
      <c r="E17225" s="4">
        <f>130.00*(1-Z1%)</f>
        <v>130</v>
      </c>
      <c r="F17225" s="2">
        <v>7</v>
      </c>
      <c r="G17225" s="2"/>
    </row>
    <row r="17226" spans="1:26" customHeight="1" ht="36" hidden="true" outlineLevel="3">
      <c r="A17226" s="2" t="s">
        <v>33316</v>
      </c>
      <c r="B17226" s="3" t="s">
        <v>33317</v>
      </c>
      <c r="C17226" s="2"/>
      <c r="D17226" s="2" t="s">
        <v>16</v>
      </c>
      <c r="E17226" s="4">
        <f>160.00*(1-Z1%)</f>
        <v>160</v>
      </c>
      <c r="F17226" s="2">
        <v>1</v>
      </c>
      <c r="G17226" s="2"/>
    </row>
    <row r="17227" spans="1:26" customHeight="1" ht="35" hidden="true" outlineLevel="3">
      <c r="A17227" s="5" t="s">
        <v>33318</v>
      </c>
      <c r="B17227" s="5"/>
      <c r="C17227" s="5"/>
      <c r="D17227" s="5"/>
      <c r="E17227" s="5"/>
      <c r="F17227" s="5"/>
      <c r="G17227" s="5"/>
    </row>
    <row r="17228" spans="1:26" customHeight="1" ht="18" hidden="true" outlineLevel="3">
      <c r="A17228" s="2" t="s">
        <v>33319</v>
      </c>
      <c r="B17228" s="3" t="s">
        <v>33320</v>
      </c>
      <c r="C17228" s="2"/>
      <c r="D17228" s="2" t="s">
        <v>16</v>
      </c>
      <c r="E17228" s="4">
        <f>100.00*(1-Z1%)</f>
        <v>100</v>
      </c>
      <c r="F17228" s="2">
        <v>4</v>
      </c>
      <c r="G17228" s="2"/>
    </row>
    <row r="17229" spans="1:26" customHeight="1" ht="18" hidden="true" outlineLevel="3">
      <c r="A17229" s="2" t="s">
        <v>33321</v>
      </c>
      <c r="B17229" s="3" t="s">
        <v>33322</v>
      </c>
      <c r="C17229" s="2"/>
      <c r="D17229" s="2" t="s">
        <v>16</v>
      </c>
      <c r="E17229" s="4">
        <f>100.00*(1-Z1%)</f>
        <v>100</v>
      </c>
      <c r="F17229" s="2">
        <v>9</v>
      </c>
      <c r="G17229" s="2"/>
    </row>
    <row r="17230" spans="1:26" customHeight="1" ht="18" hidden="true" outlineLevel="3">
      <c r="A17230" s="2" t="s">
        <v>33323</v>
      </c>
      <c r="B17230" s="3" t="s">
        <v>33324</v>
      </c>
      <c r="C17230" s="2"/>
      <c r="D17230" s="2" t="s">
        <v>16</v>
      </c>
      <c r="E17230" s="4">
        <f>280.00*(1-Z1%)</f>
        <v>280</v>
      </c>
      <c r="F17230" s="2">
        <v>2</v>
      </c>
      <c r="G17230" s="2"/>
    </row>
    <row r="17231" spans="1:26" customHeight="1" ht="18" hidden="true" outlineLevel="3">
      <c r="A17231" s="2" t="s">
        <v>33325</v>
      </c>
      <c r="B17231" s="3" t="s">
        <v>33326</v>
      </c>
      <c r="C17231" s="2"/>
      <c r="D17231" s="2" t="s">
        <v>16</v>
      </c>
      <c r="E17231" s="4">
        <f>110.00*(1-Z1%)</f>
        <v>110</v>
      </c>
      <c r="F17231" s="2">
        <v>11</v>
      </c>
      <c r="G17231" s="2"/>
    </row>
    <row r="17232" spans="1:26" customHeight="1" ht="18" hidden="true" outlineLevel="3">
      <c r="A17232" s="2" t="s">
        <v>33327</v>
      </c>
      <c r="B17232" s="3" t="s">
        <v>33328</v>
      </c>
      <c r="C17232" s="2"/>
      <c r="D17232" s="2" t="s">
        <v>16</v>
      </c>
      <c r="E17232" s="4">
        <f>100.00*(1-Z1%)</f>
        <v>100</v>
      </c>
      <c r="F17232" s="2">
        <v>9</v>
      </c>
      <c r="G17232" s="2"/>
    </row>
    <row r="17233" spans="1:26" customHeight="1" ht="18" hidden="true" outlineLevel="3">
      <c r="A17233" s="2" t="s">
        <v>33329</v>
      </c>
      <c r="B17233" s="3" t="s">
        <v>33330</v>
      </c>
      <c r="C17233" s="2"/>
      <c r="D17233" s="2" t="s">
        <v>16</v>
      </c>
      <c r="E17233" s="4">
        <f>100.00*(1-Z1%)</f>
        <v>100</v>
      </c>
      <c r="F17233" s="2">
        <v>12</v>
      </c>
      <c r="G17233" s="2"/>
    </row>
    <row r="17234" spans="1:26" customHeight="1" ht="18" hidden="true" outlineLevel="3">
      <c r="A17234" s="2" t="s">
        <v>33331</v>
      </c>
      <c r="B17234" s="3" t="s">
        <v>33332</v>
      </c>
      <c r="C17234" s="2"/>
      <c r="D17234" s="2" t="s">
        <v>16</v>
      </c>
      <c r="E17234" s="4">
        <f>50.00*(1-Z1%)</f>
        <v>50</v>
      </c>
      <c r="F17234" s="2">
        <v>3</v>
      </c>
      <c r="G17234" s="2"/>
    </row>
    <row r="17235" spans="1:26" customHeight="1" ht="18" hidden="true" outlineLevel="3">
      <c r="A17235" s="2" t="s">
        <v>33333</v>
      </c>
      <c r="B17235" s="3" t="s">
        <v>33334</v>
      </c>
      <c r="C17235" s="2"/>
      <c r="D17235" s="2" t="s">
        <v>16</v>
      </c>
      <c r="E17235" s="4">
        <f>50.00*(1-Z1%)</f>
        <v>50</v>
      </c>
      <c r="F17235" s="2">
        <v>2</v>
      </c>
      <c r="G17235" s="2"/>
    </row>
    <row r="17236" spans="1:26" customHeight="1" ht="18" hidden="true" outlineLevel="3">
      <c r="A17236" s="2" t="s">
        <v>33335</v>
      </c>
      <c r="B17236" s="3" t="s">
        <v>33336</v>
      </c>
      <c r="C17236" s="2"/>
      <c r="D17236" s="2" t="s">
        <v>16</v>
      </c>
      <c r="E17236" s="4">
        <f>100.00*(1-Z1%)</f>
        <v>100</v>
      </c>
      <c r="F17236" s="2">
        <v>3</v>
      </c>
      <c r="G17236" s="2"/>
    </row>
    <row r="17237" spans="1:26" customHeight="1" ht="18" hidden="true" outlineLevel="3">
      <c r="A17237" s="2" t="s">
        <v>33337</v>
      </c>
      <c r="B17237" s="3" t="s">
        <v>33338</v>
      </c>
      <c r="C17237" s="2"/>
      <c r="D17237" s="2" t="s">
        <v>16</v>
      </c>
      <c r="E17237" s="4">
        <f>100.00*(1-Z1%)</f>
        <v>100</v>
      </c>
      <c r="F17237" s="2">
        <v>5</v>
      </c>
      <c r="G17237" s="2"/>
    </row>
    <row r="17238" spans="1:26" customHeight="1" ht="18" hidden="true" outlineLevel="3">
      <c r="A17238" s="2" t="s">
        <v>33339</v>
      </c>
      <c r="B17238" s="3" t="s">
        <v>33340</v>
      </c>
      <c r="C17238" s="2"/>
      <c r="D17238" s="2" t="s">
        <v>16</v>
      </c>
      <c r="E17238" s="4">
        <f>80.00*(1-Z1%)</f>
        <v>80</v>
      </c>
      <c r="F17238" s="2">
        <v>5</v>
      </c>
      <c r="G17238" s="2"/>
    </row>
    <row r="17239" spans="1:26" customHeight="1" ht="18" hidden="true" outlineLevel="3">
      <c r="A17239" s="2" t="s">
        <v>33341</v>
      </c>
      <c r="B17239" s="3" t="s">
        <v>33342</v>
      </c>
      <c r="C17239" s="2"/>
      <c r="D17239" s="2" t="s">
        <v>16</v>
      </c>
      <c r="E17239" s="4">
        <f>60.00*(1-Z1%)</f>
        <v>60</v>
      </c>
      <c r="F17239" s="2">
        <v>3</v>
      </c>
      <c r="G17239" s="2"/>
    </row>
    <row r="17240" spans="1:26" customHeight="1" ht="36" hidden="true" outlineLevel="3">
      <c r="A17240" s="2" t="s">
        <v>33343</v>
      </c>
      <c r="B17240" s="3" t="s">
        <v>33344</v>
      </c>
      <c r="C17240" s="2"/>
      <c r="D17240" s="2" t="s">
        <v>16</v>
      </c>
      <c r="E17240" s="4">
        <f>55.00*(1-Z1%)</f>
        <v>55</v>
      </c>
      <c r="F17240" s="2">
        <v>1</v>
      </c>
      <c r="G17240" s="2"/>
    </row>
    <row r="17241" spans="1:26" customHeight="1" ht="18" hidden="true" outlineLevel="3">
      <c r="A17241" s="2" t="s">
        <v>33345</v>
      </c>
      <c r="B17241" s="3" t="s">
        <v>33346</v>
      </c>
      <c r="C17241" s="2"/>
      <c r="D17241" s="2" t="s">
        <v>16</v>
      </c>
      <c r="E17241" s="4">
        <f>150.00*(1-Z1%)</f>
        <v>150</v>
      </c>
      <c r="F17241" s="2">
        <v>5</v>
      </c>
      <c r="G17241" s="2"/>
    </row>
    <row r="17242" spans="1:26" customHeight="1" ht="18" hidden="true" outlineLevel="3">
      <c r="A17242" s="2" t="s">
        <v>33347</v>
      </c>
      <c r="B17242" s="3" t="s">
        <v>33348</v>
      </c>
      <c r="C17242" s="2"/>
      <c r="D17242" s="2" t="s">
        <v>16</v>
      </c>
      <c r="E17242" s="4">
        <f>150.00*(1-Z1%)</f>
        <v>150</v>
      </c>
      <c r="F17242" s="2">
        <v>4</v>
      </c>
      <c r="G17242" s="2"/>
    </row>
    <row r="17243" spans="1:26" customHeight="1" ht="35" hidden="true" outlineLevel="3">
      <c r="A17243" s="5" t="s">
        <v>33349</v>
      </c>
      <c r="B17243" s="5"/>
      <c r="C17243" s="5"/>
      <c r="D17243" s="5"/>
      <c r="E17243" s="5"/>
      <c r="F17243" s="5"/>
      <c r="G17243" s="5"/>
    </row>
    <row r="17244" spans="1:26" customHeight="1" ht="36" hidden="true" outlineLevel="3">
      <c r="A17244" s="2" t="s">
        <v>33350</v>
      </c>
      <c r="B17244" s="3" t="s">
        <v>33351</v>
      </c>
      <c r="C17244" s="2"/>
      <c r="D17244" s="2" t="s">
        <v>16</v>
      </c>
      <c r="E17244" s="4">
        <f>660.00*(1-Z1%)</f>
        <v>660</v>
      </c>
      <c r="F17244" s="2">
        <v>2</v>
      </c>
      <c r="G17244" s="2"/>
    </row>
    <row r="17245" spans="1:26" customHeight="1" ht="36" hidden="true" outlineLevel="3">
      <c r="A17245" s="2" t="s">
        <v>33352</v>
      </c>
      <c r="B17245" s="3" t="s">
        <v>33353</v>
      </c>
      <c r="C17245" s="2"/>
      <c r="D17245" s="2" t="s">
        <v>16</v>
      </c>
      <c r="E17245" s="4">
        <f>790.00*(1-Z1%)</f>
        <v>790</v>
      </c>
      <c r="F17245" s="2">
        <v>1</v>
      </c>
      <c r="G17245" s="2"/>
    </row>
    <row r="17246" spans="1:26" customHeight="1" ht="36" hidden="true" outlineLevel="3">
      <c r="A17246" s="2" t="s">
        <v>33354</v>
      </c>
      <c r="B17246" s="3" t="s">
        <v>33355</v>
      </c>
      <c r="C17246" s="2"/>
      <c r="D17246" s="2" t="s">
        <v>16</v>
      </c>
      <c r="E17246" s="4">
        <f>660.00*(1-Z1%)</f>
        <v>660</v>
      </c>
      <c r="F17246" s="2">
        <v>2</v>
      </c>
      <c r="G17246" s="2"/>
    </row>
    <row r="17247" spans="1:26" customHeight="1" ht="54" hidden="true" outlineLevel="3">
      <c r="A17247" s="2" t="s">
        <v>33356</v>
      </c>
      <c r="B17247" s="3" t="s">
        <v>33357</v>
      </c>
      <c r="C17247" s="2"/>
      <c r="D17247" s="2" t="s">
        <v>16</v>
      </c>
      <c r="E17247" s="4">
        <f>880.00*(1-Z1%)</f>
        <v>880</v>
      </c>
      <c r="F17247" s="2">
        <v>3</v>
      </c>
      <c r="G17247" s="2"/>
    </row>
    <row r="17248" spans="1:26" customHeight="1" ht="36" hidden="true" outlineLevel="3">
      <c r="A17248" s="2" t="s">
        <v>33358</v>
      </c>
      <c r="B17248" s="3" t="s">
        <v>33359</v>
      </c>
      <c r="C17248" s="2"/>
      <c r="D17248" s="2" t="s">
        <v>16</v>
      </c>
      <c r="E17248" s="4">
        <f>790.00*(1-Z1%)</f>
        <v>790</v>
      </c>
      <c r="F17248" s="2">
        <v>1</v>
      </c>
      <c r="G17248" s="2"/>
    </row>
    <row r="17249" spans="1:26" customHeight="1" ht="36" hidden="true" outlineLevel="3">
      <c r="A17249" s="2" t="s">
        <v>33360</v>
      </c>
      <c r="B17249" s="3" t="s">
        <v>33361</v>
      </c>
      <c r="C17249" s="2"/>
      <c r="D17249" s="2" t="s">
        <v>16</v>
      </c>
      <c r="E17249" s="4">
        <f>680.00*(1-Z1%)</f>
        <v>680</v>
      </c>
      <c r="F17249" s="2">
        <v>4</v>
      </c>
      <c r="G17249" s="2"/>
    </row>
    <row r="17250" spans="1:26" customHeight="1" ht="18" hidden="true" outlineLevel="3">
      <c r="A17250" s="2" t="s">
        <v>33362</v>
      </c>
      <c r="B17250" s="3" t="s">
        <v>33363</v>
      </c>
      <c r="C17250" s="2"/>
      <c r="D17250" s="2" t="s">
        <v>16</v>
      </c>
      <c r="E17250" s="4">
        <f>6.00*(1-Z1%)</f>
        <v>6</v>
      </c>
      <c r="F17250" s="2">
        <v>13</v>
      </c>
      <c r="G17250" s="2"/>
    </row>
    <row r="17251" spans="1:26" customHeight="1" ht="36" hidden="true" outlineLevel="3">
      <c r="A17251" s="2" t="s">
        <v>33364</v>
      </c>
      <c r="B17251" s="3" t="s">
        <v>33365</v>
      </c>
      <c r="C17251" s="2"/>
      <c r="D17251" s="2" t="s">
        <v>16</v>
      </c>
      <c r="E17251" s="4">
        <f>110.00*(1-Z1%)</f>
        <v>110</v>
      </c>
      <c r="F17251" s="2">
        <v>5</v>
      </c>
      <c r="G17251" s="2"/>
    </row>
    <row r="17252" spans="1:26" customHeight="1" ht="36" hidden="true" outlineLevel="3">
      <c r="A17252" s="2" t="s">
        <v>33366</v>
      </c>
      <c r="B17252" s="3" t="s">
        <v>33367</v>
      </c>
      <c r="C17252" s="2"/>
      <c r="D17252" s="2" t="s">
        <v>16</v>
      </c>
      <c r="E17252" s="4">
        <f>110.00*(1-Z1%)</f>
        <v>110</v>
      </c>
      <c r="F17252" s="2">
        <v>5</v>
      </c>
      <c r="G17252" s="2"/>
    </row>
    <row r="17253" spans="1:26" customHeight="1" ht="18" hidden="true" outlineLevel="3">
      <c r="A17253" s="2" t="s">
        <v>33368</v>
      </c>
      <c r="B17253" s="3" t="s">
        <v>33369</v>
      </c>
      <c r="C17253" s="2"/>
      <c r="D17253" s="2" t="s">
        <v>16</v>
      </c>
      <c r="E17253" s="4">
        <f>100.00*(1-Z1%)</f>
        <v>100</v>
      </c>
      <c r="F17253" s="2">
        <v>1</v>
      </c>
      <c r="G17253" s="2"/>
    </row>
    <row r="17254" spans="1:26" customHeight="1" ht="36" hidden="true" outlineLevel="3">
      <c r="A17254" s="2" t="s">
        <v>33370</v>
      </c>
      <c r="B17254" s="3" t="s">
        <v>33371</v>
      </c>
      <c r="C17254" s="2"/>
      <c r="D17254" s="2" t="s">
        <v>16</v>
      </c>
      <c r="E17254" s="4">
        <f>70.00*(1-Z1%)</f>
        <v>70</v>
      </c>
      <c r="F17254" s="2">
        <v>4</v>
      </c>
      <c r="G17254" s="2"/>
    </row>
    <row r="17255" spans="1:26" customHeight="1" ht="36" hidden="true" outlineLevel="3">
      <c r="A17255" s="2" t="s">
        <v>33372</v>
      </c>
      <c r="B17255" s="3" t="s">
        <v>33373</v>
      </c>
      <c r="C17255" s="2"/>
      <c r="D17255" s="2" t="s">
        <v>16</v>
      </c>
      <c r="E17255" s="4">
        <f>100.00*(1-Z1%)</f>
        <v>100</v>
      </c>
      <c r="F17255" s="2">
        <v>6</v>
      </c>
      <c r="G17255" s="2"/>
    </row>
    <row r="17256" spans="1:26" customHeight="1" ht="36" hidden="true" outlineLevel="3">
      <c r="A17256" s="2" t="s">
        <v>33374</v>
      </c>
      <c r="B17256" s="3" t="s">
        <v>33375</v>
      </c>
      <c r="C17256" s="2"/>
      <c r="D17256" s="2" t="s">
        <v>16</v>
      </c>
      <c r="E17256" s="4">
        <f>110.00*(1-Z1%)</f>
        <v>110</v>
      </c>
      <c r="F17256" s="2">
        <v>10</v>
      </c>
      <c r="G17256" s="2"/>
    </row>
    <row r="17257" spans="1:26" customHeight="1" ht="36" hidden="true" outlineLevel="3">
      <c r="A17257" s="2" t="s">
        <v>33376</v>
      </c>
      <c r="B17257" s="3" t="s">
        <v>33377</v>
      </c>
      <c r="C17257" s="2"/>
      <c r="D17257" s="2" t="s">
        <v>16</v>
      </c>
      <c r="E17257" s="4">
        <f>110.00*(1-Z1%)</f>
        <v>110</v>
      </c>
      <c r="F17257" s="2">
        <v>3</v>
      </c>
      <c r="G17257" s="2"/>
    </row>
    <row r="17258" spans="1:26" customHeight="1" ht="36" hidden="true" outlineLevel="3">
      <c r="A17258" s="2" t="s">
        <v>33378</v>
      </c>
      <c r="B17258" s="3" t="s">
        <v>33379</v>
      </c>
      <c r="C17258" s="2"/>
      <c r="D17258" s="2" t="s">
        <v>16</v>
      </c>
      <c r="E17258" s="4">
        <f>110.00*(1-Z1%)</f>
        <v>110</v>
      </c>
      <c r="F17258" s="2">
        <v>4</v>
      </c>
      <c r="G17258" s="2"/>
    </row>
    <row r="17259" spans="1:26" customHeight="1" ht="18" hidden="true" outlineLevel="3">
      <c r="A17259" s="2" t="s">
        <v>33380</v>
      </c>
      <c r="B17259" s="3" t="s">
        <v>33381</v>
      </c>
      <c r="C17259" s="2"/>
      <c r="D17259" s="2" t="s">
        <v>16</v>
      </c>
      <c r="E17259" s="4">
        <f>120.00*(1-Z1%)</f>
        <v>120</v>
      </c>
      <c r="F17259" s="2">
        <v>7</v>
      </c>
      <c r="G17259" s="2"/>
    </row>
    <row r="17260" spans="1:26" customHeight="1" ht="36" hidden="true" outlineLevel="3">
      <c r="A17260" s="2" t="s">
        <v>33382</v>
      </c>
      <c r="B17260" s="3" t="s">
        <v>33383</v>
      </c>
      <c r="C17260" s="2"/>
      <c r="D17260" s="2" t="s">
        <v>16</v>
      </c>
      <c r="E17260" s="4">
        <f>160.00*(1-Z1%)</f>
        <v>160</v>
      </c>
      <c r="F17260" s="2">
        <v>1</v>
      </c>
      <c r="G17260" s="2"/>
    </row>
    <row r="17261" spans="1:26" customHeight="1" ht="36" hidden="true" outlineLevel="3">
      <c r="A17261" s="2" t="s">
        <v>33384</v>
      </c>
      <c r="B17261" s="3" t="s">
        <v>33385</v>
      </c>
      <c r="C17261" s="2"/>
      <c r="D17261" s="2" t="s">
        <v>16</v>
      </c>
      <c r="E17261" s="4">
        <f>80.00*(1-Z1%)</f>
        <v>80</v>
      </c>
      <c r="F17261" s="2">
        <v>4</v>
      </c>
      <c r="G17261" s="2"/>
    </row>
    <row r="17262" spans="1:26" customHeight="1" ht="36" hidden="true" outlineLevel="3">
      <c r="A17262" s="2" t="s">
        <v>33386</v>
      </c>
      <c r="B17262" s="3" t="s">
        <v>33387</v>
      </c>
      <c r="C17262" s="2"/>
      <c r="D17262" s="2" t="s">
        <v>16</v>
      </c>
      <c r="E17262" s="4">
        <f>120.00*(1-Z1%)</f>
        <v>120</v>
      </c>
      <c r="F17262" s="2">
        <v>7</v>
      </c>
      <c r="G17262" s="2"/>
    </row>
    <row r="17263" spans="1:26" customHeight="1" ht="36" hidden="true" outlineLevel="3">
      <c r="A17263" s="2" t="s">
        <v>33388</v>
      </c>
      <c r="B17263" s="3" t="s">
        <v>33389</v>
      </c>
      <c r="C17263" s="2"/>
      <c r="D17263" s="2" t="s">
        <v>16</v>
      </c>
      <c r="E17263" s="4">
        <f>120.00*(1-Z1%)</f>
        <v>120</v>
      </c>
      <c r="F17263" s="2">
        <v>4</v>
      </c>
      <c r="G17263" s="2"/>
    </row>
    <row r="17264" spans="1:26" customHeight="1" ht="36" hidden="true" outlineLevel="3">
      <c r="A17264" s="2" t="s">
        <v>33390</v>
      </c>
      <c r="B17264" s="3" t="s">
        <v>33391</v>
      </c>
      <c r="C17264" s="2"/>
      <c r="D17264" s="2" t="s">
        <v>16</v>
      </c>
      <c r="E17264" s="4">
        <f>130.00*(1-Z1%)</f>
        <v>130</v>
      </c>
      <c r="F17264" s="2">
        <v>1</v>
      </c>
      <c r="G17264" s="2"/>
    </row>
    <row r="17265" spans="1:26" customHeight="1" ht="36" hidden="true" outlineLevel="3">
      <c r="A17265" s="2" t="s">
        <v>33392</v>
      </c>
      <c r="B17265" s="3" t="s">
        <v>33393</v>
      </c>
      <c r="C17265" s="2"/>
      <c r="D17265" s="2" t="s">
        <v>16</v>
      </c>
      <c r="E17265" s="4">
        <f>690.00*(1-Z1%)</f>
        <v>690</v>
      </c>
      <c r="F17265" s="2">
        <v>5</v>
      </c>
      <c r="G17265" s="2"/>
    </row>
    <row r="17266" spans="1:26" customHeight="1" ht="36" hidden="true" outlineLevel="3">
      <c r="A17266" s="2" t="s">
        <v>33394</v>
      </c>
      <c r="B17266" s="3" t="s">
        <v>33395</v>
      </c>
      <c r="C17266" s="2"/>
      <c r="D17266" s="2" t="s">
        <v>16</v>
      </c>
      <c r="E17266" s="4">
        <f>250.00*(1-Z1%)</f>
        <v>250</v>
      </c>
      <c r="F17266" s="2">
        <v>12</v>
      </c>
      <c r="G17266" s="2"/>
    </row>
    <row r="17267" spans="1:26" customHeight="1" ht="36" hidden="true" outlineLevel="3">
      <c r="A17267" s="2" t="s">
        <v>33396</v>
      </c>
      <c r="B17267" s="3" t="s">
        <v>33397</v>
      </c>
      <c r="C17267" s="2"/>
      <c r="D17267" s="2" t="s">
        <v>16</v>
      </c>
      <c r="E17267" s="4">
        <f>350.00*(1-Z1%)</f>
        <v>350</v>
      </c>
      <c r="F17267" s="2">
        <v>9</v>
      </c>
      <c r="G17267" s="2"/>
    </row>
    <row r="17268" spans="1:26" customHeight="1" ht="36" hidden="true" outlineLevel="3">
      <c r="A17268" s="2" t="s">
        <v>33398</v>
      </c>
      <c r="B17268" s="3" t="s">
        <v>33399</v>
      </c>
      <c r="C17268" s="2"/>
      <c r="D17268" s="2" t="s">
        <v>16</v>
      </c>
      <c r="E17268" s="4">
        <f>330.00*(1-Z1%)</f>
        <v>330</v>
      </c>
      <c r="F17268" s="2">
        <v>7</v>
      </c>
      <c r="G17268" s="2"/>
    </row>
    <row r="17269" spans="1:26" customHeight="1" ht="36" hidden="true" outlineLevel="3">
      <c r="A17269" s="2" t="s">
        <v>33400</v>
      </c>
      <c r="B17269" s="3" t="s">
        <v>33401</v>
      </c>
      <c r="C17269" s="2"/>
      <c r="D17269" s="2" t="s">
        <v>16</v>
      </c>
      <c r="E17269" s="4">
        <f>290.00*(1-Z1%)</f>
        <v>290</v>
      </c>
      <c r="F17269" s="2">
        <v>3</v>
      </c>
      <c r="G17269" s="2"/>
    </row>
    <row r="17270" spans="1:26" customHeight="1" ht="36" hidden="true" outlineLevel="3">
      <c r="A17270" s="2" t="s">
        <v>33402</v>
      </c>
      <c r="B17270" s="3" t="s">
        <v>33403</v>
      </c>
      <c r="C17270" s="2"/>
      <c r="D17270" s="2" t="s">
        <v>16</v>
      </c>
      <c r="E17270" s="4">
        <f>350.00*(1-Z1%)</f>
        <v>350</v>
      </c>
      <c r="F17270" s="2">
        <v>4</v>
      </c>
      <c r="G17270" s="2"/>
    </row>
    <row r="17271" spans="1:26" customHeight="1" ht="36" hidden="true" outlineLevel="3">
      <c r="A17271" s="2" t="s">
        <v>33404</v>
      </c>
      <c r="B17271" s="3" t="s">
        <v>33405</v>
      </c>
      <c r="C17271" s="2"/>
      <c r="D17271" s="2" t="s">
        <v>16</v>
      </c>
      <c r="E17271" s="4">
        <f>550.00*(1-Z1%)</f>
        <v>550</v>
      </c>
      <c r="F17271" s="2">
        <v>8</v>
      </c>
      <c r="G17271" s="2"/>
    </row>
    <row r="17272" spans="1:26" customHeight="1" ht="36" hidden="true" outlineLevel="3">
      <c r="A17272" s="2" t="s">
        <v>33406</v>
      </c>
      <c r="B17272" s="3" t="s">
        <v>33407</v>
      </c>
      <c r="C17272" s="2"/>
      <c r="D17272" s="2" t="s">
        <v>16</v>
      </c>
      <c r="E17272" s="4">
        <f>365.00*(1-Z1%)</f>
        <v>365</v>
      </c>
      <c r="F17272" s="2">
        <v>9</v>
      </c>
      <c r="G17272" s="2"/>
    </row>
    <row r="17273" spans="1:26" customHeight="1" ht="36" hidden="true" outlineLevel="3">
      <c r="A17273" s="2" t="s">
        <v>33408</v>
      </c>
      <c r="B17273" s="3" t="s">
        <v>33409</v>
      </c>
      <c r="C17273" s="2"/>
      <c r="D17273" s="2" t="s">
        <v>16</v>
      </c>
      <c r="E17273" s="4">
        <f>430.00*(1-Z1%)</f>
        <v>430</v>
      </c>
      <c r="F17273" s="2">
        <v>21</v>
      </c>
      <c r="G17273" s="2"/>
    </row>
    <row r="17274" spans="1:26" customHeight="1" ht="36" hidden="true" outlineLevel="3">
      <c r="A17274" s="2" t="s">
        <v>33410</v>
      </c>
      <c r="B17274" s="3" t="s">
        <v>33411</v>
      </c>
      <c r="C17274" s="2"/>
      <c r="D17274" s="2" t="s">
        <v>16</v>
      </c>
      <c r="E17274" s="4">
        <f>210.00*(1-Z1%)</f>
        <v>210</v>
      </c>
      <c r="F17274" s="2">
        <v>4</v>
      </c>
      <c r="G17274" s="2"/>
    </row>
    <row r="17275" spans="1:26" customHeight="1" ht="36" hidden="true" outlineLevel="3">
      <c r="A17275" s="2" t="s">
        <v>33412</v>
      </c>
      <c r="B17275" s="3" t="s">
        <v>33413</v>
      </c>
      <c r="C17275" s="2"/>
      <c r="D17275" s="2" t="s">
        <v>16</v>
      </c>
      <c r="E17275" s="4">
        <f>210.00*(1-Z1%)</f>
        <v>210</v>
      </c>
      <c r="F17275" s="2">
        <v>9</v>
      </c>
      <c r="G17275" s="2"/>
    </row>
    <row r="17276" spans="1:26" customHeight="1" ht="36" hidden="true" outlineLevel="3">
      <c r="A17276" s="2" t="s">
        <v>33414</v>
      </c>
      <c r="B17276" s="3" t="s">
        <v>33415</v>
      </c>
      <c r="C17276" s="2"/>
      <c r="D17276" s="2" t="s">
        <v>16</v>
      </c>
      <c r="E17276" s="4">
        <f>350.00*(1-Z1%)</f>
        <v>350</v>
      </c>
      <c r="F17276" s="2">
        <v>6</v>
      </c>
      <c r="G17276" s="2"/>
    </row>
    <row r="17277" spans="1:26" customHeight="1" ht="36" hidden="true" outlineLevel="3">
      <c r="A17277" s="2" t="s">
        <v>33416</v>
      </c>
      <c r="B17277" s="3" t="s">
        <v>33417</v>
      </c>
      <c r="C17277" s="2"/>
      <c r="D17277" s="2" t="s">
        <v>16</v>
      </c>
      <c r="E17277" s="4">
        <f>390.00*(1-Z1%)</f>
        <v>390</v>
      </c>
      <c r="F17277" s="2">
        <v>7</v>
      </c>
      <c r="G17277" s="2"/>
    </row>
    <row r="17278" spans="1:26" customHeight="1" ht="36" hidden="true" outlineLevel="3">
      <c r="A17278" s="2" t="s">
        <v>33418</v>
      </c>
      <c r="B17278" s="3" t="s">
        <v>33419</v>
      </c>
      <c r="C17278" s="2"/>
      <c r="D17278" s="2" t="s">
        <v>16</v>
      </c>
      <c r="E17278" s="4">
        <f>380.00*(1-Z1%)</f>
        <v>380</v>
      </c>
      <c r="F17278" s="2">
        <v>6</v>
      </c>
      <c r="G17278" s="2"/>
    </row>
    <row r="17279" spans="1:26" customHeight="1" ht="36" hidden="true" outlineLevel="3">
      <c r="A17279" s="2" t="s">
        <v>33420</v>
      </c>
      <c r="B17279" s="3" t="s">
        <v>33421</v>
      </c>
      <c r="C17279" s="2"/>
      <c r="D17279" s="2" t="s">
        <v>16</v>
      </c>
      <c r="E17279" s="4">
        <f>260.00*(1-Z1%)</f>
        <v>260</v>
      </c>
      <c r="F17279" s="2">
        <v>5</v>
      </c>
      <c r="G17279" s="2"/>
    </row>
    <row r="17280" spans="1:26" customHeight="1" ht="36" hidden="true" outlineLevel="3">
      <c r="A17280" s="2" t="s">
        <v>33422</v>
      </c>
      <c r="B17280" s="3" t="s">
        <v>33423</v>
      </c>
      <c r="C17280" s="2"/>
      <c r="D17280" s="2" t="s">
        <v>16</v>
      </c>
      <c r="E17280" s="4">
        <f>310.00*(1-Z1%)</f>
        <v>310</v>
      </c>
      <c r="F17280" s="2">
        <v>10</v>
      </c>
      <c r="G17280" s="2"/>
    </row>
    <row r="17281" spans="1:26" customHeight="1" ht="36" hidden="true" outlineLevel="3">
      <c r="A17281" s="2" t="s">
        <v>33424</v>
      </c>
      <c r="B17281" s="3" t="s">
        <v>33425</v>
      </c>
      <c r="C17281" s="2"/>
      <c r="D17281" s="2" t="s">
        <v>16</v>
      </c>
      <c r="E17281" s="4">
        <f>630.00*(1-Z1%)</f>
        <v>630</v>
      </c>
      <c r="F17281" s="2">
        <v>13</v>
      </c>
      <c r="G17281" s="2"/>
    </row>
    <row r="17282" spans="1:26" customHeight="1" ht="36" hidden="true" outlineLevel="3">
      <c r="A17282" s="2" t="s">
        <v>33426</v>
      </c>
      <c r="B17282" s="3" t="s">
        <v>33427</v>
      </c>
      <c r="C17282" s="2"/>
      <c r="D17282" s="2" t="s">
        <v>16</v>
      </c>
      <c r="E17282" s="4">
        <f>290.00*(1-Z1%)</f>
        <v>290</v>
      </c>
      <c r="F17282" s="2">
        <v>8</v>
      </c>
      <c r="G17282" s="2"/>
    </row>
    <row r="17283" spans="1:26" customHeight="1" ht="36" hidden="true" outlineLevel="3">
      <c r="A17283" s="2" t="s">
        <v>33428</v>
      </c>
      <c r="B17283" s="3" t="s">
        <v>33429</v>
      </c>
      <c r="C17283" s="2"/>
      <c r="D17283" s="2" t="s">
        <v>16</v>
      </c>
      <c r="E17283" s="4">
        <f>390.00*(1-Z1%)</f>
        <v>390</v>
      </c>
      <c r="F17283" s="2">
        <v>4</v>
      </c>
      <c r="G17283" s="2"/>
    </row>
    <row r="17284" spans="1:26" customHeight="1" ht="36" hidden="true" outlineLevel="3">
      <c r="A17284" s="2" t="s">
        <v>33430</v>
      </c>
      <c r="B17284" s="3" t="s">
        <v>33431</v>
      </c>
      <c r="C17284" s="2"/>
      <c r="D17284" s="2" t="s">
        <v>16</v>
      </c>
      <c r="E17284" s="4">
        <f>270.00*(1-Z1%)</f>
        <v>270</v>
      </c>
      <c r="F17284" s="2">
        <v>4</v>
      </c>
      <c r="G17284" s="2"/>
    </row>
    <row r="17285" spans="1:26" customHeight="1" ht="36" hidden="true" outlineLevel="3">
      <c r="A17285" s="2" t="s">
        <v>33432</v>
      </c>
      <c r="B17285" s="3" t="s">
        <v>33433</v>
      </c>
      <c r="C17285" s="2"/>
      <c r="D17285" s="2" t="s">
        <v>16</v>
      </c>
      <c r="E17285" s="4">
        <f>220.00*(1-Z1%)</f>
        <v>220</v>
      </c>
      <c r="F17285" s="2">
        <v>8</v>
      </c>
      <c r="G17285" s="2"/>
    </row>
    <row r="17286" spans="1:26" customHeight="1" ht="36" hidden="true" outlineLevel="3">
      <c r="A17286" s="2" t="s">
        <v>33434</v>
      </c>
      <c r="B17286" s="3" t="s">
        <v>33435</v>
      </c>
      <c r="C17286" s="2"/>
      <c r="D17286" s="2" t="s">
        <v>16</v>
      </c>
      <c r="E17286" s="4">
        <f>250.00*(1-Z1%)</f>
        <v>250</v>
      </c>
      <c r="F17286" s="2">
        <v>8</v>
      </c>
      <c r="G17286" s="2"/>
    </row>
    <row r="17287" spans="1:26" customHeight="1" ht="36" hidden="true" outlineLevel="3">
      <c r="A17287" s="2" t="s">
        <v>33436</v>
      </c>
      <c r="B17287" s="3" t="s">
        <v>33437</v>
      </c>
      <c r="C17287" s="2"/>
      <c r="D17287" s="2" t="s">
        <v>16</v>
      </c>
      <c r="E17287" s="4">
        <f>260.00*(1-Z1%)</f>
        <v>260</v>
      </c>
      <c r="F17287" s="2">
        <v>8</v>
      </c>
      <c r="G17287" s="2"/>
    </row>
    <row r="17288" spans="1:26" customHeight="1" ht="36" hidden="true" outlineLevel="3">
      <c r="A17288" s="2" t="s">
        <v>33438</v>
      </c>
      <c r="B17288" s="3" t="s">
        <v>33439</v>
      </c>
      <c r="C17288" s="2"/>
      <c r="D17288" s="2" t="s">
        <v>16</v>
      </c>
      <c r="E17288" s="4">
        <f>120.00*(1-Z1%)</f>
        <v>120</v>
      </c>
      <c r="F17288" s="2">
        <v>2</v>
      </c>
      <c r="G17288" s="2"/>
    </row>
    <row r="17289" spans="1:26" customHeight="1" ht="36" hidden="true" outlineLevel="3">
      <c r="A17289" s="2" t="s">
        <v>33440</v>
      </c>
      <c r="B17289" s="3" t="s">
        <v>33441</v>
      </c>
      <c r="C17289" s="2"/>
      <c r="D17289" s="2" t="s">
        <v>16</v>
      </c>
      <c r="E17289" s="4">
        <f>310.00*(1-Z1%)</f>
        <v>310</v>
      </c>
      <c r="F17289" s="2">
        <v>4</v>
      </c>
      <c r="G17289" s="2"/>
    </row>
    <row r="17290" spans="1:26" customHeight="1" ht="36" hidden="true" outlineLevel="3">
      <c r="A17290" s="2" t="s">
        <v>33442</v>
      </c>
      <c r="B17290" s="3" t="s">
        <v>33443</v>
      </c>
      <c r="C17290" s="2"/>
      <c r="D17290" s="2" t="s">
        <v>16</v>
      </c>
      <c r="E17290" s="4">
        <f>150.00*(1-Z1%)</f>
        <v>150</v>
      </c>
      <c r="F17290" s="2">
        <v>8</v>
      </c>
      <c r="G17290" s="2"/>
    </row>
    <row r="17291" spans="1:26" customHeight="1" ht="36" hidden="true" outlineLevel="3">
      <c r="A17291" s="2" t="s">
        <v>33444</v>
      </c>
      <c r="B17291" s="3" t="s">
        <v>33445</v>
      </c>
      <c r="C17291" s="2"/>
      <c r="D17291" s="2" t="s">
        <v>16</v>
      </c>
      <c r="E17291" s="4">
        <f>230.00*(1-Z1%)</f>
        <v>230</v>
      </c>
      <c r="F17291" s="2">
        <v>5</v>
      </c>
      <c r="G17291" s="2"/>
    </row>
    <row r="17292" spans="1:26" customHeight="1" ht="36" hidden="true" outlineLevel="3">
      <c r="A17292" s="2" t="s">
        <v>33446</v>
      </c>
      <c r="B17292" s="3" t="s">
        <v>33447</v>
      </c>
      <c r="C17292" s="2"/>
      <c r="D17292" s="2" t="s">
        <v>16</v>
      </c>
      <c r="E17292" s="4">
        <f>160.00*(1-Z1%)</f>
        <v>160</v>
      </c>
      <c r="F17292" s="2">
        <v>3</v>
      </c>
      <c r="G17292" s="2"/>
    </row>
    <row r="17293" spans="1:26" customHeight="1" ht="36" hidden="true" outlineLevel="3">
      <c r="A17293" s="2" t="s">
        <v>33448</v>
      </c>
      <c r="B17293" s="3" t="s">
        <v>33449</v>
      </c>
      <c r="C17293" s="2"/>
      <c r="D17293" s="2" t="s">
        <v>16</v>
      </c>
      <c r="E17293" s="4">
        <f>230.00*(1-Z1%)</f>
        <v>230</v>
      </c>
      <c r="F17293" s="2">
        <v>6</v>
      </c>
      <c r="G17293" s="2"/>
    </row>
    <row r="17294" spans="1:26" customHeight="1" ht="36" hidden="true" outlineLevel="3">
      <c r="A17294" s="2" t="s">
        <v>33450</v>
      </c>
      <c r="B17294" s="3" t="s">
        <v>33451</v>
      </c>
      <c r="C17294" s="2"/>
      <c r="D17294" s="2" t="s">
        <v>16</v>
      </c>
      <c r="E17294" s="4">
        <f>160.00*(1-Z1%)</f>
        <v>160</v>
      </c>
      <c r="F17294" s="2">
        <v>3</v>
      </c>
      <c r="G17294" s="2"/>
    </row>
    <row r="17295" spans="1:26" customHeight="1" ht="36" hidden="true" outlineLevel="3">
      <c r="A17295" s="2" t="s">
        <v>33452</v>
      </c>
      <c r="B17295" s="3" t="s">
        <v>33453</v>
      </c>
      <c r="C17295" s="2"/>
      <c r="D17295" s="2" t="s">
        <v>16</v>
      </c>
      <c r="E17295" s="4">
        <f>430.00*(1-Z1%)</f>
        <v>430</v>
      </c>
      <c r="F17295" s="2">
        <v>12</v>
      </c>
      <c r="G17295" s="2"/>
    </row>
    <row r="17296" spans="1:26" customHeight="1" ht="36" hidden="true" outlineLevel="3">
      <c r="A17296" s="2" t="s">
        <v>33454</v>
      </c>
      <c r="B17296" s="3" t="s">
        <v>33455</v>
      </c>
      <c r="C17296" s="2"/>
      <c r="D17296" s="2" t="s">
        <v>16</v>
      </c>
      <c r="E17296" s="4">
        <f>300.00*(1-Z1%)</f>
        <v>300</v>
      </c>
      <c r="F17296" s="2">
        <v>11</v>
      </c>
      <c r="G17296" s="2"/>
    </row>
    <row r="17297" spans="1:26" customHeight="1" ht="36" hidden="true" outlineLevel="3">
      <c r="A17297" s="2" t="s">
        <v>33456</v>
      </c>
      <c r="B17297" s="3" t="s">
        <v>33457</v>
      </c>
      <c r="C17297" s="2"/>
      <c r="D17297" s="2" t="s">
        <v>16</v>
      </c>
      <c r="E17297" s="4">
        <f>290.00*(1-Z1%)</f>
        <v>290</v>
      </c>
      <c r="F17297" s="2">
        <v>10</v>
      </c>
      <c r="G17297" s="2"/>
    </row>
    <row r="17298" spans="1:26" customHeight="1" ht="36" hidden="true" outlineLevel="3">
      <c r="A17298" s="2" t="s">
        <v>33458</v>
      </c>
      <c r="B17298" s="3" t="s">
        <v>33459</v>
      </c>
      <c r="C17298" s="2"/>
      <c r="D17298" s="2" t="s">
        <v>16</v>
      </c>
      <c r="E17298" s="4">
        <f>310.00*(1-Z1%)</f>
        <v>310</v>
      </c>
      <c r="F17298" s="2">
        <v>10</v>
      </c>
      <c r="G17298" s="2"/>
    </row>
    <row r="17299" spans="1:26" customHeight="1" ht="36" hidden="true" outlineLevel="3">
      <c r="A17299" s="2" t="s">
        <v>33460</v>
      </c>
      <c r="B17299" s="3" t="s">
        <v>33461</v>
      </c>
      <c r="C17299" s="2"/>
      <c r="D17299" s="2" t="s">
        <v>16</v>
      </c>
      <c r="E17299" s="4">
        <f>320.00*(1-Z1%)</f>
        <v>320</v>
      </c>
      <c r="F17299" s="2">
        <v>10</v>
      </c>
      <c r="G17299" s="2"/>
    </row>
    <row r="17300" spans="1:26" customHeight="1" ht="36" hidden="true" outlineLevel="3">
      <c r="A17300" s="2" t="s">
        <v>33462</v>
      </c>
      <c r="B17300" s="3" t="s">
        <v>33463</v>
      </c>
      <c r="C17300" s="2"/>
      <c r="D17300" s="2" t="s">
        <v>16</v>
      </c>
      <c r="E17300" s="4">
        <f>220.00*(1-Z1%)</f>
        <v>220</v>
      </c>
      <c r="F17300" s="2">
        <v>21</v>
      </c>
      <c r="G17300" s="2"/>
    </row>
    <row r="17301" spans="1:26" customHeight="1" ht="36" hidden="true" outlineLevel="3">
      <c r="A17301" s="2" t="s">
        <v>33464</v>
      </c>
      <c r="B17301" s="3" t="s">
        <v>33465</v>
      </c>
      <c r="C17301" s="2"/>
      <c r="D17301" s="2" t="s">
        <v>16</v>
      </c>
      <c r="E17301" s="4">
        <f>340.00*(1-Z1%)</f>
        <v>340</v>
      </c>
      <c r="F17301" s="2">
        <v>4</v>
      </c>
      <c r="G17301" s="2"/>
    </row>
    <row r="17302" spans="1:26" customHeight="1" ht="36" hidden="true" outlineLevel="3">
      <c r="A17302" s="2" t="s">
        <v>33466</v>
      </c>
      <c r="B17302" s="3" t="s">
        <v>33467</v>
      </c>
      <c r="C17302" s="2"/>
      <c r="D17302" s="2" t="s">
        <v>16</v>
      </c>
      <c r="E17302" s="4">
        <f>270.00*(1-Z1%)</f>
        <v>270</v>
      </c>
      <c r="F17302" s="2">
        <v>6</v>
      </c>
      <c r="G17302" s="2"/>
    </row>
    <row r="17303" spans="1:26" customHeight="1" ht="36" hidden="true" outlineLevel="3">
      <c r="A17303" s="2" t="s">
        <v>33468</v>
      </c>
      <c r="B17303" s="3" t="s">
        <v>33469</v>
      </c>
      <c r="C17303" s="2"/>
      <c r="D17303" s="2" t="s">
        <v>16</v>
      </c>
      <c r="E17303" s="4">
        <f>290.00*(1-Z1%)</f>
        <v>290</v>
      </c>
      <c r="F17303" s="2">
        <v>5</v>
      </c>
      <c r="G17303" s="2"/>
    </row>
    <row r="17304" spans="1:26" customHeight="1" ht="36" hidden="true" outlineLevel="3">
      <c r="A17304" s="2" t="s">
        <v>33470</v>
      </c>
      <c r="B17304" s="3" t="s">
        <v>33471</v>
      </c>
      <c r="C17304" s="2"/>
      <c r="D17304" s="2" t="s">
        <v>16</v>
      </c>
      <c r="E17304" s="4">
        <f>210.00*(1-Z1%)</f>
        <v>210</v>
      </c>
      <c r="F17304" s="2">
        <v>2</v>
      </c>
      <c r="G17304" s="2"/>
    </row>
    <row r="17305" spans="1:26" customHeight="1" ht="36" hidden="true" outlineLevel="3">
      <c r="A17305" s="2" t="s">
        <v>33472</v>
      </c>
      <c r="B17305" s="3" t="s">
        <v>33473</v>
      </c>
      <c r="C17305" s="2"/>
      <c r="D17305" s="2" t="s">
        <v>16</v>
      </c>
      <c r="E17305" s="4">
        <f>250.00*(1-Z1%)</f>
        <v>250</v>
      </c>
      <c r="F17305" s="2">
        <v>17</v>
      </c>
      <c r="G17305" s="2"/>
    </row>
    <row r="17306" spans="1:26" customHeight="1" ht="36" hidden="true" outlineLevel="3">
      <c r="A17306" s="2" t="s">
        <v>33474</v>
      </c>
      <c r="B17306" s="3" t="s">
        <v>33475</v>
      </c>
      <c r="C17306" s="2"/>
      <c r="D17306" s="2" t="s">
        <v>16</v>
      </c>
      <c r="E17306" s="4">
        <f>490.00*(1-Z1%)</f>
        <v>490</v>
      </c>
      <c r="F17306" s="2">
        <v>11</v>
      </c>
      <c r="G17306" s="2"/>
    </row>
    <row r="17307" spans="1:26" customHeight="1" ht="36" hidden="true" outlineLevel="3">
      <c r="A17307" s="2" t="s">
        <v>33476</v>
      </c>
      <c r="B17307" s="3" t="s">
        <v>33477</v>
      </c>
      <c r="C17307" s="2"/>
      <c r="D17307" s="2" t="s">
        <v>16</v>
      </c>
      <c r="E17307" s="4">
        <f>480.00*(1-Z1%)</f>
        <v>480</v>
      </c>
      <c r="F17307" s="2">
        <v>4</v>
      </c>
      <c r="G17307" s="2"/>
    </row>
    <row r="17308" spans="1:26" customHeight="1" ht="36" hidden="true" outlineLevel="3">
      <c r="A17308" s="2" t="s">
        <v>33478</v>
      </c>
      <c r="B17308" s="3" t="s">
        <v>33479</v>
      </c>
      <c r="C17308" s="2"/>
      <c r="D17308" s="2" t="s">
        <v>16</v>
      </c>
      <c r="E17308" s="4">
        <f>160.00*(1-Z1%)</f>
        <v>160</v>
      </c>
      <c r="F17308" s="2">
        <v>11</v>
      </c>
      <c r="G17308" s="2"/>
    </row>
    <row r="17309" spans="1:26" customHeight="1" ht="36" hidden="true" outlineLevel="3">
      <c r="A17309" s="2" t="s">
        <v>33480</v>
      </c>
      <c r="B17309" s="3" t="s">
        <v>33481</v>
      </c>
      <c r="C17309" s="2"/>
      <c r="D17309" s="2" t="s">
        <v>16</v>
      </c>
      <c r="E17309" s="4">
        <f>490.00*(1-Z1%)</f>
        <v>490</v>
      </c>
      <c r="F17309" s="2">
        <v>6</v>
      </c>
      <c r="G17309" s="2"/>
    </row>
    <row r="17310" spans="1:26" customHeight="1" ht="36" hidden="true" outlineLevel="3">
      <c r="A17310" s="2" t="s">
        <v>33482</v>
      </c>
      <c r="B17310" s="3" t="s">
        <v>33483</v>
      </c>
      <c r="C17310" s="2"/>
      <c r="D17310" s="2" t="s">
        <v>16</v>
      </c>
      <c r="E17310" s="4">
        <f>420.00*(1-Z1%)</f>
        <v>420</v>
      </c>
      <c r="F17310" s="2">
        <v>8</v>
      </c>
      <c r="G17310" s="2"/>
    </row>
    <row r="17311" spans="1:26" customHeight="1" ht="36" hidden="true" outlineLevel="3">
      <c r="A17311" s="2" t="s">
        <v>33484</v>
      </c>
      <c r="B17311" s="3" t="s">
        <v>33485</v>
      </c>
      <c r="C17311" s="2"/>
      <c r="D17311" s="2" t="s">
        <v>16</v>
      </c>
      <c r="E17311" s="4">
        <f>290.00*(1-Z1%)</f>
        <v>290</v>
      </c>
      <c r="F17311" s="2">
        <v>4</v>
      </c>
      <c r="G17311" s="2"/>
    </row>
    <row r="17312" spans="1:26" customHeight="1" ht="36" hidden="true" outlineLevel="3">
      <c r="A17312" s="2" t="s">
        <v>33486</v>
      </c>
      <c r="B17312" s="3" t="s">
        <v>33487</v>
      </c>
      <c r="C17312" s="2"/>
      <c r="D17312" s="2" t="s">
        <v>16</v>
      </c>
      <c r="E17312" s="4">
        <f>335.00*(1-Z1%)</f>
        <v>335</v>
      </c>
      <c r="F17312" s="2">
        <v>4</v>
      </c>
      <c r="G17312" s="2"/>
    </row>
    <row r="17313" spans="1:26" customHeight="1" ht="36" hidden="true" outlineLevel="3">
      <c r="A17313" s="2" t="s">
        <v>33488</v>
      </c>
      <c r="B17313" s="3" t="s">
        <v>33489</v>
      </c>
      <c r="C17313" s="2"/>
      <c r="D17313" s="2" t="s">
        <v>16</v>
      </c>
      <c r="E17313" s="4">
        <f>190.00*(1-Z1%)</f>
        <v>190</v>
      </c>
      <c r="F17313" s="2">
        <v>4</v>
      </c>
      <c r="G17313" s="2"/>
    </row>
    <row r="17314" spans="1:26" customHeight="1" ht="36" hidden="true" outlineLevel="3">
      <c r="A17314" s="2" t="s">
        <v>33490</v>
      </c>
      <c r="B17314" s="3" t="s">
        <v>33491</v>
      </c>
      <c r="C17314" s="2"/>
      <c r="D17314" s="2" t="s">
        <v>16</v>
      </c>
      <c r="E17314" s="4">
        <f>650.00*(1-Z1%)</f>
        <v>650</v>
      </c>
      <c r="F17314" s="2">
        <v>2</v>
      </c>
      <c r="G17314" s="2"/>
    </row>
    <row r="17315" spans="1:26" customHeight="1" ht="36" hidden="true" outlineLevel="3">
      <c r="A17315" s="2" t="s">
        <v>33492</v>
      </c>
      <c r="B17315" s="3" t="s">
        <v>33493</v>
      </c>
      <c r="C17315" s="2"/>
      <c r="D17315" s="2" t="s">
        <v>16</v>
      </c>
      <c r="E17315" s="4">
        <f>575.00*(1-Z1%)</f>
        <v>575</v>
      </c>
      <c r="F17315" s="2">
        <v>1</v>
      </c>
      <c r="G17315" s="2"/>
    </row>
    <row r="17316" spans="1:26" customHeight="1" ht="36" hidden="true" outlineLevel="3">
      <c r="A17316" s="2" t="s">
        <v>33494</v>
      </c>
      <c r="B17316" s="3" t="s">
        <v>33495</v>
      </c>
      <c r="C17316" s="2"/>
      <c r="D17316" s="2" t="s">
        <v>16</v>
      </c>
      <c r="E17316" s="4">
        <f>195.00*(1-Z1%)</f>
        <v>195</v>
      </c>
      <c r="F17316" s="2">
        <v>3</v>
      </c>
      <c r="G17316" s="2"/>
    </row>
    <row r="17317" spans="1:26" customHeight="1" ht="36" hidden="true" outlineLevel="3">
      <c r="A17317" s="2" t="s">
        <v>33496</v>
      </c>
      <c r="B17317" s="3" t="s">
        <v>33497</v>
      </c>
      <c r="C17317" s="2"/>
      <c r="D17317" s="2" t="s">
        <v>16</v>
      </c>
      <c r="E17317" s="4">
        <f>375.00*(1-Z1%)</f>
        <v>375</v>
      </c>
      <c r="F17317" s="2">
        <v>6</v>
      </c>
      <c r="G17317" s="2"/>
    </row>
    <row r="17318" spans="1:26" customHeight="1" ht="36" hidden="true" outlineLevel="3">
      <c r="A17318" s="2" t="s">
        <v>33498</v>
      </c>
      <c r="B17318" s="3" t="s">
        <v>33499</v>
      </c>
      <c r="C17318" s="2"/>
      <c r="D17318" s="2" t="s">
        <v>16</v>
      </c>
      <c r="E17318" s="4">
        <f>480.00*(1-Z1%)</f>
        <v>480</v>
      </c>
      <c r="F17318" s="2">
        <v>5</v>
      </c>
      <c r="G17318" s="2"/>
    </row>
    <row r="17319" spans="1:26" customHeight="1" ht="36" hidden="true" outlineLevel="3">
      <c r="A17319" s="2" t="s">
        <v>33500</v>
      </c>
      <c r="B17319" s="3" t="s">
        <v>33501</v>
      </c>
      <c r="C17319" s="2"/>
      <c r="D17319" s="2" t="s">
        <v>16</v>
      </c>
      <c r="E17319" s="4">
        <f>250.00*(1-Z1%)</f>
        <v>250</v>
      </c>
      <c r="F17319" s="2">
        <v>1</v>
      </c>
      <c r="G17319" s="2"/>
    </row>
    <row r="17320" spans="1:26" customHeight="1" ht="36" hidden="true" outlineLevel="3">
      <c r="A17320" s="2" t="s">
        <v>33502</v>
      </c>
      <c r="B17320" s="3" t="s">
        <v>33503</v>
      </c>
      <c r="C17320" s="2"/>
      <c r="D17320" s="2" t="s">
        <v>16</v>
      </c>
      <c r="E17320" s="4">
        <f>180.00*(1-Z1%)</f>
        <v>180</v>
      </c>
      <c r="F17320" s="2">
        <v>2</v>
      </c>
      <c r="G17320" s="2"/>
    </row>
    <row r="17321" spans="1:26" customHeight="1" ht="36" hidden="true" outlineLevel="3">
      <c r="A17321" s="2" t="s">
        <v>33504</v>
      </c>
      <c r="B17321" s="3" t="s">
        <v>33505</v>
      </c>
      <c r="C17321" s="2"/>
      <c r="D17321" s="2" t="s">
        <v>16</v>
      </c>
      <c r="E17321" s="4">
        <f>350.00*(1-Z1%)</f>
        <v>350</v>
      </c>
      <c r="F17321" s="2">
        <v>2</v>
      </c>
      <c r="G17321" s="2"/>
    </row>
    <row r="17322" spans="1:26" customHeight="1" ht="36" hidden="true" outlineLevel="3">
      <c r="A17322" s="2" t="s">
        <v>33506</v>
      </c>
      <c r="B17322" s="3" t="s">
        <v>33507</v>
      </c>
      <c r="C17322" s="2"/>
      <c r="D17322" s="2" t="s">
        <v>16</v>
      </c>
      <c r="E17322" s="4">
        <f>2150.00*(1-Z1%)</f>
        <v>2150</v>
      </c>
      <c r="F17322" s="2">
        <v>1</v>
      </c>
      <c r="G17322" s="2"/>
    </row>
    <row r="17323" spans="1:26" customHeight="1" ht="36" hidden="true" outlineLevel="3">
      <c r="A17323" s="2" t="s">
        <v>33508</v>
      </c>
      <c r="B17323" s="3" t="s">
        <v>33509</v>
      </c>
      <c r="C17323" s="2"/>
      <c r="D17323" s="2" t="s">
        <v>16</v>
      </c>
      <c r="E17323" s="4">
        <f>35.00*(1-Z1%)</f>
        <v>35</v>
      </c>
      <c r="F17323" s="2">
        <v>2</v>
      </c>
      <c r="G17323" s="2"/>
    </row>
    <row r="17324" spans="1:26" customHeight="1" ht="36" hidden="true" outlineLevel="3">
      <c r="A17324" s="2" t="s">
        <v>33510</v>
      </c>
      <c r="B17324" s="3" t="s">
        <v>33511</v>
      </c>
      <c r="C17324" s="2"/>
      <c r="D17324" s="2" t="s">
        <v>16</v>
      </c>
      <c r="E17324" s="4">
        <f>690.00*(1-Z1%)</f>
        <v>690</v>
      </c>
      <c r="F17324" s="2">
        <v>6</v>
      </c>
      <c r="G17324" s="2"/>
    </row>
    <row r="17325" spans="1:26" customHeight="1" ht="36" hidden="true" outlineLevel="3">
      <c r="A17325" s="2" t="s">
        <v>33512</v>
      </c>
      <c r="B17325" s="3" t="s">
        <v>33513</v>
      </c>
      <c r="C17325" s="2"/>
      <c r="D17325" s="2" t="s">
        <v>16</v>
      </c>
      <c r="E17325" s="4">
        <f>240.00*(1-Z1%)</f>
        <v>240</v>
      </c>
      <c r="F17325" s="2">
        <v>6</v>
      </c>
      <c r="G17325" s="2"/>
    </row>
    <row r="17326" spans="1:26" customHeight="1" ht="36" hidden="true" outlineLevel="3">
      <c r="A17326" s="2" t="s">
        <v>33514</v>
      </c>
      <c r="B17326" s="3" t="s">
        <v>33515</v>
      </c>
      <c r="C17326" s="2"/>
      <c r="D17326" s="2" t="s">
        <v>16</v>
      </c>
      <c r="E17326" s="4">
        <f>450.00*(1-Z1%)</f>
        <v>450</v>
      </c>
      <c r="F17326" s="2">
        <v>7</v>
      </c>
      <c r="G17326" s="2"/>
    </row>
    <row r="17327" spans="1:26" customHeight="1" ht="36" hidden="true" outlineLevel="3">
      <c r="A17327" s="2" t="s">
        <v>33516</v>
      </c>
      <c r="B17327" s="3" t="s">
        <v>33517</v>
      </c>
      <c r="C17327" s="2"/>
      <c r="D17327" s="2" t="s">
        <v>16</v>
      </c>
      <c r="E17327" s="4">
        <f>850.00*(1-Z1%)</f>
        <v>850</v>
      </c>
      <c r="F17327" s="2">
        <v>1</v>
      </c>
      <c r="G17327" s="2"/>
    </row>
    <row r="17328" spans="1:26" customHeight="1" ht="36" hidden="true" outlineLevel="3">
      <c r="A17328" s="2" t="s">
        <v>33518</v>
      </c>
      <c r="B17328" s="3" t="s">
        <v>33519</v>
      </c>
      <c r="C17328" s="2"/>
      <c r="D17328" s="2" t="s">
        <v>16</v>
      </c>
      <c r="E17328" s="4">
        <f>350.00*(1-Z1%)</f>
        <v>350</v>
      </c>
      <c r="F17328" s="2">
        <v>6</v>
      </c>
      <c r="G17328" s="2"/>
    </row>
    <row r="17329" spans="1:26" customHeight="1" ht="36" hidden="true" outlineLevel="3">
      <c r="A17329" s="2" t="s">
        <v>33520</v>
      </c>
      <c r="B17329" s="3" t="s">
        <v>33521</v>
      </c>
      <c r="C17329" s="2"/>
      <c r="D17329" s="2" t="s">
        <v>16</v>
      </c>
      <c r="E17329" s="4">
        <f>690.00*(1-Z1%)</f>
        <v>690</v>
      </c>
      <c r="F17329" s="2">
        <v>11</v>
      </c>
      <c r="G17329" s="2"/>
    </row>
    <row r="17330" spans="1:26" customHeight="1" ht="36" hidden="true" outlineLevel="3">
      <c r="A17330" s="2" t="s">
        <v>33522</v>
      </c>
      <c r="B17330" s="3" t="s">
        <v>33523</v>
      </c>
      <c r="C17330" s="2"/>
      <c r="D17330" s="2" t="s">
        <v>16</v>
      </c>
      <c r="E17330" s="4">
        <f>45.00*(1-Z1%)</f>
        <v>45</v>
      </c>
      <c r="F17330" s="2">
        <v>3</v>
      </c>
      <c r="G17330" s="2"/>
    </row>
    <row r="17331" spans="1:26" customHeight="1" ht="36" hidden="true" outlineLevel="3">
      <c r="A17331" s="2" t="s">
        <v>33524</v>
      </c>
      <c r="B17331" s="3" t="s">
        <v>33525</v>
      </c>
      <c r="C17331" s="2"/>
      <c r="D17331" s="2" t="s">
        <v>16</v>
      </c>
      <c r="E17331" s="4">
        <f>45.00*(1-Z1%)</f>
        <v>45</v>
      </c>
      <c r="F17331" s="2">
        <v>1</v>
      </c>
      <c r="G17331" s="2"/>
    </row>
    <row r="17332" spans="1:26" customHeight="1" ht="36" hidden="true" outlineLevel="3">
      <c r="A17332" s="2" t="s">
        <v>33526</v>
      </c>
      <c r="B17332" s="3" t="s">
        <v>33527</v>
      </c>
      <c r="C17332" s="2"/>
      <c r="D17332" s="2" t="s">
        <v>16</v>
      </c>
      <c r="E17332" s="4">
        <f>50.00*(1-Z1%)</f>
        <v>50</v>
      </c>
      <c r="F17332" s="2">
        <v>3</v>
      </c>
      <c r="G17332" s="2"/>
    </row>
    <row r="17333" spans="1:26" customHeight="1" ht="36" hidden="true" outlineLevel="3">
      <c r="A17333" s="2" t="s">
        <v>33528</v>
      </c>
      <c r="B17333" s="3" t="s">
        <v>33529</v>
      </c>
      <c r="C17333" s="2"/>
      <c r="D17333" s="2" t="s">
        <v>16</v>
      </c>
      <c r="E17333" s="4">
        <f>60.00*(1-Z1%)</f>
        <v>60</v>
      </c>
      <c r="F17333" s="2">
        <v>2</v>
      </c>
      <c r="G17333" s="2"/>
    </row>
    <row r="17334" spans="1:26" customHeight="1" ht="36" hidden="true" outlineLevel="3">
      <c r="A17334" s="2" t="s">
        <v>33530</v>
      </c>
      <c r="B17334" s="3" t="s">
        <v>33531</v>
      </c>
      <c r="C17334" s="2"/>
      <c r="D17334" s="2" t="s">
        <v>16</v>
      </c>
      <c r="E17334" s="4">
        <f>65.00*(1-Z1%)</f>
        <v>65</v>
      </c>
      <c r="F17334" s="2">
        <v>3</v>
      </c>
      <c r="G17334" s="2"/>
    </row>
    <row r="17335" spans="1:26" customHeight="1" ht="36" hidden="true" outlineLevel="3">
      <c r="A17335" s="2" t="s">
        <v>33532</v>
      </c>
      <c r="B17335" s="3" t="s">
        <v>33533</v>
      </c>
      <c r="C17335" s="2"/>
      <c r="D17335" s="2" t="s">
        <v>16</v>
      </c>
      <c r="E17335" s="4">
        <f>65.00*(1-Z1%)</f>
        <v>65</v>
      </c>
      <c r="F17335" s="2">
        <v>5</v>
      </c>
      <c r="G17335" s="2"/>
    </row>
    <row r="17336" spans="1:26" customHeight="1" ht="18" hidden="true" outlineLevel="3">
      <c r="A17336" s="2" t="s">
        <v>33534</v>
      </c>
      <c r="B17336" s="3" t="s">
        <v>33535</v>
      </c>
      <c r="C17336" s="2"/>
      <c r="D17336" s="2" t="s">
        <v>16</v>
      </c>
      <c r="E17336" s="4">
        <f>65.00*(1-Z1%)</f>
        <v>65</v>
      </c>
      <c r="F17336" s="2">
        <v>3</v>
      </c>
      <c r="G17336" s="2"/>
    </row>
    <row r="17337" spans="1:26" customHeight="1" ht="36" hidden="true" outlineLevel="3">
      <c r="A17337" s="2" t="s">
        <v>33536</v>
      </c>
      <c r="B17337" s="3" t="s">
        <v>33537</v>
      </c>
      <c r="C17337" s="2"/>
      <c r="D17337" s="2" t="s">
        <v>16</v>
      </c>
      <c r="E17337" s="4">
        <f>75.00*(1-Z1%)</f>
        <v>75</v>
      </c>
      <c r="F17337" s="2">
        <v>3</v>
      </c>
      <c r="G17337" s="2"/>
    </row>
    <row r="17338" spans="1:26" customHeight="1" ht="36" hidden="true" outlineLevel="3">
      <c r="A17338" s="2" t="s">
        <v>33538</v>
      </c>
      <c r="B17338" s="3" t="s">
        <v>33539</v>
      </c>
      <c r="C17338" s="2"/>
      <c r="D17338" s="2" t="s">
        <v>16</v>
      </c>
      <c r="E17338" s="4">
        <f>75.00*(1-Z1%)</f>
        <v>75</v>
      </c>
      <c r="F17338" s="2">
        <v>2</v>
      </c>
      <c r="G17338" s="2"/>
    </row>
    <row r="17339" spans="1:26" customHeight="1" ht="36" hidden="true" outlineLevel="3">
      <c r="A17339" s="2" t="s">
        <v>33540</v>
      </c>
      <c r="B17339" s="3" t="s">
        <v>33541</v>
      </c>
      <c r="C17339" s="2"/>
      <c r="D17339" s="2" t="s">
        <v>16</v>
      </c>
      <c r="E17339" s="4">
        <f>75.00*(1-Z1%)</f>
        <v>75</v>
      </c>
      <c r="F17339" s="2">
        <v>1</v>
      </c>
      <c r="G17339" s="2"/>
    </row>
    <row r="17340" spans="1:26" customHeight="1" ht="18" hidden="true" outlineLevel="3">
      <c r="A17340" s="2" t="s">
        <v>33542</v>
      </c>
      <c r="B17340" s="3" t="s">
        <v>33543</v>
      </c>
      <c r="C17340" s="2"/>
      <c r="D17340" s="2" t="s">
        <v>16</v>
      </c>
      <c r="E17340" s="4">
        <f>90.00*(1-Z1%)</f>
        <v>90</v>
      </c>
      <c r="F17340" s="2">
        <v>3</v>
      </c>
      <c r="G17340" s="2"/>
    </row>
    <row r="17341" spans="1:26" customHeight="1" ht="36" hidden="true" outlineLevel="3">
      <c r="A17341" s="2" t="s">
        <v>33544</v>
      </c>
      <c r="B17341" s="3" t="s">
        <v>33545</v>
      </c>
      <c r="C17341" s="2"/>
      <c r="D17341" s="2" t="s">
        <v>16</v>
      </c>
      <c r="E17341" s="4">
        <f>75.00*(1-Z1%)</f>
        <v>75</v>
      </c>
      <c r="F17341" s="2">
        <v>2</v>
      </c>
      <c r="G17341" s="2"/>
    </row>
    <row r="17342" spans="1:26" customHeight="1" ht="36" hidden="true" outlineLevel="3">
      <c r="A17342" s="2" t="s">
        <v>33546</v>
      </c>
      <c r="B17342" s="3" t="s">
        <v>33547</v>
      </c>
      <c r="C17342" s="2"/>
      <c r="D17342" s="2" t="s">
        <v>16</v>
      </c>
      <c r="E17342" s="4">
        <f>45.00*(1-Z1%)</f>
        <v>45</v>
      </c>
      <c r="F17342" s="2">
        <v>3</v>
      </c>
      <c r="G17342" s="2"/>
    </row>
    <row r="17343" spans="1:26" customHeight="1" ht="36" hidden="true" outlineLevel="3">
      <c r="A17343" s="2" t="s">
        <v>33548</v>
      </c>
      <c r="B17343" s="3" t="s">
        <v>33549</v>
      </c>
      <c r="C17343" s="2"/>
      <c r="D17343" s="2" t="s">
        <v>16</v>
      </c>
      <c r="E17343" s="4">
        <f>75.00*(1-Z1%)</f>
        <v>75</v>
      </c>
      <c r="F17343" s="2">
        <v>3</v>
      </c>
      <c r="G17343" s="2"/>
    </row>
    <row r="17344" spans="1:26" customHeight="1" ht="36" hidden="true" outlineLevel="3">
      <c r="A17344" s="2" t="s">
        <v>33550</v>
      </c>
      <c r="B17344" s="3" t="s">
        <v>33551</v>
      </c>
      <c r="C17344" s="2"/>
      <c r="D17344" s="2" t="s">
        <v>16</v>
      </c>
      <c r="E17344" s="4">
        <f>90.00*(1-Z1%)</f>
        <v>90</v>
      </c>
      <c r="F17344" s="2">
        <v>3</v>
      </c>
      <c r="G17344" s="2"/>
    </row>
    <row r="17345" spans="1:26" customHeight="1" ht="36" hidden="true" outlineLevel="3">
      <c r="A17345" s="2" t="s">
        <v>33552</v>
      </c>
      <c r="B17345" s="3" t="s">
        <v>33553</v>
      </c>
      <c r="C17345" s="2"/>
      <c r="D17345" s="2" t="s">
        <v>16</v>
      </c>
      <c r="E17345" s="4">
        <f>75.00*(1-Z1%)</f>
        <v>75</v>
      </c>
      <c r="F17345" s="2">
        <v>4</v>
      </c>
      <c r="G17345" s="2"/>
    </row>
    <row r="17346" spans="1:26" customHeight="1" ht="18" hidden="true" outlineLevel="3">
      <c r="A17346" s="2" t="s">
        <v>33554</v>
      </c>
      <c r="B17346" s="3" t="s">
        <v>33555</v>
      </c>
      <c r="C17346" s="2"/>
      <c r="D17346" s="2" t="s">
        <v>16</v>
      </c>
      <c r="E17346" s="4">
        <f>160.00*(1-Z1%)</f>
        <v>160</v>
      </c>
      <c r="F17346" s="2">
        <v>5</v>
      </c>
      <c r="G17346" s="2"/>
    </row>
    <row r="17347" spans="1:26" customHeight="1" ht="18" hidden="true" outlineLevel="3">
      <c r="A17347" s="2" t="s">
        <v>33556</v>
      </c>
      <c r="B17347" s="3" t="s">
        <v>33557</v>
      </c>
      <c r="C17347" s="2"/>
      <c r="D17347" s="2" t="s">
        <v>16</v>
      </c>
      <c r="E17347" s="4">
        <f>180.00*(1-Z1%)</f>
        <v>180</v>
      </c>
      <c r="F17347" s="2">
        <v>7</v>
      </c>
      <c r="G17347" s="2"/>
    </row>
    <row r="17348" spans="1:26" customHeight="1" ht="18" hidden="true" outlineLevel="3">
      <c r="A17348" s="2" t="s">
        <v>33558</v>
      </c>
      <c r="B17348" s="3" t="s">
        <v>33559</v>
      </c>
      <c r="C17348" s="2"/>
      <c r="D17348" s="2" t="s">
        <v>16</v>
      </c>
      <c r="E17348" s="4">
        <f>110.00*(1-Z1%)</f>
        <v>110</v>
      </c>
      <c r="F17348" s="2">
        <v>7</v>
      </c>
      <c r="G17348" s="2"/>
    </row>
    <row r="17349" spans="1:26" customHeight="1" ht="36" hidden="true" outlineLevel="3">
      <c r="A17349" s="2" t="s">
        <v>33560</v>
      </c>
      <c r="B17349" s="3" t="s">
        <v>33561</v>
      </c>
      <c r="C17349" s="2"/>
      <c r="D17349" s="2" t="s">
        <v>16</v>
      </c>
      <c r="E17349" s="4">
        <f>80.00*(1-Z1%)</f>
        <v>80</v>
      </c>
      <c r="F17349" s="2">
        <v>6</v>
      </c>
      <c r="G17349" s="2"/>
    </row>
    <row r="17350" spans="1:26" customHeight="1" ht="36" hidden="true" outlineLevel="3">
      <c r="A17350" s="2" t="s">
        <v>33562</v>
      </c>
      <c r="B17350" s="3" t="s">
        <v>33563</v>
      </c>
      <c r="C17350" s="2"/>
      <c r="D17350" s="2" t="s">
        <v>16</v>
      </c>
      <c r="E17350" s="4">
        <f>160.00*(1-Z1%)</f>
        <v>160</v>
      </c>
      <c r="F17350" s="2">
        <v>4</v>
      </c>
      <c r="G17350" s="2"/>
    </row>
    <row r="17351" spans="1:26" customHeight="1" ht="18" hidden="true" outlineLevel="3">
      <c r="A17351" s="2" t="s">
        <v>33564</v>
      </c>
      <c r="B17351" s="3" t="s">
        <v>33565</v>
      </c>
      <c r="C17351" s="2"/>
      <c r="D17351" s="2" t="s">
        <v>16</v>
      </c>
      <c r="E17351" s="4">
        <f>85.00*(1-Z1%)</f>
        <v>85</v>
      </c>
      <c r="F17351" s="2">
        <v>4</v>
      </c>
      <c r="G17351" s="2"/>
    </row>
    <row r="17352" spans="1:26" customHeight="1" ht="36" hidden="true" outlineLevel="3">
      <c r="A17352" s="2" t="s">
        <v>33566</v>
      </c>
      <c r="B17352" s="3" t="s">
        <v>33567</v>
      </c>
      <c r="C17352" s="2"/>
      <c r="D17352" s="2" t="s">
        <v>16</v>
      </c>
      <c r="E17352" s="4">
        <f>220.00*(1-Z1%)</f>
        <v>220</v>
      </c>
      <c r="F17352" s="2">
        <v>10</v>
      </c>
      <c r="G17352" s="2"/>
    </row>
    <row r="17353" spans="1:26" customHeight="1" ht="36" hidden="true" outlineLevel="3">
      <c r="A17353" s="2" t="s">
        <v>33568</v>
      </c>
      <c r="B17353" s="3" t="s">
        <v>33569</v>
      </c>
      <c r="C17353" s="2"/>
      <c r="D17353" s="2" t="s">
        <v>16</v>
      </c>
      <c r="E17353" s="4">
        <f>150.00*(1-Z1%)</f>
        <v>150</v>
      </c>
      <c r="F17353" s="2">
        <v>2</v>
      </c>
      <c r="G17353" s="2"/>
    </row>
    <row r="17354" spans="1:26" customHeight="1" ht="36" hidden="true" outlineLevel="3">
      <c r="A17354" s="2" t="s">
        <v>33570</v>
      </c>
      <c r="B17354" s="3" t="s">
        <v>33571</v>
      </c>
      <c r="C17354" s="2"/>
      <c r="D17354" s="2" t="s">
        <v>16</v>
      </c>
      <c r="E17354" s="4">
        <f>410.00*(1-Z1%)</f>
        <v>410</v>
      </c>
      <c r="F17354" s="2">
        <v>13</v>
      </c>
      <c r="G17354" s="2"/>
    </row>
    <row r="17355" spans="1:26" customHeight="1" ht="36" hidden="true" outlineLevel="3">
      <c r="A17355" s="2" t="s">
        <v>33572</v>
      </c>
      <c r="B17355" s="3" t="s">
        <v>33573</v>
      </c>
      <c r="C17355" s="2"/>
      <c r="D17355" s="2" t="s">
        <v>16</v>
      </c>
      <c r="E17355" s="4">
        <f>450.00*(1-Z1%)</f>
        <v>450</v>
      </c>
      <c r="F17355" s="2">
        <v>1</v>
      </c>
      <c r="G17355" s="2"/>
    </row>
    <row r="17356" spans="1:26" customHeight="1" ht="36" hidden="true" outlineLevel="3">
      <c r="A17356" s="2" t="s">
        <v>33574</v>
      </c>
      <c r="B17356" s="3" t="s">
        <v>33575</v>
      </c>
      <c r="C17356" s="2"/>
      <c r="D17356" s="2" t="s">
        <v>16</v>
      </c>
      <c r="E17356" s="4">
        <f>150.00*(1-Z1%)</f>
        <v>150</v>
      </c>
      <c r="F17356" s="2">
        <v>5</v>
      </c>
      <c r="G17356" s="2"/>
    </row>
    <row r="17357" spans="1:26" customHeight="1" ht="36" hidden="true" outlineLevel="3">
      <c r="A17357" s="2" t="s">
        <v>33576</v>
      </c>
      <c r="B17357" s="3" t="s">
        <v>33577</v>
      </c>
      <c r="C17357" s="2"/>
      <c r="D17357" s="2" t="s">
        <v>16</v>
      </c>
      <c r="E17357" s="4">
        <f>50.00*(1-Z1%)</f>
        <v>50</v>
      </c>
      <c r="F17357" s="2">
        <v>4</v>
      </c>
      <c r="G17357" s="2"/>
    </row>
    <row r="17358" spans="1:26" customHeight="1" ht="36" hidden="true" outlineLevel="3">
      <c r="A17358" s="2" t="s">
        <v>33578</v>
      </c>
      <c r="B17358" s="3" t="s">
        <v>33579</v>
      </c>
      <c r="C17358" s="2"/>
      <c r="D17358" s="2" t="s">
        <v>16</v>
      </c>
      <c r="E17358" s="4">
        <f>170.00*(1-Z1%)</f>
        <v>170</v>
      </c>
      <c r="F17358" s="2">
        <v>4</v>
      </c>
      <c r="G17358" s="2"/>
    </row>
    <row r="17359" spans="1:26" customHeight="1" ht="18" hidden="true" outlineLevel="3">
      <c r="A17359" s="2" t="s">
        <v>33580</v>
      </c>
      <c r="B17359" s="3" t="s">
        <v>33581</v>
      </c>
      <c r="C17359" s="2"/>
      <c r="D17359" s="2" t="s">
        <v>16</v>
      </c>
      <c r="E17359" s="4">
        <f>100.00*(1-Z1%)</f>
        <v>100</v>
      </c>
      <c r="F17359" s="2">
        <v>4</v>
      </c>
      <c r="G17359" s="2"/>
    </row>
    <row r="17360" spans="1:26" customHeight="1" ht="18" hidden="true" outlineLevel="3">
      <c r="A17360" s="2" t="s">
        <v>33582</v>
      </c>
      <c r="B17360" s="3" t="s">
        <v>33583</v>
      </c>
      <c r="C17360" s="2"/>
      <c r="D17360" s="2" t="s">
        <v>16</v>
      </c>
      <c r="E17360" s="4">
        <f>95.00*(1-Z1%)</f>
        <v>95</v>
      </c>
      <c r="F17360" s="2">
        <v>12</v>
      </c>
      <c r="G17360" s="2"/>
    </row>
    <row r="17361" spans="1:26" customHeight="1" ht="18" hidden="true" outlineLevel="3">
      <c r="A17361" s="2" t="s">
        <v>33584</v>
      </c>
      <c r="B17361" s="3" t="s">
        <v>33585</v>
      </c>
      <c r="C17361" s="2"/>
      <c r="D17361" s="2" t="s">
        <v>16</v>
      </c>
      <c r="E17361" s="4">
        <f>60.00*(1-Z1%)</f>
        <v>60</v>
      </c>
      <c r="F17361" s="2">
        <v>4</v>
      </c>
      <c r="G17361" s="2"/>
    </row>
    <row r="17362" spans="1:26" customHeight="1" ht="18" hidden="true" outlineLevel="3">
      <c r="A17362" s="2" t="s">
        <v>33586</v>
      </c>
      <c r="B17362" s="3" t="s">
        <v>33587</v>
      </c>
      <c r="C17362" s="2"/>
      <c r="D17362" s="2" t="s">
        <v>16</v>
      </c>
      <c r="E17362" s="4">
        <f>70.00*(1-Z1%)</f>
        <v>70</v>
      </c>
      <c r="F17362" s="2">
        <v>3</v>
      </c>
      <c r="G17362" s="2"/>
    </row>
    <row r="17363" spans="1:26" customHeight="1" ht="36" hidden="true" outlineLevel="3">
      <c r="A17363" s="2" t="s">
        <v>33588</v>
      </c>
      <c r="B17363" s="3" t="s">
        <v>33589</v>
      </c>
      <c r="C17363" s="2"/>
      <c r="D17363" s="2" t="s">
        <v>16</v>
      </c>
      <c r="E17363" s="4">
        <f>90.00*(1-Z1%)</f>
        <v>90</v>
      </c>
      <c r="F17363" s="2">
        <v>9</v>
      </c>
      <c r="G17363" s="2"/>
    </row>
    <row r="17364" spans="1:26" customHeight="1" ht="36" hidden="true" outlineLevel="3">
      <c r="A17364" s="2" t="s">
        <v>33590</v>
      </c>
      <c r="B17364" s="3" t="s">
        <v>33591</v>
      </c>
      <c r="C17364" s="2"/>
      <c r="D17364" s="2" t="s">
        <v>16</v>
      </c>
      <c r="E17364" s="4">
        <f>140.00*(1-Z1%)</f>
        <v>140</v>
      </c>
      <c r="F17364" s="2">
        <v>5</v>
      </c>
      <c r="G17364" s="2"/>
    </row>
    <row r="17365" spans="1:26" customHeight="1" ht="36" hidden="true" outlineLevel="3">
      <c r="A17365" s="2" t="s">
        <v>33592</v>
      </c>
      <c r="B17365" s="3" t="s">
        <v>33593</v>
      </c>
      <c r="C17365" s="2"/>
      <c r="D17365" s="2" t="s">
        <v>16</v>
      </c>
      <c r="E17365" s="4">
        <f>90.00*(1-Z1%)</f>
        <v>90</v>
      </c>
      <c r="F17365" s="2">
        <v>3</v>
      </c>
      <c r="G17365" s="2"/>
    </row>
    <row r="17366" spans="1:26" customHeight="1" ht="36" hidden="true" outlineLevel="3">
      <c r="A17366" s="2" t="s">
        <v>33594</v>
      </c>
      <c r="B17366" s="3" t="s">
        <v>33595</v>
      </c>
      <c r="C17366" s="2"/>
      <c r="D17366" s="2" t="s">
        <v>16</v>
      </c>
      <c r="E17366" s="4">
        <f>280.00*(1-Z1%)</f>
        <v>280</v>
      </c>
      <c r="F17366" s="2">
        <v>13</v>
      </c>
      <c r="G17366" s="2"/>
    </row>
    <row r="17367" spans="1:26" customHeight="1" ht="36" hidden="true" outlineLevel="3">
      <c r="A17367" s="2" t="s">
        <v>33596</v>
      </c>
      <c r="B17367" s="3" t="s">
        <v>33597</v>
      </c>
      <c r="C17367" s="2"/>
      <c r="D17367" s="2" t="s">
        <v>16</v>
      </c>
      <c r="E17367" s="4">
        <f>250.00*(1-Z1%)</f>
        <v>250</v>
      </c>
      <c r="F17367" s="2">
        <v>2</v>
      </c>
      <c r="G17367" s="2"/>
    </row>
    <row r="17368" spans="1:26" customHeight="1" ht="36" hidden="true" outlineLevel="3">
      <c r="A17368" s="2" t="s">
        <v>33598</v>
      </c>
      <c r="B17368" s="3" t="s">
        <v>33599</v>
      </c>
      <c r="C17368" s="2"/>
      <c r="D17368" s="2" t="s">
        <v>16</v>
      </c>
      <c r="E17368" s="4">
        <f>80.00*(1-Z1%)</f>
        <v>80</v>
      </c>
      <c r="F17368" s="2">
        <v>2</v>
      </c>
      <c r="G17368" s="2"/>
    </row>
    <row r="17369" spans="1:26" customHeight="1" ht="36" hidden="true" outlineLevel="3">
      <c r="A17369" s="2" t="s">
        <v>33600</v>
      </c>
      <c r="B17369" s="3" t="s">
        <v>33601</v>
      </c>
      <c r="C17369" s="2"/>
      <c r="D17369" s="2" t="s">
        <v>16</v>
      </c>
      <c r="E17369" s="4">
        <f>80.00*(1-Z1%)</f>
        <v>80</v>
      </c>
      <c r="F17369" s="2">
        <v>3</v>
      </c>
      <c r="G17369" s="2"/>
    </row>
    <row r="17370" spans="1:26" customHeight="1" ht="36" hidden="true" outlineLevel="3">
      <c r="A17370" s="2" t="s">
        <v>33602</v>
      </c>
      <c r="B17370" s="3" t="s">
        <v>33603</v>
      </c>
      <c r="C17370" s="2"/>
      <c r="D17370" s="2" t="s">
        <v>16</v>
      </c>
      <c r="E17370" s="4">
        <f>125.00*(1-Z1%)</f>
        <v>125</v>
      </c>
      <c r="F17370" s="2">
        <v>3</v>
      </c>
      <c r="G17370" s="2"/>
    </row>
    <row r="17371" spans="1:26" customHeight="1" ht="36" hidden="true" outlineLevel="3">
      <c r="A17371" s="2" t="s">
        <v>33604</v>
      </c>
      <c r="B17371" s="3" t="s">
        <v>33605</v>
      </c>
      <c r="C17371" s="2"/>
      <c r="D17371" s="2" t="s">
        <v>16</v>
      </c>
      <c r="E17371" s="4">
        <f>125.00*(1-Z1%)</f>
        <v>125</v>
      </c>
      <c r="F17371" s="2">
        <v>3</v>
      </c>
      <c r="G17371" s="2"/>
    </row>
    <row r="17372" spans="1:26" customHeight="1" ht="36" hidden="true" outlineLevel="3">
      <c r="A17372" s="2" t="s">
        <v>33606</v>
      </c>
      <c r="B17372" s="3" t="s">
        <v>33607</v>
      </c>
      <c r="C17372" s="2"/>
      <c r="D17372" s="2" t="s">
        <v>16</v>
      </c>
      <c r="E17372" s="4">
        <f>150.00*(1-Z1%)</f>
        <v>150</v>
      </c>
      <c r="F17372" s="2">
        <v>3</v>
      </c>
      <c r="G17372" s="2"/>
    </row>
    <row r="17373" spans="1:26" customHeight="1" ht="18" hidden="true" outlineLevel="3">
      <c r="A17373" s="2" t="s">
        <v>33608</v>
      </c>
      <c r="B17373" s="3" t="s">
        <v>33609</v>
      </c>
      <c r="C17373" s="2"/>
      <c r="D17373" s="2" t="s">
        <v>16</v>
      </c>
      <c r="E17373" s="4">
        <f>550.00*(1-Z1%)</f>
        <v>550</v>
      </c>
      <c r="F17373" s="2">
        <v>6</v>
      </c>
      <c r="G17373" s="2"/>
    </row>
    <row r="17374" spans="1:26" customHeight="1" ht="18" hidden="true" outlineLevel="3">
      <c r="A17374" s="2" t="s">
        <v>33610</v>
      </c>
      <c r="B17374" s="3" t="s">
        <v>33611</v>
      </c>
      <c r="C17374" s="2"/>
      <c r="D17374" s="2" t="s">
        <v>16</v>
      </c>
      <c r="E17374" s="4">
        <f>525.00*(1-Z1%)</f>
        <v>525</v>
      </c>
      <c r="F17374" s="2">
        <v>6</v>
      </c>
      <c r="G17374" s="2"/>
    </row>
    <row r="17375" spans="1:26" customHeight="1" ht="18" hidden="true" outlineLevel="3">
      <c r="A17375" s="2" t="s">
        <v>33612</v>
      </c>
      <c r="B17375" s="3" t="s">
        <v>33613</v>
      </c>
      <c r="C17375" s="2"/>
      <c r="D17375" s="2" t="s">
        <v>16</v>
      </c>
      <c r="E17375" s="4">
        <f>380.00*(1-Z1%)</f>
        <v>380</v>
      </c>
      <c r="F17375" s="2">
        <v>5</v>
      </c>
      <c r="G17375" s="2"/>
    </row>
    <row r="17376" spans="1:26" customHeight="1" ht="36" hidden="true" outlineLevel="3">
      <c r="A17376" s="2" t="s">
        <v>33614</v>
      </c>
      <c r="B17376" s="3" t="s">
        <v>33615</v>
      </c>
      <c r="C17376" s="2"/>
      <c r="D17376" s="2" t="s">
        <v>16</v>
      </c>
      <c r="E17376" s="4">
        <f>375.00*(1-Z1%)</f>
        <v>375</v>
      </c>
      <c r="F17376" s="2">
        <v>2</v>
      </c>
      <c r="G17376" s="2"/>
    </row>
    <row r="17377" spans="1:26" customHeight="1" ht="18" hidden="true" outlineLevel="3">
      <c r="A17377" s="2" t="s">
        <v>33616</v>
      </c>
      <c r="B17377" s="3" t="s">
        <v>33617</v>
      </c>
      <c r="C17377" s="2"/>
      <c r="D17377" s="2" t="s">
        <v>16</v>
      </c>
      <c r="E17377" s="4">
        <f>420.00*(1-Z1%)</f>
        <v>420</v>
      </c>
      <c r="F17377" s="2">
        <v>6</v>
      </c>
      <c r="G17377" s="2"/>
    </row>
    <row r="17378" spans="1:26" customHeight="1" ht="36" hidden="true" outlineLevel="3">
      <c r="A17378" s="2" t="s">
        <v>33618</v>
      </c>
      <c r="B17378" s="3" t="s">
        <v>33619</v>
      </c>
      <c r="C17378" s="2"/>
      <c r="D17378" s="2" t="s">
        <v>16</v>
      </c>
      <c r="E17378" s="4">
        <f>1580.00*(1-Z1%)</f>
        <v>1580</v>
      </c>
      <c r="F17378" s="2">
        <v>1</v>
      </c>
      <c r="G17378" s="2"/>
    </row>
    <row r="17379" spans="1:26" customHeight="1" ht="36" hidden="true" outlineLevel="3">
      <c r="A17379" s="2" t="s">
        <v>33620</v>
      </c>
      <c r="B17379" s="3" t="s">
        <v>33621</v>
      </c>
      <c r="C17379" s="2"/>
      <c r="D17379" s="2" t="s">
        <v>16</v>
      </c>
      <c r="E17379" s="4">
        <f>100.00*(1-Z1%)</f>
        <v>100</v>
      </c>
      <c r="F17379" s="2">
        <v>2</v>
      </c>
      <c r="G17379" s="2"/>
    </row>
    <row r="17380" spans="1:26" customHeight="1" ht="36" hidden="true" outlineLevel="3">
      <c r="A17380" s="2" t="s">
        <v>33622</v>
      </c>
      <c r="B17380" s="3" t="s">
        <v>33623</v>
      </c>
      <c r="C17380" s="2"/>
      <c r="D17380" s="2" t="s">
        <v>16</v>
      </c>
      <c r="E17380" s="4">
        <f>145.00*(1-Z1%)</f>
        <v>145</v>
      </c>
      <c r="F17380" s="2">
        <v>3</v>
      </c>
      <c r="G17380" s="2"/>
    </row>
    <row r="17381" spans="1:26" customHeight="1" ht="18" hidden="true" outlineLevel="3">
      <c r="A17381" s="2" t="s">
        <v>33624</v>
      </c>
      <c r="B17381" s="3" t="s">
        <v>33625</v>
      </c>
      <c r="C17381" s="2"/>
      <c r="D17381" s="2" t="s">
        <v>16</v>
      </c>
      <c r="E17381" s="4">
        <f>330.00*(1-Z1%)</f>
        <v>330</v>
      </c>
      <c r="F17381" s="2">
        <v>5</v>
      </c>
      <c r="G17381" s="2"/>
    </row>
    <row r="17382" spans="1:26" customHeight="1" ht="18" hidden="true" outlineLevel="3">
      <c r="A17382" s="2" t="s">
        <v>33626</v>
      </c>
      <c r="B17382" s="3" t="s">
        <v>33627</v>
      </c>
      <c r="C17382" s="2"/>
      <c r="D17382" s="2" t="s">
        <v>16</v>
      </c>
      <c r="E17382" s="4">
        <f>270.00*(1-Z1%)</f>
        <v>270</v>
      </c>
      <c r="F17382" s="2">
        <v>7</v>
      </c>
      <c r="G17382" s="2"/>
    </row>
    <row r="17383" spans="1:26" customHeight="1" ht="18" hidden="true" outlineLevel="3">
      <c r="A17383" s="2" t="s">
        <v>33628</v>
      </c>
      <c r="B17383" s="3" t="s">
        <v>33629</v>
      </c>
      <c r="C17383" s="2"/>
      <c r="D17383" s="2" t="s">
        <v>16</v>
      </c>
      <c r="E17383" s="4">
        <f>140.00*(1-Z1%)</f>
        <v>140</v>
      </c>
      <c r="F17383" s="2">
        <v>6</v>
      </c>
      <c r="G17383" s="2"/>
    </row>
    <row r="17384" spans="1:26" customHeight="1" ht="36" hidden="true" outlineLevel="3">
      <c r="A17384" s="2" t="s">
        <v>33630</v>
      </c>
      <c r="B17384" s="3" t="s">
        <v>33631</v>
      </c>
      <c r="C17384" s="2"/>
      <c r="D17384" s="2" t="s">
        <v>16</v>
      </c>
      <c r="E17384" s="4">
        <f>280.00*(1-Z1%)</f>
        <v>280</v>
      </c>
      <c r="F17384" s="2">
        <v>3</v>
      </c>
      <c r="G17384" s="2"/>
    </row>
    <row r="17385" spans="1:26" customHeight="1" ht="18" hidden="true" outlineLevel="3">
      <c r="A17385" s="2" t="s">
        <v>33632</v>
      </c>
      <c r="B17385" s="3" t="s">
        <v>33633</v>
      </c>
      <c r="C17385" s="2"/>
      <c r="D17385" s="2" t="s">
        <v>16</v>
      </c>
      <c r="E17385" s="4">
        <f>180.00*(1-Z1%)</f>
        <v>180</v>
      </c>
      <c r="F17385" s="2">
        <v>4</v>
      </c>
      <c r="G17385" s="2"/>
    </row>
    <row r="17386" spans="1:26" customHeight="1" ht="36" hidden="true" outlineLevel="3">
      <c r="A17386" s="2" t="s">
        <v>33634</v>
      </c>
      <c r="B17386" s="3" t="s">
        <v>33635</v>
      </c>
      <c r="C17386" s="2"/>
      <c r="D17386" s="2" t="s">
        <v>16</v>
      </c>
      <c r="E17386" s="4">
        <f>340.00*(1-Z1%)</f>
        <v>340</v>
      </c>
      <c r="F17386" s="2">
        <v>10</v>
      </c>
      <c r="G17386" s="2"/>
    </row>
    <row r="17387" spans="1:26" customHeight="1" ht="36" hidden="true" outlineLevel="3">
      <c r="A17387" s="2" t="s">
        <v>33636</v>
      </c>
      <c r="B17387" s="3" t="s">
        <v>33637</v>
      </c>
      <c r="C17387" s="2"/>
      <c r="D17387" s="2" t="s">
        <v>16</v>
      </c>
      <c r="E17387" s="4">
        <f>275.00*(1-Z1%)</f>
        <v>275</v>
      </c>
      <c r="F17387" s="2">
        <v>3</v>
      </c>
      <c r="G17387" s="2"/>
    </row>
    <row r="17388" spans="1:26" customHeight="1" ht="36" hidden="true" outlineLevel="3">
      <c r="A17388" s="2" t="s">
        <v>33638</v>
      </c>
      <c r="B17388" s="3" t="s">
        <v>33639</v>
      </c>
      <c r="C17388" s="2"/>
      <c r="D17388" s="2" t="s">
        <v>16</v>
      </c>
      <c r="E17388" s="4">
        <f>680.00*(1-Z1%)</f>
        <v>680</v>
      </c>
      <c r="F17388" s="2">
        <v>6</v>
      </c>
      <c r="G17388" s="2"/>
    </row>
    <row r="17389" spans="1:26" customHeight="1" ht="36" hidden="true" outlineLevel="3">
      <c r="A17389" s="2" t="s">
        <v>33640</v>
      </c>
      <c r="B17389" s="3" t="s">
        <v>33641</v>
      </c>
      <c r="C17389" s="2"/>
      <c r="D17389" s="2" t="s">
        <v>16</v>
      </c>
      <c r="E17389" s="4">
        <f>780.00*(1-Z1%)</f>
        <v>780</v>
      </c>
      <c r="F17389" s="2">
        <v>1</v>
      </c>
      <c r="G17389" s="2"/>
    </row>
    <row r="17390" spans="1:26" customHeight="1" ht="36" hidden="true" outlineLevel="3">
      <c r="A17390" s="2" t="s">
        <v>33642</v>
      </c>
      <c r="B17390" s="3" t="s">
        <v>33643</v>
      </c>
      <c r="C17390" s="2"/>
      <c r="D17390" s="2" t="s">
        <v>16</v>
      </c>
      <c r="E17390" s="4">
        <f>220.00*(1-Z1%)</f>
        <v>220</v>
      </c>
      <c r="F17390" s="2">
        <v>5</v>
      </c>
      <c r="G17390" s="2"/>
    </row>
    <row r="17391" spans="1:26" customHeight="1" ht="36" hidden="true" outlineLevel="3">
      <c r="A17391" s="2" t="s">
        <v>33644</v>
      </c>
      <c r="B17391" s="3" t="s">
        <v>33645</v>
      </c>
      <c r="C17391" s="2"/>
      <c r="D17391" s="2" t="s">
        <v>16</v>
      </c>
      <c r="E17391" s="4">
        <f>220.00*(1-Z1%)</f>
        <v>220</v>
      </c>
      <c r="F17391" s="2">
        <v>5</v>
      </c>
      <c r="G17391" s="2"/>
    </row>
    <row r="17392" spans="1:26" customHeight="1" ht="36" hidden="true" outlineLevel="3">
      <c r="A17392" s="2" t="s">
        <v>33646</v>
      </c>
      <c r="B17392" s="3" t="s">
        <v>33647</v>
      </c>
      <c r="C17392" s="2"/>
      <c r="D17392" s="2" t="s">
        <v>16</v>
      </c>
      <c r="E17392" s="4">
        <f>170.00*(1-Z1%)</f>
        <v>170</v>
      </c>
      <c r="F17392" s="2">
        <v>3</v>
      </c>
      <c r="G17392" s="2"/>
    </row>
    <row r="17393" spans="1:26" customHeight="1" ht="36" hidden="true" outlineLevel="3">
      <c r="A17393" s="2" t="s">
        <v>33648</v>
      </c>
      <c r="B17393" s="3" t="s">
        <v>33649</v>
      </c>
      <c r="C17393" s="2"/>
      <c r="D17393" s="2" t="s">
        <v>16</v>
      </c>
      <c r="E17393" s="4">
        <f>70.00*(1-Z1%)</f>
        <v>70</v>
      </c>
      <c r="F17393" s="2">
        <v>2</v>
      </c>
      <c r="G17393" s="2"/>
    </row>
    <row r="17394" spans="1:26" customHeight="1" ht="36" hidden="true" outlineLevel="3">
      <c r="A17394" s="2" t="s">
        <v>33650</v>
      </c>
      <c r="B17394" s="3" t="s">
        <v>33651</v>
      </c>
      <c r="C17394" s="2"/>
      <c r="D17394" s="2" t="s">
        <v>16</v>
      </c>
      <c r="E17394" s="4">
        <f>70.00*(1-Z1%)</f>
        <v>70</v>
      </c>
      <c r="F17394" s="2">
        <v>2</v>
      </c>
      <c r="G17394" s="2"/>
    </row>
    <row r="17395" spans="1:26" customHeight="1" ht="36" hidden="true" outlineLevel="3">
      <c r="A17395" s="2" t="s">
        <v>33652</v>
      </c>
      <c r="B17395" s="3" t="s">
        <v>33653</v>
      </c>
      <c r="C17395" s="2"/>
      <c r="D17395" s="2" t="s">
        <v>16</v>
      </c>
      <c r="E17395" s="4">
        <f>125.00*(1-Z1%)</f>
        <v>125</v>
      </c>
      <c r="F17395" s="2">
        <v>3</v>
      </c>
      <c r="G17395" s="2"/>
    </row>
    <row r="17396" spans="1:26" customHeight="1" ht="36" hidden="true" outlineLevel="3">
      <c r="A17396" s="2" t="s">
        <v>33654</v>
      </c>
      <c r="B17396" s="3" t="s">
        <v>33655</v>
      </c>
      <c r="C17396" s="2"/>
      <c r="D17396" s="2" t="s">
        <v>16</v>
      </c>
      <c r="E17396" s="4">
        <f>125.00*(1-Z1%)</f>
        <v>125</v>
      </c>
      <c r="F17396" s="2">
        <v>1</v>
      </c>
      <c r="G17396" s="2"/>
    </row>
    <row r="17397" spans="1:26" customHeight="1" ht="36" hidden="true" outlineLevel="3">
      <c r="A17397" s="2" t="s">
        <v>33656</v>
      </c>
      <c r="B17397" s="3" t="s">
        <v>33657</v>
      </c>
      <c r="C17397" s="2"/>
      <c r="D17397" s="2" t="s">
        <v>16</v>
      </c>
      <c r="E17397" s="4">
        <f>130.00*(1-Z1%)</f>
        <v>130</v>
      </c>
      <c r="F17397" s="2">
        <v>3</v>
      </c>
      <c r="G17397" s="2"/>
    </row>
    <row r="17398" spans="1:26" customHeight="1" ht="18" hidden="true" outlineLevel="3">
      <c r="A17398" s="2" t="s">
        <v>33658</v>
      </c>
      <c r="B17398" s="3" t="s">
        <v>33659</v>
      </c>
      <c r="C17398" s="2"/>
      <c r="D17398" s="2" t="s">
        <v>16</v>
      </c>
      <c r="E17398" s="4">
        <f>490.00*(1-Z1%)</f>
        <v>490</v>
      </c>
      <c r="F17398" s="2">
        <v>6</v>
      </c>
      <c r="G17398" s="2"/>
    </row>
    <row r="17399" spans="1:26" customHeight="1" ht="18" hidden="true" outlineLevel="3">
      <c r="A17399" s="2" t="s">
        <v>33660</v>
      </c>
      <c r="B17399" s="3" t="s">
        <v>33661</v>
      </c>
      <c r="C17399" s="2"/>
      <c r="D17399" s="2" t="s">
        <v>16</v>
      </c>
      <c r="E17399" s="4">
        <f>490.00*(1-Z1%)</f>
        <v>490</v>
      </c>
      <c r="F17399" s="2">
        <v>3</v>
      </c>
      <c r="G17399" s="2"/>
    </row>
    <row r="17400" spans="1:26" customHeight="1" ht="18" hidden="true" outlineLevel="3">
      <c r="A17400" s="2" t="s">
        <v>33662</v>
      </c>
      <c r="B17400" s="3" t="s">
        <v>33663</v>
      </c>
      <c r="C17400" s="2"/>
      <c r="D17400" s="2" t="s">
        <v>16</v>
      </c>
      <c r="E17400" s="4">
        <f>290.00*(1-Z1%)</f>
        <v>290</v>
      </c>
      <c r="F17400" s="2">
        <v>3</v>
      </c>
      <c r="G17400" s="2"/>
    </row>
    <row r="17401" spans="1:26" customHeight="1" ht="36" hidden="true" outlineLevel="3">
      <c r="A17401" s="2" t="s">
        <v>33664</v>
      </c>
      <c r="B17401" s="3" t="s">
        <v>33665</v>
      </c>
      <c r="C17401" s="2"/>
      <c r="D17401" s="2" t="s">
        <v>16</v>
      </c>
      <c r="E17401" s="4">
        <f>100.00*(1-Z1%)</f>
        <v>100</v>
      </c>
      <c r="F17401" s="2">
        <v>3</v>
      </c>
      <c r="G17401" s="2"/>
    </row>
    <row r="17402" spans="1:26" customHeight="1" ht="36" hidden="true" outlineLevel="3">
      <c r="A17402" s="2" t="s">
        <v>33666</v>
      </c>
      <c r="B17402" s="3" t="s">
        <v>33667</v>
      </c>
      <c r="C17402" s="2"/>
      <c r="D17402" s="2" t="s">
        <v>16</v>
      </c>
      <c r="E17402" s="4">
        <f>370.00*(1-Z1%)</f>
        <v>370</v>
      </c>
      <c r="F17402" s="2">
        <v>3</v>
      </c>
      <c r="G17402" s="2"/>
    </row>
    <row r="17403" spans="1:26" customHeight="1" ht="36" hidden="true" outlineLevel="3">
      <c r="A17403" s="2" t="s">
        <v>33668</v>
      </c>
      <c r="B17403" s="3" t="s">
        <v>33669</v>
      </c>
      <c r="C17403" s="2"/>
      <c r="D17403" s="2" t="s">
        <v>16</v>
      </c>
      <c r="E17403" s="4">
        <f>330.00*(1-Z1%)</f>
        <v>330</v>
      </c>
      <c r="F17403" s="2">
        <v>8</v>
      </c>
      <c r="G17403" s="2"/>
    </row>
    <row r="17404" spans="1:26" customHeight="1" ht="36" hidden="true" outlineLevel="3">
      <c r="A17404" s="2" t="s">
        <v>33670</v>
      </c>
      <c r="B17404" s="3" t="s">
        <v>33671</v>
      </c>
      <c r="C17404" s="2"/>
      <c r="D17404" s="2" t="s">
        <v>16</v>
      </c>
      <c r="E17404" s="4">
        <f>490.00*(1-Z1%)</f>
        <v>490</v>
      </c>
      <c r="F17404" s="2">
        <v>12</v>
      </c>
      <c r="G17404" s="2"/>
    </row>
    <row r="17405" spans="1:26" customHeight="1" ht="36" hidden="true" outlineLevel="3">
      <c r="A17405" s="2" t="s">
        <v>33672</v>
      </c>
      <c r="B17405" s="3" t="s">
        <v>33673</v>
      </c>
      <c r="C17405" s="2"/>
      <c r="D17405" s="2" t="s">
        <v>16</v>
      </c>
      <c r="E17405" s="4">
        <f>350.00*(1-Z1%)</f>
        <v>350</v>
      </c>
      <c r="F17405" s="2">
        <v>1</v>
      </c>
      <c r="G17405" s="2"/>
    </row>
    <row r="17406" spans="1:26" customHeight="1" ht="36" hidden="true" outlineLevel="3">
      <c r="A17406" s="2" t="s">
        <v>33674</v>
      </c>
      <c r="B17406" s="3" t="s">
        <v>33675</v>
      </c>
      <c r="C17406" s="2"/>
      <c r="D17406" s="2" t="s">
        <v>16</v>
      </c>
      <c r="E17406" s="4">
        <f>990.00*(1-Z1%)</f>
        <v>990</v>
      </c>
      <c r="F17406" s="2">
        <v>8</v>
      </c>
      <c r="G17406" s="2"/>
    </row>
    <row r="17407" spans="1:26" customHeight="1" ht="36" hidden="true" outlineLevel="3">
      <c r="A17407" s="2" t="s">
        <v>33676</v>
      </c>
      <c r="B17407" s="3" t="s">
        <v>33677</v>
      </c>
      <c r="C17407" s="2"/>
      <c r="D17407" s="2" t="s">
        <v>16</v>
      </c>
      <c r="E17407" s="4">
        <f>1100.00*(1-Z1%)</f>
        <v>1100</v>
      </c>
      <c r="F17407" s="2">
        <v>3</v>
      </c>
      <c r="G17407" s="2"/>
    </row>
    <row r="17408" spans="1:26" customHeight="1" ht="36" hidden="true" outlineLevel="3">
      <c r="A17408" s="2" t="s">
        <v>33678</v>
      </c>
      <c r="B17408" s="3" t="s">
        <v>33679</v>
      </c>
      <c r="C17408" s="2"/>
      <c r="D17408" s="2" t="s">
        <v>16</v>
      </c>
      <c r="E17408" s="4">
        <f>2100.00*(1-Z1%)</f>
        <v>2100</v>
      </c>
      <c r="F17408" s="2">
        <v>2</v>
      </c>
      <c r="G17408" s="2"/>
    </row>
    <row r="17409" spans="1:26" customHeight="1" ht="36" hidden="true" outlineLevel="3">
      <c r="A17409" s="2" t="s">
        <v>33680</v>
      </c>
      <c r="B17409" s="3" t="s">
        <v>33681</v>
      </c>
      <c r="C17409" s="2"/>
      <c r="D17409" s="2" t="s">
        <v>16</v>
      </c>
      <c r="E17409" s="4">
        <f>430.00*(1-Z1%)</f>
        <v>430</v>
      </c>
      <c r="F17409" s="2">
        <v>7</v>
      </c>
      <c r="G17409" s="2"/>
    </row>
    <row r="17410" spans="1:26" customHeight="1" ht="36" hidden="true" outlineLevel="3">
      <c r="A17410" s="2" t="s">
        <v>33682</v>
      </c>
      <c r="B17410" s="3" t="s">
        <v>33683</v>
      </c>
      <c r="C17410" s="2"/>
      <c r="D17410" s="2" t="s">
        <v>16</v>
      </c>
      <c r="E17410" s="4">
        <f>350.00*(1-Z1%)</f>
        <v>350</v>
      </c>
      <c r="F17410" s="2">
        <v>3</v>
      </c>
      <c r="G17410" s="2"/>
    </row>
    <row r="17411" spans="1:26" customHeight="1" ht="36" hidden="true" outlineLevel="3">
      <c r="A17411" s="2" t="s">
        <v>33684</v>
      </c>
      <c r="B17411" s="3" t="s">
        <v>33685</v>
      </c>
      <c r="C17411" s="2"/>
      <c r="D17411" s="2" t="s">
        <v>16</v>
      </c>
      <c r="E17411" s="4">
        <f>280.00*(1-Z1%)</f>
        <v>280</v>
      </c>
      <c r="F17411" s="2">
        <v>5</v>
      </c>
      <c r="G17411" s="2"/>
    </row>
    <row r="17412" spans="1:26" customHeight="1" ht="36" hidden="true" outlineLevel="3">
      <c r="A17412" s="2" t="s">
        <v>33686</v>
      </c>
      <c r="B17412" s="3" t="s">
        <v>33687</v>
      </c>
      <c r="C17412" s="2"/>
      <c r="D17412" s="2" t="s">
        <v>16</v>
      </c>
      <c r="E17412" s="4">
        <f>280.00*(1-Z1%)</f>
        <v>280</v>
      </c>
      <c r="F17412" s="2">
        <v>3</v>
      </c>
      <c r="G17412" s="2"/>
    </row>
    <row r="17413" spans="1:26" customHeight="1" ht="36" hidden="true" outlineLevel="3">
      <c r="A17413" s="2" t="s">
        <v>33688</v>
      </c>
      <c r="B17413" s="3" t="s">
        <v>33689</v>
      </c>
      <c r="C17413" s="2"/>
      <c r="D17413" s="2" t="s">
        <v>16</v>
      </c>
      <c r="E17413" s="4">
        <f>180.00*(1-Z1%)</f>
        <v>180</v>
      </c>
      <c r="F17413" s="2">
        <v>4</v>
      </c>
      <c r="G17413" s="2"/>
    </row>
    <row r="17414" spans="1:26" customHeight="1" ht="36" hidden="true" outlineLevel="3">
      <c r="A17414" s="2" t="s">
        <v>33690</v>
      </c>
      <c r="B17414" s="3" t="s">
        <v>33691</v>
      </c>
      <c r="C17414" s="2"/>
      <c r="D17414" s="2" t="s">
        <v>16</v>
      </c>
      <c r="E17414" s="4">
        <f>160.00*(1-Z1%)</f>
        <v>160</v>
      </c>
      <c r="F17414" s="2">
        <v>4</v>
      </c>
      <c r="G17414" s="2"/>
    </row>
    <row r="17415" spans="1:26" customHeight="1" ht="36" hidden="true" outlineLevel="3">
      <c r="A17415" s="2" t="s">
        <v>33692</v>
      </c>
      <c r="B17415" s="3" t="s">
        <v>33693</v>
      </c>
      <c r="C17415" s="2"/>
      <c r="D17415" s="2" t="s">
        <v>16</v>
      </c>
      <c r="E17415" s="4">
        <f>160.00*(1-Z1%)</f>
        <v>160</v>
      </c>
      <c r="F17415" s="2">
        <v>3</v>
      </c>
      <c r="G17415" s="2"/>
    </row>
    <row r="17416" spans="1:26" customHeight="1" ht="36" hidden="true" outlineLevel="3">
      <c r="A17416" s="2" t="s">
        <v>33694</v>
      </c>
      <c r="B17416" s="3" t="s">
        <v>33695</v>
      </c>
      <c r="C17416" s="2"/>
      <c r="D17416" s="2" t="s">
        <v>16</v>
      </c>
      <c r="E17416" s="4">
        <f>150.00*(1-Z1%)</f>
        <v>150</v>
      </c>
      <c r="F17416" s="2">
        <v>3</v>
      </c>
      <c r="G17416" s="2"/>
    </row>
    <row r="17417" spans="1:26" customHeight="1" ht="36" hidden="true" outlineLevel="3">
      <c r="A17417" s="2" t="s">
        <v>33696</v>
      </c>
      <c r="B17417" s="3" t="s">
        <v>33697</v>
      </c>
      <c r="C17417" s="2"/>
      <c r="D17417" s="2" t="s">
        <v>16</v>
      </c>
      <c r="E17417" s="4">
        <f>460.00*(1-Z1%)</f>
        <v>460</v>
      </c>
      <c r="F17417" s="2">
        <v>4</v>
      </c>
      <c r="G17417" s="2"/>
    </row>
    <row r="17418" spans="1:26" customHeight="1" ht="36" hidden="true" outlineLevel="3">
      <c r="A17418" s="2" t="s">
        <v>33698</v>
      </c>
      <c r="B17418" s="3" t="s">
        <v>33699</v>
      </c>
      <c r="C17418" s="2"/>
      <c r="D17418" s="2" t="s">
        <v>16</v>
      </c>
      <c r="E17418" s="4">
        <f>280.00*(1-Z1%)</f>
        <v>280</v>
      </c>
      <c r="F17418" s="2">
        <v>10</v>
      </c>
      <c r="G17418" s="2"/>
    </row>
    <row r="17419" spans="1:26" customHeight="1" ht="36" hidden="true" outlineLevel="3">
      <c r="A17419" s="2" t="s">
        <v>33700</v>
      </c>
      <c r="B17419" s="3" t="s">
        <v>33701</v>
      </c>
      <c r="C17419" s="2"/>
      <c r="D17419" s="2" t="s">
        <v>16</v>
      </c>
      <c r="E17419" s="4">
        <f>340.00*(1-Z1%)</f>
        <v>340</v>
      </c>
      <c r="F17419" s="2">
        <v>2</v>
      </c>
      <c r="G17419" s="2"/>
    </row>
    <row r="17420" spans="1:26" customHeight="1" ht="36" hidden="true" outlineLevel="3">
      <c r="A17420" s="2" t="s">
        <v>33702</v>
      </c>
      <c r="B17420" s="3" t="s">
        <v>33703</v>
      </c>
      <c r="C17420" s="2"/>
      <c r="D17420" s="2" t="s">
        <v>16</v>
      </c>
      <c r="E17420" s="4">
        <f>410.00*(1-Z1%)</f>
        <v>410</v>
      </c>
      <c r="F17420" s="2">
        <v>1</v>
      </c>
      <c r="G17420" s="2"/>
    </row>
    <row r="17421" spans="1:26" customHeight="1" ht="36" hidden="true" outlineLevel="3">
      <c r="A17421" s="2" t="s">
        <v>33704</v>
      </c>
      <c r="B17421" s="3" t="s">
        <v>33705</v>
      </c>
      <c r="C17421" s="2"/>
      <c r="D17421" s="2" t="s">
        <v>16</v>
      </c>
      <c r="E17421" s="4">
        <f>350.00*(1-Z1%)</f>
        <v>350</v>
      </c>
      <c r="F17421" s="2">
        <v>7</v>
      </c>
      <c r="G17421" s="2"/>
    </row>
    <row r="17422" spans="1:26" customHeight="1" ht="36" hidden="true" outlineLevel="3">
      <c r="A17422" s="2" t="s">
        <v>33706</v>
      </c>
      <c r="B17422" s="3" t="s">
        <v>33707</v>
      </c>
      <c r="C17422" s="2"/>
      <c r="D17422" s="2" t="s">
        <v>16</v>
      </c>
      <c r="E17422" s="4">
        <f>270.00*(1-Z1%)</f>
        <v>270</v>
      </c>
      <c r="F17422" s="2">
        <v>7</v>
      </c>
      <c r="G17422" s="2"/>
    </row>
    <row r="17423" spans="1:26" customHeight="1" ht="36" hidden="true" outlineLevel="3">
      <c r="A17423" s="2" t="s">
        <v>33708</v>
      </c>
      <c r="B17423" s="3" t="s">
        <v>33709</v>
      </c>
      <c r="C17423" s="2"/>
      <c r="D17423" s="2" t="s">
        <v>16</v>
      </c>
      <c r="E17423" s="4">
        <f>450.00*(1-Z1%)</f>
        <v>450</v>
      </c>
      <c r="F17423" s="2">
        <v>8</v>
      </c>
      <c r="G17423" s="2"/>
    </row>
    <row r="17424" spans="1:26" customHeight="1" ht="36" hidden="true" outlineLevel="3">
      <c r="A17424" s="2" t="s">
        <v>33710</v>
      </c>
      <c r="B17424" s="3" t="s">
        <v>33711</v>
      </c>
      <c r="C17424" s="2"/>
      <c r="D17424" s="2" t="s">
        <v>16</v>
      </c>
      <c r="E17424" s="4">
        <f>460.00*(1-Z1%)</f>
        <v>460</v>
      </c>
      <c r="F17424" s="2">
        <v>3</v>
      </c>
      <c r="G17424" s="2"/>
    </row>
    <row r="17425" spans="1:26" customHeight="1" ht="36" hidden="true" outlineLevel="3">
      <c r="A17425" s="2" t="s">
        <v>33712</v>
      </c>
      <c r="B17425" s="3" t="s">
        <v>33713</v>
      </c>
      <c r="C17425" s="2"/>
      <c r="D17425" s="2" t="s">
        <v>16</v>
      </c>
      <c r="E17425" s="4">
        <f>790.00*(1-Z1%)</f>
        <v>790</v>
      </c>
      <c r="F17425" s="2">
        <v>2</v>
      </c>
      <c r="G17425" s="2"/>
    </row>
    <row r="17426" spans="1:26" customHeight="1" ht="36" hidden="true" outlineLevel="3">
      <c r="A17426" s="2" t="s">
        <v>33714</v>
      </c>
      <c r="B17426" s="3" t="s">
        <v>33715</v>
      </c>
      <c r="C17426" s="2"/>
      <c r="D17426" s="2" t="s">
        <v>16</v>
      </c>
      <c r="E17426" s="4">
        <f>370.00*(1-Z1%)</f>
        <v>370</v>
      </c>
      <c r="F17426" s="2">
        <v>2</v>
      </c>
      <c r="G17426" s="2"/>
    </row>
    <row r="17427" spans="1:26" customHeight="1" ht="36" hidden="true" outlineLevel="3">
      <c r="A17427" s="2" t="s">
        <v>33716</v>
      </c>
      <c r="B17427" s="3" t="s">
        <v>33717</v>
      </c>
      <c r="C17427" s="2"/>
      <c r="D17427" s="2" t="s">
        <v>16</v>
      </c>
      <c r="E17427" s="4">
        <f>460.00*(1-Z1%)</f>
        <v>460</v>
      </c>
      <c r="F17427" s="2">
        <v>4</v>
      </c>
      <c r="G17427" s="2"/>
    </row>
    <row r="17428" spans="1:26" customHeight="1" ht="36" hidden="true" outlineLevel="3">
      <c r="A17428" s="2" t="s">
        <v>33718</v>
      </c>
      <c r="B17428" s="3" t="s">
        <v>33719</v>
      </c>
      <c r="C17428" s="2"/>
      <c r="D17428" s="2" t="s">
        <v>16</v>
      </c>
      <c r="E17428" s="4">
        <f>510.00*(1-Z1%)</f>
        <v>510</v>
      </c>
      <c r="F17428" s="2">
        <v>11</v>
      </c>
      <c r="G17428" s="2"/>
    </row>
    <row r="17429" spans="1:26" customHeight="1" ht="36" hidden="true" outlineLevel="3">
      <c r="A17429" s="2" t="s">
        <v>33720</v>
      </c>
      <c r="B17429" s="3" t="s">
        <v>33721</v>
      </c>
      <c r="C17429" s="2"/>
      <c r="D17429" s="2" t="s">
        <v>16</v>
      </c>
      <c r="E17429" s="4">
        <f>350.00*(1-Z1%)</f>
        <v>350</v>
      </c>
      <c r="F17429" s="2">
        <v>2</v>
      </c>
      <c r="G17429" s="2"/>
    </row>
    <row r="17430" spans="1:26" customHeight="1" ht="36" hidden="true" outlineLevel="3">
      <c r="A17430" s="2" t="s">
        <v>33722</v>
      </c>
      <c r="B17430" s="3" t="s">
        <v>33723</v>
      </c>
      <c r="C17430" s="2"/>
      <c r="D17430" s="2" t="s">
        <v>16</v>
      </c>
      <c r="E17430" s="4">
        <f>350.00*(1-Z1%)</f>
        <v>350</v>
      </c>
      <c r="F17430" s="2">
        <v>3</v>
      </c>
      <c r="G17430" s="2"/>
    </row>
    <row r="17431" spans="1:26" customHeight="1" ht="36" hidden="true" outlineLevel="3">
      <c r="A17431" s="2" t="s">
        <v>33724</v>
      </c>
      <c r="B17431" s="3" t="s">
        <v>33725</v>
      </c>
      <c r="C17431" s="2"/>
      <c r="D17431" s="2" t="s">
        <v>16</v>
      </c>
      <c r="E17431" s="4">
        <f>330.00*(1-Z1%)</f>
        <v>330</v>
      </c>
      <c r="F17431" s="2">
        <v>6</v>
      </c>
      <c r="G17431" s="2"/>
    </row>
    <row r="17432" spans="1:26" customHeight="1" ht="36" hidden="true" outlineLevel="3">
      <c r="A17432" s="2" t="s">
        <v>33726</v>
      </c>
      <c r="B17432" s="3" t="s">
        <v>33727</v>
      </c>
      <c r="C17432" s="2"/>
      <c r="D17432" s="2" t="s">
        <v>16</v>
      </c>
      <c r="E17432" s="4">
        <f>250.00*(1-Z1%)</f>
        <v>250</v>
      </c>
      <c r="F17432" s="2">
        <v>7</v>
      </c>
      <c r="G17432" s="2"/>
    </row>
    <row r="17433" spans="1:26" customHeight="1" ht="36" hidden="true" outlineLevel="3">
      <c r="A17433" s="2" t="s">
        <v>33728</v>
      </c>
      <c r="B17433" s="3" t="s">
        <v>33729</v>
      </c>
      <c r="C17433" s="2"/>
      <c r="D17433" s="2" t="s">
        <v>16</v>
      </c>
      <c r="E17433" s="4">
        <f>300.00*(1-Z1%)</f>
        <v>300</v>
      </c>
      <c r="F17433" s="2">
        <v>7</v>
      </c>
      <c r="G17433" s="2"/>
    </row>
    <row r="17434" spans="1:26" customHeight="1" ht="36" hidden="true" outlineLevel="3">
      <c r="A17434" s="2" t="s">
        <v>33730</v>
      </c>
      <c r="B17434" s="3" t="s">
        <v>33731</v>
      </c>
      <c r="C17434" s="2"/>
      <c r="D17434" s="2" t="s">
        <v>16</v>
      </c>
      <c r="E17434" s="4">
        <f>420.00*(1-Z1%)</f>
        <v>420</v>
      </c>
      <c r="F17434" s="2">
        <v>10</v>
      </c>
      <c r="G17434" s="2"/>
    </row>
    <row r="17435" spans="1:26" customHeight="1" ht="36" hidden="true" outlineLevel="3">
      <c r="A17435" s="2" t="s">
        <v>33732</v>
      </c>
      <c r="B17435" s="3" t="s">
        <v>33733</v>
      </c>
      <c r="C17435" s="2"/>
      <c r="D17435" s="2" t="s">
        <v>16</v>
      </c>
      <c r="E17435" s="4">
        <f>370.00*(1-Z1%)</f>
        <v>370</v>
      </c>
      <c r="F17435" s="2">
        <v>8</v>
      </c>
      <c r="G17435" s="2"/>
    </row>
    <row r="17436" spans="1:26" customHeight="1" ht="36" hidden="true" outlineLevel="3">
      <c r="A17436" s="2" t="s">
        <v>33734</v>
      </c>
      <c r="B17436" s="3" t="s">
        <v>33735</v>
      </c>
      <c r="C17436" s="2"/>
      <c r="D17436" s="2" t="s">
        <v>16</v>
      </c>
      <c r="E17436" s="4">
        <f>45.00*(1-Z1%)</f>
        <v>45</v>
      </c>
      <c r="F17436" s="2">
        <v>3</v>
      </c>
      <c r="G17436" s="2"/>
    </row>
    <row r="17437" spans="1:26" customHeight="1" ht="36" hidden="true" outlineLevel="3">
      <c r="A17437" s="2" t="s">
        <v>33736</v>
      </c>
      <c r="B17437" s="3" t="s">
        <v>33737</v>
      </c>
      <c r="C17437" s="2"/>
      <c r="D17437" s="2" t="s">
        <v>16</v>
      </c>
      <c r="E17437" s="4">
        <f>550.00*(1-Z1%)</f>
        <v>550</v>
      </c>
      <c r="F17437" s="2">
        <v>2</v>
      </c>
      <c r="G17437" s="2"/>
    </row>
    <row r="17438" spans="1:26" customHeight="1" ht="36" hidden="true" outlineLevel="3">
      <c r="A17438" s="2" t="s">
        <v>33738</v>
      </c>
      <c r="B17438" s="3" t="s">
        <v>33739</v>
      </c>
      <c r="C17438" s="2"/>
      <c r="D17438" s="2" t="s">
        <v>16</v>
      </c>
      <c r="E17438" s="4">
        <f>650.00*(1-Z1%)</f>
        <v>650</v>
      </c>
      <c r="F17438" s="2">
        <v>3</v>
      </c>
      <c r="G17438" s="2"/>
    </row>
    <row r="17439" spans="1:26" customHeight="1" ht="36" hidden="true" outlineLevel="3">
      <c r="A17439" s="2" t="s">
        <v>33740</v>
      </c>
      <c r="B17439" s="3" t="s">
        <v>33741</v>
      </c>
      <c r="C17439" s="2"/>
      <c r="D17439" s="2" t="s">
        <v>16</v>
      </c>
      <c r="E17439" s="4">
        <f>990.00*(1-Z1%)</f>
        <v>990</v>
      </c>
      <c r="F17439" s="2">
        <v>5</v>
      </c>
      <c r="G17439" s="2"/>
    </row>
    <row r="17440" spans="1:26" customHeight="1" ht="36" hidden="true" outlineLevel="3">
      <c r="A17440" s="2" t="s">
        <v>33742</v>
      </c>
      <c r="B17440" s="3" t="s">
        <v>33743</v>
      </c>
      <c r="C17440" s="2"/>
      <c r="D17440" s="2" t="s">
        <v>16</v>
      </c>
      <c r="E17440" s="4">
        <f>220.00*(1-Z1%)</f>
        <v>220</v>
      </c>
      <c r="F17440" s="2">
        <v>8</v>
      </c>
      <c r="G17440" s="2"/>
    </row>
    <row r="17441" spans="1:26" customHeight="1" ht="36" hidden="true" outlineLevel="3">
      <c r="A17441" s="2" t="s">
        <v>33744</v>
      </c>
      <c r="B17441" s="3" t="s">
        <v>33745</v>
      </c>
      <c r="C17441" s="2"/>
      <c r="D17441" s="2" t="s">
        <v>16</v>
      </c>
      <c r="E17441" s="4">
        <f>130.00*(1-Z1%)</f>
        <v>130</v>
      </c>
      <c r="F17441" s="2">
        <v>1</v>
      </c>
      <c r="G17441" s="2"/>
    </row>
    <row r="17442" spans="1:26" customHeight="1" ht="36" hidden="true" outlineLevel="3">
      <c r="A17442" s="2" t="s">
        <v>33746</v>
      </c>
      <c r="B17442" s="3" t="s">
        <v>33747</v>
      </c>
      <c r="C17442" s="2"/>
      <c r="D17442" s="2" t="s">
        <v>16</v>
      </c>
      <c r="E17442" s="4">
        <f>160.00*(1-Z1%)</f>
        <v>160</v>
      </c>
      <c r="F17442" s="2">
        <v>4</v>
      </c>
      <c r="G17442" s="2"/>
    </row>
    <row r="17443" spans="1:26" customHeight="1" ht="36" hidden="true" outlineLevel="3">
      <c r="A17443" s="2" t="s">
        <v>33748</v>
      </c>
      <c r="B17443" s="3" t="s">
        <v>33749</v>
      </c>
      <c r="C17443" s="2"/>
      <c r="D17443" s="2" t="s">
        <v>16</v>
      </c>
      <c r="E17443" s="4">
        <f>160.00*(1-Z1%)</f>
        <v>160</v>
      </c>
      <c r="F17443" s="2">
        <v>2</v>
      </c>
      <c r="G17443" s="2"/>
    </row>
    <row r="17444" spans="1:26" customHeight="1" ht="36" hidden="true" outlineLevel="3">
      <c r="A17444" s="2" t="s">
        <v>33750</v>
      </c>
      <c r="B17444" s="3" t="s">
        <v>33751</v>
      </c>
      <c r="C17444" s="2"/>
      <c r="D17444" s="2" t="s">
        <v>16</v>
      </c>
      <c r="E17444" s="4">
        <f>940.00*(1-Z1%)</f>
        <v>940</v>
      </c>
      <c r="F17444" s="2">
        <v>3</v>
      </c>
      <c r="G17444" s="2"/>
    </row>
    <row r="17445" spans="1:26" customHeight="1" ht="36" hidden="true" outlineLevel="3">
      <c r="A17445" s="2" t="s">
        <v>33752</v>
      </c>
      <c r="B17445" s="3" t="s">
        <v>33753</v>
      </c>
      <c r="C17445" s="2"/>
      <c r="D17445" s="2" t="s">
        <v>16</v>
      </c>
      <c r="E17445" s="4">
        <f>1460.00*(1-Z1%)</f>
        <v>1460</v>
      </c>
      <c r="F17445" s="2">
        <v>4</v>
      </c>
      <c r="G17445" s="2"/>
    </row>
    <row r="17446" spans="1:26" customHeight="1" ht="36" hidden="true" outlineLevel="3">
      <c r="A17446" s="2" t="s">
        <v>33754</v>
      </c>
      <c r="B17446" s="3" t="s">
        <v>33755</v>
      </c>
      <c r="C17446" s="2"/>
      <c r="D17446" s="2" t="s">
        <v>16</v>
      </c>
      <c r="E17446" s="4">
        <f>390.00*(1-Z1%)</f>
        <v>390</v>
      </c>
      <c r="F17446" s="2">
        <v>5</v>
      </c>
      <c r="G17446" s="2"/>
    </row>
    <row r="17447" spans="1:26" customHeight="1" ht="36" hidden="true" outlineLevel="3">
      <c r="A17447" s="2" t="s">
        <v>33756</v>
      </c>
      <c r="B17447" s="3" t="s">
        <v>33757</v>
      </c>
      <c r="C17447" s="2"/>
      <c r="D17447" s="2" t="s">
        <v>16</v>
      </c>
      <c r="E17447" s="4">
        <f>320.00*(1-Z1%)</f>
        <v>320</v>
      </c>
      <c r="F17447" s="2">
        <v>2</v>
      </c>
      <c r="G17447" s="2"/>
    </row>
    <row r="17448" spans="1:26" customHeight="1" ht="36" hidden="true" outlineLevel="3">
      <c r="A17448" s="2" t="s">
        <v>33758</v>
      </c>
      <c r="B17448" s="3" t="s">
        <v>33759</v>
      </c>
      <c r="C17448" s="2"/>
      <c r="D17448" s="2" t="s">
        <v>16</v>
      </c>
      <c r="E17448" s="4">
        <f>430.00*(1-Z1%)</f>
        <v>430</v>
      </c>
      <c r="F17448" s="2">
        <v>5</v>
      </c>
      <c r="G17448" s="2"/>
    </row>
    <row r="17449" spans="1:26" customHeight="1" ht="36" hidden="true" outlineLevel="3">
      <c r="A17449" s="2" t="s">
        <v>33760</v>
      </c>
      <c r="B17449" s="3" t="s">
        <v>33761</v>
      </c>
      <c r="C17449" s="2"/>
      <c r="D17449" s="2" t="s">
        <v>16</v>
      </c>
      <c r="E17449" s="4">
        <f>300.00*(1-Z1%)</f>
        <v>300</v>
      </c>
      <c r="F17449" s="2">
        <v>3</v>
      </c>
      <c r="G17449" s="2"/>
    </row>
    <row r="17450" spans="1:26" customHeight="1" ht="36" hidden="true" outlineLevel="3">
      <c r="A17450" s="2" t="s">
        <v>33762</v>
      </c>
      <c r="B17450" s="3" t="s">
        <v>33763</v>
      </c>
      <c r="C17450" s="2"/>
      <c r="D17450" s="2" t="s">
        <v>16</v>
      </c>
      <c r="E17450" s="4">
        <f>110.00*(1-Z1%)</f>
        <v>110</v>
      </c>
      <c r="F17450" s="2">
        <v>4</v>
      </c>
      <c r="G17450" s="2"/>
    </row>
    <row r="17451" spans="1:26" customHeight="1" ht="36" hidden="true" outlineLevel="3">
      <c r="A17451" s="2" t="s">
        <v>33764</v>
      </c>
      <c r="B17451" s="3" t="s">
        <v>33765</v>
      </c>
      <c r="C17451" s="2"/>
      <c r="D17451" s="2" t="s">
        <v>16</v>
      </c>
      <c r="E17451" s="4">
        <f>90.00*(1-Z1%)</f>
        <v>90</v>
      </c>
      <c r="F17451" s="2">
        <v>1</v>
      </c>
      <c r="G17451" s="2"/>
    </row>
    <row r="17452" spans="1:26" customHeight="1" ht="36" hidden="true" outlineLevel="3">
      <c r="A17452" s="2" t="s">
        <v>33766</v>
      </c>
      <c r="B17452" s="3" t="s">
        <v>33767</v>
      </c>
      <c r="C17452" s="2"/>
      <c r="D17452" s="2" t="s">
        <v>16</v>
      </c>
      <c r="E17452" s="4">
        <f>100.00*(1-Z1%)</f>
        <v>100</v>
      </c>
      <c r="F17452" s="2">
        <v>1</v>
      </c>
      <c r="G17452" s="2"/>
    </row>
    <row r="17453" spans="1:26" customHeight="1" ht="36" hidden="true" outlineLevel="3">
      <c r="A17453" s="2" t="s">
        <v>33768</v>
      </c>
      <c r="B17453" s="3" t="s">
        <v>33769</v>
      </c>
      <c r="C17453" s="2"/>
      <c r="D17453" s="2" t="s">
        <v>16</v>
      </c>
      <c r="E17453" s="4">
        <f>90.00*(1-Z1%)</f>
        <v>90</v>
      </c>
      <c r="F17453" s="2">
        <v>1</v>
      </c>
      <c r="G17453" s="2"/>
    </row>
    <row r="17454" spans="1:26" customHeight="1" ht="36" hidden="true" outlineLevel="3">
      <c r="A17454" s="2" t="s">
        <v>33770</v>
      </c>
      <c r="B17454" s="3" t="s">
        <v>33771</v>
      </c>
      <c r="C17454" s="2"/>
      <c r="D17454" s="2" t="s">
        <v>16</v>
      </c>
      <c r="E17454" s="4">
        <f>220.00*(1-Z1%)</f>
        <v>220</v>
      </c>
      <c r="F17454" s="2">
        <v>10</v>
      </c>
      <c r="G17454" s="2"/>
    </row>
    <row r="17455" spans="1:26" customHeight="1" ht="36" hidden="true" outlineLevel="3">
      <c r="A17455" s="2" t="s">
        <v>33772</v>
      </c>
      <c r="B17455" s="3" t="s">
        <v>33773</v>
      </c>
      <c r="C17455" s="2"/>
      <c r="D17455" s="2" t="s">
        <v>16</v>
      </c>
      <c r="E17455" s="4">
        <f>250.00*(1-Z1%)</f>
        <v>250</v>
      </c>
      <c r="F17455" s="2">
        <v>6</v>
      </c>
      <c r="G17455" s="2"/>
    </row>
    <row r="17456" spans="1:26" customHeight="1" ht="36" hidden="true" outlineLevel="3">
      <c r="A17456" s="2" t="s">
        <v>33774</v>
      </c>
      <c r="B17456" s="3" t="s">
        <v>33775</v>
      </c>
      <c r="C17456" s="2"/>
      <c r="D17456" s="2" t="s">
        <v>16</v>
      </c>
      <c r="E17456" s="4">
        <f>260.00*(1-Z1%)</f>
        <v>260</v>
      </c>
      <c r="F17456" s="2">
        <v>3</v>
      </c>
      <c r="G17456" s="2"/>
    </row>
    <row r="17457" spans="1:26" customHeight="1" ht="36" hidden="true" outlineLevel="3">
      <c r="A17457" s="2" t="s">
        <v>33776</v>
      </c>
      <c r="B17457" s="3" t="s">
        <v>33777</v>
      </c>
      <c r="C17457" s="2"/>
      <c r="D17457" s="2" t="s">
        <v>16</v>
      </c>
      <c r="E17457" s="4">
        <f>150.00*(1-Z1%)</f>
        <v>150</v>
      </c>
      <c r="F17457" s="2">
        <v>3</v>
      </c>
      <c r="G17457" s="2"/>
    </row>
    <row r="17458" spans="1:26" customHeight="1" ht="36" hidden="true" outlineLevel="3">
      <c r="A17458" s="2" t="s">
        <v>33778</v>
      </c>
      <c r="B17458" s="3" t="s">
        <v>33779</v>
      </c>
      <c r="C17458" s="2"/>
      <c r="D17458" s="2" t="s">
        <v>16</v>
      </c>
      <c r="E17458" s="4">
        <f>270.00*(1-Z1%)</f>
        <v>270</v>
      </c>
      <c r="F17458" s="2">
        <v>8</v>
      </c>
      <c r="G17458" s="2"/>
    </row>
    <row r="17459" spans="1:26" customHeight="1" ht="36" hidden="true" outlineLevel="3">
      <c r="A17459" s="2" t="s">
        <v>33780</v>
      </c>
      <c r="B17459" s="3" t="s">
        <v>33781</v>
      </c>
      <c r="C17459" s="2"/>
      <c r="D17459" s="2" t="s">
        <v>16</v>
      </c>
      <c r="E17459" s="4">
        <f>180.00*(1-Z1%)</f>
        <v>180</v>
      </c>
      <c r="F17459" s="2">
        <v>3</v>
      </c>
      <c r="G17459" s="2"/>
    </row>
    <row r="17460" spans="1:26" customHeight="1" ht="36" hidden="true" outlineLevel="3">
      <c r="A17460" s="2" t="s">
        <v>33782</v>
      </c>
      <c r="B17460" s="3" t="s">
        <v>33783</v>
      </c>
      <c r="C17460" s="2"/>
      <c r="D17460" s="2" t="s">
        <v>16</v>
      </c>
      <c r="E17460" s="4">
        <f>280.00*(1-Z1%)</f>
        <v>280</v>
      </c>
      <c r="F17460" s="2">
        <v>5</v>
      </c>
      <c r="G17460" s="2"/>
    </row>
    <row r="17461" spans="1:26" customHeight="1" ht="36" hidden="true" outlineLevel="3">
      <c r="A17461" s="2" t="s">
        <v>33784</v>
      </c>
      <c r="B17461" s="3" t="s">
        <v>33785</v>
      </c>
      <c r="C17461" s="2"/>
      <c r="D17461" s="2" t="s">
        <v>16</v>
      </c>
      <c r="E17461" s="4">
        <f>280.00*(1-Z1%)</f>
        <v>280</v>
      </c>
      <c r="F17461" s="2">
        <v>5</v>
      </c>
      <c r="G17461" s="2"/>
    </row>
    <row r="17462" spans="1:26" customHeight="1" ht="36" hidden="true" outlineLevel="3">
      <c r="A17462" s="2" t="s">
        <v>33786</v>
      </c>
      <c r="B17462" s="3" t="s">
        <v>33787</v>
      </c>
      <c r="C17462" s="2"/>
      <c r="D17462" s="2" t="s">
        <v>16</v>
      </c>
      <c r="E17462" s="4">
        <f>240.00*(1-Z1%)</f>
        <v>240</v>
      </c>
      <c r="F17462" s="2">
        <v>7</v>
      </c>
      <c r="G17462" s="2"/>
    </row>
    <row r="17463" spans="1:26" customHeight="1" ht="36" hidden="true" outlineLevel="3">
      <c r="A17463" s="2" t="s">
        <v>33788</v>
      </c>
      <c r="B17463" s="3" t="s">
        <v>33789</v>
      </c>
      <c r="C17463" s="2"/>
      <c r="D17463" s="2" t="s">
        <v>16</v>
      </c>
      <c r="E17463" s="4">
        <f>170.00*(1-Z1%)</f>
        <v>170</v>
      </c>
      <c r="F17463" s="2">
        <v>8</v>
      </c>
      <c r="G17463" s="2"/>
    </row>
    <row r="17464" spans="1:26" customHeight="1" ht="36" hidden="true" outlineLevel="3">
      <c r="A17464" s="2" t="s">
        <v>33790</v>
      </c>
      <c r="B17464" s="3" t="s">
        <v>33791</v>
      </c>
      <c r="C17464" s="2"/>
      <c r="D17464" s="2" t="s">
        <v>16</v>
      </c>
      <c r="E17464" s="4">
        <f>120.00*(1-Z1%)</f>
        <v>120</v>
      </c>
      <c r="F17464" s="2">
        <v>2</v>
      </c>
      <c r="G17464" s="2"/>
    </row>
    <row r="17465" spans="1:26" customHeight="1" ht="36" hidden="true" outlineLevel="3">
      <c r="A17465" s="2" t="s">
        <v>33792</v>
      </c>
      <c r="B17465" s="3" t="s">
        <v>33793</v>
      </c>
      <c r="C17465" s="2"/>
      <c r="D17465" s="2" t="s">
        <v>16</v>
      </c>
      <c r="E17465" s="4">
        <f>150.00*(1-Z1%)</f>
        <v>150</v>
      </c>
      <c r="F17465" s="2">
        <v>7</v>
      </c>
      <c r="G17465" s="2"/>
    </row>
    <row r="17466" spans="1:26" customHeight="1" ht="36" hidden="true" outlineLevel="3">
      <c r="A17466" s="2" t="s">
        <v>33794</v>
      </c>
      <c r="B17466" s="3" t="s">
        <v>33795</v>
      </c>
      <c r="C17466" s="2"/>
      <c r="D17466" s="2" t="s">
        <v>16</v>
      </c>
      <c r="E17466" s="4">
        <f>130.00*(1-Z1%)</f>
        <v>130</v>
      </c>
      <c r="F17466" s="2">
        <v>2</v>
      </c>
      <c r="G17466" s="2"/>
    </row>
    <row r="17467" spans="1:26" customHeight="1" ht="36" hidden="true" outlineLevel="3">
      <c r="A17467" s="2" t="s">
        <v>33796</v>
      </c>
      <c r="B17467" s="3" t="s">
        <v>33797</v>
      </c>
      <c r="C17467" s="2"/>
      <c r="D17467" s="2" t="s">
        <v>16</v>
      </c>
      <c r="E17467" s="4">
        <f>360.00*(1-Z1%)</f>
        <v>360</v>
      </c>
      <c r="F17467" s="2">
        <v>1</v>
      </c>
      <c r="G17467" s="2"/>
    </row>
    <row r="17468" spans="1:26" customHeight="1" ht="36" hidden="true" outlineLevel="3">
      <c r="A17468" s="2" t="s">
        <v>33798</v>
      </c>
      <c r="B17468" s="3" t="s">
        <v>33799</v>
      </c>
      <c r="C17468" s="2"/>
      <c r="D17468" s="2" t="s">
        <v>16</v>
      </c>
      <c r="E17468" s="4">
        <f>350.00*(1-Z1%)</f>
        <v>350</v>
      </c>
      <c r="F17468" s="2">
        <v>1</v>
      </c>
      <c r="G17468" s="2"/>
    </row>
    <row r="17469" spans="1:26" customHeight="1" ht="36" hidden="true" outlineLevel="3">
      <c r="A17469" s="2" t="s">
        <v>33800</v>
      </c>
      <c r="B17469" s="3" t="s">
        <v>33801</v>
      </c>
      <c r="C17469" s="2"/>
      <c r="D17469" s="2" t="s">
        <v>16</v>
      </c>
      <c r="E17469" s="4">
        <f>250.00*(1-Z1%)</f>
        <v>250</v>
      </c>
      <c r="F17469" s="2">
        <v>15</v>
      </c>
      <c r="G17469" s="2"/>
    </row>
    <row r="17470" spans="1:26" customHeight="1" ht="36" hidden="true" outlineLevel="3">
      <c r="A17470" s="2" t="s">
        <v>33802</v>
      </c>
      <c r="B17470" s="3" t="s">
        <v>33803</v>
      </c>
      <c r="C17470" s="2"/>
      <c r="D17470" s="2" t="s">
        <v>16</v>
      </c>
      <c r="E17470" s="4">
        <f>290.00*(1-Z1%)</f>
        <v>290</v>
      </c>
      <c r="F17470" s="2">
        <v>4</v>
      </c>
      <c r="G17470" s="2"/>
    </row>
    <row r="17471" spans="1:26" customHeight="1" ht="36" hidden="true" outlineLevel="3">
      <c r="A17471" s="2" t="s">
        <v>33804</v>
      </c>
      <c r="B17471" s="3" t="s">
        <v>33805</v>
      </c>
      <c r="C17471" s="2"/>
      <c r="D17471" s="2" t="s">
        <v>16</v>
      </c>
      <c r="E17471" s="4">
        <f>280.00*(1-Z1%)</f>
        <v>280</v>
      </c>
      <c r="F17471" s="2">
        <v>14</v>
      </c>
      <c r="G17471" s="2"/>
    </row>
    <row r="17472" spans="1:26" customHeight="1" ht="36" hidden="true" outlineLevel="3">
      <c r="A17472" s="2" t="s">
        <v>33806</v>
      </c>
      <c r="B17472" s="3" t="s">
        <v>33807</v>
      </c>
      <c r="C17472" s="2"/>
      <c r="D17472" s="2" t="s">
        <v>16</v>
      </c>
      <c r="E17472" s="4">
        <f>310.00*(1-Z1%)</f>
        <v>310</v>
      </c>
      <c r="F17472" s="2">
        <v>3</v>
      </c>
      <c r="G17472" s="2"/>
    </row>
    <row r="17473" spans="1:26" customHeight="1" ht="36" hidden="true" outlineLevel="3">
      <c r="A17473" s="2" t="s">
        <v>33808</v>
      </c>
      <c r="B17473" s="3" t="s">
        <v>33809</v>
      </c>
      <c r="C17473" s="2"/>
      <c r="D17473" s="2" t="s">
        <v>16</v>
      </c>
      <c r="E17473" s="4">
        <f>200.00*(1-Z1%)</f>
        <v>200</v>
      </c>
      <c r="F17473" s="2">
        <v>6</v>
      </c>
      <c r="G17473" s="2"/>
    </row>
    <row r="17474" spans="1:26" customHeight="1" ht="36" hidden="true" outlineLevel="3">
      <c r="A17474" s="2" t="s">
        <v>33810</v>
      </c>
      <c r="B17474" s="3" t="s">
        <v>33811</v>
      </c>
      <c r="C17474" s="2"/>
      <c r="D17474" s="2" t="s">
        <v>16</v>
      </c>
      <c r="E17474" s="4">
        <f>210.00*(1-Z1%)</f>
        <v>210</v>
      </c>
      <c r="F17474" s="2">
        <v>3</v>
      </c>
      <c r="G17474" s="2"/>
    </row>
    <row r="17475" spans="1:26" customHeight="1" ht="36" hidden="true" outlineLevel="3">
      <c r="A17475" s="2" t="s">
        <v>33812</v>
      </c>
      <c r="B17475" s="3" t="s">
        <v>33813</v>
      </c>
      <c r="C17475" s="2"/>
      <c r="D17475" s="2" t="s">
        <v>16</v>
      </c>
      <c r="E17475" s="4">
        <f>180.00*(1-Z1%)</f>
        <v>180</v>
      </c>
      <c r="F17475" s="2">
        <v>19</v>
      </c>
      <c r="G17475" s="2"/>
    </row>
    <row r="17476" spans="1:26" customHeight="1" ht="36" hidden="true" outlineLevel="3">
      <c r="A17476" s="2" t="s">
        <v>33814</v>
      </c>
      <c r="B17476" s="3" t="s">
        <v>33815</v>
      </c>
      <c r="C17476" s="2"/>
      <c r="D17476" s="2" t="s">
        <v>16</v>
      </c>
      <c r="E17476" s="4">
        <f>170.00*(1-Z1%)</f>
        <v>170</v>
      </c>
      <c r="F17476" s="2">
        <v>4</v>
      </c>
      <c r="G17476" s="2"/>
    </row>
    <row r="17477" spans="1:26" customHeight="1" ht="54" hidden="true" outlineLevel="3">
      <c r="A17477" s="2" t="s">
        <v>33816</v>
      </c>
      <c r="B17477" s="3" t="s">
        <v>33817</v>
      </c>
      <c r="C17477" s="2"/>
      <c r="D17477" s="2" t="s">
        <v>16</v>
      </c>
      <c r="E17477" s="4">
        <f>290.00*(1-Z1%)</f>
        <v>290</v>
      </c>
      <c r="F17477" s="2">
        <v>3</v>
      </c>
      <c r="G17477" s="2"/>
    </row>
    <row r="17478" spans="1:26" customHeight="1" ht="36" hidden="true" outlineLevel="3">
      <c r="A17478" s="2" t="s">
        <v>33818</v>
      </c>
      <c r="B17478" s="3" t="s">
        <v>33819</v>
      </c>
      <c r="C17478" s="2"/>
      <c r="D17478" s="2" t="s">
        <v>16</v>
      </c>
      <c r="E17478" s="4">
        <f>400.00*(1-Z1%)</f>
        <v>400</v>
      </c>
      <c r="F17478" s="2">
        <v>16</v>
      </c>
      <c r="G17478" s="2"/>
    </row>
    <row r="17479" spans="1:26" customHeight="1" ht="36" hidden="true" outlineLevel="3">
      <c r="A17479" s="2" t="s">
        <v>33820</v>
      </c>
      <c r="B17479" s="3" t="s">
        <v>33821</v>
      </c>
      <c r="C17479" s="2"/>
      <c r="D17479" s="2" t="s">
        <v>16</v>
      </c>
      <c r="E17479" s="4">
        <f>140.00*(1-Z1%)</f>
        <v>140</v>
      </c>
      <c r="F17479" s="2">
        <v>7</v>
      </c>
      <c r="G17479" s="2"/>
    </row>
    <row r="17480" spans="1:26" customHeight="1" ht="36" hidden="true" outlineLevel="3">
      <c r="A17480" s="2" t="s">
        <v>33822</v>
      </c>
      <c r="B17480" s="3" t="s">
        <v>33823</v>
      </c>
      <c r="C17480" s="2"/>
      <c r="D17480" s="2" t="s">
        <v>16</v>
      </c>
      <c r="E17480" s="4">
        <f>260.00*(1-Z1%)</f>
        <v>260</v>
      </c>
      <c r="F17480" s="2">
        <v>10</v>
      </c>
      <c r="G17480" s="2"/>
    </row>
    <row r="17481" spans="1:26" customHeight="1" ht="36" hidden="true" outlineLevel="3">
      <c r="A17481" s="2" t="s">
        <v>33824</v>
      </c>
      <c r="B17481" s="3" t="s">
        <v>33825</v>
      </c>
      <c r="C17481" s="2"/>
      <c r="D17481" s="2" t="s">
        <v>16</v>
      </c>
      <c r="E17481" s="4">
        <f>160.00*(1-Z1%)</f>
        <v>160</v>
      </c>
      <c r="F17481" s="2">
        <v>7</v>
      </c>
      <c r="G17481" s="2"/>
    </row>
    <row r="17482" spans="1:26" customHeight="1" ht="36" hidden="true" outlineLevel="3">
      <c r="A17482" s="2" t="s">
        <v>33826</v>
      </c>
      <c r="B17482" s="3" t="s">
        <v>33827</v>
      </c>
      <c r="C17482" s="2"/>
      <c r="D17482" s="2" t="s">
        <v>16</v>
      </c>
      <c r="E17482" s="4">
        <f>260.00*(1-Z1%)</f>
        <v>260</v>
      </c>
      <c r="F17482" s="2">
        <v>12</v>
      </c>
      <c r="G17482" s="2"/>
    </row>
    <row r="17483" spans="1:26" customHeight="1" ht="36" hidden="true" outlineLevel="3">
      <c r="A17483" s="2" t="s">
        <v>33828</v>
      </c>
      <c r="B17483" s="3" t="s">
        <v>33829</v>
      </c>
      <c r="C17483" s="2"/>
      <c r="D17483" s="2" t="s">
        <v>16</v>
      </c>
      <c r="E17483" s="4">
        <f>230.00*(1-Z1%)</f>
        <v>230</v>
      </c>
      <c r="F17483" s="2">
        <v>8</v>
      </c>
      <c r="G17483" s="2"/>
    </row>
    <row r="17484" spans="1:26" customHeight="1" ht="36" hidden="true" outlineLevel="3">
      <c r="A17484" s="2" t="s">
        <v>33830</v>
      </c>
      <c r="B17484" s="3" t="s">
        <v>33831</v>
      </c>
      <c r="C17484" s="2"/>
      <c r="D17484" s="2" t="s">
        <v>16</v>
      </c>
      <c r="E17484" s="4">
        <f>220.00*(1-Z1%)</f>
        <v>220</v>
      </c>
      <c r="F17484" s="2">
        <v>4</v>
      </c>
      <c r="G17484" s="2"/>
    </row>
    <row r="17485" spans="1:26" customHeight="1" ht="36" hidden="true" outlineLevel="3">
      <c r="A17485" s="2" t="s">
        <v>33832</v>
      </c>
      <c r="B17485" s="3" t="s">
        <v>33833</v>
      </c>
      <c r="C17485" s="2"/>
      <c r="D17485" s="2" t="s">
        <v>16</v>
      </c>
      <c r="E17485" s="4">
        <f>480.00*(1-Z1%)</f>
        <v>480</v>
      </c>
      <c r="F17485" s="2">
        <v>15</v>
      </c>
      <c r="G17485" s="2"/>
    </row>
    <row r="17486" spans="1:26" customHeight="1" ht="36" hidden="true" outlineLevel="3">
      <c r="A17486" s="2" t="s">
        <v>33834</v>
      </c>
      <c r="B17486" s="3" t="s">
        <v>33835</v>
      </c>
      <c r="C17486" s="2"/>
      <c r="D17486" s="2" t="s">
        <v>16</v>
      </c>
      <c r="E17486" s="4">
        <f>430.00*(1-Z1%)</f>
        <v>430</v>
      </c>
      <c r="F17486" s="2">
        <v>15</v>
      </c>
      <c r="G17486" s="2"/>
    </row>
    <row r="17487" spans="1:26" customHeight="1" ht="36" hidden="true" outlineLevel="3">
      <c r="A17487" s="2" t="s">
        <v>33836</v>
      </c>
      <c r="B17487" s="3" t="s">
        <v>33837</v>
      </c>
      <c r="C17487" s="2"/>
      <c r="D17487" s="2" t="s">
        <v>16</v>
      </c>
      <c r="E17487" s="4">
        <f>195.00*(1-Z1%)</f>
        <v>195</v>
      </c>
      <c r="F17487" s="2">
        <v>9</v>
      </c>
      <c r="G17487" s="2"/>
    </row>
    <row r="17488" spans="1:26" customHeight="1" ht="36" hidden="true" outlineLevel="3">
      <c r="A17488" s="2" t="s">
        <v>33838</v>
      </c>
      <c r="B17488" s="3" t="s">
        <v>33839</v>
      </c>
      <c r="C17488" s="2"/>
      <c r="D17488" s="2" t="s">
        <v>16</v>
      </c>
      <c r="E17488" s="4">
        <f>310.00*(1-Z1%)</f>
        <v>310</v>
      </c>
      <c r="F17488" s="2">
        <v>10</v>
      </c>
      <c r="G17488" s="2"/>
    </row>
    <row r="17489" spans="1:26" customHeight="1" ht="36" hidden="true" outlineLevel="3">
      <c r="A17489" s="2" t="s">
        <v>33840</v>
      </c>
      <c r="B17489" s="3" t="s">
        <v>33841</v>
      </c>
      <c r="C17489" s="2"/>
      <c r="D17489" s="2" t="s">
        <v>16</v>
      </c>
      <c r="E17489" s="4">
        <f>290.00*(1-Z1%)</f>
        <v>290</v>
      </c>
      <c r="F17489" s="2">
        <v>10</v>
      </c>
      <c r="G17489" s="2"/>
    </row>
    <row r="17490" spans="1:26" customHeight="1" ht="36" hidden="true" outlineLevel="3">
      <c r="A17490" s="2" t="s">
        <v>33842</v>
      </c>
      <c r="B17490" s="3" t="s">
        <v>33843</v>
      </c>
      <c r="C17490" s="2"/>
      <c r="D17490" s="2" t="s">
        <v>16</v>
      </c>
      <c r="E17490" s="4">
        <f>250.00*(1-Z1%)</f>
        <v>250</v>
      </c>
      <c r="F17490" s="2">
        <v>5</v>
      </c>
      <c r="G17490" s="2"/>
    </row>
    <row r="17491" spans="1:26" customHeight="1" ht="36" hidden="true" outlineLevel="3">
      <c r="A17491" s="2" t="s">
        <v>33844</v>
      </c>
      <c r="B17491" s="3" t="s">
        <v>33845</v>
      </c>
      <c r="C17491" s="2"/>
      <c r="D17491" s="2" t="s">
        <v>16</v>
      </c>
      <c r="E17491" s="4">
        <f>310.00*(1-Z1%)</f>
        <v>310</v>
      </c>
      <c r="F17491" s="2">
        <v>6</v>
      </c>
      <c r="G17491" s="2"/>
    </row>
    <row r="17492" spans="1:26" customHeight="1" ht="36" hidden="true" outlineLevel="3">
      <c r="A17492" s="2" t="s">
        <v>33846</v>
      </c>
      <c r="B17492" s="3" t="s">
        <v>33847</v>
      </c>
      <c r="C17492" s="2"/>
      <c r="D17492" s="2" t="s">
        <v>16</v>
      </c>
      <c r="E17492" s="4">
        <f>610.00*(1-Z1%)</f>
        <v>610</v>
      </c>
      <c r="F17492" s="2">
        <v>8</v>
      </c>
      <c r="G17492" s="2"/>
    </row>
    <row r="17493" spans="1:26" customHeight="1" ht="36" hidden="true" outlineLevel="3">
      <c r="A17493" s="2" t="s">
        <v>33848</v>
      </c>
      <c r="B17493" s="3" t="s">
        <v>33849</v>
      </c>
      <c r="C17493" s="2"/>
      <c r="D17493" s="2" t="s">
        <v>16</v>
      </c>
      <c r="E17493" s="4">
        <f>570.00*(1-Z1%)</f>
        <v>570</v>
      </c>
      <c r="F17493" s="2">
        <v>3</v>
      </c>
      <c r="G17493" s="2"/>
    </row>
    <row r="17494" spans="1:26" customHeight="1" ht="36" hidden="true" outlineLevel="3">
      <c r="A17494" s="2" t="s">
        <v>33850</v>
      </c>
      <c r="B17494" s="3" t="s">
        <v>33851</v>
      </c>
      <c r="C17494" s="2"/>
      <c r="D17494" s="2" t="s">
        <v>16</v>
      </c>
      <c r="E17494" s="4">
        <f>150.00*(1-Z1%)</f>
        <v>150</v>
      </c>
      <c r="F17494" s="2">
        <v>2</v>
      </c>
      <c r="G17494" s="2"/>
    </row>
    <row r="17495" spans="1:26" customHeight="1" ht="36" hidden="true" outlineLevel="3">
      <c r="A17495" s="2" t="s">
        <v>33852</v>
      </c>
      <c r="B17495" s="3" t="s">
        <v>33853</v>
      </c>
      <c r="C17495" s="2"/>
      <c r="D17495" s="2" t="s">
        <v>16</v>
      </c>
      <c r="E17495" s="4">
        <f>630.00*(1-Z1%)</f>
        <v>630</v>
      </c>
      <c r="F17495" s="2">
        <v>3</v>
      </c>
      <c r="G17495" s="2"/>
    </row>
    <row r="17496" spans="1:26" customHeight="1" ht="36" hidden="true" outlineLevel="3">
      <c r="A17496" s="2" t="s">
        <v>33854</v>
      </c>
      <c r="B17496" s="3" t="s">
        <v>33855</v>
      </c>
      <c r="C17496" s="2"/>
      <c r="D17496" s="2" t="s">
        <v>16</v>
      </c>
      <c r="E17496" s="4">
        <f>100.00*(1-Z1%)</f>
        <v>100</v>
      </c>
      <c r="F17496" s="2">
        <v>2</v>
      </c>
      <c r="G17496" s="2"/>
    </row>
    <row r="17497" spans="1:26" customHeight="1" ht="36" hidden="true" outlineLevel="3">
      <c r="A17497" s="2" t="s">
        <v>33856</v>
      </c>
      <c r="B17497" s="3" t="s">
        <v>33857</v>
      </c>
      <c r="C17497" s="2"/>
      <c r="D17497" s="2" t="s">
        <v>16</v>
      </c>
      <c r="E17497" s="4">
        <f>130.00*(1-Z1%)</f>
        <v>130</v>
      </c>
      <c r="F17497" s="2">
        <v>3</v>
      </c>
      <c r="G17497" s="2"/>
    </row>
    <row r="17498" spans="1:26" customHeight="1" ht="18" hidden="true" outlineLevel="3">
      <c r="A17498" s="2" t="s">
        <v>33858</v>
      </c>
      <c r="B17498" s="3" t="s">
        <v>33859</v>
      </c>
      <c r="C17498" s="2"/>
      <c r="D17498" s="2" t="s">
        <v>16</v>
      </c>
      <c r="E17498" s="4">
        <f>300.00*(1-Z1%)</f>
        <v>300</v>
      </c>
      <c r="F17498" s="2">
        <v>5</v>
      </c>
      <c r="G17498" s="2"/>
    </row>
    <row r="17499" spans="1:26" customHeight="1" ht="18" hidden="true" outlineLevel="3">
      <c r="A17499" s="2" t="s">
        <v>33860</v>
      </c>
      <c r="B17499" s="3" t="s">
        <v>33861</v>
      </c>
      <c r="C17499" s="2"/>
      <c r="D17499" s="2" t="s">
        <v>16</v>
      </c>
      <c r="E17499" s="4">
        <f>70.00*(1-Z1%)</f>
        <v>70</v>
      </c>
      <c r="F17499" s="2">
        <v>3</v>
      </c>
      <c r="G17499" s="2"/>
    </row>
    <row r="17500" spans="1:26" customHeight="1" ht="36" hidden="true" outlineLevel="3">
      <c r="A17500" s="2" t="s">
        <v>33862</v>
      </c>
      <c r="B17500" s="3" t="s">
        <v>33863</v>
      </c>
      <c r="C17500" s="2"/>
      <c r="D17500" s="2" t="s">
        <v>16</v>
      </c>
      <c r="E17500" s="4">
        <f>90.00*(1-Z1%)</f>
        <v>90</v>
      </c>
      <c r="F17500" s="2">
        <v>5</v>
      </c>
      <c r="G17500" s="2"/>
    </row>
    <row r="17501" spans="1:26" customHeight="1" ht="36" hidden="true" outlineLevel="3">
      <c r="A17501" s="2" t="s">
        <v>33864</v>
      </c>
      <c r="B17501" s="3" t="s">
        <v>33865</v>
      </c>
      <c r="C17501" s="2"/>
      <c r="D17501" s="2" t="s">
        <v>16</v>
      </c>
      <c r="E17501" s="4">
        <f>250.00*(1-Z1%)</f>
        <v>250</v>
      </c>
      <c r="F17501" s="2">
        <v>8</v>
      </c>
      <c r="G17501" s="2"/>
    </row>
    <row r="17502" spans="1:26" customHeight="1" ht="36" hidden="true" outlineLevel="3">
      <c r="A17502" s="2" t="s">
        <v>33866</v>
      </c>
      <c r="B17502" s="3" t="s">
        <v>33867</v>
      </c>
      <c r="C17502" s="2"/>
      <c r="D17502" s="2" t="s">
        <v>16</v>
      </c>
      <c r="E17502" s="4">
        <f>860.00*(1-Z1%)</f>
        <v>860</v>
      </c>
      <c r="F17502" s="2">
        <v>1</v>
      </c>
      <c r="G17502" s="2"/>
    </row>
    <row r="17503" spans="1:26" customHeight="1" ht="36" hidden="true" outlineLevel="3">
      <c r="A17503" s="2" t="s">
        <v>33868</v>
      </c>
      <c r="B17503" s="3" t="s">
        <v>33869</v>
      </c>
      <c r="C17503" s="2"/>
      <c r="D17503" s="2" t="s">
        <v>16</v>
      </c>
      <c r="E17503" s="4">
        <f>850.00*(1-Z1%)</f>
        <v>850</v>
      </c>
      <c r="F17503" s="2">
        <v>3</v>
      </c>
      <c r="G17503" s="2"/>
    </row>
    <row r="17504" spans="1:26" customHeight="1" ht="36" hidden="true" outlineLevel="3">
      <c r="A17504" s="2" t="s">
        <v>33870</v>
      </c>
      <c r="B17504" s="3" t="s">
        <v>33871</v>
      </c>
      <c r="C17504" s="2"/>
      <c r="D17504" s="2" t="s">
        <v>16</v>
      </c>
      <c r="E17504" s="4">
        <f>280.00*(1-Z1%)</f>
        <v>280</v>
      </c>
      <c r="F17504" s="2">
        <v>1</v>
      </c>
      <c r="G17504" s="2"/>
    </row>
    <row r="17505" spans="1:26" customHeight="1" ht="18" hidden="true" outlineLevel="3">
      <c r="A17505" s="2" t="s">
        <v>33872</v>
      </c>
      <c r="B17505" s="3" t="s">
        <v>33873</v>
      </c>
      <c r="C17505" s="2"/>
      <c r="D17505" s="2" t="s">
        <v>16</v>
      </c>
      <c r="E17505" s="4">
        <f>200.00*(1-Z1%)</f>
        <v>200</v>
      </c>
      <c r="F17505" s="2">
        <v>3</v>
      </c>
      <c r="G17505" s="2"/>
    </row>
    <row r="17506" spans="1:26" customHeight="1" ht="36" hidden="true" outlineLevel="3">
      <c r="A17506" s="2" t="s">
        <v>33874</v>
      </c>
      <c r="B17506" s="3" t="s">
        <v>33875</v>
      </c>
      <c r="C17506" s="2"/>
      <c r="D17506" s="2" t="s">
        <v>16</v>
      </c>
      <c r="E17506" s="4">
        <f>590.00*(1-Z1%)</f>
        <v>590</v>
      </c>
      <c r="F17506" s="2">
        <v>6</v>
      </c>
      <c r="G17506" s="2"/>
    </row>
    <row r="17507" spans="1:26" customHeight="1" ht="36" hidden="true" outlineLevel="3">
      <c r="A17507" s="2" t="s">
        <v>33876</v>
      </c>
      <c r="B17507" s="3" t="s">
        <v>33877</v>
      </c>
      <c r="C17507" s="2"/>
      <c r="D17507" s="2" t="s">
        <v>16</v>
      </c>
      <c r="E17507" s="4">
        <f>190.00*(1-Z1%)</f>
        <v>190</v>
      </c>
      <c r="F17507" s="2">
        <v>1</v>
      </c>
      <c r="G17507" s="2"/>
    </row>
    <row r="17508" spans="1:26" customHeight="1" ht="36" hidden="true" outlineLevel="3">
      <c r="A17508" s="2" t="s">
        <v>33878</v>
      </c>
      <c r="B17508" s="3" t="s">
        <v>33879</v>
      </c>
      <c r="C17508" s="2"/>
      <c r="D17508" s="2" t="s">
        <v>16</v>
      </c>
      <c r="E17508" s="4">
        <f>390.00*(1-Z1%)</f>
        <v>390</v>
      </c>
      <c r="F17508" s="2">
        <v>8</v>
      </c>
      <c r="G17508" s="2"/>
    </row>
    <row r="17509" spans="1:26" customHeight="1" ht="36" hidden="true" outlineLevel="3">
      <c r="A17509" s="2" t="s">
        <v>33880</v>
      </c>
      <c r="B17509" s="3" t="s">
        <v>33881</v>
      </c>
      <c r="C17509" s="2"/>
      <c r="D17509" s="2" t="s">
        <v>16</v>
      </c>
      <c r="E17509" s="4">
        <f>390.00*(1-Z1%)</f>
        <v>390</v>
      </c>
      <c r="F17509" s="2">
        <v>6</v>
      </c>
      <c r="G17509" s="2"/>
    </row>
    <row r="17510" spans="1:26" customHeight="1" ht="36" hidden="true" outlineLevel="3">
      <c r="A17510" s="2" t="s">
        <v>33882</v>
      </c>
      <c r="B17510" s="3" t="s">
        <v>33883</v>
      </c>
      <c r="C17510" s="2"/>
      <c r="D17510" s="2" t="s">
        <v>16</v>
      </c>
      <c r="E17510" s="4">
        <f>490.00*(1-Z1%)</f>
        <v>490</v>
      </c>
      <c r="F17510" s="2">
        <v>3</v>
      </c>
      <c r="G17510" s="2"/>
    </row>
    <row r="17511" spans="1:26" customHeight="1" ht="36" hidden="true" outlineLevel="3">
      <c r="A17511" s="2" t="s">
        <v>33884</v>
      </c>
      <c r="B17511" s="3" t="s">
        <v>33885</v>
      </c>
      <c r="C17511" s="2"/>
      <c r="D17511" s="2" t="s">
        <v>16</v>
      </c>
      <c r="E17511" s="4">
        <f>530.00*(1-Z1%)</f>
        <v>530</v>
      </c>
      <c r="F17511" s="2">
        <v>3</v>
      </c>
      <c r="G17511" s="2"/>
    </row>
    <row r="17512" spans="1:26" customHeight="1" ht="36" hidden="true" outlineLevel="3">
      <c r="A17512" s="2" t="s">
        <v>33886</v>
      </c>
      <c r="B17512" s="3" t="s">
        <v>33887</v>
      </c>
      <c r="C17512" s="2"/>
      <c r="D17512" s="2" t="s">
        <v>16</v>
      </c>
      <c r="E17512" s="4">
        <f>510.00*(1-Z1%)</f>
        <v>510</v>
      </c>
      <c r="F17512" s="2">
        <v>9</v>
      </c>
      <c r="G17512" s="2"/>
    </row>
    <row r="17513" spans="1:26" customHeight="1" ht="36" hidden="true" outlineLevel="3">
      <c r="A17513" s="2" t="s">
        <v>33888</v>
      </c>
      <c r="B17513" s="3" t="s">
        <v>33889</v>
      </c>
      <c r="C17513" s="2"/>
      <c r="D17513" s="2" t="s">
        <v>16</v>
      </c>
      <c r="E17513" s="4">
        <f>570.00*(1-Z1%)</f>
        <v>570</v>
      </c>
      <c r="F17513" s="2">
        <v>1</v>
      </c>
      <c r="G17513" s="2"/>
    </row>
    <row r="17514" spans="1:26" customHeight="1" ht="36" hidden="true" outlineLevel="3">
      <c r="A17514" s="2" t="s">
        <v>33890</v>
      </c>
      <c r="B17514" s="3" t="s">
        <v>33891</v>
      </c>
      <c r="C17514" s="2"/>
      <c r="D17514" s="2" t="s">
        <v>16</v>
      </c>
      <c r="E17514" s="4">
        <f>670.00*(1-Z1%)</f>
        <v>670</v>
      </c>
      <c r="F17514" s="2">
        <v>8</v>
      </c>
      <c r="G17514" s="2"/>
    </row>
    <row r="17515" spans="1:26" customHeight="1" ht="36" hidden="true" outlineLevel="3">
      <c r="A17515" s="2" t="s">
        <v>33892</v>
      </c>
      <c r="B17515" s="3" t="s">
        <v>33893</v>
      </c>
      <c r="C17515" s="2"/>
      <c r="D17515" s="2" t="s">
        <v>16</v>
      </c>
      <c r="E17515" s="4">
        <f>510.00*(1-Z1%)</f>
        <v>510</v>
      </c>
      <c r="F17515" s="2">
        <v>6</v>
      </c>
      <c r="G17515" s="2"/>
    </row>
    <row r="17516" spans="1:26" customHeight="1" ht="36" hidden="true" outlineLevel="3">
      <c r="A17516" s="2" t="s">
        <v>33894</v>
      </c>
      <c r="B17516" s="3" t="s">
        <v>33895</v>
      </c>
      <c r="C17516" s="2"/>
      <c r="D17516" s="2" t="s">
        <v>16</v>
      </c>
      <c r="E17516" s="4">
        <f>510.00*(1-Z1%)</f>
        <v>510</v>
      </c>
      <c r="F17516" s="2">
        <v>3</v>
      </c>
      <c r="G17516" s="2"/>
    </row>
    <row r="17517" spans="1:26" customHeight="1" ht="36" hidden="true" outlineLevel="3">
      <c r="A17517" s="2" t="s">
        <v>33896</v>
      </c>
      <c r="B17517" s="3" t="s">
        <v>33897</v>
      </c>
      <c r="C17517" s="2"/>
      <c r="D17517" s="2" t="s">
        <v>16</v>
      </c>
      <c r="E17517" s="4">
        <f>650.00*(1-Z1%)</f>
        <v>650</v>
      </c>
      <c r="F17517" s="2">
        <v>7</v>
      </c>
      <c r="G17517" s="2"/>
    </row>
    <row r="17518" spans="1:26" customHeight="1" ht="36" hidden="true" outlineLevel="3">
      <c r="A17518" s="2" t="s">
        <v>33898</v>
      </c>
      <c r="B17518" s="3" t="s">
        <v>33899</v>
      </c>
      <c r="C17518" s="2"/>
      <c r="D17518" s="2" t="s">
        <v>16</v>
      </c>
      <c r="E17518" s="4">
        <f>680.00*(1-Z1%)</f>
        <v>680</v>
      </c>
      <c r="F17518" s="2">
        <v>3</v>
      </c>
      <c r="G17518" s="2"/>
    </row>
    <row r="17519" spans="1:26" customHeight="1" ht="18" hidden="true" outlineLevel="3">
      <c r="A17519" s="2" t="s">
        <v>33900</v>
      </c>
      <c r="B17519" s="3" t="s">
        <v>33901</v>
      </c>
      <c r="C17519" s="2"/>
      <c r="D17519" s="2" t="s">
        <v>16</v>
      </c>
      <c r="E17519" s="4">
        <f>350.00*(1-Z1%)</f>
        <v>350</v>
      </c>
      <c r="F17519" s="2">
        <v>2</v>
      </c>
      <c r="G17519" s="2"/>
    </row>
    <row r="17520" spans="1:26" customHeight="1" ht="35" hidden="true" outlineLevel="3">
      <c r="A17520" s="5" t="s">
        <v>33902</v>
      </c>
      <c r="B17520" s="5"/>
      <c r="C17520" s="5"/>
      <c r="D17520" s="5"/>
      <c r="E17520" s="5"/>
      <c r="F17520" s="5"/>
      <c r="G17520" s="5"/>
    </row>
    <row r="17521" spans="1:26" customHeight="1" ht="18" hidden="true" outlineLevel="3">
      <c r="A17521" s="2" t="s">
        <v>33903</v>
      </c>
      <c r="B17521" s="3" t="s">
        <v>33904</v>
      </c>
      <c r="C17521" s="2"/>
      <c r="D17521" s="2" t="s">
        <v>16</v>
      </c>
      <c r="E17521" s="4">
        <f>70.00*(1-Z1%)</f>
        <v>70</v>
      </c>
      <c r="F17521" s="2">
        <v>5</v>
      </c>
      <c r="G17521" s="2"/>
    </row>
    <row r="17522" spans="1:26" customHeight="1" ht="36" hidden="true" outlineLevel="3">
      <c r="A17522" s="2" t="s">
        <v>33905</v>
      </c>
      <c r="B17522" s="3" t="s">
        <v>33906</v>
      </c>
      <c r="C17522" s="2"/>
      <c r="D17522" s="2" t="s">
        <v>16</v>
      </c>
      <c r="E17522" s="4">
        <f>90.00*(1-Z1%)</f>
        <v>90</v>
      </c>
      <c r="F17522" s="2">
        <v>4</v>
      </c>
      <c r="G17522" s="2"/>
    </row>
    <row r="17523" spans="1:26" customHeight="1" ht="18" hidden="true" outlineLevel="3">
      <c r="A17523" s="2" t="s">
        <v>33907</v>
      </c>
      <c r="B17523" s="3" t="s">
        <v>33908</v>
      </c>
      <c r="C17523" s="2"/>
      <c r="D17523" s="2" t="s">
        <v>16</v>
      </c>
      <c r="E17523" s="4">
        <f>140.00*(1-Z1%)</f>
        <v>140</v>
      </c>
      <c r="F17523" s="2">
        <v>5</v>
      </c>
      <c r="G17523" s="2"/>
    </row>
    <row r="17524" spans="1:26" customHeight="1" ht="18" hidden="true" outlineLevel="3">
      <c r="A17524" s="2" t="s">
        <v>33909</v>
      </c>
      <c r="B17524" s="3" t="s">
        <v>33910</v>
      </c>
      <c r="C17524" s="2"/>
      <c r="D17524" s="2" t="s">
        <v>16</v>
      </c>
      <c r="E17524" s="4">
        <f>120.00*(1-Z1%)</f>
        <v>120</v>
      </c>
      <c r="F17524" s="2">
        <v>3</v>
      </c>
      <c r="G17524" s="2"/>
    </row>
    <row r="17525" spans="1:26" customHeight="1" ht="36" hidden="true" outlineLevel="3">
      <c r="A17525" s="2" t="s">
        <v>33911</v>
      </c>
      <c r="B17525" s="3" t="s">
        <v>33912</v>
      </c>
      <c r="C17525" s="2"/>
      <c r="D17525" s="2" t="s">
        <v>16</v>
      </c>
      <c r="E17525" s="4">
        <f>140.00*(1-Z1%)</f>
        <v>140</v>
      </c>
      <c r="F17525" s="2">
        <v>2</v>
      </c>
      <c r="G17525" s="2"/>
    </row>
    <row r="17526" spans="1:26" customHeight="1" ht="36" hidden="true" outlineLevel="3">
      <c r="A17526" s="2" t="s">
        <v>33913</v>
      </c>
      <c r="B17526" s="3" t="s">
        <v>33914</v>
      </c>
      <c r="C17526" s="2"/>
      <c r="D17526" s="2" t="s">
        <v>16</v>
      </c>
      <c r="E17526" s="4">
        <f>210.00*(1-Z1%)</f>
        <v>210</v>
      </c>
      <c r="F17526" s="2">
        <v>5</v>
      </c>
      <c r="G17526" s="2"/>
    </row>
    <row r="17527" spans="1:26" customHeight="1" ht="18" hidden="true" outlineLevel="3">
      <c r="A17527" s="2" t="s">
        <v>33915</v>
      </c>
      <c r="B17527" s="3" t="s">
        <v>33916</v>
      </c>
      <c r="C17527" s="2"/>
      <c r="D17527" s="2" t="s">
        <v>16</v>
      </c>
      <c r="E17527" s="4">
        <f>110.00*(1-Z1%)</f>
        <v>110</v>
      </c>
      <c r="F17527" s="2">
        <v>3</v>
      </c>
      <c r="G17527" s="2"/>
    </row>
    <row r="17528" spans="1:26" customHeight="1" ht="36" hidden="true" outlineLevel="3">
      <c r="A17528" s="2" t="s">
        <v>33917</v>
      </c>
      <c r="B17528" s="3" t="s">
        <v>33918</v>
      </c>
      <c r="C17528" s="2"/>
      <c r="D17528" s="2" t="s">
        <v>16</v>
      </c>
      <c r="E17528" s="4">
        <f>190.00*(1-Z1%)</f>
        <v>190</v>
      </c>
      <c r="F17528" s="2">
        <v>1</v>
      </c>
      <c r="G17528" s="2"/>
    </row>
    <row r="17529" spans="1:26" customHeight="1" ht="36" hidden="true" outlineLevel="3">
      <c r="A17529" s="2" t="s">
        <v>33919</v>
      </c>
      <c r="B17529" s="3" t="s">
        <v>33920</v>
      </c>
      <c r="C17529" s="2"/>
      <c r="D17529" s="2" t="s">
        <v>16</v>
      </c>
      <c r="E17529" s="4">
        <f>190.00*(1-Z1%)</f>
        <v>190</v>
      </c>
      <c r="F17529" s="2">
        <v>4</v>
      </c>
      <c r="G17529" s="2"/>
    </row>
    <row r="17530" spans="1:26" customHeight="1" ht="36" hidden="true" outlineLevel="3">
      <c r="A17530" s="2" t="s">
        <v>33921</v>
      </c>
      <c r="B17530" s="3" t="s">
        <v>33922</v>
      </c>
      <c r="C17530" s="2"/>
      <c r="D17530" s="2" t="s">
        <v>16</v>
      </c>
      <c r="E17530" s="4">
        <f>190.00*(1-Z1%)</f>
        <v>190</v>
      </c>
      <c r="F17530" s="2">
        <v>3</v>
      </c>
      <c r="G17530" s="2"/>
    </row>
    <row r="17531" spans="1:26" customHeight="1" ht="36" hidden="true" outlineLevel="3">
      <c r="A17531" s="2" t="s">
        <v>33923</v>
      </c>
      <c r="B17531" s="3" t="s">
        <v>33924</v>
      </c>
      <c r="C17531" s="2"/>
      <c r="D17531" s="2" t="s">
        <v>16</v>
      </c>
      <c r="E17531" s="4">
        <f>100.00*(1-Z1%)</f>
        <v>100</v>
      </c>
      <c r="F17531" s="2">
        <v>3</v>
      </c>
      <c r="G17531" s="2"/>
    </row>
    <row r="17532" spans="1:26" customHeight="1" ht="36" hidden="true" outlineLevel="3">
      <c r="A17532" s="2" t="s">
        <v>33925</v>
      </c>
      <c r="B17532" s="3" t="s">
        <v>33926</v>
      </c>
      <c r="C17532" s="2"/>
      <c r="D17532" s="2" t="s">
        <v>16</v>
      </c>
      <c r="E17532" s="4">
        <f>140.00*(1-Z1%)</f>
        <v>140</v>
      </c>
      <c r="F17532" s="2">
        <v>1</v>
      </c>
      <c r="G17532" s="2"/>
    </row>
    <row r="17533" spans="1:26" customHeight="1" ht="36" hidden="true" outlineLevel="3">
      <c r="A17533" s="2" t="s">
        <v>33927</v>
      </c>
      <c r="B17533" s="3" t="s">
        <v>33928</v>
      </c>
      <c r="C17533" s="2"/>
      <c r="D17533" s="2" t="s">
        <v>16</v>
      </c>
      <c r="E17533" s="4">
        <f>160.00*(1-Z1%)</f>
        <v>160</v>
      </c>
      <c r="F17533" s="2">
        <v>1</v>
      </c>
      <c r="G17533" s="2"/>
    </row>
    <row r="17534" spans="1:26" customHeight="1" ht="36" hidden="true" outlineLevel="3">
      <c r="A17534" s="2" t="s">
        <v>33929</v>
      </c>
      <c r="B17534" s="3" t="s">
        <v>33930</v>
      </c>
      <c r="C17534" s="2"/>
      <c r="D17534" s="2" t="s">
        <v>16</v>
      </c>
      <c r="E17534" s="4">
        <f>150.00*(1-Z1%)</f>
        <v>150</v>
      </c>
      <c r="F17534" s="2">
        <v>8</v>
      </c>
      <c r="G17534" s="2"/>
    </row>
    <row r="17535" spans="1:26" customHeight="1" ht="36" hidden="true" outlineLevel="3">
      <c r="A17535" s="2" t="s">
        <v>33931</v>
      </c>
      <c r="B17535" s="3" t="s">
        <v>33932</v>
      </c>
      <c r="C17535" s="2"/>
      <c r="D17535" s="2" t="s">
        <v>16</v>
      </c>
      <c r="E17535" s="4">
        <f>140.00*(1-Z1%)</f>
        <v>140</v>
      </c>
      <c r="F17535" s="2">
        <v>3</v>
      </c>
      <c r="G17535" s="2"/>
    </row>
    <row r="17536" spans="1:26" customHeight="1" ht="36" hidden="true" outlineLevel="3">
      <c r="A17536" s="2" t="s">
        <v>33933</v>
      </c>
      <c r="B17536" s="3" t="s">
        <v>33934</v>
      </c>
      <c r="C17536" s="2"/>
      <c r="D17536" s="2" t="s">
        <v>16</v>
      </c>
      <c r="E17536" s="4">
        <f>100.00*(1-Z1%)</f>
        <v>100</v>
      </c>
      <c r="F17536" s="2">
        <v>4</v>
      </c>
      <c r="G17536" s="2"/>
    </row>
    <row r="17537" spans="1:26" customHeight="1" ht="36" hidden="true" outlineLevel="3">
      <c r="A17537" s="2" t="s">
        <v>33935</v>
      </c>
      <c r="B17537" s="3" t="s">
        <v>33936</v>
      </c>
      <c r="C17537" s="2"/>
      <c r="D17537" s="2" t="s">
        <v>16</v>
      </c>
      <c r="E17537" s="4">
        <f>100.00*(1-Z1%)</f>
        <v>100</v>
      </c>
      <c r="F17537" s="2">
        <v>3</v>
      </c>
      <c r="G17537" s="2"/>
    </row>
    <row r="17538" spans="1:26" customHeight="1" ht="36" hidden="true" outlineLevel="3">
      <c r="A17538" s="2" t="s">
        <v>33937</v>
      </c>
      <c r="B17538" s="3" t="s">
        <v>33938</v>
      </c>
      <c r="C17538" s="2"/>
      <c r="D17538" s="2" t="s">
        <v>16</v>
      </c>
      <c r="E17538" s="4">
        <f>170.00*(1-Z1%)</f>
        <v>170</v>
      </c>
      <c r="F17538" s="2">
        <v>3</v>
      </c>
      <c r="G17538" s="2"/>
    </row>
    <row r="17539" spans="1:26" customHeight="1" ht="18" hidden="true" outlineLevel="3">
      <c r="A17539" s="2" t="s">
        <v>33939</v>
      </c>
      <c r="B17539" s="3" t="s">
        <v>33940</v>
      </c>
      <c r="C17539" s="2"/>
      <c r="D17539" s="2" t="s">
        <v>16</v>
      </c>
      <c r="E17539" s="4">
        <f>140.00*(1-Z1%)</f>
        <v>140</v>
      </c>
      <c r="F17539" s="2">
        <v>3</v>
      </c>
      <c r="G17539" s="2"/>
    </row>
    <row r="17540" spans="1:26" customHeight="1" ht="36" hidden="true" outlineLevel="3">
      <c r="A17540" s="2" t="s">
        <v>33941</v>
      </c>
      <c r="B17540" s="3" t="s">
        <v>33942</v>
      </c>
      <c r="C17540" s="2"/>
      <c r="D17540" s="2" t="s">
        <v>16</v>
      </c>
      <c r="E17540" s="4">
        <f>680.00*(1-Z1%)</f>
        <v>680</v>
      </c>
      <c r="F17540" s="2">
        <v>1</v>
      </c>
      <c r="G17540" s="2"/>
    </row>
    <row r="17541" spans="1:26" customHeight="1" ht="36" hidden="true" outlineLevel="3">
      <c r="A17541" s="2" t="s">
        <v>33943</v>
      </c>
      <c r="B17541" s="3" t="s">
        <v>33944</v>
      </c>
      <c r="C17541" s="2"/>
      <c r="D17541" s="2" t="s">
        <v>16</v>
      </c>
      <c r="E17541" s="4">
        <f>680.00*(1-Z1%)</f>
        <v>680</v>
      </c>
      <c r="F17541" s="2">
        <v>1</v>
      </c>
      <c r="G17541" s="2"/>
    </row>
    <row r="17542" spans="1:26" customHeight="1" ht="36" hidden="true" outlineLevel="3">
      <c r="A17542" s="2" t="s">
        <v>33945</v>
      </c>
      <c r="B17542" s="3" t="s">
        <v>33946</v>
      </c>
      <c r="C17542" s="2"/>
      <c r="D17542" s="2" t="s">
        <v>16</v>
      </c>
      <c r="E17542" s="4">
        <f>680.00*(1-Z1%)</f>
        <v>680</v>
      </c>
      <c r="F17542" s="2">
        <v>1</v>
      </c>
      <c r="G17542" s="2"/>
    </row>
    <row r="17543" spans="1:26" customHeight="1" ht="36" hidden="true" outlineLevel="3">
      <c r="A17543" s="2" t="s">
        <v>33947</v>
      </c>
      <c r="B17543" s="3" t="s">
        <v>33948</v>
      </c>
      <c r="C17543" s="2"/>
      <c r="D17543" s="2" t="s">
        <v>16</v>
      </c>
      <c r="E17543" s="4">
        <f>690.00*(1-Z1%)</f>
        <v>690</v>
      </c>
      <c r="F17543" s="2">
        <v>2</v>
      </c>
      <c r="G17543" s="2"/>
    </row>
    <row r="17544" spans="1:26" customHeight="1" ht="36" hidden="true" outlineLevel="3">
      <c r="A17544" s="2" t="s">
        <v>33949</v>
      </c>
      <c r="B17544" s="3" t="s">
        <v>33950</v>
      </c>
      <c r="C17544" s="2"/>
      <c r="D17544" s="2" t="s">
        <v>16</v>
      </c>
      <c r="E17544" s="4">
        <f>130.00*(1-Z1%)</f>
        <v>130</v>
      </c>
      <c r="F17544" s="2">
        <v>2</v>
      </c>
      <c r="G17544" s="2"/>
    </row>
    <row r="17545" spans="1:26" customHeight="1" ht="36" hidden="true" outlineLevel="3">
      <c r="A17545" s="2" t="s">
        <v>33951</v>
      </c>
      <c r="B17545" s="3" t="s">
        <v>33952</v>
      </c>
      <c r="C17545" s="2"/>
      <c r="D17545" s="2" t="s">
        <v>16</v>
      </c>
      <c r="E17545" s="4">
        <f>220.00*(1-Z1%)</f>
        <v>220</v>
      </c>
      <c r="F17545" s="2">
        <v>2</v>
      </c>
      <c r="G17545" s="2"/>
    </row>
    <row r="17546" spans="1:26" customHeight="1" ht="36" hidden="true" outlineLevel="3">
      <c r="A17546" s="2" t="s">
        <v>33953</v>
      </c>
      <c r="B17546" s="3" t="s">
        <v>33954</v>
      </c>
      <c r="C17546" s="2"/>
      <c r="D17546" s="2" t="s">
        <v>16</v>
      </c>
      <c r="E17546" s="4">
        <f>380.00*(1-Z1%)</f>
        <v>380</v>
      </c>
      <c r="F17546" s="2">
        <v>3</v>
      </c>
      <c r="G17546" s="2"/>
    </row>
    <row r="17547" spans="1:26" customHeight="1" ht="36" hidden="true" outlineLevel="3">
      <c r="A17547" s="2" t="s">
        <v>33955</v>
      </c>
      <c r="B17547" s="3" t="s">
        <v>33956</v>
      </c>
      <c r="C17547" s="2"/>
      <c r="D17547" s="2" t="s">
        <v>16</v>
      </c>
      <c r="E17547" s="4">
        <f>380.00*(1-Z1%)</f>
        <v>380</v>
      </c>
      <c r="F17547" s="2">
        <v>1</v>
      </c>
      <c r="G17547" s="2"/>
    </row>
    <row r="17548" spans="1:26" customHeight="1" ht="36" hidden="true" outlineLevel="3">
      <c r="A17548" s="2" t="s">
        <v>33957</v>
      </c>
      <c r="B17548" s="3" t="s">
        <v>33958</v>
      </c>
      <c r="C17548" s="2"/>
      <c r="D17548" s="2" t="s">
        <v>16</v>
      </c>
      <c r="E17548" s="4">
        <f>390.00*(1-Z1%)</f>
        <v>390</v>
      </c>
      <c r="F17548" s="2">
        <v>1</v>
      </c>
      <c r="G17548" s="2"/>
    </row>
    <row r="17549" spans="1:26" customHeight="1" ht="36" hidden="true" outlineLevel="3">
      <c r="A17549" s="2" t="s">
        <v>33959</v>
      </c>
      <c r="B17549" s="3" t="s">
        <v>33960</v>
      </c>
      <c r="C17549" s="2"/>
      <c r="D17549" s="2" t="s">
        <v>16</v>
      </c>
      <c r="E17549" s="4">
        <f>650.00*(1-Z1%)</f>
        <v>650</v>
      </c>
      <c r="F17549" s="2">
        <v>1</v>
      </c>
      <c r="G17549" s="2"/>
    </row>
    <row r="17550" spans="1:26" customHeight="1" ht="36" hidden="true" outlineLevel="3">
      <c r="A17550" s="2" t="s">
        <v>33961</v>
      </c>
      <c r="B17550" s="3" t="s">
        <v>33962</v>
      </c>
      <c r="C17550" s="2"/>
      <c r="D17550" s="2" t="s">
        <v>16</v>
      </c>
      <c r="E17550" s="4">
        <f>650.00*(1-Z1%)</f>
        <v>650</v>
      </c>
      <c r="F17550" s="2">
        <v>2</v>
      </c>
      <c r="G17550" s="2"/>
    </row>
    <row r="17551" spans="1:26" customHeight="1" ht="18" hidden="true" outlineLevel="3">
      <c r="A17551" s="2" t="s">
        <v>33963</v>
      </c>
      <c r="B17551" s="3" t="s">
        <v>33964</v>
      </c>
      <c r="C17551" s="2"/>
      <c r="D17551" s="2" t="s">
        <v>16</v>
      </c>
      <c r="E17551" s="4">
        <f>750.00*(1-Z1%)</f>
        <v>750</v>
      </c>
      <c r="F17551" s="2">
        <v>2</v>
      </c>
      <c r="G17551" s="2"/>
    </row>
    <row r="17552" spans="1:26" customHeight="1" ht="36" hidden="true" outlineLevel="3">
      <c r="A17552" s="2" t="s">
        <v>33965</v>
      </c>
      <c r="B17552" s="3" t="s">
        <v>33966</v>
      </c>
      <c r="C17552" s="2"/>
      <c r="D17552" s="2" t="s">
        <v>16</v>
      </c>
      <c r="E17552" s="4">
        <f>240.00*(1-Z1%)</f>
        <v>240</v>
      </c>
      <c r="F17552" s="2">
        <v>3</v>
      </c>
      <c r="G17552" s="2"/>
    </row>
    <row r="17553" spans="1:26" customHeight="1" ht="36" hidden="true" outlineLevel="3">
      <c r="A17553" s="2" t="s">
        <v>33967</v>
      </c>
      <c r="B17553" s="3" t="s">
        <v>33968</v>
      </c>
      <c r="C17553" s="2"/>
      <c r="D17553" s="2" t="s">
        <v>16</v>
      </c>
      <c r="E17553" s="4">
        <f>1150.00*(1-Z1%)</f>
        <v>1150</v>
      </c>
      <c r="F17553" s="2">
        <v>2</v>
      </c>
      <c r="G17553" s="2"/>
    </row>
    <row r="17554" spans="1:26" customHeight="1" ht="36" hidden="true" outlineLevel="3">
      <c r="A17554" s="2" t="s">
        <v>33969</v>
      </c>
      <c r="B17554" s="3" t="s">
        <v>33970</v>
      </c>
      <c r="C17554" s="2"/>
      <c r="D17554" s="2" t="s">
        <v>16</v>
      </c>
      <c r="E17554" s="4">
        <f>160.00*(1-Z1%)</f>
        <v>160</v>
      </c>
      <c r="F17554" s="2">
        <v>3</v>
      </c>
      <c r="G17554" s="2"/>
    </row>
    <row r="17555" spans="1:26" customHeight="1" ht="36" hidden="true" outlineLevel="3">
      <c r="A17555" s="2" t="s">
        <v>33971</v>
      </c>
      <c r="B17555" s="3" t="s">
        <v>33972</v>
      </c>
      <c r="C17555" s="2"/>
      <c r="D17555" s="2" t="s">
        <v>16</v>
      </c>
      <c r="E17555" s="4">
        <f>150.00*(1-Z1%)</f>
        <v>150</v>
      </c>
      <c r="F17555" s="2">
        <v>1</v>
      </c>
      <c r="G17555" s="2"/>
    </row>
    <row r="17556" spans="1:26" customHeight="1" ht="36" hidden="true" outlineLevel="3">
      <c r="A17556" s="2" t="s">
        <v>33973</v>
      </c>
      <c r="B17556" s="3" t="s">
        <v>33974</v>
      </c>
      <c r="C17556" s="2"/>
      <c r="D17556" s="2" t="s">
        <v>16</v>
      </c>
      <c r="E17556" s="4">
        <f>180.00*(1-Z1%)</f>
        <v>180</v>
      </c>
      <c r="F17556" s="2">
        <v>4</v>
      </c>
      <c r="G17556" s="2"/>
    </row>
    <row r="17557" spans="1:26" customHeight="1" ht="36" hidden="true" outlineLevel="3">
      <c r="A17557" s="2" t="s">
        <v>33975</v>
      </c>
      <c r="B17557" s="3" t="s">
        <v>33976</v>
      </c>
      <c r="C17557" s="2"/>
      <c r="D17557" s="2" t="s">
        <v>16</v>
      </c>
      <c r="E17557" s="4">
        <f>250.00*(1-Z1%)</f>
        <v>250</v>
      </c>
      <c r="F17557" s="2">
        <v>3</v>
      </c>
      <c r="G17557" s="2"/>
    </row>
    <row r="17558" spans="1:26" customHeight="1" ht="36" hidden="true" outlineLevel="3">
      <c r="A17558" s="2" t="s">
        <v>33977</v>
      </c>
      <c r="B17558" s="3" t="s">
        <v>33978</v>
      </c>
      <c r="C17558" s="2"/>
      <c r="D17558" s="2" t="s">
        <v>16</v>
      </c>
      <c r="E17558" s="4">
        <f>320.00*(1-Z1%)</f>
        <v>320</v>
      </c>
      <c r="F17558" s="2">
        <v>4</v>
      </c>
      <c r="G17558" s="2"/>
    </row>
    <row r="17559" spans="1:26" customHeight="1" ht="36" hidden="true" outlineLevel="3">
      <c r="A17559" s="2" t="s">
        <v>33979</v>
      </c>
      <c r="B17559" s="3" t="s">
        <v>33980</v>
      </c>
      <c r="C17559" s="2"/>
      <c r="D17559" s="2" t="s">
        <v>16</v>
      </c>
      <c r="E17559" s="4">
        <f>320.00*(1-Z1%)</f>
        <v>320</v>
      </c>
      <c r="F17559" s="2">
        <v>5</v>
      </c>
      <c r="G17559" s="2"/>
    </row>
    <row r="17560" spans="1:26" customHeight="1" ht="36" hidden="true" outlineLevel="3">
      <c r="A17560" s="2" t="s">
        <v>33981</v>
      </c>
      <c r="B17560" s="3" t="s">
        <v>33982</v>
      </c>
      <c r="C17560" s="2"/>
      <c r="D17560" s="2" t="s">
        <v>16</v>
      </c>
      <c r="E17560" s="4">
        <f>320.00*(1-Z1%)</f>
        <v>320</v>
      </c>
      <c r="F17560" s="2">
        <v>4</v>
      </c>
      <c r="G17560" s="2"/>
    </row>
    <row r="17561" spans="1:26" customHeight="1" ht="36" hidden="true" outlineLevel="3">
      <c r="A17561" s="2" t="s">
        <v>33983</v>
      </c>
      <c r="B17561" s="3" t="s">
        <v>33984</v>
      </c>
      <c r="C17561" s="2"/>
      <c r="D17561" s="2" t="s">
        <v>16</v>
      </c>
      <c r="E17561" s="4">
        <f>320.00*(1-Z1%)</f>
        <v>320</v>
      </c>
      <c r="F17561" s="2">
        <v>5</v>
      </c>
      <c r="G17561" s="2"/>
    </row>
    <row r="17562" spans="1:26" customHeight="1" ht="36" hidden="true" outlineLevel="3">
      <c r="A17562" s="2" t="s">
        <v>33985</v>
      </c>
      <c r="B17562" s="3" t="s">
        <v>33986</v>
      </c>
      <c r="C17562" s="2"/>
      <c r="D17562" s="2" t="s">
        <v>16</v>
      </c>
      <c r="E17562" s="4">
        <f>200.00*(1-Z1%)</f>
        <v>200</v>
      </c>
      <c r="F17562" s="2">
        <v>1</v>
      </c>
      <c r="G17562" s="2"/>
    </row>
    <row r="17563" spans="1:26" customHeight="1" ht="36" hidden="true" outlineLevel="3">
      <c r="A17563" s="2" t="s">
        <v>33987</v>
      </c>
      <c r="B17563" s="3" t="s">
        <v>33988</v>
      </c>
      <c r="C17563" s="2"/>
      <c r="D17563" s="2" t="s">
        <v>16</v>
      </c>
      <c r="E17563" s="4">
        <f>950.00*(1-Z1%)</f>
        <v>950</v>
      </c>
      <c r="F17563" s="2">
        <v>1</v>
      </c>
      <c r="G17563" s="2"/>
    </row>
    <row r="17564" spans="1:26" customHeight="1" ht="36" hidden="true" outlineLevel="3">
      <c r="A17564" s="2" t="s">
        <v>33989</v>
      </c>
      <c r="B17564" s="3" t="s">
        <v>33990</v>
      </c>
      <c r="C17564" s="2"/>
      <c r="D17564" s="2" t="s">
        <v>16</v>
      </c>
      <c r="E17564" s="4">
        <f>190.00*(1-Z1%)</f>
        <v>190</v>
      </c>
      <c r="F17564" s="2">
        <v>1</v>
      </c>
      <c r="G17564" s="2"/>
    </row>
    <row r="17565" spans="1:26" customHeight="1" ht="36" hidden="true" outlineLevel="3">
      <c r="A17565" s="2" t="s">
        <v>33991</v>
      </c>
      <c r="B17565" s="3" t="s">
        <v>33992</v>
      </c>
      <c r="C17565" s="2"/>
      <c r="D17565" s="2" t="s">
        <v>16</v>
      </c>
      <c r="E17565" s="4">
        <f>160.00*(1-Z1%)</f>
        <v>160</v>
      </c>
      <c r="F17565" s="2">
        <v>1</v>
      </c>
      <c r="G17565" s="2"/>
    </row>
    <row r="17566" spans="1:26" customHeight="1" ht="18" hidden="true" outlineLevel="3">
      <c r="A17566" s="2" t="s">
        <v>33993</v>
      </c>
      <c r="B17566" s="3" t="s">
        <v>33994</v>
      </c>
      <c r="C17566" s="2"/>
      <c r="D17566" s="2" t="s">
        <v>16</v>
      </c>
      <c r="E17566" s="4">
        <f>200.00*(1-Z1%)</f>
        <v>200</v>
      </c>
      <c r="F17566" s="2">
        <v>1</v>
      </c>
      <c r="G17566" s="2"/>
    </row>
    <row r="17567" spans="1:26" customHeight="1" ht="35" hidden="true" outlineLevel="3">
      <c r="A17567" s="5" t="s">
        <v>33995</v>
      </c>
      <c r="B17567" s="5"/>
      <c r="C17567" s="5"/>
      <c r="D17567" s="5"/>
      <c r="E17567" s="5"/>
      <c r="F17567" s="5"/>
      <c r="G17567" s="5"/>
    </row>
    <row r="17568" spans="1:26" customHeight="1" ht="18" hidden="true" outlineLevel="3">
      <c r="A17568" s="2" t="s">
        <v>33996</v>
      </c>
      <c r="B17568" s="3" t="s">
        <v>33997</v>
      </c>
      <c r="C17568" s="2"/>
      <c r="D17568" s="2" t="s">
        <v>16</v>
      </c>
      <c r="E17568" s="4">
        <f>310.00*(1-Z1%)</f>
        <v>310</v>
      </c>
      <c r="F17568" s="2">
        <v>2</v>
      </c>
      <c r="G17568" s="2"/>
    </row>
    <row r="17569" spans="1:26" customHeight="1" ht="36" hidden="true" outlineLevel="3">
      <c r="A17569" s="2" t="s">
        <v>33998</v>
      </c>
      <c r="B17569" s="3" t="s">
        <v>33999</v>
      </c>
      <c r="C17569" s="2"/>
      <c r="D17569" s="2" t="s">
        <v>16</v>
      </c>
      <c r="E17569" s="4">
        <f>290.00*(1-Z1%)</f>
        <v>290</v>
      </c>
      <c r="F17569" s="2">
        <v>1</v>
      </c>
      <c r="G17569" s="2"/>
    </row>
    <row r="17570" spans="1:26" customHeight="1" ht="36" hidden="true" outlineLevel="3">
      <c r="A17570" s="2" t="s">
        <v>34000</v>
      </c>
      <c r="B17570" s="3" t="s">
        <v>34001</v>
      </c>
      <c r="C17570" s="2"/>
      <c r="D17570" s="2" t="s">
        <v>16</v>
      </c>
      <c r="E17570" s="4">
        <f>200.00*(1-Z1%)</f>
        <v>200</v>
      </c>
      <c r="F17570" s="2">
        <v>1</v>
      </c>
      <c r="G17570" s="2"/>
    </row>
    <row r="17571" spans="1:26" customHeight="1" ht="18" hidden="true" outlineLevel="3">
      <c r="A17571" s="2" t="s">
        <v>34002</v>
      </c>
      <c r="B17571" s="3" t="s">
        <v>34003</v>
      </c>
      <c r="C17571" s="2"/>
      <c r="D17571" s="2" t="s">
        <v>16</v>
      </c>
      <c r="E17571" s="4">
        <f>460.00*(1-Z1%)</f>
        <v>460</v>
      </c>
      <c r="F17571" s="2">
        <v>1</v>
      </c>
      <c r="G17571" s="2"/>
    </row>
    <row r="17572" spans="1:26" customHeight="1" ht="18" hidden="true" outlineLevel="3">
      <c r="A17572" s="2" t="s">
        <v>34004</v>
      </c>
      <c r="B17572" s="3" t="s">
        <v>34005</v>
      </c>
      <c r="C17572" s="2"/>
      <c r="D17572" s="2" t="s">
        <v>16</v>
      </c>
      <c r="E17572" s="4">
        <f>420.00*(1-Z1%)</f>
        <v>420</v>
      </c>
      <c r="F17572" s="2">
        <v>1</v>
      </c>
      <c r="G17572" s="2"/>
    </row>
    <row r="17573" spans="1:26" customHeight="1" ht="36" hidden="true" outlineLevel="3">
      <c r="A17573" s="2" t="s">
        <v>34006</v>
      </c>
      <c r="B17573" s="3" t="s">
        <v>34007</v>
      </c>
      <c r="C17573" s="2"/>
      <c r="D17573" s="2" t="s">
        <v>16</v>
      </c>
      <c r="E17573" s="4">
        <f>690.00*(1-Z1%)</f>
        <v>690</v>
      </c>
      <c r="F17573" s="2">
        <v>1</v>
      </c>
      <c r="G17573" s="2"/>
    </row>
    <row r="17574" spans="1:26" customHeight="1" ht="18" hidden="true" outlineLevel="3">
      <c r="A17574" s="2" t="s">
        <v>34008</v>
      </c>
      <c r="B17574" s="3" t="s">
        <v>34009</v>
      </c>
      <c r="C17574" s="2"/>
      <c r="D17574" s="2" t="s">
        <v>16</v>
      </c>
      <c r="E17574" s="4">
        <f>490.00*(1-Z1%)</f>
        <v>490</v>
      </c>
      <c r="F17574" s="2">
        <v>2</v>
      </c>
      <c r="G17574" s="2"/>
    </row>
    <row r="17575" spans="1:26" customHeight="1" ht="18" hidden="true" outlineLevel="3">
      <c r="A17575" s="2" t="s">
        <v>34010</v>
      </c>
      <c r="B17575" s="3" t="s">
        <v>34011</v>
      </c>
      <c r="C17575" s="2"/>
      <c r="D17575" s="2" t="s">
        <v>16</v>
      </c>
      <c r="E17575" s="4">
        <f>370.00*(1-Z1%)</f>
        <v>370</v>
      </c>
      <c r="F17575" s="2">
        <v>1</v>
      </c>
      <c r="G17575" s="2"/>
    </row>
    <row r="17576" spans="1:26" customHeight="1" ht="36" hidden="true" outlineLevel="3">
      <c r="A17576" s="2" t="s">
        <v>34012</v>
      </c>
      <c r="B17576" s="3" t="s">
        <v>34013</v>
      </c>
      <c r="C17576" s="2"/>
      <c r="D17576" s="2" t="s">
        <v>16</v>
      </c>
      <c r="E17576" s="4">
        <f>650.00*(1-Z1%)</f>
        <v>650</v>
      </c>
      <c r="F17576" s="2">
        <v>2</v>
      </c>
      <c r="G17576" s="2"/>
    </row>
    <row r="17577" spans="1:26" customHeight="1" ht="18" hidden="true" outlineLevel="3">
      <c r="A17577" s="2" t="s">
        <v>34014</v>
      </c>
      <c r="B17577" s="3" t="s">
        <v>34015</v>
      </c>
      <c r="C17577" s="2"/>
      <c r="D17577" s="2" t="s">
        <v>16</v>
      </c>
      <c r="E17577" s="4">
        <f>580.00*(1-Z1%)</f>
        <v>580</v>
      </c>
      <c r="F17577" s="2">
        <v>1</v>
      </c>
      <c r="G17577" s="2"/>
    </row>
    <row r="17578" spans="1:26" customHeight="1" ht="36" hidden="true" outlineLevel="3">
      <c r="A17578" s="2" t="s">
        <v>34016</v>
      </c>
      <c r="B17578" s="3" t="s">
        <v>34017</v>
      </c>
      <c r="C17578" s="2"/>
      <c r="D17578" s="2" t="s">
        <v>16</v>
      </c>
      <c r="E17578" s="4">
        <f>250.00*(1-Z1%)</f>
        <v>250</v>
      </c>
      <c r="F17578" s="2">
        <v>3</v>
      </c>
      <c r="G17578" s="2"/>
    </row>
    <row r="17579" spans="1:26" customHeight="1" ht="36" hidden="true" outlineLevel="3">
      <c r="A17579" s="2" t="s">
        <v>34018</v>
      </c>
      <c r="B17579" s="3" t="s">
        <v>34019</v>
      </c>
      <c r="C17579" s="2"/>
      <c r="D17579" s="2" t="s">
        <v>16</v>
      </c>
      <c r="E17579" s="4">
        <f>310.00*(1-Z1%)</f>
        <v>310</v>
      </c>
      <c r="F17579" s="2">
        <v>3</v>
      </c>
      <c r="G17579" s="2"/>
    </row>
    <row r="17580" spans="1:26" customHeight="1" ht="36" hidden="true" outlineLevel="3">
      <c r="A17580" s="2" t="s">
        <v>34020</v>
      </c>
      <c r="B17580" s="3" t="s">
        <v>34021</v>
      </c>
      <c r="C17580" s="2"/>
      <c r="D17580" s="2" t="s">
        <v>16</v>
      </c>
      <c r="E17580" s="4">
        <f>370.00*(1-Z1%)</f>
        <v>370</v>
      </c>
      <c r="F17580" s="2">
        <v>1</v>
      </c>
      <c r="G17580" s="2"/>
    </row>
    <row r="17581" spans="1:26" customHeight="1" ht="36" hidden="true" outlineLevel="3">
      <c r="A17581" s="2" t="s">
        <v>34022</v>
      </c>
      <c r="B17581" s="3" t="s">
        <v>34023</v>
      </c>
      <c r="C17581" s="2"/>
      <c r="D17581" s="2" t="s">
        <v>16</v>
      </c>
      <c r="E17581" s="4">
        <f>420.00*(1-Z1%)</f>
        <v>420</v>
      </c>
      <c r="F17581" s="2">
        <v>3</v>
      </c>
      <c r="G17581" s="2"/>
    </row>
    <row r="17582" spans="1:26" customHeight="1" ht="18" hidden="true" outlineLevel="3">
      <c r="A17582" s="2" t="s">
        <v>34024</v>
      </c>
      <c r="B17582" s="3" t="s">
        <v>34025</v>
      </c>
      <c r="C17582" s="2"/>
      <c r="D17582" s="2" t="s">
        <v>16</v>
      </c>
      <c r="E17582" s="4">
        <f>250.00*(1-Z1%)</f>
        <v>250</v>
      </c>
      <c r="F17582" s="2">
        <v>1</v>
      </c>
      <c r="G17582" s="2"/>
    </row>
    <row r="17583" spans="1:26" customHeight="1" ht="18" hidden="true" outlineLevel="3">
      <c r="A17583" s="2" t="s">
        <v>34026</v>
      </c>
      <c r="B17583" s="3" t="s">
        <v>34027</v>
      </c>
      <c r="C17583" s="2"/>
      <c r="D17583" s="2" t="s">
        <v>16</v>
      </c>
      <c r="E17583" s="4">
        <f>250.00*(1-Z1%)</f>
        <v>250</v>
      </c>
      <c r="F17583" s="2">
        <v>1</v>
      </c>
      <c r="G17583" s="2"/>
    </row>
    <row r="17584" spans="1:26" customHeight="1" ht="18" hidden="true" outlineLevel="3">
      <c r="A17584" s="2" t="s">
        <v>34028</v>
      </c>
      <c r="B17584" s="3" t="s">
        <v>34029</v>
      </c>
      <c r="C17584" s="2"/>
      <c r="D17584" s="2" t="s">
        <v>16</v>
      </c>
      <c r="E17584" s="4">
        <f>290.00*(1-Z1%)</f>
        <v>290</v>
      </c>
      <c r="F17584" s="2">
        <v>2</v>
      </c>
      <c r="G17584" s="2"/>
    </row>
    <row r="17585" spans="1:26" customHeight="1" ht="18" hidden="true" outlineLevel="3">
      <c r="A17585" s="2" t="s">
        <v>34030</v>
      </c>
      <c r="B17585" s="3" t="s">
        <v>34031</v>
      </c>
      <c r="C17585" s="2"/>
      <c r="D17585" s="2" t="s">
        <v>16</v>
      </c>
      <c r="E17585" s="4">
        <f>290.00*(1-Z1%)</f>
        <v>290</v>
      </c>
      <c r="F17585" s="2">
        <v>2</v>
      </c>
      <c r="G17585" s="2"/>
    </row>
    <row r="17586" spans="1:26" customHeight="1" ht="36" hidden="true" outlineLevel="3">
      <c r="A17586" s="2" t="s">
        <v>34032</v>
      </c>
      <c r="B17586" s="3" t="s">
        <v>34033</v>
      </c>
      <c r="C17586" s="2"/>
      <c r="D17586" s="2" t="s">
        <v>16</v>
      </c>
      <c r="E17586" s="4">
        <f>250.00*(1-Z1%)</f>
        <v>250</v>
      </c>
      <c r="F17586" s="2">
        <v>1</v>
      </c>
      <c r="G17586" s="2"/>
    </row>
    <row r="17587" spans="1:26" customHeight="1" ht="18" hidden="true" outlineLevel="3">
      <c r="A17587" s="2" t="s">
        <v>34034</v>
      </c>
      <c r="B17587" s="3" t="s">
        <v>34035</v>
      </c>
      <c r="C17587" s="2"/>
      <c r="D17587" s="2" t="s">
        <v>16</v>
      </c>
      <c r="E17587" s="4">
        <f>250.00*(1-Z1%)</f>
        <v>250</v>
      </c>
      <c r="F17587" s="2">
        <v>3</v>
      </c>
      <c r="G17587" s="2"/>
    </row>
    <row r="17588" spans="1:26" customHeight="1" ht="36" hidden="true" outlineLevel="3">
      <c r="A17588" s="2" t="s">
        <v>34036</v>
      </c>
      <c r="B17588" s="3" t="s">
        <v>34037</v>
      </c>
      <c r="C17588" s="2"/>
      <c r="D17588" s="2" t="s">
        <v>16</v>
      </c>
      <c r="E17588" s="4">
        <f>300.00*(1-Z1%)</f>
        <v>300</v>
      </c>
      <c r="F17588" s="2">
        <v>2</v>
      </c>
      <c r="G17588" s="2"/>
    </row>
    <row r="17589" spans="1:26" customHeight="1" ht="36" hidden="true" outlineLevel="3">
      <c r="A17589" s="2" t="s">
        <v>34038</v>
      </c>
      <c r="B17589" s="3" t="s">
        <v>34039</v>
      </c>
      <c r="C17589" s="2"/>
      <c r="D17589" s="2" t="s">
        <v>16</v>
      </c>
      <c r="E17589" s="4">
        <f>280.00*(1-Z1%)</f>
        <v>280</v>
      </c>
      <c r="F17589" s="2">
        <v>2</v>
      </c>
      <c r="G17589" s="2"/>
    </row>
    <row r="17590" spans="1:26" customHeight="1" ht="36" hidden="true" outlineLevel="3">
      <c r="A17590" s="2" t="s">
        <v>34040</v>
      </c>
      <c r="B17590" s="3" t="s">
        <v>34041</v>
      </c>
      <c r="C17590" s="2"/>
      <c r="D17590" s="2" t="s">
        <v>16</v>
      </c>
      <c r="E17590" s="4">
        <f>350.00*(1-Z1%)</f>
        <v>350</v>
      </c>
      <c r="F17590" s="2">
        <v>2</v>
      </c>
      <c r="G17590" s="2"/>
    </row>
    <row r="17591" spans="1:26" customHeight="1" ht="36" hidden="true" outlineLevel="3">
      <c r="A17591" s="2" t="s">
        <v>34042</v>
      </c>
      <c r="B17591" s="3" t="s">
        <v>34043</v>
      </c>
      <c r="C17591" s="2"/>
      <c r="D17591" s="2" t="s">
        <v>16</v>
      </c>
      <c r="E17591" s="4">
        <f>300.00*(1-Z1%)</f>
        <v>300</v>
      </c>
      <c r="F17591" s="2">
        <v>2</v>
      </c>
      <c r="G17591" s="2"/>
    </row>
    <row r="17592" spans="1:26" customHeight="1" ht="36" hidden="true" outlineLevel="3">
      <c r="A17592" s="2" t="s">
        <v>34044</v>
      </c>
      <c r="B17592" s="3" t="s">
        <v>34045</v>
      </c>
      <c r="C17592" s="2"/>
      <c r="D17592" s="2" t="s">
        <v>16</v>
      </c>
      <c r="E17592" s="4">
        <f>690.00*(1-Z1%)</f>
        <v>690</v>
      </c>
      <c r="F17592" s="2">
        <v>1</v>
      </c>
      <c r="G17592" s="2"/>
    </row>
    <row r="17593" spans="1:26" customHeight="1" ht="18" hidden="true" outlineLevel="3">
      <c r="A17593" s="2" t="s">
        <v>34046</v>
      </c>
      <c r="B17593" s="3" t="s">
        <v>34047</v>
      </c>
      <c r="C17593" s="2"/>
      <c r="D17593" s="2" t="s">
        <v>16</v>
      </c>
      <c r="E17593" s="4">
        <f>295.00*(1-Z1%)</f>
        <v>295</v>
      </c>
      <c r="F17593" s="2">
        <v>1</v>
      </c>
      <c r="G17593" s="2"/>
    </row>
    <row r="17594" spans="1:26" customHeight="1" ht="18" hidden="true" outlineLevel="3">
      <c r="A17594" s="2" t="s">
        <v>34048</v>
      </c>
      <c r="B17594" s="3" t="s">
        <v>34049</v>
      </c>
      <c r="C17594" s="2"/>
      <c r="D17594" s="2" t="s">
        <v>16</v>
      </c>
      <c r="E17594" s="4">
        <f>410.00*(1-Z1%)</f>
        <v>410</v>
      </c>
      <c r="F17594" s="2">
        <v>1</v>
      </c>
      <c r="G17594" s="2"/>
    </row>
    <row r="17595" spans="1:26" customHeight="1" ht="18" hidden="true" outlineLevel="3">
      <c r="A17595" s="2" t="s">
        <v>34050</v>
      </c>
      <c r="B17595" s="3" t="s">
        <v>34051</v>
      </c>
      <c r="C17595" s="2"/>
      <c r="D17595" s="2" t="s">
        <v>16</v>
      </c>
      <c r="E17595" s="4">
        <f>540.00*(1-Z1%)</f>
        <v>540</v>
      </c>
      <c r="F17595" s="2">
        <v>1</v>
      </c>
      <c r="G17595" s="2"/>
    </row>
    <row r="17596" spans="1:26" customHeight="1" ht="18" hidden="true" outlineLevel="3">
      <c r="A17596" s="2" t="s">
        <v>34052</v>
      </c>
      <c r="B17596" s="3" t="s">
        <v>34053</v>
      </c>
      <c r="C17596" s="2"/>
      <c r="D17596" s="2" t="s">
        <v>16</v>
      </c>
      <c r="E17596" s="4">
        <f>750.00*(1-Z1%)</f>
        <v>750</v>
      </c>
      <c r="F17596" s="2">
        <v>1</v>
      </c>
      <c r="G17596" s="2"/>
    </row>
    <row r="17597" spans="1:26" customHeight="1" ht="36" hidden="true" outlineLevel="3">
      <c r="A17597" s="2" t="s">
        <v>34054</v>
      </c>
      <c r="B17597" s="3" t="s">
        <v>34055</v>
      </c>
      <c r="C17597" s="2"/>
      <c r="D17597" s="2" t="s">
        <v>16</v>
      </c>
      <c r="E17597" s="4">
        <f>690.00*(1-Z1%)</f>
        <v>690</v>
      </c>
      <c r="F17597" s="2">
        <v>1</v>
      </c>
      <c r="G17597" s="2"/>
    </row>
    <row r="17598" spans="1:26" customHeight="1" ht="36" hidden="true" outlineLevel="3">
      <c r="A17598" s="2" t="s">
        <v>34056</v>
      </c>
      <c r="B17598" s="3" t="s">
        <v>34057</v>
      </c>
      <c r="C17598" s="2"/>
      <c r="D17598" s="2" t="s">
        <v>16</v>
      </c>
      <c r="E17598" s="4">
        <f>280.00*(1-Z1%)</f>
        <v>280</v>
      </c>
      <c r="F17598" s="2">
        <v>1</v>
      </c>
      <c r="G17598" s="2"/>
    </row>
    <row r="17599" spans="1:26" customHeight="1" ht="36" hidden="true" outlineLevel="3">
      <c r="A17599" s="2" t="s">
        <v>34058</v>
      </c>
      <c r="B17599" s="3" t="s">
        <v>34059</v>
      </c>
      <c r="C17599" s="2"/>
      <c r="D17599" s="2" t="s">
        <v>16</v>
      </c>
      <c r="E17599" s="4">
        <f>350.00*(1-Z1%)</f>
        <v>350</v>
      </c>
      <c r="F17599" s="2">
        <v>4</v>
      </c>
      <c r="G17599" s="2"/>
    </row>
    <row r="17600" spans="1:26" customHeight="1" ht="36" hidden="true" outlineLevel="3">
      <c r="A17600" s="2" t="s">
        <v>34060</v>
      </c>
      <c r="B17600" s="3" t="s">
        <v>34061</v>
      </c>
      <c r="C17600" s="2"/>
      <c r="D17600" s="2" t="s">
        <v>16</v>
      </c>
      <c r="E17600" s="4">
        <f>300.00*(1-Z1%)</f>
        <v>300</v>
      </c>
      <c r="F17600" s="2">
        <v>2</v>
      </c>
      <c r="G17600" s="2"/>
    </row>
    <row r="17601" spans="1:26" customHeight="1" ht="36" hidden="true" outlineLevel="3">
      <c r="A17601" s="2" t="s">
        <v>34062</v>
      </c>
      <c r="B17601" s="3" t="s">
        <v>34063</v>
      </c>
      <c r="C17601" s="2"/>
      <c r="D17601" s="2" t="s">
        <v>16</v>
      </c>
      <c r="E17601" s="4">
        <f>400.00*(1-Z1%)</f>
        <v>400</v>
      </c>
      <c r="F17601" s="2">
        <v>4</v>
      </c>
      <c r="G17601" s="2"/>
    </row>
    <row r="17602" spans="1:26" customHeight="1" ht="36" hidden="true" outlineLevel="3">
      <c r="A17602" s="2" t="s">
        <v>34064</v>
      </c>
      <c r="B17602" s="3" t="s">
        <v>34065</v>
      </c>
      <c r="C17602" s="2"/>
      <c r="D17602" s="2" t="s">
        <v>16</v>
      </c>
      <c r="E17602" s="4">
        <f>360.00*(1-Z1%)</f>
        <v>360</v>
      </c>
      <c r="F17602" s="2">
        <v>3</v>
      </c>
      <c r="G17602" s="2"/>
    </row>
    <row r="17603" spans="1:26" customHeight="1" ht="36" hidden="true" outlineLevel="3">
      <c r="A17603" s="2" t="s">
        <v>34066</v>
      </c>
      <c r="B17603" s="3" t="s">
        <v>34067</v>
      </c>
      <c r="C17603" s="2"/>
      <c r="D17603" s="2" t="s">
        <v>16</v>
      </c>
      <c r="E17603" s="4">
        <f>480.00*(1-Z1%)</f>
        <v>480</v>
      </c>
      <c r="F17603" s="2">
        <v>4</v>
      </c>
      <c r="G17603" s="2"/>
    </row>
    <row r="17604" spans="1:26" customHeight="1" ht="36" hidden="true" outlineLevel="3">
      <c r="A17604" s="2" t="s">
        <v>34068</v>
      </c>
      <c r="B17604" s="3" t="s">
        <v>34069</v>
      </c>
      <c r="C17604" s="2"/>
      <c r="D17604" s="2" t="s">
        <v>16</v>
      </c>
      <c r="E17604" s="4">
        <f>1650.00*(1-Z1%)</f>
        <v>1650</v>
      </c>
      <c r="F17604" s="2">
        <v>1</v>
      </c>
      <c r="G17604" s="2"/>
    </row>
    <row r="17605" spans="1:26" customHeight="1" ht="36" hidden="true" outlineLevel="3">
      <c r="A17605" s="2" t="s">
        <v>34070</v>
      </c>
      <c r="B17605" s="3" t="s">
        <v>34071</v>
      </c>
      <c r="C17605" s="2"/>
      <c r="D17605" s="2" t="s">
        <v>16</v>
      </c>
      <c r="E17605" s="4">
        <f>800.00*(1-Z1%)</f>
        <v>800</v>
      </c>
      <c r="F17605" s="2">
        <v>1</v>
      </c>
      <c r="G17605" s="2"/>
    </row>
    <row r="17606" spans="1:26" customHeight="1" ht="36" hidden="true" outlineLevel="3">
      <c r="A17606" s="2" t="s">
        <v>34072</v>
      </c>
      <c r="B17606" s="3" t="s">
        <v>34073</v>
      </c>
      <c r="C17606" s="2"/>
      <c r="D17606" s="2" t="s">
        <v>16</v>
      </c>
      <c r="E17606" s="4">
        <f>1550.00*(1-Z1%)</f>
        <v>1550</v>
      </c>
      <c r="F17606" s="2">
        <v>1</v>
      </c>
      <c r="G17606" s="2"/>
    </row>
    <row r="17607" spans="1:26" customHeight="1" ht="36" hidden="true" outlineLevel="3">
      <c r="A17607" s="2" t="s">
        <v>34074</v>
      </c>
      <c r="B17607" s="3" t="s">
        <v>34075</v>
      </c>
      <c r="C17607" s="2"/>
      <c r="D17607" s="2" t="s">
        <v>16</v>
      </c>
      <c r="E17607" s="4">
        <f>320.00*(1-Z1%)</f>
        <v>320</v>
      </c>
      <c r="F17607" s="2">
        <v>5</v>
      </c>
      <c r="G17607" s="2"/>
    </row>
    <row r="17608" spans="1:26" customHeight="1" ht="36" hidden="true" outlineLevel="3">
      <c r="A17608" s="2" t="s">
        <v>34076</v>
      </c>
      <c r="B17608" s="3" t="s">
        <v>34077</v>
      </c>
      <c r="C17608" s="2"/>
      <c r="D17608" s="2" t="s">
        <v>16</v>
      </c>
      <c r="E17608" s="4">
        <f>390.00*(1-Z1%)</f>
        <v>390</v>
      </c>
      <c r="F17608" s="2">
        <v>4</v>
      </c>
      <c r="G17608" s="2"/>
    </row>
    <row r="17609" spans="1:26" customHeight="1" ht="36" hidden="true" outlineLevel="3">
      <c r="A17609" s="2" t="s">
        <v>34078</v>
      </c>
      <c r="B17609" s="3" t="s">
        <v>34079</v>
      </c>
      <c r="C17609" s="2"/>
      <c r="D17609" s="2" t="s">
        <v>16</v>
      </c>
      <c r="E17609" s="4">
        <f>350.00*(1-Z1%)</f>
        <v>350</v>
      </c>
      <c r="F17609" s="2">
        <v>4</v>
      </c>
      <c r="G17609" s="2"/>
    </row>
    <row r="17610" spans="1:26" customHeight="1" ht="36" hidden="true" outlineLevel="3">
      <c r="A17610" s="2" t="s">
        <v>34080</v>
      </c>
      <c r="B17610" s="3" t="s">
        <v>34081</v>
      </c>
      <c r="C17610" s="2"/>
      <c r="D17610" s="2" t="s">
        <v>16</v>
      </c>
      <c r="E17610" s="4">
        <f>450.00*(1-Z1%)</f>
        <v>450</v>
      </c>
      <c r="F17610" s="2">
        <v>1</v>
      </c>
      <c r="G17610" s="2"/>
    </row>
    <row r="17611" spans="1:26" customHeight="1" ht="36" hidden="true" outlineLevel="3">
      <c r="A17611" s="2" t="s">
        <v>34082</v>
      </c>
      <c r="B17611" s="3" t="s">
        <v>34083</v>
      </c>
      <c r="C17611" s="2"/>
      <c r="D17611" s="2" t="s">
        <v>16</v>
      </c>
      <c r="E17611" s="4">
        <f>370.00*(1-Z1%)</f>
        <v>370</v>
      </c>
      <c r="F17611" s="2">
        <v>1</v>
      </c>
      <c r="G17611" s="2"/>
    </row>
    <row r="17612" spans="1:26" customHeight="1" ht="36" hidden="true" outlineLevel="3">
      <c r="A17612" s="2" t="s">
        <v>34084</v>
      </c>
      <c r="B17612" s="3" t="s">
        <v>34085</v>
      </c>
      <c r="C17612" s="2"/>
      <c r="D17612" s="2" t="s">
        <v>16</v>
      </c>
      <c r="E17612" s="4">
        <f>470.00*(1-Z1%)</f>
        <v>470</v>
      </c>
      <c r="F17612" s="2">
        <v>1</v>
      </c>
      <c r="G17612" s="2"/>
    </row>
    <row r="17613" spans="1:26" customHeight="1" ht="35" hidden="true" outlineLevel="2">
      <c r="A17613" s="5" t="s">
        <v>34086</v>
      </c>
      <c r="B17613" s="5"/>
      <c r="C17613" s="5"/>
      <c r="D17613" s="5"/>
      <c r="E17613" s="5"/>
      <c r="F17613" s="5"/>
      <c r="G17613" s="5"/>
    </row>
    <row r="17614" spans="1:26" customHeight="1" ht="35" hidden="true" outlineLevel="3">
      <c r="A17614" s="5" t="s">
        <v>34087</v>
      </c>
      <c r="B17614" s="5"/>
      <c r="C17614" s="5"/>
      <c r="D17614" s="5"/>
      <c r="E17614" s="5"/>
      <c r="F17614" s="5"/>
      <c r="G17614" s="5"/>
    </row>
    <row r="17615" spans="1:26" customHeight="1" ht="18" hidden="true" outlineLevel="3">
      <c r="A17615" s="2" t="s">
        <v>34088</v>
      </c>
      <c r="B17615" s="3" t="s">
        <v>34089</v>
      </c>
      <c r="C17615" s="2"/>
      <c r="D17615" s="2" t="s">
        <v>16</v>
      </c>
      <c r="E17615" s="4">
        <f>55.00*(1-Z1%)</f>
        <v>55</v>
      </c>
      <c r="F17615" s="2">
        <v>6</v>
      </c>
      <c r="G17615" s="2"/>
    </row>
    <row r="17616" spans="1:26" customHeight="1" ht="18" hidden="true" outlineLevel="3">
      <c r="A17616" s="2" t="s">
        <v>34090</v>
      </c>
      <c r="B17616" s="3" t="s">
        <v>34091</v>
      </c>
      <c r="C17616" s="2"/>
      <c r="D17616" s="2" t="s">
        <v>16</v>
      </c>
      <c r="E17616" s="4">
        <f>70.00*(1-Z1%)</f>
        <v>70</v>
      </c>
      <c r="F17616" s="2">
        <v>13</v>
      </c>
      <c r="G17616" s="2"/>
    </row>
    <row r="17617" spans="1:26" customHeight="1" ht="18" hidden="true" outlineLevel="3">
      <c r="A17617" s="2" t="s">
        <v>34092</v>
      </c>
      <c r="B17617" s="3" t="s">
        <v>34093</v>
      </c>
      <c r="C17617" s="2"/>
      <c r="D17617" s="2" t="s">
        <v>16</v>
      </c>
      <c r="E17617" s="4">
        <f>70.00*(1-Z1%)</f>
        <v>70</v>
      </c>
      <c r="F17617" s="2">
        <v>8</v>
      </c>
      <c r="G17617" s="2"/>
    </row>
    <row r="17618" spans="1:26" customHeight="1" ht="18" hidden="true" outlineLevel="3">
      <c r="A17618" s="2" t="s">
        <v>34094</v>
      </c>
      <c r="B17618" s="3" t="s">
        <v>34095</v>
      </c>
      <c r="C17618" s="2"/>
      <c r="D17618" s="2" t="s">
        <v>16</v>
      </c>
      <c r="E17618" s="4">
        <f>80.00*(1-Z1%)</f>
        <v>80</v>
      </c>
      <c r="F17618" s="2">
        <v>7</v>
      </c>
      <c r="G17618" s="2"/>
    </row>
    <row r="17619" spans="1:26" customHeight="1" ht="18" hidden="true" outlineLevel="3">
      <c r="A17619" s="2" t="s">
        <v>34096</v>
      </c>
      <c r="B17619" s="3" t="s">
        <v>34097</v>
      </c>
      <c r="C17619" s="2"/>
      <c r="D17619" s="2" t="s">
        <v>16</v>
      </c>
      <c r="E17619" s="4">
        <f>160.00*(1-Z1%)</f>
        <v>160</v>
      </c>
      <c r="F17619" s="2">
        <v>3</v>
      </c>
      <c r="G17619" s="2"/>
    </row>
    <row r="17620" spans="1:26" customHeight="1" ht="18" hidden="true" outlineLevel="3">
      <c r="A17620" s="2" t="s">
        <v>34098</v>
      </c>
      <c r="B17620" s="3" t="s">
        <v>34099</v>
      </c>
      <c r="C17620" s="2"/>
      <c r="D17620" s="2" t="s">
        <v>16</v>
      </c>
      <c r="E17620" s="4">
        <f>120.00*(1-Z1%)</f>
        <v>120</v>
      </c>
      <c r="F17620" s="2">
        <v>1</v>
      </c>
      <c r="G17620" s="2"/>
    </row>
    <row r="17621" spans="1:26" customHeight="1" ht="18" hidden="true" outlineLevel="3">
      <c r="A17621" s="2" t="s">
        <v>34100</v>
      </c>
      <c r="B17621" s="3" t="s">
        <v>34101</v>
      </c>
      <c r="C17621" s="2"/>
      <c r="D17621" s="2" t="s">
        <v>16</v>
      </c>
      <c r="E17621" s="4">
        <f>130.00*(1-Z1%)</f>
        <v>130</v>
      </c>
      <c r="F17621" s="2">
        <v>10</v>
      </c>
      <c r="G17621" s="2"/>
    </row>
    <row r="17622" spans="1:26" customHeight="1" ht="18" hidden="true" outlineLevel="3">
      <c r="A17622" s="2" t="s">
        <v>34102</v>
      </c>
      <c r="B17622" s="3" t="s">
        <v>34103</v>
      </c>
      <c r="C17622" s="2"/>
      <c r="D17622" s="2" t="s">
        <v>16</v>
      </c>
      <c r="E17622" s="4">
        <f>140.00*(1-Z1%)</f>
        <v>140</v>
      </c>
      <c r="F17622" s="2">
        <v>1</v>
      </c>
      <c r="G17622" s="2"/>
    </row>
    <row r="17623" spans="1:26" customHeight="1" ht="18" hidden="true" outlineLevel="3">
      <c r="A17623" s="2" t="s">
        <v>34104</v>
      </c>
      <c r="B17623" s="3" t="s">
        <v>34105</v>
      </c>
      <c r="C17623" s="2"/>
      <c r="D17623" s="2" t="s">
        <v>16</v>
      </c>
      <c r="E17623" s="4">
        <f>50.00*(1-Z1%)</f>
        <v>50</v>
      </c>
      <c r="F17623" s="2">
        <v>7</v>
      </c>
      <c r="G17623" s="2"/>
    </row>
    <row r="17624" spans="1:26" customHeight="1" ht="18" hidden="true" outlineLevel="3">
      <c r="A17624" s="2" t="s">
        <v>34106</v>
      </c>
      <c r="B17624" s="3" t="s">
        <v>34107</v>
      </c>
      <c r="C17624" s="2"/>
      <c r="D17624" s="2" t="s">
        <v>16</v>
      </c>
      <c r="E17624" s="4">
        <f>130.00*(1-Z1%)</f>
        <v>130</v>
      </c>
      <c r="F17624" s="2">
        <v>9</v>
      </c>
      <c r="G17624" s="2"/>
    </row>
    <row r="17625" spans="1:26" customHeight="1" ht="18" hidden="true" outlineLevel="3">
      <c r="A17625" s="2" t="s">
        <v>34108</v>
      </c>
      <c r="B17625" s="3" t="s">
        <v>34109</v>
      </c>
      <c r="C17625" s="2"/>
      <c r="D17625" s="2" t="s">
        <v>16</v>
      </c>
      <c r="E17625" s="4">
        <f>150.00*(1-Z1%)</f>
        <v>150</v>
      </c>
      <c r="F17625" s="2">
        <v>10</v>
      </c>
      <c r="G17625" s="2"/>
    </row>
    <row r="17626" spans="1:26" customHeight="1" ht="18" hidden="true" outlineLevel="3">
      <c r="A17626" s="2" t="s">
        <v>34110</v>
      </c>
      <c r="B17626" s="3" t="s">
        <v>34111</v>
      </c>
      <c r="C17626" s="2"/>
      <c r="D17626" s="2" t="s">
        <v>16</v>
      </c>
      <c r="E17626" s="4">
        <f>130.00*(1-Z1%)</f>
        <v>130</v>
      </c>
      <c r="F17626" s="2">
        <v>6</v>
      </c>
      <c r="G17626" s="2"/>
    </row>
    <row r="17627" spans="1:26" customHeight="1" ht="18" hidden="true" outlineLevel="3">
      <c r="A17627" s="2" t="s">
        <v>34112</v>
      </c>
      <c r="B17627" s="3" t="s">
        <v>34113</v>
      </c>
      <c r="C17627" s="2"/>
      <c r="D17627" s="2" t="s">
        <v>16</v>
      </c>
      <c r="E17627" s="4">
        <f>100.00*(1-Z1%)</f>
        <v>100</v>
      </c>
      <c r="F17627" s="2">
        <v>10</v>
      </c>
      <c r="G17627" s="2"/>
    </row>
    <row r="17628" spans="1:26" customHeight="1" ht="18" hidden="true" outlineLevel="3">
      <c r="A17628" s="2" t="s">
        <v>34114</v>
      </c>
      <c r="B17628" s="3" t="s">
        <v>34115</v>
      </c>
      <c r="C17628" s="2"/>
      <c r="D17628" s="2" t="s">
        <v>16</v>
      </c>
      <c r="E17628" s="4">
        <f>190.00*(1-Z1%)</f>
        <v>190</v>
      </c>
      <c r="F17628" s="2">
        <v>7</v>
      </c>
      <c r="G17628" s="2"/>
    </row>
    <row r="17629" spans="1:26" customHeight="1" ht="18" hidden="true" outlineLevel="3">
      <c r="A17629" s="2" t="s">
        <v>34116</v>
      </c>
      <c r="B17629" s="3" t="s">
        <v>34117</v>
      </c>
      <c r="C17629" s="2"/>
      <c r="D17629" s="2" t="s">
        <v>16</v>
      </c>
      <c r="E17629" s="4">
        <f>180.00*(1-Z1%)</f>
        <v>180</v>
      </c>
      <c r="F17629" s="2">
        <v>5</v>
      </c>
      <c r="G17629" s="2"/>
    </row>
    <row r="17630" spans="1:26" customHeight="1" ht="18" hidden="true" outlineLevel="3">
      <c r="A17630" s="2" t="s">
        <v>34118</v>
      </c>
      <c r="B17630" s="3" t="s">
        <v>34119</v>
      </c>
      <c r="C17630" s="2"/>
      <c r="D17630" s="2" t="s">
        <v>16</v>
      </c>
      <c r="E17630" s="4">
        <f>250.00*(1-Z1%)</f>
        <v>250</v>
      </c>
      <c r="F17630" s="2">
        <v>1</v>
      </c>
      <c r="G17630" s="2"/>
    </row>
    <row r="17631" spans="1:26" customHeight="1" ht="18" hidden="true" outlineLevel="3">
      <c r="A17631" s="2" t="s">
        <v>34120</v>
      </c>
      <c r="B17631" s="3" t="s">
        <v>34121</v>
      </c>
      <c r="C17631" s="2"/>
      <c r="D17631" s="2" t="s">
        <v>16</v>
      </c>
      <c r="E17631" s="4">
        <f>130.00*(1-Z1%)</f>
        <v>130</v>
      </c>
      <c r="F17631" s="2">
        <v>7</v>
      </c>
      <c r="G17631" s="2"/>
    </row>
    <row r="17632" spans="1:26" customHeight="1" ht="18" hidden="true" outlineLevel="3">
      <c r="A17632" s="2" t="s">
        <v>34122</v>
      </c>
      <c r="B17632" s="3" t="s">
        <v>34123</v>
      </c>
      <c r="C17632" s="2"/>
      <c r="D17632" s="2" t="s">
        <v>16</v>
      </c>
      <c r="E17632" s="4">
        <f>240.00*(1-Z1%)</f>
        <v>240</v>
      </c>
      <c r="F17632" s="2">
        <v>8</v>
      </c>
      <c r="G17632" s="2"/>
    </row>
    <row r="17633" spans="1:26" customHeight="1" ht="36" hidden="true" outlineLevel="3">
      <c r="A17633" s="2" t="s">
        <v>34124</v>
      </c>
      <c r="B17633" s="3" t="s">
        <v>34125</v>
      </c>
      <c r="C17633" s="2"/>
      <c r="D17633" s="2" t="s">
        <v>16</v>
      </c>
      <c r="E17633" s="4">
        <f>70.00*(1-Z1%)</f>
        <v>70</v>
      </c>
      <c r="F17633" s="2">
        <v>1</v>
      </c>
      <c r="G17633" s="2"/>
    </row>
    <row r="17634" spans="1:26" customHeight="1" ht="36" hidden="true" outlineLevel="3">
      <c r="A17634" s="2" t="s">
        <v>34126</v>
      </c>
      <c r="B17634" s="3" t="s">
        <v>34127</v>
      </c>
      <c r="C17634" s="2"/>
      <c r="D17634" s="2" t="s">
        <v>16</v>
      </c>
      <c r="E17634" s="4">
        <f>70.00*(1-Z1%)</f>
        <v>70</v>
      </c>
      <c r="F17634" s="2">
        <v>1</v>
      </c>
      <c r="G17634" s="2"/>
    </row>
    <row r="17635" spans="1:26" customHeight="1" ht="36" hidden="true" outlineLevel="3">
      <c r="A17635" s="2" t="s">
        <v>34128</v>
      </c>
      <c r="B17635" s="3" t="s">
        <v>34129</v>
      </c>
      <c r="C17635" s="2"/>
      <c r="D17635" s="2" t="s">
        <v>16</v>
      </c>
      <c r="E17635" s="4">
        <f>70.00*(1-Z1%)</f>
        <v>70</v>
      </c>
      <c r="F17635" s="2">
        <v>1</v>
      </c>
      <c r="G17635" s="2"/>
    </row>
    <row r="17636" spans="1:26" customHeight="1" ht="36" hidden="true" outlineLevel="3">
      <c r="A17636" s="2" t="s">
        <v>34130</v>
      </c>
      <c r="B17636" s="3" t="s">
        <v>34131</v>
      </c>
      <c r="C17636" s="2"/>
      <c r="D17636" s="2" t="s">
        <v>16</v>
      </c>
      <c r="E17636" s="4">
        <f>50.00*(1-Z1%)</f>
        <v>50</v>
      </c>
      <c r="F17636" s="2">
        <v>1</v>
      </c>
      <c r="G17636" s="2"/>
    </row>
    <row r="17637" spans="1:26" customHeight="1" ht="36" hidden="true" outlineLevel="3">
      <c r="A17637" s="2" t="s">
        <v>34132</v>
      </c>
      <c r="B17637" s="3" t="s">
        <v>34133</v>
      </c>
      <c r="C17637" s="2"/>
      <c r="D17637" s="2" t="s">
        <v>16</v>
      </c>
      <c r="E17637" s="4">
        <f>50.00*(1-Z1%)</f>
        <v>50</v>
      </c>
      <c r="F17637" s="2">
        <v>1</v>
      </c>
      <c r="G17637" s="2"/>
    </row>
    <row r="17638" spans="1:26" customHeight="1" ht="36" hidden="true" outlineLevel="3">
      <c r="A17638" s="2" t="s">
        <v>34134</v>
      </c>
      <c r="B17638" s="3" t="s">
        <v>34135</v>
      </c>
      <c r="C17638" s="2"/>
      <c r="D17638" s="2" t="s">
        <v>16</v>
      </c>
      <c r="E17638" s="4">
        <f>50.00*(1-Z1%)</f>
        <v>50</v>
      </c>
      <c r="F17638" s="2">
        <v>2</v>
      </c>
      <c r="G17638" s="2"/>
    </row>
    <row r="17639" spans="1:26" customHeight="1" ht="36" hidden="true" outlineLevel="3">
      <c r="A17639" s="2" t="s">
        <v>34136</v>
      </c>
      <c r="B17639" s="3" t="s">
        <v>34137</v>
      </c>
      <c r="C17639" s="2"/>
      <c r="D17639" s="2" t="s">
        <v>16</v>
      </c>
      <c r="E17639" s="4">
        <f>50.00*(1-Z1%)</f>
        <v>50</v>
      </c>
      <c r="F17639" s="2">
        <v>1</v>
      </c>
      <c r="G17639" s="2"/>
    </row>
    <row r="17640" spans="1:26" customHeight="1" ht="36" hidden="true" outlineLevel="3">
      <c r="A17640" s="2" t="s">
        <v>34138</v>
      </c>
      <c r="B17640" s="3" t="s">
        <v>34139</v>
      </c>
      <c r="C17640" s="2"/>
      <c r="D17640" s="2" t="s">
        <v>16</v>
      </c>
      <c r="E17640" s="4">
        <f>50.00*(1-Z1%)</f>
        <v>50</v>
      </c>
      <c r="F17640" s="2">
        <v>1</v>
      </c>
      <c r="G17640" s="2"/>
    </row>
    <row r="17641" spans="1:26" customHeight="1" ht="36" hidden="true" outlineLevel="3">
      <c r="A17641" s="2" t="s">
        <v>34140</v>
      </c>
      <c r="B17641" s="3" t="s">
        <v>34141</v>
      </c>
      <c r="C17641" s="2"/>
      <c r="D17641" s="2" t="s">
        <v>16</v>
      </c>
      <c r="E17641" s="4">
        <f>50.00*(1-Z1%)</f>
        <v>50</v>
      </c>
      <c r="F17641" s="2">
        <v>1</v>
      </c>
      <c r="G17641" s="2"/>
    </row>
    <row r="17642" spans="1:26" customHeight="1" ht="36" hidden="true" outlineLevel="3">
      <c r="A17642" s="2" t="s">
        <v>34142</v>
      </c>
      <c r="B17642" s="3" t="s">
        <v>34143</v>
      </c>
      <c r="C17642" s="2"/>
      <c r="D17642" s="2" t="s">
        <v>16</v>
      </c>
      <c r="E17642" s="4">
        <f>200.00*(1-Z1%)</f>
        <v>200</v>
      </c>
      <c r="F17642" s="2">
        <v>5</v>
      </c>
      <c r="G17642" s="2"/>
    </row>
    <row r="17643" spans="1:26" customHeight="1" ht="36" hidden="true" outlineLevel="3">
      <c r="A17643" s="2" t="s">
        <v>34144</v>
      </c>
      <c r="B17643" s="3" t="s">
        <v>34145</v>
      </c>
      <c r="C17643" s="2"/>
      <c r="D17643" s="2" t="s">
        <v>16</v>
      </c>
      <c r="E17643" s="4">
        <f>200.00*(1-Z1%)</f>
        <v>200</v>
      </c>
      <c r="F17643" s="2">
        <v>1</v>
      </c>
      <c r="G17643" s="2"/>
    </row>
    <row r="17644" spans="1:26" customHeight="1" ht="36" hidden="true" outlineLevel="3">
      <c r="A17644" s="2" t="s">
        <v>34146</v>
      </c>
      <c r="B17644" s="3" t="s">
        <v>34147</v>
      </c>
      <c r="C17644" s="2"/>
      <c r="D17644" s="2" t="s">
        <v>16</v>
      </c>
      <c r="E17644" s="4">
        <f>200.00*(1-Z1%)</f>
        <v>200</v>
      </c>
      <c r="F17644" s="2">
        <v>1</v>
      </c>
      <c r="G17644" s="2"/>
    </row>
    <row r="17645" spans="1:26" customHeight="1" ht="36" hidden="true" outlineLevel="3">
      <c r="A17645" s="2" t="s">
        <v>34148</v>
      </c>
      <c r="B17645" s="3" t="s">
        <v>34149</v>
      </c>
      <c r="C17645" s="2"/>
      <c r="D17645" s="2" t="s">
        <v>16</v>
      </c>
      <c r="E17645" s="4">
        <f>200.00*(1-Z1%)</f>
        <v>200</v>
      </c>
      <c r="F17645" s="2">
        <v>1</v>
      </c>
      <c r="G17645" s="2"/>
    </row>
    <row r="17646" spans="1:26" customHeight="1" ht="36" hidden="true" outlineLevel="3">
      <c r="A17646" s="2" t="s">
        <v>34150</v>
      </c>
      <c r="B17646" s="3" t="s">
        <v>34151</v>
      </c>
      <c r="C17646" s="2"/>
      <c r="D17646" s="2" t="s">
        <v>16</v>
      </c>
      <c r="E17646" s="4">
        <f>200.00*(1-Z1%)</f>
        <v>200</v>
      </c>
      <c r="F17646" s="2">
        <v>2</v>
      </c>
      <c r="G17646" s="2"/>
    </row>
    <row r="17647" spans="1:26" customHeight="1" ht="36" hidden="true" outlineLevel="3">
      <c r="A17647" s="2" t="s">
        <v>34152</v>
      </c>
      <c r="B17647" s="3" t="s">
        <v>34153</v>
      </c>
      <c r="C17647" s="2"/>
      <c r="D17647" s="2" t="s">
        <v>16</v>
      </c>
      <c r="E17647" s="4">
        <f>100.00*(1-Z1%)</f>
        <v>100</v>
      </c>
      <c r="F17647" s="2">
        <v>6</v>
      </c>
      <c r="G17647" s="2"/>
    </row>
    <row r="17648" spans="1:26" customHeight="1" ht="36" hidden="true" outlineLevel="3">
      <c r="A17648" s="2" t="s">
        <v>34154</v>
      </c>
      <c r="B17648" s="3" t="s">
        <v>34155</v>
      </c>
      <c r="C17648" s="2"/>
      <c r="D17648" s="2" t="s">
        <v>16</v>
      </c>
      <c r="E17648" s="4">
        <f>150.00*(1-Z1%)</f>
        <v>150</v>
      </c>
      <c r="F17648" s="2">
        <v>8</v>
      </c>
      <c r="G17648" s="2"/>
    </row>
    <row r="17649" spans="1:26" customHeight="1" ht="36" hidden="true" outlineLevel="3">
      <c r="A17649" s="2" t="s">
        <v>34156</v>
      </c>
      <c r="B17649" s="3" t="s">
        <v>34157</v>
      </c>
      <c r="C17649" s="2"/>
      <c r="D17649" s="2" t="s">
        <v>16</v>
      </c>
      <c r="E17649" s="4">
        <f>180.00*(1-Z1%)</f>
        <v>180</v>
      </c>
      <c r="F17649" s="2">
        <v>3</v>
      </c>
      <c r="G17649" s="2"/>
    </row>
    <row r="17650" spans="1:26" customHeight="1" ht="36" hidden="true" outlineLevel="3">
      <c r="A17650" s="2" t="s">
        <v>34158</v>
      </c>
      <c r="B17650" s="3" t="s">
        <v>34159</v>
      </c>
      <c r="C17650" s="2"/>
      <c r="D17650" s="2" t="s">
        <v>16</v>
      </c>
      <c r="E17650" s="4">
        <f>190.00*(1-Z1%)</f>
        <v>190</v>
      </c>
      <c r="F17650" s="2">
        <v>4</v>
      </c>
      <c r="G17650" s="2"/>
    </row>
    <row r="17651" spans="1:26" customHeight="1" ht="36" hidden="true" outlineLevel="3">
      <c r="A17651" s="2" t="s">
        <v>34160</v>
      </c>
      <c r="B17651" s="3" t="s">
        <v>34161</v>
      </c>
      <c r="C17651" s="2"/>
      <c r="D17651" s="2" t="s">
        <v>16</v>
      </c>
      <c r="E17651" s="4">
        <f>390.00*(1-Z1%)</f>
        <v>390</v>
      </c>
      <c r="F17651" s="2">
        <v>10</v>
      </c>
      <c r="G17651" s="2"/>
    </row>
    <row r="17652" spans="1:26" customHeight="1" ht="36" hidden="true" outlineLevel="3">
      <c r="A17652" s="2" t="s">
        <v>34162</v>
      </c>
      <c r="B17652" s="3" t="s">
        <v>34163</v>
      </c>
      <c r="C17652" s="2"/>
      <c r="D17652" s="2" t="s">
        <v>16</v>
      </c>
      <c r="E17652" s="4">
        <f>460.00*(1-Z1%)</f>
        <v>460</v>
      </c>
      <c r="F17652" s="2">
        <v>4</v>
      </c>
      <c r="G17652" s="2"/>
    </row>
    <row r="17653" spans="1:26" customHeight="1" ht="36" hidden="true" outlineLevel="3">
      <c r="A17653" s="2" t="s">
        <v>34164</v>
      </c>
      <c r="B17653" s="3" t="s">
        <v>34165</v>
      </c>
      <c r="C17653" s="2"/>
      <c r="D17653" s="2" t="s">
        <v>16</v>
      </c>
      <c r="E17653" s="4">
        <f>530.00*(1-Z1%)</f>
        <v>530</v>
      </c>
      <c r="F17653" s="2">
        <v>6</v>
      </c>
      <c r="G17653" s="2"/>
    </row>
    <row r="17654" spans="1:26" customHeight="1" ht="36" hidden="true" outlineLevel="3">
      <c r="A17654" s="2" t="s">
        <v>34166</v>
      </c>
      <c r="B17654" s="3" t="s">
        <v>34167</v>
      </c>
      <c r="C17654" s="2"/>
      <c r="D17654" s="2" t="s">
        <v>16</v>
      </c>
      <c r="E17654" s="4">
        <f>130.00*(1-Z1%)</f>
        <v>130</v>
      </c>
      <c r="F17654" s="2">
        <v>6</v>
      </c>
      <c r="G17654" s="2"/>
    </row>
    <row r="17655" spans="1:26" customHeight="1" ht="36" hidden="true" outlineLevel="3">
      <c r="A17655" s="2" t="s">
        <v>34168</v>
      </c>
      <c r="B17655" s="3" t="s">
        <v>34169</v>
      </c>
      <c r="C17655" s="2"/>
      <c r="D17655" s="2" t="s">
        <v>16</v>
      </c>
      <c r="E17655" s="4">
        <f>250.00*(1-Z1%)</f>
        <v>250</v>
      </c>
      <c r="F17655" s="2">
        <v>5</v>
      </c>
      <c r="G17655" s="2"/>
    </row>
    <row r="17656" spans="1:26" customHeight="1" ht="36" hidden="true" outlineLevel="3">
      <c r="A17656" s="2" t="s">
        <v>34170</v>
      </c>
      <c r="B17656" s="3" t="s">
        <v>34171</v>
      </c>
      <c r="C17656" s="2"/>
      <c r="D17656" s="2" t="s">
        <v>16</v>
      </c>
      <c r="E17656" s="4">
        <f>280.00*(1-Z1%)</f>
        <v>280</v>
      </c>
      <c r="F17656" s="2">
        <v>6</v>
      </c>
      <c r="G17656" s="2"/>
    </row>
    <row r="17657" spans="1:26" customHeight="1" ht="36" hidden="true" outlineLevel="3">
      <c r="A17657" s="2" t="s">
        <v>34172</v>
      </c>
      <c r="B17657" s="3" t="s">
        <v>34173</v>
      </c>
      <c r="C17657" s="2"/>
      <c r="D17657" s="2" t="s">
        <v>16</v>
      </c>
      <c r="E17657" s="4">
        <f>390.00*(1-Z1%)</f>
        <v>390</v>
      </c>
      <c r="F17657" s="2">
        <v>4</v>
      </c>
      <c r="G17657" s="2"/>
    </row>
    <row r="17658" spans="1:26" customHeight="1" ht="36" hidden="true" outlineLevel="3">
      <c r="A17658" s="2" t="s">
        <v>34174</v>
      </c>
      <c r="B17658" s="3" t="s">
        <v>34175</v>
      </c>
      <c r="C17658" s="2"/>
      <c r="D17658" s="2" t="s">
        <v>16</v>
      </c>
      <c r="E17658" s="4">
        <f>400.00*(1-Z1%)</f>
        <v>400</v>
      </c>
      <c r="F17658" s="2">
        <v>8</v>
      </c>
      <c r="G17658" s="2"/>
    </row>
    <row r="17659" spans="1:26" customHeight="1" ht="36" hidden="true" outlineLevel="3">
      <c r="A17659" s="2" t="s">
        <v>34176</v>
      </c>
      <c r="B17659" s="3" t="s">
        <v>34177</v>
      </c>
      <c r="C17659" s="2"/>
      <c r="D17659" s="2" t="s">
        <v>16</v>
      </c>
      <c r="E17659" s="4">
        <f>400.00*(1-Z1%)</f>
        <v>400</v>
      </c>
      <c r="F17659" s="2">
        <v>5</v>
      </c>
      <c r="G17659" s="2"/>
    </row>
    <row r="17660" spans="1:26" customHeight="1" ht="18" hidden="true" outlineLevel="3">
      <c r="A17660" s="2" t="s">
        <v>34178</v>
      </c>
      <c r="B17660" s="3" t="s">
        <v>34179</v>
      </c>
      <c r="C17660" s="2"/>
      <c r="D17660" s="2" t="s">
        <v>16</v>
      </c>
      <c r="E17660" s="4">
        <f>35.00*(1-Z1%)</f>
        <v>35</v>
      </c>
      <c r="F17660" s="2">
        <v>1</v>
      </c>
      <c r="G17660" s="2"/>
    </row>
    <row r="17661" spans="1:26" customHeight="1" ht="18" hidden="true" outlineLevel="3">
      <c r="A17661" s="2" t="s">
        <v>34180</v>
      </c>
      <c r="B17661" s="3" t="s">
        <v>34181</v>
      </c>
      <c r="C17661" s="2"/>
      <c r="D17661" s="2" t="s">
        <v>16</v>
      </c>
      <c r="E17661" s="4">
        <f>35.00*(1-Z1%)</f>
        <v>35</v>
      </c>
      <c r="F17661" s="2">
        <v>3</v>
      </c>
      <c r="G17661" s="2"/>
    </row>
    <row r="17662" spans="1:26" customHeight="1" ht="36" hidden="true" outlineLevel="3">
      <c r="A17662" s="2" t="s">
        <v>34182</v>
      </c>
      <c r="B17662" s="3" t="s">
        <v>34183</v>
      </c>
      <c r="C17662" s="2"/>
      <c r="D17662" s="2" t="s">
        <v>16</v>
      </c>
      <c r="E17662" s="4">
        <f>35.00*(1-Z1%)</f>
        <v>35</v>
      </c>
      <c r="F17662" s="2">
        <v>2</v>
      </c>
      <c r="G17662" s="2"/>
    </row>
    <row r="17663" spans="1:26" customHeight="1" ht="18" hidden="true" outlineLevel="3">
      <c r="A17663" s="2" t="s">
        <v>34184</v>
      </c>
      <c r="B17663" s="3" t="s">
        <v>34185</v>
      </c>
      <c r="C17663" s="2"/>
      <c r="D17663" s="2" t="s">
        <v>16</v>
      </c>
      <c r="E17663" s="4">
        <f>35.00*(1-Z1%)</f>
        <v>35</v>
      </c>
      <c r="F17663" s="2">
        <v>1</v>
      </c>
      <c r="G17663" s="2"/>
    </row>
    <row r="17664" spans="1:26" customHeight="1" ht="18" hidden="true" outlineLevel="3">
      <c r="A17664" s="2" t="s">
        <v>34186</v>
      </c>
      <c r="B17664" s="3" t="s">
        <v>34187</v>
      </c>
      <c r="C17664" s="2"/>
      <c r="D17664" s="2" t="s">
        <v>16</v>
      </c>
      <c r="E17664" s="4">
        <f>35.00*(1-Z1%)</f>
        <v>35</v>
      </c>
      <c r="F17664" s="2">
        <v>3</v>
      </c>
      <c r="G17664" s="2"/>
    </row>
    <row r="17665" spans="1:26" customHeight="1" ht="36" hidden="true" outlineLevel="3">
      <c r="A17665" s="2" t="s">
        <v>34188</v>
      </c>
      <c r="B17665" s="3" t="s">
        <v>34189</v>
      </c>
      <c r="C17665" s="2"/>
      <c r="D17665" s="2" t="s">
        <v>16</v>
      </c>
      <c r="E17665" s="4">
        <f>190.00*(1-Z1%)</f>
        <v>190</v>
      </c>
      <c r="F17665" s="2">
        <v>3</v>
      </c>
      <c r="G17665" s="2"/>
    </row>
    <row r="17666" spans="1:26" customHeight="1" ht="18" hidden="true" outlineLevel="3">
      <c r="A17666" s="2" t="s">
        <v>34190</v>
      </c>
      <c r="B17666" s="3" t="s">
        <v>34191</v>
      </c>
      <c r="C17666" s="2"/>
      <c r="D17666" s="2" t="s">
        <v>16</v>
      </c>
      <c r="E17666" s="4">
        <f>35.00*(1-Z1%)</f>
        <v>35</v>
      </c>
      <c r="F17666" s="2">
        <v>11</v>
      </c>
      <c r="G17666" s="2"/>
    </row>
    <row r="17667" spans="1:26" customHeight="1" ht="18" hidden="true" outlineLevel="3">
      <c r="A17667" s="2" t="s">
        <v>34192</v>
      </c>
      <c r="B17667" s="3" t="s">
        <v>34193</v>
      </c>
      <c r="C17667" s="2"/>
      <c r="D17667" s="2" t="s">
        <v>16</v>
      </c>
      <c r="E17667" s="4">
        <f>35.00*(1-Z1%)</f>
        <v>35</v>
      </c>
      <c r="F17667" s="2">
        <v>12</v>
      </c>
      <c r="G17667" s="2"/>
    </row>
    <row r="17668" spans="1:26" customHeight="1" ht="18" hidden="true" outlineLevel="3">
      <c r="A17668" s="2" t="s">
        <v>34194</v>
      </c>
      <c r="B17668" s="3" t="s">
        <v>34195</v>
      </c>
      <c r="C17668" s="2"/>
      <c r="D17668" s="2" t="s">
        <v>16</v>
      </c>
      <c r="E17668" s="4">
        <f>60.00*(1-Z1%)</f>
        <v>60</v>
      </c>
      <c r="F17668" s="2">
        <v>5</v>
      </c>
      <c r="G17668" s="2"/>
    </row>
    <row r="17669" spans="1:26" customHeight="1" ht="18" hidden="true" outlineLevel="3">
      <c r="A17669" s="2" t="s">
        <v>34196</v>
      </c>
      <c r="B17669" s="3" t="s">
        <v>34197</v>
      </c>
      <c r="C17669" s="2"/>
      <c r="D17669" s="2" t="s">
        <v>16</v>
      </c>
      <c r="E17669" s="4">
        <f>50.00*(1-Z1%)</f>
        <v>50</v>
      </c>
      <c r="F17669" s="2">
        <v>6</v>
      </c>
      <c r="G17669" s="2"/>
    </row>
    <row r="17670" spans="1:26" customHeight="1" ht="36" hidden="true" outlineLevel="3">
      <c r="A17670" s="2" t="s">
        <v>34198</v>
      </c>
      <c r="B17670" s="3" t="s">
        <v>34199</v>
      </c>
      <c r="C17670" s="2"/>
      <c r="D17670" s="2" t="s">
        <v>16</v>
      </c>
      <c r="E17670" s="4">
        <f>70.00*(1-Z1%)</f>
        <v>70</v>
      </c>
      <c r="F17670" s="2">
        <v>2</v>
      </c>
      <c r="G17670" s="2"/>
    </row>
    <row r="17671" spans="1:26" customHeight="1" ht="18" hidden="true" outlineLevel="3">
      <c r="A17671" s="2" t="s">
        <v>34200</v>
      </c>
      <c r="B17671" s="3" t="s">
        <v>34201</v>
      </c>
      <c r="C17671" s="2"/>
      <c r="D17671" s="2" t="s">
        <v>16</v>
      </c>
      <c r="E17671" s="4">
        <f>60.00*(1-Z1%)</f>
        <v>60</v>
      </c>
      <c r="F17671" s="2">
        <v>17</v>
      </c>
      <c r="G17671" s="2"/>
    </row>
    <row r="17672" spans="1:26" customHeight="1" ht="18" hidden="true" outlineLevel="3">
      <c r="A17672" s="2" t="s">
        <v>34202</v>
      </c>
      <c r="B17672" s="3" t="s">
        <v>34203</v>
      </c>
      <c r="C17672" s="2"/>
      <c r="D17672" s="2" t="s">
        <v>16</v>
      </c>
      <c r="E17672" s="4">
        <f>60.00*(1-Z1%)</f>
        <v>60</v>
      </c>
      <c r="F17672" s="2">
        <v>4</v>
      </c>
      <c r="G17672" s="2"/>
    </row>
    <row r="17673" spans="1:26" customHeight="1" ht="18" hidden="true" outlineLevel="3">
      <c r="A17673" s="2" t="s">
        <v>34204</v>
      </c>
      <c r="B17673" s="3" t="s">
        <v>34205</v>
      </c>
      <c r="C17673" s="2"/>
      <c r="D17673" s="2" t="s">
        <v>16</v>
      </c>
      <c r="E17673" s="4">
        <f>60.00*(1-Z1%)</f>
        <v>60</v>
      </c>
      <c r="F17673" s="2">
        <v>9</v>
      </c>
      <c r="G17673" s="2"/>
    </row>
    <row r="17674" spans="1:26" customHeight="1" ht="18" hidden="true" outlineLevel="3">
      <c r="A17674" s="2" t="s">
        <v>34206</v>
      </c>
      <c r="B17674" s="3" t="s">
        <v>34207</v>
      </c>
      <c r="C17674" s="2"/>
      <c r="D17674" s="2" t="s">
        <v>16</v>
      </c>
      <c r="E17674" s="4">
        <f>65.00*(1-Z1%)</f>
        <v>65</v>
      </c>
      <c r="F17674" s="2">
        <v>6</v>
      </c>
      <c r="G17674" s="2"/>
    </row>
    <row r="17675" spans="1:26" customHeight="1" ht="18" hidden="true" outlineLevel="3">
      <c r="A17675" s="2" t="s">
        <v>34208</v>
      </c>
      <c r="B17675" s="3" t="s">
        <v>34209</v>
      </c>
      <c r="C17675" s="2"/>
      <c r="D17675" s="2" t="s">
        <v>16</v>
      </c>
      <c r="E17675" s="4">
        <f>150.00*(1-Z1%)</f>
        <v>150</v>
      </c>
      <c r="F17675" s="2">
        <v>4</v>
      </c>
      <c r="G17675" s="2"/>
    </row>
    <row r="17676" spans="1:26" customHeight="1" ht="18" hidden="true" outlineLevel="3">
      <c r="A17676" s="2" t="s">
        <v>34210</v>
      </c>
      <c r="B17676" s="3" t="s">
        <v>34211</v>
      </c>
      <c r="C17676" s="2"/>
      <c r="D17676" s="2" t="s">
        <v>16</v>
      </c>
      <c r="E17676" s="4">
        <f>95.00*(1-Z1%)</f>
        <v>95</v>
      </c>
      <c r="F17676" s="2">
        <v>2</v>
      </c>
      <c r="G17676" s="2"/>
    </row>
    <row r="17677" spans="1:26" customHeight="1" ht="36" hidden="true" outlineLevel="3">
      <c r="A17677" s="2" t="s">
        <v>34212</v>
      </c>
      <c r="B17677" s="3" t="s">
        <v>34213</v>
      </c>
      <c r="C17677" s="2"/>
      <c r="D17677" s="2" t="s">
        <v>16</v>
      </c>
      <c r="E17677" s="4">
        <f>95.00*(1-Z1%)</f>
        <v>95</v>
      </c>
      <c r="F17677" s="2">
        <v>4</v>
      </c>
      <c r="G17677" s="2"/>
    </row>
    <row r="17678" spans="1:26" customHeight="1" ht="18" hidden="true" outlineLevel="3">
      <c r="A17678" s="2" t="s">
        <v>34214</v>
      </c>
      <c r="B17678" s="3" t="s">
        <v>34215</v>
      </c>
      <c r="C17678" s="2"/>
      <c r="D17678" s="2" t="s">
        <v>16</v>
      </c>
      <c r="E17678" s="4">
        <f>95.00*(1-Z1%)</f>
        <v>95</v>
      </c>
      <c r="F17678" s="2">
        <v>11</v>
      </c>
      <c r="G17678" s="2"/>
    </row>
    <row r="17679" spans="1:26" customHeight="1" ht="18" hidden="true" outlineLevel="3">
      <c r="A17679" s="2" t="s">
        <v>34216</v>
      </c>
      <c r="B17679" s="3" t="s">
        <v>34217</v>
      </c>
      <c r="C17679" s="2"/>
      <c r="D17679" s="2" t="s">
        <v>16</v>
      </c>
      <c r="E17679" s="4">
        <f>95.00*(1-Z1%)</f>
        <v>95</v>
      </c>
      <c r="F17679" s="2">
        <v>11</v>
      </c>
      <c r="G17679" s="2"/>
    </row>
    <row r="17680" spans="1:26" customHeight="1" ht="18" hidden="true" outlineLevel="3">
      <c r="A17680" s="2" t="s">
        <v>34218</v>
      </c>
      <c r="B17680" s="3" t="s">
        <v>34219</v>
      </c>
      <c r="C17680" s="2"/>
      <c r="D17680" s="2" t="s">
        <v>16</v>
      </c>
      <c r="E17680" s="4">
        <f>90.00*(1-Z1%)</f>
        <v>90</v>
      </c>
      <c r="F17680" s="2">
        <v>8</v>
      </c>
      <c r="G17680" s="2"/>
    </row>
    <row r="17681" spans="1:26" customHeight="1" ht="18" hidden="true" outlineLevel="3">
      <c r="A17681" s="2" t="s">
        <v>34220</v>
      </c>
      <c r="B17681" s="3" t="s">
        <v>34221</v>
      </c>
      <c r="C17681" s="2"/>
      <c r="D17681" s="2" t="s">
        <v>16</v>
      </c>
      <c r="E17681" s="4">
        <f>90.00*(1-Z1%)</f>
        <v>90</v>
      </c>
      <c r="F17681" s="2">
        <v>1</v>
      </c>
      <c r="G17681" s="2"/>
    </row>
    <row r="17682" spans="1:26" customHeight="1" ht="36" hidden="true" outlineLevel="3">
      <c r="A17682" s="2" t="s">
        <v>34222</v>
      </c>
      <c r="B17682" s="3" t="s">
        <v>34223</v>
      </c>
      <c r="C17682" s="2"/>
      <c r="D17682" s="2" t="s">
        <v>16</v>
      </c>
      <c r="E17682" s="4">
        <f>120.00*(1-Z1%)</f>
        <v>120</v>
      </c>
      <c r="F17682" s="2">
        <v>3</v>
      </c>
      <c r="G17682" s="2"/>
    </row>
    <row r="17683" spans="1:26" customHeight="1" ht="36" hidden="true" outlineLevel="3">
      <c r="A17683" s="2" t="s">
        <v>34224</v>
      </c>
      <c r="B17683" s="3" t="s">
        <v>34225</v>
      </c>
      <c r="C17683" s="2"/>
      <c r="D17683" s="2" t="s">
        <v>16</v>
      </c>
      <c r="E17683" s="4">
        <f>210.00*(1-Z1%)</f>
        <v>210</v>
      </c>
      <c r="F17683" s="2">
        <v>1</v>
      </c>
      <c r="G17683" s="2"/>
    </row>
    <row r="17684" spans="1:26" customHeight="1" ht="36" hidden="true" outlineLevel="3">
      <c r="A17684" s="2" t="s">
        <v>34226</v>
      </c>
      <c r="B17684" s="3" t="s">
        <v>34227</v>
      </c>
      <c r="C17684" s="2"/>
      <c r="D17684" s="2" t="s">
        <v>16</v>
      </c>
      <c r="E17684" s="4">
        <f>150.00*(1-Z1%)</f>
        <v>150</v>
      </c>
      <c r="F17684" s="2">
        <v>3</v>
      </c>
      <c r="G17684" s="2"/>
    </row>
    <row r="17685" spans="1:26" customHeight="1" ht="36" hidden="true" outlineLevel="3">
      <c r="A17685" s="2" t="s">
        <v>34228</v>
      </c>
      <c r="B17685" s="3" t="s">
        <v>34229</v>
      </c>
      <c r="C17685" s="2"/>
      <c r="D17685" s="2" t="s">
        <v>16</v>
      </c>
      <c r="E17685" s="4">
        <f>150.00*(1-Z1%)</f>
        <v>150</v>
      </c>
      <c r="F17685" s="2">
        <v>4</v>
      </c>
      <c r="G17685" s="2"/>
    </row>
    <row r="17686" spans="1:26" customHeight="1" ht="36" hidden="true" outlineLevel="3">
      <c r="A17686" s="2" t="s">
        <v>34230</v>
      </c>
      <c r="B17686" s="3" t="s">
        <v>34231</v>
      </c>
      <c r="C17686" s="2"/>
      <c r="D17686" s="2" t="s">
        <v>16</v>
      </c>
      <c r="E17686" s="4">
        <f>170.00*(1-Z1%)</f>
        <v>170</v>
      </c>
      <c r="F17686" s="2">
        <v>8</v>
      </c>
      <c r="G17686" s="2"/>
    </row>
    <row r="17687" spans="1:26" customHeight="1" ht="18" hidden="true" outlineLevel="3">
      <c r="A17687" s="2" t="s">
        <v>34232</v>
      </c>
      <c r="B17687" s="3" t="s">
        <v>34233</v>
      </c>
      <c r="C17687" s="2"/>
      <c r="D17687" s="2" t="s">
        <v>16</v>
      </c>
      <c r="E17687" s="4">
        <f>45.00*(1-Z1%)</f>
        <v>45</v>
      </c>
      <c r="F17687" s="2">
        <v>1</v>
      </c>
      <c r="G17687" s="2"/>
    </row>
    <row r="17688" spans="1:26" customHeight="1" ht="18" hidden="true" outlineLevel="3">
      <c r="A17688" s="2" t="s">
        <v>34234</v>
      </c>
      <c r="B17688" s="3" t="s">
        <v>34235</v>
      </c>
      <c r="C17688" s="2"/>
      <c r="D17688" s="2" t="s">
        <v>16</v>
      </c>
      <c r="E17688" s="4">
        <f>220.00*(1-Z1%)</f>
        <v>220</v>
      </c>
      <c r="F17688" s="2">
        <v>1</v>
      </c>
      <c r="G17688" s="2"/>
    </row>
    <row r="17689" spans="1:26" customHeight="1" ht="18" hidden="true" outlineLevel="3">
      <c r="A17689" s="2" t="s">
        <v>34236</v>
      </c>
      <c r="B17689" s="3" t="s">
        <v>34237</v>
      </c>
      <c r="C17689" s="2"/>
      <c r="D17689" s="2" t="s">
        <v>16</v>
      </c>
      <c r="E17689" s="4">
        <f>130.00*(1-Z1%)</f>
        <v>130</v>
      </c>
      <c r="F17689" s="2">
        <v>3</v>
      </c>
      <c r="G17689" s="2"/>
    </row>
    <row r="17690" spans="1:26" customHeight="1" ht="18" hidden="true" outlineLevel="3">
      <c r="A17690" s="2" t="s">
        <v>34238</v>
      </c>
      <c r="B17690" s="3" t="s">
        <v>34239</v>
      </c>
      <c r="C17690" s="2"/>
      <c r="D17690" s="2" t="s">
        <v>16</v>
      </c>
      <c r="E17690" s="4">
        <f>230.00*(1-Z1%)</f>
        <v>230</v>
      </c>
      <c r="F17690" s="2">
        <v>3</v>
      </c>
      <c r="G17690" s="2"/>
    </row>
    <row r="17691" spans="1:26" customHeight="1" ht="18" hidden="true" outlineLevel="3">
      <c r="A17691" s="2" t="s">
        <v>34240</v>
      </c>
      <c r="B17691" s="3" t="s">
        <v>34241</v>
      </c>
      <c r="C17691" s="2"/>
      <c r="D17691" s="2" t="s">
        <v>16</v>
      </c>
      <c r="E17691" s="4">
        <f>150.00*(1-Z1%)</f>
        <v>150</v>
      </c>
      <c r="F17691" s="2">
        <v>1</v>
      </c>
      <c r="G17691" s="2"/>
    </row>
    <row r="17692" spans="1:26" customHeight="1" ht="36" hidden="true" outlineLevel="3">
      <c r="A17692" s="2" t="s">
        <v>34242</v>
      </c>
      <c r="B17692" s="3" t="s">
        <v>34243</v>
      </c>
      <c r="C17692" s="2"/>
      <c r="D17692" s="2" t="s">
        <v>16</v>
      </c>
      <c r="E17692" s="4">
        <f>170.00*(1-Z1%)</f>
        <v>170</v>
      </c>
      <c r="F17692" s="2">
        <v>8</v>
      </c>
      <c r="G17692" s="2"/>
    </row>
    <row r="17693" spans="1:26" customHeight="1" ht="36" hidden="true" outlineLevel="3">
      <c r="A17693" s="2" t="s">
        <v>34244</v>
      </c>
      <c r="B17693" s="3" t="s">
        <v>34245</v>
      </c>
      <c r="C17693" s="2"/>
      <c r="D17693" s="2" t="s">
        <v>16</v>
      </c>
      <c r="E17693" s="4">
        <f>750.00*(1-Z1%)</f>
        <v>750</v>
      </c>
      <c r="F17693" s="2">
        <v>1</v>
      </c>
      <c r="G17693" s="2"/>
    </row>
    <row r="17694" spans="1:26" customHeight="1" ht="36" hidden="true" outlineLevel="3">
      <c r="A17694" s="2" t="s">
        <v>34246</v>
      </c>
      <c r="B17694" s="3" t="s">
        <v>34247</v>
      </c>
      <c r="C17694" s="2"/>
      <c r="D17694" s="2" t="s">
        <v>16</v>
      </c>
      <c r="E17694" s="4">
        <f>1240.00*(1-Z1%)</f>
        <v>1240</v>
      </c>
      <c r="F17694" s="2">
        <v>1</v>
      </c>
      <c r="G17694" s="2"/>
    </row>
    <row r="17695" spans="1:26" customHeight="1" ht="36" hidden="true" outlineLevel="3">
      <c r="A17695" s="2" t="s">
        <v>34248</v>
      </c>
      <c r="B17695" s="3" t="s">
        <v>34249</v>
      </c>
      <c r="C17695" s="2"/>
      <c r="D17695" s="2" t="s">
        <v>16</v>
      </c>
      <c r="E17695" s="4">
        <f>130.00*(1-Z1%)</f>
        <v>130</v>
      </c>
      <c r="F17695" s="2">
        <v>4</v>
      </c>
      <c r="G17695" s="2"/>
    </row>
    <row r="17696" spans="1:26" customHeight="1" ht="36" hidden="true" outlineLevel="3">
      <c r="A17696" s="2" t="s">
        <v>34250</v>
      </c>
      <c r="B17696" s="3" t="s">
        <v>34251</v>
      </c>
      <c r="C17696" s="2"/>
      <c r="D17696" s="2" t="s">
        <v>16</v>
      </c>
      <c r="E17696" s="4">
        <f>590.00*(1-Z1%)</f>
        <v>590</v>
      </c>
      <c r="F17696" s="2">
        <v>2</v>
      </c>
      <c r="G17696" s="2"/>
    </row>
    <row r="17697" spans="1:26" customHeight="1" ht="36" hidden="true" outlineLevel="3">
      <c r="A17697" s="2" t="s">
        <v>34252</v>
      </c>
      <c r="B17697" s="3" t="s">
        <v>34253</v>
      </c>
      <c r="C17697" s="2"/>
      <c r="D17697" s="2" t="s">
        <v>16</v>
      </c>
      <c r="E17697" s="4">
        <f>110.00*(1-Z1%)</f>
        <v>110</v>
      </c>
      <c r="F17697" s="2">
        <v>6</v>
      </c>
      <c r="G17697" s="2"/>
    </row>
    <row r="17698" spans="1:26" customHeight="1" ht="35" hidden="true" outlineLevel="3">
      <c r="A17698" s="5" t="s">
        <v>34254</v>
      </c>
      <c r="B17698" s="5"/>
      <c r="C17698" s="5"/>
      <c r="D17698" s="5"/>
      <c r="E17698" s="5"/>
      <c r="F17698" s="5"/>
      <c r="G17698" s="5"/>
    </row>
    <row r="17699" spans="1:26" customHeight="1" ht="18" hidden="true" outlineLevel="3">
      <c r="A17699" s="2" t="s">
        <v>34255</v>
      </c>
      <c r="B17699" s="3" t="s">
        <v>34256</v>
      </c>
      <c r="C17699" s="2"/>
      <c r="D17699" s="2" t="s">
        <v>16</v>
      </c>
      <c r="E17699" s="4">
        <f>8.00*(1-Z1%)</f>
        <v>8</v>
      </c>
      <c r="F17699" s="2">
        <v>71</v>
      </c>
      <c r="G17699" s="2"/>
    </row>
    <row r="17700" spans="1:26" customHeight="1" ht="18" hidden="true" outlineLevel="3">
      <c r="A17700" s="2" t="s">
        <v>34257</v>
      </c>
      <c r="B17700" s="3" t="s">
        <v>34258</v>
      </c>
      <c r="C17700" s="2"/>
      <c r="D17700" s="2" t="s">
        <v>16</v>
      </c>
      <c r="E17700" s="4">
        <f>8.00*(1-Z1%)</f>
        <v>8</v>
      </c>
      <c r="F17700" s="2">
        <v>65</v>
      </c>
      <c r="G17700" s="2"/>
    </row>
    <row r="17701" spans="1:26" customHeight="1" ht="18" hidden="true" outlineLevel="3">
      <c r="A17701" s="2" t="s">
        <v>34259</v>
      </c>
      <c r="B17701" s="3" t="s">
        <v>34260</v>
      </c>
      <c r="C17701" s="2"/>
      <c r="D17701" s="2" t="s">
        <v>16</v>
      </c>
      <c r="E17701" s="4">
        <f>8.00*(1-Z1%)</f>
        <v>8</v>
      </c>
      <c r="F17701" s="2">
        <v>44</v>
      </c>
      <c r="G17701" s="2"/>
    </row>
    <row r="17702" spans="1:26" customHeight="1" ht="18" hidden="true" outlineLevel="3">
      <c r="A17702" s="2" t="s">
        <v>34261</v>
      </c>
      <c r="B17702" s="3" t="s">
        <v>34262</v>
      </c>
      <c r="C17702" s="2"/>
      <c r="D17702" s="2" t="s">
        <v>16</v>
      </c>
      <c r="E17702" s="4">
        <f>8.00*(1-Z1%)</f>
        <v>8</v>
      </c>
      <c r="F17702" s="2">
        <v>62</v>
      </c>
      <c r="G17702" s="2"/>
    </row>
    <row r="17703" spans="1:26" customHeight="1" ht="18" hidden="true" outlineLevel="3">
      <c r="A17703" s="2" t="s">
        <v>34263</v>
      </c>
      <c r="B17703" s="3" t="s">
        <v>34264</v>
      </c>
      <c r="C17703" s="2"/>
      <c r="D17703" s="2" t="s">
        <v>16</v>
      </c>
      <c r="E17703" s="4">
        <f>8.00*(1-Z1%)</f>
        <v>8</v>
      </c>
      <c r="F17703" s="2">
        <v>41</v>
      </c>
      <c r="G17703" s="2"/>
    </row>
    <row r="17704" spans="1:26" customHeight="1" ht="18" hidden="true" outlineLevel="3">
      <c r="A17704" s="2" t="s">
        <v>34265</v>
      </c>
      <c r="B17704" s="3" t="s">
        <v>34266</v>
      </c>
      <c r="C17704" s="2"/>
      <c r="D17704" s="2" t="s">
        <v>16</v>
      </c>
      <c r="E17704" s="4">
        <f>8.00*(1-Z1%)</f>
        <v>8</v>
      </c>
      <c r="F17704" s="2">
        <v>48</v>
      </c>
      <c r="G17704" s="2"/>
    </row>
    <row r="17705" spans="1:26" customHeight="1" ht="18" hidden="true" outlineLevel="3">
      <c r="A17705" s="2" t="s">
        <v>34267</v>
      </c>
      <c r="B17705" s="3" t="s">
        <v>34268</v>
      </c>
      <c r="C17705" s="2"/>
      <c r="D17705" s="2" t="s">
        <v>16</v>
      </c>
      <c r="E17705" s="4">
        <f>8.00*(1-Z1%)</f>
        <v>8</v>
      </c>
      <c r="F17705" s="2">
        <v>70</v>
      </c>
      <c r="G17705" s="2"/>
    </row>
    <row r="17706" spans="1:26" customHeight="1" ht="18" hidden="true" outlineLevel="3">
      <c r="A17706" s="2" t="s">
        <v>34269</v>
      </c>
      <c r="B17706" s="3" t="s">
        <v>34270</v>
      </c>
      <c r="C17706" s="2"/>
      <c r="D17706" s="2" t="s">
        <v>16</v>
      </c>
      <c r="E17706" s="4">
        <f>8.00*(1-Z1%)</f>
        <v>8</v>
      </c>
      <c r="F17706" s="2">
        <v>21</v>
      </c>
      <c r="G17706" s="2"/>
    </row>
    <row r="17707" spans="1:26" customHeight="1" ht="18" hidden="true" outlineLevel="3">
      <c r="A17707" s="2" t="s">
        <v>34271</v>
      </c>
      <c r="B17707" s="3" t="s">
        <v>34272</v>
      </c>
      <c r="C17707" s="2"/>
      <c r="D17707" s="2" t="s">
        <v>16</v>
      </c>
      <c r="E17707" s="4">
        <f>8.00*(1-Z1%)</f>
        <v>8</v>
      </c>
      <c r="F17707" s="2">
        <v>49</v>
      </c>
      <c r="G17707" s="2"/>
    </row>
    <row r="17708" spans="1:26" customHeight="1" ht="18" hidden="true" outlineLevel="3">
      <c r="A17708" s="2" t="s">
        <v>34273</v>
      </c>
      <c r="B17708" s="3" t="s">
        <v>34274</v>
      </c>
      <c r="C17708" s="2"/>
      <c r="D17708" s="2" t="s">
        <v>16</v>
      </c>
      <c r="E17708" s="4">
        <f>8.00*(1-Z1%)</f>
        <v>8</v>
      </c>
      <c r="F17708" s="2">
        <v>36</v>
      </c>
      <c r="G17708" s="2"/>
    </row>
    <row r="17709" spans="1:26" customHeight="1" ht="18" hidden="true" outlineLevel="3">
      <c r="A17709" s="2" t="s">
        <v>34275</v>
      </c>
      <c r="B17709" s="3" t="s">
        <v>34276</v>
      </c>
      <c r="C17709" s="2"/>
      <c r="D17709" s="2" t="s">
        <v>16</v>
      </c>
      <c r="E17709" s="4">
        <f>8.00*(1-Z1%)</f>
        <v>8</v>
      </c>
      <c r="F17709" s="2">
        <v>76</v>
      </c>
      <c r="G17709" s="2"/>
    </row>
    <row r="17710" spans="1:26" customHeight="1" ht="18" hidden="true" outlineLevel="3">
      <c r="A17710" s="2" t="s">
        <v>34277</v>
      </c>
      <c r="B17710" s="3" t="s">
        <v>34278</v>
      </c>
      <c r="C17710" s="2"/>
      <c r="D17710" s="2" t="s">
        <v>16</v>
      </c>
      <c r="E17710" s="4">
        <f>8.00*(1-Z1%)</f>
        <v>8</v>
      </c>
      <c r="F17710" s="2">
        <v>53</v>
      </c>
      <c r="G17710" s="2"/>
    </row>
    <row r="17711" spans="1:26" customHeight="1" ht="18" hidden="true" outlineLevel="3">
      <c r="A17711" s="2" t="s">
        <v>34279</v>
      </c>
      <c r="B17711" s="3" t="s">
        <v>34280</v>
      </c>
      <c r="C17711" s="2"/>
      <c r="D17711" s="2" t="s">
        <v>16</v>
      </c>
      <c r="E17711" s="4">
        <f>13.00*(1-Z1%)</f>
        <v>13</v>
      </c>
      <c r="F17711" s="2">
        <v>69</v>
      </c>
      <c r="G17711" s="2"/>
    </row>
    <row r="17712" spans="1:26" customHeight="1" ht="18" hidden="true" outlineLevel="3">
      <c r="A17712" s="2" t="s">
        <v>34281</v>
      </c>
      <c r="B17712" s="3" t="s">
        <v>34282</v>
      </c>
      <c r="C17712" s="2"/>
      <c r="D17712" s="2" t="s">
        <v>16</v>
      </c>
      <c r="E17712" s="4">
        <f>13.00*(1-Z1%)</f>
        <v>13</v>
      </c>
      <c r="F17712" s="2">
        <v>19</v>
      </c>
      <c r="G17712" s="2"/>
    </row>
    <row r="17713" spans="1:26" customHeight="1" ht="18" hidden="true" outlineLevel="3">
      <c r="A17713" s="2" t="s">
        <v>34283</v>
      </c>
      <c r="B17713" s="3" t="s">
        <v>34284</v>
      </c>
      <c r="C17713" s="2"/>
      <c r="D17713" s="2" t="s">
        <v>16</v>
      </c>
      <c r="E17713" s="4">
        <f>12.00*(1-Z1%)</f>
        <v>12</v>
      </c>
      <c r="F17713" s="2">
        <v>49</v>
      </c>
      <c r="G17713" s="2"/>
    </row>
    <row r="17714" spans="1:26" customHeight="1" ht="18" hidden="true" outlineLevel="3">
      <c r="A17714" s="2" t="s">
        <v>34285</v>
      </c>
      <c r="B17714" s="3" t="s">
        <v>34286</v>
      </c>
      <c r="C17714" s="2"/>
      <c r="D17714" s="2" t="s">
        <v>16</v>
      </c>
      <c r="E17714" s="4">
        <f>10.00*(1-Z1%)</f>
        <v>10</v>
      </c>
      <c r="F17714" s="2">
        <v>69</v>
      </c>
      <c r="G17714" s="2"/>
    </row>
    <row r="17715" spans="1:26" customHeight="1" ht="18" hidden="true" outlineLevel="3">
      <c r="A17715" s="2" t="s">
        <v>34287</v>
      </c>
      <c r="B17715" s="3" t="s">
        <v>34288</v>
      </c>
      <c r="C17715" s="2"/>
      <c r="D17715" s="2" t="s">
        <v>16</v>
      </c>
      <c r="E17715" s="4">
        <f>10.00*(1-Z1%)</f>
        <v>10</v>
      </c>
      <c r="F17715" s="2">
        <v>39</v>
      </c>
      <c r="G17715" s="2"/>
    </row>
    <row r="17716" spans="1:26" customHeight="1" ht="18" hidden="true" outlineLevel="3">
      <c r="A17716" s="2" t="s">
        <v>34289</v>
      </c>
      <c r="B17716" s="3" t="s">
        <v>34290</v>
      </c>
      <c r="C17716" s="2"/>
      <c r="D17716" s="2" t="s">
        <v>16</v>
      </c>
      <c r="E17716" s="4">
        <f>15.00*(1-Z1%)</f>
        <v>15</v>
      </c>
      <c r="F17716" s="2">
        <v>20</v>
      </c>
      <c r="G17716" s="2"/>
    </row>
    <row r="17717" spans="1:26" customHeight="1" ht="18" hidden="true" outlineLevel="3">
      <c r="A17717" s="2" t="s">
        <v>34291</v>
      </c>
      <c r="B17717" s="3" t="s">
        <v>34292</v>
      </c>
      <c r="C17717" s="2"/>
      <c r="D17717" s="2" t="s">
        <v>16</v>
      </c>
      <c r="E17717" s="4">
        <f>13.00*(1-Z1%)</f>
        <v>13</v>
      </c>
      <c r="F17717" s="2">
        <v>43</v>
      </c>
      <c r="G17717" s="2"/>
    </row>
    <row r="17718" spans="1:26" customHeight="1" ht="18" hidden="true" outlineLevel="3">
      <c r="A17718" s="2" t="s">
        <v>34293</v>
      </c>
      <c r="B17718" s="3" t="s">
        <v>34294</v>
      </c>
      <c r="C17718" s="2"/>
      <c r="D17718" s="2" t="s">
        <v>16</v>
      </c>
      <c r="E17718" s="4">
        <f>12.00*(1-Z1%)</f>
        <v>12</v>
      </c>
      <c r="F17718" s="2">
        <v>33</v>
      </c>
      <c r="G17718" s="2"/>
    </row>
    <row r="17719" spans="1:26" customHeight="1" ht="18" hidden="true" outlineLevel="3">
      <c r="A17719" s="2" t="s">
        <v>34295</v>
      </c>
      <c r="B17719" s="3" t="s">
        <v>34296</v>
      </c>
      <c r="C17719" s="2"/>
      <c r="D17719" s="2" t="s">
        <v>16</v>
      </c>
      <c r="E17719" s="4">
        <f>13.00*(1-Z1%)</f>
        <v>13</v>
      </c>
      <c r="F17719" s="2">
        <v>51</v>
      </c>
      <c r="G17719" s="2"/>
    </row>
    <row r="17720" spans="1:26" customHeight="1" ht="18" hidden="true" outlineLevel="3">
      <c r="A17720" s="2" t="s">
        <v>34297</v>
      </c>
      <c r="B17720" s="3" t="s">
        <v>34298</v>
      </c>
      <c r="C17720" s="2"/>
      <c r="D17720" s="2" t="s">
        <v>16</v>
      </c>
      <c r="E17720" s="4">
        <f>12.00*(1-Z1%)</f>
        <v>12</v>
      </c>
      <c r="F17720" s="2">
        <v>34</v>
      </c>
      <c r="G17720" s="2"/>
    </row>
    <row r="17721" spans="1:26" customHeight="1" ht="18" hidden="true" outlineLevel="3">
      <c r="A17721" s="2" t="s">
        <v>34299</v>
      </c>
      <c r="B17721" s="3" t="s">
        <v>34300</v>
      </c>
      <c r="C17721" s="2"/>
      <c r="D17721" s="2" t="s">
        <v>16</v>
      </c>
      <c r="E17721" s="4">
        <f>13.00*(1-Z1%)</f>
        <v>13</v>
      </c>
      <c r="F17721" s="2">
        <v>61</v>
      </c>
      <c r="G17721" s="2"/>
    </row>
    <row r="17722" spans="1:26" customHeight="1" ht="18" hidden="true" outlineLevel="3">
      <c r="A17722" s="2" t="s">
        <v>34301</v>
      </c>
      <c r="B17722" s="3" t="s">
        <v>34302</v>
      </c>
      <c r="C17722" s="2"/>
      <c r="D17722" s="2" t="s">
        <v>16</v>
      </c>
      <c r="E17722" s="4">
        <f>17.00*(1-Z1%)</f>
        <v>17</v>
      </c>
      <c r="F17722" s="2">
        <v>45</v>
      </c>
      <c r="G17722" s="2"/>
    </row>
    <row r="17723" spans="1:26" customHeight="1" ht="18" hidden="true" outlineLevel="3">
      <c r="A17723" s="2" t="s">
        <v>34303</v>
      </c>
      <c r="B17723" s="3" t="s">
        <v>34304</v>
      </c>
      <c r="C17723" s="2"/>
      <c r="D17723" s="2" t="s">
        <v>16</v>
      </c>
      <c r="E17723" s="4">
        <f>12.00*(1-Z1%)</f>
        <v>12</v>
      </c>
      <c r="F17723" s="2">
        <v>70</v>
      </c>
      <c r="G17723" s="2"/>
    </row>
    <row r="17724" spans="1:26" customHeight="1" ht="18" hidden="true" outlineLevel="3">
      <c r="A17724" s="2" t="s">
        <v>34305</v>
      </c>
      <c r="B17724" s="3" t="s">
        <v>34306</v>
      </c>
      <c r="C17724" s="2"/>
      <c r="D17724" s="2" t="s">
        <v>16</v>
      </c>
      <c r="E17724" s="4">
        <f>12.00*(1-Z1%)</f>
        <v>12</v>
      </c>
      <c r="F17724" s="2">
        <v>65</v>
      </c>
      <c r="G17724" s="2"/>
    </row>
    <row r="17725" spans="1:26" customHeight="1" ht="18" hidden="true" outlineLevel="3">
      <c r="A17725" s="2" t="s">
        <v>34307</v>
      </c>
      <c r="B17725" s="3" t="s">
        <v>34308</v>
      </c>
      <c r="C17725" s="2"/>
      <c r="D17725" s="2" t="s">
        <v>16</v>
      </c>
      <c r="E17725" s="4">
        <f>16.00*(1-Z1%)</f>
        <v>16</v>
      </c>
      <c r="F17725" s="2">
        <v>50</v>
      </c>
      <c r="G17725" s="2"/>
    </row>
    <row r="17726" spans="1:26" customHeight="1" ht="18" hidden="true" outlineLevel="3">
      <c r="A17726" s="2" t="s">
        <v>34309</v>
      </c>
      <c r="B17726" s="3" t="s">
        <v>34310</v>
      </c>
      <c r="C17726" s="2"/>
      <c r="D17726" s="2" t="s">
        <v>16</v>
      </c>
      <c r="E17726" s="4">
        <f>15.00*(1-Z1%)</f>
        <v>15</v>
      </c>
      <c r="F17726" s="2">
        <v>63</v>
      </c>
      <c r="G17726" s="2"/>
    </row>
    <row r="17727" spans="1:26" customHeight="1" ht="18" hidden="true" outlineLevel="3">
      <c r="A17727" s="2" t="s">
        <v>34311</v>
      </c>
      <c r="B17727" s="3" t="s">
        <v>34312</v>
      </c>
      <c r="C17727" s="2"/>
      <c r="D17727" s="2" t="s">
        <v>16</v>
      </c>
      <c r="E17727" s="4">
        <f>15.00*(1-Z1%)</f>
        <v>15</v>
      </c>
      <c r="F17727" s="2">
        <v>20</v>
      </c>
      <c r="G17727" s="2"/>
    </row>
    <row r="17728" spans="1:26" customHeight="1" ht="18" hidden="true" outlineLevel="3">
      <c r="A17728" s="2" t="s">
        <v>34313</v>
      </c>
      <c r="B17728" s="3" t="s">
        <v>34314</v>
      </c>
      <c r="C17728" s="2"/>
      <c r="D17728" s="2" t="s">
        <v>16</v>
      </c>
      <c r="E17728" s="4">
        <f>15.00*(1-Z1%)</f>
        <v>15</v>
      </c>
      <c r="F17728" s="2">
        <v>56</v>
      </c>
      <c r="G17728" s="2"/>
    </row>
    <row r="17729" spans="1:26" customHeight="1" ht="18" hidden="true" outlineLevel="3">
      <c r="A17729" s="2" t="s">
        <v>34315</v>
      </c>
      <c r="B17729" s="3" t="s">
        <v>34316</v>
      </c>
      <c r="C17729" s="2"/>
      <c r="D17729" s="2" t="s">
        <v>16</v>
      </c>
      <c r="E17729" s="4">
        <f>16.00*(1-Z1%)</f>
        <v>16</v>
      </c>
      <c r="F17729" s="2">
        <v>37</v>
      </c>
      <c r="G17729" s="2"/>
    </row>
    <row r="17730" spans="1:26" customHeight="1" ht="18" hidden="true" outlineLevel="3">
      <c r="A17730" s="2" t="s">
        <v>34317</v>
      </c>
      <c r="B17730" s="3" t="s">
        <v>34318</v>
      </c>
      <c r="C17730" s="2"/>
      <c r="D17730" s="2" t="s">
        <v>16</v>
      </c>
      <c r="E17730" s="4">
        <f>16.00*(1-Z1%)</f>
        <v>16</v>
      </c>
      <c r="F17730" s="2">
        <v>33</v>
      </c>
      <c r="G17730" s="2"/>
    </row>
    <row r="17731" spans="1:26" customHeight="1" ht="18" hidden="true" outlineLevel="3">
      <c r="A17731" s="2" t="s">
        <v>34319</v>
      </c>
      <c r="B17731" s="3" t="s">
        <v>34320</v>
      </c>
      <c r="C17731" s="2"/>
      <c r="D17731" s="2" t="s">
        <v>16</v>
      </c>
      <c r="E17731" s="4">
        <f>15.00*(1-Z1%)</f>
        <v>15</v>
      </c>
      <c r="F17731" s="2">
        <v>31</v>
      </c>
      <c r="G17731" s="2"/>
    </row>
    <row r="17732" spans="1:26" customHeight="1" ht="18" hidden="true" outlineLevel="3">
      <c r="A17732" s="2" t="s">
        <v>34321</v>
      </c>
      <c r="B17732" s="3" t="s">
        <v>34322</v>
      </c>
      <c r="C17732" s="2"/>
      <c r="D17732" s="2" t="s">
        <v>16</v>
      </c>
      <c r="E17732" s="4">
        <f>17.00*(1-Z1%)</f>
        <v>17</v>
      </c>
      <c r="F17732" s="2">
        <v>48</v>
      </c>
      <c r="G17732" s="2"/>
    </row>
    <row r="17733" spans="1:26" customHeight="1" ht="18" hidden="true" outlineLevel="3">
      <c r="A17733" s="2" t="s">
        <v>34323</v>
      </c>
      <c r="B17733" s="3" t="s">
        <v>34324</v>
      </c>
      <c r="C17733" s="2"/>
      <c r="D17733" s="2" t="s">
        <v>16</v>
      </c>
      <c r="E17733" s="4">
        <f>17.00*(1-Z1%)</f>
        <v>17</v>
      </c>
      <c r="F17733" s="2">
        <v>36</v>
      </c>
      <c r="G17733" s="2"/>
    </row>
    <row r="17734" spans="1:26" customHeight="1" ht="18" hidden="true" outlineLevel="3">
      <c r="A17734" s="2" t="s">
        <v>34325</v>
      </c>
      <c r="B17734" s="3" t="s">
        <v>34326</v>
      </c>
      <c r="C17734" s="2"/>
      <c r="D17734" s="2" t="s">
        <v>16</v>
      </c>
      <c r="E17734" s="4">
        <f>15.00*(1-Z1%)</f>
        <v>15</v>
      </c>
      <c r="F17734" s="2">
        <v>11</v>
      </c>
      <c r="G17734" s="2"/>
    </row>
    <row r="17735" spans="1:26" customHeight="1" ht="18" hidden="true" outlineLevel="3">
      <c r="A17735" s="2" t="s">
        <v>34327</v>
      </c>
      <c r="B17735" s="3" t="s">
        <v>34328</v>
      </c>
      <c r="C17735" s="2"/>
      <c r="D17735" s="2" t="s">
        <v>16</v>
      </c>
      <c r="E17735" s="4">
        <f>17.00*(1-Z1%)</f>
        <v>17</v>
      </c>
      <c r="F17735" s="2">
        <v>43</v>
      </c>
      <c r="G17735" s="2"/>
    </row>
    <row r="17736" spans="1:26" customHeight="1" ht="18" hidden="true" outlineLevel="3">
      <c r="A17736" s="2" t="s">
        <v>34329</v>
      </c>
      <c r="B17736" s="3" t="s">
        <v>34330</v>
      </c>
      <c r="C17736" s="2"/>
      <c r="D17736" s="2" t="s">
        <v>16</v>
      </c>
      <c r="E17736" s="4">
        <f>20.00*(1-Z1%)</f>
        <v>20</v>
      </c>
      <c r="F17736" s="2">
        <v>28</v>
      </c>
      <c r="G17736" s="2"/>
    </row>
    <row r="17737" spans="1:26" customHeight="1" ht="18" hidden="true" outlineLevel="3">
      <c r="A17737" s="2" t="s">
        <v>34331</v>
      </c>
      <c r="B17737" s="3" t="s">
        <v>34332</v>
      </c>
      <c r="C17737" s="2"/>
      <c r="D17737" s="2" t="s">
        <v>16</v>
      </c>
      <c r="E17737" s="4">
        <f>20.00*(1-Z1%)</f>
        <v>20</v>
      </c>
      <c r="F17737" s="2">
        <v>21</v>
      </c>
      <c r="G17737" s="2"/>
    </row>
    <row r="17738" spans="1:26" customHeight="1" ht="18" hidden="true" outlineLevel="3">
      <c r="A17738" s="2" t="s">
        <v>34333</v>
      </c>
      <c r="B17738" s="3" t="s">
        <v>34334</v>
      </c>
      <c r="C17738" s="2"/>
      <c r="D17738" s="2" t="s">
        <v>16</v>
      </c>
      <c r="E17738" s="4">
        <f>35.00*(1-Z1%)</f>
        <v>35</v>
      </c>
      <c r="F17738" s="2">
        <v>26</v>
      </c>
      <c r="G17738" s="2"/>
    </row>
    <row r="17739" spans="1:26" customHeight="1" ht="18" hidden="true" outlineLevel="3">
      <c r="A17739" s="2" t="s">
        <v>34335</v>
      </c>
      <c r="B17739" s="3" t="s">
        <v>34336</v>
      </c>
      <c r="C17739" s="2"/>
      <c r="D17739" s="2" t="s">
        <v>16</v>
      </c>
      <c r="E17739" s="4">
        <f>35.00*(1-Z1%)</f>
        <v>35</v>
      </c>
      <c r="F17739" s="2">
        <v>42</v>
      </c>
      <c r="G17739" s="2"/>
    </row>
    <row r="17740" spans="1:26" customHeight="1" ht="18" hidden="true" outlineLevel="3">
      <c r="A17740" s="2" t="s">
        <v>34337</v>
      </c>
      <c r="B17740" s="3" t="s">
        <v>34338</v>
      </c>
      <c r="C17740" s="2"/>
      <c r="D17740" s="2" t="s">
        <v>16</v>
      </c>
      <c r="E17740" s="4">
        <f>35.00*(1-Z1%)</f>
        <v>35</v>
      </c>
      <c r="F17740" s="2">
        <v>35</v>
      </c>
      <c r="G17740" s="2"/>
    </row>
    <row r="17741" spans="1:26" customHeight="1" ht="18" hidden="true" outlineLevel="3">
      <c r="A17741" s="2" t="s">
        <v>34339</v>
      </c>
      <c r="B17741" s="3" t="s">
        <v>34340</v>
      </c>
      <c r="C17741" s="2"/>
      <c r="D17741" s="2" t="s">
        <v>16</v>
      </c>
      <c r="E17741" s="4">
        <f>35.00*(1-Z1%)</f>
        <v>35</v>
      </c>
      <c r="F17741" s="2">
        <v>32</v>
      </c>
      <c r="G17741" s="2"/>
    </row>
    <row r="17742" spans="1:26" customHeight="1" ht="18" hidden="true" outlineLevel="3">
      <c r="A17742" s="2" t="s">
        <v>34341</v>
      </c>
      <c r="B17742" s="3" t="s">
        <v>34342</v>
      </c>
      <c r="C17742" s="2"/>
      <c r="D17742" s="2" t="s">
        <v>16</v>
      </c>
      <c r="E17742" s="4">
        <f>35.00*(1-Z1%)</f>
        <v>35</v>
      </c>
      <c r="F17742" s="2">
        <v>22</v>
      </c>
      <c r="G17742" s="2"/>
    </row>
    <row r="17743" spans="1:26" customHeight="1" ht="18" hidden="true" outlineLevel="3">
      <c r="A17743" s="2" t="s">
        <v>34343</v>
      </c>
      <c r="B17743" s="3" t="s">
        <v>34344</v>
      </c>
      <c r="C17743" s="2"/>
      <c r="D17743" s="2" t="s">
        <v>16</v>
      </c>
      <c r="E17743" s="4">
        <f>20.00*(1-Z1%)</f>
        <v>20</v>
      </c>
      <c r="F17743" s="2">
        <v>16</v>
      </c>
      <c r="G17743" s="2"/>
    </row>
    <row r="17744" spans="1:26" customHeight="1" ht="18" hidden="true" outlineLevel="3">
      <c r="A17744" s="2" t="s">
        <v>34345</v>
      </c>
      <c r="B17744" s="3" t="s">
        <v>34346</v>
      </c>
      <c r="C17744" s="2"/>
      <c r="D17744" s="2" t="s">
        <v>16</v>
      </c>
      <c r="E17744" s="4">
        <f>25.00*(1-Z1%)</f>
        <v>25</v>
      </c>
      <c r="F17744" s="2">
        <v>14</v>
      </c>
      <c r="G17744" s="2"/>
    </row>
    <row r="17745" spans="1:26" customHeight="1" ht="18" hidden="true" outlineLevel="3">
      <c r="A17745" s="2" t="s">
        <v>34347</v>
      </c>
      <c r="B17745" s="3" t="s">
        <v>34348</v>
      </c>
      <c r="C17745" s="2"/>
      <c r="D17745" s="2" t="s">
        <v>16</v>
      </c>
      <c r="E17745" s="4">
        <f>20.00*(1-Z1%)</f>
        <v>20</v>
      </c>
      <c r="F17745" s="2">
        <v>28</v>
      </c>
      <c r="G17745" s="2"/>
    </row>
    <row r="17746" spans="1:26" customHeight="1" ht="18" hidden="true" outlineLevel="3">
      <c r="A17746" s="2" t="s">
        <v>34349</v>
      </c>
      <c r="B17746" s="3" t="s">
        <v>34350</v>
      </c>
      <c r="C17746" s="2"/>
      <c r="D17746" s="2" t="s">
        <v>16</v>
      </c>
      <c r="E17746" s="4">
        <f>20.00*(1-Z1%)</f>
        <v>20</v>
      </c>
      <c r="F17746" s="2">
        <v>32</v>
      </c>
      <c r="G17746" s="2"/>
    </row>
    <row r="17747" spans="1:26" customHeight="1" ht="18" hidden="true" outlineLevel="3">
      <c r="A17747" s="2" t="s">
        <v>34351</v>
      </c>
      <c r="B17747" s="3" t="s">
        <v>34352</v>
      </c>
      <c r="C17747" s="2"/>
      <c r="D17747" s="2" t="s">
        <v>16</v>
      </c>
      <c r="E17747" s="4">
        <f>25.00*(1-Z1%)</f>
        <v>25</v>
      </c>
      <c r="F17747" s="2">
        <v>17</v>
      </c>
      <c r="G17747" s="2"/>
    </row>
    <row r="17748" spans="1:26" customHeight="1" ht="18" hidden="true" outlineLevel="3">
      <c r="A17748" s="2" t="s">
        <v>34353</v>
      </c>
      <c r="B17748" s="3" t="s">
        <v>34354</v>
      </c>
      <c r="C17748" s="2"/>
      <c r="D17748" s="2" t="s">
        <v>16</v>
      </c>
      <c r="E17748" s="4">
        <f>25.00*(1-Z1%)</f>
        <v>25</v>
      </c>
      <c r="F17748" s="2">
        <v>19</v>
      </c>
      <c r="G17748" s="2"/>
    </row>
    <row r="17749" spans="1:26" customHeight="1" ht="18" hidden="true" outlineLevel="3">
      <c r="A17749" s="2" t="s">
        <v>34355</v>
      </c>
      <c r="B17749" s="3" t="s">
        <v>34356</v>
      </c>
      <c r="C17749" s="2"/>
      <c r="D17749" s="2" t="s">
        <v>16</v>
      </c>
      <c r="E17749" s="4">
        <f>20.00*(1-Z1%)</f>
        <v>20</v>
      </c>
      <c r="F17749" s="2">
        <v>19</v>
      </c>
      <c r="G17749" s="2"/>
    </row>
    <row r="17750" spans="1:26" customHeight="1" ht="18" hidden="true" outlineLevel="3">
      <c r="A17750" s="2" t="s">
        <v>34357</v>
      </c>
      <c r="B17750" s="3" t="s">
        <v>34358</v>
      </c>
      <c r="C17750" s="2"/>
      <c r="D17750" s="2" t="s">
        <v>16</v>
      </c>
      <c r="E17750" s="4">
        <f>25.00*(1-Z1%)</f>
        <v>25</v>
      </c>
      <c r="F17750" s="2">
        <v>26</v>
      </c>
      <c r="G17750" s="2"/>
    </row>
    <row r="17751" spans="1:26" customHeight="1" ht="18" hidden="true" outlineLevel="3">
      <c r="A17751" s="2" t="s">
        <v>34359</v>
      </c>
      <c r="B17751" s="3" t="s">
        <v>34360</v>
      </c>
      <c r="C17751" s="2"/>
      <c r="D17751" s="2" t="s">
        <v>16</v>
      </c>
      <c r="E17751" s="4">
        <f>25.00*(1-Z1%)</f>
        <v>25</v>
      </c>
      <c r="F17751" s="2">
        <v>22</v>
      </c>
      <c r="G17751" s="2"/>
    </row>
    <row r="17752" spans="1:26" customHeight="1" ht="18" hidden="true" outlineLevel="3">
      <c r="A17752" s="2" t="s">
        <v>34361</v>
      </c>
      <c r="B17752" s="3" t="s">
        <v>34362</v>
      </c>
      <c r="C17752" s="2"/>
      <c r="D17752" s="2" t="s">
        <v>16</v>
      </c>
      <c r="E17752" s="4">
        <f>30.00*(1-Z1%)</f>
        <v>30</v>
      </c>
      <c r="F17752" s="2">
        <v>6</v>
      </c>
      <c r="G17752" s="2"/>
    </row>
    <row r="17753" spans="1:26" customHeight="1" ht="18" hidden="true" outlineLevel="3">
      <c r="A17753" s="2" t="s">
        <v>34363</v>
      </c>
      <c r="B17753" s="3" t="s">
        <v>34364</v>
      </c>
      <c r="C17753" s="2"/>
      <c r="D17753" s="2" t="s">
        <v>16</v>
      </c>
      <c r="E17753" s="4">
        <f>30.00*(1-Z1%)</f>
        <v>30</v>
      </c>
      <c r="F17753" s="2">
        <v>4</v>
      </c>
      <c r="G17753" s="2"/>
    </row>
    <row r="17754" spans="1:26" customHeight="1" ht="18" hidden="true" outlineLevel="3">
      <c r="A17754" s="2" t="s">
        <v>34365</v>
      </c>
      <c r="B17754" s="3" t="s">
        <v>34366</v>
      </c>
      <c r="C17754" s="2"/>
      <c r="D17754" s="2" t="s">
        <v>16</v>
      </c>
      <c r="E17754" s="4">
        <f>30.00*(1-Z1%)</f>
        <v>30</v>
      </c>
      <c r="F17754" s="2">
        <v>2</v>
      </c>
      <c r="G17754" s="2"/>
    </row>
    <row r="17755" spans="1:26" customHeight="1" ht="18" hidden="true" outlineLevel="3">
      <c r="A17755" s="2" t="s">
        <v>34367</v>
      </c>
      <c r="B17755" s="3" t="s">
        <v>34368</v>
      </c>
      <c r="C17755" s="2"/>
      <c r="D17755" s="2" t="s">
        <v>16</v>
      </c>
      <c r="E17755" s="4">
        <f>30.00*(1-Z1%)</f>
        <v>30</v>
      </c>
      <c r="F17755" s="2">
        <v>30</v>
      </c>
      <c r="G17755" s="2"/>
    </row>
    <row r="17756" spans="1:26" customHeight="1" ht="18" hidden="true" outlineLevel="3">
      <c r="A17756" s="2" t="s">
        <v>34369</v>
      </c>
      <c r="B17756" s="3" t="s">
        <v>34370</v>
      </c>
      <c r="C17756" s="2"/>
      <c r="D17756" s="2" t="s">
        <v>16</v>
      </c>
      <c r="E17756" s="4">
        <f>30.00*(1-Z1%)</f>
        <v>30</v>
      </c>
      <c r="F17756" s="2">
        <v>42</v>
      </c>
      <c r="G17756" s="2"/>
    </row>
    <row r="17757" spans="1:26" customHeight="1" ht="18" hidden="true" outlineLevel="3">
      <c r="A17757" s="2" t="s">
        <v>34371</v>
      </c>
      <c r="B17757" s="3" t="s">
        <v>34372</v>
      </c>
      <c r="C17757" s="2"/>
      <c r="D17757" s="2" t="s">
        <v>16</v>
      </c>
      <c r="E17757" s="4">
        <f>30.00*(1-Z1%)</f>
        <v>30</v>
      </c>
      <c r="F17757" s="2">
        <v>18</v>
      </c>
      <c r="G17757" s="2"/>
    </row>
    <row r="17758" spans="1:26" customHeight="1" ht="18" hidden="true" outlineLevel="3">
      <c r="A17758" s="2" t="s">
        <v>34373</v>
      </c>
      <c r="B17758" s="3" t="s">
        <v>34374</v>
      </c>
      <c r="C17758" s="2"/>
      <c r="D17758" s="2" t="s">
        <v>16</v>
      </c>
      <c r="E17758" s="4">
        <f>30.00*(1-Z1%)</f>
        <v>30</v>
      </c>
      <c r="F17758" s="2">
        <v>21</v>
      </c>
      <c r="G17758" s="2"/>
    </row>
    <row r="17759" spans="1:26" customHeight="1" ht="18" hidden="true" outlineLevel="3">
      <c r="A17759" s="2" t="s">
        <v>34375</v>
      </c>
      <c r="B17759" s="3" t="s">
        <v>34376</v>
      </c>
      <c r="C17759" s="2"/>
      <c r="D17759" s="2" t="s">
        <v>16</v>
      </c>
      <c r="E17759" s="4">
        <f>40.00*(1-Z1%)</f>
        <v>40</v>
      </c>
      <c r="F17759" s="2">
        <v>24</v>
      </c>
      <c r="G17759" s="2"/>
    </row>
    <row r="17760" spans="1:26" customHeight="1" ht="18" hidden="true" outlineLevel="3">
      <c r="A17760" s="2" t="s">
        <v>34377</v>
      </c>
      <c r="B17760" s="3" t="s">
        <v>34378</v>
      </c>
      <c r="C17760" s="2"/>
      <c r="D17760" s="2" t="s">
        <v>16</v>
      </c>
      <c r="E17760" s="4">
        <f>30.00*(1-Z1%)</f>
        <v>30</v>
      </c>
      <c r="F17760" s="2">
        <v>11</v>
      </c>
      <c r="G17760" s="2"/>
    </row>
    <row r="17761" spans="1:26" customHeight="1" ht="18" hidden="true" outlineLevel="3">
      <c r="A17761" s="2" t="s">
        <v>34379</v>
      </c>
      <c r="B17761" s="3" t="s">
        <v>34380</v>
      </c>
      <c r="C17761" s="2"/>
      <c r="D17761" s="2" t="s">
        <v>16</v>
      </c>
      <c r="E17761" s="4">
        <f>32.00*(1-Z1%)</f>
        <v>32</v>
      </c>
      <c r="F17761" s="2">
        <v>30</v>
      </c>
      <c r="G17761" s="2"/>
    </row>
    <row r="17762" spans="1:26" customHeight="1" ht="18" hidden="true" outlineLevel="3">
      <c r="A17762" s="2" t="s">
        <v>34381</v>
      </c>
      <c r="B17762" s="3" t="s">
        <v>34382</v>
      </c>
      <c r="C17762" s="2"/>
      <c r="D17762" s="2" t="s">
        <v>16</v>
      </c>
      <c r="E17762" s="4">
        <f>30.00*(1-Z1%)</f>
        <v>30</v>
      </c>
      <c r="F17762" s="2">
        <v>21</v>
      </c>
      <c r="G17762" s="2"/>
    </row>
    <row r="17763" spans="1:26" customHeight="1" ht="18" hidden="true" outlineLevel="3">
      <c r="A17763" s="2" t="s">
        <v>34383</v>
      </c>
      <c r="B17763" s="3" t="s">
        <v>34384</v>
      </c>
      <c r="C17763" s="2"/>
      <c r="D17763" s="2" t="s">
        <v>16</v>
      </c>
      <c r="E17763" s="4">
        <f>30.00*(1-Z1%)</f>
        <v>30</v>
      </c>
      <c r="F17763" s="2">
        <v>33</v>
      </c>
      <c r="G17763" s="2"/>
    </row>
    <row r="17764" spans="1:26" customHeight="1" ht="18" hidden="true" outlineLevel="3">
      <c r="A17764" s="2" t="s">
        <v>34385</v>
      </c>
      <c r="B17764" s="3" t="s">
        <v>34386</v>
      </c>
      <c r="C17764" s="2"/>
      <c r="D17764" s="2" t="s">
        <v>16</v>
      </c>
      <c r="E17764" s="4">
        <f>30.00*(1-Z1%)</f>
        <v>30</v>
      </c>
      <c r="F17764" s="2">
        <v>33</v>
      </c>
      <c r="G17764" s="2"/>
    </row>
    <row r="17765" spans="1:26" customHeight="1" ht="18" hidden="true" outlineLevel="3">
      <c r="A17765" s="2" t="s">
        <v>34387</v>
      </c>
      <c r="B17765" s="3" t="s">
        <v>34388</v>
      </c>
      <c r="C17765" s="2"/>
      <c r="D17765" s="2" t="s">
        <v>16</v>
      </c>
      <c r="E17765" s="4">
        <f>30.00*(1-Z1%)</f>
        <v>30</v>
      </c>
      <c r="F17765" s="2">
        <v>11</v>
      </c>
      <c r="G17765" s="2"/>
    </row>
    <row r="17766" spans="1:26" customHeight="1" ht="18" hidden="true" outlineLevel="3">
      <c r="A17766" s="2" t="s">
        <v>34389</v>
      </c>
      <c r="B17766" s="3" t="s">
        <v>34390</v>
      </c>
      <c r="C17766" s="2"/>
      <c r="D17766" s="2" t="s">
        <v>16</v>
      </c>
      <c r="E17766" s="4">
        <f>25.00*(1-Z1%)</f>
        <v>25</v>
      </c>
      <c r="F17766" s="2">
        <v>13</v>
      </c>
      <c r="G17766" s="2"/>
    </row>
    <row r="17767" spans="1:26" customHeight="1" ht="18" hidden="true" outlineLevel="3">
      <c r="A17767" s="2" t="s">
        <v>34391</v>
      </c>
      <c r="B17767" s="3" t="s">
        <v>34392</v>
      </c>
      <c r="C17767" s="2"/>
      <c r="D17767" s="2" t="s">
        <v>16</v>
      </c>
      <c r="E17767" s="4">
        <f>585.00*(1-Z1%)</f>
        <v>585</v>
      </c>
      <c r="F17767" s="2">
        <v>6</v>
      </c>
      <c r="G17767" s="2"/>
    </row>
    <row r="17768" spans="1:26" customHeight="1" ht="18" hidden="true" outlineLevel="3">
      <c r="A17768" s="2" t="s">
        <v>34393</v>
      </c>
      <c r="B17768" s="3" t="s">
        <v>34394</v>
      </c>
      <c r="C17768" s="2"/>
      <c r="D17768" s="2" t="s">
        <v>16</v>
      </c>
      <c r="E17768" s="4">
        <f>40.00*(1-Z1%)</f>
        <v>40</v>
      </c>
      <c r="F17768" s="2">
        <v>10</v>
      </c>
      <c r="G17768" s="2"/>
    </row>
    <row r="17769" spans="1:26" customHeight="1" ht="18" hidden="true" outlineLevel="3">
      <c r="A17769" s="2" t="s">
        <v>34395</v>
      </c>
      <c r="B17769" s="3" t="s">
        <v>34396</v>
      </c>
      <c r="C17769" s="2"/>
      <c r="D17769" s="2" t="s">
        <v>16</v>
      </c>
      <c r="E17769" s="4">
        <f>40.00*(1-Z1%)</f>
        <v>40</v>
      </c>
      <c r="F17769" s="2">
        <v>16</v>
      </c>
      <c r="G17769" s="2"/>
    </row>
    <row r="17770" spans="1:26" customHeight="1" ht="18" hidden="true" outlineLevel="3">
      <c r="A17770" s="2" t="s">
        <v>34397</v>
      </c>
      <c r="B17770" s="3" t="s">
        <v>34398</v>
      </c>
      <c r="C17770" s="2"/>
      <c r="D17770" s="2" t="s">
        <v>16</v>
      </c>
      <c r="E17770" s="4">
        <f>40.00*(1-Z1%)</f>
        <v>40</v>
      </c>
      <c r="F17770" s="2">
        <v>13</v>
      </c>
      <c r="G17770" s="2"/>
    </row>
    <row r="17771" spans="1:26" customHeight="1" ht="18" hidden="true" outlineLevel="3">
      <c r="A17771" s="2" t="s">
        <v>34399</v>
      </c>
      <c r="B17771" s="3" t="s">
        <v>34400</v>
      </c>
      <c r="C17771" s="2"/>
      <c r="D17771" s="2" t="s">
        <v>16</v>
      </c>
      <c r="E17771" s="4">
        <f>40.00*(1-Z1%)</f>
        <v>40</v>
      </c>
      <c r="F17771" s="2">
        <v>37</v>
      </c>
      <c r="G17771" s="2"/>
    </row>
    <row r="17772" spans="1:26" customHeight="1" ht="18" hidden="true" outlineLevel="3">
      <c r="A17772" s="2" t="s">
        <v>34401</v>
      </c>
      <c r="B17772" s="3" t="s">
        <v>34402</v>
      </c>
      <c r="C17772" s="2"/>
      <c r="D17772" s="2" t="s">
        <v>16</v>
      </c>
      <c r="E17772" s="4">
        <f>40.00*(1-Z1%)</f>
        <v>40</v>
      </c>
      <c r="F17772" s="2">
        <v>5</v>
      </c>
      <c r="G17772" s="2"/>
    </row>
    <row r="17773" spans="1:26" customHeight="1" ht="18" hidden="true" outlineLevel="3">
      <c r="A17773" s="2" t="s">
        <v>34403</v>
      </c>
      <c r="B17773" s="3" t="s">
        <v>34404</v>
      </c>
      <c r="C17773" s="2"/>
      <c r="D17773" s="2" t="s">
        <v>16</v>
      </c>
      <c r="E17773" s="4">
        <f>40.00*(1-Z1%)</f>
        <v>40</v>
      </c>
      <c r="F17773" s="2">
        <v>27</v>
      </c>
      <c r="G17773" s="2"/>
    </row>
    <row r="17774" spans="1:26" customHeight="1" ht="18" hidden="true" outlineLevel="3">
      <c r="A17774" s="2" t="s">
        <v>34405</v>
      </c>
      <c r="B17774" s="3" t="s">
        <v>34406</v>
      </c>
      <c r="C17774" s="2"/>
      <c r="D17774" s="2" t="s">
        <v>16</v>
      </c>
      <c r="E17774" s="4">
        <f>40.00*(1-Z1%)</f>
        <v>40</v>
      </c>
      <c r="F17774" s="2">
        <v>30</v>
      </c>
      <c r="G17774" s="2"/>
    </row>
    <row r="17775" spans="1:26" customHeight="1" ht="18" hidden="true" outlineLevel="3">
      <c r="A17775" s="2" t="s">
        <v>34407</v>
      </c>
      <c r="B17775" s="3" t="s">
        <v>34408</v>
      </c>
      <c r="C17775" s="2"/>
      <c r="D17775" s="2" t="s">
        <v>16</v>
      </c>
      <c r="E17775" s="4">
        <f>35.00*(1-Z1%)</f>
        <v>35</v>
      </c>
      <c r="F17775" s="2">
        <v>2</v>
      </c>
      <c r="G17775" s="2"/>
    </row>
    <row r="17776" spans="1:26" customHeight="1" ht="18" hidden="true" outlineLevel="3">
      <c r="A17776" s="2" t="s">
        <v>34409</v>
      </c>
      <c r="B17776" s="3" t="s">
        <v>34410</v>
      </c>
      <c r="C17776" s="2"/>
      <c r="D17776" s="2" t="s">
        <v>16</v>
      </c>
      <c r="E17776" s="4">
        <f>50.00*(1-Z1%)</f>
        <v>50</v>
      </c>
      <c r="F17776" s="2">
        <v>9</v>
      </c>
      <c r="G17776" s="2"/>
    </row>
    <row r="17777" spans="1:26" customHeight="1" ht="18" hidden="true" outlineLevel="3">
      <c r="A17777" s="2" t="s">
        <v>34411</v>
      </c>
      <c r="B17777" s="3" t="s">
        <v>34412</v>
      </c>
      <c r="C17777" s="2"/>
      <c r="D17777" s="2" t="s">
        <v>16</v>
      </c>
      <c r="E17777" s="4">
        <f>75.00*(1-Z1%)</f>
        <v>75</v>
      </c>
      <c r="F17777" s="2">
        <v>3</v>
      </c>
      <c r="G17777" s="2"/>
    </row>
    <row r="17778" spans="1:26" customHeight="1" ht="18" hidden="true" outlineLevel="3">
      <c r="A17778" s="2" t="s">
        <v>34413</v>
      </c>
      <c r="B17778" s="3" t="s">
        <v>34414</v>
      </c>
      <c r="C17778" s="2"/>
      <c r="D17778" s="2" t="s">
        <v>16</v>
      </c>
      <c r="E17778" s="4">
        <f>90.00*(1-Z1%)</f>
        <v>90</v>
      </c>
      <c r="F17778" s="2">
        <v>6</v>
      </c>
      <c r="G17778" s="2"/>
    </row>
    <row r="17779" spans="1:26" customHeight="1" ht="18" hidden="true" outlineLevel="3">
      <c r="A17779" s="2" t="s">
        <v>34415</v>
      </c>
      <c r="B17779" s="3" t="s">
        <v>34416</v>
      </c>
      <c r="C17779" s="2"/>
      <c r="D17779" s="2" t="s">
        <v>16</v>
      </c>
      <c r="E17779" s="4">
        <f>120.00*(1-Z1%)</f>
        <v>120</v>
      </c>
      <c r="F17779" s="2">
        <v>8</v>
      </c>
      <c r="G17779" s="2"/>
    </row>
    <row r="17780" spans="1:26" customHeight="1" ht="18" hidden="true" outlineLevel="3">
      <c r="A17780" s="2" t="s">
        <v>34417</v>
      </c>
      <c r="B17780" s="3" t="s">
        <v>34418</v>
      </c>
      <c r="C17780" s="2"/>
      <c r="D17780" s="2" t="s">
        <v>16</v>
      </c>
      <c r="E17780" s="4">
        <f>150.00*(1-Z1%)</f>
        <v>150</v>
      </c>
      <c r="F17780" s="2">
        <v>28</v>
      </c>
      <c r="G17780" s="2"/>
    </row>
    <row r="17781" spans="1:26" customHeight="1" ht="18" hidden="true" outlineLevel="3">
      <c r="A17781" s="2" t="s">
        <v>34419</v>
      </c>
      <c r="B17781" s="3" t="s">
        <v>34420</v>
      </c>
      <c r="C17781" s="2"/>
      <c r="D17781" s="2" t="s">
        <v>16</v>
      </c>
      <c r="E17781" s="4">
        <f>250.00*(1-Z1%)</f>
        <v>250</v>
      </c>
      <c r="F17781" s="2">
        <v>10</v>
      </c>
      <c r="G17781" s="2"/>
    </row>
    <row r="17782" spans="1:26" customHeight="1" ht="18" hidden="true" outlineLevel="3">
      <c r="A17782" s="2" t="s">
        <v>34421</v>
      </c>
      <c r="B17782" s="3" t="s">
        <v>34422</v>
      </c>
      <c r="C17782" s="2"/>
      <c r="D17782" s="2" t="s">
        <v>16</v>
      </c>
      <c r="E17782" s="4">
        <f>290.00*(1-Z1%)</f>
        <v>290</v>
      </c>
      <c r="F17782" s="2">
        <v>23</v>
      </c>
      <c r="G17782" s="2"/>
    </row>
    <row r="17783" spans="1:26" customHeight="1" ht="18" hidden="true" outlineLevel="3">
      <c r="A17783" s="2" t="s">
        <v>34423</v>
      </c>
      <c r="B17783" s="3" t="s">
        <v>34424</v>
      </c>
      <c r="C17783" s="2"/>
      <c r="D17783" s="2" t="s">
        <v>16</v>
      </c>
      <c r="E17783" s="4">
        <f>270.00*(1-Z1%)</f>
        <v>270</v>
      </c>
      <c r="F17783" s="2">
        <v>7</v>
      </c>
      <c r="G17783" s="2"/>
    </row>
    <row r="17784" spans="1:26" customHeight="1" ht="18" hidden="true" outlineLevel="3">
      <c r="A17784" s="2" t="s">
        <v>34425</v>
      </c>
      <c r="B17784" s="3" t="s">
        <v>34426</v>
      </c>
      <c r="C17784" s="2"/>
      <c r="D17784" s="2" t="s">
        <v>16</v>
      </c>
      <c r="E17784" s="4">
        <f>360.00*(1-Z1%)</f>
        <v>360</v>
      </c>
      <c r="F17784" s="2">
        <v>7</v>
      </c>
      <c r="G17784" s="2"/>
    </row>
    <row r="17785" spans="1:26" customHeight="1" ht="18" hidden="true" outlineLevel="3">
      <c r="A17785" s="2" t="s">
        <v>34427</v>
      </c>
      <c r="B17785" s="3" t="s">
        <v>34428</v>
      </c>
      <c r="C17785" s="2"/>
      <c r="D17785" s="2" t="s">
        <v>16</v>
      </c>
      <c r="E17785" s="4">
        <f>390.00*(1-Z1%)</f>
        <v>390</v>
      </c>
      <c r="F17785" s="2">
        <v>8</v>
      </c>
      <c r="G17785" s="2"/>
    </row>
    <row r="17786" spans="1:26" customHeight="1" ht="18" hidden="true" outlineLevel="3">
      <c r="A17786" s="2" t="s">
        <v>34429</v>
      </c>
      <c r="B17786" s="3" t="s">
        <v>34430</v>
      </c>
      <c r="C17786" s="2"/>
      <c r="D17786" s="2" t="s">
        <v>16</v>
      </c>
      <c r="E17786" s="4">
        <f>20.00*(1-Z1%)</f>
        <v>20</v>
      </c>
      <c r="F17786" s="2">
        <v>10</v>
      </c>
      <c r="G17786" s="2"/>
    </row>
    <row r="17787" spans="1:26" customHeight="1" ht="36" hidden="true" outlineLevel="3">
      <c r="A17787" s="2" t="s">
        <v>34431</v>
      </c>
      <c r="B17787" s="3" t="s">
        <v>34432</v>
      </c>
      <c r="C17787" s="2"/>
      <c r="D17787" s="2" t="s">
        <v>16</v>
      </c>
      <c r="E17787" s="4">
        <f>20.00*(1-Z1%)</f>
        <v>20</v>
      </c>
      <c r="F17787" s="2">
        <v>10</v>
      </c>
      <c r="G17787" s="2"/>
    </row>
    <row r="17788" spans="1:26" customHeight="1" ht="18" hidden="true" outlineLevel="3">
      <c r="A17788" s="2" t="s">
        <v>34433</v>
      </c>
      <c r="B17788" s="3" t="s">
        <v>34434</v>
      </c>
      <c r="C17788" s="2"/>
      <c r="D17788" s="2" t="s">
        <v>16</v>
      </c>
      <c r="E17788" s="4">
        <f>20.00*(1-Z1%)</f>
        <v>20</v>
      </c>
      <c r="F17788" s="2">
        <v>10</v>
      </c>
      <c r="G17788" s="2"/>
    </row>
    <row r="17789" spans="1:26" customHeight="1" ht="18" hidden="true" outlineLevel="3">
      <c r="A17789" s="2" t="s">
        <v>34435</v>
      </c>
      <c r="B17789" s="3" t="s">
        <v>34436</v>
      </c>
      <c r="C17789" s="2"/>
      <c r="D17789" s="2" t="s">
        <v>16</v>
      </c>
      <c r="E17789" s="4">
        <f>20.00*(1-Z1%)</f>
        <v>20</v>
      </c>
      <c r="F17789" s="2">
        <v>21</v>
      </c>
      <c r="G17789" s="2"/>
    </row>
    <row r="17790" spans="1:26" customHeight="1" ht="18" hidden="true" outlineLevel="3">
      <c r="A17790" s="2" t="s">
        <v>34437</v>
      </c>
      <c r="B17790" s="3" t="s">
        <v>34438</v>
      </c>
      <c r="C17790" s="2"/>
      <c r="D17790" s="2" t="s">
        <v>16</v>
      </c>
      <c r="E17790" s="4">
        <f>20.00*(1-Z1%)</f>
        <v>20</v>
      </c>
      <c r="F17790" s="2">
        <v>18</v>
      </c>
      <c r="G17790" s="2"/>
    </row>
    <row r="17791" spans="1:26" customHeight="1" ht="35" hidden="true" outlineLevel="3">
      <c r="A17791" s="5" t="s">
        <v>34439</v>
      </c>
      <c r="B17791" s="5"/>
      <c r="C17791" s="5"/>
      <c r="D17791" s="5"/>
      <c r="E17791" s="5"/>
      <c r="F17791" s="5"/>
      <c r="G17791" s="5"/>
    </row>
    <row r="17792" spans="1:26" customHeight="1" ht="18" hidden="true" outlineLevel="3">
      <c r="A17792" s="2" t="s">
        <v>34440</v>
      </c>
      <c r="B17792" s="3" t="s">
        <v>34441</v>
      </c>
      <c r="C17792" s="2"/>
      <c r="D17792" s="2" t="s">
        <v>16</v>
      </c>
      <c r="E17792" s="4">
        <f>60.00*(1-Z1%)</f>
        <v>60</v>
      </c>
      <c r="F17792" s="2">
        <v>81</v>
      </c>
      <c r="G17792" s="2"/>
    </row>
    <row r="17793" spans="1:26" customHeight="1" ht="18" hidden="true" outlineLevel="3">
      <c r="A17793" s="2" t="s">
        <v>34442</v>
      </c>
      <c r="B17793" s="3" t="s">
        <v>34443</v>
      </c>
      <c r="C17793" s="2"/>
      <c r="D17793" s="2" t="s">
        <v>16</v>
      </c>
      <c r="E17793" s="4">
        <f>50.00*(1-Z1%)</f>
        <v>50</v>
      </c>
      <c r="F17793" s="2">
        <v>74</v>
      </c>
      <c r="G17793" s="2"/>
    </row>
    <row r="17794" spans="1:26" customHeight="1" ht="18" hidden="true" outlineLevel="3">
      <c r="A17794" s="2" t="s">
        <v>34444</v>
      </c>
      <c r="B17794" s="3" t="s">
        <v>34445</v>
      </c>
      <c r="C17794" s="2"/>
      <c r="D17794" s="2" t="s">
        <v>16</v>
      </c>
      <c r="E17794" s="4">
        <f>200.00*(1-Z1%)</f>
        <v>200</v>
      </c>
      <c r="F17794" s="2">
        <v>8</v>
      </c>
      <c r="G17794" s="2"/>
    </row>
    <row r="17795" spans="1:26" customHeight="1" ht="18" hidden="true" outlineLevel="3">
      <c r="A17795" s="2" t="s">
        <v>34446</v>
      </c>
      <c r="B17795" s="3" t="s">
        <v>34447</v>
      </c>
      <c r="C17795" s="2"/>
      <c r="D17795" s="2" t="s">
        <v>16</v>
      </c>
      <c r="E17795" s="4">
        <f>210.00*(1-Z1%)</f>
        <v>210</v>
      </c>
      <c r="F17795" s="2">
        <v>19</v>
      </c>
      <c r="G17795" s="2"/>
    </row>
    <row r="17796" spans="1:26" customHeight="1" ht="18" hidden="true" outlineLevel="3">
      <c r="A17796" s="2" t="s">
        <v>34448</v>
      </c>
      <c r="B17796" s="3" t="s">
        <v>34449</v>
      </c>
      <c r="C17796" s="2"/>
      <c r="D17796" s="2" t="s">
        <v>16</v>
      </c>
      <c r="E17796" s="4">
        <f>165.00*(1-Z1%)</f>
        <v>165</v>
      </c>
      <c r="F17796" s="2">
        <v>6</v>
      </c>
      <c r="G17796" s="2"/>
    </row>
    <row r="17797" spans="1:26" customHeight="1" ht="18" hidden="true" outlineLevel="3">
      <c r="A17797" s="2" t="s">
        <v>34450</v>
      </c>
      <c r="B17797" s="3" t="s">
        <v>34451</v>
      </c>
      <c r="C17797" s="2"/>
      <c r="D17797" s="2" t="s">
        <v>16</v>
      </c>
      <c r="E17797" s="4">
        <f>180.00*(1-Z1%)</f>
        <v>180</v>
      </c>
      <c r="F17797" s="2">
        <v>16</v>
      </c>
      <c r="G17797" s="2"/>
    </row>
    <row r="17798" spans="1:26" customHeight="1" ht="18" hidden="true" outlineLevel="3">
      <c r="A17798" s="2" t="s">
        <v>34452</v>
      </c>
      <c r="B17798" s="3" t="s">
        <v>34453</v>
      </c>
      <c r="C17798" s="2"/>
      <c r="D17798" s="2" t="s">
        <v>16</v>
      </c>
      <c r="E17798" s="4">
        <f>230.00*(1-Z1%)</f>
        <v>230</v>
      </c>
      <c r="F17798" s="2">
        <v>26</v>
      </c>
      <c r="G17798" s="2"/>
    </row>
    <row r="17799" spans="1:26" customHeight="1" ht="18" hidden="true" outlineLevel="3">
      <c r="A17799" s="2" t="s">
        <v>34454</v>
      </c>
      <c r="B17799" s="3" t="s">
        <v>34455</v>
      </c>
      <c r="C17799" s="2"/>
      <c r="D17799" s="2" t="s">
        <v>16</v>
      </c>
      <c r="E17799" s="4">
        <f>260.00*(1-Z1%)</f>
        <v>260</v>
      </c>
      <c r="F17799" s="2">
        <v>11</v>
      </c>
      <c r="G17799" s="2"/>
    </row>
    <row r="17800" spans="1:26" customHeight="1" ht="18" hidden="true" outlineLevel="3">
      <c r="A17800" s="2" t="s">
        <v>34456</v>
      </c>
      <c r="B17800" s="3" t="s">
        <v>34457</v>
      </c>
      <c r="C17800" s="2"/>
      <c r="D17800" s="2" t="s">
        <v>16</v>
      </c>
      <c r="E17800" s="4">
        <f>60.00*(1-Z1%)</f>
        <v>60</v>
      </c>
      <c r="F17800" s="2">
        <v>24</v>
      </c>
      <c r="G17800" s="2"/>
    </row>
    <row r="17801" spans="1:26" customHeight="1" ht="18" hidden="true" outlineLevel="3">
      <c r="A17801" s="2" t="s">
        <v>34458</v>
      </c>
      <c r="B17801" s="3" t="s">
        <v>34459</v>
      </c>
      <c r="C17801" s="2"/>
      <c r="D17801" s="2" t="s">
        <v>16</v>
      </c>
      <c r="E17801" s="4">
        <f>60.00*(1-Z1%)</f>
        <v>60</v>
      </c>
      <c r="F17801" s="2">
        <v>35</v>
      </c>
      <c r="G17801" s="2"/>
    </row>
    <row r="17802" spans="1:26" customHeight="1" ht="18" hidden="true" outlineLevel="3">
      <c r="A17802" s="2" t="s">
        <v>34460</v>
      </c>
      <c r="B17802" s="3" t="s">
        <v>34461</v>
      </c>
      <c r="C17802" s="2"/>
      <c r="D17802" s="2" t="s">
        <v>16</v>
      </c>
      <c r="E17802" s="4">
        <f>60.00*(1-Z1%)</f>
        <v>60</v>
      </c>
      <c r="F17802" s="2">
        <v>25</v>
      </c>
      <c r="G17802" s="2"/>
    </row>
    <row r="17803" spans="1:26" customHeight="1" ht="18" hidden="true" outlineLevel="3">
      <c r="A17803" s="2" t="s">
        <v>34462</v>
      </c>
      <c r="B17803" s="3" t="s">
        <v>34463</v>
      </c>
      <c r="C17803" s="2"/>
      <c r="D17803" s="2" t="s">
        <v>16</v>
      </c>
      <c r="E17803" s="4">
        <f>60.00*(1-Z1%)</f>
        <v>60</v>
      </c>
      <c r="F17803" s="2">
        <v>32</v>
      </c>
      <c r="G17803" s="2"/>
    </row>
    <row r="17804" spans="1:26" customHeight="1" ht="18" hidden="true" outlineLevel="3">
      <c r="A17804" s="2" t="s">
        <v>34464</v>
      </c>
      <c r="B17804" s="3" t="s">
        <v>34465</v>
      </c>
      <c r="C17804" s="2"/>
      <c r="D17804" s="2" t="s">
        <v>16</v>
      </c>
      <c r="E17804" s="4">
        <f>60.00*(1-Z1%)</f>
        <v>60</v>
      </c>
      <c r="F17804" s="2">
        <v>25</v>
      </c>
      <c r="G17804" s="2"/>
    </row>
    <row r="17805" spans="1:26" customHeight="1" ht="18" hidden="true" outlineLevel="3">
      <c r="A17805" s="2" t="s">
        <v>34466</v>
      </c>
      <c r="B17805" s="3" t="s">
        <v>34467</v>
      </c>
      <c r="C17805" s="2"/>
      <c r="D17805" s="2" t="s">
        <v>16</v>
      </c>
      <c r="E17805" s="4">
        <f>60.00*(1-Z1%)</f>
        <v>60</v>
      </c>
      <c r="F17805" s="2">
        <v>39</v>
      </c>
      <c r="G17805" s="2"/>
    </row>
    <row r="17806" spans="1:26" customHeight="1" ht="18" hidden="true" outlineLevel="3">
      <c r="A17806" s="2" t="s">
        <v>34468</v>
      </c>
      <c r="B17806" s="3" t="s">
        <v>34469</v>
      </c>
      <c r="C17806" s="2"/>
      <c r="D17806" s="2" t="s">
        <v>16</v>
      </c>
      <c r="E17806" s="4">
        <f>40.00*(1-Z1%)</f>
        <v>40</v>
      </c>
      <c r="F17806" s="2">
        <v>7</v>
      </c>
      <c r="G17806" s="2"/>
    </row>
    <row r="17807" spans="1:26" customHeight="1" ht="18" hidden="true" outlineLevel="3">
      <c r="A17807" s="2" t="s">
        <v>34470</v>
      </c>
      <c r="B17807" s="3" t="s">
        <v>34471</v>
      </c>
      <c r="C17807" s="2"/>
      <c r="D17807" s="2" t="s">
        <v>16</v>
      </c>
      <c r="E17807" s="4">
        <f>95.00*(1-Z1%)</f>
        <v>95</v>
      </c>
      <c r="F17807" s="2">
        <v>35</v>
      </c>
      <c r="G17807" s="2"/>
    </row>
    <row r="17808" spans="1:26" customHeight="1" ht="18" hidden="true" outlineLevel="3">
      <c r="A17808" s="2" t="s">
        <v>34472</v>
      </c>
      <c r="B17808" s="3" t="s">
        <v>34473</v>
      </c>
      <c r="C17808" s="2"/>
      <c r="D17808" s="2" t="s">
        <v>16</v>
      </c>
      <c r="E17808" s="4">
        <f>100.00*(1-Z1%)</f>
        <v>100</v>
      </c>
      <c r="F17808" s="2">
        <v>8</v>
      </c>
      <c r="G17808" s="2"/>
    </row>
    <row r="17809" spans="1:26" customHeight="1" ht="18" hidden="true" outlineLevel="3">
      <c r="A17809" s="2" t="s">
        <v>34474</v>
      </c>
      <c r="B17809" s="3" t="s">
        <v>34475</v>
      </c>
      <c r="C17809" s="2"/>
      <c r="D17809" s="2" t="s">
        <v>16</v>
      </c>
      <c r="E17809" s="4">
        <f>90.00*(1-Z1%)</f>
        <v>90</v>
      </c>
      <c r="F17809" s="2">
        <v>20</v>
      </c>
      <c r="G17809" s="2"/>
    </row>
    <row r="17810" spans="1:26" customHeight="1" ht="18" hidden="true" outlineLevel="3">
      <c r="A17810" s="2" t="s">
        <v>34476</v>
      </c>
      <c r="B17810" s="3" t="s">
        <v>34477</v>
      </c>
      <c r="C17810" s="2"/>
      <c r="D17810" s="2" t="s">
        <v>16</v>
      </c>
      <c r="E17810" s="4">
        <f>90.00*(1-Z1%)</f>
        <v>90</v>
      </c>
      <c r="F17810" s="2">
        <v>21</v>
      </c>
      <c r="G17810" s="2"/>
    </row>
    <row r="17811" spans="1:26" customHeight="1" ht="18" hidden="true" outlineLevel="3">
      <c r="A17811" s="2" t="s">
        <v>34478</v>
      </c>
      <c r="B17811" s="3" t="s">
        <v>34479</v>
      </c>
      <c r="C17811" s="2"/>
      <c r="D17811" s="2" t="s">
        <v>16</v>
      </c>
      <c r="E17811" s="4">
        <f>110.00*(1-Z1%)</f>
        <v>110</v>
      </c>
      <c r="F17811" s="2">
        <v>23</v>
      </c>
      <c r="G17811" s="2"/>
    </row>
    <row r="17812" spans="1:26" customHeight="1" ht="18" hidden="true" outlineLevel="3">
      <c r="A17812" s="2" t="s">
        <v>34480</v>
      </c>
      <c r="B17812" s="3" t="s">
        <v>34481</v>
      </c>
      <c r="C17812" s="2"/>
      <c r="D17812" s="2" t="s">
        <v>16</v>
      </c>
      <c r="E17812" s="4">
        <f>120.00*(1-Z1%)</f>
        <v>120</v>
      </c>
      <c r="F17812" s="2">
        <v>15</v>
      </c>
      <c r="G17812" s="2"/>
    </row>
    <row r="17813" spans="1:26" customHeight="1" ht="18" hidden="true" outlineLevel="3">
      <c r="A17813" s="2" t="s">
        <v>34482</v>
      </c>
      <c r="B17813" s="3" t="s">
        <v>34483</v>
      </c>
      <c r="C17813" s="2"/>
      <c r="D17813" s="2" t="s">
        <v>16</v>
      </c>
      <c r="E17813" s="4">
        <f>110.00*(1-Z1%)</f>
        <v>110</v>
      </c>
      <c r="F17813" s="2">
        <v>12</v>
      </c>
      <c r="G17813" s="2"/>
    </row>
    <row r="17814" spans="1:26" customHeight="1" ht="18" hidden="true" outlineLevel="3">
      <c r="A17814" s="2" t="s">
        <v>34484</v>
      </c>
      <c r="B17814" s="3" t="s">
        <v>34485</v>
      </c>
      <c r="C17814" s="2"/>
      <c r="D17814" s="2" t="s">
        <v>16</v>
      </c>
      <c r="E17814" s="4">
        <f>110.00*(1-Z1%)</f>
        <v>110</v>
      </c>
      <c r="F17814" s="2">
        <v>5</v>
      </c>
      <c r="G17814" s="2"/>
    </row>
    <row r="17815" spans="1:26" customHeight="1" ht="18" hidden="true" outlineLevel="3">
      <c r="A17815" s="2" t="s">
        <v>34486</v>
      </c>
      <c r="B17815" s="3" t="s">
        <v>34487</v>
      </c>
      <c r="C17815" s="2"/>
      <c r="D17815" s="2" t="s">
        <v>16</v>
      </c>
      <c r="E17815" s="4">
        <f>110.00*(1-Z1%)</f>
        <v>110</v>
      </c>
      <c r="F17815" s="2">
        <v>7</v>
      </c>
      <c r="G17815" s="2"/>
    </row>
    <row r="17816" spans="1:26" customHeight="1" ht="18" hidden="true" outlineLevel="3">
      <c r="A17816" s="2" t="s">
        <v>34488</v>
      </c>
      <c r="B17816" s="3" t="s">
        <v>34489</v>
      </c>
      <c r="C17816" s="2"/>
      <c r="D17816" s="2" t="s">
        <v>16</v>
      </c>
      <c r="E17816" s="4">
        <f>100.00*(1-Z1%)</f>
        <v>100</v>
      </c>
      <c r="F17816" s="2">
        <v>21</v>
      </c>
      <c r="G17816" s="2"/>
    </row>
    <row r="17817" spans="1:26" customHeight="1" ht="18" hidden="true" outlineLevel="3">
      <c r="A17817" s="2" t="s">
        <v>34490</v>
      </c>
      <c r="B17817" s="3" t="s">
        <v>34491</v>
      </c>
      <c r="C17817" s="2"/>
      <c r="D17817" s="2" t="s">
        <v>16</v>
      </c>
      <c r="E17817" s="4">
        <f>90.00*(1-Z1%)</f>
        <v>90</v>
      </c>
      <c r="F17817" s="2">
        <v>13</v>
      </c>
      <c r="G17817" s="2"/>
    </row>
    <row r="17818" spans="1:26" customHeight="1" ht="18" hidden="true" outlineLevel="3">
      <c r="A17818" s="2" t="s">
        <v>34492</v>
      </c>
      <c r="B17818" s="3" t="s">
        <v>34493</v>
      </c>
      <c r="C17818" s="2"/>
      <c r="D17818" s="2" t="s">
        <v>16</v>
      </c>
      <c r="E17818" s="4">
        <f>190.00*(1-Z1%)</f>
        <v>190</v>
      </c>
      <c r="F17818" s="2">
        <v>15</v>
      </c>
      <c r="G17818" s="2"/>
    </row>
    <row r="17819" spans="1:26" customHeight="1" ht="18" hidden="true" outlineLevel="3">
      <c r="A17819" s="2" t="s">
        <v>34494</v>
      </c>
      <c r="B17819" s="3" t="s">
        <v>34495</v>
      </c>
      <c r="C17819" s="2"/>
      <c r="D17819" s="2" t="s">
        <v>16</v>
      </c>
      <c r="E17819" s="4">
        <f>190.00*(1-Z1%)</f>
        <v>190</v>
      </c>
      <c r="F17819" s="2">
        <v>14</v>
      </c>
      <c r="G17819" s="2"/>
    </row>
    <row r="17820" spans="1:26" customHeight="1" ht="18" hidden="true" outlineLevel="3">
      <c r="A17820" s="2" t="s">
        <v>34496</v>
      </c>
      <c r="B17820" s="3" t="s">
        <v>34497</v>
      </c>
      <c r="C17820" s="2"/>
      <c r="D17820" s="2" t="s">
        <v>16</v>
      </c>
      <c r="E17820" s="4">
        <f>190.00*(1-Z1%)</f>
        <v>190</v>
      </c>
      <c r="F17820" s="2">
        <v>11</v>
      </c>
      <c r="G17820" s="2"/>
    </row>
    <row r="17821" spans="1:26" customHeight="1" ht="18" hidden="true" outlineLevel="3">
      <c r="A17821" s="2" t="s">
        <v>34498</v>
      </c>
      <c r="B17821" s="3" t="s">
        <v>34499</v>
      </c>
      <c r="C17821" s="2"/>
      <c r="D17821" s="2" t="s">
        <v>16</v>
      </c>
      <c r="E17821" s="4">
        <f>190.00*(1-Z1%)</f>
        <v>190</v>
      </c>
      <c r="F17821" s="2">
        <v>4</v>
      </c>
      <c r="G17821" s="2"/>
    </row>
    <row r="17822" spans="1:26" customHeight="1" ht="35" hidden="true" outlineLevel="3">
      <c r="A17822" s="5" t="s">
        <v>34500</v>
      </c>
      <c r="B17822" s="5"/>
      <c r="C17822" s="5"/>
      <c r="D17822" s="5"/>
      <c r="E17822" s="5"/>
      <c r="F17822" s="5"/>
      <c r="G17822" s="5"/>
    </row>
    <row r="17823" spans="1:26" customHeight="1" ht="18" hidden="true" outlineLevel="3">
      <c r="A17823" s="2" t="s">
        <v>34501</v>
      </c>
      <c r="B17823" s="3" t="s">
        <v>34502</v>
      </c>
      <c r="C17823" s="2"/>
      <c r="D17823" s="2" t="s">
        <v>16</v>
      </c>
      <c r="E17823" s="4">
        <f>150.00*(1-Z1%)</f>
        <v>150</v>
      </c>
      <c r="F17823" s="2">
        <v>4</v>
      </c>
      <c r="G17823" s="2"/>
    </row>
    <row r="17824" spans="1:26" customHeight="1" ht="18" hidden="true" outlineLevel="3">
      <c r="A17824" s="2" t="s">
        <v>34503</v>
      </c>
      <c r="B17824" s="3" t="s">
        <v>34504</v>
      </c>
      <c r="C17824" s="2"/>
      <c r="D17824" s="2" t="s">
        <v>16</v>
      </c>
      <c r="E17824" s="4">
        <f>120.00*(1-Z1%)</f>
        <v>120</v>
      </c>
      <c r="F17824" s="2">
        <v>5</v>
      </c>
      <c r="G17824" s="2"/>
    </row>
    <row r="17825" spans="1:26" customHeight="1" ht="18" hidden="true" outlineLevel="3">
      <c r="A17825" s="2" t="s">
        <v>34505</v>
      </c>
      <c r="B17825" s="3" t="s">
        <v>34506</v>
      </c>
      <c r="C17825" s="2"/>
      <c r="D17825" s="2" t="s">
        <v>16</v>
      </c>
      <c r="E17825" s="4">
        <f>130.00*(1-Z1%)</f>
        <v>130</v>
      </c>
      <c r="F17825" s="2">
        <v>2</v>
      </c>
      <c r="G17825" s="2"/>
    </row>
    <row r="17826" spans="1:26" customHeight="1" ht="36" hidden="true" outlineLevel="3">
      <c r="A17826" s="2" t="s">
        <v>34507</v>
      </c>
      <c r="B17826" s="3" t="s">
        <v>34508</v>
      </c>
      <c r="C17826" s="2"/>
      <c r="D17826" s="2" t="s">
        <v>16</v>
      </c>
      <c r="E17826" s="4">
        <f>100.00*(1-Z1%)</f>
        <v>100</v>
      </c>
      <c r="F17826" s="2">
        <v>8</v>
      </c>
      <c r="G17826" s="2"/>
    </row>
    <row r="17827" spans="1:26" customHeight="1" ht="36" hidden="true" outlineLevel="3">
      <c r="A17827" s="2" t="s">
        <v>34509</v>
      </c>
      <c r="B17827" s="3" t="s">
        <v>34510</v>
      </c>
      <c r="C17827" s="2"/>
      <c r="D17827" s="2" t="s">
        <v>16</v>
      </c>
      <c r="E17827" s="4">
        <f>120.00*(1-Z1%)</f>
        <v>120</v>
      </c>
      <c r="F17827" s="2">
        <v>8</v>
      </c>
      <c r="G17827" s="2"/>
    </row>
    <row r="17828" spans="1:26" customHeight="1" ht="36" hidden="true" outlineLevel="3">
      <c r="A17828" s="2" t="s">
        <v>34511</v>
      </c>
      <c r="B17828" s="3" t="s">
        <v>34512</v>
      </c>
      <c r="C17828" s="2"/>
      <c r="D17828" s="2" t="s">
        <v>16</v>
      </c>
      <c r="E17828" s="4">
        <f>90.00*(1-Z1%)</f>
        <v>90</v>
      </c>
      <c r="F17828" s="2">
        <v>2</v>
      </c>
      <c r="G17828" s="2"/>
    </row>
    <row r="17829" spans="1:26" customHeight="1" ht="35" hidden="true" outlineLevel="3">
      <c r="A17829" s="5" t="s">
        <v>34513</v>
      </c>
      <c r="B17829" s="5"/>
      <c r="C17829" s="5"/>
      <c r="D17829" s="5"/>
      <c r="E17829" s="5"/>
      <c r="F17829" s="5"/>
      <c r="G17829" s="5"/>
    </row>
    <row r="17830" spans="1:26" customHeight="1" ht="36" hidden="true" outlineLevel="3">
      <c r="A17830" s="2" t="s">
        <v>34514</v>
      </c>
      <c r="B17830" s="3" t="s">
        <v>34515</v>
      </c>
      <c r="C17830" s="2"/>
      <c r="D17830" s="2" t="s">
        <v>16</v>
      </c>
      <c r="E17830" s="4">
        <f>53.00*(1-Z1%)</f>
        <v>53</v>
      </c>
      <c r="F17830" s="2">
        <v>48</v>
      </c>
      <c r="G17830" s="2"/>
    </row>
    <row r="17831" spans="1:26" customHeight="1" ht="36" hidden="true" outlineLevel="3">
      <c r="A17831" s="2" t="s">
        <v>34516</v>
      </c>
      <c r="B17831" s="3" t="s">
        <v>34517</v>
      </c>
      <c r="C17831" s="2"/>
      <c r="D17831" s="2" t="s">
        <v>16</v>
      </c>
      <c r="E17831" s="4">
        <f>43.00*(1-Z1%)</f>
        <v>43</v>
      </c>
      <c r="F17831" s="2">
        <v>99</v>
      </c>
      <c r="G17831" s="2"/>
    </row>
    <row r="17832" spans="1:26" customHeight="1" ht="36" hidden="true" outlineLevel="3">
      <c r="A17832" s="2" t="s">
        <v>34518</v>
      </c>
      <c r="B17832" s="3" t="s">
        <v>34519</v>
      </c>
      <c r="C17832" s="2"/>
      <c r="D17832" s="2" t="s">
        <v>16</v>
      </c>
      <c r="E17832" s="4">
        <f>54.00*(1-Z1%)</f>
        <v>54</v>
      </c>
      <c r="F17832" s="2">
        <v>75</v>
      </c>
      <c r="G17832" s="2"/>
    </row>
    <row r="17833" spans="1:26" customHeight="1" ht="36" hidden="true" outlineLevel="3">
      <c r="A17833" s="2" t="s">
        <v>34520</v>
      </c>
      <c r="B17833" s="3" t="s">
        <v>34521</v>
      </c>
      <c r="C17833" s="2"/>
      <c r="D17833" s="2" t="s">
        <v>16</v>
      </c>
      <c r="E17833" s="4">
        <f>60.00*(1-Z1%)</f>
        <v>60</v>
      </c>
      <c r="F17833" s="2">
        <v>61</v>
      </c>
      <c r="G17833" s="2"/>
    </row>
    <row r="17834" spans="1:26" customHeight="1" ht="36" hidden="true" outlineLevel="3">
      <c r="A17834" s="2" t="s">
        <v>34522</v>
      </c>
      <c r="B17834" s="3" t="s">
        <v>34523</v>
      </c>
      <c r="C17834" s="2"/>
      <c r="D17834" s="2" t="s">
        <v>16</v>
      </c>
      <c r="E17834" s="4">
        <f>12.00*(1-Z1%)</f>
        <v>12</v>
      </c>
      <c r="F17834" s="2">
        <v>125</v>
      </c>
      <c r="G17834" s="2"/>
    </row>
    <row r="17835" spans="1:26" customHeight="1" ht="36" hidden="true" outlineLevel="3">
      <c r="A17835" s="2" t="s">
        <v>34524</v>
      </c>
      <c r="B17835" s="3" t="s">
        <v>34525</v>
      </c>
      <c r="C17835" s="2"/>
      <c r="D17835" s="2" t="s">
        <v>16</v>
      </c>
      <c r="E17835" s="4">
        <f>20.00*(1-Z1%)</f>
        <v>20</v>
      </c>
      <c r="F17835" s="2">
        <v>43</v>
      </c>
      <c r="G17835" s="2"/>
    </row>
    <row r="17836" spans="1:26" customHeight="1" ht="36" hidden="true" outlineLevel="3">
      <c r="A17836" s="2" t="s">
        <v>34526</v>
      </c>
      <c r="B17836" s="3" t="s">
        <v>34527</v>
      </c>
      <c r="C17836" s="2"/>
      <c r="D17836" s="2" t="s">
        <v>16</v>
      </c>
      <c r="E17836" s="4">
        <f>30.00*(1-Z1%)</f>
        <v>30</v>
      </c>
      <c r="F17836" s="2">
        <v>260</v>
      </c>
      <c r="G17836" s="2"/>
    </row>
    <row r="17837" spans="1:26" customHeight="1" ht="36" hidden="true" outlineLevel="3">
      <c r="A17837" s="2" t="s">
        <v>34528</v>
      </c>
      <c r="B17837" s="3" t="s">
        <v>34529</v>
      </c>
      <c r="C17837" s="2"/>
      <c r="D17837" s="2" t="s">
        <v>16</v>
      </c>
      <c r="E17837" s="4">
        <f>30.00*(1-Z1%)</f>
        <v>30</v>
      </c>
      <c r="F17837" s="2">
        <v>8</v>
      </c>
      <c r="G17837" s="2"/>
    </row>
    <row r="17838" spans="1:26" customHeight="1" ht="36" hidden="true" outlineLevel="3">
      <c r="A17838" s="2" t="s">
        <v>34530</v>
      </c>
      <c r="B17838" s="3" t="s">
        <v>34531</v>
      </c>
      <c r="C17838" s="2"/>
      <c r="D17838" s="2" t="s">
        <v>16</v>
      </c>
      <c r="E17838" s="4">
        <f>80.00*(1-Z1%)</f>
        <v>80</v>
      </c>
      <c r="F17838" s="2">
        <v>62</v>
      </c>
      <c r="G17838" s="2"/>
    </row>
    <row r="17839" spans="1:26" customHeight="1" ht="36" hidden="true" outlineLevel="3">
      <c r="A17839" s="2" t="s">
        <v>34532</v>
      </c>
      <c r="B17839" s="3" t="s">
        <v>34533</v>
      </c>
      <c r="C17839" s="2"/>
      <c r="D17839" s="2" t="s">
        <v>16</v>
      </c>
      <c r="E17839" s="4">
        <f>100.00*(1-Z1%)</f>
        <v>100</v>
      </c>
      <c r="F17839" s="2">
        <v>43</v>
      </c>
      <c r="G17839" s="2"/>
    </row>
    <row r="17840" spans="1:26" customHeight="1" ht="36" hidden="true" outlineLevel="3">
      <c r="A17840" s="2" t="s">
        <v>34534</v>
      </c>
      <c r="B17840" s="3" t="s">
        <v>34535</v>
      </c>
      <c r="C17840" s="2"/>
      <c r="D17840" s="2" t="s">
        <v>16</v>
      </c>
      <c r="E17840" s="4">
        <f>50.00*(1-Z1%)</f>
        <v>50</v>
      </c>
      <c r="F17840" s="2">
        <v>43</v>
      </c>
      <c r="G17840" s="2"/>
    </row>
    <row r="17841" spans="1:26" customHeight="1" ht="36" hidden="true" outlineLevel="3">
      <c r="A17841" s="2" t="s">
        <v>34536</v>
      </c>
      <c r="B17841" s="3" t="s">
        <v>34537</v>
      </c>
      <c r="C17841" s="2"/>
      <c r="D17841" s="2" t="s">
        <v>16</v>
      </c>
      <c r="E17841" s="4">
        <f>65.00*(1-Z1%)</f>
        <v>65</v>
      </c>
      <c r="F17841" s="2">
        <v>16</v>
      </c>
      <c r="G17841" s="2"/>
    </row>
    <row r="17842" spans="1:26" customHeight="1" ht="36" hidden="true" outlineLevel="3">
      <c r="A17842" s="2" t="s">
        <v>34538</v>
      </c>
      <c r="B17842" s="3" t="s">
        <v>34539</v>
      </c>
      <c r="C17842" s="2"/>
      <c r="D17842" s="2" t="s">
        <v>16</v>
      </c>
      <c r="E17842" s="4">
        <f>90.00*(1-Z1%)</f>
        <v>90</v>
      </c>
      <c r="F17842" s="2">
        <v>10</v>
      </c>
      <c r="G17842" s="2"/>
    </row>
    <row r="17843" spans="1:26" customHeight="1" ht="36" hidden="true" outlineLevel="3">
      <c r="A17843" s="2" t="s">
        <v>34540</v>
      </c>
      <c r="B17843" s="3" t="s">
        <v>34541</v>
      </c>
      <c r="C17843" s="2"/>
      <c r="D17843" s="2" t="s">
        <v>16</v>
      </c>
      <c r="E17843" s="4">
        <f>110.00*(1-Z1%)</f>
        <v>110</v>
      </c>
      <c r="F17843" s="2">
        <v>94</v>
      </c>
      <c r="G17843" s="2"/>
    </row>
    <row r="17844" spans="1:26" customHeight="1" ht="36" hidden="true" outlineLevel="3">
      <c r="A17844" s="2" t="s">
        <v>34542</v>
      </c>
      <c r="B17844" s="3" t="s">
        <v>34543</v>
      </c>
      <c r="C17844" s="2"/>
      <c r="D17844" s="2" t="s">
        <v>16</v>
      </c>
      <c r="E17844" s="4">
        <f>100.00*(1-Z1%)</f>
        <v>100</v>
      </c>
      <c r="F17844" s="2">
        <v>174</v>
      </c>
      <c r="G17844" s="2"/>
    </row>
    <row r="17845" spans="1:26" customHeight="1" ht="36" hidden="true" outlineLevel="3">
      <c r="A17845" s="2" t="s">
        <v>34544</v>
      </c>
      <c r="B17845" s="3" t="s">
        <v>34545</v>
      </c>
      <c r="C17845" s="2"/>
      <c r="D17845" s="2" t="s">
        <v>16</v>
      </c>
      <c r="E17845" s="4">
        <f>120.00*(1-Z1%)</f>
        <v>120</v>
      </c>
      <c r="F17845" s="2">
        <v>200</v>
      </c>
      <c r="G17845" s="2"/>
    </row>
    <row r="17846" spans="1:26" customHeight="1" ht="36" hidden="true" outlineLevel="3">
      <c r="A17846" s="2" t="s">
        <v>34546</v>
      </c>
      <c r="B17846" s="3" t="s">
        <v>34547</v>
      </c>
      <c r="C17846" s="2"/>
      <c r="D17846" s="2" t="s">
        <v>16</v>
      </c>
      <c r="E17846" s="4">
        <f>165.00*(1-Z1%)</f>
        <v>165</v>
      </c>
      <c r="F17846" s="2">
        <v>184</v>
      </c>
      <c r="G17846" s="2"/>
    </row>
    <row r="17847" spans="1:26" customHeight="1" ht="36" hidden="true" outlineLevel="3">
      <c r="A17847" s="2" t="s">
        <v>34548</v>
      </c>
      <c r="B17847" s="3" t="s">
        <v>34549</v>
      </c>
      <c r="C17847" s="2"/>
      <c r="D17847" s="2" t="s">
        <v>16</v>
      </c>
      <c r="E17847" s="4">
        <f>40.00*(1-Z1%)</f>
        <v>40</v>
      </c>
      <c r="F17847" s="2">
        <v>155</v>
      </c>
      <c r="G17847" s="2"/>
    </row>
    <row r="17848" spans="1:26" customHeight="1" ht="36" hidden="true" outlineLevel="3">
      <c r="A17848" s="2" t="s">
        <v>34550</v>
      </c>
      <c r="B17848" s="3" t="s">
        <v>34551</v>
      </c>
      <c r="C17848" s="2"/>
      <c r="D17848" s="2" t="s">
        <v>16</v>
      </c>
      <c r="E17848" s="4">
        <f>40.00*(1-Z1%)</f>
        <v>40</v>
      </c>
      <c r="F17848" s="2">
        <v>476</v>
      </c>
      <c r="G17848" s="2"/>
    </row>
    <row r="17849" spans="1:26" customHeight="1" ht="36" hidden="true" outlineLevel="3">
      <c r="A17849" s="2" t="s">
        <v>34552</v>
      </c>
      <c r="B17849" s="3" t="s">
        <v>34553</v>
      </c>
      <c r="C17849" s="2"/>
      <c r="D17849" s="2" t="s">
        <v>16</v>
      </c>
      <c r="E17849" s="4">
        <f>100.00*(1-Z1%)</f>
        <v>100</v>
      </c>
      <c r="F17849" s="2">
        <v>64</v>
      </c>
      <c r="G17849" s="2"/>
    </row>
    <row r="17850" spans="1:26" customHeight="1" ht="36" hidden="true" outlineLevel="3">
      <c r="A17850" s="2" t="s">
        <v>34554</v>
      </c>
      <c r="B17850" s="3" t="s">
        <v>34555</v>
      </c>
      <c r="C17850" s="2"/>
      <c r="D17850" s="2" t="s">
        <v>16</v>
      </c>
      <c r="E17850" s="4">
        <f>20.00*(1-Z1%)</f>
        <v>20</v>
      </c>
      <c r="F17850" s="2">
        <v>193</v>
      </c>
      <c r="G17850" s="2"/>
    </row>
    <row r="17851" spans="1:26" customHeight="1" ht="36" hidden="true" outlineLevel="3">
      <c r="A17851" s="2" t="s">
        <v>34556</v>
      </c>
      <c r="B17851" s="3" t="s">
        <v>34557</v>
      </c>
      <c r="C17851" s="2"/>
      <c r="D17851" s="2" t="s">
        <v>16</v>
      </c>
      <c r="E17851" s="4">
        <f>20.00*(1-Z1%)</f>
        <v>20</v>
      </c>
      <c r="F17851" s="2">
        <v>196</v>
      </c>
      <c r="G17851" s="2"/>
    </row>
    <row r="17852" spans="1:26" customHeight="1" ht="36" hidden="true" outlineLevel="3">
      <c r="A17852" s="2" t="s">
        <v>34558</v>
      </c>
      <c r="B17852" s="3" t="s">
        <v>34559</v>
      </c>
      <c r="C17852" s="2"/>
      <c r="D17852" s="2" t="s">
        <v>16</v>
      </c>
      <c r="E17852" s="4">
        <f>25.00*(1-Z1%)</f>
        <v>25</v>
      </c>
      <c r="F17852" s="2">
        <v>190</v>
      </c>
      <c r="G17852" s="2"/>
    </row>
    <row r="17853" spans="1:26" customHeight="1" ht="36" hidden="true" outlineLevel="3">
      <c r="A17853" s="2" t="s">
        <v>34560</v>
      </c>
      <c r="B17853" s="3" t="s">
        <v>34561</v>
      </c>
      <c r="C17853" s="2"/>
      <c r="D17853" s="2" t="s">
        <v>16</v>
      </c>
      <c r="E17853" s="4">
        <f>27.00*(1-Z1%)</f>
        <v>27</v>
      </c>
      <c r="F17853" s="2">
        <v>36</v>
      </c>
      <c r="G17853" s="2"/>
    </row>
    <row r="17854" spans="1:26" customHeight="1" ht="36" hidden="true" outlineLevel="3">
      <c r="A17854" s="2" t="s">
        <v>34562</v>
      </c>
      <c r="B17854" s="3" t="s">
        <v>34563</v>
      </c>
      <c r="C17854" s="2"/>
      <c r="D17854" s="2" t="s">
        <v>16</v>
      </c>
      <c r="E17854" s="4">
        <f>43.00*(1-Z1%)</f>
        <v>43</v>
      </c>
      <c r="F17854" s="2">
        <v>127</v>
      </c>
      <c r="G17854" s="2"/>
    </row>
    <row r="17855" spans="1:26" customHeight="1" ht="35" hidden="true" outlineLevel="2">
      <c r="A17855" s="5" t="s">
        <v>34564</v>
      </c>
      <c r="B17855" s="5"/>
      <c r="C17855" s="5"/>
      <c r="D17855" s="5"/>
      <c r="E17855" s="5"/>
      <c r="F17855" s="5"/>
      <c r="G17855" s="5"/>
    </row>
    <row r="17856" spans="1:26" customHeight="1" ht="35" hidden="true" outlineLevel="3">
      <c r="A17856" s="5" t="s">
        <v>34565</v>
      </c>
      <c r="B17856" s="5"/>
      <c r="C17856" s="5"/>
      <c r="D17856" s="5"/>
      <c r="E17856" s="5"/>
      <c r="F17856" s="5"/>
      <c r="G17856" s="5"/>
    </row>
    <row r="17857" spans="1:26" customHeight="1" ht="18" hidden="true" outlineLevel="3">
      <c r="A17857" s="2" t="s">
        <v>34566</v>
      </c>
      <c r="B17857" s="3" t="s">
        <v>34567</v>
      </c>
      <c r="C17857" s="2"/>
      <c r="D17857" s="2" t="s">
        <v>16</v>
      </c>
      <c r="E17857" s="4">
        <f>250.00*(1-Z1%)</f>
        <v>250</v>
      </c>
      <c r="F17857" s="2">
        <v>1</v>
      </c>
      <c r="G17857" s="2"/>
    </row>
    <row r="17858" spans="1:26" customHeight="1" ht="18" hidden="true" outlineLevel="3">
      <c r="A17858" s="2" t="s">
        <v>34568</v>
      </c>
      <c r="B17858" s="3" t="s">
        <v>34569</v>
      </c>
      <c r="C17858" s="2"/>
      <c r="D17858" s="2" t="s">
        <v>16</v>
      </c>
      <c r="E17858" s="4">
        <f>400.00*(1-Z1%)</f>
        <v>400</v>
      </c>
      <c r="F17858" s="2">
        <v>2</v>
      </c>
      <c r="G17858" s="2"/>
    </row>
    <row r="17859" spans="1:26" customHeight="1" ht="18" hidden="true" outlineLevel="3">
      <c r="A17859" s="2" t="s">
        <v>34570</v>
      </c>
      <c r="B17859" s="3" t="s">
        <v>34571</v>
      </c>
      <c r="C17859" s="2"/>
      <c r="D17859" s="2" t="s">
        <v>16</v>
      </c>
      <c r="E17859" s="4">
        <f>220.00*(1-Z1%)</f>
        <v>220</v>
      </c>
      <c r="F17859" s="2">
        <v>2</v>
      </c>
      <c r="G17859" s="2"/>
    </row>
    <row r="17860" spans="1:26" customHeight="1" ht="18" hidden="true" outlineLevel="3">
      <c r="A17860" s="2" t="s">
        <v>34572</v>
      </c>
      <c r="B17860" s="3" t="s">
        <v>34573</v>
      </c>
      <c r="C17860" s="2"/>
      <c r="D17860" s="2" t="s">
        <v>16</v>
      </c>
      <c r="E17860" s="4">
        <f>170.00*(1-Z1%)</f>
        <v>170</v>
      </c>
      <c r="F17860" s="2">
        <v>1</v>
      </c>
      <c r="G17860" s="2"/>
    </row>
    <row r="17861" spans="1:26" customHeight="1" ht="18" hidden="true" outlineLevel="3">
      <c r="A17861" s="2" t="s">
        <v>34574</v>
      </c>
      <c r="B17861" s="3" t="s">
        <v>34575</v>
      </c>
      <c r="C17861" s="2"/>
      <c r="D17861" s="2" t="s">
        <v>16</v>
      </c>
      <c r="E17861" s="4">
        <f>320.00*(1-Z1%)</f>
        <v>320</v>
      </c>
      <c r="F17861" s="2">
        <v>1</v>
      </c>
      <c r="G17861" s="2"/>
    </row>
    <row r="17862" spans="1:26" customHeight="1" ht="18" hidden="true" outlineLevel="3">
      <c r="A17862" s="2" t="s">
        <v>34576</v>
      </c>
      <c r="B17862" s="3" t="s">
        <v>34577</v>
      </c>
      <c r="C17862" s="2"/>
      <c r="D17862" s="2" t="s">
        <v>16</v>
      </c>
      <c r="E17862" s="4">
        <f>380.00*(1-Z1%)</f>
        <v>380</v>
      </c>
      <c r="F17862" s="2">
        <v>7</v>
      </c>
      <c r="G17862" s="2"/>
    </row>
    <row r="17863" spans="1:26" customHeight="1" ht="18" hidden="true" outlineLevel="3">
      <c r="A17863" s="2" t="s">
        <v>34578</v>
      </c>
      <c r="B17863" s="3" t="s">
        <v>34579</v>
      </c>
      <c r="C17863" s="2"/>
      <c r="D17863" s="2" t="s">
        <v>16</v>
      </c>
      <c r="E17863" s="4">
        <f>200.00*(1-Z1%)</f>
        <v>200</v>
      </c>
      <c r="F17863" s="2">
        <v>2</v>
      </c>
      <c r="G17863" s="2"/>
    </row>
    <row r="17864" spans="1:26" customHeight="1" ht="18" hidden="true" outlineLevel="3">
      <c r="A17864" s="2" t="s">
        <v>34580</v>
      </c>
      <c r="B17864" s="3" t="s">
        <v>34581</v>
      </c>
      <c r="C17864" s="2"/>
      <c r="D17864" s="2" t="s">
        <v>16</v>
      </c>
      <c r="E17864" s="4">
        <f>450.00*(1-Z1%)</f>
        <v>450</v>
      </c>
      <c r="F17864" s="2">
        <v>2</v>
      </c>
      <c r="G17864" s="2"/>
    </row>
    <row r="17865" spans="1:26" customHeight="1" ht="18" hidden="true" outlineLevel="3">
      <c r="A17865" s="2" t="s">
        <v>34582</v>
      </c>
      <c r="B17865" s="3" t="s">
        <v>34583</v>
      </c>
      <c r="C17865" s="2"/>
      <c r="D17865" s="2" t="s">
        <v>16</v>
      </c>
      <c r="E17865" s="4">
        <f>160.00*(1-Z1%)</f>
        <v>160</v>
      </c>
      <c r="F17865" s="2">
        <v>5</v>
      </c>
      <c r="G17865" s="2"/>
    </row>
    <row r="17866" spans="1:26" customHeight="1" ht="18" hidden="true" outlineLevel="3">
      <c r="A17866" s="2" t="s">
        <v>34584</v>
      </c>
      <c r="B17866" s="3" t="s">
        <v>34585</v>
      </c>
      <c r="C17866" s="2"/>
      <c r="D17866" s="2" t="s">
        <v>16</v>
      </c>
      <c r="E17866" s="4">
        <f>120.00*(1-Z1%)</f>
        <v>120</v>
      </c>
      <c r="F17866" s="2">
        <v>3</v>
      </c>
      <c r="G17866" s="2"/>
    </row>
    <row r="17867" spans="1:26" customHeight="1" ht="18" hidden="true" outlineLevel="3">
      <c r="A17867" s="2" t="s">
        <v>34586</v>
      </c>
      <c r="B17867" s="3" t="s">
        <v>34587</v>
      </c>
      <c r="C17867" s="2"/>
      <c r="D17867" s="2" t="s">
        <v>16</v>
      </c>
      <c r="E17867" s="4">
        <f>100.00*(1-Z1%)</f>
        <v>100</v>
      </c>
      <c r="F17867" s="2">
        <v>1</v>
      </c>
      <c r="G17867" s="2"/>
    </row>
    <row r="17868" spans="1:26" customHeight="1" ht="18" hidden="true" outlineLevel="3">
      <c r="A17868" s="2" t="s">
        <v>34588</v>
      </c>
      <c r="B17868" s="3" t="s">
        <v>34589</v>
      </c>
      <c r="C17868" s="2"/>
      <c r="D17868" s="2" t="s">
        <v>16</v>
      </c>
      <c r="E17868" s="4">
        <f>120.00*(1-Z1%)</f>
        <v>120</v>
      </c>
      <c r="F17868" s="2">
        <v>1</v>
      </c>
      <c r="G17868" s="2"/>
    </row>
    <row r="17869" spans="1:26" customHeight="1" ht="18" hidden="true" outlineLevel="3">
      <c r="A17869" s="2" t="s">
        <v>34590</v>
      </c>
      <c r="B17869" s="3" t="s">
        <v>34591</v>
      </c>
      <c r="C17869" s="2"/>
      <c r="D17869" s="2" t="s">
        <v>16</v>
      </c>
      <c r="E17869" s="4">
        <f>30.00*(1-Z1%)</f>
        <v>30</v>
      </c>
      <c r="F17869" s="2">
        <v>1</v>
      </c>
      <c r="G17869" s="2"/>
    </row>
    <row r="17870" spans="1:26" customHeight="1" ht="35" hidden="true" outlineLevel="3">
      <c r="A17870" s="5" t="s">
        <v>34592</v>
      </c>
      <c r="B17870" s="5"/>
      <c r="C17870" s="5"/>
      <c r="D17870" s="5"/>
      <c r="E17870" s="5"/>
      <c r="F17870" s="5"/>
      <c r="G17870" s="5"/>
    </row>
    <row r="17871" spans="1:26" customHeight="1" ht="18" hidden="true" outlineLevel="3">
      <c r="A17871" s="2" t="s">
        <v>34593</v>
      </c>
      <c r="B17871" s="3" t="s">
        <v>34594</v>
      </c>
      <c r="C17871" s="2"/>
      <c r="D17871" s="2" t="s">
        <v>16</v>
      </c>
      <c r="E17871" s="4">
        <f>60.00*(1-Z1%)</f>
        <v>60</v>
      </c>
      <c r="F17871" s="2">
        <v>37</v>
      </c>
      <c r="G17871" s="2"/>
    </row>
    <row r="17872" spans="1:26" customHeight="1" ht="18" hidden="true" outlineLevel="3">
      <c r="A17872" s="2" t="s">
        <v>34595</v>
      </c>
      <c r="B17872" s="3" t="s">
        <v>34596</v>
      </c>
      <c r="C17872" s="2"/>
      <c r="D17872" s="2" t="s">
        <v>16</v>
      </c>
      <c r="E17872" s="4">
        <f>80.00*(1-Z1%)</f>
        <v>80</v>
      </c>
      <c r="F17872" s="2">
        <v>29</v>
      </c>
      <c r="G17872" s="2"/>
    </row>
    <row r="17873" spans="1:26" customHeight="1" ht="18" hidden="true" outlineLevel="3">
      <c r="A17873" s="2" t="s">
        <v>34597</v>
      </c>
      <c r="B17873" s="3" t="s">
        <v>34598</v>
      </c>
      <c r="C17873" s="2"/>
      <c r="D17873" s="2" t="s">
        <v>16</v>
      </c>
      <c r="E17873" s="4">
        <f>80.00*(1-Z1%)</f>
        <v>80</v>
      </c>
      <c r="F17873" s="2">
        <v>26</v>
      </c>
      <c r="G17873" s="2"/>
    </row>
    <row r="17874" spans="1:26" customHeight="1" ht="18" hidden="true" outlineLevel="3">
      <c r="A17874" s="2" t="s">
        <v>34599</v>
      </c>
      <c r="B17874" s="3" t="s">
        <v>34600</v>
      </c>
      <c r="C17874" s="2"/>
      <c r="D17874" s="2" t="s">
        <v>16</v>
      </c>
      <c r="E17874" s="4">
        <f>65.00*(1-Z1%)</f>
        <v>65</v>
      </c>
      <c r="F17874" s="2">
        <v>46</v>
      </c>
      <c r="G17874" s="2"/>
    </row>
    <row r="17875" spans="1:26" customHeight="1" ht="18" hidden="true" outlineLevel="3">
      <c r="A17875" s="2" t="s">
        <v>34601</v>
      </c>
      <c r="B17875" s="3" t="s">
        <v>34602</v>
      </c>
      <c r="C17875" s="2"/>
      <c r="D17875" s="2" t="s">
        <v>16</v>
      </c>
      <c r="E17875" s="4">
        <f>80.00*(1-Z1%)</f>
        <v>80</v>
      </c>
      <c r="F17875" s="2">
        <v>26</v>
      </c>
      <c r="G17875" s="2"/>
    </row>
    <row r="17876" spans="1:26" customHeight="1" ht="18" hidden="true" outlineLevel="3">
      <c r="A17876" s="2" t="s">
        <v>34603</v>
      </c>
      <c r="B17876" s="3" t="s">
        <v>34604</v>
      </c>
      <c r="C17876" s="2"/>
      <c r="D17876" s="2" t="s">
        <v>16</v>
      </c>
      <c r="E17876" s="4">
        <f>95.00*(1-Z1%)</f>
        <v>95</v>
      </c>
      <c r="F17876" s="2">
        <v>17</v>
      </c>
      <c r="G17876" s="2"/>
    </row>
    <row r="17877" spans="1:26" customHeight="1" ht="18" hidden="true" outlineLevel="3">
      <c r="A17877" s="2" t="s">
        <v>34605</v>
      </c>
      <c r="B17877" s="3" t="s">
        <v>34606</v>
      </c>
      <c r="C17877" s="2"/>
      <c r="D17877" s="2" t="s">
        <v>16</v>
      </c>
      <c r="E17877" s="4">
        <f>80.00*(1-Z1%)</f>
        <v>80</v>
      </c>
      <c r="F17877" s="2">
        <v>17</v>
      </c>
      <c r="G17877" s="2"/>
    </row>
    <row r="17878" spans="1:26" customHeight="1" ht="18" hidden="true" outlineLevel="3">
      <c r="A17878" s="2" t="s">
        <v>34607</v>
      </c>
      <c r="B17878" s="3" t="s">
        <v>34608</v>
      </c>
      <c r="C17878" s="2"/>
      <c r="D17878" s="2" t="s">
        <v>16</v>
      </c>
      <c r="E17878" s="4">
        <f>80.00*(1-Z1%)</f>
        <v>80</v>
      </c>
      <c r="F17878" s="2">
        <v>40</v>
      </c>
      <c r="G17878" s="2"/>
    </row>
    <row r="17879" spans="1:26" customHeight="1" ht="18" hidden="true" outlineLevel="3">
      <c r="A17879" s="2" t="s">
        <v>34609</v>
      </c>
      <c r="B17879" s="3" t="s">
        <v>34610</v>
      </c>
      <c r="C17879" s="2"/>
      <c r="D17879" s="2" t="s">
        <v>16</v>
      </c>
      <c r="E17879" s="4">
        <f>160.00*(1-Z1%)</f>
        <v>160</v>
      </c>
      <c r="F17879" s="2">
        <v>15</v>
      </c>
      <c r="G17879" s="2"/>
    </row>
    <row r="17880" spans="1:26" customHeight="1" ht="18" hidden="true" outlineLevel="3">
      <c r="A17880" s="2" t="s">
        <v>34611</v>
      </c>
      <c r="B17880" s="3" t="s">
        <v>34612</v>
      </c>
      <c r="C17880" s="2"/>
      <c r="D17880" s="2" t="s">
        <v>16</v>
      </c>
      <c r="E17880" s="4">
        <f>125.00*(1-Z1%)</f>
        <v>125</v>
      </c>
      <c r="F17880" s="2">
        <v>19</v>
      </c>
      <c r="G17880" s="2"/>
    </row>
    <row r="17881" spans="1:26" customHeight="1" ht="18" hidden="true" outlineLevel="3">
      <c r="A17881" s="2" t="s">
        <v>34613</v>
      </c>
      <c r="B17881" s="3" t="s">
        <v>34614</v>
      </c>
      <c r="C17881" s="2"/>
      <c r="D17881" s="2" t="s">
        <v>16</v>
      </c>
      <c r="E17881" s="4">
        <f>180.00*(1-Z1%)</f>
        <v>180</v>
      </c>
      <c r="F17881" s="2">
        <v>29</v>
      </c>
      <c r="G17881" s="2"/>
    </row>
    <row r="17882" spans="1:26" customHeight="1" ht="18" hidden="true" outlineLevel="3">
      <c r="A17882" s="2" t="s">
        <v>34615</v>
      </c>
      <c r="B17882" s="3" t="s">
        <v>34616</v>
      </c>
      <c r="C17882" s="2"/>
      <c r="D17882" s="2" t="s">
        <v>16</v>
      </c>
      <c r="E17882" s="4">
        <f>230.00*(1-Z1%)</f>
        <v>230</v>
      </c>
      <c r="F17882" s="2">
        <v>30</v>
      </c>
      <c r="G17882" s="2"/>
    </row>
    <row r="17883" spans="1:26" customHeight="1" ht="18" hidden="true" outlineLevel="3">
      <c r="A17883" s="2" t="s">
        <v>34617</v>
      </c>
      <c r="B17883" s="3" t="s">
        <v>34618</v>
      </c>
      <c r="C17883" s="2"/>
      <c r="D17883" s="2" t="s">
        <v>16</v>
      </c>
      <c r="E17883" s="4">
        <f>270.00*(1-Z1%)</f>
        <v>270</v>
      </c>
      <c r="F17883" s="2">
        <v>8</v>
      </c>
      <c r="G17883" s="2"/>
    </row>
    <row r="17884" spans="1:26" customHeight="1" ht="18" hidden="true" outlineLevel="3">
      <c r="A17884" s="2" t="s">
        <v>34619</v>
      </c>
      <c r="B17884" s="3" t="s">
        <v>34620</v>
      </c>
      <c r="C17884" s="2"/>
      <c r="D17884" s="2" t="s">
        <v>16</v>
      </c>
      <c r="E17884" s="4">
        <f>340.00*(1-Z1%)</f>
        <v>340</v>
      </c>
      <c r="F17884" s="2">
        <v>18</v>
      </c>
      <c r="G17884" s="2"/>
    </row>
    <row r="17885" spans="1:26" customHeight="1" ht="35" hidden="true" outlineLevel="3">
      <c r="A17885" s="5" t="s">
        <v>34621</v>
      </c>
      <c r="B17885" s="5"/>
      <c r="C17885" s="5"/>
      <c r="D17885" s="5"/>
      <c r="E17885" s="5"/>
      <c r="F17885" s="5"/>
      <c r="G17885" s="5"/>
    </row>
    <row r="17886" spans="1:26" customHeight="1" ht="35" hidden="true" outlineLevel="4">
      <c r="A17886" s="5" t="s">
        <v>34622</v>
      </c>
      <c r="B17886" s="5"/>
      <c r="C17886" s="5"/>
      <c r="D17886" s="5"/>
      <c r="E17886" s="5"/>
      <c r="F17886" s="5"/>
      <c r="G17886" s="5"/>
    </row>
    <row r="17887" spans="1:26" customHeight="1" ht="18" hidden="true" outlineLevel="4">
      <c r="A17887" s="2" t="s">
        <v>34623</v>
      </c>
      <c r="B17887" s="3" t="s">
        <v>34624</v>
      </c>
      <c r="C17887" s="2"/>
      <c r="D17887" s="2" t="s">
        <v>16</v>
      </c>
      <c r="E17887" s="4">
        <f>15.00*(1-Z1%)</f>
        <v>15</v>
      </c>
      <c r="F17887" s="2">
        <v>5</v>
      </c>
      <c r="G17887" s="2"/>
    </row>
    <row r="17888" spans="1:26" customHeight="1" ht="18" hidden="true" outlineLevel="4">
      <c r="A17888" s="2" t="s">
        <v>34625</v>
      </c>
      <c r="B17888" s="3" t="s">
        <v>34626</v>
      </c>
      <c r="C17888" s="2"/>
      <c r="D17888" s="2" t="s">
        <v>16</v>
      </c>
      <c r="E17888" s="4">
        <f>15.00*(1-Z1%)</f>
        <v>15</v>
      </c>
      <c r="F17888" s="2">
        <v>5</v>
      </c>
      <c r="G17888" s="2"/>
    </row>
    <row r="17889" spans="1:26" customHeight="1" ht="36" hidden="true" outlineLevel="4">
      <c r="A17889" s="2" t="s">
        <v>34627</v>
      </c>
      <c r="B17889" s="3" t="s">
        <v>34628</v>
      </c>
      <c r="C17889" s="2"/>
      <c r="D17889" s="2" t="s">
        <v>16</v>
      </c>
      <c r="E17889" s="4">
        <f>130.00*(1-Z1%)</f>
        <v>130</v>
      </c>
      <c r="F17889" s="2">
        <v>1</v>
      </c>
      <c r="G17889" s="2"/>
    </row>
    <row r="17890" spans="1:26" customHeight="1" ht="36" hidden="true" outlineLevel="4">
      <c r="A17890" s="2" t="s">
        <v>34629</v>
      </c>
      <c r="B17890" s="3" t="s">
        <v>34630</v>
      </c>
      <c r="C17890" s="2"/>
      <c r="D17890" s="2" t="s">
        <v>16</v>
      </c>
      <c r="E17890" s="4">
        <f>150.00*(1-Z1%)</f>
        <v>150</v>
      </c>
      <c r="F17890" s="2">
        <v>5</v>
      </c>
      <c r="G17890" s="2"/>
    </row>
    <row r="17891" spans="1:26" customHeight="1" ht="36" hidden="true" outlineLevel="4">
      <c r="A17891" s="2" t="s">
        <v>34631</v>
      </c>
      <c r="B17891" s="3" t="s">
        <v>34632</v>
      </c>
      <c r="C17891" s="2"/>
      <c r="D17891" s="2" t="s">
        <v>16</v>
      </c>
      <c r="E17891" s="4">
        <f>130.00*(1-Z1%)</f>
        <v>130</v>
      </c>
      <c r="F17891" s="2">
        <v>4</v>
      </c>
      <c r="G17891" s="2"/>
    </row>
    <row r="17892" spans="1:26" customHeight="1" ht="36" hidden="true" outlineLevel="4">
      <c r="A17892" s="2" t="s">
        <v>34633</v>
      </c>
      <c r="B17892" s="3" t="s">
        <v>34634</v>
      </c>
      <c r="C17892" s="2"/>
      <c r="D17892" s="2" t="s">
        <v>16</v>
      </c>
      <c r="E17892" s="4">
        <f>110.00*(1-Z1%)</f>
        <v>110</v>
      </c>
      <c r="F17892" s="2">
        <v>1</v>
      </c>
      <c r="G17892" s="2"/>
    </row>
    <row r="17893" spans="1:26" customHeight="1" ht="36" hidden="true" outlineLevel="4">
      <c r="A17893" s="2" t="s">
        <v>34635</v>
      </c>
      <c r="B17893" s="3" t="s">
        <v>34636</v>
      </c>
      <c r="C17893" s="2"/>
      <c r="D17893" s="2" t="s">
        <v>16</v>
      </c>
      <c r="E17893" s="4">
        <f>110.00*(1-Z1%)</f>
        <v>110</v>
      </c>
      <c r="F17893" s="2">
        <v>2</v>
      </c>
      <c r="G17893" s="2"/>
    </row>
    <row r="17894" spans="1:26" customHeight="1" ht="36" hidden="true" outlineLevel="4">
      <c r="A17894" s="2" t="s">
        <v>34637</v>
      </c>
      <c r="B17894" s="3" t="s">
        <v>34638</v>
      </c>
      <c r="C17894" s="2"/>
      <c r="D17894" s="2" t="s">
        <v>16</v>
      </c>
      <c r="E17894" s="4">
        <f>130.00*(1-Z1%)</f>
        <v>130</v>
      </c>
      <c r="F17894" s="2">
        <v>14</v>
      </c>
      <c r="G17894" s="2"/>
    </row>
    <row r="17895" spans="1:26" customHeight="1" ht="36" hidden="true" outlineLevel="4">
      <c r="A17895" s="2" t="s">
        <v>34639</v>
      </c>
      <c r="B17895" s="3" t="s">
        <v>34640</v>
      </c>
      <c r="C17895" s="2"/>
      <c r="D17895" s="2" t="s">
        <v>16</v>
      </c>
      <c r="E17895" s="4">
        <f>80.00*(1-Z1%)</f>
        <v>80</v>
      </c>
      <c r="F17895" s="2">
        <v>1</v>
      </c>
      <c r="G17895" s="2"/>
    </row>
    <row r="17896" spans="1:26" customHeight="1" ht="36" hidden="true" outlineLevel="4">
      <c r="A17896" s="2" t="s">
        <v>34641</v>
      </c>
      <c r="B17896" s="3" t="s">
        <v>34642</v>
      </c>
      <c r="C17896" s="2"/>
      <c r="D17896" s="2" t="s">
        <v>16</v>
      </c>
      <c r="E17896" s="4">
        <f>260.00*(1-Z1%)</f>
        <v>260</v>
      </c>
      <c r="F17896" s="2">
        <v>3</v>
      </c>
      <c r="G17896" s="2"/>
    </row>
    <row r="17897" spans="1:26" customHeight="1" ht="36" hidden="true" outlineLevel="4">
      <c r="A17897" s="2" t="s">
        <v>34643</v>
      </c>
      <c r="B17897" s="3" t="s">
        <v>34644</v>
      </c>
      <c r="C17897" s="2"/>
      <c r="D17897" s="2" t="s">
        <v>16</v>
      </c>
      <c r="E17897" s="4">
        <f>170.00*(1-Z1%)</f>
        <v>170</v>
      </c>
      <c r="F17897" s="2">
        <v>12</v>
      </c>
      <c r="G17897" s="2"/>
    </row>
    <row r="17898" spans="1:26" customHeight="1" ht="36" hidden="true" outlineLevel="4">
      <c r="A17898" s="2" t="s">
        <v>34645</v>
      </c>
      <c r="B17898" s="3" t="s">
        <v>34646</v>
      </c>
      <c r="C17898" s="2"/>
      <c r="D17898" s="2" t="s">
        <v>16</v>
      </c>
      <c r="E17898" s="4">
        <f>280.00*(1-Z1%)</f>
        <v>280</v>
      </c>
      <c r="F17898" s="2">
        <v>1</v>
      </c>
      <c r="G17898" s="2"/>
    </row>
    <row r="17899" spans="1:26" customHeight="1" ht="36" hidden="true" outlineLevel="4">
      <c r="A17899" s="2" t="s">
        <v>34647</v>
      </c>
      <c r="B17899" s="3" t="s">
        <v>34648</v>
      </c>
      <c r="C17899" s="2"/>
      <c r="D17899" s="2" t="s">
        <v>16</v>
      </c>
      <c r="E17899" s="4">
        <f>120.00*(1-Z1%)</f>
        <v>120</v>
      </c>
      <c r="F17899" s="2">
        <v>1</v>
      </c>
      <c r="G17899" s="2"/>
    </row>
    <row r="17900" spans="1:26" customHeight="1" ht="36" hidden="true" outlineLevel="4">
      <c r="A17900" s="2" t="s">
        <v>34649</v>
      </c>
      <c r="B17900" s="3" t="s">
        <v>34650</v>
      </c>
      <c r="C17900" s="2"/>
      <c r="D17900" s="2" t="s">
        <v>16</v>
      </c>
      <c r="E17900" s="4">
        <f>110.00*(1-Z1%)</f>
        <v>110</v>
      </c>
      <c r="F17900" s="2">
        <v>1</v>
      </c>
      <c r="G17900" s="2"/>
    </row>
    <row r="17901" spans="1:26" customHeight="1" ht="36" hidden="true" outlineLevel="4">
      <c r="A17901" s="2" t="s">
        <v>34651</v>
      </c>
      <c r="B17901" s="3" t="s">
        <v>34652</v>
      </c>
      <c r="C17901" s="2"/>
      <c r="D17901" s="2" t="s">
        <v>16</v>
      </c>
      <c r="E17901" s="4">
        <f>120.00*(1-Z1%)</f>
        <v>120</v>
      </c>
      <c r="F17901" s="2">
        <v>1</v>
      </c>
      <c r="G17901" s="2"/>
    </row>
    <row r="17902" spans="1:26" customHeight="1" ht="36" hidden="true" outlineLevel="4">
      <c r="A17902" s="2" t="s">
        <v>34653</v>
      </c>
      <c r="B17902" s="3" t="s">
        <v>34654</v>
      </c>
      <c r="C17902" s="2"/>
      <c r="D17902" s="2" t="s">
        <v>16</v>
      </c>
      <c r="E17902" s="4">
        <f>180.00*(1-Z1%)</f>
        <v>180</v>
      </c>
      <c r="F17902" s="2">
        <v>1</v>
      </c>
      <c r="G17902" s="2"/>
    </row>
    <row r="17903" spans="1:26" customHeight="1" ht="36" hidden="true" outlineLevel="4">
      <c r="A17903" s="2" t="s">
        <v>34655</v>
      </c>
      <c r="B17903" s="3" t="s">
        <v>34656</v>
      </c>
      <c r="C17903" s="2"/>
      <c r="D17903" s="2" t="s">
        <v>16</v>
      </c>
      <c r="E17903" s="4">
        <f>180.00*(1-Z1%)</f>
        <v>180</v>
      </c>
      <c r="F17903" s="2">
        <v>2</v>
      </c>
      <c r="G17903" s="2"/>
    </row>
    <row r="17904" spans="1:26" customHeight="1" ht="36" hidden="true" outlineLevel="4">
      <c r="A17904" s="2" t="s">
        <v>34657</v>
      </c>
      <c r="B17904" s="3" t="s">
        <v>34658</v>
      </c>
      <c r="C17904" s="2"/>
      <c r="D17904" s="2" t="s">
        <v>16</v>
      </c>
      <c r="E17904" s="4">
        <f>180.00*(1-Z1%)</f>
        <v>180</v>
      </c>
      <c r="F17904" s="2">
        <v>4</v>
      </c>
      <c r="G17904" s="2"/>
    </row>
    <row r="17905" spans="1:26" customHeight="1" ht="36" hidden="true" outlineLevel="4">
      <c r="A17905" s="2" t="s">
        <v>34659</v>
      </c>
      <c r="B17905" s="3" t="s">
        <v>34660</v>
      </c>
      <c r="C17905" s="2"/>
      <c r="D17905" s="2" t="s">
        <v>16</v>
      </c>
      <c r="E17905" s="4">
        <f>190.00*(1-Z1%)</f>
        <v>190</v>
      </c>
      <c r="F17905" s="2">
        <v>3</v>
      </c>
      <c r="G17905" s="2"/>
    </row>
    <row r="17906" spans="1:26" customHeight="1" ht="35" hidden="true" outlineLevel="4">
      <c r="A17906" s="5" t="s">
        <v>34661</v>
      </c>
      <c r="B17906" s="5"/>
      <c r="C17906" s="5"/>
      <c r="D17906" s="5"/>
      <c r="E17906" s="5"/>
      <c r="F17906" s="5"/>
      <c r="G17906" s="5"/>
    </row>
    <row r="17907" spans="1:26" customHeight="1" ht="18" hidden="true" outlineLevel="4">
      <c r="A17907" s="2" t="s">
        <v>34662</v>
      </c>
      <c r="B17907" s="3" t="s">
        <v>34663</v>
      </c>
      <c r="C17907" s="2"/>
      <c r="D17907" s="2" t="s">
        <v>16</v>
      </c>
      <c r="E17907" s="4">
        <f>3.00*(1-Z1%)</f>
        <v>3</v>
      </c>
      <c r="F17907" s="2">
        <v>100</v>
      </c>
      <c r="G17907" s="2"/>
    </row>
    <row r="17908" spans="1:26" customHeight="1" ht="18" hidden="true" outlineLevel="4">
      <c r="A17908" s="2" t="s">
        <v>34664</v>
      </c>
      <c r="B17908" s="3" t="s">
        <v>34665</v>
      </c>
      <c r="C17908" s="2"/>
      <c r="D17908" s="2" t="s">
        <v>16</v>
      </c>
      <c r="E17908" s="4">
        <f>3.00*(1-Z1%)</f>
        <v>3</v>
      </c>
      <c r="F17908" s="2">
        <v>145</v>
      </c>
      <c r="G17908" s="2"/>
    </row>
    <row r="17909" spans="1:26" customHeight="1" ht="35" hidden="true" outlineLevel="4">
      <c r="A17909" s="5" t="s">
        <v>34666</v>
      </c>
      <c r="B17909" s="5"/>
      <c r="C17909" s="5"/>
      <c r="D17909" s="5"/>
      <c r="E17909" s="5"/>
      <c r="F17909" s="5"/>
      <c r="G17909" s="5"/>
    </row>
    <row r="17910" spans="1:26" customHeight="1" ht="18" hidden="true" outlineLevel="4">
      <c r="A17910" s="2" t="s">
        <v>34667</v>
      </c>
      <c r="B17910" s="3" t="s">
        <v>34668</v>
      </c>
      <c r="C17910" s="2"/>
      <c r="D17910" s="2" t="s">
        <v>16</v>
      </c>
      <c r="E17910" s="4">
        <f>6.00*(1-Z1%)</f>
        <v>6</v>
      </c>
      <c r="F17910" s="2">
        <v>50</v>
      </c>
      <c r="G17910" s="2"/>
    </row>
    <row r="17911" spans="1:26" customHeight="1" ht="18" hidden="true" outlineLevel="4">
      <c r="A17911" s="2" t="s">
        <v>34669</v>
      </c>
      <c r="B17911" s="3" t="s">
        <v>34670</v>
      </c>
      <c r="C17911" s="2"/>
      <c r="D17911" s="2" t="s">
        <v>16</v>
      </c>
      <c r="E17911" s="4">
        <f>3.00*(1-Z1%)</f>
        <v>3</v>
      </c>
      <c r="F17911" s="2">
        <v>152</v>
      </c>
      <c r="G17911" s="2"/>
    </row>
    <row r="17912" spans="1:26" customHeight="1" ht="18" hidden="true" outlineLevel="4">
      <c r="A17912" s="2" t="s">
        <v>34671</v>
      </c>
      <c r="B17912" s="3" t="s">
        <v>34672</v>
      </c>
      <c r="C17912" s="2"/>
      <c r="D17912" s="2" t="s">
        <v>16</v>
      </c>
      <c r="E17912" s="4">
        <f>5.00*(1-Z1%)</f>
        <v>5</v>
      </c>
      <c r="F17912" s="2">
        <v>71</v>
      </c>
      <c r="G17912" s="2"/>
    </row>
    <row r="17913" spans="1:26" customHeight="1" ht="36" hidden="true" outlineLevel="4">
      <c r="A17913" s="2" t="s">
        <v>34673</v>
      </c>
      <c r="B17913" s="3" t="s">
        <v>34674</v>
      </c>
      <c r="C17913" s="2"/>
      <c r="D17913" s="2" t="s">
        <v>16</v>
      </c>
      <c r="E17913" s="4">
        <f>7.00*(1-Z1%)</f>
        <v>7</v>
      </c>
      <c r="F17913" s="2">
        <v>93</v>
      </c>
      <c r="G17913" s="2"/>
    </row>
    <row r="17914" spans="1:26" customHeight="1" ht="18" hidden="true" outlineLevel="4">
      <c r="A17914" s="2" t="s">
        <v>34675</v>
      </c>
      <c r="B17914" s="3" t="s">
        <v>34676</v>
      </c>
      <c r="C17914" s="2"/>
      <c r="D17914" s="2" t="s">
        <v>16</v>
      </c>
      <c r="E17914" s="4">
        <f>8.00*(1-Z1%)</f>
        <v>8</v>
      </c>
      <c r="F17914" s="2">
        <v>10</v>
      </c>
      <c r="G17914" s="2"/>
    </row>
    <row r="17915" spans="1:26" customHeight="1" ht="18" hidden="true" outlineLevel="4">
      <c r="A17915" s="2" t="s">
        <v>34677</v>
      </c>
      <c r="B17915" s="3" t="s">
        <v>34678</v>
      </c>
      <c r="C17915" s="2"/>
      <c r="D17915" s="2" t="s">
        <v>16</v>
      </c>
      <c r="E17915" s="4">
        <f>7.00*(1-Z1%)</f>
        <v>7</v>
      </c>
      <c r="F17915" s="2">
        <v>120</v>
      </c>
      <c r="G17915" s="2"/>
    </row>
    <row r="17916" spans="1:26" customHeight="1" ht="18" hidden="true" outlineLevel="4">
      <c r="A17916" s="2" t="s">
        <v>34679</v>
      </c>
      <c r="B17916" s="3" t="s">
        <v>34680</v>
      </c>
      <c r="C17916" s="2"/>
      <c r="D17916" s="2" t="s">
        <v>16</v>
      </c>
      <c r="E17916" s="4">
        <f>4.00*(1-Z1%)</f>
        <v>4</v>
      </c>
      <c r="F17916" s="2">
        <v>102</v>
      </c>
      <c r="G17916" s="2"/>
    </row>
    <row r="17917" spans="1:26" customHeight="1" ht="18" hidden="true" outlineLevel="4">
      <c r="A17917" s="2" t="s">
        <v>34681</v>
      </c>
      <c r="B17917" s="3" t="s">
        <v>34682</v>
      </c>
      <c r="C17917" s="2"/>
      <c r="D17917" s="2" t="s">
        <v>16</v>
      </c>
      <c r="E17917" s="4">
        <f>5.00*(1-Z1%)</f>
        <v>5</v>
      </c>
      <c r="F17917" s="2">
        <v>8</v>
      </c>
      <c r="G17917" s="2"/>
    </row>
    <row r="17918" spans="1:26" customHeight="1" ht="18" hidden="true" outlineLevel="4">
      <c r="A17918" s="2" t="s">
        <v>34683</v>
      </c>
      <c r="B17918" s="3" t="s">
        <v>34684</v>
      </c>
      <c r="C17918" s="2"/>
      <c r="D17918" s="2" t="s">
        <v>16</v>
      </c>
      <c r="E17918" s="4">
        <f>8.00*(1-Z1%)</f>
        <v>8</v>
      </c>
      <c r="F17918" s="2">
        <v>30</v>
      </c>
      <c r="G17918" s="2"/>
    </row>
    <row r="17919" spans="1:26" customHeight="1" ht="18" hidden="true" outlineLevel="4">
      <c r="A17919" s="2" t="s">
        <v>34685</v>
      </c>
      <c r="B17919" s="3" t="s">
        <v>34686</v>
      </c>
      <c r="C17919" s="2"/>
      <c r="D17919" s="2" t="s">
        <v>16</v>
      </c>
      <c r="E17919" s="4">
        <f>10.00*(1-Z1%)</f>
        <v>10</v>
      </c>
      <c r="F17919" s="2">
        <v>140</v>
      </c>
      <c r="G17919" s="2"/>
    </row>
    <row r="17920" spans="1:26" customHeight="1" ht="18" hidden="true" outlineLevel="4">
      <c r="A17920" s="2" t="s">
        <v>34687</v>
      </c>
      <c r="B17920" s="3" t="s">
        <v>34688</v>
      </c>
      <c r="C17920" s="2"/>
      <c r="D17920" s="2" t="s">
        <v>16</v>
      </c>
      <c r="E17920" s="4">
        <f>4.00*(1-Z1%)</f>
        <v>4</v>
      </c>
      <c r="F17920" s="2">
        <v>106</v>
      </c>
      <c r="G17920" s="2"/>
    </row>
    <row r="17921" spans="1:26" customHeight="1" ht="18" hidden="true" outlineLevel="4">
      <c r="A17921" s="2" t="s">
        <v>34689</v>
      </c>
      <c r="B17921" s="3" t="s">
        <v>34690</v>
      </c>
      <c r="C17921" s="2"/>
      <c r="D17921" s="2" t="s">
        <v>16</v>
      </c>
      <c r="E17921" s="4">
        <f>7.00*(1-Z1%)</f>
        <v>7</v>
      </c>
      <c r="F17921" s="2">
        <v>10</v>
      </c>
      <c r="G17921" s="2"/>
    </row>
    <row r="17922" spans="1:26" customHeight="1" ht="18" hidden="true" outlineLevel="4">
      <c r="A17922" s="2" t="s">
        <v>34691</v>
      </c>
      <c r="B17922" s="3" t="s">
        <v>34692</v>
      </c>
      <c r="C17922" s="2"/>
      <c r="D17922" s="2" t="s">
        <v>16</v>
      </c>
      <c r="E17922" s="4">
        <f>8.00*(1-Z1%)</f>
        <v>8</v>
      </c>
      <c r="F17922" s="2">
        <v>40</v>
      </c>
      <c r="G17922" s="2"/>
    </row>
    <row r="17923" spans="1:26" customHeight="1" ht="18" hidden="true" outlineLevel="4">
      <c r="A17923" s="2" t="s">
        <v>34693</v>
      </c>
      <c r="B17923" s="3" t="s">
        <v>34694</v>
      </c>
      <c r="C17923" s="2"/>
      <c r="D17923" s="2" t="s">
        <v>16</v>
      </c>
      <c r="E17923" s="4">
        <f>5.00*(1-Z1%)</f>
        <v>5</v>
      </c>
      <c r="F17923" s="2">
        <v>86</v>
      </c>
      <c r="G17923" s="2"/>
    </row>
    <row r="17924" spans="1:26" customHeight="1" ht="35" hidden="true" outlineLevel="4">
      <c r="A17924" s="5" t="s">
        <v>34695</v>
      </c>
      <c r="B17924" s="5"/>
      <c r="C17924" s="5"/>
      <c r="D17924" s="5"/>
      <c r="E17924" s="5"/>
      <c r="F17924" s="5"/>
      <c r="G17924" s="5"/>
    </row>
    <row r="17925" spans="1:26" customHeight="1" ht="18" hidden="true" outlineLevel="4">
      <c r="A17925" s="2" t="s">
        <v>34696</v>
      </c>
      <c r="B17925" s="3" t="s">
        <v>34697</v>
      </c>
      <c r="C17925" s="2"/>
      <c r="D17925" s="2" t="s">
        <v>16</v>
      </c>
      <c r="E17925" s="4">
        <f>10.00*(1-Z1%)</f>
        <v>10</v>
      </c>
      <c r="F17925" s="2">
        <v>36</v>
      </c>
      <c r="G17925" s="2"/>
    </row>
    <row r="17926" spans="1:26" customHeight="1" ht="36" hidden="true" outlineLevel="4">
      <c r="A17926" s="2" t="s">
        <v>34698</v>
      </c>
      <c r="B17926" s="3" t="s">
        <v>34699</v>
      </c>
      <c r="C17926" s="2"/>
      <c r="D17926" s="2" t="s">
        <v>16</v>
      </c>
      <c r="E17926" s="4">
        <f>5.00*(1-Z1%)</f>
        <v>5</v>
      </c>
      <c r="F17926" s="2">
        <v>32</v>
      </c>
      <c r="G17926" s="2"/>
    </row>
    <row r="17927" spans="1:26" customHeight="1" ht="36" hidden="true" outlineLevel="4">
      <c r="A17927" s="2" t="s">
        <v>34700</v>
      </c>
      <c r="B17927" s="3" t="s">
        <v>34701</v>
      </c>
      <c r="C17927" s="2"/>
      <c r="D17927" s="2" t="s">
        <v>16</v>
      </c>
      <c r="E17927" s="4">
        <f>5.00*(1-Z1%)</f>
        <v>5</v>
      </c>
      <c r="F17927" s="2">
        <v>48</v>
      </c>
      <c r="G17927" s="2"/>
    </row>
    <row r="17928" spans="1:26" customHeight="1" ht="36" hidden="true" outlineLevel="4">
      <c r="A17928" s="2" t="s">
        <v>34702</v>
      </c>
      <c r="B17928" s="3" t="s">
        <v>34703</v>
      </c>
      <c r="C17928" s="2"/>
      <c r="D17928" s="2" t="s">
        <v>16</v>
      </c>
      <c r="E17928" s="4">
        <f>30.00*(1-Z1%)</f>
        <v>30</v>
      </c>
      <c r="F17928" s="2">
        <v>1</v>
      </c>
      <c r="G17928" s="2"/>
    </row>
    <row r="17929" spans="1:26" customHeight="1" ht="36" hidden="true" outlineLevel="4">
      <c r="A17929" s="2" t="s">
        <v>34704</v>
      </c>
      <c r="B17929" s="3" t="s">
        <v>34705</v>
      </c>
      <c r="C17929" s="2"/>
      <c r="D17929" s="2" t="s">
        <v>16</v>
      </c>
      <c r="E17929" s="4">
        <f>40.00*(1-Z1%)</f>
        <v>40</v>
      </c>
      <c r="F17929" s="2">
        <v>1</v>
      </c>
      <c r="G17929" s="2"/>
    </row>
    <row r="17930" spans="1:26" customHeight="1" ht="36" hidden="true" outlineLevel="4">
      <c r="A17930" s="2" t="s">
        <v>34706</v>
      </c>
      <c r="B17930" s="3" t="s">
        <v>34707</v>
      </c>
      <c r="C17930" s="2"/>
      <c r="D17930" s="2" t="s">
        <v>16</v>
      </c>
      <c r="E17930" s="4">
        <f>50.00*(1-Z1%)</f>
        <v>50</v>
      </c>
      <c r="F17930" s="2">
        <v>2</v>
      </c>
      <c r="G17930" s="2"/>
    </row>
    <row r="17931" spans="1:26" customHeight="1" ht="36" hidden="true" outlineLevel="4">
      <c r="A17931" s="2" t="s">
        <v>34708</v>
      </c>
      <c r="B17931" s="3" t="s">
        <v>34709</v>
      </c>
      <c r="C17931" s="2"/>
      <c r="D17931" s="2" t="s">
        <v>16</v>
      </c>
      <c r="E17931" s="4">
        <f>70.00*(1-Z1%)</f>
        <v>70</v>
      </c>
      <c r="F17931" s="2">
        <v>1</v>
      </c>
      <c r="G17931" s="2"/>
    </row>
    <row r="17932" spans="1:26" customHeight="1" ht="36" hidden="true" outlineLevel="4">
      <c r="A17932" s="2" t="s">
        <v>34710</v>
      </c>
      <c r="B17932" s="3" t="s">
        <v>34711</v>
      </c>
      <c r="C17932" s="2"/>
      <c r="D17932" s="2" t="s">
        <v>16</v>
      </c>
      <c r="E17932" s="4">
        <f>80.00*(1-Z1%)</f>
        <v>80</v>
      </c>
      <c r="F17932" s="2">
        <v>1</v>
      </c>
      <c r="G17932" s="2"/>
    </row>
    <row r="17933" spans="1:26" customHeight="1" ht="36" hidden="true" outlineLevel="4">
      <c r="A17933" s="2" t="s">
        <v>34712</v>
      </c>
      <c r="B17933" s="3" t="s">
        <v>34713</v>
      </c>
      <c r="C17933" s="2"/>
      <c r="D17933" s="2" t="s">
        <v>16</v>
      </c>
      <c r="E17933" s="4">
        <f>60.00*(1-Z1%)</f>
        <v>60</v>
      </c>
      <c r="F17933" s="2">
        <v>1</v>
      </c>
      <c r="G17933" s="2"/>
    </row>
    <row r="17934" spans="1:26" customHeight="1" ht="36" hidden="true" outlineLevel="4">
      <c r="A17934" s="2" t="s">
        <v>34714</v>
      </c>
      <c r="B17934" s="3" t="s">
        <v>34715</v>
      </c>
      <c r="C17934" s="2"/>
      <c r="D17934" s="2" t="s">
        <v>16</v>
      </c>
      <c r="E17934" s="4">
        <f>70.00*(1-Z1%)</f>
        <v>70</v>
      </c>
      <c r="F17934" s="2">
        <v>1</v>
      </c>
      <c r="G17934" s="2"/>
    </row>
    <row r="17935" spans="1:26" customHeight="1" ht="36" hidden="true" outlineLevel="4">
      <c r="A17935" s="2" t="s">
        <v>34716</v>
      </c>
      <c r="B17935" s="3" t="s">
        <v>34717</v>
      </c>
      <c r="C17935" s="2"/>
      <c r="D17935" s="2" t="s">
        <v>16</v>
      </c>
      <c r="E17935" s="4">
        <f>80.00*(1-Z1%)</f>
        <v>80</v>
      </c>
      <c r="F17935" s="2">
        <v>1</v>
      </c>
      <c r="G17935" s="2"/>
    </row>
    <row r="17936" spans="1:26" customHeight="1" ht="36" hidden="true" outlineLevel="4">
      <c r="A17936" s="2" t="s">
        <v>34718</v>
      </c>
      <c r="B17936" s="3" t="s">
        <v>34719</v>
      </c>
      <c r="C17936" s="2"/>
      <c r="D17936" s="2" t="s">
        <v>16</v>
      </c>
      <c r="E17936" s="4">
        <f>30.00*(1-Z1%)</f>
        <v>30</v>
      </c>
      <c r="F17936" s="2">
        <v>1</v>
      </c>
      <c r="G17936" s="2"/>
    </row>
    <row r="17937" spans="1:26" customHeight="1" ht="36" hidden="true" outlineLevel="4">
      <c r="A17937" s="2" t="s">
        <v>34720</v>
      </c>
      <c r="B17937" s="3" t="s">
        <v>34721</v>
      </c>
      <c r="C17937" s="2"/>
      <c r="D17937" s="2" t="s">
        <v>16</v>
      </c>
      <c r="E17937" s="4">
        <f>30.00*(1-Z1%)</f>
        <v>30</v>
      </c>
      <c r="F17937" s="2">
        <v>1</v>
      </c>
      <c r="G17937" s="2"/>
    </row>
    <row r="17938" spans="1:26" customHeight="1" ht="36" hidden="true" outlineLevel="4">
      <c r="A17938" s="2" t="s">
        <v>34722</v>
      </c>
      <c r="B17938" s="3" t="s">
        <v>34723</v>
      </c>
      <c r="C17938" s="2"/>
      <c r="D17938" s="2" t="s">
        <v>16</v>
      </c>
      <c r="E17938" s="4">
        <f>40.00*(1-Z1%)</f>
        <v>40</v>
      </c>
      <c r="F17938" s="2">
        <v>1</v>
      </c>
      <c r="G17938" s="2"/>
    </row>
    <row r="17939" spans="1:26" customHeight="1" ht="36" hidden="true" outlineLevel="4">
      <c r="A17939" s="2" t="s">
        <v>34724</v>
      </c>
      <c r="B17939" s="3" t="s">
        <v>34725</v>
      </c>
      <c r="C17939" s="2"/>
      <c r="D17939" s="2" t="s">
        <v>16</v>
      </c>
      <c r="E17939" s="4">
        <f>40.00*(1-Z1%)</f>
        <v>40</v>
      </c>
      <c r="F17939" s="2">
        <v>1</v>
      </c>
      <c r="G17939" s="2"/>
    </row>
    <row r="17940" spans="1:26" customHeight="1" ht="36" hidden="true" outlineLevel="4">
      <c r="A17940" s="2" t="s">
        <v>34726</v>
      </c>
      <c r="B17940" s="3" t="s">
        <v>34727</v>
      </c>
      <c r="C17940" s="2"/>
      <c r="D17940" s="2" t="s">
        <v>16</v>
      </c>
      <c r="E17940" s="4">
        <f>50.00*(1-Z1%)</f>
        <v>50</v>
      </c>
      <c r="F17940" s="2">
        <v>1</v>
      </c>
      <c r="G17940" s="2"/>
    </row>
    <row r="17941" spans="1:26" customHeight="1" ht="36" hidden="true" outlineLevel="4">
      <c r="A17941" s="2" t="s">
        <v>34728</v>
      </c>
      <c r="B17941" s="3" t="s">
        <v>34729</v>
      </c>
      <c r="C17941" s="2"/>
      <c r="D17941" s="2" t="s">
        <v>16</v>
      </c>
      <c r="E17941" s="4">
        <f>50.00*(1-Z1%)</f>
        <v>50</v>
      </c>
      <c r="F17941" s="2">
        <v>1</v>
      </c>
      <c r="G17941" s="2"/>
    </row>
    <row r="17942" spans="1:26" customHeight="1" ht="18" hidden="true" outlineLevel="4">
      <c r="A17942" s="2" t="s">
        <v>34730</v>
      </c>
      <c r="B17942" s="3" t="s">
        <v>34731</v>
      </c>
      <c r="C17942" s="2"/>
      <c r="D17942" s="2" t="s">
        <v>16</v>
      </c>
      <c r="E17942" s="4">
        <f>100.00*(1-Z1%)</f>
        <v>100</v>
      </c>
      <c r="F17942" s="2">
        <v>2</v>
      </c>
      <c r="G17942" s="2"/>
    </row>
    <row r="17943" spans="1:26" customHeight="1" ht="18" hidden="true" outlineLevel="4">
      <c r="A17943" s="2" t="s">
        <v>34732</v>
      </c>
      <c r="B17943" s="3" t="s">
        <v>34733</v>
      </c>
      <c r="C17943" s="2"/>
      <c r="D17943" s="2" t="s">
        <v>16</v>
      </c>
      <c r="E17943" s="4">
        <f>120.00*(1-Z1%)</f>
        <v>120</v>
      </c>
      <c r="F17943" s="2">
        <v>1</v>
      </c>
      <c r="G17943" s="2"/>
    </row>
    <row r="17944" spans="1:26" customHeight="1" ht="18" hidden="true" outlineLevel="4">
      <c r="A17944" s="2" t="s">
        <v>34734</v>
      </c>
      <c r="B17944" s="3" t="s">
        <v>34735</v>
      </c>
      <c r="C17944" s="2"/>
      <c r="D17944" s="2" t="s">
        <v>16</v>
      </c>
      <c r="E17944" s="4">
        <f>180.00*(1-Z1%)</f>
        <v>180</v>
      </c>
      <c r="F17944" s="2">
        <v>4</v>
      </c>
      <c r="G17944" s="2"/>
    </row>
    <row r="17945" spans="1:26" customHeight="1" ht="18" hidden="true" outlineLevel="4">
      <c r="A17945" s="2" t="s">
        <v>34736</v>
      </c>
      <c r="B17945" s="3" t="s">
        <v>34737</v>
      </c>
      <c r="C17945" s="2"/>
      <c r="D17945" s="2" t="s">
        <v>16</v>
      </c>
      <c r="E17945" s="4">
        <f>6.00*(1-Z1%)</f>
        <v>6</v>
      </c>
      <c r="F17945" s="2">
        <v>50</v>
      </c>
      <c r="G17945" s="2"/>
    </row>
    <row r="17946" spans="1:26" customHeight="1" ht="18" hidden="true" outlineLevel="4">
      <c r="A17946" s="2" t="s">
        <v>34738</v>
      </c>
      <c r="B17946" s="3" t="s">
        <v>34739</v>
      </c>
      <c r="C17946" s="2"/>
      <c r="D17946" s="2" t="s">
        <v>16</v>
      </c>
      <c r="E17946" s="4">
        <f>10.00*(1-Z1%)</f>
        <v>10</v>
      </c>
      <c r="F17946" s="2">
        <v>50</v>
      </c>
      <c r="G17946" s="2"/>
    </row>
    <row r="17947" spans="1:26" customHeight="1" ht="18" hidden="true" outlineLevel="4">
      <c r="A17947" s="2" t="s">
        <v>34740</v>
      </c>
      <c r="B17947" s="3" t="s">
        <v>34741</v>
      </c>
      <c r="C17947" s="2"/>
      <c r="D17947" s="2" t="s">
        <v>16</v>
      </c>
      <c r="E17947" s="4">
        <f>50.00*(1-Z1%)</f>
        <v>50</v>
      </c>
      <c r="F17947" s="2">
        <v>6</v>
      </c>
      <c r="G17947" s="2"/>
    </row>
    <row r="17948" spans="1:26" customHeight="1" ht="18" hidden="true" outlineLevel="4">
      <c r="A17948" s="2" t="s">
        <v>34742</v>
      </c>
      <c r="B17948" s="3" t="s">
        <v>34743</v>
      </c>
      <c r="C17948" s="2"/>
      <c r="D17948" s="2" t="s">
        <v>16</v>
      </c>
      <c r="E17948" s="4">
        <f>50.00*(1-Z1%)</f>
        <v>50</v>
      </c>
      <c r="F17948" s="2">
        <v>3</v>
      </c>
      <c r="G17948" s="2"/>
    </row>
    <row r="17949" spans="1:26" customHeight="1" ht="18" hidden="true" outlineLevel="4">
      <c r="A17949" s="2" t="s">
        <v>34744</v>
      </c>
      <c r="B17949" s="3" t="s">
        <v>34745</v>
      </c>
      <c r="C17949" s="2"/>
      <c r="D17949" s="2" t="s">
        <v>16</v>
      </c>
      <c r="E17949" s="4">
        <f>60.00*(1-Z1%)</f>
        <v>60</v>
      </c>
      <c r="F17949" s="2">
        <v>3</v>
      </c>
      <c r="G17949" s="2"/>
    </row>
    <row r="17950" spans="1:26" customHeight="1" ht="18" hidden="true" outlineLevel="4">
      <c r="A17950" s="2" t="s">
        <v>34746</v>
      </c>
      <c r="B17950" s="3" t="s">
        <v>34747</v>
      </c>
      <c r="C17950" s="2"/>
      <c r="D17950" s="2" t="s">
        <v>16</v>
      </c>
      <c r="E17950" s="4">
        <f>60.00*(1-Z1%)</f>
        <v>60</v>
      </c>
      <c r="F17950" s="2">
        <v>5</v>
      </c>
      <c r="G17950" s="2"/>
    </row>
    <row r="17951" spans="1:26" customHeight="1" ht="18" hidden="true" outlineLevel="4">
      <c r="A17951" s="2" t="s">
        <v>34748</v>
      </c>
      <c r="B17951" s="3" t="s">
        <v>34749</v>
      </c>
      <c r="C17951" s="2"/>
      <c r="D17951" s="2" t="s">
        <v>16</v>
      </c>
      <c r="E17951" s="4">
        <f>50.00*(1-Z1%)</f>
        <v>50</v>
      </c>
      <c r="F17951" s="2">
        <v>1</v>
      </c>
      <c r="G17951" s="2"/>
    </row>
    <row r="17952" spans="1:26" customHeight="1" ht="18" hidden="true" outlineLevel="4">
      <c r="A17952" s="2" t="s">
        <v>34750</v>
      </c>
      <c r="B17952" s="3" t="s">
        <v>34751</v>
      </c>
      <c r="C17952" s="2"/>
      <c r="D17952" s="2" t="s">
        <v>16</v>
      </c>
      <c r="E17952" s="4">
        <f>75.00*(1-Z1%)</f>
        <v>75</v>
      </c>
      <c r="F17952" s="2">
        <v>1</v>
      </c>
      <c r="G17952" s="2"/>
    </row>
    <row r="17953" spans="1:26" customHeight="1" ht="36" hidden="true" outlineLevel="4">
      <c r="A17953" s="2" t="s">
        <v>34752</v>
      </c>
      <c r="B17953" s="3" t="s">
        <v>34753</v>
      </c>
      <c r="C17953" s="2"/>
      <c r="D17953" s="2" t="s">
        <v>16</v>
      </c>
      <c r="E17953" s="4">
        <f>35.00*(1-Z1%)</f>
        <v>35</v>
      </c>
      <c r="F17953" s="2">
        <v>2</v>
      </c>
      <c r="G17953" s="2"/>
    </row>
    <row r="17954" spans="1:26" customHeight="1" ht="36" hidden="true" outlineLevel="4">
      <c r="A17954" s="2" t="s">
        <v>34754</v>
      </c>
      <c r="B17954" s="3" t="s">
        <v>34755</v>
      </c>
      <c r="C17954" s="2"/>
      <c r="D17954" s="2" t="s">
        <v>16</v>
      </c>
      <c r="E17954" s="4">
        <f>55.00*(1-Z1%)</f>
        <v>55</v>
      </c>
      <c r="F17954" s="2">
        <v>1</v>
      </c>
      <c r="G17954" s="2"/>
    </row>
    <row r="17955" spans="1:26" customHeight="1" ht="36" hidden="true" outlineLevel="4">
      <c r="A17955" s="2" t="s">
        <v>34756</v>
      </c>
      <c r="B17955" s="3" t="s">
        <v>34757</v>
      </c>
      <c r="C17955" s="2"/>
      <c r="D17955" s="2" t="s">
        <v>16</v>
      </c>
      <c r="E17955" s="4">
        <f>80.00*(1-Z1%)</f>
        <v>80</v>
      </c>
      <c r="F17955" s="2">
        <v>1</v>
      </c>
      <c r="G17955" s="2"/>
    </row>
    <row r="17956" spans="1:26" customHeight="1" ht="18" hidden="true" outlineLevel="4">
      <c r="A17956" s="2" t="s">
        <v>34758</v>
      </c>
      <c r="B17956" s="3" t="s">
        <v>34759</v>
      </c>
      <c r="C17956" s="2"/>
      <c r="D17956" s="2" t="s">
        <v>16</v>
      </c>
      <c r="E17956" s="4">
        <f>50.00*(1-Z1%)</f>
        <v>50</v>
      </c>
      <c r="F17956" s="2">
        <v>5</v>
      </c>
      <c r="G17956" s="2"/>
    </row>
    <row r="17957" spans="1:26" customHeight="1" ht="36" hidden="true" outlineLevel="4">
      <c r="A17957" s="2" t="s">
        <v>34760</v>
      </c>
      <c r="B17957" s="3" t="s">
        <v>34761</v>
      </c>
      <c r="C17957" s="2"/>
      <c r="D17957" s="2" t="s">
        <v>16</v>
      </c>
      <c r="E17957" s="4">
        <f>60.00*(1-Z1%)</f>
        <v>60</v>
      </c>
      <c r="F17957" s="2">
        <v>2</v>
      </c>
      <c r="G17957" s="2"/>
    </row>
    <row r="17958" spans="1:26" customHeight="1" ht="18" hidden="true" outlineLevel="4">
      <c r="A17958" s="2" t="s">
        <v>34762</v>
      </c>
      <c r="B17958" s="3" t="s">
        <v>34763</v>
      </c>
      <c r="C17958" s="2"/>
      <c r="D17958" s="2" t="s">
        <v>16</v>
      </c>
      <c r="E17958" s="4">
        <f>60.00*(1-Z1%)</f>
        <v>60</v>
      </c>
      <c r="F17958" s="2">
        <v>3</v>
      </c>
      <c r="G17958" s="2"/>
    </row>
    <row r="17959" spans="1:26" customHeight="1" ht="36" hidden="true" outlineLevel="4">
      <c r="A17959" s="2" t="s">
        <v>34764</v>
      </c>
      <c r="B17959" s="3" t="s">
        <v>34765</v>
      </c>
      <c r="C17959" s="2"/>
      <c r="D17959" s="2" t="s">
        <v>16</v>
      </c>
      <c r="E17959" s="4">
        <f>225.00*(1-Z1%)</f>
        <v>225</v>
      </c>
      <c r="F17959" s="2">
        <v>1</v>
      </c>
      <c r="G17959" s="2"/>
    </row>
    <row r="17960" spans="1:26" customHeight="1" ht="36" hidden="true" outlineLevel="4">
      <c r="A17960" s="2" t="s">
        <v>34766</v>
      </c>
      <c r="B17960" s="3" t="s">
        <v>34767</v>
      </c>
      <c r="C17960" s="2"/>
      <c r="D17960" s="2" t="s">
        <v>16</v>
      </c>
      <c r="E17960" s="4">
        <f>230.00*(1-Z1%)</f>
        <v>230</v>
      </c>
      <c r="F17960" s="2">
        <v>2</v>
      </c>
      <c r="G17960" s="2"/>
    </row>
    <row r="17961" spans="1:26" customHeight="1" ht="36" hidden="true" outlineLevel="4">
      <c r="A17961" s="2" t="s">
        <v>34768</v>
      </c>
      <c r="B17961" s="3" t="s">
        <v>34769</v>
      </c>
      <c r="C17961" s="2"/>
      <c r="D17961" s="2" t="s">
        <v>16</v>
      </c>
      <c r="E17961" s="4">
        <f>225.00*(1-Z1%)</f>
        <v>225</v>
      </c>
      <c r="F17961" s="2">
        <v>4</v>
      </c>
      <c r="G17961" s="2"/>
    </row>
    <row r="17962" spans="1:26" customHeight="1" ht="36" hidden="true" outlineLevel="4">
      <c r="A17962" s="2" t="s">
        <v>34770</v>
      </c>
      <c r="B17962" s="3" t="s">
        <v>34771</v>
      </c>
      <c r="C17962" s="2"/>
      <c r="D17962" s="2" t="s">
        <v>16</v>
      </c>
      <c r="E17962" s="4">
        <f>225.00*(1-Z1%)</f>
        <v>225</v>
      </c>
      <c r="F17962" s="2">
        <v>3</v>
      </c>
      <c r="G17962" s="2"/>
    </row>
    <row r="17963" spans="1:26" customHeight="1" ht="36" hidden="true" outlineLevel="4">
      <c r="A17963" s="2" t="s">
        <v>34772</v>
      </c>
      <c r="B17963" s="3" t="s">
        <v>34773</v>
      </c>
      <c r="C17963" s="2"/>
      <c r="D17963" s="2" t="s">
        <v>16</v>
      </c>
      <c r="E17963" s="4">
        <f>200.00*(1-Z1%)</f>
        <v>200</v>
      </c>
      <c r="F17963" s="2">
        <v>1</v>
      </c>
      <c r="G17963" s="2"/>
    </row>
    <row r="17964" spans="1:26" customHeight="1" ht="36" hidden="true" outlineLevel="4">
      <c r="A17964" s="2" t="s">
        <v>34774</v>
      </c>
      <c r="B17964" s="3" t="s">
        <v>34775</v>
      </c>
      <c r="C17964" s="2"/>
      <c r="D17964" s="2" t="s">
        <v>16</v>
      </c>
      <c r="E17964" s="4">
        <f>300.00*(1-Z1%)</f>
        <v>300</v>
      </c>
      <c r="F17964" s="2">
        <v>1</v>
      </c>
      <c r="G17964" s="2"/>
    </row>
    <row r="17965" spans="1:26" customHeight="1" ht="18" hidden="true" outlineLevel="4">
      <c r="A17965" s="2" t="s">
        <v>34776</v>
      </c>
      <c r="B17965" s="3" t="s">
        <v>34777</v>
      </c>
      <c r="C17965" s="2"/>
      <c r="D17965" s="2" t="s">
        <v>16</v>
      </c>
      <c r="E17965" s="4">
        <f>4.00*(1-Z1%)</f>
        <v>4</v>
      </c>
      <c r="F17965" s="2">
        <v>55</v>
      </c>
      <c r="G17965" s="2"/>
    </row>
    <row r="17966" spans="1:26" customHeight="1" ht="18" hidden="true" outlineLevel="4">
      <c r="A17966" s="2" t="s">
        <v>34778</v>
      </c>
      <c r="B17966" s="3" t="s">
        <v>34779</v>
      </c>
      <c r="C17966" s="2"/>
      <c r="D17966" s="2" t="s">
        <v>16</v>
      </c>
      <c r="E17966" s="4">
        <f>2.00*(1-Z1%)</f>
        <v>2</v>
      </c>
      <c r="F17966" s="2">
        <v>29</v>
      </c>
      <c r="G17966" s="2"/>
    </row>
    <row r="17967" spans="1:26" customHeight="1" ht="18" hidden="true" outlineLevel="4">
      <c r="A17967" s="2" t="s">
        <v>34780</v>
      </c>
      <c r="B17967" s="3" t="s">
        <v>34781</v>
      </c>
      <c r="C17967" s="2"/>
      <c r="D17967" s="2" t="s">
        <v>16</v>
      </c>
      <c r="E17967" s="4">
        <f>2.00*(1-Z1%)</f>
        <v>2</v>
      </c>
      <c r="F17967" s="2">
        <v>49</v>
      </c>
      <c r="G17967" s="2"/>
    </row>
    <row r="17968" spans="1:26" customHeight="1" ht="35" hidden="true" outlineLevel="4">
      <c r="A17968" s="5" t="s">
        <v>34782</v>
      </c>
      <c r="B17968" s="5"/>
      <c r="C17968" s="5"/>
      <c r="D17968" s="5"/>
      <c r="E17968" s="5"/>
      <c r="F17968" s="5"/>
      <c r="G17968" s="5"/>
    </row>
    <row r="17969" spans="1:26" customHeight="1" ht="36" hidden="true" outlineLevel="4">
      <c r="A17969" s="2" t="s">
        <v>34783</v>
      </c>
      <c r="B17969" s="3" t="s">
        <v>34784</v>
      </c>
      <c r="C17969" s="2"/>
      <c r="D17969" s="2" t="s">
        <v>16</v>
      </c>
      <c r="E17969" s="4">
        <f>120.00*(1-Z1%)</f>
        <v>120</v>
      </c>
      <c r="F17969" s="2">
        <v>2</v>
      </c>
      <c r="G17969" s="2"/>
    </row>
    <row r="17970" spans="1:26" customHeight="1" ht="36" hidden="true" outlineLevel="4">
      <c r="A17970" s="2" t="s">
        <v>34785</v>
      </c>
      <c r="B17970" s="3" t="s">
        <v>34786</v>
      </c>
      <c r="C17970" s="2"/>
      <c r="D17970" s="2" t="s">
        <v>16</v>
      </c>
      <c r="E17970" s="4">
        <f>415.00*(1-Z1%)</f>
        <v>415</v>
      </c>
      <c r="F17970" s="2">
        <v>2</v>
      </c>
      <c r="G17970" s="2"/>
    </row>
    <row r="17971" spans="1:26" customHeight="1" ht="36" hidden="true" outlineLevel="4">
      <c r="A17971" s="2" t="s">
        <v>34787</v>
      </c>
      <c r="B17971" s="3" t="s">
        <v>34788</v>
      </c>
      <c r="C17971" s="2"/>
      <c r="D17971" s="2" t="s">
        <v>16</v>
      </c>
      <c r="E17971" s="4">
        <f>190.00*(1-Z1%)</f>
        <v>190</v>
      </c>
      <c r="F17971" s="2">
        <v>3</v>
      </c>
      <c r="G17971" s="2"/>
    </row>
    <row r="17972" spans="1:26" customHeight="1" ht="36" hidden="true" outlineLevel="4">
      <c r="A17972" s="2" t="s">
        <v>34789</v>
      </c>
      <c r="B17972" s="3" t="s">
        <v>34790</v>
      </c>
      <c r="C17972" s="2"/>
      <c r="D17972" s="2" t="s">
        <v>16</v>
      </c>
      <c r="E17972" s="4">
        <f>200.00*(1-Z1%)</f>
        <v>200</v>
      </c>
      <c r="F17972" s="2">
        <v>3</v>
      </c>
      <c r="G17972" s="2"/>
    </row>
    <row r="17973" spans="1:26" customHeight="1" ht="36" hidden="true" outlineLevel="4">
      <c r="A17973" s="2" t="s">
        <v>34791</v>
      </c>
      <c r="B17973" s="3" t="s">
        <v>34792</v>
      </c>
      <c r="C17973" s="2"/>
      <c r="D17973" s="2" t="s">
        <v>16</v>
      </c>
      <c r="E17973" s="4">
        <f>520.00*(1-Z1%)</f>
        <v>520</v>
      </c>
      <c r="F17973" s="2">
        <v>4</v>
      </c>
      <c r="G17973" s="2"/>
    </row>
    <row r="17974" spans="1:26" customHeight="1" ht="36" hidden="true" outlineLevel="4">
      <c r="A17974" s="2" t="s">
        <v>34793</v>
      </c>
      <c r="B17974" s="3" t="s">
        <v>34794</v>
      </c>
      <c r="C17974" s="2"/>
      <c r="D17974" s="2" t="s">
        <v>16</v>
      </c>
      <c r="E17974" s="4">
        <f>520.00*(1-Z1%)</f>
        <v>520</v>
      </c>
      <c r="F17974" s="2">
        <v>2</v>
      </c>
      <c r="G17974" s="2"/>
    </row>
    <row r="17975" spans="1:26" customHeight="1" ht="36" hidden="true" outlineLevel="4">
      <c r="A17975" s="2" t="s">
        <v>34795</v>
      </c>
      <c r="B17975" s="3" t="s">
        <v>34796</v>
      </c>
      <c r="C17975" s="2"/>
      <c r="D17975" s="2" t="s">
        <v>16</v>
      </c>
      <c r="E17975" s="4">
        <f>75.00*(1-Z1%)</f>
        <v>75</v>
      </c>
      <c r="F17975" s="2">
        <v>3</v>
      </c>
      <c r="G17975" s="2"/>
    </row>
    <row r="17976" spans="1:26" customHeight="1" ht="36" hidden="true" outlineLevel="4">
      <c r="A17976" s="2" t="s">
        <v>34797</v>
      </c>
      <c r="B17976" s="3" t="s">
        <v>34798</v>
      </c>
      <c r="C17976" s="2"/>
      <c r="D17976" s="2" t="s">
        <v>16</v>
      </c>
      <c r="E17976" s="4">
        <f>90.00*(1-Z1%)</f>
        <v>90</v>
      </c>
      <c r="F17976" s="2">
        <v>6</v>
      </c>
      <c r="G17976" s="2"/>
    </row>
    <row r="17977" spans="1:26" customHeight="1" ht="36" hidden="true" outlineLevel="4">
      <c r="A17977" s="2" t="s">
        <v>34799</v>
      </c>
      <c r="B17977" s="3" t="s">
        <v>34800</v>
      </c>
      <c r="C17977" s="2"/>
      <c r="D17977" s="2" t="s">
        <v>16</v>
      </c>
      <c r="E17977" s="4">
        <f>90.00*(1-Z1%)</f>
        <v>90</v>
      </c>
      <c r="F17977" s="2">
        <v>1</v>
      </c>
      <c r="G17977" s="2"/>
    </row>
    <row r="17978" spans="1:26" customHeight="1" ht="36" hidden="true" outlineLevel="4">
      <c r="A17978" s="2" t="s">
        <v>34801</v>
      </c>
      <c r="B17978" s="3" t="s">
        <v>34802</v>
      </c>
      <c r="C17978" s="2"/>
      <c r="D17978" s="2" t="s">
        <v>16</v>
      </c>
      <c r="E17978" s="4">
        <f>110.00*(1-Z1%)</f>
        <v>110</v>
      </c>
      <c r="F17978" s="2">
        <v>2</v>
      </c>
      <c r="G17978" s="2"/>
    </row>
    <row r="17979" spans="1:26" customHeight="1" ht="18" hidden="true" outlineLevel="4">
      <c r="A17979" s="2" t="s">
        <v>34803</v>
      </c>
      <c r="B17979" s="3" t="s">
        <v>34804</v>
      </c>
      <c r="C17979" s="2"/>
      <c r="D17979" s="2" t="s">
        <v>16</v>
      </c>
      <c r="E17979" s="4">
        <f>100.00*(1-Z1%)</f>
        <v>100</v>
      </c>
      <c r="F17979" s="2">
        <v>1</v>
      </c>
      <c r="G17979" s="2"/>
    </row>
    <row r="17980" spans="1:26" customHeight="1" ht="18" hidden="true" outlineLevel="4">
      <c r="A17980" s="2" t="s">
        <v>34805</v>
      </c>
      <c r="B17980" s="3" t="s">
        <v>34806</v>
      </c>
      <c r="C17980" s="2"/>
      <c r="D17980" s="2" t="s">
        <v>16</v>
      </c>
      <c r="E17980" s="4">
        <f>110.00*(1-Z1%)</f>
        <v>110</v>
      </c>
      <c r="F17980" s="2">
        <v>3</v>
      </c>
      <c r="G17980" s="2"/>
    </row>
    <row r="17981" spans="1:26" customHeight="1" ht="18" hidden="true" outlineLevel="4">
      <c r="A17981" s="2" t="s">
        <v>34807</v>
      </c>
      <c r="B17981" s="3" t="s">
        <v>34808</v>
      </c>
      <c r="C17981" s="2"/>
      <c r="D17981" s="2" t="s">
        <v>16</v>
      </c>
      <c r="E17981" s="4">
        <f>190.00*(1-Z1%)</f>
        <v>190</v>
      </c>
      <c r="F17981" s="2">
        <v>4</v>
      </c>
      <c r="G17981" s="2"/>
    </row>
    <row r="17982" spans="1:26" customHeight="1" ht="18" hidden="true" outlineLevel="4">
      <c r="A17982" s="2" t="s">
        <v>34809</v>
      </c>
      <c r="B17982" s="3" t="s">
        <v>34810</v>
      </c>
      <c r="C17982" s="2"/>
      <c r="D17982" s="2" t="s">
        <v>16</v>
      </c>
      <c r="E17982" s="4">
        <f>220.00*(1-Z1%)</f>
        <v>220</v>
      </c>
      <c r="F17982" s="2">
        <v>8</v>
      </c>
      <c r="G17982" s="2"/>
    </row>
    <row r="17983" spans="1:26" customHeight="1" ht="18" hidden="true" outlineLevel="4">
      <c r="A17983" s="2" t="s">
        <v>34811</v>
      </c>
      <c r="B17983" s="3" t="s">
        <v>34812</v>
      </c>
      <c r="C17983" s="2"/>
      <c r="D17983" s="2" t="s">
        <v>16</v>
      </c>
      <c r="E17983" s="4">
        <f>240.00*(1-Z1%)</f>
        <v>240</v>
      </c>
      <c r="F17983" s="2">
        <v>2</v>
      </c>
      <c r="G17983" s="2"/>
    </row>
    <row r="17984" spans="1:26" customHeight="1" ht="18" hidden="true" outlineLevel="4">
      <c r="A17984" s="2" t="s">
        <v>34813</v>
      </c>
      <c r="B17984" s="3" t="s">
        <v>34814</v>
      </c>
      <c r="C17984" s="2"/>
      <c r="D17984" s="2" t="s">
        <v>16</v>
      </c>
      <c r="E17984" s="4">
        <f>290.00*(1-Z1%)</f>
        <v>290</v>
      </c>
      <c r="F17984" s="2">
        <v>5</v>
      </c>
      <c r="G17984" s="2"/>
    </row>
    <row r="17985" spans="1:26" customHeight="1" ht="18" hidden="true" outlineLevel="4">
      <c r="A17985" s="2" t="s">
        <v>34815</v>
      </c>
      <c r="B17985" s="3" t="s">
        <v>34816</v>
      </c>
      <c r="C17985" s="2"/>
      <c r="D17985" s="2" t="s">
        <v>16</v>
      </c>
      <c r="E17985" s="4">
        <f>290.00*(1-Z1%)</f>
        <v>290</v>
      </c>
      <c r="F17985" s="2">
        <v>1</v>
      </c>
      <c r="G17985" s="2"/>
    </row>
    <row r="17986" spans="1:26" customHeight="1" ht="18" hidden="true" outlineLevel="4">
      <c r="A17986" s="2" t="s">
        <v>34817</v>
      </c>
      <c r="B17986" s="3" t="s">
        <v>34818</v>
      </c>
      <c r="C17986" s="2"/>
      <c r="D17986" s="2" t="s">
        <v>16</v>
      </c>
      <c r="E17986" s="4">
        <f>460.00*(1-Z1%)</f>
        <v>460</v>
      </c>
      <c r="F17986" s="2">
        <v>1</v>
      </c>
      <c r="G17986" s="2"/>
    </row>
    <row r="17987" spans="1:26" customHeight="1" ht="18" hidden="true" outlineLevel="4">
      <c r="A17987" s="2" t="s">
        <v>34819</v>
      </c>
      <c r="B17987" s="3" t="s">
        <v>34820</v>
      </c>
      <c r="C17987" s="2"/>
      <c r="D17987" s="2" t="s">
        <v>16</v>
      </c>
      <c r="E17987" s="4">
        <f>390.00*(1-Z1%)</f>
        <v>390</v>
      </c>
      <c r="F17987" s="2">
        <v>5</v>
      </c>
      <c r="G17987" s="2"/>
    </row>
    <row r="17988" spans="1:26" customHeight="1" ht="18" hidden="true" outlineLevel="4">
      <c r="A17988" s="2" t="s">
        <v>34821</v>
      </c>
      <c r="B17988" s="3" t="s">
        <v>34822</v>
      </c>
      <c r="C17988" s="2"/>
      <c r="D17988" s="2" t="s">
        <v>16</v>
      </c>
      <c r="E17988" s="4">
        <f>750.00*(1-Z1%)</f>
        <v>750</v>
      </c>
      <c r="F17988" s="2">
        <v>2</v>
      </c>
      <c r="G17988" s="2"/>
    </row>
    <row r="17989" spans="1:26" customHeight="1" ht="36" hidden="true" outlineLevel="4">
      <c r="A17989" s="2" t="s">
        <v>34823</v>
      </c>
      <c r="B17989" s="3" t="s">
        <v>34824</v>
      </c>
      <c r="C17989" s="2"/>
      <c r="D17989" s="2" t="s">
        <v>16</v>
      </c>
      <c r="E17989" s="4">
        <f>80.00*(1-Z1%)</f>
        <v>80</v>
      </c>
      <c r="F17989" s="2">
        <v>1</v>
      </c>
      <c r="G17989" s="2"/>
    </row>
    <row r="17990" spans="1:26" customHeight="1" ht="36" hidden="true" outlineLevel="4">
      <c r="A17990" s="2" t="s">
        <v>34825</v>
      </c>
      <c r="B17990" s="3" t="s">
        <v>34826</v>
      </c>
      <c r="C17990" s="2"/>
      <c r="D17990" s="2" t="s">
        <v>16</v>
      </c>
      <c r="E17990" s="4">
        <f>100.00*(1-Z1%)</f>
        <v>100</v>
      </c>
      <c r="F17990" s="2">
        <v>1</v>
      </c>
      <c r="G17990" s="2"/>
    </row>
    <row r="17991" spans="1:26" customHeight="1" ht="36" hidden="true" outlineLevel="4">
      <c r="A17991" s="2" t="s">
        <v>34827</v>
      </c>
      <c r="B17991" s="3" t="s">
        <v>34828</v>
      </c>
      <c r="C17991" s="2"/>
      <c r="D17991" s="2" t="s">
        <v>16</v>
      </c>
      <c r="E17991" s="4">
        <f>220.00*(1-Z1%)</f>
        <v>220</v>
      </c>
      <c r="F17991" s="2">
        <v>1</v>
      </c>
      <c r="G17991" s="2"/>
    </row>
    <row r="17992" spans="1:26" customHeight="1" ht="36" hidden="true" outlineLevel="4">
      <c r="A17992" s="2" t="s">
        <v>34829</v>
      </c>
      <c r="B17992" s="3" t="s">
        <v>34830</v>
      </c>
      <c r="C17992" s="2"/>
      <c r="D17992" s="2" t="s">
        <v>16</v>
      </c>
      <c r="E17992" s="4">
        <f>470.00*(1-Z1%)</f>
        <v>470</v>
      </c>
      <c r="F17992" s="2">
        <v>2</v>
      </c>
      <c r="G17992" s="2"/>
    </row>
    <row r="17993" spans="1:26" customHeight="1" ht="36" hidden="true" outlineLevel="4">
      <c r="A17993" s="2" t="s">
        <v>34831</v>
      </c>
      <c r="B17993" s="3" t="s">
        <v>34832</v>
      </c>
      <c r="C17993" s="2"/>
      <c r="D17993" s="2" t="s">
        <v>16</v>
      </c>
      <c r="E17993" s="4">
        <f>350.00*(1-Z1%)</f>
        <v>350</v>
      </c>
      <c r="F17993" s="2">
        <v>1</v>
      </c>
      <c r="G17993" s="2"/>
    </row>
    <row r="17994" spans="1:26" customHeight="1" ht="36" hidden="true" outlineLevel="4">
      <c r="A17994" s="2" t="s">
        <v>34833</v>
      </c>
      <c r="B17994" s="3" t="s">
        <v>34834</v>
      </c>
      <c r="C17994" s="2"/>
      <c r="D17994" s="2" t="s">
        <v>16</v>
      </c>
      <c r="E17994" s="4">
        <f>350.00*(1-Z1%)</f>
        <v>350</v>
      </c>
      <c r="F17994" s="2">
        <v>1</v>
      </c>
      <c r="G17994" s="2"/>
    </row>
    <row r="17995" spans="1:26" customHeight="1" ht="36" hidden="true" outlineLevel="4">
      <c r="A17995" s="2" t="s">
        <v>34835</v>
      </c>
      <c r="B17995" s="3" t="s">
        <v>34836</v>
      </c>
      <c r="C17995" s="2"/>
      <c r="D17995" s="2" t="s">
        <v>16</v>
      </c>
      <c r="E17995" s="4">
        <f>350.00*(1-Z1%)</f>
        <v>350</v>
      </c>
      <c r="F17995" s="2">
        <v>3</v>
      </c>
      <c r="G17995" s="2"/>
    </row>
    <row r="17996" spans="1:26" customHeight="1" ht="36" hidden="true" outlineLevel="4">
      <c r="A17996" s="2" t="s">
        <v>34837</v>
      </c>
      <c r="B17996" s="3" t="s">
        <v>34838</v>
      </c>
      <c r="C17996" s="2"/>
      <c r="D17996" s="2" t="s">
        <v>16</v>
      </c>
      <c r="E17996" s="4">
        <f>370.00*(1-Z1%)</f>
        <v>370</v>
      </c>
      <c r="F17996" s="2">
        <v>1</v>
      </c>
      <c r="G17996" s="2"/>
    </row>
    <row r="17997" spans="1:26" customHeight="1" ht="36" hidden="true" outlineLevel="4">
      <c r="A17997" s="2" t="s">
        <v>34839</v>
      </c>
      <c r="B17997" s="3" t="s">
        <v>34840</v>
      </c>
      <c r="C17997" s="2"/>
      <c r="D17997" s="2" t="s">
        <v>16</v>
      </c>
      <c r="E17997" s="4">
        <f>430.00*(1-Z1%)</f>
        <v>430</v>
      </c>
      <c r="F17997" s="2">
        <v>1</v>
      </c>
      <c r="G17997" s="2"/>
    </row>
    <row r="17998" spans="1:26" customHeight="1" ht="36" hidden="true" outlineLevel="4">
      <c r="A17998" s="2" t="s">
        <v>34841</v>
      </c>
      <c r="B17998" s="3" t="s">
        <v>34842</v>
      </c>
      <c r="C17998" s="2"/>
      <c r="D17998" s="2" t="s">
        <v>16</v>
      </c>
      <c r="E17998" s="4">
        <f>490.00*(1-Z1%)</f>
        <v>490</v>
      </c>
      <c r="F17998" s="2">
        <v>1</v>
      </c>
      <c r="G17998" s="2"/>
    </row>
    <row r="17999" spans="1:26" customHeight="1" ht="36" hidden="true" outlineLevel="4">
      <c r="A17999" s="2" t="s">
        <v>34843</v>
      </c>
      <c r="B17999" s="3" t="s">
        <v>34844</v>
      </c>
      <c r="C17999" s="2"/>
      <c r="D17999" s="2" t="s">
        <v>16</v>
      </c>
      <c r="E17999" s="4">
        <f>600.00*(1-Z1%)</f>
        <v>600</v>
      </c>
      <c r="F17999" s="2">
        <v>1</v>
      </c>
      <c r="G17999" s="2"/>
    </row>
    <row r="18000" spans="1:26" customHeight="1" ht="18" hidden="true" outlineLevel="4">
      <c r="A18000" s="2" t="s">
        <v>34845</v>
      </c>
      <c r="B18000" s="3" t="s">
        <v>34846</v>
      </c>
      <c r="C18000" s="2"/>
      <c r="D18000" s="2" t="s">
        <v>16</v>
      </c>
      <c r="E18000" s="4">
        <f>50.00*(1-Z1%)</f>
        <v>50</v>
      </c>
      <c r="F18000" s="2">
        <v>5</v>
      </c>
      <c r="G18000" s="2"/>
    </row>
    <row r="18001" spans="1:26" customHeight="1" ht="18" hidden="true" outlineLevel="4">
      <c r="A18001" s="2" t="s">
        <v>34847</v>
      </c>
      <c r="B18001" s="3" t="s">
        <v>34848</v>
      </c>
      <c r="C18001" s="2"/>
      <c r="D18001" s="2" t="s">
        <v>16</v>
      </c>
      <c r="E18001" s="4">
        <f>190.00*(1-Z1%)</f>
        <v>190</v>
      </c>
      <c r="F18001" s="2">
        <v>3</v>
      </c>
      <c r="G18001" s="2"/>
    </row>
    <row r="18002" spans="1:26" customHeight="1" ht="35" hidden="true" outlineLevel="4">
      <c r="A18002" s="5" t="s">
        <v>34849</v>
      </c>
      <c r="B18002" s="5"/>
      <c r="C18002" s="5"/>
      <c r="D18002" s="5"/>
      <c r="E18002" s="5"/>
      <c r="F18002" s="5"/>
      <c r="G18002" s="5"/>
    </row>
    <row r="18003" spans="1:26" customHeight="1" ht="18" hidden="true" outlineLevel="4">
      <c r="A18003" s="2" t="s">
        <v>34850</v>
      </c>
      <c r="B18003" s="3" t="s">
        <v>34851</v>
      </c>
      <c r="C18003" s="2"/>
      <c r="D18003" s="2" t="s">
        <v>16</v>
      </c>
      <c r="E18003" s="4">
        <f>25.00*(1-Z1%)</f>
        <v>25</v>
      </c>
      <c r="F18003" s="2">
        <v>33</v>
      </c>
      <c r="G18003" s="2"/>
    </row>
    <row r="18004" spans="1:26" customHeight="1" ht="18" hidden="true" outlineLevel="4">
      <c r="A18004" s="2" t="s">
        <v>34852</v>
      </c>
      <c r="B18004" s="3" t="s">
        <v>34853</v>
      </c>
      <c r="C18004" s="2"/>
      <c r="D18004" s="2" t="s">
        <v>16</v>
      </c>
      <c r="E18004" s="4">
        <f>25.00*(1-Z1%)</f>
        <v>25</v>
      </c>
      <c r="F18004" s="2">
        <v>24</v>
      </c>
      <c r="G18004" s="2"/>
    </row>
    <row r="18005" spans="1:26" customHeight="1" ht="18" hidden="true" outlineLevel="4">
      <c r="A18005" s="2" t="s">
        <v>34854</v>
      </c>
      <c r="B18005" s="3" t="s">
        <v>34855</v>
      </c>
      <c r="C18005" s="2"/>
      <c r="D18005" s="2" t="s">
        <v>16</v>
      </c>
      <c r="E18005" s="4">
        <f>25.00*(1-Z1%)</f>
        <v>25</v>
      </c>
      <c r="F18005" s="2">
        <v>6</v>
      </c>
      <c r="G18005" s="2"/>
    </row>
    <row r="18006" spans="1:26" customHeight="1" ht="18" hidden="true" outlineLevel="4">
      <c r="A18006" s="2" t="s">
        <v>34856</v>
      </c>
      <c r="B18006" s="3" t="s">
        <v>34857</v>
      </c>
      <c r="C18006" s="2"/>
      <c r="D18006" s="2" t="s">
        <v>16</v>
      </c>
      <c r="E18006" s="4">
        <f>25.00*(1-Z1%)</f>
        <v>25</v>
      </c>
      <c r="F18006" s="2">
        <v>33</v>
      </c>
      <c r="G18006" s="2"/>
    </row>
    <row r="18007" spans="1:26" customHeight="1" ht="18" hidden="true" outlineLevel="4">
      <c r="A18007" s="2" t="s">
        <v>34858</v>
      </c>
      <c r="B18007" s="3" t="s">
        <v>34859</v>
      </c>
      <c r="C18007" s="2"/>
      <c r="D18007" s="2" t="s">
        <v>16</v>
      </c>
      <c r="E18007" s="4">
        <f>25.00*(1-Z1%)</f>
        <v>25</v>
      </c>
      <c r="F18007" s="2">
        <v>5</v>
      </c>
      <c r="G18007" s="2"/>
    </row>
    <row r="18008" spans="1:26" customHeight="1" ht="18" hidden="true" outlineLevel="4">
      <c r="A18008" s="2" t="s">
        <v>34860</v>
      </c>
      <c r="B18008" s="3" t="s">
        <v>34861</v>
      </c>
      <c r="C18008" s="2"/>
      <c r="D18008" s="2" t="s">
        <v>16</v>
      </c>
      <c r="E18008" s="4">
        <f>25.00*(1-Z1%)</f>
        <v>25</v>
      </c>
      <c r="F18008" s="2">
        <v>35</v>
      </c>
      <c r="G18008" s="2"/>
    </row>
    <row r="18009" spans="1:26" customHeight="1" ht="18" hidden="true" outlineLevel="4">
      <c r="A18009" s="2" t="s">
        <v>34862</v>
      </c>
      <c r="B18009" s="3" t="s">
        <v>34863</v>
      </c>
      <c r="C18009" s="2"/>
      <c r="D18009" s="2" t="s">
        <v>16</v>
      </c>
      <c r="E18009" s="4">
        <f>25.00*(1-Z1%)</f>
        <v>25</v>
      </c>
      <c r="F18009" s="2">
        <v>2</v>
      </c>
      <c r="G18009" s="2"/>
    </row>
    <row r="18010" spans="1:26" customHeight="1" ht="35" hidden="true" outlineLevel="4">
      <c r="A18010" s="5" t="s">
        <v>34864</v>
      </c>
      <c r="B18010" s="5"/>
      <c r="C18010" s="5"/>
      <c r="D18010" s="5"/>
      <c r="E18010" s="5"/>
      <c r="F18010" s="5"/>
      <c r="G18010" s="5"/>
    </row>
    <row r="18011" spans="1:26" customHeight="1" ht="18" hidden="true" outlineLevel="4">
      <c r="A18011" s="2" t="s">
        <v>34865</v>
      </c>
      <c r="B18011" s="3" t="s">
        <v>34866</v>
      </c>
      <c r="C18011" s="2"/>
      <c r="D18011" s="2" t="s">
        <v>16</v>
      </c>
      <c r="E18011" s="4">
        <f>65.00*(1-Z1%)</f>
        <v>65</v>
      </c>
      <c r="F18011" s="2">
        <v>3</v>
      </c>
      <c r="G18011" s="2"/>
    </row>
    <row r="18012" spans="1:26" customHeight="1" ht="18" hidden="true" outlineLevel="4">
      <c r="A18012" s="2" t="s">
        <v>34867</v>
      </c>
      <c r="B18012" s="3" t="s">
        <v>34868</v>
      </c>
      <c r="C18012" s="2"/>
      <c r="D18012" s="2" t="s">
        <v>16</v>
      </c>
      <c r="E18012" s="4">
        <f>35.00*(1-Z1%)</f>
        <v>35</v>
      </c>
      <c r="F18012" s="2">
        <v>1</v>
      </c>
      <c r="G18012" s="2"/>
    </row>
    <row r="18013" spans="1:26" customHeight="1" ht="18" hidden="true" outlineLevel="4">
      <c r="A18013" s="2" t="s">
        <v>34869</v>
      </c>
      <c r="B18013" s="3" t="s">
        <v>34870</v>
      </c>
      <c r="C18013" s="2"/>
      <c r="D18013" s="2" t="s">
        <v>16</v>
      </c>
      <c r="E18013" s="4">
        <f>30.00*(1-Z1%)</f>
        <v>30</v>
      </c>
      <c r="F18013" s="2">
        <v>15</v>
      </c>
      <c r="G18013" s="2"/>
    </row>
    <row r="18014" spans="1:26" customHeight="1" ht="18" hidden="true" outlineLevel="4">
      <c r="A18014" s="2" t="s">
        <v>34871</v>
      </c>
      <c r="B18014" s="3" t="s">
        <v>34872</v>
      </c>
      <c r="C18014" s="2"/>
      <c r="D18014" s="2" t="s">
        <v>16</v>
      </c>
      <c r="E18014" s="4">
        <f>25.00*(1-Z1%)</f>
        <v>25</v>
      </c>
      <c r="F18014" s="2">
        <v>5</v>
      </c>
      <c r="G18014" s="2"/>
    </row>
    <row r="18015" spans="1:26" customHeight="1" ht="18" hidden="true" outlineLevel="4">
      <c r="A18015" s="2" t="s">
        <v>34873</v>
      </c>
      <c r="B18015" s="3" t="s">
        <v>34874</v>
      </c>
      <c r="C18015" s="2"/>
      <c r="D18015" s="2" t="s">
        <v>16</v>
      </c>
      <c r="E18015" s="4">
        <f>30.00*(1-Z1%)</f>
        <v>30</v>
      </c>
      <c r="F18015" s="2">
        <v>26</v>
      </c>
      <c r="G18015" s="2"/>
    </row>
    <row r="18016" spans="1:26" customHeight="1" ht="18" hidden="true" outlineLevel="4">
      <c r="A18016" s="2" t="s">
        <v>34875</v>
      </c>
      <c r="B18016" s="3" t="s">
        <v>34876</v>
      </c>
      <c r="C18016" s="2"/>
      <c r="D18016" s="2" t="s">
        <v>16</v>
      </c>
      <c r="E18016" s="4">
        <f>20.00*(1-Z1%)</f>
        <v>20</v>
      </c>
      <c r="F18016" s="2">
        <v>1</v>
      </c>
      <c r="G18016" s="2"/>
    </row>
    <row r="18017" spans="1:26" customHeight="1" ht="18" hidden="true" outlineLevel="4">
      <c r="A18017" s="2" t="s">
        <v>34877</v>
      </c>
      <c r="B18017" s="3" t="s">
        <v>34878</v>
      </c>
      <c r="C18017" s="2"/>
      <c r="D18017" s="2" t="s">
        <v>16</v>
      </c>
      <c r="E18017" s="4">
        <f>35.00*(1-Z1%)</f>
        <v>35</v>
      </c>
      <c r="F18017" s="2">
        <v>14</v>
      </c>
      <c r="G18017" s="2"/>
    </row>
    <row r="18018" spans="1:26" customHeight="1" ht="18" hidden="true" outlineLevel="4">
      <c r="A18018" s="2" t="s">
        <v>34879</v>
      </c>
      <c r="B18018" s="3" t="s">
        <v>34880</v>
      </c>
      <c r="C18018" s="2"/>
      <c r="D18018" s="2" t="s">
        <v>16</v>
      </c>
      <c r="E18018" s="4">
        <f>30.00*(1-Z1%)</f>
        <v>30</v>
      </c>
      <c r="F18018" s="2">
        <v>4</v>
      </c>
      <c r="G18018" s="2"/>
    </row>
    <row r="18019" spans="1:26" customHeight="1" ht="18" hidden="true" outlineLevel="4">
      <c r="A18019" s="2" t="s">
        <v>34881</v>
      </c>
      <c r="B18019" s="3" t="s">
        <v>34882</v>
      </c>
      <c r="C18019" s="2"/>
      <c r="D18019" s="2" t="s">
        <v>16</v>
      </c>
      <c r="E18019" s="4">
        <f>35.00*(1-Z1%)</f>
        <v>35</v>
      </c>
      <c r="F18019" s="2">
        <v>2</v>
      </c>
      <c r="G18019" s="2"/>
    </row>
    <row r="18020" spans="1:26" customHeight="1" ht="18" hidden="true" outlineLevel="4">
      <c r="A18020" s="2" t="s">
        <v>34883</v>
      </c>
      <c r="B18020" s="3" t="s">
        <v>34884</v>
      </c>
      <c r="C18020" s="2"/>
      <c r="D18020" s="2" t="s">
        <v>16</v>
      </c>
      <c r="E18020" s="4">
        <f>30.00*(1-Z1%)</f>
        <v>30</v>
      </c>
      <c r="F18020" s="2">
        <v>5</v>
      </c>
      <c r="G18020" s="2"/>
    </row>
    <row r="18021" spans="1:26" customHeight="1" ht="18" hidden="true" outlineLevel="4">
      <c r="A18021" s="2" t="s">
        <v>34885</v>
      </c>
      <c r="B18021" s="3" t="s">
        <v>34886</v>
      </c>
      <c r="C18021" s="2"/>
      <c r="D18021" s="2" t="s">
        <v>16</v>
      </c>
      <c r="E18021" s="4">
        <f>40.00*(1-Z1%)</f>
        <v>40</v>
      </c>
      <c r="F18021" s="2">
        <v>25</v>
      </c>
      <c r="G18021" s="2"/>
    </row>
    <row r="18022" spans="1:26" customHeight="1" ht="18" hidden="true" outlineLevel="4">
      <c r="A18022" s="2" t="s">
        <v>34887</v>
      </c>
      <c r="B18022" s="3" t="s">
        <v>34888</v>
      </c>
      <c r="C18022" s="2"/>
      <c r="D18022" s="2" t="s">
        <v>16</v>
      </c>
      <c r="E18022" s="4">
        <f>35.00*(1-Z1%)</f>
        <v>35</v>
      </c>
      <c r="F18022" s="2">
        <v>34</v>
      </c>
      <c r="G18022" s="2"/>
    </row>
    <row r="18023" spans="1:26" customHeight="1" ht="18" hidden="true" outlineLevel="4">
      <c r="A18023" s="2" t="s">
        <v>34889</v>
      </c>
      <c r="B18023" s="3" t="s">
        <v>34890</v>
      </c>
      <c r="C18023" s="2"/>
      <c r="D18023" s="2" t="s">
        <v>16</v>
      </c>
      <c r="E18023" s="4">
        <f>35.00*(1-Z1%)</f>
        <v>35</v>
      </c>
      <c r="F18023" s="2">
        <v>4</v>
      </c>
      <c r="G18023" s="2"/>
    </row>
    <row r="18024" spans="1:26" customHeight="1" ht="36" hidden="true" outlineLevel="4">
      <c r="A18024" s="2" t="s">
        <v>34891</v>
      </c>
      <c r="B18024" s="3" t="s">
        <v>34892</v>
      </c>
      <c r="C18024" s="2"/>
      <c r="D18024" s="2" t="s">
        <v>16</v>
      </c>
      <c r="E18024" s="4">
        <f>25.00*(1-Z1%)</f>
        <v>25</v>
      </c>
      <c r="F18024" s="2">
        <v>2</v>
      </c>
      <c r="G18024" s="2"/>
    </row>
    <row r="18025" spans="1:26" customHeight="1" ht="18" hidden="true" outlineLevel="4">
      <c r="A18025" s="2" t="s">
        <v>34893</v>
      </c>
      <c r="B18025" s="3" t="s">
        <v>34894</v>
      </c>
      <c r="C18025" s="2"/>
      <c r="D18025" s="2" t="s">
        <v>16</v>
      </c>
      <c r="E18025" s="4">
        <f>40.00*(1-Z1%)</f>
        <v>40</v>
      </c>
      <c r="F18025" s="2">
        <v>10</v>
      </c>
      <c r="G18025" s="2"/>
    </row>
    <row r="18026" spans="1:26" customHeight="1" ht="18" hidden="true" outlineLevel="4">
      <c r="A18026" s="2" t="s">
        <v>34895</v>
      </c>
      <c r="B18026" s="3" t="s">
        <v>34896</v>
      </c>
      <c r="C18026" s="2"/>
      <c r="D18026" s="2" t="s">
        <v>16</v>
      </c>
      <c r="E18026" s="4">
        <f>45.00*(1-Z1%)</f>
        <v>45</v>
      </c>
      <c r="F18026" s="2">
        <v>9</v>
      </c>
      <c r="G18026" s="2"/>
    </row>
    <row r="18027" spans="1:26" customHeight="1" ht="18" hidden="true" outlineLevel="4">
      <c r="A18027" s="2" t="s">
        <v>34897</v>
      </c>
      <c r="B18027" s="3" t="s">
        <v>34898</v>
      </c>
      <c r="C18027" s="2"/>
      <c r="D18027" s="2" t="s">
        <v>16</v>
      </c>
      <c r="E18027" s="4">
        <f>45.00*(1-Z1%)</f>
        <v>45</v>
      </c>
      <c r="F18027" s="2">
        <v>13</v>
      </c>
      <c r="G18027" s="2"/>
    </row>
    <row r="18028" spans="1:26" customHeight="1" ht="18" hidden="true" outlineLevel="4">
      <c r="A18028" s="2" t="s">
        <v>34899</v>
      </c>
      <c r="B18028" s="3" t="s">
        <v>34900</v>
      </c>
      <c r="C18028" s="2"/>
      <c r="D18028" s="2" t="s">
        <v>16</v>
      </c>
      <c r="E18028" s="4">
        <f>45.00*(1-Z1%)</f>
        <v>45</v>
      </c>
      <c r="F18028" s="2">
        <v>17</v>
      </c>
      <c r="G18028" s="2"/>
    </row>
    <row r="18029" spans="1:26" customHeight="1" ht="18" hidden="true" outlineLevel="4">
      <c r="A18029" s="2" t="s">
        <v>34901</v>
      </c>
      <c r="B18029" s="3" t="s">
        <v>34902</v>
      </c>
      <c r="C18029" s="2"/>
      <c r="D18029" s="2" t="s">
        <v>16</v>
      </c>
      <c r="E18029" s="4">
        <f>50.00*(1-Z1%)</f>
        <v>50</v>
      </c>
      <c r="F18029" s="2">
        <v>15</v>
      </c>
      <c r="G18029" s="2"/>
    </row>
    <row r="18030" spans="1:26" customHeight="1" ht="35" hidden="true" outlineLevel="3">
      <c r="A18030" s="5" t="s">
        <v>34903</v>
      </c>
      <c r="B18030" s="5"/>
      <c r="C18030" s="5"/>
      <c r="D18030" s="5"/>
      <c r="E18030" s="5"/>
      <c r="F18030" s="5"/>
      <c r="G18030" s="5"/>
    </row>
    <row r="18031" spans="1:26" customHeight="1" ht="18" hidden="true" outlineLevel="3">
      <c r="A18031" s="2" t="s">
        <v>34904</v>
      </c>
      <c r="B18031" s="3" t="s">
        <v>34905</v>
      </c>
      <c r="C18031" s="2"/>
      <c r="D18031" s="2" t="s">
        <v>16</v>
      </c>
      <c r="E18031" s="4">
        <f>30.00*(1-Z1%)</f>
        <v>30</v>
      </c>
      <c r="F18031" s="2">
        <v>3</v>
      </c>
      <c r="G18031" s="2"/>
    </row>
    <row r="18032" spans="1:26" customHeight="1" ht="18" hidden="true" outlineLevel="3">
      <c r="A18032" s="2" t="s">
        <v>34906</v>
      </c>
      <c r="B18032" s="3" t="s">
        <v>34907</v>
      </c>
      <c r="C18032" s="2"/>
      <c r="D18032" s="2" t="s">
        <v>16</v>
      </c>
      <c r="E18032" s="4">
        <f>45.00*(1-Z1%)</f>
        <v>45</v>
      </c>
      <c r="F18032" s="2">
        <v>3</v>
      </c>
      <c r="G18032" s="2"/>
    </row>
    <row r="18033" spans="1:26" customHeight="1" ht="18" hidden="true" outlineLevel="3">
      <c r="A18033" s="2" t="s">
        <v>34908</v>
      </c>
      <c r="B18033" s="3" t="s">
        <v>34909</v>
      </c>
      <c r="C18033" s="2"/>
      <c r="D18033" s="2" t="s">
        <v>16</v>
      </c>
      <c r="E18033" s="4">
        <f>90.00*(1-Z1%)</f>
        <v>90</v>
      </c>
      <c r="F18033" s="2">
        <v>5</v>
      </c>
      <c r="G18033" s="2"/>
    </row>
    <row r="18034" spans="1:26" customHeight="1" ht="18" hidden="true" outlineLevel="3">
      <c r="A18034" s="2" t="s">
        <v>34910</v>
      </c>
      <c r="B18034" s="3" t="s">
        <v>34911</v>
      </c>
      <c r="C18034" s="2"/>
      <c r="D18034" s="2" t="s">
        <v>16</v>
      </c>
      <c r="E18034" s="4">
        <f>30.00*(1-Z1%)</f>
        <v>30</v>
      </c>
      <c r="F18034" s="2">
        <v>3</v>
      </c>
      <c r="G18034" s="2"/>
    </row>
    <row r="18035" spans="1:26" customHeight="1" ht="36" hidden="true" outlineLevel="3">
      <c r="A18035" s="2" t="s">
        <v>34912</v>
      </c>
      <c r="B18035" s="3" t="s">
        <v>34913</v>
      </c>
      <c r="C18035" s="2"/>
      <c r="D18035" s="2" t="s">
        <v>16</v>
      </c>
      <c r="E18035" s="4">
        <f>20.00*(1-Z1%)</f>
        <v>20</v>
      </c>
      <c r="F18035" s="2">
        <v>5</v>
      </c>
      <c r="G18035" s="2"/>
    </row>
    <row r="18036" spans="1:26" customHeight="1" ht="36" hidden="true" outlineLevel="3">
      <c r="A18036" s="2" t="s">
        <v>34914</v>
      </c>
      <c r="B18036" s="3" t="s">
        <v>34915</v>
      </c>
      <c r="C18036" s="2"/>
      <c r="D18036" s="2" t="s">
        <v>16</v>
      </c>
      <c r="E18036" s="4">
        <f>20.00*(1-Z1%)</f>
        <v>20</v>
      </c>
      <c r="F18036" s="2">
        <v>11</v>
      </c>
      <c r="G18036" s="2"/>
    </row>
    <row r="18037" spans="1:26" customHeight="1" ht="36" hidden="true" outlineLevel="3">
      <c r="A18037" s="2" t="s">
        <v>34916</v>
      </c>
      <c r="B18037" s="3" t="s">
        <v>34917</v>
      </c>
      <c r="C18037" s="2"/>
      <c r="D18037" s="2" t="s">
        <v>16</v>
      </c>
      <c r="E18037" s="4">
        <f>30.00*(1-Z1%)</f>
        <v>30</v>
      </c>
      <c r="F18037" s="2">
        <v>2</v>
      </c>
      <c r="G18037" s="2"/>
    </row>
    <row r="18038" spans="1:26" customHeight="1" ht="36" hidden="true" outlineLevel="3">
      <c r="A18038" s="2" t="s">
        <v>34918</v>
      </c>
      <c r="B18038" s="3" t="s">
        <v>34919</v>
      </c>
      <c r="C18038" s="2"/>
      <c r="D18038" s="2" t="s">
        <v>16</v>
      </c>
      <c r="E18038" s="4">
        <f>40.00*(1-Z1%)</f>
        <v>40</v>
      </c>
      <c r="F18038" s="2">
        <v>14</v>
      </c>
      <c r="G18038" s="2"/>
    </row>
    <row r="18039" spans="1:26" customHeight="1" ht="36" hidden="true" outlineLevel="3">
      <c r="A18039" s="2" t="s">
        <v>34920</v>
      </c>
      <c r="B18039" s="3" t="s">
        <v>34921</v>
      </c>
      <c r="C18039" s="2"/>
      <c r="D18039" s="2" t="s">
        <v>16</v>
      </c>
      <c r="E18039" s="4">
        <f>60.00*(1-Z1%)</f>
        <v>60</v>
      </c>
      <c r="F18039" s="2">
        <v>9</v>
      </c>
      <c r="G18039" s="2"/>
    </row>
    <row r="18040" spans="1:26" customHeight="1" ht="18" hidden="true" outlineLevel="3">
      <c r="A18040" s="2" t="s">
        <v>34922</v>
      </c>
      <c r="B18040" s="3" t="s">
        <v>34923</v>
      </c>
      <c r="C18040" s="2"/>
      <c r="D18040" s="2" t="s">
        <v>16</v>
      </c>
      <c r="E18040" s="4">
        <f>10.00*(1-Z1%)</f>
        <v>10</v>
      </c>
      <c r="F18040" s="2">
        <v>48</v>
      </c>
      <c r="G18040" s="2"/>
    </row>
    <row r="18041" spans="1:26" customHeight="1" ht="36" hidden="true" outlineLevel="3">
      <c r="A18041" s="2" t="s">
        <v>34924</v>
      </c>
      <c r="B18041" s="3" t="s">
        <v>34925</v>
      </c>
      <c r="C18041" s="2"/>
      <c r="D18041" s="2" t="s">
        <v>16</v>
      </c>
      <c r="E18041" s="4">
        <f>15.00*(1-Z1%)</f>
        <v>15</v>
      </c>
      <c r="F18041" s="2">
        <v>1</v>
      </c>
      <c r="G18041" s="2"/>
    </row>
    <row r="18042" spans="1:26" customHeight="1" ht="36" hidden="true" outlineLevel="3">
      <c r="A18042" s="2" t="s">
        <v>34926</v>
      </c>
      <c r="B18042" s="3" t="s">
        <v>34927</v>
      </c>
      <c r="C18042" s="2"/>
      <c r="D18042" s="2" t="s">
        <v>16</v>
      </c>
      <c r="E18042" s="4">
        <f>10.00*(1-Z1%)</f>
        <v>10</v>
      </c>
      <c r="F18042" s="2">
        <v>13</v>
      </c>
      <c r="G18042" s="2"/>
    </row>
    <row r="18043" spans="1:26" customHeight="1" ht="36" hidden="true" outlineLevel="3">
      <c r="A18043" s="2" t="s">
        <v>34928</v>
      </c>
      <c r="B18043" s="3" t="s">
        <v>34929</v>
      </c>
      <c r="C18043" s="2"/>
      <c r="D18043" s="2" t="s">
        <v>16</v>
      </c>
      <c r="E18043" s="4">
        <f>10.00*(1-Z1%)</f>
        <v>10</v>
      </c>
      <c r="F18043" s="2">
        <v>6</v>
      </c>
      <c r="G18043" s="2"/>
    </row>
    <row r="18044" spans="1:26" customHeight="1" ht="36" hidden="true" outlineLevel="3">
      <c r="A18044" s="2" t="s">
        <v>34930</v>
      </c>
      <c r="B18044" s="3" t="s">
        <v>34931</v>
      </c>
      <c r="C18044" s="2"/>
      <c r="D18044" s="2" t="s">
        <v>16</v>
      </c>
      <c r="E18044" s="4">
        <f>12.00*(1-Z1%)</f>
        <v>12</v>
      </c>
      <c r="F18044" s="2">
        <v>21</v>
      </c>
      <c r="G18044" s="2"/>
    </row>
    <row r="18045" spans="1:26" customHeight="1" ht="35" hidden="true" outlineLevel="3">
      <c r="A18045" s="5" t="s">
        <v>34932</v>
      </c>
      <c r="B18045" s="5"/>
      <c r="C18045" s="5"/>
      <c r="D18045" s="5"/>
      <c r="E18045" s="5"/>
      <c r="F18045" s="5"/>
      <c r="G18045" s="5"/>
    </row>
    <row r="18046" spans="1:26" customHeight="1" ht="36" hidden="true" outlineLevel="3">
      <c r="A18046" s="2" t="s">
        <v>34933</v>
      </c>
      <c r="B18046" s="3" t="s">
        <v>34934</v>
      </c>
      <c r="C18046" s="2"/>
      <c r="D18046" s="2" t="s">
        <v>16</v>
      </c>
      <c r="E18046" s="4">
        <f>45.00*(1-Z1%)</f>
        <v>45</v>
      </c>
      <c r="F18046" s="2">
        <v>46</v>
      </c>
      <c r="G18046" s="2"/>
    </row>
    <row r="18047" spans="1:26" customHeight="1" ht="36" hidden="true" outlineLevel="3">
      <c r="A18047" s="2" t="s">
        <v>34935</v>
      </c>
      <c r="B18047" s="3" t="s">
        <v>34936</v>
      </c>
      <c r="C18047" s="2"/>
      <c r="D18047" s="2" t="s">
        <v>16</v>
      </c>
      <c r="E18047" s="4">
        <f>50.00*(1-Z1%)</f>
        <v>50</v>
      </c>
      <c r="F18047" s="2">
        <v>50</v>
      </c>
      <c r="G18047" s="2"/>
    </row>
    <row r="18048" spans="1:26" customHeight="1" ht="18" hidden="true" outlineLevel="3">
      <c r="A18048" s="2" t="s">
        <v>34937</v>
      </c>
      <c r="B18048" s="3" t="s">
        <v>34938</v>
      </c>
      <c r="C18048" s="2"/>
      <c r="D18048" s="2" t="s">
        <v>16</v>
      </c>
      <c r="E18048" s="4">
        <f>80.00*(1-Z1%)</f>
        <v>80</v>
      </c>
      <c r="F18048" s="2">
        <v>45</v>
      </c>
      <c r="G18048" s="2"/>
    </row>
    <row r="18049" spans="1:26" customHeight="1" ht="36" hidden="true" outlineLevel="3">
      <c r="A18049" s="2" t="s">
        <v>34939</v>
      </c>
      <c r="B18049" s="3" t="s">
        <v>34940</v>
      </c>
      <c r="C18049" s="2"/>
      <c r="D18049" s="2" t="s">
        <v>16</v>
      </c>
      <c r="E18049" s="4">
        <f>25.00*(1-Z1%)</f>
        <v>25</v>
      </c>
      <c r="F18049" s="2">
        <v>91</v>
      </c>
      <c r="G18049" s="2"/>
    </row>
    <row r="18050" spans="1:26" customHeight="1" ht="36" hidden="true" outlineLevel="3">
      <c r="A18050" s="2" t="s">
        <v>34941</v>
      </c>
      <c r="B18050" s="3" t="s">
        <v>34942</v>
      </c>
      <c r="C18050" s="2"/>
      <c r="D18050" s="2" t="s">
        <v>16</v>
      </c>
      <c r="E18050" s="4">
        <f>30.00*(1-Z1%)</f>
        <v>30</v>
      </c>
      <c r="F18050" s="2">
        <v>92</v>
      </c>
      <c r="G18050" s="2"/>
    </row>
    <row r="18051" spans="1:26" customHeight="1" ht="36" hidden="true" outlineLevel="3">
      <c r="A18051" s="2" t="s">
        <v>34943</v>
      </c>
      <c r="B18051" s="3" t="s">
        <v>34944</v>
      </c>
      <c r="C18051" s="2"/>
      <c r="D18051" s="2" t="s">
        <v>16</v>
      </c>
      <c r="E18051" s="4">
        <f>35.00*(1-Z1%)</f>
        <v>35</v>
      </c>
      <c r="F18051" s="2">
        <v>100</v>
      </c>
      <c r="G18051" s="2"/>
    </row>
    <row r="18052" spans="1:26" customHeight="1" ht="36" hidden="true" outlineLevel="3">
      <c r="A18052" s="2" t="s">
        <v>34945</v>
      </c>
      <c r="B18052" s="3" t="s">
        <v>34946</v>
      </c>
      <c r="C18052" s="2"/>
      <c r="D18052" s="2" t="s">
        <v>16</v>
      </c>
      <c r="E18052" s="4">
        <f>40.00*(1-Z1%)</f>
        <v>40</v>
      </c>
      <c r="F18052" s="2">
        <v>105</v>
      </c>
      <c r="G18052" s="2"/>
    </row>
    <row r="18053" spans="1:26" customHeight="1" ht="18" hidden="true" outlineLevel="3">
      <c r="A18053" s="2" t="s">
        <v>34947</v>
      </c>
      <c r="B18053" s="3" t="s">
        <v>34948</v>
      </c>
      <c r="C18053" s="2"/>
      <c r="D18053" s="2" t="s">
        <v>16</v>
      </c>
      <c r="E18053" s="4">
        <f>17.00*(1-Z1%)</f>
        <v>17</v>
      </c>
      <c r="F18053" s="2">
        <v>30</v>
      </c>
      <c r="G18053" s="2"/>
    </row>
    <row r="18054" spans="1:26" customHeight="1" ht="18" hidden="true" outlineLevel="3">
      <c r="A18054" s="2" t="s">
        <v>34949</v>
      </c>
      <c r="B18054" s="3" t="s">
        <v>34950</v>
      </c>
      <c r="C18054" s="2"/>
      <c r="D18054" s="2" t="s">
        <v>16</v>
      </c>
      <c r="E18054" s="4">
        <f>30.00*(1-Z1%)</f>
        <v>30</v>
      </c>
      <c r="F18054" s="2">
        <v>71</v>
      </c>
      <c r="G18054" s="2"/>
    </row>
    <row r="18055" spans="1:26" customHeight="1" ht="18" hidden="true" outlineLevel="3">
      <c r="A18055" s="2" t="s">
        <v>34951</v>
      </c>
      <c r="B18055" s="3" t="s">
        <v>34952</v>
      </c>
      <c r="C18055" s="2"/>
      <c r="D18055" s="2" t="s">
        <v>16</v>
      </c>
      <c r="E18055" s="4">
        <f>45.00*(1-Z1%)</f>
        <v>45</v>
      </c>
      <c r="F18055" s="2">
        <v>23</v>
      </c>
      <c r="G18055" s="2"/>
    </row>
    <row r="18056" spans="1:26" customHeight="1" ht="18" hidden="true" outlineLevel="3">
      <c r="A18056" s="2" t="s">
        <v>34953</v>
      </c>
      <c r="B18056" s="3" t="s">
        <v>34954</v>
      </c>
      <c r="C18056" s="2"/>
      <c r="D18056" s="2" t="s">
        <v>16</v>
      </c>
      <c r="E18056" s="4">
        <f>22.00*(1-Z1%)</f>
        <v>22</v>
      </c>
      <c r="F18056" s="2">
        <v>133</v>
      </c>
      <c r="G18056" s="2"/>
    </row>
    <row r="18057" spans="1:26" customHeight="1" ht="18" hidden="true" outlineLevel="3">
      <c r="A18057" s="2" t="s">
        <v>34955</v>
      </c>
      <c r="B18057" s="3" t="s">
        <v>34956</v>
      </c>
      <c r="C18057" s="2"/>
      <c r="D18057" s="2" t="s">
        <v>16</v>
      </c>
      <c r="E18057" s="4">
        <f>35.00*(1-Z1%)</f>
        <v>35</v>
      </c>
      <c r="F18057" s="2">
        <v>83</v>
      </c>
      <c r="G18057" s="2"/>
    </row>
    <row r="18058" spans="1:26" customHeight="1" ht="18" hidden="true" outlineLevel="3">
      <c r="A18058" s="2" t="s">
        <v>34957</v>
      </c>
      <c r="B18058" s="3" t="s">
        <v>34958</v>
      </c>
      <c r="C18058" s="2"/>
      <c r="D18058" s="2" t="s">
        <v>16</v>
      </c>
      <c r="E18058" s="4">
        <f>35.00*(1-Z1%)</f>
        <v>35</v>
      </c>
      <c r="F18058" s="2">
        <v>172</v>
      </c>
      <c r="G18058" s="2"/>
    </row>
    <row r="18059" spans="1:26" customHeight="1" ht="18" hidden="true" outlineLevel="3">
      <c r="A18059" s="2" t="s">
        <v>34959</v>
      </c>
      <c r="B18059" s="3" t="s">
        <v>34960</v>
      </c>
      <c r="C18059" s="2"/>
      <c r="D18059" s="2" t="s">
        <v>16</v>
      </c>
      <c r="E18059" s="4">
        <f>39.00*(1-Z1%)</f>
        <v>39</v>
      </c>
      <c r="F18059" s="2">
        <v>109</v>
      </c>
      <c r="G18059" s="2"/>
    </row>
    <row r="18060" spans="1:26" customHeight="1" ht="18" hidden="true" outlineLevel="3">
      <c r="A18060" s="2" t="s">
        <v>34961</v>
      </c>
      <c r="B18060" s="3" t="s">
        <v>34962</v>
      </c>
      <c r="C18060" s="2"/>
      <c r="D18060" s="2" t="s">
        <v>16</v>
      </c>
      <c r="E18060" s="4">
        <f>40.00*(1-Z1%)</f>
        <v>40</v>
      </c>
      <c r="F18060" s="2">
        <v>53</v>
      </c>
      <c r="G18060" s="2"/>
    </row>
    <row r="18061" spans="1:26" customHeight="1" ht="18" hidden="true" outlineLevel="3">
      <c r="A18061" s="2" t="s">
        <v>34963</v>
      </c>
      <c r="B18061" s="3" t="s">
        <v>34964</v>
      </c>
      <c r="C18061" s="2"/>
      <c r="D18061" s="2" t="s">
        <v>16</v>
      </c>
      <c r="E18061" s="4">
        <f>55.00*(1-Z1%)</f>
        <v>55</v>
      </c>
      <c r="F18061" s="2">
        <v>80</v>
      </c>
      <c r="G18061" s="2"/>
    </row>
    <row r="18062" spans="1:26" customHeight="1" ht="18" hidden="true" outlineLevel="3">
      <c r="A18062" s="2" t="s">
        <v>34965</v>
      </c>
      <c r="B18062" s="3" t="s">
        <v>34966</v>
      </c>
      <c r="C18062" s="2"/>
      <c r="D18062" s="2" t="s">
        <v>16</v>
      </c>
      <c r="E18062" s="4">
        <f>95.00*(1-Z1%)</f>
        <v>95</v>
      </c>
      <c r="F18062" s="2">
        <v>37</v>
      </c>
      <c r="G18062" s="2"/>
    </row>
    <row r="18063" spans="1:26" customHeight="1" ht="18" hidden="true" outlineLevel="3">
      <c r="A18063" s="2" t="s">
        <v>34967</v>
      </c>
      <c r="B18063" s="3" t="s">
        <v>34968</v>
      </c>
      <c r="C18063" s="2"/>
      <c r="D18063" s="2" t="s">
        <v>16</v>
      </c>
      <c r="E18063" s="4">
        <f>75.00*(1-Z1%)</f>
        <v>75</v>
      </c>
      <c r="F18063" s="2">
        <v>103</v>
      </c>
      <c r="G18063" s="2"/>
    </row>
    <row r="18064" spans="1:26" customHeight="1" ht="35" hidden="true" outlineLevel="2">
      <c r="A18064" s="5" t="s">
        <v>34969</v>
      </c>
      <c r="B18064" s="5"/>
      <c r="C18064" s="5"/>
      <c r="D18064" s="5"/>
      <c r="E18064" s="5"/>
      <c r="F18064" s="5"/>
      <c r="G18064" s="5"/>
    </row>
    <row r="18065" spans="1:26" customHeight="1" ht="35" hidden="true" outlineLevel="3">
      <c r="A18065" s="5" t="s">
        <v>34970</v>
      </c>
      <c r="B18065" s="5"/>
      <c r="C18065" s="5"/>
      <c r="D18065" s="5"/>
      <c r="E18065" s="5"/>
      <c r="F18065" s="5"/>
      <c r="G18065" s="5"/>
    </row>
    <row r="18066" spans="1:26" customHeight="1" ht="18" hidden="true" outlineLevel="3">
      <c r="A18066" s="2" t="s">
        <v>34971</v>
      </c>
      <c r="B18066" s="3" t="s">
        <v>34972</v>
      </c>
      <c r="C18066" s="2"/>
      <c r="D18066" s="2" t="s">
        <v>16</v>
      </c>
      <c r="E18066" s="4">
        <f>26.00*(1-Z1%)</f>
        <v>26</v>
      </c>
      <c r="F18066" s="2">
        <v>177</v>
      </c>
      <c r="G18066" s="2"/>
    </row>
    <row r="18067" spans="1:26" customHeight="1" ht="18" hidden="true" outlineLevel="3">
      <c r="A18067" s="2" t="s">
        <v>34973</v>
      </c>
      <c r="B18067" s="3" t="s">
        <v>34974</v>
      </c>
      <c r="C18067" s="2"/>
      <c r="D18067" s="2" t="s">
        <v>16</v>
      </c>
      <c r="E18067" s="4">
        <f>24.00*(1-Z1%)</f>
        <v>24</v>
      </c>
      <c r="F18067" s="2">
        <v>126</v>
      </c>
      <c r="G18067" s="2"/>
    </row>
    <row r="18068" spans="1:26" customHeight="1" ht="18" hidden="true" outlineLevel="3">
      <c r="A18068" s="2" t="s">
        <v>34975</v>
      </c>
      <c r="B18068" s="3" t="s">
        <v>34976</v>
      </c>
      <c r="C18068" s="2"/>
      <c r="D18068" s="2" t="s">
        <v>16</v>
      </c>
      <c r="E18068" s="4">
        <f>35.00*(1-Z1%)</f>
        <v>35</v>
      </c>
      <c r="F18068" s="2">
        <v>29</v>
      </c>
      <c r="G18068" s="2"/>
    </row>
    <row r="18069" spans="1:26" customHeight="1" ht="18" hidden="true" outlineLevel="3">
      <c r="A18069" s="2" t="s">
        <v>34977</v>
      </c>
      <c r="B18069" s="3" t="s">
        <v>34978</v>
      </c>
      <c r="C18069" s="2"/>
      <c r="D18069" s="2" t="s">
        <v>16</v>
      </c>
      <c r="E18069" s="4">
        <f>35.00*(1-Z1%)</f>
        <v>35</v>
      </c>
      <c r="F18069" s="2">
        <v>178</v>
      </c>
      <c r="G18069" s="2"/>
    </row>
    <row r="18070" spans="1:26" customHeight="1" ht="18" hidden="true" outlineLevel="3">
      <c r="A18070" s="2" t="s">
        <v>34979</v>
      </c>
      <c r="B18070" s="3" t="s">
        <v>34980</v>
      </c>
      <c r="C18070" s="2"/>
      <c r="D18070" s="2" t="s">
        <v>16</v>
      </c>
      <c r="E18070" s="4">
        <f>25.00*(1-Z1%)</f>
        <v>25</v>
      </c>
      <c r="F18070" s="2">
        <v>32</v>
      </c>
      <c r="G18070" s="2"/>
    </row>
    <row r="18071" spans="1:26" customHeight="1" ht="18" hidden="true" outlineLevel="3">
      <c r="A18071" s="2" t="s">
        <v>34981</v>
      </c>
      <c r="B18071" s="3" t="s">
        <v>34982</v>
      </c>
      <c r="C18071" s="2"/>
      <c r="D18071" s="2" t="s">
        <v>16</v>
      </c>
      <c r="E18071" s="4">
        <f>35.00*(1-Z1%)</f>
        <v>35</v>
      </c>
      <c r="F18071" s="2">
        <v>97</v>
      </c>
      <c r="G18071" s="2"/>
    </row>
    <row r="18072" spans="1:26" customHeight="1" ht="18" hidden="true" outlineLevel="3">
      <c r="A18072" s="2" t="s">
        <v>34983</v>
      </c>
      <c r="B18072" s="3" t="s">
        <v>34984</v>
      </c>
      <c r="C18072" s="2"/>
      <c r="D18072" s="2" t="s">
        <v>16</v>
      </c>
      <c r="E18072" s="4">
        <f>56.00*(1-Z1%)</f>
        <v>56</v>
      </c>
      <c r="F18072" s="2">
        <v>33</v>
      </c>
      <c r="G18072" s="2"/>
    </row>
    <row r="18073" spans="1:26" customHeight="1" ht="18" hidden="true" outlineLevel="3">
      <c r="A18073" s="2" t="s">
        <v>34985</v>
      </c>
      <c r="B18073" s="3" t="s">
        <v>34986</v>
      </c>
      <c r="C18073" s="2"/>
      <c r="D18073" s="2" t="s">
        <v>16</v>
      </c>
      <c r="E18073" s="4">
        <f>22.00*(1-Z1%)</f>
        <v>22</v>
      </c>
      <c r="F18073" s="2">
        <v>111</v>
      </c>
      <c r="G18073" s="2"/>
    </row>
    <row r="18074" spans="1:26" customHeight="1" ht="35" hidden="true" outlineLevel="3">
      <c r="A18074" s="5" t="s">
        <v>34987</v>
      </c>
      <c r="B18074" s="5"/>
      <c r="C18074" s="5"/>
      <c r="D18074" s="5"/>
      <c r="E18074" s="5"/>
      <c r="F18074" s="5"/>
      <c r="G18074" s="5"/>
    </row>
    <row r="18075" spans="1:26" customHeight="1" ht="35" hidden="true" outlineLevel="4">
      <c r="A18075" s="5" t="s">
        <v>34988</v>
      </c>
      <c r="B18075" s="5"/>
      <c r="C18075" s="5"/>
      <c r="D18075" s="5"/>
      <c r="E18075" s="5"/>
      <c r="F18075" s="5"/>
      <c r="G18075" s="5"/>
    </row>
    <row r="18076" spans="1:26" customHeight="1" ht="36" hidden="true" outlineLevel="4">
      <c r="A18076" s="2" t="s">
        <v>34989</v>
      </c>
      <c r="B18076" s="3" t="s">
        <v>34990</v>
      </c>
      <c r="C18076" s="2"/>
      <c r="D18076" s="2" t="s">
        <v>16</v>
      </c>
      <c r="E18076" s="4">
        <f>134.00*(1-Z1%)</f>
        <v>134</v>
      </c>
      <c r="F18076" s="2">
        <v>100</v>
      </c>
      <c r="G18076" s="2"/>
    </row>
    <row r="18077" spans="1:26" customHeight="1" ht="36" hidden="true" outlineLevel="4">
      <c r="A18077" s="2" t="s">
        <v>34991</v>
      </c>
      <c r="B18077" s="3" t="s">
        <v>34992</v>
      </c>
      <c r="C18077" s="2"/>
      <c r="D18077" s="2" t="s">
        <v>16</v>
      </c>
      <c r="E18077" s="4">
        <f>219.00*(1-Z1%)</f>
        <v>219</v>
      </c>
      <c r="F18077" s="2">
        <v>94</v>
      </c>
      <c r="G18077" s="2"/>
    </row>
    <row r="18078" spans="1:26" customHeight="1" ht="36" hidden="true" outlineLevel="4">
      <c r="A18078" s="2" t="s">
        <v>34993</v>
      </c>
      <c r="B18078" s="3" t="s">
        <v>34994</v>
      </c>
      <c r="C18078" s="2"/>
      <c r="D18078" s="2" t="s">
        <v>16</v>
      </c>
      <c r="E18078" s="4">
        <f>290.00*(1-Z1%)</f>
        <v>290</v>
      </c>
      <c r="F18078" s="2">
        <v>90</v>
      </c>
      <c r="G18078" s="2"/>
    </row>
    <row r="18079" spans="1:26" customHeight="1" ht="18" hidden="true" outlineLevel="4">
      <c r="A18079" s="2" t="s">
        <v>34995</v>
      </c>
      <c r="B18079" s="3" t="s">
        <v>34996</v>
      </c>
      <c r="C18079" s="2"/>
      <c r="D18079" s="2" t="s">
        <v>16</v>
      </c>
      <c r="E18079" s="4">
        <f>690.00*(1-Z1%)</f>
        <v>690</v>
      </c>
      <c r="F18079" s="2">
        <v>49</v>
      </c>
      <c r="G18079" s="2"/>
    </row>
    <row r="18080" spans="1:26" customHeight="1" ht="18" hidden="true" outlineLevel="4">
      <c r="A18080" s="2" t="s">
        <v>34997</v>
      </c>
      <c r="B18080" s="3" t="s">
        <v>34998</v>
      </c>
      <c r="C18080" s="2"/>
      <c r="D18080" s="2" t="s">
        <v>16</v>
      </c>
      <c r="E18080" s="4">
        <f>90.00*(1-Z1%)</f>
        <v>90</v>
      </c>
      <c r="F18080" s="2">
        <v>3</v>
      </c>
      <c r="G18080" s="2"/>
    </row>
    <row r="18081" spans="1:26" customHeight="1" ht="36" hidden="true" outlineLevel="4">
      <c r="A18081" s="2" t="s">
        <v>34999</v>
      </c>
      <c r="B18081" s="3" t="s">
        <v>35000</v>
      </c>
      <c r="C18081" s="2"/>
      <c r="D18081" s="2" t="s">
        <v>16</v>
      </c>
      <c r="E18081" s="4">
        <f>75.00*(1-Z1%)</f>
        <v>75</v>
      </c>
      <c r="F18081" s="2">
        <v>94</v>
      </c>
      <c r="G18081" s="2"/>
    </row>
    <row r="18082" spans="1:26" customHeight="1" ht="36" hidden="true" outlineLevel="4">
      <c r="A18082" s="2" t="s">
        <v>35001</v>
      </c>
      <c r="B18082" s="3" t="s">
        <v>35002</v>
      </c>
      <c r="C18082" s="2"/>
      <c r="D18082" s="2" t="s">
        <v>16</v>
      </c>
      <c r="E18082" s="4">
        <f>120.00*(1-Z1%)</f>
        <v>120</v>
      </c>
      <c r="F18082" s="2">
        <v>105</v>
      </c>
      <c r="G18082" s="2"/>
    </row>
    <row r="18083" spans="1:26" customHeight="1" ht="36" hidden="true" outlineLevel="4">
      <c r="A18083" s="2" t="s">
        <v>35003</v>
      </c>
      <c r="B18083" s="3" t="s">
        <v>35004</v>
      </c>
      <c r="C18083" s="2"/>
      <c r="D18083" s="2" t="s">
        <v>16</v>
      </c>
      <c r="E18083" s="4">
        <f>150.00*(1-Z1%)</f>
        <v>150</v>
      </c>
      <c r="F18083" s="2">
        <v>48</v>
      </c>
      <c r="G18083" s="2"/>
    </row>
    <row r="18084" spans="1:26" customHeight="1" ht="36" hidden="true" outlineLevel="4">
      <c r="A18084" s="2" t="s">
        <v>35005</v>
      </c>
      <c r="B18084" s="3" t="s">
        <v>35006</v>
      </c>
      <c r="C18084" s="2"/>
      <c r="D18084" s="2" t="s">
        <v>16</v>
      </c>
      <c r="E18084" s="4">
        <f>75.00*(1-Z1%)</f>
        <v>75</v>
      </c>
      <c r="F18084" s="2">
        <v>1</v>
      </c>
      <c r="G18084" s="2"/>
    </row>
    <row r="18085" spans="1:26" customHeight="1" ht="36" hidden="true" outlineLevel="4">
      <c r="A18085" s="2" t="s">
        <v>35007</v>
      </c>
      <c r="B18085" s="3" t="s">
        <v>35008</v>
      </c>
      <c r="C18085" s="2"/>
      <c r="D18085" s="2" t="s">
        <v>16</v>
      </c>
      <c r="E18085" s="4">
        <f>65.00*(1-Z1%)</f>
        <v>65</v>
      </c>
      <c r="F18085" s="2">
        <v>202</v>
      </c>
      <c r="G18085" s="2"/>
    </row>
    <row r="18086" spans="1:26" customHeight="1" ht="36" hidden="true" outlineLevel="4">
      <c r="A18086" s="2" t="s">
        <v>35009</v>
      </c>
      <c r="B18086" s="3" t="s">
        <v>35010</v>
      </c>
      <c r="C18086" s="2"/>
      <c r="D18086" s="2" t="s">
        <v>16</v>
      </c>
      <c r="E18086" s="4">
        <f>100.00*(1-Z1%)</f>
        <v>100</v>
      </c>
      <c r="F18086" s="2">
        <v>109</v>
      </c>
      <c r="G18086" s="2"/>
    </row>
    <row r="18087" spans="1:26" customHeight="1" ht="36" hidden="true" outlineLevel="4">
      <c r="A18087" s="2" t="s">
        <v>35011</v>
      </c>
      <c r="B18087" s="3" t="s">
        <v>35012</v>
      </c>
      <c r="C18087" s="2"/>
      <c r="D18087" s="2" t="s">
        <v>16</v>
      </c>
      <c r="E18087" s="4">
        <f>150.00*(1-Z1%)</f>
        <v>150</v>
      </c>
      <c r="F18087" s="2">
        <v>149</v>
      </c>
      <c r="G18087" s="2"/>
    </row>
    <row r="18088" spans="1:26" customHeight="1" ht="36" hidden="true" outlineLevel="4">
      <c r="A18088" s="2" t="s">
        <v>35013</v>
      </c>
      <c r="B18088" s="3" t="s">
        <v>35014</v>
      </c>
      <c r="C18088" s="2"/>
      <c r="D18088" s="2" t="s">
        <v>16</v>
      </c>
      <c r="E18088" s="4">
        <f>120.00*(1-Z1%)</f>
        <v>120</v>
      </c>
      <c r="F18088" s="2">
        <v>125</v>
      </c>
      <c r="G18088" s="2"/>
    </row>
    <row r="18089" spans="1:26" customHeight="1" ht="36" hidden="true" outlineLevel="4">
      <c r="A18089" s="2" t="s">
        <v>35015</v>
      </c>
      <c r="B18089" s="3" t="s">
        <v>35016</v>
      </c>
      <c r="C18089" s="2"/>
      <c r="D18089" s="2" t="s">
        <v>16</v>
      </c>
      <c r="E18089" s="4">
        <f>250.00*(1-Z1%)</f>
        <v>250</v>
      </c>
      <c r="F18089" s="2">
        <v>109</v>
      </c>
      <c r="G18089" s="2"/>
    </row>
    <row r="18090" spans="1:26" customHeight="1" ht="36" hidden="true" outlineLevel="4">
      <c r="A18090" s="2" t="s">
        <v>35017</v>
      </c>
      <c r="B18090" s="3" t="s">
        <v>35018</v>
      </c>
      <c r="C18090" s="2"/>
      <c r="D18090" s="2" t="s">
        <v>16</v>
      </c>
      <c r="E18090" s="4">
        <f>270.00*(1-Z1%)</f>
        <v>270</v>
      </c>
      <c r="F18090" s="2">
        <v>41</v>
      </c>
      <c r="G18090" s="2"/>
    </row>
    <row r="18091" spans="1:26" customHeight="1" ht="36" hidden="true" outlineLevel="4">
      <c r="A18091" s="2" t="s">
        <v>35019</v>
      </c>
      <c r="B18091" s="3" t="s">
        <v>35020</v>
      </c>
      <c r="C18091" s="2"/>
      <c r="D18091" s="2" t="s">
        <v>16</v>
      </c>
      <c r="E18091" s="4">
        <f>380.00*(1-Z1%)</f>
        <v>380</v>
      </c>
      <c r="F18091" s="2">
        <v>45</v>
      </c>
      <c r="G18091" s="2"/>
    </row>
    <row r="18092" spans="1:26" customHeight="1" ht="36" hidden="true" outlineLevel="4">
      <c r="A18092" s="2" t="s">
        <v>35021</v>
      </c>
      <c r="B18092" s="3" t="s">
        <v>35022</v>
      </c>
      <c r="C18092" s="2"/>
      <c r="D18092" s="2" t="s">
        <v>16</v>
      </c>
      <c r="E18092" s="4">
        <f>420.00*(1-Z1%)</f>
        <v>420</v>
      </c>
      <c r="F18092" s="2">
        <v>7</v>
      </c>
      <c r="G18092" s="2"/>
    </row>
    <row r="18093" spans="1:26" customHeight="1" ht="35" hidden="true" outlineLevel="4">
      <c r="A18093" s="5" t="s">
        <v>35023</v>
      </c>
      <c r="B18093" s="5"/>
      <c r="C18093" s="5"/>
      <c r="D18093" s="5"/>
      <c r="E18093" s="5"/>
      <c r="F18093" s="5"/>
      <c r="G18093" s="5"/>
    </row>
    <row r="18094" spans="1:26" customHeight="1" ht="18" hidden="true" outlineLevel="4">
      <c r="A18094" s="2" t="s">
        <v>35024</v>
      </c>
      <c r="B18094" s="3" t="s">
        <v>35025</v>
      </c>
      <c r="C18094" s="2"/>
      <c r="D18094" s="2" t="s">
        <v>16</v>
      </c>
      <c r="E18094" s="4">
        <f>8.00*(1-Z1%)</f>
        <v>8</v>
      </c>
      <c r="F18094" s="2">
        <v>6</v>
      </c>
      <c r="G18094" s="2"/>
    </row>
    <row r="18095" spans="1:26" customHeight="1" ht="18" hidden="true" outlineLevel="4">
      <c r="A18095" s="2" t="s">
        <v>35026</v>
      </c>
      <c r="B18095" s="3" t="s">
        <v>35027</v>
      </c>
      <c r="C18095" s="2"/>
      <c r="D18095" s="2" t="s">
        <v>16</v>
      </c>
      <c r="E18095" s="4">
        <f>17.00*(1-Z1%)</f>
        <v>17</v>
      </c>
      <c r="F18095" s="2">
        <v>128</v>
      </c>
      <c r="G18095" s="2"/>
    </row>
    <row r="18096" spans="1:26" customHeight="1" ht="18" hidden="true" outlineLevel="4">
      <c r="A18096" s="2" t="s">
        <v>35028</v>
      </c>
      <c r="B18096" s="3" t="s">
        <v>35029</v>
      </c>
      <c r="C18096" s="2"/>
      <c r="D18096" s="2" t="s">
        <v>16</v>
      </c>
      <c r="E18096" s="4">
        <f>20.00*(1-Z1%)</f>
        <v>20</v>
      </c>
      <c r="F18096" s="2">
        <v>191</v>
      </c>
      <c r="G18096" s="2"/>
    </row>
    <row r="18097" spans="1:26" customHeight="1" ht="18" hidden="true" outlineLevel="4">
      <c r="A18097" s="2" t="s">
        <v>35030</v>
      </c>
      <c r="B18097" s="3" t="s">
        <v>35031</v>
      </c>
      <c r="C18097" s="2"/>
      <c r="D18097" s="2" t="s">
        <v>16</v>
      </c>
      <c r="E18097" s="4">
        <f>26.00*(1-Z1%)</f>
        <v>26</v>
      </c>
      <c r="F18097" s="2">
        <v>100</v>
      </c>
      <c r="G18097" s="2"/>
    </row>
    <row r="18098" spans="1:26" customHeight="1" ht="18" hidden="true" outlineLevel="4">
      <c r="A18098" s="2" t="s">
        <v>35032</v>
      </c>
      <c r="B18098" s="3" t="s">
        <v>35033</v>
      </c>
      <c r="C18098" s="2"/>
      <c r="D18098" s="2" t="s">
        <v>16</v>
      </c>
      <c r="E18098" s="4">
        <f>38.00*(1-Z1%)</f>
        <v>38</v>
      </c>
      <c r="F18098" s="2">
        <v>186</v>
      </c>
      <c r="G18098" s="2"/>
    </row>
    <row r="18099" spans="1:26" customHeight="1" ht="18" hidden="true" outlineLevel="4">
      <c r="A18099" s="2" t="s">
        <v>35034</v>
      </c>
      <c r="B18099" s="3" t="s">
        <v>35035</v>
      </c>
      <c r="C18099" s="2"/>
      <c r="D18099" s="2" t="s">
        <v>16</v>
      </c>
      <c r="E18099" s="4">
        <f>50.00*(1-Z1%)</f>
        <v>50</v>
      </c>
      <c r="F18099" s="2">
        <v>117</v>
      </c>
      <c r="G18099" s="2"/>
    </row>
    <row r="18100" spans="1:26" customHeight="1" ht="18" hidden="true" outlineLevel="4">
      <c r="A18100" s="2" t="s">
        <v>35036</v>
      </c>
      <c r="B18100" s="3" t="s">
        <v>35037</v>
      </c>
      <c r="C18100" s="2"/>
      <c r="D18100" s="2" t="s">
        <v>16</v>
      </c>
      <c r="E18100" s="4">
        <f>70.00*(1-Z1%)</f>
        <v>70</v>
      </c>
      <c r="F18100" s="2">
        <v>1</v>
      </c>
      <c r="G18100" s="2"/>
    </row>
    <row r="18101" spans="1:26" customHeight="1" ht="18" hidden="true" outlineLevel="4">
      <c r="A18101" s="2" t="s">
        <v>35038</v>
      </c>
      <c r="B18101" s="3" t="s">
        <v>35039</v>
      </c>
      <c r="C18101" s="2"/>
      <c r="D18101" s="2" t="s">
        <v>16</v>
      </c>
      <c r="E18101" s="4">
        <f>10.00*(1-Z1%)</f>
        <v>10</v>
      </c>
      <c r="F18101" s="2">
        <v>113</v>
      </c>
      <c r="G18101" s="2"/>
    </row>
    <row r="18102" spans="1:26" customHeight="1" ht="18" hidden="true" outlineLevel="4">
      <c r="A18102" s="2" t="s">
        <v>35040</v>
      </c>
      <c r="B18102" s="3" t="s">
        <v>35041</v>
      </c>
      <c r="C18102" s="2"/>
      <c r="D18102" s="2" t="s">
        <v>16</v>
      </c>
      <c r="E18102" s="4">
        <f>12.00*(1-Z1%)</f>
        <v>12</v>
      </c>
      <c r="F18102" s="2">
        <v>126</v>
      </c>
      <c r="G18102" s="2"/>
    </row>
    <row r="18103" spans="1:26" customHeight="1" ht="18" hidden="true" outlineLevel="4">
      <c r="A18103" s="2" t="s">
        <v>35042</v>
      </c>
      <c r="B18103" s="3" t="s">
        <v>35043</v>
      </c>
      <c r="C18103" s="2"/>
      <c r="D18103" s="2" t="s">
        <v>16</v>
      </c>
      <c r="E18103" s="4">
        <f>20.00*(1-Z1%)</f>
        <v>20</v>
      </c>
      <c r="F18103" s="2">
        <v>95</v>
      </c>
      <c r="G18103" s="2"/>
    </row>
    <row r="18104" spans="1:26" customHeight="1" ht="18" hidden="true" outlineLevel="4">
      <c r="A18104" s="2" t="s">
        <v>35044</v>
      </c>
      <c r="B18104" s="3" t="s">
        <v>35045</v>
      </c>
      <c r="C18104" s="2"/>
      <c r="D18104" s="2" t="s">
        <v>16</v>
      </c>
      <c r="E18104" s="4">
        <f>22.00*(1-Z1%)</f>
        <v>22</v>
      </c>
      <c r="F18104" s="2">
        <v>41</v>
      </c>
      <c r="G18104" s="2"/>
    </row>
    <row r="18105" spans="1:26" customHeight="1" ht="18" hidden="true" outlineLevel="4">
      <c r="A18105" s="2" t="s">
        <v>35046</v>
      </c>
      <c r="B18105" s="3" t="s">
        <v>35047</v>
      </c>
      <c r="C18105" s="2"/>
      <c r="D18105" s="2" t="s">
        <v>16</v>
      </c>
      <c r="E18105" s="4">
        <f>35.00*(1-Z1%)</f>
        <v>35</v>
      </c>
      <c r="F18105" s="2">
        <v>75</v>
      </c>
      <c r="G18105" s="2"/>
    </row>
    <row r="18106" spans="1:26" customHeight="1" ht="18" hidden="true" outlineLevel="4">
      <c r="A18106" s="2" t="s">
        <v>35048</v>
      </c>
      <c r="B18106" s="3" t="s">
        <v>35049</v>
      </c>
      <c r="C18106" s="2"/>
      <c r="D18106" s="2" t="s">
        <v>16</v>
      </c>
      <c r="E18106" s="4">
        <f>65.00*(1-Z1%)</f>
        <v>65</v>
      </c>
      <c r="F18106" s="2">
        <v>162</v>
      </c>
      <c r="G18106" s="2"/>
    </row>
    <row r="18107" spans="1:26" customHeight="1" ht="35" hidden="true" outlineLevel="4">
      <c r="A18107" s="5" t="s">
        <v>35050</v>
      </c>
      <c r="B18107" s="5"/>
      <c r="C18107" s="5"/>
      <c r="D18107" s="5"/>
      <c r="E18107" s="5"/>
      <c r="F18107" s="5"/>
      <c r="G18107" s="5"/>
    </row>
    <row r="18108" spans="1:26" customHeight="1" ht="36" hidden="true" outlineLevel="4">
      <c r="A18108" s="2" t="s">
        <v>35051</v>
      </c>
      <c r="B18108" s="3" t="s">
        <v>35052</v>
      </c>
      <c r="C18108" s="2"/>
      <c r="D18108" s="2" t="s">
        <v>16</v>
      </c>
      <c r="E18108" s="4">
        <f>525.00*(1-Z1%)</f>
        <v>525</v>
      </c>
      <c r="F18108" s="2">
        <v>45</v>
      </c>
      <c r="G18108" s="2"/>
    </row>
    <row r="18109" spans="1:26" customHeight="1" ht="36" hidden="true" outlineLevel="4">
      <c r="A18109" s="2" t="s">
        <v>35053</v>
      </c>
      <c r="B18109" s="3" t="s">
        <v>35054</v>
      </c>
      <c r="C18109" s="2"/>
      <c r="D18109" s="2" t="s">
        <v>16</v>
      </c>
      <c r="E18109" s="4">
        <f>645.00*(1-Z1%)</f>
        <v>645</v>
      </c>
      <c r="F18109" s="2">
        <v>46</v>
      </c>
      <c r="G18109" s="2"/>
    </row>
    <row r="18110" spans="1:26" customHeight="1" ht="35" hidden="true" outlineLevel="4">
      <c r="A18110" s="5" t="s">
        <v>35055</v>
      </c>
      <c r="B18110" s="5"/>
      <c r="C18110" s="5"/>
      <c r="D18110" s="5"/>
      <c r="E18110" s="5"/>
      <c r="F18110" s="5"/>
      <c r="G18110" s="5"/>
    </row>
    <row r="18111" spans="1:26" customHeight="1" ht="54" hidden="true" outlineLevel="4">
      <c r="A18111" s="2" t="s">
        <v>35056</v>
      </c>
      <c r="B18111" s="3" t="s">
        <v>35057</v>
      </c>
      <c r="C18111" s="2"/>
      <c r="D18111" s="2" t="s">
        <v>16</v>
      </c>
      <c r="E18111" s="4">
        <f>100.00*(1-Z1%)</f>
        <v>100</v>
      </c>
      <c r="F18111" s="2">
        <v>145</v>
      </c>
      <c r="G18111" s="2"/>
    </row>
    <row r="18112" spans="1:26" customHeight="1" ht="54" hidden="true" outlineLevel="4">
      <c r="A18112" s="2" t="s">
        <v>35058</v>
      </c>
      <c r="B18112" s="3" t="s">
        <v>35059</v>
      </c>
      <c r="C18112" s="2"/>
      <c r="D18112" s="2" t="s">
        <v>16</v>
      </c>
      <c r="E18112" s="4">
        <f>120.00*(1-Z1%)</f>
        <v>120</v>
      </c>
      <c r="F18112" s="2">
        <v>28</v>
      </c>
      <c r="G18112" s="2"/>
    </row>
    <row r="18113" spans="1:26" customHeight="1" ht="36" hidden="true" outlineLevel="4">
      <c r="A18113" s="2" t="s">
        <v>35060</v>
      </c>
      <c r="B18113" s="3" t="s">
        <v>35061</v>
      </c>
      <c r="C18113" s="2"/>
      <c r="D18113" s="2" t="s">
        <v>16</v>
      </c>
      <c r="E18113" s="4">
        <f>235.00*(1-Z1%)</f>
        <v>235</v>
      </c>
      <c r="F18113" s="2">
        <v>43</v>
      </c>
      <c r="G18113" s="2"/>
    </row>
    <row r="18114" spans="1:26" customHeight="1" ht="36" hidden="true" outlineLevel="4">
      <c r="A18114" s="2" t="s">
        <v>35062</v>
      </c>
      <c r="B18114" s="3" t="s">
        <v>35063</v>
      </c>
      <c r="C18114" s="2"/>
      <c r="D18114" s="2" t="s">
        <v>16</v>
      </c>
      <c r="E18114" s="4">
        <f>300.00*(1-Z1%)</f>
        <v>300</v>
      </c>
      <c r="F18114" s="2">
        <v>12</v>
      </c>
      <c r="G18114" s="2"/>
    </row>
    <row r="18115" spans="1:26" customHeight="1" ht="36" hidden="true" outlineLevel="4">
      <c r="A18115" s="2" t="s">
        <v>35064</v>
      </c>
      <c r="B18115" s="3" t="s">
        <v>35065</v>
      </c>
      <c r="C18115" s="2"/>
      <c r="D18115" s="2" t="s">
        <v>16</v>
      </c>
      <c r="E18115" s="4">
        <f>480.00*(1-Z1%)</f>
        <v>480</v>
      </c>
      <c r="F18115" s="2">
        <v>20</v>
      </c>
      <c r="G18115" s="2"/>
    </row>
    <row r="18116" spans="1:26" customHeight="1" ht="36" hidden="true" outlineLevel="4">
      <c r="A18116" s="2" t="s">
        <v>35066</v>
      </c>
      <c r="B18116" s="3" t="s">
        <v>35067</v>
      </c>
      <c r="C18116" s="2"/>
      <c r="D18116" s="2" t="s">
        <v>16</v>
      </c>
      <c r="E18116" s="4">
        <f>485.00*(1-Z1%)</f>
        <v>485</v>
      </c>
      <c r="F18116" s="2">
        <v>9</v>
      </c>
      <c r="G18116" s="2"/>
    </row>
    <row r="18117" spans="1:26" customHeight="1" ht="36" hidden="true" outlineLevel="4">
      <c r="A18117" s="2" t="s">
        <v>35068</v>
      </c>
      <c r="B18117" s="3" t="s">
        <v>35069</v>
      </c>
      <c r="C18117" s="2"/>
      <c r="D18117" s="2" t="s">
        <v>16</v>
      </c>
      <c r="E18117" s="4">
        <f>110.00*(1-Z1%)</f>
        <v>110</v>
      </c>
      <c r="F18117" s="2">
        <v>27</v>
      </c>
      <c r="G18117" s="2"/>
    </row>
    <row r="18118" spans="1:26" customHeight="1" ht="36" hidden="true" outlineLevel="4">
      <c r="A18118" s="2" t="s">
        <v>35070</v>
      </c>
      <c r="B18118" s="3" t="s">
        <v>35071</v>
      </c>
      <c r="C18118" s="2"/>
      <c r="D18118" s="2" t="s">
        <v>16</v>
      </c>
      <c r="E18118" s="4">
        <f>120.00*(1-Z1%)</f>
        <v>120</v>
      </c>
      <c r="F18118" s="2">
        <v>42</v>
      </c>
      <c r="G18118" s="2"/>
    </row>
    <row r="18119" spans="1:26" customHeight="1" ht="36" hidden="true" outlineLevel="4">
      <c r="A18119" s="2" t="s">
        <v>35072</v>
      </c>
      <c r="B18119" s="3" t="s">
        <v>35073</v>
      </c>
      <c r="C18119" s="2"/>
      <c r="D18119" s="2" t="s">
        <v>16</v>
      </c>
      <c r="E18119" s="4">
        <f>120.00*(1-Z1%)</f>
        <v>120</v>
      </c>
      <c r="F18119" s="2">
        <v>52</v>
      </c>
      <c r="G18119" s="2"/>
    </row>
    <row r="18120" spans="1:26" customHeight="1" ht="36" hidden="true" outlineLevel="4">
      <c r="A18120" s="2" t="s">
        <v>35074</v>
      </c>
      <c r="B18120" s="3" t="s">
        <v>35075</v>
      </c>
      <c r="C18120" s="2"/>
      <c r="D18120" s="2" t="s">
        <v>16</v>
      </c>
      <c r="E18120" s="4">
        <f>150.00*(1-Z1%)</f>
        <v>150</v>
      </c>
      <c r="F18120" s="2">
        <v>45</v>
      </c>
      <c r="G18120" s="2"/>
    </row>
    <row r="18121" spans="1:26" customHeight="1" ht="36" hidden="true" outlineLevel="4">
      <c r="A18121" s="2" t="s">
        <v>35076</v>
      </c>
      <c r="B18121" s="3" t="s">
        <v>35077</v>
      </c>
      <c r="C18121" s="2"/>
      <c r="D18121" s="2" t="s">
        <v>16</v>
      </c>
      <c r="E18121" s="4">
        <f>120.00*(1-Z1%)</f>
        <v>120</v>
      </c>
      <c r="F18121" s="2">
        <v>128</v>
      </c>
      <c r="G18121" s="2"/>
    </row>
    <row r="18122" spans="1:26" customHeight="1" ht="36" hidden="true" outlineLevel="4">
      <c r="A18122" s="2" t="s">
        <v>35078</v>
      </c>
      <c r="B18122" s="3" t="s">
        <v>35079</v>
      </c>
      <c r="C18122" s="2"/>
      <c r="D18122" s="2" t="s">
        <v>16</v>
      </c>
      <c r="E18122" s="4">
        <f>135.00*(1-Z1%)</f>
        <v>135</v>
      </c>
      <c r="F18122" s="2">
        <v>146</v>
      </c>
      <c r="G18122" s="2"/>
    </row>
    <row r="18123" spans="1:26" customHeight="1" ht="36" hidden="true" outlineLevel="4">
      <c r="A18123" s="2" t="s">
        <v>35080</v>
      </c>
      <c r="B18123" s="3" t="s">
        <v>35081</v>
      </c>
      <c r="C18123" s="2"/>
      <c r="D18123" s="2" t="s">
        <v>16</v>
      </c>
      <c r="E18123" s="4">
        <f>130.00*(1-Z1%)</f>
        <v>130</v>
      </c>
      <c r="F18123" s="2">
        <v>108</v>
      </c>
      <c r="G18123" s="2"/>
    </row>
    <row r="18124" spans="1:26" customHeight="1" ht="36" hidden="true" outlineLevel="4">
      <c r="A18124" s="2" t="s">
        <v>35082</v>
      </c>
      <c r="B18124" s="3" t="s">
        <v>35083</v>
      </c>
      <c r="C18124" s="2"/>
      <c r="D18124" s="2" t="s">
        <v>16</v>
      </c>
      <c r="E18124" s="4">
        <f>130.00*(1-Z1%)</f>
        <v>130</v>
      </c>
      <c r="F18124" s="2">
        <v>179</v>
      </c>
      <c r="G18124" s="2"/>
    </row>
    <row r="18125" spans="1:26" customHeight="1" ht="36" hidden="true" outlineLevel="4">
      <c r="A18125" s="2" t="s">
        <v>35084</v>
      </c>
      <c r="B18125" s="3" t="s">
        <v>35085</v>
      </c>
      <c r="C18125" s="2"/>
      <c r="D18125" s="2" t="s">
        <v>16</v>
      </c>
      <c r="E18125" s="4">
        <f>150.00*(1-Z1%)</f>
        <v>150</v>
      </c>
      <c r="F18125" s="2">
        <v>100</v>
      </c>
      <c r="G18125" s="2"/>
    </row>
    <row r="18126" spans="1:26" customHeight="1" ht="36" hidden="true" outlineLevel="4">
      <c r="A18126" s="2" t="s">
        <v>35086</v>
      </c>
      <c r="B18126" s="3" t="s">
        <v>35087</v>
      </c>
      <c r="C18126" s="2"/>
      <c r="D18126" s="2" t="s">
        <v>16</v>
      </c>
      <c r="E18126" s="4">
        <f>150.00*(1-Z1%)</f>
        <v>150</v>
      </c>
      <c r="F18126" s="2">
        <v>76</v>
      </c>
      <c r="G18126" s="2"/>
    </row>
    <row r="18127" spans="1:26" customHeight="1" ht="36" hidden="true" outlineLevel="4">
      <c r="A18127" s="2" t="s">
        <v>35088</v>
      </c>
      <c r="B18127" s="3" t="s">
        <v>35089</v>
      </c>
      <c r="C18127" s="2"/>
      <c r="D18127" s="2" t="s">
        <v>16</v>
      </c>
      <c r="E18127" s="4">
        <f>150.00*(1-Z1%)</f>
        <v>150</v>
      </c>
      <c r="F18127" s="2">
        <v>76</v>
      </c>
      <c r="G18127" s="2"/>
    </row>
    <row r="18128" spans="1:26" customHeight="1" ht="36" hidden="true" outlineLevel="4">
      <c r="A18128" s="2" t="s">
        <v>35090</v>
      </c>
      <c r="B18128" s="3" t="s">
        <v>35091</v>
      </c>
      <c r="C18128" s="2"/>
      <c r="D18128" s="2" t="s">
        <v>16</v>
      </c>
      <c r="E18128" s="4">
        <f>180.00*(1-Z1%)</f>
        <v>180</v>
      </c>
      <c r="F18128" s="2">
        <v>4</v>
      </c>
      <c r="G18128" s="2"/>
    </row>
    <row r="18129" spans="1:26" customHeight="1" ht="35" hidden="true" outlineLevel="3">
      <c r="A18129" s="5" t="s">
        <v>35092</v>
      </c>
      <c r="B18129" s="5"/>
      <c r="C18129" s="5"/>
      <c r="D18129" s="5"/>
      <c r="E18129" s="5"/>
      <c r="F18129" s="5"/>
      <c r="G18129" s="5"/>
    </row>
    <row r="18130" spans="1:26" customHeight="1" ht="18" hidden="true" outlineLevel="3">
      <c r="A18130" s="2" t="s">
        <v>35093</v>
      </c>
      <c r="B18130" s="3" t="s">
        <v>35094</v>
      </c>
      <c r="C18130" s="2"/>
      <c r="D18130" s="2" t="s">
        <v>16</v>
      </c>
      <c r="E18130" s="4">
        <f>57.00*(1-Z1%)</f>
        <v>57</v>
      </c>
      <c r="F18130" s="2">
        <v>126</v>
      </c>
      <c r="G18130" s="2"/>
    </row>
    <row r="18131" spans="1:26" customHeight="1" ht="18" hidden="true" outlineLevel="3">
      <c r="A18131" s="2" t="s">
        <v>35095</v>
      </c>
      <c r="B18131" s="3" t="s">
        <v>35096</v>
      </c>
      <c r="C18131" s="2"/>
      <c r="D18131" s="2" t="s">
        <v>16</v>
      </c>
      <c r="E18131" s="4">
        <f>88.00*(1-Z1%)</f>
        <v>88</v>
      </c>
      <c r="F18131" s="2">
        <v>172</v>
      </c>
      <c r="G18131" s="2"/>
    </row>
    <row r="18132" spans="1:26" customHeight="1" ht="18" hidden="true" outlineLevel="3">
      <c r="A18132" s="2" t="s">
        <v>35097</v>
      </c>
      <c r="B18132" s="3" t="s">
        <v>35098</v>
      </c>
      <c r="C18132" s="2"/>
      <c r="D18132" s="2" t="s">
        <v>16</v>
      </c>
      <c r="E18132" s="4">
        <f>122.00*(1-Z1%)</f>
        <v>122</v>
      </c>
      <c r="F18132" s="2">
        <v>95</v>
      </c>
      <c r="G18132" s="2"/>
    </row>
    <row r="18133" spans="1:26" customHeight="1" ht="18" hidden="true" outlineLevel="3">
      <c r="A18133" s="2" t="s">
        <v>35099</v>
      </c>
      <c r="B18133" s="3" t="s">
        <v>35100</v>
      </c>
      <c r="C18133" s="2"/>
      <c r="D18133" s="2" t="s">
        <v>16</v>
      </c>
      <c r="E18133" s="4">
        <f>85.00*(1-Z1%)</f>
        <v>85</v>
      </c>
      <c r="F18133" s="2">
        <v>134</v>
      </c>
      <c r="G18133" s="2"/>
    </row>
    <row r="18134" spans="1:26" customHeight="1" ht="18" hidden="true" outlineLevel="3">
      <c r="A18134" s="2" t="s">
        <v>35101</v>
      </c>
      <c r="B18134" s="3" t="s">
        <v>35102</v>
      </c>
      <c r="C18134" s="2"/>
      <c r="D18134" s="2" t="s">
        <v>16</v>
      </c>
      <c r="E18134" s="4">
        <f>130.00*(1-Z1%)</f>
        <v>130</v>
      </c>
      <c r="F18134" s="2">
        <v>86</v>
      </c>
      <c r="G18134" s="2"/>
    </row>
    <row r="18135" spans="1:26" customHeight="1" ht="18" hidden="true" outlineLevel="3">
      <c r="A18135" s="2" t="s">
        <v>35103</v>
      </c>
      <c r="B18135" s="3" t="s">
        <v>35104</v>
      </c>
      <c r="C18135" s="2"/>
      <c r="D18135" s="2" t="s">
        <v>16</v>
      </c>
      <c r="E18135" s="4">
        <f>186.00*(1-Z1%)</f>
        <v>186</v>
      </c>
      <c r="F18135" s="2">
        <v>55</v>
      </c>
      <c r="G18135" s="2"/>
    </row>
    <row r="18136" spans="1:26" customHeight="1" ht="18" hidden="true" outlineLevel="3">
      <c r="A18136" s="2" t="s">
        <v>35105</v>
      </c>
      <c r="B18136" s="3" t="s">
        <v>35106</v>
      </c>
      <c r="C18136" s="2"/>
      <c r="D18136" s="2" t="s">
        <v>16</v>
      </c>
      <c r="E18136" s="4">
        <f>280.00*(1-Z1%)</f>
        <v>280</v>
      </c>
      <c r="F18136" s="2">
        <v>9</v>
      </c>
      <c r="G18136" s="2"/>
    </row>
    <row r="18137" spans="1:26" customHeight="1" ht="18" hidden="true" outlineLevel="3">
      <c r="A18137" s="2" t="s">
        <v>35107</v>
      </c>
      <c r="B18137" s="3" t="s">
        <v>35108</v>
      </c>
      <c r="C18137" s="2"/>
      <c r="D18137" s="2" t="s">
        <v>16</v>
      </c>
      <c r="E18137" s="4">
        <f>107.00*(1-Z1%)</f>
        <v>107</v>
      </c>
      <c r="F18137" s="2">
        <v>51</v>
      </c>
      <c r="G18137" s="2"/>
    </row>
    <row r="18138" spans="1:26" customHeight="1" ht="18" hidden="true" outlineLevel="3">
      <c r="A18138" s="2" t="s">
        <v>35109</v>
      </c>
      <c r="B18138" s="3" t="s">
        <v>35110</v>
      </c>
      <c r="C18138" s="2"/>
      <c r="D18138" s="2" t="s">
        <v>16</v>
      </c>
      <c r="E18138" s="4">
        <f>173.00*(1-Z1%)</f>
        <v>173</v>
      </c>
      <c r="F18138" s="2">
        <v>85</v>
      </c>
      <c r="G18138" s="2"/>
    </row>
    <row r="18139" spans="1:26" customHeight="1" ht="18" hidden="true" outlineLevel="3">
      <c r="A18139" s="2" t="s">
        <v>35111</v>
      </c>
      <c r="B18139" s="3" t="s">
        <v>35112</v>
      </c>
      <c r="C18139" s="2"/>
      <c r="D18139" s="2" t="s">
        <v>16</v>
      </c>
      <c r="E18139" s="4">
        <f>190.00*(1-Z1%)</f>
        <v>190</v>
      </c>
      <c r="F18139" s="2">
        <v>19</v>
      </c>
      <c r="G18139" s="2"/>
    </row>
    <row r="18140" spans="1:26" customHeight="1" ht="35" hidden="true" outlineLevel="3">
      <c r="A18140" s="5" t="s">
        <v>35113</v>
      </c>
      <c r="B18140" s="5"/>
      <c r="C18140" s="5"/>
      <c r="D18140" s="5"/>
      <c r="E18140" s="5"/>
      <c r="F18140" s="5"/>
      <c r="G18140" s="5"/>
    </row>
    <row r="18141" spans="1:26" customHeight="1" ht="18" hidden="true" outlineLevel="3">
      <c r="A18141" s="2" t="s">
        <v>35114</v>
      </c>
      <c r="B18141" s="3" t="s">
        <v>35115</v>
      </c>
      <c r="C18141" s="2"/>
      <c r="D18141" s="2" t="s">
        <v>16</v>
      </c>
      <c r="E18141" s="4">
        <f>280.00*(1-Z1%)</f>
        <v>280</v>
      </c>
      <c r="F18141" s="2">
        <v>67</v>
      </c>
      <c r="G18141" s="2"/>
    </row>
    <row r="18142" spans="1:26" customHeight="1" ht="18" hidden="true" outlineLevel="3">
      <c r="A18142" s="2" t="s">
        <v>35116</v>
      </c>
      <c r="B18142" s="3" t="s">
        <v>35117</v>
      </c>
      <c r="C18142" s="2"/>
      <c r="D18142" s="2" t="s">
        <v>16</v>
      </c>
      <c r="E18142" s="4">
        <f>390.00*(1-Z1%)</f>
        <v>390</v>
      </c>
      <c r="F18142" s="2">
        <v>41</v>
      </c>
      <c r="G18142" s="2"/>
    </row>
    <row r="18143" spans="1:26" customHeight="1" ht="18" hidden="true" outlineLevel="3">
      <c r="A18143" s="2" t="s">
        <v>35118</v>
      </c>
      <c r="B18143" s="3" t="s">
        <v>35119</v>
      </c>
      <c r="C18143" s="2"/>
      <c r="D18143" s="2" t="s">
        <v>16</v>
      </c>
      <c r="E18143" s="4">
        <f>47.00*(1-Z1%)</f>
        <v>47</v>
      </c>
      <c r="F18143" s="2">
        <v>120</v>
      </c>
      <c r="G18143" s="2"/>
    </row>
    <row r="18144" spans="1:26" customHeight="1" ht="18" hidden="true" outlineLevel="3">
      <c r="A18144" s="2" t="s">
        <v>35120</v>
      </c>
      <c r="B18144" s="3" t="s">
        <v>35121</v>
      </c>
      <c r="C18144" s="2"/>
      <c r="D18144" s="2" t="s">
        <v>16</v>
      </c>
      <c r="E18144" s="4">
        <f>50.00*(1-Z1%)</f>
        <v>50</v>
      </c>
      <c r="F18144" s="2">
        <v>143</v>
      </c>
      <c r="G18144" s="2"/>
    </row>
    <row r="18145" spans="1:26" customHeight="1" ht="18" hidden="true" outlineLevel="3">
      <c r="A18145" s="2" t="s">
        <v>35122</v>
      </c>
      <c r="B18145" s="3" t="s">
        <v>35123</v>
      </c>
      <c r="C18145" s="2"/>
      <c r="D18145" s="2" t="s">
        <v>16</v>
      </c>
      <c r="E18145" s="4">
        <f>69.00*(1-Z1%)</f>
        <v>69</v>
      </c>
      <c r="F18145" s="2">
        <v>75</v>
      </c>
      <c r="G18145" s="2"/>
    </row>
    <row r="18146" spans="1:26" customHeight="1" ht="18" hidden="true" outlineLevel="3">
      <c r="A18146" s="2" t="s">
        <v>35124</v>
      </c>
      <c r="B18146" s="3" t="s">
        <v>35125</v>
      </c>
      <c r="C18146" s="2"/>
      <c r="D18146" s="2" t="s">
        <v>16</v>
      </c>
      <c r="E18146" s="4">
        <f>100.00*(1-Z1%)</f>
        <v>100</v>
      </c>
      <c r="F18146" s="2">
        <v>61</v>
      </c>
      <c r="G18146" s="2"/>
    </row>
    <row r="18147" spans="1:26" customHeight="1" ht="18" hidden="true" outlineLevel="3">
      <c r="A18147" s="2" t="s">
        <v>35126</v>
      </c>
      <c r="B18147" s="3" t="s">
        <v>35127</v>
      </c>
      <c r="C18147" s="2"/>
      <c r="D18147" s="2" t="s">
        <v>16</v>
      </c>
      <c r="E18147" s="4">
        <f>87.00*(1-Z1%)</f>
        <v>87</v>
      </c>
      <c r="F18147" s="2">
        <v>154</v>
      </c>
      <c r="G18147" s="2"/>
    </row>
    <row r="18148" spans="1:26" customHeight="1" ht="18" hidden="true" outlineLevel="3">
      <c r="A18148" s="2" t="s">
        <v>35128</v>
      </c>
      <c r="B18148" s="3" t="s">
        <v>35129</v>
      </c>
      <c r="C18148" s="2"/>
      <c r="D18148" s="2" t="s">
        <v>16</v>
      </c>
      <c r="E18148" s="4">
        <f>133.00*(1-Z1%)</f>
        <v>133</v>
      </c>
      <c r="F18148" s="2">
        <v>142</v>
      </c>
      <c r="G18148" s="2"/>
    </row>
    <row r="18149" spans="1:26" customHeight="1" ht="18" hidden="true" outlineLevel="3">
      <c r="A18149" s="2" t="s">
        <v>35130</v>
      </c>
      <c r="B18149" s="3" t="s">
        <v>35131</v>
      </c>
      <c r="C18149" s="2"/>
      <c r="D18149" s="2" t="s">
        <v>16</v>
      </c>
      <c r="E18149" s="4">
        <f>150.00*(1-Z1%)</f>
        <v>150</v>
      </c>
      <c r="F18149" s="2">
        <v>9</v>
      </c>
      <c r="G18149" s="2"/>
    </row>
    <row r="18150" spans="1:26" customHeight="1" ht="35" hidden="true" outlineLevel="3">
      <c r="A18150" s="5" t="s">
        <v>35132</v>
      </c>
      <c r="B18150" s="5"/>
      <c r="C18150" s="5"/>
      <c r="D18150" s="5"/>
      <c r="E18150" s="5"/>
      <c r="F18150" s="5"/>
      <c r="G18150" s="5"/>
    </row>
    <row r="18151" spans="1:26" customHeight="1" ht="36" hidden="true" outlineLevel="3">
      <c r="A18151" s="2" t="s">
        <v>35133</v>
      </c>
      <c r="B18151" s="3" t="s">
        <v>35134</v>
      </c>
      <c r="C18151" s="2"/>
      <c r="D18151" s="2" t="s">
        <v>16</v>
      </c>
      <c r="E18151" s="4">
        <f>100.00*(1-Z1%)</f>
        <v>100</v>
      </c>
      <c r="F18151" s="2">
        <v>10</v>
      </c>
      <c r="G18151" s="2"/>
    </row>
    <row r="18152" spans="1:26" customHeight="1" ht="36" hidden="true" outlineLevel="3">
      <c r="A18152" s="2" t="s">
        <v>35135</v>
      </c>
      <c r="B18152" s="3" t="s">
        <v>35136</v>
      </c>
      <c r="C18152" s="2"/>
      <c r="D18152" s="2" t="s">
        <v>16</v>
      </c>
      <c r="E18152" s="4">
        <f>120.00*(1-Z1%)</f>
        <v>120</v>
      </c>
      <c r="F18152" s="2">
        <v>53</v>
      </c>
      <c r="G18152" s="2"/>
    </row>
    <row r="18153" spans="1:26" customHeight="1" ht="36" hidden="true" outlineLevel="3">
      <c r="A18153" s="2" t="s">
        <v>35137</v>
      </c>
      <c r="B18153" s="3" t="s">
        <v>35138</v>
      </c>
      <c r="C18153" s="2"/>
      <c r="D18153" s="2" t="s">
        <v>16</v>
      </c>
      <c r="E18153" s="4">
        <f>140.00*(1-Z1%)</f>
        <v>140</v>
      </c>
      <c r="F18153" s="2">
        <v>46</v>
      </c>
      <c r="G18153" s="2"/>
    </row>
    <row r="18154" spans="1:26" customHeight="1" ht="35" hidden="true" outlineLevel="3">
      <c r="A18154" s="5" t="s">
        <v>35139</v>
      </c>
      <c r="B18154" s="5"/>
      <c r="C18154" s="5"/>
      <c r="D18154" s="5"/>
      <c r="E18154" s="5"/>
      <c r="F18154" s="5"/>
      <c r="G18154" s="5"/>
    </row>
    <row r="18155" spans="1:26" customHeight="1" ht="18" hidden="true" outlineLevel="3">
      <c r="A18155" s="2" t="s">
        <v>35140</v>
      </c>
      <c r="B18155" s="3" t="s">
        <v>35141</v>
      </c>
      <c r="C18155" s="2"/>
      <c r="D18155" s="2" t="s">
        <v>16</v>
      </c>
      <c r="E18155" s="4">
        <f>10.00*(1-Z1%)</f>
        <v>10</v>
      </c>
      <c r="F18155" s="2">
        <v>72</v>
      </c>
      <c r="G18155" s="2"/>
    </row>
    <row r="18156" spans="1:26" customHeight="1" ht="18" hidden="true" outlineLevel="3">
      <c r="A18156" s="2" t="s">
        <v>35142</v>
      </c>
      <c r="B18156" s="3" t="s">
        <v>35143</v>
      </c>
      <c r="C18156" s="2"/>
      <c r="D18156" s="2" t="s">
        <v>16</v>
      </c>
      <c r="E18156" s="4">
        <f>16.00*(1-Z1%)</f>
        <v>16</v>
      </c>
      <c r="F18156" s="2">
        <v>136</v>
      </c>
      <c r="G18156" s="2"/>
    </row>
    <row r="18157" spans="1:26" customHeight="1" ht="18" hidden="true" outlineLevel="3">
      <c r="A18157" s="2" t="s">
        <v>35144</v>
      </c>
      <c r="B18157" s="3" t="s">
        <v>35145</v>
      </c>
      <c r="C18157" s="2"/>
      <c r="D18157" s="2" t="s">
        <v>16</v>
      </c>
      <c r="E18157" s="4">
        <f>15.00*(1-Z1%)</f>
        <v>15</v>
      </c>
      <c r="F18157" s="2">
        <v>40</v>
      </c>
      <c r="G18157" s="2"/>
    </row>
    <row r="18158" spans="1:26" customHeight="1" ht="18" hidden="true" outlineLevel="3">
      <c r="A18158" s="2" t="s">
        <v>35146</v>
      </c>
      <c r="B18158" s="3" t="s">
        <v>35147</v>
      </c>
      <c r="C18158" s="2"/>
      <c r="D18158" s="2" t="s">
        <v>16</v>
      </c>
      <c r="E18158" s="4">
        <f>19.00*(1-Z1%)</f>
        <v>19</v>
      </c>
      <c r="F18158" s="2">
        <v>140</v>
      </c>
      <c r="G18158" s="2"/>
    </row>
    <row r="18159" spans="1:26" customHeight="1" ht="18" hidden="true" outlineLevel="3">
      <c r="A18159" s="2" t="s">
        <v>35148</v>
      </c>
      <c r="B18159" s="3" t="s">
        <v>35149</v>
      </c>
      <c r="C18159" s="2"/>
      <c r="D18159" s="2" t="s">
        <v>16</v>
      </c>
      <c r="E18159" s="4">
        <f>28.00*(1-Z1%)</f>
        <v>28</v>
      </c>
      <c r="F18159" s="2">
        <v>146</v>
      </c>
      <c r="G18159" s="2"/>
    </row>
    <row r="18160" spans="1:26" customHeight="1" ht="18" hidden="true" outlineLevel="3">
      <c r="A18160" s="2" t="s">
        <v>35150</v>
      </c>
      <c r="B18160" s="3" t="s">
        <v>35151</v>
      </c>
      <c r="C18160" s="2"/>
      <c r="D18160" s="2" t="s">
        <v>16</v>
      </c>
      <c r="E18160" s="4">
        <f>140.00*(1-Z1%)</f>
        <v>140</v>
      </c>
      <c r="F18160" s="2">
        <v>37</v>
      </c>
      <c r="G18160" s="2"/>
    </row>
    <row r="18161" spans="1:26" customHeight="1" ht="18" hidden="true" outlineLevel="3">
      <c r="A18161" s="2" t="s">
        <v>35152</v>
      </c>
      <c r="B18161" s="3" t="s">
        <v>35153</v>
      </c>
      <c r="C18161" s="2"/>
      <c r="D18161" s="2" t="s">
        <v>16</v>
      </c>
      <c r="E18161" s="4">
        <f>63.00*(1-Z1%)</f>
        <v>63</v>
      </c>
      <c r="F18161" s="2">
        <v>77</v>
      </c>
      <c r="G18161" s="2"/>
    </row>
    <row r="18162" spans="1:26" customHeight="1" ht="18" hidden="true" outlineLevel="3">
      <c r="A18162" s="2" t="s">
        <v>35154</v>
      </c>
      <c r="B18162" s="3" t="s">
        <v>35155</v>
      </c>
      <c r="C18162" s="2"/>
      <c r="D18162" s="2" t="s">
        <v>16</v>
      </c>
      <c r="E18162" s="4">
        <f>80.00*(1-Z1%)</f>
        <v>80</v>
      </c>
      <c r="F18162" s="2">
        <v>43</v>
      </c>
      <c r="G18162" s="2"/>
    </row>
    <row r="18163" spans="1:26" customHeight="1" ht="18" hidden="true" outlineLevel="3">
      <c r="A18163" s="2" t="s">
        <v>35156</v>
      </c>
      <c r="B18163" s="3" t="s">
        <v>35157</v>
      </c>
      <c r="C18163" s="2"/>
      <c r="D18163" s="2" t="s">
        <v>16</v>
      </c>
      <c r="E18163" s="4">
        <f>40.00*(1-Z1%)</f>
        <v>40</v>
      </c>
      <c r="F18163" s="2">
        <v>108</v>
      </c>
      <c r="G18163" s="2"/>
    </row>
    <row r="18164" spans="1:26" customHeight="1" ht="18" hidden="true" outlineLevel="3">
      <c r="A18164" s="2" t="s">
        <v>35158</v>
      </c>
      <c r="B18164" s="3" t="s">
        <v>35159</v>
      </c>
      <c r="C18164" s="2"/>
      <c r="D18164" s="2" t="s">
        <v>16</v>
      </c>
      <c r="E18164" s="4">
        <f>40.00*(1-Z1%)</f>
        <v>40</v>
      </c>
      <c r="F18164" s="2">
        <v>100</v>
      </c>
      <c r="G18164" s="2"/>
    </row>
    <row r="18165" spans="1:26" customHeight="1" ht="18" hidden="true" outlineLevel="3">
      <c r="A18165" s="2" t="s">
        <v>35160</v>
      </c>
      <c r="B18165" s="3" t="s">
        <v>35161</v>
      </c>
      <c r="C18165" s="2"/>
      <c r="D18165" s="2" t="s">
        <v>16</v>
      </c>
      <c r="E18165" s="4">
        <f>12.00*(1-Z1%)</f>
        <v>12</v>
      </c>
      <c r="F18165" s="2">
        <v>127</v>
      </c>
      <c r="G18165" s="2"/>
    </row>
    <row r="18166" spans="1:26" customHeight="1" ht="18" hidden="true" outlineLevel="3">
      <c r="A18166" s="2" t="s">
        <v>35162</v>
      </c>
      <c r="B18166" s="3" t="s">
        <v>35163</v>
      </c>
      <c r="C18166" s="2"/>
      <c r="D18166" s="2" t="s">
        <v>16</v>
      </c>
      <c r="E18166" s="4">
        <f>12.00*(1-Z1%)</f>
        <v>12</v>
      </c>
      <c r="F18166" s="2">
        <v>11</v>
      </c>
      <c r="G18166" s="2"/>
    </row>
    <row r="18167" spans="1:26" customHeight="1" ht="18" hidden="true" outlineLevel="3">
      <c r="A18167" s="2" t="s">
        <v>35164</v>
      </c>
      <c r="B18167" s="3" t="s">
        <v>35165</v>
      </c>
      <c r="C18167" s="2"/>
      <c r="D18167" s="2" t="s">
        <v>16</v>
      </c>
      <c r="E18167" s="4">
        <f>12.00*(1-Z1%)</f>
        <v>12</v>
      </c>
      <c r="F18167" s="2">
        <v>27</v>
      </c>
      <c r="G18167" s="2"/>
    </row>
    <row r="18168" spans="1:26" customHeight="1" ht="18" hidden="true" outlineLevel="3">
      <c r="A18168" s="2" t="s">
        <v>35166</v>
      </c>
      <c r="B18168" s="3" t="s">
        <v>35167</v>
      </c>
      <c r="C18168" s="2"/>
      <c r="D18168" s="2" t="s">
        <v>16</v>
      </c>
      <c r="E18168" s="4">
        <f>17.00*(1-Z1%)</f>
        <v>17</v>
      </c>
      <c r="F18168" s="2">
        <v>23</v>
      </c>
      <c r="G18168" s="2"/>
    </row>
    <row r="18169" spans="1:26" customHeight="1" ht="18" hidden="true" outlineLevel="3">
      <c r="A18169" s="2" t="s">
        <v>35168</v>
      </c>
      <c r="B18169" s="3" t="s">
        <v>35169</v>
      </c>
      <c r="C18169" s="2"/>
      <c r="D18169" s="2" t="s">
        <v>16</v>
      </c>
      <c r="E18169" s="4">
        <f>20.00*(1-Z1%)</f>
        <v>20</v>
      </c>
      <c r="F18169" s="2">
        <v>58</v>
      </c>
      <c r="G18169" s="2"/>
    </row>
    <row r="18170" spans="1:26" customHeight="1" ht="18" hidden="true" outlineLevel="3">
      <c r="A18170" s="2" t="s">
        <v>35170</v>
      </c>
      <c r="B18170" s="3" t="s">
        <v>35171</v>
      </c>
      <c r="C18170" s="2"/>
      <c r="D18170" s="2" t="s">
        <v>16</v>
      </c>
      <c r="E18170" s="4">
        <f>20.00*(1-Z1%)</f>
        <v>20</v>
      </c>
      <c r="F18170" s="2">
        <v>19</v>
      </c>
      <c r="G18170" s="2"/>
    </row>
    <row r="18171" spans="1:26" customHeight="1" ht="18" hidden="true" outlineLevel="3">
      <c r="A18171" s="2" t="s">
        <v>35172</v>
      </c>
      <c r="B18171" s="3" t="s">
        <v>35173</v>
      </c>
      <c r="C18171" s="2"/>
      <c r="D18171" s="2" t="s">
        <v>16</v>
      </c>
      <c r="E18171" s="4">
        <f>20.00*(1-Z1%)</f>
        <v>20</v>
      </c>
      <c r="F18171" s="2">
        <v>55</v>
      </c>
      <c r="G18171" s="2"/>
    </row>
    <row r="18172" spans="1:26" customHeight="1" ht="18" hidden="true" outlineLevel="3">
      <c r="A18172" s="2" t="s">
        <v>35174</v>
      </c>
      <c r="B18172" s="3" t="s">
        <v>35175</v>
      </c>
      <c r="C18172" s="2"/>
      <c r="D18172" s="2" t="s">
        <v>16</v>
      </c>
      <c r="E18172" s="4">
        <f>25.00*(1-Z1%)</f>
        <v>25</v>
      </c>
      <c r="F18172" s="2">
        <v>16</v>
      </c>
      <c r="G18172" s="2"/>
    </row>
    <row r="18173" spans="1:26" customHeight="1" ht="18" hidden="true" outlineLevel="3">
      <c r="A18173" s="2" t="s">
        <v>35176</v>
      </c>
      <c r="B18173" s="3" t="s">
        <v>35177</v>
      </c>
      <c r="C18173" s="2"/>
      <c r="D18173" s="2" t="s">
        <v>16</v>
      </c>
      <c r="E18173" s="4">
        <f>35.00*(1-Z1%)</f>
        <v>35</v>
      </c>
      <c r="F18173" s="2">
        <v>30</v>
      </c>
      <c r="G18173" s="2"/>
    </row>
    <row r="18174" spans="1:26" customHeight="1" ht="18" hidden="true" outlineLevel="3">
      <c r="A18174" s="2" t="s">
        <v>35178</v>
      </c>
      <c r="B18174" s="3" t="s">
        <v>35179</v>
      </c>
      <c r="C18174" s="2"/>
      <c r="D18174" s="2" t="s">
        <v>16</v>
      </c>
      <c r="E18174" s="4">
        <f>35.00*(1-Z1%)</f>
        <v>35</v>
      </c>
      <c r="F18174" s="2">
        <v>29</v>
      </c>
      <c r="G18174" s="2"/>
    </row>
    <row r="18175" spans="1:26" customHeight="1" ht="18" hidden="true" outlineLevel="3">
      <c r="A18175" s="2" t="s">
        <v>35180</v>
      </c>
      <c r="B18175" s="3" t="s">
        <v>35181</v>
      </c>
      <c r="C18175" s="2"/>
      <c r="D18175" s="2" t="s">
        <v>16</v>
      </c>
      <c r="E18175" s="4">
        <f>35.00*(1-Z1%)</f>
        <v>35</v>
      </c>
      <c r="F18175" s="2">
        <v>49</v>
      </c>
      <c r="G18175" s="2"/>
    </row>
    <row r="18176" spans="1:26" customHeight="1" ht="18" hidden="true" outlineLevel="3">
      <c r="A18176" s="2" t="s">
        <v>35182</v>
      </c>
      <c r="B18176" s="3" t="s">
        <v>35183</v>
      </c>
      <c r="C18176" s="2"/>
      <c r="D18176" s="2" t="s">
        <v>16</v>
      </c>
      <c r="E18176" s="4">
        <f>35.00*(1-Z1%)</f>
        <v>35</v>
      </c>
      <c r="F18176" s="2">
        <v>27</v>
      </c>
      <c r="G18176" s="2"/>
    </row>
    <row r="18177" spans="1:26" customHeight="1" ht="18" hidden="true" outlineLevel="3">
      <c r="A18177" s="2" t="s">
        <v>35184</v>
      </c>
      <c r="B18177" s="3" t="s">
        <v>35185</v>
      </c>
      <c r="C18177" s="2"/>
      <c r="D18177" s="2" t="s">
        <v>16</v>
      </c>
      <c r="E18177" s="4">
        <f>55.00*(1-Z1%)</f>
        <v>55</v>
      </c>
      <c r="F18177" s="2">
        <v>82</v>
      </c>
      <c r="G18177" s="2"/>
    </row>
    <row r="18178" spans="1:26" customHeight="1" ht="18" hidden="true" outlineLevel="3">
      <c r="A18178" s="2" t="s">
        <v>35186</v>
      </c>
      <c r="B18178" s="3" t="s">
        <v>35187</v>
      </c>
      <c r="C18178" s="2"/>
      <c r="D18178" s="2" t="s">
        <v>16</v>
      </c>
      <c r="E18178" s="4">
        <f>85.00*(1-Z1%)</f>
        <v>85</v>
      </c>
      <c r="F18178" s="2">
        <v>66</v>
      </c>
      <c r="G18178" s="2"/>
    </row>
    <row r="18179" spans="1:26" customHeight="1" ht="35" hidden="true" outlineLevel="3">
      <c r="A18179" s="5" t="s">
        <v>35188</v>
      </c>
      <c r="B18179" s="5"/>
      <c r="C18179" s="5"/>
      <c r="D18179" s="5"/>
      <c r="E18179" s="5"/>
      <c r="F18179" s="5"/>
      <c r="G18179" s="5"/>
    </row>
    <row r="18180" spans="1:26" customHeight="1" ht="18" hidden="true" outlineLevel="3">
      <c r="A18180" s="2" t="s">
        <v>35189</v>
      </c>
      <c r="B18180" s="3" t="s">
        <v>35190</v>
      </c>
      <c r="C18180" s="2"/>
      <c r="D18180" s="2" t="s">
        <v>16</v>
      </c>
      <c r="E18180" s="4">
        <f>10.00*(1-Z1%)</f>
        <v>10</v>
      </c>
      <c r="F18180" s="2">
        <v>86</v>
      </c>
      <c r="G18180" s="2"/>
    </row>
    <row r="18181" spans="1:26" customHeight="1" ht="18" hidden="true" outlineLevel="3">
      <c r="A18181" s="2" t="s">
        <v>35191</v>
      </c>
      <c r="B18181" s="3" t="s">
        <v>35192</v>
      </c>
      <c r="C18181" s="2"/>
      <c r="D18181" s="2" t="s">
        <v>16</v>
      </c>
      <c r="E18181" s="4">
        <f>12.00*(1-Z1%)</f>
        <v>12</v>
      </c>
      <c r="F18181" s="2">
        <v>89</v>
      </c>
      <c r="G18181" s="2"/>
    </row>
    <row r="18182" spans="1:26" customHeight="1" ht="18" hidden="true" outlineLevel="3">
      <c r="A18182" s="2" t="s">
        <v>35193</v>
      </c>
      <c r="B18182" s="3" t="s">
        <v>35194</v>
      </c>
      <c r="C18182" s="2"/>
      <c r="D18182" s="2" t="s">
        <v>16</v>
      </c>
      <c r="E18182" s="4">
        <f>10.00*(1-Z1%)</f>
        <v>10</v>
      </c>
      <c r="F18182" s="2">
        <v>53</v>
      </c>
      <c r="G18182" s="2"/>
    </row>
    <row r="18183" spans="1:26" customHeight="1" ht="18" hidden="true" outlineLevel="3">
      <c r="A18183" s="2" t="s">
        <v>35195</v>
      </c>
      <c r="B18183" s="3" t="s">
        <v>35196</v>
      </c>
      <c r="C18183" s="2"/>
      <c r="D18183" s="2" t="s">
        <v>16</v>
      </c>
      <c r="E18183" s="4">
        <f>10.00*(1-Z1%)</f>
        <v>10</v>
      </c>
      <c r="F18183" s="2">
        <v>101</v>
      </c>
      <c r="G18183" s="2"/>
    </row>
    <row r="18184" spans="1:26" customHeight="1" ht="18" hidden="true" outlineLevel="3">
      <c r="A18184" s="2" t="s">
        <v>35197</v>
      </c>
      <c r="B18184" s="3" t="s">
        <v>35198</v>
      </c>
      <c r="C18184" s="2"/>
      <c r="D18184" s="2" t="s">
        <v>16</v>
      </c>
      <c r="E18184" s="4">
        <f>20.00*(1-Z1%)</f>
        <v>20</v>
      </c>
      <c r="F18184" s="2">
        <v>21</v>
      </c>
      <c r="G18184" s="2"/>
    </row>
    <row r="18185" spans="1:26" customHeight="1" ht="18" hidden="true" outlineLevel="3">
      <c r="A18185" s="2" t="s">
        <v>35199</v>
      </c>
      <c r="B18185" s="3" t="s">
        <v>35200</v>
      </c>
      <c r="C18185" s="2"/>
      <c r="D18185" s="2" t="s">
        <v>16</v>
      </c>
      <c r="E18185" s="4">
        <f>15.00*(1-Z1%)</f>
        <v>15</v>
      </c>
      <c r="F18185" s="2">
        <v>25</v>
      </c>
      <c r="G18185" s="2"/>
    </row>
    <row r="18186" spans="1:26" customHeight="1" ht="18" hidden="true" outlineLevel="3">
      <c r="A18186" s="2" t="s">
        <v>35201</v>
      </c>
      <c r="B18186" s="3" t="s">
        <v>35202</v>
      </c>
      <c r="C18186" s="2"/>
      <c r="D18186" s="2" t="s">
        <v>16</v>
      </c>
      <c r="E18186" s="4">
        <f>15.00*(1-Z1%)</f>
        <v>15</v>
      </c>
      <c r="F18186" s="2">
        <v>91</v>
      </c>
      <c r="G18186" s="2"/>
    </row>
    <row r="18187" spans="1:26" customHeight="1" ht="18" hidden="true" outlineLevel="3">
      <c r="A18187" s="2" t="s">
        <v>35203</v>
      </c>
      <c r="B18187" s="3" t="s">
        <v>35204</v>
      </c>
      <c r="C18187" s="2"/>
      <c r="D18187" s="2" t="s">
        <v>16</v>
      </c>
      <c r="E18187" s="4">
        <f>15.00*(1-Z1%)</f>
        <v>15</v>
      </c>
      <c r="F18187" s="2">
        <v>6</v>
      </c>
      <c r="G18187" s="2"/>
    </row>
    <row r="18188" spans="1:26" customHeight="1" ht="36" hidden="true" outlineLevel="3">
      <c r="A18188" s="2" t="s">
        <v>35205</v>
      </c>
      <c r="B18188" s="3" t="s">
        <v>35206</v>
      </c>
      <c r="C18188" s="2"/>
      <c r="D18188" s="2" t="s">
        <v>16</v>
      </c>
      <c r="E18188" s="4">
        <f>19.00*(1-Z1%)</f>
        <v>19</v>
      </c>
      <c r="F18188" s="2">
        <v>68</v>
      </c>
      <c r="G18188" s="2"/>
    </row>
    <row r="18189" spans="1:26" customHeight="1" ht="36" hidden="true" outlineLevel="3">
      <c r="A18189" s="2" t="s">
        <v>35207</v>
      </c>
      <c r="B18189" s="3" t="s">
        <v>35208</v>
      </c>
      <c r="C18189" s="2"/>
      <c r="D18189" s="2" t="s">
        <v>16</v>
      </c>
      <c r="E18189" s="4">
        <f>20.00*(1-Z1%)</f>
        <v>20</v>
      </c>
      <c r="F18189" s="2">
        <v>77</v>
      </c>
      <c r="G18189" s="2"/>
    </row>
    <row r="18190" spans="1:26" customHeight="1" ht="18" hidden="true" outlineLevel="3">
      <c r="A18190" s="2" t="s">
        <v>35209</v>
      </c>
      <c r="B18190" s="3" t="s">
        <v>35210</v>
      </c>
      <c r="C18190" s="2"/>
      <c r="D18190" s="2" t="s">
        <v>16</v>
      </c>
      <c r="E18190" s="4">
        <f>30.00*(1-Z1%)</f>
        <v>30</v>
      </c>
      <c r="F18190" s="2">
        <v>86</v>
      </c>
      <c r="G18190" s="2"/>
    </row>
    <row r="18191" spans="1:26" customHeight="1" ht="36" hidden="true" outlineLevel="3">
      <c r="A18191" s="2" t="s">
        <v>35211</v>
      </c>
      <c r="B18191" s="3" t="s">
        <v>35212</v>
      </c>
      <c r="C18191" s="2"/>
      <c r="D18191" s="2" t="s">
        <v>16</v>
      </c>
      <c r="E18191" s="4">
        <f>30.00*(1-Z1%)</f>
        <v>30</v>
      </c>
      <c r="F18191" s="2">
        <v>29</v>
      </c>
      <c r="G18191" s="2"/>
    </row>
    <row r="18192" spans="1:26" customHeight="1" ht="36" hidden="true" outlineLevel="3">
      <c r="A18192" s="2" t="s">
        <v>35213</v>
      </c>
      <c r="B18192" s="3" t="s">
        <v>35214</v>
      </c>
      <c r="C18192" s="2"/>
      <c r="D18192" s="2" t="s">
        <v>16</v>
      </c>
      <c r="E18192" s="4">
        <f>25.00*(1-Z1%)</f>
        <v>25</v>
      </c>
      <c r="F18192" s="2">
        <v>36</v>
      </c>
      <c r="G18192" s="2"/>
    </row>
    <row r="18193" spans="1:26" customHeight="1" ht="18" hidden="true" outlineLevel="3">
      <c r="A18193" s="2" t="s">
        <v>35215</v>
      </c>
      <c r="B18193" s="3" t="s">
        <v>35216</v>
      </c>
      <c r="C18193" s="2"/>
      <c r="D18193" s="2" t="s">
        <v>16</v>
      </c>
      <c r="E18193" s="4">
        <f>35.00*(1-Z1%)</f>
        <v>35</v>
      </c>
      <c r="F18193" s="2">
        <v>98</v>
      </c>
      <c r="G18193" s="2"/>
    </row>
    <row r="18194" spans="1:26" customHeight="1" ht="18" hidden="true" outlineLevel="3">
      <c r="A18194" s="2" t="s">
        <v>35217</v>
      </c>
      <c r="B18194" s="3" t="s">
        <v>35218</v>
      </c>
      <c r="C18194" s="2"/>
      <c r="D18194" s="2" t="s">
        <v>16</v>
      </c>
      <c r="E18194" s="4">
        <f>35.00*(1-Z1%)</f>
        <v>35</v>
      </c>
      <c r="F18194" s="2">
        <v>12</v>
      </c>
      <c r="G18194" s="2"/>
    </row>
    <row r="18195" spans="1:26" customHeight="1" ht="18" hidden="true" outlineLevel="3">
      <c r="A18195" s="2" t="s">
        <v>35219</v>
      </c>
      <c r="B18195" s="3" t="s">
        <v>35220</v>
      </c>
      <c r="C18195" s="2"/>
      <c r="D18195" s="2" t="s">
        <v>16</v>
      </c>
      <c r="E18195" s="4">
        <f>45.00*(1-Z1%)</f>
        <v>45</v>
      </c>
      <c r="F18195" s="2">
        <v>58</v>
      </c>
      <c r="G18195" s="2"/>
    </row>
    <row r="18196" spans="1:26" customHeight="1" ht="18" hidden="true" outlineLevel="3">
      <c r="A18196" s="2" t="s">
        <v>35221</v>
      </c>
      <c r="B18196" s="3" t="s">
        <v>35222</v>
      </c>
      <c r="C18196" s="2"/>
      <c r="D18196" s="2" t="s">
        <v>16</v>
      </c>
      <c r="E18196" s="4">
        <f>30.00*(1-Z1%)</f>
        <v>30</v>
      </c>
      <c r="F18196" s="2">
        <v>54</v>
      </c>
      <c r="G18196" s="2"/>
    </row>
    <row r="18197" spans="1:26" customHeight="1" ht="18" hidden="true" outlineLevel="3">
      <c r="A18197" s="2" t="s">
        <v>35223</v>
      </c>
      <c r="B18197" s="3" t="s">
        <v>35224</v>
      </c>
      <c r="C18197" s="2"/>
      <c r="D18197" s="2" t="s">
        <v>16</v>
      </c>
      <c r="E18197" s="4">
        <f>40.00*(1-Z1%)</f>
        <v>40</v>
      </c>
      <c r="F18197" s="2">
        <v>25</v>
      </c>
      <c r="G18197" s="2"/>
    </row>
    <row r="18198" spans="1:26" customHeight="1" ht="35" hidden="true" outlineLevel="3">
      <c r="A18198" s="5" t="s">
        <v>35225</v>
      </c>
      <c r="B18198" s="5"/>
      <c r="C18198" s="5"/>
      <c r="D18198" s="5"/>
      <c r="E18198" s="5"/>
      <c r="F18198" s="5"/>
      <c r="G18198" s="5"/>
    </row>
    <row r="18199" spans="1:26" customHeight="1" ht="36" hidden="true" outlineLevel="3">
      <c r="A18199" s="2" t="s">
        <v>35226</v>
      </c>
      <c r="B18199" s="3" t="s">
        <v>35227</v>
      </c>
      <c r="C18199" s="2"/>
      <c r="D18199" s="2" t="s">
        <v>16</v>
      </c>
      <c r="E18199" s="4">
        <f>12.00*(1-Z1%)</f>
        <v>12</v>
      </c>
      <c r="F18199" s="2">
        <v>2</v>
      </c>
      <c r="G18199" s="2"/>
    </row>
    <row r="18200" spans="1:26" customHeight="1" ht="36" hidden="true" outlineLevel="3">
      <c r="A18200" s="2" t="s">
        <v>35228</v>
      </c>
      <c r="B18200" s="3" t="s">
        <v>35229</v>
      </c>
      <c r="C18200" s="2"/>
      <c r="D18200" s="2" t="s">
        <v>16</v>
      </c>
      <c r="E18200" s="4">
        <f>35.00*(1-Z1%)</f>
        <v>35</v>
      </c>
      <c r="F18200" s="2">
        <v>14</v>
      </c>
      <c r="G18200" s="2"/>
    </row>
    <row r="18201" spans="1:26" customHeight="1" ht="36" hidden="true" outlineLevel="3">
      <c r="A18201" s="2" t="s">
        <v>35230</v>
      </c>
      <c r="B18201" s="3" t="s">
        <v>35231</v>
      </c>
      <c r="C18201" s="2"/>
      <c r="D18201" s="2" t="s">
        <v>16</v>
      </c>
      <c r="E18201" s="4">
        <f>49.00*(1-Z1%)</f>
        <v>49</v>
      </c>
      <c r="F18201" s="2">
        <v>248</v>
      </c>
      <c r="G18201" s="2"/>
    </row>
    <row r="18202" spans="1:26" customHeight="1" ht="36" hidden="true" outlineLevel="3">
      <c r="A18202" s="2" t="s">
        <v>35232</v>
      </c>
      <c r="B18202" s="3" t="s">
        <v>35233</v>
      </c>
      <c r="C18202" s="2"/>
      <c r="D18202" s="2" t="s">
        <v>16</v>
      </c>
      <c r="E18202" s="4">
        <f>20.00*(1-Z1%)</f>
        <v>20</v>
      </c>
      <c r="F18202" s="2">
        <v>1</v>
      </c>
      <c r="G18202" s="2"/>
    </row>
    <row r="18203" spans="1:26" customHeight="1" ht="36" hidden="true" outlineLevel="3">
      <c r="A18203" s="2" t="s">
        <v>35234</v>
      </c>
      <c r="B18203" s="3" t="s">
        <v>35235</v>
      </c>
      <c r="C18203" s="2"/>
      <c r="D18203" s="2" t="s">
        <v>16</v>
      </c>
      <c r="E18203" s="4">
        <f>50.00*(1-Z1%)</f>
        <v>50</v>
      </c>
      <c r="F18203" s="2">
        <v>266</v>
      </c>
      <c r="G18203" s="2"/>
    </row>
    <row r="18204" spans="1:26" customHeight="1" ht="36" hidden="true" outlineLevel="3">
      <c r="A18204" s="2" t="s">
        <v>35236</v>
      </c>
      <c r="B18204" s="3" t="s">
        <v>35237</v>
      </c>
      <c r="C18204" s="2"/>
      <c r="D18204" s="2" t="s">
        <v>16</v>
      </c>
      <c r="E18204" s="4">
        <f>25.00*(1-Z1%)</f>
        <v>25</v>
      </c>
      <c r="F18204" s="2">
        <v>135</v>
      </c>
      <c r="G18204" s="2"/>
    </row>
    <row r="18205" spans="1:26" customHeight="1" ht="36" hidden="true" outlineLevel="3">
      <c r="A18205" s="2" t="s">
        <v>35238</v>
      </c>
      <c r="B18205" s="3" t="s">
        <v>35239</v>
      </c>
      <c r="C18205" s="2"/>
      <c r="D18205" s="2" t="s">
        <v>16</v>
      </c>
      <c r="E18205" s="4">
        <f>15.00*(1-Z1%)</f>
        <v>15</v>
      </c>
      <c r="F18205" s="2">
        <v>1</v>
      </c>
      <c r="G18205" s="2"/>
    </row>
    <row r="18206" spans="1:26" customHeight="1" ht="18" hidden="true" outlineLevel="3">
      <c r="A18206" s="2" t="s">
        <v>35240</v>
      </c>
      <c r="B18206" s="3" t="s">
        <v>35241</v>
      </c>
      <c r="C18206" s="2"/>
      <c r="D18206" s="2" t="s">
        <v>16</v>
      </c>
      <c r="E18206" s="4">
        <f>15.00*(1-Z1%)</f>
        <v>15</v>
      </c>
      <c r="F18206" s="2">
        <v>9</v>
      </c>
      <c r="G18206" s="2"/>
    </row>
    <row r="18207" spans="1:26" customHeight="1" ht="36" hidden="true" outlineLevel="3">
      <c r="A18207" s="2" t="s">
        <v>35242</v>
      </c>
      <c r="B18207" s="3" t="s">
        <v>35243</v>
      </c>
      <c r="C18207" s="2"/>
      <c r="D18207" s="2" t="s">
        <v>16</v>
      </c>
      <c r="E18207" s="4">
        <f>55.00*(1-Z1%)</f>
        <v>55</v>
      </c>
      <c r="F18207" s="2">
        <v>89</v>
      </c>
      <c r="G18207" s="2"/>
    </row>
    <row r="18208" spans="1:26" customHeight="1" ht="36" hidden="true" outlineLevel="3">
      <c r="A18208" s="2" t="s">
        <v>35244</v>
      </c>
      <c r="B18208" s="3" t="s">
        <v>35245</v>
      </c>
      <c r="C18208" s="2"/>
      <c r="D18208" s="2" t="s">
        <v>16</v>
      </c>
      <c r="E18208" s="4">
        <f>50.00*(1-Z1%)</f>
        <v>50</v>
      </c>
      <c r="F18208" s="2">
        <v>132</v>
      </c>
      <c r="G18208" s="2"/>
    </row>
    <row r="18209" spans="1:26" customHeight="1" ht="18" hidden="true" outlineLevel="3">
      <c r="A18209" s="2" t="s">
        <v>35246</v>
      </c>
      <c r="B18209" s="3" t="s">
        <v>35247</v>
      </c>
      <c r="C18209" s="2"/>
      <c r="D18209" s="2" t="s">
        <v>16</v>
      </c>
      <c r="E18209" s="4">
        <f>40.00*(1-Z1%)</f>
        <v>40</v>
      </c>
      <c r="F18209" s="2">
        <v>117</v>
      </c>
      <c r="G18209" s="2"/>
    </row>
    <row r="18210" spans="1:26" customHeight="1" ht="35" hidden="true" outlineLevel="3">
      <c r="A18210" s="5" t="s">
        <v>35248</v>
      </c>
      <c r="B18210" s="5"/>
      <c r="C18210" s="5"/>
      <c r="D18210" s="5"/>
      <c r="E18210" s="5"/>
      <c r="F18210" s="5"/>
      <c r="G18210" s="5"/>
    </row>
    <row r="18211" spans="1:26" customHeight="1" ht="18" hidden="true" outlineLevel="3">
      <c r="A18211" s="2" t="s">
        <v>35249</v>
      </c>
      <c r="B18211" s="3" t="s">
        <v>35250</v>
      </c>
      <c r="C18211" s="2"/>
      <c r="D18211" s="2" t="s">
        <v>16</v>
      </c>
      <c r="E18211" s="4">
        <f>30.00*(1-Z1%)</f>
        <v>30</v>
      </c>
      <c r="F18211" s="2">
        <v>20</v>
      </c>
      <c r="G18211" s="2"/>
    </row>
    <row r="18212" spans="1:26" customHeight="1" ht="18" hidden="true" outlineLevel="3">
      <c r="A18212" s="2" t="s">
        <v>35251</v>
      </c>
      <c r="B18212" s="3" t="s">
        <v>35252</v>
      </c>
      <c r="C18212" s="2"/>
      <c r="D18212" s="2" t="s">
        <v>16</v>
      </c>
      <c r="E18212" s="4">
        <f>35.00*(1-Z1%)</f>
        <v>35</v>
      </c>
      <c r="F18212" s="2">
        <v>24</v>
      </c>
      <c r="G18212" s="2"/>
    </row>
    <row r="18213" spans="1:26" customHeight="1" ht="18" hidden="true" outlineLevel="3">
      <c r="A18213" s="2" t="s">
        <v>35253</v>
      </c>
      <c r="B18213" s="3" t="s">
        <v>35254</v>
      </c>
      <c r="C18213" s="2"/>
      <c r="D18213" s="2" t="s">
        <v>16</v>
      </c>
      <c r="E18213" s="4">
        <f>45.00*(1-Z1%)</f>
        <v>45</v>
      </c>
      <c r="F18213" s="2">
        <v>22</v>
      </c>
      <c r="G18213" s="2"/>
    </row>
    <row r="18214" spans="1:26" customHeight="1" ht="18" hidden="true" outlineLevel="3">
      <c r="A18214" s="2" t="s">
        <v>35255</v>
      </c>
      <c r="B18214" s="3" t="s">
        <v>35256</v>
      </c>
      <c r="C18214" s="2"/>
      <c r="D18214" s="2" t="s">
        <v>16</v>
      </c>
      <c r="E18214" s="4">
        <f>50.00*(1-Z1%)</f>
        <v>50</v>
      </c>
      <c r="F18214" s="2">
        <v>12</v>
      </c>
      <c r="G18214" s="2"/>
    </row>
    <row r="18215" spans="1:26" customHeight="1" ht="35" hidden="true" outlineLevel="3">
      <c r="A18215" s="5" t="s">
        <v>35257</v>
      </c>
      <c r="B18215" s="5"/>
      <c r="C18215" s="5"/>
      <c r="D18215" s="5"/>
      <c r="E18215" s="5"/>
      <c r="F18215" s="5"/>
      <c r="G18215" s="5"/>
    </row>
    <row r="18216" spans="1:26" customHeight="1" ht="18" hidden="true" outlineLevel="3">
      <c r="A18216" s="2" t="s">
        <v>35258</v>
      </c>
      <c r="B18216" s="3" t="s">
        <v>35259</v>
      </c>
      <c r="C18216" s="2"/>
      <c r="D18216" s="2" t="s">
        <v>16</v>
      </c>
      <c r="E18216" s="4">
        <f>35.00*(1-Z1%)</f>
        <v>35</v>
      </c>
      <c r="F18216" s="2">
        <v>38</v>
      </c>
      <c r="G18216" s="2"/>
    </row>
    <row r="18217" spans="1:26" customHeight="1" ht="18" hidden="true" outlineLevel="3">
      <c r="A18217" s="2" t="s">
        <v>35260</v>
      </c>
      <c r="B18217" s="3" t="s">
        <v>35261</v>
      </c>
      <c r="C18217" s="2"/>
      <c r="D18217" s="2" t="s">
        <v>16</v>
      </c>
      <c r="E18217" s="4">
        <f>35.00*(1-Z1%)</f>
        <v>35</v>
      </c>
      <c r="F18217" s="2">
        <v>76</v>
      </c>
      <c r="G18217" s="2"/>
    </row>
    <row r="18218" spans="1:26" customHeight="1" ht="18" hidden="true" outlineLevel="3">
      <c r="A18218" s="2" t="s">
        <v>35262</v>
      </c>
      <c r="B18218" s="3" t="s">
        <v>35263</v>
      </c>
      <c r="C18218" s="2"/>
      <c r="D18218" s="2" t="s">
        <v>16</v>
      </c>
      <c r="E18218" s="4">
        <f>42.00*(1-Z1%)</f>
        <v>42</v>
      </c>
      <c r="F18218" s="2">
        <v>144</v>
      </c>
      <c r="G18218" s="2"/>
    </row>
    <row r="18219" spans="1:26" customHeight="1" ht="18" hidden="true" outlineLevel="3">
      <c r="A18219" s="2" t="s">
        <v>35264</v>
      </c>
      <c r="B18219" s="3" t="s">
        <v>35265</v>
      </c>
      <c r="C18219" s="2"/>
      <c r="D18219" s="2" t="s">
        <v>16</v>
      </c>
      <c r="E18219" s="4">
        <f>57.00*(1-Z1%)</f>
        <v>57</v>
      </c>
      <c r="F18219" s="2">
        <v>158</v>
      </c>
      <c r="G18219" s="2"/>
    </row>
    <row r="18220" spans="1:26" customHeight="1" ht="18" hidden="true" outlineLevel="3">
      <c r="A18220" s="2" t="s">
        <v>35266</v>
      </c>
      <c r="B18220" s="3" t="s">
        <v>35267</v>
      </c>
      <c r="C18220" s="2"/>
      <c r="D18220" s="2" t="s">
        <v>16</v>
      </c>
      <c r="E18220" s="4">
        <f>55.00*(1-Z1%)</f>
        <v>55</v>
      </c>
      <c r="F18220" s="2">
        <v>31</v>
      </c>
      <c r="G18220" s="2"/>
    </row>
    <row r="18221" spans="1:26" customHeight="1" ht="18" hidden="true" outlineLevel="3">
      <c r="A18221" s="2" t="s">
        <v>35268</v>
      </c>
      <c r="B18221" s="3" t="s">
        <v>35269</v>
      </c>
      <c r="C18221" s="2"/>
      <c r="D18221" s="2" t="s">
        <v>16</v>
      </c>
      <c r="E18221" s="4">
        <f>89.00*(1-Z1%)</f>
        <v>89</v>
      </c>
      <c r="F18221" s="2">
        <v>121</v>
      </c>
      <c r="G18221" s="2"/>
    </row>
    <row r="18222" spans="1:26" customHeight="1" ht="18" hidden="true" outlineLevel="3">
      <c r="A18222" s="2" t="s">
        <v>35270</v>
      </c>
      <c r="B18222" s="3" t="s">
        <v>35271</v>
      </c>
      <c r="C18222" s="2"/>
      <c r="D18222" s="2" t="s">
        <v>16</v>
      </c>
      <c r="E18222" s="4">
        <f>47.00*(1-Z1%)</f>
        <v>47</v>
      </c>
      <c r="F18222" s="2">
        <v>111</v>
      </c>
      <c r="G18222" s="2"/>
    </row>
    <row r="18223" spans="1:26" customHeight="1" ht="18" hidden="true" outlineLevel="3">
      <c r="A18223" s="2" t="s">
        <v>35272</v>
      </c>
      <c r="B18223" s="3" t="s">
        <v>35273</v>
      </c>
      <c r="C18223" s="2"/>
      <c r="D18223" s="2" t="s">
        <v>16</v>
      </c>
      <c r="E18223" s="4">
        <f>58.00*(1-Z1%)</f>
        <v>58</v>
      </c>
      <c r="F18223" s="2">
        <v>127</v>
      </c>
      <c r="G18223" s="2"/>
    </row>
    <row r="18224" spans="1:26" customHeight="1" ht="18" hidden="true" outlineLevel="3">
      <c r="A18224" s="2" t="s">
        <v>35274</v>
      </c>
      <c r="B18224" s="3" t="s">
        <v>35275</v>
      </c>
      <c r="C18224" s="2"/>
      <c r="D18224" s="2" t="s">
        <v>16</v>
      </c>
      <c r="E18224" s="4">
        <f>90.00*(1-Z1%)</f>
        <v>90</v>
      </c>
      <c r="F18224" s="2">
        <v>109</v>
      </c>
      <c r="G18224" s="2"/>
    </row>
    <row r="18225" spans="1:26" customHeight="1" ht="18" hidden="true" outlineLevel="3">
      <c r="A18225" s="2" t="s">
        <v>35276</v>
      </c>
      <c r="B18225" s="3" t="s">
        <v>35277</v>
      </c>
      <c r="C18225" s="2"/>
      <c r="D18225" s="2" t="s">
        <v>16</v>
      </c>
      <c r="E18225" s="4">
        <f>73.00*(1-Z1%)</f>
        <v>73</v>
      </c>
      <c r="F18225" s="2">
        <v>2</v>
      </c>
      <c r="G18225" s="2"/>
    </row>
    <row r="18226" spans="1:26" customHeight="1" ht="18" hidden="true" outlineLevel="3">
      <c r="A18226" s="2" t="s">
        <v>35278</v>
      </c>
      <c r="B18226" s="3" t="s">
        <v>35279</v>
      </c>
      <c r="C18226" s="2"/>
      <c r="D18226" s="2" t="s">
        <v>16</v>
      </c>
      <c r="E18226" s="4">
        <f>130.00*(1-Z1%)</f>
        <v>130</v>
      </c>
      <c r="F18226" s="2">
        <v>171</v>
      </c>
      <c r="G18226" s="2"/>
    </row>
    <row r="18227" spans="1:26" customHeight="1" ht="18" hidden="true" outlineLevel="3">
      <c r="A18227" s="2" t="s">
        <v>35280</v>
      </c>
      <c r="B18227" s="3" t="s">
        <v>35281</v>
      </c>
      <c r="C18227" s="2"/>
      <c r="D18227" s="2" t="s">
        <v>16</v>
      </c>
      <c r="E18227" s="4">
        <f>120.00*(1-Z1%)</f>
        <v>120</v>
      </c>
      <c r="F18227" s="2">
        <v>12</v>
      </c>
      <c r="G18227" s="2"/>
    </row>
    <row r="18228" spans="1:26" customHeight="1" ht="18" hidden="true" outlineLevel="3">
      <c r="A18228" s="2" t="s">
        <v>35282</v>
      </c>
      <c r="B18228" s="3" t="s">
        <v>35283</v>
      </c>
      <c r="C18228" s="2"/>
      <c r="D18228" s="2" t="s">
        <v>16</v>
      </c>
      <c r="E18228" s="4">
        <f>190.00*(1-Z1%)</f>
        <v>190</v>
      </c>
      <c r="F18228" s="2">
        <v>54</v>
      </c>
      <c r="G18228" s="2"/>
    </row>
    <row r="18229" spans="1:26" customHeight="1" ht="18" hidden="true" outlineLevel="3">
      <c r="A18229" s="2" t="s">
        <v>35284</v>
      </c>
      <c r="B18229" s="3" t="s">
        <v>35285</v>
      </c>
      <c r="C18229" s="2"/>
      <c r="D18229" s="2" t="s">
        <v>16</v>
      </c>
      <c r="E18229" s="4">
        <f>91.00*(1-Z1%)</f>
        <v>91</v>
      </c>
      <c r="F18229" s="2">
        <v>32</v>
      </c>
      <c r="G18229" s="2"/>
    </row>
    <row r="18230" spans="1:26" customHeight="1" ht="18" hidden="true" outlineLevel="3">
      <c r="A18230" s="2" t="s">
        <v>35286</v>
      </c>
      <c r="B18230" s="3" t="s">
        <v>35287</v>
      </c>
      <c r="C18230" s="2"/>
      <c r="D18230" s="2" t="s">
        <v>16</v>
      </c>
      <c r="E18230" s="4">
        <f>220.00*(1-Z1%)</f>
        <v>220</v>
      </c>
      <c r="F18230" s="2">
        <v>2</v>
      </c>
      <c r="G18230" s="2"/>
    </row>
    <row r="18231" spans="1:26" customHeight="1" ht="35" hidden="true" outlineLevel="3">
      <c r="A18231" s="5" t="s">
        <v>35288</v>
      </c>
      <c r="B18231" s="5"/>
      <c r="C18231" s="5"/>
      <c r="D18231" s="5"/>
      <c r="E18231" s="5"/>
      <c r="F18231" s="5"/>
      <c r="G18231" s="5"/>
    </row>
    <row r="18232" spans="1:26" customHeight="1" ht="18" hidden="true" outlineLevel="3">
      <c r="A18232" s="2" t="s">
        <v>35289</v>
      </c>
      <c r="B18232" s="3" t="s">
        <v>35290</v>
      </c>
      <c r="C18232" s="2"/>
      <c r="D18232" s="2" t="s">
        <v>16</v>
      </c>
      <c r="E18232" s="4">
        <f>55.00*(1-Z1%)</f>
        <v>55</v>
      </c>
      <c r="F18232" s="2">
        <v>66</v>
      </c>
      <c r="G18232" s="2"/>
    </row>
    <row r="18233" spans="1:26" customHeight="1" ht="18" hidden="true" outlineLevel="3">
      <c r="A18233" s="2" t="s">
        <v>35291</v>
      </c>
      <c r="B18233" s="3" t="s">
        <v>35292</v>
      </c>
      <c r="C18233" s="2"/>
      <c r="D18233" s="2" t="s">
        <v>16</v>
      </c>
      <c r="E18233" s="4">
        <f>75.00*(1-Z1%)</f>
        <v>75</v>
      </c>
      <c r="F18233" s="2">
        <v>35</v>
      </c>
      <c r="G18233" s="2"/>
    </row>
    <row r="18234" spans="1:26" customHeight="1" ht="35" hidden="true" outlineLevel="3">
      <c r="A18234" s="5" t="s">
        <v>35293</v>
      </c>
      <c r="B18234" s="5"/>
      <c r="C18234" s="5"/>
      <c r="D18234" s="5"/>
      <c r="E18234" s="5"/>
      <c r="F18234" s="5"/>
      <c r="G18234" s="5"/>
    </row>
    <row r="18235" spans="1:26" customHeight="1" ht="36" hidden="true" outlineLevel="3">
      <c r="A18235" s="2" t="s">
        <v>35294</v>
      </c>
      <c r="B18235" s="3" t="s">
        <v>35295</v>
      </c>
      <c r="C18235" s="2"/>
      <c r="D18235" s="2" t="s">
        <v>16</v>
      </c>
      <c r="E18235" s="4">
        <f>57.00*(1-Z1%)</f>
        <v>57</v>
      </c>
      <c r="F18235" s="2">
        <v>107</v>
      </c>
      <c r="G18235" s="2"/>
    </row>
    <row r="18236" spans="1:26" customHeight="1" ht="36" hidden="true" outlineLevel="3">
      <c r="A18236" s="2" t="s">
        <v>35296</v>
      </c>
      <c r="B18236" s="3" t="s">
        <v>35297</v>
      </c>
      <c r="C18236" s="2"/>
      <c r="D18236" s="2" t="s">
        <v>16</v>
      </c>
      <c r="E18236" s="4">
        <f>80.00*(1-Z1%)</f>
        <v>80</v>
      </c>
      <c r="F18236" s="2">
        <v>98</v>
      </c>
      <c r="G18236" s="2"/>
    </row>
    <row r="18237" spans="1:26" customHeight="1" ht="18" hidden="true" outlineLevel="3">
      <c r="A18237" s="2" t="s">
        <v>35298</v>
      </c>
      <c r="B18237" s="3" t="s">
        <v>35299</v>
      </c>
      <c r="C18237" s="2"/>
      <c r="D18237" s="2" t="s">
        <v>16</v>
      </c>
      <c r="E18237" s="4">
        <f>23.00*(1-Z1%)</f>
        <v>23</v>
      </c>
      <c r="F18237" s="2">
        <v>86</v>
      </c>
      <c r="G18237" s="2"/>
    </row>
    <row r="18238" spans="1:26" customHeight="1" ht="18" hidden="true" outlineLevel="3">
      <c r="A18238" s="2" t="s">
        <v>35300</v>
      </c>
      <c r="B18238" s="3" t="s">
        <v>35301</v>
      </c>
      <c r="C18238" s="2"/>
      <c r="D18238" s="2" t="s">
        <v>16</v>
      </c>
      <c r="E18238" s="4">
        <f>35.00*(1-Z1%)</f>
        <v>35</v>
      </c>
      <c r="F18238" s="2">
        <v>239</v>
      </c>
      <c r="G18238" s="2"/>
    </row>
    <row r="18239" spans="1:26" customHeight="1" ht="18" hidden="true" outlineLevel="3">
      <c r="A18239" s="2" t="s">
        <v>35302</v>
      </c>
      <c r="B18239" s="3" t="s">
        <v>35303</v>
      </c>
      <c r="C18239" s="2"/>
      <c r="D18239" s="2" t="s">
        <v>16</v>
      </c>
      <c r="E18239" s="4">
        <f>31.00*(1-Z1%)</f>
        <v>31</v>
      </c>
      <c r="F18239" s="2">
        <v>51</v>
      </c>
      <c r="G18239" s="2"/>
    </row>
    <row r="18240" spans="1:26" customHeight="1" ht="18" hidden="true" outlineLevel="3">
      <c r="A18240" s="2" t="s">
        <v>35304</v>
      </c>
      <c r="B18240" s="3" t="s">
        <v>35305</v>
      </c>
      <c r="C18240" s="2"/>
      <c r="D18240" s="2" t="s">
        <v>16</v>
      </c>
      <c r="E18240" s="4">
        <f>30.00*(1-Z1%)</f>
        <v>30</v>
      </c>
      <c r="F18240" s="2">
        <v>48</v>
      </c>
      <c r="G18240" s="2"/>
    </row>
    <row r="18241" spans="1:26" customHeight="1" ht="18" hidden="true" outlineLevel="3">
      <c r="A18241" s="2" t="s">
        <v>35306</v>
      </c>
      <c r="B18241" s="3" t="s">
        <v>35307</v>
      </c>
      <c r="C18241" s="2"/>
      <c r="D18241" s="2" t="s">
        <v>16</v>
      </c>
      <c r="E18241" s="4">
        <f>40.00*(1-Z1%)</f>
        <v>40</v>
      </c>
      <c r="F18241" s="2">
        <v>222</v>
      </c>
      <c r="G18241" s="2"/>
    </row>
    <row r="18242" spans="1:26" customHeight="1" ht="35" hidden="true" outlineLevel="2">
      <c r="A18242" s="5" t="s">
        <v>35308</v>
      </c>
      <c r="B18242" s="5"/>
      <c r="C18242" s="5"/>
      <c r="D18242" s="5"/>
      <c r="E18242" s="5"/>
      <c r="F18242" s="5"/>
      <c r="G18242" s="5"/>
    </row>
    <row r="18243" spans="1:26" customHeight="1" ht="35" hidden="true" outlineLevel="3">
      <c r="A18243" s="5" t="s">
        <v>35309</v>
      </c>
      <c r="B18243" s="5"/>
      <c r="C18243" s="5"/>
      <c r="D18243" s="5"/>
      <c r="E18243" s="5"/>
      <c r="F18243" s="5"/>
      <c r="G18243" s="5"/>
    </row>
    <row r="18244" spans="1:26" customHeight="1" ht="36" hidden="true" outlineLevel="3">
      <c r="A18244" s="2" t="s">
        <v>35310</v>
      </c>
      <c r="B18244" s="3" t="s">
        <v>35311</v>
      </c>
      <c r="C18244" s="2"/>
      <c r="D18244" s="2" t="s">
        <v>16</v>
      </c>
      <c r="E18244" s="4">
        <f>2.00*(1-Z1%)</f>
        <v>2</v>
      </c>
      <c r="F18244" s="2">
        <v>61</v>
      </c>
      <c r="G18244" s="2"/>
    </row>
    <row r="18245" spans="1:26" customHeight="1" ht="36" hidden="true" outlineLevel="3">
      <c r="A18245" s="2" t="s">
        <v>35312</v>
      </c>
      <c r="B18245" s="3" t="s">
        <v>35313</v>
      </c>
      <c r="C18245" s="2"/>
      <c r="D18245" s="2" t="s">
        <v>16</v>
      </c>
      <c r="E18245" s="4">
        <f>2.00*(1-Z1%)</f>
        <v>2</v>
      </c>
      <c r="F18245" s="2">
        <v>99</v>
      </c>
      <c r="G18245" s="2"/>
    </row>
    <row r="18246" spans="1:26" customHeight="1" ht="36" hidden="true" outlineLevel="3">
      <c r="A18246" s="2" t="s">
        <v>35314</v>
      </c>
      <c r="B18246" s="3" t="s">
        <v>35315</v>
      </c>
      <c r="C18246" s="2"/>
      <c r="D18246" s="2" t="s">
        <v>16</v>
      </c>
      <c r="E18246" s="4">
        <f>2.00*(1-Z1%)</f>
        <v>2</v>
      </c>
      <c r="F18246" s="2">
        <v>55</v>
      </c>
      <c r="G18246" s="2"/>
    </row>
    <row r="18247" spans="1:26" customHeight="1" ht="36" hidden="true" outlineLevel="3">
      <c r="A18247" s="2" t="s">
        <v>35316</v>
      </c>
      <c r="B18247" s="3" t="s">
        <v>35317</v>
      </c>
      <c r="C18247" s="2"/>
      <c r="D18247" s="2" t="s">
        <v>16</v>
      </c>
      <c r="E18247" s="4">
        <f>3.00*(1-Z1%)</f>
        <v>3</v>
      </c>
      <c r="F18247" s="2">
        <v>148</v>
      </c>
      <c r="G18247" s="2"/>
    </row>
    <row r="18248" spans="1:26" customHeight="1" ht="36" hidden="true" outlineLevel="3">
      <c r="A18248" s="2" t="s">
        <v>35318</v>
      </c>
      <c r="B18248" s="3" t="s">
        <v>35319</v>
      </c>
      <c r="C18248" s="2"/>
      <c r="D18248" s="2" t="s">
        <v>16</v>
      </c>
      <c r="E18248" s="4">
        <f>4.00*(1-Z1%)</f>
        <v>4</v>
      </c>
      <c r="F18248" s="2">
        <v>201</v>
      </c>
      <c r="G18248" s="2"/>
    </row>
    <row r="18249" spans="1:26" customHeight="1" ht="18" hidden="true" outlineLevel="3">
      <c r="A18249" s="2" t="s">
        <v>35320</v>
      </c>
      <c r="B18249" s="3" t="s">
        <v>35321</v>
      </c>
      <c r="C18249" s="2"/>
      <c r="D18249" s="2" t="s">
        <v>16</v>
      </c>
      <c r="E18249" s="4">
        <f>5.00*(1-Z1%)</f>
        <v>5</v>
      </c>
      <c r="F18249" s="2">
        <v>1</v>
      </c>
      <c r="G18249" s="2"/>
    </row>
    <row r="18250" spans="1:26" customHeight="1" ht="18" hidden="true" outlineLevel="3">
      <c r="A18250" s="2" t="s">
        <v>35322</v>
      </c>
      <c r="B18250" s="3" t="s">
        <v>35323</v>
      </c>
      <c r="C18250" s="2"/>
      <c r="D18250" s="2" t="s">
        <v>16</v>
      </c>
      <c r="E18250" s="4">
        <f>5.00*(1-Z1%)</f>
        <v>5</v>
      </c>
      <c r="F18250" s="2">
        <v>49</v>
      </c>
      <c r="G18250" s="2"/>
    </row>
    <row r="18251" spans="1:26" customHeight="1" ht="35" hidden="true" outlineLevel="3">
      <c r="A18251" s="5" t="s">
        <v>35324</v>
      </c>
      <c r="B18251" s="5"/>
      <c r="C18251" s="5"/>
      <c r="D18251" s="5"/>
      <c r="E18251" s="5"/>
      <c r="F18251" s="5"/>
      <c r="G18251" s="5"/>
    </row>
    <row r="18252" spans="1:26" customHeight="1" ht="36" hidden="true" outlineLevel="3">
      <c r="A18252" s="2" t="s">
        <v>35325</v>
      </c>
      <c r="B18252" s="3" t="s">
        <v>35326</v>
      </c>
      <c r="C18252" s="2"/>
      <c r="D18252" s="2" t="s">
        <v>16</v>
      </c>
      <c r="E18252" s="4">
        <f>190.00*(1-Z1%)</f>
        <v>190</v>
      </c>
      <c r="F18252" s="2">
        <v>5</v>
      </c>
      <c r="G18252" s="2"/>
    </row>
    <row r="18253" spans="1:26" customHeight="1" ht="36" hidden="true" outlineLevel="3">
      <c r="A18253" s="2" t="s">
        <v>35327</v>
      </c>
      <c r="B18253" s="3" t="s">
        <v>35328</v>
      </c>
      <c r="C18253" s="2"/>
      <c r="D18253" s="2" t="s">
        <v>16</v>
      </c>
      <c r="E18253" s="4">
        <f>290.00*(1-Z1%)</f>
        <v>290</v>
      </c>
      <c r="F18253" s="2">
        <v>5</v>
      </c>
      <c r="G18253" s="2"/>
    </row>
    <row r="18254" spans="1:26" customHeight="1" ht="36" hidden="true" outlineLevel="3">
      <c r="A18254" s="2" t="s">
        <v>35329</v>
      </c>
      <c r="B18254" s="3" t="s">
        <v>35330</v>
      </c>
      <c r="C18254" s="2"/>
      <c r="D18254" s="2" t="s">
        <v>16</v>
      </c>
      <c r="E18254" s="4">
        <f>90.00*(1-Z1%)</f>
        <v>90</v>
      </c>
      <c r="F18254" s="2">
        <v>5</v>
      </c>
      <c r="G18254" s="2"/>
    </row>
    <row r="18255" spans="1:26" customHeight="1" ht="36" hidden="true" outlineLevel="3">
      <c r="A18255" s="2" t="s">
        <v>35331</v>
      </c>
      <c r="B18255" s="3" t="s">
        <v>35332</v>
      </c>
      <c r="C18255" s="2"/>
      <c r="D18255" s="2" t="s">
        <v>16</v>
      </c>
      <c r="E18255" s="4">
        <f>250.00*(1-Z1%)</f>
        <v>250</v>
      </c>
      <c r="F18255" s="2">
        <v>3</v>
      </c>
      <c r="G18255" s="2"/>
    </row>
    <row r="18256" spans="1:26" customHeight="1" ht="36" hidden="true" outlineLevel="3">
      <c r="A18256" s="2" t="s">
        <v>35333</v>
      </c>
      <c r="B18256" s="3" t="s">
        <v>35334</v>
      </c>
      <c r="C18256" s="2"/>
      <c r="D18256" s="2" t="s">
        <v>16</v>
      </c>
      <c r="E18256" s="4">
        <f>450.00*(1-Z1%)</f>
        <v>450</v>
      </c>
      <c r="F18256" s="2">
        <v>5</v>
      </c>
      <c r="G18256" s="2"/>
    </row>
    <row r="18257" spans="1:26" customHeight="1" ht="36" hidden="true" outlineLevel="3">
      <c r="A18257" s="2" t="s">
        <v>35335</v>
      </c>
      <c r="B18257" s="3" t="s">
        <v>35336</v>
      </c>
      <c r="C18257" s="2"/>
      <c r="D18257" s="2" t="s">
        <v>16</v>
      </c>
      <c r="E18257" s="4">
        <f>120.00*(1-Z1%)</f>
        <v>120</v>
      </c>
      <c r="F18257" s="2">
        <v>5</v>
      </c>
      <c r="G18257" s="2"/>
    </row>
    <row r="18258" spans="1:26" customHeight="1" ht="36" hidden="true" outlineLevel="3">
      <c r="A18258" s="2" t="s">
        <v>35337</v>
      </c>
      <c r="B18258" s="3" t="s">
        <v>35338</v>
      </c>
      <c r="C18258" s="2"/>
      <c r="D18258" s="2" t="s">
        <v>16</v>
      </c>
      <c r="E18258" s="4">
        <f>20.00*(1-Z1%)</f>
        <v>20</v>
      </c>
      <c r="F18258" s="2">
        <v>14</v>
      </c>
      <c r="G18258" s="2"/>
    </row>
    <row r="18259" spans="1:26" customHeight="1" ht="36" hidden="true" outlineLevel="3">
      <c r="A18259" s="2" t="s">
        <v>35339</v>
      </c>
      <c r="B18259" s="3" t="s">
        <v>35340</v>
      </c>
      <c r="C18259" s="2"/>
      <c r="D18259" s="2" t="s">
        <v>16</v>
      </c>
      <c r="E18259" s="4">
        <f>15.00*(1-Z1%)</f>
        <v>15</v>
      </c>
      <c r="F18259" s="2">
        <v>22</v>
      </c>
      <c r="G18259" s="2"/>
    </row>
    <row r="18260" spans="1:26" customHeight="1" ht="36" hidden="true" outlineLevel="3">
      <c r="A18260" s="2" t="s">
        <v>35341</v>
      </c>
      <c r="B18260" s="3" t="s">
        <v>35342</v>
      </c>
      <c r="C18260" s="2"/>
      <c r="D18260" s="2" t="s">
        <v>16</v>
      </c>
      <c r="E18260" s="4">
        <f>30.00*(1-Z1%)</f>
        <v>30</v>
      </c>
      <c r="F18260" s="2">
        <v>18</v>
      </c>
      <c r="G18260" s="2"/>
    </row>
    <row r="18261" spans="1:26" customHeight="1" ht="36" hidden="true" outlineLevel="3">
      <c r="A18261" s="2" t="s">
        <v>35343</v>
      </c>
      <c r="B18261" s="3" t="s">
        <v>35344</v>
      </c>
      <c r="C18261" s="2"/>
      <c r="D18261" s="2" t="s">
        <v>16</v>
      </c>
      <c r="E18261" s="4">
        <f>20.00*(1-Z1%)</f>
        <v>20</v>
      </c>
      <c r="F18261" s="2">
        <v>14</v>
      </c>
      <c r="G18261" s="2"/>
    </row>
    <row r="18262" spans="1:26" customHeight="1" ht="36" hidden="true" outlineLevel="3">
      <c r="A18262" s="2" t="s">
        <v>35345</v>
      </c>
      <c r="B18262" s="3" t="s">
        <v>35346</v>
      </c>
      <c r="C18262" s="2"/>
      <c r="D18262" s="2" t="s">
        <v>16</v>
      </c>
      <c r="E18262" s="4">
        <f>30.00*(1-Z1%)</f>
        <v>30</v>
      </c>
      <c r="F18262" s="2">
        <v>2</v>
      </c>
      <c r="G18262" s="2"/>
    </row>
    <row r="18263" spans="1:26" customHeight="1" ht="36" hidden="true" outlineLevel="3">
      <c r="A18263" s="2" t="s">
        <v>35347</v>
      </c>
      <c r="B18263" s="3" t="s">
        <v>35346</v>
      </c>
      <c r="C18263" s="2"/>
      <c r="D18263" s="2" t="s">
        <v>16</v>
      </c>
      <c r="E18263" s="4">
        <f>30.00*(1-Z1%)</f>
        <v>30</v>
      </c>
      <c r="F18263" s="2">
        <v>10</v>
      </c>
      <c r="G18263" s="2"/>
    </row>
    <row r="18264" spans="1:26" customHeight="1" ht="35" hidden="true" outlineLevel="3">
      <c r="A18264" s="5" t="s">
        <v>35348</v>
      </c>
      <c r="B18264" s="5"/>
      <c r="C18264" s="5"/>
      <c r="D18264" s="5"/>
      <c r="E18264" s="5"/>
      <c r="F18264" s="5"/>
      <c r="G18264" s="5"/>
    </row>
    <row r="18265" spans="1:26" customHeight="1" ht="18" hidden="true" outlineLevel="3">
      <c r="A18265" s="2" t="s">
        <v>35349</v>
      </c>
      <c r="B18265" s="3" t="s">
        <v>35350</v>
      </c>
      <c r="C18265" s="2"/>
      <c r="D18265" s="2" t="s">
        <v>16</v>
      </c>
      <c r="E18265" s="4">
        <f>50.00*(1-Z1%)</f>
        <v>50</v>
      </c>
      <c r="F18265" s="2">
        <v>4</v>
      </c>
      <c r="G18265" s="2"/>
    </row>
    <row r="18266" spans="1:26" customHeight="1" ht="18" hidden="true" outlineLevel="3">
      <c r="A18266" s="2" t="s">
        <v>35351</v>
      </c>
      <c r="B18266" s="3" t="s">
        <v>35352</v>
      </c>
      <c r="C18266" s="2"/>
      <c r="D18266" s="2" t="s">
        <v>16</v>
      </c>
      <c r="E18266" s="4">
        <f>60.00*(1-Z1%)</f>
        <v>60</v>
      </c>
      <c r="F18266" s="2">
        <v>9</v>
      </c>
      <c r="G18266" s="2"/>
    </row>
    <row r="18267" spans="1:26" customHeight="1" ht="18" hidden="true" outlineLevel="3">
      <c r="A18267" s="2" t="s">
        <v>35353</v>
      </c>
      <c r="B18267" s="3" t="s">
        <v>35354</v>
      </c>
      <c r="C18267" s="2"/>
      <c r="D18267" s="2" t="s">
        <v>16</v>
      </c>
      <c r="E18267" s="4">
        <f>65.00*(1-Z1%)</f>
        <v>65</v>
      </c>
      <c r="F18267" s="2">
        <v>10</v>
      </c>
      <c r="G18267" s="2"/>
    </row>
    <row r="18268" spans="1:26" customHeight="1" ht="18" hidden="true" outlineLevel="3">
      <c r="A18268" s="2" t="s">
        <v>35355</v>
      </c>
      <c r="B18268" s="3" t="s">
        <v>35356</v>
      </c>
      <c r="C18268" s="2"/>
      <c r="D18268" s="2" t="s">
        <v>16</v>
      </c>
      <c r="E18268" s="4">
        <f>55.00*(1-Z1%)</f>
        <v>55</v>
      </c>
      <c r="F18268" s="2">
        <v>1</v>
      </c>
      <c r="G18268" s="2"/>
    </row>
    <row r="18269" spans="1:26" customHeight="1" ht="18" hidden="true" outlineLevel="3">
      <c r="A18269" s="2" t="s">
        <v>35357</v>
      </c>
      <c r="B18269" s="3" t="s">
        <v>35358</v>
      </c>
      <c r="C18269" s="2"/>
      <c r="D18269" s="2" t="s">
        <v>16</v>
      </c>
      <c r="E18269" s="4">
        <f>80.00*(1-Z1%)</f>
        <v>80</v>
      </c>
      <c r="F18269" s="2">
        <v>7</v>
      </c>
      <c r="G18269" s="2"/>
    </row>
    <row r="18270" spans="1:26" customHeight="1" ht="18" hidden="true" outlineLevel="3">
      <c r="A18270" s="2" t="s">
        <v>35359</v>
      </c>
      <c r="B18270" s="3" t="s">
        <v>35360</v>
      </c>
      <c r="C18270" s="2"/>
      <c r="D18270" s="2" t="s">
        <v>16</v>
      </c>
      <c r="E18270" s="4">
        <f>90.00*(1-Z1%)</f>
        <v>90</v>
      </c>
      <c r="F18270" s="2">
        <v>8</v>
      </c>
      <c r="G18270" s="2"/>
    </row>
    <row r="18271" spans="1:26" customHeight="1" ht="18" hidden="true" outlineLevel="3">
      <c r="A18271" s="2" t="s">
        <v>35361</v>
      </c>
      <c r="B18271" s="3" t="s">
        <v>35362</v>
      </c>
      <c r="C18271" s="2"/>
      <c r="D18271" s="2" t="s">
        <v>16</v>
      </c>
      <c r="E18271" s="4">
        <f>10.00*(1-Z1%)</f>
        <v>10</v>
      </c>
      <c r="F18271" s="2">
        <v>35</v>
      </c>
      <c r="G18271" s="2"/>
    </row>
    <row r="18272" spans="1:26" customHeight="1" ht="36" hidden="true" outlineLevel="3">
      <c r="A18272" s="2" t="s">
        <v>35363</v>
      </c>
      <c r="B18272" s="3" t="s">
        <v>35364</v>
      </c>
      <c r="C18272" s="2"/>
      <c r="D18272" s="2" t="s">
        <v>16</v>
      </c>
      <c r="E18272" s="4">
        <f>15.00*(1-Z1%)</f>
        <v>15</v>
      </c>
      <c r="F18272" s="2">
        <v>66</v>
      </c>
      <c r="G18272" s="2"/>
    </row>
    <row r="18273" spans="1:26" customHeight="1" ht="36" hidden="true" outlineLevel="3">
      <c r="A18273" s="2" t="s">
        <v>35365</v>
      </c>
      <c r="B18273" s="3" t="s">
        <v>35366</v>
      </c>
      <c r="C18273" s="2"/>
      <c r="D18273" s="2" t="s">
        <v>16</v>
      </c>
      <c r="E18273" s="4">
        <f>5.00*(1-Z1%)</f>
        <v>5</v>
      </c>
      <c r="F18273" s="2">
        <v>49</v>
      </c>
      <c r="G18273" s="2"/>
    </row>
    <row r="18274" spans="1:26" customHeight="1" ht="36" hidden="true" outlineLevel="3">
      <c r="A18274" s="2" t="s">
        <v>35367</v>
      </c>
      <c r="B18274" s="3" t="s">
        <v>35368</v>
      </c>
      <c r="C18274" s="2"/>
      <c r="D18274" s="2" t="s">
        <v>16</v>
      </c>
      <c r="E18274" s="4">
        <f>6.00*(1-Z1%)</f>
        <v>6</v>
      </c>
      <c r="F18274" s="2">
        <v>32</v>
      </c>
      <c r="G18274" s="2"/>
    </row>
    <row r="18275" spans="1:26" customHeight="1" ht="18" hidden="true" outlineLevel="3">
      <c r="A18275" s="2" t="s">
        <v>35369</v>
      </c>
      <c r="B18275" s="3" t="s">
        <v>35370</v>
      </c>
      <c r="C18275" s="2"/>
      <c r="D18275" s="2" t="s">
        <v>16</v>
      </c>
      <c r="E18275" s="4">
        <f>80.00*(1-Z1%)</f>
        <v>80</v>
      </c>
      <c r="F18275" s="2">
        <v>5</v>
      </c>
      <c r="G18275" s="2"/>
    </row>
    <row r="18276" spans="1:26" customHeight="1" ht="18" hidden="true" outlineLevel="3">
      <c r="A18276" s="2" t="s">
        <v>35371</v>
      </c>
      <c r="B18276" s="3" t="s">
        <v>35372</v>
      </c>
      <c r="C18276" s="2"/>
      <c r="D18276" s="2" t="s">
        <v>16</v>
      </c>
      <c r="E18276" s="4">
        <f>120.00*(1-Z1%)</f>
        <v>120</v>
      </c>
      <c r="F18276" s="2">
        <v>3</v>
      </c>
      <c r="G18276" s="2"/>
    </row>
    <row r="18277" spans="1:26" customHeight="1" ht="36" hidden="true" outlineLevel="3">
      <c r="A18277" s="2" t="s">
        <v>35373</v>
      </c>
      <c r="B18277" s="3" t="s">
        <v>35374</v>
      </c>
      <c r="C18277" s="2"/>
      <c r="D18277" s="2" t="s">
        <v>16</v>
      </c>
      <c r="E18277" s="4">
        <f>160.00*(1-Z1%)</f>
        <v>160</v>
      </c>
      <c r="F18277" s="2">
        <v>5</v>
      </c>
      <c r="G18277" s="2"/>
    </row>
    <row r="18278" spans="1:26" customHeight="1" ht="36" hidden="true" outlineLevel="3">
      <c r="A18278" s="2" t="s">
        <v>35375</v>
      </c>
      <c r="B18278" s="3" t="s">
        <v>35376</v>
      </c>
      <c r="C18278" s="2"/>
      <c r="D18278" s="2" t="s">
        <v>16</v>
      </c>
      <c r="E18278" s="4">
        <f>400.00*(1-Z1%)</f>
        <v>400</v>
      </c>
      <c r="F18278" s="2">
        <v>7</v>
      </c>
      <c r="G18278" s="2"/>
    </row>
    <row r="18279" spans="1:26" customHeight="1" ht="36" hidden="true" outlineLevel="3">
      <c r="A18279" s="2" t="s">
        <v>35377</v>
      </c>
      <c r="B18279" s="3" t="s">
        <v>35378</v>
      </c>
      <c r="C18279" s="2"/>
      <c r="D18279" s="2" t="s">
        <v>16</v>
      </c>
      <c r="E18279" s="4">
        <f>350.00*(1-Z1%)</f>
        <v>350</v>
      </c>
      <c r="F18279" s="2">
        <v>6</v>
      </c>
      <c r="G18279" s="2"/>
    </row>
    <row r="18280" spans="1:26" customHeight="1" ht="18" hidden="true" outlineLevel="3">
      <c r="A18280" s="2" t="s">
        <v>35379</v>
      </c>
      <c r="B18280" s="3" t="s">
        <v>35380</v>
      </c>
      <c r="C18280" s="2"/>
      <c r="D18280" s="2" t="s">
        <v>16</v>
      </c>
      <c r="E18280" s="4">
        <f>30.00*(1-Z1%)</f>
        <v>30</v>
      </c>
      <c r="F18280" s="2">
        <v>3</v>
      </c>
      <c r="G18280" s="2"/>
    </row>
    <row r="18281" spans="1:26" customHeight="1" ht="18" hidden="true" outlineLevel="3">
      <c r="A18281" s="2" t="s">
        <v>35381</v>
      </c>
      <c r="B18281" s="3" t="s">
        <v>35382</v>
      </c>
      <c r="C18281" s="2"/>
      <c r="D18281" s="2" t="s">
        <v>16</v>
      </c>
      <c r="E18281" s="4">
        <f>40.00*(1-Z1%)</f>
        <v>40</v>
      </c>
      <c r="F18281" s="2">
        <v>6</v>
      </c>
      <c r="G18281" s="2"/>
    </row>
    <row r="18282" spans="1:26" customHeight="1" ht="18" hidden="true" outlineLevel="3">
      <c r="A18282" s="2" t="s">
        <v>35383</v>
      </c>
      <c r="B18282" s="3" t="s">
        <v>35384</v>
      </c>
      <c r="C18282" s="2"/>
      <c r="D18282" s="2" t="s">
        <v>16</v>
      </c>
      <c r="E18282" s="4">
        <f>50.00*(1-Z1%)</f>
        <v>50</v>
      </c>
      <c r="F18282" s="2">
        <v>9</v>
      </c>
      <c r="G18282" s="2"/>
    </row>
    <row r="18283" spans="1:26" customHeight="1" ht="18" hidden="true" outlineLevel="3">
      <c r="A18283" s="2" t="s">
        <v>35385</v>
      </c>
      <c r="B18283" s="3" t="s">
        <v>35386</v>
      </c>
      <c r="C18283" s="2"/>
      <c r="D18283" s="2" t="s">
        <v>16</v>
      </c>
      <c r="E18283" s="4">
        <f>100.00*(1-Z1%)</f>
        <v>100</v>
      </c>
      <c r="F18283" s="2">
        <v>3</v>
      </c>
      <c r="G18283" s="2"/>
    </row>
    <row r="18284" spans="1:26" customHeight="1" ht="18" hidden="true" outlineLevel="3">
      <c r="A18284" s="2" t="s">
        <v>35387</v>
      </c>
      <c r="B18284" s="3" t="s">
        <v>35388</v>
      </c>
      <c r="C18284" s="2"/>
      <c r="D18284" s="2" t="s">
        <v>16</v>
      </c>
      <c r="E18284" s="4">
        <f>200.00*(1-Z1%)</f>
        <v>200</v>
      </c>
      <c r="F18284" s="2">
        <v>3</v>
      </c>
      <c r="G18284" s="2"/>
    </row>
    <row r="18285" spans="1:26" customHeight="1" ht="18" hidden="true" outlineLevel="3">
      <c r="A18285" s="2" t="s">
        <v>35389</v>
      </c>
      <c r="B18285" s="3" t="s">
        <v>35390</v>
      </c>
      <c r="C18285" s="2"/>
      <c r="D18285" s="2" t="s">
        <v>16</v>
      </c>
      <c r="E18285" s="4">
        <f>40.00*(1-Z1%)</f>
        <v>40</v>
      </c>
      <c r="F18285" s="2">
        <v>5</v>
      </c>
      <c r="G18285" s="2"/>
    </row>
    <row r="18286" spans="1:26" customHeight="1" ht="18" hidden="true" outlineLevel="3">
      <c r="A18286" s="2" t="s">
        <v>35391</v>
      </c>
      <c r="B18286" s="3" t="s">
        <v>35392</v>
      </c>
      <c r="C18286" s="2"/>
      <c r="D18286" s="2" t="s">
        <v>16</v>
      </c>
      <c r="E18286" s="4">
        <f>50.00*(1-Z1%)</f>
        <v>50</v>
      </c>
      <c r="F18286" s="2">
        <v>5</v>
      </c>
      <c r="G18286" s="2"/>
    </row>
    <row r="18287" spans="1:26" customHeight="1" ht="18" hidden="true" outlineLevel="3">
      <c r="A18287" s="2" t="s">
        <v>35393</v>
      </c>
      <c r="B18287" s="3" t="s">
        <v>35394</v>
      </c>
      <c r="C18287" s="2"/>
      <c r="D18287" s="2" t="s">
        <v>16</v>
      </c>
      <c r="E18287" s="4">
        <f>70.00*(1-Z1%)</f>
        <v>70</v>
      </c>
      <c r="F18287" s="2">
        <v>3</v>
      </c>
      <c r="G18287" s="2"/>
    </row>
    <row r="18288" spans="1:26" customHeight="1" ht="18" hidden="true" outlineLevel="3">
      <c r="A18288" s="2" t="s">
        <v>35395</v>
      </c>
      <c r="B18288" s="3" t="s">
        <v>35396</v>
      </c>
      <c r="C18288" s="2"/>
      <c r="D18288" s="2" t="s">
        <v>16</v>
      </c>
      <c r="E18288" s="4">
        <f>100.00*(1-Z1%)</f>
        <v>100</v>
      </c>
      <c r="F18288" s="2">
        <v>3</v>
      </c>
      <c r="G18288" s="2"/>
    </row>
    <row r="18289" spans="1:26" customHeight="1" ht="18" hidden="true" outlineLevel="3">
      <c r="A18289" s="2" t="s">
        <v>35397</v>
      </c>
      <c r="B18289" s="3" t="s">
        <v>35398</v>
      </c>
      <c r="C18289" s="2"/>
      <c r="D18289" s="2" t="s">
        <v>16</v>
      </c>
      <c r="E18289" s="4">
        <f>200.00*(1-Z1%)</f>
        <v>200</v>
      </c>
      <c r="F18289" s="2">
        <v>5</v>
      </c>
      <c r="G18289" s="2"/>
    </row>
    <row r="18290" spans="1:26" customHeight="1" ht="18" hidden="true" outlineLevel="3">
      <c r="A18290" s="2" t="s">
        <v>35399</v>
      </c>
      <c r="B18290" s="3" t="s">
        <v>35400</v>
      </c>
      <c r="C18290" s="2"/>
      <c r="D18290" s="2" t="s">
        <v>16</v>
      </c>
      <c r="E18290" s="4">
        <f>50.00*(1-Z1%)</f>
        <v>50</v>
      </c>
      <c r="F18290" s="2">
        <v>7</v>
      </c>
      <c r="G18290" s="2"/>
    </row>
    <row r="18291" spans="1:26" customHeight="1" ht="18" hidden="true" outlineLevel="3">
      <c r="A18291" s="2" t="s">
        <v>35401</v>
      </c>
      <c r="B18291" s="3" t="s">
        <v>35402</v>
      </c>
      <c r="C18291" s="2"/>
      <c r="D18291" s="2" t="s">
        <v>16</v>
      </c>
      <c r="E18291" s="4">
        <f>60.00*(1-Z1%)</f>
        <v>60</v>
      </c>
      <c r="F18291" s="2">
        <v>7</v>
      </c>
      <c r="G18291" s="2"/>
    </row>
    <row r="18292" spans="1:26" customHeight="1" ht="18" hidden="true" outlineLevel="3">
      <c r="A18292" s="2" t="s">
        <v>35403</v>
      </c>
      <c r="B18292" s="3" t="s">
        <v>35404</v>
      </c>
      <c r="C18292" s="2"/>
      <c r="D18292" s="2" t="s">
        <v>16</v>
      </c>
      <c r="E18292" s="4">
        <f>80.00*(1-Z1%)</f>
        <v>80</v>
      </c>
      <c r="F18292" s="2">
        <v>5</v>
      </c>
      <c r="G18292" s="2"/>
    </row>
    <row r="18293" spans="1:26" customHeight="1" ht="18" hidden="true" outlineLevel="3">
      <c r="A18293" s="2" t="s">
        <v>35405</v>
      </c>
      <c r="B18293" s="3" t="s">
        <v>35406</v>
      </c>
      <c r="C18293" s="2"/>
      <c r="D18293" s="2" t="s">
        <v>16</v>
      </c>
      <c r="E18293" s="4">
        <f>150.00*(1-Z1%)</f>
        <v>150</v>
      </c>
      <c r="F18293" s="2">
        <v>5</v>
      </c>
      <c r="G18293" s="2"/>
    </row>
    <row r="18294" spans="1:26" customHeight="1" ht="35" hidden="true" outlineLevel="3">
      <c r="A18294" s="5" t="s">
        <v>35407</v>
      </c>
      <c r="B18294" s="5"/>
      <c r="C18294" s="5"/>
      <c r="D18294" s="5"/>
      <c r="E18294" s="5"/>
      <c r="F18294" s="5"/>
      <c r="G18294" s="5"/>
    </row>
    <row r="18295" spans="1:26" customHeight="1" ht="36" hidden="true" outlineLevel="3">
      <c r="A18295" s="2" t="s">
        <v>35408</v>
      </c>
      <c r="B18295" s="3" t="s">
        <v>35409</v>
      </c>
      <c r="C18295" s="2"/>
      <c r="D18295" s="2" t="s">
        <v>16</v>
      </c>
      <c r="E18295" s="4">
        <f>8.00*(1-Z1%)</f>
        <v>8</v>
      </c>
      <c r="F18295" s="2">
        <v>37</v>
      </c>
      <c r="G18295" s="2"/>
    </row>
    <row r="18296" spans="1:26" customHeight="1" ht="36" hidden="true" outlineLevel="3">
      <c r="A18296" s="2" t="s">
        <v>35410</v>
      </c>
      <c r="B18296" s="3" t="s">
        <v>35411</v>
      </c>
      <c r="C18296" s="2"/>
      <c r="D18296" s="2" t="s">
        <v>16</v>
      </c>
      <c r="E18296" s="4">
        <f>10.00*(1-Z1%)</f>
        <v>10</v>
      </c>
      <c r="F18296" s="2">
        <v>83</v>
      </c>
      <c r="G18296" s="2"/>
    </row>
    <row r="18297" spans="1:26" customHeight="1" ht="36" hidden="true" outlineLevel="3">
      <c r="A18297" s="2" t="s">
        <v>35412</v>
      </c>
      <c r="B18297" s="3" t="s">
        <v>35413</v>
      </c>
      <c r="C18297" s="2"/>
      <c r="D18297" s="2" t="s">
        <v>16</v>
      </c>
      <c r="E18297" s="4">
        <f>12.00*(1-Z1%)</f>
        <v>12</v>
      </c>
      <c r="F18297" s="2">
        <v>68</v>
      </c>
      <c r="G18297" s="2"/>
    </row>
    <row r="18298" spans="1:26" customHeight="1" ht="36" hidden="true" outlineLevel="3">
      <c r="A18298" s="2" t="s">
        <v>35414</v>
      </c>
      <c r="B18298" s="3" t="s">
        <v>35415</v>
      </c>
      <c r="C18298" s="2"/>
      <c r="D18298" s="2" t="s">
        <v>16</v>
      </c>
      <c r="E18298" s="4">
        <f>10.00*(1-Z1%)</f>
        <v>10</v>
      </c>
      <c r="F18298" s="2">
        <v>10</v>
      </c>
      <c r="G18298" s="2"/>
    </row>
    <row r="18299" spans="1:26" customHeight="1" ht="36" hidden="true" outlineLevel="3">
      <c r="A18299" s="2" t="s">
        <v>35416</v>
      </c>
      <c r="B18299" s="3" t="s">
        <v>35417</v>
      </c>
      <c r="C18299" s="2"/>
      <c r="D18299" s="2" t="s">
        <v>16</v>
      </c>
      <c r="E18299" s="4">
        <f>5.00*(1-Z1%)</f>
        <v>5</v>
      </c>
      <c r="F18299" s="2">
        <v>248</v>
      </c>
      <c r="G18299" s="2"/>
    </row>
    <row r="18300" spans="1:26" customHeight="1" ht="36" hidden="true" outlineLevel="3">
      <c r="A18300" s="2" t="s">
        <v>35418</v>
      </c>
      <c r="B18300" s="3" t="s">
        <v>35419</v>
      </c>
      <c r="C18300" s="2"/>
      <c r="D18300" s="2" t="s">
        <v>16</v>
      </c>
      <c r="E18300" s="4">
        <f>7.00*(1-Z1%)</f>
        <v>7</v>
      </c>
      <c r="F18300" s="2">
        <v>237</v>
      </c>
      <c r="G18300" s="2"/>
    </row>
    <row r="18301" spans="1:26" customHeight="1" ht="36" hidden="true" outlineLevel="3">
      <c r="A18301" s="2" t="s">
        <v>35420</v>
      </c>
      <c r="B18301" s="3" t="s">
        <v>35421</v>
      </c>
      <c r="C18301" s="2"/>
      <c r="D18301" s="2" t="s">
        <v>16</v>
      </c>
      <c r="E18301" s="4">
        <f>7.00*(1-Z1%)</f>
        <v>7</v>
      </c>
      <c r="F18301" s="2">
        <v>118</v>
      </c>
      <c r="G18301" s="2"/>
    </row>
    <row r="18302" spans="1:26" customHeight="1" ht="36" hidden="true" outlineLevel="3">
      <c r="A18302" s="2" t="s">
        <v>35422</v>
      </c>
      <c r="B18302" s="3" t="s">
        <v>35423</v>
      </c>
      <c r="C18302" s="2"/>
      <c r="D18302" s="2" t="s">
        <v>16</v>
      </c>
      <c r="E18302" s="4">
        <f>7.00*(1-Z1%)</f>
        <v>7</v>
      </c>
      <c r="F18302" s="2">
        <v>207</v>
      </c>
      <c r="G18302" s="2"/>
    </row>
    <row r="18303" spans="1:26" customHeight="1" ht="36" hidden="true" outlineLevel="3">
      <c r="A18303" s="2" t="s">
        <v>35424</v>
      </c>
      <c r="B18303" s="3" t="s">
        <v>35425</v>
      </c>
      <c r="C18303" s="2"/>
      <c r="D18303" s="2" t="s">
        <v>16</v>
      </c>
      <c r="E18303" s="4">
        <f>7.00*(1-Z1%)</f>
        <v>7</v>
      </c>
      <c r="F18303" s="2">
        <v>97</v>
      </c>
      <c r="G18303" s="2"/>
    </row>
    <row r="18304" spans="1:26" customHeight="1" ht="36" hidden="true" outlineLevel="3">
      <c r="A18304" s="2" t="s">
        <v>35426</v>
      </c>
      <c r="B18304" s="3" t="s">
        <v>35427</v>
      </c>
      <c r="C18304" s="2"/>
      <c r="D18304" s="2" t="s">
        <v>16</v>
      </c>
      <c r="E18304" s="4">
        <f>7.00*(1-Z1%)</f>
        <v>7</v>
      </c>
      <c r="F18304" s="2">
        <v>72</v>
      </c>
      <c r="G18304" s="2"/>
    </row>
    <row r="18305" spans="1:26" customHeight="1" ht="36" hidden="true" outlineLevel="3">
      <c r="A18305" s="2" t="s">
        <v>35428</v>
      </c>
      <c r="B18305" s="3" t="s">
        <v>35429</v>
      </c>
      <c r="C18305" s="2"/>
      <c r="D18305" s="2" t="s">
        <v>16</v>
      </c>
      <c r="E18305" s="4">
        <f>25.00*(1-Z1%)</f>
        <v>25</v>
      </c>
      <c r="F18305" s="2">
        <v>33</v>
      </c>
      <c r="G18305" s="2"/>
    </row>
    <row r="18306" spans="1:26" customHeight="1" ht="36" hidden="true" outlineLevel="3">
      <c r="A18306" s="2" t="s">
        <v>35430</v>
      </c>
      <c r="B18306" s="3" t="s">
        <v>35431</v>
      </c>
      <c r="C18306" s="2"/>
      <c r="D18306" s="2" t="s">
        <v>16</v>
      </c>
      <c r="E18306" s="4">
        <f>10.00*(1-Z1%)</f>
        <v>10</v>
      </c>
      <c r="F18306" s="2">
        <v>196</v>
      </c>
      <c r="G18306" s="2"/>
    </row>
    <row r="18307" spans="1:26" customHeight="1" ht="36" hidden="true" outlineLevel="3">
      <c r="A18307" s="2" t="s">
        <v>35432</v>
      </c>
      <c r="B18307" s="3" t="s">
        <v>35433</v>
      </c>
      <c r="C18307" s="2"/>
      <c r="D18307" s="2" t="s">
        <v>16</v>
      </c>
      <c r="E18307" s="4">
        <f>7.00*(1-Z1%)</f>
        <v>7</v>
      </c>
      <c r="F18307" s="2">
        <v>9</v>
      </c>
      <c r="G18307" s="2"/>
    </row>
    <row r="18308" spans="1:26" customHeight="1" ht="36" hidden="true" outlineLevel="3">
      <c r="A18308" s="2" t="s">
        <v>35434</v>
      </c>
      <c r="B18308" s="3" t="s">
        <v>35435</v>
      </c>
      <c r="C18308" s="2"/>
      <c r="D18308" s="2" t="s">
        <v>16</v>
      </c>
      <c r="E18308" s="4">
        <f>7.00*(1-Z1%)</f>
        <v>7</v>
      </c>
      <c r="F18308" s="2">
        <v>86</v>
      </c>
      <c r="G18308" s="2"/>
    </row>
    <row r="18309" spans="1:26" customHeight="1" ht="36" hidden="true" outlineLevel="3">
      <c r="A18309" s="2" t="s">
        <v>35436</v>
      </c>
      <c r="B18309" s="3" t="s">
        <v>35437</v>
      </c>
      <c r="C18309" s="2"/>
      <c r="D18309" s="2" t="s">
        <v>16</v>
      </c>
      <c r="E18309" s="4">
        <f>10.00*(1-Z1%)</f>
        <v>10</v>
      </c>
      <c r="F18309" s="2">
        <v>243</v>
      </c>
      <c r="G18309" s="2"/>
    </row>
    <row r="18310" spans="1:26" customHeight="1" ht="35" hidden="true" outlineLevel="3">
      <c r="A18310" s="5" t="s">
        <v>35438</v>
      </c>
      <c r="B18310" s="5"/>
      <c r="C18310" s="5"/>
      <c r="D18310" s="5"/>
      <c r="E18310" s="5"/>
      <c r="F18310" s="5"/>
      <c r="G18310" s="5"/>
    </row>
    <row r="18311" spans="1:26" customHeight="1" ht="36" hidden="true" outlineLevel="3">
      <c r="A18311" s="2" t="s">
        <v>35439</v>
      </c>
      <c r="B18311" s="3" t="s">
        <v>35440</v>
      </c>
      <c r="C18311" s="2"/>
      <c r="D18311" s="2" t="s">
        <v>16</v>
      </c>
      <c r="E18311" s="4">
        <f>10.00*(1-Z1%)</f>
        <v>10</v>
      </c>
      <c r="F18311" s="2">
        <v>85</v>
      </c>
      <c r="G18311" s="2"/>
    </row>
    <row r="18312" spans="1:26" customHeight="1" ht="36" hidden="true" outlineLevel="3">
      <c r="A18312" s="2" t="s">
        <v>35441</v>
      </c>
      <c r="B18312" s="3" t="s">
        <v>35442</v>
      </c>
      <c r="C18312" s="2"/>
      <c r="D18312" s="2" t="s">
        <v>16</v>
      </c>
      <c r="E18312" s="4">
        <f>10.00*(1-Z1%)</f>
        <v>10</v>
      </c>
      <c r="F18312" s="2">
        <v>134</v>
      </c>
      <c r="G18312" s="2"/>
    </row>
    <row r="18313" spans="1:26" customHeight="1" ht="36" hidden="true" outlineLevel="3">
      <c r="A18313" s="2" t="s">
        <v>35443</v>
      </c>
      <c r="B18313" s="3" t="s">
        <v>35444</v>
      </c>
      <c r="C18313" s="2"/>
      <c r="D18313" s="2" t="s">
        <v>16</v>
      </c>
      <c r="E18313" s="4">
        <f>5.00*(1-Z1%)</f>
        <v>5</v>
      </c>
      <c r="F18313" s="2">
        <v>431</v>
      </c>
      <c r="G18313" s="2"/>
    </row>
    <row r="18314" spans="1:26" customHeight="1" ht="36" hidden="true" outlineLevel="3">
      <c r="A18314" s="2" t="s">
        <v>35445</v>
      </c>
      <c r="B18314" s="3" t="s">
        <v>35446</v>
      </c>
      <c r="C18314" s="2"/>
      <c r="D18314" s="2" t="s">
        <v>16</v>
      </c>
      <c r="E18314" s="4">
        <f>7.00*(1-Z1%)</f>
        <v>7</v>
      </c>
      <c r="F18314" s="2">
        <v>2</v>
      </c>
      <c r="G18314" s="2"/>
    </row>
    <row r="18315" spans="1:26" customHeight="1" ht="36" hidden="true" outlineLevel="3">
      <c r="A18315" s="2" t="s">
        <v>35447</v>
      </c>
      <c r="B18315" s="3" t="s">
        <v>35448</v>
      </c>
      <c r="C18315" s="2"/>
      <c r="D18315" s="2" t="s">
        <v>16</v>
      </c>
      <c r="E18315" s="4">
        <f>10.00*(1-Z1%)</f>
        <v>10</v>
      </c>
      <c r="F18315" s="2">
        <v>20</v>
      </c>
      <c r="G18315" s="2"/>
    </row>
    <row r="18316" spans="1:26" customHeight="1" ht="36" hidden="true" outlineLevel="3">
      <c r="A18316" s="2" t="s">
        <v>35449</v>
      </c>
      <c r="B18316" s="3" t="s">
        <v>35450</v>
      </c>
      <c r="C18316" s="2"/>
      <c r="D18316" s="2" t="s">
        <v>16</v>
      </c>
      <c r="E18316" s="4">
        <f>5.00*(1-Z1%)</f>
        <v>5</v>
      </c>
      <c r="F18316" s="2">
        <v>419</v>
      </c>
      <c r="G18316" s="2"/>
    </row>
    <row r="18317" spans="1:26" customHeight="1" ht="36" hidden="true" outlineLevel="3">
      <c r="A18317" s="2" t="s">
        <v>35451</v>
      </c>
      <c r="B18317" s="3" t="s">
        <v>35452</v>
      </c>
      <c r="C18317" s="2"/>
      <c r="D18317" s="2" t="s">
        <v>16</v>
      </c>
      <c r="E18317" s="4">
        <f>5.00*(1-Z1%)</f>
        <v>5</v>
      </c>
      <c r="F18317" s="2">
        <v>207</v>
      </c>
      <c r="G18317" s="2"/>
    </row>
    <row r="18318" spans="1:26" customHeight="1" ht="36" hidden="true" outlineLevel="3">
      <c r="A18318" s="2" t="s">
        <v>35453</v>
      </c>
      <c r="B18318" s="3" t="s">
        <v>35454</v>
      </c>
      <c r="C18318" s="2"/>
      <c r="D18318" s="2" t="s">
        <v>16</v>
      </c>
      <c r="E18318" s="4">
        <f>5.00*(1-Z1%)</f>
        <v>5</v>
      </c>
      <c r="F18318" s="2">
        <v>132</v>
      </c>
      <c r="G18318" s="2"/>
    </row>
    <row r="18319" spans="1:26" customHeight="1" ht="36" hidden="true" outlineLevel="3">
      <c r="A18319" s="2" t="s">
        <v>35455</v>
      </c>
      <c r="B18319" s="3" t="s">
        <v>35456</v>
      </c>
      <c r="C18319" s="2"/>
      <c r="D18319" s="2" t="s">
        <v>16</v>
      </c>
      <c r="E18319" s="4">
        <f>5.00*(1-Z1%)</f>
        <v>5</v>
      </c>
      <c r="F18319" s="2">
        <v>92</v>
      </c>
      <c r="G18319" s="2"/>
    </row>
    <row r="18320" spans="1:26" customHeight="1" ht="36" hidden="true" outlineLevel="3">
      <c r="A18320" s="2" t="s">
        <v>35457</v>
      </c>
      <c r="B18320" s="3" t="s">
        <v>35458</v>
      </c>
      <c r="C18320" s="2"/>
      <c r="D18320" s="2" t="s">
        <v>16</v>
      </c>
      <c r="E18320" s="4">
        <f>5.00*(1-Z1%)</f>
        <v>5</v>
      </c>
      <c r="F18320" s="2">
        <v>68</v>
      </c>
      <c r="G18320" s="2"/>
    </row>
    <row r="18321" spans="1:26" customHeight="1" ht="36" hidden="true" outlineLevel="3">
      <c r="A18321" s="2" t="s">
        <v>35459</v>
      </c>
      <c r="B18321" s="3" t="s">
        <v>35460</v>
      </c>
      <c r="C18321" s="2"/>
      <c r="D18321" s="2" t="s">
        <v>16</v>
      </c>
      <c r="E18321" s="4">
        <f>10.00*(1-Z1%)</f>
        <v>10</v>
      </c>
      <c r="F18321" s="2">
        <v>29</v>
      </c>
      <c r="G18321" s="2"/>
    </row>
    <row r="18322" spans="1:26" customHeight="1" ht="36" hidden="true" outlineLevel="3">
      <c r="A18322" s="2" t="s">
        <v>35461</v>
      </c>
      <c r="B18322" s="3" t="s">
        <v>35462</v>
      </c>
      <c r="C18322" s="2"/>
      <c r="D18322" s="2" t="s">
        <v>16</v>
      </c>
      <c r="E18322" s="4">
        <f>10.00*(1-Z1%)</f>
        <v>10</v>
      </c>
      <c r="F18322" s="2">
        <v>54</v>
      </c>
      <c r="G18322" s="2"/>
    </row>
    <row r="18323" spans="1:26" customHeight="1" ht="36" hidden="true" outlineLevel="3">
      <c r="A18323" s="2" t="s">
        <v>35463</v>
      </c>
      <c r="B18323" s="3" t="s">
        <v>35464</v>
      </c>
      <c r="C18323" s="2"/>
      <c r="D18323" s="2" t="s">
        <v>16</v>
      </c>
      <c r="E18323" s="4">
        <f>7.00*(1-Z1%)</f>
        <v>7</v>
      </c>
      <c r="F18323" s="2">
        <v>112</v>
      </c>
      <c r="G18323" s="2"/>
    </row>
    <row r="18324" spans="1:26" customHeight="1" ht="36" hidden="true" outlineLevel="3">
      <c r="A18324" s="2" t="s">
        <v>35465</v>
      </c>
      <c r="B18324" s="3" t="s">
        <v>35466</v>
      </c>
      <c r="C18324" s="2"/>
      <c r="D18324" s="2" t="s">
        <v>16</v>
      </c>
      <c r="E18324" s="4">
        <f>15.00*(1-Z1%)</f>
        <v>15</v>
      </c>
      <c r="F18324" s="2">
        <v>110</v>
      </c>
      <c r="G18324" s="2"/>
    </row>
    <row r="18325" spans="1:26" customHeight="1" ht="18" hidden="true" outlineLevel="3">
      <c r="A18325" s="2" t="s">
        <v>35467</v>
      </c>
      <c r="B18325" s="3" t="s">
        <v>35468</v>
      </c>
      <c r="C18325" s="2"/>
      <c r="D18325" s="2" t="s">
        <v>16</v>
      </c>
      <c r="E18325" s="4">
        <f>10.00*(1-Z1%)</f>
        <v>10</v>
      </c>
      <c r="F18325" s="2">
        <v>36</v>
      </c>
      <c r="G18325" s="2"/>
    </row>
    <row r="18326" spans="1:26" customHeight="1" ht="18" hidden="true" outlineLevel="3">
      <c r="A18326" s="2" t="s">
        <v>35469</v>
      </c>
      <c r="B18326" s="3" t="s">
        <v>35470</v>
      </c>
      <c r="C18326" s="2"/>
      <c r="D18326" s="2" t="s">
        <v>16</v>
      </c>
      <c r="E18326" s="4">
        <f>10.00*(1-Z1%)</f>
        <v>10</v>
      </c>
      <c r="F18326" s="2">
        <v>54</v>
      </c>
      <c r="G18326" s="2"/>
    </row>
    <row r="18327" spans="1:26" customHeight="1" ht="18" hidden="true" outlineLevel="3">
      <c r="A18327" s="2" t="s">
        <v>35471</v>
      </c>
      <c r="B18327" s="3" t="s">
        <v>35472</v>
      </c>
      <c r="C18327" s="2"/>
      <c r="D18327" s="2" t="s">
        <v>16</v>
      </c>
      <c r="E18327" s="4">
        <f>30.00*(1-Z1%)</f>
        <v>30</v>
      </c>
      <c r="F18327" s="2">
        <v>15</v>
      </c>
      <c r="G18327" s="2"/>
    </row>
    <row r="18328" spans="1:26" customHeight="1" ht="18" hidden="true" outlineLevel="3">
      <c r="A18328" s="2" t="s">
        <v>35473</v>
      </c>
      <c r="B18328" s="3" t="s">
        <v>35474</v>
      </c>
      <c r="C18328" s="2"/>
      <c r="D18328" s="2" t="s">
        <v>16</v>
      </c>
      <c r="E18328" s="4">
        <f>10.00*(1-Z1%)</f>
        <v>10</v>
      </c>
      <c r="F18328" s="2">
        <v>30</v>
      </c>
      <c r="G18328" s="2"/>
    </row>
    <row r="18329" spans="1:26" customHeight="1" ht="18" hidden="true" outlineLevel="3">
      <c r="A18329" s="2" t="s">
        <v>35475</v>
      </c>
      <c r="B18329" s="3" t="s">
        <v>35476</v>
      </c>
      <c r="C18329" s="2"/>
      <c r="D18329" s="2" t="s">
        <v>16</v>
      </c>
      <c r="E18329" s="4">
        <f>30.00*(1-Z1%)</f>
        <v>30</v>
      </c>
      <c r="F18329" s="2">
        <v>18</v>
      </c>
      <c r="G18329" s="2"/>
    </row>
    <row r="18330" spans="1:26" customHeight="1" ht="18" hidden="true" outlineLevel="3">
      <c r="A18330" s="2" t="s">
        <v>35477</v>
      </c>
      <c r="B18330" s="3" t="s">
        <v>35478</v>
      </c>
      <c r="C18330" s="2"/>
      <c r="D18330" s="2" t="s">
        <v>16</v>
      </c>
      <c r="E18330" s="4">
        <f>10.00*(1-Z1%)</f>
        <v>10</v>
      </c>
      <c r="F18330" s="2">
        <v>51</v>
      </c>
      <c r="G18330" s="2"/>
    </row>
    <row r="18331" spans="1:26" customHeight="1" ht="36" hidden="true" outlineLevel="3">
      <c r="A18331" s="2" t="s">
        <v>35479</v>
      </c>
      <c r="B18331" s="3" t="s">
        <v>35480</v>
      </c>
      <c r="C18331" s="2"/>
      <c r="D18331" s="2" t="s">
        <v>16</v>
      </c>
      <c r="E18331" s="4">
        <f>15.00*(1-Z1%)</f>
        <v>15</v>
      </c>
      <c r="F18331" s="2">
        <v>40</v>
      </c>
      <c r="G18331" s="2"/>
    </row>
    <row r="18332" spans="1:26" customHeight="1" ht="36" hidden="true" outlineLevel="3">
      <c r="A18332" s="2" t="s">
        <v>35481</v>
      </c>
      <c r="B18332" s="3" t="s">
        <v>35482</v>
      </c>
      <c r="C18332" s="2"/>
      <c r="D18332" s="2" t="s">
        <v>16</v>
      </c>
      <c r="E18332" s="4">
        <f>5.00*(1-Z1%)</f>
        <v>5</v>
      </c>
      <c r="F18332" s="2">
        <v>21</v>
      </c>
      <c r="G18332" s="2"/>
    </row>
    <row r="18333" spans="1:26" customHeight="1" ht="36" hidden="true" outlineLevel="3">
      <c r="A18333" s="2" t="s">
        <v>35483</v>
      </c>
      <c r="B18333" s="3" t="s">
        <v>35484</v>
      </c>
      <c r="C18333" s="2"/>
      <c r="D18333" s="2" t="s">
        <v>16</v>
      </c>
      <c r="E18333" s="4">
        <f>5.00*(1-Z1%)</f>
        <v>5</v>
      </c>
      <c r="F18333" s="2">
        <v>20</v>
      </c>
      <c r="G18333" s="2"/>
    </row>
    <row r="18334" spans="1:26" customHeight="1" ht="36" hidden="true" outlineLevel="3">
      <c r="A18334" s="2" t="s">
        <v>35485</v>
      </c>
      <c r="B18334" s="3" t="s">
        <v>35486</v>
      </c>
      <c r="C18334" s="2"/>
      <c r="D18334" s="2" t="s">
        <v>16</v>
      </c>
      <c r="E18334" s="4">
        <f>5.00*(1-Z1%)</f>
        <v>5</v>
      </c>
      <c r="F18334" s="2">
        <v>8</v>
      </c>
      <c r="G18334" s="2"/>
    </row>
    <row r="18335" spans="1:26" customHeight="1" ht="36" hidden="true" outlineLevel="3">
      <c r="A18335" s="2" t="s">
        <v>35487</v>
      </c>
      <c r="B18335" s="3" t="s">
        <v>35488</v>
      </c>
      <c r="C18335" s="2"/>
      <c r="D18335" s="2" t="s">
        <v>16</v>
      </c>
      <c r="E18335" s="4">
        <f>15.00*(1-Z1%)</f>
        <v>15</v>
      </c>
      <c r="F18335" s="2">
        <v>51</v>
      </c>
      <c r="G18335" s="2"/>
    </row>
    <row r="18336" spans="1:26" customHeight="1" ht="36" hidden="true" outlineLevel="3">
      <c r="A18336" s="2" t="s">
        <v>35489</v>
      </c>
      <c r="B18336" s="3" t="s">
        <v>35490</v>
      </c>
      <c r="C18336" s="2"/>
      <c r="D18336" s="2" t="s">
        <v>16</v>
      </c>
      <c r="E18336" s="4">
        <f>5.00*(1-Z1%)</f>
        <v>5</v>
      </c>
      <c r="F18336" s="2">
        <v>38</v>
      </c>
      <c r="G18336" s="2"/>
    </row>
    <row r="18337" spans="1:26" customHeight="1" ht="36" hidden="true" outlineLevel="3">
      <c r="A18337" s="2" t="s">
        <v>35491</v>
      </c>
      <c r="B18337" s="3" t="s">
        <v>35492</v>
      </c>
      <c r="C18337" s="2"/>
      <c r="D18337" s="2" t="s">
        <v>16</v>
      </c>
      <c r="E18337" s="4">
        <f>5.00*(1-Z1%)</f>
        <v>5</v>
      </c>
      <c r="F18337" s="2">
        <v>37</v>
      </c>
      <c r="G18337" s="2"/>
    </row>
    <row r="18338" spans="1:26" customHeight="1" ht="36" hidden="true" outlineLevel="3">
      <c r="A18338" s="2" t="s">
        <v>35493</v>
      </c>
      <c r="B18338" s="3" t="s">
        <v>35494</v>
      </c>
      <c r="C18338" s="2"/>
      <c r="D18338" s="2" t="s">
        <v>16</v>
      </c>
      <c r="E18338" s="4">
        <f>20.00*(1-Z1%)</f>
        <v>20</v>
      </c>
      <c r="F18338" s="2">
        <v>26</v>
      </c>
      <c r="G18338" s="2"/>
    </row>
    <row r="18339" spans="1:26" customHeight="1" ht="36" hidden="true" outlineLevel="3">
      <c r="A18339" s="2" t="s">
        <v>35495</v>
      </c>
      <c r="B18339" s="3" t="s">
        <v>35496</v>
      </c>
      <c r="C18339" s="2"/>
      <c r="D18339" s="2" t="s">
        <v>16</v>
      </c>
      <c r="E18339" s="4">
        <f>18.00*(1-Z1%)</f>
        <v>18</v>
      </c>
      <c r="F18339" s="2">
        <v>13</v>
      </c>
      <c r="G18339" s="2"/>
    </row>
    <row r="18340" spans="1:26" customHeight="1" ht="36" hidden="true" outlineLevel="3">
      <c r="A18340" s="2" t="s">
        <v>35497</v>
      </c>
      <c r="B18340" s="3" t="s">
        <v>35498</v>
      </c>
      <c r="C18340" s="2"/>
      <c r="D18340" s="2" t="s">
        <v>16</v>
      </c>
      <c r="E18340" s="4">
        <f>15.00*(1-Z1%)</f>
        <v>15</v>
      </c>
      <c r="F18340" s="2">
        <v>15</v>
      </c>
      <c r="G18340" s="2"/>
    </row>
    <row r="18341" spans="1:26" customHeight="1" ht="18" hidden="true" outlineLevel="3">
      <c r="A18341" s="2" t="s">
        <v>35499</v>
      </c>
      <c r="B18341" s="3" t="s">
        <v>35500</v>
      </c>
      <c r="C18341" s="2"/>
      <c r="D18341" s="2" t="s">
        <v>16</v>
      </c>
      <c r="E18341" s="4">
        <f>5.00*(1-Z1%)</f>
        <v>5</v>
      </c>
      <c r="F18341" s="2">
        <v>526</v>
      </c>
      <c r="G18341" s="2"/>
    </row>
    <row r="18342" spans="1:26" customHeight="1" ht="18" hidden="true" outlineLevel="3">
      <c r="A18342" s="2" t="s">
        <v>35501</v>
      </c>
      <c r="B18342" s="3" t="s">
        <v>35502</v>
      </c>
      <c r="C18342" s="2"/>
      <c r="D18342" s="2" t="s">
        <v>16</v>
      </c>
      <c r="E18342" s="4">
        <f>20.00*(1-Z1%)</f>
        <v>20</v>
      </c>
      <c r="F18342" s="2">
        <v>11</v>
      </c>
      <c r="G18342" s="2"/>
    </row>
    <row r="18343" spans="1:26" customHeight="1" ht="36" hidden="true" outlineLevel="3">
      <c r="A18343" s="2" t="s">
        <v>35503</v>
      </c>
      <c r="B18343" s="3" t="s">
        <v>35504</v>
      </c>
      <c r="C18343" s="2"/>
      <c r="D18343" s="2" t="s">
        <v>16</v>
      </c>
      <c r="E18343" s="4">
        <f>50.00*(1-Z1%)</f>
        <v>50</v>
      </c>
      <c r="F18343" s="2">
        <v>7</v>
      </c>
      <c r="G18343" s="2"/>
    </row>
    <row r="18344" spans="1:26" customHeight="1" ht="36" hidden="true" outlineLevel="3">
      <c r="A18344" s="2" t="s">
        <v>35505</v>
      </c>
      <c r="B18344" s="3" t="s">
        <v>35506</v>
      </c>
      <c r="C18344" s="2"/>
      <c r="D18344" s="2" t="s">
        <v>16</v>
      </c>
      <c r="E18344" s="4">
        <f>5.00*(1-Z1%)</f>
        <v>5</v>
      </c>
      <c r="F18344" s="2">
        <v>47</v>
      </c>
      <c r="G18344" s="2"/>
    </row>
    <row r="18345" spans="1:26" customHeight="1" ht="18" hidden="true" outlineLevel="3">
      <c r="A18345" s="2" t="s">
        <v>35507</v>
      </c>
      <c r="B18345" s="3" t="s">
        <v>35508</v>
      </c>
      <c r="C18345" s="2"/>
      <c r="D18345" s="2" t="s">
        <v>16</v>
      </c>
      <c r="E18345" s="4">
        <f>10.00*(1-Z1%)</f>
        <v>10</v>
      </c>
      <c r="F18345" s="2">
        <v>20</v>
      </c>
      <c r="G18345" s="2"/>
    </row>
    <row r="18346" spans="1:26" customHeight="1" ht="36" hidden="true" outlineLevel="3">
      <c r="A18346" s="2" t="s">
        <v>35509</v>
      </c>
      <c r="B18346" s="3" t="s">
        <v>35510</v>
      </c>
      <c r="C18346" s="2"/>
      <c r="D18346" s="2" t="s">
        <v>16</v>
      </c>
      <c r="E18346" s="4">
        <f>18.00*(1-Z1%)</f>
        <v>18</v>
      </c>
      <c r="F18346" s="2">
        <v>14</v>
      </c>
      <c r="G18346" s="2"/>
    </row>
    <row r="18347" spans="1:26" customHeight="1" ht="36" hidden="true" outlineLevel="3">
      <c r="A18347" s="2" t="s">
        <v>35511</v>
      </c>
      <c r="B18347" s="3" t="s">
        <v>35512</v>
      </c>
      <c r="C18347" s="2"/>
      <c r="D18347" s="2" t="s">
        <v>16</v>
      </c>
      <c r="E18347" s="4">
        <f>60.00*(1-Z1%)</f>
        <v>60</v>
      </c>
      <c r="F18347" s="2">
        <v>7</v>
      </c>
      <c r="G18347" s="2"/>
    </row>
    <row r="18348" spans="1:26" customHeight="1" ht="18" hidden="true" outlineLevel="3">
      <c r="A18348" s="2" t="s">
        <v>35513</v>
      </c>
      <c r="B18348" s="3" t="s">
        <v>35514</v>
      </c>
      <c r="C18348" s="2"/>
      <c r="D18348" s="2" t="s">
        <v>16</v>
      </c>
      <c r="E18348" s="4">
        <f>30.00*(1-Z1%)</f>
        <v>30</v>
      </c>
      <c r="F18348" s="2">
        <v>14</v>
      </c>
      <c r="G18348" s="2"/>
    </row>
    <row r="18349" spans="1:26" customHeight="1" ht="18" hidden="true" outlineLevel="3">
      <c r="A18349" s="2" t="s">
        <v>35515</v>
      </c>
      <c r="B18349" s="3" t="s">
        <v>35516</v>
      </c>
      <c r="C18349" s="2"/>
      <c r="D18349" s="2" t="s">
        <v>16</v>
      </c>
      <c r="E18349" s="4">
        <f>5.00*(1-Z1%)</f>
        <v>5</v>
      </c>
      <c r="F18349" s="2">
        <v>537</v>
      </c>
      <c r="G18349" s="2"/>
    </row>
    <row r="18350" spans="1:26" customHeight="1" ht="35" hidden="true" outlineLevel="3">
      <c r="A18350" s="5" t="s">
        <v>35517</v>
      </c>
      <c r="B18350" s="5"/>
      <c r="C18350" s="5"/>
      <c r="D18350" s="5"/>
      <c r="E18350" s="5"/>
      <c r="F18350" s="5"/>
      <c r="G18350" s="5"/>
    </row>
    <row r="18351" spans="1:26" customHeight="1" ht="18" hidden="true" outlineLevel="3">
      <c r="A18351" s="2" t="s">
        <v>35518</v>
      </c>
      <c r="B18351" s="3" t="s">
        <v>35519</v>
      </c>
      <c r="C18351" s="2"/>
      <c r="D18351" s="2" t="s">
        <v>16</v>
      </c>
      <c r="E18351" s="4">
        <f>5.00*(1-Z1%)</f>
        <v>5</v>
      </c>
      <c r="F18351" s="2">
        <v>426</v>
      </c>
      <c r="G18351" s="2"/>
    </row>
    <row r="18352" spans="1:26" customHeight="1" ht="18" hidden="true" outlineLevel="3">
      <c r="A18352" s="2" t="s">
        <v>35520</v>
      </c>
      <c r="B18352" s="3" t="s">
        <v>35521</v>
      </c>
      <c r="C18352" s="2"/>
      <c r="D18352" s="2" t="s">
        <v>16</v>
      </c>
      <c r="E18352" s="4">
        <f>5.00*(1-Z1%)</f>
        <v>5</v>
      </c>
      <c r="F18352" s="2">
        <v>1</v>
      </c>
      <c r="G18352" s="2"/>
    </row>
    <row r="18353" spans="1:26" customHeight="1" ht="18" hidden="true" outlineLevel="3">
      <c r="A18353" s="2" t="s">
        <v>35522</v>
      </c>
      <c r="B18353" s="3" t="s">
        <v>35523</v>
      </c>
      <c r="C18353" s="2"/>
      <c r="D18353" s="2" t="s">
        <v>16</v>
      </c>
      <c r="E18353" s="4">
        <f>20.00*(1-Z1%)</f>
        <v>20</v>
      </c>
      <c r="F18353" s="2">
        <v>9</v>
      </c>
      <c r="G18353" s="2"/>
    </row>
    <row r="18354" spans="1:26" customHeight="1" ht="18" hidden="true" outlineLevel="3">
      <c r="A18354" s="2" t="s">
        <v>35524</v>
      </c>
      <c r="B18354" s="3" t="s">
        <v>35525</v>
      </c>
      <c r="C18354" s="2"/>
      <c r="D18354" s="2" t="s">
        <v>16</v>
      </c>
      <c r="E18354" s="4">
        <f>5.00*(1-Z1%)</f>
        <v>5</v>
      </c>
      <c r="F18354" s="2">
        <v>24</v>
      </c>
      <c r="G18354" s="2"/>
    </row>
    <row r="18355" spans="1:26" customHeight="1" ht="18" hidden="true" outlineLevel="3">
      <c r="A18355" s="2" t="s">
        <v>35526</v>
      </c>
      <c r="B18355" s="3" t="s">
        <v>35527</v>
      </c>
      <c r="C18355" s="2"/>
      <c r="D18355" s="2" t="s">
        <v>16</v>
      </c>
      <c r="E18355" s="4">
        <f>15.00*(1-Z1%)</f>
        <v>15</v>
      </c>
      <c r="F18355" s="2">
        <v>44</v>
      </c>
      <c r="G18355" s="2"/>
    </row>
    <row r="18356" spans="1:26" customHeight="1" ht="18" hidden="true" outlineLevel="3">
      <c r="A18356" s="2" t="s">
        <v>35528</v>
      </c>
      <c r="B18356" s="3" t="s">
        <v>35529</v>
      </c>
      <c r="C18356" s="2"/>
      <c r="D18356" s="2" t="s">
        <v>16</v>
      </c>
      <c r="E18356" s="4">
        <f>5.00*(1-Z1%)</f>
        <v>5</v>
      </c>
      <c r="F18356" s="2">
        <v>2</v>
      </c>
      <c r="G18356" s="2"/>
    </row>
    <row r="18357" spans="1:26" customHeight="1" ht="18" hidden="true" outlineLevel="3">
      <c r="A18357" s="2" t="s">
        <v>35530</v>
      </c>
      <c r="B18357" s="3" t="s">
        <v>35531</v>
      </c>
      <c r="C18357" s="2"/>
      <c r="D18357" s="2" t="s">
        <v>16</v>
      </c>
      <c r="E18357" s="4">
        <f>5.00*(1-Z1%)</f>
        <v>5</v>
      </c>
      <c r="F18357" s="2">
        <v>54</v>
      </c>
      <c r="G18357" s="2"/>
    </row>
    <row r="18358" spans="1:26" customHeight="1" ht="18" hidden="true" outlineLevel="3">
      <c r="A18358" s="2" t="s">
        <v>35532</v>
      </c>
      <c r="B18358" s="3" t="s">
        <v>35533</v>
      </c>
      <c r="C18358" s="2"/>
      <c r="D18358" s="2" t="s">
        <v>16</v>
      </c>
      <c r="E18358" s="4">
        <f>5.00*(1-Z1%)</f>
        <v>5</v>
      </c>
      <c r="F18358" s="2">
        <v>97</v>
      </c>
      <c r="G18358" s="2"/>
    </row>
    <row r="18359" spans="1:26" customHeight="1" ht="18" hidden="true" outlineLevel="3">
      <c r="A18359" s="2" t="s">
        <v>35534</v>
      </c>
      <c r="B18359" s="3" t="s">
        <v>35535</v>
      </c>
      <c r="C18359" s="2"/>
      <c r="D18359" s="2" t="s">
        <v>16</v>
      </c>
      <c r="E18359" s="4">
        <f>10.00*(1-Z1%)</f>
        <v>10</v>
      </c>
      <c r="F18359" s="2">
        <v>23</v>
      </c>
      <c r="G18359" s="2"/>
    </row>
    <row r="18360" spans="1:26" customHeight="1" ht="18" hidden="true" outlineLevel="3">
      <c r="A18360" s="2" t="s">
        <v>35536</v>
      </c>
      <c r="B18360" s="3" t="s">
        <v>35537</v>
      </c>
      <c r="C18360" s="2"/>
      <c r="D18360" s="2" t="s">
        <v>16</v>
      </c>
      <c r="E18360" s="4">
        <f>10.00*(1-Z1%)</f>
        <v>10</v>
      </c>
      <c r="F18360" s="2">
        <v>36</v>
      </c>
      <c r="G18360" s="2"/>
    </row>
    <row r="18361" spans="1:26" customHeight="1" ht="18" hidden="true" outlineLevel="3">
      <c r="A18361" s="2" t="s">
        <v>35538</v>
      </c>
      <c r="B18361" s="3" t="s">
        <v>35539</v>
      </c>
      <c r="C18361" s="2"/>
      <c r="D18361" s="2" t="s">
        <v>16</v>
      </c>
      <c r="E18361" s="4">
        <f>5.00*(1-Z1%)</f>
        <v>5</v>
      </c>
      <c r="F18361" s="2">
        <v>7</v>
      </c>
      <c r="G18361" s="2"/>
    </row>
    <row r="18362" spans="1:26" customHeight="1" ht="18" hidden="true" outlineLevel="3">
      <c r="A18362" s="2" t="s">
        <v>35540</v>
      </c>
      <c r="B18362" s="3" t="s">
        <v>35541</v>
      </c>
      <c r="C18362" s="2"/>
      <c r="D18362" s="2" t="s">
        <v>16</v>
      </c>
      <c r="E18362" s="4">
        <f>5.00*(1-Z1%)</f>
        <v>5</v>
      </c>
      <c r="F18362" s="2">
        <v>405</v>
      </c>
      <c r="G18362" s="2"/>
    </row>
    <row r="18363" spans="1:26" customHeight="1" ht="18" hidden="true" outlineLevel="3">
      <c r="A18363" s="2" t="s">
        <v>35542</v>
      </c>
      <c r="B18363" s="3" t="s">
        <v>35543</v>
      </c>
      <c r="C18363" s="2"/>
      <c r="D18363" s="2" t="s">
        <v>16</v>
      </c>
      <c r="E18363" s="4">
        <f>5.00*(1-Z1%)</f>
        <v>5</v>
      </c>
      <c r="F18363" s="2">
        <v>39</v>
      </c>
      <c r="G18363" s="2"/>
    </row>
    <row r="18364" spans="1:26" customHeight="1" ht="18" hidden="true" outlineLevel="3">
      <c r="A18364" s="2" t="s">
        <v>35544</v>
      </c>
      <c r="B18364" s="3" t="s">
        <v>35545</v>
      </c>
      <c r="C18364" s="2"/>
      <c r="D18364" s="2" t="s">
        <v>16</v>
      </c>
      <c r="E18364" s="4">
        <f>5.00*(1-Z1%)</f>
        <v>5</v>
      </c>
      <c r="F18364" s="2">
        <v>231</v>
      </c>
      <c r="G18364" s="2"/>
    </row>
    <row r="18365" spans="1:26" customHeight="1" ht="18" hidden="true" outlineLevel="3">
      <c r="A18365" s="2" t="s">
        <v>35546</v>
      </c>
      <c r="B18365" s="3" t="s">
        <v>35547</v>
      </c>
      <c r="C18365" s="2"/>
      <c r="D18365" s="2" t="s">
        <v>16</v>
      </c>
      <c r="E18365" s="4">
        <f>5.00*(1-Z1%)</f>
        <v>5</v>
      </c>
      <c r="F18365" s="2">
        <v>283</v>
      </c>
      <c r="G18365" s="2"/>
    </row>
    <row r="18366" spans="1:26" customHeight="1" ht="18" hidden="true" outlineLevel="3">
      <c r="A18366" s="2" t="s">
        <v>35548</v>
      </c>
      <c r="B18366" s="3" t="s">
        <v>35549</v>
      </c>
      <c r="C18366" s="2"/>
      <c r="D18366" s="2" t="s">
        <v>16</v>
      </c>
      <c r="E18366" s="4">
        <f>5.00*(1-Z1%)</f>
        <v>5</v>
      </c>
      <c r="F18366" s="2">
        <v>162</v>
      </c>
      <c r="G18366" s="2"/>
    </row>
    <row r="18367" spans="1:26" customHeight="1" ht="18" hidden="true" outlineLevel="3">
      <c r="A18367" s="2" t="s">
        <v>35550</v>
      </c>
      <c r="B18367" s="3" t="s">
        <v>35551</v>
      </c>
      <c r="C18367" s="2"/>
      <c r="D18367" s="2" t="s">
        <v>16</v>
      </c>
      <c r="E18367" s="4">
        <f>5.00*(1-Z1%)</f>
        <v>5</v>
      </c>
      <c r="F18367" s="2">
        <v>159</v>
      </c>
      <c r="G18367" s="2"/>
    </row>
    <row r="18368" spans="1:26" customHeight="1" ht="18" hidden="true" outlineLevel="3">
      <c r="A18368" s="2" t="s">
        <v>35552</v>
      </c>
      <c r="B18368" s="3" t="s">
        <v>35553</v>
      </c>
      <c r="C18368" s="2"/>
      <c r="D18368" s="2" t="s">
        <v>16</v>
      </c>
      <c r="E18368" s="4">
        <f>5.00*(1-Z1%)</f>
        <v>5</v>
      </c>
      <c r="F18368" s="2">
        <v>1</v>
      </c>
      <c r="G18368" s="2"/>
    </row>
    <row r="18369" spans="1:26" customHeight="1" ht="18" hidden="true" outlineLevel="3">
      <c r="A18369" s="2" t="s">
        <v>35554</v>
      </c>
      <c r="B18369" s="3" t="s">
        <v>35555</v>
      </c>
      <c r="C18369" s="2"/>
      <c r="D18369" s="2" t="s">
        <v>16</v>
      </c>
      <c r="E18369" s="4">
        <f>5.00*(1-Z1%)</f>
        <v>5</v>
      </c>
      <c r="F18369" s="2">
        <v>35</v>
      </c>
      <c r="G18369" s="2"/>
    </row>
    <row r="18370" spans="1:26" customHeight="1" ht="18" hidden="true" outlineLevel="3">
      <c r="A18370" s="2" t="s">
        <v>35556</v>
      </c>
      <c r="B18370" s="3" t="s">
        <v>35557</v>
      </c>
      <c r="C18370" s="2"/>
      <c r="D18370" s="2" t="s">
        <v>16</v>
      </c>
      <c r="E18370" s="4">
        <f>5.00*(1-Z1%)</f>
        <v>5</v>
      </c>
      <c r="F18370" s="2">
        <v>215</v>
      </c>
      <c r="G18370" s="2"/>
    </row>
    <row r="18371" spans="1:26" customHeight="1" ht="18" hidden="true" outlineLevel="3">
      <c r="A18371" s="2" t="s">
        <v>35558</v>
      </c>
      <c r="B18371" s="3" t="s">
        <v>35559</v>
      </c>
      <c r="C18371" s="2"/>
      <c r="D18371" s="2" t="s">
        <v>16</v>
      </c>
      <c r="E18371" s="4">
        <f>5.00*(1-Z1%)</f>
        <v>5</v>
      </c>
      <c r="F18371" s="2">
        <v>55</v>
      </c>
      <c r="G18371" s="2"/>
    </row>
    <row r="18372" spans="1:26" customHeight="1" ht="18" hidden="true" outlineLevel="3">
      <c r="A18372" s="2" t="s">
        <v>35560</v>
      </c>
      <c r="B18372" s="3" t="s">
        <v>35561</v>
      </c>
      <c r="C18372" s="2"/>
      <c r="D18372" s="2" t="s">
        <v>16</v>
      </c>
      <c r="E18372" s="4">
        <f>5.00*(1-Z1%)</f>
        <v>5</v>
      </c>
      <c r="F18372" s="2">
        <v>16</v>
      </c>
      <c r="G18372" s="2"/>
    </row>
    <row r="18373" spans="1:26" customHeight="1" ht="18" hidden="true" outlineLevel="3">
      <c r="A18373" s="2" t="s">
        <v>35562</v>
      </c>
      <c r="B18373" s="3" t="s">
        <v>35563</v>
      </c>
      <c r="C18373" s="2"/>
      <c r="D18373" s="2" t="s">
        <v>16</v>
      </c>
      <c r="E18373" s="4">
        <f>25.00*(1-Z1%)</f>
        <v>25</v>
      </c>
      <c r="F18373" s="2">
        <v>5</v>
      </c>
      <c r="G18373" s="2"/>
    </row>
    <row r="18374" spans="1:26" customHeight="1" ht="18" hidden="true" outlineLevel="3">
      <c r="A18374" s="2" t="s">
        <v>35564</v>
      </c>
      <c r="B18374" s="3" t="s">
        <v>35565</v>
      </c>
      <c r="C18374" s="2"/>
      <c r="D18374" s="2" t="s">
        <v>16</v>
      </c>
      <c r="E18374" s="4">
        <f>20.00*(1-Z1%)</f>
        <v>20</v>
      </c>
      <c r="F18374" s="2">
        <v>22</v>
      </c>
      <c r="G18374" s="2"/>
    </row>
    <row r="18375" spans="1:26" customHeight="1" ht="18" hidden="true" outlineLevel="3">
      <c r="A18375" s="2" t="s">
        <v>35566</v>
      </c>
      <c r="B18375" s="3" t="s">
        <v>35567</v>
      </c>
      <c r="C18375" s="2"/>
      <c r="D18375" s="2" t="s">
        <v>16</v>
      </c>
      <c r="E18375" s="4">
        <f>20.00*(1-Z1%)</f>
        <v>20</v>
      </c>
      <c r="F18375" s="2">
        <v>35</v>
      </c>
      <c r="G18375" s="2"/>
    </row>
    <row r="18376" spans="1:26" customHeight="1" ht="18" hidden="true" outlineLevel="3">
      <c r="A18376" s="2" t="s">
        <v>35568</v>
      </c>
      <c r="B18376" s="3" t="s">
        <v>35569</v>
      </c>
      <c r="C18376" s="2"/>
      <c r="D18376" s="2" t="s">
        <v>16</v>
      </c>
      <c r="E18376" s="4">
        <f>5.00*(1-Z1%)</f>
        <v>5</v>
      </c>
      <c r="F18376" s="2">
        <v>1</v>
      </c>
      <c r="G18376" s="2"/>
    </row>
    <row r="18377" spans="1:26" customHeight="1" ht="18" hidden="true" outlineLevel="3">
      <c r="A18377" s="2" t="s">
        <v>35570</v>
      </c>
      <c r="B18377" s="3" t="s">
        <v>35571</v>
      </c>
      <c r="C18377" s="2"/>
      <c r="D18377" s="2" t="s">
        <v>16</v>
      </c>
      <c r="E18377" s="4">
        <f>8.00*(1-Z1%)</f>
        <v>8</v>
      </c>
      <c r="F18377" s="2">
        <v>35</v>
      </c>
      <c r="G18377" s="2"/>
    </row>
    <row r="18378" spans="1:26" customHeight="1" ht="18" hidden="true" outlineLevel="3">
      <c r="A18378" s="2" t="s">
        <v>35572</v>
      </c>
      <c r="B18378" s="3" t="s">
        <v>35573</v>
      </c>
      <c r="C18378" s="2"/>
      <c r="D18378" s="2" t="s">
        <v>16</v>
      </c>
      <c r="E18378" s="4">
        <f>5.00*(1-Z1%)</f>
        <v>5</v>
      </c>
      <c r="F18378" s="2">
        <v>27</v>
      </c>
      <c r="G18378" s="2"/>
    </row>
    <row r="18379" spans="1:26" customHeight="1" ht="18" hidden="true" outlineLevel="3">
      <c r="A18379" s="2" t="s">
        <v>35574</v>
      </c>
      <c r="B18379" s="3" t="s">
        <v>35575</v>
      </c>
      <c r="C18379" s="2"/>
      <c r="D18379" s="2" t="s">
        <v>16</v>
      </c>
      <c r="E18379" s="4">
        <f>5.00*(1-Z1%)</f>
        <v>5</v>
      </c>
      <c r="F18379" s="2">
        <v>497</v>
      </c>
      <c r="G18379" s="2"/>
    </row>
    <row r="18380" spans="1:26" customHeight="1" ht="18" hidden="true" outlineLevel="3">
      <c r="A18380" s="2" t="s">
        <v>35576</v>
      </c>
      <c r="B18380" s="3" t="s">
        <v>35577</v>
      </c>
      <c r="C18380" s="2"/>
      <c r="D18380" s="2" t="s">
        <v>16</v>
      </c>
      <c r="E18380" s="4">
        <f>10.00*(1-Z1%)</f>
        <v>10</v>
      </c>
      <c r="F18380" s="2">
        <v>36</v>
      </c>
      <c r="G18380" s="2"/>
    </row>
    <row r="18381" spans="1:26" customHeight="1" ht="18" hidden="true" outlineLevel="3">
      <c r="A18381" s="2" t="s">
        <v>35578</v>
      </c>
      <c r="B18381" s="3" t="s">
        <v>35579</v>
      </c>
      <c r="C18381" s="2"/>
      <c r="D18381" s="2" t="s">
        <v>16</v>
      </c>
      <c r="E18381" s="4">
        <f>10.00*(1-Z1%)</f>
        <v>10</v>
      </c>
      <c r="F18381" s="2">
        <v>9</v>
      </c>
      <c r="G18381" s="2"/>
    </row>
    <row r="18382" spans="1:26" customHeight="1" ht="18" hidden="true" outlineLevel="3">
      <c r="A18382" s="2" t="s">
        <v>35580</v>
      </c>
      <c r="B18382" s="3" t="s">
        <v>35581</v>
      </c>
      <c r="C18382" s="2"/>
      <c r="D18382" s="2" t="s">
        <v>16</v>
      </c>
      <c r="E18382" s="4">
        <f>10.00*(1-Z1%)</f>
        <v>10</v>
      </c>
      <c r="F18382" s="2">
        <v>35</v>
      </c>
      <c r="G18382" s="2"/>
    </row>
    <row r="18383" spans="1:26" customHeight="1" ht="18" hidden="true" outlineLevel="3">
      <c r="A18383" s="2" t="s">
        <v>35582</v>
      </c>
      <c r="B18383" s="3" t="s">
        <v>35583</v>
      </c>
      <c r="C18383" s="2"/>
      <c r="D18383" s="2" t="s">
        <v>16</v>
      </c>
      <c r="E18383" s="4">
        <f>8.00*(1-Z1%)</f>
        <v>8</v>
      </c>
      <c r="F18383" s="2">
        <v>40</v>
      </c>
      <c r="G18383" s="2"/>
    </row>
    <row r="18384" spans="1:26" customHeight="1" ht="18" hidden="true" outlineLevel="3">
      <c r="A18384" s="2" t="s">
        <v>35584</v>
      </c>
      <c r="B18384" s="3" t="s">
        <v>35585</v>
      </c>
      <c r="C18384" s="2"/>
      <c r="D18384" s="2" t="s">
        <v>16</v>
      </c>
      <c r="E18384" s="4">
        <f>8.00*(1-Z1%)</f>
        <v>8</v>
      </c>
      <c r="F18384" s="2">
        <v>45</v>
      </c>
      <c r="G18384" s="2"/>
    </row>
    <row r="18385" spans="1:26" customHeight="1" ht="36" hidden="true" outlineLevel="3">
      <c r="A18385" s="2" t="s">
        <v>35586</v>
      </c>
      <c r="B18385" s="3" t="s">
        <v>35587</v>
      </c>
      <c r="C18385" s="2"/>
      <c r="D18385" s="2" t="s">
        <v>16</v>
      </c>
      <c r="E18385" s="4">
        <f>5.00*(1-Z1%)</f>
        <v>5</v>
      </c>
      <c r="F18385" s="2">
        <v>29</v>
      </c>
      <c r="G18385" s="2"/>
    </row>
    <row r="18386" spans="1:26" customHeight="1" ht="36" hidden="true" outlineLevel="3">
      <c r="A18386" s="2" t="s">
        <v>35588</v>
      </c>
      <c r="B18386" s="3" t="s">
        <v>35589</v>
      </c>
      <c r="C18386" s="2"/>
      <c r="D18386" s="2" t="s">
        <v>16</v>
      </c>
      <c r="E18386" s="4">
        <f>5.00*(1-Z1%)</f>
        <v>5</v>
      </c>
      <c r="F18386" s="2">
        <v>41</v>
      </c>
      <c r="G18386" s="2"/>
    </row>
    <row r="18387" spans="1:26" customHeight="1" ht="18" hidden="true" outlineLevel="3">
      <c r="A18387" s="2" t="s">
        <v>35590</v>
      </c>
      <c r="B18387" s="3" t="s">
        <v>35591</v>
      </c>
      <c r="C18387" s="2"/>
      <c r="D18387" s="2" t="s">
        <v>16</v>
      </c>
      <c r="E18387" s="4">
        <f>5.00*(1-Z1%)</f>
        <v>5</v>
      </c>
      <c r="F18387" s="2">
        <v>1</v>
      </c>
      <c r="G18387" s="2"/>
    </row>
    <row r="18388" spans="1:26" customHeight="1" ht="18" hidden="true" outlineLevel="3">
      <c r="A18388" s="2" t="s">
        <v>35592</v>
      </c>
      <c r="B18388" s="3" t="s">
        <v>35593</v>
      </c>
      <c r="C18388" s="2"/>
      <c r="D18388" s="2" t="s">
        <v>16</v>
      </c>
      <c r="E18388" s="4">
        <f>30.00*(1-Z1%)</f>
        <v>30</v>
      </c>
      <c r="F18388" s="2">
        <v>4</v>
      </c>
      <c r="G18388" s="2"/>
    </row>
    <row r="18389" spans="1:26" customHeight="1" ht="18" hidden="true" outlineLevel="3">
      <c r="A18389" s="2" t="s">
        <v>35594</v>
      </c>
      <c r="B18389" s="3" t="s">
        <v>35595</v>
      </c>
      <c r="C18389" s="2"/>
      <c r="D18389" s="2" t="s">
        <v>16</v>
      </c>
      <c r="E18389" s="4">
        <f>12.00*(1-Z1%)</f>
        <v>12</v>
      </c>
      <c r="F18389" s="2">
        <v>15</v>
      </c>
      <c r="G18389" s="2"/>
    </row>
    <row r="18390" spans="1:26" customHeight="1" ht="18" hidden="true" outlineLevel="3">
      <c r="A18390" s="2" t="s">
        <v>35596</v>
      </c>
      <c r="B18390" s="3" t="s">
        <v>35597</v>
      </c>
      <c r="C18390" s="2"/>
      <c r="D18390" s="2" t="s">
        <v>16</v>
      </c>
      <c r="E18390" s="4">
        <f>5.00*(1-Z1%)</f>
        <v>5</v>
      </c>
      <c r="F18390" s="2">
        <v>17</v>
      </c>
      <c r="G18390" s="2"/>
    </row>
    <row r="18391" spans="1:26" customHeight="1" ht="18" hidden="true" outlineLevel="3">
      <c r="A18391" s="2" t="s">
        <v>35598</v>
      </c>
      <c r="B18391" s="3" t="s">
        <v>35599</v>
      </c>
      <c r="C18391" s="2"/>
      <c r="D18391" s="2" t="s">
        <v>16</v>
      </c>
      <c r="E18391" s="4">
        <f>3.00*(1-Z1%)</f>
        <v>3</v>
      </c>
      <c r="F18391" s="2">
        <v>25</v>
      </c>
      <c r="G18391" s="2"/>
    </row>
    <row r="18392" spans="1:26" customHeight="1" ht="18" hidden="true" outlineLevel="3">
      <c r="A18392" s="2" t="s">
        <v>35600</v>
      </c>
      <c r="B18392" s="3" t="s">
        <v>35601</v>
      </c>
      <c r="C18392" s="2"/>
      <c r="D18392" s="2" t="s">
        <v>16</v>
      </c>
      <c r="E18392" s="4">
        <f>5.00*(1-Z1%)</f>
        <v>5</v>
      </c>
      <c r="F18392" s="2">
        <v>21</v>
      </c>
      <c r="G18392" s="2"/>
    </row>
    <row r="18393" spans="1:26" customHeight="1" ht="18" hidden="true" outlineLevel="3">
      <c r="A18393" s="2" t="s">
        <v>35602</v>
      </c>
      <c r="B18393" s="3" t="s">
        <v>35603</v>
      </c>
      <c r="C18393" s="2"/>
      <c r="D18393" s="2" t="s">
        <v>16</v>
      </c>
      <c r="E18393" s="4">
        <f>5.00*(1-Z1%)</f>
        <v>5</v>
      </c>
      <c r="F18393" s="2">
        <v>5</v>
      </c>
      <c r="G18393" s="2"/>
    </row>
    <row r="18394" spans="1:26" customHeight="1" ht="18" hidden="true" outlineLevel="3">
      <c r="A18394" s="2" t="s">
        <v>35604</v>
      </c>
      <c r="B18394" s="3" t="s">
        <v>35605</v>
      </c>
      <c r="C18394" s="2"/>
      <c r="D18394" s="2" t="s">
        <v>16</v>
      </c>
      <c r="E18394" s="4">
        <f>5.00*(1-Z1%)</f>
        <v>5</v>
      </c>
      <c r="F18394" s="2">
        <v>5</v>
      </c>
      <c r="G18394" s="2"/>
    </row>
    <row r="18395" spans="1:26" customHeight="1" ht="18" hidden="true" outlineLevel="3">
      <c r="A18395" s="2" t="s">
        <v>35606</v>
      </c>
      <c r="B18395" s="3" t="s">
        <v>35607</v>
      </c>
      <c r="C18395" s="2"/>
      <c r="D18395" s="2" t="s">
        <v>16</v>
      </c>
      <c r="E18395" s="4">
        <f>5.00*(1-Z1%)</f>
        <v>5</v>
      </c>
      <c r="F18395" s="2">
        <v>9</v>
      </c>
      <c r="G18395" s="2"/>
    </row>
    <row r="18396" spans="1:26" customHeight="1" ht="18" hidden="true" outlineLevel="3">
      <c r="A18396" s="2" t="s">
        <v>35608</v>
      </c>
      <c r="B18396" s="3" t="s">
        <v>35609</v>
      </c>
      <c r="C18396" s="2"/>
      <c r="D18396" s="2" t="s">
        <v>16</v>
      </c>
      <c r="E18396" s="4">
        <f>5.00*(1-Z1%)</f>
        <v>5</v>
      </c>
      <c r="F18396" s="2">
        <v>30</v>
      </c>
      <c r="G18396" s="2"/>
    </row>
    <row r="18397" spans="1:26" customHeight="1" ht="18" hidden="true" outlineLevel="3">
      <c r="A18397" s="2" t="s">
        <v>35610</v>
      </c>
      <c r="B18397" s="3" t="s">
        <v>35611</v>
      </c>
      <c r="C18397" s="2"/>
      <c r="D18397" s="2" t="s">
        <v>16</v>
      </c>
      <c r="E18397" s="4">
        <f>5.00*(1-Z1%)</f>
        <v>5</v>
      </c>
      <c r="F18397" s="2">
        <v>4</v>
      </c>
      <c r="G18397" s="2"/>
    </row>
    <row r="18398" spans="1:26" customHeight="1" ht="18" hidden="true" outlineLevel="3">
      <c r="A18398" s="2" t="s">
        <v>35612</v>
      </c>
      <c r="B18398" s="3" t="s">
        <v>35613</v>
      </c>
      <c r="C18398" s="2"/>
      <c r="D18398" s="2" t="s">
        <v>16</v>
      </c>
      <c r="E18398" s="4">
        <f>5.00*(1-Z1%)</f>
        <v>5</v>
      </c>
      <c r="F18398" s="2">
        <v>20</v>
      </c>
      <c r="G18398" s="2"/>
    </row>
    <row r="18399" spans="1:26" customHeight="1" ht="36" hidden="true" outlineLevel="3">
      <c r="A18399" s="2" t="s">
        <v>35614</v>
      </c>
      <c r="B18399" s="3" t="s">
        <v>35615</v>
      </c>
      <c r="C18399" s="2"/>
      <c r="D18399" s="2" t="s">
        <v>16</v>
      </c>
      <c r="E18399" s="4">
        <f>5.00*(1-Z1%)</f>
        <v>5</v>
      </c>
      <c r="F18399" s="2">
        <v>31</v>
      </c>
      <c r="G18399" s="2"/>
    </row>
    <row r="18400" spans="1:26" customHeight="1" ht="36" hidden="true" outlineLevel="3">
      <c r="A18400" s="2" t="s">
        <v>35616</v>
      </c>
      <c r="B18400" s="3" t="s">
        <v>35617</v>
      </c>
      <c r="C18400" s="2"/>
      <c r="D18400" s="2" t="s">
        <v>16</v>
      </c>
      <c r="E18400" s="4">
        <f>5.00*(1-Z1%)</f>
        <v>5</v>
      </c>
      <c r="F18400" s="2">
        <v>20</v>
      </c>
      <c r="G18400" s="2"/>
    </row>
    <row r="18401" spans="1:26" customHeight="1" ht="36" hidden="true" outlineLevel="3">
      <c r="A18401" s="2" t="s">
        <v>35618</v>
      </c>
      <c r="B18401" s="3" t="s">
        <v>35619</v>
      </c>
      <c r="C18401" s="2"/>
      <c r="D18401" s="2" t="s">
        <v>16</v>
      </c>
      <c r="E18401" s="4">
        <f>5.00*(1-Z1%)</f>
        <v>5</v>
      </c>
      <c r="F18401" s="2">
        <v>26</v>
      </c>
      <c r="G18401" s="2"/>
    </row>
    <row r="18402" spans="1:26" customHeight="1" ht="18" hidden="true" outlineLevel="3">
      <c r="A18402" s="2" t="s">
        <v>35620</v>
      </c>
      <c r="B18402" s="3" t="s">
        <v>35621</v>
      </c>
      <c r="C18402" s="2"/>
      <c r="D18402" s="2" t="s">
        <v>16</v>
      </c>
      <c r="E18402" s="4">
        <f>15.00*(1-Z1%)</f>
        <v>15</v>
      </c>
      <c r="F18402" s="2">
        <v>29</v>
      </c>
      <c r="G18402" s="2"/>
    </row>
    <row r="18403" spans="1:26" customHeight="1" ht="18" hidden="true" outlineLevel="3">
      <c r="A18403" s="2" t="s">
        <v>35622</v>
      </c>
      <c r="B18403" s="3" t="s">
        <v>35623</v>
      </c>
      <c r="C18403" s="2"/>
      <c r="D18403" s="2" t="s">
        <v>16</v>
      </c>
      <c r="E18403" s="4">
        <f>10.00*(1-Z1%)</f>
        <v>10</v>
      </c>
      <c r="F18403" s="2">
        <v>13</v>
      </c>
      <c r="G18403" s="2"/>
    </row>
    <row r="18404" spans="1:26" customHeight="1" ht="18" hidden="true" outlineLevel="3">
      <c r="A18404" s="2" t="s">
        <v>35624</v>
      </c>
      <c r="B18404" s="3" t="s">
        <v>35625</v>
      </c>
      <c r="C18404" s="2"/>
      <c r="D18404" s="2" t="s">
        <v>16</v>
      </c>
      <c r="E18404" s="4">
        <f>5.00*(1-Z1%)</f>
        <v>5</v>
      </c>
      <c r="F18404" s="2">
        <v>337</v>
      </c>
      <c r="G18404" s="2"/>
    </row>
    <row r="18405" spans="1:26" customHeight="1" ht="18" hidden="true" outlineLevel="3">
      <c r="A18405" s="2" t="s">
        <v>35626</v>
      </c>
      <c r="B18405" s="3" t="s">
        <v>35627</v>
      </c>
      <c r="C18405" s="2"/>
      <c r="D18405" s="2" t="s">
        <v>16</v>
      </c>
      <c r="E18405" s="4">
        <f>16.00*(1-Z1%)</f>
        <v>16</v>
      </c>
      <c r="F18405" s="2">
        <v>1</v>
      </c>
      <c r="G18405" s="2"/>
    </row>
    <row r="18406" spans="1:26" customHeight="1" ht="18" hidden="true" outlineLevel="3">
      <c r="A18406" s="2" t="s">
        <v>35628</v>
      </c>
      <c r="B18406" s="3" t="s">
        <v>35629</v>
      </c>
      <c r="C18406" s="2"/>
      <c r="D18406" s="2" t="s">
        <v>16</v>
      </c>
      <c r="E18406" s="4">
        <f>15.00*(1-Z1%)</f>
        <v>15</v>
      </c>
      <c r="F18406" s="2">
        <v>8</v>
      </c>
      <c r="G18406" s="2"/>
    </row>
    <row r="18407" spans="1:26" customHeight="1" ht="18" hidden="true" outlineLevel="3">
      <c r="A18407" s="2" t="s">
        <v>35630</v>
      </c>
      <c r="B18407" s="3" t="s">
        <v>35631</v>
      </c>
      <c r="C18407" s="2"/>
      <c r="D18407" s="2" t="s">
        <v>16</v>
      </c>
      <c r="E18407" s="4">
        <f>5.00*(1-Z1%)</f>
        <v>5</v>
      </c>
      <c r="F18407" s="2">
        <v>34</v>
      </c>
      <c r="G18407" s="2"/>
    </row>
    <row r="18408" spans="1:26" customHeight="1" ht="18" hidden="true" outlineLevel="3">
      <c r="A18408" s="2" t="s">
        <v>35632</v>
      </c>
      <c r="B18408" s="3" t="s">
        <v>35633</v>
      </c>
      <c r="C18408" s="2"/>
      <c r="D18408" s="2" t="s">
        <v>16</v>
      </c>
      <c r="E18408" s="4">
        <f>8.00*(1-Z1%)</f>
        <v>8</v>
      </c>
      <c r="F18408" s="2">
        <v>1</v>
      </c>
      <c r="G18408" s="2"/>
    </row>
    <row r="18409" spans="1:26" customHeight="1" ht="18" hidden="true" outlineLevel="3">
      <c r="A18409" s="2" t="s">
        <v>35634</v>
      </c>
      <c r="B18409" s="3" t="s">
        <v>35635</v>
      </c>
      <c r="C18409" s="2"/>
      <c r="D18409" s="2" t="s">
        <v>16</v>
      </c>
      <c r="E18409" s="4">
        <f>5.00*(1-Z1%)</f>
        <v>5</v>
      </c>
      <c r="F18409" s="2">
        <v>3</v>
      </c>
      <c r="G18409" s="2"/>
    </row>
    <row r="18410" spans="1:26" customHeight="1" ht="18" hidden="true" outlineLevel="3">
      <c r="A18410" s="2" t="s">
        <v>35636</v>
      </c>
      <c r="B18410" s="3" t="s">
        <v>35637</v>
      </c>
      <c r="C18410" s="2"/>
      <c r="D18410" s="2" t="s">
        <v>16</v>
      </c>
      <c r="E18410" s="4">
        <f>5.00*(1-Z1%)</f>
        <v>5</v>
      </c>
      <c r="F18410" s="2">
        <v>141</v>
      </c>
      <c r="G18410" s="2"/>
    </row>
    <row r="18411" spans="1:26" customHeight="1" ht="18" hidden="true" outlineLevel="3">
      <c r="A18411" s="2" t="s">
        <v>35638</v>
      </c>
      <c r="B18411" s="3" t="s">
        <v>35639</v>
      </c>
      <c r="C18411" s="2"/>
      <c r="D18411" s="2" t="s">
        <v>16</v>
      </c>
      <c r="E18411" s="4">
        <f>5.00*(1-Z1%)</f>
        <v>5</v>
      </c>
      <c r="F18411" s="2">
        <v>9</v>
      </c>
      <c r="G18411" s="2"/>
    </row>
    <row r="18412" spans="1:26" customHeight="1" ht="18" hidden="true" outlineLevel="3">
      <c r="A18412" s="2" t="s">
        <v>35640</v>
      </c>
      <c r="B18412" s="3" t="s">
        <v>35641</v>
      </c>
      <c r="C18412" s="2"/>
      <c r="D18412" s="2" t="s">
        <v>16</v>
      </c>
      <c r="E18412" s="4">
        <f>5.00*(1-Z1%)</f>
        <v>5</v>
      </c>
      <c r="F18412" s="2">
        <v>34</v>
      </c>
      <c r="G18412" s="2"/>
    </row>
    <row r="18413" spans="1:26" customHeight="1" ht="18" hidden="true" outlineLevel="3">
      <c r="A18413" s="2" t="s">
        <v>35642</v>
      </c>
      <c r="B18413" s="3" t="s">
        <v>35643</v>
      </c>
      <c r="C18413" s="2"/>
      <c r="D18413" s="2" t="s">
        <v>16</v>
      </c>
      <c r="E18413" s="4">
        <f>5.00*(1-Z1%)</f>
        <v>5</v>
      </c>
      <c r="F18413" s="2">
        <v>10</v>
      </c>
      <c r="G18413" s="2"/>
    </row>
    <row r="18414" spans="1:26" customHeight="1" ht="18" hidden="true" outlineLevel="3">
      <c r="A18414" s="2" t="s">
        <v>35644</v>
      </c>
      <c r="B18414" s="3" t="s">
        <v>35645</v>
      </c>
      <c r="C18414" s="2"/>
      <c r="D18414" s="2" t="s">
        <v>16</v>
      </c>
      <c r="E18414" s="4">
        <f>5.00*(1-Z1%)</f>
        <v>5</v>
      </c>
      <c r="F18414" s="2">
        <v>1</v>
      </c>
      <c r="G18414" s="2"/>
    </row>
    <row r="18415" spans="1:26" customHeight="1" ht="18" hidden="true" outlineLevel="3">
      <c r="A18415" s="2" t="s">
        <v>35646</v>
      </c>
      <c r="B18415" s="3" t="s">
        <v>35647</v>
      </c>
      <c r="C18415" s="2"/>
      <c r="D18415" s="2" t="s">
        <v>16</v>
      </c>
      <c r="E18415" s="4">
        <f>5.00*(1-Z1%)</f>
        <v>5</v>
      </c>
      <c r="F18415" s="2">
        <v>179</v>
      </c>
      <c r="G18415" s="2"/>
    </row>
    <row r="18416" spans="1:26" customHeight="1" ht="18" hidden="true" outlineLevel="3">
      <c r="A18416" s="2" t="s">
        <v>35648</v>
      </c>
      <c r="B18416" s="3" t="s">
        <v>35649</v>
      </c>
      <c r="C18416" s="2"/>
      <c r="D18416" s="2" t="s">
        <v>16</v>
      </c>
      <c r="E18416" s="4">
        <f>20.00*(1-Z1%)</f>
        <v>20</v>
      </c>
      <c r="F18416" s="2">
        <v>9</v>
      </c>
      <c r="G18416" s="2"/>
    </row>
    <row r="18417" spans="1:26" customHeight="1" ht="36" hidden="true" outlineLevel="3">
      <c r="A18417" s="2" t="s">
        <v>35650</v>
      </c>
      <c r="B18417" s="3" t="s">
        <v>35651</v>
      </c>
      <c r="C18417" s="2"/>
      <c r="D18417" s="2" t="s">
        <v>16</v>
      </c>
      <c r="E18417" s="4">
        <f>5.00*(1-Z1%)</f>
        <v>5</v>
      </c>
      <c r="F18417" s="2">
        <v>80</v>
      </c>
      <c r="G18417" s="2"/>
    </row>
    <row r="18418" spans="1:26" customHeight="1" ht="18" hidden="true" outlineLevel="3">
      <c r="A18418" s="2" t="s">
        <v>35652</v>
      </c>
      <c r="B18418" s="3" t="s">
        <v>35653</v>
      </c>
      <c r="C18418" s="2"/>
      <c r="D18418" s="2" t="s">
        <v>16</v>
      </c>
      <c r="E18418" s="4">
        <f>5.00*(1-Z1%)</f>
        <v>5</v>
      </c>
      <c r="F18418" s="2">
        <v>24</v>
      </c>
      <c r="G18418" s="2"/>
    </row>
    <row r="18419" spans="1:26" customHeight="1" ht="18" hidden="true" outlineLevel="3">
      <c r="A18419" s="2" t="s">
        <v>35654</v>
      </c>
      <c r="B18419" s="3" t="s">
        <v>35655</v>
      </c>
      <c r="C18419" s="2"/>
      <c r="D18419" s="2" t="s">
        <v>16</v>
      </c>
      <c r="E18419" s="4">
        <f>7.00*(1-Z1%)</f>
        <v>7</v>
      </c>
      <c r="F18419" s="2">
        <v>6</v>
      </c>
      <c r="G18419" s="2"/>
    </row>
    <row r="18420" spans="1:26" customHeight="1" ht="36" hidden="true" outlineLevel="3">
      <c r="A18420" s="2" t="s">
        <v>35656</v>
      </c>
      <c r="B18420" s="3" t="s">
        <v>35657</v>
      </c>
      <c r="C18420" s="2"/>
      <c r="D18420" s="2" t="s">
        <v>16</v>
      </c>
      <c r="E18420" s="4">
        <f>5.00*(1-Z1%)</f>
        <v>5</v>
      </c>
      <c r="F18420" s="2">
        <v>38</v>
      </c>
      <c r="G18420" s="2"/>
    </row>
    <row r="18421" spans="1:26" customHeight="1" ht="36" hidden="true" outlineLevel="3">
      <c r="A18421" s="2" t="s">
        <v>35658</v>
      </c>
      <c r="B18421" s="3" t="s">
        <v>35659</v>
      </c>
      <c r="C18421" s="2"/>
      <c r="D18421" s="2" t="s">
        <v>16</v>
      </c>
      <c r="E18421" s="4">
        <f>5.00*(1-Z1%)</f>
        <v>5</v>
      </c>
      <c r="F18421" s="2">
        <v>43</v>
      </c>
      <c r="G18421" s="2"/>
    </row>
    <row r="18422" spans="1:26" customHeight="1" ht="35" hidden="true" outlineLevel="3">
      <c r="A18422" s="5" t="s">
        <v>35660</v>
      </c>
      <c r="B18422" s="5"/>
      <c r="C18422" s="5"/>
      <c r="D18422" s="5"/>
      <c r="E18422" s="5"/>
      <c r="F18422" s="5"/>
      <c r="G18422" s="5"/>
    </row>
    <row r="18423" spans="1:26" customHeight="1" ht="18" hidden="true" outlineLevel="3">
      <c r="A18423" s="2" t="s">
        <v>35661</v>
      </c>
      <c r="B18423" s="3" t="s">
        <v>35662</v>
      </c>
      <c r="C18423" s="2"/>
      <c r="D18423" s="2" t="s">
        <v>16</v>
      </c>
      <c r="E18423" s="4">
        <f>75.00*(1-Z1%)</f>
        <v>75</v>
      </c>
      <c r="F18423" s="2">
        <v>42</v>
      </c>
      <c r="G18423" s="2"/>
    </row>
    <row r="18424" spans="1:26" customHeight="1" ht="18" hidden="true" outlineLevel="3">
      <c r="A18424" s="2" t="s">
        <v>35663</v>
      </c>
      <c r="B18424" s="3" t="s">
        <v>35664</v>
      </c>
      <c r="C18424" s="2"/>
      <c r="D18424" s="2" t="s">
        <v>16</v>
      </c>
      <c r="E18424" s="4">
        <f>20.00*(1-Z1%)</f>
        <v>20</v>
      </c>
      <c r="F18424" s="2">
        <v>43</v>
      </c>
      <c r="G18424" s="2"/>
    </row>
    <row r="18425" spans="1:26" customHeight="1" ht="18" hidden="true" outlineLevel="3">
      <c r="A18425" s="2" t="s">
        <v>35665</v>
      </c>
      <c r="B18425" s="3" t="s">
        <v>35666</v>
      </c>
      <c r="C18425" s="2"/>
      <c r="D18425" s="2" t="s">
        <v>16</v>
      </c>
      <c r="E18425" s="4">
        <f>15.00*(1-Z1%)</f>
        <v>15</v>
      </c>
      <c r="F18425" s="2">
        <v>7</v>
      </c>
      <c r="G18425" s="2"/>
    </row>
    <row r="18426" spans="1:26" customHeight="1" ht="18" hidden="true" outlineLevel="3">
      <c r="A18426" s="2" t="s">
        <v>35667</v>
      </c>
      <c r="B18426" s="3" t="s">
        <v>35668</v>
      </c>
      <c r="C18426" s="2"/>
      <c r="D18426" s="2" t="s">
        <v>16</v>
      </c>
      <c r="E18426" s="4">
        <f>20.00*(1-Z1%)</f>
        <v>20</v>
      </c>
      <c r="F18426" s="2">
        <v>84</v>
      </c>
      <c r="G18426" s="2"/>
    </row>
    <row r="18427" spans="1:26" customHeight="1" ht="18" hidden="true" outlineLevel="3">
      <c r="A18427" s="2" t="s">
        <v>35669</v>
      </c>
      <c r="B18427" s="3" t="s">
        <v>35670</v>
      </c>
      <c r="C18427" s="2"/>
      <c r="D18427" s="2" t="s">
        <v>16</v>
      </c>
      <c r="E18427" s="4">
        <f>22.00*(1-Z1%)</f>
        <v>22</v>
      </c>
      <c r="F18427" s="2">
        <v>26</v>
      </c>
      <c r="G18427" s="2"/>
    </row>
    <row r="18428" spans="1:26" customHeight="1" ht="18" hidden="true" outlineLevel="3">
      <c r="A18428" s="2" t="s">
        <v>35671</v>
      </c>
      <c r="B18428" s="3" t="s">
        <v>35672</v>
      </c>
      <c r="C18428" s="2"/>
      <c r="D18428" s="2" t="s">
        <v>16</v>
      </c>
      <c r="E18428" s="4">
        <f>60.00*(1-Z1%)</f>
        <v>60</v>
      </c>
      <c r="F18428" s="2">
        <v>33</v>
      </c>
      <c r="G18428" s="2"/>
    </row>
    <row r="18429" spans="1:26" customHeight="1" ht="18" hidden="true" outlineLevel="3">
      <c r="A18429" s="2" t="s">
        <v>35673</v>
      </c>
      <c r="B18429" s="3" t="s">
        <v>35674</v>
      </c>
      <c r="C18429" s="2"/>
      <c r="D18429" s="2" t="s">
        <v>16</v>
      </c>
      <c r="E18429" s="4">
        <f>50.00*(1-Z1%)</f>
        <v>50</v>
      </c>
      <c r="F18429" s="2">
        <v>35</v>
      </c>
      <c r="G18429" s="2"/>
    </row>
    <row r="18430" spans="1:26" customHeight="1" ht="18" hidden="true" outlineLevel="3">
      <c r="A18430" s="2" t="s">
        <v>35675</v>
      </c>
      <c r="B18430" s="3" t="s">
        <v>35676</v>
      </c>
      <c r="C18430" s="2"/>
      <c r="D18430" s="2" t="s">
        <v>16</v>
      </c>
      <c r="E18430" s="4">
        <f>50.00*(1-Z1%)</f>
        <v>50</v>
      </c>
      <c r="F18430" s="2">
        <v>30</v>
      </c>
      <c r="G18430" s="2"/>
    </row>
    <row r="18431" spans="1:26" customHeight="1" ht="18" hidden="true" outlineLevel="3">
      <c r="A18431" s="2" t="s">
        <v>35677</v>
      </c>
      <c r="B18431" s="3" t="s">
        <v>35678</v>
      </c>
      <c r="C18431" s="2"/>
      <c r="D18431" s="2" t="s">
        <v>16</v>
      </c>
      <c r="E18431" s="4">
        <f>55.00*(1-Z1%)</f>
        <v>55</v>
      </c>
      <c r="F18431" s="2">
        <v>5</v>
      </c>
      <c r="G18431" s="2"/>
    </row>
    <row r="18432" spans="1:26" customHeight="1" ht="18" hidden="true" outlineLevel="3">
      <c r="A18432" s="2" t="s">
        <v>35679</v>
      </c>
      <c r="B18432" s="3" t="s">
        <v>35680</v>
      </c>
      <c r="C18432" s="2"/>
      <c r="D18432" s="2" t="s">
        <v>16</v>
      </c>
      <c r="E18432" s="4">
        <f>60.00*(1-Z1%)</f>
        <v>60</v>
      </c>
      <c r="F18432" s="2">
        <v>93</v>
      </c>
      <c r="G18432" s="2"/>
    </row>
    <row r="18433" spans="1:26" customHeight="1" ht="18" hidden="true" outlineLevel="3">
      <c r="A18433" s="2" t="s">
        <v>35681</v>
      </c>
      <c r="B18433" s="3" t="s">
        <v>35682</v>
      </c>
      <c r="C18433" s="2"/>
      <c r="D18433" s="2" t="s">
        <v>16</v>
      </c>
      <c r="E18433" s="4">
        <f>90.00*(1-Z1%)</f>
        <v>90</v>
      </c>
      <c r="F18433" s="2">
        <v>12</v>
      </c>
      <c r="G18433" s="2"/>
    </row>
    <row r="18434" spans="1:26" customHeight="1" ht="18" hidden="true" outlineLevel="3">
      <c r="A18434" s="2" t="s">
        <v>35683</v>
      </c>
      <c r="B18434" s="3" t="s">
        <v>35684</v>
      </c>
      <c r="C18434" s="2"/>
      <c r="D18434" s="2" t="s">
        <v>16</v>
      </c>
      <c r="E18434" s="4">
        <f>100.00*(1-Z1%)</f>
        <v>100</v>
      </c>
      <c r="F18434" s="2">
        <v>10</v>
      </c>
      <c r="G18434" s="2"/>
    </row>
    <row r="18435" spans="1:26" customHeight="1" ht="18" hidden="true" outlineLevel="3">
      <c r="A18435" s="2" t="s">
        <v>35685</v>
      </c>
      <c r="B18435" s="3" t="s">
        <v>35686</v>
      </c>
      <c r="C18435" s="2"/>
      <c r="D18435" s="2" t="s">
        <v>16</v>
      </c>
      <c r="E18435" s="4">
        <f>120.00*(1-Z1%)</f>
        <v>120</v>
      </c>
      <c r="F18435" s="2">
        <v>4</v>
      </c>
      <c r="G18435" s="2"/>
    </row>
    <row r="18436" spans="1:26" customHeight="1" ht="18" hidden="true" outlineLevel="3">
      <c r="A18436" s="2" t="s">
        <v>35687</v>
      </c>
      <c r="B18436" s="3" t="s">
        <v>35688</v>
      </c>
      <c r="C18436" s="2"/>
      <c r="D18436" s="2" t="s">
        <v>16</v>
      </c>
      <c r="E18436" s="4">
        <f>130.00*(1-Z1%)</f>
        <v>130</v>
      </c>
      <c r="F18436" s="2">
        <v>8</v>
      </c>
      <c r="G18436" s="2"/>
    </row>
    <row r="18437" spans="1:26" customHeight="1" ht="18" hidden="true" outlineLevel="3">
      <c r="A18437" s="2" t="s">
        <v>35689</v>
      </c>
      <c r="B18437" s="3" t="s">
        <v>35690</v>
      </c>
      <c r="C18437" s="2"/>
      <c r="D18437" s="2" t="s">
        <v>16</v>
      </c>
      <c r="E18437" s="4">
        <f>110.00*(1-Z1%)</f>
        <v>110</v>
      </c>
      <c r="F18437" s="2">
        <v>2</v>
      </c>
      <c r="G18437" s="2"/>
    </row>
    <row r="18438" spans="1:26" customHeight="1" ht="18" hidden="true" outlineLevel="3">
      <c r="A18438" s="2" t="s">
        <v>35691</v>
      </c>
      <c r="B18438" s="3" t="s">
        <v>35692</v>
      </c>
      <c r="C18438" s="2"/>
      <c r="D18438" s="2" t="s">
        <v>16</v>
      </c>
      <c r="E18438" s="4">
        <f>85.00*(1-Z1%)</f>
        <v>85</v>
      </c>
      <c r="F18438" s="2">
        <v>20</v>
      </c>
      <c r="G18438" s="2"/>
    </row>
    <row r="18439" spans="1:26" customHeight="1" ht="18" hidden="true" outlineLevel="3">
      <c r="A18439" s="2" t="s">
        <v>35693</v>
      </c>
      <c r="B18439" s="3" t="s">
        <v>35694</v>
      </c>
      <c r="C18439" s="2"/>
      <c r="D18439" s="2" t="s">
        <v>16</v>
      </c>
      <c r="E18439" s="4">
        <f>130.00*(1-Z1%)</f>
        <v>130</v>
      </c>
      <c r="F18439" s="2">
        <v>26</v>
      </c>
      <c r="G18439" s="2"/>
    </row>
    <row r="18440" spans="1:26" customHeight="1" ht="18" hidden="true" outlineLevel="3">
      <c r="A18440" s="2" t="s">
        <v>35695</v>
      </c>
      <c r="B18440" s="3" t="s">
        <v>35696</v>
      </c>
      <c r="C18440" s="2"/>
      <c r="D18440" s="2" t="s">
        <v>16</v>
      </c>
      <c r="E18440" s="4">
        <f>195.00*(1-Z1%)</f>
        <v>195</v>
      </c>
      <c r="F18440" s="2">
        <v>25</v>
      </c>
      <c r="G18440" s="2"/>
    </row>
    <row r="18441" spans="1:26" customHeight="1" ht="18" hidden="true" outlineLevel="3">
      <c r="A18441" s="2" t="s">
        <v>35697</v>
      </c>
      <c r="B18441" s="3" t="s">
        <v>35698</v>
      </c>
      <c r="C18441" s="2"/>
      <c r="D18441" s="2" t="s">
        <v>16</v>
      </c>
      <c r="E18441" s="4">
        <f>15.00*(1-Z1%)</f>
        <v>15</v>
      </c>
      <c r="F18441" s="2">
        <v>85</v>
      </c>
      <c r="G18441" s="2"/>
    </row>
    <row r="18442" spans="1:26" customHeight="1" ht="18" hidden="true" outlineLevel="3">
      <c r="A18442" s="2" t="s">
        <v>35699</v>
      </c>
      <c r="B18442" s="3" t="s">
        <v>35700</v>
      </c>
      <c r="C18442" s="2"/>
      <c r="D18442" s="2" t="s">
        <v>16</v>
      </c>
      <c r="E18442" s="4">
        <f>10.00*(1-Z1%)</f>
        <v>10</v>
      </c>
      <c r="F18442" s="2">
        <v>6</v>
      </c>
      <c r="G18442" s="2"/>
    </row>
    <row r="18443" spans="1:26" customHeight="1" ht="18" hidden="true" outlineLevel="3">
      <c r="A18443" s="2" t="s">
        <v>35701</v>
      </c>
      <c r="B18443" s="3" t="s">
        <v>35702</v>
      </c>
      <c r="C18443" s="2"/>
      <c r="D18443" s="2" t="s">
        <v>16</v>
      </c>
      <c r="E18443" s="4">
        <f>20.00*(1-Z1%)</f>
        <v>20</v>
      </c>
      <c r="F18443" s="2">
        <v>88</v>
      </c>
      <c r="G18443" s="2"/>
    </row>
    <row r="18444" spans="1:26" customHeight="1" ht="18" hidden="true" outlineLevel="3">
      <c r="A18444" s="2" t="s">
        <v>35703</v>
      </c>
      <c r="B18444" s="3" t="s">
        <v>35704</v>
      </c>
      <c r="C18444" s="2"/>
      <c r="D18444" s="2" t="s">
        <v>16</v>
      </c>
      <c r="E18444" s="4">
        <f>25.00*(1-Z1%)</f>
        <v>25</v>
      </c>
      <c r="F18444" s="2">
        <v>114</v>
      </c>
      <c r="G18444" s="2"/>
    </row>
    <row r="18445" spans="1:26" customHeight="1" ht="18" hidden="true" outlineLevel="3">
      <c r="A18445" s="2" t="s">
        <v>35705</v>
      </c>
      <c r="B18445" s="3" t="s">
        <v>35706</v>
      </c>
      <c r="C18445" s="2"/>
      <c r="D18445" s="2" t="s">
        <v>16</v>
      </c>
      <c r="E18445" s="4">
        <f>20.00*(1-Z1%)</f>
        <v>20</v>
      </c>
      <c r="F18445" s="2">
        <v>76</v>
      </c>
      <c r="G18445" s="2"/>
    </row>
    <row r="18446" spans="1:26" customHeight="1" ht="18" hidden="true" outlineLevel="3">
      <c r="A18446" s="2" t="s">
        <v>35707</v>
      </c>
      <c r="B18446" s="3" t="s">
        <v>35708</v>
      </c>
      <c r="C18446" s="2"/>
      <c r="D18446" s="2" t="s">
        <v>16</v>
      </c>
      <c r="E18446" s="4">
        <f>25.00*(1-Z1%)</f>
        <v>25</v>
      </c>
      <c r="F18446" s="2">
        <v>85</v>
      </c>
      <c r="G18446" s="2"/>
    </row>
    <row r="18447" spans="1:26" customHeight="1" ht="18" hidden="true" outlineLevel="3">
      <c r="A18447" s="2" t="s">
        <v>35709</v>
      </c>
      <c r="B18447" s="3" t="s">
        <v>35710</v>
      </c>
      <c r="C18447" s="2"/>
      <c r="D18447" s="2" t="s">
        <v>16</v>
      </c>
      <c r="E18447" s="4">
        <f>50.00*(1-Z1%)</f>
        <v>50</v>
      </c>
      <c r="F18447" s="2">
        <v>20</v>
      </c>
      <c r="G18447" s="2"/>
    </row>
    <row r="18448" spans="1:26" customHeight="1" ht="18" hidden="true" outlineLevel="3">
      <c r="A18448" s="2" t="s">
        <v>35711</v>
      </c>
      <c r="B18448" s="3" t="s">
        <v>35712</v>
      </c>
      <c r="C18448" s="2"/>
      <c r="D18448" s="2" t="s">
        <v>16</v>
      </c>
      <c r="E18448" s="4">
        <f>40.00*(1-Z1%)</f>
        <v>40</v>
      </c>
      <c r="F18448" s="2">
        <v>32</v>
      </c>
      <c r="G18448" s="2"/>
    </row>
    <row r="18449" spans="1:26" customHeight="1" ht="18" hidden="true" outlineLevel="3">
      <c r="A18449" s="2" t="s">
        <v>35713</v>
      </c>
      <c r="B18449" s="3" t="s">
        <v>35714</v>
      </c>
      <c r="C18449" s="2"/>
      <c r="D18449" s="2" t="s">
        <v>16</v>
      </c>
      <c r="E18449" s="4">
        <f>60.00*(1-Z1%)</f>
        <v>60</v>
      </c>
      <c r="F18449" s="2">
        <v>45</v>
      </c>
      <c r="G18449" s="2"/>
    </row>
    <row r="18450" spans="1:26" customHeight="1" ht="18" hidden="true" outlineLevel="3">
      <c r="A18450" s="2" t="s">
        <v>35715</v>
      </c>
      <c r="B18450" s="3" t="s">
        <v>35716</v>
      </c>
      <c r="C18450" s="2"/>
      <c r="D18450" s="2" t="s">
        <v>16</v>
      </c>
      <c r="E18450" s="4">
        <f>50.00*(1-Z1%)</f>
        <v>50</v>
      </c>
      <c r="F18450" s="2">
        <v>30</v>
      </c>
      <c r="G18450" s="2"/>
    </row>
    <row r="18451" spans="1:26" customHeight="1" ht="18" hidden="true" outlineLevel="3">
      <c r="A18451" s="2" t="s">
        <v>35717</v>
      </c>
      <c r="B18451" s="3" t="s">
        <v>35718</v>
      </c>
      <c r="C18451" s="2"/>
      <c r="D18451" s="2" t="s">
        <v>16</v>
      </c>
      <c r="E18451" s="4">
        <f>70.00*(1-Z1%)</f>
        <v>70</v>
      </c>
      <c r="F18451" s="2">
        <v>26</v>
      </c>
      <c r="G18451" s="2"/>
    </row>
    <row r="18452" spans="1:26" customHeight="1" ht="18" hidden="true" outlineLevel="3">
      <c r="A18452" s="2" t="s">
        <v>35719</v>
      </c>
      <c r="B18452" s="3" t="s">
        <v>35720</v>
      </c>
      <c r="C18452" s="2"/>
      <c r="D18452" s="2" t="s">
        <v>16</v>
      </c>
      <c r="E18452" s="4">
        <f>150.00*(1-Z1%)</f>
        <v>150</v>
      </c>
      <c r="F18452" s="2">
        <v>30</v>
      </c>
      <c r="G18452" s="2"/>
    </row>
    <row r="18453" spans="1:26" customHeight="1" ht="18" hidden="true" outlineLevel="3">
      <c r="A18453" s="2" t="s">
        <v>35721</v>
      </c>
      <c r="B18453" s="3" t="s">
        <v>35722</v>
      </c>
      <c r="C18453" s="2"/>
      <c r="D18453" s="2" t="s">
        <v>16</v>
      </c>
      <c r="E18453" s="4">
        <f>130.00*(1-Z1%)</f>
        <v>130</v>
      </c>
      <c r="F18453" s="2">
        <v>31</v>
      </c>
      <c r="G18453" s="2"/>
    </row>
    <row r="18454" spans="1:26" customHeight="1" ht="35" hidden="true" outlineLevel="3">
      <c r="A18454" s="5" t="s">
        <v>35723</v>
      </c>
      <c r="B18454" s="5"/>
      <c r="C18454" s="5"/>
      <c r="D18454" s="5"/>
      <c r="E18454" s="5"/>
      <c r="F18454" s="5"/>
      <c r="G18454" s="5"/>
    </row>
    <row r="18455" spans="1:26" customHeight="1" ht="35" hidden="true" outlineLevel="4">
      <c r="A18455" s="5" t="s">
        <v>35724</v>
      </c>
      <c r="B18455" s="5"/>
      <c r="C18455" s="5"/>
      <c r="D18455" s="5"/>
      <c r="E18455" s="5"/>
      <c r="F18455" s="5"/>
      <c r="G18455" s="5"/>
    </row>
    <row r="18456" spans="1:26" customHeight="1" ht="36" hidden="true" outlineLevel="4">
      <c r="A18456" s="2" t="s">
        <v>35725</v>
      </c>
      <c r="B18456" s="3" t="s">
        <v>35726</v>
      </c>
      <c r="C18456" s="2"/>
      <c r="D18456" s="2" t="s">
        <v>16</v>
      </c>
      <c r="E18456" s="4">
        <f>15.00*(1-Z1%)</f>
        <v>15</v>
      </c>
      <c r="F18456" s="2">
        <v>21</v>
      </c>
      <c r="G18456" s="2"/>
    </row>
    <row r="18457" spans="1:26" customHeight="1" ht="36" hidden="true" outlineLevel="4">
      <c r="A18457" s="2" t="s">
        <v>35727</v>
      </c>
      <c r="B18457" s="3" t="s">
        <v>35728</v>
      </c>
      <c r="C18457" s="2"/>
      <c r="D18457" s="2" t="s">
        <v>16</v>
      </c>
      <c r="E18457" s="4">
        <f>25.00*(1-Z1%)</f>
        <v>25</v>
      </c>
      <c r="F18457" s="2">
        <v>83</v>
      </c>
      <c r="G18457" s="2"/>
    </row>
    <row r="18458" spans="1:26" customHeight="1" ht="54" hidden="true" outlineLevel="4">
      <c r="A18458" s="2" t="s">
        <v>35729</v>
      </c>
      <c r="B18458" s="3" t="s">
        <v>35730</v>
      </c>
      <c r="C18458" s="2"/>
      <c r="D18458" s="2" t="s">
        <v>16</v>
      </c>
      <c r="E18458" s="4">
        <f>200.00*(1-Z1%)</f>
        <v>200</v>
      </c>
      <c r="F18458" s="2">
        <v>47</v>
      </c>
      <c r="G18458" s="2"/>
    </row>
    <row r="18459" spans="1:26" customHeight="1" ht="54" hidden="true" outlineLevel="4">
      <c r="A18459" s="2" t="s">
        <v>35731</v>
      </c>
      <c r="B18459" s="3" t="s">
        <v>35732</v>
      </c>
      <c r="C18459" s="2"/>
      <c r="D18459" s="2" t="s">
        <v>16</v>
      </c>
      <c r="E18459" s="4">
        <f>100.00*(1-Z1%)</f>
        <v>100</v>
      </c>
      <c r="F18459" s="2">
        <v>42</v>
      </c>
      <c r="G18459" s="2"/>
    </row>
    <row r="18460" spans="1:26" customHeight="1" ht="36" hidden="true" outlineLevel="4">
      <c r="A18460" s="2" t="s">
        <v>35733</v>
      </c>
      <c r="B18460" s="3" t="s">
        <v>35734</v>
      </c>
      <c r="C18460" s="2"/>
      <c r="D18460" s="2" t="s">
        <v>16</v>
      </c>
      <c r="E18460" s="4">
        <f>25.00*(1-Z1%)</f>
        <v>25</v>
      </c>
      <c r="F18460" s="2">
        <v>202</v>
      </c>
      <c r="G18460" s="2"/>
    </row>
    <row r="18461" spans="1:26" customHeight="1" ht="36" hidden="true" outlineLevel="4">
      <c r="A18461" s="2" t="s">
        <v>35735</v>
      </c>
      <c r="B18461" s="3" t="s">
        <v>35736</v>
      </c>
      <c r="C18461" s="2"/>
      <c r="D18461" s="2" t="s">
        <v>16</v>
      </c>
      <c r="E18461" s="4">
        <f>15.00*(1-Z1%)</f>
        <v>15</v>
      </c>
      <c r="F18461" s="2">
        <v>25</v>
      </c>
      <c r="G18461" s="2"/>
    </row>
    <row r="18462" spans="1:26" customHeight="1" ht="36" hidden="true" outlineLevel="4">
      <c r="A18462" s="2" t="s">
        <v>35737</v>
      </c>
      <c r="B18462" s="3" t="s">
        <v>35738</v>
      </c>
      <c r="C18462" s="2"/>
      <c r="D18462" s="2" t="s">
        <v>16</v>
      </c>
      <c r="E18462" s="4">
        <f>25.00*(1-Z1%)</f>
        <v>25</v>
      </c>
      <c r="F18462" s="2">
        <v>1</v>
      </c>
      <c r="G18462" s="2"/>
    </row>
    <row r="18463" spans="1:26" customHeight="1" ht="54" hidden="true" outlineLevel="4">
      <c r="A18463" s="2" t="s">
        <v>35739</v>
      </c>
      <c r="B18463" s="3" t="s">
        <v>35740</v>
      </c>
      <c r="C18463" s="2"/>
      <c r="D18463" s="2" t="s">
        <v>16</v>
      </c>
      <c r="E18463" s="4">
        <f>100.00*(1-Z1%)</f>
        <v>100</v>
      </c>
      <c r="F18463" s="2">
        <v>27</v>
      </c>
      <c r="G18463" s="2"/>
    </row>
    <row r="18464" spans="1:26" customHeight="1" ht="36" hidden="true" outlineLevel="4">
      <c r="A18464" s="2" t="s">
        <v>35741</v>
      </c>
      <c r="B18464" s="3" t="s">
        <v>35742</v>
      </c>
      <c r="C18464" s="2"/>
      <c r="D18464" s="2" t="s">
        <v>16</v>
      </c>
      <c r="E18464" s="4">
        <f>20.00*(1-Z1%)</f>
        <v>20</v>
      </c>
      <c r="F18464" s="2">
        <v>2</v>
      </c>
      <c r="G18464" s="2"/>
    </row>
    <row r="18465" spans="1:26" customHeight="1" ht="36" hidden="true" outlineLevel="4">
      <c r="A18465" s="2" t="s">
        <v>35743</v>
      </c>
      <c r="B18465" s="3" t="s">
        <v>35744</v>
      </c>
      <c r="C18465" s="2"/>
      <c r="D18465" s="2" t="s">
        <v>16</v>
      </c>
      <c r="E18465" s="4">
        <f>30.00*(1-Z1%)</f>
        <v>30</v>
      </c>
      <c r="F18465" s="2">
        <v>2</v>
      </c>
      <c r="G18465" s="2"/>
    </row>
    <row r="18466" spans="1:26" customHeight="1" ht="36" hidden="true" outlineLevel="4">
      <c r="A18466" s="2" t="s">
        <v>35745</v>
      </c>
      <c r="B18466" s="3" t="s">
        <v>35746</v>
      </c>
      <c r="C18466" s="2"/>
      <c r="D18466" s="2" t="s">
        <v>16</v>
      </c>
      <c r="E18466" s="4">
        <f>35.00*(1-Z1%)</f>
        <v>35</v>
      </c>
      <c r="F18466" s="2">
        <v>3</v>
      </c>
      <c r="G18466" s="2"/>
    </row>
    <row r="18467" spans="1:26" customHeight="1" ht="36" hidden="true" outlineLevel="4">
      <c r="A18467" s="2" t="s">
        <v>35747</v>
      </c>
      <c r="B18467" s="3" t="s">
        <v>35748</v>
      </c>
      <c r="C18467" s="2"/>
      <c r="D18467" s="2" t="s">
        <v>16</v>
      </c>
      <c r="E18467" s="4">
        <f>17.00*(1-Z1%)</f>
        <v>17</v>
      </c>
      <c r="F18467" s="2">
        <v>35</v>
      </c>
      <c r="G18467" s="2"/>
    </row>
    <row r="18468" spans="1:26" customHeight="1" ht="36" hidden="true" outlineLevel="4">
      <c r="A18468" s="2" t="s">
        <v>35749</v>
      </c>
      <c r="B18468" s="3" t="s">
        <v>35750</v>
      </c>
      <c r="C18468" s="2"/>
      <c r="D18468" s="2" t="s">
        <v>16</v>
      </c>
      <c r="E18468" s="4">
        <f>35.00*(1-Z1%)</f>
        <v>35</v>
      </c>
      <c r="F18468" s="2">
        <v>51</v>
      </c>
      <c r="G18468" s="2"/>
    </row>
    <row r="18469" spans="1:26" customHeight="1" ht="36" hidden="true" outlineLevel="4">
      <c r="A18469" s="2" t="s">
        <v>35751</v>
      </c>
      <c r="B18469" s="3" t="s">
        <v>35752</v>
      </c>
      <c r="C18469" s="2"/>
      <c r="D18469" s="2" t="s">
        <v>16</v>
      </c>
      <c r="E18469" s="4">
        <f>50.00*(1-Z1%)</f>
        <v>50</v>
      </c>
      <c r="F18469" s="2">
        <v>50</v>
      </c>
      <c r="G18469" s="2"/>
    </row>
    <row r="18470" spans="1:26" customHeight="1" ht="36" hidden="true" outlineLevel="4">
      <c r="A18470" s="2" t="s">
        <v>35753</v>
      </c>
      <c r="B18470" s="3" t="s">
        <v>35754</v>
      </c>
      <c r="C18470" s="2"/>
      <c r="D18470" s="2" t="s">
        <v>16</v>
      </c>
      <c r="E18470" s="4">
        <f>25.00*(1-Z1%)</f>
        <v>25</v>
      </c>
      <c r="F18470" s="2">
        <v>17</v>
      </c>
      <c r="G18470" s="2"/>
    </row>
    <row r="18471" spans="1:26" customHeight="1" ht="36" hidden="true" outlineLevel="4">
      <c r="A18471" s="2" t="s">
        <v>35755</v>
      </c>
      <c r="B18471" s="3" t="s">
        <v>35756</v>
      </c>
      <c r="C18471" s="2"/>
      <c r="D18471" s="2" t="s">
        <v>16</v>
      </c>
      <c r="E18471" s="4">
        <f>40.00*(1-Z1%)</f>
        <v>40</v>
      </c>
      <c r="F18471" s="2">
        <v>15</v>
      </c>
      <c r="G18471" s="2"/>
    </row>
    <row r="18472" spans="1:26" customHeight="1" ht="36" hidden="true" outlineLevel="4">
      <c r="A18472" s="2" t="s">
        <v>35757</v>
      </c>
      <c r="B18472" s="3" t="s">
        <v>35758</v>
      </c>
      <c r="C18472" s="2"/>
      <c r="D18472" s="2" t="s">
        <v>16</v>
      </c>
      <c r="E18472" s="4">
        <f>30.00*(1-Z1%)</f>
        <v>30</v>
      </c>
      <c r="F18472" s="2">
        <v>1</v>
      </c>
      <c r="G18472" s="2"/>
    </row>
    <row r="18473" spans="1:26" customHeight="1" ht="36" hidden="true" outlineLevel="4">
      <c r="A18473" s="2" t="s">
        <v>35759</v>
      </c>
      <c r="B18473" s="3" t="s">
        <v>35760</v>
      </c>
      <c r="C18473" s="2"/>
      <c r="D18473" s="2" t="s">
        <v>16</v>
      </c>
      <c r="E18473" s="4">
        <f>30.00*(1-Z1%)</f>
        <v>30</v>
      </c>
      <c r="F18473" s="2">
        <v>9</v>
      </c>
      <c r="G18473" s="2"/>
    </row>
    <row r="18474" spans="1:26" customHeight="1" ht="36" hidden="true" outlineLevel="4">
      <c r="A18474" s="2" t="s">
        <v>35761</v>
      </c>
      <c r="B18474" s="3" t="s">
        <v>35762</v>
      </c>
      <c r="C18474" s="2"/>
      <c r="D18474" s="2" t="s">
        <v>16</v>
      </c>
      <c r="E18474" s="4">
        <f>15.00*(1-Z1%)</f>
        <v>15</v>
      </c>
      <c r="F18474" s="2">
        <v>3</v>
      </c>
      <c r="G18474" s="2"/>
    </row>
    <row r="18475" spans="1:26" customHeight="1" ht="36" hidden="true" outlineLevel="4">
      <c r="A18475" s="2" t="s">
        <v>35763</v>
      </c>
      <c r="B18475" s="3" t="s">
        <v>35764</v>
      </c>
      <c r="C18475" s="2"/>
      <c r="D18475" s="2" t="s">
        <v>16</v>
      </c>
      <c r="E18475" s="4">
        <f>20.00*(1-Z1%)</f>
        <v>20</v>
      </c>
      <c r="F18475" s="2">
        <v>5</v>
      </c>
      <c r="G18475" s="2"/>
    </row>
    <row r="18476" spans="1:26" customHeight="1" ht="36" hidden="true" outlineLevel="4">
      <c r="A18476" s="2" t="s">
        <v>35765</v>
      </c>
      <c r="B18476" s="3" t="s">
        <v>35766</v>
      </c>
      <c r="C18476" s="2"/>
      <c r="D18476" s="2" t="s">
        <v>16</v>
      </c>
      <c r="E18476" s="4">
        <f>35.00*(1-Z1%)</f>
        <v>35</v>
      </c>
      <c r="F18476" s="2">
        <v>48</v>
      </c>
      <c r="G18476" s="2"/>
    </row>
    <row r="18477" spans="1:26" customHeight="1" ht="35" hidden="true" outlineLevel="4">
      <c r="A18477" s="5" t="s">
        <v>35767</v>
      </c>
      <c r="B18477" s="5"/>
      <c r="C18477" s="5"/>
      <c r="D18477" s="5"/>
      <c r="E18477" s="5"/>
      <c r="F18477" s="5"/>
      <c r="G18477" s="5"/>
    </row>
    <row r="18478" spans="1:26" customHeight="1" ht="36" hidden="true" outlineLevel="4">
      <c r="A18478" s="2" t="s">
        <v>35768</v>
      </c>
      <c r="B18478" s="3" t="s">
        <v>35769</v>
      </c>
      <c r="C18478" s="2"/>
      <c r="D18478" s="2" t="s">
        <v>16</v>
      </c>
      <c r="E18478" s="4">
        <f>75.00*(1-Z1%)</f>
        <v>75</v>
      </c>
      <c r="F18478" s="2">
        <v>6</v>
      </c>
      <c r="G18478" s="2"/>
    </row>
    <row r="18479" spans="1:26" customHeight="1" ht="36" hidden="true" outlineLevel="4">
      <c r="A18479" s="2" t="s">
        <v>35770</v>
      </c>
      <c r="B18479" s="3" t="s">
        <v>35771</v>
      </c>
      <c r="C18479" s="2"/>
      <c r="D18479" s="2" t="s">
        <v>16</v>
      </c>
      <c r="E18479" s="4">
        <f>75.00*(1-Z1%)</f>
        <v>75</v>
      </c>
      <c r="F18479" s="2">
        <v>9</v>
      </c>
      <c r="G18479" s="2"/>
    </row>
    <row r="18480" spans="1:26" customHeight="1" ht="36" hidden="true" outlineLevel="4">
      <c r="A18480" s="2" t="s">
        <v>35772</v>
      </c>
      <c r="B18480" s="3" t="s">
        <v>35773</v>
      </c>
      <c r="C18480" s="2"/>
      <c r="D18480" s="2" t="s">
        <v>16</v>
      </c>
      <c r="E18480" s="4">
        <f>30.00*(1-Z1%)</f>
        <v>30</v>
      </c>
      <c r="F18480" s="2">
        <v>114</v>
      </c>
      <c r="G18480" s="2"/>
    </row>
    <row r="18481" spans="1:26" customHeight="1" ht="36" hidden="true" outlineLevel="4">
      <c r="A18481" s="2" t="s">
        <v>35774</v>
      </c>
      <c r="B18481" s="3" t="s">
        <v>35775</v>
      </c>
      <c r="C18481" s="2"/>
      <c r="D18481" s="2" t="s">
        <v>16</v>
      </c>
      <c r="E18481" s="4">
        <f>35.00*(1-Z1%)</f>
        <v>35</v>
      </c>
      <c r="F18481" s="2">
        <v>26</v>
      </c>
      <c r="G18481" s="2"/>
    </row>
    <row r="18482" spans="1:26" customHeight="1" ht="36" hidden="true" outlineLevel="4">
      <c r="A18482" s="2" t="s">
        <v>35776</v>
      </c>
      <c r="B18482" s="3" t="s">
        <v>35777</v>
      </c>
      <c r="C18482" s="2"/>
      <c r="D18482" s="2" t="s">
        <v>16</v>
      </c>
      <c r="E18482" s="4">
        <f>40.00*(1-Z1%)</f>
        <v>40</v>
      </c>
      <c r="F18482" s="2">
        <v>62</v>
      </c>
      <c r="G18482" s="2"/>
    </row>
    <row r="18483" spans="1:26" customHeight="1" ht="36" hidden="true" outlineLevel="4">
      <c r="A18483" s="2" t="s">
        <v>35778</v>
      </c>
      <c r="B18483" s="3" t="s">
        <v>35779</v>
      </c>
      <c r="C18483" s="2"/>
      <c r="D18483" s="2" t="s">
        <v>16</v>
      </c>
      <c r="E18483" s="4">
        <f>65.00*(1-Z1%)</f>
        <v>65</v>
      </c>
      <c r="F18483" s="2">
        <v>1</v>
      </c>
      <c r="G18483" s="2"/>
    </row>
    <row r="18484" spans="1:26" customHeight="1" ht="36" hidden="true" outlineLevel="4">
      <c r="A18484" s="2" t="s">
        <v>35780</v>
      </c>
      <c r="B18484" s="3" t="s">
        <v>35781</v>
      </c>
      <c r="C18484" s="2"/>
      <c r="D18484" s="2" t="s">
        <v>16</v>
      </c>
      <c r="E18484" s="4">
        <f>45.00*(1-Z1%)</f>
        <v>45</v>
      </c>
      <c r="F18484" s="2">
        <v>12</v>
      </c>
      <c r="G18484" s="2"/>
    </row>
    <row r="18485" spans="1:26" customHeight="1" ht="36" hidden="true" outlineLevel="4">
      <c r="A18485" s="2" t="s">
        <v>35782</v>
      </c>
      <c r="B18485" s="3" t="s">
        <v>35783</v>
      </c>
      <c r="C18485" s="2"/>
      <c r="D18485" s="2" t="s">
        <v>16</v>
      </c>
      <c r="E18485" s="4">
        <f>50.00*(1-Z1%)</f>
        <v>50</v>
      </c>
      <c r="F18485" s="2">
        <v>17</v>
      </c>
      <c r="G18485" s="2"/>
    </row>
    <row r="18486" spans="1:26" customHeight="1" ht="36" hidden="true" outlineLevel="4">
      <c r="A18486" s="2" t="s">
        <v>35784</v>
      </c>
      <c r="B18486" s="3" t="s">
        <v>35785</v>
      </c>
      <c r="C18486" s="2"/>
      <c r="D18486" s="2" t="s">
        <v>16</v>
      </c>
      <c r="E18486" s="4">
        <f>240.00*(1-Z1%)</f>
        <v>240</v>
      </c>
      <c r="F18486" s="2">
        <v>38</v>
      </c>
      <c r="G18486" s="2"/>
    </row>
    <row r="18487" spans="1:26" customHeight="1" ht="36" hidden="true" outlineLevel="4">
      <c r="A18487" s="2" t="s">
        <v>35786</v>
      </c>
      <c r="B18487" s="3" t="s">
        <v>35787</v>
      </c>
      <c r="C18487" s="2"/>
      <c r="D18487" s="2" t="s">
        <v>16</v>
      </c>
      <c r="E18487" s="4">
        <f>50.00*(1-Z1%)</f>
        <v>50</v>
      </c>
      <c r="F18487" s="2">
        <v>32</v>
      </c>
      <c r="G18487" s="2"/>
    </row>
    <row r="18488" spans="1:26" customHeight="1" ht="36" hidden="true" outlineLevel="4">
      <c r="A18488" s="2" t="s">
        <v>35788</v>
      </c>
      <c r="B18488" s="3" t="s">
        <v>35789</v>
      </c>
      <c r="C18488" s="2"/>
      <c r="D18488" s="2" t="s">
        <v>16</v>
      </c>
      <c r="E18488" s="4">
        <f>30.00*(1-Z1%)</f>
        <v>30</v>
      </c>
      <c r="F18488" s="2">
        <v>55</v>
      </c>
      <c r="G18488" s="2"/>
    </row>
    <row r="18489" spans="1:26" customHeight="1" ht="36" hidden="true" outlineLevel="4">
      <c r="A18489" s="2" t="s">
        <v>35790</v>
      </c>
      <c r="B18489" s="3" t="s">
        <v>35791</v>
      </c>
      <c r="C18489" s="2"/>
      <c r="D18489" s="2" t="s">
        <v>16</v>
      </c>
      <c r="E18489" s="4">
        <f>40.00*(1-Z1%)</f>
        <v>40</v>
      </c>
      <c r="F18489" s="2">
        <v>31</v>
      </c>
      <c r="G18489" s="2"/>
    </row>
    <row r="18490" spans="1:26" customHeight="1" ht="36" hidden="true" outlineLevel="4">
      <c r="A18490" s="2" t="s">
        <v>35792</v>
      </c>
      <c r="B18490" s="3" t="s">
        <v>35793</v>
      </c>
      <c r="C18490" s="2"/>
      <c r="D18490" s="2" t="s">
        <v>16</v>
      </c>
      <c r="E18490" s="4">
        <f>35.00*(1-Z1%)</f>
        <v>35</v>
      </c>
      <c r="F18490" s="2">
        <v>15</v>
      </c>
      <c r="G18490" s="2"/>
    </row>
    <row r="18491" spans="1:26" customHeight="1" ht="36" hidden="true" outlineLevel="4">
      <c r="A18491" s="2" t="s">
        <v>35794</v>
      </c>
      <c r="B18491" s="3" t="s">
        <v>35795</v>
      </c>
      <c r="C18491" s="2"/>
      <c r="D18491" s="2" t="s">
        <v>16</v>
      </c>
      <c r="E18491" s="4">
        <f>50.00*(1-Z1%)</f>
        <v>50</v>
      </c>
      <c r="F18491" s="2">
        <v>49</v>
      </c>
      <c r="G18491" s="2"/>
    </row>
    <row r="18492" spans="1:26" customHeight="1" ht="36" hidden="true" outlineLevel="4">
      <c r="A18492" s="2" t="s">
        <v>35796</v>
      </c>
      <c r="B18492" s="3" t="s">
        <v>35797</v>
      </c>
      <c r="C18492" s="2"/>
      <c r="D18492" s="2" t="s">
        <v>16</v>
      </c>
      <c r="E18492" s="4">
        <f>45.00*(1-Z1%)</f>
        <v>45</v>
      </c>
      <c r="F18492" s="2">
        <v>34</v>
      </c>
      <c r="G18492" s="2"/>
    </row>
    <row r="18493" spans="1:26" customHeight="1" ht="36" hidden="true" outlineLevel="4">
      <c r="A18493" s="2" t="s">
        <v>35798</v>
      </c>
      <c r="B18493" s="3" t="s">
        <v>35799</v>
      </c>
      <c r="C18493" s="2"/>
      <c r="D18493" s="2" t="s">
        <v>16</v>
      </c>
      <c r="E18493" s="4">
        <f>60.00*(1-Z1%)</f>
        <v>60</v>
      </c>
      <c r="F18493" s="2">
        <v>52</v>
      </c>
      <c r="G18493" s="2"/>
    </row>
    <row r="18494" spans="1:26" customHeight="1" ht="36" hidden="true" outlineLevel="4">
      <c r="A18494" s="2" t="s">
        <v>35800</v>
      </c>
      <c r="B18494" s="3" t="s">
        <v>35801</v>
      </c>
      <c r="C18494" s="2"/>
      <c r="D18494" s="2" t="s">
        <v>16</v>
      </c>
      <c r="E18494" s="4">
        <f>55.00*(1-Z1%)</f>
        <v>55</v>
      </c>
      <c r="F18494" s="2">
        <v>36</v>
      </c>
      <c r="G18494" s="2"/>
    </row>
    <row r="18495" spans="1:26" customHeight="1" ht="36" hidden="true" outlineLevel="4">
      <c r="A18495" s="2" t="s">
        <v>35802</v>
      </c>
      <c r="B18495" s="3" t="s">
        <v>35803</v>
      </c>
      <c r="C18495" s="2"/>
      <c r="D18495" s="2" t="s">
        <v>16</v>
      </c>
      <c r="E18495" s="4">
        <f>35.00*(1-Z1%)</f>
        <v>35</v>
      </c>
      <c r="F18495" s="2">
        <v>50</v>
      </c>
      <c r="G18495" s="2"/>
    </row>
    <row r="18496" spans="1:26" customHeight="1" ht="36" hidden="true" outlineLevel="4">
      <c r="A18496" s="2" t="s">
        <v>35804</v>
      </c>
      <c r="B18496" s="3" t="s">
        <v>35805</v>
      </c>
      <c r="C18496" s="2"/>
      <c r="D18496" s="2" t="s">
        <v>16</v>
      </c>
      <c r="E18496" s="4">
        <f>45.00*(1-Z1%)</f>
        <v>45</v>
      </c>
      <c r="F18496" s="2">
        <v>48</v>
      </c>
      <c r="G18496" s="2"/>
    </row>
    <row r="18497" spans="1:26" customHeight="1" ht="36" hidden="true" outlineLevel="4">
      <c r="A18497" s="2" t="s">
        <v>35806</v>
      </c>
      <c r="B18497" s="3" t="s">
        <v>35807</v>
      </c>
      <c r="C18497" s="2"/>
      <c r="D18497" s="2" t="s">
        <v>16</v>
      </c>
      <c r="E18497" s="4">
        <f>50.00*(1-Z1%)</f>
        <v>50</v>
      </c>
      <c r="F18497" s="2">
        <v>63</v>
      </c>
      <c r="G18497" s="2"/>
    </row>
    <row r="18498" spans="1:26" customHeight="1" ht="36" hidden="true" outlineLevel="4">
      <c r="A18498" s="2" t="s">
        <v>35808</v>
      </c>
      <c r="B18498" s="3" t="s">
        <v>35809</v>
      </c>
      <c r="C18498" s="2"/>
      <c r="D18498" s="2" t="s">
        <v>16</v>
      </c>
      <c r="E18498" s="4">
        <f>75.00*(1-Z1%)</f>
        <v>75</v>
      </c>
      <c r="F18498" s="2">
        <v>66</v>
      </c>
      <c r="G18498" s="2"/>
    </row>
    <row r="18499" spans="1:26" customHeight="1" ht="36" hidden="true" outlineLevel="4">
      <c r="A18499" s="2" t="s">
        <v>35810</v>
      </c>
      <c r="B18499" s="3" t="s">
        <v>35811</v>
      </c>
      <c r="C18499" s="2"/>
      <c r="D18499" s="2" t="s">
        <v>16</v>
      </c>
      <c r="E18499" s="4">
        <f>90.00*(1-Z1%)</f>
        <v>90</v>
      </c>
      <c r="F18499" s="2">
        <v>77</v>
      </c>
      <c r="G18499" s="2"/>
    </row>
    <row r="18500" spans="1:26" customHeight="1" ht="36" hidden="true" outlineLevel="4">
      <c r="A18500" s="2" t="s">
        <v>35812</v>
      </c>
      <c r="B18500" s="3" t="s">
        <v>35813</v>
      </c>
      <c r="C18500" s="2"/>
      <c r="D18500" s="2" t="s">
        <v>16</v>
      </c>
      <c r="E18500" s="4">
        <f>120.00*(1-Z1%)</f>
        <v>120</v>
      </c>
      <c r="F18500" s="2">
        <v>98</v>
      </c>
      <c r="G18500" s="2"/>
    </row>
    <row r="18501" spans="1:26" customHeight="1" ht="36" hidden="true" outlineLevel="4">
      <c r="A18501" s="2" t="s">
        <v>35814</v>
      </c>
      <c r="B18501" s="3" t="s">
        <v>35815</v>
      </c>
      <c r="C18501" s="2"/>
      <c r="D18501" s="2" t="s">
        <v>16</v>
      </c>
      <c r="E18501" s="4">
        <f>30.00*(1-Z1%)</f>
        <v>30</v>
      </c>
      <c r="F18501" s="2">
        <v>73</v>
      </c>
      <c r="G18501" s="2"/>
    </row>
    <row r="18502" spans="1:26" customHeight="1" ht="36" hidden="true" outlineLevel="4">
      <c r="A18502" s="2" t="s">
        <v>35816</v>
      </c>
      <c r="B18502" s="3" t="s">
        <v>35817</v>
      </c>
      <c r="C18502" s="2"/>
      <c r="D18502" s="2" t="s">
        <v>16</v>
      </c>
      <c r="E18502" s="4">
        <f>50.00*(1-Z1%)</f>
        <v>50</v>
      </c>
      <c r="F18502" s="2">
        <v>7</v>
      </c>
      <c r="G18502" s="2"/>
    </row>
    <row r="18503" spans="1:26" customHeight="1" ht="36" hidden="true" outlineLevel="4">
      <c r="A18503" s="2" t="s">
        <v>35818</v>
      </c>
      <c r="B18503" s="3" t="s">
        <v>35819</v>
      </c>
      <c r="C18503" s="2"/>
      <c r="D18503" s="2" t="s">
        <v>16</v>
      </c>
      <c r="E18503" s="4">
        <f>60.00*(1-Z1%)</f>
        <v>60</v>
      </c>
      <c r="F18503" s="2">
        <v>24</v>
      </c>
      <c r="G18503" s="2"/>
    </row>
    <row r="18504" spans="1:26" customHeight="1" ht="35" hidden="true" outlineLevel="4">
      <c r="A18504" s="5" t="s">
        <v>35820</v>
      </c>
      <c r="B18504" s="5"/>
      <c r="C18504" s="5"/>
      <c r="D18504" s="5"/>
      <c r="E18504" s="5"/>
      <c r="F18504" s="5"/>
      <c r="G18504" s="5"/>
    </row>
    <row r="18505" spans="1:26" customHeight="1" ht="36" hidden="true" outlineLevel="4">
      <c r="A18505" s="2" t="s">
        <v>35821</v>
      </c>
      <c r="B18505" s="3" t="s">
        <v>35822</v>
      </c>
      <c r="C18505" s="2"/>
      <c r="D18505" s="2" t="s">
        <v>16</v>
      </c>
      <c r="E18505" s="4">
        <f>10.00*(1-Z1%)</f>
        <v>10</v>
      </c>
      <c r="F18505" s="2">
        <v>15</v>
      </c>
      <c r="G18505" s="2"/>
    </row>
    <row r="18506" spans="1:26" customHeight="1" ht="36" hidden="true" outlineLevel="4">
      <c r="A18506" s="2" t="s">
        <v>35823</v>
      </c>
      <c r="B18506" s="3" t="s">
        <v>35824</v>
      </c>
      <c r="C18506" s="2"/>
      <c r="D18506" s="2" t="s">
        <v>16</v>
      </c>
      <c r="E18506" s="4">
        <f>45.00*(1-Z1%)</f>
        <v>45</v>
      </c>
      <c r="F18506" s="2">
        <v>9</v>
      </c>
      <c r="G18506" s="2"/>
    </row>
    <row r="18507" spans="1:26" customHeight="1" ht="36" hidden="true" outlineLevel="4">
      <c r="A18507" s="2" t="s">
        <v>35825</v>
      </c>
      <c r="B18507" s="3" t="s">
        <v>35826</v>
      </c>
      <c r="C18507" s="2"/>
      <c r="D18507" s="2" t="s">
        <v>16</v>
      </c>
      <c r="E18507" s="4">
        <f>15.00*(1-Z1%)</f>
        <v>15</v>
      </c>
      <c r="F18507" s="2">
        <v>12</v>
      </c>
      <c r="G18507" s="2"/>
    </row>
    <row r="18508" spans="1:26" customHeight="1" ht="18" hidden="true" outlineLevel="4">
      <c r="A18508" s="2" t="s">
        <v>35827</v>
      </c>
      <c r="B18508" s="3" t="s">
        <v>35828</v>
      </c>
      <c r="C18508" s="2"/>
      <c r="D18508" s="2" t="s">
        <v>16</v>
      </c>
      <c r="E18508" s="4">
        <f>10.00*(1-Z1%)</f>
        <v>10</v>
      </c>
      <c r="F18508" s="2">
        <v>51</v>
      </c>
      <c r="G18508" s="2"/>
    </row>
    <row r="18509" spans="1:26" customHeight="1" ht="18" hidden="true" outlineLevel="4">
      <c r="A18509" s="2" t="s">
        <v>35829</v>
      </c>
      <c r="B18509" s="3" t="s">
        <v>35830</v>
      </c>
      <c r="C18509" s="2"/>
      <c r="D18509" s="2" t="s">
        <v>16</v>
      </c>
      <c r="E18509" s="4">
        <f>15.00*(1-Z1%)</f>
        <v>15</v>
      </c>
      <c r="F18509" s="2">
        <v>62</v>
      </c>
      <c r="G18509" s="2"/>
    </row>
    <row r="18510" spans="1:26" customHeight="1" ht="18" hidden="true" outlineLevel="4">
      <c r="A18510" s="2" t="s">
        <v>35831</v>
      </c>
      <c r="B18510" s="3" t="s">
        <v>35832</v>
      </c>
      <c r="C18510" s="2"/>
      <c r="D18510" s="2" t="s">
        <v>16</v>
      </c>
      <c r="E18510" s="4">
        <f>15.00*(1-Z1%)</f>
        <v>15</v>
      </c>
      <c r="F18510" s="2">
        <v>43</v>
      </c>
      <c r="G18510" s="2"/>
    </row>
    <row r="18511" spans="1:26" customHeight="1" ht="35" hidden="true" outlineLevel="3">
      <c r="A18511" s="5" t="s">
        <v>35833</v>
      </c>
      <c r="B18511" s="5"/>
      <c r="C18511" s="5"/>
      <c r="D18511" s="5"/>
      <c r="E18511" s="5"/>
      <c r="F18511" s="5"/>
      <c r="G18511" s="5"/>
    </row>
    <row r="18512" spans="1:26" customHeight="1" ht="18" hidden="true" outlineLevel="3">
      <c r="A18512" s="2" t="s">
        <v>35834</v>
      </c>
      <c r="B18512" s="3" t="s">
        <v>35835</v>
      </c>
      <c r="C18512" s="2"/>
      <c r="D18512" s="2" t="s">
        <v>16</v>
      </c>
      <c r="E18512" s="4">
        <f>8.00*(1-Z1%)</f>
        <v>8</v>
      </c>
      <c r="F18512" s="2">
        <v>3</v>
      </c>
      <c r="G18512" s="2"/>
    </row>
    <row r="18513" spans="1:26" customHeight="1" ht="18" hidden="true" outlineLevel="3">
      <c r="A18513" s="2" t="s">
        <v>35836</v>
      </c>
      <c r="B18513" s="3" t="s">
        <v>35837</v>
      </c>
      <c r="C18513" s="2"/>
      <c r="D18513" s="2" t="s">
        <v>16</v>
      </c>
      <c r="E18513" s="4">
        <f>10.00*(1-Z1%)</f>
        <v>10</v>
      </c>
      <c r="F18513" s="2">
        <v>37</v>
      </c>
      <c r="G18513" s="2"/>
    </row>
    <row r="18514" spans="1:26" customHeight="1" ht="36" hidden="true" outlineLevel="3">
      <c r="A18514" s="2" t="s">
        <v>35838</v>
      </c>
      <c r="B18514" s="3" t="s">
        <v>35839</v>
      </c>
      <c r="C18514" s="2"/>
      <c r="D18514" s="2" t="s">
        <v>16</v>
      </c>
      <c r="E18514" s="4">
        <f>35.00*(1-Z1%)</f>
        <v>35</v>
      </c>
      <c r="F18514" s="2">
        <v>24</v>
      </c>
      <c r="G18514" s="2"/>
    </row>
    <row r="18515" spans="1:26" customHeight="1" ht="36" hidden="true" outlineLevel="3">
      <c r="A18515" s="2" t="s">
        <v>35840</v>
      </c>
      <c r="B18515" s="3" t="s">
        <v>35841</v>
      </c>
      <c r="C18515" s="2"/>
      <c r="D18515" s="2" t="s">
        <v>16</v>
      </c>
      <c r="E18515" s="4">
        <f>45.00*(1-Z1%)</f>
        <v>45</v>
      </c>
      <c r="F18515" s="2">
        <v>46</v>
      </c>
      <c r="G18515" s="2"/>
    </row>
    <row r="18516" spans="1:26" customHeight="1" ht="36" hidden="true" outlineLevel="3">
      <c r="A18516" s="2" t="s">
        <v>35842</v>
      </c>
      <c r="B18516" s="3" t="s">
        <v>35843</v>
      </c>
      <c r="C18516" s="2"/>
      <c r="D18516" s="2" t="s">
        <v>16</v>
      </c>
      <c r="E18516" s="4">
        <f>65.00*(1-Z1%)</f>
        <v>65</v>
      </c>
      <c r="F18516" s="2">
        <v>50</v>
      </c>
      <c r="G18516" s="2"/>
    </row>
    <row r="18517" spans="1:26" customHeight="1" ht="35" hidden="true" outlineLevel="3">
      <c r="A18517" s="5" t="s">
        <v>35844</v>
      </c>
      <c r="B18517" s="5"/>
      <c r="C18517" s="5"/>
      <c r="D18517" s="5"/>
      <c r="E18517" s="5"/>
      <c r="F18517" s="5"/>
      <c r="G18517" s="5"/>
    </row>
    <row r="18518" spans="1:26" customHeight="1" ht="36" hidden="true" outlineLevel="3">
      <c r="A18518" s="2" t="s">
        <v>35845</v>
      </c>
      <c r="B18518" s="3" t="s">
        <v>35846</v>
      </c>
      <c r="C18518" s="2"/>
      <c r="D18518" s="2" t="s">
        <v>16</v>
      </c>
      <c r="E18518" s="4">
        <f>10.00*(1-Z1%)</f>
        <v>10</v>
      </c>
      <c r="F18518" s="2">
        <v>1</v>
      </c>
      <c r="G18518" s="2"/>
    </row>
    <row r="18519" spans="1:26" customHeight="1" ht="36" hidden="true" outlineLevel="3">
      <c r="A18519" s="2" t="s">
        <v>35847</v>
      </c>
      <c r="B18519" s="3" t="s">
        <v>35848</v>
      </c>
      <c r="C18519" s="2"/>
      <c r="D18519" s="2" t="s">
        <v>16</v>
      </c>
      <c r="E18519" s="4">
        <f>12.00*(1-Z1%)</f>
        <v>12</v>
      </c>
      <c r="F18519" s="2">
        <v>14</v>
      </c>
      <c r="G18519" s="2"/>
    </row>
    <row r="18520" spans="1:26" customHeight="1" ht="36" hidden="true" outlineLevel="3">
      <c r="A18520" s="2" t="s">
        <v>35849</v>
      </c>
      <c r="B18520" s="3" t="s">
        <v>35850</v>
      </c>
      <c r="C18520" s="2"/>
      <c r="D18520" s="2" t="s">
        <v>16</v>
      </c>
      <c r="E18520" s="4">
        <f>5.00*(1-Z1%)</f>
        <v>5</v>
      </c>
      <c r="F18520" s="2">
        <v>50</v>
      </c>
      <c r="G18520" s="2"/>
    </row>
    <row r="18521" spans="1:26" customHeight="1" ht="36" hidden="true" outlineLevel="3">
      <c r="A18521" s="2" t="s">
        <v>35851</v>
      </c>
      <c r="B18521" s="3" t="s">
        <v>35852</v>
      </c>
      <c r="C18521" s="2"/>
      <c r="D18521" s="2" t="s">
        <v>16</v>
      </c>
      <c r="E18521" s="4">
        <f>10.00*(1-Z1%)</f>
        <v>10</v>
      </c>
      <c r="F18521" s="2">
        <v>7</v>
      </c>
      <c r="G18521" s="2"/>
    </row>
    <row r="18522" spans="1:26" customHeight="1" ht="36" hidden="true" outlineLevel="3">
      <c r="A18522" s="2" t="s">
        <v>35853</v>
      </c>
      <c r="B18522" s="3" t="s">
        <v>35854</v>
      </c>
      <c r="C18522" s="2"/>
      <c r="D18522" s="2" t="s">
        <v>16</v>
      </c>
      <c r="E18522" s="4">
        <f>10.00*(1-Z1%)</f>
        <v>10</v>
      </c>
      <c r="F18522" s="2">
        <v>1</v>
      </c>
      <c r="G18522" s="2"/>
    </row>
    <row r="18523" spans="1:26" customHeight="1" ht="35" hidden="true" outlineLevel="3">
      <c r="A18523" s="5" t="s">
        <v>35855</v>
      </c>
      <c r="B18523" s="5"/>
      <c r="C18523" s="5"/>
      <c r="D18523" s="5"/>
      <c r="E18523" s="5"/>
      <c r="F18523" s="5"/>
      <c r="G18523" s="5"/>
    </row>
    <row r="18524" spans="1:26" customHeight="1" ht="18" hidden="true" outlineLevel="3">
      <c r="A18524" s="2" t="s">
        <v>35856</v>
      </c>
      <c r="B18524" s="3" t="s">
        <v>35857</v>
      </c>
      <c r="C18524" s="2"/>
      <c r="D18524" s="2" t="s">
        <v>16</v>
      </c>
      <c r="E18524" s="4">
        <f>5.00*(1-Z1%)</f>
        <v>5</v>
      </c>
      <c r="F18524" s="2">
        <v>58</v>
      </c>
      <c r="G18524" s="2"/>
    </row>
    <row r="18525" spans="1:26" customHeight="1" ht="18" hidden="true" outlineLevel="3">
      <c r="A18525" s="2" t="s">
        <v>35858</v>
      </c>
      <c r="B18525" s="3" t="s">
        <v>35859</v>
      </c>
      <c r="C18525" s="2"/>
      <c r="D18525" s="2" t="s">
        <v>16</v>
      </c>
      <c r="E18525" s="4">
        <f>8.00*(1-Z1%)</f>
        <v>8</v>
      </c>
      <c r="F18525" s="2">
        <v>67</v>
      </c>
      <c r="G18525" s="2"/>
    </row>
    <row r="18526" spans="1:26" customHeight="1" ht="18" hidden="true" outlineLevel="3">
      <c r="A18526" s="2" t="s">
        <v>35860</v>
      </c>
      <c r="B18526" s="3" t="s">
        <v>35861</v>
      </c>
      <c r="C18526" s="2"/>
      <c r="D18526" s="2" t="s">
        <v>16</v>
      </c>
      <c r="E18526" s="4">
        <f>10.00*(1-Z1%)</f>
        <v>10</v>
      </c>
      <c r="F18526" s="2">
        <v>58</v>
      </c>
      <c r="G18526" s="2"/>
    </row>
    <row r="18527" spans="1:26" customHeight="1" ht="18" hidden="true" outlineLevel="3">
      <c r="A18527" s="2" t="s">
        <v>35862</v>
      </c>
      <c r="B18527" s="3" t="s">
        <v>35863</v>
      </c>
      <c r="C18527" s="2"/>
      <c r="D18527" s="2" t="s">
        <v>16</v>
      </c>
      <c r="E18527" s="4">
        <f>10.00*(1-Z1%)</f>
        <v>10</v>
      </c>
      <c r="F18527" s="2">
        <v>69</v>
      </c>
      <c r="G18527" s="2"/>
    </row>
    <row r="18528" spans="1:26" customHeight="1" ht="35" hidden="true" outlineLevel="3">
      <c r="A18528" s="5" t="s">
        <v>35864</v>
      </c>
      <c r="B18528" s="5"/>
      <c r="C18528" s="5"/>
      <c r="D18528" s="5"/>
      <c r="E18528" s="5"/>
      <c r="F18528" s="5"/>
      <c r="G18528" s="5"/>
    </row>
    <row r="18529" spans="1:26" customHeight="1" ht="18" hidden="true" outlineLevel="3">
      <c r="A18529" s="2" t="s">
        <v>35865</v>
      </c>
      <c r="B18529" s="3" t="s">
        <v>35866</v>
      </c>
      <c r="C18529" s="2"/>
      <c r="D18529" s="2" t="s">
        <v>16</v>
      </c>
      <c r="E18529" s="4">
        <f>10.00*(1-Z1%)</f>
        <v>10</v>
      </c>
      <c r="F18529" s="2">
        <v>47</v>
      </c>
      <c r="G18529" s="2"/>
    </row>
    <row r="18530" spans="1:26" customHeight="1" ht="36" hidden="true" outlineLevel="3">
      <c r="A18530" s="2" t="s">
        <v>35867</v>
      </c>
      <c r="B18530" s="3" t="s">
        <v>35868</v>
      </c>
      <c r="C18530" s="2"/>
      <c r="D18530" s="2" t="s">
        <v>16</v>
      </c>
      <c r="E18530" s="4">
        <f>15.00*(1-Z1%)</f>
        <v>15</v>
      </c>
      <c r="F18530" s="2">
        <v>125</v>
      </c>
      <c r="G18530" s="2"/>
    </row>
    <row r="18531" spans="1:26" customHeight="1" ht="36" hidden="true" outlineLevel="3">
      <c r="A18531" s="2" t="s">
        <v>35869</v>
      </c>
      <c r="B18531" s="3" t="s">
        <v>35870</v>
      </c>
      <c r="C18531" s="2"/>
      <c r="D18531" s="2" t="s">
        <v>16</v>
      </c>
      <c r="E18531" s="4">
        <f>6.00*(1-Z1%)</f>
        <v>6</v>
      </c>
      <c r="F18531" s="2">
        <v>71</v>
      </c>
      <c r="G18531" s="2"/>
    </row>
    <row r="18532" spans="1:26" customHeight="1" ht="18" hidden="true" outlineLevel="3">
      <c r="A18532" s="2" t="s">
        <v>35871</v>
      </c>
      <c r="B18532" s="3" t="s">
        <v>35872</v>
      </c>
      <c r="C18532" s="2"/>
      <c r="D18532" s="2" t="s">
        <v>16</v>
      </c>
      <c r="E18532" s="4">
        <f>5.00*(1-Z1%)</f>
        <v>5</v>
      </c>
      <c r="F18532" s="2">
        <v>48</v>
      </c>
      <c r="G18532" s="2"/>
    </row>
    <row r="18533" spans="1:26" customHeight="1" ht="18" hidden="true" outlineLevel="3">
      <c r="A18533" s="2" t="s">
        <v>35873</v>
      </c>
      <c r="B18533" s="3" t="s">
        <v>35874</v>
      </c>
      <c r="C18533" s="2"/>
      <c r="D18533" s="2" t="s">
        <v>16</v>
      </c>
      <c r="E18533" s="4">
        <f>5.00*(1-Z1%)</f>
        <v>5</v>
      </c>
      <c r="F18533" s="2">
        <v>2</v>
      </c>
      <c r="G18533" s="2"/>
    </row>
    <row r="18534" spans="1:26" customHeight="1" ht="36" hidden="true" outlineLevel="3">
      <c r="A18534" s="2" t="s">
        <v>35875</v>
      </c>
      <c r="B18534" s="3" t="s">
        <v>35876</v>
      </c>
      <c r="C18534" s="2"/>
      <c r="D18534" s="2" t="s">
        <v>16</v>
      </c>
      <c r="E18534" s="4">
        <f>20.00*(1-Z1%)</f>
        <v>20</v>
      </c>
      <c r="F18534" s="2">
        <v>143</v>
      </c>
      <c r="G18534" s="2"/>
    </row>
    <row r="18535" spans="1:26" customHeight="1" ht="36" hidden="true" outlineLevel="3">
      <c r="A18535" s="2" t="s">
        <v>35877</v>
      </c>
      <c r="B18535" s="3" t="s">
        <v>35878</v>
      </c>
      <c r="C18535" s="2"/>
      <c r="D18535" s="2" t="s">
        <v>16</v>
      </c>
      <c r="E18535" s="4">
        <f>25.00*(1-Z1%)</f>
        <v>25</v>
      </c>
      <c r="F18535" s="2">
        <v>144</v>
      </c>
      <c r="G18535" s="2"/>
    </row>
    <row r="18536" spans="1:26" customHeight="1" ht="36" hidden="true" outlineLevel="3">
      <c r="A18536" s="2" t="s">
        <v>35879</v>
      </c>
      <c r="B18536" s="3" t="s">
        <v>35880</v>
      </c>
      <c r="C18536" s="2"/>
      <c r="D18536" s="2" t="s">
        <v>16</v>
      </c>
      <c r="E18536" s="4">
        <f>20.00*(1-Z1%)</f>
        <v>20</v>
      </c>
      <c r="F18536" s="2">
        <v>10</v>
      </c>
      <c r="G18536" s="2"/>
    </row>
    <row r="18537" spans="1:26" customHeight="1" ht="36" hidden="true" outlineLevel="3">
      <c r="A18537" s="2" t="s">
        <v>35881</v>
      </c>
      <c r="B18537" s="3" t="s">
        <v>35882</v>
      </c>
      <c r="C18537" s="2"/>
      <c r="D18537" s="2" t="s">
        <v>16</v>
      </c>
      <c r="E18537" s="4">
        <f>5.00*(1-Z1%)</f>
        <v>5</v>
      </c>
      <c r="F18537" s="2">
        <v>379</v>
      </c>
      <c r="G18537" s="2"/>
    </row>
    <row r="18538" spans="1:26" customHeight="1" ht="36" hidden="true" outlineLevel="3">
      <c r="A18538" s="2" t="s">
        <v>35883</v>
      </c>
      <c r="B18538" s="3" t="s">
        <v>35884</v>
      </c>
      <c r="C18538" s="2"/>
      <c r="D18538" s="2" t="s">
        <v>16</v>
      </c>
      <c r="E18538" s="4">
        <f>5.00*(1-Z1%)</f>
        <v>5</v>
      </c>
      <c r="F18538" s="2">
        <v>44</v>
      </c>
      <c r="G18538" s="2"/>
    </row>
    <row r="18539" spans="1:26" customHeight="1" ht="18" hidden="true" outlineLevel="3">
      <c r="A18539" s="2" t="s">
        <v>35885</v>
      </c>
      <c r="B18539" s="3" t="s">
        <v>35886</v>
      </c>
      <c r="C18539" s="2"/>
      <c r="D18539" s="2" t="s">
        <v>16</v>
      </c>
      <c r="E18539" s="4">
        <f>15.00*(1-Z1%)</f>
        <v>15</v>
      </c>
      <c r="F18539" s="2">
        <v>50</v>
      </c>
      <c r="G18539" s="2"/>
    </row>
    <row r="18540" spans="1:26" customHeight="1" ht="35" hidden="true" outlineLevel="3">
      <c r="A18540" s="5" t="s">
        <v>35887</v>
      </c>
      <c r="B18540" s="5"/>
      <c r="C18540" s="5"/>
      <c r="D18540" s="5"/>
      <c r="E18540" s="5"/>
      <c r="F18540" s="5"/>
      <c r="G18540" s="5"/>
    </row>
    <row r="18541" spans="1:26" customHeight="1" ht="18" hidden="true" outlineLevel="3">
      <c r="A18541" s="2" t="s">
        <v>35888</v>
      </c>
      <c r="B18541" s="3" t="s">
        <v>35889</v>
      </c>
      <c r="C18541" s="2"/>
      <c r="D18541" s="2" t="s">
        <v>16</v>
      </c>
      <c r="E18541" s="4">
        <f>20.00*(1-Z1%)</f>
        <v>20</v>
      </c>
      <c r="F18541" s="2">
        <v>6</v>
      </c>
      <c r="G18541" s="2"/>
    </row>
    <row r="18542" spans="1:26" customHeight="1" ht="18" hidden="true" outlineLevel="3">
      <c r="A18542" s="2" t="s">
        <v>35890</v>
      </c>
      <c r="B18542" s="3" t="s">
        <v>35891</v>
      </c>
      <c r="C18542" s="2"/>
      <c r="D18542" s="2" t="s">
        <v>16</v>
      </c>
      <c r="E18542" s="4">
        <f>25.00*(1-Z1%)</f>
        <v>25</v>
      </c>
      <c r="F18542" s="2">
        <v>92</v>
      </c>
      <c r="G18542" s="2"/>
    </row>
    <row r="18543" spans="1:26" customHeight="1" ht="18" hidden="true" outlineLevel="3">
      <c r="A18543" s="2" t="s">
        <v>35892</v>
      </c>
      <c r="B18543" s="3" t="s">
        <v>35893</v>
      </c>
      <c r="C18543" s="2"/>
      <c r="D18543" s="2" t="s">
        <v>16</v>
      </c>
      <c r="E18543" s="4">
        <f>30.00*(1-Z1%)</f>
        <v>30</v>
      </c>
      <c r="F18543" s="2">
        <v>72</v>
      </c>
      <c r="G18543" s="2"/>
    </row>
    <row r="18544" spans="1:26" customHeight="1" ht="18" hidden="true" outlineLevel="3">
      <c r="A18544" s="2" t="s">
        <v>35894</v>
      </c>
      <c r="B18544" s="3" t="s">
        <v>35895</v>
      </c>
      <c r="C18544" s="2"/>
      <c r="D18544" s="2" t="s">
        <v>16</v>
      </c>
      <c r="E18544" s="4">
        <f>20.00*(1-Z1%)</f>
        <v>20</v>
      </c>
      <c r="F18544" s="2">
        <v>2</v>
      </c>
      <c r="G18544" s="2"/>
    </row>
    <row r="18545" spans="1:26" customHeight="1" ht="18" hidden="true" outlineLevel="3">
      <c r="A18545" s="2" t="s">
        <v>35896</v>
      </c>
      <c r="B18545" s="3" t="s">
        <v>35897</v>
      </c>
      <c r="C18545" s="2"/>
      <c r="D18545" s="2" t="s">
        <v>16</v>
      </c>
      <c r="E18545" s="4">
        <f>25.00*(1-Z1%)</f>
        <v>25</v>
      </c>
      <c r="F18545" s="2">
        <v>1</v>
      </c>
      <c r="G18545" s="2"/>
    </row>
    <row r="18546" spans="1:26" customHeight="1" ht="18" hidden="true" outlineLevel="3">
      <c r="A18546" s="2" t="s">
        <v>35898</v>
      </c>
      <c r="B18546" s="3" t="s">
        <v>35899</v>
      </c>
      <c r="C18546" s="2"/>
      <c r="D18546" s="2" t="s">
        <v>16</v>
      </c>
      <c r="E18546" s="4">
        <f>60.00*(1-Z1%)</f>
        <v>60</v>
      </c>
      <c r="F18546" s="2">
        <v>52</v>
      </c>
      <c r="G18546" s="2"/>
    </row>
    <row r="18547" spans="1:26" customHeight="1" ht="18" hidden="true" outlineLevel="3">
      <c r="A18547" s="2" t="s">
        <v>35900</v>
      </c>
      <c r="B18547" s="3" t="s">
        <v>35901</v>
      </c>
      <c r="C18547" s="2"/>
      <c r="D18547" s="2" t="s">
        <v>16</v>
      </c>
      <c r="E18547" s="4">
        <f>50.00*(1-Z1%)</f>
        <v>50</v>
      </c>
      <c r="F18547" s="2">
        <v>44</v>
      </c>
      <c r="G18547" s="2"/>
    </row>
    <row r="18548" spans="1:26" customHeight="1" ht="18" hidden="true" outlineLevel="3">
      <c r="A18548" s="2" t="s">
        <v>35902</v>
      </c>
      <c r="B18548" s="3" t="s">
        <v>35903</v>
      </c>
      <c r="C18548" s="2"/>
      <c r="D18548" s="2" t="s">
        <v>16</v>
      </c>
      <c r="E18548" s="4">
        <f>20.00*(1-Z1%)</f>
        <v>20</v>
      </c>
      <c r="F18548" s="2">
        <v>45</v>
      </c>
      <c r="G18548" s="2"/>
    </row>
    <row r="18549" spans="1:26" customHeight="1" ht="18" hidden="true" outlineLevel="3">
      <c r="A18549" s="2" t="s">
        <v>35904</v>
      </c>
      <c r="B18549" s="3" t="s">
        <v>35905</v>
      </c>
      <c r="C18549" s="2"/>
      <c r="D18549" s="2" t="s">
        <v>16</v>
      </c>
      <c r="E18549" s="4">
        <f>5.00*(1-Z1%)</f>
        <v>5</v>
      </c>
      <c r="F18549" s="2">
        <v>18</v>
      </c>
      <c r="G18549" s="2"/>
    </row>
    <row r="18550" spans="1:26" customHeight="1" ht="18" hidden="true" outlineLevel="3">
      <c r="A18550" s="2" t="s">
        <v>35906</v>
      </c>
      <c r="B18550" s="3" t="s">
        <v>35907</v>
      </c>
      <c r="C18550" s="2"/>
      <c r="D18550" s="2" t="s">
        <v>16</v>
      </c>
      <c r="E18550" s="4">
        <f>14.00*(1-Z1%)</f>
        <v>14</v>
      </c>
      <c r="F18550" s="2">
        <v>49</v>
      </c>
      <c r="G18550" s="2"/>
    </row>
    <row r="18551" spans="1:26" customHeight="1" ht="18" hidden="true" outlineLevel="3">
      <c r="A18551" s="2" t="s">
        <v>35908</v>
      </c>
      <c r="B18551" s="3" t="s">
        <v>35909</v>
      </c>
      <c r="C18551" s="2"/>
      <c r="D18551" s="2" t="s">
        <v>16</v>
      </c>
      <c r="E18551" s="4">
        <f>35.00*(1-Z1%)</f>
        <v>35</v>
      </c>
      <c r="F18551" s="2">
        <v>74</v>
      </c>
      <c r="G18551" s="2"/>
    </row>
    <row r="18552" spans="1:26" customHeight="1" ht="18" hidden="true" outlineLevel="3">
      <c r="A18552" s="2" t="s">
        <v>35910</v>
      </c>
      <c r="B18552" s="3" t="s">
        <v>35911</v>
      </c>
      <c r="C18552" s="2"/>
      <c r="D18552" s="2" t="s">
        <v>16</v>
      </c>
      <c r="E18552" s="4">
        <f>25.00*(1-Z1%)</f>
        <v>25</v>
      </c>
      <c r="F18552" s="2">
        <v>8</v>
      </c>
      <c r="G18552" s="2"/>
    </row>
    <row r="18553" spans="1:26" customHeight="1" ht="18" hidden="true" outlineLevel="3">
      <c r="A18553" s="2" t="s">
        <v>35912</v>
      </c>
      <c r="B18553" s="3" t="s">
        <v>35913</v>
      </c>
      <c r="C18553" s="2"/>
      <c r="D18553" s="2" t="s">
        <v>16</v>
      </c>
      <c r="E18553" s="4">
        <f>60.00*(1-Z1%)</f>
        <v>60</v>
      </c>
      <c r="F18553" s="2">
        <v>7</v>
      </c>
      <c r="G18553" s="2"/>
    </row>
    <row r="18554" spans="1:26" customHeight="1" ht="18" hidden="true" outlineLevel="3">
      <c r="A18554" s="2" t="s">
        <v>35914</v>
      </c>
      <c r="B18554" s="3" t="s">
        <v>35915</v>
      </c>
      <c r="C18554" s="2"/>
      <c r="D18554" s="2" t="s">
        <v>16</v>
      </c>
      <c r="E18554" s="4">
        <f>45.00*(1-Z1%)</f>
        <v>45</v>
      </c>
      <c r="F18554" s="2">
        <v>5</v>
      </c>
      <c r="G18554" s="2"/>
    </row>
    <row r="18555" spans="1:26" customHeight="1" ht="18" hidden="true" outlineLevel="3">
      <c r="A18555" s="2" t="s">
        <v>35916</v>
      </c>
      <c r="B18555" s="3" t="s">
        <v>35917</v>
      </c>
      <c r="C18555" s="2"/>
      <c r="D18555" s="2" t="s">
        <v>16</v>
      </c>
      <c r="E18555" s="4">
        <f>8.00*(1-Z1%)</f>
        <v>8</v>
      </c>
      <c r="F18555" s="2">
        <v>45</v>
      </c>
      <c r="G18555" s="2"/>
    </row>
    <row r="18556" spans="1:26" customHeight="1" ht="36" hidden="true" outlineLevel="3">
      <c r="A18556" s="2" t="s">
        <v>35918</v>
      </c>
      <c r="B18556" s="3" t="s">
        <v>35919</v>
      </c>
      <c r="C18556" s="2"/>
      <c r="D18556" s="2" t="s">
        <v>16</v>
      </c>
      <c r="E18556" s="4">
        <f>10.00*(1-Z1%)</f>
        <v>10</v>
      </c>
      <c r="F18556" s="2">
        <v>75</v>
      </c>
      <c r="G18556" s="2"/>
    </row>
    <row r="18557" spans="1:26" customHeight="1" ht="36" hidden="true" outlineLevel="3">
      <c r="A18557" s="2" t="s">
        <v>35920</v>
      </c>
      <c r="B18557" s="3" t="s">
        <v>35921</v>
      </c>
      <c r="C18557" s="2"/>
      <c r="D18557" s="2" t="s">
        <v>16</v>
      </c>
      <c r="E18557" s="4">
        <f>15.00*(1-Z1%)</f>
        <v>15</v>
      </c>
      <c r="F18557" s="2">
        <v>236</v>
      </c>
      <c r="G18557" s="2"/>
    </row>
    <row r="18558" spans="1:26" customHeight="1" ht="36" hidden="true" outlineLevel="3">
      <c r="A18558" s="2" t="s">
        <v>35922</v>
      </c>
      <c r="B18558" s="3" t="s">
        <v>35923</v>
      </c>
      <c r="C18558" s="2"/>
      <c r="D18558" s="2" t="s">
        <v>16</v>
      </c>
      <c r="E18558" s="4">
        <f>15.00*(1-Z1%)</f>
        <v>15</v>
      </c>
      <c r="F18558" s="2">
        <v>83</v>
      </c>
      <c r="G18558" s="2"/>
    </row>
    <row r="18559" spans="1:26" customHeight="1" ht="36" hidden="true" outlineLevel="3">
      <c r="A18559" s="2" t="s">
        <v>35924</v>
      </c>
      <c r="B18559" s="3" t="s">
        <v>35925</v>
      </c>
      <c r="C18559" s="2"/>
      <c r="D18559" s="2" t="s">
        <v>16</v>
      </c>
      <c r="E18559" s="4">
        <f>25.00*(1-Z1%)</f>
        <v>25</v>
      </c>
      <c r="F18559" s="2">
        <v>6</v>
      </c>
      <c r="G18559" s="2"/>
    </row>
    <row r="18560" spans="1:26" customHeight="1" ht="36" hidden="true" outlineLevel="3">
      <c r="A18560" s="2" t="s">
        <v>35926</v>
      </c>
      <c r="B18560" s="3" t="s">
        <v>35927</v>
      </c>
      <c r="C18560" s="2"/>
      <c r="D18560" s="2" t="s">
        <v>16</v>
      </c>
      <c r="E18560" s="4">
        <f>25.00*(1-Z1%)</f>
        <v>25</v>
      </c>
      <c r="F18560" s="2">
        <v>175</v>
      </c>
      <c r="G18560" s="2"/>
    </row>
    <row r="18561" spans="1:26" customHeight="1" ht="36" hidden="true" outlineLevel="3">
      <c r="A18561" s="2" t="s">
        <v>35928</v>
      </c>
      <c r="B18561" s="3" t="s">
        <v>35929</v>
      </c>
      <c r="C18561" s="2"/>
      <c r="D18561" s="2" t="s">
        <v>16</v>
      </c>
      <c r="E18561" s="4">
        <f>17.00*(1-Z1%)</f>
        <v>17</v>
      </c>
      <c r="F18561" s="2">
        <v>88</v>
      </c>
      <c r="G18561" s="2"/>
    </row>
    <row r="18562" spans="1:26" customHeight="1" ht="36" hidden="true" outlineLevel="3">
      <c r="A18562" s="2" t="s">
        <v>35930</v>
      </c>
      <c r="B18562" s="3" t="s">
        <v>35931</v>
      </c>
      <c r="C18562" s="2"/>
      <c r="D18562" s="2" t="s">
        <v>16</v>
      </c>
      <c r="E18562" s="4">
        <f>20.00*(1-Z1%)</f>
        <v>20</v>
      </c>
      <c r="F18562" s="2">
        <v>111</v>
      </c>
      <c r="G18562" s="2"/>
    </row>
    <row r="18563" spans="1:26" customHeight="1" ht="36" hidden="true" outlineLevel="3">
      <c r="A18563" s="2" t="s">
        <v>35932</v>
      </c>
      <c r="B18563" s="3" t="s">
        <v>35933</v>
      </c>
      <c r="C18563" s="2"/>
      <c r="D18563" s="2" t="s">
        <v>16</v>
      </c>
      <c r="E18563" s="4">
        <f>9.00*(1-Z1%)</f>
        <v>9</v>
      </c>
      <c r="F18563" s="2">
        <v>78</v>
      </c>
      <c r="G18563" s="2"/>
    </row>
    <row r="18564" spans="1:26" customHeight="1" ht="36" hidden="true" outlineLevel="3">
      <c r="A18564" s="2" t="s">
        <v>35934</v>
      </c>
      <c r="B18564" s="3" t="s">
        <v>35935</v>
      </c>
      <c r="C18564" s="2"/>
      <c r="D18564" s="2" t="s">
        <v>16</v>
      </c>
      <c r="E18564" s="4">
        <f>30.00*(1-Z1%)</f>
        <v>30</v>
      </c>
      <c r="F18564" s="2">
        <v>68</v>
      </c>
      <c r="G18564" s="2"/>
    </row>
    <row r="18565" spans="1:26" customHeight="1" ht="36" hidden="true" outlineLevel="3">
      <c r="A18565" s="2" t="s">
        <v>35936</v>
      </c>
      <c r="B18565" s="3" t="s">
        <v>35937</v>
      </c>
      <c r="C18565" s="2"/>
      <c r="D18565" s="2" t="s">
        <v>16</v>
      </c>
      <c r="E18565" s="4">
        <f>9.00*(1-Z1%)</f>
        <v>9</v>
      </c>
      <c r="F18565" s="2">
        <v>99</v>
      </c>
      <c r="G18565" s="2"/>
    </row>
    <row r="18566" spans="1:26" customHeight="1" ht="36" hidden="true" outlineLevel="3">
      <c r="A18566" s="2" t="s">
        <v>35938</v>
      </c>
      <c r="B18566" s="3" t="s">
        <v>35939</v>
      </c>
      <c r="C18566" s="2"/>
      <c r="D18566" s="2" t="s">
        <v>16</v>
      </c>
      <c r="E18566" s="4">
        <f>30.00*(1-Z1%)</f>
        <v>30</v>
      </c>
      <c r="F18566" s="2">
        <v>129</v>
      </c>
      <c r="G18566" s="2"/>
    </row>
    <row r="18567" spans="1:26" customHeight="1" ht="36" hidden="true" outlineLevel="3">
      <c r="A18567" s="2" t="s">
        <v>35940</v>
      </c>
      <c r="B18567" s="3" t="s">
        <v>35941</v>
      </c>
      <c r="C18567" s="2"/>
      <c r="D18567" s="2" t="s">
        <v>16</v>
      </c>
      <c r="E18567" s="4">
        <f>45.00*(1-Z1%)</f>
        <v>45</v>
      </c>
      <c r="F18567" s="2">
        <v>98</v>
      </c>
      <c r="G18567" s="2"/>
    </row>
    <row r="18568" spans="1:26" customHeight="1" ht="36" hidden="true" outlineLevel="3">
      <c r="A18568" s="2" t="s">
        <v>35942</v>
      </c>
      <c r="B18568" s="3" t="s">
        <v>35943</v>
      </c>
      <c r="C18568" s="2"/>
      <c r="D18568" s="2" t="s">
        <v>16</v>
      </c>
      <c r="E18568" s="4">
        <f>55.00*(1-Z1%)</f>
        <v>55</v>
      </c>
      <c r="F18568" s="2">
        <v>90</v>
      </c>
      <c r="G18568" s="2"/>
    </row>
    <row r="18569" spans="1:26" customHeight="1" ht="36" hidden="true" outlineLevel="3">
      <c r="A18569" s="2" t="s">
        <v>35944</v>
      </c>
      <c r="B18569" s="3" t="s">
        <v>35945</v>
      </c>
      <c r="C18569" s="2"/>
      <c r="D18569" s="2" t="s">
        <v>16</v>
      </c>
      <c r="E18569" s="4">
        <f>60.00*(1-Z1%)</f>
        <v>60</v>
      </c>
      <c r="F18569" s="2">
        <v>100</v>
      </c>
      <c r="G18569" s="2"/>
    </row>
    <row r="18570" spans="1:26" customHeight="1" ht="36" hidden="true" outlineLevel="3">
      <c r="A18570" s="2" t="s">
        <v>35946</v>
      </c>
      <c r="B18570" s="3" t="s">
        <v>35947</v>
      </c>
      <c r="C18570" s="2"/>
      <c r="D18570" s="2" t="s">
        <v>16</v>
      </c>
      <c r="E18570" s="4">
        <f>190.00*(1-Z1%)</f>
        <v>190</v>
      </c>
      <c r="F18570" s="2">
        <v>13</v>
      </c>
      <c r="G18570" s="2"/>
    </row>
    <row r="18571" spans="1:26" customHeight="1" ht="36" hidden="true" outlineLevel="3">
      <c r="A18571" s="2" t="s">
        <v>35948</v>
      </c>
      <c r="B18571" s="3" t="s">
        <v>35949</v>
      </c>
      <c r="C18571" s="2"/>
      <c r="D18571" s="2" t="s">
        <v>16</v>
      </c>
      <c r="E18571" s="4">
        <f>80.00*(1-Z1%)</f>
        <v>80</v>
      </c>
      <c r="F18571" s="2">
        <v>18</v>
      </c>
      <c r="G18571" s="2"/>
    </row>
    <row r="18572" spans="1:26" customHeight="1" ht="36" hidden="true" outlineLevel="3">
      <c r="A18572" s="2" t="s">
        <v>35950</v>
      </c>
      <c r="B18572" s="3" t="s">
        <v>35951</v>
      </c>
      <c r="C18572" s="2"/>
      <c r="D18572" s="2" t="s">
        <v>16</v>
      </c>
      <c r="E18572" s="4">
        <f>100.00*(1-Z1%)</f>
        <v>100</v>
      </c>
      <c r="F18572" s="2">
        <v>10</v>
      </c>
      <c r="G18572" s="2"/>
    </row>
    <row r="18573" spans="1:26" customHeight="1" ht="18" hidden="true" outlineLevel="3">
      <c r="A18573" s="2" t="s">
        <v>35952</v>
      </c>
      <c r="B18573" s="3" t="s">
        <v>35953</v>
      </c>
      <c r="C18573" s="2"/>
      <c r="D18573" s="2" t="s">
        <v>16</v>
      </c>
      <c r="E18573" s="4">
        <f>6.00*(1-Z1%)</f>
        <v>6</v>
      </c>
      <c r="F18573" s="2">
        <v>9</v>
      </c>
      <c r="G18573" s="2"/>
    </row>
    <row r="18574" spans="1:26" customHeight="1" ht="18" hidden="true" outlineLevel="3">
      <c r="A18574" s="2" t="s">
        <v>35954</v>
      </c>
      <c r="B18574" s="3" t="s">
        <v>35955</v>
      </c>
      <c r="C18574" s="2"/>
      <c r="D18574" s="2" t="s">
        <v>16</v>
      </c>
      <c r="E18574" s="4">
        <f>7.00*(1-Z1%)</f>
        <v>7</v>
      </c>
      <c r="F18574" s="2">
        <v>20</v>
      </c>
      <c r="G18574" s="2"/>
    </row>
    <row r="18575" spans="1:26" customHeight="1" ht="18" hidden="true" outlineLevel="3">
      <c r="A18575" s="2" t="s">
        <v>35956</v>
      </c>
      <c r="B18575" s="3" t="s">
        <v>35957</v>
      </c>
      <c r="C18575" s="2"/>
      <c r="D18575" s="2" t="s">
        <v>16</v>
      </c>
      <c r="E18575" s="4">
        <f>8.00*(1-Z1%)</f>
        <v>8</v>
      </c>
      <c r="F18575" s="2">
        <v>20</v>
      </c>
      <c r="G18575" s="2"/>
    </row>
    <row r="18576" spans="1:26" customHeight="1" ht="18" hidden="true" outlineLevel="3">
      <c r="A18576" s="2" t="s">
        <v>35958</v>
      </c>
      <c r="B18576" s="3" t="s">
        <v>35959</v>
      </c>
      <c r="C18576" s="2"/>
      <c r="D18576" s="2" t="s">
        <v>16</v>
      </c>
      <c r="E18576" s="4">
        <f>10.00*(1-Z1%)</f>
        <v>10</v>
      </c>
      <c r="F18576" s="2">
        <v>5</v>
      </c>
      <c r="G18576" s="2"/>
    </row>
    <row r="18577" spans="1:26" customHeight="1" ht="35" hidden="true" outlineLevel="3">
      <c r="A18577" s="5" t="s">
        <v>35960</v>
      </c>
      <c r="B18577" s="5"/>
      <c r="C18577" s="5"/>
      <c r="D18577" s="5"/>
      <c r="E18577" s="5"/>
      <c r="F18577" s="5"/>
      <c r="G18577" s="5"/>
    </row>
    <row r="18578" spans="1:26" customHeight="1" ht="18" hidden="true" outlineLevel="3">
      <c r="A18578" s="2" t="s">
        <v>35961</v>
      </c>
      <c r="B18578" s="3" t="s">
        <v>35962</v>
      </c>
      <c r="C18578" s="2"/>
      <c r="D18578" s="2" t="s">
        <v>16</v>
      </c>
      <c r="E18578" s="4">
        <f>270.00*(1-Z1%)</f>
        <v>270</v>
      </c>
      <c r="F18578" s="2">
        <v>2</v>
      </c>
      <c r="G18578" s="2"/>
    </row>
    <row r="18579" spans="1:26" customHeight="1" ht="18" hidden="true" outlineLevel="3">
      <c r="A18579" s="2" t="s">
        <v>35963</v>
      </c>
      <c r="B18579" s="3" t="s">
        <v>35964</v>
      </c>
      <c r="C18579" s="2"/>
      <c r="D18579" s="2" t="s">
        <v>16</v>
      </c>
      <c r="E18579" s="4">
        <f>3.00*(1-Z1%)</f>
        <v>3</v>
      </c>
      <c r="F18579" s="2">
        <v>284</v>
      </c>
      <c r="G18579" s="2"/>
    </row>
    <row r="18580" spans="1:26" customHeight="1" ht="18" hidden="true" outlineLevel="3">
      <c r="A18580" s="2" t="s">
        <v>35965</v>
      </c>
      <c r="B18580" s="3" t="s">
        <v>35966</v>
      </c>
      <c r="C18580" s="2"/>
      <c r="D18580" s="2" t="s">
        <v>16</v>
      </c>
      <c r="E18580" s="4">
        <f>3.00*(1-Z1%)</f>
        <v>3</v>
      </c>
      <c r="F18580" s="2">
        <v>299</v>
      </c>
      <c r="G18580" s="2"/>
    </row>
    <row r="18581" spans="1:26" customHeight="1" ht="18" hidden="true" outlineLevel="3">
      <c r="A18581" s="2" t="s">
        <v>35967</v>
      </c>
      <c r="B18581" s="3" t="s">
        <v>35968</v>
      </c>
      <c r="C18581" s="2"/>
      <c r="D18581" s="2" t="s">
        <v>16</v>
      </c>
      <c r="E18581" s="4">
        <f>3.00*(1-Z1%)</f>
        <v>3</v>
      </c>
      <c r="F18581" s="2">
        <v>720</v>
      </c>
      <c r="G18581" s="2"/>
    </row>
    <row r="18582" spans="1:26" customHeight="1" ht="18" hidden="true" outlineLevel="3">
      <c r="A18582" s="2" t="s">
        <v>35969</v>
      </c>
      <c r="B18582" s="3" t="s">
        <v>35970</v>
      </c>
      <c r="C18582" s="2"/>
      <c r="D18582" s="2" t="s">
        <v>16</v>
      </c>
      <c r="E18582" s="4">
        <f>3.00*(1-Z1%)</f>
        <v>3</v>
      </c>
      <c r="F18582" s="2">
        <v>311</v>
      </c>
      <c r="G18582" s="2"/>
    </row>
    <row r="18583" spans="1:26" customHeight="1" ht="18" hidden="true" outlineLevel="3">
      <c r="A18583" s="2" t="s">
        <v>35971</v>
      </c>
      <c r="B18583" s="3" t="s">
        <v>35972</v>
      </c>
      <c r="C18583" s="2"/>
      <c r="D18583" s="2" t="s">
        <v>16</v>
      </c>
      <c r="E18583" s="4">
        <f>3.00*(1-Z1%)</f>
        <v>3</v>
      </c>
      <c r="F18583" s="2">
        <v>576</v>
      </c>
      <c r="G18583" s="2"/>
    </row>
    <row r="18584" spans="1:26" customHeight="1" ht="18" hidden="true" outlineLevel="3">
      <c r="A18584" s="2" t="s">
        <v>35973</v>
      </c>
      <c r="B18584" s="3" t="s">
        <v>35974</v>
      </c>
      <c r="C18584" s="2"/>
      <c r="D18584" s="2" t="s">
        <v>16</v>
      </c>
      <c r="E18584" s="4">
        <f>3.00*(1-Z1%)</f>
        <v>3</v>
      </c>
      <c r="F18584" s="2">
        <v>356</v>
      </c>
      <c r="G18584" s="2"/>
    </row>
    <row r="18585" spans="1:26" customHeight="1" ht="18" hidden="true" outlineLevel="3">
      <c r="A18585" s="2" t="s">
        <v>35975</v>
      </c>
      <c r="B18585" s="3" t="s">
        <v>35976</v>
      </c>
      <c r="C18585" s="2"/>
      <c r="D18585" s="2" t="s">
        <v>16</v>
      </c>
      <c r="E18585" s="4">
        <f>3.00*(1-Z1%)</f>
        <v>3</v>
      </c>
      <c r="F18585" s="2">
        <v>408</v>
      </c>
      <c r="G18585" s="2"/>
    </row>
    <row r="18586" spans="1:26" customHeight="1" ht="18" hidden="true" outlineLevel="3">
      <c r="A18586" s="2" t="s">
        <v>35977</v>
      </c>
      <c r="B18586" s="3" t="s">
        <v>35978</v>
      </c>
      <c r="C18586" s="2"/>
      <c r="D18586" s="2" t="s">
        <v>16</v>
      </c>
      <c r="E18586" s="4">
        <f>3.00*(1-Z1%)</f>
        <v>3</v>
      </c>
      <c r="F18586" s="2">
        <v>352</v>
      </c>
      <c r="G18586" s="2"/>
    </row>
    <row r="18587" spans="1:26" customHeight="1" ht="18" hidden="true" outlineLevel="3">
      <c r="A18587" s="2" t="s">
        <v>35979</v>
      </c>
      <c r="B18587" s="3" t="s">
        <v>35980</v>
      </c>
      <c r="C18587" s="2"/>
      <c r="D18587" s="2" t="s">
        <v>16</v>
      </c>
      <c r="E18587" s="4">
        <f>3.00*(1-Z1%)</f>
        <v>3</v>
      </c>
      <c r="F18587" s="2">
        <v>651</v>
      </c>
      <c r="G18587" s="2"/>
    </row>
    <row r="18588" spans="1:26" customHeight="1" ht="18" hidden="true" outlineLevel="3">
      <c r="A18588" s="2" t="s">
        <v>35981</v>
      </c>
      <c r="B18588" s="3" t="s">
        <v>35982</v>
      </c>
      <c r="C18588" s="2"/>
      <c r="D18588" s="2" t="s">
        <v>16</v>
      </c>
      <c r="E18588" s="4">
        <f>3.00*(1-Z1%)</f>
        <v>3</v>
      </c>
      <c r="F18588" s="2">
        <v>6</v>
      </c>
      <c r="G18588" s="2"/>
    </row>
    <row r="18589" spans="1:26" customHeight="1" ht="18" hidden="true" outlineLevel="3">
      <c r="A18589" s="2" t="s">
        <v>35983</v>
      </c>
      <c r="B18589" s="3" t="s">
        <v>35984</v>
      </c>
      <c r="C18589" s="2"/>
      <c r="D18589" s="2" t="s">
        <v>16</v>
      </c>
      <c r="E18589" s="4">
        <f>3.00*(1-Z1%)</f>
        <v>3</v>
      </c>
      <c r="F18589" s="2">
        <v>3</v>
      </c>
      <c r="G18589" s="2"/>
    </row>
    <row r="18590" spans="1:26" customHeight="1" ht="18" hidden="true" outlineLevel="3">
      <c r="A18590" s="2" t="s">
        <v>35985</v>
      </c>
      <c r="B18590" s="3" t="s">
        <v>35986</v>
      </c>
      <c r="C18590" s="2"/>
      <c r="D18590" s="2" t="s">
        <v>16</v>
      </c>
      <c r="E18590" s="4">
        <f>3.00*(1-Z1%)</f>
        <v>3</v>
      </c>
      <c r="F18590" s="2">
        <v>43</v>
      </c>
      <c r="G18590" s="2"/>
    </row>
    <row r="18591" spans="1:26" customHeight="1" ht="18" hidden="true" outlineLevel="3">
      <c r="A18591" s="2" t="s">
        <v>35987</v>
      </c>
      <c r="B18591" s="3" t="s">
        <v>35988</v>
      </c>
      <c r="C18591" s="2"/>
      <c r="D18591" s="2" t="s">
        <v>16</v>
      </c>
      <c r="E18591" s="4">
        <f>3.00*(1-Z1%)</f>
        <v>3</v>
      </c>
      <c r="F18591" s="2">
        <v>115</v>
      </c>
      <c r="G18591" s="2"/>
    </row>
    <row r="18592" spans="1:26" customHeight="1" ht="18" hidden="true" outlineLevel="3">
      <c r="A18592" s="2" t="s">
        <v>35989</v>
      </c>
      <c r="B18592" s="3" t="s">
        <v>35990</v>
      </c>
      <c r="C18592" s="2"/>
      <c r="D18592" s="2" t="s">
        <v>16</v>
      </c>
      <c r="E18592" s="4">
        <f>3.00*(1-Z1%)</f>
        <v>3</v>
      </c>
      <c r="F18592" s="2">
        <v>139</v>
      </c>
      <c r="G18592" s="2"/>
    </row>
    <row r="18593" spans="1:26" customHeight="1" ht="18" hidden="true" outlineLevel="3">
      <c r="A18593" s="2" t="s">
        <v>35991</v>
      </c>
      <c r="B18593" s="3" t="s">
        <v>35992</v>
      </c>
      <c r="C18593" s="2"/>
      <c r="D18593" s="2" t="s">
        <v>16</v>
      </c>
      <c r="E18593" s="4">
        <f>3.00*(1-Z1%)</f>
        <v>3</v>
      </c>
      <c r="F18593" s="2">
        <v>424</v>
      </c>
      <c r="G18593" s="2"/>
    </row>
    <row r="18594" spans="1:26" customHeight="1" ht="36" hidden="true" outlineLevel="3">
      <c r="A18594" s="2" t="s">
        <v>35993</v>
      </c>
      <c r="B18594" s="3" t="s">
        <v>35994</v>
      </c>
      <c r="C18594" s="2"/>
      <c r="D18594" s="2" t="s">
        <v>16</v>
      </c>
      <c r="E18594" s="4">
        <f>110.00*(1-Z1%)</f>
        <v>110</v>
      </c>
      <c r="F18594" s="2">
        <v>5</v>
      </c>
      <c r="G18594" s="2"/>
    </row>
    <row r="18595" spans="1:26" customHeight="1" ht="18" hidden="true" outlineLevel="3">
      <c r="A18595" s="2" t="s">
        <v>35995</v>
      </c>
      <c r="B18595" s="3" t="s">
        <v>35996</v>
      </c>
      <c r="C18595" s="2"/>
      <c r="D18595" s="2" t="s">
        <v>16</v>
      </c>
      <c r="E18595" s="4">
        <f>5.00*(1-Z1%)</f>
        <v>5</v>
      </c>
      <c r="F18595" s="2">
        <v>1</v>
      </c>
      <c r="G18595" s="2"/>
    </row>
    <row r="18596" spans="1:26" customHeight="1" ht="18" hidden="true" outlineLevel="3">
      <c r="A18596" s="2" t="s">
        <v>35997</v>
      </c>
      <c r="B18596" s="3" t="s">
        <v>35998</v>
      </c>
      <c r="C18596" s="2"/>
      <c r="D18596" s="2" t="s">
        <v>16</v>
      </c>
      <c r="E18596" s="4">
        <f>3.00*(1-Z1%)</f>
        <v>3</v>
      </c>
      <c r="F18596" s="2">
        <v>99</v>
      </c>
      <c r="G18596" s="2"/>
    </row>
    <row r="18597" spans="1:26" customHeight="1" ht="18" hidden="true" outlineLevel="3">
      <c r="A18597" s="2" t="s">
        <v>35999</v>
      </c>
      <c r="B18597" s="3" t="s">
        <v>36000</v>
      </c>
      <c r="C18597" s="2"/>
      <c r="D18597" s="2" t="s">
        <v>16</v>
      </c>
      <c r="E18597" s="4">
        <f>3.00*(1-Z1%)</f>
        <v>3</v>
      </c>
      <c r="F18597" s="2">
        <v>337</v>
      </c>
      <c r="G18597" s="2"/>
    </row>
    <row r="18598" spans="1:26" customHeight="1" ht="18" hidden="true" outlineLevel="3">
      <c r="A18598" s="2" t="s">
        <v>36001</v>
      </c>
      <c r="B18598" s="3" t="s">
        <v>36002</v>
      </c>
      <c r="C18598" s="2"/>
      <c r="D18598" s="2" t="s">
        <v>16</v>
      </c>
      <c r="E18598" s="4">
        <f>3.00*(1-Z1%)</f>
        <v>3</v>
      </c>
      <c r="F18598" s="2">
        <v>520</v>
      </c>
      <c r="G18598" s="2"/>
    </row>
    <row r="18599" spans="1:26" customHeight="1" ht="18" hidden="true" outlineLevel="3">
      <c r="A18599" s="2" t="s">
        <v>36003</v>
      </c>
      <c r="B18599" s="3" t="s">
        <v>36004</v>
      </c>
      <c r="C18599" s="2"/>
      <c r="D18599" s="2" t="s">
        <v>16</v>
      </c>
      <c r="E18599" s="4">
        <f>3.00*(1-Z1%)</f>
        <v>3</v>
      </c>
      <c r="F18599" s="2">
        <v>72</v>
      </c>
      <c r="G18599" s="2"/>
    </row>
    <row r="18600" spans="1:26" customHeight="1" ht="18" hidden="true" outlineLevel="3">
      <c r="A18600" s="2" t="s">
        <v>36005</v>
      </c>
      <c r="B18600" s="3" t="s">
        <v>36006</v>
      </c>
      <c r="C18600" s="2"/>
      <c r="D18600" s="2" t="s">
        <v>16</v>
      </c>
      <c r="E18600" s="4">
        <f>3.00*(1-Z1%)</f>
        <v>3</v>
      </c>
      <c r="F18600" s="2">
        <v>1</v>
      </c>
      <c r="G18600" s="2"/>
    </row>
    <row r="18601" spans="1:26" customHeight="1" ht="35" hidden="true" outlineLevel="3">
      <c r="A18601" s="5" t="s">
        <v>36007</v>
      </c>
      <c r="B18601" s="5"/>
      <c r="C18601" s="5"/>
      <c r="D18601" s="5"/>
      <c r="E18601" s="5"/>
      <c r="F18601" s="5"/>
      <c r="G18601" s="5"/>
    </row>
    <row r="18602" spans="1:26" customHeight="1" ht="18" hidden="true" outlineLevel="3">
      <c r="A18602" s="2" t="s">
        <v>36008</v>
      </c>
      <c r="B18602" s="3" t="s">
        <v>36009</v>
      </c>
      <c r="C18602" s="2"/>
      <c r="D18602" s="2" t="s">
        <v>16</v>
      </c>
      <c r="E18602" s="4">
        <f>10.00*(1-Z1%)</f>
        <v>10</v>
      </c>
      <c r="F18602" s="2">
        <v>5</v>
      </c>
      <c r="G18602" s="2"/>
    </row>
    <row r="18603" spans="1:26" customHeight="1" ht="36" hidden="true" outlineLevel="3">
      <c r="A18603" s="2" t="s">
        <v>36010</v>
      </c>
      <c r="B18603" s="3" t="s">
        <v>36011</v>
      </c>
      <c r="C18603" s="2"/>
      <c r="D18603" s="2" t="s">
        <v>16</v>
      </c>
      <c r="E18603" s="4">
        <f>6.00*(1-Z1%)</f>
        <v>6</v>
      </c>
      <c r="F18603" s="2">
        <v>7</v>
      </c>
      <c r="G18603" s="2"/>
    </row>
    <row r="18604" spans="1:26" customHeight="1" ht="18" hidden="true" outlineLevel="3">
      <c r="A18604" s="2" t="s">
        <v>36012</v>
      </c>
      <c r="B18604" s="3" t="s">
        <v>36013</v>
      </c>
      <c r="C18604" s="2"/>
      <c r="D18604" s="2" t="s">
        <v>16</v>
      </c>
      <c r="E18604" s="4">
        <f>7.00*(1-Z1%)</f>
        <v>7</v>
      </c>
      <c r="F18604" s="2">
        <v>6</v>
      </c>
      <c r="G18604" s="2"/>
    </row>
    <row r="18605" spans="1:26" customHeight="1" ht="18" hidden="true" outlineLevel="3">
      <c r="A18605" s="2" t="s">
        <v>36014</v>
      </c>
      <c r="B18605" s="3" t="s">
        <v>36015</v>
      </c>
      <c r="C18605" s="2"/>
      <c r="D18605" s="2" t="s">
        <v>16</v>
      </c>
      <c r="E18605" s="4">
        <f>7.00*(1-Z1%)</f>
        <v>7</v>
      </c>
      <c r="F18605" s="2">
        <v>6</v>
      </c>
      <c r="G18605" s="2"/>
    </row>
    <row r="18606" spans="1:26" customHeight="1" ht="18" hidden="true" outlineLevel="3">
      <c r="A18606" s="2" t="s">
        <v>36016</v>
      </c>
      <c r="B18606" s="3" t="s">
        <v>36017</v>
      </c>
      <c r="C18606" s="2"/>
      <c r="D18606" s="2" t="s">
        <v>16</v>
      </c>
      <c r="E18606" s="4">
        <f>7.00*(1-Z1%)</f>
        <v>7</v>
      </c>
      <c r="F18606" s="2">
        <v>118</v>
      </c>
      <c r="G18606" s="2"/>
    </row>
    <row r="18607" spans="1:26" customHeight="1" ht="18" hidden="true" outlineLevel="3">
      <c r="A18607" s="2" t="s">
        <v>36018</v>
      </c>
      <c r="B18607" s="3" t="s">
        <v>36019</v>
      </c>
      <c r="C18607" s="2"/>
      <c r="D18607" s="2" t="s">
        <v>16</v>
      </c>
      <c r="E18607" s="4">
        <f>70.00*(1-Z1%)</f>
        <v>70</v>
      </c>
      <c r="F18607" s="2">
        <v>5</v>
      </c>
      <c r="G18607" s="2"/>
    </row>
    <row r="18608" spans="1:26" customHeight="1" ht="18" hidden="true" outlineLevel="3">
      <c r="A18608" s="2" t="s">
        <v>36020</v>
      </c>
      <c r="B18608" s="3" t="s">
        <v>36021</v>
      </c>
      <c r="C18608" s="2"/>
      <c r="D18608" s="2" t="s">
        <v>16</v>
      </c>
      <c r="E18608" s="4">
        <f>70.00*(1-Z1%)</f>
        <v>70</v>
      </c>
      <c r="F18608" s="2">
        <v>5</v>
      </c>
      <c r="G18608" s="2"/>
    </row>
    <row r="18609" spans="1:26" customHeight="1" ht="18" hidden="true" outlineLevel="3">
      <c r="A18609" s="2" t="s">
        <v>36022</v>
      </c>
      <c r="B18609" s="3" t="s">
        <v>36023</v>
      </c>
      <c r="C18609" s="2"/>
      <c r="D18609" s="2" t="s">
        <v>16</v>
      </c>
      <c r="E18609" s="4">
        <f>90.00*(1-Z1%)</f>
        <v>90</v>
      </c>
      <c r="F18609" s="2">
        <v>3</v>
      </c>
      <c r="G18609" s="2"/>
    </row>
    <row r="18610" spans="1:26" customHeight="1" ht="35" hidden="true" outlineLevel="3">
      <c r="A18610" s="5" t="s">
        <v>36024</v>
      </c>
      <c r="B18610" s="5"/>
      <c r="C18610" s="5"/>
      <c r="D18610" s="5"/>
      <c r="E18610" s="5"/>
      <c r="F18610" s="5"/>
      <c r="G18610" s="5"/>
    </row>
    <row r="18611" spans="1:26" customHeight="1" ht="18" hidden="true" outlineLevel="3">
      <c r="A18611" s="2" t="s">
        <v>36025</v>
      </c>
      <c r="B18611" s="3" t="s">
        <v>36026</v>
      </c>
      <c r="C18611" s="2"/>
      <c r="D18611" s="2" t="s">
        <v>16</v>
      </c>
      <c r="E18611" s="4">
        <f>20.00*(1-Z1%)</f>
        <v>20</v>
      </c>
      <c r="F18611" s="2">
        <v>21</v>
      </c>
      <c r="G18611" s="2"/>
    </row>
    <row r="18612" spans="1:26" customHeight="1" ht="35" hidden="true" outlineLevel="2">
      <c r="A18612" s="5" t="s">
        <v>36027</v>
      </c>
      <c r="B18612" s="5"/>
      <c r="C18612" s="5"/>
      <c r="D18612" s="5"/>
      <c r="E18612" s="5"/>
      <c r="F18612" s="5"/>
      <c r="G18612" s="5"/>
    </row>
    <row r="18613" spans="1:26" customHeight="1" ht="35" hidden="true" outlineLevel="3">
      <c r="A18613" s="5" t="s">
        <v>36028</v>
      </c>
      <c r="B18613" s="5"/>
      <c r="C18613" s="5"/>
      <c r="D18613" s="5"/>
      <c r="E18613" s="5"/>
      <c r="F18613" s="5"/>
      <c r="G18613" s="5"/>
    </row>
    <row r="18614" spans="1:26" customHeight="1" ht="36" hidden="true" outlineLevel="3">
      <c r="A18614" s="2" t="s">
        <v>36029</v>
      </c>
      <c r="B18614" s="3" t="s">
        <v>36030</v>
      </c>
      <c r="C18614" s="2"/>
      <c r="D18614" s="2" t="s">
        <v>16</v>
      </c>
      <c r="E18614" s="4">
        <f>60.00*(1-Z1%)</f>
        <v>60</v>
      </c>
      <c r="F18614" s="2">
        <v>2</v>
      </c>
      <c r="G18614" s="2"/>
    </row>
    <row r="18615" spans="1:26" customHeight="1" ht="36" hidden="true" outlineLevel="3">
      <c r="A18615" s="2" t="s">
        <v>36031</v>
      </c>
      <c r="B18615" s="3" t="s">
        <v>36032</v>
      </c>
      <c r="C18615" s="2"/>
      <c r="D18615" s="2" t="s">
        <v>16</v>
      </c>
      <c r="E18615" s="4">
        <f>60.00*(1-Z1%)</f>
        <v>60</v>
      </c>
      <c r="F18615" s="2">
        <v>3</v>
      </c>
      <c r="G18615" s="2"/>
    </row>
    <row r="18616" spans="1:26" customHeight="1" ht="36" hidden="true" outlineLevel="3">
      <c r="A18616" s="2" t="s">
        <v>36033</v>
      </c>
      <c r="B18616" s="3" t="s">
        <v>36034</v>
      </c>
      <c r="C18616" s="2"/>
      <c r="D18616" s="2" t="s">
        <v>16</v>
      </c>
      <c r="E18616" s="4">
        <f>50.00*(1-Z1%)</f>
        <v>50</v>
      </c>
      <c r="F18616" s="2">
        <v>1</v>
      </c>
      <c r="G18616" s="2"/>
    </row>
    <row r="18617" spans="1:26" customHeight="1" ht="36" hidden="true" outlineLevel="3">
      <c r="A18617" s="2" t="s">
        <v>36035</v>
      </c>
      <c r="B18617" s="3" t="s">
        <v>36036</v>
      </c>
      <c r="C18617" s="2"/>
      <c r="D18617" s="2" t="s">
        <v>16</v>
      </c>
      <c r="E18617" s="4">
        <f>70.00*(1-Z1%)</f>
        <v>70</v>
      </c>
      <c r="F18617" s="2">
        <v>1</v>
      </c>
      <c r="G18617" s="2"/>
    </row>
    <row r="18618" spans="1:26" customHeight="1" ht="36" hidden="true" outlineLevel="3">
      <c r="A18618" s="2" t="s">
        <v>36037</v>
      </c>
      <c r="B18618" s="3" t="s">
        <v>36038</v>
      </c>
      <c r="C18618" s="2"/>
      <c r="D18618" s="2" t="s">
        <v>16</v>
      </c>
      <c r="E18618" s="4">
        <f>115.00*(1-Z1%)</f>
        <v>115</v>
      </c>
      <c r="F18618" s="2">
        <v>5</v>
      </c>
      <c r="G18618" s="2"/>
    </row>
    <row r="18619" spans="1:26" customHeight="1" ht="36" hidden="true" outlineLevel="3">
      <c r="A18619" s="2" t="s">
        <v>36039</v>
      </c>
      <c r="B18619" s="3" t="s">
        <v>36040</v>
      </c>
      <c r="C18619" s="2"/>
      <c r="D18619" s="2" t="s">
        <v>16</v>
      </c>
      <c r="E18619" s="4">
        <f>65.00*(1-Z1%)</f>
        <v>65</v>
      </c>
      <c r="F18619" s="2">
        <v>3</v>
      </c>
      <c r="G18619" s="2"/>
    </row>
    <row r="18620" spans="1:26" customHeight="1" ht="36" hidden="true" outlineLevel="3">
      <c r="A18620" s="2" t="s">
        <v>36041</v>
      </c>
      <c r="B18620" s="3" t="s">
        <v>36042</v>
      </c>
      <c r="C18620" s="2"/>
      <c r="D18620" s="2" t="s">
        <v>16</v>
      </c>
      <c r="E18620" s="4">
        <f>65.00*(1-Z1%)</f>
        <v>65</v>
      </c>
      <c r="F18620" s="2">
        <v>1</v>
      </c>
      <c r="G18620" s="2"/>
    </row>
    <row r="18621" spans="1:26" customHeight="1" ht="36" hidden="true" outlineLevel="3">
      <c r="A18621" s="2" t="s">
        <v>36043</v>
      </c>
      <c r="B18621" s="3" t="s">
        <v>36044</v>
      </c>
      <c r="C18621" s="2"/>
      <c r="D18621" s="2" t="s">
        <v>16</v>
      </c>
      <c r="E18621" s="4">
        <f>70.00*(1-Z1%)</f>
        <v>70</v>
      </c>
      <c r="F18621" s="2">
        <v>1</v>
      </c>
      <c r="G18621" s="2"/>
    </row>
    <row r="18622" spans="1:26" customHeight="1" ht="36" hidden="true" outlineLevel="3">
      <c r="A18622" s="2" t="s">
        <v>36045</v>
      </c>
      <c r="B18622" s="3" t="s">
        <v>36046</v>
      </c>
      <c r="C18622" s="2"/>
      <c r="D18622" s="2" t="s">
        <v>16</v>
      </c>
      <c r="E18622" s="4">
        <f>130.00*(1-Z1%)</f>
        <v>130</v>
      </c>
      <c r="F18622" s="2">
        <v>1</v>
      </c>
      <c r="G18622" s="2"/>
    </row>
    <row r="18623" spans="1:26" customHeight="1" ht="36" hidden="true" outlineLevel="3">
      <c r="A18623" s="2" t="s">
        <v>36047</v>
      </c>
      <c r="B18623" s="3" t="s">
        <v>36048</v>
      </c>
      <c r="C18623" s="2"/>
      <c r="D18623" s="2" t="s">
        <v>16</v>
      </c>
      <c r="E18623" s="4">
        <f>70.00*(1-Z1%)</f>
        <v>70</v>
      </c>
      <c r="F18623" s="2">
        <v>3</v>
      </c>
      <c r="G18623" s="2"/>
    </row>
    <row r="18624" spans="1:26" customHeight="1" ht="36" hidden="true" outlineLevel="3">
      <c r="A18624" s="2" t="s">
        <v>36049</v>
      </c>
      <c r="B18624" s="3" t="s">
        <v>36050</v>
      </c>
      <c r="C18624" s="2"/>
      <c r="D18624" s="2" t="s">
        <v>16</v>
      </c>
      <c r="E18624" s="4">
        <f>70.00*(1-Z1%)</f>
        <v>70</v>
      </c>
      <c r="F18624" s="2">
        <v>1</v>
      </c>
      <c r="G18624" s="2"/>
    </row>
    <row r="18625" spans="1:26" customHeight="1" ht="36" hidden="true" outlineLevel="3">
      <c r="A18625" s="2" t="s">
        <v>36051</v>
      </c>
      <c r="B18625" s="3" t="s">
        <v>36052</v>
      </c>
      <c r="C18625" s="2"/>
      <c r="D18625" s="2" t="s">
        <v>16</v>
      </c>
      <c r="E18625" s="4">
        <f>40.00*(1-Z1%)</f>
        <v>40</v>
      </c>
      <c r="F18625" s="2">
        <v>5</v>
      </c>
      <c r="G18625" s="2"/>
    </row>
    <row r="18626" spans="1:26" customHeight="1" ht="35" hidden="true" outlineLevel="3">
      <c r="A18626" s="5" t="s">
        <v>36053</v>
      </c>
      <c r="B18626" s="5"/>
      <c r="C18626" s="5"/>
      <c r="D18626" s="5"/>
      <c r="E18626" s="5"/>
      <c r="F18626" s="5"/>
      <c r="G18626" s="5"/>
    </row>
    <row r="18627" spans="1:26" customHeight="1" ht="36" hidden="true" outlineLevel="3">
      <c r="A18627" s="2" t="s">
        <v>36054</v>
      </c>
      <c r="B18627" s="3" t="s">
        <v>36055</v>
      </c>
      <c r="C18627" s="2"/>
      <c r="D18627" s="2" t="s">
        <v>16</v>
      </c>
      <c r="E18627" s="4">
        <f>90.00*(1-Z1%)</f>
        <v>90</v>
      </c>
      <c r="F18627" s="2">
        <v>5</v>
      </c>
      <c r="G18627" s="2"/>
    </row>
    <row r="18628" spans="1:26" customHeight="1" ht="36" hidden="true" outlineLevel="3">
      <c r="A18628" s="2" t="s">
        <v>36056</v>
      </c>
      <c r="B18628" s="3" t="s">
        <v>36057</v>
      </c>
      <c r="C18628" s="2"/>
      <c r="D18628" s="2" t="s">
        <v>16</v>
      </c>
      <c r="E18628" s="4">
        <f>70.00*(1-Z1%)</f>
        <v>70</v>
      </c>
      <c r="F18628" s="2">
        <v>4</v>
      </c>
      <c r="G18628" s="2"/>
    </row>
    <row r="18629" spans="1:26" customHeight="1" ht="36" hidden="true" outlineLevel="3">
      <c r="A18629" s="2" t="s">
        <v>36058</v>
      </c>
      <c r="B18629" s="3" t="s">
        <v>36059</v>
      </c>
      <c r="C18629" s="2"/>
      <c r="D18629" s="2" t="s">
        <v>16</v>
      </c>
      <c r="E18629" s="4">
        <f>60.00*(1-Z1%)</f>
        <v>60</v>
      </c>
      <c r="F18629" s="2">
        <v>21</v>
      </c>
      <c r="G18629" s="2"/>
    </row>
    <row r="18630" spans="1:26" customHeight="1" ht="36" hidden="true" outlineLevel="3">
      <c r="A18630" s="2" t="s">
        <v>36060</v>
      </c>
      <c r="B18630" s="3" t="s">
        <v>36061</v>
      </c>
      <c r="C18630" s="2"/>
      <c r="D18630" s="2" t="s">
        <v>16</v>
      </c>
      <c r="E18630" s="4">
        <f>100.00*(1-Z1%)</f>
        <v>100</v>
      </c>
      <c r="F18630" s="2">
        <v>17</v>
      </c>
      <c r="G18630" s="2"/>
    </row>
    <row r="18631" spans="1:26" customHeight="1" ht="36" hidden="true" outlineLevel="3">
      <c r="A18631" s="2" t="s">
        <v>36062</v>
      </c>
      <c r="B18631" s="3" t="s">
        <v>36063</v>
      </c>
      <c r="C18631" s="2"/>
      <c r="D18631" s="2" t="s">
        <v>16</v>
      </c>
      <c r="E18631" s="4">
        <f>80.00*(1-Z1%)</f>
        <v>80</v>
      </c>
      <c r="F18631" s="2">
        <v>2</v>
      </c>
      <c r="G18631" s="2"/>
    </row>
    <row r="18632" spans="1:26" customHeight="1" ht="36" hidden="true" outlineLevel="3">
      <c r="A18632" s="2" t="s">
        <v>36064</v>
      </c>
      <c r="B18632" s="3" t="s">
        <v>36065</v>
      </c>
      <c r="C18632" s="2"/>
      <c r="D18632" s="2" t="s">
        <v>16</v>
      </c>
      <c r="E18632" s="4">
        <f>65.00*(1-Z1%)</f>
        <v>65</v>
      </c>
      <c r="F18632" s="2">
        <v>1</v>
      </c>
      <c r="G18632" s="2"/>
    </row>
    <row r="18633" spans="1:26" customHeight="1" ht="36" hidden="true" outlineLevel="3">
      <c r="A18633" s="2" t="s">
        <v>36066</v>
      </c>
      <c r="B18633" s="3" t="s">
        <v>36067</v>
      </c>
      <c r="C18633" s="2"/>
      <c r="D18633" s="2" t="s">
        <v>16</v>
      </c>
      <c r="E18633" s="4">
        <f>80.00*(1-Z1%)</f>
        <v>80</v>
      </c>
      <c r="F18633" s="2">
        <v>1</v>
      </c>
      <c r="G18633" s="2"/>
    </row>
    <row r="18634" spans="1:26" customHeight="1" ht="36" hidden="true" outlineLevel="3">
      <c r="A18634" s="2" t="s">
        <v>36068</v>
      </c>
      <c r="B18634" s="3" t="s">
        <v>36069</v>
      </c>
      <c r="C18634" s="2"/>
      <c r="D18634" s="2" t="s">
        <v>16</v>
      </c>
      <c r="E18634" s="4">
        <f>130.00*(1-Z1%)</f>
        <v>130</v>
      </c>
      <c r="F18634" s="2">
        <v>11</v>
      </c>
      <c r="G18634" s="2"/>
    </row>
    <row r="18635" spans="1:26" customHeight="1" ht="36" hidden="true" outlineLevel="3">
      <c r="A18635" s="2" t="s">
        <v>36070</v>
      </c>
      <c r="B18635" s="3" t="s">
        <v>36071</v>
      </c>
      <c r="C18635" s="2"/>
      <c r="D18635" s="2" t="s">
        <v>16</v>
      </c>
      <c r="E18635" s="4">
        <f>170.00*(1-Z1%)</f>
        <v>170</v>
      </c>
      <c r="F18635" s="2">
        <v>8</v>
      </c>
      <c r="G18635" s="2"/>
    </row>
    <row r="18636" spans="1:26" customHeight="1" ht="36" hidden="true" outlineLevel="3">
      <c r="A18636" s="2" t="s">
        <v>36072</v>
      </c>
      <c r="B18636" s="3" t="s">
        <v>36073</v>
      </c>
      <c r="C18636" s="2"/>
      <c r="D18636" s="2" t="s">
        <v>16</v>
      </c>
      <c r="E18636" s="4">
        <f>160.00*(1-Z1%)</f>
        <v>160</v>
      </c>
      <c r="F18636" s="2">
        <v>4</v>
      </c>
      <c r="G18636" s="2"/>
    </row>
    <row r="18637" spans="1:26" customHeight="1" ht="36" hidden="true" outlineLevel="3">
      <c r="A18637" s="2" t="s">
        <v>36074</v>
      </c>
      <c r="B18637" s="3" t="s">
        <v>36075</v>
      </c>
      <c r="C18637" s="2"/>
      <c r="D18637" s="2" t="s">
        <v>16</v>
      </c>
      <c r="E18637" s="4">
        <f>75.00*(1-Z1%)</f>
        <v>75</v>
      </c>
      <c r="F18637" s="2">
        <v>4</v>
      </c>
      <c r="G18637" s="2"/>
    </row>
    <row r="18638" spans="1:26" customHeight="1" ht="36" hidden="true" outlineLevel="3">
      <c r="A18638" s="2" t="s">
        <v>36076</v>
      </c>
      <c r="B18638" s="3" t="s">
        <v>36077</v>
      </c>
      <c r="C18638" s="2"/>
      <c r="D18638" s="2" t="s">
        <v>16</v>
      </c>
      <c r="E18638" s="4">
        <f>50.00*(1-Z1%)</f>
        <v>50</v>
      </c>
      <c r="F18638" s="2">
        <v>5</v>
      </c>
      <c r="G18638" s="2"/>
    </row>
    <row r="18639" spans="1:26" customHeight="1" ht="36" hidden="true" outlineLevel="3">
      <c r="A18639" s="2" t="s">
        <v>36078</v>
      </c>
      <c r="B18639" s="3" t="s">
        <v>36079</v>
      </c>
      <c r="C18639" s="2"/>
      <c r="D18639" s="2" t="s">
        <v>16</v>
      </c>
      <c r="E18639" s="4">
        <f>150.00*(1-Z1%)</f>
        <v>150</v>
      </c>
      <c r="F18639" s="2">
        <v>5</v>
      </c>
      <c r="G18639" s="2"/>
    </row>
    <row r="18640" spans="1:26" customHeight="1" ht="36" hidden="true" outlineLevel="3">
      <c r="A18640" s="2" t="s">
        <v>36080</v>
      </c>
      <c r="B18640" s="3" t="s">
        <v>36081</v>
      </c>
      <c r="C18640" s="2"/>
      <c r="D18640" s="2" t="s">
        <v>16</v>
      </c>
      <c r="E18640" s="4">
        <f>85.00*(1-Z1%)</f>
        <v>85</v>
      </c>
      <c r="F18640" s="2">
        <v>6</v>
      </c>
      <c r="G18640" s="2"/>
    </row>
    <row r="18641" spans="1:26" customHeight="1" ht="35" hidden="true" outlineLevel="3">
      <c r="A18641" s="5" t="s">
        <v>36082</v>
      </c>
      <c r="B18641" s="5"/>
      <c r="C18641" s="5"/>
      <c r="D18641" s="5"/>
      <c r="E18641" s="5"/>
      <c r="F18641" s="5"/>
      <c r="G18641" s="5"/>
    </row>
    <row r="18642" spans="1:26" customHeight="1" ht="36" hidden="true" outlineLevel="3">
      <c r="A18642" s="2" t="s">
        <v>36083</v>
      </c>
      <c r="B18642" s="3" t="s">
        <v>36084</v>
      </c>
      <c r="C18642" s="2"/>
      <c r="D18642" s="2" t="s">
        <v>16</v>
      </c>
      <c r="E18642" s="4">
        <f>150.00*(1-Z1%)</f>
        <v>150</v>
      </c>
      <c r="F18642" s="2">
        <v>2</v>
      </c>
      <c r="G18642" s="2"/>
    </row>
    <row r="18643" spans="1:26" customHeight="1" ht="36" hidden="true" outlineLevel="3">
      <c r="A18643" s="2" t="s">
        <v>36085</v>
      </c>
      <c r="B18643" s="3" t="s">
        <v>36086</v>
      </c>
      <c r="C18643" s="2"/>
      <c r="D18643" s="2" t="s">
        <v>16</v>
      </c>
      <c r="E18643" s="4">
        <f>220.00*(1-Z1%)</f>
        <v>220</v>
      </c>
      <c r="F18643" s="2">
        <v>2</v>
      </c>
      <c r="G18643" s="2"/>
    </row>
    <row r="18644" spans="1:26" customHeight="1" ht="36" hidden="true" outlineLevel="3">
      <c r="A18644" s="2" t="s">
        <v>36087</v>
      </c>
      <c r="B18644" s="3" t="s">
        <v>36088</v>
      </c>
      <c r="C18644" s="2"/>
      <c r="D18644" s="2" t="s">
        <v>16</v>
      </c>
      <c r="E18644" s="4">
        <f>220.00*(1-Z1%)</f>
        <v>220</v>
      </c>
      <c r="F18644" s="2">
        <v>3</v>
      </c>
      <c r="G18644" s="2"/>
    </row>
    <row r="18645" spans="1:26" customHeight="1" ht="35" hidden="true" outlineLevel="3">
      <c r="A18645" s="5" t="s">
        <v>36089</v>
      </c>
      <c r="B18645" s="5"/>
      <c r="C18645" s="5"/>
      <c r="D18645" s="5"/>
      <c r="E18645" s="5"/>
      <c r="F18645" s="5"/>
      <c r="G18645" s="5"/>
    </row>
    <row r="18646" spans="1:26" customHeight="1" ht="36" hidden="true" outlineLevel="3">
      <c r="A18646" s="2" t="s">
        <v>36090</v>
      </c>
      <c r="B18646" s="3" t="s">
        <v>36091</v>
      </c>
      <c r="C18646" s="2"/>
      <c r="D18646" s="2" t="s">
        <v>16</v>
      </c>
      <c r="E18646" s="4">
        <f>105.00*(1-Z1%)</f>
        <v>105</v>
      </c>
      <c r="F18646" s="2">
        <v>2</v>
      </c>
      <c r="G18646" s="2"/>
    </row>
    <row r="18647" spans="1:26" customHeight="1" ht="36" hidden="true" outlineLevel="3">
      <c r="A18647" s="2" t="s">
        <v>36092</v>
      </c>
      <c r="B18647" s="3" t="s">
        <v>36093</v>
      </c>
      <c r="C18647" s="2"/>
      <c r="D18647" s="2" t="s">
        <v>16</v>
      </c>
      <c r="E18647" s="4">
        <f>185.00*(1-Z1%)</f>
        <v>185</v>
      </c>
      <c r="F18647" s="2">
        <v>2</v>
      </c>
      <c r="G18647" s="2"/>
    </row>
    <row r="18648" spans="1:26" customHeight="1" ht="36" hidden="true" outlineLevel="3">
      <c r="A18648" s="2" t="s">
        <v>36094</v>
      </c>
      <c r="B18648" s="3" t="s">
        <v>36095</v>
      </c>
      <c r="C18648" s="2"/>
      <c r="D18648" s="2" t="s">
        <v>16</v>
      </c>
      <c r="E18648" s="4">
        <f>110.00*(1-Z1%)</f>
        <v>110</v>
      </c>
      <c r="F18648" s="2">
        <v>7</v>
      </c>
      <c r="G18648" s="2"/>
    </row>
    <row r="18649" spans="1:26" customHeight="1" ht="36" hidden="true" outlineLevel="3">
      <c r="A18649" s="2" t="s">
        <v>36096</v>
      </c>
      <c r="B18649" s="3" t="s">
        <v>36097</v>
      </c>
      <c r="C18649" s="2"/>
      <c r="D18649" s="2" t="s">
        <v>16</v>
      </c>
      <c r="E18649" s="4">
        <f>230.00*(1-Z1%)</f>
        <v>230</v>
      </c>
      <c r="F18649" s="2">
        <v>1</v>
      </c>
      <c r="G18649" s="2"/>
    </row>
    <row r="18650" spans="1:26" customHeight="1" ht="35" hidden="true" outlineLevel="3">
      <c r="A18650" s="5" t="s">
        <v>36098</v>
      </c>
      <c r="B18650" s="5"/>
      <c r="C18650" s="5"/>
      <c r="D18650" s="5"/>
      <c r="E18650" s="5"/>
      <c r="F18650" s="5"/>
      <c r="G18650" s="5"/>
    </row>
    <row r="18651" spans="1:26" customHeight="1" ht="18" hidden="true" outlineLevel="3">
      <c r="A18651" s="2" t="s">
        <v>36099</v>
      </c>
      <c r="B18651" s="3" t="s">
        <v>36100</v>
      </c>
      <c r="C18651" s="2"/>
      <c r="D18651" s="2" t="s">
        <v>16</v>
      </c>
      <c r="E18651" s="4">
        <f>230.00*(1-Z1%)</f>
        <v>230</v>
      </c>
      <c r="F18651" s="2">
        <v>1</v>
      </c>
      <c r="G18651" s="2"/>
    </row>
    <row r="18652" spans="1:26" customHeight="1" ht="36" hidden="true" outlineLevel="3">
      <c r="A18652" s="2" t="s">
        <v>36101</v>
      </c>
      <c r="B18652" s="3" t="s">
        <v>36102</v>
      </c>
      <c r="C18652" s="2"/>
      <c r="D18652" s="2" t="s">
        <v>16</v>
      </c>
      <c r="E18652" s="4">
        <f>35.00*(1-Z1%)</f>
        <v>35</v>
      </c>
      <c r="F18652" s="2">
        <v>1</v>
      </c>
      <c r="G18652" s="2"/>
    </row>
    <row r="18653" spans="1:26" customHeight="1" ht="18" hidden="true" outlineLevel="3">
      <c r="A18653" s="2" t="s">
        <v>36103</v>
      </c>
      <c r="B18653" s="3" t="s">
        <v>36104</v>
      </c>
      <c r="C18653" s="2"/>
      <c r="D18653" s="2" t="s">
        <v>16</v>
      </c>
      <c r="E18653" s="4">
        <f>95.00*(1-Z1%)</f>
        <v>95</v>
      </c>
      <c r="F18653" s="2">
        <v>3</v>
      </c>
      <c r="G18653" s="2"/>
    </row>
    <row r="18654" spans="1:26" customHeight="1" ht="36" hidden="true" outlineLevel="3">
      <c r="A18654" s="2" t="s">
        <v>36105</v>
      </c>
      <c r="B18654" s="3" t="s">
        <v>36106</v>
      </c>
      <c r="C18654" s="2"/>
      <c r="D18654" s="2" t="s">
        <v>16</v>
      </c>
      <c r="E18654" s="4">
        <f>60.00*(1-Z1%)</f>
        <v>60</v>
      </c>
      <c r="F18654" s="2">
        <v>5</v>
      </c>
      <c r="G18654" s="2"/>
    </row>
    <row r="18655" spans="1:26" customHeight="1" ht="36" hidden="true" outlineLevel="3">
      <c r="A18655" s="2" t="s">
        <v>36107</v>
      </c>
      <c r="B18655" s="3" t="s">
        <v>36108</v>
      </c>
      <c r="C18655" s="2"/>
      <c r="D18655" s="2" t="s">
        <v>16</v>
      </c>
      <c r="E18655" s="4">
        <f>150.00*(1-Z1%)</f>
        <v>150</v>
      </c>
      <c r="F18655" s="2">
        <v>4</v>
      </c>
      <c r="G18655" s="2"/>
    </row>
    <row r="18656" spans="1:26" customHeight="1" ht="36" hidden="true" outlineLevel="3">
      <c r="A18656" s="2" t="s">
        <v>36109</v>
      </c>
      <c r="B18656" s="3" t="s">
        <v>36110</v>
      </c>
      <c r="C18656" s="2"/>
      <c r="D18656" s="2" t="s">
        <v>16</v>
      </c>
      <c r="E18656" s="4">
        <f>35.00*(1-Z1%)</f>
        <v>35</v>
      </c>
      <c r="F18656" s="2">
        <v>1</v>
      </c>
      <c r="G18656" s="2"/>
    </row>
    <row r="18657" spans="1:26" customHeight="1" ht="36" hidden="true" outlineLevel="3">
      <c r="A18657" s="2" t="s">
        <v>36111</v>
      </c>
      <c r="B18657" s="3" t="s">
        <v>36112</v>
      </c>
      <c r="C18657" s="2"/>
      <c r="D18657" s="2" t="s">
        <v>16</v>
      </c>
      <c r="E18657" s="4">
        <f>35.00*(1-Z1%)</f>
        <v>35</v>
      </c>
      <c r="F18657" s="2">
        <v>2</v>
      </c>
      <c r="G18657" s="2"/>
    </row>
    <row r="18658" spans="1:26" customHeight="1" ht="36" hidden="true" outlineLevel="3">
      <c r="A18658" s="2" t="s">
        <v>36113</v>
      </c>
      <c r="B18658" s="3" t="s">
        <v>36114</v>
      </c>
      <c r="C18658" s="2"/>
      <c r="D18658" s="2" t="s">
        <v>16</v>
      </c>
      <c r="E18658" s="4">
        <f>50.00*(1-Z1%)</f>
        <v>50</v>
      </c>
      <c r="F18658" s="2">
        <v>8</v>
      </c>
      <c r="G18658" s="2"/>
    </row>
    <row r="18659" spans="1:26" customHeight="1" ht="36" hidden="true" outlineLevel="3">
      <c r="A18659" s="2" t="s">
        <v>36115</v>
      </c>
      <c r="B18659" s="3" t="s">
        <v>36116</v>
      </c>
      <c r="C18659" s="2"/>
      <c r="D18659" s="2" t="s">
        <v>16</v>
      </c>
      <c r="E18659" s="4">
        <f>110.00*(1-Z1%)</f>
        <v>110</v>
      </c>
      <c r="F18659" s="2">
        <v>2</v>
      </c>
      <c r="G18659" s="2"/>
    </row>
    <row r="18660" spans="1:26" customHeight="1" ht="18" hidden="true" outlineLevel="3">
      <c r="A18660" s="2" t="s">
        <v>36117</v>
      </c>
      <c r="B18660" s="3" t="s">
        <v>36118</v>
      </c>
      <c r="C18660" s="2"/>
      <c r="D18660" s="2" t="s">
        <v>16</v>
      </c>
      <c r="E18660" s="4">
        <f>25.00*(1-Z1%)</f>
        <v>25</v>
      </c>
      <c r="F18660" s="2">
        <v>1</v>
      </c>
      <c r="G18660" s="2"/>
    </row>
    <row r="18661" spans="1:26" customHeight="1" ht="36" hidden="true" outlineLevel="3">
      <c r="A18661" s="2" t="s">
        <v>36119</v>
      </c>
      <c r="B18661" s="3" t="s">
        <v>36120</v>
      </c>
      <c r="C18661" s="2"/>
      <c r="D18661" s="2" t="s">
        <v>16</v>
      </c>
      <c r="E18661" s="4">
        <f>50.00*(1-Z1%)</f>
        <v>50</v>
      </c>
      <c r="F18661" s="2">
        <v>6</v>
      </c>
      <c r="G18661" s="2"/>
    </row>
    <row r="18662" spans="1:26" customHeight="1" ht="36" hidden="true" outlineLevel="3">
      <c r="A18662" s="2" t="s">
        <v>36121</v>
      </c>
      <c r="B18662" s="3" t="s">
        <v>36122</v>
      </c>
      <c r="C18662" s="2"/>
      <c r="D18662" s="2" t="s">
        <v>16</v>
      </c>
      <c r="E18662" s="4">
        <f>60.00*(1-Z1%)</f>
        <v>60</v>
      </c>
      <c r="F18662" s="2">
        <v>8</v>
      </c>
      <c r="G18662" s="2"/>
    </row>
    <row r="18663" spans="1:26" customHeight="1" ht="36" hidden="true" outlineLevel="3">
      <c r="A18663" s="2" t="s">
        <v>36123</v>
      </c>
      <c r="B18663" s="3" t="s">
        <v>36124</v>
      </c>
      <c r="C18663" s="2"/>
      <c r="D18663" s="2" t="s">
        <v>16</v>
      </c>
      <c r="E18663" s="4">
        <f>50.00*(1-Z1%)</f>
        <v>50</v>
      </c>
      <c r="F18663" s="2">
        <v>3</v>
      </c>
      <c r="G18663" s="2"/>
    </row>
    <row r="18664" spans="1:26" customHeight="1" ht="36" hidden="true" outlineLevel="3">
      <c r="A18664" s="2" t="s">
        <v>36125</v>
      </c>
      <c r="B18664" s="3" t="s">
        <v>36126</v>
      </c>
      <c r="C18664" s="2"/>
      <c r="D18664" s="2" t="s">
        <v>16</v>
      </c>
      <c r="E18664" s="4">
        <f>45.00*(1-Z1%)</f>
        <v>45</v>
      </c>
      <c r="F18664" s="2">
        <v>2</v>
      </c>
      <c r="G18664" s="2"/>
    </row>
    <row r="18665" spans="1:26" customHeight="1" ht="36" hidden="true" outlineLevel="3">
      <c r="A18665" s="2" t="s">
        <v>36127</v>
      </c>
      <c r="B18665" s="3" t="s">
        <v>36128</v>
      </c>
      <c r="C18665" s="2"/>
      <c r="D18665" s="2" t="s">
        <v>16</v>
      </c>
      <c r="E18665" s="4">
        <f>22.00*(1-Z1%)</f>
        <v>22</v>
      </c>
      <c r="F18665" s="2">
        <v>2</v>
      </c>
      <c r="G18665" s="2"/>
    </row>
    <row r="18666" spans="1:26" customHeight="1" ht="36" hidden="true" outlineLevel="3">
      <c r="A18666" s="2" t="s">
        <v>36129</v>
      </c>
      <c r="B18666" s="3" t="s">
        <v>36130</v>
      </c>
      <c r="C18666" s="2"/>
      <c r="D18666" s="2" t="s">
        <v>16</v>
      </c>
      <c r="E18666" s="4">
        <f>25.00*(1-Z1%)</f>
        <v>25</v>
      </c>
      <c r="F18666" s="2">
        <v>6</v>
      </c>
      <c r="G18666" s="2"/>
    </row>
    <row r="18667" spans="1:26" customHeight="1" ht="36" hidden="true" outlineLevel="3">
      <c r="A18667" s="2" t="s">
        <v>36131</v>
      </c>
      <c r="B18667" s="3" t="s">
        <v>36132</v>
      </c>
      <c r="C18667" s="2"/>
      <c r="D18667" s="2" t="s">
        <v>16</v>
      </c>
      <c r="E18667" s="4">
        <f>90.00*(1-Z1%)</f>
        <v>90</v>
      </c>
      <c r="F18667" s="2">
        <v>3</v>
      </c>
      <c r="G18667" s="2"/>
    </row>
    <row r="18668" spans="1:26" customHeight="1" ht="36" hidden="true" outlineLevel="3">
      <c r="A18668" s="2" t="s">
        <v>36133</v>
      </c>
      <c r="B18668" s="3" t="s">
        <v>36134</v>
      </c>
      <c r="C18668" s="2"/>
      <c r="D18668" s="2" t="s">
        <v>16</v>
      </c>
      <c r="E18668" s="4">
        <f>40.00*(1-Z1%)</f>
        <v>40</v>
      </c>
      <c r="F18668" s="2">
        <v>6</v>
      </c>
      <c r="G18668" s="2"/>
    </row>
    <row r="18669" spans="1:26" customHeight="1" ht="35" hidden="true" outlineLevel="3">
      <c r="A18669" s="5" t="s">
        <v>36135</v>
      </c>
      <c r="B18669" s="5"/>
      <c r="C18669" s="5"/>
      <c r="D18669" s="5"/>
      <c r="E18669" s="5"/>
      <c r="F18669" s="5"/>
      <c r="G18669" s="5"/>
    </row>
    <row r="18670" spans="1:26" customHeight="1" ht="36" hidden="true" outlineLevel="3">
      <c r="A18670" s="2" t="s">
        <v>36136</v>
      </c>
      <c r="B18670" s="3" t="s">
        <v>36137</v>
      </c>
      <c r="C18670" s="2"/>
      <c r="D18670" s="2" t="s">
        <v>16</v>
      </c>
      <c r="E18670" s="4">
        <f>65.00*(1-Z1%)</f>
        <v>65</v>
      </c>
      <c r="F18670" s="2">
        <v>3</v>
      </c>
      <c r="G18670" s="2"/>
    </row>
    <row r="18671" spans="1:26" customHeight="1" ht="36" hidden="true" outlineLevel="3">
      <c r="A18671" s="2" t="s">
        <v>36138</v>
      </c>
      <c r="B18671" s="3" t="s">
        <v>36139</v>
      </c>
      <c r="C18671" s="2"/>
      <c r="D18671" s="2" t="s">
        <v>16</v>
      </c>
      <c r="E18671" s="4">
        <f>80.00*(1-Z1%)</f>
        <v>80</v>
      </c>
      <c r="F18671" s="2">
        <v>5</v>
      </c>
      <c r="G18671" s="2"/>
    </row>
    <row r="18672" spans="1:26" customHeight="1" ht="36" hidden="true" outlineLevel="3">
      <c r="A18672" s="2" t="s">
        <v>36140</v>
      </c>
      <c r="B18672" s="3" t="s">
        <v>36141</v>
      </c>
      <c r="C18672" s="2"/>
      <c r="D18672" s="2" t="s">
        <v>16</v>
      </c>
      <c r="E18672" s="4">
        <f>110.00*(1-Z1%)</f>
        <v>110</v>
      </c>
      <c r="F18672" s="2">
        <v>6</v>
      </c>
      <c r="G18672" s="2"/>
    </row>
    <row r="18673" spans="1:26" customHeight="1" ht="36" hidden="true" outlineLevel="3">
      <c r="A18673" s="2" t="s">
        <v>36142</v>
      </c>
      <c r="B18673" s="3" t="s">
        <v>36143</v>
      </c>
      <c r="C18673" s="2"/>
      <c r="D18673" s="2" t="s">
        <v>16</v>
      </c>
      <c r="E18673" s="4">
        <f>40.00*(1-Z1%)</f>
        <v>40</v>
      </c>
      <c r="F18673" s="2">
        <v>1</v>
      </c>
      <c r="G18673" s="2"/>
    </row>
    <row r="18674" spans="1:26" customHeight="1" ht="36" hidden="true" outlineLevel="3">
      <c r="A18674" s="2" t="s">
        <v>36144</v>
      </c>
      <c r="B18674" s="3" t="s">
        <v>36145</v>
      </c>
      <c r="C18674" s="2"/>
      <c r="D18674" s="2" t="s">
        <v>16</v>
      </c>
      <c r="E18674" s="4">
        <f>45.00*(1-Z1%)</f>
        <v>45</v>
      </c>
      <c r="F18674" s="2">
        <v>14</v>
      </c>
      <c r="G18674" s="2"/>
    </row>
    <row r="18675" spans="1:26" customHeight="1" ht="36" hidden="true" outlineLevel="3">
      <c r="A18675" s="2" t="s">
        <v>36146</v>
      </c>
      <c r="B18675" s="3" t="s">
        <v>36147</v>
      </c>
      <c r="C18675" s="2"/>
      <c r="D18675" s="2" t="s">
        <v>16</v>
      </c>
      <c r="E18675" s="4">
        <f>45.00*(1-Z1%)</f>
        <v>45</v>
      </c>
      <c r="F18675" s="2">
        <v>2</v>
      </c>
      <c r="G18675" s="2"/>
    </row>
    <row r="18676" spans="1:26" customHeight="1" ht="36" hidden="true" outlineLevel="3">
      <c r="A18676" s="2" t="s">
        <v>36148</v>
      </c>
      <c r="B18676" s="3" t="s">
        <v>36149</v>
      </c>
      <c r="C18676" s="2"/>
      <c r="D18676" s="2" t="s">
        <v>16</v>
      </c>
      <c r="E18676" s="4">
        <f>35.00*(1-Z1%)</f>
        <v>35</v>
      </c>
      <c r="F18676" s="2">
        <v>1</v>
      </c>
      <c r="G18676" s="2"/>
    </row>
    <row r="18677" spans="1:26" customHeight="1" ht="36" hidden="true" outlineLevel="3">
      <c r="A18677" s="2" t="s">
        <v>36150</v>
      </c>
      <c r="B18677" s="3" t="s">
        <v>36151</v>
      </c>
      <c r="C18677" s="2"/>
      <c r="D18677" s="2" t="s">
        <v>16</v>
      </c>
      <c r="E18677" s="4">
        <f>50.00*(1-Z1%)</f>
        <v>50</v>
      </c>
      <c r="F18677" s="2">
        <v>4</v>
      </c>
      <c r="G18677" s="2"/>
    </row>
    <row r="18678" spans="1:26" customHeight="1" ht="35" hidden="true" outlineLevel="3">
      <c r="A18678" s="5" t="s">
        <v>36152</v>
      </c>
      <c r="B18678" s="5"/>
      <c r="C18678" s="5"/>
      <c r="D18678" s="5"/>
      <c r="E18678" s="5"/>
      <c r="F18678" s="5"/>
      <c r="G18678" s="5"/>
    </row>
    <row r="18679" spans="1:26" customHeight="1" ht="18" hidden="true" outlineLevel="3">
      <c r="A18679" s="2" t="s">
        <v>36153</v>
      </c>
      <c r="B18679" s="3" t="s">
        <v>36154</v>
      </c>
      <c r="C18679" s="2"/>
      <c r="D18679" s="2" t="s">
        <v>16</v>
      </c>
      <c r="E18679" s="4">
        <f>10.00*(1-Z1%)</f>
        <v>10</v>
      </c>
      <c r="F18679" s="2">
        <v>5</v>
      </c>
      <c r="G18679" s="2"/>
    </row>
    <row r="18680" spans="1:26" customHeight="1" ht="36" hidden="true" outlineLevel="3">
      <c r="A18680" s="2" t="s">
        <v>36155</v>
      </c>
      <c r="B18680" s="3" t="s">
        <v>36156</v>
      </c>
      <c r="C18680" s="2"/>
      <c r="D18680" s="2" t="s">
        <v>16</v>
      </c>
      <c r="E18680" s="4">
        <f>80.00*(1-Z1%)</f>
        <v>80</v>
      </c>
      <c r="F18680" s="2">
        <v>3</v>
      </c>
      <c r="G18680" s="2"/>
    </row>
    <row r="18681" spans="1:26" customHeight="1" ht="36" hidden="true" outlineLevel="3">
      <c r="A18681" s="2" t="s">
        <v>36157</v>
      </c>
      <c r="B18681" s="3" t="s">
        <v>36158</v>
      </c>
      <c r="C18681" s="2"/>
      <c r="D18681" s="2" t="s">
        <v>16</v>
      </c>
      <c r="E18681" s="4">
        <f>30.00*(1-Z1%)</f>
        <v>30</v>
      </c>
      <c r="F18681" s="2">
        <v>17</v>
      </c>
      <c r="G18681" s="2"/>
    </row>
    <row r="18682" spans="1:26" customHeight="1" ht="36" hidden="true" outlineLevel="3">
      <c r="A18682" s="2" t="s">
        <v>36159</v>
      </c>
      <c r="B18682" s="3" t="s">
        <v>36160</v>
      </c>
      <c r="C18682" s="2"/>
      <c r="D18682" s="2" t="s">
        <v>16</v>
      </c>
      <c r="E18682" s="4">
        <f>25.00*(1-Z1%)</f>
        <v>25</v>
      </c>
      <c r="F18682" s="2">
        <v>1</v>
      </c>
      <c r="G18682" s="2"/>
    </row>
    <row r="18683" spans="1:26" customHeight="1" ht="36" hidden="true" outlineLevel="3">
      <c r="A18683" s="2" t="s">
        <v>36161</v>
      </c>
      <c r="B18683" s="3" t="s">
        <v>36162</v>
      </c>
      <c r="C18683" s="2"/>
      <c r="D18683" s="2" t="s">
        <v>16</v>
      </c>
      <c r="E18683" s="4">
        <f>40.00*(1-Z1%)</f>
        <v>40</v>
      </c>
      <c r="F18683" s="2">
        <v>2</v>
      </c>
      <c r="G18683" s="2"/>
    </row>
    <row r="18684" spans="1:26" customHeight="1" ht="36" hidden="true" outlineLevel="3">
      <c r="A18684" s="2" t="s">
        <v>36163</v>
      </c>
      <c r="B18684" s="3" t="s">
        <v>36164</v>
      </c>
      <c r="C18684" s="2"/>
      <c r="D18684" s="2" t="s">
        <v>16</v>
      </c>
      <c r="E18684" s="4">
        <f>30.00*(1-Z1%)</f>
        <v>30</v>
      </c>
      <c r="F18684" s="2">
        <v>28</v>
      </c>
      <c r="G18684" s="2"/>
    </row>
    <row r="18685" spans="1:26" customHeight="1" ht="36" hidden="true" outlineLevel="3">
      <c r="A18685" s="2" t="s">
        <v>36165</v>
      </c>
      <c r="B18685" s="3" t="s">
        <v>36166</v>
      </c>
      <c r="C18685" s="2"/>
      <c r="D18685" s="2" t="s">
        <v>16</v>
      </c>
      <c r="E18685" s="4">
        <f>45.00*(1-Z1%)</f>
        <v>45</v>
      </c>
      <c r="F18685" s="2">
        <v>15</v>
      </c>
      <c r="G18685" s="2"/>
    </row>
    <row r="18686" spans="1:26" customHeight="1" ht="35" hidden="true" outlineLevel="3">
      <c r="A18686" s="5" t="s">
        <v>36167</v>
      </c>
      <c r="B18686" s="5"/>
      <c r="C18686" s="5"/>
      <c r="D18686" s="5"/>
      <c r="E18686" s="5"/>
      <c r="F18686" s="5"/>
      <c r="G18686" s="5"/>
    </row>
    <row r="18687" spans="1:26" customHeight="1" ht="18" hidden="true" outlineLevel="3">
      <c r="A18687" s="2" t="s">
        <v>36168</v>
      </c>
      <c r="B18687" s="3" t="s">
        <v>36169</v>
      </c>
      <c r="C18687" s="2"/>
      <c r="D18687" s="2" t="s">
        <v>16</v>
      </c>
      <c r="E18687" s="4">
        <f>15.00*(1-Z1%)</f>
        <v>15</v>
      </c>
      <c r="F18687" s="2">
        <v>1</v>
      </c>
      <c r="G18687" s="2"/>
    </row>
    <row r="18688" spans="1:26" customHeight="1" ht="18" hidden="true" outlineLevel="3">
      <c r="A18688" s="2" t="s">
        <v>36170</v>
      </c>
      <c r="B18688" s="3" t="s">
        <v>36171</v>
      </c>
      <c r="C18688" s="2"/>
      <c r="D18688" s="2" t="s">
        <v>16</v>
      </c>
      <c r="E18688" s="4">
        <f>20.00*(1-Z1%)</f>
        <v>20</v>
      </c>
      <c r="F18688" s="2">
        <v>38</v>
      </c>
      <c r="G18688" s="2"/>
    </row>
    <row r="18689" spans="1:26" customHeight="1" ht="36" hidden="true" outlineLevel="3">
      <c r="A18689" s="2" t="s">
        <v>36172</v>
      </c>
      <c r="B18689" s="3" t="s">
        <v>36173</v>
      </c>
      <c r="C18689" s="2"/>
      <c r="D18689" s="2" t="s">
        <v>16</v>
      </c>
      <c r="E18689" s="4">
        <f>70.00*(1-Z1%)</f>
        <v>70</v>
      </c>
      <c r="F18689" s="2">
        <v>3</v>
      </c>
      <c r="G18689" s="2"/>
    </row>
    <row r="18690" spans="1:26" customHeight="1" ht="36" hidden="true" outlineLevel="3">
      <c r="A18690" s="2" t="s">
        <v>36174</v>
      </c>
      <c r="B18690" s="3" t="s">
        <v>36175</v>
      </c>
      <c r="C18690" s="2"/>
      <c r="D18690" s="2" t="s">
        <v>16</v>
      </c>
      <c r="E18690" s="4">
        <f>27.00*(1-Z1%)</f>
        <v>27</v>
      </c>
      <c r="F18690" s="2">
        <v>36</v>
      </c>
      <c r="G18690" s="2"/>
    </row>
    <row r="18691" spans="1:26" customHeight="1" ht="36" hidden="true" outlineLevel="3">
      <c r="A18691" s="2" t="s">
        <v>36176</v>
      </c>
      <c r="B18691" s="3" t="s">
        <v>36177</v>
      </c>
      <c r="C18691" s="2"/>
      <c r="D18691" s="2" t="s">
        <v>16</v>
      </c>
      <c r="E18691" s="4">
        <f>30.00*(1-Z1%)</f>
        <v>30</v>
      </c>
      <c r="F18691" s="2">
        <v>9</v>
      </c>
      <c r="G18691" s="2"/>
    </row>
    <row r="18692" spans="1:26" customHeight="1" ht="18" hidden="true" outlineLevel="3">
      <c r="A18692" s="2" t="s">
        <v>36178</v>
      </c>
      <c r="B18692" s="3" t="s">
        <v>36179</v>
      </c>
      <c r="C18692" s="2"/>
      <c r="D18692" s="2" t="s">
        <v>16</v>
      </c>
      <c r="E18692" s="4">
        <f>45.00*(1-Z1%)</f>
        <v>45</v>
      </c>
      <c r="F18692" s="2">
        <v>4</v>
      </c>
      <c r="G18692" s="2"/>
    </row>
    <row r="18693" spans="1:26" customHeight="1" ht="35" hidden="true" outlineLevel="2">
      <c r="A18693" s="5" t="s">
        <v>36180</v>
      </c>
      <c r="B18693" s="5"/>
      <c r="C18693" s="5"/>
      <c r="D18693" s="5"/>
      <c r="E18693" s="5"/>
      <c r="F18693" s="5"/>
      <c r="G18693" s="5"/>
    </row>
    <row r="18694" spans="1:26" customHeight="1" ht="35" hidden="true" outlineLevel="3">
      <c r="A18694" s="5" t="s">
        <v>36181</v>
      </c>
      <c r="B18694" s="5"/>
      <c r="C18694" s="5"/>
      <c r="D18694" s="5"/>
      <c r="E18694" s="5"/>
      <c r="F18694" s="5"/>
      <c r="G18694" s="5"/>
    </row>
    <row r="18695" spans="1:26" customHeight="1" ht="36" hidden="true" outlineLevel="3">
      <c r="A18695" s="2" t="s">
        <v>36182</v>
      </c>
      <c r="B18695" s="3" t="s">
        <v>36183</v>
      </c>
      <c r="C18695" s="2"/>
      <c r="D18695" s="2" t="s">
        <v>16</v>
      </c>
      <c r="E18695" s="4">
        <f>340.00*(1-Z1%)</f>
        <v>340</v>
      </c>
      <c r="F18695" s="2">
        <v>4</v>
      </c>
      <c r="G18695" s="2"/>
    </row>
    <row r="18696" spans="1:26" customHeight="1" ht="36" hidden="true" outlineLevel="3">
      <c r="A18696" s="2" t="s">
        <v>36184</v>
      </c>
      <c r="B18696" s="3" t="s">
        <v>36185</v>
      </c>
      <c r="C18696" s="2"/>
      <c r="D18696" s="2" t="s">
        <v>16</v>
      </c>
      <c r="E18696" s="4">
        <f>400.00*(1-Z1%)</f>
        <v>400</v>
      </c>
      <c r="F18696" s="2">
        <v>6</v>
      </c>
      <c r="G18696" s="2"/>
    </row>
    <row r="18697" spans="1:26" customHeight="1" ht="36" hidden="true" outlineLevel="3">
      <c r="A18697" s="2" t="s">
        <v>36186</v>
      </c>
      <c r="B18697" s="3" t="s">
        <v>36187</v>
      </c>
      <c r="C18697" s="2"/>
      <c r="D18697" s="2" t="s">
        <v>16</v>
      </c>
      <c r="E18697" s="4">
        <f>310.00*(1-Z1%)</f>
        <v>310</v>
      </c>
      <c r="F18697" s="2">
        <v>1</v>
      </c>
      <c r="G18697" s="2"/>
    </row>
    <row r="18698" spans="1:26" customHeight="1" ht="36" hidden="true" outlineLevel="3">
      <c r="A18698" s="2" t="s">
        <v>36188</v>
      </c>
      <c r="B18698" s="3" t="s">
        <v>36189</v>
      </c>
      <c r="C18698" s="2"/>
      <c r="D18698" s="2" t="s">
        <v>16</v>
      </c>
      <c r="E18698" s="4">
        <f>430.00*(1-Z1%)</f>
        <v>430</v>
      </c>
      <c r="F18698" s="2">
        <v>5</v>
      </c>
      <c r="G18698" s="2"/>
    </row>
    <row r="18699" spans="1:26" customHeight="1" ht="36" hidden="true" outlineLevel="3">
      <c r="A18699" s="2" t="s">
        <v>36190</v>
      </c>
      <c r="B18699" s="3" t="s">
        <v>36191</v>
      </c>
      <c r="C18699" s="2"/>
      <c r="D18699" s="2" t="s">
        <v>16</v>
      </c>
      <c r="E18699" s="4">
        <f>450.00*(1-Z1%)</f>
        <v>450</v>
      </c>
      <c r="F18699" s="2">
        <v>2</v>
      </c>
      <c r="G18699" s="2"/>
    </row>
    <row r="18700" spans="1:26" customHeight="1" ht="36" hidden="true" outlineLevel="3">
      <c r="A18700" s="2" t="s">
        <v>36192</v>
      </c>
      <c r="B18700" s="3" t="s">
        <v>36193</v>
      </c>
      <c r="C18700" s="2"/>
      <c r="D18700" s="2" t="s">
        <v>16</v>
      </c>
      <c r="E18700" s="4">
        <f>350.00*(1-Z1%)</f>
        <v>350</v>
      </c>
      <c r="F18700" s="2">
        <v>2</v>
      </c>
      <c r="G18700" s="2"/>
    </row>
    <row r="18701" spans="1:26" customHeight="1" ht="36" hidden="true" outlineLevel="3">
      <c r="A18701" s="2" t="s">
        <v>36194</v>
      </c>
      <c r="B18701" s="3" t="s">
        <v>36195</v>
      </c>
      <c r="C18701" s="2"/>
      <c r="D18701" s="2" t="s">
        <v>16</v>
      </c>
      <c r="E18701" s="4">
        <f>430.00*(1-Z1%)</f>
        <v>430</v>
      </c>
      <c r="F18701" s="2">
        <v>6</v>
      </c>
      <c r="G18701" s="2"/>
    </row>
    <row r="18702" spans="1:26" customHeight="1" ht="36" hidden="true" outlineLevel="3">
      <c r="A18702" s="2" t="s">
        <v>36196</v>
      </c>
      <c r="B18702" s="3" t="s">
        <v>36197</v>
      </c>
      <c r="C18702" s="2"/>
      <c r="D18702" s="2" t="s">
        <v>16</v>
      </c>
      <c r="E18702" s="4">
        <f>520.00*(1-Z1%)</f>
        <v>520</v>
      </c>
      <c r="F18702" s="2">
        <v>2</v>
      </c>
      <c r="G18702" s="2"/>
    </row>
    <row r="18703" spans="1:26" customHeight="1" ht="36" hidden="true" outlineLevel="3">
      <c r="A18703" s="2" t="s">
        <v>36198</v>
      </c>
      <c r="B18703" s="3" t="s">
        <v>36199</v>
      </c>
      <c r="C18703" s="2"/>
      <c r="D18703" s="2" t="s">
        <v>16</v>
      </c>
      <c r="E18703" s="4">
        <f>380.00*(1-Z1%)</f>
        <v>380</v>
      </c>
      <c r="F18703" s="2">
        <v>4</v>
      </c>
      <c r="G18703" s="2"/>
    </row>
    <row r="18704" spans="1:26" customHeight="1" ht="36" hidden="true" outlineLevel="3">
      <c r="A18704" s="2" t="s">
        <v>36200</v>
      </c>
      <c r="B18704" s="3" t="s">
        <v>36201</v>
      </c>
      <c r="C18704" s="2"/>
      <c r="D18704" s="2" t="s">
        <v>16</v>
      </c>
      <c r="E18704" s="4">
        <f>280.00*(1-Z1%)</f>
        <v>280</v>
      </c>
      <c r="F18704" s="2">
        <v>7</v>
      </c>
      <c r="G18704" s="2"/>
    </row>
    <row r="18705" spans="1:26" customHeight="1" ht="36" hidden="true" outlineLevel="3">
      <c r="A18705" s="2" t="s">
        <v>36202</v>
      </c>
      <c r="B18705" s="3" t="s">
        <v>36203</v>
      </c>
      <c r="C18705" s="2"/>
      <c r="D18705" s="2" t="s">
        <v>16</v>
      </c>
      <c r="E18705" s="4">
        <f>210.00*(1-Z1%)</f>
        <v>210</v>
      </c>
      <c r="F18705" s="2">
        <v>10</v>
      </c>
      <c r="G18705" s="2"/>
    </row>
    <row r="18706" spans="1:26" customHeight="1" ht="36" hidden="true" outlineLevel="3">
      <c r="A18706" s="2" t="s">
        <v>36204</v>
      </c>
      <c r="B18706" s="3" t="s">
        <v>36205</v>
      </c>
      <c r="C18706" s="2"/>
      <c r="D18706" s="2" t="s">
        <v>16</v>
      </c>
      <c r="E18706" s="4">
        <f>180.00*(1-Z1%)</f>
        <v>180</v>
      </c>
      <c r="F18706" s="2">
        <v>3</v>
      </c>
      <c r="G18706" s="2"/>
    </row>
    <row r="18707" spans="1:26" customHeight="1" ht="36" hidden="true" outlineLevel="3">
      <c r="A18707" s="2" t="s">
        <v>36206</v>
      </c>
      <c r="B18707" s="3" t="s">
        <v>36207</v>
      </c>
      <c r="C18707" s="2"/>
      <c r="D18707" s="2" t="s">
        <v>16</v>
      </c>
      <c r="E18707" s="4">
        <f>230.00*(1-Z1%)</f>
        <v>230</v>
      </c>
      <c r="F18707" s="2">
        <v>7</v>
      </c>
      <c r="G18707" s="2"/>
    </row>
    <row r="18708" spans="1:26" customHeight="1" ht="36" hidden="true" outlineLevel="3">
      <c r="A18708" s="2" t="s">
        <v>36208</v>
      </c>
      <c r="B18708" s="3" t="s">
        <v>36209</v>
      </c>
      <c r="C18708" s="2"/>
      <c r="D18708" s="2" t="s">
        <v>16</v>
      </c>
      <c r="E18708" s="4">
        <f>200.00*(1-Z1%)</f>
        <v>200</v>
      </c>
      <c r="F18708" s="2">
        <v>8</v>
      </c>
      <c r="G18708" s="2"/>
    </row>
    <row r="18709" spans="1:26" customHeight="1" ht="36" hidden="true" outlineLevel="3">
      <c r="A18709" s="2" t="s">
        <v>36210</v>
      </c>
      <c r="B18709" s="3" t="s">
        <v>36211</v>
      </c>
      <c r="C18709" s="2"/>
      <c r="D18709" s="2" t="s">
        <v>16</v>
      </c>
      <c r="E18709" s="4">
        <f>230.00*(1-Z1%)</f>
        <v>230</v>
      </c>
      <c r="F18709" s="2">
        <v>4</v>
      </c>
      <c r="G18709" s="2"/>
    </row>
    <row r="18710" spans="1:26" customHeight="1" ht="36" hidden="true" outlineLevel="3">
      <c r="A18710" s="2" t="s">
        <v>36212</v>
      </c>
      <c r="B18710" s="3" t="s">
        <v>36213</v>
      </c>
      <c r="C18710" s="2"/>
      <c r="D18710" s="2" t="s">
        <v>16</v>
      </c>
      <c r="E18710" s="4">
        <f>250.00*(1-Z1%)</f>
        <v>250</v>
      </c>
      <c r="F18710" s="2">
        <v>2</v>
      </c>
      <c r="G18710" s="2"/>
    </row>
    <row r="18711" spans="1:26" customHeight="1" ht="36" hidden="true" outlineLevel="3">
      <c r="A18711" s="2" t="s">
        <v>36214</v>
      </c>
      <c r="B18711" s="3" t="s">
        <v>36215</v>
      </c>
      <c r="C18711" s="2"/>
      <c r="D18711" s="2" t="s">
        <v>16</v>
      </c>
      <c r="E18711" s="4">
        <f>330.00*(1-Z1%)</f>
        <v>330</v>
      </c>
      <c r="F18711" s="2">
        <v>3</v>
      </c>
      <c r="G18711" s="2"/>
    </row>
    <row r="18712" spans="1:26" customHeight="1" ht="36" hidden="true" outlineLevel="3">
      <c r="A18712" s="2" t="s">
        <v>36216</v>
      </c>
      <c r="B18712" s="3" t="s">
        <v>36217</v>
      </c>
      <c r="C18712" s="2"/>
      <c r="D18712" s="2" t="s">
        <v>16</v>
      </c>
      <c r="E18712" s="4">
        <f>510.00*(1-Z1%)</f>
        <v>510</v>
      </c>
      <c r="F18712" s="2">
        <v>3</v>
      </c>
      <c r="G18712" s="2"/>
    </row>
    <row r="18713" spans="1:26" customHeight="1" ht="36" hidden="true" outlineLevel="3">
      <c r="A18713" s="2" t="s">
        <v>36218</v>
      </c>
      <c r="B18713" s="3" t="s">
        <v>36219</v>
      </c>
      <c r="C18713" s="2"/>
      <c r="D18713" s="2" t="s">
        <v>16</v>
      </c>
      <c r="E18713" s="4">
        <f>970.00*(1-Z1%)</f>
        <v>970</v>
      </c>
      <c r="F18713" s="2">
        <v>6</v>
      </c>
      <c r="G18713" s="2"/>
    </row>
    <row r="18714" spans="1:26" customHeight="1" ht="36" hidden="true" outlineLevel="3">
      <c r="A18714" s="2" t="s">
        <v>36220</v>
      </c>
      <c r="B18714" s="3" t="s">
        <v>36221</v>
      </c>
      <c r="C18714" s="2"/>
      <c r="D18714" s="2" t="s">
        <v>16</v>
      </c>
      <c r="E18714" s="4">
        <f>1100.00*(1-Z1%)</f>
        <v>1100</v>
      </c>
      <c r="F18714" s="2">
        <v>4</v>
      </c>
      <c r="G18714" s="2"/>
    </row>
    <row r="18715" spans="1:26" customHeight="1" ht="36" hidden="true" outlineLevel="3">
      <c r="A18715" s="2" t="s">
        <v>36222</v>
      </c>
      <c r="B18715" s="3" t="s">
        <v>36223</v>
      </c>
      <c r="C18715" s="2"/>
      <c r="D18715" s="2" t="s">
        <v>16</v>
      </c>
      <c r="E18715" s="4">
        <f>1120.00*(1-Z1%)</f>
        <v>1120</v>
      </c>
      <c r="F18715" s="2">
        <v>3</v>
      </c>
      <c r="G18715" s="2"/>
    </row>
    <row r="18716" spans="1:26" customHeight="1" ht="36" hidden="true" outlineLevel="3">
      <c r="A18716" s="2" t="s">
        <v>36224</v>
      </c>
      <c r="B18716" s="3" t="s">
        <v>36225</v>
      </c>
      <c r="C18716" s="2"/>
      <c r="D18716" s="2" t="s">
        <v>16</v>
      </c>
      <c r="E18716" s="4">
        <f>1190.00*(1-Z1%)</f>
        <v>1190</v>
      </c>
      <c r="F18716" s="2">
        <v>3</v>
      </c>
      <c r="G18716" s="2"/>
    </row>
    <row r="18717" spans="1:26" customHeight="1" ht="36" hidden="true" outlineLevel="3">
      <c r="A18717" s="2" t="s">
        <v>36226</v>
      </c>
      <c r="B18717" s="3" t="s">
        <v>36227</v>
      </c>
      <c r="C18717" s="2"/>
      <c r="D18717" s="2" t="s">
        <v>16</v>
      </c>
      <c r="E18717" s="4">
        <f>1750.00*(1-Z1%)</f>
        <v>1750</v>
      </c>
      <c r="F18717" s="2">
        <v>2</v>
      </c>
      <c r="G18717" s="2"/>
    </row>
    <row r="18718" spans="1:26" customHeight="1" ht="36" hidden="true" outlineLevel="3">
      <c r="A18718" s="2" t="s">
        <v>36228</v>
      </c>
      <c r="B18718" s="3" t="s">
        <v>36229</v>
      </c>
      <c r="C18718" s="2"/>
      <c r="D18718" s="2" t="s">
        <v>16</v>
      </c>
      <c r="E18718" s="4">
        <f>450.00*(1-Z1%)</f>
        <v>450</v>
      </c>
      <c r="F18718" s="2">
        <v>9</v>
      </c>
      <c r="G18718" s="2"/>
    </row>
    <row r="18719" spans="1:26" customHeight="1" ht="36" hidden="true" outlineLevel="3">
      <c r="A18719" s="2" t="s">
        <v>36230</v>
      </c>
      <c r="B18719" s="3" t="s">
        <v>36231</v>
      </c>
      <c r="C18719" s="2"/>
      <c r="D18719" s="2" t="s">
        <v>16</v>
      </c>
      <c r="E18719" s="4">
        <f>460.00*(1-Z1%)</f>
        <v>460</v>
      </c>
      <c r="F18719" s="2">
        <v>5</v>
      </c>
      <c r="G18719" s="2"/>
    </row>
    <row r="18720" spans="1:26" customHeight="1" ht="36" hidden="true" outlineLevel="3">
      <c r="A18720" s="2" t="s">
        <v>36232</v>
      </c>
      <c r="B18720" s="3" t="s">
        <v>36233</v>
      </c>
      <c r="C18720" s="2"/>
      <c r="D18720" s="2" t="s">
        <v>16</v>
      </c>
      <c r="E18720" s="4">
        <f>490.00*(1-Z1%)</f>
        <v>490</v>
      </c>
      <c r="F18720" s="2">
        <v>6</v>
      </c>
      <c r="G18720" s="2"/>
    </row>
    <row r="18721" spans="1:26" customHeight="1" ht="36" hidden="true" outlineLevel="3">
      <c r="A18721" s="2" t="s">
        <v>36234</v>
      </c>
      <c r="B18721" s="3" t="s">
        <v>36235</v>
      </c>
      <c r="C18721" s="2"/>
      <c r="D18721" s="2" t="s">
        <v>16</v>
      </c>
      <c r="E18721" s="4">
        <f>450.00*(1-Z1%)</f>
        <v>450</v>
      </c>
      <c r="F18721" s="2">
        <v>3</v>
      </c>
      <c r="G18721" s="2"/>
    </row>
    <row r="18722" spans="1:26" customHeight="1" ht="36" hidden="true" outlineLevel="3">
      <c r="A18722" s="2" t="s">
        <v>36236</v>
      </c>
      <c r="B18722" s="3" t="s">
        <v>36237</v>
      </c>
      <c r="C18722" s="2"/>
      <c r="D18722" s="2" t="s">
        <v>16</v>
      </c>
      <c r="E18722" s="4">
        <f>450.00*(1-Z1%)</f>
        <v>450</v>
      </c>
      <c r="F18722" s="2">
        <v>4</v>
      </c>
      <c r="G18722" s="2"/>
    </row>
    <row r="18723" spans="1:26" customHeight="1" ht="36" hidden="true" outlineLevel="3">
      <c r="A18723" s="2" t="s">
        <v>36238</v>
      </c>
      <c r="B18723" s="3" t="s">
        <v>36239</v>
      </c>
      <c r="C18723" s="2"/>
      <c r="D18723" s="2" t="s">
        <v>16</v>
      </c>
      <c r="E18723" s="4">
        <f>520.00*(1-Z1%)</f>
        <v>520</v>
      </c>
      <c r="F18723" s="2">
        <v>1</v>
      </c>
      <c r="G18723" s="2"/>
    </row>
    <row r="18724" spans="1:26" customHeight="1" ht="36" hidden="true" outlineLevel="3">
      <c r="A18724" s="2" t="s">
        <v>36240</v>
      </c>
      <c r="B18724" s="3" t="s">
        <v>36241</v>
      </c>
      <c r="C18724" s="2"/>
      <c r="D18724" s="2" t="s">
        <v>16</v>
      </c>
      <c r="E18724" s="4">
        <f>680.00*(1-Z1%)</f>
        <v>680</v>
      </c>
      <c r="F18724" s="2">
        <v>1</v>
      </c>
      <c r="G18724" s="2"/>
    </row>
    <row r="18725" spans="1:26" customHeight="1" ht="36" hidden="true" outlineLevel="3">
      <c r="A18725" s="2" t="s">
        <v>36242</v>
      </c>
      <c r="B18725" s="3" t="s">
        <v>36243</v>
      </c>
      <c r="C18725" s="2"/>
      <c r="D18725" s="2" t="s">
        <v>16</v>
      </c>
      <c r="E18725" s="4">
        <f>1320.00*(1-Z1%)</f>
        <v>1320</v>
      </c>
      <c r="F18725" s="2">
        <v>1</v>
      </c>
      <c r="G18725" s="2"/>
    </row>
    <row r="18726" spans="1:26" customHeight="1" ht="36" hidden="true" outlineLevel="3">
      <c r="A18726" s="2" t="s">
        <v>36244</v>
      </c>
      <c r="B18726" s="3" t="s">
        <v>36245</v>
      </c>
      <c r="C18726" s="2"/>
      <c r="D18726" s="2" t="s">
        <v>16</v>
      </c>
      <c r="E18726" s="4">
        <f>1650.00*(1-Z1%)</f>
        <v>1650</v>
      </c>
      <c r="F18726" s="2">
        <v>1</v>
      </c>
      <c r="G18726" s="2"/>
    </row>
    <row r="18727" spans="1:26" customHeight="1" ht="36" hidden="true" outlineLevel="3">
      <c r="A18727" s="2" t="s">
        <v>36246</v>
      </c>
      <c r="B18727" s="3" t="s">
        <v>36247</v>
      </c>
      <c r="C18727" s="2"/>
      <c r="D18727" s="2" t="s">
        <v>16</v>
      </c>
      <c r="E18727" s="4">
        <f>1850.00*(1-Z1%)</f>
        <v>1850</v>
      </c>
      <c r="F18727" s="2">
        <v>3</v>
      </c>
      <c r="G18727" s="2"/>
    </row>
    <row r="18728" spans="1:26" customHeight="1" ht="36" hidden="true" outlineLevel="3">
      <c r="A18728" s="2" t="s">
        <v>36248</v>
      </c>
      <c r="B18728" s="3" t="s">
        <v>36249</v>
      </c>
      <c r="C18728" s="2"/>
      <c r="D18728" s="2" t="s">
        <v>16</v>
      </c>
      <c r="E18728" s="4">
        <f>2490.00*(1-Z1%)</f>
        <v>2490</v>
      </c>
      <c r="F18728" s="2">
        <v>3</v>
      </c>
      <c r="G18728" s="2"/>
    </row>
    <row r="18729" spans="1:26" customHeight="1" ht="36" hidden="true" outlineLevel="3">
      <c r="A18729" s="2" t="s">
        <v>36250</v>
      </c>
      <c r="B18729" s="3" t="s">
        <v>36251</v>
      </c>
      <c r="C18729" s="2"/>
      <c r="D18729" s="2" t="s">
        <v>16</v>
      </c>
      <c r="E18729" s="4">
        <f>680.00*(1-Z1%)</f>
        <v>680</v>
      </c>
      <c r="F18729" s="2">
        <v>2</v>
      </c>
      <c r="G18729" s="2"/>
    </row>
    <row r="18730" spans="1:26" customHeight="1" ht="36" hidden="true" outlineLevel="3">
      <c r="A18730" s="2" t="s">
        <v>36252</v>
      </c>
      <c r="B18730" s="3" t="s">
        <v>36253</v>
      </c>
      <c r="C18730" s="2"/>
      <c r="D18730" s="2" t="s">
        <v>16</v>
      </c>
      <c r="E18730" s="4">
        <f>860.00*(1-Z1%)</f>
        <v>860</v>
      </c>
      <c r="F18730" s="2">
        <v>4</v>
      </c>
      <c r="G18730" s="2"/>
    </row>
    <row r="18731" spans="1:26" customHeight="1" ht="36" hidden="true" outlineLevel="3">
      <c r="A18731" s="2" t="s">
        <v>36254</v>
      </c>
      <c r="B18731" s="3" t="s">
        <v>36255</v>
      </c>
      <c r="C18731" s="2"/>
      <c r="D18731" s="2" t="s">
        <v>16</v>
      </c>
      <c r="E18731" s="4">
        <f>580.00*(1-Z1%)</f>
        <v>580</v>
      </c>
      <c r="F18731" s="2">
        <v>2</v>
      </c>
      <c r="G18731" s="2"/>
    </row>
    <row r="18732" spans="1:26" customHeight="1" ht="36" hidden="true" outlineLevel="3">
      <c r="A18732" s="2" t="s">
        <v>36256</v>
      </c>
      <c r="B18732" s="3" t="s">
        <v>36257</v>
      </c>
      <c r="C18732" s="2"/>
      <c r="D18732" s="2" t="s">
        <v>16</v>
      </c>
      <c r="E18732" s="4">
        <f>780.00*(1-Z1%)</f>
        <v>780</v>
      </c>
      <c r="F18732" s="2">
        <v>3</v>
      </c>
      <c r="G18732" s="2"/>
    </row>
    <row r="18733" spans="1:26" customHeight="1" ht="36" hidden="true" outlineLevel="3">
      <c r="A18733" s="2" t="s">
        <v>36258</v>
      </c>
      <c r="B18733" s="3" t="s">
        <v>36259</v>
      </c>
      <c r="C18733" s="2"/>
      <c r="D18733" s="2" t="s">
        <v>16</v>
      </c>
      <c r="E18733" s="4">
        <f>840.00*(1-Z1%)</f>
        <v>840</v>
      </c>
      <c r="F18733" s="2">
        <v>4</v>
      </c>
      <c r="G18733" s="2"/>
    </row>
    <row r="18734" spans="1:26" customHeight="1" ht="36" hidden="true" outlineLevel="3">
      <c r="A18734" s="2" t="s">
        <v>36260</v>
      </c>
      <c r="B18734" s="3" t="s">
        <v>36261</v>
      </c>
      <c r="C18734" s="2"/>
      <c r="D18734" s="2" t="s">
        <v>16</v>
      </c>
      <c r="E18734" s="4">
        <f>850.00*(1-Z1%)</f>
        <v>850</v>
      </c>
      <c r="F18734" s="2">
        <v>5</v>
      </c>
      <c r="G18734" s="2"/>
    </row>
    <row r="18735" spans="1:26" customHeight="1" ht="36" hidden="true" outlineLevel="3">
      <c r="A18735" s="2" t="s">
        <v>36262</v>
      </c>
      <c r="B18735" s="3" t="s">
        <v>36263</v>
      </c>
      <c r="C18735" s="2"/>
      <c r="D18735" s="2" t="s">
        <v>16</v>
      </c>
      <c r="E18735" s="4">
        <f>1450.00*(1-Z1%)</f>
        <v>1450</v>
      </c>
      <c r="F18735" s="2">
        <v>2</v>
      </c>
      <c r="G18735" s="2"/>
    </row>
    <row r="18736" spans="1:26" customHeight="1" ht="36" hidden="true" outlineLevel="3">
      <c r="A18736" s="2" t="s">
        <v>36264</v>
      </c>
      <c r="B18736" s="3" t="s">
        <v>36265</v>
      </c>
      <c r="C18736" s="2"/>
      <c r="D18736" s="2" t="s">
        <v>16</v>
      </c>
      <c r="E18736" s="4">
        <f>215.00*(1-Z1%)</f>
        <v>215</v>
      </c>
      <c r="F18736" s="2">
        <v>1</v>
      </c>
      <c r="G18736" s="2"/>
    </row>
    <row r="18737" spans="1:26" customHeight="1" ht="36" hidden="true" outlineLevel="3">
      <c r="A18737" s="2" t="s">
        <v>36266</v>
      </c>
      <c r="B18737" s="3" t="s">
        <v>36267</v>
      </c>
      <c r="C18737" s="2"/>
      <c r="D18737" s="2" t="s">
        <v>16</v>
      </c>
      <c r="E18737" s="4">
        <f>1180.00*(1-Z1%)</f>
        <v>1180</v>
      </c>
      <c r="F18737" s="2">
        <v>2</v>
      </c>
      <c r="G18737" s="2"/>
    </row>
    <row r="18738" spans="1:26" customHeight="1" ht="36" hidden="true" outlineLevel="3">
      <c r="A18738" s="2" t="s">
        <v>36268</v>
      </c>
      <c r="B18738" s="3" t="s">
        <v>36269</v>
      </c>
      <c r="C18738" s="2"/>
      <c r="D18738" s="2" t="s">
        <v>16</v>
      </c>
      <c r="E18738" s="4">
        <f>1450.00*(1-Z1%)</f>
        <v>1450</v>
      </c>
      <c r="F18738" s="2">
        <v>1</v>
      </c>
      <c r="G18738" s="2"/>
    </row>
    <row r="18739" spans="1:26" customHeight="1" ht="36" hidden="true" outlineLevel="3">
      <c r="A18739" s="2" t="s">
        <v>36270</v>
      </c>
      <c r="B18739" s="3" t="s">
        <v>36271</v>
      </c>
      <c r="C18739" s="2"/>
      <c r="D18739" s="2" t="s">
        <v>16</v>
      </c>
      <c r="E18739" s="4">
        <f>400.00*(1-Z1%)</f>
        <v>400</v>
      </c>
      <c r="F18739" s="2">
        <v>2</v>
      </c>
      <c r="G18739" s="2"/>
    </row>
    <row r="18740" spans="1:26" customHeight="1" ht="35" hidden="true" outlineLevel="3">
      <c r="A18740" s="5" t="s">
        <v>36272</v>
      </c>
      <c r="B18740" s="5"/>
      <c r="C18740" s="5"/>
      <c r="D18740" s="5"/>
      <c r="E18740" s="5"/>
      <c r="F18740" s="5"/>
      <c r="G18740" s="5"/>
    </row>
    <row r="18741" spans="1:26" customHeight="1" ht="18" hidden="true" outlineLevel="3">
      <c r="A18741" s="2" t="s">
        <v>36273</v>
      </c>
      <c r="B18741" s="3" t="s">
        <v>36274</v>
      </c>
      <c r="C18741" s="2"/>
      <c r="D18741" s="2" t="s">
        <v>16</v>
      </c>
      <c r="E18741" s="4">
        <f>60.00*(1-Z1%)</f>
        <v>60</v>
      </c>
      <c r="F18741" s="2">
        <v>3</v>
      </c>
      <c r="G18741" s="2"/>
    </row>
    <row r="18742" spans="1:26" customHeight="1" ht="36" hidden="true" outlineLevel="3">
      <c r="A18742" s="2" t="s">
        <v>36275</v>
      </c>
      <c r="B18742" s="3" t="s">
        <v>36276</v>
      </c>
      <c r="C18742" s="2"/>
      <c r="D18742" s="2" t="s">
        <v>16</v>
      </c>
      <c r="E18742" s="4">
        <f>230.00*(1-Z1%)</f>
        <v>230</v>
      </c>
      <c r="F18742" s="2">
        <v>1</v>
      </c>
      <c r="G18742" s="2"/>
    </row>
    <row r="18743" spans="1:26" customHeight="1" ht="18" hidden="true" outlineLevel="3">
      <c r="A18743" s="2" t="s">
        <v>36277</v>
      </c>
      <c r="B18743" s="3" t="s">
        <v>36278</v>
      </c>
      <c r="C18743" s="2"/>
      <c r="D18743" s="2" t="s">
        <v>16</v>
      </c>
      <c r="E18743" s="4">
        <f>10.00*(1-Z1%)</f>
        <v>10</v>
      </c>
      <c r="F18743" s="2">
        <v>9</v>
      </c>
      <c r="G18743" s="2"/>
    </row>
    <row r="18744" spans="1:26" customHeight="1" ht="18" hidden="true" outlineLevel="3">
      <c r="A18744" s="2" t="s">
        <v>36279</v>
      </c>
      <c r="B18744" s="3" t="s">
        <v>36280</v>
      </c>
      <c r="C18744" s="2"/>
      <c r="D18744" s="2" t="s">
        <v>16</v>
      </c>
      <c r="E18744" s="4">
        <f>5.00*(1-Z1%)</f>
        <v>5</v>
      </c>
      <c r="F18744" s="2">
        <v>7</v>
      </c>
      <c r="G18744" s="2"/>
    </row>
    <row r="18745" spans="1:26" customHeight="1" ht="18" hidden="true" outlineLevel="3">
      <c r="A18745" s="2" t="s">
        <v>36281</v>
      </c>
      <c r="B18745" s="3" t="s">
        <v>36282</v>
      </c>
      <c r="C18745" s="2"/>
      <c r="D18745" s="2" t="s">
        <v>16</v>
      </c>
      <c r="E18745" s="4">
        <f>10.00*(1-Z1%)</f>
        <v>10</v>
      </c>
      <c r="F18745" s="2">
        <v>7</v>
      </c>
      <c r="G18745" s="2"/>
    </row>
    <row r="18746" spans="1:26" customHeight="1" ht="18" hidden="true" outlineLevel="3">
      <c r="A18746" s="2" t="s">
        <v>36283</v>
      </c>
      <c r="B18746" s="3" t="s">
        <v>36284</v>
      </c>
      <c r="C18746" s="2"/>
      <c r="D18746" s="2" t="s">
        <v>16</v>
      </c>
      <c r="E18746" s="4">
        <f>8.00*(1-Z1%)</f>
        <v>8</v>
      </c>
      <c r="F18746" s="2">
        <v>4</v>
      </c>
      <c r="G18746" s="2"/>
    </row>
    <row r="18747" spans="1:26" customHeight="1" ht="18" hidden="true" outlineLevel="3">
      <c r="A18747" s="2" t="s">
        <v>36285</v>
      </c>
      <c r="B18747" s="3" t="s">
        <v>36286</v>
      </c>
      <c r="C18747" s="2"/>
      <c r="D18747" s="2" t="s">
        <v>16</v>
      </c>
      <c r="E18747" s="4">
        <f>15.00*(1-Z1%)</f>
        <v>15</v>
      </c>
      <c r="F18747" s="2">
        <v>5</v>
      </c>
      <c r="G18747" s="2"/>
    </row>
    <row r="18748" spans="1:26" customHeight="1" ht="18" hidden="true" outlineLevel="3">
      <c r="A18748" s="2" t="s">
        <v>36287</v>
      </c>
      <c r="B18748" s="3" t="s">
        <v>36288</v>
      </c>
      <c r="C18748" s="2"/>
      <c r="D18748" s="2" t="s">
        <v>16</v>
      </c>
      <c r="E18748" s="4">
        <f>15.00*(1-Z1%)</f>
        <v>15</v>
      </c>
      <c r="F18748" s="2">
        <v>7</v>
      </c>
      <c r="G18748" s="2"/>
    </row>
    <row r="18749" spans="1:26" customHeight="1" ht="18" hidden="true" outlineLevel="3">
      <c r="A18749" s="2" t="s">
        <v>36289</v>
      </c>
      <c r="B18749" s="3" t="s">
        <v>36290</v>
      </c>
      <c r="C18749" s="2"/>
      <c r="D18749" s="2" t="s">
        <v>16</v>
      </c>
      <c r="E18749" s="4">
        <f>15.00*(1-Z1%)</f>
        <v>15</v>
      </c>
      <c r="F18749" s="2">
        <v>11</v>
      </c>
      <c r="G18749" s="2"/>
    </row>
    <row r="18750" spans="1:26" customHeight="1" ht="18" hidden="true" outlineLevel="3">
      <c r="A18750" s="2" t="s">
        <v>36291</v>
      </c>
      <c r="B18750" s="3" t="s">
        <v>36292</v>
      </c>
      <c r="C18750" s="2"/>
      <c r="D18750" s="2" t="s">
        <v>16</v>
      </c>
      <c r="E18750" s="4">
        <f>20.00*(1-Z1%)</f>
        <v>20</v>
      </c>
      <c r="F18750" s="2">
        <v>9</v>
      </c>
      <c r="G18750" s="2"/>
    </row>
    <row r="18751" spans="1:26" customHeight="1" ht="18" hidden="true" outlineLevel="3">
      <c r="A18751" s="2" t="s">
        <v>36293</v>
      </c>
      <c r="B18751" s="3" t="s">
        <v>36294</v>
      </c>
      <c r="C18751" s="2"/>
      <c r="D18751" s="2" t="s">
        <v>16</v>
      </c>
      <c r="E18751" s="4">
        <f>20.00*(1-Z1%)</f>
        <v>20</v>
      </c>
      <c r="F18751" s="2">
        <v>7</v>
      </c>
      <c r="G18751" s="2"/>
    </row>
    <row r="18752" spans="1:26" customHeight="1" ht="18" hidden="true" outlineLevel="3">
      <c r="A18752" s="2" t="s">
        <v>36295</v>
      </c>
      <c r="B18752" s="3" t="s">
        <v>36296</v>
      </c>
      <c r="C18752" s="2"/>
      <c r="D18752" s="2" t="s">
        <v>16</v>
      </c>
      <c r="E18752" s="4">
        <f>25.00*(1-Z1%)</f>
        <v>25</v>
      </c>
      <c r="F18752" s="2">
        <v>8</v>
      </c>
      <c r="G18752" s="2"/>
    </row>
    <row r="18753" spans="1:26" customHeight="1" ht="18" hidden="true" outlineLevel="3">
      <c r="A18753" s="2" t="s">
        <v>36297</v>
      </c>
      <c r="B18753" s="3" t="s">
        <v>36298</v>
      </c>
      <c r="C18753" s="2"/>
      <c r="D18753" s="2" t="s">
        <v>16</v>
      </c>
      <c r="E18753" s="4">
        <f>25.00*(1-Z1%)</f>
        <v>25</v>
      </c>
      <c r="F18753" s="2">
        <v>6</v>
      </c>
      <c r="G18753" s="2"/>
    </row>
    <row r="18754" spans="1:26" customHeight="1" ht="18" hidden="true" outlineLevel="3">
      <c r="A18754" s="2" t="s">
        <v>36299</v>
      </c>
      <c r="B18754" s="3" t="s">
        <v>36300</v>
      </c>
      <c r="C18754" s="2"/>
      <c r="D18754" s="2" t="s">
        <v>16</v>
      </c>
      <c r="E18754" s="4">
        <f>40.00*(1-Z1%)</f>
        <v>40</v>
      </c>
      <c r="F18754" s="2">
        <v>6</v>
      </c>
      <c r="G18754" s="2"/>
    </row>
    <row r="18755" spans="1:26" customHeight="1" ht="18" hidden="true" outlineLevel="3">
      <c r="A18755" s="2" t="s">
        <v>36301</v>
      </c>
      <c r="B18755" s="3" t="s">
        <v>36302</v>
      </c>
      <c r="C18755" s="2"/>
      <c r="D18755" s="2" t="s">
        <v>16</v>
      </c>
      <c r="E18755" s="4">
        <f>40.00*(1-Z1%)</f>
        <v>40</v>
      </c>
      <c r="F18755" s="2">
        <v>8</v>
      </c>
      <c r="G18755" s="2"/>
    </row>
    <row r="18756" spans="1:26" customHeight="1" ht="18" hidden="true" outlineLevel="3">
      <c r="A18756" s="2" t="s">
        <v>36303</v>
      </c>
      <c r="B18756" s="3" t="s">
        <v>36304</v>
      </c>
      <c r="C18756" s="2"/>
      <c r="D18756" s="2" t="s">
        <v>16</v>
      </c>
      <c r="E18756" s="4">
        <f>50.00*(1-Z1%)</f>
        <v>50</v>
      </c>
      <c r="F18756" s="2">
        <v>2</v>
      </c>
      <c r="G18756" s="2"/>
    </row>
    <row r="18757" spans="1:26" customHeight="1" ht="18" hidden="true" outlineLevel="3">
      <c r="A18757" s="2" t="s">
        <v>36305</v>
      </c>
      <c r="B18757" s="3" t="s">
        <v>36306</v>
      </c>
      <c r="C18757" s="2"/>
      <c r="D18757" s="2" t="s">
        <v>16</v>
      </c>
      <c r="E18757" s="4">
        <f>50.00*(1-Z1%)</f>
        <v>50</v>
      </c>
      <c r="F18757" s="2">
        <v>13</v>
      </c>
      <c r="G18757" s="2"/>
    </row>
    <row r="18758" spans="1:26" customHeight="1" ht="18" hidden="true" outlineLevel="3">
      <c r="A18758" s="2" t="s">
        <v>36307</v>
      </c>
      <c r="B18758" s="3" t="s">
        <v>36308</v>
      </c>
      <c r="C18758" s="2"/>
      <c r="D18758" s="2" t="s">
        <v>16</v>
      </c>
      <c r="E18758" s="4">
        <f>60.00*(1-Z1%)</f>
        <v>60</v>
      </c>
      <c r="F18758" s="2">
        <v>4</v>
      </c>
      <c r="G18758" s="2"/>
    </row>
    <row r="18759" spans="1:26" customHeight="1" ht="18" hidden="true" outlineLevel="3">
      <c r="A18759" s="2" t="s">
        <v>36309</v>
      </c>
      <c r="B18759" s="3" t="s">
        <v>36310</v>
      </c>
      <c r="C18759" s="2"/>
      <c r="D18759" s="2" t="s">
        <v>16</v>
      </c>
      <c r="E18759" s="4">
        <f>70.00*(1-Z1%)</f>
        <v>70</v>
      </c>
      <c r="F18759" s="2">
        <v>12</v>
      </c>
      <c r="G18759" s="2"/>
    </row>
    <row r="18760" spans="1:26" customHeight="1" ht="35" hidden="true" outlineLevel="3">
      <c r="A18760" s="5" t="s">
        <v>36311</v>
      </c>
      <c r="B18760" s="5"/>
      <c r="C18760" s="5"/>
      <c r="D18760" s="5"/>
      <c r="E18760" s="5"/>
      <c r="F18760" s="5"/>
      <c r="G18760" s="5"/>
    </row>
    <row r="18761" spans="1:26" customHeight="1" ht="18" hidden="true" outlineLevel="3">
      <c r="A18761" s="2" t="s">
        <v>36312</v>
      </c>
      <c r="B18761" s="3" t="s">
        <v>36313</v>
      </c>
      <c r="C18761" s="2"/>
      <c r="D18761" s="2" t="s">
        <v>16</v>
      </c>
      <c r="E18761" s="4">
        <f>1490.00*(1-Z1%)</f>
        <v>1490</v>
      </c>
      <c r="F18761" s="2">
        <v>1</v>
      </c>
      <c r="G18761" s="2"/>
    </row>
    <row r="18762" spans="1:26" customHeight="1" ht="18" hidden="true" outlineLevel="3">
      <c r="A18762" s="2" t="s">
        <v>36314</v>
      </c>
      <c r="B18762" s="3" t="s">
        <v>36315</v>
      </c>
      <c r="C18762" s="2"/>
      <c r="D18762" s="2" t="s">
        <v>16</v>
      </c>
      <c r="E18762" s="4">
        <f>1400.00*(1-Z1%)</f>
        <v>1400</v>
      </c>
      <c r="F18762" s="2">
        <v>1</v>
      </c>
      <c r="G18762" s="2"/>
    </row>
    <row r="18763" spans="1:26" customHeight="1" ht="36" hidden="true" outlineLevel="3">
      <c r="A18763" s="2" t="s">
        <v>36316</v>
      </c>
      <c r="B18763" s="3" t="s">
        <v>36317</v>
      </c>
      <c r="C18763" s="2"/>
      <c r="D18763" s="2" t="s">
        <v>16</v>
      </c>
      <c r="E18763" s="4">
        <f>880.00*(1-Z1%)</f>
        <v>880</v>
      </c>
      <c r="F18763" s="2">
        <v>1</v>
      </c>
      <c r="G18763" s="2"/>
    </row>
    <row r="18764" spans="1:26" customHeight="1" ht="36" hidden="true" outlineLevel="3">
      <c r="A18764" s="2" t="s">
        <v>36318</v>
      </c>
      <c r="B18764" s="3" t="s">
        <v>36319</v>
      </c>
      <c r="C18764" s="2"/>
      <c r="D18764" s="2" t="s">
        <v>16</v>
      </c>
      <c r="E18764" s="4">
        <f>950.00*(1-Z1%)</f>
        <v>950</v>
      </c>
      <c r="F18764" s="2">
        <v>1</v>
      </c>
      <c r="G18764" s="2"/>
    </row>
    <row r="18765" spans="1:26" customHeight="1" ht="36" hidden="true" outlineLevel="3">
      <c r="A18765" s="2" t="s">
        <v>36320</v>
      </c>
      <c r="B18765" s="3" t="s">
        <v>36321</v>
      </c>
      <c r="C18765" s="2"/>
      <c r="D18765" s="2" t="s">
        <v>16</v>
      </c>
      <c r="E18765" s="4">
        <f>1200.00*(1-Z1%)</f>
        <v>1200</v>
      </c>
      <c r="F18765" s="2">
        <v>4</v>
      </c>
      <c r="G18765" s="2"/>
    </row>
    <row r="18766" spans="1:26" customHeight="1" ht="36" hidden="true" outlineLevel="3">
      <c r="A18766" s="2" t="s">
        <v>36322</v>
      </c>
      <c r="B18766" s="3" t="s">
        <v>36323</v>
      </c>
      <c r="C18766" s="2"/>
      <c r="D18766" s="2" t="s">
        <v>16</v>
      </c>
      <c r="E18766" s="4">
        <f>4250.00*(1-Z1%)</f>
        <v>4250</v>
      </c>
      <c r="F18766" s="2">
        <v>2</v>
      </c>
      <c r="G18766" s="2"/>
    </row>
    <row r="18767" spans="1:26" customHeight="1" ht="36" hidden="true" outlineLevel="3">
      <c r="A18767" s="2" t="s">
        <v>36324</v>
      </c>
      <c r="B18767" s="3" t="s">
        <v>36325</v>
      </c>
      <c r="C18767" s="2"/>
      <c r="D18767" s="2" t="s">
        <v>16</v>
      </c>
      <c r="E18767" s="4">
        <f>3850.00*(1-Z1%)</f>
        <v>3850</v>
      </c>
      <c r="F18767" s="2">
        <v>1</v>
      </c>
      <c r="G18767" s="2"/>
    </row>
    <row r="18768" spans="1:26" customHeight="1" ht="36" hidden="true" outlineLevel="3">
      <c r="A18768" s="2" t="s">
        <v>36326</v>
      </c>
      <c r="B18768" s="3" t="s">
        <v>36327</v>
      </c>
      <c r="C18768" s="2"/>
      <c r="D18768" s="2" t="s">
        <v>16</v>
      </c>
      <c r="E18768" s="4">
        <f>1390.00*(1-Z1%)</f>
        <v>1390</v>
      </c>
      <c r="F18768" s="2">
        <v>2</v>
      </c>
      <c r="G18768" s="2"/>
    </row>
    <row r="18769" spans="1:26" customHeight="1" ht="36" hidden="true" outlineLevel="3">
      <c r="A18769" s="2" t="s">
        <v>36328</v>
      </c>
      <c r="B18769" s="3" t="s">
        <v>36329</v>
      </c>
      <c r="C18769" s="2"/>
      <c r="D18769" s="2" t="s">
        <v>16</v>
      </c>
      <c r="E18769" s="4">
        <f>1990.00*(1-Z1%)</f>
        <v>1990</v>
      </c>
      <c r="F18769" s="2">
        <v>1</v>
      </c>
      <c r="G18769" s="2"/>
    </row>
    <row r="18770" spans="1:26" customHeight="1" ht="36" hidden="true" outlineLevel="3">
      <c r="A18770" s="2" t="s">
        <v>36330</v>
      </c>
      <c r="B18770" s="3" t="s">
        <v>36331</v>
      </c>
      <c r="C18770" s="2"/>
      <c r="D18770" s="2" t="s">
        <v>16</v>
      </c>
      <c r="E18770" s="4">
        <f>2390.00*(1-Z1%)</f>
        <v>2390</v>
      </c>
      <c r="F18770" s="2">
        <v>1</v>
      </c>
      <c r="G18770" s="2"/>
    </row>
    <row r="18771" spans="1:26" customHeight="1" ht="36" hidden="true" outlineLevel="3">
      <c r="A18771" s="2" t="s">
        <v>36332</v>
      </c>
      <c r="B18771" s="3" t="s">
        <v>36333</v>
      </c>
      <c r="C18771" s="2"/>
      <c r="D18771" s="2" t="s">
        <v>16</v>
      </c>
      <c r="E18771" s="4">
        <f>2300.00*(1-Z1%)</f>
        <v>2300</v>
      </c>
      <c r="F18771" s="2">
        <v>1</v>
      </c>
      <c r="G18771" s="2"/>
    </row>
    <row r="18772" spans="1:26" customHeight="1" ht="18" hidden="true" outlineLevel="3">
      <c r="A18772" s="2" t="s">
        <v>36334</v>
      </c>
      <c r="B18772" s="3" t="s">
        <v>36335</v>
      </c>
      <c r="C18772" s="2"/>
      <c r="D18772" s="2" t="s">
        <v>16</v>
      </c>
      <c r="E18772" s="4">
        <f>1200.00*(1-Z1%)</f>
        <v>1200</v>
      </c>
      <c r="F18772" s="2">
        <v>1</v>
      </c>
      <c r="G18772" s="2"/>
    </row>
    <row r="18773" spans="1:26" customHeight="1" ht="18" hidden="true" outlineLevel="3">
      <c r="A18773" s="2" t="s">
        <v>36336</v>
      </c>
      <c r="B18773" s="3" t="s">
        <v>36337</v>
      </c>
      <c r="C18773" s="2"/>
      <c r="D18773" s="2" t="s">
        <v>16</v>
      </c>
      <c r="E18773" s="4">
        <f>1100.00*(1-Z1%)</f>
        <v>1100</v>
      </c>
      <c r="F18773" s="2">
        <v>1</v>
      </c>
      <c r="G18773" s="2"/>
    </row>
    <row r="18774" spans="1:26" customHeight="1" ht="18" hidden="true" outlineLevel="3">
      <c r="A18774" s="2" t="s">
        <v>36338</v>
      </c>
      <c r="B18774" s="3" t="s">
        <v>36339</v>
      </c>
      <c r="C18774" s="2"/>
      <c r="D18774" s="2" t="s">
        <v>16</v>
      </c>
      <c r="E18774" s="4">
        <f>1790.00*(1-Z1%)</f>
        <v>1790</v>
      </c>
      <c r="F18774" s="2">
        <v>1</v>
      </c>
      <c r="G18774" s="2"/>
    </row>
    <row r="18775" spans="1:26" customHeight="1" ht="18" hidden="true" outlineLevel="3">
      <c r="A18775" s="2" t="s">
        <v>36340</v>
      </c>
      <c r="B18775" s="3" t="s">
        <v>36341</v>
      </c>
      <c r="C18775" s="2"/>
      <c r="D18775" s="2" t="s">
        <v>16</v>
      </c>
      <c r="E18775" s="4">
        <f>1210.00*(1-Z1%)</f>
        <v>1210</v>
      </c>
      <c r="F18775" s="2">
        <v>1</v>
      </c>
      <c r="G18775" s="2"/>
    </row>
    <row r="18776" spans="1:26" customHeight="1" ht="35" hidden="true" outlineLevel="3">
      <c r="A18776" s="5" t="s">
        <v>36342</v>
      </c>
      <c r="B18776" s="5"/>
      <c r="C18776" s="5"/>
      <c r="D18776" s="5"/>
      <c r="E18776" s="5"/>
      <c r="F18776" s="5"/>
      <c r="G18776" s="5"/>
    </row>
    <row r="18777" spans="1:26" customHeight="1" ht="18" hidden="true" outlineLevel="3">
      <c r="A18777" s="2" t="s">
        <v>36343</v>
      </c>
      <c r="B18777" s="3" t="s">
        <v>36344</v>
      </c>
      <c r="C18777" s="2"/>
      <c r="D18777" s="2" t="s">
        <v>16</v>
      </c>
      <c r="E18777" s="4">
        <f>180.00*(1-Z1%)</f>
        <v>180</v>
      </c>
      <c r="F18777" s="2">
        <v>1</v>
      </c>
      <c r="G18777" s="2"/>
    </row>
    <row r="18778" spans="1:26" customHeight="1" ht="18" hidden="true" outlineLevel="3">
      <c r="A18778" s="2" t="s">
        <v>36345</v>
      </c>
      <c r="B18778" s="3" t="s">
        <v>36346</v>
      </c>
      <c r="C18778" s="2"/>
      <c r="D18778" s="2" t="s">
        <v>16</v>
      </c>
      <c r="E18778" s="4">
        <f>2100.00*(1-Z1%)</f>
        <v>2100</v>
      </c>
      <c r="F18778" s="2">
        <v>1</v>
      </c>
      <c r="G18778" s="2"/>
    </row>
    <row r="18779" spans="1:26" customHeight="1" ht="36" hidden="true" outlineLevel="3">
      <c r="A18779" s="2" t="s">
        <v>36347</v>
      </c>
      <c r="B18779" s="3" t="s">
        <v>36348</v>
      </c>
      <c r="C18779" s="2"/>
      <c r="D18779" s="2" t="s">
        <v>16</v>
      </c>
      <c r="E18779" s="4">
        <f>490.00*(1-Z1%)</f>
        <v>490</v>
      </c>
      <c r="F18779" s="2">
        <v>1</v>
      </c>
      <c r="G18779" s="2"/>
    </row>
    <row r="18780" spans="1:26" customHeight="1" ht="18" hidden="true" outlineLevel="3">
      <c r="A18780" s="2" t="s">
        <v>36349</v>
      </c>
      <c r="B18780" s="3" t="s">
        <v>36350</v>
      </c>
      <c r="C18780" s="2"/>
      <c r="D18780" s="2" t="s">
        <v>16</v>
      </c>
      <c r="E18780" s="4">
        <f>175.00*(1-Z1%)</f>
        <v>175</v>
      </c>
      <c r="F18780" s="2">
        <v>2</v>
      </c>
      <c r="G18780" s="2"/>
    </row>
    <row r="18781" spans="1:26" customHeight="1" ht="18" hidden="true" outlineLevel="3">
      <c r="A18781" s="2" t="s">
        <v>36351</v>
      </c>
      <c r="B18781" s="3" t="s">
        <v>36352</v>
      </c>
      <c r="C18781" s="2"/>
      <c r="D18781" s="2" t="s">
        <v>16</v>
      </c>
      <c r="E18781" s="4">
        <f>240.00*(1-Z1%)</f>
        <v>240</v>
      </c>
      <c r="F18781" s="2">
        <v>1</v>
      </c>
      <c r="G18781" s="2"/>
    </row>
    <row r="18782" spans="1:26" customHeight="1" ht="36" hidden="true" outlineLevel="3">
      <c r="A18782" s="2" t="s">
        <v>36353</v>
      </c>
      <c r="B18782" s="3" t="s">
        <v>36354</v>
      </c>
      <c r="C18782" s="2"/>
      <c r="D18782" s="2" t="s">
        <v>16</v>
      </c>
      <c r="E18782" s="4">
        <f>430.00*(1-Z1%)</f>
        <v>430</v>
      </c>
      <c r="F18782" s="2">
        <v>1</v>
      </c>
      <c r="G18782" s="2"/>
    </row>
    <row r="18783" spans="1:26" customHeight="1" ht="18" hidden="true" outlineLevel="3">
      <c r="A18783" s="2" t="s">
        <v>36355</v>
      </c>
      <c r="B18783" s="3" t="s">
        <v>36356</v>
      </c>
      <c r="C18783" s="2"/>
      <c r="D18783" s="2" t="s">
        <v>16</v>
      </c>
      <c r="E18783" s="4">
        <f>800.00*(1-Z1%)</f>
        <v>800</v>
      </c>
      <c r="F18783" s="2">
        <v>1</v>
      </c>
      <c r="G18783" s="2"/>
    </row>
    <row r="18784" spans="1:26" customHeight="1" ht="18" hidden="true" outlineLevel="3">
      <c r="A18784" s="2" t="s">
        <v>36357</v>
      </c>
      <c r="B18784" s="3" t="s">
        <v>36358</v>
      </c>
      <c r="C18784" s="2"/>
      <c r="D18784" s="2" t="s">
        <v>16</v>
      </c>
      <c r="E18784" s="4">
        <f>1650.00*(1-Z1%)</f>
        <v>1650</v>
      </c>
      <c r="F18784" s="2">
        <v>2</v>
      </c>
      <c r="G18784" s="2"/>
    </row>
    <row r="18785" spans="1:26" customHeight="1" ht="18" hidden="true" outlineLevel="3">
      <c r="A18785" s="2" t="s">
        <v>36359</v>
      </c>
      <c r="B18785" s="3" t="s">
        <v>36360</v>
      </c>
      <c r="C18785" s="2"/>
      <c r="D18785" s="2" t="s">
        <v>16</v>
      </c>
      <c r="E18785" s="4">
        <f>1650.00*(1-Z1%)</f>
        <v>1650</v>
      </c>
      <c r="F18785" s="2">
        <v>2</v>
      </c>
      <c r="G18785" s="2"/>
    </row>
    <row r="18786" spans="1:26" customHeight="1" ht="35" hidden="true" outlineLevel="3">
      <c r="A18786" s="5" t="s">
        <v>36361</v>
      </c>
      <c r="B18786" s="5"/>
      <c r="C18786" s="5"/>
      <c r="D18786" s="5"/>
      <c r="E18786" s="5"/>
      <c r="F18786" s="5"/>
      <c r="G18786" s="5"/>
    </row>
    <row r="18787" spans="1:26" customHeight="1" ht="36" hidden="true" outlineLevel="3">
      <c r="A18787" s="2" t="s">
        <v>36362</v>
      </c>
      <c r="B18787" s="3" t="s">
        <v>36363</v>
      </c>
      <c r="C18787" s="2"/>
      <c r="D18787" s="2" t="s">
        <v>16</v>
      </c>
      <c r="E18787" s="4">
        <f>200.00*(1-Z1%)</f>
        <v>200</v>
      </c>
      <c r="F18787" s="2">
        <v>2</v>
      </c>
      <c r="G18787" s="2"/>
    </row>
    <row r="18788" spans="1:26" customHeight="1" ht="18" hidden="true" outlineLevel="3">
      <c r="A18788" s="2" t="s">
        <v>36364</v>
      </c>
      <c r="B18788" s="3" t="s">
        <v>36365</v>
      </c>
      <c r="C18788" s="2"/>
      <c r="D18788" s="2" t="s">
        <v>16</v>
      </c>
      <c r="E18788" s="4">
        <f>1730.00*(1-Z1%)</f>
        <v>1730</v>
      </c>
      <c r="F18788" s="2">
        <v>1</v>
      </c>
      <c r="G18788" s="2"/>
    </row>
    <row r="18789" spans="1:26" customHeight="1" ht="18" hidden="true" outlineLevel="3">
      <c r="A18789" s="2" t="s">
        <v>36366</v>
      </c>
      <c r="B18789" s="3" t="s">
        <v>36367</v>
      </c>
      <c r="C18789" s="2"/>
      <c r="D18789" s="2" t="s">
        <v>16</v>
      </c>
      <c r="E18789" s="4">
        <f>2490.00*(1-Z1%)</f>
        <v>2490</v>
      </c>
      <c r="F18789" s="2">
        <v>1</v>
      </c>
      <c r="G18789" s="2"/>
    </row>
    <row r="18790" spans="1:26" customHeight="1" ht="36" hidden="true" outlineLevel="3">
      <c r="A18790" s="2" t="s">
        <v>36368</v>
      </c>
      <c r="B18790" s="3" t="s">
        <v>36369</v>
      </c>
      <c r="C18790" s="2"/>
      <c r="D18790" s="2" t="s">
        <v>16</v>
      </c>
      <c r="E18790" s="4">
        <f>2050.00*(1-Z1%)</f>
        <v>2050</v>
      </c>
      <c r="F18790" s="2">
        <v>1</v>
      </c>
      <c r="G18790" s="2"/>
    </row>
    <row r="18791" spans="1:26" customHeight="1" ht="36" hidden="true" outlineLevel="3">
      <c r="A18791" s="2" t="s">
        <v>36370</v>
      </c>
      <c r="B18791" s="3" t="s">
        <v>36371</v>
      </c>
      <c r="C18791" s="2"/>
      <c r="D18791" s="2" t="s">
        <v>16</v>
      </c>
      <c r="E18791" s="4">
        <f>2150.00*(1-Z1%)</f>
        <v>2150</v>
      </c>
      <c r="F18791" s="2">
        <v>1</v>
      </c>
      <c r="G18791" s="2"/>
    </row>
    <row r="18792" spans="1:26" customHeight="1" ht="36" hidden="true" outlineLevel="3">
      <c r="A18792" s="2" t="s">
        <v>36372</v>
      </c>
      <c r="B18792" s="3" t="s">
        <v>36373</v>
      </c>
      <c r="C18792" s="2"/>
      <c r="D18792" s="2" t="s">
        <v>16</v>
      </c>
      <c r="E18792" s="4">
        <f>2590.00*(1-Z1%)</f>
        <v>2590</v>
      </c>
      <c r="F18792" s="2">
        <v>1</v>
      </c>
      <c r="G18792" s="2"/>
    </row>
    <row r="18793" spans="1:26" customHeight="1" ht="36" hidden="true" outlineLevel="3">
      <c r="A18793" s="2" t="s">
        <v>36374</v>
      </c>
      <c r="B18793" s="3" t="s">
        <v>36375</v>
      </c>
      <c r="C18793" s="2"/>
      <c r="D18793" s="2" t="s">
        <v>16</v>
      </c>
      <c r="E18793" s="4">
        <f>3020.00*(1-Z1%)</f>
        <v>3020</v>
      </c>
      <c r="F18793" s="2">
        <v>1</v>
      </c>
      <c r="G18793" s="2"/>
    </row>
    <row r="18794" spans="1:26" customHeight="1" ht="36" hidden="true" outlineLevel="3">
      <c r="A18794" s="2" t="s">
        <v>36376</v>
      </c>
      <c r="B18794" s="3" t="s">
        <v>36377</v>
      </c>
      <c r="C18794" s="2"/>
      <c r="D18794" s="2" t="s">
        <v>16</v>
      </c>
      <c r="E18794" s="4">
        <f>700.00*(1-Z1%)</f>
        <v>700</v>
      </c>
      <c r="F18794" s="2">
        <v>1</v>
      </c>
      <c r="G18794" s="2"/>
    </row>
    <row r="18795" spans="1:26" customHeight="1" ht="36" hidden="true" outlineLevel="3">
      <c r="A18795" s="2" t="s">
        <v>36378</v>
      </c>
      <c r="B18795" s="3" t="s">
        <v>36379</v>
      </c>
      <c r="C18795" s="2"/>
      <c r="D18795" s="2" t="s">
        <v>16</v>
      </c>
      <c r="E18795" s="4">
        <f>490.00*(1-Z1%)</f>
        <v>490</v>
      </c>
      <c r="F18795" s="2">
        <v>1</v>
      </c>
      <c r="G18795" s="2"/>
    </row>
    <row r="18796" spans="1:26" customHeight="1" ht="36" hidden="true" outlineLevel="3">
      <c r="A18796" s="2" t="s">
        <v>36380</v>
      </c>
      <c r="B18796" s="3" t="s">
        <v>36381</v>
      </c>
      <c r="C18796" s="2"/>
      <c r="D18796" s="2" t="s">
        <v>16</v>
      </c>
      <c r="E18796" s="4">
        <f>1270.00*(1-Z1%)</f>
        <v>1270</v>
      </c>
      <c r="F18796" s="2">
        <v>1</v>
      </c>
      <c r="G18796" s="2"/>
    </row>
    <row r="18797" spans="1:26" customHeight="1" ht="36" hidden="true" outlineLevel="3">
      <c r="A18797" s="2" t="s">
        <v>36382</v>
      </c>
      <c r="B18797" s="3" t="s">
        <v>36383</v>
      </c>
      <c r="C18797" s="2"/>
      <c r="D18797" s="2" t="s">
        <v>16</v>
      </c>
      <c r="E18797" s="4">
        <f>1780.00*(1-Z1%)</f>
        <v>1780</v>
      </c>
      <c r="F18797" s="2">
        <v>3</v>
      </c>
      <c r="G18797" s="2"/>
    </row>
    <row r="18798" spans="1:26" customHeight="1" ht="18" hidden="true" outlineLevel="3">
      <c r="A18798" s="2" t="s">
        <v>36384</v>
      </c>
      <c r="B18798" s="3" t="s">
        <v>36385</v>
      </c>
      <c r="C18798" s="2"/>
      <c r="D18798" s="2" t="s">
        <v>16</v>
      </c>
      <c r="E18798" s="4">
        <f>990.00*(1-Z1%)</f>
        <v>990</v>
      </c>
      <c r="F18798" s="2">
        <v>1</v>
      </c>
      <c r="G18798" s="2"/>
    </row>
    <row r="18799" spans="1:26" customHeight="1" ht="36" hidden="true" outlineLevel="3">
      <c r="A18799" s="2" t="s">
        <v>36386</v>
      </c>
      <c r="B18799" s="3" t="s">
        <v>36387</v>
      </c>
      <c r="C18799" s="2"/>
      <c r="D18799" s="2" t="s">
        <v>16</v>
      </c>
      <c r="E18799" s="4">
        <f>1190.00*(1-Z1%)</f>
        <v>1190</v>
      </c>
      <c r="F18799" s="2">
        <v>1</v>
      </c>
      <c r="G18799" s="2"/>
    </row>
    <row r="18800" spans="1:26" customHeight="1" ht="35" hidden="true" outlineLevel="3">
      <c r="A18800" s="5" t="s">
        <v>36388</v>
      </c>
      <c r="B18800" s="5"/>
      <c r="C18800" s="5"/>
      <c r="D18800" s="5"/>
      <c r="E18800" s="5"/>
      <c r="F18800" s="5"/>
      <c r="G18800" s="5"/>
    </row>
    <row r="18801" spans="1:26" customHeight="1" ht="18" hidden="true" outlineLevel="3">
      <c r="A18801" s="2" t="s">
        <v>36389</v>
      </c>
      <c r="B18801" s="3" t="s">
        <v>36390</v>
      </c>
      <c r="C18801" s="2"/>
      <c r="D18801" s="2" t="s">
        <v>16</v>
      </c>
      <c r="E18801" s="4">
        <f>200.00*(1-Z1%)</f>
        <v>200</v>
      </c>
      <c r="F18801" s="2">
        <v>1</v>
      </c>
      <c r="G18801" s="2"/>
    </row>
    <row r="18802" spans="1:26" customHeight="1" ht="18" hidden="true" outlineLevel="3">
      <c r="A18802" s="2" t="s">
        <v>36391</v>
      </c>
      <c r="B18802" s="3" t="s">
        <v>36392</v>
      </c>
      <c r="C18802" s="2"/>
      <c r="D18802" s="2" t="s">
        <v>16</v>
      </c>
      <c r="E18802" s="4">
        <f>650.00*(1-Z1%)</f>
        <v>650</v>
      </c>
      <c r="F18802" s="2">
        <v>4</v>
      </c>
      <c r="G18802" s="2"/>
    </row>
    <row r="18803" spans="1:26" customHeight="1" ht="18" hidden="true" outlineLevel="3">
      <c r="A18803" s="2" t="s">
        <v>36393</v>
      </c>
      <c r="B18803" s="3" t="s">
        <v>36394</v>
      </c>
      <c r="C18803" s="2"/>
      <c r="D18803" s="2" t="s">
        <v>16</v>
      </c>
      <c r="E18803" s="4">
        <f>110.00*(1-Z1%)</f>
        <v>110</v>
      </c>
      <c r="F18803" s="2">
        <v>1</v>
      </c>
      <c r="G18803" s="2"/>
    </row>
    <row r="18804" spans="1:26" customHeight="1" ht="36" hidden="true" outlineLevel="3">
      <c r="A18804" s="2" t="s">
        <v>36395</v>
      </c>
      <c r="B18804" s="3" t="s">
        <v>36396</v>
      </c>
      <c r="C18804" s="2"/>
      <c r="D18804" s="2" t="s">
        <v>16</v>
      </c>
      <c r="E18804" s="4">
        <f>110.00*(1-Z1%)</f>
        <v>110</v>
      </c>
      <c r="F18804" s="2">
        <v>2</v>
      </c>
      <c r="G18804" s="2"/>
    </row>
    <row r="18805" spans="1:26" customHeight="1" ht="18" hidden="true" outlineLevel="3">
      <c r="A18805" s="2" t="s">
        <v>36397</v>
      </c>
      <c r="B18805" s="3" t="s">
        <v>36398</v>
      </c>
      <c r="C18805" s="2"/>
      <c r="D18805" s="2" t="s">
        <v>16</v>
      </c>
      <c r="E18805" s="4">
        <f>170.00*(1-Z1%)</f>
        <v>170</v>
      </c>
      <c r="F18805" s="2">
        <v>1</v>
      </c>
      <c r="G18805" s="2"/>
    </row>
    <row r="18806" spans="1:26" customHeight="1" ht="18" hidden="true" outlineLevel="3">
      <c r="A18806" s="2" t="s">
        <v>36399</v>
      </c>
      <c r="B18806" s="3" t="s">
        <v>36400</v>
      </c>
      <c r="C18806" s="2"/>
      <c r="D18806" s="2" t="s">
        <v>16</v>
      </c>
      <c r="E18806" s="4">
        <f>170.00*(1-Z1%)</f>
        <v>170</v>
      </c>
      <c r="F18806" s="2">
        <v>4</v>
      </c>
      <c r="G18806" s="2"/>
    </row>
    <row r="18807" spans="1:26" customHeight="1" ht="18" hidden="true" outlineLevel="3">
      <c r="A18807" s="2" t="s">
        <v>36401</v>
      </c>
      <c r="B18807" s="3" t="s">
        <v>36402</v>
      </c>
      <c r="C18807" s="2"/>
      <c r="D18807" s="2" t="s">
        <v>16</v>
      </c>
      <c r="E18807" s="4">
        <f>170.00*(1-Z1%)</f>
        <v>170</v>
      </c>
      <c r="F18807" s="2">
        <v>4</v>
      </c>
      <c r="G18807" s="2"/>
    </row>
    <row r="18808" spans="1:26" customHeight="1" ht="18" hidden="true" outlineLevel="3">
      <c r="A18808" s="2" t="s">
        <v>36403</v>
      </c>
      <c r="B18808" s="3" t="s">
        <v>36404</v>
      </c>
      <c r="C18808" s="2"/>
      <c r="D18808" s="2" t="s">
        <v>16</v>
      </c>
      <c r="E18808" s="4">
        <f>170.00*(1-Z1%)</f>
        <v>170</v>
      </c>
      <c r="F18808" s="2">
        <v>2</v>
      </c>
      <c r="G18808" s="2"/>
    </row>
    <row r="18809" spans="1:26" customHeight="1" ht="35" hidden="true" outlineLevel="3">
      <c r="A18809" s="5" t="s">
        <v>36405</v>
      </c>
      <c r="B18809" s="5"/>
      <c r="C18809" s="5"/>
      <c r="D18809" s="5"/>
      <c r="E18809" s="5"/>
      <c r="F18809" s="5"/>
      <c r="G18809" s="5"/>
    </row>
    <row r="18810" spans="1:26" customHeight="1" ht="18" hidden="true" outlineLevel="3">
      <c r="A18810" s="2" t="s">
        <v>36406</v>
      </c>
      <c r="B18810" s="3" t="s">
        <v>36407</v>
      </c>
      <c r="C18810" s="2"/>
      <c r="D18810" s="2" t="s">
        <v>16</v>
      </c>
      <c r="E18810" s="4">
        <f>2290.00*(1-Z1%)</f>
        <v>2290</v>
      </c>
      <c r="F18810" s="2">
        <v>2</v>
      </c>
      <c r="G18810" s="2"/>
    </row>
    <row r="18811" spans="1:26" customHeight="1" ht="36" hidden="true" outlineLevel="3">
      <c r="A18811" s="2" t="s">
        <v>36408</v>
      </c>
      <c r="B18811" s="3" t="s">
        <v>36409</v>
      </c>
      <c r="C18811" s="2"/>
      <c r="D18811" s="2" t="s">
        <v>16</v>
      </c>
      <c r="E18811" s="4">
        <f>2590.00*(1-Z1%)</f>
        <v>2590</v>
      </c>
      <c r="F18811" s="2">
        <v>1</v>
      </c>
      <c r="G18811" s="2"/>
    </row>
    <row r="18812" spans="1:26" customHeight="1" ht="36" hidden="true" outlineLevel="3">
      <c r="A18812" s="2" t="s">
        <v>36410</v>
      </c>
      <c r="B18812" s="3" t="s">
        <v>36411</v>
      </c>
      <c r="C18812" s="2"/>
      <c r="D18812" s="2" t="s">
        <v>16</v>
      </c>
      <c r="E18812" s="4">
        <f>700.00*(1-Z1%)</f>
        <v>700</v>
      </c>
      <c r="F18812" s="2">
        <v>1</v>
      </c>
      <c r="G18812" s="2"/>
    </row>
    <row r="18813" spans="1:26" customHeight="1" ht="18" hidden="true" outlineLevel="3">
      <c r="A18813" s="2" t="s">
        <v>36412</v>
      </c>
      <c r="B18813" s="3" t="s">
        <v>36413</v>
      </c>
      <c r="C18813" s="2"/>
      <c r="D18813" s="2" t="s">
        <v>16</v>
      </c>
      <c r="E18813" s="4">
        <f>3290.00*(1-Z1%)</f>
        <v>3290</v>
      </c>
      <c r="F18813" s="2">
        <v>1</v>
      </c>
      <c r="G18813" s="2"/>
    </row>
    <row r="18814" spans="1:26" customHeight="1" ht="36" hidden="true" outlineLevel="3">
      <c r="A18814" s="2" t="s">
        <v>36414</v>
      </c>
      <c r="B18814" s="3" t="s">
        <v>36415</v>
      </c>
      <c r="C18814" s="2"/>
      <c r="D18814" s="2" t="s">
        <v>16</v>
      </c>
      <c r="E18814" s="4">
        <f>2050.00*(1-Z1%)</f>
        <v>2050</v>
      </c>
      <c r="F18814" s="2">
        <v>1</v>
      </c>
      <c r="G18814" s="2"/>
    </row>
    <row r="18815" spans="1:26" customHeight="1" ht="35" hidden="true" outlineLevel="3">
      <c r="A18815" s="5" t="s">
        <v>36416</v>
      </c>
      <c r="B18815" s="5"/>
      <c r="C18815" s="5"/>
      <c r="D18815" s="5"/>
      <c r="E18815" s="5"/>
      <c r="F18815" s="5"/>
      <c r="G18815" s="5"/>
    </row>
    <row r="18816" spans="1:26" customHeight="1" ht="18" hidden="true" outlineLevel="3">
      <c r="A18816" s="2" t="s">
        <v>36417</v>
      </c>
      <c r="B18816" s="3" t="s">
        <v>36418</v>
      </c>
      <c r="C18816" s="2"/>
      <c r="D18816" s="2" t="s">
        <v>16</v>
      </c>
      <c r="E18816" s="4">
        <f>2200.00*(1-Z1%)</f>
        <v>2200</v>
      </c>
      <c r="F18816" s="2">
        <v>1</v>
      </c>
      <c r="G18816" s="2"/>
    </row>
    <row r="18817" spans="1:26" customHeight="1" ht="18" hidden="true" outlineLevel="3">
      <c r="A18817" s="2" t="s">
        <v>36419</v>
      </c>
      <c r="B18817" s="3" t="s">
        <v>36420</v>
      </c>
      <c r="C18817" s="2"/>
      <c r="D18817" s="2" t="s">
        <v>16</v>
      </c>
      <c r="E18817" s="4">
        <f>1850.00*(1-Z1%)</f>
        <v>1850</v>
      </c>
      <c r="F18817" s="2">
        <v>1</v>
      </c>
      <c r="G18817" s="2"/>
    </row>
    <row r="18818" spans="1:26" customHeight="1" ht="18" hidden="true" outlineLevel="3">
      <c r="A18818" s="2" t="s">
        <v>36421</v>
      </c>
      <c r="B18818" s="3" t="s">
        <v>36422</v>
      </c>
      <c r="C18818" s="2"/>
      <c r="D18818" s="2" t="s">
        <v>16</v>
      </c>
      <c r="E18818" s="4">
        <f>3850.00*(1-Z1%)</f>
        <v>3850</v>
      </c>
      <c r="F18818" s="2">
        <v>1</v>
      </c>
      <c r="G18818" s="2"/>
    </row>
    <row r="18819" spans="1:26" customHeight="1" ht="18" hidden="true" outlineLevel="3">
      <c r="A18819" s="2" t="s">
        <v>36423</v>
      </c>
      <c r="B18819" s="3" t="s">
        <v>36424</v>
      </c>
      <c r="C18819" s="2"/>
      <c r="D18819" s="2" t="s">
        <v>16</v>
      </c>
      <c r="E18819" s="4">
        <f>4400.00*(1-Z1%)</f>
        <v>4400</v>
      </c>
      <c r="F18819" s="2">
        <v>1</v>
      </c>
      <c r="G18819" s="2"/>
    </row>
    <row r="18820" spans="1:26" customHeight="1" ht="18" hidden="true" outlineLevel="3">
      <c r="A18820" s="2" t="s">
        <v>36425</v>
      </c>
      <c r="B18820" s="3" t="s">
        <v>36426</v>
      </c>
      <c r="C18820" s="2"/>
      <c r="D18820" s="2" t="s">
        <v>16</v>
      </c>
      <c r="E18820" s="4">
        <f>3490.00*(1-Z1%)</f>
        <v>3490</v>
      </c>
      <c r="F18820" s="2">
        <v>1</v>
      </c>
      <c r="G18820" s="2"/>
    </row>
    <row r="18821" spans="1:26" customHeight="1" ht="18" hidden="true" outlineLevel="3">
      <c r="A18821" s="2" t="s">
        <v>36427</v>
      </c>
      <c r="B18821" s="3" t="s">
        <v>36428</v>
      </c>
      <c r="C18821" s="2"/>
      <c r="D18821" s="2" t="s">
        <v>16</v>
      </c>
      <c r="E18821" s="4">
        <f>4350.00*(1-Z1%)</f>
        <v>4350</v>
      </c>
      <c r="F18821" s="2">
        <v>1</v>
      </c>
      <c r="G18821" s="2"/>
    </row>
    <row r="18822" spans="1:26" customHeight="1" ht="18" hidden="true" outlineLevel="3">
      <c r="A18822" s="2" t="s">
        <v>36429</v>
      </c>
      <c r="B18822" s="3" t="s">
        <v>36430</v>
      </c>
      <c r="C18822" s="2"/>
      <c r="D18822" s="2" t="s">
        <v>16</v>
      </c>
      <c r="E18822" s="4">
        <f>1350.00*(1-Z1%)</f>
        <v>1350</v>
      </c>
      <c r="F18822" s="2">
        <v>1</v>
      </c>
      <c r="G18822" s="2"/>
    </row>
    <row r="18823" spans="1:26" customHeight="1" ht="35" hidden="true" outlineLevel="2">
      <c r="A18823" s="5" t="s">
        <v>36431</v>
      </c>
      <c r="B18823" s="5"/>
      <c r="C18823" s="5"/>
      <c r="D18823" s="5"/>
      <c r="E18823" s="5"/>
      <c r="F18823" s="5"/>
      <c r="G18823" s="5"/>
    </row>
    <row r="18824" spans="1:26" customHeight="1" ht="35" hidden="true" outlineLevel="3">
      <c r="A18824" s="5" t="s">
        <v>36432</v>
      </c>
      <c r="B18824" s="5"/>
      <c r="C18824" s="5"/>
      <c r="D18824" s="5"/>
      <c r="E18824" s="5"/>
      <c r="F18824" s="5"/>
      <c r="G18824" s="5"/>
    </row>
    <row r="18825" spans="1:26" customHeight="1" ht="18" hidden="true" outlineLevel="3">
      <c r="A18825" s="2" t="s">
        <v>36433</v>
      </c>
      <c r="B18825" s="3" t="s">
        <v>36434</v>
      </c>
      <c r="C18825" s="2"/>
      <c r="D18825" s="2" t="s">
        <v>16</v>
      </c>
      <c r="E18825" s="4">
        <f>620.00*(1-Z1%)</f>
        <v>620</v>
      </c>
      <c r="F18825" s="2">
        <v>3</v>
      </c>
      <c r="G18825" s="2"/>
    </row>
    <row r="18826" spans="1:26" customHeight="1" ht="36" hidden="true" outlineLevel="3">
      <c r="A18826" s="2" t="s">
        <v>36435</v>
      </c>
      <c r="B18826" s="3" t="s">
        <v>36436</v>
      </c>
      <c r="C18826" s="2"/>
      <c r="D18826" s="2" t="s">
        <v>16</v>
      </c>
      <c r="E18826" s="4">
        <f>650.00*(1-Z1%)</f>
        <v>650</v>
      </c>
      <c r="F18826" s="2">
        <v>3</v>
      </c>
      <c r="G18826" s="2"/>
    </row>
    <row r="18827" spans="1:26" customHeight="1" ht="36" hidden="true" outlineLevel="3">
      <c r="A18827" s="2" t="s">
        <v>36437</v>
      </c>
      <c r="B18827" s="3" t="s">
        <v>36438</v>
      </c>
      <c r="C18827" s="2"/>
      <c r="D18827" s="2" t="s">
        <v>16</v>
      </c>
      <c r="E18827" s="4">
        <f>750.00*(1-Z1%)</f>
        <v>750</v>
      </c>
      <c r="F18827" s="2">
        <v>2</v>
      </c>
      <c r="G18827" s="2"/>
    </row>
    <row r="18828" spans="1:26" customHeight="1" ht="35" hidden="true" outlineLevel="3">
      <c r="A18828" s="5" t="s">
        <v>36439</v>
      </c>
      <c r="B18828" s="5"/>
      <c r="C18828" s="5"/>
      <c r="D18828" s="5"/>
      <c r="E18828" s="5"/>
      <c r="F18828" s="5"/>
      <c r="G18828" s="5"/>
    </row>
    <row r="18829" spans="1:26" customHeight="1" ht="36" hidden="true" outlineLevel="3">
      <c r="A18829" s="2" t="s">
        <v>36440</v>
      </c>
      <c r="B18829" s="3" t="s">
        <v>36441</v>
      </c>
      <c r="C18829" s="2"/>
      <c r="D18829" s="2" t="s">
        <v>16</v>
      </c>
      <c r="E18829" s="4">
        <f>260.00*(1-Z1%)</f>
        <v>260</v>
      </c>
      <c r="F18829" s="2">
        <v>1</v>
      </c>
      <c r="G18829" s="2"/>
    </row>
    <row r="18830" spans="1:26" customHeight="1" ht="36" hidden="true" outlineLevel="3">
      <c r="A18830" s="2" t="s">
        <v>36442</v>
      </c>
      <c r="B18830" s="3" t="s">
        <v>36443</v>
      </c>
      <c r="C18830" s="2"/>
      <c r="D18830" s="2" t="s">
        <v>16</v>
      </c>
      <c r="E18830" s="4">
        <f>430.00*(1-Z1%)</f>
        <v>430</v>
      </c>
      <c r="F18830" s="2">
        <v>1</v>
      </c>
      <c r="G18830" s="2"/>
    </row>
    <row r="18831" spans="1:26" customHeight="1" ht="36" hidden="true" outlineLevel="3">
      <c r="A18831" s="2" t="s">
        <v>36444</v>
      </c>
      <c r="B18831" s="3" t="s">
        <v>36445</v>
      </c>
      <c r="C18831" s="2"/>
      <c r="D18831" s="2" t="s">
        <v>16</v>
      </c>
      <c r="E18831" s="4">
        <f>210.00*(1-Z1%)</f>
        <v>210</v>
      </c>
      <c r="F18831" s="2">
        <v>1</v>
      </c>
      <c r="G18831" s="2"/>
    </row>
    <row r="18832" spans="1:26" customHeight="1" ht="36" hidden="true" outlineLevel="3">
      <c r="A18832" s="2" t="s">
        <v>36446</v>
      </c>
      <c r="B18832" s="3" t="s">
        <v>36447</v>
      </c>
      <c r="C18832" s="2"/>
      <c r="D18832" s="2" t="s">
        <v>16</v>
      </c>
      <c r="E18832" s="4">
        <f>350.00*(1-Z1%)</f>
        <v>350</v>
      </c>
      <c r="F18832" s="2">
        <v>1</v>
      </c>
      <c r="G18832" s="2"/>
    </row>
    <row r="18833" spans="1:26" customHeight="1" ht="18" hidden="true" outlineLevel="3">
      <c r="A18833" s="2" t="s">
        <v>36448</v>
      </c>
      <c r="B18833" s="3" t="s">
        <v>36449</v>
      </c>
      <c r="C18833" s="2"/>
      <c r="D18833" s="2" t="s">
        <v>16</v>
      </c>
      <c r="E18833" s="4">
        <f>390.00*(1-Z1%)</f>
        <v>390</v>
      </c>
      <c r="F18833" s="2">
        <v>2</v>
      </c>
      <c r="G18833" s="2"/>
    </row>
    <row r="18834" spans="1:26" customHeight="1" ht="35" hidden="true" outlineLevel="2">
      <c r="A18834" s="5" t="s">
        <v>36450</v>
      </c>
      <c r="B18834" s="5"/>
      <c r="C18834" s="5"/>
      <c r="D18834" s="5"/>
      <c r="E18834" s="5"/>
      <c r="F18834" s="5"/>
      <c r="G18834" s="5"/>
    </row>
    <row r="18835" spans="1:26" customHeight="1" ht="36" hidden="true" outlineLevel="2">
      <c r="A18835" s="2" t="s">
        <v>36451</v>
      </c>
      <c r="B18835" s="3" t="s">
        <v>36452</v>
      </c>
      <c r="C18835" s="2"/>
      <c r="D18835" s="2" t="s">
        <v>16</v>
      </c>
      <c r="E18835" s="4">
        <f>2100.00*(1-Z1%)</f>
        <v>2100</v>
      </c>
      <c r="F18835" s="2">
        <v>1</v>
      </c>
      <c r="G18835" s="2"/>
    </row>
    <row r="18836" spans="1:26" customHeight="1" ht="36" hidden="true" outlineLevel="2">
      <c r="A18836" s="2" t="s">
        <v>36453</v>
      </c>
      <c r="B18836" s="3" t="s">
        <v>36454</v>
      </c>
      <c r="C18836" s="2"/>
      <c r="D18836" s="2" t="s">
        <v>16</v>
      </c>
      <c r="E18836" s="4">
        <f>1790.00*(1-Z1%)</f>
        <v>1790</v>
      </c>
      <c r="F18836" s="2">
        <v>1</v>
      </c>
      <c r="G18836" s="2"/>
    </row>
    <row r="18837" spans="1:26" customHeight="1" ht="36" hidden="true" outlineLevel="2">
      <c r="A18837" s="2" t="s">
        <v>36455</v>
      </c>
      <c r="B18837" s="3" t="s">
        <v>36456</v>
      </c>
      <c r="C18837" s="2"/>
      <c r="D18837" s="2" t="s">
        <v>16</v>
      </c>
      <c r="E18837" s="4">
        <f>1750.00*(1-Z1%)</f>
        <v>1750</v>
      </c>
      <c r="F18837" s="2">
        <v>2</v>
      </c>
      <c r="G18837" s="2"/>
    </row>
    <row r="18838" spans="1:26" customHeight="1" ht="36" hidden="true" outlineLevel="2">
      <c r="A18838" s="2" t="s">
        <v>36457</v>
      </c>
      <c r="B18838" s="3" t="s">
        <v>36458</v>
      </c>
      <c r="C18838" s="2"/>
      <c r="D18838" s="2" t="s">
        <v>16</v>
      </c>
      <c r="E18838" s="4">
        <f>1650.00*(1-Z1%)</f>
        <v>1650</v>
      </c>
      <c r="F18838" s="2">
        <v>1</v>
      </c>
      <c r="G18838" s="2"/>
    </row>
    <row r="18839" spans="1:26" customHeight="1" ht="36" hidden="true" outlineLevel="2">
      <c r="A18839" s="2" t="s">
        <v>36459</v>
      </c>
      <c r="B18839" s="3" t="s">
        <v>36460</v>
      </c>
      <c r="C18839" s="2"/>
      <c r="D18839" s="2" t="s">
        <v>16</v>
      </c>
      <c r="E18839" s="4">
        <f>1910.00*(1-Z1%)</f>
        <v>1910</v>
      </c>
      <c r="F18839" s="2">
        <v>2</v>
      </c>
      <c r="G18839" s="2"/>
    </row>
    <row r="18840" spans="1:26" customHeight="1" ht="35" hidden="true" outlineLevel="2">
      <c r="A18840" s="5" t="s">
        <v>36461</v>
      </c>
      <c r="B18840" s="5"/>
      <c r="C18840" s="5"/>
      <c r="D18840" s="5"/>
      <c r="E18840" s="5"/>
      <c r="F18840" s="5"/>
      <c r="G18840" s="5"/>
    </row>
    <row r="18841" spans="1:26" customHeight="1" ht="18" hidden="true" outlineLevel="2">
      <c r="A18841" s="2" t="s">
        <v>36462</v>
      </c>
      <c r="B18841" s="3" t="s">
        <v>36463</v>
      </c>
      <c r="C18841" s="2"/>
      <c r="D18841" s="2" t="s">
        <v>16</v>
      </c>
      <c r="E18841" s="4">
        <f>3490.00*(1-Z1%)</f>
        <v>3490</v>
      </c>
      <c r="F18841" s="2">
        <v>1</v>
      </c>
      <c r="G18841" s="2"/>
    </row>
    <row r="18842" spans="1:26" customHeight="1" ht="18" hidden="true" outlineLevel="2">
      <c r="A18842" s="2" t="s">
        <v>36464</v>
      </c>
      <c r="B18842" s="3" t="s">
        <v>36465</v>
      </c>
      <c r="C18842" s="2"/>
      <c r="D18842" s="2" t="s">
        <v>16</v>
      </c>
      <c r="E18842" s="4">
        <f>1490.00*(1-Z1%)</f>
        <v>1490</v>
      </c>
      <c r="F18842" s="2">
        <v>1</v>
      </c>
      <c r="G18842" s="2"/>
    </row>
    <row r="18843" spans="1:26" customHeight="1" ht="18" hidden="true" outlineLevel="2">
      <c r="A18843" s="2" t="s">
        <v>36466</v>
      </c>
      <c r="B18843" s="3" t="s">
        <v>36467</v>
      </c>
      <c r="C18843" s="2"/>
      <c r="D18843" s="2" t="s">
        <v>16</v>
      </c>
      <c r="E18843" s="4">
        <f>2590.00*(1-Z1%)</f>
        <v>2590</v>
      </c>
      <c r="F18843" s="2">
        <v>1</v>
      </c>
      <c r="G18843" s="2"/>
    </row>
    <row r="18844" spans="1:26" customHeight="1" ht="36" hidden="true" outlineLevel="2">
      <c r="A18844" s="2" t="s">
        <v>36468</v>
      </c>
      <c r="B18844" s="3" t="s">
        <v>36469</v>
      </c>
      <c r="C18844" s="2"/>
      <c r="D18844" s="2" t="s">
        <v>16</v>
      </c>
      <c r="E18844" s="4">
        <f>2000.00*(1-Z1%)</f>
        <v>2000</v>
      </c>
      <c r="F18844" s="2">
        <v>1</v>
      </c>
      <c r="G18844" s="2"/>
    </row>
    <row r="18845" spans="1:26" customHeight="1" ht="18" hidden="true" outlineLevel="2">
      <c r="A18845" s="2" t="s">
        <v>36470</v>
      </c>
      <c r="B18845" s="3" t="s">
        <v>36471</v>
      </c>
      <c r="C18845" s="2"/>
      <c r="D18845" s="2" t="s">
        <v>16</v>
      </c>
      <c r="E18845" s="4">
        <f>990.00*(1-Z1%)</f>
        <v>990</v>
      </c>
      <c r="F18845" s="2">
        <v>1</v>
      </c>
      <c r="G18845" s="2"/>
    </row>
    <row r="18846" spans="1:26" customHeight="1" ht="36" hidden="true" outlineLevel="2">
      <c r="A18846" s="2" t="s">
        <v>36472</v>
      </c>
      <c r="B18846" s="3" t="s">
        <v>36473</v>
      </c>
      <c r="C18846" s="2"/>
      <c r="D18846" s="2" t="s">
        <v>16</v>
      </c>
      <c r="E18846" s="4">
        <f>1990.00*(1-Z1%)</f>
        <v>1990</v>
      </c>
      <c r="F18846" s="2">
        <v>2</v>
      </c>
      <c r="G18846" s="2"/>
    </row>
    <row r="18847" spans="1:26" customHeight="1" ht="36" hidden="true" outlineLevel="2">
      <c r="A18847" s="2" t="s">
        <v>36474</v>
      </c>
      <c r="B18847" s="3" t="s">
        <v>36475</v>
      </c>
      <c r="C18847" s="2"/>
      <c r="D18847" s="2" t="s">
        <v>16</v>
      </c>
      <c r="E18847" s="4">
        <f>1990.00*(1-Z1%)</f>
        <v>1990</v>
      </c>
      <c r="F18847" s="2">
        <v>2</v>
      </c>
      <c r="G18847" s="2"/>
    </row>
    <row r="18848" spans="1:26" customHeight="1" ht="18" hidden="true" outlineLevel="2">
      <c r="A18848" s="2" t="s">
        <v>36476</v>
      </c>
      <c r="B18848" s="3" t="s">
        <v>36477</v>
      </c>
      <c r="C18848" s="2"/>
      <c r="D18848" s="2" t="s">
        <v>16</v>
      </c>
      <c r="E18848" s="4">
        <f>450.00*(1-Z1%)</f>
        <v>450</v>
      </c>
      <c r="F18848" s="2">
        <v>2</v>
      </c>
      <c r="G18848" s="2"/>
    </row>
    <row r="18849" spans="1:26" customHeight="1" ht="18" hidden="true" outlineLevel="2">
      <c r="A18849" s="2" t="s">
        <v>36478</v>
      </c>
      <c r="B18849" s="3" t="s">
        <v>36479</v>
      </c>
      <c r="C18849" s="2"/>
      <c r="D18849" s="2" t="s">
        <v>16</v>
      </c>
      <c r="E18849" s="4">
        <f>650.00*(1-Z1%)</f>
        <v>650</v>
      </c>
      <c r="F18849" s="2">
        <v>1</v>
      </c>
      <c r="G18849" s="2"/>
    </row>
    <row r="18850" spans="1:26" customHeight="1" ht="36" hidden="true" outlineLevel="2">
      <c r="A18850" s="2" t="s">
        <v>36480</v>
      </c>
      <c r="B18850" s="3" t="s">
        <v>36481</v>
      </c>
      <c r="C18850" s="2"/>
      <c r="D18850" s="2" t="s">
        <v>16</v>
      </c>
      <c r="E18850" s="4">
        <f>3290.00*(1-Z1%)</f>
        <v>3290</v>
      </c>
      <c r="F18850" s="2">
        <v>1</v>
      </c>
      <c r="G18850" s="2"/>
    </row>
    <row r="18851" spans="1:26" customHeight="1" ht="35" hidden="true" outlineLevel="2">
      <c r="A18851" s="5" t="s">
        <v>36482</v>
      </c>
      <c r="B18851" s="5"/>
      <c r="C18851" s="5"/>
      <c r="D18851" s="5"/>
      <c r="E18851" s="5"/>
      <c r="F18851" s="5"/>
      <c r="G18851" s="5"/>
    </row>
    <row r="18852" spans="1:26" customHeight="1" ht="36" hidden="true" outlineLevel="2">
      <c r="A18852" s="2" t="s">
        <v>36483</v>
      </c>
      <c r="B18852" s="3" t="s">
        <v>36484</v>
      </c>
      <c r="C18852" s="2"/>
      <c r="D18852" s="2" t="s">
        <v>16</v>
      </c>
      <c r="E18852" s="4">
        <f>860.00*(1-Z1%)</f>
        <v>860</v>
      </c>
      <c r="F18852" s="2">
        <v>2</v>
      </c>
      <c r="G18852" s="2"/>
    </row>
    <row r="18853" spans="1:26" customHeight="1" ht="36" hidden="true" outlineLevel="2">
      <c r="A18853" s="2" t="s">
        <v>36485</v>
      </c>
      <c r="B18853" s="3" t="s">
        <v>36486</v>
      </c>
      <c r="C18853" s="2"/>
      <c r="D18853" s="2" t="s">
        <v>16</v>
      </c>
      <c r="E18853" s="4">
        <f>900.00*(1-Z1%)</f>
        <v>900</v>
      </c>
      <c r="F18853" s="2">
        <v>1</v>
      </c>
      <c r="G18853" s="2"/>
    </row>
    <row r="18854" spans="1:26" customHeight="1" ht="36" hidden="true" outlineLevel="2">
      <c r="A18854" s="2" t="s">
        <v>36487</v>
      </c>
      <c r="B18854" s="3" t="s">
        <v>36488</v>
      </c>
      <c r="C18854" s="2"/>
      <c r="D18854" s="2" t="s">
        <v>16</v>
      </c>
      <c r="E18854" s="4">
        <f>1490.00*(1-Z1%)</f>
        <v>1490</v>
      </c>
      <c r="F18854" s="2">
        <v>1</v>
      </c>
      <c r="G18854" s="2"/>
    </row>
    <row r="18855" spans="1:26" customHeight="1" ht="36" hidden="true" outlineLevel="2">
      <c r="A18855" s="2" t="s">
        <v>36489</v>
      </c>
      <c r="B18855" s="3" t="s">
        <v>36490</v>
      </c>
      <c r="C18855" s="2"/>
      <c r="D18855" s="2" t="s">
        <v>16</v>
      </c>
      <c r="E18855" s="4">
        <f>1690.00*(1-Z1%)</f>
        <v>1690</v>
      </c>
      <c r="F18855" s="2">
        <v>3</v>
      </c>
      <c r="G18855" s="2"/>
    </row>
    <row r="18856" spans="1:26" customHeight="1" ht="36" hidden="true" outlineLevel="2">
      <c r="A18856" s="2" t="s">
        <v>36491</v>
      </c>
      <c r="B18856" s="3" t="s">
        <v>36492</v>
      </c>
      <c r="C18856" s="2"/>
      <c r="D18856" s="2" t="s">
        <v>16</v>
      </c>
      <c r="E18856" s="4">
        <f>3590.00*(1-Z1%)</f>
        <v>3590</v>
      </c>
      <c r="F18856" s="2">
        <v>2</v>
      </c>
      <c r="G18856" s="2"/>
    </row>
    <row r="18857" spans="1:26" customHeight="1" ht="35" hidden="true" outlineLevel="2">
      <c r="A18857" s="5" t="s">
        <v>36493</v>
      </c>
      <c r="B18857" s="5"/>
      <c r="C18857" s="5"/>
      <c r="D18857" s="5"/>
      <c r="E18857" s="5"/>
      <c r="F18857" s="5"/>
      <c r="G18857" s="5"/>
    </row>
    <row r="18858" spans="1:26" customHeight="1" ht="35" hidden="true" outlineLevel="3">
      <c r="A18858" s="5" t="s">
        <v>36494</v>
      </c>
      <c r="B18858" s="5"/>
      <c r="C18858" s="5"/>
      <c r="D18858" s="5"/>
      <c r="E18858" s="5"/>
      <c r="F18858" s="5"/>
      <c r="G18858" s="5"/>
    </row>
    <row r="18859" spans="1:26" customHeight="1" ht="36" hidden="true" outlineLevel="3">
      <c r="A18859" s="2" t="s">
        <v>36495</v>
      </c>
      <c r="B18859" s="3" t="s">
        <v>36496</v>
      </c>
      <c r="C18859" s="2"/>
      <c r="D18859" s="2" t="s">
        <v>16</v>
      </c>
      <c r="E18859" s="4">
        <f>1790.00*(1-Z1%)</f>
        <v>1790</v>
      </c>
      <c r="F18859" s="2">
        <v>1</v>
      </c>
      <c r="G18859" s="2"/>
    </row>
    <row r="18860" spans="1:26" customHeight="1" ht="35" hidden="true" outlineLevel="3">
      <c r="A18860" s="5" t="s">
        <v>36497</v>
      </c>
      <c r="B18860" s="5"/>
      <c r="C18860" s="5"/>
      <c r="D18860" s="5"/>
      <c r="E18860" s="5"/>
      <c r="F18860" s="5"/>
      <c r="G18860" s="5"/>
    </row>
    <row r="18861" spans="1:26" customHeight="1" ht="18" hidden="true" outlineLevel="3">
      <c r="A18861" s="2" t="s">
        <v>36498</v>
      </c>
      <c r="B18861" s="3" t="s">
        <v>36499</v>
      </c>
      <c r="C18861" s="2"/>
      <c r="D18861" s="2" t="s">
        <v>16</v>
      </c>
      <c r="E18861" s="4">
        <f>1530.00*(1-Z1%)</f>
        <v>1530</v>
      </c>
      <c r="F18861" s="2">
        <v>1</v>
      </c>
      <c r="G18861" s="2"/>
    </row>
    <row r="18862" spans="1:26" customHeight="1" ht="18" hidden="true" outlineLevel="3">
      <c r="A18862" s="2" t="s">
        <v>36500</v>
      </c>
      <c r="B18862" s="3" t="s">
        <v>36501</v>
      </c>
      <c r="C18862" s="2"/>
      <c r="D18862" s="2" t="s">
        <v>16</v>
      </c>
      <c r="E18862" s="4">
        <f>1390.00*(1-Z1%)</f>
        <v>1390</v>
      </c>
      <c r="F18862" s="2">
        <v>1</v>
      </c>
      <c r="G18862" s="2"/>
    </row>
    <row r="18863" spans="1:26" customHeight="1" ht="18" hidden="true" outlineLevel="3">
      <c r="A18863" s="2" t="s">
        <v>36502</v>
      </c>
      <c r="B18863" s="3" t="s">
        <v>36503</v>
      </c>
      <c r="C18863" s="2"/>
      <c r="D18863" s="2" t="s">
        <v>16</v>
      </c>
      <c r="E18863" s="4">
        <f>1850.00*(1-Z1%)</f>
        <v>1850</v>
      </c>
      <c r="F18863" s="2">
        <v>2</v>
      </c>
      <c r="G18863" s="2"/>
    </row>
    <row r="18864" spans="1:26" customHeight="1" ht="18" hidden="true" outlineLevel="3">
      <c r="A18864" s="2" t="s">
        <v>36504</v>
      </c>
      <c r="B18864" s="3" t="s">
        <v>36505</v>
      </c>
      <c r="C18864" s="2"/>
      <c r="D18864" s="2" t="s">
        <v>16</v>
      </c>
      <c r="E18864" s="4">
        <f>2290.00*(1-Z1%)</f>
        <v>2290</v>
      </c>
      <c r="F18864" s="2">
        <v>1</v>
      </c>
      <c r="G18864" s="2"/>
    </row>
    <row r="18865" spans="1:26" customHeight="1" ht="18" hidden="true" outlineLevel="3">
      <c r="A18865" s="2" t="s">
        <v>36506</v>
      </c>
      <c r="B18865" s="3" t="s">
        <v>36507</v>
      </c>
      <c r="C18865" s="2"/>
      <c r="D18865" s="2" t="s">
        <v>16</v>
      </c>
      <c r="E18865" s="4">
        <f>1590.00*(1-Z1%)</f>
        <v>1590</v>
      </c>
      <c r="F18865" s="2">
        <v>2</v>
      </c>
      <c r="G18865" s="2"/>
    </row>
    <row r="18866" spans="1:26" customHeight="1" ht="36" hidden="true" outlineLevel="3">
      <c r="A18866" s="2" t="s">
        <v>36508</v>
      </c>
      <c r="B18866" s="3" t="s">
        <v>36509</v>
      </c>
      <c r="C18866" s="2"/>
      <c r="D18866" s="2" t="s">
        <v>16</v>
      </c>
      <c r="E18866" s="4">
        <f>1200.00*(1-Z1%)</f>
        <v>1200</v>
      </c>
      <c r="F18866" s="2">
        <v>1</v>
      </c>
      <c r="G18866" s="2"/>
    </row>
    <row r="18867" spans="1:26" customHeight="1" ht="35" hidden="true" outlineLevel="3">
      <c r="A18867" s="5" t="s">
        <v>36510</v>
      </c>
      <c r="B18867" s="5"/>
      <c r="C18867" s="5"/>
      <c r="D18867" s="5"/>
      <c r="E18867" s="5"/>
      <c r="F18867" s="5"/>
      <c r="G18867" s="5"/>
    </row>
    <row r="18868" spans="1:26" customHeight="1" ht="36" hidden="true" outlineLevel="3">
      <c r="A18868" s="2" t="s">
        <v>36511</v>
      </c>
      <c r="B18868" s="3" t="s">
        <v>36512</v>
      </c>
      <c r="C18868" s="2"/>
      <c r="D18868" s="2" t="s">
        <v>16</v>
      </c>
      <c r="E18868" s="4">
        <f>590.00*(1-Z1%)</f>
        <v>590</v>
      </c>
      <c r="F18868" s="2">
        <v>1</v>
      </c>
      <c r="G18868" s="2"/>
    </row>
    <row r="18869" spans="1:26" customHeight="1" ht="36" hidden="true" outlineLevel="3">
      <c r="A18869" s="2" t="s">
        <v>36513</v>
      </c>
      <c r="B18869" s="3" t="s">
        <v>36514</v>
      </c>
      <c r="C18869" s="2"/>
      <c r="D18869" s="2" t="s">
        <v>16</v>
      </c>
      <c r="E18869" s="4">
        <f>650.00*(1-Z1%)</f>
        <v>650</v>
      </c>
      <c r="F18869" s="2">
        <v>1</v>
      </c>
      <c r="G18869" s="2"/>
    </row>
    <row r="18870" spans="1:26" customHeight="1" ht="36" hidden="true" outlineLevel="3">
      <c r="A18870" s="2" t="s">
        <v>36515</v>
      </c>
      <c r="B18870" s="3" t="s">
        <v>36516</v>
      </c>
      <c r="C18870" s="2"/>
      <c r="D18870" s="2" t="s">
        <v>16</v>
      </c>
      <c r="E18870" s="4">
        <f>1190.00*(1-Z1%)</f>
        <v>1190</v>
      </c>
      <c r="F18870" s="2">
        <v>1</v>
      </c>
      <c r="G18870" s="2"/>
    </row>
    <row r="18871" spans="1:26" customHeight="1" ht="36" hidden="true" outlineLevel="3">
      <c r="A18871" s="2" t="s">
        <v>36517</v>
      </c>
      <c r="B18871" s="3" t="s">
        <v>36518</v>
      </c>
      <c r="C18871" s="2"/>
      <c r="D18871" s="2" t="s">
        <v>16</v>
      </c>
      <c r="E18871" s="4">
        <f>400.00*(1-Z1%)</f>
        <v>400</v>
      </c>
      <c r="F18871" s="2">
        <v>1</v>
      </c>
      <c r="G18871" s="2"/>
    </row>
    <row r="18872" spans="1:26" customHeight="1" ht="36" hidden="true" outlineLevel="3">
      <c r="A18872" s="2" t="s">
        <v>36519</v>
      </c>
      <c r="B18872" s="3" t="s">
        <v>36520</v>
      </c>
      <c r="C18872" s="2"/>
      <c r="D18872" s="2" t="s">
        <v>16</v>
      </c>
      <c r="E18872" s="4">
        <f>590.00*(1-Z1%)</f>
        <v>590</v>
      </c>
      <c r="F18872" s="2">
        <v>1</v>
      </c>
      <c r="G18872" s="2"/>
    </row>
    <row r="18873" spans="1:26" customHeight="1" ht="54" hidden="true" outlineLevel="3">
      <c r="A18873" s="2" t="s">
        <v>36521</v>
      </c>
      <c r="B18873" s="3" t="s">
        <v>36522</v>
      </c>
      <c r="C18873" s="2"/>
      <c r="D18873" s="2" t="s">
        <v>16</v>
      </c>
      <c r="E18873" s="4">
        <f>650.00*(1-Z1%)</f>
        <v>650</v>
      </c>
      <c r="F18873" s="2">
        <v>1</v>
      </c>
      <c r="G18873" s="2"/>
    </row>
    <row r="18874" spans="1:26" customHeight="1" ht="72" hidden="true" outlineLevel="3">
      <c r="A18874" s="2" t="s">
        <v>36523</v>
      </c>
      <c r="B18874" s="3" t="s">
        <v>36524</v>
      </c>
      <c r="C18874" s="2"/>
      <c r="D18874" s="2" t="s">
        <v>16</v>
      </c>
      <c r="E18874" s="4">
        <f>1190.00*(1-Z1%)</f>
        <v>1190</v>
      </c>
      <c r="F18874" s="2">
        <v>1</v>
      </c>
      <c r="G18874" s="2"/>
    </row>
    <row r="18875" spans="1:26" customHeight="1" ht="18" hidden="true" outlineLevel="3">
      <c r="A18875" s="2" t="s">
        <v>36525</v>
      </c>
      <c r="B18875" s="3" t="s">
        <v>36526</v>
      </c>
      <c r="C18875" s="2"/>
      <c r="D18875" s="2" t="s">
        <v>16</v>
      </c>
      <c r="E18875" s="4">
        <f>550.00*(1-Z1%)</f>
        <v>550</v>
      </c>
      <c r="F18875" s="2">
        <v>1</v>
      </c>
      <c r="G18875" s="2"/>
    </row>
    <row r="18876" spans="1:26" customHeight="1" ht="36" hidden="true" outlineLevel="3">
      <c r="A18876" s="2" t="s">
        <v>36527</v>
      </c>
      <c r="B18876" s="3" t="s">
        <v>36528</v>
      </c>
      <c r="C18876" s="2"/>
      <c r="D18876" s="2" t="s">
        <v>16</v>
      </c>
      <c r="E18876" s="4">
        <f>990.00*(1-Z1%)</f>
        <v>990</v>
      </c>
      <c r="F18876" s="2">
        <v>2</v>
      </c>
      <c r="G18876" s="2"/>
    </row>
    <row r="18877" spans="1:26" customHeight="1" ht="36" hidden="true" outlineLevel="3">
      <c r="A18877" s="2" t="s">
        <v>36529</v>
      </c>
      <c r="B18877" s="3" t="s">
        <v>36530</v>
      </c>
      <c r="C18877" s="2"/>
      <c r="D18877" s="2" t="s">
        <v>16</v>
      </c>
      <c r="E18877" s="4">
        <f>990.00*(1-Z1%)</f>
        <v>990</v>
      </c>
      <c r="F18877" s="2">
        <v>1</v>
      </c>
      <c r="G18877" s="2"/>
    </row>
    <row r="18878" spans="1:26" customHeight="1" ht="36" hidden="true" outlineLevel="3">
      <c r="A18878" s="2" t="s">
        <v>36531</v>
      </c>
      <c r="B18878" s="3" t="s">
        <v>36532</v>
      </c>
      <c r="C18878" s="2"/>
      <c r="D18878" s="2" t="s">
        <v>16</v>
      </c>
      <c r="E18878" s="4">
        <f>1190.00*(1-Z1%)</f>
        <v>1190</v>
      </c>
      <c r="F18878" s="2">
        <v>2</v>
      </c>
      <c r="G18878" s="2"/>
    </row>
    <row r="18879" spans="1:26" customHeight="1" ht="36" hidden="true" outlineLevel="3">
      <c r="A18879" s="2" t="s">
        <v>36533</v>
      </c>
      <c r="B18879" s="3" t="s">
        <v>36534</v>
      </c>
      <c r="C18879" s="2"/>
      <c r="D18879" s="2" t="s">
        <v>16</v>
      </c>
      <c r="E18879" s="4">
        <f>1390.00*(1-Z1%)</f>
        <v>1390</v>
      </c>
      <c r="F18879" s="2">
        <v>1</v>
      </c>
      <c r="G18879" s="2"/>
    </row>
    <row r="18880" spans="1:26" customHeight="1" ht="35" hidden="true" outlineLevel="2">
      <c r="A18880" s="5" t="s">
        <v>36535</v>
      </c>
      <c r="B18880" s="5"/>
      <c r="C18880" s="5"/>
      <c r="D18880" s="5"/>
      <c r="E18880" s="5"/>
      <c r="F18880" s="5"/>
      <c r="G18880" s="5"/>
    </row>
    <row r="18881" spans="1:26" customHeight="1" ht="35" hidden="true" outlineLevel="3">
      <c r="A18881" s="5" t="s">
        <v>36536</v>
      </c>
      <c r="B18881" s="5"/>
      <c r="C18881" s="5"/>
      <c r="D18881" s="5"/>
      <c r="E18881" s="5"/>
      <c r="F18881" s="5"/>
      <c r="G18881" s="5"/>
    </row>
    <row r="18882" spans="1:26" customHeight="1" ht="18" hidden="true" outlineLevel="3">
      <c r="A18882" s="2" t="s">
        <v>36537</v>
      </c>
      <c r="B18882" s="3" t="s">
        <v>36538</v>
      </c>
      <c r="C18882" s="2"/>
      <c r="D18882" s="2" t="s">
        <v>16</v>
      </c>
      <c r="E18882" s="4">
        <f>870.00*(1-Z1%)</f>
        <v>870</v>
      </c>
      <c r="F18882" s="2">
        <v>1</v>
      </c>
      <c r="G18882" s="2"/>
    </row>
    <row r="18883" spans="1:26" customHeight="1" ht="18" hidden="true" outlineLevel="3">
      <c r="A18883" s="2" t="s">
        <v>36539</v>
      </c>
      <c r="B18883" s="3" t="s">
        <v>36540</v>
      </c>
      <c r="C18883" s="2"/>
      <c r="D18883" s="2" t="s">
        <v>16</v>
      </c>
      <c r="E18883" s="4">
        <f>450.00*(1-Z1%)</f>
        <v>450</v>
      </c>
      <c r="F18883" s="2">
        <v>1</v>
      </c>
      <c r="G18883" s="2"/>
    </row>
    <row r="18884" spans="1:26" customHeight="1" ht="36" hidden="true" outlineLevel="3">
      <c r="A18884" s="2" t="s">
        <v>36541</v>
      </c>
      <c r="B18884" s="3" t="s">
        <v>36542</v>
      </c>
      <c r="C18884" s="2"/>
      <c r="D18884" s="2" t="s">
        <v>16</v>
      </c>
      <c r="E18884" s="4">
        <f>650.00*(1-Z1%)</f>
        <v>650</v>
      </c>
      <c r="F18884" s="2">
        <v>2</v>
      </c>
      <c r="G18884" s="2"/>
    </row>
    <row r="18885" spans="1:26" customHeight="1" ht="18" hidden="true" outlineLevel="3">
      <c r="A18885" s="2" t="s">
        <v>36543</v>
      </c>
      <c r="B18885" s="3" t="s">
        <v>36544</v>
      </c>
      <c r="C18885" s="2"/>
      <c r="D18885" s="2" t="s">
        <v>16</v>
      </c>
      <c r="E18885" s="4">
        <f>350.00*(1-Z1%)</f>
        <v>350</v>
      </c>
      <c r="F18885" s="2">
        <v>1</v>
      </c>
      <c r="G18885" s="2"/>
    </row>
    <row r="18886" spans="1:26" customHeight="1" ht="36" hidden="true" outlineLevel="3">
      <c r="A18886" s="2" t="s">
        <v>36545</v>
      </c>
      <c r="B18886" s="3" t="s">
        <v>36546</v>
      </c>
      <c r="C18886" s="2"/>
      <c r="D18886" s="2" t="s">
        <v>16</v>
      </c>
      <c r="E18886" s="4">
        <f>890.00*(1-Z1%)</f>
        <v>890</v>
      </c>
      <c r="F18886" s="2">
        <v>2</v>
      </c>
      <c r="G18886" s="2"/>
    </row>
    <row r="18887" spans="1:26" customHeight="1" ht="36" hidden="true" outlineLevel="3">
      <c r="A18887" s="2" t="s">
        <v>36547</v>
      </c>
      <c r="B18887" s="3" t="s">
        <v>36548</v>
      </c>
      <c r="C18887" s="2"/>
      <c r="D18887" s="2" t="s">
        <v>16</v>
      </c>
      <c r="E18887" s="4">
        <f>1850.00*(1-Z1%)</f>
        <v>1850</v>
      </c>
      <c r="F18887" s="2">
        <v>2</v>
      </c>
      <c r="G18887" s="2"/>
    </row>
    <row r="18888" spans="1:26" customHeight="1" ht="36" hidden="true" outlineLevel="3">
      <c r="A18888" s="2" t="s">
        <v>36549</v>
      </c>
      <c r="B18888" s="3" t="s">
        <v>36550</v>
      </c>
      <c r="C18888" s="2"/>
      <c r="D18888" s="2" t="s">
        <v>16</v>
      </c>
      <c r="E18888" s="4">
        <f>220.00*(1-Z1%)</f>
        <v>220</v>
      </c>
      <c r="F18888" s="2">
        <v>1</v>
      </c>
      <c r="G18888" s="2"/>
    </row>
    <row r="18889" spans="1:26" customHeight="1" ht="36" hidden="true" outlineLevel="3">
      <c r="A18889" s="2" t="s">
        <v>36551</v>
      </c>
      <c r="B18889" s="3" t="s">
        <v>36552</v>
      </c>
      <c r="C18889" s="2"/>
      <c r="D18889" s="2" t="s">
        <v>16</v>
      </c>
      <c r="E18889" s="4">
        <f>290.00*(1-Z1%)</f>
        <v>290</v>
      </c>
      <c r="F18889" s="2">
        <v>2</v>
      </c>
      <c r="G18889" s="2"/>
    </row>
    <row r="18890" spans="1:26" customHeight="1" ht="36" hidden="true" outlineLevel="3">
      <c r="A18890" s="2" t="s">
        <v>36553</v>
      </c>
      <c r="B18890" s="3" t="s">
        <v>36554</v>
      </c>
      <c r="C18890" s="2"/>
      <c r="D18890" s="2" t="s">
        <v>16</v>
      </c>
      <c r="E18890" s="4">
        <f>390.00*(1-Z1%)</f>
        <v>390</v>
      </c>
      <c r="F18890" s="2">
        <v>2</v>
      </c>
      <c r="G18890" s="2"/>
    </row>
    <row r="18891" spans="1:26" customHeight="1" ht="36" hidden="true" outlineLevel="3">
      <c r="A18891" s="2" t="s">
        <v>36555</v>
      </c>
      <c r="B18891" s="3" t="s">
        <v>36556</v>
      </c>
      <c r="C18891" s="2"/>
      <c r="D18891" s="2" t="s">
        <v>16</v>
      </c>
      <c r="E18891" s="4">
        <f>440.00*(1-Z1%)</f>
        <v>440</v>
      </c>
      <c r="F18891" s="2">
        <v>3</v>
      </c>
      <c r="G18891" s="2"/>
    </row>
    <row r="18892" spans="1:26" customHeight="1" ht="18" hidden="true" outlineLevel="3">
      <c r="A18892" s="2" t="s">
        <v>36557</v>
      </c>
      <c r="B18892" s="3" t="s">
        <v>36558</v>
      </c>
      <c r="C18892" s="2"/>
      <c r="D18892" s="2" t="s">
        <v>16</v>
      </c>
      <c r="E18892" s="4">
        <f>1100.00*(1-Z1%)</f>
        <v>1100</v>
      </c>
      <c r="F18892" s="2">
        <v>1</v>
      </c>
      <c r="G18892" s="2"/>
    </row>
    <row r="18893" spans="1:26" customHeight="1" ht="18" hidden="true" outlineLevel="3">
      <c r="A18893" s="2" t="s">
        <v>36559</v>
      </c>
      <c r="B18893" s="3" t="s">
        <v>36560</v>
      </c>
      <c r="C18893" s="2"/>
      <c r="D18893" s="2" t="s">
        <v>16</v>
      </c>
      <c r="E18893" s="4">
        <f>1090.00*(1-Z1%)</f>
        <v>1090</v>
      </c>
      <c r="F18893" s="2">
        <v>1</v>
      </c>
      <c r="G18893" s="2"/>
    </row>
    <row r="18894" spans="1:26" customHeight="1" ht="18" hidden="true" outlineLevel="3">
      <c r="A18894" s="2" t="s">
        <v>36561</v>
      </c>
      <c r="B18894" s="3" t="s">
        <v>36562</v>
      </c>
      <c r="C18894" s="2"/>
      <c r="D18894" s="2" t="s">
        <v>16</v>
      </c>
      <c r="E18894" s="4">
        <f>2250.00*(1-Z1%)</f>
        <v>2250</v>
      </c>
      <c r="F18894" s="2">
        <v>2</v>
      </c>
      <c r="G18894" s="2"/>
    </row>
    <row r="18895" spans="1:26" customHeight="1" ht="18" hidden="true" outlineLevel="3">
      <c r="A18895" s="2" t="s">
        <v>36563</v>
      </c>
      <c r="B18895" s="3" t="s">
        <v>36564</v>
      </c>
      <c r="C18895" s="2"/>
      <c r="D18895" s="2" t="s">
        <v>16</v>
      </c>
      <c r="E18895" s="4">
        <f>750.00*(1-Z1%)</f>
        <v>750</v>
      </c>
      <c r="F18895" s="2">
        <v>2</v>
      </c>
      <c r="G18895" s="2"/>
    </row>
    <row r="18896" spans="1:26" customHeight="1" ht="18" hidden="true" outlineLevel="3">
      <c r="A18896" s="2" t="s">
        <v>36565</v>
      </c>
      <c r="B18896" s="3" t="s">
        <v>36566</v>
      </c>
      <c r="C18896" s="2"/>
      <c r="D18896" s="2" t="s">
        <v>16</v>
      </c>
      <c r="E18896" s="4">
        <f>790.00*(1-Z1%)</f>
        <v>790</v>
      </c>
      <c r="F18896" s="2">
        <v>1</v>
      </c>
      <c r="G18896" s="2"/>
    </row>
    <row r="18897" spans="1:26" customHeight="1" ht="35" hidden="true" outlineLevel="3">
      <c r="A18897" s="5" t="s">
        <v>36567</v>
      </c>
      <c r="B18897" s="5"/>
      <c r="C18897" s="5"/>
      <c r="D18897" s="5"/>
      <c r="E18897" s="5"/>
      <c r="F18897" s="5"/>
      <c r="G18897" s="5"/>
    </row>
    <row r="18898" spans="1:26" customHeight="1" ht="18" hidden="true" outlineLevel="3">
      <c r="A18898" s="2" t="s">
        <v>36568</v>
      </c>
      <c r="B18898" s="3" t="s">
        <v>36569</v>
      </c>
      <c r="C18898" s="2"/>
      <c r="D18898" s="2" t="s">
        <v>16</v>
      </c>
      <c r="E18898" s="4">
        <f>680.00*(1-Z1%)</f>
        <v>680</v>
      </c>
      <c r="F18898" s="2">
        <v>2</v>
      </c>
      <c r="G18898" s="2"/>
    </row>
    <row r="18899" spans="1:26" customHeight="1" ht="18" hidden="true" outlineLevel="3">
      <c r="A18899" s="2" t="s">
        <v>36570</v>
      </c>
      <c r="B18899" s="3" t="s">
        <v>36571</v>
      </c>
      <c r="C18899" s="2"/>
      <c r="D18899" s="2" t="s">
        <v>16</v>
      </c>
      <c r="E18899" s="4">
        <f>750.00*(1-Z1%)</f>
        <v>750</v>
      </c>
      <c r="F18899" s="2">
        <v>2</v>
      </c>
      <c r="G18899" s="2"/>
    </row>
    <row r="18900" spans="1:26" customHeight="1" ht="36" hidden="true" outlineLevel="3">
      <c r="A18900" s="2" t="s">
        <v>36572</v>
      </c>
      <c r="B18900" s="3" t="s">
        <v>36573</v>
      </c>
      <c r="C18900" s="2"/>
      <c r="D18900" s="2" t="s">
        <v>16</v>
      </c>
      <c r="E18900" s="4">
        <f>930.00*(1-Z1%)</f>
        <v>930</v>
      </c>
      <c r="F18900" s="2">
        <v>1</v>
      </c>
      <c r="G18900" s="2"/>
    </row>
    <row r="18901" spans="1:26" customHeight="1" ht="36" hidden="true" outlineLevel="3">
      <c r="A18901" s="2" t="s">
        <v>36574</v>
      </c>
      <c r="B18901" s="3" t="s">
        <v>36575</v>
      </c>
      <c r="C18901" s="2"/>
      <c r="D18901" s="2" t="s">
        <v>16</v>
      </c>
      <c r="E18901" s="4">
        <f>1600.00*(1-Z1%)</f>
        <v>1600</v>
      </c>
      <c r="F18901" s="2">
        <v>1</v>
      </c>
      <c r="G18901" s="2"/>
    </row>
    <row r="18902" spans="1:26" customHeight="1" ht="18" hidden="true" outlineLevel="3">
      <c r="A18902" s="2" t="s">
        <v>36576</v>
      </c>
      <c r="B18902" s="3" t="s">
        <v>36577</v>
      </c>
      <c r="C18902" s="2"/>
      <c r="D18902" s="2" t="s">
        <v>16</v>
      </c>
      <c r="E18902" s="4">
        <f>990.00*(1-Z1%)</f>
        <v>990</v>
      </c>
      <c r="F18902" s="2">
        <v>2</v>
      </c>
      <c r="G18902" s="2"/>
    </row>
    <row r="18903" spans="1:26" customHeight="1" ht="36" hidden="true" outlineLevel="3">
      <c r="A18903" s="2" t="s">
        <v>36578</v>
      </c>
      <c r="B18903" s="3" t="s">
        <v>36579</v>
      </c>
      <c r="C18903" s="2"/>
      <c r="D18903" s="2" t="s">
        <v>16</v>
      </c>
      <c r="E18903" s="4">
        <f>1350.00*(1-Z1%)</f>
        <v>1350</v>
      </c>
      <c r="F18903" s="2">
        <v>2</v>
      </c>
      <c r="G18903" s="2"/>
    </row>
    <row r="18904" spans="1:26" customHeight="1" ht="36" hidden="true" outlineLevel="3">
      <c r="A18904" s="2" t="s">
        <v>36580</v>
      </c>
      <c r="B18904" s="3" t="s">
        <v>36581</v>
      </c>
      <c r="C18904" s="2"/>
      <c r="D18904" s="2" t="s">
        <v>16</v>
      </c>
      <c r="E18904" s="4">
        <f>2190.00*(1-Z1%)</f>
        <v>2190</v>
      </c>
      <c r="F18904" s="2">
        <v>1</v>
      </c>
      <c r="G18904" s="2"/>
    </row>
    <row r="18905" spans="1:26" customHeight="1" ht="36" hidden="true" outlineLevel="3">
      <c r="A18905" s="2" t="s">
        <v>36582</v>
      </c>
      <c r="B18905" s="3" t="s">
        <v>36583</v>
      </c>
      <c r="C18905" s="2"/>
      <c r="D18905" s="2" t="s">
        <v>16</v>
      </c>
      <c r="E18905" s="4">
        <f>85.00*(1-Z1%)</f>
        <v>85</v>
      </c>
      <c r="F18905" s="2">
        <v>1</v>
      </c>
      <c r="G18905" s="2"/>
    </row>
    <row r="18906" spans="1:26" customHeight="1" ht="36" hidden="true" outlineLevel="3">
      <c r="A18906" s="2" t="s">
        <v>36584</v>
      </c>
      <c r="B18906" s="3" t="s">
        <v>36585</v>
      </c>
      <c r="C18906" s="2"/>
      <c r="D18906" s="2" t="s">
        <v>16</v>
      </c>
      <c r="E18906" s="4">
        <f>90.00*(1-Z1%)</f>
        <v>90</v>
      </c>
      <c r="F18906" s="2">
        <v>1</v>
      </c>
      <c r="G18906" s="2"/>
    </row>
    <row r="18907" spans="1:26" customHeight="1" ht="36" hidden="true" outlineLevel="3">
      <c r="A18907" s="2" t="s">
        <v>36586</v>
      </c>
      <c r="B18907" s="3" t="s">
        <v>36587</v>
      </c>
      <c r="C18907" s="2"/>
      <c r="D18907" s="2" t="s">
        <v>16</v>
      </c>
      <c r="E18907" s="4">
        <f>250.00*(1-Z1%)</f>
        <v>250</v>
      </c>
      <c r="F18907" s="2">
        <v>3</v>
      </c>
      <c r="G18907" s="2"/>
    </row>
    <row r="18908" spans="1:26" customHeight="1" ht="36" hidden="true" outlineLevel="3">
      <c r="A18908" s="2" t="s">
        <v>36588</v>
      </c>
      <c r="B18908" s="3" t="s">
        <v>36589</v>
      </c>
      <c r="C18908" s="2"/>
      <c r="D18908" s="2" t="s">
        <v>16</v>
      </c>
      <c r="E18908" s="4">
        <f>1850.00*(1-Z1%)</f>
        <v>1850</v>
      </c>
      <c r="F18908" s="2">
        <v>2</v>
      </c>
      <c r="G18908" s="2"/>
    </row>
    <row r="18909" spans="1:26" customHeight="1" ht="36" hidden="true" outlineLevel="3">
      <c r="A18909" s="2" t="s">
        <v>36590</v>
      </c>
      <c r="B18909" s="3" t="s">
        <v>36591</v>
      </c>
      <c r="C18909" s="2"/>
      <c r="D18909" s="2" t="s">
        <v>16</v>
      </c>
      <c r="E18909" s="4">
        <f>2370.00*(1-Z1%)</f>
        <v>2370</v>
      </c>
      <c r="F18909" s="2">
        <v>1</v>
      </c>
      <c r="G18909" s="2"/>
    </row>
    <row r="18910" spans="1:26" customHeight="1" ht="36" hidden="true" outlineLevel="3">
      <c r="A18910" s="2" t="s">
        <v>36592</v>
      </c>
      <c r="B18910" s="3" t="s">
        <v>36593</v>
      </c>
      <c r="C18910" s="2"/>
      <c r="D18910" s="2" t="s">
        <v>16</v>
      </c>
      <c r="E18910" s="4">
        <f>3100.00*(1-Z1%)</f>
        <v>3100</v>
      </c>
      <c r="F18910" s="2">
        <v>2</v>
      </c>
      <c r="G18910" s="2"/>
    </row>
    <row r="18911" spans="1:26" customHeight="1" ht="36" hidden="true" outlineLevel="3">
      <c r="A18911" s="2" t="s">
        <v>36594</v>
      </c>
      <c r="B18911" s="3" t="s">
        <v>36595</v>
      </c>
      <c r="C18911" s="2"/>
      <c r="D18911" s="2" t="s">
        <v>16</v>
      </c>
      <c r="E18911" s="4">
        <f>50.00*(1-Z1%)</f>
        <v>50</v>
      </c>
      <c r="F18911" s="2">
        <v>1</v>
      </c>
      <c r="G18911" s="2"/>
    </row>
    <row r="18912" spans="1:26" customHeight="1" ht="36" hidden="true" outlineLevel="3">
      <c r="A18912" s="2" t="s">
        <v>36596</v>
      </c>
      <c r="B18912" s="3" t="s">
        <v>36597</v>
      </c>
      <c r="C18912" s="2"/>
      <c r="D18912" s="2" t="s">
        <v>16</v>
      </c>
      <c r="E18912" s="4">
        <f>90.00*(1-Z1%)</f>
        <v>90</v>
      </c>
      <c r="F18912" s="2">
        <v>2</v>
      </c>
      <c r="G18912" s="2"/>
    </row>
    <row r="18913" spans="1:26" customHeight="1" ht="18" hidden="true" outlineLevel="3">
      <c r="A18913" s="2" t="s">
        <v>36598</v>
      </c>
      <c r="B18913" s="3" t="s">
        <v>36599</v>
      </c>
      <c r="C18913" s="2"/>
      <c r="D18913" s="2" t="s">
        <v>16</v>
      </c>
      <c r="E18913" s="4">
        <f>340.00*(1-Z1%)</f>
        <v>340</v>
      </c>
      <c r="F18913" s="2">
        <v>1</v>
      </c>
      <c r="G18913" s="2"/>
    </row>
    <row r="18914" spans="1:26" customHeight="1" ht="36" hidden="true" outlineLevel="3">
      <c r="A18914" s="2" t="s">
        <v>36600</v>
      </c>
      <c r="B18914" s="3" t="s">
        <v>36601</v>
      </c>
      <c r="C18914" s="2"/>
      <c r="D18914" s="2" t="s">
        <v>16</v>
      </c>
      <c r="E18914" s="4">
        <f>390.00*(1-Z1%)</f>
        <v>390</v>
      </c>
      <c r="F18914" s="2">
        <v>2</v>
      </c>
      <c r="G18914" s="2"/>
    </row>
    <row r="18915" spans="1:26" customHeight="1" ht="36" hidden="true" outlineLevel="3">
      <c r="A18915" s="2" t="s">
        <v>36602</v>
      </c>
      <c r="B18915" s="3" t="s">
        <v>36603</v>
      </c>
      <c r="C18915" s="2"/>
      <c r="D18915" s="2" t="s">
        <v>16</v>
      </c>
      <c r="E18915" s="4">
        <f>600.00*(1-Z1%)</f>
        <v>600</v>
      </c>
      <c r="F18915" s="2">
        <v>1</v>
      </c>
      <c r="G18915" s="2"/>
    </row>
    <row r="18916" spans="1:26" customHeight="1" ht="36" hidden="true" outlineLevel="3">
      <c r="A18916" s="2" t="s">
        <v>36604</v>
      </c>
      <c r="B18916" s="3" t="s">
        <v>36605</v>
      </c>
      <c r="C18916" s="2"/>
      <c r="D18916" s="2" t="s">
        <v>16</v>
      </c>
      <c r="E18916" s="4">
        <f>300.00*(1-Z1%)</f>
        <v>300</v>
      </c>
      <c r="F18916" s="2">
        <v>1</v>
      </c>
      <c r="G18916" s="2"/>
    </row>
    <row r="18917" spans="1:26" customHeight="1" ht="18" hidden="true" outlineLevel="3">
      <c r="A18917" s="2" t="s">
        <v>36606</v>
      </c>
      <c r="B18917" s="3" t="s">
        <v>36607</v>
      </c>
      <c r="C18917" s="2"/>
      <c r="D18917" s="2" t="s">
        <v>16</v>
      </c>
      <c r="E18917" s="4">
        <f>235.00*(1-Z1%)</f>
        <v>235</v>
      </c>
      <c r="F18917" s="2">
        <v>1</v>
      </c>
      <c r="G18917" s="2"/>
    </row>
    <row r="18918" spans="1:26" customHeight="1" ht="36" hidden="true" outlineLevel="3">
      <c r="A18918" s="2" t="s">
        <v>36608</v>
      </c>
      <c r="B18918" s="3" t="s">
        <v>36609</v>
      </c>
      <c r="C18918" s="2"/>
      <c r="D18918" s="2" t="s">
        <v>16</v>
      </c>
      <c r="E18918" s="4">
        <f>1250.00*(1-Z1%)</f>
        <v>1250</v>
      </c>
      <c r="F18918" s="2">
        <v>1</v>
      </c>
      <c r="G18918" s="2"/>
    </row>
    <row r="18919" spans="1:26" customHeight="1" ht="36" hidden="true" outlineLevel="3">
      <c r="A18919" s="2" t="s">
        <v>36610</v>
      </c>
      <c r="B18919" s="3" t="s">
        <v>36611</v>
      </c>
      <c r="C18919" s="2"/>
      <c r="D18919" s="2" t="s">
        <v>16</v>
      </c>
      <c r="E18919" s="4">
        <f>1250.00*(1-Z1%)</f>
        <v>1250</v>
      </c>
      <c r="F18919" s="2">
        <v>1</v>
      </c>
      <c r="G18919" s="2"/>
    </row>
    <row r="18920" spans="1:26" customHeight="1" ht="18" hidden="true" outlineLevel="3">
      <c r="A18920" s="2" t="s">
        <v>36612</v>
      </c>
      <c r="B18920" s="3" t="s">
        <v>36613</v>
      </c>
      <c r="C18920" s="2"/>
      <c r="D18920" s="2" t="s">
        <v>16</v>
      </c>
      <c r="E18920" s="4">
        <f>470.00*(1-Z1%)</f>
        <v>470</v>
      </c>
      <c r="F18920" s="2">
        <v>1</v>
      </c>
      <c r="G18920" s="2"/>
    </row>
    <row r="18921" spans="1:26" customHeight="1" ht="36" hidden="true" outlineLevel="3">
      <c r="A18921" s="2" t="s">
        <v>36614</v>
      </c>
      <c r="B18921" s="3" t="s">
        <v>36615</v>
      </c>
      <c r="C18921" s="2"/>
      <c r="D18921" s="2" t="s">
        <v>16</v>
      </c>
      <c r="E18921" s="4">
        <f>650.00*(1-Z1%)</f>
        <v>650</v>
      </c>
      <c r="F18921" s="2">
        <v>1</v>
      </c>
      <c r="G18921" s="2"/>
    </row>
    <row r="18922" spans="1:26" customHeight="1" ht="36" hidden="true" outlineLevel="3">
      <c r="A18922" s="2" t="s">
        <v>36616</v>
      </c>
      <c r="B18922" s="3" t="s">
        <v>36617</v>
      </c>
      <c r="C18922" s="2"/>
      <c r="D18922" s="2" t="s">
        <v>16</v>
      </c>
      <c r="E18922" s="4">
        <f>690.00*(1-Z1%)</f>
        <v>690</v>
      </c>
      <c r="F18922" s="2">
        <v>1</v>
      </c>
      <c r="G18922" s="2"/>
    </row>
    <row r="18923" spans="1:26" customHeight="1" ht="35" hidden="true" outlineLevel="3">
      <c r="A18923" s="5" t="s">
        <v>36618</v>
      </c>
      <c r="B18923" s="5"/>
      <c r="C18923" s="5"/>
      <c r="D18923" s="5"/>
      <c r="E18923" s="5"/>
      <c r="F18923" s="5"/>
      <c r="G18923" s="5"/>
    </row>
    <row r="18924" spans="1:26" customHeight="1" ht="35" hidden="true" outlineLevel="4">
      <c r="A18924" s="5" t="s">
        <v>36619</v>
      </c>
      <c r="B18924" s="5"/>
      <c r="C18924" s="5"/>
      <c r="D18924" s="5"/>
      <c r="E18924" s="5"/>
      <c r="F18924" s="5"/>
      <c r="G18924" s="5"/>
    </row>
    <row r="18925" spans="1:26" customHeight="1" ht="18" hidden="true" outlineLevel="4">
      <c r="A18925" s="2" t="s">
        <v>36620</v>
      </c>
      <c r="B18925" s="3" t="s">
        <v>36621</v>
      </c>
      <c r="C18925" s="2"/>
      <c r="D18925" s="2" t="s">
        <v>16</v>
      </c>
      <c r="E18925" s="4">
        <f>40.00*(1-Z1%)</f>
        <v>40</v>
      </c>
      <c r="F18925" s="2">
        <v>11</v>
      </c>
      <c r="G18925" s="2"/>
    </row>
    <row r="18926" spans="1:26" customHeight="1" ht="18" hidden="true" outlineLevel="4">
      <c r="A18926" s="2" t="s">
        <v>36622</v>
      </c>
      <c r="B18926" s="3" t="s">
        <v>36623</v>
      </c>
      <c r="C18926" s="2"/>
      <c r="D18926" s="2" t="s">
        <v>16</v>
      </c>
      <c r="E18926" s="4">
        <f>230.00*(1-Z1%)</f>
        <v>230</v>
      </c>
      <c r="F18926" s="2">
        <v>4</v>
      </c>
      <c r="G18926" s="2"/>
    </row>
    <row r="18927" spans="1:26" customHeight="1" ht="18" hidden="true" outlineLevel="4">
      <c r="A18927" s="2" t="s">
        <v>36624</v>
      </c>
      <c r="B18927" s="3" t="s">
        <v>36625</v>
      </c>
      <c r="C18927" s="2"/>
      <c r="D18927" s="2" t="s">
        <v>16</v>
      </c>
      <c r="E18927" s="4">
        <f>50.00*(1-Z1%)</f>
        <v>50</v>
      </c>
      <c r="F18927" s="2">
        <v>4</v>
      </c>
      <c r="G18927" s="2"/>
    </row>
    <row r="18928" spans="1:26" customHeight="1" ht="35" hidden="true" outlineLevel="4">
      <c r="A18928" s="5" t="s">
        <v>36626</v>
      </c>
      <c r="B18928" s="5"/>
      <c r="C18928" s="5"/>
      <c r="D18928" s="5"/>
      <c r="E18928" s="5"/>
      <c r="F18928" s="5"/>
      <c r="G18928" s="5"/>
    </row>
    <row r="18929" spans="1:26" customHeight="1" ht="18" hidden="true" outlineLevel="4">
      <c r="A18929" s="2" t="s">
        <v>36627</v>
      </c>
      <c r="B18929" s="3" t="s">
        <v>36628</v>
      </c>
      <c r="C18929" s="2"/>
      <c r="D18929" s="2" t="s">
        <v>16</v>
      </c>
      <c r="E18929" s="4">
        <f>180.00*(1-Z1%)</f>
        <v>180</v>
      </c>
      <c r="F18929" s="2">
        <v>1</v>
      </c>
      <c r="G18929" s="2"/>
    </row>
    <row r="18930" spans="1:26" customHeight="1" ht="18" hidden="true" outlineLevel="4">
      <c r="A18930" s="2" t="s">
        <v>36629</v>
      </c>
      <c r="B18930" s="3" t="s">
        <v>36630</v>
      </c>
      <c r="C18930" s="2"/>
      <c r="D18930" s="2" t="s">
        <v>16</v>
      </c>
      <c r="E18930" s="4">
        <f>195.00*(1-Z1%)</f>
        <v>195</v>
      </c>
      <c r="F18930" s="2">
        <v>1</v>
      </c>
      <c r="G18930" s="2"/>
    </row>
    <row r="18931" spans="1:26" customHeight="1" ht="18" hidden="true" outlineLevel="4">
      <c r="A18931" s="2" t="s">
        <v>36631</v>
      </c>
      <c r="B18931" s="3" t="s">
        <v>36632</v>
      </c>
      <c r="C18931" s="2"/>
      <c r="D18931" s="2" t="s">
        <v>16</v>
      </c>
      <c r="E18931" s="4">
        <f>230.00*(1-Z1%)</f>
        <v>230</v>
      </c>
      <c r="F18931" s="2">
        <v>1</v>
      </c>
      <c r="G18931" s="2"/>
    </row>
    <row r="18932" spans="1:26" customHeight="1" ht="36" hidden="true" outlineLevel="4">
      <c r="A18932" s="2" t="s">
        <v>36633</v>
      </c>
      <c r="B18932" s="3" t="s">
        <v>36634</v>
      </c>
      <c r="C18932" s="2"/>
      <c r="D18932" s="2" t="s">
        <v>16</v>
      </c>
      <c r="E18932" s="4">
        <f>150.00*(1-Z1%)</f>
        <v>150</v>
      </c>
      <c r="F18932" s="2">
        <v>4</v>
      </c>
      <c r="G18932" s="2"/>
    </row>
    <row r="18933" spans="1:26" customHeight="1" ht="36" hidden="true" outlineLevel="4">
      <c r="A18933" s="2" t="s">
        <v>36635</v>
      </c>
      <c r="B18933" s="3" t="s">
        <v>36636</v>
      </c>
      <c r="C18933" s="2"/>
      <c r="D18933" s="2" t="s">
        <v>16</v>
      </c>
      <c r="E18933" s="4">
        <f>150.00*(1-Z1%)</f>
        <v>150</v>
      </c>
      <c r="F18933" s="2">
        <v>10</v>
      </c>
      <c r="G18933" s="2"/>
    </row>
    <row r="18934" spans="1:26" customHeight="1" ht="36" hidden="true" outlineLevel="4">
      <c r="A18934" s="2" t="s">
        <v>36637</v>
      </c>
      <c r="B18934" s="3" t="s">
        <v>36638</v>
      </c>
      <c r="C18934" s="2"/>
      <c r="D18934" s="2" t="s">
        <v>16</v>
      </c>
      <c r="E18934" s="4">
        <f>150.00*(1-Z1%)</f>
        <v>150</v>
      </c>
      <c r="F18934" s="2">
        <v>3</v>
      </c>
      <c r="G18934" s="2"/>
    </row>
    <row r="18935" spans="1:26" customHeight="1" ht="18" hidden="true" outlineLevel="4">
      <c r="A18935" s="2" t="s">
        <v>36639</v>
      </c>
      <c r="B18935" s="3" t="s">
        <v>36640</v>
      </c>
      <c r="C18935" s="2"/>
      <c r="D18935" s="2" t="s">
        <v>16</v>
      </c>
      <c r="E18935" s="4">
        <f>70.00*(1-Z1%)</f>
        <v>70</v>
      </c>
      <c r="F18935" s="2">
        <v>1</v>
      </c>
      <c r="G18935" s="2"/>
    </row>
    <row r="18936" spans="1:26" customHeight="1" ht="18" hidden="true" outlineLevel="4">
      <c r="A18936" s="2" t="s">
        <v>36641</v>
      </c>
      <c r="B18936" s="3" t="s">
        <v>36642</v>
      </c>
      <c r="C18936" s="2"/>
      <c r="D18936" s="2" t="s">
        <v>16</v>
      </c>
      <c r="E18936" s="4">
        <f>120.00*(1-Z1%)</f>
        <v>120</v>
      </c>
      <c r="F18936" s="2">
        <v>1</v>
      </c>
      <c r="G18936" s="2"/>
    </row>
    <row r="18937" spans="1:26" customHeight="1" ht="35" hidden="true" outlineLevel="4">
      <c r="A18937" s="5" t="s">
        <v>36643</v>
      </c>
      <c r="B18937" s="5"/>
      <c r="C18937" s="5"/>
      <c r="D18937" s="5"/>
      <c r="E18937" s="5"/>
      <c r="F18937" s="5"/>
      <c r="G18937" s="5"/>
    </row>
    <row r="18938" spans="1:26" customHeight="1" ht="18" hidden="true" outlineLevel="4">
      <c r="A18938" s="2" t="s">
        <v>36644</v>
      </c>
      <c r="B18938" s="3" t="s">
        <v>36645</v>
      </c>
      <c r="C18938" s="2"/>
      <c r="D18938" s="2" t="s">
        <v>16</v>
      </c>
      <c r="E18938" s="4">
        <f>50.00*(1-Z1%)</f>
        <v>50</v>
      </c>
      <c r="F18938" s="2">
        <v>1</v>
      </c>
      <c r="G18938" s="2"/>
    </row>
    <row r="18939" spans="1:26" customHeight="1" ht="18" hidden="true" outlineLevel="4">
      <c r="A18939" s="2" t="s">
        <v>36646</v>
      </c>
      <c r="B18939" s="3" t="s">
        <v>36647</v>
      </c>
      <c r="C18939" s="2"/>
      <c r="D18939" s="2" t="s">
        <v>16</v>
      </c>
      <c r="E18939" s="4">
        <f>110.00*(1-Z1%)</f>
        <v>110</v>
      </c>
      <c r="F18939" s="2">
        <v>43</v>
      </c>
      <c r="G18939" s="2"/>
    </row>
    <row r="18940" spans="1:26" customHeight="1" ht="35" hidden="true" outlineLevel="4">
      <c r="A18940" s="5" t="s">
        <v>36648</v>
      </c>
      <c r="B18940" s="5"/>
      <c r="C18940" s="5"/>
      <c r="D18940" s="5"/>
      <c r="E18940" s="5"/>
      <c r="F18940" s="5"/>
      <c r="G18940" s="5"/>
    </row>
    <row r="18941" spans="1:26" customHeight="1" ht="36" hidden="true" outlineLevel="4">
      <c r="A18941" s="2" t="s">
        <v>36649</v>
      </c>
      <c r="B18941" s="3" t="s">
        <v>36650</v>
      </c>
      <c r="C18941" s="2"/>
      <c r="D18941" s="2" t="s">
        <v>16</v>
      </c>
      <c r="E18941" s="4">
        <f>80.00*(1-Z1%)</f>
        <v>80</v>
      </c>
      <c r="F18941" s="2">
        <v>10</v>
      </c>
      <c r="G18941" s="2"/>
    </row>
    <row r="18942" spans="1:26" customHeight="1" ht="36" hidden="true" outlineLevel="4">
      <c r="A18942" s="2" t="s">
        <v>36651</v>
      </c>
      <c r="B18942" s="3" t="s">
        <v>36652</v>
      </c>
      <c r="C18942" s="2"/>
      <c r="D18942" s="2" t="s">
        <v>16</v>
      </c>
      <c r="E18942" s="4">
        <f>100.00*(1-Z1%)</f>
        <v>100</v>
      </c>
      <c r="F18942" s="2">
        <v>1</v>
      </c>
      <c r="G18942" s="2"/>
    </row>
    <row r="18943" spans="1:26" customHeight="1" ht="36" hidden="true" outlineLevel="4">
      <c r="A18943" s="2" t="s">
        <v>36653</v>
      </c>
      <c r="B18943" s="3" t="s">
        <v>36654</v>
      </c>
      <c r="C18943" s="2"/>
      <c r="D18943" s="2" t="s">
        <v>16</v>
      </c>
      <c r="E18943" s="4">
        <f>120.00*(1-Z1%)</f>
        <v>120</v>
      </c>
      <c r="F18943" s="2">
        <v>5</v>
      </c>
      <c r="G18943" s="2"/>
    </row>
    <row r="18944" spans="1:26" customHeight="1" ht="36" hidden="true" outlineLevel="4">
      <c r="A18944" s="2" t="s">
        <v>36655</v>
      </c>
      <c r="B18944" s="3" t="s">
        <v>36656</v>
      </c>
      <c r="C18944" s="2"/>
      <c r="D18944" s="2" t="s">
        <v>16</v>
      </c>
      <c r="E18944" s="4">
        <f>70.00*(1-Z1%)</f>
        <v>70</v>
      </c>
      <c r="F18944" s="2">
        <v>13</v>
      </c>
      <c r="G18944" s="2"/>
    </row>
    <row r="18945" spans="1:26" customHeight="1" ht="36" hidden="true" outlineLevel="4">
      <c r="A18945" s="2" t="s">
        <v>36657</v>
      </c>
      <c r="B18945" s="3" t="s">
        <v>36658</v>
      </c>
      <c r="C18945" s="2"/>
      <c r="D18945" s="2" t="s">
        <v>16</v>
      </c>
      <c r="E18945" s="4">
        <f>80.00*(1-Z1%)</f>
        <v>80</v>
      </c>
      <c r="F18945" s="2">
        <v>8</v>
      </c>
      <c r="G18945" s="2"/>
    </row>
    <row r="18946" spans="1:26" customHeight="1" ht="36" hidden="true" outlineLevel="4">
      <c r="A18946" s="2" t="s">
        <v>36659</v>
      </c>
      <c r="B18946" s="3" t="s">
        <v>36660</v>
      </c>
      <c r="C18946" s="2"/>
      <c r="D18946" s="2" t="s">
        <v>16</v>
      </c>
      <c r="E18946" s="4">
        <f>200.00*(1-Z1%)</f>
        <v>200</v>
      </c>
      <c r="F18946" s="2">
        <v>4</v>
      </c>
      <c r="G18946" s="2"/>
    </row>
    <row r="18947" spans="1:26" customHeight="1" ht="36" hidden="true" outlineLevel="4">
      <c r="A18947" s="2" t="s">
        <v>36661</v>
      </c>
      <c r="B18947" s="3" t="s">
        <v>36662</v>
      </c>
      <c r="C18947" s="2"/>
      <c r="D18947" s="2" t="s">
        <v>16</v>
      </c>
      <c r="E18947" s="4">
        <f>100.00*(1-Z1%)</f>
        <v>100</v>
      </c>
      <c r="F18947" s="2">
        <v>10</v>
      </c>
      <c r="G18947" s="2"/>
    </row>
    <row r="18948" spans="1:26" customHeight="1" ht="36" hidden="true" outlineLevel="4">
      <c r="A18948" s="2" t="s">
        <v>36663</v>
      </c>
      <c r="B18948" s="3" t="s">
        <v>36664</v>
      </c>
      <c r="C18948" s="2"/>
      <c r="D18948" s="2" t="s">
        <v>16</v>
      </c>
      <c r="E18948" s="4">
        <f>100.00*(1-Z1%)</f>
        <v>100</v>
      </c>
      <c r="F18948" s="2">
        <v>5</v>
      </c>
      <c r="G18948" s="2"/>
    </row>
    <row r="18949" spans="1:26" customHeight="1" ht="36" hidden="true" outlineLevel="4">
      <c r="A18949" s="2" t="s">
        <v>36665</v>
      </c>
      <c r="B18949" s="3" t="s">
        <v>36666</v>
      </c>
      <c r="C18949" s="2"/>
      <c r="D18949" s="2" t="s">
        <v>16</v>
      </c>
      <c r="E18949" s="4">
        <f>100.00*(1-Z1%)</f>
        <v>100</v>
      </c>
      <c r="F18949" s="2">
        <v>1</v>
      </c>
      <c r="G18949" s="2"/>
    </row>
    <row r="18950" spans="1:26" customHeight="1" ht="36" hidden="true" outlineLevel="4">
      <c r="A18950" s="2" t="s">
        <v>36667</v>
      </c>
      <c r="B18950" s="3" t="s">
        <v>36668</v>
      </c>
      <c r="C18950" s="2"/>
      <c r="D18950" s="2" t="s">
        <v>16</v>
      </c>
      <c r="E18950" s="4">
        <f>120.00*(1-Z1%)</f>
        <v>120</v>
      </c>
      <c r="F18950" s="2">
        <v>8</v>
      </c>
      <c r="G18950" s="2"/>
    </row>
    <row r="18951" spans="1:26" customHeight="1" ht="36" hidden="true" outlineLevel="4">
      <c r="A18951" s="2" t="s">
        <v>36669</v>
      </c>
      <c r="B18951" s="3" t="s">
        <v>36670</v>
      </c>
      <c r="C18951" s="2"/>
      <c r="D18951" s="2" t="s">
        <v>16</v>
      </c>
      <c r="E18951" s="4">
        <f>100.00*(1-Z1%)</f>
        <v>100</v>
      </c>
      <c r="F18951" s="2">
        <v>9</v>
      </c>
      <c r="G18951" s="2"/>
    </row>
    <row r="18952" spans="1:26" customHeight="1" ht="36" hidden="true" outlineLevel="4">
      <c r="A18952" s="2" t="s">
        <v>36671</v>
      </c>
      <c r="B18952" s="3" t="s">
        <v>36672</v>
      </c>
      <c r="C18952" s="2"/>
      <c r="D18952" s="2" t="s">
        <v>16</v>
      </c>
      <c r="E18952" s="4">
        <f>80.00*(1-Z1%)</f>
        <v>80</v>
      </c>
      <c r="F18952" s="2">
        <v>1</v>
      </c>
      <c r="G18952" s="2"/>
    </row>
    <row r="18953" spans="1:26" customHeight="1" ht="36" hidden="true" outlineLevel="4">
      <c r="A18953" s="2" t="s">
        <v>36673</v>
      </c>
      <c r="B18953" s="3" t="s">
        <v>36674</v>
      </c>
      <c r="C18953" s="2"/>
      <c r="D18953" s="2" t="s">
        <v>16</v>
      </c>
      <c r="E18953" s="4">
        <f>100.00*(1-Z1%)</f>
        <v>100</v>
      </c>
      <c r="F18953" s="2">
        <v>8</v>
      </c>
      <c r="G18953" s="2"/>
    </row>
    <row r="18954" spans="1:26" customHeight="1" ht="36" hidden="true" outlineLevel="4">
      <c r="A18954" s="2" t="s">
        <v>36675</v>
      </c>
      <c r="B18954" s="3" t="s">
        <v>36676</v>
      </c>
      <c r="C18954" s="2"/>
      <c r="D18954" s="2" t="s">
        <v>16</v>
      </c>
      <c r="E18954" s="4">
        <f>140.00*(1-Z1%)</f>
        <v>140</v>
      </c>
      <c r="F18954" s="2">
        <v>7</v>
      </c>
      <c r="G18954" s="2"/>
    </row>
    <row r="18955" spans="1:26" customHeight="1" ht="36" hidden="true" outlineLevel="4">
      <c r="A18955" s="2" t="s">
        <v>36677</v>
      </c>
      <c r="B18955" s="3" t="s">
        <v>36678</v>
      </c>
      <c r="C18955" s="2"/>
      <c r="D18955" s="2" t="s">
        <v>16</v>
      </c>
      <c r="E18955" s="4">
        <f>130.00*(1-Z1%)</f>
        <v>130</v>
      </c>
      <c r="F18955" s="2">
        <v>12</v>
      </c>
      <c r="G18955" s="2"/>
    </row>
    <row r="18956" spans="1:26" customHeight="1" ht="36" hidden="true" outlineLevel="4">
      <c r="A18956" s="2" t="s">
        <v>36679</v>
      </c>
      <c r="B18956" s="3" t="s">
        <v>36680</v>
      </c>
      <c r="C18956" s="2"/>
      <c r="D18956" s="2" t="s">
        <v>16</v>
      </c>
      <c r="E18956" s="4">
        <f>80.00*(1-Z1%)</f>
        <v>80</v>
      </c>
      <c r="F18956" s="2">
        <v>1</v>
      </c>
      <c r="G18956" s="2"/>
    </row>
    <row r="18957" spans="1:26" customHeight="1" ht="18" hidden="true" outlineLevel="4">
      <c r="A18957" s="2" t="s">
        <v>36681</v>
      </c>
      <c r="B18957" s="3" t="s">
        <v>36682</v>
      </c>
      <c r="C18957" s="2"/>
      <c r="D18957" s="2" t="s">
        <v>16</v>
      </c>
      <c r="E18957" s="4">
        <f>150.00*(1-Z1%)</f>
        <v>150</v>
      </c>
      <c r="F18957" s="2">
        <v>5</v>
      </c>
      <c r="G18957" s="2"/>
    </row>
    <row r="18958" spans="1:26" customHeight="1" ht="36" hidden="true" outlineLevel="4">
      <c r="A18958" s="2" t="s">
        <v>36683</v>
      </c>
      <c r="B18958" s="3" t="s">
        <v>36684</v>
      </c>
      <c r="C18958" s="2"/>
      <c r="D18958" s="2" t="s">
        <v>16</v>
      </c>
      <c r="E18958" s="4">
        <f>150.00*(1-Z1%)</f>
        <v>150</v>
      </c>
      <c r="F18958" s="2">
        <v>4</v>
      </c>
      <c r="G18958" s="2"/>
    </row>
    <row r="18959" spans="1:26" customHeight="1" ht="36" hidden="true" outlineLevel="4">
      <c r="A18959" s="2" t="s">
        <v>36685</v>
      </c>
      <c r="B18959" s="3" t="s">
        <v>36686</v>
      </c>
      <c r="C18959" s="2"/>
      <c r="D18959" s="2" t="s">
        <v>16</v>
      </c>
      <c r="E18959" s="4">
        <f>140.00*(1-Z1%)</f>
        <v>140</v>
      </c>
      <c r="F18959" s="2">
        <v>2</v>
      </c>
      <c r="G18959" s="2"/>
    </row>
    <row r="18960" spans="1:26" customHeight="1" ht="36" hidden="true" outlineLevel="4">
      <c r="A18960" s="2" t="s">
        <v>36687</v>
      </c>
      <c r="B18960" s="3" t="s">
        <v>36688</v>
      </c>
      <c r="C18960" s="2"/>
      <c r="D18960" s="2" t="s">
        <v>16</v>
      </c>
      <c r="E18960" s="4">
        <f>190.00*(1-Z1%)</f>
        <v>190</v>
      </c>
      <c r="F18960" s="2">
        <v>5</v>
      </c>
      <c r="G18960" s="2"/>
    </row>
    <row r="18961" spans="1:26" customHeight="1" ht="36" hidden="true" outlineLevel="4">
      <c r="A18961" s="2" t="s">
        <v>36689</v>
      </c>
      <c r="B18961" s="3" t="s">
        <v>36690</v>
      </c>
      <c r="C18961" s="2"/>
      <c r="D18961" s="2" t="s">
        <v>16</v>
      </c>
      <c r="E18961" s="4">
        <f>140.00*(1-Z1%)</f>
        <v>140</v>
      </c>
      <c r="F18961" s="2">
        <v>1</v>
      </c>
      <c r="G18961" s="2"/>
    </row>
    <row r="18962" spans="1:26" customHeight="1" ht="18" hidden="true" outlineLevel="4">
      <c r="A18962" s="2" t="s">
        <v>36691</v>
      </c>
      <c r="B18962" s="3" t="s">
        <v>36692</v>
      </c>
      <c r="C18962" s="2"/>
      <c r="D18962" s="2" t="s">
        <v>16</v>
      </c>
      <c r="E18962" s="4">
        <f>110.00*(1-Z1%)</f>
        <v>110</v>
      </c>
      <c r="F18962" s="2">
        <v>5</v>
      </c>
      <c r="G18962" s="2"/>
    </row>
    <row r="18963" spans="1:26" customHeight="1" ht="36" hidden="true" outlineLevel="4">
      <c r="A18963" s="2" t="s">
        <v>36693</v>
      </c>
      <c r="B18963" s="3" t="s">
        <v>36694</v>
      </c>
      <c r="C18963" s="2"/>
      <c r="D18963" s="2" t="s">
        <v>16</v>
      </c>
      <c r="E18963" s="4">
        <f>110.00*(1-Z1%)</f>
        <v>110</v>
      </c>
      <c r="F18963" s="2">
        <v>1</v>
      </c>
      <c r="G18963" s="2"/>
    </row>
    <row r="18964" spans="1:26" customHeight="1" ht="36" hidden="true" outlineLevel="4">
      <c r="A18964" s="2" t="s">
        <v>36695</v>
      </c>
      <c r="B18964" s="3" t="s">
        <v>36696</v>
      </c>
      <c r="C18964" s="2"/>
      <c r="D18964" s="2" t="s">
        <v>16</v>
      </c>
      <c r="E18964" s="4">
        <f>95.00*(1-Z1%)</f>
        <v>95</v>
      </c>
      <c r="F18964" s="2">
        <v>9</v>
      </c>
      <c r="G18964" s="2"/>
    </row>
    <row r="18965" spans="1:26" customHeight="1" ht="36" hidden="true" outlineLevel="4">
      <c r="A18965" s="2" t="s">
        <v>36697</v>
      </c>
      <c r="B18965" s="3" t="s">
        <v>36698</v>
      </c>
      <c r="C18965" s="2"/>
      <c r="D18965" s="2" t="s">
        <v>16</v>
      </c>
      <c r="E18965" s="4">
        <f>300.00*(1-Z1%)</f>
        <v>300</v>
      </c>
      <c r="F18965" s="2">
        <v>4</v>
      </c>
      <c r="G18965" s="2"/>
    </row>
    <row r="18966" spans="1:26" customHeight="1" ht="35" hidden="true" outlineLevel="4">
      <c r="A18966" s="5" t="s">
        <v>36699</v>
      </c>
      <c r="B18966" s="5"/>
      <c r="C18966" s="5"/>
      <c r="D18966" s="5"/>
      <c r="E18966" s="5"/>
      <c r="F18966" s="5"/>
      <c r="G18966" s="5"/>
    </row>
    <row r="18967" spans="1:26" customHeight="1" ht="36" hidden="true" outlineLevel="4">
      <c r="A18967" s="2" t="s">
        <v>36700</v>
      </c>
      <c r="B18967" s="3" t="s">
        <v>36701</v>
      </c>
      <c r="C18967" s="2"/>
      <c r="D18967" s="2" t="s">
        <v>16</v>
      </c>
      <c r="E18967" s="4">
        <f>1110.00*(1-Z1%)</f>
        <v>1110</v>
      </c>
      <c r="F18967" s="2">
        <v>1</v>
      </c>
      <c r="G18967" s="2"/>
    </row>
    <row r="18968" spans="1:26" customHeight="1" ht="35" hidden="true" outlineLevel="4">
      <c r="A18968" s="5" t="s">
        <v>36702</v>
      </c>
      <c r="B18968" s="5"/>
      <c r="C18968" s="5"/>
      <c r="D18968" s="5"/>
      <c r="E18968" s="5"/>
      <c r="F18968" s="5"/>
      <c r="G18968" s="5"/>
    </row>
    <row r="18969" spans="1:26" customHeight="1" ht="36" hidden="true" outlineLevel="4">
      <c r="A18969" s="2" t="s">
        <v>36703</v>
      </c>
      <c r="B18969" s="3" t="s">
        <v>36704</v>
      </c>
      <c r="C18969" s="2"/>
      <c r="D18969" s="2" t="s">
        <v>16</v>
      </c>
      <c r="E18969" s="4">
        <f>890.00*(1-Z1%)</f>
        <v>890</v>
      </c>
      <c r="F18969" s="2">
        <v>1</v>
      </c>
      <c r="G18969" s="2"/>
    </row>
    <row r="18970" spans="1:26" customHeight="1" ht="36" hidden="true" outlineLevel="4">
      <c r="A18970" s="2" t="s">
        <v>36705</v>
      </c>
      <c r="B18970" s="3" t="s">
        <v>36706</v>
      </c>
      <c r="C18970" s="2"/>
      <c r="D18970" s="2" t="s">
        <v>16</v>
      </c>
      <c r="E18970" s="4">
        <f>520.00*(1-Z1%)</f>
        <v>520</v>
      </c>
      <c r="F18970" s="2">
        <v>1</v>
      </c>
      <c r="G18970" s="2"/>
    </row>
    <row r="18971" spans="1:26" customHeight="1" ht="35" hidden="true" outlineLevel="3">
      <c r="A18971" s="5" t="s">
        <v>36707</v>
      </c>
      <c r="B18971" s="5"/>
      <c r="C18971" s="5"/>
      <c r="D18971" s="5"/>
      <c r="E18971" s="5"/>
      <c r="F18971" s="5"/>
      <c r="G18971" s="5"/>
    </row>
    <row r="18972" spans="1:26" customHeight="1" ht="36" hidden="true" outlineLevel="3">
      <c r="A18972" s="2" t="s">
        <v>36708</v>
      </c>
      <c r="B18972" s="3" t="s">
        <v>36709</v>
      </c>
      <c r="C18972" s="2"/>
      <c r="D18972" s="2" t="s">
        <v>16</v>
      </c>
      <c r="E18972" s="4">
        <f>2390.00*(1-Z1%)</f>
        <v>2390</v>
      </c>
      <c r="F18972" s="2">
        <v>1</v>
      </c>
      <c r="G18972" s="2"/>
    </row>
    <row r="18973" spans="1:26" customHeight="1" ht="36" hidden="true" outlineLevel="3">
      <c r="A18973" s="2" t="s">
        <v>36710</v>
      </c>
      <c r="B18973" s="3" t="s">
        <v>36711</v>
      </c>
      <c r="C18973" s="2"/>
      <c r="D18973" s="2" t="s">
        <v>16</v>
      </c>
      <c r="E18973" s="4">
        <f>2390.00*(1-Z1%)</f>
        <v>2390</v>
      </c>
      <c r="F18973" s="2">
        <v>2</v>
      </c>
      <c r="G18973" s="2"/>
    </row>
    <row r="18974" spans="1:26" customHeight="1" ht="36" hidden="true" outlineLevel="3">
      <c r="A18974" s="2" t="s">
        <v>36712</v>
      </c>
      <c r="B18974" s="3" t="s">
        <v>36713</v>
      </c>
      <c r="C18974" s="2"/>
      <c r="D18974" s="2" t="s">
        <v>16</v>
      </c>
      <c r="E18974" s="4">
        <f>1550.00*(1-Z1%)</f>
        <v>1550</v>
      </c>
      <c r="F18974" s="2">
        <v>1</v>
      </c>
      <c r="G18974" s="2"/>
    </row>
    <row r="18975" spans="1:26" customHeight="1" ht="36" hidden="true" outlineLevel="3">
      <c r="A18975" s="2" t="s">
        <v>36714</v>
      </c>
      <c r="B18975" s="3" t="s">
        <v>36715</v>
      </c>
      <c r="C18975" s="2"/>
      <c r="D18975" s="2" t="s">
        <v>16</v>
      </c>
      <c r="E18975" s="4">
        <f>2300.00*(1-Z1%)</f>
        <v>2300</v>
      </c>
      <c r="F18975" s="2">
        <v>2</v>
      </c>
      <c r="G18975" s="2"/>
    </row>
    <row r="18976" spans="1:26" customHeight="1" ht="36" hidden="true" outlineLevel="3">
      <c r="A18976" s="2" t="s">
        <v>36716</v>
      </c>
      <c r="B18976" s="3" t="s">
        <v>36717</v>
      </c>
      <c r="C18976" s="2"/>
      <c r="D18976" s="2" t="s">
        <v>16</v>
      </c>
      <c r="E18976" s="4">
        <f>3590.00*(1-Z1%)</f>
        <v>3590</v>
      </c>
      <c r="F18976" s="2">
        <v>1</v>
      </c>
      <c r="G18976" s="2"/>
    </row>
    <row r="18977" spans="1:26" customHeight="1" ht="36" hidden="true" outlineLevel="3">
      <c r="A18977" s="2" t="s">
        <v>36718</v>
      </c>
      <c r="B18977" s="3" t="s">
        <v>36719</v>
      </c>
      <c r="C18977" s="2"/>
      <c r="D18977" s="2" t="s">
        <v>16</v>
      </c>
      <c r="E18977" s="4">
        <f>1600.00*(1-Z1%)</f>
        <v>1600</v>
      </c>
      <c r="F18977" s="2">
        <v>1</v>
      </c>
      <c r="G18977" s="2"/>
    </row>
    <row r="18978" spans="1:26" customHeight="1" ht="36" hidden="true" outlineLevel="3">
      <c r="A18978" s="2" t="s">
        <v>36720</v>
      </c>
      <c r="B18978" s="3" t="s">
        <v>36721</v>
      </c>
      <c r="C18978" s="2"/>
      <c r="D18978" s="2" t="s">
        <v>16</v>
      </c>
      <c r="E18978" s="4">
        <f>1500.00*(1-Z1%)</f>
        <v>1500</v>
      </c>
      <c r="F18978" s="2">
        <v>1</v>
      </c>
      <c r="G18978" s="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6:G16"/>
    <mergeCell ref="A255:G255"/>
    <mergeCell ref="A256:G256"/>
    <mergeCell ref="A257:G257"/>
    <mergeCell ref="A258:G258"/>
    <mergeCell ref="A259:G259"/>
    <mergeCell ref="A267:G267"/>
    <mergeCell ref="A297:G297"/>
    <mergeCell ref="A304:G304"/>
    <mergeCell ref="A321:G321"/>
    <mergeCell ref="A322:G322"/>
    <mergeCell ref="A327:G327"/>
    <mergeCell ref="A338:G338"/>
    <mergeCell ref="A353:G353"/>
    <mergeCell ref="A374:G374"/>
    <mergeCell ref="A375:G375"/>
    <mergeCell ref="A376:G376"/>
    <mergeCell ref="A382:G382"/>
    <mergeCell ref="A397:G397"/>
    <mergeCell ref="A403:G403"/>
    <mergeCell ref="A414:G414"/>
    <mergeCell ref="A415:G415"/>
    <mergeCell ref="A434:G434"/>
    <mergeCell ref="A477:G477"/>
    <mergeCell ref="A489:G489"/>
    <mergeCell ref="A504:G504"/>
    <mergeCell ref="A582:G582"/>
    <mergeCell ref="A599:G599"/>
    <mergeCell ref="A616:G616"/>
    <mergeCell ref="A629:G629"/>
    <mergeCell ref="A651:G651"/>
    <mergeCell ref="A675:G675"/>
    <mergeCell ref="A709:G709"/>
    <mergeCell ref="A720:G720"/>
    <mergeCell ref="A721:G721"/>
    <mergeCell ref="A733:G733"/>
    <mergeCell ref="A752:G752"/>
    <mergeCell ref="A759:G759"/>
    <mergeCell ref="A779:G779"/>
    <mergeCell ref="A780:G780"/>
    <mergeCell ref="A794:G794"/>
    <mergeCell ref="A801:G801"/>
    <mergeCell ref="A835:G835"/>
    <mergeCell ref="A843:G843"/>
    <mergeCell ref="A847:G847"/>
    <mergeCell ref="A848:G848"/>
    <mergeCell ref="A850:G850"/>
    <mergeCell ref="A852:G852"/>
    <mergeCell ref="A862:G862"/>
    <mergeCell ref="A866:G866"/>
    <mergeCell ref="A876:G876"/>
    <mergeCell ref="A879:G879"/>
    <mergeCell ref="A911:G911"/>
    <mergeCell ref="A917:G917"/>
    <mergeCell ref="A918:G918"/>
    <mergeCell ref="A928:G928"/>
    <mergeCell ref="A991:G991"/>
    <mergeCell ref="A992:G992"/>
    <mergeCell ref="A995:G995"/>
    <mergeCell ref="A1047:G1047"/>
    <mergeCell ref="A1050:G1050"/>
    <mergeCell ref="A1055:G1055"/>
    <mergeCell ref="A1087:G1087"/>
    <mergeCell ref="A1107:G1107"/>
    <mergeCell ref="A1113:G1113"/>
    <mergeCell ref="A1115:G1115"/>
    <mergeCell ref="A1128:G1128"/>
    <mergeCell ref="A1140:G1140"/>
    <mergeCell ref="A1181:G1181"/>
    <mergeCell ref="A1186:G1186"/>
    <mergeCell ref="A1187:G1187"/>
    <mergeCell ref="A1265:G1265"/>
    <mergeCell ref="A1300:G1300"/>
    <mergeCell ref="A1324:G1324"/>
    <mergeCell ref="A1325:G1325"/>
    <mergeCell ref="A1336:G1336"/>
    <mergeCell ref="A1340:G1340"/>
    <mergeCell ref="A1344:G1344"/>
    <mergeCell ref="A1382:G1382"/>
    <mergeCell ref="A1388:G1388"/>
    <mergeCell ref="A1399:G1399"/>
    <mergeCell ref="A1406:G1406"/>
    <mergeCell ref="A1419:G1419"/>
    <mergeCell ref="A1425:G1425"/>
    <mergeCell ref="A1427:G1427"/>
    <mergeCell ref="A1457:G1457"/>
    <mergeCell ref="A1458:G1458"/>
    <mergeCell ref="A1467:G1467"/>
    <mergeCell ref="A1483:G1483"/>
    <mergeCell ref="A1489:G1489"/>
    <mergeCell ref="A1514:G1514"/>
    <mergeCell ref="A1517:G1517"/>
    <mergeCell ref="A1521:G1521"/>
    <mergeCell ref="A1522:G1522"/>
    <mergeCell ref="A1543:G1543"/>
    <mergeCell ref="A1553:G1553"/>
    <mergeCell ref="A1555:G1555"/>
    <mergeCell ref="A1561:G1561"/>
    <mergeCell ref="A1591:G1591"/>
    <mergeCell ref="A1597:G1597"/>
    <mergeCell ref="A1601:G1601"/>
    <mergeCell ref="A1614:G1614"/>
    <mergeCell ref="A1615:G1615"/>
    <mergeCell ref="A1655:G1655"/>
    <mergeCell ref="A1658:G1658"/>
    <mergeCell ref="A1659:G1659"/>
    <mergeCell ref="A1682:G1682"/>
    <mergeCell ref="A1695:G1695"/>
    <mergeCell ref="A1702:G1702"/>
    <mergeCell ref="A1709:G1709"/>
    <mergeCell ref="A1710:G1710"/>
    <mergeCell ref="A1736:G1736"/>
    <mergeCell ref="A1742:G1742"/>
    <mergeCell ref="A1745:G1745"/>
    <mergeCell ref="A1779:G1779"/>
    <mergeCell ref="A1818:G1818"/>
    <mergeCell ref="A1826:G1826"/>
    <mergeCell ref="A1834:G1834"/>
    <mergeCell ref="A1846:G1846"/>
    <mergeCell ref="A1847:G1847"/>
    <mergeCell ref="A1858:G1858"/>
    <mergeCell ref="A1877:G1877"/>
    <mergeCell ref="A1880:G1880"/>
    <mergeCell ref="A1883:G1883"/>
    <mergeCell ref="A1884:G1884"/>
    <mergeCell ref="A1885:G1885"/>
    <mergeCell ref="A1887:G1887"/>
    <mergeCell ref="A1899:G1899"/>
    <mergeCell ref="A1902:G1902"/>
    <mergeCell ref="A1904:G1904"/>
    <mergeCell ref="A1909:G1909"/>
    <mergeCell ref="A1912:G1912"/>
    <mergeCell ref="A1915:G1915"/>
    <mergeCell ref="A1925:G1925"/>
    <mergeCell ref="A1937:G1937"/>
    <mergeCell ref="A1938:G1938"/>
    <mergeCell ref="A2002:G2002"/>
    <mergeCell ref="A2007:G2007"/>
    <mergeCell ref="A2008:G2008"/>
    <mergeCell ref="A2035:G2035"/>
    <mergeCell ref="A2040:G2040"/>
    <mergeCell ref="A2050:G2050"/>
    <mergeCell ref="A2053:G2053"/>
    <mergeCell ref="A2054:G2054"/>
    <mergeCell ref="A2076:G2076"/>
    <mergeCell ref="A2094:G2094"/>
    <mergeCell ref="A2095:G2095"/>
    <mergeCell ref="A2109:G2109"/>
    <mergeCell ref="A2121:G2121"/>
    <mergeCell ref="A2137:G2137"/>
    <mergeCell ref="A2140:G2140"/>
    <mergeCell ref="A2141:G2141"/>
    <mergeCell ref="A2143:G2143"/>
    <mergeCell ref="A2148:G2148"/>
    <mergeCell ref="A2150:G2150"/>
    <mergeCell ref="A2151:G2151"/>
    <mergeCell ref="A2186:G2186"/>
    <mergeCell ref="A2204:G2204"/>
    <mergeCell ref="A2219:G2219"/>
    <mergeCell ref="A2246:G2246"/>
    <mergeCell ref="A2262:G2262"/>
    <mergeCell ref="A2274:G2274"/>
    <mergeCell ref="A2275:G2275"/>
    <mergeCell ref="A2276:G2276"/>
    <mergeCell ref="A2290:G2290"/>
    <mergeCell ref="A2314:G2314"/>
    <mergeCell ref="A2351:G2351"/>
    <mergeCell ref="A2377:G2377"/>
    <mergeCell ref="A2383:G2383"/>
    <mergeCell ref="A2387:G2387"/>
    <mergeCell ref="A2392:G2392"/>
    <mergeCell ref="A2393:G2393"/>
    <mergeCell ref="A2410:G2410"/>
    <mergeCell ref="A2419:G2419"/>
    <mergeCell ref="A2420:G2420"/>
    <mergeCell ref="A2434:G2434"/>
    <mergeCell ref="A2447:G2447"/>
    <mergeCell ref="A2454:G2454"/>
    <mergeCell ref="A2470:G2470"/>
    <mergeCell ref="A2474:G2474"/>
    <mergeCell ref="A2475:G2475"/>
    <mergeCell ref="A2478:G2478"/>
    <mergeCell ref="A2489:G2489"/>
    <mergeCell ref="A2492:G2492"/>
    <mergeCell ref="A2493:G2493"/>
    <mergeCell ref="A2508:G2508"/>
    <mergeCell ref="A2524:G2524"/>
    <mergeCell ref="A2530:G2530"/>
    <mergeCell ref="A2536:G2536"/>
    <mergeCell ref="A2537:G2537"/>
    <mergeCell ref="A2574:G2574"/>
    <mergeCell ref="A2575:G2575"/>
    <mergeCell ref="A2588:G2588"/>
    <mergeCell ref="A2604:G2604"/>
    <mergeCell ref="A2605:G2605"/>
    <mergeCell ref="A2606:G2606"/>
    <mergeCell ref="A2611:G2611"/>
    <mergeCell ref="A2617:G2617"/>
    <mergeCell ref="A2621:G2621"/>
    <mergeCell ref="A2625:G2625"/>
    <mergeCell ref="A2631:G2631"/>
    <mergeCell ref="A2643:G2643"/>
    <mergeCell ref="A2666:G2666"/>
    <mergeCell ref="A2667:G2667"/>
    <mergeCell ref="A2694:G2694"/>
    <mergeCell ref="A2700:G2700"/>
    <mergeCell ref="A2708:G2708"/>
    <mergeCell ref="A2723:G2723"/>
    <mergeCell ref="A2740:G2740"/>
    <mergeCell ref="A2749:G2749"/>
    <mergeCell ref="A2757:G2757"/>
    <mergeCell ref="A2759:G2759"/>
    <mergeCell ref="A2768:G2768"/>
    <mergeCell ref="A2777:G2777"/>
    <mergeCell ref="A2778:G2778"/>
    <mergeCell ref="A2791:G2791"/>
    <mergeCell ref="A2796:G2796"/>
    <mergeCell ref="A2798:G2798"/>
    <mergeCell ref="A2820:G2820"/>
    <mergeCell ref="A2821:G2821"/>
    <mergeCell ref="A2843:G2843"/>
    <mergeCell ref="A2844:G2844"/>
    <mergeCell ref="A2849:G2849"/>
    <mergeCell ref="A2853:G2853"/>
    <mergeCell ref="A2861:G2861"/>
    <mergeCell ref="A2919:G2919"/>
    <mergeCell ref="A2924:G2924"/>
    <mergeCell ref="A2927:G2927"/>
    <mergeCell ref="A2937:G2937"/>
    <mergeCell ref="A2938:G2938"/>
    <mergeCell ref="A2939:G2939"/>
    <mergeCell ref="A2941:G2941"/>
    <mergeCell ref="A2963:G2963"/>
    <mergeCell ref="A2985:G2985"/>
    <mergeCell ref="A2994:G2994"/>
    <mergeCell ref="A3016:G3016"/>
    <mergeCell ref="A3019:G3019"/>
    <mergeCell ref="A3044:G3044"/>
    <mergeCell ref="A3091:G3091"/>
    <mergeCell ref="A3108:G3108"/>
    <mergeCell ref="A3125:G3125"/>
    <mergeCell ref="A3128:G3128"/>
    <mergeCell ref="A3141:G3141"/>
    <mergeCell ref="A3142:G3142"/>
    <mergeCell ref="A3144:G3144"/>
    <mergeCell ref="A3154:G3154"/>
    <mergeCell ref="A3169:G3169"/>
    <mergeCell ref="A3198:G3198"/>
    <mergeCell ref="A3211:G3211"/>
    <mergeCell ref="A3213:G3213"/>
    <mergeCell ref="A3216:G3216"/>
    <mergeCell ref="A3217:G3217"/>
    <mergeCell ref="A3218:G3218"/>
    <mergeCell ref="A3249:G3249"/>
    <mergeCell ref="A3292:G3292"/>
    <mergeCell ref="A3293:G3293"/>
    <mergeCell ref="A3300:G3300"/>
    <mergeCell ref="A3341:G3341"/>
    <mergeCell ref="A3361:G3361"/>
    <mergeCell ref="A3367:G3367"/>
    <mergeCell ref="A3368:G3368"/>
    <mergeCell ref="A3378:G3378"/>
    <mergeCell ref="A3383:G3383"/>
    <mergeCell ref="A3390:G3390"/>
    <mergeCell ref="A3391:G3391"/>
    <mergeCell ref="A3449:G3449"/>
    <mergeCell ref="A3461:G3461"/>
    <mergeCell ref="A3509:G3509"/>
    <mergeCell ref="A3543:G3543"/>
    <mergeCell ref="A3566:G3566"/>
    <mergeCell ref="A3567:G3567"/>
    <mergeCell ref="A3630:G3630"/>
    <mergeCell ref="A3646:G3646"/>
    <mergeCell ref="A3671:G3671"/>
    <mergeCell ref="A3699:G3699"/>
    <mergeCell ref="A3712:G3712"/>
    <mergeCell ref="A3728:G3728"/>
    <mergeCell ref="A3784:G3784"/>
    <mergeCell ref="A3805:G3805"/>
    <mergeCell ref="A3845:G3845"/>
    <mergeCell ref="A3881:G3881"/>
    <mergeCell ref="A3924:G3924"/>
    <mergeCell ref="A3943:G3943"/>
    <mergeCell ref="A3972:G3972"/>
    <mergeCell ref="A4023:G4023"/>
    <mergeCell ref="A4068:G4068"/>
    <mergeCell ref="A4077:G4077"/>
    <mergeCell ref="A4096:G4096"/>
    <mergeCell ref="A4154:G4154"/>
    <mergeCell ref="A4182:G4182"/>
    <mergeCell ref="A4222:G4222"/>
    <mergeCell ref="A4223:G4223"/>
    <mergeCell ref="A4224:G4224"/>
    <mergeCell ref="A4235:G4235"/>
    <mergeCell ref="A4242:G4242"/>
    <mergeCell ref="A4244:G4244"/>
    <mergeCell ref="A4252:G4252"/>
    <mergeCell ref="A4261:G4261"/>
    <mergeCell ref="A4262:G4262"/>
    <mergeCell ref="A4271:G4271"/>
    <mergeCell ref="A4275:G4275"/>
    <mergeCell ref="A4283:G4283"/>
    <mergeCell ref="A4286:G4286"/>
    <mergeCell ref="A4297:G4297"/>
    <mergeCell ref="A4304:G4304"/>
    <mergeCell ref="A4305:G4305"/>
    <mergeCell ref="A4306:G4306"/>
    <mergeCell ref="A4328:G4328"/>
    <mergeCell ref="A4343:G4343"/>
    <mergeCell ref="A4353:G4353"/>
    <mergeCell ref="A4378:G4378"/>
    <mergeCell ref="A4389:G4389"/>
    <mergeCell ref="A4390:G4390"/>
    <mergeCell ref="A4414:G4414"/>
    <mergeCell ref="A4426:G4426"/>
    <mergeCell ref="A4447:G4447"/>
    <mergeCell ref="A4454:G4454"/>
    <mergeCell ref="A4455:G4455"/>
    <mergeCell ref="A4465:G4465"/>
    <mergeCell ref="A4469:G4469"/>
    <mergeCell ref="A4470:G4470"/>
    <mergeCell ref="A4471:G4471"/>
    <mergeCell ref="A4473:G4473"/>
    <mergeCell ref="A4514:G4514"/>
    <mergeCell ref="A4517:G4517"/>
    <mergeCell ref="A4518:G4518"/>
    <mergeCell ref="A4535:G4535"/>
    <mergeCell ref="A4551:G4551"/>
    <mergeCell ref="A4567:G4567"/>
    <mergeCell ref="A4598:G4598"/>
    <mergeCell ref="A4599:G4599"/>
    <mergeCell ref="A4619:G4619"/>
    <mergeCell ref="A4642:G4642"/>
    <mergeCell ref="A4649:G4649"/>
    <mergeCell ref="A4650:G4650"/>
    <mergeCell ref="A4681:G4681"/>
    <mergeCell ref="A4705:G4705"/>
    <mergeCell ref="A4709:G4709"/>
    <mergeCell ref="A4723:G4723"/>
    <mergeCell ref="A4724:G4724"/>
    <mergeCell ref="A4725:G4725"/>
    <mergeCell ref="A4744:G4744"/>
    <mergeCell ref="A4763:G4763"/>
    <mergeCell ref="A4770:G4770"/>
    <mergeCell ref="A4784:G4784"/>
    <mergeCell ref="A4829:G4829"/>
    <mergeCell ref="A4830:G4830"/>
    <mergeCell ref="A4842:G4842"/>
    <mergeCell ref="A4898:G4898"/>
    <mergeCell ref="A4905:G4905"/>
    <mergeCell ref="A4907:G4907"/>
    <mergeCell ref="A4914:G4914"/>
    <mergeCell ref="A4928:G4928"/>
    <mergeCell ref="A4933:G4933"/>
    <mergeCell ref="A4943:G4943"/>
    <mergeCell ref="A4946:G4946"/>
    <mergeCell ref="A4951:G4951"/>
    <mergeCell ref="A4952:G4952"/>
    <mergeCell ref="A4964:G4964"/>
    <mergeCell ref="A4989:G4989"/>
    <mergeCell ref="A4991:G4991"/>
    <mergeCell ref="A5006:G5006"/>
    <mergeCell ref="A5036:G5036"/>
    <mergeCell ref="A5042:G5042"/>
    <mergeCell ref="A5077:G5077"/>
    <mergeCell ref="A5078:G5078"/>
    <mergeCell ref="A5086:G5086"/>
    <mergeCell ref="A5110:G5110"/>
    <mergeCell ref="A5125:G5125"/>
    <mergeCell ref="A5127:G5127"/>
    <mergeCell ref="A5131:G5131"/>
    <mergeCell ref="A5164:G5164"/>
    <mergeCell ref="A5176:G5176"/>
    <mergeCell ref="A5177:G5177"/>
    <mergeCell ref="A5186:G5186"/>
    <mergeCell ref="A5192:G5192"/>
    <mergeCell ref="A5213:G5213"/>
    <mergeCell ref="A5214:G5214"/>
    <mergeCell ref="A5215:G5215"/>
    <mergeCell ref="A5222:G5222"/>
    <mergeCell ref="A5230:G5230"/>
    <mergeCell ref="A5231:G5231"/>
    <mergeCell ref="A5240:G5240"/>
    <mergeCell ref="A5242:G5242"/>
    <mergeCell ref="A5245:G5245"/>
    <mergeCell ref="A5246:G5246"/>
    <mergeCell ref="A5253:G5253"/>
    <mergeCell ref="A5256:G5256"/>
    <mergeCell ref="A5265:G5265"/>
    <mergeCell ref="A5274:G5274"/>
    <mergeCell ref="A5281:G5281"/>
    <mergeCell ref="A5285:G5285"/>
    <mergeCell ref="A5290:G5290"/>
    <mergeCell ref="A5294:G5294"/>
    <mergeCell ref="A5295:G5295"/>
    <mergeCell ref="A5296:G5296"/>
    <mergeCell ref="A5321:G5321"/>
    <mergeCell ref="A5400:G5400"/>
    <mergeCell ref="A5410:G5410"/>
    <mergeCell ref="A5427:G5427"/>
    <mergeCell ref="A5451:G5451"/>
    <mergeCell ref="A5452:G5452"/>
    <mergeCell ref="A5462:G5462"/>
    <mergeCell ref="A5512:G5512"/>
    <mergeCell ref="A5514:G5514"/>
    <mergeCell ref="A5522:G5522"/>
    <mergeCell ref="A5536:G5536"/>
    <mergeCell ref="A5578:G5578"/>
    <mergeCell ref="A5579:G5579"/>
    <mergeCell ref="A5621:G5621"/>
    <mergeCell ref="A5632:G5632"/>
    <mergeCell ref="A5642:G5642"/>
    <mergeCell ref="A5671:G5671"/>
    <mergeCell ref="A5679:G5679"/>
    <mergeCell ref="A5707:G5707"/>
    <mergeCell ref="A5815:G5815"/>
    <mergeCell ref="A5846:G5846"/>
    <mergeCell ref="A5855:G5855"/>
    <mergeCell ref="A5860:G5860"/>
    <mergeCell ref="A5861:G5861"/>
    <mergeCell ref="A5890:G5890"/>
    <mergeCell ref="A5897:G5897"/>
    <mergeCell ref="A5898:G5898"/>
    <mergeCell ref="A5912:G5912"/>
    <mergeCell ref="A5918:G5918"/>
    <mergeCell ref="A5944:G5944"/>
    <mergeCell ref="A5947:G5947"/>
    <mergeCell ref="A5956:G5956"/>
    <mergeCell ref="A5957:G5957"/>
    <mergeCell ref="A5971:G5971"/>
    <mergeCell ref="A6001:G6001"/>
    <mergeCell ref="A6008:G6008"/>
    <mergeCell ref="A6014:G6014"/>
    <mergeCell ref="A6027:G6027"/>
    <mergeCell ref="A6030:G6030"/>
    <mergeCell ref="A6041:G6041"/>
    <mergeCell ref="A6111:G6111"/>
    <mergeCell ref="A6116:G6116"/>
    <mergeCell ref="A6203:G6203"/>
    <mergeCell ref="A6214:G6214"/>
    <mergeCell ref="A6253:G6253"/>
    <mergeCell ref="A6256:G6256"/>
    <mergeCell ref="A6266:G6266"/>
    <mergeCell ref="A6267:G6267"/>
    <mergeCell ref="A6289:G6289"/>
    <mergeCell ref="A6309:G6309"/>
    <mergeCell ref="A6335:G6335"/>
    <mergeCell ref="A6349:G6349"/>
    <mergeCell ref="A6350:G6350"/>
    <mergeCell ref="A6369:G6369"/>
    <mergeCell ref="A6385:G6385"/>
    <mergeCell ref="A6404:G6404"/>
    <mergeCell ref="A6415:G6415"/>
    <mergeCell ref="A6498:G6498"/>
    <mergeCell ref="A6504:G6504"/>
    <mergeCell ref="A6507:G6507"/>
    <mergeCell ref="A6508:G6508"/>
    <mergeCell ref="A6520:G6520"/>
    <mergeCell ref="A6521:G6521"/>
    <mergeCell ref="A6530:G6530"/>
    <mergeCell ref="A6545:G6545"/>
    <mergeCell ref="A6567:G6567"/>
    <mergeCell ref="A6584:G6584"/>
    <mergeCell ref="A6691:G6691"/>
    <mergeCell ref="A6700:G6700"/>
    <mergeCell ref="A6726:G6726"/>
    <mergeCell ref="A6738:G6738"/>
    <mergeCell ref="A6853:G6853"/>
    <mergeCell ref="A6854:G6854"/>
    <mergeCell ref="A6862:G6862"/>
    <mergeCell ref="A6867:G6867"/>
    <mergeCell ref="A6868:G6868"/>
    <mergeCell ref="A6870:G6870"/>
    <mergeCell ref="A6880:G6880"/>
    <mergeCell ref="A6884:G6884"/>
    <mergeCell ref="A6885:G6885"/>
    <mergeCell ref="A6907:G6907"/>
    <mergeCell ref="A6927:G6927"/>
    <mergeCell ref="A6929:G6929"/>
    <mergeCell ref="A6930:G6930"/>
    <mergeCell ref="A6973:G6973"/>
    <mergeCell ref="A6983:G6983"/>
    <mergeCell ref="A6989:G6989"/>
    <mergeCell ref="A7025:G7025"/>
    <mergeCell ref="A7029:G7029"/>
    <mergeCell ref="A7054:G7054"/>
    <mergeCell ref="A7062:G7062"/>
    <mergeCell ref="A7076:G7076"/>
    <mergeCell ref="A7077:G7077"/>
    <mergeCell ref="A7088:G7088"/>
    <mergeCell ref="A7092:G7092"/>
    <mergeCell ref="A7093:G7093"/>
    <mergeCell ref="A7109:G7109"/>
    <mergeCell ref="A7115:G7115"/>
    <mergeCell ref="A7127:G7127"/>
    <mergeCell ref="A7128:G7128"/>
    <mergeCell ref="A7133:G7133"/>
    <mergeCell ref="A7152:G7152"/>
    <mergeCell ref="A7187:G7187"/>
    <mergeCell ref="A7188:G7188"/>
    <mergeCell ref="A7208:G7208"/>
    <mergeCell ref="A7213:G7213"/>
    <mergeCell ref="A7242:G7242"/>
    <mergeCell ref="A7260:G7260"/>
    <mergeCell ref="A7261:G7261"/>
    <mergeCell ref="A7290:G7290"/>
    <mergeCell ref="A7322:G7322"/>
    <mergeCell ref="A7329:G7329"/>
    <mergeCell ref="A7333:G7333"/>
    <mergeCell ref="A7352:G7352"/>
    <mergeCell ref="A7385:G7385"/>
    <mergeCell ref="A7386:G7386"/>
    <mergeCell ref="A7397:G7397"/>
    <mergeCell ref="A7409:G7409"/>
    <mergeCell ref="A7413:G7413"/>
    <mergeCell ref="A7425:G7425"/>
    <mergeCell ref="A7482:G7482"/>
    <mergeCell ref="A7486:G7486"/>
    <mergeCell ref="A7503:G7503"/>
    <mergeCell ref="A7504:G7504"/>
    <mergeCell ref="A7540:G7540"/>
    <mergeCell ref="A7549:G7549"/>
    <mergeCell ref="A7553:G7553"/>
    <mergeCell ref="A7555:G7555"/>
    <mergeCell ref="A7559:G7559"/>
    <mergeCell ref="A7560:G7560"/>
    <mergeCell ref="A7587:G7587"/>
    <mergeCell ref="A7598:G7598"/>
    <mergeCell ref="A7611:G7611"/>
    <mergeCell ref="A7632:G7632"/>
    <mergeCell ref="A7640:G7640"/>
    <mergeCell ref="A7646:G7646"/>
    <mergeCell ref="A7666:G7666"/>
    <mergeCell ref="A7667:G7667"/>
    <mergeCell ref="A7668:G7668"/>
    <mergeCell ref="A7697:G7697"/>
    <mergeCell ref="A7727:G7727"/>
    <mergeCell ref="A7731:G7731"/>
    <mergeCell ref="A7747:G7747"/>
    <mergeCell ref="A7753:G7753"/>
    <mergeCell ref="A7756:G7756"/>
    <mergeCell ref="A7780:G7780"/>
    <mergeCell ref="A7781:G7781"/>
    <mergeCell ref="A7790:G7790"/>
    <mergeCell ref="A7830:G7830"/>
    <mergeCell ref="A7846:G7846"/>
    <mergeCell ref="A7874:G7874"/>
    <mergeCell ref="A7882:G7882"/>
    <mergeCell ref="A7886:G7886"/>
    <mergeCell ref="A7903:G7903"/>
    <mergeCell ref="A7910:G7910"/>
    <mergeCell ref="A7929:G7929"/>
    <mergeCell ref="A7953:G7953"/>
    <mergeCell ref="A7968:G7968"/>
    <mergeCell ref="A7983:G7983"/>
    <mergeCell ref="A7990:G7990"/>
    <mergeCell ref="A8003:G8003"/>
    <mergeCell ref="A8009:G8009"/>
    <mergeCell ref="A8014:G8014"/>
    <mergeCell ref="A8022:G8022"/>
    <mergeCell ref="A8046:G8046"/>
    <mergeCell ref="A8064:G8064"/>
    <mergeCell ref="A8074:G8074"/>
    <mergeCell ref="A8088:G8088"/>
    <mergeCell ref="A8095:G8095"/>
    <mergeCell ref="A8096:G8096"/>
    <mergeCell ref="A8102:G8102"/>
    <mergeCell ref="A8141:G8141"/>
    <mergeCell ref="A8142:G8142"/>
    <mergeCell ref="A8146:G8146"/>
    <mergeCell ref="A8152:G8152"/>
    <mergeCell ref="A8156:G8156"/>
    <mergeCell ref="A8164:G8164"/>
    <mergeCell ref="A8186:G8186"/>
    <mergeCell ref="A8197:G8197"/>
    <mergeCell ref="A8202:G8202"/>
    <mergeCell ref="A8226:G8226"/>
    <mergeCell ref="A8227:G8227"/>
    <mergeCell ref="A8234:G8234"/>
    <mergeCell ref="A8249:G8249"/>
    <mergeCell ref="A8251:G8251"/>
    <mergeCell ref="A8262:G8262"/>
    <mergeCell ref="A8267:G8267"/>
    <mergeCell ref="A8287:G8287"/>
    <mergeCell ref="A8298:G8298"/>
    <mergeCell ref="A8303:G8303"/>
    <mergeCell ref="A8317:G8317"/>
    <mergeCell ref="A8350:G8350"/>
    <mergeCell ref="A8413:G8413"/>
    <mergeCell ref="A8441:G8441"/>
    <mergeCell ref="A8532:G8532"/>
    <mergeCell ref="A8552:G8552"/>
    <mergeCell ref="A8650:G8650"/>
    <mergeCell ref="A8653:G8653"/>
    <mergeCell ref="A8654:G8654"/>
    <mergeCell ref="A8659:G8659"/>
    <mergeCell ref="A8660:G8660"/>
    <mergeCell ref="A8698:G8698"/>
    <mergeCell ref="A8733:G8733"/>
    <mergeCell ref="A8741:G8741"/>
    <mergeCell ref="A8760:G8760"/>
    <mergeCell ref="A8775:G8775"/>
    <mergeCell ref="A8777:G8777"/>
    <mergeCell ref="A8785:G8785"/>
    <mergeCell ref="A8793:G8793"/>
    <mergeCell ref="A8799:G8799"/>
    <mergeCell ref="A8800:G8800"/>
    <mergeCell ref="A8801:G8801"/>
    <mergeCell ref="A8807:G8807"/>
    <mergeCell ref="A8814:G8814"/>
    <mergeCell ref="A8820:G8820"/>
    <mergeCell ref="A8828:G8828"/>
    <mergeCell ref="A8839:G8839"/>
    <mergeCell ref="A8842:G8842"/>
    <mergeCell ref="A8843:G8843"/>
    <mergeCell ref="A8868:G8868"/>
    <mergeCell ref="A8871:G8871"/>
    <mergeCell ref="A8883:G8883"/>
    <mergeCell ref="A8893:G8893"/>
    <mergeCell ref="A8898:G8898"/>
    <mergeCell ref="A8917:G8917"/>
    <mergeCell ref="A8924:G8924"/>
    <mergeCell ref="A8929:G8929"/>
    <mergeCell ref="A8952:G8952"/>
    <mergeCell ref="A8958:G8958"/>
    <mergeCell ref="A8961:G8961"/>
    <mergeCell ref="A8995:G8995"/>
    <mergeCell ref="A8996:G8996"/>
    <mergeCell ref="A9003:G9003"/>
    <mergeCell ref="A9012:G9012"/>
    <mergeCell ref="A9063:G9063"/>
    <mergeCell ref="A9081:G9081"/>
    <mergeCell ref="A9106:G9106"/>
    <mergeCell ref="A9142:G9142"/>
    <mergeCell ref="A9185:G9185"/>
    <mergeCell ref="A9186:G9186"/>
    <mergeCell ref="A9267:G9267"/>
    <mergeCell ref="A9274:G9274"/>
    <mergeCell ref="A9282:G9282"/>
    <mergeCell ref="A9293:G9293"/>
    <mergeCell ref="A9303:G9303"/>
    <mergeCell ref="A9324:G9324"/>
    <mergeCell ref="A9348:G9348"/>
    <mergeCell ref="A9366:G9366"/>
    <mergeCell ref="A9368:G9368"/>
    <mergeCell ref="A9386:G9386"/>
    <mergeCell ref="A9391:G9391"/>
    <mergeCell ref="A9420:G9420"/>
    <mergeCell ref="A9426:G9426"/>
    <mergeCell ref="A9463:G9463"/>
    <mergeCell ref="A9475:G9475"/>
    <mergeCell ref="A9476:G9476"/>
    <mergeCell ref="A9490:G9490"/>
    <mergeCell ref="A9495:G9495"/>
    <mergeCell ref="A9524:G9524"/>
    <mergeCell ref="A9544:G9544"/>
    <mergeCell ref="A9550:G9550"/>
    <mergeCell ref="A9562:G9562"/>
    <mergeCell ref="A9578:G9578"/>
    <mergeCell ref="A9579:G9579"/>
    <mergeCell ref="A9596:G9596"/>
    <mergeCell ref="A9603:G9603"/>
    <mergeCell ref="A9608:G9608"/>
    <mergeCell ref="A9609:G9609"/>
    <mergeCell ref="A9610:G9610"/>
    <mergeCell ref="A9630:G9630"/>
    <mergeCell ref="A9661:G9661"/>
    <mergeCell ref="A9665:G9665"/>
    <mergeCell ref="A9685:G9685"/>
    <mergeCell ref="A9694:G9694"/>
    <mergeCell ref="A9737:G9737"/>
    <mergeCell ref="A9827:G9827"/>
    <mergeCell ref="A9828:G9828"/>
    <mergeCell ref="A9854:G9854"/>
    <mergeCell ref="A9862:G9862"/>
    <mergeCell ref="A9866:G9866"/>
    <mergeCell ref="A9885:G9885"/>
    <mergeCell ref="A9886:G9886"/>
    <mergeCell ref="A9937:G9937"/>
    <mergeCell ref="A9987:G9987"/>
    <mergeCell ref="A10004:G10004"/>
    <mergeCell ref="A10023:G10023"/>
    <mergeCell ref="A10037:G10037"/>
    <mergeCell ref="A10051:G10051"/>
    <mergeCell ref="A10072:G10072"/>
    <mergeCell ref="A10137:G10137"/>
    <mergeCell ref="A10138:G10138"/>
    <mergeCell ref="A10192:G10192"/>
    <mergeCell ref="A10203:G10203"/>
    <mergeCell ref="A10213:G10213"/>
    <mergeCell ref="A10221:G10221"/>
    <mergeCell ref="A10222:G10222"/>
    <mergeCell ref="A10243:G10243"/>
    <mergeCell ref="A10380:G10380"/>
    <mergeCell ref="A10387:G10387"/>
    <mergeCell ref="A10392:G10392"/>
    <mergeCell ref="A10395:G10395"/>
    <mergeCell ref="A10400:G10400"/>
    <mergeCell ref="A10404:G10404"/>
    <mergeCell ref="A10405:G10405"/>
    <mergeCell ref="A10428:G10428"/>
    <mergeCell ref="A10456:G10456"/>
    <mergeCell ref="A10467:G10467"/>
    <mergeCell ref="A10470:G10470"/>
    <mergeCell ref="A10482:G10482"/>
    <mergeCell ref="A10484:G10484"/>
    <mergeCell ref="A10485:G10485"/>
    <mergeCell ref="A10486:G10486"/>
    <mergeCell ref="A10497:G10497"/>
    <mergeCell ref="A10507:G10507"/>
    <mergeCell ref="A10531:G10531"/>
    <mergeCell ref="A10541:G10541"/>
    <mergeCell ref="A10562:G10562"/>
    <mergeCell ref="A10580:G10580"/>
    <mergeCell ref="A10591:G10591"/>
    <mergeCell ref="A10605:G10605"/>
    <mergeCell ref="A10611:G10611"/>
    <mergeCell ref="A10623:G10623"/>
    <mergeCell ref="A10631:G10631"/>
    <mergeCell ref="A10644:G10644"/>
    <mergeCell ref="A10645:G10645"/>
    <mergeCell ref="A10656:G10656"/>
    <mergeCell ref="A10662:G10662"/>
    <mergeCell ref="A10715:G10715"/>
    <mergeCell ref="A10723:G10723"/>
    <mergeCell ref="A10728:G10728"/>
    <mergeCell ref="A10743:G10743"/>
    <mergeCell ref="A10846:G10846"/>
    <mergeCell ref="A10847:G10847"/>
    <mergeCell ref="A10850:G10850"/>
    <mergeCell ref="A10862:G10862"/>
    <mergeCell ref="A10870:G10870"/>
    <mergeCell ref="A10877:G10877"/>
    <mergeCell ref="A10880:G10880"/>
    <mergeCell ref="A10891:G10891"/>
    <mergeCell ref="A10899:G10899"/>
    <mergeCell ref="A10913:G10913"/>
    <mergeCell ref="A10924:G10924"/>
    <mergeCell ref="A10949:G10949"/>
    <mergeCell ref="A10955:G10955"/>
    <mergeCell ref="A10958:G10958"/>
    <mergeCell ref="A10959:G10959"/>
    <mergeCell ref="A11062:G11062"/>
    <mergeCell ref="A11079:G11079"/>
    <mergeCell ref="A11087:G11087"/>
    <mergeCell ref="A11100:G11100"/>
    <mergeCell ref="A11109:G11109"/>
    <mergeCell ref="A11111:G11111"/>
    <mergeCell ref="A11112:G11112"/>
    <mergeCell ref="A11122:G11122"/>
    <mergeCell ref="A11123:G11123"/>
    <mergeCell ref="A11138:G11138"/>
    <mergeCell ref="A11185:G11185"/>
    <mergeCell ref="A11228:G11228"/>
    <mergeCell ref="A11271:G11271"/>
    <mergeCell ref="A11281:G11281"/>
    <mergeCell ref="A11298:G11298"/>
    <mergeCell ref="A11299:G11299"/>
    <mergeCell ref="A11302:G11302"/>
    <mergeCell ref="A11308:G11308"/>
    <mergeCell ref="A11313:G11313"/>
    <mergeCell ref="A11314:G11314"/>
    <mergeCell ref="A11385:G11385"/>
    <mergeCell ref="A11419:G11419"/>
    <mergeCell ref="A11435:G11435"/>
    <mergeCell ref="A11439:G11439"/>
    <mergeCell ref="A11440:G11440"/>
    <mergeCell ref="A11441:G11441"/>
    <mergeCell ref="A11475:G11475"/>
    <mergeCell ref="A11504:G11504"/>
    <mergeCell ref="A11528:G11528"/>
    <mergeCell ref="A11534:G11534"/>
    <mergeCell ref="A11535:G11535"/>
    <mergeCell ref="A11609:G11609"/>
    <mergeCell ref="A11738:G11738"/>
    <mergeCell ref="A11745:G11745"/>
    <mergeCell ref="A11783:G11783"/>
    <mergeCell ref="A11809:G11809"/>
    <mergeCell ref="A11821:G11821"/>
    <mergeCell ref="A11849:G11849"/>
    <mergeCell ref="A11882:G11882"/>
    <mergeCell ref="A11886:G11886"/>
    <mergeCell ref="A11921:G11921"/>
    <mergeCell ref="A11931:G11931"/>
    <mergeCell ref="A11932:G11932"/>
    <mergeCell ref="A11939:G11939"/>
    <mergeCell ref="A12005:G12005"/>
    <mergeCell ref="A12032:G12032"/>
    <mergeCell ref="A12033:G12033"/>
    <mergeCell ref="A12061:G12061"/>
    <mergeCell ref="A12062:G12062"/>
    <mergeCell ref="A12072:G12072"/>
    <mergeCell ref="A12074:G12074"/>
    <mergeCell ref="A12079:G12079"/>
    <mergeCell ref="A12086:G12086"/>
    <mergeCell ref="A12101:G12101"/>
    <mergeCell ref="A12136:G12136"/>
    <mergeCell ref="A12145:G12145"/>
    <mergeCell ref="A12150:G12150"/>
    <mergeCell ref="A12188:G12188"/>
    <mergeCell ref="A12260:G12260"/>
    <mergeCell ref="A12290:G12290"/>
    <mergeCell ref="A12318:G12318"/>
    <mergeCell ref="A12324:G12324"/>
    <mergeCell ref="A12356:G12356"/>
    <mergeCell ref="A12577:G12577"/>
    <mergeCell ref="A12587:G12587"/>
    <mergeCell ref="A12600:G12600"/>
    <mergeCell ref="A12602:G12602"/>
    <mergeCell ref="A12605:G12605"/>
    <mergeCell ref="A12606:G12606"/>
    <mergeCell ref="A12607:G12607"/>
    <mergeCell ref="A12609:G12609"/>
    <mergeCell ref="A12641:G12641"/>
    <mergeCell ref="A12644:G12644"/>
    <mergeCell ref="A12664:G12664"/>
    <mergeCell ref="A12665:G12665"/>
    <mergeCell ref="A12673:G12673"/>
    <mergeCell ref="A12675:G12675"/>
    <mergeCell ref="A12679:G12679"/>
    <mergeCell ref="A12680:G12680"/>
    <mergeCell ref="A12716:G12716"/>
    <mergeCell ref="A12741:G12741"/>
    <mergeCell ref="A12761:G12761"/>
    <mergeCell ref="A12791:G12791"/>
    <mergeCell ref="A12792:G12792"/>
    <mergeCell ref="A12798:G12798"/>
    <mergeCell ref="A12803:G12803"/>
    <mergeCell ref="A12806:G12806"/>
    <mergeCell ref="A12807:G12807"/>
    <mergeCell ref="A12813:G12813"/>
    <mergeCell ref="A12814:G12814"/>
    <mergeCell ref="A12818:G12818"/>
    <mergeCell ref="A12826:G12826"/>
    <mergeCell ref="A12863:G12863"/>
    <mergeCell ref="A12892:G12892"/>
    <mergeCell ref="A12893:G12893"/>
    <mergeCell ref="A12990:G12990"/>
    <mergeCell ref="A13008:G13008"/>
    <mergeCell ref="A13010:G13010"/>
    <mergeCell ref="A13022:G13022"/>
    <mergeCell ref="A13027:G13027"/>
    <mergeCell ref="A13034:G13034"/>
    <mergeCell ref="A13035:G13035"/>
    <mergeCell ref="A13058:G13058"/>
    <mergeCell ref="A13060:G13060"/>
    <mergeCell ref="A13069:G13069"/>
    <mergeCell ref="A13073:G13073"/>
    <mergeCell ref="A13074:G13074"/>
    <mergeCell ref="A13089:G13089"/>
    <mergeCell ref="A13094:G13094"/>
    <mergeCell ref="A13122:G13122"/>
    <mergeCell ref="A13123:G13123"/>
    <mergeCell ref="A13124:G13124"/>
    <mergeCell ref="A13128:G13128"/>
    <mergeCell ref="A13132:G13132"/>
    <mergeCell ref="A13137:G13137"/>
    <mergeCell ref="A13138:G13138"/>
    <mergeCell ref="A13148:G13148"/>
    <mergeCell ref="A13150:G13150"/>
    <mergeCell ref="A13156:G13156"/>
    <mergeCell ref="A13160:G13160"/>
    <mergeCell ref="A13184:G13184"/>
    <mergeCell ref="A13190:G13190"/>
    <mergeCell ref="A13196:G13196"/>
    <mergeCell ref="A13197:G13197"/>
    <mergeCell ref="A13218:G13218"/>
    <mergeCell ref="A13245:G13245"/>
    <mergeCell ref="A13248:G13248"/>
    <mergeCell ref="A13253:G13253"/>
    <mergeCell ref="A13266:G13266"/>
    <mergeCell ref="A13270:G13270"/>
    <mergeCell ref="A13272:G13272"/>
    <mergeCell ref="A13290:G13290"/>
    <mergeCell ref="A13309:G13309"/>
    <mergeCell ref="A13330:G13330"/>
    <mergeCell ref="A13363:G13363"/>
    <mergeCell ref="A13368:G13368"/>
    <mergeCell ref="A13369:G13369"/>
    <mergeCell ref="A13378:G13378"/>
    <mergeCell ref="A13423:G13423"/>
    <mergeCell ref="A13428:G13428"/>
    <mergeCell ref="A13434:G13434"/>
    <mergeCell ref="A13436:G13436"/>
    <mergeCell ref="A13440:G13440"/>
    <mergeCell ref="A13447:G13447"/>
    <mergeCell ref="A13449:G13449"/>
    <mergeCell ref="A13451:G13451"/>
    <mergeCell ref="A13456:G13456"/>
    <mergeCell ref="A13463:G13463"/>
    <mergeCell ref="A13466:G13466"/>
    <mergeCell ref="A13472:G13472"/>
    <mergeCell ref="A13538:G13538"/>
    <mergeCell ref="A13539:G13539"/>
    <mergeCell ref="A13559:G13559"/>
    <mergeCell ref="A13583:G13583"/>
    <mergeCell ref="A13639:G13639"/>
    <mergeCell ref="A13651:G13651"/>
    <mergeCell ref="A13686:G13686"/>
    <mergeCell ref="A13744:G13744"/>
    <mergeCell ref="A13746:G13746"/>
    <mergeCell ref="A13789:G13789"/>
    <mergeCell ref="A13795:G13795"/>
    <mergeCell ref="A13804:G13804"/>
    <mergeCell ref="A13819:G13819"/>
    <mergeCell ref="A13820:G13820"/>
    <mergeCell ref="A13827:G13827"/>
    <mergeCell ref="A13828:G13828"/>
    <mergeCell ref="A13832:G13832"/>
    <mergeCell ref="A13835:G13835"/>
    <mergeCell ref="A13839:G13839"/>
    <mergeCell ref="A13844:G13844"/>
    <mergeCell ref="A13845:G13845"/>
    <mergeCell ref="A13893:G13893"/>
    <mergeCell ref="A13904:G13904"/>
    <mergeCell ref="A13924:G13924"/>
    <mergeCell ref="A13925:G13925"/>
    <mergeCell ref="A13973:G13973"/>
    <mergeCell ref="A13978:G13978"/>
    <mergeCell ref="A13991:G13991"/>
    <mergeCell ref="A14002:G14002"/>
    <mergeCell ref="A14003:G14003"/>
    <mergeCell ref="A14053:G14053"/>
    <mergeCell ref="A14054:G14054"/>
    <mergeCell ref="A14058:G14058"/>
    <mergeCell ref="A14075:G14075"/>
    <mergeCell ref="A14113:G14113"/>
    <mergeCell ref="A14119:G14119"/>
    <mergeCell ref="A14120:G14120"/>
    <mergeCell ref="A14125:G14125"/>
    <mergeCell ref="A14187:G14187"/>
    <mergeCell ref="A14200:G14200"/>
    <mergeCell ref="A14201:G14201"/>
    <mergeCell ref="A14206:G14206"/>
    <mergeCell ref="A14213:G14213"/>
    <mergeCell ref="A14220:G14220"/>
    <mergeCell ref="A14231:G14231"/>
    <mergeCell ref="A14232:G14232"/>
    <mergeCell ref="A14250:G14250"/>
    <mergeCell ref="A14261:G14261"/>
    <mergeCell ref="A14269:G14269"/>
    <mergeCell ref="A14270:G14270"/>
    <mergeCell ref="A14298:G14298"/>
    <mergeCell ref="A14332:G14332"/>
    <mergeCell ref="A14344:G14344"/>
    <mergeCell ref="A14382:G14382"/>
    <mergeCell ref="A14392:G14392"/>
    <mergeCell ref="A14407:G14407"/>
    <mergeCell ref="A14520:G14520"/>
    <mergeCell ref="A14530:G14530"/>
    <mergeCell ref="A14584:G14584"/>
    <mergeCell ref="A14625:G14625"/>
    <mergeCell ref="A14626:G14626"/>
    <mergeCell ref="A14901:G14901"/>
    <mergeCell ref="A14957:G14957"/>
    <mergeCell ref="A14972:G14972"/>
    <mergeCell ref="A15068:G15068"/>
    <mergeCell ref="A15077:G15077"/>
    <mergeCell ref="A15078:G15078"/>
    <mergeCell ref="A15085:G15085"/>
    <mergeCell ref="A15093:G15093"/>
    <mergeCell ref="A15141:G15141"/>
    <mergeCell ref="A15152:G15152"/>
    <mergeCell ref="A15154:G15154"/>
    <mergeCell ref="A15156:G15156"/>
    <mergeCell ref="A15168:G15168"/>
    <mergeCell ref="A15174:G15174"/>
    <mergeCell ref="A15175:G15175"/>
    <mergeCell ref="A15176:G15176"/>
    <mergeCell ref="A15195:G15195"/>
    <mergeCell ref="A15199:G15199"/>
    <mergeCell ref="A15212:G15212"/>
    <mergeCell ref="A15218:G15218"/>
    <mergeCell ref="A15220:G15220"/>
    <mergeCell ref="A15227:G15227"/>
    <mergeCell ref="A15237:G15237"/>
    <mergeCell ref="A15241:G15241"/>
    <mergeCell ref="A15292:G15292"/>
    <mergeCell ref="A15294:G15294"/>
    <mergeCell ref="A15299:G15299"/>
    <mergeCell ref="A15315:G15315"/>
    <mergeCell ref="A15328:G15328"/>
    <mergeCell ref="A15333:G15333"/>
    <mergeCell ref="A15346:G15346"/>
    <mergeCell ref="A15365:G15365"/>
    <mergeCell ref="A15370:G15370"/>
    <mergeCell ref="A15389:G15389"/>
    <mergeCell ref="A15390:G15390"/>
    <mergeCell ref="A15396:G15396"/>
    <mergeCell ref="A15407:G15407"/>
    <mergeCell ref="A15417:G15417"/>
    <mergeCell ref="A15429:G15429"/>
    <mergeCell ref="A15459:G15459"/>
    <mergeCell ref="A15512:G15512"/>
    <mergeCell ref="A15513:G15513"/>
    <mergeCell ref="A15566:G15566"/>
    <mergeCell ref="A15569:G15569"/>
    <mergeCell ref="A15610:G15610"/>
    <mergeCell ref="A15611:G15611"/>
    <mergeCell ref="A15612:G15612"/>
    <mergeCell ref="A15638:G15638"/>
    <mergeCell ref="A15672:G15672"/>
    <mergeCell ref="A15708:G15708"/>
    <mergeCell ref="A15761:G15761"/>
    <mergeCell ref="A15785:G15785"/>
    <mergeCell ref="A15815:G15815"/>
    <mergeCell ref="A15829:G15829"/>
    <mergeCell ref="A15860:G15860"/>
    <mergeCell ref="A15890:G15890"/>
    <mergeCell ref="A15891:G15891"/>
    <mergeCell ref="A15914:G15914"/>
    <mergeCell ref="A15920:G15920"/>
    <mergeCell ref="A15955:G15955"/>
    <mergeCell ref="A15981:G15981"/>
    <mergeCell ref="A15985:G15985"/>
    <mergeCell ref="A15989:G15989"/>
    <mergeCell ref="A16035:G16035"/>
    <mergeCell ref="A16039:G16039"/>
    <mergeCell ref="A16052:G16052"/>
    <mergeCell ref="A16058:G16058"/>
    <mergeCell ref="A16133:G16133"/>
    <mergeCell ref="A16154:G16154"/>
    <mergeCell ref="A16169:G16169"/>
    <mergeCell ref="A16183:G16183"/>
    <mergeCell ref="A16194:G16194"/>
    <mergeCell ref="A16217:G16217"/>
    <mergeCell ref="A16218:G16218"/>
    <mergeCell ref="A16235:G16235"/>
    <mergeCell ref="A16248:G16248"/>
    <mergeCell ref="A16277:G16277"/>
    <mergeCell ref="A16293:G16293"/>
    <mergeCell ref="A16335:G16335"/>
    <mergeCell ref="A16336:G16336"/>
    <mergeCell ref="A16503:G16503"/>
    <mergeCell ref="A16678:G16678"/>
    <mergeCell ref="A16701:G16701"/>
    <mergeCell ref="A16785:G16785"/>
    <mergeCell ref="A16923:G16923"/>
    <mergeCell ref="A16937:G16937"/>
    <mergeCell ref="A16938:G16938"/>
    <mergeCell ref="A16946:G16946"/>
    <mergeCell ref="A16949:G16949"/>
    <mergeCell ref="A16962:G16962"/>
    <mergeCell ref="A16979:G16979"/>
    <mergeCell ref="A16980:G16980"/>
    <mergeCell ref="A16998:G16998"/>
    <mergeCell ref="A17040:G17040"/>
    <mergeCell ref="A17050:G17050"/>
    <mergeCell ref="A17068:G17068"/>
    <mergeCell ref="A17079:G17079"/>
    <mergeCell ref="A17084:G17084"/>
    <mergeCell ref="A17098:G17098"/>
    <mergeCell ref="A17099:G17099"/>
    <mergeCell ref="A17104:G17104"/>
    <mergeCell ref="A17125:G17125"/>
    <mergeCell ref="A17134:G17134"/>
    <mergeCell ref="A17135:G17135"/>
    <mergeCell ref="A17157:G17157"/>
    <mergeCell ref="A17158:G17158"/>
    <mergeCell ref="A17185:G17185"/>
    <mergeCell ref="A17227:G17227"/>
    <mergeCell ref="A17243:G17243"/>
    <mergeCell ref="A17520:G17520"/>
    <mergeCell ref="A17567:G17567"/>
    <mergeCell ref="A17613:G17613"/>
    <mergeCell ref="A17614:G17614"/>
    <mergeCell ref="A17698:G17698"/>
    <mergeCell ref="A17791:G17791"/>
    <mergeCell ref="A17822:G17822"/>
    <mergeCell ref="A17829:G17829"/>
    <mergeCell ref="A17855:G17855"/>
    <mergeCell ref="A17856:G17856"/>
    <mergeCell ref="A17870:G17870"/>
    <mergeCell ref="A17885:G17885"/>
    <mergeCell ref="A17886:G17886"/>
    <mergeCell ref="A17906:G17906"/>
    <mergeCell ref="A17909:G17909"/>
    <mergeCell ref="A17924:G17924"/>
    <mergeCell ref="A17968:G17968"/>
    <mergeCell ref="A18002:G18002"/>
    <mergeCell ref="A18010:G18010"/>
    <mergeCell ref="A18030:G18030"/>
    <mergeCell ref="A18045:G18045"/>
    <mergeCell ref="A18064:G18064"/>
    <mergeCell ref="A18065:G18065"/>
    <mergeCell ref="A18074:G18074"/>
    <mergeCell ref="A18075:G18075"/>
    <mergeCell ref="A18093:G18093"/>
    <mergeCell ref="A18107:G18107"/>
    <mergeCell ref="A18110:G18110"/>
    <mergeCell ref="A18129:G18129"/>
    <mergeCell ref="A18140:G18140"/>
    <mergeCell ref="A18150:G18150"/>
    <mergeCell ref="A18154:G18154"/>
    <mergeCell ref="A18179:G18179"/>
    <mergeCell ref="A18198:G18198"/>
    <mergeCell ref="A18210:G18210"/>
    <mergeCell ref="A18215:G18215"/>
    <mergeCell ref="A18231:G18231"/>
    <mergeCell ref="A18234:G18234"/>
    <mergeCell ref="A18242:G18242"/>
    <mergeCell ref="A18243:G18243"/>
    <mergeCell ref="A18251:G18251"/>
    <mergeCell ref="A18264:G18264"/>
    <mergeCell ref="A18294:G18294"/>
    <mergeCell ref="A18310:G18310"/>
    <mergeCell ref="A18350:G18350"/>
    <mergeCell ref="A18422:G18422"/>
    <mergeCell ref="A18454:G18454"/>
    <mergeCell ref="A18455:G18455"/>
    <mergeCell ref="A18477:G18477"/>
    <mergeCell ref="A18504:G18504"/>
    <mergeCell ref="A18511:G18511"/>
    <mergeCell ref="A18517:G18517"/>
    <mergeCell ref="A18523:G18523"/>
    <mergeCell ref="A18528:G18528"/>
    <mergeCell ref="A18540:G18540"/>
    <mergeCell ref="A18577:G18577"/>
    <mergeCell ref="A18601:G18601"/>
    <mergeCell ref="A18610:G18610"/>
    <mergeCell ref="A18612:G18612"/>
    <mergeCell ref="A18613:G18613"/>
    <mergeCell ref="A18626:G18626"/>
    <mergeCell ref="A18641:G18641"/>
    <mergeCell ref="A18645:G18645"/>
    <mergeCell ref="A18650:G18650"/>
    <mergeCell ref="A18669:G18669"/>
    <mergeCell ref="A18678:G18678"/>
    <mergeCell ref="A18686:G18686"/>
    <mergeCell ref="A18693:G18693"/>
    <mergeCell ref="A18694:G18694"/>
    <mergeCell ref="A18740:G18740"/>
    <mergeCell ref="A18760:G18760"/>
    <mergeCell ref="A18776:G18776"/>
    <mergeCell ref="A18786:G18786"/>
    <mergeCell ref="A18800:G18800"/>
    <mergeCell ref="A18809:G18809"/>
    <mergeCell ref="A18815:G18815"/>
    <mergeCell ref="A18823:G18823"/>
    <mergeCell ref="A18824:G18824"/>
    <mergeCell ref="A18828:G18828"/>
    <mergeCell ref="A18834:G18834"/>
    <mergeCell ref="A18840:G18840"/>
    <mergeCell ref="A18851:G18851"/>
    <mergeCell ref="A18857:G18857"/>
    <mergeCell ref="A18858:G18858"/>
    <mergeCell ref="A18860:G18860"/>
    <mergeCell ref="A18867:G18867"/>
    <mergeCell ref="A18880:G18880"/>
    <mergeCell ref="A18881:G18881"/>
    <mergeCell ref="A18897:G18897"/>
    <mergeCell ref="A18923:G18923"/>
    <mergeCell ref="A18924:G18924"/>
    <mergeCell ref="A18928:G18928"/>
    <mergeCell ref="A18937:G18937"/>
    <mergeCell ref="A18940:G18940"/>
    <mergeCell ref="A18966:G18966"/>
    <mergeCell ref="A18968:G18968"/>
    <mergeCell ref="A18971:G18971"/>
  </mergeCells>
  <hyperlinks>
    <hyperlink ref="D17" r:id="rId_hyperlink_1"/>
    <hyperlink ref="D18" r:id="rId_hyperlink_2"/>
    <hyperlink ref="D19" r:id="rId_hyperlink_3"/>
    <hyperlink ref="D20" r:id="rId_hyperlink_4"/>
    <hyperlink ref="D21" r:id="rId_hyperlink_5"/>
    <hyperlink ref="D22" r:id="rId_hyperlink_6"/>
    <hyperlink ref="D23" r:id="rId_hyperlink_7"/>
    <hyperlink ref="D24" r:id="rId_hyperlink_8"/>
    <hyperlink ref="D25" r:id="rId_hyperlink_9"/>
    <hyperlink ref="D26" r:id="rId_hyperlink_10"/>
    <hyperlink ref="D27" r:id="rId_hyperlink_11"/>
    <hyperlink ref="D28" r:id="rId_hyperlink_12"/>
    <hyperlink ref="D29" r:id="rId_hyperlink_13"/>
    <hyperlink ref="D30" r:id="rId_hyperlink_14"/>
    <hyperlink ref="D31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39" r:id="rId_hyperlink_23"/>
    <hyperlink ref="D40" r:id="rId_hyperlink_24"/>
    <hyperlink ref="D41" r:id="rId_hyperlink_25"/>
    <hyperlink ref="D42" r:id="rId_hyperlink_26"/>
    <hyperlink ref="D43" r:id="rId_hyperlink_27"/>
    <hyperlink ref="D44" r:id="rId_hyperlink_28"/>
    <hyperlink ref="D45" r:id="rId_hyperlink_29"/>
    <hyperlink ref="D46" r:id="rId_hyperlink_30"/>
    <hyperlink ref="D47" r:id="rId_hyperlink_31"/>
    <hyperlink ref="D48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6" r:id="rId_hyperlink_40"/>
    <hyperlink ref="D57" r:id="rId_hyperlink_41"/>
    <hyperlink ref="D58" r:id="rId_hyperlink_42"/>
    <hyperlink ref="D59" r:id="rId_hyperlink_43"/>
    <hyperlink ref="D60" r:id="rId_hyperlink_44"/>
    <hyperlink ref="D61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3" r:id="rId_hyperlink_57"/>
    <hyperlink ref="D74" r:id="rId_hyperlink_58"/>
    <hyperlink ref="D75" r:id="rId_hyperlink_59"/>
    <hyperlink ref="D76" r:id="rId_hyperlink_60"/>
    <hyperlink ref="D77" r:id="rId_hyperlink_61"/>
    <hyperlink ref="D78" r:id="rId_hyperlink_62"/>
    <hyperlink ref="D79" r:id="rId_hyperlink_63"/>
    <hyperlink ref="D80" r:id="rId_hyperlink_64"/>
    <hyperlink ref="D81" r:id="rId_hyperlink_65"/>
    <hyperlink ref="D82" r:id="rId_hyperlink_66"/>
    <hyperlink ref="D83" r:id="rId_hyperlink_67"/>
    <hyperlink ref="D84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3" r:id="rId_hyperlink_107"/>
    <hyperlink ref="D124" r:id="rId_hyperlink_108"/>
    <hyperlink ref="D125" r:id="rId_hyperlink_109"/>
    <hyperlink ref="D126" r:id="rId_hyperlink_110"/>
    <hyperlink ref="D127" r:id="rId_hyperlink_111"/>
    <hyperlink ref="D128" r:id="rId_hyperlink_112"/>
    <hyperlink ref="D129" r:id="rId_hyperlink_113"/>
    <hyperlink ref="D130" r:id="rId_hyperlink_114"/>
    <hyperlink ref="D131" r:id="rId_hyperlink_115"/>
    <hyperlink ref="D132" r:id="rId_hyperlink_116"/>
    <hyperlink ref="D133" r:id="rId_hyperlink_117"/>
    <hyperlink ref="D134" r:id="rId_hyperlink_118"/>
    <hyperlink ref="D135" r:id="rId_hyperlink_119"/>
    <hyperlink ref="D136" r:id="rId_hyperlink_120"/>
    <hyperlink ref="D137" r:id="rId_hyperlink_121"/>
    <hyperlink ref="D138" r:id="rId_hyperlink_122"/>
    <hyperlink ref="D139" r:id="rId_hyperlink_123"/>
    <hyperlink ref="D140" r:id="rId_hyperlink_124"/>
    <hyperlink ref="D141" r:id="rId_hyperlink_125"/>
    <hyperlink ref="D142" r:id="rId_hyperlink_126"/>
    <hyperlink ref="D143" r:id="rId_hyperlink_127"/>
    <hyperlink ref="D144" r:id="rId_hyperlink_128"/>
    <hyperlink ref="D145" r:id="rId_hyperlink_129"/>
    <hyperlink ref="D146" r:id="rId_hyperlink_130"/>
    <hyperlink ref="D147" r:id="rId_hyperlink_131"/>
    <hyperlink ref="D148" r:id="rId_hyperlink_132"/>
    <hyperlink ref="D149" r:id="rId_hyperlink_133"/>
    <hyperlink ref="D150" r:id="rId_hyperlink_134"/>
    <hyperlink ref="D151" r:id="rId_hyperlink_135"/>
    <hyperlink ref="D152" r:id="rId_hyperlink_136"/>
    <hyperlink ref="D153" r:id="rId_hyperlink_137"/>
    <hyperlink ref="D154" r:id="rId_hyperlink_138"/>
    <hyperlink ref="D155" r:id="rId_hyperlink_139"/>
    <hyperlink ref="D156" r:id="rId_hyperlink_140"/>
    <hyperlink ref="D157" r:id="rId_hyperlink_141"/>
    <hyperlink ref="D158" r:id="rId_hyperlink_142"/>
    <hyperlink ref="D159" r:id="rId_hyperlink_143"/>
    <hyperlink ref="D160" r:id="rId_hyperlink_144"/>
    <hyperlink ref="D161" r:id="rId_hyperlink_145"/>
    <hyperlink ref="D162" r:id="rId_hyperlink_146"/>
    <hyperlink ref="D163" r:id="rId_hyperlink_147"/>
    <hyperlink ref="D164" r:id="rId_hyperlink_148"/>
    <hyperlink ref="D165" r:id="rId_hyperlink_149"/>
    <hyperlink ref="D166" r:id="rId_hyperlink_150"/>
    <hyperlink ref="D167" r:id="rId_hyperlink_151"/>
    <hyperlink ref="D168" r:id="rId_hyperlink_152"/>
    <hyperlink ref="D169" r:id="rId_hyperlink_153"/>
    <hyperlink ref="D170" r:id="rId_hyperlink_154"/>
    <hyperlink ref="D171" r:id="rId_hyperlink_155"/>
    <hyperlink ref="D172" r:id="rId_hyperlink_156"/>
    <hyperlink ref="D173" r:id="rId_hyperlink_157"/>
    <hyperlink ref="D174" r:id="rId_hyperlink_158"/>
    <hyperlink ref="D175" r:id="rId_hyperlink_159"/>
    <hyperlink ref="D176" r:id="rId_hyperlink_160"/>
    <hyperlink ref="D177" r:id="rId_hyperlink_161"/>
    <hyperlink ref="D178" r:id="rId_hyperlink_162"/>
    <hyperlink ref="D179" r:id="rId_hyperlink_163"/>
    <hyperlink ref="D180" r:id="rId_hyperlink_164"/>
    <hyperlink ref="D181" r:id="rId_hyperlink_165"/>
    <hyperlink ref="D182" r:id="rId_hyperlink_166"/>
    <hyperlink ref="D183" r:id="rId_hyperlink_167"/>
    <hyperlink ref="D184" r:id="rId_hyperlink_168"/>
    <hyperlink ref="D185" r:id="rId_hyperlink_169"/>
    <hyperlink ref="D186" r:id="rId_hyperlink_170"/>
    <hyperlink ref="D187" r:id="rId_hyperlink_171"/>
    <hyperlink ref="D188" r:id="rId_hyperlink_172"/>
    <hyperlink ref="D189" r:id="rId_hyperlink_173"/>
    <hyperlink ref="D190" r:id="rId_hyperlink_174"/>
    <hyperlink ref="D191" r:id="rId_hyperlink_175"/>
    <hyperlink ref="D192" r:id="rId_hyperlink_176"/>
    <hyperlink ref="D193" r:id="rId_hyperlink_177"/>
    <hyperlink ref="D194" r:id="rId_hyperlink_178"/>
    <hyperlink ref="D195" r:id="rId_hyperlink_179"/>
    <hyperlink ref="D196" r:id="rId_hyperlink_180"/>
    <hyperlink ref="D197" r:id="rId_hyperlink_181"/>
    <hyperlink ref="D198" r:id="rId_hyperlink_182"/>
    <hyperlink ref="D199" r:id="rId_hyperlink_183"/>
    <hyperlink ref="D200" r:id="rId_hyperlink_184"/>
    <hyperlink ref="D201" r:id="rId_hyperlink_185"/>
    <hyperlink ref="D202" r:id="rId_hyperlink_186"/>
    <hyperlink ref="D203" r:id="rId_hyperlink_187"/>
    <hyperlink ref="D204" r:id="rId_hyperlink_188"/>
    <hyperlink ref="D205" r:id="rId_hyperlink_189"/>
    <hyperlink ref="D206" r:id="rId_hyperlink_190"/>
    <hyperlink ref="D207" r:id="rId_hyperlink_191"/>
    <hyperlink ref="D208" r:id="rId_hyperlink_192"/>
    <hyperlink ref="D209" r:id="rId_hyperlink_193"/>
    <hyperlink ref="D210" r:id="rId_hyperlink_194"/>
    <hyperlink ref="D211" r:id="rId_hyperlink_195"/>
    <hyperlink ref="D212" r:id="rId_hyperlink_196"/>
    <hyperlink ref="D213" r:id="rId_hyperlink_197"/>
    <hyperlink ref="D214" r:id="rId_hyperlink_198"/>
    <hyperlink ref="D215" r:id="rId_hyperlink_199"/>
    <hyperlink ref="D216" r:id="rId_hyperlink_200"/>
    <hyperlink ref="D217" r:id="rId_hyperlink_201"/>
    <hyperlink ref="D218" r:id="rId_hyperlink_202"/>
    <hyperlink ref="D219" r:id="rId_hyperlink_203"/>
    <hyperlink ref="D220" r:id="rId_hyperlink_204"/>
    <hyperlink ref="D221" r:id="rId_hyperlink_205"/>
    <hyperlink ref="D222" r:id="rId_hyperlink_206"/>
    <hyperlink ref="D223" r:id="rId_hyperlink_207"/>
    <hyperlink ref="D224" r:id="rId_hyperlink_208"/>
    <hyperlink ref="D225" r:id="rId_hyperlink_209"/>
    <hyperlink ref="D226" r:id="rId_hyperlink_210"/>
    <hyperlink ref="D227" r:id="rId_hyperlink_211"/>
    <hyperlink ref="D228" r:id="rId_hyperlink_212"/>
    <hyperlink ref="D229" r:id="rId_hyperlink_213"/>
    <hyperlink ref="D230" r:id="rId_hyperlink_214"/>
    <hyperlink ref="D231" r:id="rId_hyperlink_215"/>
    <hyperlink ref="D232" r:id="rId_hyperlink_216"/>
    <hyperlink ref="D233" r:id="rId_hyperlink_217"/>
    <hyperlink ref="D234" r:id="rId_hyperlink_218"/>
    <hyperlink ref="D235" r:id="rId_hyperlink_219"/>
    <hyperlink ref="D236" r:id="rId_hyperlink_220"/>
    <hyperlink ref="D237" r:id="rId_hyperlink_221"/>
    <hyperlink ref="D238" r:id="rId_hyperlink_222"/>
    <hyperlink ref="D239" r:id="rId_hyperlink_223"/>
    <hyperlink ref="D240" r:id="rId_hyperlink_224"/>
    <hyperlink ref="D241" r:id="rId_hyperlink_225"/>
    <hyperlink ref="D242" r:id="rId_hyperlink_226"/>
    <hyperlink ref="D243" r:id="rId_hyperlink_227"/>
    <hyperlink ref="D244" r:id="rId_hyperlink_228"/>
    <hyperlink ref="D245" r:id="rId_hyperlink_229"/>
    <hyperlink ref="D246" r:id="rId_hyperlink_230"/>
    <hyperlink ref="D247" r:id="rId_hyperlink_231"/>
    <hyperlink ref="D248" r:id="rId_hyperlink_232"/>
    <hyperlink ref="D249" r:id="rId_hyperlink_233"/>
    <hyperlink ref="D250" r:id="rId_hyperlink_234"/>
    <hyperlink ref="D251" r:id="rId_hyperlink_235"/>
    <hyperlink ref="D252" r:id="rId_hyperlink_236"/>
    <hyperlink ref="D253" r:id="rId_hyperlink_237"/>
    <hyperlink ref="D254" r:id="rId_hyperlink_238"/>
    <hyperlink ref="D260" r:id="rId_hyperlink_239"/>
    <hyperlink ref="D261" r:id="rId_hyperlink_240"/>
    <hyperlink ref="D262" r:id="rId_hyperlink_241"/>
    <hyperlink ref="D263" r:id="rId_hyperlink_242"/>
    <hyperlink ref="D264" r:id="rId_hyperlink_243"/>
    <hyperlink ref="D265" r:id="rId_hyperlink_244"/>
    <hyperlink ref="D266" r:id="rId_hyperlink_245"/>
    <hyperlink ref="D268" r:id="rId_hyperlink_246"/>
    <hyperlink ref="D269" r:id="rId_hyperlink_247"/>
    <hyperlink ref="D270" r:id="rId_hyperlink_248"/>
    <hyperlink ref="D271" r:id="rId_hyperlink_249"/>
    <hyperlink ref="D272" r:id="rId_hyperlink_250"/>
    <hyperlink ref="D273" r:id="rId_hyperlink_251"/>
    <hyperlink ref="D274" r:id="rId_hyperlink_252"/>
    <hyperlink ref="D275" r:id="rId_hyperlink_253"/>
    <hyperlink ref="D276" r:id="rId_hyperlink_254"/>
    <hyperlink ref="D277" r:id="rId_hyperlink_255"/>
    <hyperlink ref="D278" r:id="rId_hyperlink_256"/>
    <hyperlink ref="D279" r:id="rId_hyperlink_257"/>
    <hyperlink ref="D280" r:id="rId_hyperlink_258"/>
    <hyperlink ref="D281" r:id="rId_hyperlink_259"/>
    <hyperlink ref="D282" r:id="rId_hyperlink_260"/>
    <hyperlink ref="D283" r:id="rId_hyperlink_261"/>
    <hyperlink ref="D284" r:id="rId_hyperlink_262"/>
    <hyperlink ref="D285" r:id="rId_hyperlink_263"/>
    <hyperlink ref="D286" r:id="rId_hyperlink_264"/>
    <hyperlink ref="D287" r:id="rId_hyperlink_265"/>
    <hyperlink ref="D288" r:id="rId_hyperlink_266"/>
    <hyperlink ref="D289" r:id="rId_hyperlink_267"/>
    <hyperlink ref="D290" r:id="rId_hyperlink_268"/>
    <hyperlink ref="D291" r:id="rId_hyperlink_269"/>
    <hyperlink ref="D292" r:id="rId_hyperlink_270"/>
    <hyperlink ref="D293" r:id="rId_hyperlink_271"/>
    <hyperlink ref="D294" r:id="rId_hyperlink_272"/>
    <hyperlink ref="D295" r:id="rId_hyperlink_273"/>
    <hyperlink ref="D296" r:id="rId_hyperlink_274"/>
    <hyperlink ref="D298" r:id="rId_hyperlink_275"/>
    <hyperlink ref="D299" r:id="rId_hyperlink_276"/>
    <hyperlink ref="D300" r:id="rId_hyperlink_277"/>
    <hyperlink ref="D301" r:id="rId_hyperlink_278"/>
    <hyperlink ref="D302" r:id="rId_hyperlink_279"/>
    <hyperlink ref="D303" r:id="rId_hyperlink_280"/>
    <hyperlink ref="D305" r:id="rId_hyperlink_281"/>
    <hyperlink ref="D306" r:id="rId_hyperlink_282"/>
    <hyperlink ref="D307" r:id="rId_hyperlink_283"/>
    <hyperlink ref="D308" r:id="rId_hyperlink_284"/>
    <hyperlink ref="D309" r:id="rId_hyperlink_285"/>
    <hyperlink ref="D310" r:id="rId_hyperlink_286"/>
    <hyperlink ref="D311" r:id="rId_hyperlink_287"/>
    <hyperlink ref="D312" r:id="rId_hyperlink_288"/>
    <hyperlink ref="D313" r:id="rId_hyperlink_289"/>
    <hyperlink ref="D314" r:id="rId_hyperlink_290"/>
    <hyperlink ref="D315" r:id="rId_hyperlink_291"/>
    <hyperlink ref="D316" r:id="rId_hyperlink_292"/>
    <hyperlink ref="D317" r:id="rId_hyperlink_293"/>
    <hyperlink ref="D318" r:id="rId_hyperlink_294"/>
    <hyperlink ref="D319" r:id="rId_hyperlink_295"/>
    <hyperlink ref="D320" r:id="rId_hyperlink_296"/>
    <hyperlink ref="D323" r:id="rId_hyperlink_297"/>
    <hyperlink ref="D324" r:id="rId_hyperlink_298"/>
    <hyperlink ref="D325" r:id="rId_hyperlink_299"/>
    <hyperlink ref="D326" r:id="rId_hyperlink_300"/>
    <hyperlink ref="D328" r:id="rId_hyperlink_301"/>
    <hyperlink ref="D329" r:id="rId_hyperlink_302"/>
    <hyperlink ref="D330" r:id="rId_hyperlink_303"/>
    <hyperlink ref="D331" r:id="rId_hyperlink_304"/>
    <hyperlink ref="D332" r:id="rId_hyperlink_305"/>
    <hyperlink ref="D333" r:id="rId_hyperlink_306"/>
    <hyperlink ref="D334" r:id="rId_hyperlink_307"/>
    <hyperlink ref="D335" r:id="rId_hyperlink_308"/>
    <hyperlink ref="D336" r:id="rId_hyperlink_309"/>
    <hyperlink ref="D337" r:id="rId_hyperlink_310"/>
    <hyperlink ref="D339" r:id="rId_hyperlink_311"/>
    <hyperlink ref="D340" r:id="rId_hyperlink_312"/>
    <hyperlink ref="D341" r:id="rId_hyperlink_313"/>
    <hyperlink ref="D342" r:id="rId_hyperlink_314"/>
    <hyperlink ref="D343" r:id="rId_hyperlink_315"/>
    <hyperlink ref="D344" r:id="rId_hyperlink_316"/>
    <hyperlink ref="D345" r:id="rId_hyperlink_317"/>
    <hyperlink ref="D346" r:id="rId_hyperlink_318"/>
    <hyperlink ref="D347" r:id="rId_hyperlink_319"/>
    <hyperlink ref="D348" r:id="rId_hyperlink_320"/>
    <hyperlink ref="D349" r:id="rId_hyperlink_321"/>
    <hyperlink ref="D350" r:id="rId_hyperlink_322"/>
    <hyperlink ref="D351" r:id="rId_hyperlink_323"/>
    <hyperlink ref="D352" r:id="rId_hyperlink_324"/>
    <hyperlink ref="D354" r:id="rId_hyperlink_325"/>
    <hyperlink ref="D355" r:id="rId_hyperlink_326"/>
    <hyperlink ref="D356" r:id="rId_hyperlink_327"/>
    <hyperlink ref="D357" r:id="rId_hyperlink_328"/>
    <hyperlink ref="D358" r:id="rId_hyperlink_329"/>
    <hyperlink ref="D359" r:id="rId_hyperlink_330"/>
    <hyperlink ref="D360" r:id="rId_hyperlink_331"/>
    <hyperlink ref="D361" r:id="rId_hyperlink_332"/>
    <hyperlink ref="D362" r:id="rId_hyperlink_333"/>
    <hyperlink ref="D363" r:id="rId_hyperlink_334"/>
    <hyperlink ref="D364" r:id="rId_hyperlink_335"/>
    <hyperlink ref="D365" r:id="rId_hyperlink_336"/>
    <hyperlink ref="D366" r:id="rId_hyperlink_337"/>
    <hyperlink ref="D367" r:id="rId_hyperlink_338"/>
    <hyperlink ref="D368" r:id="rId_hyperlink_339"/>
    <hyperlink ref="D369" r:id="rId_hyperlink_340"/>
    <hyperlink ref="D370" r:id="rId_hyperlink_341"/>
    <hyperlink ref="D371" r:id="rId_hyperlink_342"/>
    <hyperlink ref="D372" r:id="rId_hyperlink_343"/>
    <hyperlink ref="D373" r:id="rId_hyperlink_344"/>
    <hyperlink ref="D377" r:id="rId_hyperlink_345"/>
    <hyperlink ref="D378" r:id="rId_hyperlink_346"/>
    <hyperlink ref="D379" r:id="rId_hyperlink_347"/>
    <hyperlink ref="D380" r:id="rId_hyperlink_348"/>
    <hyperlink ref="D381" r:id="rId_hyperlink_349"/>
    <hyperlink ref="D383" r:id="rId_hyperlink_350"/>
    <hyperlink ref="D384" r:id="rId_hyperlink_351"/>
    <hyperlink ref="D385" r:id="rId_hyperlink_352"/>
    <hyperlink ref="D386" r:id="rId_hyperlink_353"/>
    <hyperlink ref="D387" r:id="rId_hyperlink_354"/>
    <hyperlink ref="D388" r:id="rId_hyperlink_355"/>
    <hyperlink ref="D389" r:id="rId_hyperlink_356"/>
    <hyperlink ref="D390" r:id="rId_hyperlink_357"/>
    <hyperlink ref="D391" r:id="rId_hyperlink_358"/>
    <hyperlink ref="D392" r:id="rId_hyperlink_359"/>
    <hyperlink ref="D393" r:id="rId_hyperlink_360"/>
    <hyperlink ref="D394" r:id="rId_hyperlink_361"/>
    <hyperlink ref="D395" r:id="rId_hyperlink_362"/>
    <hyperlink ref="D396" r:id="rId_hyperlink_363"/>
    <hyperlink ref="D398" r:id="rId_hyperlink_364"/>
    <hyperlink ref="D399" r:id="rId_hyperlink_365"/>
    <hyperlink ref="D400" r:id="rId_hyperlink_366"/>
    <hyperlink ref="D401" r:id="rId_hyperlink_367"/>
    <hyperlink ref="D402" r:id="rId_hyperlink_368"/>
    <hyperlink ref="D404" r:id="rId_hyperlink_369"/>
    <hyperlink ref="D405" r:id="rId_hyperlink_370"/>
    <hyperlink ref="D406" r:id="rId_hyperlink_371"/>
    <hyperlink ref="D407" r:id="rId_hyperlink_372"/>
    <hyperlink ref="D408" r:id="rId_hyperlink_373"/>
    <hyperlink ref="D409" r:id="rId_hyperlink_374"/>
    <hyperlink ref="D410" r:id="rId_hyperlink_375"/>
    <hyperlink ref="D411" r:id="rId_hyperlink_376"/>
    <hyperlink ref="D412" r:id="rId_hyperlink_377"/>
    <hyperlink ref="D413" r:id="rId_hyperlink_378"/>
    <hyperlink ref="D416" r:id="rId_hyperlink_379"/>
    <hyperlink ref="D417" r:id="rId_hyperlink_380"/>
    <hyperlink ref="D418" r:id="rId_hyperlink_381"/>
    <hyperlink ref="D419" r:id="rId_hyperlink_382"/>
    <hyperlink ref="D420" r:id="rId_hyperlink_383"/>
    <hyperlink ref="D421" r:id="rId_hyperlink_384"/>
    <hyperlink ref="D422" r:id="rId_hyperlink_385"/>
    <hyperlink ref="D423" r:id="rId_hyperlink_386"/>
    <hyperlink ref="D424" r:id="rId_hyperlink_387"/>
    <hyperlink ref="D425" r:id="rId_hyperlink_388"/>
    <hyperlink ref="D426" r:id="rId_hyperlink_389"/>
    <hyperlink ref="D427" r:id="rId_hyperlink_390"/>
    <hyperlink ref="D428" r:id="rId_hyperlink_391"/>
    <hyperlink ref="D429" r:id="rId_hyperlink_392"/>
    <hyperlink ref="D430" r:id="rId_hyperlink_393"/>
    <hyperlink ref="D431" r:id="rId_hyperlink_394"/>
    <hyperlink ref="D432" r:id="rId_hyperlink_395"/>
    <hyperlink ref="D433" r:id="rId_hyperlink_396"/>
    <hyperlink ref="D435" r:id="rId_hyperlink_397"/>
    <hyperlink ref="D436" r:id="rId_hyperlink_398"/>
    <hyperlink ref="D437" r:id="rId_hyperlink_399"/>
    <hyperlink ref="D438" r:id="rId_hyperlink_400"/>
    <hyperlink ref="D439" r:id="rId_hyperlink_401"/>
    <hyperlink ref="D440" r:id="rId_hyperlink_402"/>
    <hyperlink ref="D441" r:id="rId_hyperlink_403"/>
    <hyperlink ref="D442" r:id="rId_hyperlink_404"/>
    <hyperlink ref="D443" r:id="rId_hyperlink_405"/>
    <hyperlink ref="D444" r:id="rId_hyperlink_406"/>
    <hyperlink ref="D445" r:id="rId_hyperlink_407"/>
    <hyperlink ref="D446" r:id="rId_hyperlink_408"/>
    <hyperlink ref="D447" r:id="rId_hyperlink_409"/>
    <hyperlink ref="D448" r:id="rId_hyperlink_410"/>
    <hyperlink ref="D449" r:id="rId_hyperlink_411"/>
    <hyperlink ref="D450" r:id="rId_hyperlink_412"/>
    <hyperlink ref="D451" r:id="rId_hyperlink_413"/>
    <hyperlink ref="D452" r:id="rId_hyperlink_414"/>
    <hyperlink ref="D453" r:id="rId_hyperlink_415"/>
    <hyperlink ref="D454" r:id="rId_hyperlink_416"/>
    <hyperlink ref="D455" r:id="rId_hyperlink_417"/>
    <hyperlink ref="D456" r:id="rId_hyperlink_418"/>
    <hyperlink ref="D457" r:id="rId_hyperlink_419"/>
    <hyperlink ref="D458" r:id="rId_hyperlink_420"/>
    <hyperlink ref="D459" r:id="rId_hyperlink_421"/>
    <hyperlink ref="D460" r:id="rId_hyperlink_422"/>
    <hyperlink ref="D461" r:id="rId_hyperlink_423"/>
    <hyperlink ref="D462" r:id="rId_hyperlink_424"/>
    <hyperlink ref="D463" r:id="rId_hyperlink_425"/>
    <hyperlink ref="D464" r:id="rId_hyperlink_426"/>
    <hyperlink ref="D465" r:id="rId_hyperlink_427"/>
    <hyperlink ref="D466" r:id="rId_hyperlink_428"/>
    <hyperlink ref="D467" r:id="rId_hyperlink_429"/>
    <hyperlink ref="D468" r:id="rId_hyperlink_430"/>
    <hyperlink ref="D469" r:id="rId_hyperlink_431"/>
    <hyperlink ref="D470" r:id="rId_hyperlink_432"/>
    <hyperlink ref="D471" r:id="rId_hyperlink_433"/>
    <hyperlink ref="D472" r:id="rId_hyperlink_434"/>
    <hyperlink ref="D473" r:id="rId_hyperlink_435"/>
    <hyperlink ref="D474" r:id="rId_hyperlink_436"/>
    <hyperlink ref="D475" r:id="rId_hyperlink_437"/>
    <hyperlink ref="D476" r:id="rId_hyperlink_438"/>
    <hyperlink ref="D478" r:id="rId_hyperlink_439"/>
    <hyperlink ref="D479" r:id="rId_hyperlink_440"/>
    <hyperlink ref="D480" r:id="rId_hyperlink_441"/>
    <hyperlink ref="D481" r:id="rId_hyperlink_442"/>
    <hyperlink ref="D482" r:id="rId_hyperlink_443"/>
    <hyperlink ref="D483" r:id="rId_hyperlink_444"/>
    <hyperlink ref="D484" r:id="rId_hyperlink_445"/>
    <hyperlink ref="D485" r:id="rId_hyperlink_446"/>
    <hyperlink ref="D486" r:id="rId_hyperlink_447"/>
    <hyperlink ref="D487" r:id="rId_hyperlink_448"/>
    <hyperlink ref="D488" r:id="rId_hyperlink_449"/>
    <hyperlink ref="D490" r:id="rId_hyperlink_450"/>
    <hyperlink ref="D491" r:id="rId_hyperlink_451"/>
    <hyperlink ref="D492" r:id="rId_hyperlink_452"/>
    <hyperlink ref="D493" r:id="rId_hyperlink_453"/>
    <hyperlink ref="D494" r:id="rId_hyperlink_454"/>
    <hyperlink ref="D495" r:id="rId_hyperlink_455"/>
    <hyperlink ref="D496" r:id="rId_hyperlink_456"/>
    <hyperlink ref="D497" r:id="rId_hyperlink_457"/>
    <hyperlink ref="D498" r:id="rId_hyperlink_458"/>
    <hyperlink ref="D499" r:id="rId_hyperlink_459"/>
    <hyperlink ref="D500" r:id="rId_hyperlink_460"/>
    <hyperlink ref="D501" r:id="rId_hyperlink_461"/>
    <hyperlink ref="D502" r:id="rId_hyperlink_462"/>
    <hyperlink ref="D503" r:id="rId_hyperlink_463"/>
    <hyperlink ref="D505" r:id="rId_hyperlink_464"/>
    <hyperlink ref="D506" r:id="rId_hyperlink_465"/>
    <hyperlink ref="D507" r:id="rId_hyperlink_466"/>
    <hyperlink ref="D508" r:id="rId_hyperlink_467"/>
    <hyperlink ref="D509" r:id="rId_hyperlink_468"/>
    <hyperlink ref="D510" r:id="rId_hyperlink_469"/>
    <hyperlink ref="D511" r:id="rId_hyperlink_470"/>
    <hyperlink ref="D512" r:id="rId_hyperlink_471"/>
    <hyperlink ref="D513" r:id="rId_hyperlink_472"/>
    <hyperlink ref="D514" r:id="rId_hyperlink_473"/>
    <hyperlink ref="D515" r:id="rId_hyperlink_474"/>
    <hyperlink ref="D516" r:id="rId_hyperlink_475"/>
    <hyperlink ref="D517" r:id="rId_hyperlink_476"/>
    <hyperlink ref="D518" r:id="rId_hyperlink_477"/>
    <hyperlink ref="D519" r:id="rId_hyperlink_478"/>
    <hyperlink ref="D520" r:id="rId_hyperlink_479"/>
    <hyperlink ref="D521" r:id="rId_hyperlink_480"/>
    <hyperlink ref="D522" r:id="rId_hyperlink_481"/>
    <hyperlink ref="D523" r:id="rId_hyperlink_482"/>
    <hyperlink ref="D524" r:id="rId_hyperlink_483"/>
    <hyperlink ref="D525" r:id="rId_hyperlink_484"/>
    <hyperlink ref="D526" r:id="rId_hyperlink_485"/>
    <hyperlink ref="D527" r:id="rId_hyperlink_486"/>
    <hyperlink ref="D528" r:id="rId_hyperlink_487"/>
    <hyperlink ref="D529" r:id="rId_hyperlink_488"/>
    <hyperlink ref="D530" r:id="rId_hyperlink_489"/>
    <hyperlink ref="D531" r:id="rId_hyperlink_490"/>
    <hyperlink ref="D532" r:id="rId_hyperlink_491"/>
    <hyperlink ref="D533" r:id="rId_hyperlink_492"/>
    <hyperlink ref="D534" r:id="rId_hyperlink_493"/>
    <hyperlink ref="D535" r:id="rId_hyperlink_494"/>
    <hyperlink ref="D536" r:id="rId_hyperlink_495"/>
    <hyperlink ref="D537" r:id="rId_hyperlink_496"/>
    <hyperlink ref="D538" r:id="rId_hyperlink_497"/>
    <hyperlink ref="D539" r:id="rId_hyperlink_498"/>
    <hyperlink ref="D540" r:id="rId_hyperlink_499"/>
    <hyperlink ref="D541" r:id="rId_hyperlink_500"/>
    <hyperlink ref="D542" r:id="rId_hyperlink_501"/>
    <hyperlink ref="D543" r:id="rId_hyperlink_502"/>
    <hyperlink ref="D544" r:id="rId_hyperlink_503"/>
    <hyperlink ref="D545" r:id="rId_hyperlink_504"/>
    <hyperlink ref="D546" r:id="rId_hyperlink_505"/>
    <hyperlink ref="D547" r:id="rId_hyperlink_506"/>
    <hyperlink ref="D548" r:id="rId_hyperlink_507"/>
    <hyperlink ref="D549" r:id="rId_hyperlink_508"/>
    <hyperlink ref="D550" r:id="rId_hyperlink_509"/>
    <hyperlink ref="D551" r:id="rId_hyperlink_510"/>
    <hyperlink ref="D552" r:id="rId_hyperlink_511"/>
    <hyperlink ref="D553" r:id="rId_hyperlink_512"/>
    <hyperlink ref="D554" r:id="rId_hyperlink_513"/>
    <hyperlink ref="D555" r:id="rId_hyperlink_514"/>
    <hyperlink ref="D556" r:id="rId_hyperlink_515"/>
    <hyperlink ref="D557" r:id="rId_hyperlink_516"/>
    <hyperlink ref="D558" r:id="rId_hyperlink_517"/>
    <hyperlink ref="D559" r:id="rId_hyperlink_518"/>
    <hyperlink ref="D560" r:id="rId_hyperlink_519"/>
    <hyperlink ref="D561" r:id="rId_hyperlink_520"/>
    <hyperlink ref="D562" r:id="rId_hyperlink_521"/>
    <hyperlink ref="D563" r:id="rId_hyperlink_522"/>
    <hyperlink ref="D564" r:id="rId_hyperlink_523"/>
    <hyperlink ref="D565" r:id="rId_hyperlink_524"/>
    <hyperlink ref="D566" r:id="rId_hyperlink_525"/>
    <hyperlink ref="D567" r:id="rId_hyperlink_526"/>
    <hyperlink ref="D568" r:id="rId_hyperlink_527"/>
    <hyperlink ref="D569" r:id="rId_hyperlink_528"/>
    <hyperlink ref="D570" r:id="rId_hyperlink_529"/>
    <hyperlink ref="D571" r:id="rId_hyperlink_530"/>
    <hyperlink ref="D572" r:id="rId_hyperlink_531"/>
    <hyperlink ref="D573" r:id="rId_hyperlink_532"/>
    <hyperlink ref="D574" r:id="rId_hyperlink_533"/>
    <hyperlink ref="D575" r:id="rId_hyperlink_534"/>
    <hyperlink ref="D576" r:id="rId_hyperlink_535"/>
    <hyperlink ref="D577" r:id="rId_hyperlink_536"/>
    <hyperlink ref="D578" r:id="rId_hyperlink_537"/>
    <hyperlink ref="D579" r:id="rId_hyperlink_538"/>
    <hyperlink ref="D580" r:id="rId_hyperlink_539"/>
    <hyperlink ref="D581" r:id="rId_hyperlink_540"/>
    <hyperlink ref="D583" r:id="rId_hyperlink_541"/>
    <hyperlink ref="D584" r:id="rId_hyperlink_542"/>
    <hyperlink ref="D585" r:id="rId_hyperlink_543"/>
    <hyperlink ref="D586" r:id="rId_hyperlink_544"/>
    <hyperlink ref="D587" r:id="rId_hyperlink_545"/>
    <hyperlink ref="D588" r:id="rId_hyperlink_546"/>
    <hyperlink ref="D589" r:id="rId_hyperlink_547"/>
    <hyperlink ref="D590" r:id="rId_hyperlink_548"/>
    <hyperlink ref="D591" r:id="rId_hyperlink_549"/>
    <hyperlink ref="D592" r:id="rId_hyperlink_550"/>
    <hyperlink ref="D593" r:id="rId_hyperlink_551"/>
    <hyperlink ref="D594" r:id="rId_hyperlink_552"/>
    <hyperlink ref="D595" r:id="rId_hyperlink_553"/>
    <hyperlink ref="D596" r:id="rId_hyperlink_554"/>
    <hyperlink ref="D597" r:id="rId_hyperlink_555"/>
    <hyperlink ref="D598" r:id="rId_hyperlink_556"/>
    <hyperlink ref="D600" r:id="rId_hyperlink_557"/>
    <hyperlink ref="D601" r:id="rId_hyperlink_558"/>
    <hyperlink ref="D602" r:id="rId_hyperlink_559"/>
    <hyperlink ref="D603" r:id="rId_hyperlink_560"/>
    <hyperlink ref="D604" r:id="rId_hyperlink_561"/>
    <hyperlink ref="D605" r:id="rId_hyperlink_562"/>
    <hyperlink ref="D606" r:id="rId_hyperlink_563"/>
    <hyperlink ref="D607" r:id="rId_hyperlink_564"/>
    <hyperlink ref="D608" r:id="rId_hyperlink_565"/>
    <hyperlink ref="D609" r:id="rId_hyperlink_566"/>
    <hyperlink ref="D610" r:id="rId_hyperlink_567"/>
    <hyperlink ref="D611" r:id="rId_hyperlink_568"/>
    <hyperlink ref="D612" r:id="rId_hyperlink_569"/>
    <hyperlink ref="D613" r:id="rId_hyperlink_570"/>
    <hyperlink ref="D614" r:id="rId_hyperlink_571"/>
    <hyperlink ref="D615" r:id="rId_hyperlink_572"/>
    <hyperlink ref="D617" r:id="rId_hyperlink_573"/>
    <hyperlink ref="D618" r:id="rId_hyperlink_574"/>
    <hyperlink ref="D619" r:id="rId_hyperlink_575"/>
    <hyperlink ref="D620" r:id="rId_hyperlink_576"/>
    <hyperlink ref="D621" r:id="rId_hyperlink_577"/>
    <hyperlink ref="D622" r:id="rId_hyperlink_578"/>
    <hyperlink ref="D623" r:id="rId_hyperlink_579"/>
    <hyperlink ref="D624" r:id="rId_hyperlink_580"/>
    <hyperlink ref="D625" r:id="rId_hyperlink_581"/>
    <hyperlink ref="D626" r:id="rId_hyperlink_582"/>
    <hyperlink ref="D627" r:id="rId_hyperlink_583"/>
    <hyperlink ref="D628" r:id="rId_hyperlink_584"/>
    <hyperlink ref="D630" r:id="rId_hyperlink_585"/>
    <hyperlink ref="D631" r:id="rId_hyperlink_586"/>
    <hyperlink ref="D632" r:id="rId_hyperlink_587"/>
    <hyperlink ref="D633" r:id="rId_hyperlink_588"/>
    <hyperlink ref="D634" r:id="rId_hyperlink_589"/>
    <hyperlink ref="D635" r:id="rId_hyperlink_590"/>
    <hyperlink ref="D636" r:id="rId_hyperlink_591"/>
    <hyperlink ref="D637" r:id="rId_hyperlink_592"/>
    <hyperlink ref="D638" r:id="rId_hyperlink_593"/>
    <hyperlink ref="D639" r:id="rId_hyperlink_594"/>
    <hyperlink ref="D640" r:id="rId_hyperlink_595"/>
    <hyperlink ref="D641" r:id="rId_hyperlink_596"/>
    <hyperlink ref="D642" r:id="rId_hyperlink_597"/>
    <hyperlink ref="D643" r:id="rId_hyperlink_598"/>
    <hyperlink ref="D644" r:id="rId_hyperlink_599"/>
    <hyperlink ref="D645" r:id="rId_hyperlink_600"/>
    <hyperlink ref="D646" r:id="rId_hyperlink_601"/>
    <hyperlink ref="D647" r:id="rId_hyperlink_602"/>
    <hyperlink ref="D648" r:id="rId_hyperlink_603"/>
    <hyperlink ref="D649" r:id="rId_hyperlink_604"/>
    <hyperlink ref="D650" r:id="rId_hyperlink_605"/>
    <hyperlink ref="D652" r:id="rId_hyperlink_606"/>
    <hyperlink ref="D653" r:id="rId_hyperlink_607"/>
    <hyperlink ref="D654" r:id="rId_hyperlink_608"/>
    <hyperlink ref="D655" r:id="rId_hyperlink_609"/>
    <hyperlink ref="D656" r:id="rId_hyperlink_610"/>
    <hyperlink ref="D657" r:id="rId_hyperlink_611"/>
    <hyperlink ref="D658" r:id="rId_hyperlink_612"/>
    <hyperlink ref="D659" r:id="rId_hyperlink_613"/>
    <hyperlink ref="D660" r:id="rId_hyperlink_614"/>
    <hyperlink ref="D661" r:id="rId_hyperlink_615"/>
    <hyperlink ref="D662" r:id="rId_hyperlink_616"/>
    <hyperlink ref="D663" r:id="rId_hyperlink_617"/>
    <hyperlink ref="D664" r:id="rId_hyperlink_618"/>
    <hyperlink ref="D665" r:id="rId_hyperlink_619"/>
    <hyperlink ref="D666" r:id="rId_hyperlink_620"/>
    <hyperlink ref="D667" r:id="rId_hyperlink_621"/>
    <hyperlink ref="D668" r:id="rId_hyperlink_622"/>
    <hyperlink ref="D669" r:id="rId_hyperlink_623"/>
    <hyperlink ref="D670" r:id="rId_hyperlink_624"/>
    <hyperlink ref="D671" r:id="rId_hyperlink_625"/>
    <hyperlink ref="D672" r:id="rId_hyperlink_626"/>
    <hyperlink ref="D673" r:id="rId_hyperlink_627"/>
    <hyperlink ref="D674" r:id="rId_hyperlink_628"/>
    <hyperlink ref="D676" r:id="rId_hyperlink_629"/>
    <hyperlink ref="D677" r:id="rId_hyperlink_630"/>
    <hyperlink ref="D678" r:id="rId_hyperlink_631"/>
    <hyperlink ref="D679" r:id="rId_hyperlink_632"/>
    <hyperlink ref="D680" r:id="rId_hyperlink_633"/>
    <hyperlink ref="D681" r:id="rId_hyperlink_634"/>
    <hyperlink ref="D682" r:id="rId_hyperlink_635"/>
    <hyperlink ref="D683" r:id="rId_hyperlink_636"/>
    <hyperlink ref="D684" r:id="rId_hyperlink_637"/>
    <hyperlink ref="D685" r:id="rId_hyperlink_638"/>
    <hyperlink ref="D686" r:id="rId_hyperlink_639"/>
    <hyperlink ref="D687" r:id="rId_hyperlink_640"/>
    <hyperlink ref="D688" r:id="rId_hyperlink_641"/>
    <hyperlink ref="D689" r:id="rId_hyperlink_642"/>
    <hyperlink ref="D690" r:id="rId_hyperlink_643"/>
    <hyperlink ref="D691" r:id="rId_hyperlink_644"/>
    <hyperlink ref="D692" r:id="rId_hyperlink_645"/>
    <hyperlink ref="D693" r:id="rId_hyperlink_646"/>
    <hyperlink ref="D694" r:id="rId_hyperlink_647"/>
    <hyperlink ref="D695" r:id="rId_hyperlink_648"/>
    <hyperlink ref="D696" r:id="rId_hyperlink_649"/>
    <hyperlink ref="D697" r:id="rId_hyperlink_650"/>
    <hyperlink ref="D698" r:id="rId_hyperlink_651"/>
    <hyperlink ref="D699" r:id="rId_hyperlink_652"/>
    <hyperlink ref="D700" r:id="rId_hyperlink_653"/>
    <hyperlink ref="D701" r:id="rId_hyperlink_654"/>
    <hyperlink ref="D702" r:id="rId_hyperlink_655"/>
    <hyperlink ref="D703" r:id="rId_hyperlink_656"/>
    <hyperlink ref="D704" r:id="rId_hyperlink_657"/>
    <hyperlink ref="D705" r:id="rId_hyperlink_658"/>
    <hyperlink ref="D706" r:id="rId_hyperlink_659"/>
    <hyperlink ref="D707" r:id="rId_hyperlink_660"/>
    <hyperlink ref="D708" r:id="rId_hyperlink_661"/>
    <hyperlink ref="D710" r:id="rId_hyperlink_662"/>
    <hyperlink ref="D711" r:id="rId_hyperlink_663"/>
    <hyperlink ref="D712" r:id="rId_hyperlink_664"/>
    <hyperlink ref="D713" r:id="rId_hyperlink_665"/>
    <hyperlink ref="D714" r:id="rId_hyperlink_666"/>
    <hyperlink ref="D715" r:id="rId_hyperlink_667"/>
    <hyperlink ref="D716" r:id="rId_hyperlink_668"/>
    <hyperlink ref="D717" r:id="rId_hyperlink_669"/>
    <hyperlink ref="D718" r:id="rId_hyperlink_670"/>
    <hyperlink ref="D719" r:id="rId_hyperlink_671"/>
    <hyperlink ref="D722" r:id="rId_hyperlink_672"/>
    <hyperlink ref="D723" r:id="rId_hyperlink_673"/>
    <hyperlink ref="D724" r:id="rId_hyperlink_674"/>
    <hyperlink ref="D725" r:id="rId_hyperlink_675"/>
    <hyperlink ref="D726" r:id="rId_hyperlink_676"/>
    <hyperlink ref="D727" r:id="rId_hyperlink_677"/>
    <hyperlink ref="D728" r:id="rId_hyperlink_678"/>
    <hyperlink ref="D729" r:id="rId_hyperlink_679"/>
    <hyperlink ref="D730" r:id="rId_hyperlink_680"/>
    <hyperlink ref="D731" r:id="rId_hyperlink_681"/>
    <hyperlink ref="D732" r:id="rId_hyperlink_682"/>
    <hyperlink ref="D734" r:id="rId_hyperlink_683"/>
    <hyperlink ref="D735" r:id="rId_hyperlink_684"/>
    <hyperlink ref="D736" r:id="rId_hyperlink_685"/>
    <hyperlink ref="D737" r:id="rId_hyperlink_686"/>
    <hyperlink ref="D738" r:id="rId_hyperlink_687"/>
    <hyperlink ref="D739" r:id="rId_hyperlink_688"/>
    <hyperlink ref="D740" r:id="rId_hyperlink_689"/>
    <hyperlink ref="D741" r:id="rId_hyperlink_690"/>
    <hyperlink ref="D742" r:id="rId_hyperlink_691"/>
    <hyperlink ref="D743" r:id="rId_hyperlink_692"/>
    <hyperlink ref="D744" r:id="rId_hyperlink_693"/>
    <hyperlink ref="D745" r:id="rId_hyperlink_694"/>
    <hyperlink ref="D746" r:id="rId_hyperlink_695"/>
    <hyperlink ref="D747" r:id="rId_hyperlink_696"/>
    <hyperlink ref="D748" r:id="rId_hyperlink_697"/>
    <hyperlink ref="D749" r:id="rId_hyperlink_698"/>
    <hyperlink ref="D750" r:id="rId_hyperlink_699"/>
    <hyperlink ref="D751" r:id="rId_hyperlink_700"/>
    <hyperlink ref="D753" r:id="rId_hyperlink_701"/>
    <hyperlink ref="D754" r:id="rId_hyperlink_702"/>
    <hyperlink ref="D755" r:id="rId_hyperlink_703"/>
    <hyperlink ref="D756" r:id="rId_hyperlink_704"/>
    <hyperlink ref="D757" r:id="rId_hyperlink_705"/>
    <hyperlink ref="D758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81" r:id="rId_hyperlink_726"/>
    <hyperlink ref="D782" r:id="rId_hyperlink_727"/>
    <hyperlink ref="D783" r:id="rId_hyperlink_728"/>
    <hyperlink ref="D784" r:id="rId_hyperlink_729"/>
    <hyperlink ref="D785" r:id="rId_hyperlink_730"/>
    <hyperlink ref="D786" r:id="rId_hyperlink_731"/>
    <hyperlink ref="D787" r:id="rId_hyperlink_732"/>
    <hyperlink ref="D788" r:id="rId_hyperlink_733"/>
    <hyperlink ref="D789" r:id="rId_hyperlink_734"/>
    <hyperlink ref="D790" r:id="rId_hyperlink_735"/>
    <hyperlink ref="D791" r:id="rId_hyperlink_736"/>
    <hyperlink ref="D792" r:id="rId_hyperlink_737"/>
    <hyperlink ref="D793" r:id="rId_hyperlink_738"/>
    <hyperlink ref="D795" r:id="rId_hyperlink_739"/>
    <hyperlink ref="D796" r:id="rId_hyperlink_740"/>
    <hyperlink ref="D797" r:id="rId_hyperlink_741"/>
    <hyperlink ref="D798" r:id="rId_hyperlink_742"/>
    <hyperlink ref="D799" r:id="rId_hyperlink_743"/>
    <hyperlink ref="D800" r:id="rId_hyperlink_744"/>
    <hyperlink ref="D802" r:id="rId_hyperlink_745"/>
    <hyperlink ref="D803" r:id="rId_hyperlink_746"/>
    <hyperlink ref="D804" r:id="rId_hyperlink_747"/>
    <hyperlink ref="D805" r:id="rId_hyperlink_748"/>
    <hyperlink ref="D806" r:id="rId_hyperlink_749"/>
    <hyperlink ref="D807" r:id="rId_hyperlink_750"/>
    <hyperlink ref="D808" r:id="rId_hyperlink_751"/>
    <hyperlink ref="D809" r:id="rId_hyperlink_752"/>
    <hyperlink ref="D810" r:id="rId_hyperlink_753"/>
    <hyperlink ref="D811" r:id="rId_hyperlink_754"/>
    <hyperlink ref="D812" r:id="rId_hyperlink_755"/>
    <hyperlink ref="D813" r:id="rId_hyperlink_756"/>
    <hyperlink ref="D814" r:id="rId_hyperlink_757"/>
    <hyperlink ref="D815" r:id="rId_hyperlink_758"/>
    <hyperlink ref="D816" r:id="rId_hyperlink_759"/>
    <hyperlink ref="D817" r:id="rId_hyperlink_760"/>
    <hyperlink ref="D818" r:id="rId_hyperlink_761"/>
    <hyperlink ref="D819" r:id="rId_hyperlink_762"/>
    <hyperlink ref="D820" r:id="rId_hyperlink_763"/>
    <hyperlink ref="D821" r:id="rId_hyperlink_764"/>
    <hyperlink ref="D822" r:id="rId_hyperlink_765"/>
    <hyperlink ref="D823" r:id="rId_hyperlink_766"/>
    <hyperlink ref="D824" r:id="rId_hyperlink_767"/>
    <hyperlink ref="D825" r:id="rId_hyperlink_768"/>
    <hyperlink ref="D826" r:id="rId_hyperlink_769"/>
    <hyperlink ref="D827" r:id="rId_hyperlink_770"/>
    <hyperlink ref="D828" r:id="rId_hyperlink_771"/>
    <hyperlink ref="D829" r:id="rId_hyperlink_772"/>
    <hyperlink ref="D830" r:id="rId_hyperlink_773"/>
    <hyperlink ref="D831" r:id="rId_hyperlink_774"/>
    <hyperlink ref="D832" r:id="rId_hyperlink_775"/>
    <hyperlink ref="D833" r:id="rId_hyperlink_776"/>
    <hyperlink ref="D834" r:id="rId_hyperlink_777"/>
    <hyperlink ref="D836" r:id="rId_hyperlink_778"/>
    <hyperlink ref="D837" r:id="rId_hyperlink_779"/>
    <hyperlink ref="D838" r:id="rId_hyperlink_780"/>
    <hyperlink ref="D839" r:id="rId_hyperlink_781"/>
    <hyperlink ref="D840" r:id="rId_hyperlink_782"/>
    <hyperlink ref="D841" r:id="rId_hyperlink_783"/>
    <hyperlink ref="D842" r:id="rId_hyperlink_784"/>
    <hyperlink ref="D844" r:id="rId_hyperlink_785"/>
    <hyperlink ref="D845" r:id="rId_hyperlink_786"/>
    <hyperlink ref="D846" r:id="rId_hyperlink_787"/>
    <hyperlink ref="D849" r:id="rId_hyperlink_788"/>
    <hyperlink ref="D851" r:id="rId_hyperlink_789"/>
    <hyperlink ref="D853" r:id="rId_hyperlink_790"/>
    <hyperlink ref="D854" r:id="rId_hyperlink_791"/>
    <hyperlink ref="D855" r:id="rId_hyperlink_792"/>
    <hyperlink ref="D856" r:id="rId_hyperlink_793"/>
    <hyperlink ref="D857" r:id="rId_hyperlink_794"/>
    <hyperlink ref="D858" r:id="rId_hyperlink_795"/>
    <hyperlink ref="D859" r:id="rId_hyperlink_796"/>
    <hyperlink ref="D860" r:id="rId_hyperlink_797"/>
    <hyperlink ref="D861" r:id="rId_hyperlink_798"/>
    <hyperlink ref="D863" r:id="rId_hyperlink_799"/>
    <hyperlink ref="D864" r:id="rId_hyperlink_800"/>
    <hyperlink ref="D865" r:id="rId_hyperlink_801"/>
    <hyperlink ref="D867" r:id="rId_hyperlink_802"/>
    <hyperlink ref="D868" r:id="rId_hyperlink_803"/>
    <hyperlink ref="D869" r:id="rId_hyperlink_804"/>
    <hyperlink ref="D870" r:id="rId_hyperlink_805"/>
    <hyperlink ref="D871" r:id="rId_hyperlink_806"/>
    <hyperlink ref="D872" r:id="rId_hyperlink_807"/>
    <hyperlink ref="D873" r:id="rId_hyperlink_808"/>
    <hyperlink ref="D874" r:id="rId_hyperlink_809"/>
    <hyperlink ref="D875" r:id="rId_hyperlink_810"/>
    <hyperlink ref="D877" r:id="rId_hyperlink_811"/>
    <hyperlink ref="D878" r:id="rId_hyperlink_812"/>
    <hyperlink ref="D880" r:id="rId_hyperlink_813"/>
    <hyperlink ref="D881" r:id="rId_hyperlink_814"/>
    <hyperlink ref="D882" r:id="rId_hyperlink_815"/>
    <hyperlink ref="D883" r:id="rId_hyperlink_816"/>
    <hyperlink ref="D884" r:id="rId_hyperlink_817"/>
    <hyperlink ref="D885" r:id="rId_hyperlink_818"/>
    <hyperlink ref="D886" r:id="rId_hyperlink_819"/>
    <hyperlink ref="D887" r:id="rId_hyperlink_820"/>
    <hyperlink ref="D888" r:id="rId_hyperlink_821"/>
    <hyperlink ref="D889" r:id="rId_hyperlink_822"/>
    <hyperlink ref="D890" r:id="rId_hyperlink_823"/>
    <hyperlink ref="D891" r:id="rId_hyperlink_824"/>
    <hyperlink ref="D892" r:id="rId_hyperlink_825"/>
    <hyperlink ref="D893" r:id="rId_hyperlink_826"/>
    <hyperlink ref="D894" r:id="rId_hyperlink_827"/>
    <hyperlink ref="D895" r:id="rId_hyperlink_828"/>
    <hyperlink ref="D896" r:id="rId_hyperlink_829"/>
    <hyperlink ref="D897" r:id="rId_hyperlink_830"/>
    <hyperlink ref="D898" r:id="rId_hyperlink_831"/>
    <hyperlink ref="D899" r:id="rId_hyperlink_832"/>
    <hyperlink ref="D900" r:id="rId_hyperlink_833"/>
    <hyperlink ref="D901" r:id="rId_hyperlink_834"/>
    <hyperlink ref="D902" r:id="rId_hyperlink_835"/>
    <hyperlink ref="D903" r:id="rId_hyperlink_836"/>
    <hyperlink ref="D904" r:id="rId_hyperlink_837"/>
    <hyperlink ref="D905" r:id="rId_hyperlink_838"/>
    <hyperlink ref="D906" r:id="rId_hyperlink_839"/>
    <hyperlink ref="D907" r:id="rId_hyperlink_840"/>
    <hyperlink ref="D908" r:id="rId_hyperlink_841"/>
    <hyperlink ref="D909" r:id="rId_hyperlink_842"/>
    <hyperlink ref="D910" r:id="rId_hyperlink_843"/>
    <hyperlink ref="D912" r:id="rId_hyperlink_844"/>
    <hyperlink ref="D913" r:id="rId_hyperlink_845"/>
    <hyperlink ref="D914" r:id="rId_hyperlink_846"/>
    <hyperlink ref="D915" r:id="rId_hyperlink_847"/>
    <hyperlink ref="D916" r:id="rId_hyperlink_848"/>
    <hyperlink ref="D919" r:id="rId_hyperlink_849"/>
    <hyperlink ref="D920" r:id="rId_hyperlink_850"/>
    <hyperlink ref="D921" r:id="rId_hyperlink_851"/>
    <hyperlink ref="D922" r:id="rId_hyperlink_852"/>
    <hyperlink ref="D923" r:id="rId_hyperlink_853"/>
    <hyperlink ref="D924" r:id="rId_hyperlink_854"/>
    <hyperlink ref="D925" r:id="rId_hyperlink_855"/>
    <hyperlink ref="D926" r:id="rId_hyperlink_856"/>
    <hyperlink ref="D927" r:id="rId_hyperlink_857"/>
    <hyperlink ref="D929" r:id="rId_hyperlink_858"/>
    <hyperlink ref="D930" r:id="rId_hyperlink_859"/>
    <hyperlink ref="D931" r:id="rId_hyperlink_860"/>
    <hyperlink ref="D932" r:id="rId_hyperlink_861"/>
    <hyperlink ref="D933" r:id="rId_hyperlink_862"/>
    <hyperlink ref="D934" r:id="rId_hyperlink_863"/>
    <hyperlink ref="D935" r:id="rId_hyperlink_864"/>
    <hyperlink ref="D936" r:id="rId_hyperlink_865"/>
    <hyperlink ref="D937" r:id="rId_hyperlink_866"/>
    <hyperlink ref="D938" r:id="rId_hyperlink_867"/>
    <hyperlink ref="D939" r:id="rId_hyperlink_868"/>
    <hyperlink ref="D940" r:id="rId_hyperlink_869"/>
    <hyperlink ref="D941" r:id="rId_hyperlink_870"/>
    <hyperlink ref="D942" r:id="rId_hyperlink_871"/>
    <hyperlink ref="D943" r:id="rId_hyperlink_872"/>
    <hyperlink ref="D944" r:id="rId_hyperlink_873"/>
    <hyperlink ref="D945" r:id="rId_hyperlink_874"/>
    <hyperlink ref="D946" r:id="rId_hyperlink_875"/>
    <hyperlink ref="D947" r:id="rId_hyperlink_876"/>
    <hyperlink ref="D948" r:id="rId_hyperlink_877"/>
    <hyperlink ref="D949" r:id="rId_hyperlink_878"/>
    <hyperlink ref="D950" r:id="rId_hyperlink_879"/>
    <hyperlink ref="D951" r:id="rId_hyperlink_880"/>
    <hyperlink ref="D952" r:id="rId_hyperlink_881"/>
    <hyperlink ref="D953" r:id="rId_hyperlink_882"/>
    <hyperlink ref="D954" r:id="rId_hyperlink_883"/>
    <hyperlink ref="D955" r:id="rId_hyperlink_884"/>
    <hyperlink ref="D956" r:id="rId_hyperlink_885"/>
    <hyperlink ref="D957" r:id="rId_hyperlink_886"/>
    <hyperlink ref="D958" r:id="rId_hyperlink_887"/>
    <hyperlink ref="D959" r:id="rId_hyperlink_888"/>
    <hyperlink ref="D960" r:id="rId_hyperlink_889"/>
    <hyperlink ref="D961" r:id="rId_hyperlink_890"/>
    <hyperlink ref="D962" r:id="rId_hyperlink_891"/>
    <hyperlink ref="D963" r:id="rId_hyperlink_892"/>
    <hyperlink ref="D964" r:id="rId_hyperlink_893"/>
    <hyperlink ref="D965" r:id="rId_hyperlink_894"/>
    <hyperlink ref="D966" r:id="rId_hyperlink_895"/>
    <hyperlink ref="D967" r:id="rId_hyperlink_896"/>
    <hyperlink ref="D968" r:id="rId_hyperlink_897"/>
    <hyperlink ref="D969" r:id="rId_hyperlink_898"/>
    <hyperlink ref="D970" r:id="rId_hyperlink_899"/>
    <hyperlink ref="D971" r:id="rId_hyperlink_900"/>
    <hyperlink ref="D972" r:id="rId_hyperlink_901"/>
    <hyperlink ref="D973" r:id="rId_hyperlink_902"/>
    <hyperlink ref="D974" r:id="rId_hyperlink_903"/>
    <hyperlink ref="D975" r:id="rId_hyperlink_904"/>
    <hyperlink ref="D976" r:id="rId_hyperlink_905"/>
    <hyperlink ref="D977" r:id="rId_hyperlink_906"/>
    <hyperlink ref="D978" r:id="rId_hyperlink_907"/>
    <hyperlink ref="D979" r:id="rId_hyperlink_908"/>
    <hyperlink ref="D980" r:id="rId_hyperlink_909"/>
    <hyperlink ref="D981" r:id="rId_hyperlink_910"/>
    <hyperlink ref="D982" r:id="rId_hyperlink_911"/>
    <hyperlink ref="D983" r:id="rId_hyperlink_912"/>
    <hyperlink ref="D984" r:id="rId_hyperlink_913"/>
    <hyperlink ref="D985" r:id="rId_hyperlink_914"/>
    <hyperlink ref="D986" r:id="rId_hyperlink_915"/>
    <hyperlink ref="D987" r:id="rId_hyperlink_916"/>
    <hyperlink ref="D988" r:id="rId_hyperlink_917"/>
    <hyperlink ref="D989" r:id="rId_hyperlink_918"/>
    <hyperlink ref="D990" r:id="rId_hyperlink_919"/>
    <hyperlink ref="D993" r:id="rId_hyperlink_920"/>
    <hyperlink ref="D994" r:id="rId_hyperlink_921"/>
    <hyperlink ref="D996" r:id="rId_hyperlink_922"/>
    <hyperlink ref="D997" r:id="rId_hyperlink_923"/>
    <hyperlink ref="D998" r:id="rId_hyperlink_924"/>
    <hyperlink ref="D999" r:id="rId_hyperlink_925"/>
    <hyperlink ref="D1000" r:id="rId_hyperlink_926"/>
    <hyperlink ref="D1001" r:id="rId_hyperlink_927"/>
    <hyperlink ref="D1002" r:id="rId_hyperlink_928"/>
    <hyperlink ref="D1003" r:id="rId_hyperlink_929"/>
    <hyperlink ref="D1004" r:id="rId_hyperlink_930"/>
    <hyperlink ref="D1005" r:id="rId_hyperlink_931"/>
    <hyperlink ref="D1006" r:id="rId_hyperlink_932"/>
    <hyperlink ref="D1007" r:id="rId_hyperlink_933"/>
    <hyperlink ref="D1008" r:id="rId_hyperlink_934"/>
    <hyperlink ref="D1009" r:id="rId_hyperlink_935"/>
    <hyperlink ref="D1010" r:id="rId_hyperlink_936"/>
    <hyperlink ref="D1011" r:id="rId_hyperlink_937"/>
    <hyperlink ref="D1012" r:id="rId_hyperlink_938"/>
    <hyperlink ref="D1013" r:id="rId_hyperlink_939"/>
    <hyperlink ref="D1014" r:id="rId_hyperlink_940"/>
    <hyperlink ref="D1015" r:id="rId_hyperlink_941"/>
    <hyperlink ref="D1016" r:id="rId_hyperlink_942"/>
    <hyperlink ref="D1017" r:id="rId_hyperlink_943"/>
    <hyperlink ref="D1018" r:id="rId_hyperlink_944"/>
    <hyperlink ref="D1019" r:id="rId_hyperlink_945"/>
    <hyperlink ref="D1020" r:id="rId_hyperlink_946"/>
    <hyperlink ref="D1021" r:id="rId_hyperlink_947"/>
    <hyperlink ref="D1022" r:id="rId_hyperlink_948"/>
    <hyperlink ref="D1023" r:id="rId_hyperlink_949"/>
    <hyperlink ref="D1024" r:id="rId_hyperlink_950"/>
    <hyperlink ref="D1025" r:id="rId_hyperlink_951"/>
    <hyperlink ref="D1026" r:id="rId_hyperlink_952"/>
    <hyperlink ref="D1027" r:id="rId_hyperlink_953"/>
    <hyperlink ref="D1028" r:id="rId_hyperlink_954"/>
    <hyperlink ref="D1029" r:id="rId_hyperlink_955"/>
    <hyperlink ref="D1030" r:id="rId_hyperlink_956"/>
    <hyperlink ref="D1031" r:id="rId_hyperlink_957"/>
    <hyperlink ref="D1032" r:id="rId_hyperlink_958"/>
    <hyperlink ref="D1033" r:id="rId_hyperlink_959"/>
    <hyperlink ref="D1034" r:id="rId_hyperlink_960"/>
    <hyperlink ref="D1035" r:id="rId_hyperlink_961"/>
    <hyperlink ref="D1036" r:id="rId_hyperlink_962"/>
    <hyperlink ref="D1037" r:id="rId_hyperlink_963"/>
    <hyperlink ref="D1038" r:id="rId_hyperlink_964"/>
    <hyperlink ref="D1039" r:id="rId_hyperlink_965"/>
    <hyperlink ref="D1040" r:id="rId_hyperlink_966"/>
    <hyperlink ref="D1041" r:id="rId_hyperlink_967"/>
    <hyperlink ref="D1042" r:id="rId_hyperlink_968"/>
    <hyperlink ref="D1043" r:id="rId_hyperlink_969"/>
    <hyperlink ref="D1044" r:id="rId_hyperlink_970"/>
    <hyperlink ref="D1045" r:id="rId_hyperlink_971"/>
    <hyperlink ref="D1046" r:id="rId_hyperlink_972"/>
    <hyperlink ref="D1048" r:id="rId_hyperlink_973"/>
    <hyperlink ref="D1049" r:id="rId_hyperlink_974"/>
    <hyperlink ref="D1051" r:id="rId_hyperlink_975"/>
    <hyperlink ref="D1052" r:id="rId_hyperlink_976"/>
    <hyperlink ref="D1053" r:id="rId_hyperlink_977"/>
    <hyperlink ref="D1054" r:id="rId_hyperlink_978"/>
    <hyperlink ref="D1056" r:id="rId_hyperlink_979"/>
    <hyperlink ref="D1057" r:id="rId_hyperlink_980"/>
    <hyperlink ref="D1058" r:id="rId_hyperlink_981"/>
    <hyperlink ref="D1059" r:id="rId_hyperlink_982"/>
    <hyperlink ref="D1060" r:id="rId_hyperlink_983"/>
    <hyperlink ref="D1061" r:id="rId_hyperlink_984"/>
    <hyperlink ref="D1062" r:id="rId_hyperlink_985"/>
    <hyperlink ref="D1063" r:id="rId_hyperlink_986"/>
    <hyperlink ref="D1064" r:id="rId_hyperlink_987"/>
    <hyperlink ref="D1065" r:id="rId_hyperlink_988"/>
    <hyperlink ref="D1066" r:id="rId_hyperlink_989"/>
    <hyperlink ref="D1067" r:id="rId_hyperlink_990"/>
    <hyperlink ref="D1068" r:id="rId_hyperlink_991"/>
    <hyperlink ref="D1069" r:id="rId_hyperlink_992"/>
    <hyperlink ref="D1070" r:id="rId_hyperlink_993"/>
    <hyperlink ref="D1071" r:id="rId_hyperlink_994"/>
    <hyperlink ref="D1072" r:id="rId_hyperlink_995"/>
    <hyperlink ref="D1073" r:id="rId_hyperlink_996"/>
    <hyperlink ref="D1074" r:id="rId_hyperlink_997"/>
    <hyperlink ref="D1075" r:id="rId_hyperlink_998"/>
    <hyperlink ref="D1076" r:id="rId_hyperlink_999"/>
    <hyperlink ref="D1077" r:id="rId_hyperlink_1000"/>
    <hyperlink ref="D1078" r:id="rId_hyperlink_1001"/>
    <hyperlink ref="D1079" r:id="rId_hyperlink_1002"/>
    <hyperlink ref="D1080" r:id="rId_hyperlink_1003"/>
    <hyperlink ref="D1081" r:id="rId_hyperlink_1004"/>
    <hyperlink ref="D1082" r:id="rId_hyperlink_1005"/>
    <hyperlink ref="D1083" r:id="rId_hyperlink_1006"/>
    <hyperlink ref="D1084" r:id="rId_hyperlink_1007"/>
    <hyperlink ref="D1085" r:id="rId_hyperlink_1008"/>
    <hyperlink ref="D1086" r:id="rId_hyperlink_1009"/>
    <hyperlink ref="D1088" r:id="rId_hyperlink_1010"/>
    <hyperlink ref="D1089" r:id="rId_hyperlink_1011"/>
    <hyperlink ref="D1090" r:id="rId_hyperlink_1012"/>
    <hyperlink ref="D1091" r:id="rId_hyperlink_1013"/>
    <hyperlink ref="D1092" r:id="rId_hyperlink_1014"/>
    <hyperlink ref="D1093" r:id="rId_hyperlink_1015"/>
    <hyperlink ref="D1094" r:id="rId_hyperlink_1016"/>
    <hyperlink ref="D1095" r:id="rId_hyperlink_1017"/>
    <hyperlink ref="D1096" r:id="rId_hyperlink_1018"/>
    <hyperlink ref="D1097" r:id="rId_hyperlink_1019"/>
    <hyperlink ref="D1098" r:id="rId_hyperlink_1020"/>
    <hyperlink ref="D1099" r:id="rId_hyperlink_1021"/>
    <hyperlink ref="D1100" r:id="rId_hyperlink_1022"/>
    <hyperlink ref="D1101" r:id="rId_hyperlink_1023"/>
    <hyperlink ref="D1102" r:id="rId_hyperlink_1024"/>
    <hyperlink ref="D1103" r:id="rId_hyperlink_1025"/>
    <hyperlink ref="D1104" r:id="rId_hyperlink_1026"/>
    <hyperlink ref="D1105" r:id="rId_hyperlink_1027"/>
    <hyperlink ref="D1106" r:id="rId_hyperlink_1028"/>
    <hyperlink ref="D1108" r:id="rId_hyperlink_1029"/>
    <hyperlink ref="D1109" r:id="rId_hyperlink_1030"/>
    <hyperlink ref="D1110" r:id="rId_hyperlink_1031"/>
    <hyperlink ref="D1111" r:id="rId_hyperlink_1032"/>
    <hyperlink ref="D1112" r:id="rId_hyperlink_1033"/>
    <hyperlink ref="D1114" r:id="rId_hyperlink_1034"/>
    <hyperlink ref="D1116" r:id="rId_hyperlink_1035"/>
    <hyperlink ref="D1117" r:id="rId_hyperlink_1036"/>
    <hyperlink ref="D1118" r:id="rId_hyperlink_1037"/>
    <hyperlink ref="D1119" r:id="rId_hyperlink_1038"/>
    <hyperlink ref="D1120" r:id="rId_hyperlink_1039"/>
    <hyperlink ref="D1121" r:id="rId_hyperlink_1040"/>
    <hyperlink ref="D1122" r:id="rId_hyperlink_1041"/>
    <hyperlink ref="D1123" r:id="rId_hyperlink_1042"/>
    <hyperlink ref="D1124" r:id="rId_hyperlink_1043"/>
    <hyperlink ref="D1125" r:id="rId_hyperlink_1044"/>
    <hyperlink ref="D1126" r:id="rId_hyperlink_1045"/>
    <hyperlink ref="D1127" r:id="rId_hyperlink_1046"/>
    <hyperlink ref="D1129" r:id="rId_hyperlink_1047"/>
    <hyperlink ref="D1130" r:id="rId_hyperlink_1048"/>
    <hyperlink ref="D1131" r:id="rId_hyperlink_1049"/>
    <hyperlink ref="D1132" r:id="rId_hyperlink_1050"/>
    <hyperlink ref="D1133" r:id="rId_hyperlink_1051"/>
    <hyperlink ref="D1134" r:id="rId_hyperlink_1052"/>
    <hyperlink ref="D1135" r:id="rId_hyperlink_1053"/>
    <hyperlink ref="D1136" r:id="rId_hyperlink_1054"/>
    <hyperlink ref="D1137" r:id="rId_hyperlink_1055"/>
    <hyperlink ref="D1138" r:id="rId_hyperlink_1056"/>
    <hyperlink ref="D1139" r:id="rId_hyperlink_1057"/>
    <hyperlink ref="D1141" r:id="rId_hyperlink_1058"/>
    <hyperlink ref="D1142" r:id="rId_hyperlink_1059"/>
    <hyperlink ref="D1143" r:id="rId_hyperlink_1060"/>
    <hyperlink ref="D1144" r:id="rId_hyperlink_1061"/>
    <hyperlink ref="D1145" r:id="rId_hyperlink_1062"/>
    <hyperlink ref="D1146" r:id="rId_hyperlink_1063"/>
    <hyperlink ref="D1147" r:id="rId_hyperlink_1064"/>
    <hyperlink ref="D1148" r:id="rId_hyperlink_1065"/>
    <hyperlink ref="D1149" r:id="rId_hyperlink_1066"/>
    <hyperlink ref="D1150" r:id="rId_hyperlink_1067"/>
    <hyperlink ref="D1151" r:id="rId_hyperlink_1068"/>
    <hyperlink ref="D1152" r:id="rId_hyperlink_1069"/>
    <hyperlink ref="D1153" r:id="rId_hyperlink_1070"/>
    <hyperlink ref="D1154" r:id="rId_hyperlink_1071"/>
    <hyperlink ref="D1155" r:id="rId_hyperlink_1072"/>
    <hyperlink ref="D1156" r:id="rId_hyperlink_1073"/>
    <hyperlink ref="D1157" r:id="rId_hyperlink_1074"/>
    <hyperlink ref="D1158" r:id="rId_hyperlink_1075"/>
    <hyperlink ref="D1159" r:id="rId_hyperlink_1076"/>
    <hyperlink ref="D1160" r:id="rId_hyperlink_1077"/>
    <hyperlink ref="D1161" r:id="rId_hyperlink_1078"/>
    <hyperlink ref="D1162" r:id="rId_hyperlink_1079"/>
    <hyperlink ref="D1163" r:id="rId_hyperlink_1080"/>
    <hyperlink ref="D1164" r:id="rId_hyperlink_1081"/>
    <hyperlink ref="D1165" r:id="rId_hyperlink_1082"/>
    <hyperlink ref="D1166" r:id="rId_hyperlink_1083"/>
    <hyperlink ref="D1167" r:id="rId_hyperlink_1084"/>
    <hyperlink ref="D1168" r:id="rId_hyperlink_1085"/>
    <hyperlink ref="D1169" r:id="rId_hyperlink_1086"/>
    <hyperlink ref="D1170" r:id="rId_hyperlink_1087"/>
    <hyperlink ref="D1171" r:id="rId_hyperlink_1088"/>
    <hyperlink ref="D1172" r:id="rId_hyperlink_1089"/>
    <hyperlink ref="D1173" r:id="rId_hyperlink_1090"/>
    <hyperlink ref="D1174" r:id="rId_hyperlink_1091"/>
    <hyperlink ref="D1175" r:id="rId_hyperlink_1092"/>
    <hyperlink ref="D1176" r:id="rId_hyperlink_1093"/>
    <hyperlink ref="D1177" r:id="rId_hyperlink_1094"/>
    <hyperlink ref="D1178" r:id="rId_hyperlink_1095"/>
    <hyperlink ref="D1179" r:id="rId_hyperlink_1096"/>
    <hyperlink ref="D1180" r:id="rId_hyperlink_1097"/>
    <hyperlink ref="D1182" r:id="rId_hyperlink_1098"/>
    <hyperlink ref="D1183" r:id="rId_hyperlink_1099"/>
    <hyperlink ref="D1184" r:id="rId_hyperlink_1100"/>
    <hyperlink ref="D1185" r:id="rId_hyperlink_1101"/>
    <hyperlink ref="D1188" r:id="rId_hyperlink_1102"/>
    <hyperlink ref="D1189" r:id="rId_hyperlink_1103"/>
    <hyperlink ref="D1190" r:id="rId_hyperlink_1104"/>
    <hyperlink ref="D1191" r:id="rId_hyperlink_1105"/>
    <hyperlink ref="D1192" r:id="rId_hyperlink_1106"/>
    <hyperlink ref="D1193" r:id="rId_hyperlink_1107"/>
    <hyperlink ref="D1194" r:id="rId_hyperlink_1108"/>
    <hyperlink ref="D1195" r:id="rId_hyperlink_1109"/>
    <hyperlink ref="D1196" r:id="rId_hyperlink_1110"/>
    <hyperlink ref="D1197" r:id="rId_hyperlink_1111"/>
    <hyperlink ref="D1198" r:id="rId_hyperlink_1112"/>
    <hyperlink ref="D1199" r:id="rId_hyperlink_1113"/>
    <hyperlink ref="D1200" r:id="rId_hyperlink_1114"/>
    <hyperlink ref="D1201" r:id="rId_hyperlink_1115"/>
    <hyperlink ref="D1202" r:id="rId_hyperlink_1116"/>
    <hyperlink ref="D1203" r:id="rId_hyperlink_1117"/>
    <hyperlink ref="D1204" r:id="rId_hyperlink_1118"/>
    <hyperlink ref="D1205" r:id="rId_hyperlink_1119"/>
    <hyperlink ref="D1206" r:id="rId_hyperlink_1120"/>
    <hyperlink ref="D1207" r:id="rId_hyperlink_1121"/>
    <hyperlink ref="D1208" r:id="rId_hyperlink_1122"/>
    <hyperlink ref="D1209" r:id="rId_hyperlink_1123"/>
    <hyperlink ref="D1210" r:id="rId_hyperlink_1124"/>
    <hyperlink ref="D1211" r:id="rId_hyperlink_1125"/>
    <hyperlink ref="D1212" r:id="rId_hyperlink_1126"/>
    <hyperlink ref="D1213" r:id="rId_hyperlink_1127"/>
    <hyperlink ref="D1214" r:id="rId_hyperlink_1128"/>
    <hyperlink ref="D1215" r:id="rId_hyperlink_1129"/>
    <hyperlink ref="D1216" r:id="rId_hyperlink_1130"/>
    <hyperlink ref="D1217" r:id="rId_hyperlink_1131"/>
    <hyperlink ref="D1218" r:id="rId_hyperlink_1132"/>
    <hyperlink ref="D1219" r:id="rId_hyperlink_1133"/>
    <hyperlink ref="D1220" r:id="rId_hyperlink_1134"/>
    <hyperlink ref="D1221" r:id="rId_hyperlink_1135"/>
    <hyperlink ref="D1222" r:id="rId_hyperlink_1136"/>
    <hyperlink ref="D1223" r:id="rId_hyperlink_1137"/>
    <hyperlink ref="D1224" r:id="rId_hyperlink_1138"/>
    <hyperlink ref="D1225" r:id="rId_hyperlink_1139"/>
    <hyperlink ref="D1226" r:id="rId_hyperlink_1140"/>
    <hyperlink ref="D1227" r:id="rId_hyperlink_1141"/>
    <hyperlink ref="D1228" r:id="rId_hyperlink_1142"/>
    <hyperlink ref="D1229" r:id="rId_hyperlink_1143"/>
    <hyperlink ref="D1230" r:id="rId_hyperlink_1144"/>
    <hyperlink ref="D1231" r:id="rId_hyperlink_1145"/>
    <hyperlink ref="D1232" r:id="rId_hyperlink_1146"/>
    <hyperlink ref="D1233" r:id="rId_hyperlink_1147"/>
    <hyperlink ref="D1234" r:id="rId_hyperlink_1148"/>
    <hyperlink ref="D1235" r:id="rId_hyperlink_1149"/>
    <hyperlink ref="D1236" r:id="rId_hyperlink_1150"/>
    <hyperlink ref="D1237" r:id="rId_hyperlink_1151"/>
    <hyperlink ref="D1238" r:id="rId_hyperlink_1152"/>
    <hyperlink ref="D1239" r:id="rId_hyperlink_1153"/>
    <hyperlink ref="D1240" r:id="rId_hyperlink_1154"/>
    <hyperlink ref="D1241" r:id="rId_hyperlink_1155"/>
    <hyperlink ref="D1242" r:id="rId_hyperlink_1156"/>
    <hyperlink ref="D1243" r:id="rId_hyperlink_1157"/>
    <hyperlink ref="D1244" r:id="rId_hyperlink_1158"/>
    <hyperlink ref="D1245" r:id="rId_hyperlink_1159"/>
    <hyperlink ref="D1246" r:id="rId_hyperlink_1160"/>
    <hyperlink ref="D1247" r:id="rId_hyperlink_1161"/>
    <hyperlink ref="D1248" r:id="rId_hyperlink_1162"/>
    <hyperlink ref="D1249" r:id="rId_hyperlink_1163"/>
    <hyperlink ref="D1250" r:id="rId_hyperlink_1164"/>
    <hyperlink ref="D1251" r:id="rId_hyperlink_1165"/>
    <hyperlink ref="D1252" r:id="rId_hyperlink_1166"/>
    <hyperlink ref="D1253" r:id="rId_hyperlink_1167"/>
    <hyperlink ref="D1254" r:id="rId_hyperlink_1168"/>
    <hyperlink ref="D1255" r:id="rId_hyperlink_1169"/>
    <hyperlink ref="D1256" r:id="rId_hyperlink_1170"/>
    <hyperlink ref="D1257" r:id="rId_hyperlink_1171"/>
    <hyperlink ref="D1258" r:id="rId_hyperlink_1172"/>
    <hyperlink ref="D1259" r:id="rId_hyperlink_1173"/>
    <hyperlink ref="D1260" r:id="rId_hyperlink_1174"/>
    <hyperlink ref="D1261" r:id="rId_hyperlink_1175"/>
    <hyperlink ref="D1262" r:id="rId_hyperlink_1176"/>
    <hyperlink ref="D1263" r:id="rId_hyperlink_1177"/>
    <hyperlink ref="D1264" r:id="rId_hyperlink_1178"/>
    <hyperlink ref="D1266" r:id="rId_hyperlink_1179"/>
    <hyperlink ref="D1267" r:id="rId_hyperlink_1180"/>
    <hyperlink ref="D1268" r:id="rId_hyperlink_1181"/>
    <hyperlink ref="D1269" r:id="rId_hyperlink_1182"/>
    <hyperlink ref="D1270" r:id="rId_hyperlink_1183"/>
    <hyperlink ref="D1271" r:id="rId_hyperlink_1184"/>
    <hyperlink ref="D1272" r:id="rId_hyperlink_1185"/>
    <hyperlink ref="D1273" r:id="rId_hyperlink_1186"/>
    <hyperlink ref="D1274" r:id="rId_hyperlink_1187"/>
    <hyperlink ref="D1275" r:id="rId_hyperlink_1188"/>
    <hyperlink ref="D1276" r:id="rId_hyperlink_1189"/>
    <hyperlink ref="D1277" r:id="rId_hyperlink_1190"/>
    <hyperlink ref="D1278" r:id="rId_hyperlink_1191"/>
    <hyperlink ref="D1279" r:id="rId_hyperlink_1192"/>
    <hyperlink ref="D1280" r:id="rId_hyperlink_1193"/>
    <hyperlink ref="D1281" r:id="rId_hyperlink_1194"/>
    <hyperlink ref="D1282" r:id="rId_hyperlink_1195"/>
    <hyperlink ref="D1283" r:id="rId_hyperlink_1196"/>
    <hyperlink ref="D1284" r:id="rId_hyperlink_1197"/>
    <hyperlink ref="D1285" r:id="rId_hyperlink_1198"/>
    <hyperlink ref="D1286" r:id="rId_hyperlink_1199"/>
    <hyperlink ref="D1287" r:id="rId_hyperlink_1200"/>
    <hyperlink ref="D1288" r:id="rId_hyperlink_1201"/>
    <hyperlink ref="D1289" r:id="rId_hyperlink_1202"/>
    <hyperlink ref="D1290" r:id="rId_hyperlink_1203"/>
    <hyperlink ref="D1291" r:id="rId_hyperlink_1204"/>
    <hyperlink ref="D1292" r:id="rId_hyperlink_1205"/>
    <hyperlink ref="D1293" r:id="rId_hyperlink_1206"/>
    <hyperlink ref="D1294" r:id="rId_hyperlink_1207"/>
    <hyperlink ref="D1295" r:id="rId_hyperlink_1208"/>
    <hyperlink ref="D1296" r:id="rId_hyperlink_1209"/>
    <hyperlink ref="D1297" r:id="rId_hyperlink_1210"/>
    <hyperlink ref="D1298" r:id="rId_hyperlink_1211"/>
    <hyperlink ref="D1299" r:id="rId_hyperlink_1212"/>
    <hyperlink ref="D1301" r:id="rId_hyperlink_1213"/>
    <hyperlink ref="D1302" r:id="rId_hyperlink_1214"/>
    <hyperlink ref="D1303" r:id="rId_hyperlink_1215"/>
    <hyperlink ref="D1304" r:id="rId_hyperlink_1216"/>
    <hyperlink ref="D1305" r:id="rId_hyperlink_1217"/>
    <hyperlink ref="D1306" r:id="rId_hyperlink_1218"/>
    <hyperlink ref="D1307" r:id="rId_hyperlink_1219"/>
    <hyperlink ref="D1308" r:id="rId_hyperlink_1220"/>
    <hyperlink ref="D1309" r:id="rId_hyperlink_1221"/>
    <hyperlink ref="D1310" r:id="rId_hyperlink_1222"/>
    <hyperlink ref="D1311" r:id="rId_hyperlink_1223"/>
    <hyperlink ref="D1312" r:id="rId_hyperlink_1224"/>
    <hyperlink ref="D1313" r:id="rId_hyperlink_1225"/>
    <hyperlink ref="D1314" r:id="rId_hyperlink_1226"/>
    <hyperlink ref="D1315" r:id="rId_hyperlink_1227"/>
    <hyperlink ref="D1316" r:id="rId_hyperlink_1228"/>
    <hyperlink ref="D1317" r:id="rId_hyperlink_1229"/>
    <hyperlink ref="D1318" r:id="rId_hyperlink_1230"/>
    <hyperlink ref="D1319" r:id="rId_hyperlink_1231"/>
    <hyperlink ref="D1320" r:id="rId_hyperlink_1232"/>
    <hyperlink ref="D1321" r:id="rId_hyperlink_1233"/>
    <hyperlink ref="D1322" r:id="rId_hyperlink_1234"/>
    <hyperlink ref="D1323" r:id="rId_hyperlink_1235"/>
    <hyperlink ref="D1326" r:id="rId_hyperlink_1236"/>
    <hyperlink ref="D1327" r:id="rId_hyperlink_1237"/>
    <hyperlink ref="D1328" r:id="rId_hyperlink_1238"/>
    <hyperlink ref="D1329" r:id="rId_hyperlink_1239"/>
    <hyperlink ref="D1330" r:id="rId_hyperlink_1240"/>
    <hyperlink ref="D1331" r:id="rId_hyperlink_1241"/>
    <hyperlink ref="D1332" r:id="rId_hyperlink_1242"/>
    <hyperlink ref="D1333" r:id="rId_hyperlink_1243"/>
    <hyperlink ref="D1334" r:id="rId_hyperlink_1244"/>
    <hyperlink ref="D1335" r:id="rId_hyperlink_1245"/>
    <hyperlink ref="D1337" r:id="rId_hyperlink_1246"/>
    <hyperlink ref="D1338" r:id="rId_hyperlink_1247"/>
    <hyperlink ref="D1339" r:id="rId_hyperlink_1248"/>
    <hyperlink ref="D1341" r:id="rId_hyperlink_1249"/>
    <hyperlink ref="D1342" r:id="rId_hyperlink_1250"/>
    <hyperlink ref="D1343" r:id="rId_hyperlink_1251"/>
    <hyperlink ref="D1345" r:id="rId_hyperlink_1252"/>
    <hyperlink ref="D1346" r:id="rId_hyperlink_1253"/>
    <hyperlink ref="D1347" r:id="rId_hyperlink_1254"/>
    <hyperlink ref="D1348" r:id="rId_hyperlink_1255"/>
    <hyperlink ref="D1349" r:id="rId_hyperlink_1256"/>
    <hyperlink ref="D1350" r:id="rId_hyperlink_1257"/>
    <hyperlink ref="D1351" r:id="rId_hyperlink_1258"/>
    <hyperlink ref="D1352" r:id="rId_hyperlink_1259"/>
    <hyperlink ref="D1353" r:id="rId_hyperlink_1260"/>
    <hyperlink ref="D1354" r:id="rId_hyperlink_1261"/>
    <hyperlink ref="D1355" r:id="rId_hyperlink_1262"/>
    <hyperlink ref="D1356" r:id="rId_hyperlink_1263"/>
    <hyperlink ref="D1357" r:id="rId_hyperlink_1264"/>
    <hyperlink ref="D1358" r:id="rId_hyperlink_1265"/>
    <hyperlink ref="D1359" r:id="rId_hyperlink_1266"/>
    <hyperlink ref="D1360" r:id="rId_hyperlink_1267"/>
    <hyperlink ref="D1361" r:id="rId_hyperlink_1268"/>
    <hyperlink ref="D1362" r:id="rId_hyperlink_1269"/>
    <hyperlink ref="D1363" r:id="rId_hyperlink_1270"/>
    <hyperlink ref="D1364" r:id="rId_hyperlink_1271"/>
    <hyperlink ref="D1365" r:id="rId_hyperlink_1272"/>
    <hyperlink ref="D1366" r:id="rId_hyperlink_1273"/>
    <hyperlink ref="D1367" r:id="rId_hyperlink_1274"/>
    <hyperlink ref="D1368" r:id="rId_hyperlink_1275"/>
    <hyperlink ref="D1369" r:id="rId_hyperlink_1276"/>
    <hyperlink ref="D1370" r:id="rId_hyperlink_1277"/>
    <hyperlink ref="D1371" r:id="rId_hyperlink_1278"/>
    <hyperlink ref="D1372" r:id="rId_hyperlink_1279"/>
    <hyperlink ref="D1373" r:id="rId_hyperlink_1280"/>
    <hyperlink ref="D1374" r:id="rId_hyperlink_1281"/>
    <hyperlink ref="D1375" r:id="rId_hyperlink_1282"/>
    <hyperlink ref="D1376" r:id="rId_hyperlink_1283"/>
    <hyperlink ref="D1377" r:id="rId_hyperlink_1284"/>
    <hyperlink ref="D1378" r:id="rId_hyperlink_1285"/>
    <hyperlink ref="D1379" r:id="rId_hyperlink_1286"/>
    <hyperlink ref="D1380" r:id="rId_hyperlink_1287"/>
    <hyperlink ref="D1381" r:id="rId_hyperlink_1288"/>
    <hyperlink ref="D1383" r:id="rId_hyperlink_1289"/>
    <hyperlink ref="D1384" r:id="rId_hyperlink_1290"/>
    <hyperlink ref="D1385" r:id="rId_hyperlink_1291"/>
    <hyperlink ref="D1386" r:id="rId_hyperlink_1292"/>
    <hyperlink ref="D1387" r:id="rId_hyperlink_1293"/>
    <hyperlink ref="D1389" r:id="rId_hyperlink_1294"/>
    <hyperlink ref="D1390" r:id="rId_hyperlink_1295"/>
    <hyperlink ref="D1391" r:id="rId_hyperlink_1296"/>
    <hyperlink ref="D1392" r:id="rId_hyperlink_1297"/>
    <hyperlink ref="D1393" r:id="rId_hyperlink_1298"/>
    <hyperlink ref="D1394" r:id="rId_hyperlink_1299"/>
    <hyperlink ref="D1395" r:id="rId_hyperlink_1300"/>
    <hyperlink ref="D1396" r:id="rId_hyperlink_1301"/>
    <hyperlink ref="D1397" r:id="rId_hyperlink_1302"/>
    <hyperlink ref="D1398" r:id="rId_hyperlink_1303"/>
    <hyperlink ref="D1400" r:id="rId_hyperlink_1304"/>
    <hyperlink ref="D1401" r:id="rId_hyperlink_1305"/>
    <hyperlink ref="D1402" r:id="rId_hyperlink_1306"/>
    <hyperlink ref="D1403" r:id="rId_hyperlink_1307"/>
    <hyperlink ref="D1404" r:id="rId_hyperlink_1308"/>
    <hyperlink ref="D1405" r:id="rId_hyperlink_1309"/>
    <hyperlink ref="D1407" r:id="rId_hyperlink_1310"/>
    <hyperlink ref="D1408" r:id="rId_hyperlink_1311"/>
    <hyperlink ref="D1409" r:id="rId_hyperlink_1312"/>
    <hyperlink ref="D1410" r:id="rId_hyperlink_1313"/>
    <hyperlink ref="D1411" r:id="rId_hyperlink_1314"/>
    <hyperlink ref="D1412" r:id="rId_hyperlink_1315"/>
    <hyperlink ref="D1413" r:id="rId_hyperlink_1316"/>
    <hyperlink ref="D1414" r:id="rId_hyperlink_1317"/>
    <hyperlink ref="D1415" r:id="rId_hyperlink_1318"/>
    <hyperlink ref="D1416" r:id="rId_hyperlink_1319"/>
    <hyperlink ref="D1417" r:id="rId_hyperlink_1320"/>
    <hyperlink ref="D1418" r:id="rId_hyperlink_1321"/>
    <hyperlink ref="D1420" r:id="rId_hyperlink_1322"/>
    <hyperlink ref="D1421" r:id="rId_hyperlink_1323"/>
    <hyperlink ref="D1422" r:id="rId_hyperlink_1324"/>
    <hyperlink ref="D1423" r:id="rId_hyperlink_1325"/>
    <hyperlink ref="D1424" r:id="rId_hyperlink_1326"/>
    <hyperlink ref="D1426" r:id="rId_hyperlink_1327"/>
    <hyperlink ref="D1428" r:id="rId_hyperlink_1328"/>
    <hyperlink ref="D1429" r:id="rId_hyperlink_1329"/>
    <hyperlink ref="D1430" r:id="rId_hyperlink_1330"/>
    <hyperlink ref="D1431" r:id="rId_hyperlink_1331"/>
    <hyperlink ref="D1432" r:id="rId_hyperlink_1332"/>
    <hyperlink ref="D1433" r:id="rId_hyperlink_1333"/>
    <hyperlink ref="D1434" r:id="rId_hyperlink_1334"/>
    <hyperlink ref="D1435" r:id="rId_hyperlink_1335"/>
    <hyperlink ref="D1436" r:id="rId_hyperlink_1336"/>
    <hyperlink ref="D1437" r:id="rId_hyperlink_1337"/>
    <hyperlink ref="D1438" r:id="rId_hyperlink_1338"/>
    <hyperlink ref="D1439" r:id="rId_hyperlink_1339"/>
    <hyperlink ref="D1440" r:id="rId_hyperlink_1340"/>
    <hyperlink ref="D1441" r:id="rId_hyperlink_1341"/>
    <hyperlink ref="D1442" r:id="rId_hyperlink_1342"/>
    <hyperlink ref="D1443" r:id="rId_hyperlink_1343"/>
    <hyperlink ref="D1444" r:id="rId_hyperlink_1344"/>
    <hyperlink ref="D1445" r:id="rId_hyperlink_1345"/>
    <hyperlink ref="D1446" r:id="rId_hyperlink_1346"/>
    <hyperlink ref="D1447" r:id="rId_hyperlink_1347"/>
    <hyperlink ref="D1448" r:id="rId_hyperlink_1348"/>
    <hyperlink ref="D1449" r:id="rId_hyperlink_1349"/>
    <hyperlink ref="D1450" r:id="rId_hyperlink_1350"/>
    <hyperlink ref="D1451" r:id="rId_hyperlink_1351"/>
    <hyperlink ref="D1452" r:id="rId_hyperlink_1352"/>
    <hyperlink ref="D1453" r:id="rId_hyperlink_1353"/>
    <hyperlink ref="D1454" r:id="rId_hyperlink_1354"/>
    <hyperlink ref="D1455" r:id="rId_hyperlink_1355"/>
    <hyperlink ref="D1456" r:id="rId_hyperlink_1356"/>
    <hyperlink ref="D1459" r:id="rId_hyperlink_1357"/>
    <hyperlink ref="D1460" r:id="rId_hyperlink_1358"/>
    <hyperlink ref="D1461" r:id="rId_hyperlink_1359"/>
    <hyperlink ref="D1462" r:id="rId_hyperlink_1360"/>
    <hyperlink ref="D1463" r:id="rId_hyperlink_1361"/>
    <hyperlink ref="D1464" r:id="rId_hyperlink_1362"/>
    <hyperlink ref="D1465" r:id="rId_hyperlink_1363"/>
    <hyperlink ref="D1466" r:id="rId_hyperlink_1364"/>
    <hyperlink ref="D1468" r:id="rId_hyperlink_1365"/>
    <hyperlink ref="D1469" r:id="rId_hyperlink_1366"/>
    <hyperlink ref="D1470" r:id="rId_hyperlink_1367"/>
    <hyperlink ref="D1471" r:id="rId_hyperlink_1368"/>
    <hyperlink ref="D1472" r:id="rId_hyperlink_1369"/>
    <hyperlink ref="D1473" r:id="rId_hyperlink_1370"/>
    <hyperlink ref="D1474" r:id="rId_hyperlink_1371"/>
    <hyperlink ref="D1475" r:id="rId_hyperlink_1372"/>
    <hyperlink ref="D1476" r:id="rId_hyperlink_1373"/>
    <hyperlink ref="D1477" r:id="rId_hyperlink_1374"/>
    <hyperlink ref="D1478" r:id="rId_hyperlink_1375"/>
    <hyperlink ref="D1479" r:id="rId_hyperlink_1376"/>
    <hyperlink ref="D1480" r:id="rId_hyperlink_1377"/>
    <hyperlink ref="D1481" r:id="rId_hyperlink_1378"/>
    <hyperlink ref="D1482" r:id="rId_hyperlink_1379"/>
    <hyperlink ref="D1484" r:id="rId_hyperlink_1380"/>
    <hyperlink ref="D1485" r:id="rId_hyperlink_1381"/>
    <hyperlink ref="D1486" r:id="rId_hyperlink_1382"/>
    <hyperlink ref="D1487" r:id="rId_hyperlink_1383"/>
    <hyperlink ref="D1488" r:id="rId_hyperlink_1384"/>
    <hyperlink ref="D1490" r:id="rId_hyperlink_1385"/>
    <hyperlink ref="D1491" r:id="rId_hyperlink_1386"/>
    <hyperlink ref="D1492" r:id="rId_hyperlink_1387"/>
    <hyperlink ref="D1493" r:id="rId_hyperlink_1388"/>
    <hyperlink ref="D1494" r:id="rId_hyperlink_1389"/>
    <hyperlink ref="D1495" r:id="rId_hyperlink_1390"/>
    <hyperlink ref="D1496" r:id="rId_hyperlink_1391"/>
    <hyperlink ref="D1497" r:id="rId_hyperlink_1392"/>
    <hyperlink ref="D1498" r:id="rId_hyperlink_1393"/>
    <hyperlink ref="D1499" r:id="rId_hyperlink_1394"/>
    <hyperlink ref="D1500" r:id="rId_hyperlink_1395"/>
    <hyperlink ref="D1501" r:id="rId_hyperlink_1396"/>
    <hyperlink ref="D1502" r:id="rId_hyperlink_1397"/>
    <hyperlink ref="D1503" r:id="rId_hyperlink_1398"/>
    <hyperlink ref="D1504" r:id="rId_hyperlink_1399"/>
    <hyperlink ref="D1505" r:id="rId_hyperlink_1400"/>
    <hyperlink ref="D1506" r:id="rId_hyperlink_1401"/>
    <hyperlink ref="D1507" r:id="rId_hyperlink_1402"/>
    <hyperlink ref="D1508" r:id="rId_hyperlink_1403"/>
    <hyperlink ref="D1509" r:id="rId_hyperlink_1404"/>
    <hyperlink ref="D1510" r:id="rId_hyperlink_1405"/>
    <hyperlink ref="D1511" r:id="rId_hyperlink_1406"/>
    <hyperlink ref="D1512" r:id="rId_hyperlink_1407"/>
    <hyperlink ref="D1513" r:id="rId_hyperlink_1408"/>
    <hyperlink ref="D1515" r:id="rId_hyperlink_1409"/>
    <hyperlink ref="D1516" r:id="rId_hyperlink_1410"/>
    <hyperlink ref="D1518" r:id="rId_hyperlink_1411"/>
    <hyperlink ref="D1519" r:id="rId_hyperlink_1412"/>
    <hyperlink ref="D1520" r:id="rId_hyperlink_1413"/>
    <hyperlink ref="D1523" r:id="rId_hyperlink_1414"/>
    <hyperlink ref="D1524" r:id="rId_hyperlink_1415"/>
    <hyperlink ref="D1525" r:id="rId_hyperlink_1416"/>
    <hyperlink ref="D1526" r:id="rId_hyperlink_1417"/>
    <hyperlink ref="D1527" r:id="rId_hyperlink_1418"/>
    <hyperlink ref="D1528" r:id="rId_hyperlink_1419"/>
    <hyperlink ref="D1529" r:id="rId_hyperlink_1420"/>
    <hyperlink ref="D1530" r:id="rId_hyperlink_1421"/>
    <hyperlink ref="D1531" r:id="rId_hyperlink_1422"/>
    <hyperlink ref="D1532" r:id="rId_hyperlink_1423"/>
    <hyperlink ref="D1533" r:id="rId_hyperlink_1424"/>
    <hyperlink ref="D1534" r:id="rId_hyperlink_1425"/>
    <hyperlink ref="D1535" r:id="rId_hyperlink_1426"/>
    <hyperlink ref="D1536" r:id="rId_hyperlink_1427"/>
    <hyperlink ref="D1537" r:id="rId_hyperlink_1428"/>
    <hyperlink ref="D1538" r:id="rId_hyperlink_1429"/>
    <hyperlink ref="D1539" r:id="rId_hyperlink_1430"/>
    <hyperlink ref="D1540" r:id="rId_hyperlink_1431"/>
    <hyperlink ref="D1541" r:id="rId_hyperlink_1432"/>
    <hyperlink ref="D1542" r:id="rId_hyperlink_1433"/>
    <hyperlink ref="D1544" r:id="rId_hyperlink_1434"/>
    <hyperlink ref="D1545" r:id="rId_hyperlink_1435"/>
    <hyperlink ref="D1546" r:id="rId_hyperlink_1436"/>
    <hyperlink ref="D1547" r:id="rId_hyperlink_1437"/>
    <hyperlink ref="D1548" r:id="rId_hyperlink_1438"/>
    <hyperlink ref="D1549" r:id="rId_hyperlink_1439"/>
    <hyperlink ref="D1550" r:id="rId_hyperlink_1440"/>
    <hyperlink ref="D1551" r:id="rId_hyperlink_1441"/>
    <hyperlink ref="D1552" r:id="rId_hyperlink_1442"/>
    <hyperlink ref="D1554" r:id="rId_hyperlink_1443"/>
    <hyperlink ref="D1556" r:id="rId_hyperlink_1444"/>
    <hyperlink ref="D1557" r:id="rId_hyperlink_1445"/>
    <hyperlink ref="D1558" r:id="rId_hyperlink_1446"/>
    <hyperlink ref="D1559" r:id="rId_hyperlink_1447"/>
    <hyperlink ref="D1560" r:id="rId_hyperlink_1448"/>
    <hyperlink ref="D1562" r:id="rId_hyperlink_1449"/>
    <hyperlink ref="D1563" r:id="rId_hyperlink_1450"/>
    <hyperlink ref="D1564" r:id="rId_hyperlink_1451"/>
    <hyperlink ref="D1565" r:id="rId_hyperlink_1452"/>
    <hyperlink ref="D1566" r:id="rId_hyperlink_1453"/>
    <hyperlink ref="D1567" r:id="rId_hyperlink_1454"/>
    <hyperlink ref="D1568" r:id="rId_hyperlink_1455"/>
    <hyperlink ref="D1569" r:id="rId_hyperlink_1456"/>
    <hyperlink ref="D1570" r:id="rId_hyperlink_1457"/>
    <hyperlink ref="D1571" r:id="rId_hyperlink_1458"/>
    <hyperlink ref="D1572" r:id="rId_hyperlink_1459"/>
    <hyperlink ref="D1573" r:id="rId_hyperlink_1460"/>
    <hyperlink ref="D1574" r:id="rId_hyperlink_1461"/>
    <hyperlink ref="D1575" r:id="rId_hyperlink_1462"/>
    <hyperlink ref="D1576" r:id="rId_hyperlink_1463"/>
    <hyperlink ref="D1577" r:id="rId_hyperlink_1464"/>
    <hyperlink ref="D1578" r:id="rId_hyperlink_1465"/>
    <hyperlink ref="D1579" r:id="rId_hyperlink_1466"/>
    <hyperlink ref="D1580" r:id="rId_hyperlink_1467"/>
    <hyperlink ref="D1581" r:id="rId_hyperlink_1468"/>
    <hyperlink ref="D1582" r:id="rId_hyperlink_1469"/>
    <hyperlink ref="D1583" r:id="rId_hyperlink_1470"/>
    <hyperlink ref="D1584" r:id="rId_hyperlink_1471"/>
    <hyperlink ref="D1585" r:id="rId_hyperlink_1472"/>
    <hyperlink ref="D1586" r:id="rId_hyperlink_1473"/>
    <hyperlink ref="D1587" r:id="rId_hyperlink_1474"/>
    <hyperlink ref="D1588" r:id="rId_hyperlink_1475"/>
    <hyperlink ref="D1589" r:id="rId_hyperlink_1476"/>
    <hyperlink ref="D1590" r:id="rId_hyperlink_1477"/>
    <hyperlink ref="D1592" r:id="rId_hyperlink_1478"/>
    <hyperlink ref="D1593" r:id="rId_hyperlink_1479"/>
    <hyperlink ref="D1594" r:id="rId_hyperlink_1480"/>
    <hyperlink ref="D1595" r:id="rId_hyperlink_1481"/>
    <hyperlink ref="D1596" r:id="rId_hyperlink_1482"/>
    <hyperlink ref="D1598" r:id="rId_hyperlink_1483"/>
    <hyperlink ref="D1599" r:id="rId_hyperlink_1484"/>
    <hyperlink ref="D1600" r:id="rId_hyperlink_1485"/>
    <hyperlink ref="D1602" r:id="rId_hyperlink_1486"/>
    <hyperlink ref="D1603" r:id="rId_hyperlink_1487"/>
    <hyperlink ref="D1604" r:id="rId_hyperlink_1488"/>
    <hyperlink ref="D1605" r:id="rId_hyperlink_1489"/>
    <hyperlink ref="D1606" r:id="rId_hyperlink_1490"/>
    <hyperlink ref="D1607" r:id="rId_hyperlink_1491"/>
    <hyperlink ref="D1608" r:id="rId_hyperlink_1492"/>
    <hyperlink ref="D1609" r:id="rId_hyperlink_1493"/>
    <hyperlink ref="D1610" r:id="rId_hyperlink_1494"/>
    <hyperlink ref="D1611" r:id="rId_hyperlink_1495"/>
    <hyperlink ref="D1612" r:id="rId_hyperlink_1496"/>
    <hyperlink ref="D1613" r:id="rId_hyperlink_1497"/>
    <hyperlink ref="D1616" r:id="rId_hyperlink_1498"/>
    <hyperlink ref="D1617" r:id="rId_hyperlink_1499"/>
    <hyperlink ref="D1618" r:id="rId_hyperlink_1500"/>
    <hyperlink ref="D1619" r:id="rId_hyperlink_1501"/>
    <hyperlink ref="D1620" r:id="rId_hyperlink_1502"/>
    <hyperlink ref="D1621" r:id="rId_hyperlink_1503"/>
    <hyperlink ref="D1622" r:id="rId_hyperlink_1504"/>
    <hyperlink ref="D1623" r:id="rId_hyperlink_1505"/>
    <hyperlink ref="D1624" r:id="rId_hyperlink_1506"/>
    <hyperlink ref="D1625" r:id="rId_hyperlink_1507"/>
    <hyperlink ref="D1626" r:id="rId_hyperlink_1508"/>
    <hyperlink ref="D1627" r:id="rId_hyperlink_1509"/>
    <hyperlink ref="D1628" r:id="rId_hyperlink_1510"/>
    <hyperlink ref="D1629" r:id="rId_hyperlink_1511"/>
    <hyperlink ref="D1630" r:id="rId_hyperlink_1512"/>
    <hyperlink ref="D1631" r:id="rId_hyperlink_1513"/>
    <hyperlink ref="D1632" r:id="rId_hyperlink_1514"/>
    <hyperlink ref="D1633" r:id="rId_hyperlink_1515"/>
    <hyperlink ref="D1634" r:id="rId_hyperlink_1516"/>
    <hyperlink ref="D1635" r:id="rId_hyperlink_1517"/>
    <hyperlink ref="D1636" r:id="rId_hyperlink_1518"/>
    <hyperlink ref="D1637" r:id="rId_hyperlink_1519"/>
    <hyperlink ref="D1638" r:id="rId_hyperlink_1520"/>
    <hyperlink ref="D1639" r:id="rId_hyperlink_1521"/>
    <hyperlink ref="D1640" r:id="rId_hyperlink_1522"/>
    <hyperlink ref="D1641" r:id="rId_hyperlink_1523"/>
    <hyperlink ref="D1642" r:id="rId_hyperlink_1524"/>
    <hyperlink ref="D1643" r:id="rId_hyperlink_1525"/>
    <hyperlink ref="D1644" r:id="rId_hyperlink_1526"/>
    <hyperlink ref="D1645" r:id="rId_hyperlink_1527"/>
    <hyperlink ref="D1646" r:id="rId_hyperlink_1528"/>
    <hyperlink ref="D1647" r:id="rId_hyperlink_1529"/>
    <hyperlink ref="D1648" r:id="rId_hyperlink_1530"/>
    <hyperlink ref="D1649" r:id="rId_hyperlink_1531"/>
    <hyperlink ref="D1650" r:id="rId_hyperlink_1532"/>
    <hyperlink ref="D1651" r:id="rId_hyperlink_1533"/>
    <hyperlink ref="D1652" r:id="rId_hyperlink_1534"/>
    <hyperlink ref="D1653" r:id="rId_hyperlink_1535"/>
    <hyperlink ref="D1654" r:id="rId_hyperlink_1536"/>
    <hyperlink ref="D1656" r:id="rId_hyperlink_1537"/>
    <hyperlink ref="D1657" r:id="rId_hyperlink_1538"/>
    <hyperlink ref="D1660" r:id="rId_hyperlink_1539"/>
    <hyperlink ref="D1661" r:id="rId_hyperlink_1540"/>
    <hyperlink ref="D1662" r:id="rId_hyperlink_1541"/>
    <hyperlink ref="D1663" r:id="rId_hyperlink_1542"/>
    <hyperlink ref="D1664" r:id="rId_hyperlink_1543"/>
    <hyperlink ref="D1665" r:id="rId_hyperlink_1544"/>
    <hyperlink ref="D1666" r:id="rId_hyperlink_1545"/>
    <hyperlink ref="D1667" r:id="rId_hyperlink_1546"/>
    <hyperlink ref="D1668" r:id="rId_hyperlink_1547"/>
    <hyperlink ref="D1669" r:id="rId_hyperlink_1548"/>
    <hyperlink ref="D1670" r:id="rId_hyperlink_1549"/>
    <hyperlink ref="D1671" r:id="rId_hyperlink_1550"/>
    <hyperlink ref="D1672" r:id="rId_hyperlink_1551"/>
    <hyperlink ref="D1673" r:id="rId_hyperlink_1552"/>
    <hyperlink ref="D1674" r:id="rId_hyperlink_1553"/>
    <hyperlink ref="D1675" r:id="rId_hyperlink_1554"/>
    <hyperlink ref="D1676" r:id="rId_hyperlink_1555"/>
    <hyperlink ref="D1677" r:id="rId_hyperlink_1556"/>
    <hyperlink ref="D1678" r:id="rId_hyperlink_1557"/>
    <hyperlink ref="D1679" r:id="rId_hyperlink_1558"/>
    <hyperlink ref="D1680" r:id="rId_hyperlink_1559"/>
    <hyperlink ref="D1681" r:id="rId_hyperlink_1560"/>
    <hyperlink ref="D1683" r:id="rId_hyperlink_1561"/>
    <hyperlink ref="D1684" r:id="rId_hyperlink_1562"/>
    <hyperlink ref="D1685" r:id="rId_hyperlink_1563"/>
    <hyperlink ref="D1686" r:id="rId_hyperlink_1564"/>
    <hyperlink ref="D1687" r:id="rId_hyperlink_1565"/>
    <hyperlink ref="D1688" r:id="rId_hyperlink_1566"/>
    <hyperlink ref="D1689" r:id="rId_hyperlink_1567"/>
    <hyperlink ref="D1690" r:id="rId_hyperlink_1568"/>
    <hyperlink ref="D1691" r:id="rId_hyperlink_1569"/>
    <hyperlink ref="D1692" r:id="rId_hyperlink_1570"/>
    <hyperlink ref="D1693" r:id="rId_hyperlink_1571"/>
    <hyperlink ref="D1694" r:id="rId_hyperlink_1572"/>
    <hyperlink ref="D1696" r:id="rId_hyperlink_1573"/>
    <hyperlink ref="D1697" r:id="rId_hyperlink_1574"/>
    <hyperlink ref="D1698" r:id="rId_hyperlink_1575"/>
    <hyperlink ref="D1699" r:id="rId_hyperlink_1576"/>
    <hyperlink ref="D1700" r:id="rId_hyperlink_1577"/>
    <hyperlink ref="D1701" r:id="rId_hyperlink_1578"/>
    <hyperlink ref="D1703" r:id="rId_hyperlink_1579"/>
    <hyperlink ref="D1704" r:id="rId_hyperlink_1580"/>
    <hyperlink ref="D1705" r:id="rId_hyperlink_1581"/>
    <hyperlink ref="D1706" r:id="rId_hyperlink_1582"/>
    <hyperlink ref="D1707" r:id="rId_hyperlink_1583"/>
    <hyperlink ref="D1708" r:id="rId_hyperlink_1584"/>
    <hyperlink ref="D1711" r:id="rId_hyperlink_1585"/>
    <hyperlink ref="D1712" r:id="rId_hyperlink_1586"/>
    <hyperlink ref="D1713" r:id="rId_hyperlink_1587"/>
    <hyperlink ref="D1714" r:id="rId_hyperlink_1588"/>
    <hyperlink ref="D1715" r:id="rId_hyperlink_1589"/>
    <hyperlink ref="D1716" r:id="rId_hyperlink_1590"/>
    <hyperlink ref="D1717" r:id="rId_hyperlink_1591"/>
    <hyperlink ref="D1718" r:id="rId_hyperlink_1592"/>
    <hyperlink ref="D1719" r:id="rId_hyperlink_1593"/>
    <hyperlink ref="D1720" r:id="rId_hyperlink_1594"/>
    <hyperlink ref="D1721" r:id="rId_hyperlink_1595"/>
    <hyperlink ref="D1722" r:id="rId_hyperlink_1596"/>
    <hyperlink ref="D1723" r:id="rId_hyperlink_1597"/>
    <hyperlink ref="D1724" r:id="rId_hyperlink_1598"/>
    <hyperlink ref="D1725" r:id="rId_hyperlink_1599"/>
    <hyperlink ref="D1726" r:id="rId_hyperlink_1600"/>
    <hyperlink ref="D1727" r:id="rId_hyperlink_1601"/>
    <hyperlink ref="D1728" r:id="rId_hyperlink_1602"/>
    <hyperlink ref="D1729" r:id="rId_hyperlink_1603"/>
    <hyperlink ref="D1730" r:id="rId_hyperlink_1604"/>
    <hyperlink ref="D1731" r:id="rId_hyperlink_1605"/>
    <hyperlink ref="D1732" r:id="rId_hyperlink_1606"/>
    <hyperlink ref="D1733" r:id="rId_hyperlink_1607"/>
    <hyperlink ref="D1734" r:id="rId_hyperlink_1608"/>
    <hyperlink ref="D1735" r:id="rId_hyperlink_1609"/>
    <hyperlink ref="D1737" r:id="rId_hyperlink_1610"/>
    <hyperlink ref="D1738" r:id="rId_hyperlink_1611"/>
    <hyperlink ref="D1739" r:id="rId_hyperlink_1612"/>
    <hyperlink ref="D1740" r:id="rId_hyperlink_1613"/>
    <hyperlink ref="D1741" r:id="rId_hyperlink_1614"/>
    <hyperlink ref="D1743" r:id="rId_hyperlink_1615"/>
    <hyperlink ref="D1744" r:id="rId_hyperlink_1616"/>
    <hyperlink ref="D1746" r:id="rId_hyperlink_1617"/>
    <hyperlink ref="D1747" r:id="rId_hyperlink_1618"/>
    <hyperlink ref="D1748" r:id="rId_hyperlink_1619"/>
    <hyperlink ref="D1749" r:id="rId_hyperlink_1620"/>
    <hyperlink ref="D1750" r:id="rId_hyperlink_1621"/>
    <hyperlink ref="D1751" r:id="rId_hyperlink_1622"/>
    <hyperlink ref="D1752" r:id="rId_hyperlink_1623"/>
    <hyperlink ref="D1753" r:id="rId_hyperlink_1624"/>
    <hyperlink ref="D1754" r:id="rId_hyperlink_1625"/>
    <hyperlink ref="D1755" r:id="rId_hyperlink_1626"/>
    <hyperlink ref="D1756" r:id="rId_hyperlink_1627"/>
    <hyperlink ref="D1757" r:id="rId_hyperlink_1628"/>
    <hyperlink ref="D1758" r:id="rId_hyperlink_1629"/>
    <hyperlink ref="D1759" r:id="rId_hyperlink_1630"/>
    <hyperlink ref="D1760" r:id="rId_hyperlink_1631"/>
    <hyperlink ref="D1761" r:id="rId_hyperlink_1632"/>
    <hyperlink ref="D1762" r:id="rId_hyperlink_1633"/>
    <hyperlink ref="D1763" r:id="rId_hyperlink_1634"/>
    <hyperlink ref="D1764" r:id="rId_hyperlink_1635"/>
    <hyperlink ref="D1765" r:id="rId_hyperlink_1636"/>
    <hyperlink ref="D1766" r:id="rId_hyperlink_1637"/>
    <hyperlink ref="D1767" r:id="rId_hyperlink_1638"/>
    <hyperlink ref="D1768" r:id="rId_hyperlink_1639"/>
    <hyperlink ref="D1769" r:id="rId_hyperlink_1640"/>
    <hyperlink ref="D1770" r:id="rId_hyperlink_1641"/>
    <hyperlink ref="D1771" r:id="rId_hyperlink_1642"/>
    <hyperlink ref="D1772" r:id="rId_hyperlink_1643"/>
    <hyperlink ref="D1773" r:id="rId_hyperlink_1644"/>
    <hyperlink ref="D1774" r:id="rId_hyperlink_1645"/>
    <hyperlink ref="D1775" r:id="rId_hyperlink_1646"/>
    <hyperlink ref="D1776" r:id="rId_hyperlink_1647"/>
    <hyperlink ref="D1777" r:id="rId_hyperlink_1648"/>
    <hyperlink ref="D1778" r:id="rId_hyperlink_1649"/>
    <hyperlink ref="D1780" r:id="rId_hyperlink_1650"/>
    <hyperlink ref="D1781" r:id="rId_hyperlink_1651"/>
    <hyperlink ref="D1782" r:id="rId_hyperlink_1652"/>
    <hyperlink ref="D1783" r:id="rId_hyperlink_1653"/>
    <hyperlink ref="D1784" r:id="rId_hyperlink_1654"/>
    <hyperlink ref="D1785" r:id="rId_hyperlink_1655"/>
    <hyperlink ref="D1786" r:id="rId_hyperlink_1656"/>
    <hyperlink ref="D1787" r:id="rId_hyperlink_1657"/>
    <hyperlink ref="D1788" r:id="rId_hyperlink_1658"/>
    <hyperlink ref="D1789" r:id="rId_hyperlink_1659"/>
    <hyperlink ref="D1790" r:id="rId_hyperlink_1660"/>
    <hyperlink ref="D1791" r:id="rId_hyperlink_1661"/>
    <hyperlink ref="D1792" r:id="rId_hyperlink_1662"/>
    <hyperlink ref="D1793" r:id="rId_hyperlink_1663"/>
    <hyperlink ref="D1794" r:id="rId_hyperlink_1664"/>
    <hyperlink ref="D1795" r:id="rId_hyperlink_1665"/>
    <hyperlink ref="D1796" r:id="rId_hyperlink_1666"/>
    <hyperlink ref="D1797" r:id="rId_hyperlink_1667"/>
    <hyperlink ref="D1798" r:id="rId_hyperlink_1668"/>
    <hyperlink ref="D1799" r:id="rId_hyperlink_1669"/>
    <hyperlink ref="D1800" r:id="rId_hyperlink_1670"/>
    <hyperlink ref="D1801" r:id="rId_hyperlink_1671"/>
    <hyperlink ref="D1802" r:id="rId_hyperlink_1672"/>
    <hyperlink ref="D1803" r:id="rId_hyperlink_1673"/>
    <hyperlink ref="D1804" r:id="rId_hyperlink_1674"/>
    <hyperlink ref="D1805" r:id="rId_hyperlink_1675"/>
    <hyperlink ref="D1806" r:id="rId_hyperlink_1676"/>
    <hyperlink ref="D1807" r:id="rId_hyperlink_1677"/>
    <hyperlink ref="D1808" r:id="rId_hyperlink_1678"/>
    <hyperlink ref="D1809" r:id="rId_hyperlink_1679"/>
    <hyperlink ref="D1810" r:id="rId_hyperlink_1680"/>
    <hyperlink ref="D1811" r:id="rId_hyperlink_1681"/>
    <hyperlink ref="D1812" r:id="rId_hyperlink_1682"/>
    <hyperlink ref="D1813" r:id="rId_hyperlink_1683"/>
    <hyperlink ref="D1814" r:id="rId_hyperlink_1684"/>
    <hyperlink ref="D1815" r:id="rId_hyperlink_1685"/>
    <hyperlink ref="D1816" r:id="rId_hyperlink_1686"/>
    <hyperlink ref="D1817" r:id="rId_hyperlink_1687"/>
    <hyperlink ref="D1819" r:id="rId_hyperlink_1688"/>
    <hyperlink ref="D1820" r:id="rId_hyperlink_1689"/>
    <hyperlink ref="D1821" r:id="rId_hyperlink_1690"/>
    <hyperlink ref="D1822" r:id="rId_hyperlink_1691"/>
    <hyperlink ref="D1823" r:id="rId_hyperlink_1692"/>
    <hyperlink ref="D1824" r:id="rId_hyperlink_1693"/>
    <hyperlink ref="D1825" r:id="rId_hyperlink_1694"/>
    <hyperlink ref="D1827" r:id="rId_hyperlink_1695"/>
    <hyperlink ref="D1828" r:id="rId_hyperlink_1696"/>
    <hyperlink ref="D1829" r:id="rId_hyperlink_1697"/>
    <hyperlink ref="D1830" r:id="rId_hyperlink_1698"/>
    <hyperlink ref="D1831" r:id="rId_hyperlink_1699"/>
    <hyperlink ref="D1832" r:id="rId_hyperlink_1700"/>
    <hyperlink ref="D1833" r:id="rId_hyperlink_1701"/>
    <hyperlink ref="D1835" r:id="rId_hyperlink_1702"/>
    <hyperlink ref="D1836" r:id="rId_hyperlink_1703"/>
    <hyperlink ref="D1837" r:id="rId_hyperlink_1704"/>
    <hyperlink ref="D1838" r:id="rId_hyperlink_1705"/>
    <hyperlink ref="D1839" r:id="rId_hyperlink_1706"/>
    <hyperlink ref="D1840" r:id="rId_hyperlink_1707"/>
    <hyperlink ref="D1841" r:id="rId_hyperlink_1708"/>
    <hyperlink ref="D1842" r:id="rId_hyperlink_1709"/>
    <hyperlink ref="D1843" r:id="rId_hyperlink_1710"/>
    <hyperlink ref="D1844" r:id="rId_hyperlink_1711"/>
    <hyperlink ref="D1845" r:id="rId_hyperlink_1712"/>
    <hyperlink ref="D1848" r:id="rId_hyperlink_1713"/>
    <hyperlink ref="D1849" r:id="rId_hyperlink_1714"/>
    <hyperlink ref="D1850" r:id="rId_hyperlink_1715"/>
    <hyperlink ref="D1851" r:id="rId_hyperlink_1716"/>
    <hyperlink ref="D1852" r:id="rId_hyperlink_1717"/>
    <hyperlink ref="D1853" r:id="rId_hyperlink_1718"/>
    <hyperlink ref="D1854" r:id="rId_hyperlink_1719"/>
    <hyperlink ref="D1855" r:id="rId_hyperlink_1720"/>
    <hyperlink ref="D1856" r:id="rId_hyperlink_1721"/>
    <hyperlink ref="D1857" r:id="rId_hyperlink_1722"/>
    <hyperlink ref="D1859" r:id="rId_hyperlink_1723"/>
    <hyperlink ref="D1860" r:id="rId_hyperlink_1724"/>
    <hyperlink ref="D1861" r:id="rId_hyperlink_1725"/>
    <hyperlink ref="D1862" r:id="rId_hyperlink_1726"/>
    <hyperlink ref="D1863" r:id="rId_hyperlink_1727"/>
    <hyperlink ref="D1864" r:id="rId_hyperlink_1728"/>
    <hyperlink ref="D1865" r:id="rId_hyperlink_1729"/>
    <hyperlink ref="D1866" r:id="rId_hyperlink_1730"/>
    <hyperlink ref="D1867" r:id="rId_hyperlink_1731"/>
    <hyperlink ref="D1868" r:id="rId_hyperlink_1732"/>
    <hyperlink ref="D1869" r:id="rId_hyperlink_1733"/>
    <hyperlink ref="D1870" r:id="rId_hyperlink_1734"/>
    <hyperlink ref="D1871" r:id="rId_hyperlink_1735"/>
    <hyperlink ref="D1872" r:id="rId_hyperlink_1736"/>
    <hyperlink ref="D1873" r:id="rId_hyperlink_1737"/>
    <hyperlink ref="D1874" r:id="rId_hyperlink_1738"/>
    <hyperlink ref="D1875" r:id="rId_hyperlink_1739"/>
    <hyperlink ref="D1876" r:id="rId_hyperlink_1740"/>
    <hyperlink ref="D1878" r:id="rId_hyperlink_1741"/>
    <hyperlink ref="D1879" r:id="rId_hyperlink_1742"/>
    <hyperlink ref="D1881" r:id="rId_hyperlink_1743"/>
    <hyperlink ref="D1882" r:id="rId_hyperlink_1744"/>
    <hyperlink ref="D1886" r:id="rId_hyperlink_1745"/>
    <hyperlink ref="D1888" r:id="rId_hyperlink_1746"/>
    <hyperlink ref="D1889" r:id="rId_hyperlink_1747"/>
    <hyperlink ref="D1890" r:id="rId_hyperlink_1748"/>
    <hyperlink ref="D1891" r:id="rId_hyperlink_1749"/>
    <hyperlink ref="D1892" r:id="rId_hyperlink_1750"/>
    <hyperlink ref="D1893" r:id="rId_hyperlink_1751"/>
    <hyperlink ref="D1894" r:id="rId_hyperlink_1752"/>
    <hyperlink ref="D1895" r:id="rId_hyperlink_1753"/>
    <hyperlink ref="D1896" r:id="rId_hyperlink_1754"/>
    <hyperlink ref="D1897" r:id="rId_hyperlink_1755"/>
    <hyperlink ref="D1898" r:id="rId_hyperlink_1756"/>
    <hyperlink ref="D1900" r:id="rId_hyperlink_1757"/>
    <hyperlink ref="D1901" r:id="rId_hyperlink_1758"/>
    <hyperlink ref="D1903" r:id="rId_hyperlink_1759"/>
    <hyperlink ref="D1905" r:id="rId_hyperlink_1760"/>
    <hyperlink ref="D1906" r:id="rId_hyperlink_1761"/>
    <hyperlink ref="D1907" r:id="rId_hyperlink_1762"/>
    <hyperlink ref="D1908" r:id="rId_hyperlink_1763"/>
    <hyperlink ref="D1910" r:id="rId_hyperlink_1764"/>
    <hyperlink ref="D1911" r:id="rId_hyperlink_1765"/>
    <hyperlink ref="D1913" r:id="rId_hyperlink_1766"/>
    <hyperlink ref="D1914" r:id="rId_hyperlink_1767"/>
    <hyperlink ref="D1916" r:id="rId_hyperlink_1768"/>
    <hyperlink ref="D1917" r:id="rId_hyperlink_1769"/>
    <hyperlink ref="D1918" r:id="rId_hyperlink_1770"/>
    <hyperlink ref="D1919" r:id="rId_hyperlink_1771"/>
    <hyperlink ref="D1920" r:id="rId_hyperlink_1772"/>
    <hyperlink ref="D1921" r:id="rId_hyperlink_1773"/>
    <hyperlink ref="D1922" r:id="rId_hyperlink_1774"/>
    <hyperlink ref="D1923" r:id="rId_hyperlink_1775"/>
    <hyperlink ref="D1924" r:id="rId_hyperlink_1776"/>
    <hyperlink ref="D1926" r:id="rId_hyperlink_1777"/>
    <hyperlink ref="D1927" r:id="rId_hyperlink_1778"/>
    <hyperlink ref="D1928" r:id="rId_hyperlink_1779"/>
    <hyperlink ref="D1929" r:id="rId_hyperlink_1780"/>
    <hyperlink ref="D1930" r:id="rId_hyperlink_1781"/>
    <hyperlink ref="D1931" r:id="rId_hyperlink_1782"/>
    <hyperlink ref="D1932" r:id="rId_hyperlink_1783"/>
    <hyperlink ref="D1933" r:id="rId_hyperlink_1784"/>
    <hyperlink ref="D1934" r:id="rId_hyperlink_1785"/>
    <hyperlink ref="D1935" r:id="rId_hyperlink_1786"/>
    <hyperlink ref="D1936" r:id="rId_hyperlink_1787"/>
    <hyperlink ref="D1939" r:id="rId_hyperlink_1788"/>
    <hyperlink ref="D1940" r:id="rId_hyperlink_1789"/>
    <hyperlink ref="D1941" r:id="rId_hyperlink_1790"/>
    <hyperlink ref="D1942" r:id="rId_hyperlink_1791"/>
    <hyperlink ref="D1943" r:id="rId_hyperlink_1792"/>
    <hyperlink ref="D1944" r:id="rId_hyperlink_1793"/>
    <hyperlink ref="D1945" r:id="rId_hyperlink_1794"/>
    <hyperlink ref="D1946" r:id="rId_hyperlink_1795"/>
    <hyperlink ref="D1947" r:id="rId_hyperlink_1796"/>
    <hyperlink ref="D1948" r:id="rId_hyperlink_1797"/>
    <hyperlink ref="D1949" r:id="rId_hyperlink_1798"/>
    <hyperlink ref="D1950" r:id="rId_hyperlink_1799"/>
    <hyperlink ref="D1951" r:id="rId_hyperlink_1800"/>
    <hyperlink ref="D1952" r:id="rId_hyperlink_1801"/>
    <hyperlink ref="D1953" r:id="rId_hyperlink_1802"/>
    <hyperlink ref="D1954" r:id="rId_hyperlink_1803"/>
    <hyperlink ref="D1955" r:id="rId_hyperlink_1804"/>
    <hyperlink ref="D1956" r:id="rId_hyperlink_1805"/>
    <hyperlink ref="D1957" r:id="rId_hyperlink_1806"/>
    <hyperlink ref="D1958" r:id="rId_hyperlink_1807"/>
    <hyperlink ref="D1959" r:id="rId_hyperlink_1808"/>
    <hyperlink ref="D1960" r:id="rId_hyperlink_1809"/>
    <hyperlink ref="D1961" r:id="rId_hyperlink_1810"/>
    <hyperlink ref="D1962" r:id="rId_hyperlink_1811"/>
    <hyperlink ref="D1963" r:id="rId_hyperlink_1812"/>
    <hyperlink ref="D1964" r:id="rId_hyperlink_1813"/>
    <hyperlink ref="D1965" r:id="rId_hyperlink_1814"/>
    <hyperlink ref="D1966" r:id="rId_hyperlink_1815"/>
    <hyperlink ref="D1967" r:id="rId_hyperlink_1816"/>
    <hyperlink ref="D1968" r:id="rId_hyperlink_1817"/>
    <hyperlink ref="D1969" r:id="rId_hyperlink_1818"/>
    <hyperlink ref="D1970" r:id="rId_hyperlink_1819"/>
    <hyperlink ref="D1971" r:id="rId_hyperlink_1820"/>
    <hyperlink ref="D1972" r:id="rId_hyperlink_1821"/>
    <hyperlink ref="D1973" r:id="rId_hyperlink_1822"/>
    <hyperlink ref="D1974" r:id="rId_hyperlink_1823"/>
    <hyperlink ref="D1975" r:id="rId_hyperlink_1824"/>
    <hyperlink ref="D1976" r:id="rId_hyperlink_1825"/>
    <hyperlink ref="D1977" r:id="rId_hyperlink_1826"/>
    <hyperlink ref="D1978" r:id="rId_hyperlink_1827"/>
    <hyperlink ref="D1979" r:id="rId_hyperlink_1828"/>
    <hyperlink ref="D1980" r:id="rId_hyperlink_1829"/>
    <hyperlink ref="D1981" r:id="rId_hyperlink_1830"/>
    <hyperlink ref="D1982" r:id="rId_hyperlink_1831"/>
    <hyperlink ref="D1983" r:id="rId_hyperlink_1832"/>
    <hyperlink ref="D1984" r:id="rId_hyperlink_1833"/>
    <hyperlink ref="D1985" r:id="rId_hyperlink_1834"/>
    <hyperlink ref="D1986" r:id="rId_hyperlink_1835"/>
    <hyperlink ref="D1987" r:id="rId_hyperlink_1836"/>
    <hyperlink ref="D1988" r:id="rId_hyperlink_1837"/>
    <hyperlink ref="D1989" r:id="rId_hyperlink_1838"/>
    <hyperlink ref="D1990" r:id="rId_hyperlink_1839"/>
    <hyperlink ref="D1991" r:id="rId_hyperlink_1840"/>
    <hyperlink ref="D1992" r:id="rId_hyperlink_1841"/>
    <hyperlink ref="D1993" r:id="rId_hyperlink_1842"/>
    <hyperlink ref="D1994" r:id="rId_hyperlink_1843"/>
    <hyperlink ref="D1995" r:id="rId_hyperlink_1844"/>
    <hyperlink ref="D1996" r:id="rId_hyperlink_1845"/>
    <hyperlink ref="D1997" r:id="rId_hyperlink_1846"/>
    <hyperlink ref="D1998" r:id="rId_hyperlink_1847"/>
    <hyperlink ref="D1999" r:id="rId_hyperlink_1848"/>
    <hyperlink ref="D2000" r:id="rId_hyperlink_1849"/>
    <hyperlink ref="D2001" r:id="rId_hyperlink_1850"/>
    <hyperlink ref="D2003" r:id="rId_hyperlink_1851"/>
    <hyperlink ref="D2004" r:id="rId_hyperlink_1852"/>
    <hyperlink ref="D2005" r:id="rId_hyperlink_1853"/>
    <hyperlink ref="D2006" r:id="rId_hyperlink_1854"/>
    <hyperlink ref="D2009" r:id="rId_hyperlink_1855"/>
    <hyperlink ref="D2010" r:id="rId_hyperlink_1856"/>
    <hyperlink ref="D2011" r:id="rId_hyperlink_1857"/>
    <hyperlink ref="D2012" r:id="rId_hyperlink_1858"/>
    <hyperlink ref="D2013" r:id="rId_hyperlink_1859"/>
    <hyperlink ref="D2014" r:id="rId_hyperlink_1860"/>
    <hyperlink ref="D2015" r:id="rId_hyperlink_1861"/>
    <hyperlink ref="D2016" r:id="rId_hyperlink_1862"/>
    <hyperlink ref="D2017" r:id="rId_hyperlink_1863"/>
    <hyperlink ref="D2018" r:id="rId_hyperlink_1864"/>
    <hyperlink ref="D2019" r:id="rId_hyperlink_1865"/>
    <hyperlink ref="D2020" r:id="rId_hyperlink_1866"/>
    <hyperlink ref="D2021" r:id="rId_hyperlink_1867"/>
    <hyperlink ref="D2022" r:id="rId_hyperlink_1868"/>
    <hyperlink ref="D2023" r:id="rId_hyperlink_1869"/>
    <hyperlink ref="D2024" r:id="rId_hyperlink_1870"/>
    <hyperlink ref="D2025" r:id="rId_hyperlink_1871"/>
    <hyperlink ref="D2026" r:id="rId_hyperlink_1872"/>
    <hyperlink ref="D2027" r:id="rId_hyperlink_1873"/>
    <hyperlink ref="D2028" r:id="rId_hyperlink_1874"/>
    <hyperlink ref="D2029" r:id="rId_hyperlink_1875"/>
    <hyperlink ref="D2030" r:id="rId_hyperlink_1876"/>
    <hyperlink ref="D2031" r:id="rId_hyperlink_1877"/>
    <hyperlink ref="D2032" r:id="rId_hyperlink_1878"/>
    <hyperlink ref="D2033" r:id="rId_hyperlink_1879"/>
    <hyperlink ref="D2034" r:id="rId_hyperlink_1880"/>
    <hyperlink ref="D2036" r:id="rId_hyperlink_1881"/>
    <hyperlink ref="D2037" r:id="rId_hyperlink_1882"/>
    <hyperlink ref="D2038" r:id="rId_hyperlink_1883"/>
    <hyperlink ref="D2039" r:id="rId_hyperlink_1884"/>
    <hyperlink ref="D2041" r:id="rId_hyperlink_1885"/>
    <hyperlink ref="D2042" r:id="rId_hyperlink_1886"/>
    <hyperlink ref="D2043" r:id="rId_hyperlink_1887"/>
    <hyperlink ref="D2044" r:id="rId_hyperlink_1888"/>
    <hyperlink ref="D2045" r:id="rId_hyperlink_1889"/>
    <hyperlink ref="D2046" r:id="rId_hyperlink_1890"/>
    <hyperlink ref="D2047" r:id="rId_hyperlink_1891"/>
    <hyperlink ref="D2048" r:id="rId_hyperlink_1892"/>
    <hyperlink ref="D2049" r:id="rId_hyperlink_1893"/>
    <hyperlink ref="D2051" r:id="rId_hyperlink_1894"/>
    <hyperlink ref="D2052" r:id="rId_hyperlink_1895"/>
    <hyperlink ref="D2055" r:id="rId_hyperlink_1896"/>
    <hyperlink ref="D2056" r:id="rId_hyperlink_1897"/>
    <hyperlink ref="D2057" r:id="rId_hyperlink_1898"/>
    <hyperlink ref="D2058" r:id="rId_hyperlink_1899"/>
    <hyperlink ref="D2059" r:id="rId_hyperlink_1900"/>
    <hyperlink ref="D2060" r:id="rId_hyperlink_1901"/>
    <hyperlink ref="D2061" r:id="rId_hyperlink_1902"/>
    <hyperlink ref="D2062" r:id="rId_hyperlink_1903"/>
    <hyperlink ref="D2063" r:id="rId_hyperlink_1904"/>
    <hyperlink ref="D2064" r:id="rId_hyperlink_1905"/>
    <hyperlink ref="D2065" r:id="rId_hyperlink_1906"/>
    <hyperlink ref="D2066" r:id="rId_hyperlink_1907"/>
    <hyperlink ref="D2067" r:id="rId_hyperlink_1908"/>
    <hyperlink ref="D2068" r:id="rId_hyperlink_1909"/>
    <hyperlink ref="D2069" r:id="rId_hyperlink_1910"/>
    <hyperlink ref="D2070" r:id="rId_hyperlink_1911"/>
    <hyperlink ref="D2071" r:id="rId_hyperlink_1912"/>
    <hyperlink ref="D2072" r:id="rId_hyperlink_1913"/>
    <hyperlink ref="D2073" r:id="rId_hyperlink_1914"/>
    <hyperlink ref="D2074" r:id="rId_hyperlink_1915"/>
    <hyperlink ref="D2075" r:id="rId_hyperlink_1916"/>
    <hyperlink ref="D2077" r:id="rId_hyperlink_1917"/>
    <hyperlink ref="D2078" r:id="rId_hyperlink_1918"/>
    <hyperlink ref="D2079" r:id="rId_hyperlink_1919"/>
    <hyperlink ref="D2080" r:id="rId_hyperlink_1920"/>
    <hyperlink ref="D2081" r:id="rId_hyperlink_1921"/>
    <hyperlink ref="D2082" r:id="rId_hyperlink_1922"/>
    <hyperlink ref="D2083" r:id="rId_hyperlink_1923"/>
    <hyperlink ref="D2084" r:id="rId_hyperlink_1924"/>
    <hyperlink ref="D2085" r:id="rId_hyperlink_1925"/>
    <hyperlink ref="D2086" r:id="rId_hyperlink_1926"/>
    <hyperlink ref="D2087" r:id="rId_hyperlink_1927"/>
    <hyperlink ref="D2088" r:id="rId_hyperlink_1928"/>
    <hyperlink ref="D2089" r:id="rId_hyperlink_1929"/>
    <hyperlink ref="D2090" r:id="rId_hyperlink_1930"/>
    <hyperlink ref="D2091" r:id="rId_hyperlink_1931"/>
    <hyperlink ref="D2092" r:id="rId_hyperlink_1932"/>
    <hyperlink ref="D2093" r:id="rId_hyperlink_1933"/>
    <hyperlink ref="D2096" r:id="rId_hyperlink_1934"/>
    <hyperlink ref="D2097" r:id="rId_hyperlink_1935"/>
    <hyperlink ref="D2098" r:id="rId_hyperlink_1936"/>
    <hyperlink ref="D2099" r:id="rId_hyperlink_1937"/>
    <hyperlink ref="D2100" r:id="rId_hyperlink_1938"/>
    <hyperlink ref="D2101" r:id="rId_hyperlink_1939"/>
    <hyperlink ref="D2102" r:id="rId_hyperlink_1940"/>
    <hyperlink ref="D2103" r:id="rId_hyperlink_1941"/>
    <hyperlink ref="D2104" r:id="rId_hyperlink_1942"/>
    <hyperlink ref="D2105" r:id="rId_hyperlink_1943"/>
    <hyperlink ref="D2106" r:id="rId_hyperlink_1944"/>
    <hyperlink ref="D2107" r:id="rId_hyperlink_1945"/>
    <hyperlink ref="D2108" r:id="rId_hyperlink_1946"/>
    <hyperlink ref="D2110" r:id="rId_hyperlink_1947"/>
    <hyperlink ref="D2111" r:id="rId_hyperlink_1948"/>
    <hyperlink ref="D2112" r:id="rId_hyperlink_1949"/>
    <hyperlink ref="D2113" r:id="rId_hyperlink_1950"/>
    <hyperlink ref="D2114" r:id="rId_hyperlink_1951"/>
    <hyperlink ref="D2115" r:id="rId_hyperlink_1952"/>
    <hyperlink ref="D2116" r:id="rId_hyperlink_1953"/>
    <hyperlink ref="D2117" r:id="rId_hyperlink_1954"/>
    <hyperlink ref="D2118" r:id="rId_hyperlink_1955"/>
    <hyperlink ref="D2119" r:id="rId_hyperlink_1956"/>
    <hyperlink ref="D2120" r:id="rId_hyperlink_1957"/>
    <hyperlink ref="D2122" r:id="rId_hyperlink_1958"/>
    <hyperlink ref="D2123" r:id="rId_hyperlink_1959"/>
    <hyperlink ref="D2124" r:id="rId_hyperlink_1960"/>
    <hyperlink ref="D2125" r:id="rId_hyperlink_1961"/>
    <hyperlink ref="D2126" r:id="rId_hyperlink_1962"/>
    <hyperlink ref="D2127" r:id="rId_hyperlink_1963"/>
    <hyperlink ref="D2128" r:id="rId_hyperlink_1964"/>
    <hyperlink ref="D2129" r:id="rId_hyperlink_1965"/>
    <hyperlink ref="D2130" r:id="rId_hyperlink_1966"/>
    <hyperlink ref="D2131" r:id="rId_hyperlink_1967"/>
    <hyperlink ref="D2132" r:id="rId_hyperlink_1968"/>
    <hyperlink ref="D2133" r:id="rId_hyperlink_1969"/>
    <hyperlink ref="D2134" r:id="rId_hyperlink_1970"/>
    <hyperlink ref="D2135" r:id="rId_hyperlink_1971"/>
    <hyperlink ref="D2136" r:id="rId_hyperlink_1972"/>
    <hyperlink ref="D2138" r:id="rId_hyperlink_1973"/>
    <hyperlink ref="D2139" r:id="rId_hyperlink_1974"/>
    <hyperlink ref="D2142" r:id="rId_hyperlink_1975"/>
    <hyperlink ref="D2144" r:id="rId_hyperlink_1976"/>
    <hyperlink ref="D2145" r:id="rId_hyperlink_1977"/>
    <hyperlink ref="D2146" r:id="rId_hyperlink_1978"/>
    <hyperlink ref="D2147" r:id="rId_hyperlink_1979"/>
    <hyperlink ref="D2149" r:id="rId_hyperlink_1980"/>
    <hyperlink ref="D2152" r:id="rId_hyperlink_1981"/>
    <hyperlink ref="D2153" r:id="rId_hyperlink_1982"/>
    <hyperlink ref="D2154" r:id="rId_hyperlink_1983"/>
    <hyperlink ref="D2155" r:id="rId_hyperlink_1984"/>
    <hyperlink ref="D2156" r:id="rId_hyperlink_1985"/>
    <hyperlink ref="D2157" r:id="rId_hyperlink_1986"/>
    <hyperlink ref="D2158" r:id="rId_hyperlink_1987"/>
    <hyperlink ref="D2159" r:id="rId_hyperlink_1988"/>
    <hyperlink ref="D2160" r:id="rId_hyperlink_1989"/>
    <hyperlink ref="D2161" r:id="rId_hyperlink_1990"/>
    <hyperlink ref="D2162" r:id="rId_hyperlink_1991"/>
    <hyperlink ref="D2163" r:id="rId_hyperlink_1992"/>
    <hyperlink ref="D2164" r:id="rId_hyperlink_1993"/>
    <hyperlink ref="D2165" r:id="rId_hyperlink_1994"/>
    <hyperlink ref="D2166" r:id="rId_hyperlink_1995"/>
    <hyperlink ref="D2167" r:id="rId_hyperlink_1996"/>
    <hyperlink ref="D2168" r:id="rId_hyperlink_1997"/>
    <hyperlink ref="D2169" r:id="rId_hyperlink_1998"/>
    <hyperlink ref="D2170" r:id="rId_hyperlink_1999"/>
    <hyperlink ref="D2171" r:id="rId_hyperlink_2000"/>
    <hyperlink ref="D2172" r:id="rId_hyperlink_2001"/>
    <hyperlink ref="D2173" r:id="rId_hyperlink_2002"/>
    <hyperlink ref="D2174" r:id="rId_hyperlink_2003"/>
    <hyperlink ref="D2175" r:id="rId_hyperlink_2004"/>
    <hyperlink ref="D2176" r:id="rId_hyperlink_2005"/>
    <hyperlink ref="D2177" r:id="rId_hyperlink_2006"/>
    <hyperlink ref="D2178" r:id="rId_hyperlink_2007"/>
    <hyperlink ref="D2179" r:id="rId_hyperlink_2008"/>
    <hyperlink ref="D2180" r:id="rId_hyperlink_2009"/>
    <hyperlink ref="D2181" r:id="rId_hyperlink_2010"/>
    <hyperlink ref="D2182" r:id="rId_hyperlink_2011"/>
    <hyperlink ref="D2183" r:id="rId_hyperlink_2012"/>
    <hyperlink ref="D2184" r:id="rId_hyperlink_2013"/>
    <hyperlink ref="D2185" r:id="rId_hyperlink_2014"/>
    <hyperlink ref="D2187" r:id="rId_hyperlink_2015"/>
    <hyperlink ref="D2188" r:id="rId_hyperlink_2016"/>
    <hyperlink ref="D2189" r:id="rId_hyperlink_2017"/>
    <hyperlink ref="D2190" r:id="rId_hyperlink_2018"/>
    <hyperlink ref="D2191" r:id="rId_hyperlink_2019"/>
    <hyperlink ref="D2192" r:id="rId_hyperlink_2020"/>
    <hyperlink ref="D2193" r:id="rId_hyperlink_2021"/>
    <hyperlink ref="D2194" r:id="rId_hyperlink_2022"/>
    <hyperlink ref="D2195" r:id="rId_hyperlink_2023"/>
    <hyperlink ref="D2196" r:id="rId_hyperlink_2024"/>
    <hyperlink ref="D2197" r:id="rId_hyperlink_2025"/>
    <hyperlink ref="D2198" r:id="rId_hyperlink_2026"/>
    <hyperlink ref="D2199" r:id="rId_hyperlink_2027"/>
    <hyperlink ref="D2200" r:id="rId_hyperlink_2028"/>
    <hyperlink ref="D2201" r:id="rId_hyperlink_2029"/>
    <hyperlink ref="D2202" r:id="rId_hyperlink_2030"/>
    <hyperlink ref="D2203" r:id="rId_hyperlink_2031"/>
    <hyperlink ref="D2205" r:id="rId_hyperlink_2032"/>
    <hyperlink ref="D2206" r:id="rId_hyperlink_2033"/>
    <hyperlink ref="D2207" r:id="rId_hyperlink_2034"/>
    <hyperlink ref="D2208" r:id="rId_hyperlink_2035"/>
    <hyperlink ref="D2209" r:id="rId_hyperlink_2036"/>
    <hyperlink ref="D2210" r:id="rId_hyperlink_2037"/>
    <hyperlink ref="D2211" r:id="rId_hyperlink_2038"/>
    <hyperlink ref="D2212" r:id="rId_hyperlink_2039"/>
    <hyperlink ref="D2213" r:id="rId_hyperlink_2040"/>
    <hyperlink ref="D2214" r:id="rId_hyperlink_2041"/>
    <hyperlink ref="D2215" r:id="rId_hyperlink_2042"/>
    <hyperlink ref="D2216" r:id="rId_hyperlink_2043"/>
    <hyperlink ref="D2217" r:id="rId_hyperlink_2044"/>
    <hyperlink ref="D2218" r:id="rId_hyperlink_2045"/>
    <hyperlink ref="D2220" r:id="rId_hyperlink_2046"/>
    <hyperlink ref="D2221" r:id="rId_hyperlink_2047"/>
    <hyperlink ref="D2222" r:id="rId_hyperlink_2048"/>
    <hyperlink ref="D2223" r:id="rId_hyperlink_2049"/>
    <hyperlink ref="D2224" r:id="rId_hyperlink_2050"/>
    <hyperlink ref="D2225" r:id="rId_hyperlink_2051"/>
    <hyperlink ref="D2226" r:id="rId_hyperlink_2052"/>
    <hyperlink ref="D2227" r:id="rId_hyperlink_2053"/>
    <hyperlink ref="D2228" r:id="rId_hyperlink_2054"/>
    <hyperlink ref="D2229" r:id="rId_hyperlink_2055"/>
    <hyperlink ref="D2230" r:id="rId_hyperlink_2056"/>
    <hyperlink ref="D2231" r:id="rId_hyperlink_2057"/>
    <hyperlink ref="D2232" r:id="rId_hyperlink_2058"/>
    <hyperlink ref="D2233" r:id="rId_hyperlink_2059"/>
    <hyperlink ref="D2234" r:id="rId_hyperlink_2060"/>
    <hyperlink ref="D2235" r:id="rId_hyperlink_2061"/>
    <hyperlink ref="D2236" r:id="rId_hyperlink_2062"/>
    <hyperlink ref="D2237" r:id="rId_hyperlink_2063"/>
    <hyperlink ref="D2238" r:id="rId_hyperlink_2064"/>
    <hyperlink ref="D2239" r:id="rId_hyperlink_2065"/>
    <hyperlink ref="D2240" r:id="rId_hyperlink_2066"/>
    <hyperlink ref="D2241" r:id="rId_hyperlink_2067"/>
    <hyperlink ref="D2242" r:id="rId_hyperlink_2068"/>
    <hyperlink ref="D2243" r:id="rId_hyperlink_2069"/>
    <hyperlink ref="D2244" r:id="rId_hyperlink_2070"/>
    <hyperlink ref="D2245" r:id="rId_hyperlink_2071"/>
    <hyperlink ref="D2247" r:id="rId_hyperlink_2072"/>
    <hyperlink ref="D2248" r:id="rId_hyperlink_2073"/>
    <hyperlink ref="D2249" r:id="rId_hyperlink_2074"/>
    <hyperlink ref="D2250" r:id="rId_hyperlink_2075"/>
    <hyperlink ref="D2251" r:id="rId_hyperlink_2076"/>
    <hyperlink ref="D2252" r:id="rId_hyperlink_2077"/>
    <hyperlink ref="D2253" r:id="rId_hyperlink_2078"/>
    <hyperlink ref="D2254" r:id="rId_hyperlink_2079"/>
    <hyperlink ref="D2255" r:id="rId_hyperlink_2080"/>
    <hyperlink ref="D2256" r:id="rId_hyperlink_2081"/>
    <hyperlink ref="D2257" r:id="rId_hyperlink_2082"/>
    <hyperlink ref="D2258" r:id="rId_hyperlink_2083"/>
    <hyperlink ref="D2259" r:id="rId_hyperlink_2084"/>
    <hyperlink ref="D2260" r:id="rId_hyperlink_2085"/>
    <hyperlink ref="D2261" r:id="rId_hyperlink_2086"/>
    <hyperlink ref="D2263" r:id="rId_hyperlink_2087"/>
    <hyperlink ref="D2264" r:id="rId_hyperlink_2088"/>
    <hyperlink ref="D2265" r:id="rId_hyperlink_2089"/>
    <hyperlink ref="D2266" r:id="rId_hyperlink_2090"/>
    <hyperlink ref="D2267" r:id="rId_hyperlink_2091"/>
    <hyperlink ref="D2268" r:id="rId_hyperlink_2092"/>
    <hyperlink ref="D2269" r:id="rId_hyperlink_2093"/>
    <hyperlink ref="D2270" r:id="rId_hyperlink_2094"/>
    <hyperlink ref="D2271" r:id="rId_hyperlink_2095"/>
    <hyperlink ref="D2272" r:id="rId_hyperlink_2096"/>
    <hyperlink ref="D2273" r:id="rId_hyperlink_2097"/>
    <hyperlink ref="D2277" r:id="rId_hyperlink_2098"/>
    <hyperlink ref="D2278" r:id="rId_hyperlink_2099"/>
    <hyperlink ref="D2279" r:id="rId_hyperlink_2100"/>
    <hyperlink ref="D2280" r:id="rId_hyperlink_2101"/>
    <hyperlink ref="D2281" r:id="rId_hyperlink_2102"/>
    <hyperlink ref="D2282" r:id="rId_hyperlink_2103"/>
    <hyperlink ref="D2283" r:id="rId_hyperlink_2104"/>
    <hyperlink ref="D2284" r:id="rId_hyperlink_2105"/>
    <hyperlink ref="D2285" r:id="rId_hyperlink_2106"/>
    <hyperlink ref="D2286" r:id="rId_hyperlink_2107"/>
    <hyperlink ref="D2287" r:id="rId_hyperlink_2108"/>
    <hyperlink ref="D2288" r:id="rId_hyperlink_2109"/>
    <hyperlink ref="D2289" r:id="rId_hyperlink_2110"/>
    <hyperlink ref="D2291" r:id="rId_hyperlink_2111"/>
    <hyperlink ref="D2292" r:id="rId_hyperlink_2112"/>
    <hyperlink ref="D2293" r:id="rId_hyperlink_2113"/>
    <hyperlink ref="D2294" r:id="rId_hyperlink_2114"/>
    <hyperlink ref="D2295" r:id="rId_hyperlink_2115"/>
    <hyperlink ref="D2296" r:id="rId_hyperlink_2116"/>
    <hyperlink ref="D2297" r:id="rId_hyperlink_2117"/>
    <hyperlink ref="D2298" r:id="rId_hyperlink_2118"/>
    <hyperlink ref="D2299" r:id="rId_hyperlink_2119"/>
    <hyperlink ref="D2300" r:id="rId_hyperlink_2120"/>
    <hyperlink ref="D2301" r:id="rId_hyperlink_2121"/>
    <hyperlink ref="D2302" r:id="rId_hyperlink_2122"/>
    <hyperlink ref="D2303" r:id="rId_hyperlink_2123"/>
    <hyperlink ref="D2304" r:id="rId_hyperlink_2124"/>
    <hyperlink ref="D2305" r:id="rId_hyperlink_2125"/>
    <hyperlink ref="D2306" r:id="rId_hyperlink_2126"/>
    <hyperlink ref="D2307" r:id="rId_hyperlink_2127"/>
    <hyperlink ref="D2308" r:id="rId_hyperlink_2128"/>
    <hyperlink ref="D2309" r:id="rId_hyperlink_2129"/>
    <hyperlink ref="D2310" r:id="rId_hyperlink_2130"/>
    <hyperlink ref="D2311" r:id="rId_hyperlink_2131"/>
    <hyperlink ref="D2312" r:id="rId_hyperlink_2132"/>
    <hyperlink ref="D2313" r:id="rId_hyperlink_2133"/>
    <hyperlink ref="D2315" r:id="rId_hyperlink_2134"/>
    <hyperlink ref="D2316" r:id="rId_hyperlink_2135"/>
    <hyperlink ref="D2317" r:id="rId_hyperlink_2136"/>
    <hyperlink ref="D2318" r:id="rId_hyperlink_2137"/>
    <hyperlink ref="D2319" r:id="rId_hyperlink_2138"/>
    <hyperlink ref="D2320" r:id="rId_hyperlink_2139"/>
    <hyperlink ref="D2321" r:id="rId_hyperlink_2140"/>
    <hyperlink ref="D2322" r:id="rId_hyperlink_2141"/>
    <hyperlink ref="D2323" r:id="rId_hyperlink_2142"/>
    <hyperlink ref="D2324" r:id="rId_hyperlink_2143"/>
    <hyperlink ref="D2325" r:id="rId_hyperlink_2144"/>
    <hyperlink ref="D2326" r:id="rId_hyperlink_2145"/>
    <hyperlink ref="D2327" r:id="rId_hyperlink_2146"/>
    <hyperlink ref="D2328" r:id="rId_hyperlink_2147"/>
    <hyperlink ref="D2329" r:id="rId_hyperlink_2148"/>
    <hyperlink ref="D2330" r:id="rId_hyperlink_2149"/>
    <hyperlink ref="D2331" r:id="rId_hyperlink_2150"/>
    <hyperlink ref="D2332" r:id="rId_hyperlink_2151"/>
    <hyperlink ref="D2333" r:id="rId_hyperlink_2152"/>
    <hyperlink ref="D2334" r:id="rId_hyperlink_2153"/>
    <hyperlink ref="D2335" r:id="rId_hyperlink_2154"/>
    <hyperlink ref="D2336" r:id="rId_hyperlink_2155"/>
    <hyperlink ref="D2337" r:id="rId_hyperlink_2156"/>
    <hyperlink ref="D2338" r:id="rId_hyperlink_2157"/>
    <hyperlink ref="D2339" r:id="rId_hyperlink_2158"/>
    <hyperlink ref="D2340" r:id="rId_hyperlink_2159"/>
    <hyperlink ref="D2341" r:id="rId_hyperlink_2160"/>
    <hyperlink ref="D2342" r:id="rId_hyperlink_2161"/>
    <hyperlink ref="D2343" r:id="rId_hyperlink_2162"/>
    <hyperlink ref="D2344" r:id="rId_hyperlink_2163"/>
    <hyperlink ref="D2345" r:id="rId_hyperlink_2164"/>
    <hyperlink ref="D2346" r:id="rId_hyperlink_2165"/>
    <hyperlink ref="D2347" r:id="rId_hyperlink_2166"/>
    <hyperlink ref="D2348" r:id="rId_hyperlink_2167"/>
    <hyperlink ref="D2349" r:id="rId_hyperlink_2168"/>
    <hyperlink ref="D2350" r:id="rId_hyperlink_2169"/>
    <hyperlink ref="D2352" r:id="rId_hyperlink_2170"/>
    <hyperlink ref="D2353" r:id="rId_hyperlink_2171"/>
    <hyperlink ref="D2354" r:id="rId_hyperlink_2172"/>
    <hyperlink ref="D2355" r:id="rId_hyperlink_2173"/>
    <hyperlink ref="D2356" r:id="rId_hyperlink_2174"/>
    <hyperlink ref="D2357" r:id="rId_hyperlink_2175"/>
    <hyperlink ref="D2358" r:id="rId_hyperlink_2176"/>
    <hyperlink ref="D2359" r:id="rId_hyperlink_2177"/>
    <hyperlink ref="D2360" r:id="rId_hyperlink_2178"/>
    <hyperlink ref="D2361" r:id="rId_hyperlink_2179"/>
    <hyperlink ref="D2362" r:id="rId_hyperlink_2180"/>
    <hyperlink ref="D2363" r:id="rId_hyperlink_2181"/>
    <hyperlink ref="D2364" r:id="rId_hyperlink_2182"/>
    <hyperlink ref="D2365" r:id="rId_hyperlink_2183"/>
    <hyperlink ref="D2366" r:id="rId_hyperlink_2184"/>
    <hyperlink ref="D2367" r:id="rId_hyperlink_2185"/>
    <hyperlink ref="D2368" r:id="rId_hyperlink_2186"/>
    <hyperlink ref="D2369" r:id="rId_hyperlink_2187"/>
    <hyperlink ref="D2370" r:id="rId_hyperlink_2188"/>
    <hyperlink ref="D2371" r:id="rId_hyperlink_2189"/>
    <hyperlink ref="D2372" r:id="rId_hyperlink_2190"/>
    <hyperlink ref="D2373" r:id="rId_hyperlink_2191"/>
    <hyperlink ref="D2374" r:id="rId_hyperlink_2192"/>
    <hyperlink ref="D2375" r:id="rId_hyperlink_2193"/>
    <hyperlink ref="D2376" r:id="rId_hyperlink_2194"/>
    <hyperlink ref="D2378" r:id="rId_hyperlink_2195"/>
    <hyperlink ref="D2379" r:id="rId_hyperlink_2196"/>
    <hyperlink ref="D2380" r:id="rId_hyperlink_2197"/>
    <hyperlink ref="D2381" r:id="rId_hyperlink_2198"/>
    <hyperlink ref="D2382" r:id="rId_hyperlink_2199"/>
    <hyperlink ref="D2384" r:id="rId_hyperlink_2200"/>
    <hyperlink ref="D2385" r:id="rId_hyperlink_2201"/>
    <hyperlink ref="D2386" r:id="rId_hyperlink_2202"/>
    <hyperlink ref="D2388" r:id="rId_hyperlink_2203"/>
    <hyperlink ref="D2389" r:id="rId_hyperlink_2204"/>
    <hyperlink ref="D2390" r:id="rId_hyperlink_2205"/>
    <hyperlink ref="D2391" r:id="rId_hyperlink_2206"/>
    <hyperlink ref="D2394" r:id="rId_hyperlink_2207"/>
    <hyperlink ref="D2395" r:id="rId_hyperlink_2208"/>
    <hyperlink ref="D2396" r:id="rId_hyperlink_2209"/>
    <hyperlink ref="D2397" r:id="rId_hyperlink_2210"/>
    <hyperlink ref="D2398" r:id="rId_hyperlink_2211"/>
    <hyperlink ref="D2399" r:id="rId_hyperlink_2212"/>
    <hyperlink ref="D2400" r:id="rId_hyperlink_2213"/>
    <hyperlink ref="D2401" r:id="rId_hyperlink_2214"/>
    <hyperlink ref="D2402" r:id="rId_hyperlink_2215"/>
    <hyperlink ref="D2403" r:id="rId_hyperlink_2216"/>
    <hyperlink ref="D2404" r:id="rId_hyperlink_2217"/>
    <hyperlink ref="D2405" r:id="rId_hyperlink_2218"/>
    <hyperlink ref="D2406" r:id="rId_hyperlink_2219"/>
    <hyperlink ref="D2407" r:id="rId_hyperlink_2220"/>
    <hyperlink ref="D2408" r:id="rId_hyperlink_2221"/>
    <hyperlink ref="D2409" r:id="rId_hyperlink_2222"/>
    <hyperlink ref="D2411" r:id="rId_hyperlink_2223"/>
    <hyperlink ref="D2412" r:id="rId_hyperlink_2224"/>
    <hyperlink ref="D2413" r:id="rId_hyperlink_2225"/>
    <hyperlink ref="D2414" r:id="rId_hyperlink_2226"/>
    <hyperlink ref="D2415" r:id="rId_hyperlink_2227"/>
    <hyperlink ref="D2416" r:id="rId_hyperlink_2228"/>
    <hyperlink ref="D2417" r:id="rId_hyperlink_2229"/>
    <hyperlink ref="D2418" r:id="rId_hyperlink_2230"/>
    <hyperlink ref="D2421" r:id="rId_hyperlink_2231"/>
    <hyperlink ref="D2422" r:id="rId_hyperlink_2232"/>
    <hyperlink ref="D2423" r:id="rId_hyperlink_2233"/>
    <hyperlink ref="D2424" r:id="rId_hyperlink_2234"/>
    <hyperlink ref="D2425" r:id="rId_hyperlink_2235"/>
    <hyperlink ref="D2426" r:id="rId_hyperlink_2236"/>
    <hyperlink ref="D2427" r:id="rId_hyperlink_2237"/>
    <hyperlink ref="D2428" r:id="rId_hyperlink_2238"/>
    <hyperlink ref="D2429" r:id="rId_hyperlink_2239"/>
    <hyperlink ref="D2430" r:id="rId_hyperlink_2240"/>
    <hyperlink ref="D2431" r:id="rId_hyperlink_2241"/>
    <hyperlink ref="D2432" r:id="rId_hyperlink_2242"/>
    <hyperlink ref="D2433" r:id="rId_hyperlink_2243"/>
    <hyperlink ref="D2435" r:id="rId_hyperlink_2244"/>
    <hyperlink ref="D2436" r:id="rId_hyperlink_2245"/>
    <hyperlink ref="D2437" r:id="rId_hyperlink_2246"/>
    <hyperlink ref="D2438" r:id="rId_hyperlink_2247"/>
    <hyperlink ref="D2439" r:id="rId_hyperlink_2248"/>
    <hyperlink ref="D2440" r:id="rId_hyperlink_2249"/>
    <hyperlink ref="D2441" r:id="rId_hyperlink_2250"/>
    <hyperlink ref="D2442" r:id="rId_hyperlink_2251"/>
    <hyperlink ref="D2443" r:id="rId_hyperlink_2252"/>
    <hyperlink ref="D2444" r:id="rId_hyperlink_2253"/>
    <hyperlink ref="D2445" r:id="rId_hyperlink_2254"/>
    <hyperlink ref="D2446" r:id="rId_hyperlink_2255"/>
    <hyperlink ref="D2448" r:id="rId_hyperlink_2256"/>
    <hyperlink ref="D2449" r:id="rId_hyperlink_2257"/>
    <hyperlink ref="D2450" r:id="rId_hyperlink_2258"/>
    <hyperlink ref="D2451" r:id="rId_hyperlink_2259"/>
    <hyperlink ref="D2452" r:id="rId_hyperlink_2260"/>
    <hyperlink ref="D2453" r:id="rId_hyperlink_2261"/>
    <hyperlink ref="D2455" r:id="rId_hyperlink_2262"/>
    <hyperlink ref="D2456" r:id="rId_hyperlink_2263"/>
    <hyperlink ref="D2457" r:id="rId_hyperlink_2264"/>
    <hyperlink ref="D2458" r:id="rId_hyperlink_2265"/>
    <hyperlink ref="D2459" r:id="rId_hyperlink_2266"/>
    <hyperlink ref="D2460" r:id="rId_hyperlink_2267"/>
    <hyperlink ref="D2461" r:id="rId_hyperlink_2268"/>
    <hyperlink ref="D2462" r:id="rId_hyperlink_2269"/>
    <hyperlink ref="D2463" r:id="rId_hyperlink_2270"/>
    <hyperlink ref="D2464" r:id="rId_hyperlink_2271"/>
    <hyperlink ref="D2465" r:id="rId_hyperlink_2272"/>
    <hyperlink ref="D2466" r:id="rId_hyperlink_2273"/>
    <hyperlink ref="D2467" r:id="rId_hyperlink_2274"/>
    <hyperlink ref="D2468" r:id="rId_hyperlink_2275"/>
    <hyperlink ref="D2469" r:id="rId_hyperlink_2276"/>
    <hyperlink ref="D2471" r:id="rId_hyperlink_2277"/>
    <hyperlink ref="D2472" r:id="rId_hyperlink_2278"/>
    <hyperlink ref="D2473" r:id="rId_hyperlink_2279"/>
    <hyperlink ref="D2476" r:id="rId_hyperlink_2280"/>
    <hyperlink ref="D2477" r:id="rId_hyperlink_2281"/>
    <hyperlink ref="D2479" r:id="rId_hyperlink_2282"/>
    <hyperlink ref="D2480" r:id="rId_hyperlink_2283"/>
    <hyperlink ref="D2481" r:id="rId_hyperlink_2284"/>
    <hyperlink ref="D2482" r:id="rId_hyperlink_2285"/>
    <hyperlink ref="D2483" r:id="rId_hyperlink_2286"/>
    <hyperlink ref="D2484" r:id="rId_hyperlink_2287"/>
    <hyperlink ref="D2485" r:id="rId_hyperlink_2288"/>
    <hyperlink ref="D2486" r:id="rId_hyperlink_2289"/>
    <hyperlink ref="D2487" r:id="rId_hyperlink_2290"/>
    <hyperlink ref="D2488" r:id="rId_hyperlink_2291"/>
    <hyperlink ref="D2490" r:id="rId_hyperlink_2292"/>
    <hyperlink ref="D2491" r:id="rId_hyperlink_2293"/>
    <hyperlink ref="D2494" r:id="rId_hyperlink_2294"/>
    <hyperlink ref="D2495" r:id="rId_hyperlink_2295"/>
    <hyperlink ref="D2496" r:id="rId_hyperlink_2296"/>
    <hyperlink ref="D2497" r:id="rId_hyperlink_2297"/>
    <hyperlink ref="D2498" r:id="rId_hyperlink_2298"/>
    <hyperlink ref="D2499" r:id="rId_hyperlink_2299"/>
    <hyperlink ref="D2500" r:id="rId_hyperlink_2300"/>
    <hyperlink ref="D2501" r:id="rId_hyperlink_2301"/>
    <hyperlink ref="D2502" r:id="rId_hyperlink_2302"/>
    <hyperlink ref="D2503" r:id="rId_hyperlink_2303"/>
    <hyperlink ref="D2504" r:id="rId_hyperlink_2304"/>
    <hyperlink ref="D2505" r:id="rId_hyperlink_2305"/>
    <hyperlink ref="D2506" r:id="rId_hyperlink_2306"/>
    <hyperlink ref="D2507" r:id="rId_hyperlink_2307"/>
    <hyperlink ref="D2509" r:id="rId_hyperlink_2308"/>
    <hyperlink ref="D2510" r:id="rId_hyperlink_2309"/>
    <hyperlink ref="D2511" r:id="rId_hyperlink_2310"/>
    <hyperlink ref="D2512" r:id="rId_hyperlink_2311"/>
    <hyperlink ref="D2513" r:id="rId_hyperlink_2312"/>
    <hyperlink ref="D2514" r:id="rId_hyperlink_2313"/>
    <hyperlink ref="D2515" r:id="rId_hyperlink_2314"/>
    <hyperlink ref="D2516" r:id="rId_hyperlink_2315"/>
    <hyperlink ref="D2517" r:id="rId_hyperlink_2316"/>
    <hyperlink ref="D2518" r:id="rId_hyperlink_2317"/>
    <hyperlink ref="D2519" r:id="rId_hyperlink_2318"/>
    <hyperlink ref="D2520" r:id="rId_hyperlink_2319"/>
    <hyperlink ref="D2521" r:id="rId_hyperlink_2320"/>
    <hyperlink ref="D2522" r:id="rId_hyperlink_2321"/>
    <hyperlink ref="D2523" r:id="rId_hyperlink_2322"/>
    <hyperlink ref="D2525" r:id="rId_hyperlink_2323"/>
    <hyperlink ref="D2526" r:id="rId_hyperlink_2324"/>
    <hyperlink ref="D2527" r:id="rId_hyperlink_2325"/>
    <hyperlink ref="D2528" r:id="rId_hyperlink_2326"/>
    <hyperlink ref="D2529" r:id="rId_hyperlink_2327"/>
    <hyperlink ref="D2531" r:id="rId_hyperlink_2328"/>
    <hyperlink ref="D2532" r:id="rId_hyperlink_2329"/>
    <hyperlink ref="D2533" r:id="rId_hyperlink_2330"/>
    <hyperlink ref="D2534" r:id="rId_hyperlink_2331"/>
    <hyperlink ref="D2535" r:id="rId_hyperlink_2332"/>
    <hyperlink ref="D2538" r:id="rId_hyperlink_2333"/>
    <hyperlink ref="D2539" r:id="rId_hyperlink_2334"/>
    <hyperlink ref="D2540" r:id="rId_hyperlink_2335"/>
    <hyperlink ref="D2541" r:id="rId_hyperlink_2336"/>
    <hyperlink ref="D2542" r:id="rId_hyperlink_2337"/>
    <hyperlink ref="D2543" r:id="rId_hyperlink_2338"/>
    <hyperlink ref="D2544" r:id="rId_hyperlink_2339"/>
    <hyperlink ref="D2545" r:id="rId_hyperlink_2340"/>
    <hyperlink ref="D2546" r:id="rId_hyperlink_2341"/>
    <hyperlink ref="D2547" r:id="rId_hyperlink_2342"/>
    <hyperlink ref="D2548" r:id="rId_hyperlink_2343"/>
    <hyperlink ref="D2549" r:id="rId_hyperlink_2344"/>
    <hyperlink ref="D2550" r:id="rId_hyperlink_2345"/>
    <hyperlink ref="D2551" r:id="rId_hyperlink_2346"/>
    <hyperlink ref="D2552" r:id="rId_hyperlink_2347"/>
    <hyperlink ref="D2553" r:id="rId_hyperlink_2348"/>
    <hyperlink ref="D2554" r:id="rId_hyperlink_2349"/>
    <hyperlink ref="D2555" r:id="rId_hyperlink_2350"/>
    <hyperlink ref="D2556" r:id="rId_hyperlink_2351"/>
    <hyperlink ref="D2557" r:id="rId_hyperlink_2352"/>
    <hyperlink ref="D2558" r:id="rId_hyperlink_2353"/>
    <hyperlink ref="D2559" r:id="rId_hyperlink_2354"/>
    <hyperlink ref="D2560" r:id="rId_hyperlink_2355"/>
    <hyperlink ref="D2561" r:id="rId_hyperlink_2356"/>
    <hyperlink ref="D2562" r:id="rId_hyperlink_2357"/>
    <hyperlink ref="D2563" r:id="rId_hyperlink_2358"/>
    <hyperlink ref="D2564" r:id="rId_hyperlink_2359"/>
    <hyperlink ref="D2565" r:id="rId_hyperlink_2360"/>
    <hyperlink ref="D2566" r:id="rId_hyperlink_2361"/>
    <hyperlink ref="D2567" r:id="rId_hyperlink_2362"/>
    <hyperlink ref="D2568" r:id="rId_hyperlink_2363"/>
    <hyperlink ref="D2569" r:id="rId_hyperlink_2364"/>
    <hyperlink ref="D2570" r:id="rId_hyperlink_2365"/>
    <hyperlink ref="D2571" r:id="rId_hyperlink_2366"/>
    <hyperlink ref="D2572" r:id="rId_hyperlink_2367"/>
    <hyperlink ref="D2573" r:id="rId_hyperlink_2368"/>
    <hyperlink ref="D2576" r:id="rId_hyperlink_2369"/>
    <hyperlink ref="D2577" r:id="rId_hyperlink_2370"/>
    <hyperlink ref="D2578" r:id="rId_hyperlink_2371"/>
    <hyperlink ref="D2579" r:id="rId_hyperlink_2372"/>
    <hyperlink ref="D2580" r:id="rId_hyperlink_2373"/>
    <hyperlink ref="D2581" r:id="rId_hyperlink_2374"/>
    <hyperlink ref="D2582" r:id="rId_hyperlink_2375"/>
    <hyperlink ref="D2583" r:id="rId_hyperlink_2376"/>
    <hyperlink ref="D2584" r:id="rId_hyperlink_2377"/>
    <hyperlink ref="D2585" r:id="rId_hyperlink_2378"/>
    <hyperlink ref="D2586" r:id="rId_hyperlink_2379"/>
    <hyperlink ref="D2587" r:id="rId_hyperlink_2380"/>
    <hyperlink ref="D2589" r:id="rId_hyperlink_2381"/>
    <hyperlink ref="D2590" r:id="rId_hyperlink_2382"/>
    <hyperlink ref="D2591" r:id="rId_hyperlink_2383"/>
    <hyperlink ref="D2592" r:id="rId_hyperlink_2384"/>
    <hyperlink ref="D2593" r:id="rId_hyperlink_2385"/>
    <hyperlink ref="D2594" r:id="rId_hyperlink_2386"/>
    <hyperlink ref="D2595" r:id="rId_hyperlink_2387"/>
    <hyperlink ref="D2596" r:id="rId_hyperlink_2388"/>
    <hyperlink ref="D2597" r:id="rId_hyperlink_2389"/>
    <hyperlink ref="D2598" r:id="rId_hyperlink_2390"/>
    <hyperlink ref="D2599" r:id="rId_hyperlink_2391"/>
    <hyperlink ref="D2600" r:id="rId_hyperlink_2392"/>
    <hyperlink ref="D2601" r:id="rId_hyperlink_2393"/>
    <hyperlink ref="D2602" r:id="rId_hyperlink_2394"/>
    <hyperlink ref="D2603" r:id="rId_hyperlink_2395"/>
    <hyperlink ref="D2607" r:id="rId_hyperlink_2396"/>
    <hyperlink ref="D2608" r:id="rId_hyperlink_2397"/>
    <hyperlink ref="D2609" r:id="rId_hyperlink_2398"/>
    <hyperlink ref="D2610" r:id="rId_hyperlink_2399"/>
    <hyperlink ref="D2612" r:id="rId_hyperlink_2400"/>
    <hyperlink ref="D2613" r:id="rId_hyperlink_2401"/>
    <hyperlink ref="D2614" r:id="rId_hyperlink_2402"/>
    <hyperlink ref="D2615" r:id="rId_hyperlink_2403"/>
    <hyperlink ref="D2616" r:id="rId_hyperlink_2404"/>
    <hyperlink ref="D2618" r:id="rId_hyperlink_2405"/>
    <hyperlink ref="D2619" r:id="rId_hyperlink_2406"/>
    <hyperlink ref="D2620" r:id="rId_hyperlink_2407"/>
    <hyperlink ref="D2622" r:id="rId_hyperlink_2408"/>
    <hyperlink ref="D2623" r:id="rId_hyperlink_2409"/>
    <hyperlink ref="D2624" r:id="rId_hyperlink_2410"/>
    <hyperlink ref="D2626" r:id="rId_hyperlink_2411"/>
    <hyperlink ref="D2627" r:id="rId_hyperlink_2412"/>
    <hyperlink ref="D2628" r:id="rId_hyperlink_2413"/>
    <hyperlink ref="D2629" r:id="rId_hyperlink_2414"/>
    <hyperlink ref="D2630" r:id="rId_hyperlink_2415"/>
    <hyperlink ref="D2632" r:id="rId_hyperlink_2416"/>
    <hyperlink ref="D2633" r:id="rId_hyperlink_2417"/>
    <hyperlink ref="D2634" r:id="rId_hyperlink_2418"/>
    <hyperlink ref="D2635" r:id="rId_hyperlink_2419"/>
    <hyperlink ref="D2636" r:id="rId_hyperlink_2420"/>
    <hyperlink ref="D2637" r:id="rId_hyperlink_2421"/>
    <hyperlink ref="D2638" r:id="rId_hyperlink_2422"/>
    <hyperlink ref="D2639" r:id="rId_hyperlink_2423"/>
    <hyperlink ref="D2640" r:id="rId_hyperlink_2424"/>
    <hyperlink ref="D2641" r:id="rId_hyperlink_2425"/>
    <hyperlink ref="D2642" r:id="rId_hyperlink_2426"/>
    <hyperlink ref="D2644" r:id="rId_hyperlink_2427"/>
    <hyperlink ref="D2645" r:id="rId_hyperlink_2428"/>
    <hyperlink ref="D2646" r:id="rId_hyperlink_2429"/>
    <hyperlink ref="D2647" r:id="rId_hyperlink_2430"/>
    <hyperlink ref="D2648" r:id="rId_hyperlink_2431"/>
    <hyperlink ref="D2649" r:id="rId_hyperlink_2432"/>
    <hyperlink ref="D2650" r:id="rId_hyperlink_2433"/>
    <hyperlink ref="D2651" r:id="rId_hyperlink_2434"/>
    <hyperlink ref="D2652" r:id="rId_hyperlink_2435"/>
    <hyperlink ref="D2653" r:id="rId_hyperlink_2436"/>
    <hyperlink ref="D2654" r:id="rId_hyperlink_2437"/>
    <hyperlink ref="D2655" r:id="rId_hyperlink_2438"/>
    <hyperlink ref="D2656" r:id="rId_hyperlink_2439"/>
    <hyperlink ref="D2657" r:id="rId_hyperlink_2440"/>
    <hyperlink ref="D2658" r:id="rId_hyperlink_2441"/>
    <hyperlink ref="D2659" r:id="rId_hyperlink_2442"/>
    <hyperlink ref="D2660" r:id="rId_hyperlink_2443"/>
    <hyperlink ref="D2661" r:id="rId_hyperlink_2444"/>
    <hyperlink ref="D2662" r:id="rId_hyperlink_2445"/>
    <hyperlink ref="D2663" r:id="rId_hyperlink_2446"/>
    <hyperlink ref="D2664" r:id="rId_hyperlink_2447"/>
    <hyperlink ref="D2665" r:id="rId_hyperlink_2448"/>
    <hyperlink ref="D2668" r:id="rId_hyperlink_2449"/>
    <hyperlink ref="D2669" r:id="rId_hyperlink_2450"/>
    <hyperlink ref="D2670" r:id="rId_hyperlink_2451"/>
    <hyperlink ref="D2671" r:id="rId_hyperlink_2452"/>
    <hyperlink ref="D2672" r:id="rId_hyperlink_2453"/>
    <hyperlink ref="D2673" r:id="rId_hyperlink_2454"/>
    <hyperlink ref="D2674" r:id="rId_hyperlink_2455"/>
    <hyperlink ref="D2675" r:id="rId_hyperlink_2456"/>
    <hyperlink ref="D2676" r:id="rId_hyperlink_2457"/>
    <hyperlink ref="D2677" r:id="rId_hyperlink_2458"/>
    <hyperlink ref="D2678" r:id="rId_hyperlink_2459"/>
    <hyperlink ref="D2679" r:id="rId_hyperlink_2460"/>
    <hyperlink ref="D2680" r:id="rId_hyperlink_2461"/>
    <hyperlink ref="D2681" r:id="rId_hyperlink_2462"/>
    <hyperlink ref="D2682" r:id="rId_hyperlink_2463"/>
    <hyperlink ref="D2683" r:id="rId_hyperlink_2464"/>
    <hyperlink ref="D2684" r:id="rId_hyperlink_2465"/>
    <hyperlink ref="D2685" r:id="rId_hyperlink_2466"/>
    <hyperlink ref="D2686" r:id="rId_hyperlink_2467"/>
    <hyperlink ref="D2687" r:id="rId_hyperlink_2468"/>
    <hyperlink ref="D2688" r:id="rId_hyperlink_2469"/>
    <hyperlink ref="D2689" r:id="rId_hyperlink_2470"/>
    <hyperlink ref="D2690" r:id="rId_hyperlink_2471"/>
    <hyperlink ref="D2691" r:id="rId_hyperlink_2472"/>
    <hyperlink ref="D2692" r:id="rId_hyperlink_2473"/>
    <hyperlink ref="D2693" r:id="rId_hyperlink_2474"/>
    <hyperlink ref="D2695" r:id="rId_hyperlink_2475"/>
    <hyperlink ref="D2696" r:id="rId_hyperlink_2476"/>
    <hyperlink ref="D2697" r:id="rId_hyperlink_2477"/>
    <hyperlink ref="D2698" r:id="rId_hyperlink_2478"/>
    <hyperlink ref="D2699" r:id="rId_hyperlink_2479"/>
    <hyperlink ref="D2701" r:id="rId_hyperlink_2480"/>
    <hyperlink ref="D2702" r:id="rId_hyperlink_2481"/>
    <hyperlink ref="D2703" r:id="rId_hyperlink_2482"/>
    <hyperlink ref="D2704" r:id="rId_hyperlink_2483"/>
    <hyperlink ref="D2705" r:id="rId_hyperlink_2484"/>
    <hyperlink ref="D2706" r:id="rId_hyperlink_2485"/>
    <hyperlink ref="D2707" r:id="rId_hyperlink_2486"/>
    <hyperlink ref="D2709" r:id="rId_hyperlink_2487"/>
    <hyperlink ref="D2710" r:id="rId_hyperlink_2488"/>
    <hyperlink ref="D2711" r:id="rId_hyperlink_2489"/>
    <hyperlink ref="D2712" r:id="rId_hyperlink_2490"/>
    <hyperlink ref="D2713" r:id="rId_hyperlink_2491"/>
    <hyperlink ref="D2714" r:id="rId_hyperlink_2492"/>
    <hyperlink ref="D2715" r:id="rId_hyperlink_2493"/>
    <hyperlink ref="D2716" r:id="rId_hyperlink_2494"/>
    <hyperlink ref="D2717" r:id="rId_hyperlink_2495"/>
    <hyperlink ref="D2718" r:id="rId_hyperlink_2496"/>
    <hyperlink ref="D2719" r:id="rId_hyperlink_2497"/>
    <hyperlink ref="D2720" r:id="rId_hyperlink_2498"/>
    <hyperlink ref="D2721" r:id="rId_hyperlink_2499"/>
    <hyperlink ref="D2722" r:id="rId_hyperlink_2500"/>
    <hyperlink ref="D2724" r:id="rId_hyperlink_2501"/>
    <hyperlink ref="D2725" r:id="rId_hyperlink_2502"/>
    <hyperlink ref="D2726" r:id="rId_hyperlink_2503"/>
    <hyperlink ref="D2727" r:id="rId_hyperlink_2504"/>
    <hyperlink ref="D2728" r:id="rId_hyperlink_2505"/>
    <hyperlink ref="D2729" r:id="rId_hyperlink_2506"/>
    <hyperlink ref="D2730" r:id="rId_hyperlink_2507"/>
    <hyperlink ref="D2731" r:id="rId_hyperlink_2508"/>
    <hyperlink ref="D2732" r:id="rId_hyperlink_2509"/>
    <hyperlink ref="D2733" r:id="rId_hyperlink_2510"/>
    <hyperlink ref="D2734" r:id="rId_hyperlink_2511"/>
    <hyperlink ref="D2735" r:id="rId_hyperlink_2512"/>
    <hyperlink ref="D2736" r:id="rId_hyperlink_2513"/>
    <hyperlink ref="D2737" r:id="rId_hyperlink_2514"/>
    <hyperlink ref="D2738" r:id="rId_hyperlink_2515"/>
    <hyperlink ref="D2739" r:id="rId_hyperlink_2516"/>
    <hyperlink ref="D2741" r:id="rId_hyperlink_2517"/>
    <hyperlink ref="D2742" r:id="rId_hyperlink_2518"/>
    <hyperlink ref="D2743" r:id="rId_hyperlink_2519"/>
    <hyperlink ref="D2744" r:id="rId_hyperlink_2520"/>
    <hyperlink ref="D2745" r:id="rId_hyperlink_2521"/>
    <hyperlink ref="D2746" r:id="rId_hyperlink_2522"/>
    <hyperlink ref="D2747" r:id="rId_hyperlink_2523"/>
    <hyperlink ref="D2748" r:id="rId_hyperlink_2524"/>
    <hyperlink ref="D2750" r:id="rId_hyperlink_2525"/>
    <hyperlink ref="D2751" r:id="rId_hyperlink_2526"/>
    <hyperlink ref="D2752" r:id="rId_hyperlink_2527"/>
    <hyperlink ref="D2753" r:id="rId_hyperlink_2528"/>
    <hyperlink ref="D2754" r:id="rId_hyperlink_2529"/>
    <hyperlink ref="D2755" r:id="rId_hyperlink_2530"/>
    <hyperlink ref="D2756" r:id="rId_hyperlink_2531"/>
    <hyperlink ref="D2758" r:id="rId_hyperlink_2532"/>
    <hyperlink ref="D2760" r:id="rId_hyperlink_2533"/>
    <hyperlink ref="D2761" r:id="rId_hyperlink_2534"/>
    <hyperlink ref="D2762" r:id="rId_hyperlink_2535"/>
    <hyperlink ref="D2763" r:id="rId_hyperlink_2536"/>
    <hyperlink ref="D2764" r:id="rId_hyperlink_2537"/>
    <hyperlink ref="D2765" r:id="rId_hyperlink_2538"/>
    <hyperlink ref="D2766" r:id="rId_hyperlink_2539"/>
    <hyperlink ref="D2767" r:id="rId_hyperlink_2540"/>
    <hyperlink ref="D2769" r:id="rId_hyperlink_2541"/>
    <hyperlink ref="D2770" r:id="rId_hyperlink_2542"/>
    <hyperlink ref="D2771" r:id="rId_hyperlink_2543"/>
    <hyperlink ref="D2772" r:id="rId_hyperlink_2544"/>
    <hyperlink ref="D2773" r:id="rId_hyperlink_2545"/>
    <hyperlink ref="D2774" r:id="rId_hyperlink_2546"/>
    <hyperlink ref="D2775" r:id="rId_hyperlink_2547"/>
    <hyperlink ref="D2776" r:id="rId_hyperlink_2548"/>
    <hyperlink ref="D2779" r:id="rId_hyperlink_2549"/>
    <hyperlink ref="D2780" r:id="rId_hyperlink_2550"/>
    <hyperlink ref="D2781" r:id="rId_hyperlink_2551"/>
    <hyperlink ref="D2782" r:id="rId_hyperlink_2552"/>
    <hyperlink ref="D2783" r:id="rId_hyperlink_2553"/>
    <hyperlink ref="D2784" r:id="rId_hyperlink_2554"/>
    <hyperlink ref="D2785" r:id="rId_hyperlink_2555"/>
    <hyperlink ref="D2786" r:id="rId_hyperlink_2556"/>
    <hyperlink ref="D2787" r:id="rId_hyperlink_2557"/>
    <hyperlink ref="D2788" r:id="rId_hyperlink_2558"/>
    <hyperlink ref="D2789" r:id="rId_hyperlink_2559"/>
    <hyperlink ref="D2790" r:id="rId_hyperlink_2560"/>
    <hyperlink ref="D2792" r:id="rId_hyperlink_2561"/>
    <hyperlink ref="D2793" r:id="rId_hyperlink_2562"/>
    <hyperlink ref="D2794" r:id="rId_hyperlink_2563"/>
    <hyperlink ref="D2795" r:id="rId_hyperlink_2564"/>
    <hyperlink ref="D2797" r:id="rId_hyperlink_2565"/>
    <hyperlink ref="D2799" r:id="rId_hyperlink_2566"/>
    <hyperlink ref="D2800" r:id="rId_hyperlink_2567"/>
    <hyperlink ref="D2801" r:id="rId_hyperlink_2568"/>
    <hyperlink ref="D2802" r:id="rId_hyperlink_2569"/>
    <hyperlink ref="D2803" r:id="rId_hyperlink_2570"/>
    <hyperlink ref="D2804" r:id="rId_hyperlink_2571"/>
    <hyperlink ref="D2805" r:id="rId_hyperlink_2572"/>
    <hyperlink ref="D2806" r:id="rId_hyperlink_2573"/>
    <hyperlink ref="D2807" r:id="rId_hyperlink_2574"/>
    <hyperlink ref="D2808" r:id="rId_hyperlink_2575"/>
    <hyperlink ref="D2809" r:id="rId_hyperlink_2576"/>
    <hyperlink ref="D2810" r:id="rId_hyperlink_2577"/>
    <hyperlink ref="D2811" r:id="rId_hyperlink_2578"/>
    <hyperlink ref="D2812" r:id="rId_hyperlink_2579"/>
    <hyperlink ref="D2813" r:id="rId_hyperlink_2580"/>
    <hyperlink ref="D2814" r:id="rId_hyperlink_2581"/>
    <hyperlink ref="D2815" r:id="rId_hyperlink_2582"/>
    <hyperlink ref="D2816" r:id="rId_hyperlink_2583"/>
    <hyperlink ref="D2817" r:id="rId_hyperlink_2584"/>
    <hyperlink ref="D2818" r:id="rId_hyperlink_2585"/>
    <hyperlink ref="D2819" r:id="rId_hyperlink_2586"/>
    <hyperlink ref="D2822" r:id="rId_hyperlink_2587"/>
    <hyperlink ref="D2823" r:id="rId_hyperlink_2588"/>
    <hyperlink ref="D2824" r:id="rId_hyperlink_2589"/>
    <hyperlink ref="D2825" r:id="rId_hyperlink_2590"/>
    <hyperlink ref="D2826" r:id="rId_hyperlink_2591"/>
    <hyperlink ref="D2827" r:id="rId_hyperlink_2592"/>
    <hyperlink ref="D2828" r:id="rId_hyperlink_2593"/>
    <hyperlink ref="D2829" r:id="rId_hyperlink_2594"/>
    <hyperlink ref="D2830" r:id="rId_hyperlink_2595"/>
    <hyperlink ref="D2831" r:id="rId_hyperlink_2596"/>
    <hyperlink ref="D2832" r:id="rId_hyperlink_2597"/>
    <hyperlink ref="D2833" r:id="rId_hyperlink_2598"/>
    <hyperlink ref="D2834" r:id="rId_hyperlink_2599"/>
    <hyperlink ref="D2835" r:id="rId_hyperlink_2600"/>
    <hyperlink ref="D2836" r:id="rId_hyperlink_2601"/>
    <hyperlink ref="D2837" r:id="rId_hyperlink_2602"/>
    <hyperlink ref="D2838" r:id="rId_hyperlink_2603"/>
    <hyperlink ref="D2839" r:id="rId_hyperlink_2604"/>
    <hyperlink ref="D2840" r:id="rId_hyperlink_2605"/>
    <hyperlink ref="D2841" r:id="rId_hyperlink_2606"/>
    <hyperlink ref="D2842" r:id="rId_hyperlink_2607"/>
    <hyperlink ref="D2845" r:id="rId_hyperlink_2608"/>
    <hyperlink ref="D2846" r:id="rId_hyperlink_2609"/>
    <hyperlink ref="D2847" r:id="rId_hyperlink_2610"/>
    <hyperlink ref="D2848" r:id="rId_hyperlink_2611"/>
    <hyperlink ref="D2850" r:id="rId_hyperlink_2612"/>
    <hyperlink ref="D2851" r:id="rId_hyperlink_2613"/>
    <hyperlink ref="D2852" r:id="rId_hyperlink_2614"/>
    <hyperlink ref="D2854" r:id="rId_hyperlink_2615"/>
    <hyperlink ref="D2855" r:id="rId_hyperlink_2616"/>
    <hyperlink ref="D2856" r:id="rId_hyperlink_2617"/>
    <hyperlink ref="D2857" r:id="rId_hyperlink_2618"/>
    <hyperlink ref="D2858" r:id="rId_hyperlink_2619"/>
    <hyperlink ref="D2859" r:id="rId_hyperlink_2620"/>
    <hyperlink ref="D2860" r:id="rId_hyperlink_2621"/>
    <hyperlink ref="D2862" r:id="rId_hyperlink_2622"/>
    <hyperlink ref="D2863" r:id="rId_hyperlink_2623"/>
    <hyperlink ref="D2864" r:id="rId_hyperlink_2624"/>
    <hyperlink ref="D2865" r:id="rId_hyperlink_2625"/>
    <hyperlink ref="D2866" r:id="rId_hyperlink_2626"/>
    <hyperlink ref="D2867" r:id="rId_hyperlink_2627"/>
    <hyperlink ref="D2868" r:id="rId_hyperlink_2628"/>
    <hyperlink ref="D2869" r:id="rId_hyperlink_2629"/>
    <hyperlink ref="D2870" r:id="rId_hyperlink_2630"/>
    <hyperlink ref="D2871" r:id="rId_hyperlink_2631"/>
    <hyperlink ref="D2872" r:id="rId_hyperlink_2632"/>
    <hyperlink ref="D2873" r:id="rId_hyperlink_2633"/>
    <hyperlink ref="D2874" r:id="rId_hyperlink_2634"/>
    <hyperlink ref="D2875" r:id="rId_hyperlink_2635"/>
    <hyperlink ref="D2876" r:id="rId_hyperlink_2636"/>
    <hyperlink ref="D2877" r:id="rId_hyperlink_2637"/>
    <hyperlink ref="D2878" r:id="rId_hyperlink_2638"/>
    <hyperlink ref="D2879" r:id="rId_hyperlink_2639"/>
    <hyperlink ref="D2880" r:id="rId_hyperlink_2640"/>
    <hyperlink ref="D2881" r:id="rId_hyperlink_2641"/>
    <hyperlink ref="D2882" r:id="rId_hyperlink_2642"/>
    <hyperlink ref="D2883" r:id="rId_hyperlink_2643"/>
    <hyperlink ref="D2884" r:id="rId_hyperlink_2644"/>
    <hyperlink ref="D2885" r:id="rId_hyperlink_2645"/>
    <hyperlink ref="D2886" r:id="rId_hyperlink_2646"/>
    <hyperlink ref="D2887" r:id="rId_hyperlink_2647"/>
    <hyperlink ref="D2888" r:id="rId_hyperlink_2648"/>
    <hyperlink ref="D2889" r:id="rId_hyperlink_2649"/>
    <hyperlink ref="D2890" r:id="rId_hyperlink_2650"/>
    <hyperlink ref="D2891" r:id="rId_hyperlink_2651"/>
    <hyperlink ref="D2892" r:id="rId_hyperlink_2652"/>
    <hyperlink ref="D2893" r:id="rId_hyperlink_2653"/>
    <hyperlink ref="D2894" r:id="rId_hyperlink_2654"/>
    <hyperlink ref="D2895" r:id="rId_hyperlink_2655"/>
    <hyperlink ref="D2896" r:id="rId_hyperlink_2656"/>
    <hyperlink ref="D2897" r:id="rId_hyperlink_2657"/>
    <hyperlink ref="D2898" r:id="rId_hyperlink_2658"/>
    <hyperlink ref="D2899" r:id="rId_hyperlink_2659"/>
    <hyperlink ref="D2900" r:id="rId_hyperlink_2660"/>
    <hyperlink ref="D2901" r:id="rId_hyperlink_2661"/>
    <hyperlink ref="D2902" r:id="rId_hyperlink_2662"/>
    <hyperlink ref="D2903" r:id="rId_hyperlink_2663"/>
    <hyperlink ref="D2904" r:id="rId_hyperlink_2664"/>
    <hyperlink ref="D2905" r:id="rId_hyperlink_2665"/>
    <hyperlink ref="D2906" r:id="rId_hyperlink_2666"/>
    <hyperlink ref="D2907" r:id="rId_hyperlink_2667"/>
    <hyperlink ref="D2908" r:id="rId_hyperlink_2668"/>
    <hyperlink ref="D2909" r:id="rId_hyperlink_2669"/>
    <hyperlink ref="D2910" r:id="rId_hyperlink_2670"/>
    <hyperlink ref="D2911" r:id="rId_hyperlink_2671"/>
    <hyperlink ref="D2912" r:id="rId_hyperlink_2672"/>
    <hyperlink ref="D2913" r:id="rId_hyperlink_2673"/>
    <hyperlink ref="D2914" r:id="rId_hyperlink_2674"/>
    <hyperlink ref="D2915" r:id="rId_hyperlink_2675"/>
    <hyperlink ref="D2916" r:id="rId_hyperlink_2676"/>
    <hyperlink ref="D2917" r:id="rId_hyperlink_2677"/>
    <hyperlink ref="D2918" r:id="rId_hyperlink_2678"/>
    <hyperlink ref="D2920" r:id="rId_hyperlink_2679"/>
    <hyperlink ref="D2921" r:id="rId_hyperlink_2680"/>
    <hyperlink ref="D2922" r:id="rId_hyperlink_2681"/>
    <hyperlink ref="D2923" r:id="rId_hyperlink_2682"/>
    <hyperlink ref="D2925" r:id="rId_hyperlink_2683"/>
    <hyperlink ref="D2926" r:id="rId_hyperlink_2684"/>
    <hyperlink ref="D2928" r:id="rId_hyperlink_2685"/>
    <hyperlink ref="D2929" r:id="rId_hyperlink_2686"/>
    <hyperlink ref="D2930" r:id="rId_hyperlink_2687"/>
    <hyperlink ref="D2931" r:id="rId_hyperlink_2688"/>
    <hyperlink ref="D2932" r:id="rId_hyperlink_2689"/>
    <hyperlink ref="D2933" r:id="rId_hyperlink_2690"/>
    <hyperlink ref="D2934" r:id="rId_hyperlink_2691"/>
    <hyperlink ref="D2935" r:id="rId_hyperlink_2692"/>
    <hyperlink ref="D2936" r:id="rId_hyperlink_2693"/>
    <hyperlink ref="D2940" r:id="rId_hyperlink_2694"/>
    <hyperlink ref="D2942" r:id="rId_hyperlink_2695"/>
    <hyperlink ref="D2943" r:id="rId_hyperlink_2696"/>
    <hyperlink ref="D2944" r:id="rId_hyperlink_2697"/>
    <hyperlink ref="D2945" r:id="rId_hyperlink_2698"/>
    <hyperlink ref="D2946" r:id="rId_hyperlink_2699"/>
    <hyperlink ref="D2947" r:id="rId_hyperlink_2700"/>
    <hyperlink ref="D2948" r:id="rId_hyperlink_2701"/>
    <hyperlink ref="D2949" r:id="rId_hyperlink_2702"/>
    <hyperlink ref="D2950" r:id="rId_hyperlink_2703"/>
    <hyperlink ref="D2951" r:id="rId_hyperlink_2704"/>
    <hyperlink ref="D2952" r:id="rId_hyperlink_2705"/>
    <hyperlink ref="D2953" r:id="rId_hyperlink_2706"/>
    <hyperlink ref="D2954" r:id="rId_hyperlink_2707"/>
    <hyperlink ref="D2955" r:id="rId_hyperlink_2708"/>
    <hyperlink ref="D2956" r:id="rId_hyperlink_2709"/>
    <hyperlink ref="D2957" r:id="rId_hyperlink_2710"/>
    <hyperlink ref="D2958" r:id="rId_hyperlink_2711"/>
    <hyperlink ref="D2959" r:id="rId_hyperlink_2712"/>
    <hyperlink ref="D2960" r:id="rId_hyperlink_2713"/>
    <hyperlink ref="D2961" r:id="rId_hyperlink_2714"/>
    <hyperlink ref="D2962" r:id="rId_hyperlink_2715"/>
    <hyperlink ref="D2964" r:id="rId_hyperlink_2716"/>
    <hyperlink ref="D2965" r:id="rId_hyperlink_2717"/>
    <hyperlink ref="D2966" r:id="rId_hyperlink_2718"/>
    <hyperlink ref="D2967" r:id="rId_hyperlink_2719"/>
    <hyperlink ref="D2968" r:id="rId_hyperlink_2720"/>
    <hyperlink ref="D2969" r:id="rId_hyperlink_2721"/>
    <hyperlink ref="D2970" r:id="rId_hyperlink_2722"/>
    <hyperlink ref="D2971" r:id="rId_hyperlink_2723"/>
    <hyperlink ref="D2972" r:id="rId_hyperlink_2724"/>
    <hyperlink ref="D2973" r:id="rId_hyperlink_2725"/>
    <hyperlink ref="D2974" r:id="rId_hyperlink_2726"/>
    <hyperlink ref="D2975" r:id="rId_hyperlink_2727"/>
    <hyperlink ref="D2976" r:id="rId_hyperlink_2728"/>
    <hyperlink ref="D2977" r:id="rId_hyperlink_2729"/>
    <hyperlink ref="D2978" r:id="rId_hyperlink_2730"/>
    <hyperlink ref="D2979" r:id="rId_hyperlink_2731"/>
    <hyperlink ref="D2980" r:id="rId_hyperlink_2732"/>
    <hyperlink ref="D2981" r:id="rId_hyperlink_2733"/>
    <hyperlink ref="D2982" r:id="rId_hyperlink_2734"/>
    <hyperlink ref="D2983" r:id="rId_hyperlink_2735"/>
    <hyperlink ref="D2984" r:id="rId_hyperlink_2736"/>
    <hyperlink ref="D2986" r:id="rId_hyperlink_2737"/>
    <hyperlink ref="D2987" r:id="rId_hyperlink_2738"/>
    <hyperlink ref="D2988" r:id="rId_hyperlink_2739"/>
    <hyperlink ref="D2989" r:id="rId_hyperlink_2740"/>
    <hyperlink ref="D2990" r:id="rId_hyperlink_2741"/>
    <hyperlink ref="D2991" r:id="rId_hyperlink_2742"/>
    <hyperlink ref="D2992" r:id="rId_hyperlink_2743"/>
    <hyperlink ref="D2993" r:id="rId_hyperlink_2744"/>
    <hyperlink ref="D2995" r:id="rId_hyperlink_2745"/>
    <hyperlink ref="D2996" r:id="rId_hyperlink_2746"/>
    <hyperlink ref="D2997" r:id="rId_hyperlink_2747"/>
    <hyperlink ref="D2998" r:id="rId_hyperlink_2748"/>
    <hyperlink ref="D2999" r:id="rId_hyperlink_2749"/>
    <hyperlink ref="D3000" r:id="rId_hyperlink_2750"/>
    <hyperlink ref="D3001" r:id="rId_hyperlink_2751"/>
    <hyperlink ref="D3002" r:id="rId_hyperlink_2752"/>
    <hyperlink ref="D3003" r:id="rId_hyperlink_2753"/>
    <hyperlink ref="D3004" r:id="rId_hyperlink_2754"/>
    <hyperlink ref="D3005" r:id="rId_hyperlink_2755"/>
    <hyperlink ref="D3006" r:id="rId_hyperlink_2756"/>
    <hyperlink ref="D3007" r:id="rId_hyperlink_2757"/>
    <hyperlink ref="D3008" r:id="rId_hyperlink_2758"/>
    <hyperlink ref="D3009" r:id="rId_hyperlink_2759"/>
    <hyperlink ref="D3010" r:id="rId_hyperlink_2760"/>
    <hyperlink ref="D3011" r:id="rId_hyperlink_2761"/>
    <hyperlink ref="D3012" r:id="rId_hyperlink_2762"/>
    <hyperlink ref="D3013" r:id="rId_hyperlink_2763"/>
    <hyperlink ref="D3014" r:id="rId_hyperlink_2764"/>
    <hyperlink ref="D3015" r:id="rId_hyperlink_2765"/>
    <hyperlink ref="D3017" r:id="rId_hyperlink_2766"/>
    <hyperlink ref="D3018" r:id="rId_hyperlink_2767"/>
    <hyperlink ref="D3020" r:id="rId_hyperlink_2768"/>
    <hyperlink ref="D3021" r:id="rId_hyperlink_2769"/>
    <hyperlink ref="D3022" r:id="rId_hyperlink_2770"/>
    <hyperlink ref="D3023" r:id="rId_hyperlink_2771"/>
    <hyperlink ref="D3024" r:id="rId_hyperlink_2772"/>
    <hyperlink ref="D3025" r:id="rId_hyperlink_2773"/>
    <hyperlink ref="D3026" r:id="rId_hyperlink_2774"/>
    <hyperlink ref="D3027" r:id="rId_hyperlink_2775"/>
    <hyperlink ref="D3028" r:id="rId_hyperlink_2776"/>
    <hyperlink ref="D3029" r:id="rId_hyperlink_2777"/>
    <hyperlink ref="D3030" r:id="rId_hyperlink_2778"/>
    <hyperlink ref="D3031" r:id="rId_hyperlink_2779"/>
    <hyperlink ref="D3032" r:id="rId_hyperlink_2780"/>
    <hyperlink ref="D3033" r:id="rId_hyperlink_2781"/>
    <hyperlink ref="D3034" r:id="rId_hyperlink_2782"/>
    <hyperlink ref="D3035" r:id="rId_hyperlink_2783"/>
    <hyperlink ref="D3036" r:id="rId_hyperlink_2784"/>
    <hyperlink ref="D3037" r:id="rId_hyperlink_2785"/>
    <hyperlink ref="D3038" r:id="rId_hyperlink_2786"/>
    <hyperlink ref="D3039" r:id="rId_hyperlink_2787"/>
    <hyperlink ref="D3040" r:id="rId_hyperlink_2788"/>
    <hyperlink ref="D3041" r:id="rId_hyperlink_2789"/>
    <hyperlink ref="D3042" r:id="rId_hyperlink_2790"/>
    <hyperlink ref="D3043" r:id="rId_hyperlink_2791"/>
    <hyperlink ref="D3045" r:id="rId_hyperlink_2792"/>
    <hyperlink ref="D3046" r:id="rId_hyperlink_2793"/>
    <hyperlink ref="D3047" r:id="rId_hyperlink_2794"/>
    <hyperlink ref="D3048" r:id="rId_hyperlink_2795"/>
    <hyperlink ref="D3049" r:id="rId_hyperlink_2796"/>
    <hyperlink ref="D3050" r:id="rId_hyperlink_2797"/>
    <hyperlink ref="D3051" r:id="rId_hyperlink_2798"/>
    <hyperlink ref="D3052" r:id="rId_hyperlink_2799"/>
    <hyperlink ref="D3053" r:id="rId_hyperlink_2800"/>
    <hyperlink ref="D3054" r:id="rId_hyperlink_2801"/>
    <hyperlink ref="D3055" r:id="rId_hyperlink_2802"/>
    <hyperlink ref="D3056" r:id="rId_hyperlink_2803"/>
    <hyperlink ref="D3057" r:id="rId_hyperlink_2804"/>
    <hyperlink ref="D3058" r:id="rId_hyperlink_2805"/>
    <hyperlink ref="D3059" r:id="rId_hyperlink_2806"/>
    <hyperlink ref="D3060" r:id="rId_hyperlink_2807"/>
    <hyperlink ref="D3061" r:id="rId_hyperlink_2808"/>
    <hyperlink ref="D3062" r:id="rId_hyperlink_2809"/>
    <hyperlink ref="D3063" r:id="rId_hyperlink_2810"/>
    <hyperlink ref="D3064" r:id="rId_hyperlink_2811"/>
    <hyperlink ref="D3065" r:id="rId_hyperlink_2812"/>
    <hyperlink ref="D3066" r:id="rId_hyperlink_2813"/>
    <hyperlink ref="D3067" r:id="rId_hyperlink_2814"/>
    <hyperlink ref="D3068" r:id="rId_hyperlink_2815"/>
    <hyperlink ref="D3069" r:id="rId_hyperlink_2816"/>
    <hyperlink ref="D3070" r:id="rId_hyperlink_2817"/>
    <hyperlink ref="D3071" r:id="rId_hyperlink_2818"/>
    <hyperlink ref="D3072" r:id="rId_hyperlink_2819"/>
    <hyperlink ref="D3073" r:id="rId_hyperlink_2820"/>
    <hyperlink ref="D3074" r:id="rId_hyperlink_2821"/>
    <hyperlink ref="D3075" r:id="rId_hyperlink_2822"/>
    <hyperlink ref="D3076" r:id="rId_hyperlink_2823"/>
    <hyperlink ref="D3077" r:id="rId_hyperlink_2824"/>
    <hyperlink ref="D3078" r:id="rId_hyperlink_2825"/>
    <hyperlink ref="D3079" r:id="rId_hyperlink_2826"/>
    <hyperlink ref="D3080" r:id="rId_hyperlink_2827"/>
    <hyperlink ref="D3081" r:id="rId_hyperlink_2828"/>
    <hyperlink ref="D3082" r:id="rId_hyperlink_2829"/>
    <hyperlink ref="D3083" r:id="rId_hyperlink_2830"/>
    <hyperlink ref="D3084" r:id="rId_hyperlink_2831"/>
    <hyperlink ref="D3085" r:id="rId_hyperlink_2832"/>
    <hyperlink ref="D3086" r:id="rId_hyperlink_2833"/>
    <hyperlink ref="D3087" r:id="rId_hyperlink_2834"/>
    <hyperlink ref="D3088" r:id="rId_hyperlink_2835"/>
    <hyperlink ref="D3089" r:id="rId_hyperlink_2836"/>
    <hyperlink ref="D3090" r:id="rId_hyperlink_2837"/>
    <hyperlink ref="D3092" r:id="rId_hyperlink_2838"/>
    <hyperlink ref="D3093" r:id="rId_hyperlink_2839"/>
    <hyperlink ref="D3094" r:id="rId_hyperlink_2840"/>
    <hyperlink ref="D3095" r:id="rId_hyperlink_2841"/>
    <hyperlink ref="D3096" r:id="rId_hyperlink_2842"/>
    <hyperlink ref="D3097" r:id="rId_hyperlink_2843"/>
    <hyperlink ref="D3098" r:id="rId_hyperlink_2844"/>
    <hyperlink ref="D3099" r:id="rId_hyperlink_2845"/>
    <hyperlink ref="D3100" r:id="rId_hyperlink_2846"/>
    <hyperlink ref="D3101" r:id="rId_hyperlink_2847"/>
    <hyperlink ref="D3102" r:id="rId_hyperlink_2848"/>
    <hyperlink ref="D3103" r:id="rId_hyperlink_2849"/>
    <hyperlink ref="D3104" r:id="rId_hyperlink_2850"/>
    <hyperlink ref="D3105" r:id="rId_hyperlink_2851"/>
    <hyperlink ref="D3106" r:id="rId_hyperlink_2852"/>
    <hyperlink ref="D3107" r:id="rId_hyperlink_2853"/>
    <hyperlink ref="D3109" r:id="rId_hyperlink_2854"/>
    <hyperlink ref="D3110" r:id="rId_hyperlink_2855"/>
    <hyperlink ref="D3111" r:id="rId_hyperlink_2856"/>
    <hyperlink ref="D3112" r:id="rId_hyperlink_2857"/>
    <hyperlink ref="D3113" r:id="rId_hyperlink_2858"/>
    <hyperlink ref="D3114" r:id="rId_hyperlink_2859"/>
    <hyperlink ref="D3115" r:id="rId_hyperlink_2860"/>
    <hyperlink ref="D3116" r:id="rId_hyperlink_2861"/>
    <hyperlink ref="D3117" r:id="rId_hyperlink_2862"/>
    <hyperlink ref="D3118" r:id="rId_hyperlink_2863"/>
    <hyperlink ref="D3119" r:id="rId_hyperlink_2864"/>
    <hyperlink ref="D3120" r:id="rId_hyperlink_2865"/>
    <hyperlink ref="D3121" r:id="rId_hyperlink_2866"/>
    <hyperlink ref="D3122" r:id="rId_hyperlink_2867"/>
    <hyperlink ref="D3123" r:id="rId_hyperlink_2868"/>
    <hyperlink ref="D3124" r:id="rId_hyperlink_2869"/>
    <hyperlink ref="D3126" r:id="rId_hyperlink_2870"/>
    <hyperlink ref="D3127" r:id="rId_hyperlink_2871"/>
    <hyperlink ref="D3129" r:id="rId_hyperlink_2872"/>
    <hyperlink ref="D3130" r:id="rId_hyperlink_2873"/>
    <hyperlink ref="D3131" r:id="rId_hyperlink_2874"/>
    <hyperlink ref="D3132" r:id="rId_hyperlink_2875"/>
    <hyperlink ref="D3133" r:id="rId_hyperlink_2876"/>
    <hyperlink ref="D3134" r:id="rId_hyperlink_2877"/>
    <hyperlink ref="D3135" r:id="rId_hyperlink_2878"/>
    <hyperlink ref="D3136" r:id="rId_hyperlink_2879"/>
    <hyperlink ref="D3137" r:id="rId_hyperlink_2880"/>
    <hyperlink ref="D3138" r:id="rId_hyperlink_2881"/>
    <hyperlink ref="D3139" r:id="rId_hyperlink_2882"/>
    <hyperlink ref="D3140" r:id="rId_hyperlink_2883"/>
    <hyperlink ref="D3143" r:id="rId_hyperlink_2884"/>
    <hyperlink ref="D3145" r:id="rId_hyperlink_2885"/>
    <hyperlink ref="D3146" r:id="rId_hyperlink_2886"/>
    <hyperlink ref="D3147" r:id="rId_hyperlink_2887"/>
    <hyperlink ref="D3148" r:id="rId_hyperlink_2888"/>
    <hyperlink ref="D3149" r:id="rId_hyperlink_2889"/>
    <hyperlink ref="D3150" r:id="rId_hyperlink_2890"/>
    <hyperlink ref="D3151" r:id="rId_hyperlink_2891"/>
    <hyperlink ref="D3152" r:id="rId_hyperlink_2892"/>
    <hyperlink ref="D3153" r:id="rId_hyperlink_2893"/>
    <hyperlink ref="D3155" r:id="rId_hyperlink_2894"/>
    <hyperlink ref="D3156" r:id="rId_hyperlink_2895"/>
    <hyperlink ref="D3157" r:id="rId_hyperlink_2896"/>
    <hyperlink ref="D3158" r:id="rId_hyperlink_2897"/>
    <hyperlink ref="D3159" r:id="rId_hyperlink_2898"/>
    <hyperlink ref="D3160" r:id="rId_hyperlink_2899"/>
    <hyperlink ref="D3161" r:id="rId_hyperlink_2900"/>
    <hyperlink ref="D3162" r:id="rId_hyperlink_2901"/>
    <hyperlink ref="D3163" r:id="rId_hyperlink_2902"/>
    <hyperlink ref="D3164" r:id="rId_hyperlink_2903"/>
    <hyperlink ref="D3165" r:id="rId_hyperlink_2904"/>
    <hyperlink ref="D3166" r:id="rId_hyperlink_2905"/>
    <hyperlink ref="D3167" r:id="rId_hyperlink_2906"/>
    <hyperlink ref="D3168" r:id="rId_hyperlink_2907"/>
    <hyperlink ref="D3170" r:id="rId_hyperlink_2908"/>
    <hyperlink ref="D3171" r:id="rId_hyperlink_2909"/>
    <hyperlink ref="D3172" r:id="rId_hyperlink_2910"/>
    <hyperlink ref="D3173" r:id="rId_hyperlink_2911"/>
    <hyperlink ref="D3174" r:id="rId_hyperlink_2912"/>
    <hyperlink ref="D3175" r:id="rId_hyperlink_2913"/>
    <hyperlink ref="D3176" r:id="rId_hyperlink_2914"/>
    <hyperlink ref="D3177" r:id="rId_hyperlink_2915"/>
    <hyperlink ref="D3178" r:id="rId_hyperlink_2916"/>
    <hyperlink ref="D3179" r:id="rId_hyperlink_2917"/>
    <hyperlink ref="D3180" r:id="rId_hyperlink_2918"/>
    <hyperlink ref="D3181" r:id="rId_hyperlink_2919"/>
    <hyperlink ref="D3182" r:id="rId_hyperlink_2920"/>
    <hyperlink ref="D3183" r:id="rId_hyperlink_2921"/>
    <hyperlink ref="D3184" r:id="rId_hyperlink_2922"/>
    <hyperlink ref="D3185" r:id="rId_hyperlink_2923"/>
    <hyperlink ref="D3186" r:id="rId_hyperlink_2924"/>
    <hyperlink ref="D3187" r:id="rId_hyperlink_2925"/>
    <hyperlink ref="D3188" r:id="rId_hyperlink_2926"/>
    <hyperlink ref="D3189" r:id="rId_hyperlink_2927"/>
    <hyperlink ref="D3190" r:id="rId_hyperlink_2928"/>
    <hyperlink ref="D3191" r:id="rId_hyperlink_2929"/>
    <hyperlink ref="D3192" r:id="rId_hyperlink_2930"/>
    <hyperlink ref="D3193" r:id="rId_hyperlink_2931"/>
    <hyperlink ref="D3194" r:id="rId_hyperlink_2932"/>
    <hyperlink ref="D3195" r:id="rId_hyperlink_2933"/>
    <hyperlink ref="D3196" r:id="rId_hyperlink_2934"/>
    <hyperlink ref="D3197" r:id="rId_hyperlink_2935"/>
    <hyperlink ref="D3199" r:id="rId_hyperlink_2936"/>
    <hyperlink ref="D3200" r:id="rId_hyperlink_2937"/>
    <hyperlink ref="D3201" r:id="rId_hyperlink_2938"/>
    <hyperlink ref="D3202" r:id="rId_hyperlink_2939"/>
    <hyperlink ref="D3203" r:id="rId_hyperlink_2940"/>
    <hyperlink ref="D3204" r:id="rId_hyperlink_2941"/>
    <hyperlink ref="D3205" r:id="rId_hyperlink_2942"/>
    <hyperlink ref="D3206" r:id="rId_hyperlink_2943"/>
    <hyperlink ref="D3207" r:id="rId_hyperlink_2944"/>
    <hyperlink ref="D3208" r:id="rId_hyperlink_2945"/>
    <hyperlink ref="D3209" r:id="rId_hyperlink_2946"/>
    <hyperlink ref="D3210" r:id="rId_hyperlink_2947"/>
    <hyperlink ref="D3212" r:id="rId_hyperlink_2948"/>
    <hyperlink ref="D3214" r:id="rId_hyperlink_2949"/>
    <hyperlink ref="D3215" r:id="rId_hyperlink_2950"/>
    <hyperlink ref="D3219" r:id="rId_hyperlink_2951"/>
    <hyperlink ref="D3220" r:id="rId_hyperlink_2952"/>
    <hyperlink ref="D3221" r:id="rId_hyperlink_2953"/>
    <hyperlink ref="D3222" r:id="rId_hyperlink_2954"/>
    <hyperlink ref="D3223" r:id="rId_hyperlink_2955"/>
    <hyperlink ref="D3224" r:id="rId_hyperlink_2956"/>
    <hyperlink ref="D3225" r:id="rId_hyperlink_2957"/>
    <hyperlink ref="D3226" r:id="rId_hyperlink_2958"/>
    <hyperlink ref="D3227" r:id="rId_hyperlink_2959"/>
    <hyperlink ref="D3228" r:id="rId_hyperlink_2960"/>
    <hyperlink ref="D3229" r:id="rId_hyperlink_2961"/>
    <hyperlink ref="D3230" r:id="rId_hyperlink_2962"/>
    <hyperlink ref="D3231" r:id="rId_hyperlink_2963"/>
    <hyperlink ref="D3232" r:id="rId_hyperlink_2964"/>
    <hyperlink ref="D3233" r:id="rId_hyperlink_2965"/>
    <hyperlink ref="D3234" r:id="rId_hyperlink_2966"/>
    <hyperlink ref="D3235" r:id="rId_hyperlink_2967"/>
    <hyperlink ref="D3236" r:id="rId_hyperlink_2968"/>
    <hyperlink ref="D3237" r:id="rId_hyperlink_2969"/>
    <hyperlink ref="D3238" r:id="rId_hyperlink_2970"/>
    <hyperlink ref="D3239" r:id="rId_hyperlink_2971"/>
    <hyperlink ref="D3240" r:id="rId_hyperlink_2972"/>
    <hyperlink ref="D3241" r:id="rId_hyperlink_2973"/>
    <hyperlink ref="D3242" r:id="rId_hyperlink_2974"/>
    <hyperlink ref="D3243" r:id="rId_hyperlink_2975"/>
    <hyperlink ref="D3244" r:id="rId_hyperlink_2976"/>
    <hyperlink ref="D3245" r:id="rId_hyperlink_2977"/>
    <hyperlink ref="D3246" r:id="rId_hyperlink_2978"/>
    <hyperlink ref="D3247" r:id="rId_hyperlink_2979"/>
    <hyperlink ref="D3248" r:id="rId_hyperlink_2980"/>
    <hyperlink ref="D3250" r:id="rId_hyperlink_2981"/>
    <hyperlink ref="D3251" r:id="rId_hyperlink_2982"/>
    <hyperlink ref="D3252" r:id="rId_hyperlink_2983"/>
    <hyperlink ref="D3253" r:id="rId_hyperlink_2984"/>
    <hyperlink ref="D3254" r:id="rId_hyperlink_2985"/>
    <hyperlink ref="D3255" r:id="rId_hyperlink_2986"/>
    <hyperlink ref="D3256" r:id="rId_hyperlink_2987"/>
    <hyperlink ref="D3257" r:id="rId_hyperlink_2988"/>
    <hyperlink ref="D3258" r:id="rId_hyperlink_2989"/>
    <hyperlink ref="D3259" r:id="rId_hyperlink_2990"/>
    <hyperlink ref="D3260" r:id="rId_hyperlink_2991"/>
    <hyperlink ref="D3261" r:id="rId_hyperlink_2992"/>
    <hyperlink ref="D3262" r:id="rId_hyperlink_2993"/>
    <hyperlink ref="D3263" r:id="rId_hyperlink_2994"/>
    <hyperlink ref="D3264" r:id="rId_hyperlink_2995"/>
    <hyperlink ref="D3265" r:id="rId_hyperlink_2996"/>
    <hyperlink ref="D3266" r:id="rId_hyperlink_2997"/>
    <hyperlink ref="D3267" r:id="rId_hyperlink_2998"/>
    <hyperlink ref="D3268" r:id="rId_hyperlink_2999"/>
    <hyperlink ref="D3269" r:id="rId_hyperlink_3000"/>
    <hyperlink ref="D3270" r:id="rId_hyperlink_3001"/>
    <hyperlink ref="D3271" r:id="rId_hyperlink_3002"/>
    <hyperlink ref="D3272" r:id="rId_hyperlink_3003"/>
    <hyperlink ref="D3273" r:id="rId_hyperlink_3004"/>
    <hyperlink ref="D3274" r:id="rId_hyperlink_3005"/>
    <hyperlink ref="D3275" r:id="rId_hyperlink_3006"/>
    <hyperlink ref="D3276" r:id="rId_hyperlink_3007"/>
    <hyperlink ref="D3277" r:id="rId_hyperlink_3008"/>
    <hyperlink ref="D3278" r:id="rId_hyperlink_3009"/>
    <hyperlink ref="D3279" r:id="rId_hyperlink_3010"/>
    <hyperlink ref="D3280" r:id="rId_hyperlink_3011"/>
    <hyperlink ref="D3281" r:id="rId_hyperlink_3012"/>
    <hyperlink ref="D3282" r:id="rId_hyperlink_3013"/>
    <hyperlink ref="D3283" r:id="rId_hyperlink_3014"/>
    <hyperlink ref="D3284" r:id="rId_hyperlink_3015"/>
    <hyperlink ref="D3285" r:id="rId_hyperlink_3016"/>
    <hyperlink ref="D3286" r:id="rId_hyperlink_3017"/>
    <hyperlink ref="D3287" r:id="rId_hyperlink_3018"/>
    <hyperlink ref="D3288" r:id="rId_hyperlink_3019"/>
    <hyperlink ref="D3289" r:id="rId_hyperlink_3020"/>
    <hyperlink ref="D3290" r:id="rId_hyperlink_3021"/>
    <hyperlink ref="D3291" r:id="rId_hyperlink_3022"/>
    <hyperlink ref="D3294" r:id="rId_hyperlink_3023"/>
    <hyperlink ref="D3295" r:id="rId_hyperlink_3024"/>
    <hyperlink ref="D3296" r:id="rId_hyperlink_3025"/>
    <hyperlink ref="D3297" r:id="rId_hyperlink_3026"/>
    <hyperlink ref="D3298" r:id="rId_hyperlink_3027"/>
    <hyperlink ref="D3299" r:id="rId_hyperlink_3028"/>
    <hyperlink ref="D3301" r:id="rId_hyperlink_3029"/>
    <hyperlink ref="D3302" r:id="rId_hyperlink_3030"/>
    <hyperlink ref="D3303" r:id="rId_hyperlink_3031"/>
    <hyperlink ref="D3304" r:id="rId_hyperlink_3032"/>
    <hyperlink ref="D3305" r:id="rId_hyperlink_3033"/>
    <hyperlink ref="D3306" r:id="rId_hyperlink_3034"/>
    <hyperlink ref="D3307" r:id="rId_hyperlink_3035"/>
    <hyperlink ref="D3308" r:id="rId_hyperlink_3036"/>
    <hyperlink ref="D3309" r:id="rId_hyperlink_3037"/>
    <hyperlink ref="D3310" r:id="rId_hyperlink_3038"/>
    <hyperlink ref="D3311" r:id="rId_hyperlink_3039"/>
    <hyperlink ref="D3312" r:id="rId_hyperlink_3040"/>
    <hyperlink ref="D3313" r:id="rId_hyperlink_3041"/>
    <hyperlink ref="D3314" r:id="rId_hyperlink_3042"/>
    <hyperlink ref="D3315" r:id="rId_hyperlink_3043"/>
    <hyperlink ref="D3316" r:id="rId_hyperlink_3044"/>
    <hyperlink ref="D3317" r:id="rId_hyperlink_3045"/>
    <hyperlink ref="D3318" r:id="rId_hyperlink_3046"/>
    <hyperlink ref="D3319" r:id="rId_hyperlink_3047"/>
    <hyperlink ref="D3320" r:id="rId_hyperlink_3048"/>
    <hyperlink ref="D3321" r:id="rId_hyperlink_3049"/>
    <hyperlink ref="D3322" r:id="rId_hyperlink_3050"/>
    <hyperlink ref="D3323" r:id="rId_hyperlink_3051"/>
    <hyperlink ref="D3324" r:id="rId_hyperlink_3052"/>
    <hyperlink ref="D3325" r:id="rId_hyperlink_3053"/>
    <hyperlink ref="D3326" r:id="rId_hyperlink_3054"/>
    <hyperlink ref="D3327" r:id="rId_hyperlink_3055"/>
    <hyperlink ref="D3328" r:id="rId_hyperlink_3056"/>
    <hyperlink ref="D3329" r:id="rId_hyperlink_3057"/>
    <hyperlink ref="D3330" r:id="rId_hyperlink_3058"/>
    <hyperlink ref="D3331" r:id="rId_hyperlink_3059"/>
    <hyperlink ref="D3332" r:id="rId_hyperlink_3060"/>
    <hyperlink ref="D3333" r:id="rId_hyperlink_3061"/>
    <hyperlink ref="D3334" r:id="rId_hyperlink_3062"/>
    <hyperlink ref="D3335" r:id="rId_hyperlink_3063"/>
    <hyperlink ref="D3336" r:id="rId_hyperlink_3064"/>
    <hyperlink ref="D3337" r:id="rId_hyperlink_3065"/>
    <hyperlink ref="D3338" r:id="rId_hyperlink_3066"/>
    <hyperlink ref="D3339" r:id="rId_hyperlink_3067"/>
    <hyperlink ref="D3340" r:id="rId_hyperlink_3068"/>
    <hyperlink ref="D3342" r:id="rId_hyperlink_3069"/>
    <hyperlink ref="D3343" r:id="rId_hyperlink_3070"/>
    <hyperlink ref="D3344" r:id="rId_hyperlink_3071"/>
    <hyperlink ref="D3345" r:id="rId_hyperlink_3072"/>
    <hyperlink ref="D3346" r:id="rId_hyperlink_3073"/>
    <hyperlink ref="D3347" r:id="rId_hyperlink_3074"/>
    <hyperlink ref="D3348" r:id="rId_hyperlink_3075"/>
    <hyperlink ref="D3349" r:id="rId_hyperlink_3076"/>
    <hyperlink ref="D3350" r:id="rId_hyperlink_3077"/>
    <hyperlink ref="D3351" r:id="rId_hyperlink_3078"/>
    <hyperlink ref="D3352" r:id="rId_hyperlink_3079"/>
    <hyperlink ref="D3353" r:id="rId_hyperlink_3080"/>
    <hyperlink ref="D3354" r:id="rId_hyperlink_3081"/>
    <hyperlink ref="D3355" r:id="rId_hyperlink_3082"/>
    <hyperlink ref="D3356" r:id="rId_hyperlink_3083"/>
    <hyperlink ref="D3357" r:id="rId_hyperlink_3084"/>
    <hyperlink ref="D3358" r:id="rId_hyperlink_3085"/>
    <hyperlink ref="D3359" r:id="rId_hyperlink_3086"/>
    <hyperlink ref="D3360" r:id="rId_hyperlink_3087"/>
    <hyperlink ref="D3362" r:id="rId_hyperlink_3088"/>
    <hyperlink ref="D3363" r:id="rId_hyperlink_3089"/>
    <hyperlink ref="D3364" r:id="rId_hyperlink_3090"/>
    <hyperlink ref="D3365" r:id="rId_hyperlink_3091"/>
    <hyperlink ref="D3366" r:id="rId_hyperlink_3092"/>
    <hyperlink ref="D3369" r:id="rId_hyperlink_3093"/>
    <hyperlink ref="D3370" r:id="rId_hyperlink_3094"/>
    <hyperlink ref="D3371" r:id="rId_hyperlink_3095"/>
    <hyperlink ref="D3372" r:id="rId_hyperlink_3096"/>
    <hyperlink ref="D3373" r:id="rId_hyperlink_3097"/>
    <hyperlink ref="D3374" r:id="rId_hyperlink_3098"/>
    <hyperlink ref="D3375" r:id="rId_hyperlink_3099"/>
    <hyperlink ref="D3376" r:id="rId_hyperlink_3100"/>
    <hyperlink ref="D3377" r:id="rId_hyperlink_3101"/>
    <hyperlink ref="D3379" r:id="rId_hyperlink_3102"/>
    <hyperlink ref="D3380" r:id="rId_hyperlink_3103"/>
    <hyperlink ref="D3381" r:id="rId_hyperlink_3104"/>
    <hyperlink ref="D3382" r:id="rId_hyperlink_3105"/>
    <hyperlink ref="D3384" r:id="rId_hyperlink_3106"/>
    <hyperlink ref="D3385" r:id="rId_hyperlink_3107"/>
    <hyperlink ref="D3386" r:id="rId_hyperlink_3108"/>
    <hyperlink ref="D3387" r:id="rId_hyperlink_3109"/>
    <hyperlink ref="D3388" r:id="rId_hyperlink_3110"/>
    <hyperlink ref="D3389" r:id="rId_hyperlink_3111"/>
    <hyperlink ref="D3392" r:id="rId_hyperlink_3112"/>
    <hyperlink ref="D3393" r:id="rId_hyperlink_3113"/>
    <hyperlink ref="D3394" r:id="rId_hyperlink_3114"/>
    <hyperlink ref="D3395" r:id="rId_hyperlink_3115"/>
    <hyperlink ref="D3396" r:id="rId_hyperlink_3116"/>
    <hyperlink ref="D3397" r:id="rId_hyperlink_3117"/>
    <hyperlink ref="D3398" r:id="rId_hyperlink_3118"/>
    <hyperlink ref="D3399" r:id="rId_hyperlink_3119"/>
    <hyperlink ref="D3400" r:id="rId_hyperlink_3120"/>
    <hyperlink ref="D3401" r:id="rId_hyperlink_3121"/>
    <hyperlink ref="D3402" r:id="rId_hyperlink_3122"/>
    <hyperlink ref="D3403" r:id="rId_hyperlink_3123"/>
    <hyperlink ref="D3404" r:id="rId_hyperlink_3124"/>
    <hyperlink ref="D3405" r:id="rId_hyperlink_3125"/>
    <hyperlink ref="D3406" r:id="rId_hyperlink_3126"/>
    <hyperlink ref="D3407" r:id="rId_hyperlink_3127"/>
    <hyperlink ref="D3408" r:id="rId_hyperlink_3128"/>
    <hyperlink ref="D3409" r:id="rId_hyperlink_3129"/>
    <hyperlink ref="D3410" r:id="rId_hyperlink_3130"/>
    <hyperlink ref="D3411" r:id="rId_hyperlink_3131"/>
    <hyperlink ref="D3412" r:id="rId_hyperlink_3132"/>
    <hyperlink ref="D3413" r:id="rId_hyperlink_3133"/>
    <hyperlink ref="D3414" r:id="rId_hyperlink_3134"/>
    <hyperlink ref="D3415" r:id="rId_hyperlink_3135"/>
    <hyperlink ref="D3416" r:id="rId_hyperlink_3136"/>
    <hyperlink ref="D3417" r:id="rId_hyperlink_3137"/>
    <hyperlink ref="D3418" r:id="rId_hyperlink_3138"/>
    <hyperlink ref="D3419" r:id="rId_hyperlink_3139"/>
    <hyperlink ref="D3420" r:id="rId_hyperlink_3140"/>
    <hyperlink ref="D3421" r:id="rId_hyperlink_3141"/>
    <hyperlink ref="D3422" r:id="rId_hyperlink_3142"/>
    <hyperlink ref="D3423" r:id="rId_hyperlink_3143"/>
    <hyperlink ref="D3424" r:id="rId_hyperlink_3144"/>
    <hyperlink ref="D3425" r:id="rId_hyperlink_3145"/>
    <hyperlink ref="D3426" r:id="rId_hyperlink_3146"/>
    <hyperlink ref="D3427" r:id="rId_hyperlink_3147"/>
    <hyperlink ref="D3428" r:id="rId_hyperlink_3148"/>
    <hyperlink ref="D3429" r:id="rId_hyperlink_3149"/>
    <hyperlink ref="D3430" r:id="rId_hyperlink_3150"/>
    <hyperlink ref="D3431" r:id="rId_hyperlink_3151"/>
    <hyperlink ref="D3432" r:id="rId_hyperlink_3152"/>
    <hyperlink ref="D3433" r:id="rId_hyperlink_3153"/>
    <hyperlink ref="D3434" r:id="rId_hyperlink_3154"/>
    <hyperlink ref="D3435" r:id="rId_hyperlink_3155"/>
    <hyperlink ref="D3436" r:id="rId_hyperlink_3156"/>
    <hyperlink ref="D3437" r:id="rId_hyperlink_3157"/>
    <hyperlink ref="D3438" r:id="rId_hyperlink_3158"/>
    <hyperlink ref="D3439" r:id="rId_hyperlink_3159"/>
    <hyperlink ref="D3440" r:id="rId_hyperlink_3160"/>
    <hyperlink ref="D3441" r:id="rId_hyperlink_3161"/>
    <hyperlink ref="D3442" r:id="rId_hyperlink_3162"/>
    <hyperlink ref="D3443" r:id="rId_hyperlink_3163"/>
    <hyperlink ref="D3444" r:id="rId_hyperlink_3164"/>
    <hyperlink ref="D3445" r:id="rId_hyperlink_3165"/>
    <hyperlink ref="D3446" r:id="rId_hyperlink_3166"/>
    <hyperlink ref="D3447" r:id="rId_hyperlink_3167"/>
    <hyperlink ref="D3448" r:id="rId_hyperlink_3168"/>
    <hyperlink ref="D3450" r:id="rId_hyperlink_3169"/>
    <hyperlink ref="D3451" r:id="rId_hyperlink_3170"/>
    <hyperlink ref="D3452" r:id="rId_hyperlink_3171"/>
    <hyperlink ref="D3453" r:id="rId_hyperlink_3172"/>
    <hyperlink ref="D3454" r:id="rId_hyperlink_3173"/>
    <hyperlink ref="D3455" r:id="rId_hyperlink_3174"/>
    <hyperlink ref="D3456" r:id="rId_hyperlink_3175"/>
    <hyperlink ref="D3457" r:id="rId_hyperlink_3176"/>
    <hyperlink ref="D3458" r:id="rId_hyperlink_3177"/>
    <hyperlink ref="D3459" r:id="rId_hyperlink_3178"/>
    <hyperlink ref="D3460" r:id="rId_hyperlink_3179"/>
    <hyperlink ref="D3462" r:id="rId_hyperlink_3180"/>
    <hyperlink ref="D3463" r:id="rId_hyperlink_3181"/>
    <hyperlink ref="D3464" r:id="rId_hyperlink_3182"/>
    <hyperlink ref="D3465" r:id="rId_hyperlink_3183"/>
    <hyperlink ref="D3466" r:id="rId_hyperlink_3184"/>
    <hyperlink ref="D3467" r:id="rId_hyperlink_3185"/>
    <hyperlink ref="D3468" r:id="rId_hyperlink_3186"/>
    <hyperlink ref="D3469" r:id="rId_hyperlink_3187"/>
    <hyperlink ref="D3470" r:id="rId_hyperlink_3188"/>
    <hyperlink ref="D3471" r:id="rId_hyperlink_3189"/>
    <hyperlink ref="D3472" r:id="rId_hyperlink_3190"/>
    <hyperlink ref="D3473" r:id="rId_hyperlink_3191"/>
    <hyperlink ref="D3474" r:id="rId_hyperlink_3192"/>
    <hyperlink ref="D3475" r:id="rId_hyperlink_3193"/>
    <hyperlink ref="D3476" r:id="rId_hyperlink_3194"/>
    <hyperlink ref="D3477" r:id="rId_hyperlink_3195"/>
    <hyperlink ref="D3478" r:id="rId_hyperlink_3196"/>
    <hyperlink ref="D3479" r:id="rId_hyperlink_3197"/>
    <hyperlink ref="D3480" r:id="rId_hyperlink_3198"/>
    <hyperlink ref="D3481" r:id="rId_hyperlink_3199"/>
    <hyperlink ref="D3482" r:id="rId_hyperlink_3200"/>
    <hyperlink ref="D3483" r:id="rId_hyperlink_3201"/>
    <hyperlink ref="D3484" r:id="rId_hyperlink_3202"/>
    <hyperlink ref="D3485" r:id="rId_hyperlink_3203"/>
    <hyperlink ref="D3486" r:id="rId_hyperlink_3204"/>
    <hyperlink ref="D3487" r:id="rId_hyperlink_3205"/>
    <hyperlink ref="D3488" r:id="rId_hyperlink_3206"/>
    <hyperlink ref="D3489" r:id="rId_hyperlink_3207"/>
    <hyperlink ref="D3490" r:id="rId_hyperlink_3208"/>
    <hyperlink ref="D3491" r:id="rId_hyperlink_3209"/>
    <hyperlink ref="D3492" r:id="rId_hyperlink_3210"/>
    <hyperlink ref="D3493" r:id="rId_hyperlink_3211"/>
    <hyperlink ref="D3494" r:id="rId_hyperlink_3212"/>
    <hyperlink ref="D3495" r:id="rId_hyperlink_3213"/>
    <hyperlink ref="D3496" r:id="rId_hyperlink_3214"/>
    <hyperlink ref="D3497" r:id="rId_hyperlink_3215"/>
    <hyperlink ref="D3498" r:id="rId_hyperlink_3216"/>
    <hyperlink ref="D3499" r:id="rId_hyperlink_3217"/>
    <hyperlink ref="D3500" r:id="rId_hyperlink_3218"/>
    <hyperlink ref="D3501" r:id="rId_hyperlink_3219"/>
    <hyperlink ref="D3502" r:id="rId_hyperlink_3220"/>
    <hyperlink ref="D3503" r:id="rId_hyperlink_3221"/>
    <hyperlink ref="D3504" r:id="rId_hyperlink_3222"/>
    <hyperlink ref="D3505" r:id="rId_hyperlink_3223"/>
    <hyperlink ref="D3506" r:id="rId_hyperlink_3224"/>
    <hyperlink ref="D3507" r:id="rId_hyperlink_3225"/>
    <hyperlink ref="D3508" r:id="rId_hyperlink_3226"/>
    <hyperlink ref="D3510" r:id="rId_hyperlink_3227"/>
    <hyperlink ref="D3511" r:id="rId_hyperlink_3228"/>
    <hyperlink ref="D3512" r:id="rId_hyperlink_3229"/>
    <hyperlink ref="D3513" r:id="rId_hyperlink_3230"/>
    <hyperlink ref="D3514" r:id="rId_hyperlink_3231"/>
    <hyperlink ref="D3515" r:id="rId_hyperlink_3232"/>
    <hyperlink ref="D3516" r:id="rId_hyperlink_3233"/>
    <hyperlink ref="D3517" r:id="rId_hyperlink_3234"/>
    <hyperlink ref="D3518" r:id="rId_hyperlink_3235"/>
    <hyperlink ref="D3519" r:id="rId_hyperlink_3236"/>
    <hyperlink ref="D3520" r:id="rId_hyperlink_3237"/>
    <hyperlink ref="D3521" r:id="rId_hyperlink_3238"/>
    <hyperlink ref="D3522" r:id="rId_hyperlink_3239"/>
    <hyperlink ref="D3523" r:id="rId_hyperlink_3240"/>
    <hyperlink ref="D3524" r:id="rId_hyperlink_3241"/>
    <hyperlink ref="D3525" r:id="rId_hyperlink_3242"/>
    <hyperlink ref="D3526" r:id="rId_hyperlink_3243"/>
    <hyperlink ref="D3527" r:id="rId_hyperlink_3244"/>
    <hyperlink ref="D3528" r:id="rId_hyperlink_3245"/>
    <hyperlink ref="D3529" r:id="rId_hyperlink_3246"/>
    <hyperlink ref="D3530" r:id="rId_hyperlink_3247"/>
    <hyperlink ref="D3531" r:id="rId_hyperlink_3248"/>
    <hyperlink ref="D3532" r:id="rId_hyperlink_3249"/>
    <hyperlink ref="D3533" r:id="rId_hyperlink_3250"/>
    <hyperlink ref="D3534" r:id="rId_hyperlink_3251"/>
    <hyperlink ref="D3535" r:id="rId_hyperlink_3252"/>
    <hyperlink ref="D3536" r:id="rId_hyperlink_3253"/>
    <hyperlink ref="D3537" r:id="rId_hyperlink_3254"/>
    <hyperlink ref="D3538" r:id="rId_hyperlink_3255"/>
    <hyperlink ref="D3539" r:id="rId_hyperlink_3256"/>
    <hyperlink ref="D3540" r:id="rId_hyperlink_3257"/>
    <hyperlink ref="D3541" r:id="rId_hyperlink_3258"/>
    <hyperlink ref="D3542" r:id="rId_hyperlink_3259"/>
    <hyperlink ref="D3544" r:id="rId_hyperlink_3260"/>
    <hyperlink ref="D3545" r:id="rId_hyperlink_3261"/>
    <hyperlink ref="D3546" r:id="rId_hyperlink_3262"/>
    <hyperlink ref="D3547" r:id="rId_hyperlink_3263"/>
    <hyperlink ref="D3548" r:id="rId_hyperlink_3264"/>
    <hyperlink ref="D3549" r:id="rId_hyperlink_3265"/>
    <hyperlink ref="D3550" r:id="rId_hyperlink_3266"/>
    <hyperlink ref="D3551" r:id="rId_hyperlink_3267"/>
    <hyperlink ref="D3552" r:id="rId_hyperlink_3268"/>
    <hyperlink ref="D3553" r:id="rId_hyperlink_3269"/>
    <hyperlink ref="D3554" r:id="rId_hyperlink_3270"/>
    <hyperlink ref="D3555" r:id="rId_hyperlink_3271"/>
    <hyperlink ref="D3556" r:id="rId_hyperlink_3272"/>
    <hyperlink ref="D3557" r:id="rId_hyperlink_3273"/>
    <hyperlink ref="D3558" r:id="rId_hyperlink_3274"/>
    <hyperlink ref="D3559" r:id="rId_hyperlink_3275"/>
    <hyperlink ref="D3560" r:id="rId_hyperlink_3276"/>
    <hyperlink ref="D3561" r:id="rId_hyperlink_3277"/>
    <hyperlink ref="D3562" r:id="rId_hyperlink_3278"/>
    <hyperlink ref="D3563" r:id="rId_hyperlink_3279"/>
    <hyperlink ref="D3564" r:id="rId_hyperlink_3280"/>
    <hyperlink ref="D3565" r:id="rId_hyperlink_3281"/>
    <hyperlink ref="D3568" r:id="rId_hyperlink_3282"/>
    <hyperlink ref="D3569" r:id="rId_hyperlink_3283"/>
    <hyperlink ref="D3570" r:id="rId_hyperlink_3284"/>
    <hyperlink ref="D3571" r:id="rId_hyperlink_3285"/>
    <hyperlink ref="D3572" r:id="rId_hyperlink_3286"/>
    <hyperlink ref="D3573" r:id="rId_hyperlink_3287"/>
    <hyperlink ref="D3574" r:id="rId_hyperlink_3288"/>
    <hyperlink ref="D3575" r:id="rId_hyperlink_3289"/>
    <hyperlink ref="D3576" r:id="rId_hyperlink_3290"/>
    <hyperlink ref="D3577" r:id="rId_hyperlink_3291"/>
    <hyperlink ref="D3578" r:id="rId_hyperlink_3292"/>
    <hyperlink ref="D3579" r:id="rId_hyperlink_3293"/>
    <hyperlink ref="D3580" r:id="rId_hyperlink_3294"/>
    <hyperlink ref="D3581" r:id="rId_hyperlink_3295"/>
    <hyperlink ref="D3582" r:id="rId_hyperlink_3296"/>
    <hyperlink ref="D3583" r:id="rId_hyperlink_3297"/>
    <hyperlink ref="D3584" r:id="rId_hyperlink_3298"/>
    <hyperlink ref="D3585" r:id="rId_hyperlink_3299"/>
    <hyperlink ref="D3586" r:id="rId_hyperlink_3300"/>
    <hyperlink ref="D3587" r:id="rId_hyperlink_3301"/>
    <hyperlink ref="D3588" r:id="rId_hyperlink_3302"/>
    <hyperlink ref="D3589" r:id="rId_hyperlink_3303"/>
    <hyperlink ref="D3590" r:id="rId_hyperlink_3304"/>
    <hyperlink ref="D3591" r:id="rId_hyperlink_3305"/>
    <hyperlink ref="D3592" r:id="rId_hyperlink_3306"/>
    <hyperlink ref="D3593" r:id="rId_hyperlink_3307"/>
    <hyperlink ref="D3594" r:id="rId_hyperlink_3308"/>
    <hyperlink ref="D3595" r:id="rId_hyperlink_3309"/>
    <hyperlink ref="D3596" r:id="rId_hyperlink_3310"/>
    <hyperlink ref="D3597" r:id="rId_hyperlink_3311"/>
    <hyperlink ref="D3598" r:id="rId_hyperlink_3312"/>
    <hyperlink ref="D3599" r:id="rId_hyperlink_3313"/>
    <hyperlink ref="D3600" r:id="rId_hyperlink_3314"/>
    <hyperlink ref="D3601" r:id="rId_hyperlink_3315"/>
    <hyperlink ref="D3602" r:id="rId_hyperlink_3316"/>
    <hyperlink ref="D3603" r:id="rId_hyperlink_3317"/>
    <hyperlink ref="D3604" r:id="rId_hyperlink_3318"/>
    <hyperlink ref="D3605" r:id="rId_hyperlink_3319"/>
    <hyperlink ref="D3606" r:id="rId_hyperlink_3320"/>
    <hyperlink ref="D3607" r:id="rId_hyperlink_3321"/>
    <hyperlink ref="D3608" r:id="rId_hyperlink_3322"/>
    <hyperlink ref="D3609" r:id="rId_hyperlink_3323"/>
    <hyperlink ref="D3610" r:id="rId_hyperlink_3324"/>
    <hyperlink ref="D3611" r:id="rId_hyperlink_3325"/>
    <hyperlink ref="D3612" r:id="rId_hyperlink_3326"/>
    <hyperlink ref="D3613" r:id="rId_hyperlink_3327"/>
    <hyperlink ref="D3614" r:id="rId_hyperlink_3328"/>
    <hyperlink ref="D3615" r:id="rId_hyperlink_3329"/>
    <hyperlink ref="D3616" r:id="rId_hyperlink_3330"/>
    <hyperlink ref="D3617" r:id="rId_hyperlink_3331"/>
    <hyperlink ref="D3618" r:id="rId_hyperlink_3332"/>
    <hyperlink ref="D3619" r:id="rId_hyperlink_3333"/>
    <hyperlink ref="D3620" r:id="rId_hyperlink_3334"/>
    <hyperlink ref="D3621" r:id="rId_hyperlink_3335"/>
    <hyperlink ref="D3622" r:id="rId_hyperlink_3336"/>
    <hyperlink ref="D3623" r:id="rId_hyperlink_3337"/>
    <hyperlink ref="D3624" r:id="rId_hyperlink_3338"/>
    <hyperlink ref="D3625" r:id="rId_hyperlink_3339"/>
    <hyperlink ref="D3626" r:id="rId_hyperlink_3340"/>
    <hyperlink ref="D3627" r:id="rId_hyperlink_3341"/>
    <hyperlink ref="D3628" r:id="rId_hyperlink_3342"/>
    <hyperlink ref="D3629" r:id="rId_hyperlink_3343"/>
    <hyperlink ref="D3631" r:id="rId_hyperlink_3344"/>
    <hyperlink ref="D3632" r:id="rId_hyperlink_3345"/>
    <hyperlink ref="D3633" r:id="rId_hyperlink_3346"/>
    <hyperlink ref="D3634" r:id="rId_hyperlink_3347"/>
    <hyperlink ref="D3635" r:id="rId_hyperlink_3348"/>
    <hyperlink ref="D3636" r:id="rId_hyperlink_3349"/>
    <hyperlink ref="D3637" r:id="rId_hyperlink_3350"/>
    <hyperlink ref="D3638" r:id="rId_hyperlink_3351"/>
    <hyperlink ref="D3639" r:id="rId_hyperlink_3352"/>
    <hyperlink ref="D3640" r:id="rId_hyperlink_3353"/>
    <hyperlink ref="D3641" r:id="rId_hyperlink_3354"/>
    <hyperlink ref="D3642" r:id="rId_hyperlink_3355"/>
    <hyperlink ref="D3643" r:id="rId_hyperlink_3356"/>
    <hyperlink ref="D3644" r:id="rId_hyperlink_3357"/>
    <hyperlink ref="D3645" r:id="rId_hyperlink_3358"/>
    <hyperlink ref="D3647" r:id="rId_hyperlink_3359"/>
    <hyperlink ref="D3648" r:id="rId_hyperlink_3360"/>
    <hyperlink ref="D3649" r:id="rId_hyperlink_3361"/>
    <hyperlink ref="D3650" r:id="rId_hyperlink_3362"/>
    <hyperlink ref="D3651" r:id="rId_hyperlink_3363"/>
    <hyperlink ref="D3652" r:id="rId_hyperlink_3364"/>
    <hyperlink ref="D3653" r:id="rId_hyperlink_3365"/>
    <hyperlink ref="D3654" r:id="rId_hyperlink_3366"/>
    <hyperlink ref="D3655" r:id="rId_hyperlink_3367"/>
    <hyperlink ref="D3656" r:id="rId_hyperlink_3368"/>
    <hyperlink ref="D3657" r:id="rId_hyperlink_3369"/>
    <hyperlink ref="D3658" r:id="rId_hyperlink_3370"/>
    <hyperlink ref="D3659" r:id="rId_hyperlink_3371"/>
    <hyperlink ref="D3660" r:id="rId_hyperlink_3372"/>
    <hyperlink ref="D3661" r:id="rId_hyperlink_3373"/>
    <hyperlink ref="D3662" r:id="rId_hyperlink_3374"/>
    <hyperlink ref="D3663" r:id="rId_hyperlink_3375"/>
    <hyperlink ref="D3664" r:id="rId_hyperlink_3376"/>
    <hyperlink ref="D3665" r:id="rId_hyperlink_3377"/>
    <hyperlink ref="D3666" r:id="rId_hyperlink_3378"/>
    <hyperlink ref="D3667" r:id="rId_hyperlink_3379"/>
    <hyperlink ref="D3668" r:id="rId_hyperlink_3380"/>
    <hyperlink ref="D3669" r:id="rId_hyperlink_3381"/>
    <hyperlink ref="D3670" r:id="rId_hyperlink_3382"/>
    <hyperlink ref="D3672" r:id="rId_hyperlink_3383"/>
    <hyperlink ref="D3673" r:id="rId_hyperlink_3384"/>
    <hyperlink ref="D3674" r:id="rId_hyperlink_3385"/>
    <hyperlink ref="D3675" r:id="rId_hyperlink_3386"/>
    <hyperlink ref="D3676" r:id="rId_hyperlink_3387"/>
    <hyperlink ref="D3677" r:id="rId_hyperlink_3388"/>
    <hyperlink ref="D3678" r:id="rId_hyperlink_3389"/>
    <hyperlink ref="D3679" r:id="rId_hyperlink_3390"/>
    <hyperlink ref="D3680" r:id="rId_hyperlink_3391"/>
    <hyperlink ref="D3681" r:id="rId_hyperlink_3392"/>
    <hyperlink ref="D3682" r:id="rId_hyperlink_3393"/>
    <hyperlink ref="D3683" r:id="rId_hyperlink_3394"/>
    <hyperlink ref="D3684" r:id="rId_hyperlink_3395"/>
    <hyperlink ref="D3685" r:id="rId_hyperlink_3396"/>
    <hyperlink ref="D3686" r:id="rId_hyperlink_3397"/>
    <hyperlink ref="D3687" r:id="rId_hyperlink_3398"/>
    <hyperlink ref="D3688" r:id="rId_hyperlink_3399"/>
    <hyperlink ref="D3689" r:id="rId_hyperlink_3400"/>
    <hyperlink ref="D3690" r:id="rId_hyperlink_3401"/>
    <hyperlink ref="D3691" r:id="rId_hyperlink_3402"/>
    <hyperlink ref="D3692" r:id="rId_hyperlink_3403"/>
    <hyperlink ref="D3693" r:id="rId_hyperlink_3404"/>
    <hyperlink ref="D3694" r:id="rId_hyperlink_3405"/>
    <hyperlink ref="D3695" r:id="rId_hyperlink_3406"/>
    <hyperlink ref="D3696" r:id="rId_hyperlink_3407"/>
    <hyperlink ref="D3697" r:id="rId_hyperlink_3408"/>
    <hyperlink ref="D3698" r:id="rId_hyperlink_3409"/>
    <hyperlink ref="D3700" r:id="rId_hyperlink_3410"/>
    <hyperlink ref="D3701" r:id="rId_hyperlink_3411"/>
    <hyperlink ref="D3702" r:id="rId_hyperlink_3412"/>
    <hyperlink ref="D3703" r:id="rId_hyperlink_3413"/>
    <hyperlink ref="D3704" r:id="rId_hyperlink_3414"/>
    <hyperlink ref="D3705" r:id="rId_hyperlink_3415"/>
    <hyperlink ref="D3706" r:id="rId_hyperlink_3416"/>
    <hyperlink ref="D3707" r:id="rId_hyperlink_3417"/>
    <hyperlink ref="D3708" r:id="rId_hyperlink_3418"/>
    <hyperlink ref="D3709" r:id="rId_hyperlink_3419"/>
    <hyperlink ref="D3710" r:id="rId_hyperlink_3420"/>
    <hyperlink ref="D3711" r:id="rId_hyperlink_3421"/>
    <hyperlink ref="D3713" r:id="rId_hyperlink_3422"/>
    <hyperlink ref="D3714" r:id="rId_hyperlink_3423"/>
    <hyperlink ref="D3715" r:id="rId_hyperlink_3424"/>
    <hyperlink ref="D3716" r:id="rId_hyperlink_3425"/>
    <hyperlink ref="D3717" r:id="rId_hyperlink_3426"/>
    <hyperlink ref="D3718" r:id="rId_hyperlink_3427"/>
    <hyperlink ref="D3719" r:id="rId_hyperlink_3428"/>
    <hyperlink ref="D3720" r:id="rId_hyperlink_3429"/>
    <hyperlink ref="D3721" r:id="rId_hyperlink_3430"/>
    <hyperlink ref="D3722" r:id="rId_hyperlink_3431"/>
    <hyperlink ref="D3723" r:id="rId_hyperlink_3432"/>
    <hyperlink ref="D3724" r:id="rId_hyperlink_3433"/>
    <hyperlink ref="D3725" r:id="rId_hyperlink_3434"/>
    <hyperlink ref="D3726" r:id="rId_hyperlink_3435"/>
    <hyperlink ref="D3727" r:id="rId_hyperlink_3436"/>
    <hyperlink ref="D3729" r:id="rId_hyperlink_3437"/>
    <hyperlink ref="D3730" r:id="rId_hyperlink_3438"/>
    <hyperlink ref="D3731" r:id="rId_hyperlink_3439"/>
    <hyperlink ref="D3732" r:id="rId_hyperlink_3440"/>
    <hyperlink ref="D3733" r:id="rId_hyperlink_3441"/>
    <hyperlink ref="D3734" r:id="rId_hyperlink_3442"/>
    <hyperlink ref="D3735" r:id="rId_hyperlink_3443"/>
    <hyperlink ref="D3736" r:id="rId_hyperlink_3444"/>
    <hyperlink ref="D3737" r:id="rId_hyperlink_3445"/>
    <hyperlink ref="D3738" r:id="rId_hyperlink_3446"/>
    <hyperlink ref="D3739" r:id="rId_hyperlink_3447"/>
    <hyperlink ref="D3740" r:id="rId_hyperlink_3448"/>
    <hyperlink ref="D3741" r:id="rId_hyperlink_3449"/>
    <hyperlink ref="D3742" r:id="rId_hyperlink_3450"/>
    <hyperlink ref="D3743" r:id="rId_hyperlink_3451"/>
    <hyperlink ref="D3744" r:id="rId_hyperlink_3452"/>
    <hyperlink ref="D3745" r:id="rId_hyperlink_3453"/>
    <hyperlink ref="D3746" r:id="rId_hyperlink_3454"/>
    <hyperlink ref="D3747" r:id="rId_hyperlink_3455"/>
    <hyperlink ref="D3748" r:id="rId_hyperlink_3456"/>
    <hyperlink ref="D3749" r:id="rId_hyperlink_3457"/>
    <hyperlink ref="D3750" r:id="rId_hyperlink_3458"/>
    <hyperlink ref="D3751" r:id="rId_hyperlink_3459"/>
    <hyperlink ref="D3752" r:id="rId_hyperlink_3460"/>
    <hyperlink ref="D3753" r:id="rId_hyperlink_3461"/>
    <hyperlink ref="D3754" r:id="rId_hyperlink_3462"/>
    <hyperlink ref="D3755" r:id="rId_hyperlink_3463"/>
    <hyperlink ref="D3756" r:id="rId_hyperlink_3464"/>
    <hyperlink ref="D3757" r:id="rId_hyperlink_3465"/>
    <hyperlink ref="D3758" r:id="rId_hyperlink_3466"/>
    <hyperlink ref="D3759" r:id="rId_hyperlink_3467"/>
    <hyperlink ref="D3760" r:id="rId_hyperlink_3468"/>
    <hyperlink ref="D3761" r:id="rId_hyperlink_3469"/>
    <hyperlink ref="D3762" r:id="rId_hyperlink_3470"/>
    <hyperlink ref="D3763" r:id="rId_hyperlink_3471"/>
    <hyperlink ref="D3764" r:id="rId_hyperlink_3472"/>
    <hyperlink ref="D3765" r:id="rId_hyperlink_3473"/>
    <hyperlink ref="D3766" r:id="rId_hyperlink_3474"/>
    <hyperlink ref="D3767" r:id="rId_hyperlink_3475"/>
    <hyperlink ref="D3768" r:id="rId_hyperlink_3476"/>
    <hyperlink ref="D3769" r:id="rId_hyperlink_3477"/>
    <hyperlink ref="D3770" r:id="rId_hyperlink_3478"/>
    <hyperlink ref="D3771" r:id="rId_hyperlink_3479"/>
    <hyperlink ref="D3772" r:id="rId_hyperlink_3480"/>
    <hyperlink ref="D3773" r:id="rId_hyperlink_3481"/>
    <hyperlink ref="D3774" r:id="rId_hyperlink_3482"/>
    <hyperlink ref="D3775" r:id="rId_hyperlink_3483"/>
    <hyperlink ref="D3776" r:id="rId_hyperlink_3484"/>
    <hyperlink ref="D3777" r:id="rId_hyperlink_3485"/>
    <hyperlink ref="D3778" r:id="rId_hyperlink_3486"/>
    <hyperlink ref="D3779" r:id="rId_hyperlink_3487"/>
    <hyperlink ref="D3780" r:id="rId_hyperlink_3488"/>
    <hyperlink ref="D3781" r:id="rId_hyperlink_3489"/>
    <hyperlink ref="D3782" r:id="rId_hyperlink_3490"/>
    <hyperlink ref="D3783" r:id="rId_hyperlink_3491"/>
    <hyperlink ref="D3785" r:id="rId_hyperlink_3492"/>
    <hyperlink ref="D3786" r:id="rId_hyperlink_3493"/>
    <hyperlink ref="D3787" r:id="rId_hyperlink_3494"/>
    <hyperlink ref="D3788" r:id="rId_hyperlink_3495"/>
    <hyperlink ref="D3789" r:id="rId_hyperlink_3496"/>
    <hyperlink ref="D3790" r:id="rId_hyperlink_3497"/>
    <hyperlink ref="D3791" r:id="rId_hyperlink_3498"/>
    <hyperlink ref="D3792" r:id="rId_hyperlink_3499"/>
    <hyperlink ref="D3793" r:id="rId_hyperlink_3500"/>
    <hyperlink ref="D3794" r:id="rId_hyperlink_3501"/>
    <hyperlink ref="D3795" r:id="rId_hyperlink_3502"/>
    <hyperlink ref="D3796" r:id="rId_hyperlink_3503"/>
    <hyperlink ref="D3797" r:id="rId_hyperlink_3504"/>
    <hyperlink ref="D3798" r:id="rId_hyperlink_3505"/>
    <hyperlink ref="D3799" r:id="rId_hyperlink_3506"/>
    <hyperlink ref="D3800" r:id="rId_hyperlink_3507"/>
    <hyperlink ref="D3801" r:id="rId_hyperlink_3508"/>
    <hyperlink ref="D3802" r:id="rId_hyperlink_3509"/>
    <hyperlink ref="D3803" r:id="rId_hyperlink_3510"/>
    <hyperlink ref="D3804" r:id="rId_hyperlink_3511"/>
    <hyperlink ref="D3806" r:id="rId_hyperlink_3512"/>
    <hyperlink ref="D3807" r:id="rId_hyperlink_3513"/>
    <hyperlink ref="D3808" r:id="rId_hyperlink_3514"/>
    <hyperlink ref="D3809" r:id="rId_hyperlink_3515"/>
    <hyperlink ref="D3810" r:id="rId_hyperlink_3516"/>
    <hyperlink ref="D3811" r:id="rId_hyperlink_3517"/>
    <hyperlink ref="D3812" r:id="rId_hyperlink_3518"/>
    <hyperlink ref="D3813" r:id="rId_hyperlink_3519"/>
    <hyperlink ref="D3814" r:id="rId_hyperlink_3520"/>
    <hyperlink ref="D3815" r:id="rId_hyperlink_3521"/>
    <hyperlink ref="D3816" r:id="rId_hyperlink_3522"/>
    <hyperlink ref="D3817" r:id="rId_hyperlink_3523"/>
    <hyperlink ref="D3818" r:id="rId_hyperlink_3524"/>
    <hyperlink ref="D3819" r:id="rId_hyperlink_3525"/>
    <hyperlink ref="D3820" r:id="rId_hyperlink_3526"/>
    <hyperlink ref="D3821" r:id="rId_hyperlink_3527"/>
    <hyperlink ref="D3822" r:id="rId_hyperlink_3528"/>
    <hyperlink ref="D3823" r:id="rId_hyperlink_3529"/>
    <hyperlink ref="D3824" r:id="rId_hyperlink_3530"/>
    <hyperlink ref="D3825" r:id="rId_hyperlink_3531"/>
    <hyperlink ref="D3826" r:id="rId_hyperlink_3532"/>
    <hyperlink ref="D3827" r:id="rId_hyperlink_3533"/>
    <hyperlink ref="D3828" r:id="rId_hyperlink_3534"/>
    <hyperlink ref="D3829" r:id="rId_hyperlink_3535"/>
    <hyperlink ref="D3830" r:id="rId_hyperlink_3536"/>
    <hyperlink ref="D3831" r:id="rId_hyperlink_3537"/>
    <hyperlink ref="D3832" r:id="rId_hyperlink_3538"/>
    <hyperlink ref="D3833" r:id="rId_hyperlink_3539"/>
    <hyperlink ref="D3834" r:id="rId_hyperlink_3540"/>
    <hyperlink ref="D3835" r:id="rId_hyperlink_3541"/>
    <hyperlink ref="D3836" r:id="rId_hyperlink_3542"/>
    <hyperlink ref="D3837" r:id="rId_hyperlink_3543"/>
    <hyperlink ref="D3838" r:id="rId_hyperlink_3544"/>
    <hyperlink ref="D3839" r:id="rId_hyperlink_3545"/>
    <hyperlink ref="D3840" r:id="rId_hyperlink_3546"/>
    <hyperlink ref="D3841" r:id="rId_hyperlink_3547"/>
    <hyperlink ref="D3842" r:id="rId_hyperlink_3548"/>
    <hyperlink ref="D3843" r:id="rId_hyperlink_3549"/>
    <hyperlink ref="D3844" r:id="rId_hyperlink_3550"/>
    <hyperlink ref="D3846" r:id="rId_hyperlink_3551"/>
    <hyperlink ref="D3847" r:id="rId_hyperlink_3552"/>
    <hyperlink ref="D3848" r:id="rId_hyperlink_3553"/>
    <hyperlink ref="D3849" r:id="rId_hyperlink_3554"/>
    <hyperlink ref="D3850" r:id="rId_hyperlink_3555"/>
    <hyperlink ref="D3851" r:id="rId_hyperlink_3556"/>
    <hyperlink ref="D3852" r:id="rId_hyperlink_3557"/>
    <hyperlink ref="D3853" r:id="rId_hyperlink_3558"/>
    <hyperlink ref="D3854" r:id="rId_hyperlink_3559"/>
    <hyperlink ref="D3855" r:id="rId_hyperlink_3560"/>
    <hyperlink ref="D3856" r:id="rId_hyperlink_3561"/>
    <hyperlink ref="D3857" r:id="rId_hyperlink_3562"/>
    <hyperlink ref="D3858" r:id="rId_hyperlink_3563"/>
    <hyperlink ref="D3859" r:id="rId_hyperlink_3564"/>
    <hyperlink ref="D3860" r:id="rId_hyperlink_3565"/>
    <hyperlink ref="D3861" r:id="rId_hyperlink_3566"/>
    <hyperlink ref="D3862" r:id="rId_hyperlink_3567"/>
    <hyperlink ref="D3863" r:id="rId_hyperlink_3568"/>
    <hyperlink ref="D3864" r:id="rId_hyperlink_3569"/>
    <hyperlink ref="D3865" r:id="rId_hyperlink_3570"/>
    <hyperlink ref="D3866" r:id="rId_hyperlink_3571"/>
    <hyperlink ref="D3867" r:id="rId_hyperlink_3572"/>
    <hyperlink ref="D3868" r:id="rId_hyperlink_3573"/>
    <hyperlink ref="D3869" r:id="rId_hyperlink_3574"/>
    <hyperlink ref="D3870" r:id="rId_hyperlink_3575"/>
    <hyperlink ref="D3871" r:id="rId_hyperlink_3576"/>
    <hyperlink ref="D3872" r:id="rId_hyperlink_3577"/>
    <hyperlink ref="D3873" r:id="rId_hyperlink_3578"/>
    <hyperlink ref="D3874" r:id="rId_hyperlink_3579"/>
    <hyperlink ref="D3875" r:id="rId_hyperlink_3580"/>
    <hyperlink ref="D3876" r:id="rId_hyperlink_3581"/>
    <hyperlink ref="D3877" r:id="rId_hyperlink_3582"/>
    <hyperlink ref="D3878" r:id="rId_hyperlink_3583"/>
    <hyperlink ref="D3879" r:id="rId_hyperlink_3584"/>
    <hyperlink ref="D3880" r:id="rId_hyperlink_3585"/>
    <hyperlink ref="D3882" r:id="rId_hyperlink_3586"/>
    <hyperlink ref="D3883" r:id="rId_hyperlink_3587"/>
    <hyperlink ref="D3884" r:id="rId_hyperlink_3588"/>
    <hyperlink ref="D3885" r:id="rId_hyperlink_3589"/>
    <hyperlink ref="D3886" r:id="rId_hyperlink_3590"/>
    <hyperlink ref="D3887" r:id="rId_hyperlink_3591"/>
    <hyperlink ref="D3888" r:id="rId_hyperlink_3592"/>
    <hyperlink ref="D3889" r:id="rId_hyperlink_3593"/>
    <hyperlink ref="D3890" r:id="rId_hyperlink_3594"/>
    <hyperlink ref="D3891" r:id="rId_hyperlink_3595"/>
    <hyperlink ref="D3892" r:id="rId_hyperlink_3596"/>
    <hyperlink ref="D3893" r:id="rId_hyperlink_3597"/>
    <hyperlink ref="D3894" r:id="rId_hyperlink_3598"/>
    <hyperlink ref="D3895" r:id="rId_hyperlink_3599"/>
    <hyperlink ref="D3896" r:id="rId_hyperlink_3600"/>
    <hyperlink ref="D3897" r:id="rId_hyperlink_3601"/>
    <hyperlink ref="D3898" r:id="rId_hyperlink_3602"/>
    <hyperlink ref="D3899" r:id="rId_hyperlink_3603"/>
    <hyperlink ref="D3900" r:id="rId_hyperlink_3604"/>
    <hyperlink ref="D3901" r:id="rId_hyperlink_3605"/>
    <hyperlink ref="D3902" r:id="rId_hyperlink_3606"/>
    <hyperlink ref="D3903" r:id="rId_hyperlink_3607"/>
    <hyperlink ref="D3904" r:id="rId_hyperlink_3608"/>
    <hyperlink ref="D3905" r:id="rId_hyperlink_3609"/>
    <hyperlink ref="D3906" r:id="rId_hyperlink_3610"/>
    <hyperlink ref="D3907" r:id="rId_hyperlink_3611"/>
    <hyperlink ref="D3908" r:id="rId_hyperlink_3612"/>
    <hyperlink ref="D3909" r:id="rId_hyperlink_3613"/>
    <hyperlink ref="D3910" r:id="rId_hyperlink_3614"/>
    <hyperlink ref="D3911" r:id="rId_hyperlink_3615"/>
    <hyperlink ref="D3912" r:id="rId_hyperlink_3616"/>
    <hyperlink ref="D3913" r:id="rId_hyperlink_3617"/>
    <hyperlink ref="D3914" r:id="rId_hyperlink_3618"/>
    <hyperlink ref="D3915" r:id="rId_hyperlink_3619"/>
    <hyperlink ref="D3916" r:id="rId_hyperlink_3620"/>
    <hyperlink ref="D3917" r:id="rId_hyperlink_3621"/>
    <hyperlink ref="D3918" r:id="rId_hyperlink_3622"/>
    <hyperlink ref="D3919" r:id="rId_hyperlink_3623"/>
    <hyperlink ref="D3920" r:id="rId_hyperlink_3624"/>
    <hyperlink ref="D3921" r:id="rId_hyperlink_3625"/>
    <hyperlink ref="D3922" r:id="rId_hyperlink_3626"/>
    <hyperlink ref="D3923" r:id="rId_hyperlink_3627"/>
    <hyperlink ref="D3925" r:id="rId_hyperlink_3628"/>
    <hyperlink ref="D3926" r:id="rId_hyperlink_3629"/>
    <hyperlink ref="D3927" r:id="rId_hyperlink_3630"/>
    <hyperlink ref="D3928" r:id="rId_hyperlink_3631"/>
    <hyperlink ref="D3929" r:id="rId_hyperlink_3632"/>
    <hyperlink ref="D3930" r:id="rId_hyperlink_3633"/>
    <hyperlink ref="D3931" r:id="rId_hyperlink_3634"/>
    <hyperlink ref="D3932" r:id="rId_hyperlink_3635"/>
    <hyperlink ref="D3933" r:id="rId_hyperlink_3636"/>
    <hyperlink ref="D3934" r:id="rId_hyperlink_3637"/>
    <hyperlink ref="D3935" r:id="rId_hyperlink_3638"/>
    <hyperlink ref="D3936" r:id="rId_hyperlink_3639"/>
    <hyperlink ref="D3937" r:id="rId_hyperlink_3640"/>
    <hyperlink ref="D3938" r:id="rId_hyperlink_3641"/>
    <hyperlink ref="D3939" r:id="rId_hyperlink_3642"/>
    <hyperlink ref="D3940" r:id="rId_hyperlink_3643"/>
    <hyperlink ref="D3941" r:id="rId_hyperlink_3644"/>
    <hyperlink ref="D3942" r:id="rId_hyperlink_3645"/>
    <hyperlink ref="D3944" r:id="rId_hyperlink_3646"/>
    <hyperlink ref="D3945" r:id="rId_hyperlink_3647"/>
    <hyperlink ref="D3946" r:id="rId_hyperlink_3648"/>
    <hyperlink ref="D3947" r:id="rId_hyperlink_3649"/>
    <hyperlink ref="D3948" r:id="rId_hyperlink_3650"/>
    <hyperlink ref="D3949" r:id="rId_hyperlink_3651"/>
    <hyperlink ref="D3950" r:id="rId_hyperlink_3652"/>
    <hyperlink ref="D3951" r:id="rId_hyperlink_3653"/>
    <hyperlink ref="D3952" r:id="rId_hyperlink_3654"/>
    <hyperlink ref="D3953" r:id="rId_hyperlink_3655"/>
    <hyperlink ref="D3954" r:id="rId_hyperlink_3656"/>
    <hyperlink ref="D3955" r:id="rId_hyperlink_3657"/>
    <hyperlink ref="D3956" r:id="rId_hyperlink_3658"/>
    <hyperlink ref="D3957" r:id="rId_hyperlink_3659"/>
    <hyperlink ref="D3958" r:id="rId_hyperlink_3660"/>
    <hyperlink ref="D3959" r:id="rId_hyperlink_3661"/>
    <hyperlink ref="D3960" r:id="rId_hyperlink_3662"/>
    <hyperlink ref="D3961" r:id="rId_hyperlink_3663"/>
    <hyperlink ref="D3962" r:id="rId_hyperlink_3664"/>
    <hyperlink ref="D3963" r:id="rId_hyperlink_3665"/>
    <hyperlink ref="D3964" r:id="rId_hyperlink_3666"/>
    <hyperlink ref="D3965" r:id="rId_hyperlink_3667"/>
    <hyperlink ref="D3966" r:id="rId_hyperlink_3668"/>
    <hyperlink ref="D3967" r:id="rId_hyperlink_3669"/>
    <hyperlink ref="D3968" r:id="rId_hyperlink_3670"/>
    <hyperlink ref="D3969" r:id="rId_hyperlink_3671"/>
    <hyperlink ref="D3970" r:id="rId_hyperlink_3672"/>
    <hyperlink ref="D3971" r:id="rId_hyperlink_3673"/>
    <hyperlink ref="D3973" r:id="rId_hyperlink_3674"/>
    <hyperlink ref="D3974" r:id="rId_hyperlink_3675"/>
    <hyperlink ref="D3975" r:id="rId_hyperlink_3676"/>
    <hyperlink ref="D3976" r:id="rId_hyperlink_3677"/>
    <hyperlink ref="D3977" r:id="rId_hyperlink_3678"/>
    <hyperlink ref="D3978" r:id="rId_hyperlink_3679"/>
    <hyperlink ref="D3979" r:id="rId_hyperlink_3680"/>
    <hyperlink ref="D3980" r:id="rId_hyperlink_3681"/>
    <hyperlink ref="D3981" r:id="rId_hyperlink_3682"/>
    <hyperlink ref="D3982" r:id="rId_hyperlink_3683"/>
    <hyperlink ref="D3983" r:id="rId_hyperlink_3684"/>
    <hyperlink ref="D3984" r:id="rId_hyperlink_3685"/>
    <hyperlink ref="D3985" r:id="rId_hyperlink_3686"/>
    <hyperlink ref="D3986" r:id="rId_hyperlink_3687"/>
    <hyperlink ref="D3987" r:id="rId_hyperlink_3688"/>
    <hyperlink ref="D3988" r:id="rId_hyperlink_3689"/>
    <hyperlink ref="D3989" r:id="rId_hyperlink_3690"/>
    <hyperlink ref="D3990" r:id="rId_hyperlink_3691"/>
    <hyperlink ref="D3991" r:id="rId_hyperlink_3692"/>
    <hyperlink ref="D3992" r:id="rId_hyperlink_3693"/>
    <hyperlink ref="D3993" r:id="rId_hyperlink_3694"/>
    <hyperlink ref="D3994" r:id="rId_hyperlink_3695"/>
    <hyperlink ref="D3995" r:id="rId_hyperlink_3696"/>
    <hyperlink ref="D3996" r:id="rId_hyperlink_3697"/>
    <hyperlink ref="D3997" r:id="rId_hyperlink_3698"/>
    <hyperlink ref="D3998" r:id="rId_hyperlink_3699"/>
    <hyperlink ref="D3999" r:id="rId_hyperlink_3700"/>
    <hyperlink ref="D4000" r:id="rId_hyperlink_3701"/>
    <hyperlink ref="D4001" r:id="rId_hyperlink_3702"/>
    <hyperlink ref="D4002" r:id="rId_hyperlink_3703"/>
    <hyperlink ref="D4003" r:id="rId_hyperlink_3704"/>
    <hyperlink ref="D4004" r:id="rId_hyperlink_3705"/>
    <hyperlink ref="D4005" r:id="rId_hyperlink_3706"/>
    <hyperlink ref="D4006" r:id="rId_hyperlink_3707"/>
    <hyperlink ref="D4007" r:id="rId_hyperlink_3708"/>
    <hyperlink ref="D4008" r:id="rId_hyperlink_3709"/>
    <hyperlink ref="D4009" r:id="rId_hyperlink_3710"/>
    <hyperlink ref="D4010" r:id="rId_hyperlink_3711"/>
    <hyperlink ref="D4011" r:id="rId_hyperlink_3712"/>
    <hyperlink ref="D4012" r:id="rId_hyperlink_3713"/>
    <hyperlink ref="D4013" r:id="rId_hyperlink_3714"/>
    <hyperlink ref="D4014" r:id="rId_hyperlink_3715"/>
    <hyperlink ref="D4015" r:id="rId_hyperlink_3716"/>
    <hyperlink ref="D4016" r:id="rId_hyperlink_3717"/>
    <hyperlink ref="D4017" r:id="rId_hyperlink_3718"/>
    <hyperlink ref="D4018" r:id="rId_hyperlink_3719"/>
    <hyperlink ref="D4019" r:id="rId_hyperlink_3720"/>
    <hyperlink ref="D4020" r:id="rId_hyperlink_3721"/>
    <hyperlink ref="D4021" r:id="rId_hyperlink_3722"/>
    <hyperlink ref="D4022" r:id="rId_hyperlink_3723"/>
    <hyperlink ref="D4024" r:id="rId_hyperlink_3724"/>
    <hyperlink ref="D4025" r:id="rId_hyperlink_3725"/>
    <hyperlink ref="D4026" r:id="rId_hyperlink_3726"/>
    <hyperlink ref="D4027" r:id="rId_hyperlink_3727"/>
    <hyperlink ref="D4028" r:id="rId_hyperlink_3728"/>
    <hyperlink ref="D4029" r:id="rId_hyperlink_3729"/>
    <hyperlink ref="D4030" r:id="rId_hyperlink_3730"/>
    <hyperlink ref="D4031" r:id="rId_hyperlink_3731"/>
    <hyperlink ref="D4032" r:id="rId_hyperlink_3732"/>
    <hyperlink ref="D4033" r:id="rId_hyperlink_3733"/>
    <hyperlink ref="D4034" r:id="rId_hyperlink_3734"/>
    <hyperlink ref="D4035" r:id="rId_hyperlink_3735"/>
    <hyperlink ref="D4036" r:id="rId_hyperlink_3736"/>
    <hyperlink ref="D4037" r:id="rId_hyperlink_3737"/>
    <hyperlink ref="D4038" r:id="rId_hyperlink_3738"/>
    <hyperlink ref="D4039" r:id="rId_hyperlink_3739"/>
    <hyperlink ref="D4040" r:id="rId_hyperlink_3740"/>
    <hyperlink ref="D4041" r:id="rId_hyperlink_3741"/>
    <hyperlink ref="D4042" r:id="rId_hyperlink_3742"/>
    <hyperlink ref="D4043" r:id="rId_hyperlink_3743"/>
    <hyperlink ref="D4044" r:id="rId_hyperlink_3744"/>
    <hyperlink ref="D4045" r:id="rId_hyperlink_3745"/>
    <hyperlink ref="D4046" r:id="rId_hyperlink_3746"/>
    <hyperlink ref="D4047" r:id="rId_hyperlink_3747"/>
    <hyperlink ref="D4048" r:id="rId_hyperlink_3748"/>
    <hyperlink ref="D4049" r:id="rId_hyperlink_3749"/>
    <hyperlink ref="D4050" r:id="rId_hyperlink_3750"/>
    <hyperlink ref="D4051" r:id="rId_hyperlink_3751"/>
    <hyperlink ref="D4052" r:id="rId_hyperlink_3752"/>
    <hyperlink ref="D4053" r:id="rId_hyperlink_3753"/>
    <hyperlink ref="D4054" r:id="rId_hyperlink_3754"/>
    <hyperlink ref="D4055" r:id="rId_hyperlink_3755"/>
    <hyperlink ref="D4056" r:id="rId_hyperlink_3756"/>
    <hyperlink ref="D4057" r:id="rId_hyperlink_3757"/>
    <hyperlink ref="D4058" r:id="rId_hyperlink_3758"/>
    <hyperlink ref="D4059" r:id="rId_hyperlink_3759"/>
    <hyperlink ref="D4060" r:id="rId_hyperlink_3760"/>
    <hyperlink ref="D4061" r:id="rId_hyperlink_3761"/>
    <hyperlink ref="D4062" r:id="rId_hyperlink_3762"/>
    <hyperlink ref="D4063" r:id="rId_hyperlink_3763"/>
    <hyperlink ref="D4064" r:id="rId_hyperlink_3764"/>
    <hyperlink ref="D4065" r:id="rId_hyperlink_3765"/>
    <hyperlink ref="D4066" r:id="rId_hyperlink_3766"/>
    <hyperlink ref="D4067" r:id="rId_hyperlink_3767"/>
    <hyperlink ref="D4069" r:id="rId_hyperlink_3768"/>
    <hyperlink ref="D4070" r:id="rId_hyperlink_3769"/>
    <hyperlink ref="D4071" r:id="rId_hyperlink_3770"/>
    <hyperlink ref="D4072" r:id="rId_hyperlink_3771"/>
    <hyperlink ref="D4073" r:id="rId_hyperlink_3772"/>
    <hyperlink ref="D4074" r:id="rId_hyperlink_3773"/>
    <hyperlink ref="D4075" r:id="rId_hyperlink_3774"/>
    <hyperlink ref="D4076" r:id="rId_hyperlink_3775"/>
    <hyperlink ref="D4078" r:id="rId_hyperlink_3776"/>
    <hyperlink ref="D4079" r:id="rId_hyperlink_3777"/>
    <hyperlink ref="D4080" r:id="rId_hyperlink_3778"/>
    <hyperlink ref="D4081" r:id="rId_hyperlink_3779"/>
    <hyperlink ref="D4082" r:id="rId_hyperlink_3780"/>
    <hyperlink ref="D4083" r:id="rId_hyperlink_3781"/>
    <hyperlink ref="D4084" r:id="rId_hyperlink_3782"/>
    <hyperlink ref="D4085" r:id="rId_hyperlink_3783"/>
    <hyperlink ref="D4086" r:id="rId_hyperlink_3784"/>
    <hyperlink ref="D4087" r:id="rId_hyperlink_3785"/>
    <hyperlink ref="D4088" r:id="rId_hyperlink_3786"/>
    <hyperlink ref="D4089" r:id="rId_hyperlink_3787"/>
    <hyperlink ref="D4090" r:id="rId_hyperlink_3788"/>
    <hyperlink ref="D4091" r:id="rId_hyperlink_3789"/>
    <hyperlink ref="D4092" r:id="rId_hyperlink_3790"/>
    <hyperlink ref="D4093" r:id="rId_hyperlink_3791"/>
    <hyperlink ref="D4094" r:id="rId_hyperlink_3792"/>
    <hyperlink ref="D4095" r:id="rId_hyperlink_3793"/>
    <hyperlink ref="D4097" r:id="rId_hyperlink_3794"/>
    <hyperlink ref="D4098" r:id="rId_hyperlink_3795"/>
    <hyperlink ref="D4099" r:id="rId_hyperlink_3796"/>
    <hyperlink ref="D4100" r:id="rId_hyperlink_3797"/>
    <hyperlink ref="D4101" r:id="rId_hyperlink_3798"/>
    <hyperlink ref="D4102" r:id="rId_hyperlink_3799"/>
    <hyperlink ref="D4103" r:id="rId_hyperlink_3800"/>
    <hyperlink ref="D4104" r:id="rId_hyperlink_3801"/>
    <hyperlink ref="D4105" r:id="rId_hyperlink_3802"/>
    <hyperlink ref="D4106" r:id="rId_hyperlink_3803"/>
    <hyperlink ref="D4107" r:id="rId_hyperlink_3804"/>
    <hyperlink ref="D4108" r:id="rId_hyperlink_3805"/>
    <hyperlink ref="D4109" r:id="rId_hyperlink_3806"/>
    <hyperlink ref="D4110" r:id="rId_hyperlink_3807"/>
    <hyperlink ref="D4111" r:id="rId_hyperlink_3808"/>
    <hyperlink ref="D4112" r:id="rId_hyperlink_3809"/>
    <hyperlink ref="D4113" r:id="rId_hyperlink_3810"/>
    <hyperlink ref="D4114" r:id="rId_hyperlink_3811"/>
    <hyperlink ref="D4115" r:id="rId_hyperlink_3812"/>
    <hyperlink ref="D4116" r:id="rId_hyperlink_3813"/>
    <hyperlink ref="D4117" r:id="rId_hyperlink_3814"/>
    <hyperlink ref="D4118" r:id="rId_hyperlink_3815"/>
    <hyperlink ref="D4119" r:id="rId_hyperlink_3816"/>
    <hyperlink ref="D4120" r:id="rId_hyperlink_3817"/>
    <hyperlink ref="D4121" r:id="rId_hyperlink_3818"/>
    <hyperlink ref="D4122" r:id="rId_hyperlink_3819"/>
    <hyperlink ref="D4123" r:id="rId_hyperlink_3820"/>
    <hyperlink ref="D4124" r:id="rId_hyperlink_3821"/>
    <hyperlink ref="D4125" r:id="rId_hyperlink_3822"/>
    <hyperlink ref="D4126" r:id="rId_hyperlink_3823"/>
    <hyperlink ref="D4127" r:id="rId_hyperlink_3824"/>
    <hyperlink ref="D4128" r:id="rId_hyperlink_3825"/>
    <hyperlink ref="D4129" r:id="rId_hyperlink_3826"/>
    <hyperlink ref="D4130" r:id="rId_hyperlink_3827"/>
    <hyperlink ref="D4131" r:id="rId_hyperlink_3828"/>
    <hyperlink ref="D4132" r:id="rId_hyperlink_3829"/>
    <hyperlink ref="D4133" r:id="rId_hyperlink_3830"/>
    <hyperlink ref="D4134" r:id="rId_hyperlink_3831"/>
    <hyperlink ref="D4135" r:id="rId_hyperlink_3832"/>
    <hyperlink ref="D4136" r:id="rId_hyperlink_3833"/>
    <hyperlink ref="D4137" r:id="rId_hyperlink_3834"/>
    <hyperlink ref="D4138" r:id="rId_hyperlink_3835"/>
    <hyperlink ref="D4139" r:id="rId_hyperlink_3836"/>
    <hyperlink ref="D4140" r:id="rId_hyperlink_3837"/>
    <hyperlink ref="D4141" r:id="rId_hyperlink_3838"/>
    <hyperlink ref="D4142" r:id="rId_hyperlink_3839"/>
    <hyperlink ref="D4143" r:id="rId_hyperlink_3840"/>
    <hyperlink ref="D4144" r:id="rId_hyperlink_3841"/>
    <hyperlink ref="D4145" r:id="rId_hyperlink_3842"/>
    <hyperlink ref="D4146" r:id="rId_hyperlink_3843"/>
    <hyperlink ref="D4147" r:id="rId_hyperlink_3844"/>
    <hyperlink ref="D4148" r:id="rId_hyperlink_3845"/>
    <hyperlink ref="D4149" r:id="rId_hyperlink_3846"/>
    <hyperlink ref="D4150" r:id="rId_hyperlink_3847"/>
    <hyperlink ref="D4151" r:id="rId_hyperlink_3848"/>
    <hyperlink ref="D4152" r:id="rId_hyperlink_3849"/>
    <hyperlink ref="D4153" r:id="rId_hyperlink_3850"/>
    <hyperlink ref="D4155" r:id="rId_hyperlink_3851"/>
    <hyperlink ref="D4156" r:id="rId_hyperlink_3852"/>
    <hyperlink ref="D4157" r:id="rId_hyperlink_3853"/>
    <hyperlink ref="D4158" r:id="rId_hyperlink_3854"/>
    <hyperlink ref="D4159" r:id="rId_hyperlink_3855"/>
    <hyperlink ref="D4160" r:id="rId_hyperlink_3856"/>
    <hyperlink ref="D4161" r:id="rId_hyperlink_3857"/>
    <hyperlink ref="D4162" r:id="rId_hyperlink_3858"/>
    <hyperlink ref="D4163" r:id="rId_hyperlink_3859"/>
    <hyperlink ref="D4164" r:id="rId_hyperlink_3860"/>
    <hyperlink ref="D4165" r:id="rId_hyperlink_3861"/>
    <hyperlink ref="D4166" r:id="rId_hyperlink_3862"/>
    <hyperlink ref="D4167" r:id="rId_hyperlink_3863"/>
    <hyperlink ref="D4168" r:id="rId_hyperlink_3864"/>
    <hyperlink ref="D4169" r:id="rId_hyperlink_3865"/>
    <hyperlink ref="D4170" r:id="rId_hyperlink_3866"/>
    <hyperlink ref="D4171" r:id="rId_hyperlink_3867"/>
    <hyperlink ref="D4172" r:id="rId_hyperlink_3868"/>
    <hyperlink ref="D4173" r:id="rId_hyperlink_3869"/>
    <hyperlink ref="D4174" r:id="rId_hyperlink_3870"/>
    <hyperlink ref="D4175" r:id="rId_hyperlink_3871"/>
    <hyperlink ref="D4176" r:id="rId_hyperlink_3872"/>
    <hyperlink ref="D4177" r:id="rId_hyperlink_3873"/>
    <hyperlink ref="D4178" r:id="rId_hyperlink_3874"/>
    <hyperlink ref="D4179" r:id="rId_hyperlink_3875"/>
    <hyperlink ref="D4180" r:id="rId_hyperlink_3876"/>
    <hyperlink ref="D4181" r:id="rId_hyperlink_3877"/>
    <hyperlink ref="D4183" r:id="rId_hyperlink_3878"/>
    <hyperlink ref="D4184" r:id="rId_hyperlink_3879"/>
    <hyperlink ref="D4185" r:id="rId_hyperlink_3880"/>
    <hyperlink ref="D4186" r:id="rId_hyperlink_3881"/>
    <hyperlink ref="D4187" r:id="rId_hyperlink_3882"/>
    <hyperlink ref="D4188" r:id="rId_hyperlink_3883"/>
    <hyperlink ref="D4189" r:id="rId_hyperlink_3884"/>
    <hyperlink ref="D4190" r:id="rId_hyperlink_3885"/>
    <hyperlink ref="D4191" r:id="rId_hyperlink_3886"/>
    <hyperlink ref="D4192" r:id="rId_hyperlink_3887"/>
    <hyperlink ref="D4193" r:id="rId_hyperlink_3888"/>
    <hyperlink ref="D4194" r:id="rId_hyperlink_3889"/>
    <hyperlink ref="D4195" r:id="rId_hyperlink_3890"/>
    <hyperlink ref="D4196" r:id="rId_hyperlink_3891"/>
    <hyperlink ref="D4197" r:id="rId_hyperlink_3892"/>
    <hyperlink ref="D4198" r:id="rId_hyperlink_3893"/>
    <hyperlink ref="D4199" r:id="rId_hyperlink_3894"/>
    <hyperlink ref="D4200" r:id="rId_hyperlink_3895"/>
    <hyperlink ref="D4201" r:id="rId_hyperlink_3896"/>
    <hyperlink ref="D4202" r:id="rId_hyperlink_3897"/>
    <hyperlink ref="D4203" r:id="rId_hyperlink_3898"/>
    <hyperlink ref="D4204" r:id="rId_hyperlink_3899"/>
    <hyperlink ref="D4205" r:id="rId_hyperlink_3900"/>
    <hyperlink ref="D4206" r:id="rId_hyperlink_3901"/>
    <hyperlink ref="D4207" r:id="rId_hyperlink_3902"/>
    <hyperlink ref="D4208" r:id="rId_hyperlink_3903"/>
    <hyperlink ref="D4209" r:id="rId_hyperlink_3904"/>
    <hyperlink ref="D4210" r:id="rId_hyperlink_3905"/>
    <hyperlink ref="D4211" r:id="rId_hyperlink_3906"/>
    <hyperlink ref="D4212" r:id="rId_hyperlink_3907"/>
    <hyperlink ref="D4213" r:id="rId_hyperlink_3908"/>
    <hyperlink ref="D4214" r:id="rId_hyperlink_3909"/>
    <hyperlink ref="D4215" r:id="rId_hyperlink_3910"/>
    <hyperlink ref="D4216" r:id="rId_hyperlink_3911"/>
    <hyperlink ref="D4217" r:id="rId_hyperlink_3912"/>
    <hyperlink ref="D4218" r:id="rId_hyperlink_3913"/>
    <hyperlink ref="D4219" r:id="rId_hyperlink_3914"/>
    <hyperlink ref="D4220" r:id="rId_hyperlink_3915"/>
    <hyperlink ref="D4221" r:id="rId_hyperlink_3916"/>
    <hyperlink ref="D4225" r:id="rId_hyperlink_3917"/>
    <hyperlink ref="D4226" r:id="rId_hyperlink_3918"/>
    <hyperlink ref="D4227" r:id="rId_hyperlink_3919"/>
    <hyperlink ref="D4228" r:id="rId_hyperlink_3920"/>
    <hyperlink ref="D4229" r:id="rId_hyperlink_3921"/>
    <hyperlink ref="D4230" r:id="rId_hyperlink_3922"/>
    <hyperlink ref="D4231" r:id="rId_hyperlink_3923"/>
    <hyperlink ref="D4232" r:id="rId_hyperlink_3924"/>
    <hyperlink ref="D4233" r:id="rId_hyperlink_3925"/>
    <hyperlink ref="D4234" r:id="rId_hyperlink_3926"/>
    <hyperlink ref="D4236" r:id="rId_hyperlink_3927"/>
    <hyperlink ref="D4237" r:id="rId_hyperlink_3928"/>
    <hyperlink ref="D4238" r:id="rId_hyperlink_3929"/>
    <hyperlink ref="D4239" r:id="rId_hyperlink_3930"/>
    <hyperlink ref="D4240" r:id="rId_hyperlink_3931"/>
    <hyperlink ref="D4241" r:id="rId_hyperlink_3932"/>
    <hyperlink ref="D4243" r:id="rId_hyperlink_3933"/>
    <hyperlink ref="D4245" r:id="rId_hyperlink_3934"/>
    <hyperlink ref="D4246" r:id="rId_hyperlink_3935"/>
    <hyperlink ref="D4247" r:id="rId_hyperlink_3936"/>
    <hyperlink ref="D4248" r:id="rId_hyperlink_3937"/>
    <hyperlink ref="D4249" r:id="rId_hyperlink_3938"/>
    <hyperlink ref="D4250" r:id="rId_hyperlink_3939"/>
    <hyperlink ref="D4251" r:id="rId_hyperlink_3940"/>
    <hyperlink ref="D4253" r:id="rId_hyperlink_3941"/>
    <hyperlink ref="D4254" r:id="rId_hyperlink_3942"/>
    <hyperlink ref="D4255" r:id="rId_hyperlink_3943"/>
    <hyperlink ref="D4256" r:id="rId_hyperlink_3944"/>
    <hyperlink ref="D4257" r:id="rId_hyperlink_3945"/>
    <hyperlink ref="D4258" r:id="rId_hyperlink_3946"/>
    <hyperlink ref="D4259" r:id="rId_hyperlink_3947"/>
    <hyperlink ref="D4260" r:id="rId_hyperlink_3948"/>
    <hyperlink ref="D4263" r:id="rId_hyperlink_3949"/>
    <hyperlink ref="D4264" r:id="rId_hyperlink_3950"/>
    <hyperlink ref="D4265" r:id="rId_hyperlink_3951"/>
    <hyperlink ref="D4266" r:id="rId_hyperlink_3952"/>
    <hyperlink ref="D4267" r:id="rId_hyperlink_3953"/>
    <hyperlink ref="D4268" r:id="rId_hyperlink_3954"/>
    <hyperlink ref="D4269" r:id="rId_hyperlink_3955"/>
    <hyperlink ref="D4270" r:id="rId_hyperlink_3956"/>
    <hyperlink ref="D4272" r:id="rId_hyperlink_3957"/>
    <hyperlink ref="D4273" r:id="rId_hyperlink_3958"/>
    <hyperlink ref="D4274" r:id="rId_hyperlink_3959"/>
    <hyperlink ref="D4276" r:id="rId_hyperlink_3960"/>
    <hyperlink ref="D4277" r:id="rId_hyperlink_3961"/>
    <hyperlink ref="D4278" r:id="rId_hyperlink_3962"/>
    <hyperlink ref="D4279" r:id="rId_hyperlink_3963"/>
    <hyperlink ref="D4280" r:id="rId_hyperlink_3964"/>
    <hyperlink ref="D4281" r:id="rId_hyperlink_3965"/>
    <hyperlink ref="D4282" r:id="rId_hyperlink_3966"/>
    <hyperlink ref="D4284" r:id="rId_hyperlink_3967"/>
    <hyperlink ref="D4285" r:id="rId_hyperlink_3968"/>
    <hyperlink ref="D4287" r:id="rId_hyperlink_3969"/>
    <hyperlink ref="D4288" r:id="rId_hyperlink_3970"/>
    <hyperlink ref="D4289" r:id="rId_hyperlink_3971"/>
    <hyperlink ref="D4290" r:id="rId_hyperlink_3972"/>
    <hyperlink ref="D4291" r:id="rId_hyperlink_3973"/>
    <hyperlink ref="D4292" r:id="rId_hyperlink_3974"/>
    <hyperlink ref="D4293" r:id="rId_hyperlink_3975"/>
    <hyperlink ref="D4294" r:id="rId_hyperlink_3976"/>
    <hyperlink ref="D4295" r:id="rId_hyperlink_3977"/>
    <hyperlink ref="D4296" r:id="rId_hyperlink_3978"/>
    <hyperlink ref="D4298" r:id="rId_hyperlink_3979"/>
    <hyperlink ref="D4299" r:id="rId_hyperlink_3980"/>
    <hyperlink ref="D4300" r:id="rId_hyperlink_3981"/>
    <hyperlink ref="D4301" r:id="rId_hyperlink_3982"/>
    <hyperlink ref="D4302" r:id="rId_hyperlink_3983"/>
    <hyperlink ref="D4303" r:id="rId_hyperlink_3984"/>
    <hyperlink ref="D4307" r:id="rId_hyperlink_3985"/>
    <hyperlink ref="D4308" r:id="rId_hyperlink_3986"/>
    <hyperlink ref="D4309" r:id="rId_hyperlink_3987"/>
    <hyperlink ref="D4310" r:id="rId_hyperlink_3988"/>
    <hyperlink ref="D4311" r:id="rId_hyperlink_3989"/>
    <hyperlink ref="D4312" r:id="rId_hyperlink_3990"/>
    <hyperlink ref="D4313" r:id="rId_hyperlink_3991"/>
    <hyperlink ref="D4314" r:id="rId_hyperlink_3992"/>
    <hyperlink ref="D4315" r:id="rId_hyperlink_3993"/>
    <hyperlink ref="D4316" r:id="rId_hyperlink_3994"/>
    <hyperlink ref="D4317" r:id="rId_hyperlink_3995"/>
    <hyperlink ref="D4318" r:id="rId_hyperlink_3996"/>
    <hyperlink ref="D4319" r:id="rId_hyperlink_3997"/>
    <hyperlink ref="D4320" r:id="rId_hyperlink_3998"/>
    <hyperlink ref="D4321" r:id="rId_hyperlink_3999"/>
    <hyperlink ref="D4322" r:id="rId_hyperlink_4000"/>
    <hyperlink ref="D4323" r:id="rId_hyperlink_4001"/>
    <hyperlink ref="D4324" r:id="rId_hyperlink_4002"/>
    <hyperlink ref="D4325" r:id="rId_hyperlink_4003"/>
    <hyperlink ref="D4326" r:id="rId_hyperlink_4004"/>
    <hyperlink ref="D4327" r:id="rId_hyperlink_4005"/>
    <hyperlink ref="D4329" r:id="rId_hyperlink_4006"/>
    <hyperlink ref="D4330" r:id="rId_hyperlink_4007"/>
    <hyperlink ref="D4331" r:id="rId_hyperlink_4008"/>
    <hyperlink ref="D4332" r:id="rId_hyperlink_4009"/>
    <hyperlink ref="D4333" r:id="rId_hyperlink_4010"/>
    <hyperlink ref="D4334" r:id="rId_hyperlink_4011"/>
    <hyperlink ref="D4335" r:id="rId_hyperlink_4012"/>
    <hyperlink ref="D4336" r:id="rId_hyperlink_4013"/>
    <hyperlink ref="D4337" r:id="rId_hyperlink_4014"/>
    <hyperlink ref="D4338" r:id="rId_hyperlink_4015"/>
    <hyperlink ref="D4339" r:id="rId_hyperlink_4016"/>
    <hyperlink ref="D4340" r:id="rId_hyperlink_4017"/>
    <hyperlink ref="D4341" r:id="rId_hyperlink_4018"/>
    <hyperlink ref="D4342" r:id="rId_hyperlink_4019"/>
    <hyperlink ref="D4344" r:id="rId_hyperlink_4020"/>
    <hyperlink ref="D4345" r:id="rId_hyperlink_4021"/>
    <hyperlink ref="D4346" r:id="rId_hyperlink_4022"/>
    <hyperlink ref="D4347" r:id="rId_hyperlink_4023"/>
    <hyperlink ref="D4348" r:id="rId_hyperlink_4024"/>
    <hyperlink ref="D4349" r:id="rId_hyperlink_4025"/>
    <hyperlink ref="D4350" r:id="rId_hyperlink_4026"/>
    <hyperlink ref="D4351" r:id="rId_hyperlink_4027"/>
    <hyperlink ref="D4352" r:id="rId_hyperlink_4028"/>
    <hyperlink ref="D4354" r:id="rId_hyperlink_4029"/>
    <hyperlink ref="D4355" r:id="rId_hyperlink_4030"/>
    <hyperlink ref="D4356" r:id="rId_hyperlink_4031"/>
    <hyperlink ref="D4357" r:id="rId_hyperlink_4032"/>
    <hyperlink ref="D4358" r:id="rId_hyperlink_4033"/>
    <hyperlink ref="D4359" r:id="rId_hyperlink_4034"/>
    <hyperlink ref="D4360" r:id="rId_hyperlink_4035"/>
    <hyperlink ref="D4361" r:id="rId_hyperlink_4036"/>
    <hyperlink ref="D4362" r:id="rId_hyperlink_4037"/>
    <hyperlink ref="D4363" r:id="rId_hyperlink_4038"/>
    <hyperlink ref="D4364" r:id="rId_hyperlink_4039"/>
    <hyperlink ref="D4365" r:id="rId_hyperlink_4040"/>
    <hyperlink ref="D4366" r:id="rId_hyperlink_4041"/>
    <hyperlink ref="D4367" r:id="rId_hyperlink_4042"/>
    <hyperlink ref="D4368" r:id="rId_hyperlink_4043"/>
    <hyperlink ref="D4369" r:id="rId_hyperlink_4044"/>
    <hyperlink ref="D4370" r:id="rId_hyperlink_4045"/>
    <hyperlink ref="D4371" r:id="rId_hyperlink_4046"/>
    <hyperlink ref="D4372" r:id="rId_hyperlink_4047"/>
    <hyperlink ref="D4373" r:id="rId_hyperlink_4048"/>
    <hyperlink ref="D4374" r:id="rId_hyperlink_4049"/>
    <hyperlink ref="D4375" r:id="rId_hyperlink_4050"/>
    <hyperlink ref="D4376" r:id="rId_hyperlink_4051"/>
    <hyperlink ref="D4377" r:id="rId_hyperlink_4052"/>
    <hyperlink ref="D4379" r:id="rId_hyperlink_4053"/>
    <hyperlink ref="D4380" r:id="rId_hyperlink_4054"/>
    <hyperlink ref="D4381" r:id="rId_hyperlink_4055"/>
    <hyperlink ref="D4382" r:id="rId_hyperlink_4056"/>
    <hyperlink ref="D4383" r:id="rId_hyperlink_4057"/>
    <hyperlink ref="D4384" r:id="rId_hyperlink_4058"/>
    <hyperlink ref="D4385" r:id="rId_hyperlink_4059"/>
    <hyperlink ref="D4386" r:id="rId_hyperlink_4060"/>
    <hyperlink ref="D4387" r:id="rId_hyperlink_4061"/>
    <hyperlink ref="D4388" r:id="rId_hyperlink_4062"/>
    <hyperlink ref="D4391" r:id="rId_hyperlink_4063"/>
    <hyperlink ref="D4392" r:id="rId_hyperlink_4064"/>
    <hyperlink ref="D4393" r:id="rId_hyperlink_4065"/>
    <hyperlink ref="D4394" r:id="rId_hyperlink_4066"/>
    <hyperlink ref="D4395" r:id="rId_hyperlink_4067"/>
    <hyperlink ref="D4396" r:id="rId_hyperlink_4068"/>
    <hyperlink ref="D4397" r:id="rId_hyperlink_4069"/>
    <hyperlink ref="D4398" r:id="rId_hyperlink_4070"/>
    <hyperlink ref="D4399" r:id="rId_hyperlink_4071"/>
    <hyperlink ref="D4400" r:id="rId_hyperlink_4072"/>
    <hyperlink ref="D4401" r:id="rId_hyperlink_4073"/>
    <hyperlink ref="D4402" r:id="rId_hyperlink_4074"/>
    <hyperlink ref="D4403" r:id="rId_hyperlink_4075"/>
    <hyperlink ref="D4404" r:id="rId_hyperlink_4076"/>
    <hyperlink ref="D4405" r:id="rId_hyperlink_4077"/>
    <hyperlink ref="D4406" r:id="rId_hyperlink_4078"/>
    <hyperlink ref="D4407" r:id="rId_hyperlink_4079"/>
    <hyperlink ref="D4408" r:id="rId_hyperlink_4080"/>
    <hyperlink ref="D4409" r:id="rId_hyperlink_4081"/>
    <hyperlink ref="D4410" r:id="rId_hyperlink_4082"/>
    <hyperlink ref="D4411" r:id="rId_hyperlink_4083"/>
    <hyperlink ref="D4412" r:id="rId_hyperlink_4084"/>
    <hyperlink ref="D4413" r:id="rId_hyperlink_4085"/>
    <hyperlink ref="D4415" r:id="rId_hyperlink_4086"/>
    <hyperlink ref="D4416" r:id="rId_hyperlink_4087"/>
    <hyperlink ref="D4417" r:id="rId_hyperlink_4088"/>
    <hyperlink ref="D4418" r:id="rId_hyperlink_4089"/>
    <hyperlink ref="D4419" r:id="rId_hyperlink_4090"/>
    <hyperlink ref="D4420" r:id="rId_hyperlink_4091"/>
    <hyperlink ref="D4421" r:id="rId_hyperlink_4092"/>
    <hyperlink ref="D4422" r:id="rId_hyperlink_4093"/>
    <hyperlink ref="D4423" r:id="rId_hyperlink_4094"/>
    <hyperlink ref="D4424" r:id="rId_hyperlink_4095"/>
    <hyperlink ref="D4425" r:id="rId_hyperlink_4096"/>
    <hyperlink ref="D4427" r:id="rId_hyperlink_4097"/>
    <hyperlink ref="D4428" r:id="rId_hyperlink_4098"/>
    <hyperlink ref="D4429" r:id="rId_hyperlink_4099"/>
    <hyperlink ref="D4430" r:id="rId_hyperlink_4100"/>
    <hyperlink ref="D4431" r:id="rId_hyperlink_4101"/>
    <hyperlink ref="D4432" r:id="rId_hyperlink_4102"/>
    <hyperlink ref="D4433" r:id="rId_hyperlink_4103"/>
    <hyperlink ref="D4434" r:id="rId_hyperlink_4104"/>
    <hyperlink ref="D4435" r:id="rId_hyperlink_4105"/>
    <hyperlink ref="D4436" r:id="rId_hyperlink_4106"/>
    <hyperlink ref="D4437" r:id="rId_hyperlink_4107"/>
    <hyperlink ref="D4438" r:id="rId_hyperlink_4108"/>
    <hyperlink ref="D4439" r:id="rId_hyperlink_4109"/>
    <hyperlink ref="D4440" r:id="rId_hyperlink_4110"/>
    <hyperlink ref="D4441" r:id="rId_hyperlink_4111"/>
    <hyperlink ref="D4442" r:id="rId_hyperlink_4112"/>
    <hyperlink ref="D4443" r:id="rId_hyperlink_4113"/>
    <hyperlink ref="D4444" r:id="rId_hyperlink_4114"/>
    <hyperlink ref="D4445" r:id="rId_hyperlink_4115"/>
    <hyperlink ref="D4446" r:id="rId_hyperlink_4116"/>
    <hyperlink ref="D4448" r:id="rId_hyperlink_4117"/>
    <hyperlink ref="D4449" r:id="rId_hyperlink_4118"/>
    <hyperlink ref="D4450" r:id="rId_hyperlink_4119"/>
    <hyperlink ref="D4451" r:id="rId_hyperlink_4120"/>
    <hyperlink ref="D4452" r:id="rId_hyperlink_4121"/>
    <hyperlink ref="D4453" r:id="rId_hyperlink_4122"/>
    <hyperlink ref="D4456" r:id="rId_hyperlink_4123"/>
    <hyperlink ref="D4457" r:id="rId_hyperlink_4124"/>
    <hyperlink ref="D4458" r:id="rId_hyperlink_4125"/>
    <hyperlink ref="D4459" r:id="rId_hyperlink_4126"/>
    <hyperlink ref="D4460" r:id="rId_hyperlink_4127"/>
    <hyperlink ref="D4461" r:id="rId_hyperlink_4128"/>
    <hyperlink ref="D4462" r:id="rId_hyperlink_4129"/>
    <hyperlink ref="D4463" r:id="rId_hyperlink_4130"/>
    <hyperlink ref="D4464" r:id="rId_hyperlink_4131"/>
    <hyperlink ref="D4466" r:id="rId_hyperlink_4132"/>
    <hyperlink ref="D4467" r:id="rId_hyperlink_4133"/>
    <hyperlink ref="D4468" r:id="rId_hyperlink_4134"/>
    <hyperlink ref="D4472" r:id="rId_hyperlink_4135"/>
    <hyperlink ref="D4474" r:id="rId_hyperlink_4136"/>
    <hyperlink ref="D4475" r:id="rId_hyperlink_4137"/>
    <hyperlink ref="D4476" r:id="rId_hyperlink_4138"/>
    <hyperlink ref="D4477" r:id="rId_hyperlink_4139"/>
    <hyperlink ref="D4478" r:id="rId_hyperlink_4140"/>
    <hyperlink ref="D4479" r:id="rId_hyperlink_4141"/>
    <hyperlink ref="D4480" r:id="rId_hyperlink_4142"/>
    <hyperlink ref="D4481" r:id="rId_hyperlink_4143"/>
    <hyperlink ref="D4482" r:id="rId_hyperlink_4144"/>
    <hyperlink ref="D4483" r:id="rId_hyperlink_4145"/>
    <hyperlink ref="D4484" r:id="rId_hyperlink_4146"/>
    <hyperlink ref="D4485" r:id="rId_hyperlink_4147"/>
    <hyperlink ref="D4486" r:id="rId_hyperlink_4148"/>
    <hyperlink ref="D4487" r:id="rId_hyperlink_4149"/>
    <hyperlink ref="D4488" r:id="rId_hyperlink_4150"/>
    <hyperlink ref="D4489" r:id="rId_hyperlink_4151"/>
    <hyperlink ref="D4490" r:id="rId_hyperlink_4152"/>
    <hyperlink ref="D4491" r:id="rId_hyperlink_4153"/>
    <hyperlink ref="D4492" r:id="rId_hyperlink_4154"/>
    <hyperlink ref="D4493" r:id="rId_hyperlink_4155"/>
    <hyperlink ref="D4494" r:id="rId_hyperlink_4156"/>
    <hyperlink ref="D4495" r:id="rId_hyperlink_4157"/>
    <hyperlink ref="D4496" r:id="rId_hyperlink_4158"/>
    <hyperlink ref="D4497" r:id="rId_hyperlink_4159"/>
    <hyperlink ref="D4498" r:id="rId_hyperlink_4160"/>
    <hyperlink ref="D4499" r:id="rId_hyperlink_4161"/>
    <hyperlink ref="D4500" r:id="rId_hyperlink_4162"/>
    <hyperlink ref="D4501" r:id="rId_hyperlink_4163"/>
    <hyperlink ref="D4502" r:id="rId_hyperlink_4164"/>
    <hyperlink ref="D4503" r:id="rId_hyperlink_4165"/>
    <hyperlink ref="D4504" r:id="rId_hyperlink_4166"/>
    <hyperlink ref="D4505" r:id="rId_hyperlink_4167"/>
    <hyperlink ref="D4506" r:id="rId_hyperlink_4168"/>
    <hyperlink ref="D4507" r:id="rId_hyperlink_4169"/>
    <hyperlink ref="D4508" r:id="rId_hyperlink_4170"/>
    <hyperlink ref="D4509" r:id="rId_hyperlink_4171"/>
    <hyperlink ref="D4510" r:id="rId_hyperlink_4172"/>
    <hyperlink ref="D4511" r:id="rId_hyperlink_4173"/>
    <hyperlink ref="D4512" r:id="rId_hyperlink_4174"/>
    <hyperlink ref="D4513" r:id="rId_hyperlink_4175"/>
    <hyperlink ref="D4515" r:id="rId_hyperlink_4176"/>
    <hyperlink ref="D4516" r:id="rId_hyperlink_4177"/>
    <hyperlink ref="D4519" r:id="rId_hyperlink_4178"/>
    <hyperlink ref="D4520" r:id="rId_hyperlink_4179"/>
    <hyperlink ref="D4521" r:id="rId_hyperlink_4180"/>
    <hyperlink ref="D4522" r:id="rId_hyperlink_4181"/>
    <hyperlink ref="D4523" r:id="rId_hyperlink_4182"/>
    <hyperlink ref="D4524" r:id="rId_hyperlink_4183"/>
    <hyperlink ref="D4525" r:id="rId_hyperlink_4184"/>
    <hyperlink ref="D4526" r:id="rId_hyperlink_4185"/>
    <hyperlink ref="D4527" r:id="rId_hyperlink_4186"/>
    <hyperlink ref="D4528" r:id="rId_hyperlink_4187"/>
    <hyperlink ref="D4529" r:id="rId_hyperlink_4188"/>
    <hyperlink ref="D4530" r:id="rId_hyperlink_4189"/>
    <hyperlink ref="D4531" r:id="rId_hyperlink_4190"/>
    <hyperlink ref="D4532" r:id="rId_hyperlink_4191"/>
    <hyperlink ref="D4533" r:id="rId_hyperlink_4192"/>
    <hyperlink ref="D4534" r:id="rId_hyperlink_4193"/>
    <hyperlink ref="D4536" r:id="rId_hyperlink_4194"/>
    <hyperlink ref="D4537" r:id="rId_hyperlink_4195"/>
    <hyperlink ref="D4538" r:id="rId_hyperlink_4196"/>
    <hyperlink ref="D4539" r:id="rId_hyperlink_4197"/>
    <hyperlink ref="D4540" r:id="rId_hyperlink_4198"/>
    <hyperlink ref="D4541" r:id="rId_hyperlink_4199"/>
    <hyperlink ref="D4542" r:id="rId_hyperlink_4200"/>
    <hyperlink ref="D4543" r:id="rId_hyperlink_4201"/>
    <hyperlink ref="D4544" r:id="rId_hyperlink_4202"/>
    <hyperlink ref="D4545" r:id="rId_hyperlink_4203"/>
    <hyperlink ref="D4546" r:id="rId_hyperlink_4204"/>
    <hyperlink ref="D4547" r:id="rId_hyperlink_4205"/>
    <hyperlink ref="D4548" r:id="rId_hyperlink_4206"/>
    <hyperlink ref="D4549" r:id="rId_hyperlink_4207"/>
    <hyperlink ref="D4550" r:id="rId_hyperlink_4208"/>
    <hyperlink ref="D4552" r:id="rId_hyperlink_4209"/>
    <hyperlink ref="D4553" r:id="rId_hyperlink_4210"/>
    <hyperlink ref="D4554" r:id="rId_hyperlink_4211"/>
    <hyperlink ref="D4555" r:id="rId_hyperlink_4212"/>
    <hyperlink ref="D4556" r:id="rId_hyperlink_4213"/>
    <hyperlink ref="D4557" r:id="rId_hyperlink_4214"/>
    <hyperlink ref="D4558" r:id="rId_hyperlink_4215"/>
    <hyperlink ref="D4559" r:id="rId_hyperlink_4216"/>
    <hyperlink ref="D4560" r:id="rId_hyperlink_4217"/>
    <hyperlink ref="D4561" r:id="rId_hyperlink_4218"/>
    <hyperlink ref="D4562" r:id="rId_hyperlink_4219"/>
    <hyperlink ref="D4563" r:id="rId_hyperlink_4220"/>
    <hyperlink ref="D4564" r:id="rId_hyperlink_4221"/>
    <hyperlink ref="D4565" r:id="rId_hyperlink_4222"/>
    <hyperlink ref="D4566" r:id="rId_hyperlink_4223"/>
    <hyperlink ref="D4568" r:id="rId_hyperlink_4224"/>
    <hyperlink ref="D4569" r:id="rId_hyperlink_4225"/>
    <hyperlink ref="D4570" r:id="rId_hyperlink_4226"/>
    <hyperlink ref="D4571" r:id="rId_hyperlink_4227"/>
    <hyperlink ref="D4572" r:id="rId_hyperlink_4228"/>
    <hyperlink ref="D4573" r:id="rId_hyperlink_4229"/>
    <hyperlink ref="D4574" r:id="rId_hyperlink_4230"/>
    <hyperlink ref="D4575" r:id="rId_hyperlink_4231"/>
    <hyperlink ref="D4576" r:id="rId_hyperlink_4232"/>
    <hyperlink ref="D4577" r:id="rId_hyperlink_4233"/>
    <hyperlink ref="D4578" r:id="rId_hyperlink_4234"/>
    <hyperlink ref="D4579" r:id="rId_hyperlink_4235"/>
    <hyperlink ref="D4580" r:id="rId_hyperlink_4236"/>
    <hyperlink ref="D4581" r:id="rId_hyperlink_4237"/>
    <hyperlink ref="D4582" r:id="rId_hyperlink_4238"/>
    <hyperlink ref="D4583" r:id="rId_hyperlink_4239"/>
    <hyperlink ref="D4584" r:id="rId_hyperlink_4240"/>
    <hyperlink ref="D4585" r:id="rId_hyperlink_4241"/>
    <hyperlink ref="D4586" r:id="rId_hyperlink_4242"/>
    <hyperlink ref="D4587" r:id="rId_hyperlink_4243"/>
    <hyperlink ref="D4588" r:id="rId_hyperlink_4244"/>
    <hyperlink ref="D4589" r:id="rId_hyperlink_4245"/>
    <hyperlink ref="D4590" r:id="rId_hyperlink_4246"/>
    <hyperlink ref="D4591" r:id="rId_hyperlink_4247"/>
    <hyperlink ref="D4592" r:id="rId_hyperlink_4248"/>
    <hyperlink ref="D4593" r:id="rId_hyperlink_4249"/>
    <hyperlink ref="D4594" r:id="rId_hyperlink_4250"/>
    <hyperlink ref="D4595" r:id="rId_hyperlink_4251"/>
    <hyperlink ref="D4596" r:id="rId_hyperlink_4252"/>
    <hyperlink ref="D4597" r:id="rId_hyperlink_4253"/>
    <hyperlink ref="D4600" r:id="rId_hyperlink_4254"/>
    <hyperlink ref="D4601" r:id="rId_hyperlink_4255"/>
    <hyperlink ref="D4602" r:id="rId_hyperlink_4256"/>
    <hyperlink ref="D4603" r:id="rId_hyperlink_4257"/>
    <hyperlink ref="D4604" r:id="rId_hyperlink_4258"/>
    <hyperlink ref="D4605" r:id="rId_hyperlink_4259"/>
    <hyperlink ref="D4606" r:id="rId_hyperlink_4260"/>
    <hyperlink ref="D4607" r:id="rId_hyperlink_4261"/>
    <hyperlink ref="D4608" r:id="rId_hyperlink_4262"/>
    <hyperlink ref="D4609" r:id="rId_hyperlink_4263"/>
    <hyperlink ref="D4610" r:id="rId_hyperlink_4264"/>
    <hyperlink ref="D4611" r:id="rId_hyperlink_4265"/>
    <hyperlink ref="D4612" r:id="rId_hyperlink_4266"/>
    <hyperlink ref="D4613" r:id="rId_hyperlink_4267"/>
    <hyperlink ref="D4614" r:id="rId_hyperlink_4268"/>
    <hyperlink ref="D4615" r:id="rId_hyperlink_4269"/>
    <hyperlink ref="D4616" r:id="rId_hyperlink_4270"/>
    <hyperlink ref="D4617" r:id="rId_hyperlink_4271"/>
    <hyperlink ref="D4618" r:id="rId_hyperlink_4272"/>
    <hyperlink ref="D4620" r:id="rId_hyperlink_4273"/>
    <hyperlink ref="D4621" r:id="rId_hyperlink_4274"/>
    <hyperlink ref="D4622" r:id="rId_hyperlink_4275"/>
    <hyperlink ref="D4623" r:id="rId_hyperlink_4276"/>
    <hyperlink ref="D4624" r:id="rId_hyperlink_4277"/>
    <hyperlink ref="D4625" r:id="rId_hyperlink_4278"/>
    <hyperlink ref="D4626" r:id="rId_hyperlink_4279"/>
    <hyperlink ref="D4627" r:id="rId_hyperlink_4280"/>
    <hyperlink ref="D4628" r:id="rId_hyperlink_4281"/>
    <hyperlink ref="D4629" r:id="rId_hyperlink_4282"/>
    <hyperlink ref="D4630" r:id="rId_hyperlink_4283"/>
    <hyperlink ref="D4631" r:id="rId_hyperlink_4284"/>
    <hyperlink ref="D4632" r:id="rId_hyperlink_4285"/>
    <hyperlink ref="D4633" r:id="rId_hyperlink_4286"/>
    <hyperlink ref="D4634" r:id="rId_hyperlink_4287"/>
    <hyperlink ref="D4635" r:id="rId_hyperlink_4288"/>
    <hyperlink ref="D4636" r:id="rId_hyperlink_4289"/>
    <hyperlink ref="D4637" r:id="rId_hyperlink_4290"/>
    <hyperlink ref="D4638" r:id="rId_hyperlink_4291"/>
    <hyperlink ref="D4639" r:id="rId_hyperlink_4292"/>
    <hyperlink ref="D4640" r:id="rId_hyperlink_4293"/>
    <hyperlink ref="D4641" r:id="rId_hyperlink_4294"/>
    <hyperlink ref="D4643" r:id="rId_hyperlink_4295"/>
    <hyperlink ref="D4644" r:id="rId_hyperlink_4296"/>
    <hyperlink ref="D4645" r:id="rId_hyperlink_4297"/>
    <hyperlink ref="D4646" r:id="rId_hyperlink_4298"/>
    <hyperlink ref="D4647" r:id="rId_hyperlink_4299"/>
    <hyperlink ref="D4648" r:id="rId_hyperlink_4300"/>
    <hyperlink ref="D4651" r:id="rId_hyperlink_4301"/>
    <hyperlink ref="D4652" r:id="rId_hyperlink_4302"/>
    <hyperlink ref="D4653" r:id="rId_hyperlink_4303"/>
    <hyperlink ref="D4654" r:id="rId_hyperlink_4304"/>
    <hyperlink ref="D4655" r:id="rId_hyperlink_4305"/>
    <hyperlink ref="D4656" r:id="rId_hyperlink_4306"/>
    <hyperlink ref="D4657" r:id="rId_hyperlink_4307"/>
    <hyperlink ref="D4658" r:id="rId_hyperlink_4308"/>
    <hyperlink ref="D4659" r:id="rId_hyperlink_4309"/>
    <hyperlink ref="D4660" r:id="rId_hyperlink_4310"/>
    <hyperlink ref="D4661" r:id="rId_hyperlink_4311"/>
    <hyperlink ref="D4662" r:id="rId_hyperlink_4312"/>
    <hyperlink ref="D4663" r:id="rId_hyperlink_4313"/>
    <hyperlink ref="D4664" r:id="rId_hyperlink_4314"/>
    <hyperlink ref="D4665" r:id="rId_hyperlink_4315"/>
    <hyperlink ref="D4666" r:id="rId_hyperlink_4316"/>
    <hyperlink ref="D4667" r:id="rId_hyperlink_4317"/>
    <hyperlink ref="D4668" r:id="rId_hyperlink_4318"/>
    <hyperlink ref="D4669" r:id="rId_hyperlink_4319"/>
    <hyperlink ref="D4670" r:id="rId_hyperlink_4320"/>
    <hyperlink ref="D4671" r:id="rId_hyperlink_4321"/>
    <hyperlink ref="D4672" r:id="rId_hyperlink_4322"/>
    <hyperlink ref="D4673" r:id="rId_hyperlink_4323"/>
    <hyperlink ref="D4674" r:id="rId_hyperlink_4324"/>
    <hyperlink ref="D4675" r:id="rId_hyperlink_4325"/>
    <hyperlink ref="D4676" r:id="rId_hyperlink_4326"/>
    <hyperlink ref="D4677" r:id="rId_hyperlink_4327"/>
    <hyperlink ref="D4678" r:id="rId_hyperlink_4328"/>
    <hyperlink ref="D4679" r:id="rId_hyperlink_4329"/>
    <hyperlink ref="D4680" r:id="rId_hyperlink_4330"/>
    <hyperlink ref="D4682" r:id="rId_hyperlink_4331"/>
    <hyperlink ref="D4683" r:id="rId_hyperlink_4332"/>
    <hyperlink ref="D4684" r:id="rId_hyperlink_4333"/>
    <hyperlink ref="D4685" r:id="rId_hyperlink_4334"/>
    <hyperlink ref="D4686" r:id="rId_hyperlink_4335"/>
    <hyperlink ref="D4687" r:id="rId_hyperlink_4336"/>
    <hyperlink ref="D4688" r:id="rId_hyperlink_4337"/>
    <hyperlink ref="D4689" r:id="rId_hyperlink_4338"/>
    <hyperlink ref="D4690" r:id="rId_hyperlink_4339"/>
    <hyperlink ref="D4691" r:id="rId_hyperlink_4340"/>
    <hyperlink ref="D4692" r:id="rId_hyperlink_4341"/>
    <hyperlink ref="D4693" r:id="rId_hyperlink_4342"/>
    <hyperlink ref="D4694" r:id="rId_hyperlink_4343"/>
    <hyperlink ref="D4695" r:id="rId_hyperlink_4344"/>
    <hyperlink ref="D4696" r:id="rId_hyperlink_4345"/>
    <hyperlink ref="D4697" r:id="rId_hyperlink_4346"/>
    <hyperlink ref="D4698" r:id="rId_hyperlink_4347"/>
    <hyperlink ref="D4699" r:id="rId_hyperlink_4348"/>
    <hyperlink ref="D4700" r:id="rId_hyperlink_4349"/>
    <hyperlink ref="D4701" r:id="rId_hyperlink_4350"/>
    <hyperlink ref="D4702" r:id="rId_hyperlink_4351"/>
    <hyperlink ref="D4703" r:id="rId_hyperlink_4352"/>
    <hyperlink ref="D4704" r:id="rId_hyperlink_4353"/>
    <hyperlink ref="D4706" r:id="rId_hyperlink_4354"/>
    <hyperlink ref="D4707" r:id="rId_hyperlink_4355"/>
    <hyperlink ref="D4708" r:id="rId_hyperlink_4356"/>
    <hyperlink ref="D4710" r:id="rId_hyperlink_4357"/>
    <hyperlink ref="D4711" r:id="rId_hyperlink_4358"/>
    <hyperlink ref="D4712" r:id="rId_hyperlink_4359"/>
    <hyperlink ref="D4713" r:id="rId_hyperlink_4360"/>
    <hyperlink ref="D4714" r:id="rId_hyperlink_4361"/>
    <hyperlink ref="D4715" r:id="rId_hyperlink_4362"/>
    <hyperlink ref="D4716" r:id="rId_hyperlink_4363"/>
    <hyperlink ref="D4717" r:id="rId_hyperlink_4364"/>
    <hyperlink ref="D4718" r:id="rId_hyperlink_4365"/>
    <hyperlink ref="D4719" r:id="rId_hyperlink_4366"/>
    <hyperlink ref="D4720" r:id="rId_hyperlink_4367"/>
    <hyperlink ref="D4721" r:id="rId_hyperlink_4368"/>
    <hyperlink ref="D4722" r:id="rId_hyperlink_4369"/>
    <hyperlink ref="D4726" r:id="rId_hyperlink_4370"/>
    <hyperlink ref="D4727" r:id="rId_hyperlink_4371"/>
    <hyperlink ref="D4728" r:id="rId_hyperlink_4372"/>
    <hyperlink ref="D4729" r:id="rId_hyperlink_4373"/>
    <hyperlink ref="D4730" r:id="rId_hyperlink_4374"/>
    <hyperlink ref="D4731" r:id="rId_hyperlink_4375"/>
    <hyperlink ref="D4732" r:id="rId_hyperlink_4376"/>
    <hyperlink ref="D4733" r:id="rId_hyperlink_4377"/>
    <hyperlink ref="D4734" r:id="rId_hyperlink_4378"/>
    <hyperlink ref="D4735" r:id="rId_hyperlink_4379"/>
    <hyperlink ref="D4736" r:id="rId_hyperlink_4380"/>
    <hyperlink ref="D4737" r:id="rId_hyperlink_4381"/>
    <hyperlink ref="D4738" r:id="rId_hyperlink_4382"/>
    <hyperlink ref="D4739" r:id="rId_hyperlink_4383"/>
    <hyperlink ref="D4740" r:id="rId_hyperlink_4384"/>
    <hyperlink ref="D4741" r:id="rId_hyperlink_4385"/>
    <hyperlink ref="D4742" r:id="rId_hyperlink_4386"/>
    <hyperlink ref="D4743" r:id="rId_hyperlink_4387"/>
    <hyperlink ref="D4745" r:id="rId_hyperlink_4388"/>
    <hyperlink ref="D4746" r:id="rId_hyperlink_4389"/>
    <hyperlink ref="D4747" r:id="rId_hyperlink_4390"/>
    <hyperlink ref="D4748" r:id="rId_hyperlink_4391"/>
    <hyperlink ref="D4749" r:id="rId_hyperlink_4392"/>
    <hyperlink ref="D4750" r:id="rId_hyperlink_4393"/>
    <hyperlink ref="D4751" r:id="rId_hyperlink_4394"/>
    <hyperlink ref="D4752" r:id="rId_hyperlink_4395"/>
    <hyperlink ref="D4753" r:id="rId_hyperlink_4396"/>
    <hyperlink ref="D4754" r:id="rId_hyperlink_4397"/>
    <hyperlink ref="D4755" r:id="rId_hyperlink_4398"/>
    <hyperlink ref="D4756" r:id="rId_hyperlink_4399"/>
    <hyperlink ref="D4757" r:id="rId_hyperlink_4400"/>
    <hyperlink ref="D4758" r:id="rId_hyperlink_4401"/>
    <hyperlink ref="D4759" r:id="rId_hyperlink_4402"/>
    <hyperlink ref="D4760" r:id="rId_hyperlink_4403"/>
    <hyperlink ref="D4761" r:id="rId_hyperlink_4404"/>
    <hyperlink ref="D4762" r:id="rId_hyperlink_4405"/>
    <hyperlink ref="D4764" r:id="rId_hyperlink_4406"/>
    <hyperlink ref="D4765" r:id="rId_hyperlink_4407"/>
    <hyperlink ref="D4766" r:id="rId_hyperlink_4408"/>
    <hyperlink ref="D4767" r:id="rId_hyperlink_4409"/>
    <hyperlink ref="D4768" r:id="rId_hyperlink_4410"/>
    <hyperlink ref="D4769" r:id="rId_hyperlink_4411"/>
    <hyperlink ref="D4771" r:id="rId_hyperlink_4412"/>
    <hyperlink ref="D4772" r:id="rId_hyperlink_4413"/>
    <hyperlink ref="D4773" r:id="rId_hyperlink_4414"/>
    <hyperlink ref="D4774" r:id="rId_hyperlink_4415"/>
    <hyperlink ref="D4775" r:id="rId_hyperlink_4416"/>
    <hyperlink ref="D4776" r:id="rId_hyperlink_4417"/>
    <hyperlink ref="D4777" r:id="rId_hyperlink_4418"/>
    <hyperlink ref="D4778" r:id="rId_hyperlink_4419"/>
    <hyperlink ref="D4779" r:id="rId_hyperlink_4420"/>
    <hyperlink ref="D4780" r:id="rId_hyperlink_4421"/>
    <hyperlink ref="D4781" r:id="rId_hyperlink_4422"/>
    <hyperlink ref="D4782" r:id="rId_hyperlink_4423"/>
    <hyperlink ref="D4783" r:id="rId_hyperlink_4424"/>
    <hyperlink ref="D4785" r:id="rId_hyperlink_4425"/>
    <hyperlink ref="D4786" r:id="rId_hyperlink_4426"/>
    <hyperlink ref="D4787" r:id="rId_hyperlink_4427"/>
    <hyperlink ref="D4788" r:id="rId_hyperlink_4428"/>
    <hyperlink ref="D4789" r:id="rId_hyperlink_4429"/>
    <hyperlink ref="D4790" r:id="rId_hyperlink_4430"/>
    <hyperlink ref="D4791" r:id="rId_hyperlink_4431"/>
    <hyperlink ref="D4792" r:id="rId_hyperlink_4432"/>
    <hyperlink ref="D4793" r:id="rId_hyperlink_4433"/>
    <hyperlink ref="D4794" r:id="rId_hyperlink_4434"/>
    <hyperlink ref="D4795" r:id="rId_hyperlink_4435"/>
    <hyperlink ref="D4796" r:id="rId_hyperlink_4436"/>
    <hyperlink ref="D4797" r:id="rId_hyperlink_4437"/>
    <hyperlink ref="D4798" r:id="rId_hyperlink_4438"/>
    <hyperlink ref="D4799" r:id="rId_hyperlink_4439"/>
    <hyperlink ref="D4800" r:id="rId_hyperlink_4440"/>
    <hyperlink ref="D4801" r:id="rId_hyperlink_4441"/>
    <hyperlink ref="D4802" r:id="rId_hyperlink_4442"/>
    <hyperlink ref="D4803" r:id="rId_hyperlink_4443"/>
    <hyperlink ref="D4804" r:id="rId_hyperlink_4444"/>
    <hyperlink ref="D4805" r:id="rId_hyperlink_4445"/>
    <hyperlink ref="D4806" r:id="rId_hyperlink_4446"/>
    <hyperlink ref="D4807" r:id="rId_hyperlink_4447"/>
    <hyperlink ref="D4808" r:id="rId_hyperlink_4448"/>
    <hyperlink ref="D4809" r:id="rId_hyperlink_4449"/>
    <hyperlink ref="D4810" r:id="rId_hyperlink_4450"/>
    <hyperlink ref="D4811" r:id="rId_hyperlink_4451"/>
    <hyperlink ref="D4812" r:id="rId_hyperlink_4452"/>
    <hyperlink ref="D4813" r:id="rId_hyperlink_4453"/>
    <hyperlink ref="D4814" r:id="rId_hyperlink_4454"/>
    <hyperlink ref="D4815" r:id="rId_hyperlink_4455"/>
    <hyperlink ref="D4816" r:id="rId_hyperlink_4456"/>
    <hyperlink ref="D4817" r:id="rId_hyperlink_4457"/>
    <hyperlink ref="D4818" r:id="rId_hyperlink_4458"/>
    <hyperlink ref="D4819" r:id="rId_hyperlink_4459"/>
    <hyperlink ref="D4820" r:id="rId_hyperlink_4460"/>
    <hyperlink ref="D4821" r:id="rId_hyperlink_4461"/>
    <hyperlink ref="D4822" r:id="rId_hyperlink_4462"/>
    <hyperlink ref="D4823" r:id="rId_hyperlink_4463"/>
    <hyperlink ref="D4824" r:id="rId_hyperlink_4464"/>
    <hyperlink ref="D4825" r:id="rId_hyperlink_4465"/>
    <hyperlink ref="D4826" r:id="rId_hyperlink_4466"/>
    <hyperlink ref="D4827" r:id="rId_hyperlink_4467"/>
    <hyperlink ref="D4828" r:id="rId_hyperlink_4468"/>
    <hyperlink ref="D4831" r:id="rId_hyperlink_4469"/>
    <hyperlink ref="D4832" r:id="rId_hyperlink_4470"/>
    <hyperlink ref="D4833" r:id="rId_hyperlink_4471"/>
    <hyperlink ref="D4834" r:id="rId_hyperlink_4472"/>
    <hyperlink ref="D4835" r:id="rId_hyperlink_4473"/>
    <hyperlink ref="D4836" r:id="rId_hyperlink_4474"/>
    <hyperlink ref="D4837" r:id="rId_hyperlink_4475"/>
    <hyperlink ref="D4838" r:id="rId_hyperlink_4476"/>
    <hyperlink ref="D4839" r:id="rId_hyperlink_4477"/>
    <hyperlink ref="D4840" r:id="rId_hyperlink_4478"/>
    <hyperlink ref="D4841" r:id="rId_hyperlink_4479"/>
    <hyperlink ref="D4843" r:id="rId_hyperlink_4480"/>
    <hyperlink ref="D4844" r:id="rId_hyperlink_4481"/>
    <hyperlink ref="D4845" r:id="rId_hyperlink_4482"/>
    <hyperlink ref="D4846" r:id="rId_hyperlink_4483"/>
    <hyperlink ref="D4847" r:id="rId_hyperlink_4484"/>
    <hyperlink ref="D4848" r:id="rId_hyperlink_4485"/>
    <hyperlink ref="D4849" r:id="rId_hyperlink_4486"/>
    <hyperlink ref="D4850" r:id="rId_hyperlink_4487"/>
    <hyperlink ref="D4851" r:id="rId_hyperlink_4488"/>
    <hyperlink ref="D4852" r:id="rId_hyperlink_4489"/>
    <hyperlink ref="D4853" r:id="rId_hyperlink_4490"/>
    <hyperlink ref="D4854" r:id="rId_hyperlink_4491"/>
    <hyperlink ref="D4855" r:id="rId_hyperlink_4492"/>
    <hyperlink ref="D4856" r:id="rId_hyperlink_4493"/>
    <hyperlink ref="D4857" r:id="rId_hyperlink_4494"/>
    <hyperlink ref="D4858" r:id="rId_hyperlink_4495"/>
    <hyperlink ref="D4859" r:id="rId_hyperlink_4496"/>
    <hyperlink ref="D4860" r:id="rId_hyperlink_4497"/>
    <hyperlink ref="D4861" r:id="rId_hyperlink_4498"/>
    <hyperlink ref="D4862" r:id="rId_hyperlink_4499"/>
    <hyperlink ref="D4863" r:id="rId_hyperlink_4500"/>
    <hyperlink ref="D4864" r:id="rId_hyperlink_4501"/>
    <hyperlink ref="D4865" r:id="rId_hyperlink_4502"/>
    <hyperlink ref="D4866" r:id="rId_hyperlink_4503"/>
    <hyperlink ref="D4867" r:id="rId_hyperlink_4504"/>
    <hyperlink ref="D4868" r:id="rId_hyperlink_4505"/>
    <hyperlink ref="D4869" r:id="rId_hyperlink_4506"/>
    <hyperlink ref="D4870" r:id="rId_hyperlink_4507"/>
    <hyperlink ref="D4871" r:id="rId_hyperlink_4508"/>
    <hyperlink ref="D4872" r:id="rId_hyperlink_4509"/>
    <hyperlink ref="D4873" r:id="rId_hyperlink_4510"/>
    <hyperlink ref="D4874" r:id="rId_hyperlink_4511"/>
    <hyperlink ref="D4875" r:id="rId_hyperlink_4512"/>
    <hyperlink ref="D4876" r:id="rId_hyperlink_4513"/>
    <hyperlink ref="D4877" r:id="rId_hyperlink_4514"/>
    <hyperlink ref="D4878" r:id="rId_hyperlink_4515"/>
    <hyperlink ref="D4879" r:id="rId_hyperlink_4516"/>
    <hyperlink ref="D4880" r:id="rId_hyperlink_4517"/>
    <hyperlink ref="D4881" r:id="rId_hyperlink_4518"/>
    <hyperlink ref="D4882" r:id="rId_hyperlink_4519"/>
    <hyperlink ref="D4883" r:id="rId_hyperlink_4520"/>
    <hyperlink ref="D4884" r:id="rId_hyperlink_4521"/>
    <hyperlink ref="D4885" r:id="rId_hyperlink_4522"/>
    <hyperlink ref="D4886" r:id="rId_hyperlink_4523"/>
    <hyperlink ref="D4887" r:id="rId_hyperlink_4524"/>
    <hyperlink ref="D4888" r:id="rId_hyperlink_4525"/>
    <hyperlink ref="D4889" r:id="rId_hyperlink_4526"/>
    <hyperlink ref="D4890" r:id="rId_hyperlink_4527"/>
    <hyperlink ref="D4891" r:id="rId_hyperlink_4528"/>
    <hyperlink ref="D4892" r:id="rId_hyperlink_4529"/>
    <hyperlink ref="D4893" r:id="rId_hyperlink_4530"/>
    <hyperlink ref="D4894" r:id="rId_hyperlink_4531"/>
    <hyperlink ref="D4895" r:id="rId_hyperlink_4532"/>
    <hyperlink ref="D4896" r:id="rId_hyperlink_4533"/>
    <hyperlink ref="D4897" r:id="rId_hyperlink_4534"/>
    <hyperlink ref="D4899" r:id="rId_hyperlink_4535"/>
    <hyperlink ref="D4900" r:id="rId_hyperlink_4536"/>
    <hyperlink ref="D4901" r:id="rId_hyperlink_4537"/>
    <hyperlink ref="D4902" r:id="rId_hyperlink_4538"/>
    <hyperlink ref="D4903" r:id="rId_hyperlink_4539"/>
    <hyperlink ref="D4904" r:id="rId_hyperlink_4540"/>
    <hyperlink ref="D4906" r:id="rId_hyperlink_4541"/>
    <hyperlink ref="D4908" r:id="rId_hyperlink_4542"/>
    <hyperlink ref="D4909" r:id="rId_hyperlink_4543"/>
    <hyperlink ref="D4910" r:id="rId_hyperlink_4544"/>
    <hyperlink ref="D4911" r:id="rId_hyperlink_4545"/>
    <hyperlink ref="D4912" r:id="rId_hyperlink_4546"/>
    <hyperlink ref="D4913" r:id="rId_hyperlink_4547"/>
    <hyperlink ref="D4915" r:id="rId_hyperlink_4548"/>
    <hyperlink ref="D4916" r:id="rId_hyperlink_4549"/>
    <hyperlink ref="D4917" r:id="rId_hyperlink_4550"/>
    <hyperlink ref="D4918" r:id="rId_hyperlink_4551"/>
    <hyperlink ref="D4919" r:id="rId_hyperlink_4552"/>
    <hyperlink ref="D4920" r:id="rId_hyperlink_4553"/>
    <hyperlink ref="D4921" r:id="rId_hyperlink_4554"/>
    <hyperlink ref="D4922" r:id="rId_hyperlink_4555"/>
    <hyperlink ref="D4923" r:id="rId_hyperlink_4556"/>
    <hyperlink ref="D4924" r:id="rId_hyperlink_4557"/>
    <hyperlink ref="D4925" r:id="rId_hyperlink_4558"/>
    <hyperlink ref="D4926" r:id="rId_hyperlink_4559"/>
    <hyperlink ref="D4927" r:id="rId_hyperlink_4560"/>
    <hyperlink ref="D4929" r:id="rId_hyperlink_4561"/>
    <hyperlink ref="D4930" r:id="rId_hyperlink_4562"/>
    <hyperlink ref="D4931" r:id="rId_hyperlink_4563"/>
    <hyperlink ref="D4932" r:id="rId_hyperlink_4564"/>
    <hyperlink ref="D4934" r:id="rId_hyperlink_4565"/>
    <hyperlink ref="D4935" r:id="rId_hyperlink_4566"/>
    <hyperlink ref="D4936" r:id="rId_hyperlink_4567"/>
    <hyperlink ref="D4937" r:id="rId_hyperlink_4568"/>
    <hyperlink ref="D4938" r:id="rId_hyperlink_4569"/>
    <hyperlink ref="D4939" r:id="rId_hyperlink_4570"/>
    <hyperlink ref="D4940" r:id="rId_hyperlink_4571"/>
    <hyperlink ref="D4941" r:id="rId_hyperlink_4572"/>
    <hyperlink ref="D4942" r:id="rId_hyperlink_4573"/>
    <hyperlink ref="D4944" r:id="rId_hyperlink_4574"/>
    <hyperlink ref="D4945" r:id="rId_hyperlink_4575"/>
    <hyperlink ref="D4947" r:id="rId_hyperlink_4576"/>
    <hyperlink ref="D4948" r:id="rId_hyperlink_4577"/>
    <hyperlink ref="D4949" r:id="rId_hyperlink_4578"/>
    <hyperlink ref="D4950" r:id="rId_hyperlink_4579"/>
    <hyperlink ref="D4953" r:id="rId_hyperlink_4580"/>
    <hyperlink ref="D4954" r:id="rId_hyperlink_4581"/>
    <hyperlink ref="D4955" r:id="rId_hyperlink_4582"/>
    <hyperlink ref="D4956" r:id="rId_hyperlink_4583"/>
    <hyperlink ref="D4957" r:id="rId_hyperlink_4584"/>
    <hyperlink ref="D4958" r:id="rId_hyperlink_4585"/>
    <hyperlink ref="D4959" r:id="rId_hyperlink_4586"/>
    <hyperlink ref="D4960" r:id="rId_hyperlink_4587"/>
    <hyperlink ref="D4961" r:id="rId_hyperlink_4588"/>
    <hyperlink ref="D4962" r:id="rId_hyperlink_4589"/>
    <hyperlink ref="D4963" r:id="rId_hyperlink_4590"/>
    <hyperlink ref="D4965" r:id="rId_hyperlink_4591"/>
    <hyperlink ref="D4966" r:id="rId_hyperlink_4592"/>
    <hyperlink ref="D4967" r:id="rId_hyperlink_4593"/>
    <hyperlink ref="D4968" r:id="rId_hyperlink_4594"/>
    <hyperlink ref="D4969" r:id="rId_hyperlink_4595"/>
    <hyperlink ref="D4970" r:id="rId_hyperlink_4596"/>
    <hyperlink ref="D4971" r:id="rId_hyperlink_4597"/>
    <hyperlink ref="D4972" r:id="rId_hyperlink_4598"/>
    <hyperlink ref="D4973" r:id="rId_hyperlink_4599"/>
    <hyperlink ref="D4974" r:id="rId_hyperlink_4600"/>
    <hyperlink ref="D4975" r:id="rId_hyperlink_4601"/>
    <hyperlink ref="D4976" r:id="rId_hyperlink_4602"/>
    <hyperlink ref="D4977" r:id="rId_hyperlink_4603"/>
    <hyperlink ref="D4978" r:id="rId_hyperlink_4604"/>
    <hyperlink ref="D4979" r:id="rId_hyperlink_4605"/>
    <hyperlink ref="D4980" r:id="rId_hyperlink_4606"/>
    <hyperlink ref="D4981" r:id="rId_hyperlink_4607"/>
    <hyperlink ref="D4982" r:id="rId_hyperlink_4608"/>
    <hyperlink ref="D4983" r:id="rId_hyperlink_4609"/>
    <hyperlink ref="D4984" r:id="rId_hyperlink_4610"/>
    <hyperlink ref="D4985" r:id="rId_hyperlink_4611"/>
    <hyperlink ref="D4986" r:id="rId_hyperlink_4612"/>
    <hyperlink ref="D4987" r:id="rId_hyperlink_4613"/>
    <hyperlink ref="D4988" r:id="rId_hyperlink_4614"/>
    <hyperlink ref="D4990" r:id="rId_hyperlink_4615"/>
    <hyperlink ref="D4992" r:id="rId_hyperlink_4616"/>
    <hyperlink ref="D4993" r:id="rId_hyperlink_4617"/>
    <hyperlink ref="D4994" r:id="rId_hyperlink_4618"/>
    <hyperlink ref="D4995" r:id="rId_hyperlink_4619"/>
    <hyperlink ref="D4996" r:id="rId_hyperlink_4620"/>
    <hyperlink ref="D4997" r:id="rId_hyperlink_4621"/>
    <hyperlink ref="D4998" r:id="rId_hyperlink_4622"/>
    <hyperlink ref="D4999" r:id="rId_hyperlink_4623"/>
    <hyperlink ref="D5000" r:id="rId_hyperlink_4624"/>
    <hyperlink ref="D5001" r:id="rId_hyperlink_4625"/>
    <hyperlink ref="D5002" r:id="rId_hyperlink_4626"/>
    <hyperlink ref="D5003" r:id="rId_hyperlink_4627"/>
    <hyperlink ref="D5004" r:id="rId_hyperlink_4628"/>
    <hyperlink ref="D5005" r:id="rId_hyperlink_4629"/>
    <hyperlink ref="D5007" r:id="rId_hyperlink_4630"/>
    <hyperlink ref="D5008" r:id="rId_hyperlink_4631"/>
    <hyperlink ref="D5009" r:id="rId_hyperlink_4632"/>
    <hyperlink ref="D5010" r:id="rId_hyperlink_4633"/>
    <hyperlink ref="D5011" r:id="rId_hyperlink_4634"/>
    <hyperlink ref="D5012" r:id="rId_hyperlink_4635"/>
    <hyperlink ref="D5013" r:id="rId_hyperlink_4636"/>
    <hyperlink ref="D5014" r:id="rId_hyperlink_4637"/>
    <hyperlink ref="D5015" r:id="rId_hyperlink_4638"/>
    <hyperlink ref="D5016" r:id="rId_hyperlink_4639"/>
    <hyperlink ref="D5017" r:id="rId_hyperlink_4640"/>
    <hyperlink ref="D5018" r:id="rId_hyperlink_4641"/>
    <hyperlink ref="D5019" r:id="rId_hyperlink_4642"/>
    <hyperlink ref="D5020" r:id="rId_hyperlink_4643"/>
    <hyperlink ref="D5021" r:id="rId_hyperlink_4644"/>
    <hyperlink ref="D5022" r:id="rId_hyperlink_4645"/>
    <hyperlink ref="D5023" r:id="rId_hyperlink_4646"/>
    <hyperlink ref="D5024" r:id="rId_hyperlink_4647"/>
    <hyperlink ref="D5025" r:id="rId_hyperlink_4648"/>
    <hyperlink ref="D5026" r:id="rId_hyperlink_4649"/>
    <hyperlink ref="D5027" r:id="rId_hyperlink_4650"/>
    <hyperlink ref="D5028" r:id="rId_hyperlink_4651"/>
    <hyperlink ref="D5029" r:id="rId_hyperlink_4652"/>
    <hyperlink ref="D5030" r:id="rId_hyperlink_4653"/>
    <hyperlink ref="D5031" r:id="rId_hyperlink_4654"/>
    <hyperlink ref="D5032" r:id="rId_hyperlink_4655"/>
    <hyperlink ref="D5033" r:id="rId_hyperlink_4656"/>
    <hyperlink ref="D5034" r:id="rId_hyperlink_4657"/>
    <hyperlink ref="D5035" r:id="rId_hyperlink_4658"/>
    <hyperlink ref="D5037" r:id="rId_hyperlink_4659"/>
    <hyperlink ref="D5038" r:id="rId_hyperlink_4660"/>
    <hyperlink ref="D5039" r:id="rId_hyperlink_4661"/>
    <hyperlink ref="D5040" r:id="rId_hyperlink_4662"/>
    <hyperlink ref="D5041" r:id="rId_hyperlink_4663"/>
    <hyperlink ref="D5043" r:id="rId_hyperlink_4664"/>
    <hyperlink ref="D5044" r:id="rId_hyperlink_4665"/>
    <hyperlink ref="D5045" r:id="rId_hyperlink_4666"/>
    <hyperlink ref="D5046" r:id="rId_hyperlink_4667"/>
    <hyperlink ref="D5047" r:id="rId_hyperlink_4668"/>
    <hyperlink ref="D5048" r:id="rId_hyperlink_4669"/>
    <hyperlink ref="D5049" r:id="rId_hyperlink_4670"/>
    <hyperlink ref="D5050" r:id="rId_hyperlink_4671"/>
    <hyperlink ref="D5051" r:id="rId_hyperlink_4672"/>
    <hyperlink ref="D5052" r:id="rId_hyperlink_4673"/>
    <hyperlink ref="D5053" r:id="rId_hyperlink_4674"/>
    <hyperlink ref="D5054" r:id="rId_hyperlink_4675"/>
    <hyperlink ref="D5055" r:id="rId_hyperlink_4676"/>
    <hyperlink ref="D5056" r:id="rId_hyperlink_4677"/>
    <hyperlink ref="D5057" r:id="rId_hyperlink_4678"/>
    <hyperlink ref="D5058" r:id="rId_hyperlink_4679"/>
    <hyperlink ref="D5059" r:id="rId_hyperlink_4680"/>
    <hyperlink ref="D5060" r:id="rId_hyperlink_4681"/>
    <hyperlink ref="D5061" r:id="rId_hyperlink_4682"/>
    <hyperlink ref="D5062" r:id="rId_hyperlink_4683"/>
    <hyperlink ref="D5063" r:id="rId_hyperlink_4684"/>
    <hyperlink ref="D5064" r:id="rId_hyperlink_4685"/>
    <hyperlink ref="D5065" r:id="rId_hyperlink_4686"/>
    <hyperlink ref="D5066" r:id="rId_hyperlink_4687"/>
    <hyperlink ref="D5067" r:id="rId_hyperlink_4688"/>
    <hyperlink ref="D5068" r:id="rId_hyperlink_4689"/>
    <hyperlink ref="D5069" r:id="rId_hyperlink_4690"/>
    <hyperlink ref="D5070" r:id="rId_hyperlink_4691"/>
    <hyperlink ref="D5071" r:id="rId_hyperlink_4692"/>
    <hyperlink ref="D5072" r:id="rId_hyperlink_4693"/>
    <hyperlink ref="D5073" r:id="rId_hyperlink_4694"/>
    <hyperlink ref="D5074" r:id="rId_hyperlink_4695"/>
    <hyperlink ref="D5075" r:id="rId_hyperlink_4696"/>
    <hyperlink ref="D5076" r:id="rId_hyperlink_4697"/>
    <hyperlink ref="D5079" r:id="rId_hyperlink_4698"/>
    <hyperlink ref="D5080" r:id="rId_hyperlink_4699"/>
    <hyperlink ref="D5081" r:id="rId_hyperlink_4700"/>
    <hyperlink ref="D5082" r:id="rId_hyperlink_4701"/>
    <hyperlink ref="D5083" r:id="rId_hyperlink_4702"/>
    <hyperlink ref="D5084" r:id="rId_hyperlink_4703"/>
    <hyperlink ref="D5085" r:id="rId_hyperlink_4704"/>
    <hyperlink ref="D5087" r:id="rId_hyperlink_4705"/>
    <hyperlink ref="D5088" r:id="rId_hyperlink_4706"/>
    <hyperlink ref="D5089" r:id="rId_hyperlink_4707"/>
    <hyperlink ref="D5090" r:id="rId_hyperlink_4708"/>
    <hyperlink ref="D5091" r:id="rId_hyperlink_4709"/>
    <hyperlink ref="D5092" r:id="rId_hyperlink_4710"/>
    <hyperlink ref="D5093" r:id="rId_hyperlink_4711"/>
    <hyperlink ref="D5094" r:id="rId_hyperlink_4712"/>
    <hyperlink ref="D5095" r:id="rId_hyperlink_4713"/>
    <hyperlink ref="D5096" r:id="rId_hyperlink_4714"/>
    <hyperlink ref="D5097" r:id="rId_hyperlink_4715"/>
    <hyperlink ref="D5098" r:id="rId_hyperlink_4716"/>
    <hyperlink ref="D5099" r:id="rId_hyperlink_4717"/>
    <hyperlink ref="D5100" r:id="rId_hyperlink_4718"/>
    <hyperlink ref="D5101" r:id="rId_hyperlink_4719"/>
    <hyperlink ref="D5102" r:id="rId_hyperlink_4720"/>
    <hyperlink ref="D5103" r:id="rId_hyperlink_4721"/>
    <hyperlink ref="D5104" r:id="rId_hyperlink_4722"/>
    <hyperlink ref="D5105" r:id="rId_hyperlink_4723"/>
    <hyperlink ref="D5106" r:id="rId_hyperlink_4724"/>
    <hyperlink ref="D5107" r:id="rId_hyperlink_4725"/>
    <hyperlink ref="D5108" r:id="rId_hyperlink_4726"/>
    <hyperlink ref="D5109" r:id="rId_hyperlink_4727"/>
    <hyperlink ref="D5111" r:id="rId_hyperlink_4728"/>
    <hyperlink ref="D5112" r:id="rId_hyperlink_4729"/>
    <hyperlink ref="D5113" r:id="rId_hyperlink_4730"/>
    <hyperlink ref="D5114" r:id="rId_hyperlink_4731"/>
    <hyperlink ref="D5115" r:id="rId_hyperlink_4732"/>
    <hyperlink ref="D5116" r:id="rId_hyperlink_4733"/>
    <hyperlink ref="D5117" r:id="rId_hyperlink_4734"/>
    <hyperlink ref="D5118" r:id="rId_hyperlink_4735"/>
    <hyperlink ref="D5119" r:id="rId_hyperlink_4736"/>
    <hyperlink ref="D5120" r:id="rId_hyperlink_4737"/>
    <hyperlink ref="D5121" r:id="rId_hyperlink_4738"/>
    <hyperlink ref="D5122" r:id="rId_hyperlink_4739"/>
    <hyperlink ref="D5123" r:id="rId_hyperlink_4740"/>
    <hyperlink ref="D5124" r:id="rId_hyperlink_4741"/>
    <hyperlink ref="D5126" r:id="rId_hyperlink_4742"/>
    <hyperlink ref="D5128" r:id="rId_hyperlink_4743"/>
    <hyperlink ref="D5129" r:id="rId_hyperlink_4744"/>
    <hyperlink ref="D5130" r:id="rId_hyperlink_4745"/>
    <hyperlink ref="D5132" r:id="rId_hyperlink_4746"/>
    <hyperlink ref="D5133" r:id="rId_hyperlink_4747"/>
    <hyperlink ref="D5134" r:id="rId_hyperlink_4748"/>
    <hyperlink ref="D5135" r:id="rId_hyperlink_4749"/>
    <hyperlink ref="D5136" r:id="rId_hyperlink_4750"/>
    <hyperlink ref="D5137" r:id="rId_hyperlink_4751"/>
    <hyperlink ref="D5138" r:id="rId_hyperlink_4752"/>
    <hyperlink ref="D5139" r:id="rId_hyperlink_4753"/>
    <hyperlink ref="D5140" r:id="rId_hyperlink_4754"/>
    <hyperlink ref="D5141" r:id="rId_hyperlink_4755"/>
    <hyperlink ref="D5142" r:id="rId_hyperlink_4756"/>
    <hyperlink ref="D5143" r:id="rId_hyperlink_4757"/>
    <hyperlink ref="D5144" r:id="rId_hyperlink_4758"/>
    <hyperlink ref="D5145" r:id="rId_hyperlink_4759"/>
    <hyperlink ref="D5146" r:id="rId_hyperlink_4760"/>
    <hyperlink ref="D5147" r:id="rId_hyperlink_4761"/>
    <hyperlink ref="D5148" r:id="rId_hyperlink_4762"/>
    <hyperlink ref="D5149" r:id="rId_hyperlink_4763"/>
    <hyperlink ref="D5150" r:id="rId_hyperlink_4764"/>
    <hyperlink ref="D5151" r:id="rId_hyperlink_4765"/>
    <hyperlink ref="D5152" r:id="rId_hyperlink_4766"/>
    <hyperlink ref="D5153" r:id="rId_hyperlink_4767"/>
    <hyperlink ref="D5154" r:id="rId_hyperlink_4768"/>
    <hyperlink ref="D5155" r:id="rId_hyperlink_4769"/>
    <hyperlink ref="D5156" r:id="rId_hyperlink_4770"/>
    <hyperlink ref="D5157" r:id="rId_hyperlink_4771"/>
    <hyperlink ref="D5158" r:id="rId_hyperlink_4772"/>
    <hyperlink ref="D5159" r:id="rId_hyperlink_4773"/>
    <hyperlink ref="D5160" r:id="rId_hyperlink_4774"/>
    <hyperlink ref="D5161" r:id="rId_hyperlink_4775"/>
    <hyperlink ref="D5162" r:id="rId_hyperlink_4776"/>
    <hyperlink ref="D5163" r:id="rId_hyperlink_4777"/>
    <hyperlink ref="D5165" r:id="rId_hyperlink_4778"/>
    <hyperlink ref="D5166" r:id="rId_hyperlink_4779"/>
    <hyperlink ref="D5167" r:id="rId_hyperlink_4780"/>
    <hyperlink ref="D5168" r:id="rId_hyperlink_4781"/>
    <hyperlink ref="D5169" r:id="rId_hyperlink_4782"/>
    <hyperlink ref="D5170" r:id="rId_hyperlink_4783"/>
    <hyperlink ref="D5171" r:id="rId_hyperlink_4784"/>
    <hyperlink ref="D5172" r:id="rId_hyperlink_4785"/>
    <hyperlink ref="D5173" r:id="rId_hyperlink_4786"/>
    <hyperlink ref="D5174" r:id="rId_hyperlink_4787"/>
    <hyperlink ref="D5175" r:id="rId_hyperlink_4788"/>
    <hyperlink ref="D5178" r:id="rId_hyperlink_4789"/>
    <hyperlink ref="D5179" r:id="rId_hyperlink_4790"/>
    <hyperlink ref="D5180" r:id="rId_hyperlink_4791"/>
    <hyperlink ref="D5181" r:id="rId_hyperlink_4792"/>
    <hyperlink ref="D5182" r:id="rId_hyperlink_4793"/>
    <hyperlink ref="D5183" r:id="rId_hyperlink_4794"/>
    <hyperlink ref="D5184" r:id="rId_hyperlink_4795"/>
    <hyperlink ref="D5185" r:id="rId_hyperlink_4796"/>
    <hyperlink ref="D5187" r:id="rId_hyperlink_4797"/>
    <hyperlink ref="D5188" r:id="rId_hyperlink_4798"/>
    <hyperlink ref="D5189" r:id="rId_hyperlink_4799"/>
    <hyperlink ref="D5190" r:id="rId_hyperlink_4800"/>
    <hyperlink ref="D5191" r:id="rId_hyperlink_4801"/>
    <hyperlink ref="D5193" r:id="rId_hyperlink_4802"/>
    <hyperlink ref="D5194" r:id="rId_hyperlink_4803"/>
    <hyperlink ref="D5195" r:id="rId_hyperlink_4804"/>
    <hyperlink ref="D5196" r:id="rId_hyperlink_4805"/>
    <hyperlink ref="D5197" r:id="rId_hyperlink_4806"/>
    <hyperlink ref="D5198" r:id="rId_hyperlink_4807"/>
    <hyperlink ref="D5199" r:id="rId_hyperlink_4808"/>
    <hyperlink ref="D5200" r:id="rId_hyperlink_4809"/>
    <hyperlink ref="D5201" r:id="rId_hyperlink_4810"/>
    <hyperlink ref="D5202" r:id="rId_hyperlink_4811"/>
    <hyperlink ref="D5203" r:id="rId_hyperlink_4812"/>
    <hyperlink ref="D5204" r:id="rId_hyperlink_4813"/>
    <hyperlink ref="D5205" r:id="rId_hyperlink_4814"/>
    <hyperlink ref="D5206" r:id="rId_hyperlink_4815"/>
    <hyperlink ref="D5207" r:id="rId_hyperlink_4816"/>
    <hyperlink ref="D5208" r:id="rId_hyperlink_4817"/>
    <hyperlink ref="D5209" r:id="rId_hyperlink_4818"/>
    <hyperlink ref="D5210" r:id="rId_hyperlink_4819"/>
    <hyperlink ref="D5211" r:id="rId_hyperlink_4820"/>
    <hyperlink ref="D5212" r:id="rId_hyperlink_4821"/>
    <hyperlink ref="D5216" r:id="rId_hyperlink_4822"/>
    <hyperlink ref="D5217" r:id="rId_hyperlink_4823"/>
    <hyperlink ref="D5218" r:id="rId_hyperlink_4824"/>
    <hyperlink ref="D5219" r:id="rId_hyperlink_4825"/>
    <hyperlink ref="D5220" r:id="rId_hyperlink_4826"/>
    <hyperlink ref="D5221" r:id="rId_hyperlink_4827"/>
    <hyperlink ref="D5223" r:id="rId_hyperlink_4828"/>
    <hyperlink ref="D5224" r:id="rId_hyperlink_4829"/>
    <hyperlink ref="D5225" r:id="rId_hyperlink_4830"/>
    <hyperlink ref="D5226" r:id="rId_hyperlink_4831"/>
    <hyperlink ref="D5227" r:id="rId_hyperlink_4832"/>
    <hyperlink ref="D5228" r:id="rId_hyperlink_4833"/>
    <hyperlink ref="D5229" r:id="rId_hyperlink_4834"/>
    <hyperlink ref="D5232" r:id="rId_hyperlink_4835"/>
    <hyperlink ref="D5233" r:id="rId_hyperlink_4836"/>
    <hyperlink ref="D5234" r:id="rId_hyperlink_4837"/>
    <hyperlink ref="D5235" r:id="rId_hyperlink_4838"/>
    <hyperlink ref="D5236" r:id="rId_hyperlink_4839"/>
    <hyperlink ref="D5237" r:id="rId_hyperlink_4840"/>
    <hyperlink ref="D5238" r:id="rId_hyperlink_4841"/>
    <hyperlink ref="D5239" r:id="rId_hyperlink_4842"/>
    <hyperlink ref="D5241" r:id="rId_hyperlink_4843"/>
    <hyperlink ref="D5243" r:id="rId_hyperlink_4844"/>
    <hyperlink ref="D5244" r:id="rId_hyperlink_4845"/>
    <hyperlink ref="D5247" r:id="rId_hyperlink_4846"/>
    <hyperlink ref="D5248" r:id="rId_hyperlink_4847"/>
    <hyperlink ref="D5249" r:id="rId_hyperlink_4848"/>
    <hyperlink ref="D5250" r:id="rId_hyperlink_4849"/>
    <hyperlink ref="D5251" r:id="rId_hyperlink_4850"/>
    <hyperlink ref="D5252" r:id="rId_hyperlink_4851"/>
    <hyperlink ref="D5254" r:id="rId_hyperlink_4852"/>
    <hyperlink ref="D5255" r:id="rId_hyperlink_4853"/>
    <hyperlink ref="D5257" r:id="rId_hyperlink_4854"/>
    <hyperlink ref="D5258" r:id="rId_hyperlink_4855"/>
    <hyperlink ref="D5259" r:id="rId_hyperlink_4856"/>
    <hyperlink ref="D5260" r:id="rId_hyperlink_4857"/>
    <hyperlink ref="D5261" r:id="rId_hyperlink_4858"/>
    <hyperlink ref="D5262" r:id="rId_hyperlink_4859"/>
    <hyperlink ref="D5263" r:id="rId_hyperlink_4860"/>
    <hyperlink ref="D5264" r:id="rId_hyperlink_4861"/>
    <hyperlink ref="D5266" r:id="rId_hyperlink_4862"/>
    <hyperlink ref="D5267" r:id="rId_hyperlink_4863"/>
    <hyperlink ref="D5268" r:id="rId_hyperlink_4864"/>
    <hyperlink ref="D5269" r:id="rId_hyperlink_4865"/>
    <hyperlink ref="D5270" r:id="rId_hyperlink_4866"/>
    <hyperlink ref="D5271" r:id="rId_hyperlink_4867"/>
    <hyperlink ref="D5272" r:id="rId_hyperlink_4868"/>
    <hyperlink ref="D5273" r:id="rId_hyperlink_4869"/>
    <hyperlink ref="D5275" r:id="rId_hyperlink_4870"/>
    <hyperlink ref="D5276" r:id="rId_hyperlink_4871"/>
    <hyperlink ref="D5277" r:id="rId_hyperlink_4872"/>
    <hyperlink ref="D5278" r:id="rId_hyperlink_4873"/>
    <hyperlink ref="D5279" r:id="rId_hyperlink_4874"/>
    <hyperlink ref="D5280" r:id="rId_hyperlink_4875"/>
    <hyperlink ref="D5282" r:id="rId_hyperlink_4876"/>
    <hyperlink ref="D5283" r:id="rId_hyperlink_4877"/>
    <hyperlink ref="D5284" r:id="rId_hyperlink_4878"/>
    <hyperlink ref="D5286" r:id="rId_hyperlink_4879"/>
    <hyperlink ref="D5287" r:id="rId_hyperlink_4880"/>
    <hyperlink ref="D5288" r:id="rId_hyperlink_4881"/>
    <hyperlink ref="D5289" r:id="rId_hyperlink_4882"/>
    <hyperlink ref="D5291" r:id="rId_hyperlink_4883"/>
    <hyperlink ref="D5292" r:id="rId_hyperlink_4884"/>
    <hyperlink ref="D5293" r:id="rId_hyperlink_4885"/>
    <hyperlink ref="D5297" r:id="rId_hyperlink_4886"/>
    <hyperlink ref="D5298" r:id="rId_hyperlink_4887"/>
    <hyperlink ref="D5299" r:id="rId_hyperlink_4888"/>
    <hyperlink ref="D5300" r:id="rId_hyperlink_4889"/>
    <hyperlink ref="D5301" r:id="rId_hyperlink_4890"/>
    <hyperlink ref="D5302" r:id="rId_hyperlink_4891"/>
    <hyperlink ref="D5303" r:id="rId_hyperlink_4892"/>
    <hyperlink ref="D5304" r:id="rId_hyperlink_4893"/>
    <hyperlink ref="D5305" r:id="rId_hyperlink_4894"/>
    <hyperlink ref="D5306" r:id="rId_hyperlink_4895"/>
    <hyperlink ref="D5307" r:id="rId_hyperlink_4896"/>
    <hyperlink ref="D5308" r:id="rId_hyperlink_4897"/>
    <hyperlink ref="D5309" r:id="rId_hyperlink_4898"/>
    <hyperlink ref="D5310" r:id="rId_hyperlink_4899"/>
    <hyperlink ref="D5311" r:id="rId_hyperlink_4900"/>
    <hyperlink ref="D5312" r:id="rId_hyperlink_4901"/>
    <hyperlink ref="D5313" r:id="rId_hyperlink_4902"/>
    <hyperlink ref="D5314" r:id="rId_hyperlink_4903"/>
    <hyperlink ref="D5315" r:id="rId_hyperlink_4904"/>
    <hyperlink ref="D5316" r:id="rId_hyperlink_4905"/>
    <hyperlink ref="D5317" r:id="rId_hyperlink_4906"/>
    <hyperlink ref="D5318" r:id="rId_hyperlink_4907"/>
    <hyperlink ref="D5319" r:id="rId_hyperlink_4908"/>
    <hyperlink ref="D5320" r:id="rId_hyperlink_4909"/>
    <hyperlink ref="D5322" r:id="rId_hyperlink_4910"/>
    <hyperlink ref="D5323" r:id="rId_hyperlink_4911"/>
    <hyperlink ref="D5324" r:id="rId_hyperlink_4912"/>
    <hyperlink ref="D5325" r:id="rId_hyperlink_4913"/>
    <hyperlink ref="D5326" r:id="rId_hyperlink_4914"/>
    <hyperlink ref="D5327" r:id="rId_hyperlink_4915"/>
    <hyperlink ref="D5328" r:id="rId_hyperlink_4916"/>
    <hyperlink ref="D5329" r:id="rId_hyperlink_4917"/>
    <hyperlink ref="D5330" r:id="rId_hyperlink_4918"/>
    <hyperlink ref="D5331" r:id="rId_hyperlink_4919"/>
    <hyperlink ref="D5332" r:id="rId_hyperlink_4920"/>
    <hyperlink ref="D5333" r:id="rId_hyperlink_4921"/>
    <hyperlink ref="D5334" r:id="rId_hyperlink_4922"/>
    <hyperlink ref="D5335" r:id="rId_hyperlink_4923"/>
    <hyperlink ref="D5336" r:id="rId_hyperlink_4924"/>
    <hyperlink ref="D5337" r:id="rId_hyperlink_4925"/>
    <hyperlink ref="D5338" r:id="rId_hyperlink_4926"/>
    <hyperlink ref="D5339" r:id="rId_hyperlink_4927"/>
    <hyperlink ref="D5340" r:id="rId_hyperlink_4928"/>
    <hyperlink ref="D5341" r:id="rId_hyperlink_4929"/>
    <hyperlink ref="D5342" r:id="rId_hyperlink_4930"/>
    <hyperlink ref="D5343" r:id="rId_hyperlink_4931"/>
    <hyperlink ref="D5344" r:id="rId_hyperlink_4932"/>
    <hyperlink ref="D5345" r:id="rId_hyperlink_4933"/>
    <hyperlink ref="D5346" r:id="rId_hyperlink_4934"/>
    <hyperlink ref="D5347" r:id="rId_hyperlink_4935"/>
    <hyperlink ref="D5348" r:id="rId_hyperlink_4936"/>
    <hyperlink ref="D5349" r:id="rId_hyperlink_4937"/>
    <hyperlink ref="D5350" r:id="rId_hyperlink_4938"/>
    <hyperlink ref="D5351" r:id="rId_hyperlink_4939"/>
    <hyperlink ref="D5352" r:id="rId_hyperlink_4940"/>
    <hyperlink ref="D5353" r:id="rId_hyperlink_4941"/>
    <hyperlink ref="D5354" r:id="rId_hyperlink_4942"/>
    <hyperlink ref="D5355" r:id="rId_hyperlink_4943"/>
    <hyperlink ref="D5356" r:id="rId_hyperlink_4944"/>
    <hyperlink ref="D5357" r:id="rId_hyperlink_4945"/>
    <hyperlink ref="D5358" r:id="rId_hyperlink_4946"/>
    <hyperlink ref="D5359" r:id="rId_hyperlink_4947"/>
    <hyperlink ref="D5360" r:id="rId_hyperlink_4948"/>
    <hyperlink ref="D5361" r:id="rId_hyperlink_4949"/>
    <hyperlink ref="D5362" r:id="rId_hyperlink_4950"/>
    <hyperlink ref="D5363" r:id="rId_hyperlink_4951"/>
    <hyperlink ref="D5364" r:id="rId_hyperlink_4952"/>
    <hyperlink ref="D5365" r:id="rId_hyperlink_4953"/>
    <hyperlink ref="D5366" r:id="rId_hyperlink_4954"/>
    <hyperlink ref="D5367" r:id="rId_hyperlink_4955"/>
    <hyperlink ref="D5368" r:id="rId_hyperlink_4956"/>
    <hyperlink ref="D5369" r:id="rId_hyperlink_4957"/>
    <hyperlink ref="D5370" r:id="rId_hyperlink_4958"/>
    <hyperlink ref="D5371" r:id="rId_hyperlink_4959"/>
    <hyperlink ref="D5372" r:id="rId_hyperlink_4960"/>
    <hyperlink ref="D5373" r:id="rId_hyperlink_4961"/>
    <hyperlink ref="D5374" r:id="rId_hyperlink_4962"/>
    <hyperlink ref="D5375" r:id="rId_hyperlink_4963"/>
    <hyperlink ref="D5376" r:id="rId_hyperlink_4964"/>
    <hyperlink ref="D5377" r:id="rId_hyperlink_4965"/>
    <hyperlink ref="D5378" r:id="rId_hyperlink_4966"/>
    <hyperlink ref="D5379" r:id="rId_hyperlink_4967"/>
    <hyperlink ref="D5380" r:id="rId_hyperlink_4968"/>
    <hyperlink ref="D5381" r:id="rId_hyperlink_4969"/>
    <hyperlink ref="D5382" r:id="rId_hyperlink_4970"/>
    <hyperlink ref="D5383" r:id="rId_hyperlink_4971"/>
    <hyperlink ref="D5384" r:id="rId_hyperlink_4972"/>
    <hyperlink ref="D5385" r:id="rId_hyperlink_4973"/>
    <hyperlink ref="D5386" r:id="rId_hyperlink_4974"/>
    <hyperlink ref="D5387" r:id="rId_hyperlink_4975"/>
    <hyperlink ref="D5388" r:id="rId_hyperlink_4976"/>
    <hyperlink ref="D5389" r:id="rId_hyperlink_4977"/>
    <hyperlink ref="D5390" r:id="rId_hyperlink_4978"/>
    <hyperlink ref="D5391" r:id="rId_hyperlink_4979"/>
    <hyperlink ref="D5392" r:id="rId_hyperlink_4980"/>
    <hyperlink ref="D5393" r:id="rId_hyperlink_4981"/>
    <hyperlink ref="D5394" r:id="rId_hyperlink_4982"/>
    <hyperlink ref="D5395" r:id="rId_hyperlink_4983"/>
    <hyperlink ref="D5396" r:id="rId_hyperlink_4984"/>
    <hyperlink ref="D5397" r:id="rId_hyperlink_4985"/>
    <hyperlink ref="D5398" r:id="rId_hyperlink_4986"/>
    <hyperlink ref="D5399" r:id="rId_hyperlink_4987"/>
    <hyperlink ref="D5401" r:id="rId_hyperlink_4988"/>
    <hyperlink ref="D5402" r:id="rId_hyperlink_4989"/>
    <hyperlink ref="D5403" r:id="rId_hyperlink_4990"/>
    <hyperlink ref="D5404" r:id="rId_hyperlink_4991"/>
    <hyperlink ref="D5405" r:id="rId_hyperlink_4992"/>
    <hyperlink ref="D5406" r:id="rId_hyperlink_4993"/>
    <hyperlink ref="D5407" r:id="rId_hyperlink_4994"/>
    <hyperlink ref="D5408" r:id="rId_hyperlink_4995"/>
    <hyperlink ref="D5409" r:id="rId_hyperlink_4996"/>
    <hyperlink ref="D5411" r:id="rId_hyperlink_4997"/>
    <hyperlink ref="D5412" r:id="rId_hyperlink_4998"/>
    <hyperlink ref="D5413" r:id="rId_hyperlink_4999"/>
    <hyperlink ref="D5414" r:id="rId_hyperlink_5000"/>
    <hyperlink ref="D5415" r:id="rId_hyperlink_5001"/>
    <hyperlink ref="D5416" r:id="rId_hyperlink_5002"/>
    <hyperlink ref="D5417" r:id="rId_hyperlink_5003"/>
    <hyperlink ref="D5418" r:id="rId_hyperlink_5004"/>
    <hyperlink ref="D5419" r:id="rId_hyperlink_5005"/>
    <hyperlink ref="D5420" r:id="rId_hyperlink_5006"/>
    <hyperlink ref="D5421" r:id="rId_hyperlink_5007"/>
    <hyperlink ref="D5422" r:id="rId_hyperlink_5008"/>
    <hyperlink ref="D5423" r:id="rId_hyperlink_5009"/>
    <hyperlink ref="D5424" r:id="rId_hyperlink_5010"/>
    <hyperlink ref="D5425" r:id="rId_hyperlink_5011"/>
    <hyperlink ref="D5426" r:id="rId_hyperlink_5012"/>
    <hyperlink ref="D5428" r:id="rId_hyperlink_5013"/>
    <hyperlink ref="D5429" r:id="rId_hyperlink_5014"/>
    <hyperlink ref="D5430" r:id="rId_hyperlink_5015"/>
    <hyperlink ref="D5431" r:id="rId_hyperlink_5016"/>
    <hyperlink ref="D5432" r:id="rId_hyperlink_5017"/>
    <hyperlink ref="D5433" r:id="rId_hyperlink_5018"/>
    <hyperlink ref="D5434" r:id="rId_hyperlink_5019"/>
    <hyperlink ref="D5435" r:id="rId_hyperlink_5020"/>
    <hyperlink ref="D5436" r:id="rId_hyperlink_5021"/>
    <hyperlink ref="D5437" r:id="rId_hyperlink_5022"/>
    <hyperlink ref="D5438" r:id="rId_hyperlink_5023"/>
    <hyperlink ref="D5439" r:id="rId_hyperlink_5024"/>
    <hyperlink ref="D5440" r:id="rId_hyperlink_5025"/>
    <hyperlink ref="D5441" r:id="rId_hyperlink_5026"/>
    <hyperlink ref="D5442" r:id="rId_hyperlink_5027"/>
    <hyperlink ref="D5443" r:id="rId_hyperlink_5028"/>
    <hyperlink ref="D5444" r:id="rId_hyperlink_5029"/>
    <hyperlink ref="D5445" r:id="rId_hyperlink_5030"/>
    <hyperlink ref="D5446" r:id="rId_hyperlink_5031"/>
    <hyperlink ref="D5447" r:id="rId_hyperlink_5032"/>
    <hyperlink ref="D5448" r:id="rId_hyperlink_5033"/>
    <hyperlink ref="D5449" r:id="rId_hyperlink_5034"/>
    <hyperlink ref="D5450" r:id="rId_hyperlink_5035"/>
    <hyperlink ref="D5453" r:id="rId_hyperlink_5036"/>
    <hyperlink ref="D5454" r:id="rId_hyperlink_5037"/>
    <hyperlink ref="D5455" r:id="rId_hyperlink_5038"/>
    <hyperlink ref="D5456" r:id="rId_hyperlink_5039"/>
    <hyperlink ref="D5457" r:id="rId_hyperlink_5040"/>
    <hyperlink ref="D5458" r:id="rId_hyperlink_5041"/>
    <hyperlink ref="D5459" r:id="rId_hyperlink_5042"/>
    <hyperlink ref="D5460" r:id="rId_hyperlink_5043"/>
    <hyperlink ref="D5461" r:id="rId_hyperlink_5044"/>
    <hyperlink ref="D5463" r:id="rId_hyperlink_5045"/>
    <hyperlink ref="D5464" r:id="rId_hyperlink_5046"/>
    <hyperlink ref="D5465" r:id="rId_hyperlink_5047"/>
    <hyperlink ref="D5466" r:id="rId_hyperlink_5048"/>
    <hyperlink ref="D5467" r:id="rId_hyperlink_5049"/>
    <hyperlink ref="D5468" r:id="rId_hyperlink_5050"/>
    <hyperlink ref="D5469" r:id="rId_hyperlink_5051"/>
    <hyperlink ref="D5470" r:id="rId_hyperlink_5052"/>
    <hyperlink ref="D5471" r:id="rId_hyperlink_5053"/>
    <hyperlink ref="D5472" r:id="rId_hyperlink_5054"/>
    <hyperlink ref="D5473" r:id="rId_hyperlink_5055"/>
    <hyperlink ref="D5474" r:id="rId_hyperlink_5056"/>
    <hyperlink ref="D5475" r:id="rId_hyperlink_5057"/>
    <hyperlink ref="D5476" r:id="rId_hyperlink_5058"/>
    <hyperlink ref="D5477" r:id="rId_hyperlink_5059"/>
    <hyperlink ref="D5478" r:id="rId_hyperlink_5060"/>
    <hyperlink ref="D5479" r:id="rId_hyperlink_5061"/>
    <hyperlink ref="D5480" r:id="rId_hyperlink_5062"/>
    <hyperlink ref="D5481" r:id="rId_hyperlink_5063"/>
    <hyperlink ref="D5482" r:id="rId_hyperlink_5064"/>
    <hyperlink ref="D5483" r:id="rId_hyperlink_5065"/>
    <hyperlink ref="D5484" r:id="rId_hyperlink_5066"/>
    <hyperlink ref="D5485" r:id="rId_hyperlink_5067"/>
    <hyperlink ref="D5486" r:id="rId_hyperlink_5068"/>
    <hyperlink ref="D5487" r:id="rId_hyperlink_5069"/>
    <hyperlink ref="D5488" r:id="rId_hyperlink_5070"/>
    <hyperlink ref="D5489" r:id="rId_hyperlink_5071"/>
    <hyperlink ref="D5490" r:id="rId_hyperlink_5072"/>
    <hyperlink ref="D5491" r:id="rId_hyperlink_5073"/>
    <hyperlink ref="D5492" r:id="rId_hyperlink_5074"/>
    <hyperlink ref="D5493" r:id="rId_hyperlink_5075"/>
    <hyperlink ref="D5494" r:id="rId_hyperlink_5076"/>
    <hyperlink ref="D5495" r:id="rId_hyperlink_5077"/>
    <hyperlink ref="D5496" r:id="rId_hyperlink_5078"/>
    <hyperlink ref="D5497" r:id="rId_hyperlink_5079"/>
    <hyperlink ref="D5498" r:id="rId_hyperlink_5080"/>
    <hyperlink ref="D5499" r:id="rId_hyperlink_5081"/>
    <hyperlink ref="D5500" r:id="rId_hyperlink_5082"/>
    <hyperlink ref="D5501" r:id="rId_hyperlink_5083"/>
    <hyperlink ref="D5502" r:id="rId_hyperlink_5084"/>
    <hyperlink ref="D5503" r:id="rId_hyperlink_5085"/>
    <hyperlink ref="D5504" r:id="rId_hyperlink_5086"/>
    <hyperlink ref="D5505" r:id="rId_hyperlink_5087"/>
    <hyperlink ref="D5506" r:id="rId_hyperlink_5088"/>
    <hyperlink ref="D5507" r:id="rId_hyperlink_5089"/>
    <hyperlink ref="D5508" r:id="rId_hyperlink_5090"/>
    <hyperlink ref="D5509" r:id="rId_hyperlink_5091"/>
    <hyperlink ref="D5510" r:id="rId_hyperlink_5092"/>
    <hyperlink ref="D5511" r:id="rId_hyperlink_5093"/>
    <hyperlink ref="D5513" r:id="rId_hyperlink_5094"/>
    <hyperlink ref="D5515" r:id="rId_hyperlink_5095"/>
    <hyperlink ref="D5516" r:id="rId_hyperlink_5096"/>
    <hyperlink ref="D5517" r:id="rId_hyperlink_5097"/>
    <hyperlink ref="D5518" r:id="rId_hyperlink_5098"/>
    <hyperlink ref="D5519" r:id="rId_hyperlink_5099"/>
    <hyperlink ref="D5520" r:id="rId_hyperlink_5100"/>
    <hyperlink ref="D5521" r:id="rId_hyperlink_5101"/>
    <hyperlink ref="D5523" r:id="rId_hyperlink_5102"/>
    <hyperlink ref="D5524" r:id="rId_hyperlink_5103"/>
    <hyperlink ref="D5525" r:id="rId_hyperlink_5104"/>
    <hyperlink ref="D5526" r:id="rId_hyperlink_5105"/>
    <hyperlink ref="D5527" r:id="rId_hyperlink_5106"/>
    <hyperlink ref="D5528" r:id="rId_hyperlink_5107"/>
    <hyperlink ref="D5529" r:id="rId_hyperlink_5108"/>
    <hyperlink ref="D5530" r:id="rId_hyperlink_5109"/>
    <hyperlink ref="D5531" r:id="rId_hyperlink_5110"/>
    <hyperlink ref="D5532" r:id="rId_hyperlink_5111"/>
    <hyperlink ref="D5533" r:id="rId_hyperlink_5112"/>
    <hyperlink ref="D5534" r:id="rId_hyperlink_5113"/>
    <hyperlink ref="D5535" r:id="rId_hyperlink_5114"/>
    <hyperlink ref="D5537" r:id="rId_hyperlink_5115"/>
    <hyperlink ref="D5538" r:id="rId_hyperlink_5116"/>
    <hyperlink ref="D5539" r:id="rId_hyperlink_5117"/>
    <hyperlink ref="D5540" r:id="rId_hyperlink_5118"/>
    <hyperlink ref="D5541" r:id="rId_hyperlink_5119"/>
    <hyperlink ref="D5542" r:id="rId_hyperlink_5120"/>
    <hyperlink ref="D5543" r:id="rId_hyperlink_5121"/>
    <hyperlink ref="D5544" r:id="rId_hyperlink_5122"/>
    <hyperlink ref="D5545" r:id="rId_hyperlink_5123"/>
    <hyperlink ref="D5546" r:id="rId_hyperlink_5124"/>
    <hyperlink ref="D5547" r:id="rId_hyperlink_5125"/>
    <hyperlink ref="D5548" r:id="rId_hyperlink_5126"/>
    <hyperlink ref="D5549" r:id="rId_hyperlink_5127"/>
    <hyperlink ref="D5550" r:id="rId_hyperlink_5128"/>
    <hyperlink ref="D5551" r:id="rId_hyperlink_5129"/>
    <hyperlink ref="D5552" r:id="rId_hyperlink_5130"/>
    <hyperlink ref="D5553" r:id="rId_hyperlink_5131"/>
    <hyperlink ref="D5554" r:id="rId_hyperlink_5132"/>
    <hyperlink ref="D5555" r:id="rId_hyperlink_5133"/>
    <hyperlink ref="D5556" r:id="rId_hyperlink_5134"/>
    <hyperlink ref="D5557" r:id="rId_hyperlink_5135"/>
    <hyperlink ref="D5558" r:id="rId_hyperlink_5136"/>
    <hyperlink ref="D5559" r:id="rId_hyperlink_5137"/>
    <hyperlink ref="D5560" r:id="rId_hyperlink_5138"/>
    <hyperlink ref="D5561" r:id="rId_hyperlink_5139"/>
    <hyperlink ref="D5562" r:id="rId_hyperlink_5140"/>
    <hyperlink ref="D5563" r:id="rId_hyperlink_5141"/>
    <hyperlink ref="D5564" r:id="rId_hyperlink_5142"/>
    <hyperlink ref="D5565" r:id="rId_hyperlink_5143"/>
    <hyperlink ref="D5566" r:id="rId_hyperlink_5144"/>
    <hyperlink ref="D5567" r:id="rId_hyperlink_5145"/>
    <hyperlink ref="D5568" r:id="rId_hyperlink_5146"/>
    <hyperlink ref="D5569" r:id="rId_hyperlink_5147"/>
    <hyperlink ref="D5570" r:id="rId_hyperlink_5148"/>
    <hyperlink ref="D5571" r:id="rId_hyperlink_5149"/>
    <hyperlink ref="D5572" r:id="rId_hyperlink_5150"/>
    <hyperlink ref="D5573" r:id="rId_hyperlink_5151"/>
    <hyperlink ref="D5574" r:id="rId_hyperlink_5152"/>
    <hyperlink ref="D5575" r:id="rId_hyperlink_5153"/>
    <hyperlink ref="D5576" r:id="rId_hyperlink_5154"/>
    <hyperlink ref="D5577" r:id="rId_hyperlink_5155"/>
    <hyperlink ref="D5580" r:id="rId_hyperlink_5156"/>
    <hyperlink ref="D5581" r:id="rId_hyperlink_5157"/>
    <hyperlink ref="D5582" r:id="rId_hyperlink_5158"/>
    <hyperlink ref="D5583" r:id="rId_hyperlink_5159"/>
    <hyperlink ref="D5584" r:id="rId_hyperlink_5160"/>
    <hyperlink ref="D5585" r:id="rId_hyperlink_5161"/>
    <hyperlink ref="D5586" r:id="rId_hyperlink_5162"/>
    <hyperlink ref="D5587" r:id="rId_hyperlink_5163"/>
    <hyperlink ref="D5588" r:id="rId_hyperlink_5164"/>
    <hyperlink ref="D5589" r:id="rId_hyperlink_5165"/>
    <hyperlink ref="D5590" r:id="rId_hyperlink_5166"/>
    <hyperlink ref="D5591" r:id="rId_hyperlink_5167"/>
    <hyperlink ref="D5592" r:id="rId_hyperlink_5168"/>
    <hyperlink ref="D5593" r:id="rId_hyperlink_5169"/>
    <hyperlink ref="D5594" r:id="rId_hyperlink_5170"/>
    <hyperlink ref="D5595" r:id="rId_hyperlink_5171"/>
    <hyperlink ref="D5596" r:id="rId_hyperlink_5172"/>
    <hyperlink ref="D5597" r:id="rId_hyperlink_5173"/>
    <hyperlink ref="D5598" r:id="rId_hyperlink_5174"/>
    <hyperlink ref="D5599" r:id="rId_hyperlink_5175"/>
    <hyperlink ref="D5600" r:id="rId_hyperlink_5176"/>
    <hyperlink ref="D5601" r:id="rId_hyperlink_5177"/>
    <hyperlink ref="D5602" r:id="rId_hyperlink_5178"/>
    <hyperlink ref="D5603" r:id="rId_hyperlink_5179"/>
    <hyperlink ref="D5604" r:id="rId_hyperlink_5180"/>
    <hyperlink ref="D5605" r:id="rId_hyperlink_5181"/>
    <hyperlink ref="D5606" r:id="rId_hyperlink_5182"/>
    <hyperlink ref="D5607" r:id="rId_hyperlink_5183"/>
    <hyperlink ref="D5608" r:id="rId_hyperlink_5184"/>
    <hyperlink ref="D5609" r:id="rId_hyperlink_5185"/>
    <hyperlink ref="D5610" r:id="rId_hyperlink_5186"/>
    <hyperlink ref="D5611" r:id="rId_hyperlink_5187"/>
    <hyperlink ref="D5612" r:id="rId_hyperlink_5188"/>
    <hyperlink ref="D5613" r:id="rId_hyperlink_5189"/>
    <hyperlink ref="D5614" r:id="rId_hyperlink_5190"/>
    <hyperlink ref="D5615" r:id="rId_hyperlink_5191"/>
    <hyperlink ref="D5616" r:id="rId_hyperlink_5192"/>
    <hyperlink ref="D5617" r:id="rId_hyperlink_5193"/>
    <hyperlink ref="D5618" r:id="rId_hyperlink_5194"/>
    <hyperlink ref="D5619" r:id="rId_hyperlink_5195"/>
    <hyperlink ref="D5620" r:id="rId_hyperlink_5196"/>
    <hyperlink ref="D5622" r:id="rId_hyperlink_5197"/>
    <hyperlink ref="D5623" r:id="rId_hyperlink_5198"/>
    <hyperlink ref="D5624" r:id="rId_hyperlink_5199"/>
    <hyperlink ref="D5625" r:id="rId_hyperlink_5200"/>
    <hyperlink ref="D5626" r:id="rId_hyperlink_5201"/>
    <hyperlink ref="D5627" r:id="rId_hyperlink_5202"/>
    <hyperlink ref="D5628" r:id="rId_hyperlink_5203"/>
    <hyperlink ref="D5629" r:id="rId_hyperlink_5204"/>
    <hyperlink ref="D5630" r:id="rId_hyperlink_5205"/>
    <hyperlink ref="D5631" r:id="rId_hyperlink_5206"/>
    <hyperlink ref="D5633" r:id="rId_hyperlink_5207"/>
    <hyperlink ref="D5634" r:id="rId_hyperlink_5208"/>
    <hyperlink ref="D5635" r:id="rId_hyperlink_5209"/>
    <hyperlink ref="D5636" r:id="rId_hyperlink_5210"/>
    <hyperlink ref="D5637" r:id="rId_hyperlink_5211"/>
    <hyperlink ref="D5638" r:id="rId_hyperlink_5212"/>
    <hyperlink ref="D5639" r:id="rId_hyperlink_5213"/>
    <hyperlink ref="D5640" r:id="rId_hyperlink_5214"/>
    <hyperlink ref="D5641" r:id="rId_hyperlink_5215"/>
    <hyperlink ref="D5643" r:id="rId_hyperlink_5216"/>
    <hyperlink ref="D5644" r:id="rId_hyperlink_5217"/>
    <hyperlink ref="D5645" r:id="rId_hyperlink_5218"/>
    <hyperlink ref="D5646" r:id="rId_hyperlink_5219"/>
    <hyperlink ref="D5647" r:id="rId_hyperlink_5220"/>
    <hyperlink ref="D5648" r:id="rId_hyperlink_5221"/>
    <hyperlink ref="D5649" r:id="rId_hyperlink_5222"/>
    <hyperlink ref="D5650" r:id="rId_hyperlink_5223"/>
    <hyperlink ref="D5651" r:id="rId_hyperlink_5224"/>
    <hyperlink ref="D5652" r:id="rId_hyperlink_5225"/>
    <hyperlink ref="D5653" r:id="rId_hyperlink_5226"/>
    <hyperlink ref="D5654" r:id="rId_hyperlink_5227"/>
    <hyperlink ref="D5655" r:id="rId_hyperlink_5228"/>
    <hyperlink ref="D5656" r:id="rId_hyperlink_5229"/>
    <hyperlink ref="D5657" r:id="rId_hyperlink_5230"/>
    <hyperlink ref="D5658" r:id="rId_hyperlink_5231"/>
    <hyperlink ref="D5659" r:id="rId_hyperlink_5232"/>
    <hyperlink ref="D5660" r:id="rId_hyperlink_5233"/>
    <hyperlink ref="D5661" r:id="rId_hyperlink_5234"/>
    <hyperlink ref="D5662" r:id="rId_hyperlink_5235"/>
    <hyperlink ref="D5663" r:id="rId_hyperlink_5236"/>
    <hyperlink ref="D5664" r:id="rId_hyperlink_5237"/>
    <hyperlink ref="D5665" r:id="rId_hyperlink_5238"/>
    <hyperlink ref="D5666" r:id="rId_hyperlink_5239"/>
    <hyperlink ref="D5667" r:id="rId_hyperlink_5240"/>
    <hyperlink ref="D5668" r:id="rId_hyperlink_5241"/>
    <hyperlink ref="D5669" r:id="rId_hyperlink_5242"/>
    <hyperlink ref="D5670" r:id="rId_hyperlink_5243"/>
    <hyperlink ref="D5672" r:id="rId_hyperlink_5244"/>
    <hyperlink ref="D5673" r:id="rId_hyperlink_5245"/>
    <hyperlink ref="D5674" r:id="rId_hyperlink_5246"/>
    <hyperlink ref="D5675" r:id="rId_hyperlink_5247"/>
    <hyperlink ref="D5676" r:id="rId_hyperlink_5248"/>
    <hyperlink ref="D5677" r:id="rId_hyperlink_5249"/>
    <hyperlink ref="D5678" r:id="rId_hyperlink_5250"/>
    <hyperlink ref="D5680" r:id="rId_hyperlink_5251"/>
    <hyperlink ref="D5681" r:id="rId_hyperlink_5252"/>
    <hyperlink ref="D5682" r:id="rId_hyperlink_5253"/>
    <hyperlink ref="D5683" r:id="rId_hyperlink_5254"/>
    <hyperlink ref="D5684" r:id="rId_hyperlink_5255"/>
    <hyperlink ref="D5685" r:id="rId_hyperlink_5256"/>
    <hyperlink ref="D5686" r:id="rId_hyperlink_5257"/>
    <hyperlink ref="D5687" r:id="rId_hyperlink_5258"/>
    <hyperlink ref="D5688" r:id="rId_hyperlink_5259"/>
    <hyperlink ref="D5689" r:id="rId_hyperlink_5260"/>
    <hyperlink ref="D5690" r:id="rId_hyperlink_5261"/>
    <hyperlink ref="D5691" r:id="rId_hyperlink_5262"/>
    <hyperlink ref="D5692" r:id="rId_hyperlink_5263"/>
    <hyperlink ref="D5693" r:id="rId_hyperlink_5264"/>
    <hyperlink ref="D5694" r:id="rId_hyperlink_5265"/>
    <hyperlink ref="D5695" r:id="rId_hyperlink_5266"/>
    <hyperlink ref="D5696" r:id="rId_hyperlink_5267"/>
    <hyperlink ref="D5697" r:id="rId_hyperlink_5268"/>
    <hyperlink ref="D5698" r:id="rId_hyperlink_5269"/>
    <hyperlink ref="D5699" r:id="rId_hyperlink_5270"/>
    <hyperlink ref="D5700" r:id="rId_hyperlink_5271"/>
    <hyperlink ref="D5701" r:id="rId_hyperlink_5272"/>
    <hyperlink ref="D5702" r:id="rId_hyperlink_5273"/>
    <hyperlink ref="D5703" r:id="rId_hyperlink_5274"/>
    <hyperlink ref="D5704" r:id="rId_hyperlink_5275"/>
    <hyperlink ref="D5705" r:id="rId_hyperlink_5276"/>
    <hyperlink ref="D5706" r:id="rId_hyperlink_5277"/>
    <hyperlink ref="D5708" r:id="rId_hyperlink_5278"/>
    <hyperlink ref="D5709" r:id="rId_hyperlink_5279"/>
    <hyperlink ref="D5710" r:id="rId_hyperlink_5280"/>
    <hyperlink ref="D5711" r:id="rId_hyperlink_5281"/>
    <hyperlink ref="D5712" r:id="rId_hyperlink_5282"/>
    <hyperlink ref="D5713" r:id="rId_hyperlink_5283"/>
    <hyperlink ref="D5714" r:id="rId_hyperlink_5284"/>
    <hyperlink ref="D5715" r:id="rId_hyperlink_5285"/>
    <hyperlink ref="D5716" r:id="rId_hyperlink_5286"/>
    <hyperlink ref="D5717" r:id="rId_hyperlink_5287"/>
    <hyperlink ref="D5718" r:id="rId_hyperlink_5288"/>
    <hyperlink ref="D5719" r:id="rId_hyperlink_5289"/>
    <hyperlink ref="D5720" r:id="rId_hyperlink_5290"/>
    <hyperlink ref="D5721" r:id="rId_hyperlink_5291"/>
    <hyperlink ref="D5722" r:id="rId_hyperlink_5292"/>
    <hyperlink ref="D5723" r:id="rId_hyperlink_5293"/>
    <hyperlink ref="D5724" r:id="rId_hyperlink_5294"/>
    <hyperlink ref="D5725" r:id="rId_hyperlink_5295"/>
    <hyperlink ref="D5726" r:id="rId_hyperlink_5296"/>
    <hyperlink ref="D5727" r:id="rId_hyperlink_5297"/>
    <hyperlink ref="D5728" r:id="rId_hyperlink_5298"/>
    <hyperlink ref="D5729" r:id="rId_hyperlink_5299"/>
    <hyperlink ref="D5730" r:id="rId_hyperlink_5300"/>
    <hyperlink ref="D5731" r:id="rId_hyperlink_5301"/>
    <hyperlink ref="D5732" r:id="rId_hyperlink_5302"/>
    <hyperlink ref="D5733" r:id="rId_hyperlink_5303"/>
    <hyperlink ref="D5734" r:id="rId_hyperlink_5304"/>
    <hyperlink ref="D5735" r:id="rId_hyperlink_5305"/>
    <hyperlink ref="D5736" r:id="rId_hyperlink_5306"/>
    <hyperlink ref="D5737" r:id="rId_hyperlink_5307"/>
    <hyperlink ref="D5738" r:id="rId_hyperlink_5308"/>
    <hyperlink ref="D5739" r:id="rId_hyperlink_5309"/>
    <hyperlink ref="D5740" r:id="rId_hyperlink_5310"/>
    <hyperlink ref="D5741" r:id="rId_hyperlink_5311"/>
    <hyperlink ref="D5742" r:id="rId_hyperlink_5312"/>
    <hyperlink ref="D5743" r:id="rId_hyperlink_5313"/>
    <hyperlink ref="D5744" r:id="rId_hyperlink_5314"/>
    <hyperlink ref="D5745" r:id="rId_hyperlink_5315"/>
    <hyperlink ref="D5746" r:id="rId_hyperlink_5316"/>
    <hyperlink ref="D5747" r:id="rId_hyperlink_5317"/>
    <hyperlink ref="D5748" r:id="rId_hyperlink_5318"/>
    <hyperlink ref="D5749" r:id="rId_hyperlink_5319"/>
    <hyperlink ref="D5750" r:id="rId_hyperlink_5320"/>
    <hyperlink ref="D5751" r:id="rId_hyperlink_5321"/>
    <hyperlink ref="D5752" r:id="rId_hyperlink_5322"/>
    <hyperlink ref="D5753" r:id="rId_hyperlink_5323"/>
    <hyperlink ref="D5754" r:id="rId_hyperlink_5324"/>
    <hyperlink ref="D5755" r:id="rId_hyperlink_5325"/>
    <hyperlink ref="D5756" r:id="rId_hyperlink_5326"/>
    <hyperlink ref="D5757" r:id="rId_hyperlink_5327"/>
    <hyperlink ref="D5758" r:id="rId_hyperlink_5328"/>
    <hyperlink ref="D5759" r:id="rId_hyperlink_5329"/>
    <hyperlink ref="D5760" r:id="rId_hyperlink_5330"/>
    <hyperlink ref="D5761" r:id="rId_hyperlink_5331"/>
    <hyperlink ref="D5762" r:id="rId_hyperlink_5332"/>
    <hyperlink ref="D5763" r:id="rId_hyperlink_5333"/>
    <hyperlink ref="D5764" r:id="rId_hyperlink_5334"/>
    <hyperlink ref="D5765" r:id="rId_hyperlink_5335"/>
    <hyperlink ref="D5766" r:id="rId_hyperlink_5336"/>
    <hyperlink ref="D5767" r:id="rId_hyperlink_5337"/>
    <hyperlink ref="D5768" r:id="rId_hyperlink_5338"/>
    <hyperlink ref="D5769" r:id="rId_hyperlink_5339"/>
    <hyperlink ref="D5770" r:id="rId_hyperlink_5340"/>
    <hyperlink ref="D5771" r:id="rId_hyperlink_5341"/>
    <hyperlink ref="D5772" r:id="rId_hyperlink_5342"/>
    <hyperlink ref="D5773" r:id="rId_hyperlink_5343"/>
    <hyperlink ref="D5774" r:id="rId_hyperlink_5344"/>
    <hyperlink ref="D5775" r:id="rId_hyperlink_5345"/>
    <hyperlink ref="D5776" r:id="rId_hyperlink_5346"/>
    <hyperlink ref="D5777" r:id="rId_hyperlink_5347"/>
    <hyperlink ref="D5778" r:id="rId_hyperlink_5348"/>
    <hyperlink ref="D5779" r:id="rId_hyperlink_5349"/>
    <hyperlink ref="D5780" r:id="rId_hyperlink_5350"/>
    <hyperlink ref="D5781" r:id="rId_hyperlink_5351"/>
    <hyperlink ref="D5782" r:id="rId_hyperlink_5352"/>
    <hyperlink ref="D5783" r:id="rId_hyperlink_5353"/>
    <hyperlink ref="D5784" r:id="rId_hyperlink_5354"/>
    <hyperlink ref="D5785" r:id="rId_hyperlink_5355"/>
    <hyperlink ref="D5786" r:id="rId_hyperlink_5356"/>
    <hyperlink ref="D5787" r:id="rId_hyperlink_5357"/>
    <hyperlink ref="D5788" r:id="rId_hyperlink_5358"/>
    <hyperlink ref="D5789" r:id="rId_hyperlink_5359"/>
    <hyperlink ref="D5790" r:id="rId_hyperlink_5360"/>
    <hyperlink ref="D5791" r:id="rId_hyperlink_5361"/>
    <hyperlink ref="D5792" r:id="rId_hyperlink_5362"/>
    <hyperlink ref="D5793" r:id="rId_hyperlink_5363"/>
    <hyperlink ref="D5794" r:id="rId_hyperlink_5364"/>
    <hyperlink ref="D5795" r:id="rId_hyperlink_5365"/>
    <hyperlink ref="D5796" r:id="rId_hyperlink_5366"/>
    <hyperlink ref="D5797" r:id="rId_hyperlink_5367"/>
    <hyperlink ref="D5798" r:id="rId_hyperlink_5368"/>
    <hyperlink ref="D5799" r:id="rId_hyperlink_5369"/>
    <hyperlink ref="D5800" r:id="rId_hyperlink_5370"/>
    <hyperlink ref="D5801" r:id="rId_hyperlink_5371"/>
    <hyperlink ref="D5802" r:id="rId_hyperlink_5372"/>
    <hyperlink ref="D5803" r:id="rId_hyperlink_5373"/>
    <hyperlink ref="D5804" r:id="rId_hyperlink_5374"/>
    <hyperlink ref="D5805" r:id="rId_hyperlink_5375"/>
    <hyperlink ref="D5806" r:id="rId_hyperlink_5376"/>
    <hyperlink ref="D5807" r:id="rId_hyperlink_5377"/>
    <hyperlink ref="D5808" r:id="rId_hyperlink_5378"/>
    <hyperlink ref="D5809" r:id="rId_hyperlink_5379"/>
    <hyperlink ref="D5810" r:id="rId_hyperlink_5380"/>
    <hyperlink ref="D5811" r:id="rId_hyperlink_5381"/>
    <hyperlink ref="D5812" r:id="rId_hyperlink_5382"/>
    <hyperlink ref="D5813" r:id="rId_hyperlink_5383"/>
    <hyperlink ref="D5814" r:id="rId_hyperlink_5384"/>
    <hyperlink ref="D5816" r:id="rId_hyperlink_5385"/>
    <hyperlink ref="D5817" r:id="rId_hyperlink_5386"/>
    <hyperlink ref="D5818" r:id="rId_hyperlink_5387"/>
    <hyperlink ref="D5819" r:id="rId_hyperlink_5388"/>
    <hyperlink ref="D5820" r:id="rId_hyperlink_5389"/>
    <hyperlink ref="D5821" r:id="rId_hyperlink_5390"/>
    <hyperlink ref="D5822" r:id="rId_hyperlink_5391"/>
    <hyperlink ref="D5823" r:id="rId_hyperlink_5392"/>
    <hyperlink ref="D5824" r:id="rId_hyperlink_5393"/>
    <hyperlink ref="D5825" r:id="rId_hyperlink_5394"/>
    <hyperlink ref="D5826" r:id="rId_hyperlink_5395"/>
    <hyperlink ref="D5827" r:id="rId_hyperlink_5396"/>
    <hyperlink ref="D5828" r:id="rId_hyperlink_5397"/>
    <hyperlink ref="D5829" r:id="rId_hyperlink_5398"/>
    <hyperlink ref="D5830" r:id="rId_hyperlink_5399"/>
    <hyperlink ref="D5831" r:id="rId_hyperlink_5400"/>
    <hyperlink ref="D5832" r:id="rId_hyperlink_5401"/>
    <hyperlink ref="D5833" r:id="rId_hyperlink_5402"/>
    <hyperlink ref="D5834" r:id="rId_hyperlink_5403"/>
    <hyperlink ref="D5835" r:id="rId_hyperlink_5404"/>
    <hyperlink ref="D5836" r:id="rId_hyperlink_5405"/>
    <hyperlink ref="D5837" r:id="rId_hyperlink_5406"/>
    <hyperlink ref="D5838" r:id="rId_hyperlink_5407"/>
    <hyperlink ref="D5839" r:id="rId_hyperlink_5408"/>
    <hyperlink ref="D5840" r:id="rId_hyperlink_5409"/>
    <hyperlink ref="D5841" r:id="rId_hyperlink_5410"/>
    <hyperlink ref="D5842" r:id="rId_hyperlink_5411"/>
    <hyperlink ref="D5843" r:id="rId_hyperlink_5412"/>
    <hyperlink ref="D5844" r:id="rId_hyperlink_5413"/>
    <hyperlink ref="D5845" r:id="rId_hyperlink_5414"/>
    <hyperlink ref="D5847" r:id="rId_hyperlink_5415"/>
    <hyperlink ref="D5848" r:id="rId_hyperlink_5416"/>
    <hyperlink ref="D5849" r:id="rId_hyperlink_5417"/>
    <hyperlink ref="D5850" r:id="rId_hyperlink_5418"/>
    <hyperlink ref="D5851" r:id="rId_hyperlink_5419"/>
    <hyperlink ref="D5852" r:id="rId_hyperlink_5420"/>
    <hyperlink ref="D5853" r:id="rId_hyperlink_5421"/>
    <hyperlink ref="D5854" r:id="rId_hyperlink_5422"/>
    <hyperlink ref="D5856" r:id="rId_hyperlink_5423"/>
    <hyperlink ref="D5857" r:id="rId_hyperlink_5424"/>
    <hyperlink ref="D5858" r:id="rId_hyperlink_5425"/>
    <hyperlink ref="D5859" r:id="rId_hyperlink_5426"/>
    <hyperlink ref="D5862" r:id="rId_hyperlink_5427"/>
    <hyperlink ref="D5863" r:id="rId_hyperlink_5428"/>
    <hyperlink ref="D5864" r:id="rId_hyperlink_5429"/>
    <hyperlink ref="D5865" r:id="rId_hyperlink_5430"/>
    <hyperlink ref="D5866" r:id="rId_hyperlink_5431"/>
    <hyperlink ref="D5867" r:id="rId_hyperlink_5432"/>
    <hyperlink ref="D5868" r:id="rId_hyperlink_5433"/>
    <hyperlink ref="D5869" r:id="rId_hyperlink_5434"/>
    <hyperlink ref="D5870" r:id="rId_hyperlink_5435"/>
    <hyperlink ref="D5871" r:id="rId_hyperlink_5436"/>
    <hyperlink ref="D5872" r:id="rId_hyperlink_5437"/>
    <hyperlink ref="D5873" r:id="rId_hyperlink_5438"/>
    <hyperlink ref="D5874" r:id="rId_hyperlink_5439"/>
    <hyperlink ref="D5875" r:id="rId_hyperlink_5440"/>
    <hyperlink ref="D5876" r:id="rId_hyperlink_5441"/>
    <hyperlink ref="D5877" r:id="rId_hyperlink_5442"/>
    <hyperlink ref="D5878" r:id="rId_hyperlink_5443"/>
    <hyperlink ref="D5879" r:id="rId_hyperlink_5444"/>
    <hyperlink ref="D5880" r:id="rId_hyperlink_5445"/>
    <hyperlink ref="D5881" r:id="rId_hyperlink_5446"/>
    <hyperlink ref="D5882" r:id="rId_hyperlink_5447"/>
    <hyperlink ref="D5883" r:id="rId_hyperlink_5448"/>
    <hyperlink ref="D5884" r:id="rId_hyperlink_5449"/>
    <hyperlink ref="D5885" r:id="rId_hyperlink_5450"/>
    <hyperlink ref="D5886" r:id="rId_hyperlink_5451"/>
    <hyperlink ref="D5887" r:id="rId_hyperlink_5452"/>
    <hyperlink ref="D5888" r:id="rId_hyperlink_5453"/>
    <hyperlink ref="D5889" r:id="rId_hyperlink_5454"/>
    <hyperlink ref="D5891" r:id="rId_hyperlink_5455"/>
    <hyperlink ref="D5892" r:id="rId_hyperlink_5456"/>
    <hyperlink ref="D5893" r:id="rId_hyperlink_5457"/>
    <hyperlink ref="D5894" r:id="rId_hyperlink_5458"/>
    <hyperlink ref="D5895" r:id="rId_hyperlink_5459"/>
    <hyperlink ref="D5896" r:id="rId_hyperlink_5460"/>
    <hyperlink ref="D5899" r:id="rId_hyperlink_5461"/>
    <hyperlink ref="D5900" r:id="rId_hyperlink_5462"/>
    <hyperlink ref="D5901" r:id="rId_hyperlink_5463"/>
    <hyperlink ref="D5902" r:id="rId_hyperlink_5464"/>
    <hyperlink ref="D5903" r:id="rId_hyperlink_5465"/>
    <hyperlink ref="D5904" r:id="rId_hyperlink_5466"/>
    <hyperlink ref="D5905" r:id="rId_hyperlink_5467"/>
    <hyperlink ref="D5906" r:id="rId_hyperlink_5468"/>
    <hyperlink ref="D5907" r:id="rId_hyperlink_5469"/>
    <hyperlink ref="D5908" r:id="rId_hyperlink_5470"/>
    <hyperlink ref="D5909" r:id="rId_hyperlink_5471"/>
    <hyperlink ref="D5910" r:id="rId_hyperlink_5472"/>
    <hyperlink ref="D5911" r:id="rId_hyperlink_5473"/>
    <hyperlink ref="D5913" r:id="rId_hyperlink_5474"/>
    <hyperlink ref="D5914" r:id="rId_hyperlink_5475"/>
    <hyperlink ref="D5915" r:id="rId_hyperlink_5476"/>
    <hyperlink ref="D5916" r:id="rId_hyperlink_5477"/>
    <hyperlink ref="D5917" r:id="rId_hyperlink_5478"/>
    <hyperlink ref="D5919" r:id="rId_hyperlink_5479"/>
    <hyperlink ref="D5920" r:id="rId_hyperlink_5480"/>
    <hyperlink ref="D5921" r:id="rId_hyperlink_5481"/>
    <hyperlink ref="D5922" r:id="rId_hyperlink_5482"/>
    <hyperlink ref="D5923" r:id="rId_hyperlink_5483"/>
    <hyperlink ref="D5924" r:id="rId_hyperlink_5484"/>
    <hyperlink ref="D5925" r:id="rId_hyperlink_5485"/>
    <hyperlink ref="D5926" r:id="rId_hyperlink_5486"/>
    <hyperlink ref="D5927" r:id="rId_hyperlink_5487"/>
    <hyperlink ref="D5928" r:id="rId_hyperlink_5488"/>
    <hyperlink ref="D5929" r:id="rId_hyperlink_5489"/>
    <hyperlink ref="D5930" r:id="rId_hyperlink_5490"/>
    <hyperlink ref="D5931" r:id="rId_hyperlink_5491"/>
    <hyperlink ref="D5932" r:id="rId_hyperlink_5492"/>
    <hyperlink ref="D5933" r:id="rId_hyperlink_5493"/>
    <hyperlink ref="D5934" r:id="rId_hyperlink_5494"/>
    <hyperlink ref="D5935" r:id="rId_hyperlink_5495"/>
    <hyperlink ref="D5936" r:id="rId_hyperlink_5496"/>
    <hyperlink ref="D5937" r:id="rId_hyperlink_5497"/>
    <hyperlink ref="D5938" r:id="rId_hyperlink_5498"/>
    <hyperlink ref="D5939" r:id="rId_hyperlink_5499"/>
    <hyperlink ref="D5940" r:id="rId_hyperlink_5500"/>
    <hyperlink ref="D5941" r:id="rId_hyperlink_5501"/>
    <hyperlink ref="D5942" r:id="rId_hyperlink_5502"/>
    <hyperlink ref="D5943" r:id="rId_hyperlink_5503"/>
    <hyperlink ref="D5945" r:id="rId_hyperlink_5504"/>
    <hyperlink ref="D5946" r:id="rId_hyperlink_5505"/>
    <hyperlink ref="D5948" r:id="rId_hyperlink_5506"/>
    <hyperlink ref="D5949" r:id="rId_hyperlink_5507"/>
    <hyperlink ref="D5950" r:id="rId_hyperlink_5508"/>
    <hyperlink ref="D5951" r:id="rId_hyperlink_5509"/>
    <hyperlink ref="D5952" r:id="rId_hyperlink_5510"/>
    <hyperlink ref="D5953" r:id="rId_hyperlink_5511"/>
    <hyperlink ref="D5954" r:id="rId_hyperlink_5512"/>
    <hyperlink ref="D5955" r:id="rId_hyperlink_5513"/>
    <hyperlink ref="D5958" r:id="rId_hyperlink_5514"/>
    <hyperlink ref="D5959" r:id="rId_hyperlink_5515"/>
    <hyperlink ref="D5960" r:id="rId_hyperlink_5516"/>
    <hyperlink ref="D5961" r:id="rId_hyperlink_5517"/>
    <hyperlink ref="D5962" r:id="rId_hyperlink_5518"/>
    <hyperlink ref="D5963" r:id="rId_hyperlink_5519"/>
    <hyperlink ref="D5964" r:id="rId_hyperlink_5520"/>
    <hyperlink ref="D5965" r:id="rId_hyperlink_5521"/>
    <hyperlink ref="D5966" r:id="rId_hyperlink_5522"/>
    <hyperlink ref="D5967" r:id="rId_hyperlink_5523"/>
    <hyperlink ref="D5968" r:id="rId_hyperlink_5524"/>
    <hyperlink ref="D5969" r:id="rId_hyperlink_5525"/>
    <hyperlink ref="D5970" r:id="rId_hyperlink_5526"/>
    <hyperlink ref="D5972" r:id="rId_hyperlink_5527"/>
    <hyperlink ref="D5973" r:id="rId_hyperlink_5528"/>
    <hyperlink ref="D5974" r:id="rId_hyperlink_5529"/>
    <hyperlink ref="D5975" r:id="rId_hyperlink_5530"/>
    <hyperlink ref="D5976" r:id="rId_hyperlink_5531"/>
    <hyperlink ref="D5977" r:id="rId_hyperlink_5532"/>
    <hyperlink ref="D5978" r:id="rId_hyperlink_5533"/>
    <hyperlink ref="D5979" r:id="rId_hyperlink_5534"/>
    <hyperlink ref="D5980" r:id="rId_hyperlink_5535"/>
    <hyperlink ref="D5981" r:id="rId_hyperlink_5536"/>
    <hyperlink ref="D5982" r:id="rId_hyperlink_5537"/>
    <hyperlink ref="D5983" r:id="rId_hyperlink_5538"/>
    <hyperlink ref="D5984" r:id="rId_hyperlink_5539"/>
    <hyperlink ref="D5985" r:id="rId_hyperlink_5540"/>
    <hyperlink ref="D5986" r:id="rId_hyperlink_5541"/>
    <hyperlink ref="D5987" r:id="rId_hyperlink_5542"/>
    <hyperlink ref="D5988" r:id="rId_hyperlink_5543"/>
    <hyperlink ref="D5989" r:id="rId_hyperlink_5544"/>
    <hyperlink ref="D5990" r:id="rId_hyperlink_5545"/>
    <hyperlink ref="D5991" r:id="rId_hyperlink_5546"/>
    <hyperlink ref="D5992" r:id="rId_hyperlink_5547"/>
    <hyperlink ref="D5993" r:id="rId_hyperlink_5548"/>
    <hyperlink ref="D5994" r:id="rId_hyperlink_5549"/>
    <hyperlink ref="D5995" r:id="rId_hyperlink_5550"/>
    <hyperlink ref="D5996" r:id="rId_hyperlink_5551"/>
    <hyperlink ref="D5997" r:id="rId_hyperlink_5552"/>
    <hyperlink ref="D5998" r:id="rId_hyperlink_5553"/>
    <hyperlink ref="D5999" r:id="rId_hyperlink_5554"/>
    <hyperlink ref="D6000" r:id="rId_hyperlink_5555"/>
    <hyperlink ref="D6002" r:id="rId_hyperlink_5556"/>
    <hyperlink ref="D6003" r:id="rId_hyperlink_5557"/>
    <hyperlink ref="D6004" r:id="rId_hyperlink_5558"/>
    <hyperlink ref="D6005" r:id="rId_hyperlink_5559"/>
    <hyperlink ref="D6006" r:id="rId_hyperlink_5560"/>
    <hyperlink ref="D6007" r:id="rId_hyperlink_5561"/>
    <hyperlink ref="D6009" r:id="rId_hyperlink_5562"/>
    <hyperlink ref="D6010" r:id="rId_hyperlink_5563"/>
    <hyperlink ref="D6011" r:id="rId_hyperlink_5564"/>
    <hyperlink ref="D6012" r:id="rId_hyperlink_5565"/>
    <hyperlink ref="D6013" r:id="rId_hyperlink_5566"/>
    <hyperlink ref="D6015" r:id="rId_hyperlink_5567"/>
    <hyperlink ref="D6016" r:id="rId_hyperlink_5568"/>
    <hyperlink ref="D6017" r:id="rId_hyperlink_5569"/>
    <hyperlink ref="D6018" r:id="rId_hyperlink_5570"/>
    <hyperlink ref="D6019" r:id="rId_hyperlink_5571"/>
    <hyperlink ref="D6020" r:id="rId_hyperlink_5572"/>
    <hyperlink ref="D6021" r:id="rId_hyperlink_5573"/>
    <hyperlink ref="D6022" r:id="rId_hyperlink_5574"/>
    <hyperlink ref="D6023" r:id="rId_hyperlink_5575"/>
    <hyperlink ref="D6024" r:id="rId_hyperlink_5576"/>
    <hyperlink ref="D6025" r:id="rId_hyperlink_5577"/>
    <hyperlink ref="D6026" r:id="rId_hyperlink_5578"/>
    <hyperlink ref="D6028" r:id="rId_hyperlink_5579"/>
    <hyperlink ref="D6029" r:id="rId_hyperlink_5580"/>
    <hyperlink ref="D6031" r:id="rId_hyperlink_5581"/>
    <hyperlink ref="D6032" r:id="rId_hyperlink_5582"/>
    <hyperlink ref="D6033" r:id="rId_hyperlink_5583"/>
    <hyperlink ref="D6034" r:id="rId_hyperlink_5584"/>
    <hyperlink ref="D6035" r:id="rId_hyperlink_5585"/>
    <hyperlink ref="D6036" r:id="rId_hyperlink_5586"/>
    <hyperlink ref="D6037" r:id="rId_hyperlink_5587"/>
    <hyperlink ref="D6038" r:id="rId_hyperlink_5588"/>
    <hyperlink ref="D6039" r:id="rId_hyperlink_5589"/>
    <hyperlink ref="D6040" r:id="rId_hyperlink_5590"/>
    <hyperlink ref="D6042" r:id="rId_hyperlink_5591"/>
    <hyperlink ref="D6043" r:id="rId_hyperlink_5592"/>
    <hyperlink ref="D6044" r:id="rId_hyperlink_5593"/>
    <hyperlink ref="D6045" r:id="rId_hyperlink_5594"/>
    <hyperlink ref="D6046" r:id="rId_hyperlink_5595"/>
    <hyperlink ref="D6047" r:id="rId_hyperlink_5596"/>
    <hyperlink ref="D6048" r:id="rId_hyperlink_5597"/>
    <hyperlink ref="D6049" r:id="rId_hyperlink_5598"/>
    <hyperlink ref="D6050" r:id="rId_hyperlink_5599"/>
    <hyperlink ref="D6051" r:id="rId_hyperlink_5600"/>
    <hyperlink ref="D6052" r:id="rId_hyperlink_5601"/>
    <hyperlink ref="D6053" r:id="rId_hyperlink_5602"/>
    <hyperlink ref="D6054" r:id="rId_hyperlink_5603"/>
    <hyperlink ref="D6055" r:id="rId_hyperlink_5604"/>
    <hyperlink ref="D6056" r:id="rId_hyperlink_5605"/>
    <hyperlink ref="D6057" r:id="rId_hyperlink_5606"/>
    <hyperlink ref="D6058" r:id="rId_hyperlink_5607"/>
    <hyperlink ref="D6059" r:id="rId_hyperlink_5608"/>
    <hyperlink ref="D6060" r:id="rId_hyperlink_5609"/>
    <hyperlink ref="D6061" r:id="rId_hyperlink_5610"/>
    <hyperlink ref="D6062" r:id="rId_hyperlink_5611"/>
    <hyperlink ref="D6063" r:id="rId_hyperlink_5612"/>
    <hyperlink ref="D6064" r:id="rId_hyperlink_5613"/>
    <hyperlink ref="D6065" r:id="rId_hyperlink_5614"/>
    <hyperlink ref="D6066" r:id="rId_hyperlink_5615"/>
    <hyperlink ref="D6067" r:id="rId_hyperlink_5616"/>
    <hyperlink ref="D6068" r:id="rId_hyperlink_5617"/>
    <hyperlink ref="D6069" r:id="rId_hyperlink_5618"/>
    <hyperlink ref="D6070" r:id="rId_hyperlink_5619"/>
    <hyperlink ref="D6071" r:id="rId_hyperlink_5620"/>
    <hyperlink ref="D6072" r:id="rId_hyperlink_5621"/>
    <hyperlink ref="D6073" r:id="rId_hyperlink_5622"/>
    <hyperlink ref="D6074" r:id="rId_hyperlink_5623"/>
    <hyperlink ref="D6075" r:id="rId_hyperlink_5624"/>
    <hyperlink ref="D6076" r:id="rId_hyperlink_5625"/>
    <hyperlink ref="D6077" r:id="rId_hyperlink_5626"/>
    <hyperlink ref="D6078" r:id="rId_hyperlink_5627"/>
    <hyperlink ref="D6079" r:id="rId_hyperlink_5628"/>
    <hyperlink ref="D6080" r:id="rId_hyperlink_5629"/>
    <hyperlink ref="D6081" r:id="rId_hyperlink_5630"/>
    <hyperlink ref="D6082" r:id="rId_hyperlink_5631"/>
    <hyperlink ref="D6083" r:id="rId_hyperlink_5632"/>
    <hyperlink ref="D6084" r:id="rId_hyperlink_5633"/>
    <hyperlink ref="D6085" r:id="rId_hyperlink_5634"/>
    <hyperlink ref="D6086" r:id="rId_hyperlink_5635"/>
    <hyperlink ref="D6087" r:id="rId_hyperlink_5636"/>
    <hyperlink ref="D6088" r:id="rId_hyperlink_5637"/>
    <hyperlink ref="D6089" r:id="rId_hyperlink_5638"/>
    <hyperlink ref="D6090" r:id="rId_hyperlink_5639"/>
    <hyperlink ref="D6091" r:id="rId_hyperlink_5640"/>
    <hyperlink ref="D6092" r:id="rId_hyperlink_5641"/>
    <hyperlink ref="D6093" r:id="rId_hyperlink_5642"/>
    <hyperlink ref="D6094" r:id="rId_hyperlink_5643"/>
    <hyperlink ref="D6095" r:id="rId_hyperlink_5644"/>
    <hyperlink ref="D6096" r:id="rId_hyperlink_5645"/>
    <hyperlink ref="D6097" r:id="rId_hyperlink_5646"/>
    <hyperlink ref="D6098" r:id="rId_hyperlink_5647"/>
    <hyperlink ref="D6099" r:id="rId_hyperlink_5648"/>
    <hyperlink ref="D6100" r:id="rId_hyperlink_5649"/>
    <hyperlink ref="D6101" r:id="rId_hyperlink_5650"/>
    <hyperlink ref="D6102" r:id="rId_hyperlink_5651"/>
    <hyperlink ref="D6103" r:id="rId_hyperlink_5652"/>
    <hyperlink ref="D6104" r:id="rId_hyperlink_5653"/>
    <hyperlink ref="D6105" r:id="rId_hyperlink_5654"/>
    <hyperlink ref="D6106" r:id="rId_hyperlink_5655"/>
    <hyperlink ref="D6107" r:id="rId_hyperlink_5656"/>
    <hyperlink ref="D6108" r:id="rId_hyperlink_5657"/>
    <hyperlink ref="D6109" r:id="rId_hyperlink_5658"/>
    <hyperlink ref="D6110" r:id="rId_hyperlink_5659"/>
    <hyperlink ref="D6112" r:id="rId_hyperlink_5660"/>
    <hyperlink ref="D6113" r:id="rId_hyperlink_5661"/>
    <hyperlink ref="D6114" r:id="rId_hyperlink_5662"/>
    <hyperlink ref="D6115" r:id="rId_hyperlink_5663"/>
    <hyperlink ref="D6117" r:id="rId_hyperlink_5664"/>
    <hyperlink ref="D6118" r:id="rId_hyperlink_5665"/>
    <hyperlink ref="D6119" r:id="rId_hyperlink_5666"/>
    <hyperlink ref="D6120" r:id="rId_hyperlink_5667"/>
    <hyperlink ref="D6121" r:id="rId_hyperlink_5668"/>
    <hyperlink ref="D6122" r:id="rId_hyperlink_5669"/>
    <hyperlink ref="D6123" r:id="rId_hyperlink_5670"/>
    <hyperlink ref="D6124" r:id="rId_hyperlink_5671"/>
    <hyperlink ref="D6125" r:id="rId_hyperlink_5672"/>
    <hyperlink ref="D6126" r:id="rId_hyperlink_5673"/>
    <hyperlink ref="D6127" r:id="rId_hyperlink_5674"/>
    <hyperlink ref="D6128" r:id="rId_hyperlink_5675"/>
    <hyperlink ref="D6129" r:id="rId_hyperlink_5676"/>
    <hyperlink ref="D6130" r:id="rId_hyperlink_5677"/>
    <hyperlink ref="D6131" r:id="rId_hyperlink_5678"/>
    <hyperlink ref="D6132" r:id="rId_hyperlink_5679"/>
    <hyperlink ref="D6133" r:id="rId_hyperlink_5680"/>
    <hyperlink ref="D6134" r:id="rId_hyperlink_5681"/>
    <hyperlink ref="D6135" r:id="rId_hyperlink_5682"/>
    <hyperlink ref="D6136" r:id="rId_hyperlink_5683"/>
    <hyperlink ref="D6137" r:id="rId_hyperlink_5684"/>
    <hyperlink ref="D6138" r:id="rId_hyperlink_5685"/>
    <hyperlink ref="D6139" r:id="rId_hyperlink_5686"/>
    <hyperlink ref="D6140" r:id="rId_hyperlink_5687"/>
    <hyperlink ref="D6141" r:id="rId_hyperlink_5688"/>
    <hyperlink ref="D6142" r:id="rId_hyperlink_5689"/>
    <hyperlink ref="D6143" r:id="rId_hyperlink_5690"/>
    <hyperlink ref="D6144" r:id="rId_hyperlink_5691"/>
    <hyperlink ref="D6145" r:id="rId_hyperlink_5692"/>
    <hyperlink ref="D6146" r:id="rId_hyperlink_5693"/>
    <hyperlink ref="D6147" r:id="rId_hyperlink_5694"/>
    <hyperlink ref="D6148" r:id="rId_hyperlink_5695"/>
    <hyperlink ref="D6149" r:id="rId_hyperlink_5696"/>
    <hyperlink ref="D6150" r:id="rId_hyperlink_5697"/>
    <hyperlink ref="D6151" r:id="rId_hyperlink_5698"/>
    <hyperlink ref="D6152" r:id="rId_hyperlink_5699"/>
    <hyperlink ref="D6153" r:id="rId_hyperlink_5700"/>
    <hyperlink ref="D6154" r:id="rId_hyperlink_5701"/>
    <hyperlink ref="D6155" r:id="rId_hyperlink_5702"/>
    <hyperlink ref="D6156" r:id="rId_hyperlink_5703"/>
    <hyperlink ref="D6157" r:id="rId_hyperlink_5704"/>
    <hyperlink ref="D6158" r:id="rId_hyperlink_5705"/>
    <hyperlink ref="D6159" r:id="rId_hyperlink_5706"/>
    <hyperlink ref="D6160" r:id="rId_hyperlink_5707"/>
    <hyperlink ref="D6161" r:id="rId_hyperlink_5708"/>
    <hyperlink ref="D6162" r:id="rId_hyperlink_5709"/>
    <hyperlink ref="D6163" r:id="rId_hyperlink_5710"/>
    <hyperlink ref="D6164" r:id="rId_hyperlink_5711"/>
    <hyperlink ref="D6165" r:id="rId_hyperlink_5712"/>
    <hyperlink ref="D6166" r:id="rId_hyperlink_5713"/>
    <hyperlink ref="D6167" r:id="rId_hyperlink_5714"/>
    <hyperlink ref="D6168" r:id="rId_hyperlink_5715"/>
    <hyperlink ref="D6169" r:id="rId_hyperlink_5716"/>
    <hyperlink ref="D6170" r:id="rId_hyperlink_5717"/>
    <hyperlink ref="D6171" r:id="rId_hyperlink_5718"/>
    <hyperlink ref="D6172" r:id="rId_hyperlink_5719"/>
    <hyperlink ref="D6173" r:id="rId_hyperlink_5720"/>
    <hyperlink ref="D6174" r:id="rId_hyperlink_5721"/>
    <hyperlink ref="D6175" r:id="rId_hyperlink_5722"/>
    <hyperlink ref="D6176" r:id="rId_hyperlink_5723"/>
    <hyperlink ref="D6177" r:id="rId_hyperlink_5724"/>
    <hyperlink ref="D6178" r:id="rId_hyperlink_5725"/>
    <hyperlink ref="D6179" r:id="rId_hyperlink_5726"/>
    <hyperlink ref="D6180" r:id="rId_hyperlink_5727"/>
    <hyperlink ref="D6181" r:id="rId_hyperlink_5728"/>
    <hyperlink ref="D6182" r:id="rId_hyperlink_5729"/>
    <hyperlink ref="D6183" r:id="rId_hyperlink_5730"/>
    <hyperlink ref="D6184" r:id="rId_hyperlink_5731"/>
    <hyperlink ref="D6185" r:id="rId_hyperlink_5732"/>
    <hyperlink ref="D6186" r:id="rId_hyperlink_5733"/>
    <hyperlink ref="D6187" r:id="rId_hyperlink_5734"/>
    <hyperlink ref="D6188" r:id="rId_hyperlink_5735"/>
    <hyperlink ref="D6189" r:id="rId_hyperlink_5736"/>
    <hyperlink ref="D6190" r:id="rId_hyperlink_5737"/>
    <hyperlink ref="D6191" r:id="rId_hyperlink_5738"/>
    <hyperlink ref="D6192" r:id="rId_hyperlink_5739"/>
    <hyperlink ref="D6193" r:id="rId_hyperlink_5740"/>
    <hyperlink ref="D6194" r:id="rId_hyperlink_5741"/>
    <hyperlink ref="D6195" r:id="rId_hyperlink_5742"/>
    <hyperlink ref="D6196" r:id="rId_hyperlink_5743"/>
    <hyperlink ref="D6197" r:id="rId_hyperlink_5744"/>
    <hyperlink ref="D6198" r:id="rId_hyperlink_5745"/>
    <hyperlink ref="D6199" r:id="rId_hyperlink_5746"/>
    <hyperlink ref="D6200" r:id="rId_hyperlink_5747"/>
    <hyperlink ref="D6201" r:id="rId_hyperlink_5748"/>
    <hyperlink ref="D6202" r:id="rId_hyperlink_5749"/>
    <hyperlink ref="D6204" r:id="rId_hyperlink_5750"/>
    <hyperlink ref="D6205" r:id="rId_hyperlink_5751"/>
    <hyperlink ref="D6206" r:id="rId_hyperlink_5752"/>
    <hyperlink ref="D6207" r:id="rId_hyperlink_5753"/>
    <hyperlink ref="D6208" r:id="rId_hyperlink_5754"/>
    <hyperlink ref="D6209" r:id="rId_hyperlink_5755"/>
    <hyperlink ref="D6210" r:id="rId_hyperlink_5756"/>
    <hyperlink ref="D6211" r:id="rId_hyperlink_5757"/>
    <hyperlink ref="D6212" r:id="rId_hyperlink_5758"/>
    <hyperlink ref="D6213" r:id="rId_hyperlink_5759"/>
    <hyperlink ref="D6215" r:id="rId_hyperlink_5760"/>
    <hyperlink ref="D6216" r:id="rId_hyperlink_5761"/>
    <hyperlink ref="D6217" r:id="rId_hyperlink_5762"/>
    <hyperlink ref="D6218" r:id="rId_hyperlink_5763"/>
    <hyperlink ref="D6219" r:id="rId_hyperlink_5764"/>
    <hyperlink ref="D6220" r:id="rId_hyperlink_5765"/>
    <hyperlink ref="D6221" r:id="rId_hyperlink_5766"/>
    <hyperlink ref="D6222" r:id="rId_hyperlink_5767"/>
    <hyperlink ref="D6223" r:id="rId_hyperlink_5768"/>
    <hyperlink ref="D6224" r:id="rId_hyperlink_5769"/>
    <hyperlink ref="D6225" r:id="rId_hyperlink_5770"/>
    <hyperlink ref="D6226" r:id="rId_hyperlink_5771"/>
    <hyperlink ref="D6227" r:id="rId_hyperlink_5772"/>
    <hyperlink ref="D6228" r:id="rId_hyperlink_5773"/>
    <hyperlink ref="D6229" r:id="rId_hyperlink_5774"/>
    <hyperlink ref="D6230" r:id="rId_hyperlink_5775"/>
    <hyperlink ref="D6231" r:id="rId_hyperlink_5776"/>
    <hyperlink ref="D6232" r:id="rId_hyperlink_5777"/>
    <hyperlink ref="D6233" r:id="rId_hyperlink_5778"/>
    <hyperlink ref="D6234" r:id="rId_hyperlink_5779"/>
    <hyperlink ref="D6235" r:id="rId_hyperlink_5780"/>
    <hyperlink ref="D6236" r:id="rId_hyperlink_5781"/>
    <hyperlink ref="D6237" r:id="rId_hyperlink_5782"/>
    <hyperlink ref="D6238" r:id="rId_hyperlink_5783"/>
    <hyperlink ref="D6239" r:id="rId_hyperlink_5784"/>
    <hyperlink ref="D6240" r:id="rId_hyperlink_5785"/>
    <hyperlink ref="D6241" r:id="rId_hyperlink_5786"/>
    <hyperlink ref="D6242" r:id="rId_hyperlink_5787"/>
    <hyperlink ref="D6243" r:id="rId_hyperlink_5788"/>
    <hyperlink ref="D6244" r:id="rId_hyperlink_5789"/>
    <hyperlink ref="D6245" r:id="rId_hyperlink_5790"/>
    <hyperlink ref="D6246" r:id="rId_hyperlink_5791"/>
    <hyperlink ref="D6247" r:id="rId_hyperlink_5792"/>
    <hyperlink ref="D6248" r:id="rId_hyperlink_5793"/>
    <hyperlink ref="D6249" r:id="rId_hyperlink_5794"/>
    <hyperlink ref="D6250" r:id="rId_hyperlink_5795"/>
    <hyperlink ref="D6251" r:id="rId_hyperlink_5796"/>
    <hyperlink ref="D6252" r:id="rId_hyperlink_5797"/>
    <hyperlink ref="D6254" r:id="rId_hyperlink_5798"/>
    <hyperlink ref="D6255" r:id="rId_hyperlink_5799"/>
    <hyperlink ref="D6257" r:id="rId_hyperlink_5800"/>
    <hyperlink ref="D6258" r:id="rId_hyperlink_5801"/>
    <hyperlink ref="D6259" r:id="rId_hyperlink_5802"/>
    <hyperlink ref="D6260" r:id="rId_hyperlink_5803"/>
    <hyperlink ref="D6261" r:id="rId_hyperlink_5804"/>
    <hyperlink ref="D6262" r:id="rId_hyperlink_5805"/>
    <hyperlink ref="D6263" r:id="rId_hyperlink_5806"/>
    <hyperlink ref="D6264" r:id="rId_hyperlink_5807"/>
    <hyperlink ref="D6265" r:id="rId_hyperlink_5808"/>
    <hyperlink ref="D6268" r:id="rId_hyperlink_5809"/>
    <hyperlink ref="D6269" r:id="rId_hyperlink_5810"/>
    <hyperlink ref="D6270" r:id="rId_hyperlink_5811"/>
    <hyperlink ref="D6271" r:id="rId_hyperlink_5812"/>
    <hyperlink ref="D6272" r:id="rId_hyperlink_5813"/>
    <hyperlink ref="D6273" r:id="rId_hyperlink_5814"/>
    <hyperlink ref="D6274" r:id="rId_hyperlink_5815"/>
    <hyperlink ref="D6275" r:id="rId_hyperlink_5816"/>
    <hyperlink ref="D6276" r:id="rId_hyperlink_5817"/>
    <hyperlink ref="D6277" r:id="rId_hyperlink_5818"/>
    <hyperlink ref="D6278" r:id="rId_hyperlink_5819"/>
    <hyperlink ref="D6279" r:id="rId_hyperlink_5820"/>
    <hyperlink ref="D6280" r:id="rId_hyperlink_5821"/>
    <hyperlink ref="D6281" r:id="rId_hyperlink_5822"/>
    <hyperlink ref="D6282" r:id="rId_hyperlink_5823"/>
    <hyperlink ref="D6283" r:id="rId_hyperlink_5824"/>
    <hyperlink ref="D6284" r:id="rId_hyperlink_5825"/>
    <hyperlink ref="D6285" r:id="rId_hyperlink_5826"/>
    <hyperlink ref="D6286" r:id="rId_hyperlink_5827"/>
    <hyperlink ref="D6287" r:id="rId_hyperlink_5828"/>
    <hyperlink ref="D6288" r:id="rId_hyperlink_5829"/>
    <hyperlink ref="D6290" r:id="rId_hyperlink_5830"/>
    <hyperlink ref="D6291" r:id="rId_hyperlink_5831"/>
    <hyperlink ref="D6292" r:id="rId_hyperlink_5832"/>
    <hyperlink ref="D6293" r:id="rId_hyperlink_5833"/>
    <hyperlink ref="D6294" r:id="rId_hyperlink_5834"/>
    <hyperlink ref="D6295" r:id="rId_hyperlink_5835"/>
    <hyperlink ref="D6296" r:id="rId_hyperlink_5836"/>
    <hyperlink ref="D6297" r:id="rId_hyperlink_5837"/>
    <hyperlink ref="D6298" r:id="rId_hyperlink_5838"/>
    <hyperlink ref="D6299" r:id="rId_hyperlink_5839"/>
    <hyperlink ref="D6300" r:id="rId_hyperlink_5840"/>
    <hyperlink ref="D6301" r:id="rId_hyperlink_5841"/>
    <hyperlink ref="D6302" r:id="rId_hyperlink_5842"/>
    <hyperlink ref="D6303" r:id="rId_hyperlink_5843"/>
    <hyperlink ref="D6304" r:id="rId_hyperlink_5844"/>
    <hyperlink ref="D6305" r:id="rId_hyperlink_5845"/>
    <hyperlink ref="D6306" r:id="rId_hyperlink_5846"/>
    <hyperlink ref="D6307" r:id="rId_hyperlink_5847"/>
    <hyperlink ref="D6308" r:id="rId_hyperlink_5848"/>
    <hyperlink ref="D6310" r:id="rId_hyperlink_5849"/>
    <hyperlink ref="D6311" r:id="rId_hyperlink_5850"/>
    <hyperlink ref="D6312" r:id="rId_hyperlink_5851"/>
    <hyperlink ref="D6313" r:id="rId_hyperlink_5852"/>
    <hyperlink ref="D6314" r:id="rId_hyperlink_5853"/>
    <hyperlink ref="D6315" r:id="rId_hyperlink_5854"/>
    <hyperlink ref="D6316" r:id="rId_hyperlink_5855"/>
    <hyperlink ref="D6317" r:id="rId_hyperlink_5856"/>
    <hyperlink ref="D6318" r:id="rId_hyperlink_5857"/>
    <hyperlink ref="D6319" r:id="rId_hyperlink_5858"/>
    <hyperlink ref="D6320" r:id="rId_hyperlink_5859"/>
    <hyperlink ref="D6321" r:id="rId_hyperlink_5860"/>
    <hyperlink ref="D6322" r:id="rId_hyperlink_5861"/>
    <hyperlink ref="D6323" r:id="rId_hyperlink_5862"/>
    <hyperlink ref="D6324" r:id="rId_hyperlink_5863"/>
    <hyperlink ref="D6325" r:id="rId_hyperlink_5864"/>
    <hyperlink ref="D6326" r:id="rId_hyperlink_5865"/>
    <hyperlink ref="D6327" r:id="rId_hyperlink_5866"/>
    <hyperlink ref="D6328" r:id="rId_hyperlink_5867"/>
    <hyperlink ref="D6329" r:id="rId_hyperlink_5868"/>
    <hyperlink ref="D6330" r:id="rId_hyperlink_5869"/>
    <hyperlink ref="D6331" r:id="rId_hyperlink_5870"/>
    <hyperlink ref="D6332" r:id="rId_hyperlink_5871"/>
    <hyperlink ref="D6333" r:id="rId_hyperlink_5872"/>
    <hyperlink ref="D6334" r:id="rId_hyperlink_5873"/>
    <hyperlink ref="D6336" r:id="rId_hyperlink_5874"/>
    <hyperlink ref="D6337" r:id="rId_hyperlink_5875"/>
    <hyperlink ref="D6338" r:id="rId_hyperlink_5876"/>
    <hyperlink ref="D6339" r:id="rId_hyperlink_5877"/>
    <hyperlink ref="D6340" r:id="rId_hyperlink_5878"/>
    <hyperlink ref="D6341" r:id="rId_hyperlink_5879"/>
    <hyperlink ref="D6342" r:id="rId_hyperlink_5880"/>
    <hyperlink ref="D6343" r:id="rId_hyperlink_5881"/>
    <hyperlink ref="D6344" r:id="rId_hyperlink_5882"/>
    <hyperlink ref="D6345" r:id="rId_hyperlink_5883"/>
    <hyperlink ref="D6346" r:id="rId_hyperlink_5884"/>
    <hyperlink ref="D6347" r:id="rId_hyperlink_5885"/>
    <hyperlink ref="D6348" r:id="rId_hyperlink_5886"/>
    <hyperlink ref="D6351" r:id="rId_hyperlink_5887"/>
    <hyperlink ref="D6352" r:id="rId_hyperlink_5888"/>
    <hyperlink ref="D6353" r:id="rId_hyperlink_5889"/>
    <hyperlink ref="D6354" r:id="rId_hyperlink_5890"/>
    <hyperlink ref="D6355" r:id="rId_hyperlink_5891"/>
    <hyperlink ref="D6356" r:id="rId_hyperlink_5892"/>
    <hyperlink ref="D6357" r:id="rId_hyperlink_5893"/>
    <hyperlink ref="D6358" r:id="rId_hyperlink_5894"/>
    <hyperlink ref="D6359" r:id="rId_hyperlink_5895"/>
    <hyperlink ref="D6360" r:id="rId_hyperlink_5896"/>
    <hyperlink ref="D6361" r:id="rId_hyperlink_5897"/>
    <hyperlink ref="D6362" r:id="rId_hyperlink_5898"/>
    <hyperlink ref="D6363" r:id="rId_hyperlink_5899"/>
    <hyperlink ref="D6364" r:id="rId_hyperlink_5900"/>
    <hyperlink ref="D6365" r:id="rId_hyperlink_5901"/>
    <hyperlink ref="D6366" r:id="rId_hyperlink_5902"/>
    <hyperlink ref="D6367" r:id="rId_hyperlink_5903"/>
    <hyperlink ref="D6368" r:id="rId_hyperlink_5904"/>
    <hyperlink ref="D6370" r:id="rId_hyperlink_5905"/>
    <hyperlink ref="D6371" r:id="rId_hyperlink_5906"/>
    <hyperlink ref="D6372" r:id="rId_hyperlink_5907"/>
    <hyperlink ref="D6373" r:id="rId_hyperlink_5908"/>
    <hyperlink ref="D6374" r:id="rId_hyperlink_5909"/>
    <hyperlink ref="D6375" r:id="rId_hyperlink_5910"/>
    <hyperlink ref="D6376" r:id="rId_hyperlink_5911"/>
    <hyperlink ref="D6377" r:id="rId_hyperlink_5912"/>
    <hyperlink ref="D6378" r:id="rId_hyperlink_5913"/>
    <hyperlink ref="D6379" r:id="rId_hyperlink_5914"/>
    <hyperlink ref="D6380" r:id="rId_hyperlink_5915"/>
    <hyperlink ref="D6381" r:id="rId_hyperlink_5916"/>
    <hyperlink ref="D6382" r:id="rId_hyperlink_5917"/>
    <hyperlink ref="D6383" r:id="rId_hyperlink_5918"/>
    <hyperlink ref="D6384" r:id="rId_hyperlink_5919"/>
    <hyperlink ref="D6386" r:id="rId_hyperlink_5920"/>
    <hyperlink ref="D6387" r:id="rId_hyperlink_5921"/>
    <hyperlink ref="D6388" r:id="rId_hyperlink_5922"/>
    <hyperlink ref="D6389" r:id="rId_hyperlink_5923"/>
    <hyperlink ref="D6390" r:id="rId_hyperlink_5924"/>
    <hyperlink ref="D6391" r:id="rId_hyperlink_5925"/>
    <hyperlink ref="D6392" r:id="rId_hyperlink_5926"/>
    <hyperlink ref="D6393" r:id="rId_hyperlink_5927"/>
    <hyperlink ref="D6394" r:id="rId_hyperlink_5928"/>
    <hyperlink ref="D6395" r:id="rId_hyperlink_5929"/>
    <hyperlink ref="D6396" r:id="rId_hyperlink_5930"/>
    <hyperlink ref="D6397" r:id="rId_hyperlink_5931"/>
    <hyperlink ref="D6398" r:id="rId_hyperlink_5932"/>
    <hyperlink ref="D6399" r:id="rId_hyperlink_5933"/>
    <hyperlink ref="D6400" r:id="rId_hyperlink_5934"/>
    <hyperlink ref="D6401" r:id="rId_hyperlink_5935"/>
    <hyperlink ref="D6402" r:id="rId_hyperlink_5936"/>
    <hyperlink ref="D6403" r:id="rId_hyperlink_5937"/>
    <hyperlink ref="D6405" r:id="rId_hyperlink_5938"/>
    <hyperlink ref="D6406" r:id="rId_hyperlink_5939"/>
    <hyperlink ref="D6407" r:id="rId_hyperlink_5940"/>
    <hyperlink ref="D6408" r:id="rId_hyperlink_5941"/>
    <hyperlink ref="D6409" r:id="rId_hyperlink_5942"/>
    <hyperlink ref="D6410" r:id="rId_hyperlink_5943"/>
    <hyperlink ref="D6411" r:id="rId_hyperlink_5944"/>
    <hyperlink ref="D6412" r:id="rId_hyperlink_5945"/>
    <hyperlink ref="D6413" r:id="rId_hyperlink_5946"/>
    <hyperlink ref="D6414" r:id="rId_hyperlink_5947"/>
    <hyperlink ref="D6416" r:id="rId_hyperlink_5948"/>
    <hyperlink ref="D6417" r:id="rId_hyperlink_5949"/>
    <hyperlink ref="D6418" r:id="rId_hyperlink_5950"/>
    <hyperlink ref="D6419" r:id="rId_hyperlink_5951"/>
    <hyperlink ref="D6420" r:id="rId_hyperlink_5952"/>
    <hyperlink ref="D6421" r:id="rId_hyperlink_5953"/>
    <hyperlink ref="D6422" r:id="rId_hyperlink_5954"/>
    <hyperlink ref="D6423" r:id="rId_hyperlink_5955"/>
    <hyperlink ref="D6424" r:id="rId_hyperlink_5956"/>
    <hyperlink ref="D6425" r:id="rId_hyperlink_5957"/>
    <hyperlink ref="D6426" r:id="rId_hyperlink_5958"/>
    <hyperlink ref="D6427" r:id="rId_hyperlink_5959"/>
    <hyperlink ref="D6428" r:id="rId_hyperlink_5960"/>
    <hyperlink ref="D6429" r:id="rId_hyperlink_5961"/>
    <hyperlink ref="D6430" r:id="rId_hyperlink_5962"/>
    <hyperlink ref="D6431" r:id="rId_hyperlink_5963"/>
    <hyperlink ref="D6432" r:id="rId_hyperlink_5964"/>
    <hyperlink ref="D6433" r:id="rId_hyperlink_5965"/>
    <hyperlink ref="D6434" r:id="rId_hyperlink_5966"/>
    <hyperlink ref="D6435" r:id="rId_hyperlink_5967"/>
    <hyperlink ref="D6436" r:id="rId_hyperlink_5968"/>
    <hyperlink ref="D6437" r:id="rId_hyperlink_5969"/>
    <hyperlink ref="D6438" r:id="rId_hyperlink_5970"/>
    <hyperlink ref="D6439" r:id="rId_hyperlink_5971"/>
    <hyperlink ref="D6440" r:id="rId_hyperlink_5972"/>
    <hyperlink ref="D6441" r:id="rId_hyperlink_5973"/>
    <hyperlink ref="D6442" r:id="rId_hyperlink_5974"/>
    <hyperlink ref="D6443" r:id="rId_hyperlink_5975"/>
    <hyperlink ref="D6444" r:id="rId_hyperlink_5976"/>
    <hyperlink ref="D6445" r:id="rId_hyperlink_5977"/>
    <hyperlink ref="D6446" r:id="rId_hyperlink_5978"/>
    <hyperlink ref="D6447" r:id="rId_hyperlink_5979"/>
    <hyperlink ref="D6448" r:id="rId_hyperlink_5980"/>
    <hyperlink ref="D6449" r:id="rId_hyperlink_5981"/>
    <hyperlink ref="D6450" r:id="rId_hyperlink_5982"/>
    <hyperlink ref="D6451" r:id="rId_hyperlink_5983"/>
    <hyperlink ref="D6452" r:id="rId_hyperlink_5984"/>
    <hyperlink ref="D6453" r:id="rId_hyperlink_5985"/>
    <hyperlink ref="D6454" r:id="rId_hyperlink_5986"/>
    <hyperlink ref="D6455" r:id="rId_hyperlink_5987"/>
    <hyperlink ref="D6456" r:id="rId_hyperlink_5988"/>
    <hyperlink ref="D6457" r:id="rId_hyperlink_5989"/>
    <hyperlink ref="D6458" r:id="rId_hyperlink_5990"/>
    <hyperlink ref="D6459" r:id="rId_hyperlink_5991"/>
    <hyperlink ref="D6460" r:id="rId_hyperlink_5992"/>
    <hyperlink ref="D6461" r:id="rId_hyperlink_5993"/>
    <hyperlink ref="D6462" r:id="rId_hyperlink_5994"/>
    <hyperlink ref="D6463" r:id="rId_hyperlink_5995"/>
    <hyperlink ref="D6464" r:id="rId_hyperlink_5996"/>
    <hyperlink ref="D6465" r:id="rId_hyperlink_5997"/>
    <hyperlink ref="D6466" r:id="rId_hyperlink_5998"/>
    <hyperlink ref="D6467" r:id="rId_hyperlink_5999"/>
    <hyperlink ref="D6468" r:id="rId_hyperlink_6000"/>
    <hyperlink ref="D6469" r:id="rId_hyperlink_6001"/>
    <hyperlink ref="D6470" r:id="rId_hyperlink_6002"/>
    <hyperlink ref="D6471" r:id="rId_hyperlink_6003"/>
    <hyperlink ref="D6472" r:id="rId_hyperlink_6004"/>
    <hyperlink ref="D6473" r:id="rId_hyperlink_6005"/>
    <hyperlink ref="D6474" r:id="rId_hyperlink_6006"/>
    <hyperlink ref="D6475" r:id="rId_hyperlink_6007"/>
    <hyperlink ref="D6476" r:id="rId_hyperlink_6008"/>
    <hyperlink ref="D6477" r:id="rId_hyperlink_6009"/>
    <hyperlink ref="D6478" r:id="rId_hyperlink_6010"/>
    <hyperlink ref="D6479" r:id="rId_hyperlink_6011"/>
    <hyperlink ref="D6480" r:id="rId_hyperlink_6012"/>
    <hyperlink ref="D6481" r:id="rId_hyperlink_6013"/>
    <hyperlink ref="D6482" r:id="rId_hyperlink_6014"/>
    <hyperlink ref="D6483" r:id="rId_hyperlink_6015"/>
    <hyperlink ref="D6484" r:id="rId_hyperlink_6016"/>
    <hyperlink ref="D6485" r:id="rId_hyperlink_6017"/>
    <hyperlink ref="D6486" r:id="rId_hyperlink_6018"/>
    <hyperlink ref="D6487" r:id="rId_hyperlink_6019"/>
    <hyperlink ref="D6488" r:id="rId_hyperlink_6020"/>
    <hyperlink ref="D6489" r:id="rId_hyperlink_6021"/>
    <hyperlink ref="D6490" r:id="rId_hyperlink_6022"/>
    <hyperlink ref="D6491" r:id="rId_hyperlink_6023"/>
    <hyperlink ref="D6492" r:id="rId_hyperlink_6024"/>
    <hyperlink ref="D6493" r:id="rId_hyperlink_6025"/>
    <hyperlink ref="D6494" r:id="rId_hyperlink_6026"/>
    <hyperlink ref="D6495" r:id="rId_hyperlink_6027"/>
    <hyperlink ref="D6496" r:id="rId_hyperlink_6028"/>
    <hyperlink ref="D6497" r:id="rId_hyperlink_6029"/>
    <hyperlink ref="D6499" r:id="rId_hyperlink_6030"/>
    <hyperlink ref="D6500" r:id="rId_hyperlink_6031"/>
    <hyperlink ref="D6501" r:id="rId_hyperlink_6032"/>
    <hyperlink ref="D6502" r:id="rId_hyperlink_6033"/>
    <hyperlink ref="D6503" r:id="rId_hyperlink_6034"/>
    <hyperlink ref="D6505" r:id="rId_hyperlink_6035"/>
    <hyperlink ref="D6506" r:id="rId_hyperlink_6036"/>
    <hyperlink ref="D6509" r:id="rId_hyperlink_6037"/>
    <hyperlink ref="D6510" r:id="rId_hyperlink_6038"/>
    <hyperlink ref="D6511" r:id="rId_hyperlink_6039"/>
    <hyperlink ref="D6512" r:id="rId_hyperlink_6040"/>
    <hyperlink ref="D6513" r:id="rId_hyperlink_6041"/>
    <hyperlink ref="D6514" r:id="rId_hyperlink_6042"/>
    <hyperlink ref="D6515" r:id="rId_hyperlink_6043"/>
    <hyperlink ref="D6516" r:id="rId_hyperlink_6044"/>
    <hyperlink ref="D6517" r:id="rId_hyperlink_6045"/>
    <hyperlink ref="D6518" r:id="rId_hyperlink_6046"/>
    <hyperlink ref="D6519" r:id="rId_hyperlink_6047"/>
    <hyperlink ref="D6522" r:id="rId_hyperlink_6048"/>
    <hyperlink ref="D6523" r:id="rId_hyperlink_6049"/>
    <hyperlink ref="D6524" r:id="rId_hyperlink_6050"/>
    <hyperlink ref="D6525" r:id="rId_hyperlink_6051"/>
    <hyperlink ref="D6526" r:id="rId_hyperlink_6052"/>
    <hyperlink ref="D6527" r:id="rId_hyperlink_6053"/>
    <hyperlink ref="D6528" r:id="rId_hyperlink_6054"/>
    <hyperlink ref="D6529" r:id="rId_hyperlink_6055"/>
    <hyperlink ref="D6531" r:id="rId_hyperlink_6056"/>
    <hyperlink ref="D6532" r:id="rId_hyperlink_6057"/>
    <hyperlink ref="D6533" r:id="rId_hyperlink_6058"/>
    <hyperlink ref="D6534" r:id="rId_hyperlink_6059"/>
    <hyperlink ref="D6535" r:id="rId_hyperlink_6060"/>
    <hyperlink ref="D6536" r:id="rId_hyperlink_6061"/>
    <hyperlink ref="D6537" r:id="rId_hyperlink_6062"/>
    <hyperlink ref="D6538" r:id="rId_hyperlink_6063"/>
    <hyperlink ref="D6539" r:id="rId_hyperlink_6064"/>
    <hyperlink ref="D6540" r:id="rId_hyperlink_6065"/>
    <hyperlink ref="D6541" r:id="rId_hyperlink_6066"/>
    <hyperlink ref="D6542" r:id="rId_hyperlink_6067"/>
    <hyperlink ref="D6543" r:id="rId_hyperlink_6068"/>
    <hyperlink ref="D6544" r:id="rId_hyperlink_6069"/>
    <hyperlink ref="D6546" r:id="rId_hyperlink_6070"/>
    <hyperlink ref="D6547" r:id="rId_hyperlink_6071"/>
    <hyperlink ref="D6548" r:id="rId_hyperlink_6072"/>
    <hyperlink ref="D6549" r:id="rId_hyperlink_6073"/>
    <hyperlink ref="D6550" r:id="rId_hyperlink_6074"/>
    <hyperlink ref="D6551" r:id="rId_hyperlink_6075"/>
    <hyperlink ref="D6552" r:id="rId_hyperlink_6076"/>
    <hyperlink ref="D6553" r:id="rId_hyperlink_6077"/>
    <hyperlink ref="D6554" r:id="rId_hyperlink_6078"/>
    <hyperlink ref="D6555" r:id="rId_hyperlink_6079"/>
    <hyperlink ref="D6556" r:id="rId_hyperlink_6080"/>
    <hyperlink ref="D6557" r:id="rId_hyperlink_6081"/>
    <hyperlink ref="D6558" r:id="rId_hyperlink_6082"/>
    <hyperlink ref="D6559" r:id="rId_hyperlink_6083"/>
    <hyperlink ref="D6560" r:id="rId_hyperlink_6084"/>
    <hyperlink ref="D6561" r:id="rId_hyperlink_6085"/>
    <hyperlink ref="D6562" r:id="rId_hyperlink_6086"/>
    <hyperlink ref="D6563" r:id="rId_hyperlink_6087"/>
    <hyperlink ref="D6564" r:id="rId_hyperlink_6088"/>
    <hyperlink ref="D6565" r:id="rId_hyperlink_6089"/>
    <hyperlink ref="D6566" r:id="rId_hyperlink_6090"/>
    <hyperlink ref="D6568" r:id="rId_hyperlink_6091"/>
    <hyperlink ref="D6569" r:id="rId_hyperlink_6092"/>
    <hyperlink ref="D6570" r:id="rId_hyperlink_6093"/>
    <hyperlink ref="D6571" r:id="rId_hyperlink_6094"/>
    <hyperlink ref="D6572" r:id="rId_hyperlink_6095"/>
    <hyperlink ref="D6573" r:id="rId_hyperlink_6096"/>
    <hyperlink ref="D6574" r:id="rId_hyperlink_6097"/>
    <hyperlink ref="D6575" r:id="rId_hyperlink_6098"/>
    <hyperlink ref="D6576" r:id="rId_hyperlink_6099"/>
    <hyperlink ref="D6577" r:id="rId_hyperlink_6100"/>
    <hyperlink ref="D6578" r:id="rId_hyperlink_6101"/>
    <hyperlink ref="D6579" r:id="rId_hyperlink_6102"/>
    <hyperlink ref="D6580" r:id="rId_hyperlink_6103"/>
    <hyperlink ref="D6581" r:id="rId_hyperlink_6104"/>
    <hyperlink ref="D6582" r:id="rId_hyperlink_6105"/>
    <hyperlink ref="D6583" r:id="rId_hyperlink_6106"/>
    <hyperlink ref="D6585" r:id="rId_hyperlink_6107"/>
    <hyperlink ref="D6586" r:id="rId_hyperlink_6108"/>
    <hyperlink ref="D6587" r:id="rId_hyperlink_6109"/>
    <hyperlink ref="D6588" r:id="rId_hyperlink_6110"/>
    <hyperlink ref="D6589" r:id="rId_hyperlink_6111"/>
    <hyperlink ref="D6590" r:id="rId_hyperlink_6112"/>
    <hyperlink ref="D6591" r:id="rId_hyperlink_6113"/>
    <hyperlink ref="D6592" r:id="rId_hyperlink_6114"/>
    <hyperlink ref="D6593" r:id="rId_hyperlink_6115"/>
    <hyperlink ref="D6594" r:id="rId_hyperlink_6116"/>
    <hyperlink ref="D6595" r:id="rId_hyperlink_6117"/>
    <hyperlink ref="D6596" r:id="rId_hyperlink_6118"/>
    <hyperlink ref="D6597" r:id="rId_hyperlink_6119"/>
    <hyperlink ref="D6598" r:id="rId_hyperlink_6120"/>
    <hyperlink ref="D6599" r:id="rId_hyperlink_6121"/>
    <hyperlink ref="D6600" r:id="rId_hyperlink_6122"/>
    <hyperlink ref="D6601" r:id="rId_hyperlink_6123"/>
    <hyperlink ref="D6602" r:id="rId_hyperlink_6124"/>
    <hyperlink ref="D6603" r:id="rId_hyperlink_6125"/>
    <hyperlink ref="D6604" r:id="rId_hyperlink_6126"/>
    <hyperlink ref="D6605" r:id="rId_hyperlink_6127"/>
    <hyperlink ref="D6606" r:id="rId_hyperlink_6128"/>
    <hyperlink ref="D6607" r:id="rId_hyperlink_6129"/>
    <hyperlink ref="D6608" r:id="rId_hyperlink_6130"/>
    <hyperlink ref="D6609" r:id="rId_hyperlink_6131"/>
    <hyperlink ref="D6610" r:id="rId_hyperlink_6132"/>
    <hyperlink ref="D6611" r:id="rId_hyperlink_6133"/>
    <hyperlink ref="D6612" r:id="rId_hyperlink_6134"/>
    <hyperlink ref="D6613" r:id="rId_hyperlink_6135"/>
    <hyperlink ref="D6614" r:id="rId_hyperlink_6136"/>
    <hyperlink ref="D6615" r:id="rId_hyperlink_6137"/>
    <hyperlink ref="D6616" r:id="rId_hyperlink_6138"/>
    <hyperlink ref="D6617" r:id="rId_hyperlink_6139"/>
    <hyperlink ref="D6618" r:id="rId_hyperlink_6140"/>
    <hyperlink ref="D6619" r:id="rId_hyperlink_6141"/>
    <hyperlink ref="D6620" r:id="rId_hyperlink_6142"/>
    <hyperlink ref="D6621" r:id="rId_hyperlink_6143"/>
    <hyperlink ref="D6622" r:id="rId_hyperlink_6144"/>
    <hyperlink ref="D6623" r:id="rId_hyperlink_6145"/>
    <hyperlink ref="D6624" r:id="rId_hyperlink_6146"/>
    <hyperlink ref="D6625" r:id="rId_hyperlink_6147"/>
    <hyperlink ref="D6626" r:id="rId_hyperlink_6148"/>
    <hyperlink ref="D6627" r:id="rId_hyperlink_6149"/>
    <hyperlink ref="D6628" r:id="rId_hyperlink_6150"/>
    <hyperlink ref="D6629" r:id="rId_hyperlink_6151"/>
    <hyperlink ref="D6630" r:id="rId_hyperlink_6152"/>
    <hyperlink ref="D6631" r:id="rId_hyperlink_6153"/>
    <hyperlink ref="D6632" r:id="rId_hyperlink_6154"/>
    <hyperlink ref="D6633" r:id="rId_hyperlink_6155"/>
    <hyperlink ref="D6634" r:id="rId_hyperlink_6156"/>
    <hyperlink ref="D6635" r:id="rId_hyperlink_6157"/>
    <hyperlink ref="D6636" r:id="rId_hyperlink_6158"/>
    <hyperlink ref="D6637" r:id="rId_hyperlink_6159"/>
    <hyperlink ref="D6638" r:id="rId_hyperlink_6160"/>
    <hyperlink ref="D6639" r:id="rId_hyperlink_6161"/>
    <hyperlink ref="D6640" r:id="rId_hyperlink_6162"/>
    <hyperlink ref="D6641" r:id="rId_hyperlink_6163"/>
    <hyperlink ref="D6642" r:id="rId_hyperlink_6164"/>
    <hyperlink ref="D6643" r:id="rId_hyperlink_6165"/>
    <hyperlink ref="D6644" r:id="rId_hyperlink_6166"/>
    <hyperlink ref="D6645" r:id="rId_hyperlink_6167"/>
    <hyperlink ref="D6646" r:id="rId_hyperlink_6168"/>
    <hyperlink ref="D6647" r:id="rId_hyperlink_6169"/>
    <hyperlink ref="D6648" r:id="rId_hyperlink_6170"/>
    <hyperlink ref="D6649" r:id="rId_hyperlink_6171"/>
    <hyperlink ref="D6650" r:id="rId_hyperlink_6172"/>
    <hyperlink ref="D6651" r:id="rId_hyperlink_6173"/>
    <hyperlink ref="D6652" r:id="rId_hyperlink_6174"/>
    <hyperlink ref="D6653" r:id="rId_hyperlink_6175"/>
    <hyperlink ref="D6654" r:id="rId_hyperlink_6176"/>
    <hyperlink ref="D6655" r:id="rId_hyperlink_6177"/>
    <hyperlink ref="D6656" r:id="rId_hyperlink_6178"/>
    <hyperlink ref="D6657" r:id="rId_hyperlink_6179"/>
    <hyperlink ref="D6658" r:id="rId_hyperlink_6180"/>
    <hyperlink ref="D6659" r:id="rId_hyperlink_6181"/>
    <hyperlink ref="D6660" r:id="rId_hyperlink_6182"/>
    <hyperlink ref="D6661" r:id="rId_hyperlink_6183"/>
    <hyperlink ref="D6662" r:id="rId_hyperlink_6184"/>
    <hyperlink ref="D6663" r:id="rId_hyperlink_6185"/>
    <hyperlink ref="D6664" r:id="rId_hyperlink_6186"/>
    <hyperlink ref="D6665" r:id="rId_hyperlink_6187"/>
    <hyperlink ref="D6666" r:id="rId_hyperlink_6188"/>
    <hyperlink ref="D6667" r:id="rId_hyperlink_6189"/>
    <hyperlink ref="D6668" r:id="rId_hyperlink_6190"/>
    <hyperlink ref="D6669" r:id="rId_hyperlink_6191"/>
    <hyperlink ref="D6670" r:id="rId_hyperlink_6192"/>
    <hyperlink ref="D6671" r:id="rId_hyperlink_6193"/>
    <hyperlink ref="D6672" r:id="rId_hyperlink_6194"/>
    <hyperlink ref="D6673" r:id="rId_hyperlink_6195"/>
    <hyperlink ref="D6674" r:id="rId_hyperlink_6196"/>
    <hyperlink ref="D6675" r:id="rId_hyperlink_6197"/>
    <hyperlink ref="D6676" r:id="rId_hyperlink_6198"/>
    <hyperlink ref="D6677" r:id="rId_hyperlink_6199"/>
    <hyperlink ref="D6678" r:id="rId_hyperlink_6200"/>
    <hyperlink ref="D6679" r:id="rId_hyperlink_6201"/>
    <hyperlink ref="D6680" r:id="rId_hyperlink_6202"/>
    <hyperlink ref="D6681" r:id="rId_hyperlink_6203"/>
    <hyperlink ref="D6682" r:id="rId_hyperlink_6204"/>
    <hyperlink ref="D6683" r:id="rId_hyperlink_6205"/>
    <hyperlink ref="D6684" r:id="rId_hyperlink_6206"/>
    <hyperlink ref="D6685" r:id="rId_hyperlink_6207"/>
    <hyperlink ref="D6686" r:id="rId_hyperlink_6208"/>
    <hyperlink ref="D6687" r:id="rId_hyperlink_6209"/>
    <hyperlink ref="D6688" r:id="rId_hyperlink_6210"/>
    <hyperlink ref="D6689" r:id="rId_hyperlink_6211"/>
    <hyperlink ref="D6690" r:id="rId_hyperlink_6212"/>
    <hyperlink ref="D6692" r:id="rId_hyperlink_6213"/>
    <hyperlink ref="D6693" r:id="rId_hyperlink_6214"/>
    <hyperlink ref="D6694" r:id="rId_hyperlink_6215"/>
    <hyperlink ref="D6695" r:id="rId_hyperlink_6216"/>
    <hyperlink ref="D6696" r:id="rId_hyperlink_6217"/>
    <hyperlink ref="D6697" r:id="rId_hyperlink_6218"/>
    <hyperlink ref="D6698" r:id="rId_hyperlink_6219"/>
    <hyperlink ref="D6699" r:id="rId_hyperlink_6220"/>
    <hyperlink ref="D6701" r:id="rId_hyperlink_6221"/>
    <hyperlink ref="D6702" r:id="rId_hyperlink_6222"/>
    <hyperlink ref="D6703" r:id="rId_hyperlink_6223"/>
    <hyperlink ref="D6704" r:id="rId_hyperlink_6224"/>
    <hyperlink ref="D6705" r:id="rId_hyperlink_6225"/>
    <hyperlink ref="D6706" r:id="rId_hyperlink_6226"/>
    <hyperlink ref="D6707" r:id="rId_hyperlink_6227"/>
    <hyperlink ref="D6708" r:id="rId_hyperlink_6228"/>
    <hyperlink ref="D6709" r:id="rId_hyperlink_6229"/>
    <hyperlink ref="D6710" r:id="rId_hyperlink_6230"/>
    <hyperlink ref="D6711" r:id="rId_hyperlink_6231"/>
    <hyperlink ref="D6712" r:id="rId_hyperlink_6232"/>
    <hyperlink ref="D6713" r:id="rId_hyperlink_6233"/>
    <hyperlink ref="D6714" r:id="rId_hyperlink_6234"/>
    <hyperlink ref="D6715" r:id="rId_hyperlink_6235"/>
    <hyperlink ref="D6716" r:id="rId_hyperlink_6236"/>
    <hyperlink ref="D6717" r:id="rId_hyperlink_6237"/>
    <hyperlink ref="D6718" r:id="rId_hyperlink_6238"/>
    <hyperlink ref="D6719" r:id="rId_hyperlink_6239"/>
    <hyperlink ref="D6720" r:id="rId_hyperlink_6240"/>
    <hyperlink ref="D6721" r:id="rId_hyperlink_6241"/>
    <hyperlink ref="D6722" r:id="rId_hyperlink_6242"/>
    <hyperlink ref="D6723" r:id="rId_hyperlink_6243"/>
    <hyperlink ref="D6724" r:id="rId_hyperlink_6244"/>
    <hyperlink ref="D6725" r:id="rId_hyperlink_6245"/>
    <hyperlink ref="D6727" r:id="rId_hyperlink_6246"/>
    <hyperlink ref="D6728" r:id="rId_hyperlink_6247"/>
    <hyperlink ref="D6729" r:id="rId_hyperlink_6248"/>
    <hyperlink ref="D6730" r:id="rId_hyperlink_6249"/>
    <hyperlink ref="D6731" r:id="rId_hyperlink_6250"/>
    <hyperlink ref="D6732" r:id="rId_hyperlink_6251"/>
    <hyperlink ref="D6733" r:id="rId_hyperlink_6252"/>
    <hyperlink ref="D6734" r:id="rId_hyperlink_6253"/>
    <hyperlink ref="D6735" r:id="rId_hyperlink_6254"/>
    <hyperlink ref="D6736" r:id="rId_hyperlink_6255"/>
    <hyperlink ref="D6737" r:id="rId_hyperlink_6256"/>
    <hyperlink ref="D6739" r:id="rId_hyperlink_6257"/>
    <hyperlink ref="D6740" r:id="rId_hyperlink_6258"/>
    <hyperlink ref="D6741" r:id="rId_hyperlink_6259"/>
    <hyperlink ref="D6742" r:id="rId_hyperlink_6260"/>
    <hyperlink ref="D6743" r:id="rId_hyperlink_6261"/>
    <hyperlink ref="D6744" r:id="rId_hyperlink_6262"/>
    <hyperlink ref="D6745" r:id="rId_hyperlink_6263"/>
    <hyperlink ref="D6746" r:id="rId_hyperlink_6264"/>
    <hyperlink ref="D6747" r:id="rId_hyperlink_6265"/>
    <hyperlink ref="D6748" r:id="rId_hyperlink_6266"/>
    <hyperlink ref="D6749" r:id="rId_hyperlink_6267"/>
    <hyperlink ref="D6750" r:id="rId_hyperlink_6268"/>
    <hyperlink ref="D6751" r:id="rId_hyperlink_6269"/>
    <hyperlink ref="D6752" r:id="rId_hyperlink_6270"/>
    <hyperlink ref="D6753" r:id="rId_hyperlink_6271"/>
    <hyperlink ref="D6754" r:id="rId_hyperlink_6272"/>
    <hyperlink ref="D6755" r:id="rId_hyperlink_6273"/>
    <hyperlink ref="D6756" r:id="rId_hyperlink_6274"/>
    <hyperlink ref="D6757" r:id="rId_hyperlink_6275"/>
    <hyperlink ref="D6758" r:id="rId_hyperlink_6276"/>
    <hyperlink ref="D6759" r:id="rId_hyperlink_6277"/>
    <hyperlink ref="D6760" r:id="rId_hyperlink_6278"/>
    <hyperlink ref="D6761" r:id="rId_hyperlink_6279"/>
    <hyperlink ref="D6762" r:id="rId_hyperlink_6280"/>
    <hyperlink ref="D6763" r:id="rId_hyperlink_6281"/>
    <hyperlink ref="D6764" r:id="rId_hyperlink_6282"/>
    <hyperlink ref="D6765" r:id="rId_hyperlink_6283"/>
    <hyperlink ref="D6766" r:id="rId_hyperlink_6284"/>
    <hyperlink ref="D6767" r:id="rId_hyperlink_6285"/>
    <hyperlink ref="D6768" r:id="rId_hyperlink_6286"/>
    <hyperlink ref="D6769" r:id="rId_hyperlink_6287"/>
    <hyperlink ref="D6770" r:id="rId_hyperlink_6288"/>
    <hyperlink ref="D6771" r:id="rId_hyperlink_6289"/>
    <hyperlink ref="D6772" r:id="rId_hyperlink_6290"/>
    <hyperlink ref="D6773" r:id="rId_hyperlink_6291"/>
    <hyperlink ref="D6774" r:id="rId_hyperlink_6292"/>
    <hyperlink ref="D6775" r:id="rId_hyperlink_6293"/>
    <hyperlink ref="D6776" r:id="rId_hyperlink_6294"/>
    <hyperlink ref="D6777" r:id="rId_hyperlink_6295"/>
    <hyperlink ref="D6778" r:id="rId_hyperlink_6296"/>
    <hyperlink ref="D6779" r:id="rId_hyperlink_6297"/>
    <hyperlink ref="D6780" r:id="rId_hyperlink_6298"/>
    <hyperlink ref="D6781" r:id="rId_hyperlink_6299"/>
    <hyperlink ref="D6782" r:id="rId_hyperlink_6300"/>
    <hyperlink ref="D6783" r:id="rId_hyperlink_6301"/>
    <hyperlink ref="D6784" r:id="rId_hyperlink_6302"/>
    <hyperlink ref="D6785" r:id="rId_hyperlink_6303"/>
    <hyperlink ref="D6786" r:id="rId_hyperlink_6304"/>
    <hyperlink ref="D6787" r:id="rId_hyperlink_6305"/>
    <hyperlink ref="D6788" r:id="rId_hyperlink_6306"/>
    <hyperlink ref="D6789" r:id="rId_hyperlink_6307"/>
    <hyperlink ref="D6790" r:id="rId_hyperlink_6308"/>
    <hyperlink ref="D6791" r:id="rId_hyperlink_6309"/>
    <hyperlink ref="D6792" r:id="rId_hyperlink_6310"/>
    <hyperlink ref="D6793" r:id="rId_hyperlink_6311"/>
    <hyperlink ref="D6794" r:id="rId_hyperlink_6312"/>
    <hyperlink ref="D6795" r:id="rId_hyperlink_6313"/>
    <hyperlink ref="D6796" r:id="rId_hyperlink_6314"/>
    <hyperlink ref="D6797" r:id="rId_hyperlink_6315"/>
    <hyperlink ref="D6798" r:id="rId_hyperlink_6316"/>
    <hyperlink ref="D6799" r:id="rId_hyperlink_6317"/>
    <hyperlink ref="D6800" r:id="rId_hyperlink_6318"/>
    <hyperlink ref="D6801" r:id="rId_hyperlink_6319"/>
    <hyperlink ref="D6802" r:id="rId_hyperlink_6320"/>
    <hyperlink ref="D6803" r:id="rId_hyperlink_6321"/>
    <hyperlink ref="D6804" r:id="rId_hyperlink_6322"/>
    <hyperlink ref="D6805" r:id="rId_hyperlink_6323"/>
    <hyperlink ref="D6806" r:id="rId_hyperlink_6324"/>
    <hyperlink ref="D6807" r:id="rId_hyperlink_6325"/>
    <hyperlink ref="D6808" r:id="rId_hyperlink_6326"/>
    <hyperlink ref="D6809" r:id="rId_hyperlink_6327"/>
    <hyperlink ref="D6810" r:id="rId_hyperlink_6328"/>
    <hyperlink ref="D6811" r:id="rId_hyperlink_6329"/>
    <hyperlink ref="D6812" r:id="rId_hyperlink_6330"/>
    <hyperlink ref="D6813" r:id="rId_hyperlink_6331"/>
    <hyperlink ref="D6814" r:id="rId_hyperlink_6332"/>
    <hyperlink ref="D6815" r:id="rId_hyperlink_6333"/>
    <hyperlink ref="D6816" r:id="rId_hyperlink_6334"/>
    <hyperlink ref="D6817" r:id="rId_hyperlink_6335"/>
    <hyperlink ref="D6818" r:id="rId_hyperlink_6336"/>
    <hyperlink ref="D6819" r:id="rId_hyperlink_6337"/>
    <hyperlink ref="D6820" r:id="rId_hyperlink_6338"/>
    <hyperlink ref="D6821" r:id="rId_hyperlink_6339"/>
    <hyperlink ref="D6822" r:id="rId_hyperlink_6340"/>
    <hyperlink ref="D6823" r:id="rId_hyperlink_6341"/>
    <hyperlink ref="D6824" r:id="rId_hyperlink_6342"/>
    <hyperlink ref="D6825" r:id="rId_hyperlink_6343"/>
    <hyperlink ref="D6826" r:id="rId_hyperlink_6344"/>
    <hyperlink ref="D6827" r:id="rId_hyperlink_6345"/>
    <hyperlink ref="D6828" r:id="rId_hyperlink_6346"/>
    <hyperlink ref="D6829" r:id="rId_hyperlink_6347"/>
    <hyperlink ref="D6830" r:id="rId_hyperlink_6348"/>
    <hyperlink ref="D6831" r:id="rId_hyperlink_6349"/>
    <hyperlink ref="D6832" r:id="rId_hyperlink_6350"/>
    <hyperlink ref="D6833" r:id="rId_hyperlink_6351"/>
    <hyperlink ref="D6834" r:id="rId_hyperlink_6352"/>
    <hyperlink ref="D6835" r:id="rId_hyperlink_6353"/>
    <hyperlink ref="D6836" r:id="rId_hyperlink_6354"/>
    <hyperlink ref="D6837" r:id="rId_hyperlink_6355"/>
    <hyperlink ref="D6838" r:id="rId_hyperlink_6356"/>
    <hyperlink ref="D6839" r:id="rId_hyperlink_6357"/>
    <hyperlink ref="D6840" r:id="rId_hyperlink_6358"/>
    <hyperlink ref="D6841" r:id="rId_hyperlink_6359"/>
    <hyperlink ref="D6842" r:id="rId_hyperlink_6360"/>
    <hyperlink ref="D6843" r:id="rId_hyperlink_6361"/>
    <hyperlink ref="D6844" r:id="rId_hyperlink_6362"/>
    <hyperlink ref="D6845" r:id="rId_hyperlink_6363"/>
    <hyperlink ref="D6846" r:id="rId_hyperlink_6364"/>
    <hyperlink ref="D6847" r:id="rId_hyperlink_6365"/>
    <hyperlink ref="D6848" r:id="rId_hyperlink_6366"/>
    <hyperlink ref="D6849" r:id="rId_hyperlink_6367"/>
    <hyperlink ref="D6850" r:id="rId_hyperlink_6368"/>
    <hyperlink ref="D6851" r:id="rId_hyperlink_6369"/>
    <hyperlink ref="D6852" r:id="rId_hyperlink_6370"/>
    <hyperlink ref="D6855" r:id="rId_hyperlink_6371"/>
    <hyperlink ref="D6856" r:id="rId_hyperlink_6372"/>
    <hyperlink ref="D6857" r:id="rId_hyperlink_6373"/>
    <hyperlink ref="D6858" r:id="rId_hyperlink_6374"/>
    <hyperlink ref="D6859" r:id="rId_hyperlink_6375"/>
    <hyperlink ref="D6860" r:id="rId_hyperlink_6376"/>
    <hyperlink ref="D6861" r:id="rId_hyperlink_6377"/>
    <hyperlink ref="D6863" r:id="rId_hyperlink_6378"/>
    <hyperlink ref="D6864" r:id="rId_hyperlink_6379"/>
    <hyperlink ref="D6865" r:id="rId_hyperlink_6380"/>
    <hyperlink ref="D6866" r:id="rId_hyperlink_6381"/>
    <hyperlink ref="D6869" r:id="rId_hyperlink_6382"/>
    <hyperlink ref="D6871" r:id="rId_hyperlink_6383"/>
    <hyperlink ref="D6872" r:id="rId_hyperlink_6384"/>
    <hyperlink ref="D6873" r:id="rId_hyperlink_6385"/>
    <hyperlink ref="D6874" r:id="rId_hyperlink_6386"/>
    <hyperlink ref="D6875" r:id="rId_hyperlink_6387"/>
    <hyperlink ref="D6876" r:id="rId_hyperlink_6388"/>
    <hyperlink ref="D6877" r:id="rId_hyperlink_6389"/>
    <hyperlink ref="D6878" r:id="rId_hyperlink_6390"/>
    <hyperlink ref="D6879" r:id="rId_hyperlink_6391"/>
    <hyperlink ref="D6881" r:id="rId_hyperlink_6392"/>
    <hyperlink ref="D6882" r:id="rId_hyperlink_6393"/>
    <hyperlink ref="D6883" r:id="rId_hyperlink_6394"/>
    <hyperlink ref="D6886" r:id="rId_hyperlink_6395"/>
    <hyperlink ref="D6887" r:id="rId_hyperlink_6396"/>
    <hyperlink ref="D6888" r:id="rId_hyperlink_6397"/>
    <hyperlink ref="D6889" r:id="rId_hyperlink_6398"/>
    <hyperlink ref="D6890" r:id="rId_hyperlink_6399"/>
    <hyperlink ref="D6891" r:id="rId_hyperlink_6400"/>
    <hyperlink ref="D6892" r:id="rId_hyperlink_6401"/>
    <hyperlink ref="D6893" r:id="rId_hyperlink_6402"/>
    <hyperlink ref="D6894" r:id="rId_hyperlink_6403"/>
    <hyperlink ref="D6895" r:id="rId_hyperlink_6404"/>
    <hyperlink ref="D6896" r:id="rId_hyperlink_6405"/>
    <hyperlink ref="D6897" r:id="rId_hyperlink_6406"/>
    <hyperlink ref="D6898" r:id="rId_hyperlink_6407"/>
    <hyperlink ref="D6899" r:id="rId_hyperlink_6408"/>
    <hyperlink ref="D6900" r:id="rId_hyperlink_6409"/>
    <hyperlink ref="D6901" r:id="rId_hyperlink_6410"/>
    <hyperlink ref="D6902" r:id="rId_hyperlink_6411"/>
    <hyperlink ref="D6903" r:id="rId_hyperlink_6412"/>
    <hyperlink ref="D6904" r:id="rId_hyperlink_6413"/>
    <hyperlink ref="D6905" r:id="rId_hyperlink_6414"/>
    <hyperlink ref="D6906" r:id="rId_hyperlink_6415"/>
    <hyperlink ref="D6908" r:id="rId_hyperlink_6416"/>
    <hyperlink ref="D6909" r:id="rId_hyperlink_6417"/>
    <hyperlink ref="D6910" r:id="rId_hyperlink_6418"/>
    <hyperlink ref="D6911" r:id="rId_hyperlink_6419"/>
    <hyperlink ref="D6912" r:id="rId_hyperlink_6420"/>
    <hyperlink ref="D6913" r:id="rId_hyperlink_6421"/>
    <hyperlink ref="D6914" r:id="rId_hyperlink_6422"/>
    <hyperlink ref="D6915" r:id="rId_hyperlink_6423"/>
    <hyperlink ref="D6916" r:id="rId_hyperlink_6424"/>
    <hyperlink ref="D6917" r:id="rId_hyperlink_6425"/>
    <hyperlink ref="D6918" r:id="rId_hyperlink_6426"/>
    <hyperlink ref="D6919" r:id="rId_hyperlink_6427"/>
    <hyperlink ref="D6920" r:id="rId_hyperlink_6428"/>
    <hyperlink ref="D6921" r:id="rId_hyperlink_6429"/>
    <hyperlink ref="D6922" r:id="rId_hyperlink_6430"/>
    <hyperlink ref="D6923" r:id="rId_hyperlink_6431"/>
    <hyperlink ref="D6924" r:id="rId_hyperlink_6432"/>
    <hyperlink ref="D6925" r:id="rId_hyperlink_6433"/>
    <hyperlink ref="D6926" r:id="rId_hyperlink_6434"/>
    <hyperlink ref="D6928" r:id="rId_hyperlink_6435"/>
    <hyperlink ref="D6931" r:id="rId_hyperlink_6436"/>
    <hyperlink ref="D6932" r:id="rId_hyperlink_6437"/>
    <hyperlink ref="D6933" r:id="rId_hyperlink_6438"/>
    <hyperlink ref="D6934" r:id="rId_hyperlink_6439"/>
    <hyperlink ref="D6935" r:id="rId_hyperlink_6440"/>
    <hyperlink ref="D6936" r:id="rId_hyperlink_6441"/>
    <hyperlink ref="D6937" r:id="rId_hyperlink_6442"/>
    <hyperlink ref="D6938" r:id="rId_hyperlink_6443"/>
    <hyperlink ref="D6939" r:id="rId_hyperlink_6444"/>
    <hyperlink ref="D6940" r:id="rId_hyperlink_6445"/>
    <hyperlink ref="D6941" r:id="rId_hyperlink_6446"/>
    <hyperlink ref="D6942" r:id="rId_hyperlink_6447"/>
    <hyperlink ref="D6943" r:id="rId_hyperlink_6448"/>
    <hyperlink ref="D6944" r:id="rId_hyperlink_6449"/>
    <hyperlink ref="D6945" r:id="rId_hyperlink_6450"/>
    <hyperlink ref="D6946" r:id="rId_hyperlink_6451"/>
    <hyperlink ref="D6947" r:id="rId_hyperlink_6452"/>
    <hyperlink ref="D6948" r:id="rId_hyperlink_6453"/>
    <hyperlink ref="D6949" r:id="rId_hyperlink_6454"/>
    <hyperlink ref="D6950" r:id="rId_hyperlink_6455"/>
    <hyperlink ref="D6951" r:id="rId_hyperlink_6456"/>
    <hyperlink ref="D6952" r:id="rId_hyperlink_6457"/>
    <hyperlink ref="D6953" r:id="rId_hyperlink_6458"/>
    <hyperlink ref="D6954" r:id="rId_hyperlink_6459"/>
    <hyperlink ref="D6955" r:id="rId_hyperlink_6460"/>
    <hyperlink ref="D6956" r:id="rId_hyperlink_6461"/>
    <hyperlink ref="D6957" r:id="rId_hyperlink_6462"/>
    <hyperlink ref="D6958" r:id="rId_hyperlink_6463"/>
    <hyperlink ref="D6959" r:id="rId_hyperlink_6464"/>
    <hyperlink ref="D6960" r:id="rId_hyperlink_6465"/>
    <hyperlink ref="D6961" r:id="rId_hyperlink_6466"/>
    <hyperlink ref="D6962" r:id="rId_hyperlink_6467"/>
    <hyperlink ref="D6963" r:id="rId_hyperlink_6468"/>
    <hyperlink ref="D6964" r:id="rId_hyperlink_6469"/>
    <hyperlink ref="D6965" r:id="rId_hyperlink_6470"/>
    <hyperlink ref="D6966" r:id="rId_hyperlink_6471"/>
    <hyperlink ref="D6967" r:id="rId_hyperlink_6472"/>
    <hyperlink ref="D6968" r:id="rId_hyperlink_6473"/>
    <hyperlink ref="D6969" r:id="rId_hyperlink_6474"/>
    <hyperlink ref="D6970" r:id="rId_hyperlink_6475"/>
    <hyperlink ref="D6971" r:id="rId_hyperlink_6476"/>
    <hyperlink ref="D6972" r:id="rId_hyperlink_6477"/>
    <hyperlink ref="D6974" r:id="rId_hyperlink_6478"/>
    <hyperlink ref="D6975" r:id="rId_hyperlink_6479"/>
    <hyperlink ref="D6976" r:id="rId_hyperlink_6480"/>
    <hyperlink ref="D6977" r:id="rId_hyperlink_6481"/>
    <hyperlink ref="D6978" r:id="rId_hyperlink_6482"/>
    <hyperlink ref="D6979" r:id="rId_hyperlink_6483"/>
    <hyperlink ref="D6980" r:id="rId_hyperlink_6484"/>
    <hyperlink ref="D6981" r:id="rId_hyperlink_6485"/>
    <hyperlink ref="D6982" r:id="rId_hyperlink_6486"/>
    <hyperlink ref="D6984" r:id="rId_hyperlink_6487"/>
    <hyperlink ref="D6985" r:id="rId_hyperlink_6488"/>
    <hyperlink ref="D6986" r:id="rId_hyperlink_6489"/>
    <hyperlink ref="D6987" r:id="rId_hyperlink_6490"/>
    <hyperlink ref="D6988" r:id="rId_hyperlink_6491"/>
    <hyperlink ref="D6990" r:id="rId_hyperlink_6492"/>
    <hyperlink ref="D6991" r:id="rId_hyperlink_6493"/>
    <hyperlink ref="D6992" r:id="rId_hyperlink_6494"/>
    <hyperlink ref="D6993" r:id="rId_hyperlink_6495"/>
    <hyperlink ref="D6994" r:id="rId_hyperlink_6496"/>
    <hyperlink ref="D6995" r:id="rId_hyperlink_6497"/>
    <hyperlink ref="D6996" r:id="rId_hyperlink_6498"/>
    <hyperlink ref="D6997" r:id="rId_hyperlink_6499"/>
    <hyperlink ref="D6998" r:id="rId_hyperlink_6500"/>
    <hyperlink ref="D6999" r:id="rId_hyperlink_6501"/>
    <hyperlink ref="D7000" r:id="rId_hyperlink_6502"/>
    <hyperlink ref="D7001" r:id="rId_hyperlink_6503"/>
    <hyperlink ref="D7002" r:id="rId_hyperlink_6504"/>
    <hyperlink ref="D7003" r:id="rId_hyperlink_6505"/>
    <hyperlink ref="D7004" r:id="rId_hyperlink_6506"/>
    <hyperlink ref="D7005" r:id="rId_hyperlink_6507"/>
    <hyperlink ref="D7006" r:id="rId_hyperlink_6508"/>
    <hyperlink ref="D7007" r:id="rId_hyperlink_6509"/>
    <hyperlink ref="D7008" r:id="rId_hyperlink_6510"/>
    <hyperlink ref="D7009" r:id="rId_hyperlink_6511"/>
    <hyperlink ref="D7010" r:id="rId_hyperlink_6512"/>
    <hyperlink ref="D7011" r:id="rId_hyperlink_6513"/>
    <hyperlink ref="D7012" r:id="rId_hyperlink_6514"/>
    <hyperlink ref="D7013" r:id="rId_hyperlink_6515"/>
    <hyperlink ref="D7014" r:id="rId_hyperlink_6516"/>
    <hyperlink ref="D7015" r:id="rId_hyperlink_6517"/>
    <hyperlink ref="D7016" r:id="rId_hyperlink_6518"/>
    <hyperlink ref="D7017" r:id="rId_hyperlink_6519"/>
    <hyperlink ref="D7018" r:id="rId_hyperlink_6520"/>
    <hyperlink ref="D7019" r:id="rId_hyperlink_6521"/>
    <hyperlink ref="D7020" r:id="rId_hyperlink_6522"/>
    <hyperlink ref="D7021" r:id="rId_hyperlink_6523"/>
    <hyperlink ref="D7022" r:id="rId_hyperlink_6524"/>
    <hyperlink ref="D7023" r:id="rId_hyperlink_6525"/>
    <hyperlink ref="D7024" r:id="rId_hyperlink_6526"/>
    <hyperlink ref="D7026" r:id="rId_hyperlink_6527"/>
    <hyperlink ref="D7027" r:id="rId_hyperlink_6528"/>
    <hyperlink ref="D7028" r:id="rId_hyperlink_6529"/>
    <hyperlink ref="D7030" r:id="rId_hyperlink_6530"/>
    <hyperlink ref="D7031" r:id="rId_hyperlink_6531"/>
    <hyperlink ref="D7032" r:id="rId_hyperlink_6532"/>
    <hyperlink ref="D7033" r:id="rId_hyperlink_6533"/>
    <hyperlink ref="D7034" r:id="rId_hyperlink_6534"/>
    <hyperlink ref="D7035" r:id="rId_hyperlink_6535"/>
    <hyperlink ref="D7036" r:id="rId_hyperlink_6536"/>
    <hyperlink ref="D7037" r:id="rId_hyperlink_6537"/>
    <hyperlink ref="D7038" r:id="rId_hyperlink_6538"/>
    <hyperlink ref="D7039" r:id="rId_hyperlink_6539"/>
    <hyperlink ref="D7040" r:id="rId_hyperlink_6540"/>
    <hyperlink ref="D7041" r:id="rId_hyperlink_6541"/>
    <hyperlink ref="D7042" r:id="rId_hyperlink_6542"/>
    <hyperlink ref="D7043" r:id="rId_hyperlink_6543"/>
    <hyperlink ref="D7044" r:id="rId_hyperlink_6544"/>
    <hyperlink ref="D7045" r:id="rId_hyperlink_6545"/>
    <hyperlink ref="D7046" r:id="rId_hyperlink_6546"/>
    <hyperlink ref="D7047" r:id="rId_hyperlink_6547"/>
    <hyperlink ref="D7048" r:id="rId_hyperlink_6548"/>
    <hyperlink ref="D7049" r:id="rId_hyperlink_6549"/>
    <hyperlink ref="D7050" r:id="rId_hyperlink_6550"/>
    <hyperlink ref="D7051" r:id="rId_hyperlink_6551"/>
    <hyperlink ref="D7052" r:id="rId_hyperlink_6552"/>
    <hyperlink ref="D7053" r:id="rId_hyperlink_6553"/>
    <hyperlink ref="D7055" r:id="rId_hyperlink_6554"/>
    <hyperlink ref="D7056" r:id="rId_hyperlink_6555"/>
    <hyperlink ref="D7057" r:id="rId_hyperlink_6556"/>
    <hyperlink ref="D7058" r:id="rId_hyperlink_6557"/>
    <hyperlink ref="D7059" r:id="rId_hyperlink_6558"/>
    <hyperlink ref="D7060" r:id="rId_hyperlink_6559"/>
    <hyperlink ref="D7061" r:id="rId_hyperlink_6560"/>
    <hyperlink ref="D7063" r:id="rId_hyperlink_6561"/>
    <hyperlink ref="D7064" r:id="rId_hyperlink_6562"/>
    <hyperlink ref="D7065" r:id="rId_hyperlink_6563"/>
    <hyperlink ref="D7066" r:id="rId_hyperlink_6564"/>
    <hyperlink ref="D7067" r:id="rId_hyperlink_6565"/>
    <hyperlink ref="D7068" r:id="rId_hyperlink_6566"/>
    <hyperlink ref="D7069" r:id="rId_hyperlink_6567"/>
    <hyperlink ref="D7070" r:id="rId_hyperlink_6568"/>
    <hyperlink ref="D7071" r:id="rId_hyperlink_6569"/>
    <hyperlink ref="D7072" r:id="rId_hyperlink_6570"/>
    <hyperlink ref="D7073" r:id="rId_hyperlink_6571"/>
    <hyperlink ref="D7074" r:id="rId_hyperlink_6572"/>
    <hyperlink ref="D7075" r:id="rId_hyperlink_6573"/>
    <hyperlink ref="D7078" r:id="rId_hyperlink_6574"/>
    <hyperlink ref="D7079" r:id="rId_hyperlink_6575"/>
    <hyperlink ref="D7080" r:id="rId_hyperlink_6576"/>
    <hyperlink ref="D7081" r:id="rId_hyperlink_6577"/>
    <hyperlink ref="D7082" r:id="rId_hyperlink_6578"/>
    <hyperlink ref="D7083" r:id="rId_hyperlink_6579"/>
    <hyperlink ref="D7084" r:id="rId_hyperlink_6580"/>
    <hyperlink ref="D7085" r:id="rId_hyperlink_6581"/>
    <hyperlink ref="D7086" r:id="rId_hyperlink_6582"/>
    <hyperlink ref="D7087" r:id="rId_hyperlink_6583"/>
    <hyperlink ref="D7089" r:id="rId_hyperlink_6584"/>
    <hyperlink ref="D7090" r:id="rId_hyperlink_6585"/>
    <hyperlink ref="D7091" r:id="rId_hyperlink_6586"/>
    <hyperlink ref="D7094" r:id="rId_hyperlink_6587"/>
    <hyperlink ref="D7095" r:id="rId_hyperlink_6588"/>
    <hyperlink ref="D7096" r:id="rId_hyperlink_6589"/>
    <hyperlink ref="D7097" r:id="rId_hyperlink_6590"/>
    <hyperlink ref="D7098" r:id="rId_hyperlink_6591"/>
    <hyperlink ref="D7099" r:id="rId_hyperlink_6592"/>
    <hyperlink ref="D7100" r:id="rId_hyperlink_6593"/>
    <hyperlink ref="D7101" r:id="rId_hyperlink_6594"/>
    <hyperlink ref="D7102" r:id="rId_hyperlink_6595"/>
    <hyperlink ref="D7103" r:id="rId_hyperlink_6596"/>
    <hyperlink ref="D7104" r:id="rId_hyperlink_6597"/>
    <hyperlink ref="D7105" r:id="rId_hyperlink_6598"/>
    <hyperlink ref="D7106" r:id="rId_hyperlink_6599"/>
    <hyperlink ref="D7107" r:id="rId_hyperlink_6600"/>
    <hyperlink ref="D7108" r:id="rId_hyperlink_6601"/>
    <hyperlink ref="D7110" r:id="rId_hyperlink_6602"/>
    <hyperlink ref="D7111" r:id="rId_hyperlink_6603"/>
    <hyperlink ref="D7112" r:id="rId_hyperlink_6604"/>
    <hyperlink ref="D7113" r:id="rId_hyperlink_6605"/>
    <hyperlink ref="D7114" r:id="rId_hyperlink_6606"/>
    <hyperlink ref="D7116" r:id="rId_hyperlink_6607"/>
    <hyperlink ref="D7117" r:id="rId_hyperlink_6608"/>
    <hyperlink ref="D7118" r:id="rId_hyperlink_6609"/>
    <hyperlink ref="D7119" r:id="rId_hyperlink_6610"/>
    <hyperlink ref="D7120" r:id="rId_hyperlink_6611"/>
    <hyperlink ref="D7121" r:id="rId_hyperlink_6612"/>
    <hyperlink ref="D7122" r:id="rId_hyperlink_6613"/>
    <hyperlink ref="D7123" r:id="rId_hyperlink_6614"/>
    <hyperlink ref="D7124" r:id="rId_hyperlink_6615"/>
    <hyperlink ref="D7125" r:id="rId_hyperlink_6616"/>
    <hyperlink ref="D7126" r:id="rId_hyperlink_6617"/>
    <hyperlink ref="D7129" r:id="rId_hyperlink_6618"/>
    <hyperlink ref="D7130" r:id="rId_hyperlink_6619"/>
    <hyperlink ref="D7131" r:id="rId_hyperlink_6620"/>
    <hyperlink ref="D7132" r:id="rId_hyperlink_6621"/>
    <hyperlink ref="D7134" r:id="rId_hyperlink_6622"/>
    <hyperlink ref="D7135" r:id="rId_hyperlink_6623"/>
    <hyperlink ref="D7136" r:id="rId_hyperlink_6624"/>
    <hyperlink ref="D7137" r:id="rId_hyperlink_6625"/>
    <hyperlink ref="D7138" r:id="rId_hyperlink_6626"/>
    <hyperlink ref="D7139" r:id="rId_hyperlink_6627"/>
    <hyperlink ref="D7140" r:id="rId_hyperlink_6628"/>
    <hyperlink ref="D7141" r:id="rId_hyperlink_6629"/>
    <hyperlink ref="D7142" r:id="rId_hyperlink_6630"/>
    <hyperlink ref="D7143" r:id="rId_hyperlink_6631"/>
    <hyperlink ref="D7144" r:id="rId_hyperlink_6632"/>
    <hyperlink ref="D7145" r:id="rId_hyperlink_6633"/>
    <hyperlink ref="D7146" r:id="rId_hyperlink_6634"/>
    <hyperlink ref="D7147" r:id="rId_hyperlink_6635"/>
    <hyperlink ref="D7148" r:id="rId_hyperlink_6636"/>
    <hyperlink ref="D7149" r:id="rId_hyperlink_6637"/>
    <hyperlink ref="D7150" r:id="rId_hyperlink_6638"/>
    <hyperlink ref="D7151" r:id="rId_hyperlink_6639"/>
    <hyperlink ref="D7153" r:id="rId_hyperlink_6640"/>
    <hyperlink ref="D7154" r:id="rId_hyperlink_6641"/>
    <hyperlink ref="D7155" r:id="rId_hyperlink_6642"/>
    <hyperlink ref="D7156" r:id="rId_hyperlink_6643"/>
    <hyperlink ref="D7157" r:id="rId_hyperlink_6644"/>
    <hyperlink ref="D7158" r:id="rId_hyperlink_6645"/>
    <hyperlink ref="D7159" r:id="rId_hyperlink_6646"/>
    <hyperlink ref="D7160" r:id="rId_hyperlink_6647"/>
    <hyperlink ref="D7161" r:id="rId_hyperlink_6648"/>
    <hyperlink ref="D7162" r:id="rId_hyperlink_6649"/>
    <hyperlink ref="D7163" r:id="rId_hyperlink_6650"/>
    <hyperlink ref="D7164" r:id="rId_hyperlink_6651"/>
    <hyperlink ref="D7165" r:id="rId_hyperlink_6652"/>
    <hyperlink ref="D7166" r:id="rId_hyperlink_6653"/>
    <hyperlink ref="D7167" r:id="rId_hyperlink_6654"/>
    <hyperlink ref="D7168" r:id="rId_hyperlink_6655"/>
    <hyperlink ref="D7169" r:id="rId_hyperlink_6656"/>
    <hyperlink ref="D7170" r:id="rId_hyperlink_6657"/>
    <hyperlink ref="D7171" r:id="rId_hyperlink_6658"/>
    <hyperlink ref="D7172" r:id="rId_hyperlink_6659"/>
    <hyperlink ref="D7173" r:id="rId_hyperlink_6660"/>
    <hyperlink ref="D7174" r:id="rId_hyperlink_6661"/>
    <hyperlink ref="D7175" r:id="rId_hyperlink_6662"/>
    <hyperlink ref="D7176" r:id="rId_hyperlink_6663"/>
    <hyperlink ref="D7177" r:id="rId_hyperlink_6664"/>
    <hyperlink ref="D7178" r:id="rId_hyperlink_6665"/>
    <hyperlink ref="D7179" r:id="rId_hyperlink_6666"/>
    <hyperlink ref="D7180" r:id="rId_hyperlink_6667"/>
    <hyperlink ref="D7181" r:id="rId_hyperlink_6668"/>
    <hyperlink ref="D7182" r:id="rId_hyperlink_6669"/>
    <hyperlink ref="D7183" r:id="rId_hyperlink_6670"/>
    <hyperlink ref="D7184" r:id="rId_hyperlink_6671"/>
    <hyperlink ref="D7185" r:id="rId_hyperlink_6672"/>
    <hyperlink ref="D7186" r:id="rId_hyperlink_6673"/>
    <hyperlink ref="D7189" r:id="rId_hyperlink_6674"/>
    <hyperlink ref="D7190" r:id="rId_hyperlink_6675"/>
    <hyperlink ref="D7191" r:id="rId_hyperlink_6676"/>
    <hyperlink ref="D7192" r:id="rId_hyperlink_6677"/>
    <hyperlink ref="D7193" r:id="rId_hyperlink_6678"/>
    <hyperlink ref="D7194" r:id="rId_hyperlink_6679"/>
    <hyperlink ref="D7195" r:id="rId_hyperlink_6680"/>
    <hyperlink ref="D7196" r:id="rId_hyperlink_6681"/>
    <hyperlink ref="D7197" r:id="rId_hyperlink_6682"/>
    <hyperlink ref="D7198" r:id="rId_hyperlink_6683"/>
    <hyperlink ref="D7199" r:id="rId_hyperlink_6684"/>
    <hyperlink ref="D7200" r:id="rId_hyperlink_6685"/>
    <hyperlink ref="D7201" r:id="rId_hyperlink_6686"/>
    <hyperlink ref="D7202" r:id="rId_hyperlink_6687"/>
    <hyperlink ref="D7203" r:id="rId_hyperlink_6688"/>
    <hyperlink ref="D7204" r:id="rId_hyperlink_6689"/>
    <hyperlink ref="D7205" r:id="rId_hyperlink_6690"/>
    <hyperlink ref="D7206" r:id="rId_hyperlink_6691"/>
    <hyperlink ref="D7207" r:id="rId_hyperlink_6692"/>
    <hyperlink ref="D7209" r:id="rId_hyperlink_6693"/>
    <hyperlink ref="D7210" r:id="rId_hyperlink_6694"/>
    <hyperlink ref="D7211" r:id="rId_hyperlink_6695"/>
    <hyperlink ref="D7212" r:id="rId_hyperlink_6696"/>
    <hyperlink ref="D7214" r:id="rId_hyperlink_6697"/>
    <hyperlink ref="D7215" r:id="rId_hyperlink_6698"/>
    <hyperlink ref="D7216" r:id="rId_hyperlink_6699"/>
    <hyperlink ref="D7217" r:id="rId_hyperlink_6700"/>
    <hyperlink ref="D7218" r:id="rId_hyperlink_6701"/>
    <hyperlink ref="D7219" r:id="rId_hyperlink_6702"/>
    <hyperlink ref="D7220" r:id="rId_hyperlink_6703"/>
    <hyperlink ref="D7221" r:id="rId_hyperlink_6704"/>
    <hyperlink ref="D7222" r:id="rId_hyperlink_6705"/>
    <hyperlink ref="D7223" r:id="rId_hyperlink_6706"/>
    <hyperlink ref="D7224" r:id="rId_hyperlink_6707"/>
    <hyperlink ref="D7225" r:id="rId_hyperlink_6708"/>
    <hyperlink ref="D7226" r:id="rId_hyperlink_6709"/>
    <hyperlink ref="D7227" r:id="rId_hyperlink_6710"/>
    <hyperlink ref="D7228" r:id="rId_hyperlink_6711"/>
    <hyperlink ref="D7229" r:id="rId_hyperlink_6712"/>
    <hyperlink ref="D7230" r:id="rId_hyperlink_6713"/>
    <hyperlink ref="D7231" r:id="rId_hyperlink_6714"/>
    <hyperlink ref="D7232" r:id="rId_hyperlink_6715"/>
    <hyperlink ref="D7233" r:id="rId_hyperlink_6716"/>
    <hyperlink ref="D7234" r:id="rId_hyperlink_6717"/>
    <hyperlink ref="D7235" r:id="rId_hyperlink_6718"/>
    <hyperlink ref="D7236" r:id="rId_hyperlink_6719"/>
    <hyperlink ref="D7237" r:id="rId_hyperlink_6720"/>
    <hyperlink ref="D7238" r:id="rId_hyperlink_6721"/>
    <hyperlink ref="D7239" r:id="rId_hyperlink_6722"/>
    <hyperlink ref="D7240" r:id="rId_hyperlink_6723"/>
    <hyperlink ref="D7241" r:id="rId_hyperlink_6724"/>
    <hyperlink ref="D7243" r:id="rId_hyperlink_6725"/>
    <hyperlink ref="D7244" r:id="rId_hyperlink_6726"/>
    <hyperlink ref="D7245" r:id="rId_hyperlink_6727"/>
    <hyperlink ref="D7246" r:id="rId_hyperlink_6728"/>
    <hyperlink ref="D7247" r:id="rId_hyperlink_6729"/>
    <hyperlink ref="D7248" r:id="rId_hyperlink_6730"/>
    <hyperlink ref="D7249" r:id="rId_hyperlink_6731"/>
    <hyperlink ref="D7250" r:id="rId_hyperlink_6732"/>
    <hyperlink ref="D7251" r:id="rId_hyperlink_6733"/>
    <hyperlink ref="D7252" r:id="rId_hyperlink_6734"/>
    <hyperlink ref="D7253" r:id="rId_hyperlink_6735"/>
    <hyperlink ref="D7254" r:id="rId_hyperlink_6736"/>
    <hyperlink ref="D7255" r:id="rId_hyperlink_6737"/>
    <hyperlink ref="D7256" r:id="rId_hyperlink_6738"/>
    <hyperlink ref="D7257" r:id="rId_hyperlink_6739"/>
    <hyperlink ref="D7258" r:id="rId_hyperlink_6740"/>
    <hyperlink ref="D7259" r:id="rId_hyperlink_6741"/>
    <hyperlink ref="D7262" r:id="rId_hyperlink_6742"/>
    <hyperlink ref="D7263" r:id="rId_hyperlink_6743"/>
    <hyperlink ref="D7264" r:id="rId_hyperlink_6744"/>
    <hyperlink ref="D7265" r:id="rId_hyperlink_6745"/>
    <hyperlink ref="D7266" r:id="rId_hyperlink_6746"/>
    <hyperlink ref="D7267" r:id="rId_hyperlink_6747"/>
    <hyperlink ref="D7268" r:id="rId_hyperlink_6748"/>
    <hyperlink ref="D7269" r:id="rId_hyperlink_6749"/>
    <hyperlink ref="D7270" r:id="rId_hyperlink_6750"/>
    <hyperlink ref="D7271" r:id="rId_hyperlink_6751"/>
    <hyperlink ref="D7272" r:id="rId_hyperlink_6752"/>
    <hyperlink ref="D7273" r:id="rId_hyperlink_6753"/>
    <hyperlink ref="D7274" r:id="rId_hyperlink_6754"/>
    <hyperlink ref="D7275" r:id="rId_hyperlink_6755"/>
    <hyperlink ref="D7276" r:id="rId_hyperlink_6756"/>
    <hyperlink ref="D7277" r:id="rId_hyperlink_6757"/>
    <hyperlink ref="D7278" r:id="rId_hyperlink_6758"/>
    <hyperlink ref="D7279" r:id="rId_hyperlink_6759"/>
    <hyperlink ref="D7280" r:id="rId_hyperlink_6760"/>
    <hyperlink ref="D7281" r:id="rId_hyperlink_6761"/>
    <hyperlink ref="D7282" r:id="rId_hyperlink_6762"/>
    <hyperlink ref="D7283" r:id="rId_hyperlink_6763"/>
    <hyperlink ref="D7284" r:id="rId_hyperlink_6764"/>
    <hyperlink ref="D7285" r:id="rId_hyperlink_6765"/>
    <hyperlink ref="D7286" r:id="rId_hyperlink_6766"/>
    <hyperlink ref="D7287" r:id="rId_hyperlink_6767"/>
    <hyperlink ref="D7288" r:id="rId_hyperlink_6768"/>
    <hyperlink ref="D7289" r:id="rId_hyperlink_6769"/>
    <hyperlink ref="D7291" r:id="rId_hyperlink_6770"/>
    <hyperlink ref="D7292" r:id="rId_hyperlink_6771"/>
    <hyperlink ref="D7293" r:id="rId_hyperlink_6772"/>
    <hyperlink ref="D7294" r:id="rId_hyperlink_6773"/>
    <hyperlink ref="D7295" r:id="rId_hyperlink_6774"/>
    <hyperlink ref="D7296" r:id="rId_hyperlink_6775"/>
    <hyperlink ref="D7297" r:id="rId_hyperlink_6776"/>
    <hyperlink ref="D7298" r:id="rId_hyperlink_6777"/>
    <hyperlink ref="D7299" r:id="rId_hyperlink_6778"/>
    <hyperlink ref="D7300" r:id="rId_hyperlink_6779"/>
    <hyperlink ref="D7301" r:id="rId_hyperlink_6780"/>
    <hyperlink ref="D7302" r:id="rId_hyperlink_6781"/>
    <hyperlink ref="D7303" r:id="rId_hyperlink_6782"/>
    <hyperlink ref="D7304" r:id="rId_hyperlink_6783"/>
    <hyperlink ref="D7305" r:id="rId_hyperlink_6784"/>
    <hyperlink ref="D7306" r:id="rId_hyperlink_6785"/>
    <hyperlink ref="D7307" r:id="rId_hyperlink_6786"/>
    <hyperlink ref="D7308" r:id="rId_hyperlink_6787"/>
    <hyperlink ref="D7309" r:id="rId_hyperlink_6788"/>
    <hyperlink ref="D7310" r:id="rId_hyperlink_6789"/>
    <hyperlink ref="D7311" r:id="rId_hyperlink_6790"/>
    <hyperlink ref="D7312" r:id="rId_hyperlink_6791"/>
    <hyperlink ref="D7313" r:id="rId_hyperlink_6792"/>
    <hyperlink ref="D7314" r:id="rId_hyperlink_6793"/>
    <hyperlink ref="D7315" r:id="rId_hyperlink_6794"/>
    <hyperlink ref="D7316" r:id="rId_hyperlink_6795"/>
    <hyperlink ref="D7317" r:id="rId_hyperlink_6796"/>
    <hyperlink ref="D7318" r:id="rId_hyperlink_6797"/>
    <hyperlink ref="D7319" r:id="rId_hyperlink_6798"/>
    <hyperlink ref="D7320" r:id="rId_hyperlink_6799"/>
    <hyperlink ref="D7321" r:id="rId_hyperlink_6800"/>
    <hyperlink ref="D7323" r:id="rId_hyperlink_6801"/>
    <hyperlink ref="D7324" r:id="rId_hyperlink_6802"/>
    <hyperlink ref="D7325" r:id="rId_hyperlink_6803"/>
    <hyperlink ref="D7326" r:id="rId_hyperlink_6804"/>
    <hyperlink ref="D7327" r:id="rId_hyperlink_6805"/>
    <hyperlink ref="D7328" r:id="rId_hyperlink_6806"/>
    <hyperlink ref="D7330" r:id="rId_hyperlink_6807"/>
    <hyperlink ref="D7331" r:id="rId_hyperlink_6808"/>
    <hyperlink ref="D7332" r:id="rId_hyperlink_6809"/>
    <hyperlink ref="D7334" r:id="rId_hyperlink_6810"/>
    <hyperlink ref="D7335" r:id="rId_hyperlink_6811"/>
    <hyperlink ref="D7336" r:id="rId_hyperlink_6812"/>
    <hyperlink ref="D7337" r:id="rId_hyperlink_6813"/>
    <hyperlink ref="D7338" r:id="rId_hyperlink_6814"/>
    <hyperlink ref="D7339" r:id="rId_hyperlink_6815"/>
    <hyperlink ref="D7340" r:id="rId_hyperlink_6816"/>
    <hyperlink ref="D7341" r:id="rId_hyperlink_6817"/>
    <hyperlink ref="D7342" r:id="rId_hyperlink_6818"/>
    <hyperlink ref="D7343" r:id="rId_hyperlink_6819"/>
    <hyperlink ref="D7344" r:id="rId_hyperlink_6820"/>
    <hyperlink ref="D7345" r:id="rId_hyperlink_6821"/>
    <hyperlink ref="D7346" r:id="rId_hyperlink_6822"/>
    <hyperlink ref="D7347" r:id="rId_hyperlink_6823"/>
    <hyperlink ref="D7348" r:id="rId_hyperlink_6824"/>
    <hyperlink ref="D7349" r:id="rId_hyperlink_6825"/>
    <hyperlink ref="D7350" r:id="rId_hyperlink_6826"/>
    <hyperlink ref="D7351" r:id="rId_hyperlink_6827"/>
    <hyperlink ref="D7353" r:id="rId_hyperlink_6828"/>
    <hyperlink ref="D7354" r:id="rId_hyperlink_6829"/>
    <hyperlink ref="D7355" r:id="rId_hyperlink_6830"/>
    <hyperlink ref="D7356" r:id="rId_hyperlink_6831"/>
    <hyperlink ref="D7357" r:id="rId_hyperlink_6832"/>
    <hyperlink ref="D7358" r:id="rId_hyperlink_6833"/>
    <hyperlink ref="D7359" r:id="rId_hyperlink_6834"/>
    <hyperlink ref="D7360" r:id="rId_hyperlink_6835"/>
    <hyperlink ref="D7361" r:id="rId_hyperlink_6836"/>
    <hyperlink ref="D7362" r:id="rId_hyperlink_6837"/>
    <hyperlink ref="D7363" r:id="rId_hyperlink_6838"/>
    <hyperlink ref="D7364" r:id="rId_hyperlink_6839"/>
    <hyperlink ref="D7365" r:id="rId_hyperlink_6840"/>
    <hyperlink ref="D7366" r:id="rId_hyperlink_6841"/>
    <hyperlink ref="D7367" r:id="rId_hyperlink_6842"/>
    <hyperlink ref="D7368" r:id="rId_hyperlink_6843"/>
    <hyperlink ref="D7369" r:id="rId_hyperlink_6844"/>
    <hyperlink ref="D7370" r:id="rId_hyperlink_6845"/>
    <hyperlink ref="D7371" r:id="rId_hyperlink_6846"/>
    <hyperlink ref="D7372" r:id="rId_hyperlink_6847"/>
    <hyperlink ref="D7373" r:id="rId_hyperlink_6848"/>
    <hyperlink ref="D7374" r:id="rId_hyperlink_6849"/>
    <hyperlink ref="D7375" r:id="rId_hyperlink_6850"/>
    <hyperlink ref="D7376" r:id="rId_hyperlink_6851"/>
    <hyperlink ref="D7377" r:id="rId_hyperlink_6852"/>
    <hyperlink ref="D7378" r:id="rId_hyperlink_6853"/>
    <hyperlink ref="D7379" r:id="rId_hyperlink_6854"/>
    <hyperlink ref="D7380" r:id="rId_hyperlink_6855"/>
    <hyperlink ref="D7381" r:id="rId_hyperlink_6856"/>
    <hyperlink ref="D7382" r:id="rId_hyperlink_6857"/>
    <hyperlink ref="D7383" r:id="rId_hyperlink_6858"/>
    <hyperlink ref="D7384" r:id="rId_hyperlink_6859"/>
    <hyperlink ref="D7387" r:id="rId_hyperlink_6860"/>
    <hyperlink ref="D7388" r:id="rId_hyperlink_6861"/>
    <hyperlink ref="D7389" r:id="rId_hyperlink_6862"/>
    <hyperlink ref="D7390" r:id="rId_hyperlink_6863"/>
    <hyperlink ref="D7391" r:id="rId_hyperlink_6864"/>
    <hyperlink ref="D7392" r:id="rId_hyperlink_6865"/>
    <hyperlink ref="D7393" r:id="rId_hyperlink_6866"/>
    <hyperlink ref="D7394" r:id="rId_hyperlink_6867"/>
    <hyperlink ref="D7395" r:id="rId_hyperlink_6868"/>
    <hyperlink ref="D7396" r:id="rId_hyperlink_6869"/>
    <hyperlink ref="D7398" r:id="rId_hyperlink_6870"/>
    <hyperlink ref="D7399" r:id="rId_hyperlink_6871"/>
    <hyperlink ref="D7400" r:id="rId_hyperlink_6872"/>
    <hyperlink ref="D7401" r:id="rId_hyperlink_6873"/>
    <hyperlink ref="D7402" r:id="rId_hyperlink_6874"/>
    <hyperlink ref="D7403" r:id="rId_hyperlink_6875"/>
    <hyperlink ref="D7404" r:id="rId_hyperlink_6876"/>
    <hyperlink ref="D7405" r:id="rId_hyperlink_6877"/>
    <hyperlink ref="D7406" r:id="rId_hyperlink_6878"/>
    <hyperlink ref="D7407" r:id="rId_hyperlink_6879"/>
    <hyperlink ref="D7408" r:id="rId_hyperlink_6880"/>
    <hyperlink ref="D7410" r:id="rId_hyperlink_6881"/>
    <hyperlink ref="D7411" r:id="rId_hyperlink_6882"/>
    <hyperlink ref="D7412" r:id="rId_hyperlink_6883"/>
    <hyperlink ref="D7414" r:id="rId_hyperlink_6884"/>
    <hyperlink ref="D7415" r:id="rId_hyperlink_6885"/>
    <hyperlink ref="D7416" r:id="rId_hyperlink_6886"/>
    <hyperlink ref="D7417" r:id="rId_hyperlink_6887"/>
    <hyperlink ref="D7418" r:id="rId_hyperlink_6888"/>
    <hyperlink ref="D7419" r:id="rId_hyperlink_6889"/>
    <hyperlink ref="D7420" r:id="rId_hyperlink_6890"/>
    <hyperlink ref="D7421" r:id="rId_hyperlink_6891"/>
    <hyperlink ref="D7422" r:id="rId_hyperlink_6892"/>
    <hyperlink ref="D7423" r:id="rId_hyperlink_6893"/>
    <hyperlink ref="D7424" r:id="rId_hyperlink_6894"/>
    <hyperlink ref="D7426" r:id="rId_hyperlink_6895"/>
    <hyperlink ref="D7427" r:id="rId_hyperlink_6896"/>
    <hyperlink ref="D7428" r:id="rId_hyperlink_6897"/>
    <hyperlink ref="D7429" r:id="rId_hyperlink_6898"/>
    <hyperlink ref="D7430" r:id="rId_hyperlink_6899"/>
    <hyperlink ref="D7431" r:id="rId_hyperlink_6900"/>
    <hyperlink ref="D7432" r:id="rId_hyperlink_6901"/>
    <hyperlink ref="D7433" r:id="rId_hyperlink_6902"/>
    <hyperlink ref="D7434" r:id="rId_hyperlink_6903"/>
    <hyperlink ref="D7435" r:id="rId_hyperlink_6904"/>
    <hyperlink ref="D7436" r:id="rId_hyperlink_6905"/>
    <hyperlink ref="D7437" r:id="rId_hyperlink_6906"/>
    <hyperlink ref="D7438" r:id="rId_hyperlink_6907"/>
    <hyperlink ref="D7439" r:id="rId_hyperlink_6908"/>
    <hyperlink ref="D7440" r:id="rId_hyperlink_6909"/>
    <hyperlink ref="D7441" r:id="rId_hyperlink_6910"/>
    <hyperlink ref="D7442" r:id="rId_hyperlink_6911"/>
    <hyperlink ref="D7443" r:id="rId_hyperlink_6912"/>
    <hyperlink ref="D7444" r:id="rId_hyperlink_6913"/>
    <hyperlink ref="D7445" r:id="rId_hyperlink_6914"/>
    <hyperlink ref="D7446" r:id="rId_hyperlink_6915"/>
    <hyperlink ref="D7447" r:id="rId_hyperlink_6916"/>
    <hyperlink ref="D7448" r:id="rId_hyperlink_6917"/>
    <hyperlink ref="D7449" r:id="rId_hyperlink_6918"/>
    <hyperlink ref="D7450" r:id="rId_hyperlink_6919"/>
    <hyperlink ref="D7451" r:id="rId_hyperlink_6920"/>
    <hyperlink ref="D7452" r:id="rId_hyperlink_6921"/>
    <hyperlink ref="D7453" r:id="rId_hyperlink_6922"/>
    <hyperlink ref="D7454" r:id="rId_hyperlink_6923"/>
    <hyperlink ref="D7455" r:id="rId_hyperlink_6924"/>
    <hyperlink ref="D7456" r:id="rId_hyperlink_6925"/>
    <hyperlink ref="D7457" r:id="rId_hyperlink_6926"/>
    <hyperlink ref="D7458" r:id="rId_hyperlink_6927"/>
    <hyperlink ref="D7459" r:id="rId_hyperlink_6928"/>
    <hyperlink ref="D7460" r:id="rId_hyperlink_6929"/>
    <hyperlink ref="D7461" r:id="rId_hyperlink_6930"/>
    <hyperlink ref="D7462" r:id="rId_hyperlink_6931"/>
    <hyperlink ref="D7463" r:id="rId_hyperlink_6932"/>
    <hyperlink ref="D7464" r:id="rId_hyperlink_6933"/>
    <hyperlink ref="D7465" r:id="rId_hyperlink_6934"/>
    <hyperlink ref="D7466" r:id="rId_hyperlink_6935"/>
    <hyperlink ref="D7467" r:id="rId_hyperlink_6936"/>
    <hyperlink ref="D7468" r:id="rId_hyperlink_6937"/>
    <hyperlink ref="D7469" r:id="rId_hyperlink_6938"/>
    <hyperlink ref="D7470" r:id="rId_hyperlink_6939"/>
    <hyperlink ref="D7471" r:id="rId_hyperlink_6940"/>
    <hyperlink ref="D7472" r:id="rId_hyperlink_6941"/>
    <hyperlink ref="D7473" r:id="rId_hyperlink_6942"/>
    <hyperlink ref="D7474" r:id="rId_hyperlink_6943"/>
    <hyperlink ref="D7475" r:id="rId_hyperlink_6944"/>
    <hyperlink ref="D7476" r:id="rId_hyperlink_6945"/>
    <hyperlink ref="D7477" r:id="rId_hyperlink_6946"/>
    <hyperlink ref="D7478" r:id="rId_hyperlink_6947"/>
    <hyperlink ref="D7479" r:id="rId_hyperlink_6948"/>
    <hyperlink ref="D7480" r:id="rId_hyperlink_6949"/>
    <hyperlink ref="D7481" r:id="rId_hyperlink_6950"/>
    <hyperlink ref="D7483" r:id="rId_hyperlink_6951"/>
    <hyperlink ref="D7484" r:id="rId_hyperlink_6952"/>
    <hyperlink ref="D7485" r:id="rId_hyperlink_6953"/>
    <hyperlink ref="D7487" r:id="rId_hyperlink_6954"/>
    <hyperlink ref="D7488" r:id="rId_hyperlink_6955"/>
    <hyperlink ref="D7489" r:id="rId_hyperlink_6956"/>
    <hyperlink ref="D7490" r:id="rId_hyperlink_6957"/>
    <hyperlink ref="D7491" r:id="rId_hyperlink_6958"/>
    <hyperlink ref="D7492" r:id="rId_hyperlink_6959"/>
    <hyperlink ref="D7493" r:id="rId_hyperlink_6960"/>
    <hyperlink ref="D7494" r:id="rId_hyperlink_6961"/>
    <hyperlink ref="D7495" r:id="rId_hyperlink_6962"/>
    <hyperlink ref="D7496" r:id="rId_hyperlink_6963"/>
    <hyperlink ref="D7497" r:id="rId_hyperlink_6964"/>
    <hyperlink ref="D7498" r:id="rId_hyperlink_6965"/>
    <hyperlink ref="D7499" r:id="rId_hyperlink_6966"/>
    <hyperlink ref="D7500" r:id="rId_hyperlink_6967"/>
    <hyperlink ref="D7501" r:id="rId_hyperlink_6968"/>
    <hyperlink ref="D7502" r:id="rId_hyperlink_6969"/>
    <hyperlink ref="D7505" r:id="rId_hyperlink_6970"/>
    <hyperlink ref="D7506" r:id="rId_hyperlink_6971"/>
    <hyperlink ref="D7507" r:id="rId_hyperlink_6972"/>
    <hyperlink ref="D7508" r:id="rId_hyperlink_6973"/>
    <hyperlink ref="D7509" r:id="rId_hyperlink_6974"/>
    <hyperlink ref="D7510" r:id="rId_hyperlink_6975"/>
    <hyperlink ref="D7511" r:id="rId_hyperlink_6976"/>
    <hyperlink ref="D7512" r:id="rId_hyperlink_6977"/>
    <hyperlink ref="D7513" r:id="rId_hyperlink_6978"/>
    <hyperlink ref="D7514" r:id="rId_hyperlink_6979"/>
    <hyperlink ref="D7515" r:id="rId_hyperlink_6980"/>
    <hyperlink ref="D7516" r:id="rId_hyperlink_6981"/>
    <hyperlink ref="D7517" r:id="rId_hyperlink_6982"/>
    <hyperlink ref="D7518" r:id="rId_hyperlink_6983"/>
    <hyperlink ref="D7519" r:id="rId_hyperlink_6984"/>
    <hyperlink ref="D7520" r:id="rId_hyperlink_6985"/>
    <hyperlink ref="D7521" r:id="rId_hyperlink_6986"/>
    <hyperlink ref="D7522" r:id="rId_hyperlink_6987"/>
    <hyperlink ref="D7523" r:id="rId_hyperlink_6988"/>
    <hyperlink ref="D7524" r:id="rId_hyperlink_6989"/>
    <hyperlink ref="D7525" r:id="rId_hyperlink_6990"/>
    <hyperlink ref="D7526" r:id="rId_hyperlink_6991"/>
    <hyperlink ref="D7527" r:id="rId_hyperlink_6992"/>
    <hyperlink ref="D7528" r:id="rId_hyperlink_6993"/>
    <hyperlink ref="D7529" r:id="rId_hyperlink_6994"/>
    <hyperlink ref="D7530" r:id="rId_hyperlink_6995"/>
    <hyperlink ref="D7531" r:id="rId_hyperlink_6996"/>
    <hyperlink ref="D7532" r:id="rId_hyperlink_6997"/>
    <hyperlink ref="D7533" r:id="rId_hyperlink_6998"/>
    <hyperlink ref="D7534" r:id="rId_hyperlink_6999"/>
    <hyperlink ref="D7535" r:id="rId_hyperlink_7000"/>
    <hyperlink ref="D7536" r:id="rId_hyperlink_7001"/>
    <hyperlink ref="D7537" r:id="rId_hyperlink_7002"/>
    <hyperlink ref="D7538" r:id="rId_hyperlink_7003"/>
    <hyperlink ref="D7539" r:id="rId_hyperlink_7004"/>
    <hyperlink ref="D7541" r:id="rId_hyperlink_7005"/>
    <hyperlink ref="D7542" r:id="rId_hyperlink_7006"/>
    <hyperlink ref="D7543" r:id="rId_hyperlink_7007"/>
    <hyperlink ref="D7544" r:id="rId_hyperlink_7008"/>
    <hyperlink ref="D7545" r:id="rId_hyperlink_7009"/>
    <hyperlink ref="D7546" r:id="rId_hyperlink_7010"/>
    <hyperlink ref="D7547" r:id="rId_hyperlink_7011"/>
    <hyperlink ref="D7548" r:id="rId_hyperlink_7012"/>
    <hyperlink ref="D7550" r:id="rId_hyperlink_7013"/>
    <hyperlink ref="D7551" r:id="rId_hyperlink_7014"/>
    <hyperlink ref="D7552" r:id="rId_hyperlink_7015"/>
    <hyperlink ref="D7554" r:id="rId_hyperlink_7016"/>
    <hyperlink ref="D7556" r:id="rId_hyperlink_7017"/>
    <hyperlink ref="D7557" r:id="rId_hyperlink_7018"/>
    <hyperlink ref="D7558" r:id="rId_hyperlink_7019"/>
    <hyperlink ref="D7561" r:id="rId_hyperlink_7020"/>
    <hyperlink ref="D7562" r:id="rId_hyperlink_7021"/>
    <hyperlink ref="D7563" r:id="rId_hyperlink_7022"/>
    <hyperlink ref="D7564" r:id="rId_hyperlink_7023"/>
    <hyperlink ref="D7565" r:id="rId_hyperlink_7024"/>
    <hyperlink ref="D7566" r:id="rId_hyperlink_7025"/>
    <hyperlink ref="D7567" r:id="rId_hyperlink_7026"/>
    <hyperlink ref="D7568" r:id="rId_hyperlink_7027"/>
    <hyperlink ref="D7569" r:id="rId_hyperlink_7028"/>
    <hyperlink ref="D7570" r:id="rId_hyperlink_7029"/>
    <hyperlink ref="D7571" r:id="rId_hyperlink_7030"/>
    <hyperlink ref="D7572" r:id="rId_hyperlink_7031"/>
    <hyperlink ref="D7573" r:id="rId_hyperlink_7032"/>
    <hyperlink ref="D7574" r:id="rId_hyperlink_7033"/>
    <hyperlink ref="D7575" r:id="rId_hyperlink_7034"/>
    <hyperlink ref="D7576" r:id="rId_hyperlink_7035"/>
    <hyperlink ref="D7577" r:id="rId_hyperlink_7036"/>
    <hyperlink ref="D7578" r:id="rId_hyperlink_7037"/>
    <hyperlink ref="D7579" r:id="rId_hyperlink_7038"/>
    <hyperlink ref="D7580" r:id="rId_hyperlink_7039"/>
    <hyperlink ref="D7581" r:id="rId_hyperlink_7040"/>
    <hyperlink ref="D7582" r:id="rId_hyperlink_7041"/>
    <hyperlink ref="D7583" r:id="rId_hyperlink_7042"/>
    <hyperlink ref="D7584" r:id="rId_hyperlink_7043"/>
    <hyperlink ref="D7585" r:id="rId_hyperlink_7044"/>
    <hyperlink ref="D7586" r:id="rId_hyperlink_7045"/>
    <hyperlink ref="D7588" r:id="rId_hyperlink_7046"/>
    <hyperlink ref="D7589" r:id="rId_hyperlink_7047"/>
    <hyperlink ref="D7590" r:id="rId_hyperlink_7048"/>
    <hyperlink ref="D7591" r:id="rId_hyperlink_7049"/>
    <hyperlink ref="D7592" r:id="rId_hyperlink_7050"/>
    <hyperlink ref="D7593" r:id="rId_hyperlink_7051"/>
    <hyperlink ref="D7594" r:id="rId_hyperlink_7052"/>
    <hyperlink ref="D7595" r:id="rId_hyperlink_7053"/>
    <hyperlink ref="D7596" r:id="rId_hyperlink_7054"/>
    <hyperlink ref="D7597" r:id="rId_hyperlink_7055"/>
    <hyperlink ref="D7599" r:id="rId_hyperlink_7056"/>
    <hyperlink ref="D7600" r:id="rId_hyperlink_7057"/>
    <hyperlink ref="D7601" r:id="rId_hyperlink_7058"/>
    <hyperlink ref="D7602" r:id="rId_hyperlink_7059"/>
    <hyperlink ref="D7603" r:id="rId_hyperlink_7060"/>
    <hyperlink ref="D7604" r:id="rId_hyperlink_7061"/>
    <hyperlink ref="D7605" r:id="rId_hyperlink_7062"/>
    <hyperlink ref="D7606" r:id="rId_hyperlink_7063"/>
    <hyperlink ref="D7607" r:id="rId_hyperlink_7064"/>
    <hyperlink ref="D7608" r:id="rId_hyperlink_7065"/>
    <hyperlink ref="D7609" r:id="rId_hyperlink_7066"/>
    <hyperlink ref="D7610" r:id="rId_hyperlink_7067"/>
    <hyperlink ref="D7612" r:id="rId_hyperlink_7068"/>
    <hyperlink ref="D7613" r:id="rId_hyperlink_7069"/>
    <hyperlink ref="D7614" r:id="rId_hyperlink_7070"/>
    <hyperlink ref="D7615" r:id="rId_hyperlink_7071"/>
    <hyperlink ref="D7616" r:id="rId_hyperlink_7072"/>
    <hyperlink ref="D7617" r:id="rId_hyperlink_7073"/>
    <hyperlink ref="D7618" r:id="rId_hyperlink_7074"/>
    <hyperlink ref="D7619" r:id="rId_hyperlink_7075"/>
    <hyperlink ref="D7620" r:id="rId_hyperlink_7076"/>
    <hyperlink ref="D7621" r:id="rId_hyperlink_7077"/>
    <hyperlink ref="D7622" r:id="rId_hyperlink_7078"/>
    <hyperlink ref="D7623" r:id="rId_hyperlink_7079"/>
    <hyperlink ref="D7624" r:id="rId_hyperlink_7080"/>
    <hyperlink ref="D7625" r:id="rId_hyperlink_7081"/>
    <hyperlink ref="D7626" r:id="rId_hyperlink_7082"/>
    <hyperlink ref="D7627" r:id="rId_hyperlink_7083"/>
    <hyperlink ref="D7628" r:id="rId_hyperlink_7084"/>
    <hyperlink ref="D7629" r:id="rId_hyperlink_7085"/>
    <hyperlink ref="D7630" r:id="rId_hyperlink_7086"/>
    <hyperlink ref="D7631" r:id="rId_hyperlink_7087"/>
    <hyperlink ref="D7633" r:id="rId_hyperlink_7088"/>
    <hyperlink ref="D7634" r:id="rId_hyperlink_7089"/>
    <hyperlink ref="D7635" r:id="rId_hyperlink_7090"/>
    <hyperlink ref="D7636" r:id="rId_hyperlink_7091"/>
    <hyperlink ref="D7637" r:id="rId_hyperlink_7092"/>
    <hyperlink ref="D7638" r:id="rId_hyperlink_7093"/>
    <hyperlink ref="D7639" r:id="rId_hyperlink_7094"/>
    <hyperlink ref="D7641" r:id="rId_hyperlink_7095"/>
    <hyperlink ref="D7642" r:id="rId_hyperlink_7096"/>
    <hyperlink ref="D7643" r:id="rId_hyperlink_7097"/>
    <hyperlink ref="D7644" r:id="rId_hyperlink_7098"/>
    <hyperlink ref="D7645" r:id="rId_hyperlink_7099"/>
    <hyperlink ref="D7647" r:id="rId_hyperlink_7100"/>
    <hyperlink ref="D7648" r:id="rId_hyperlink_7101"/>
    <hyperlink ref="D7649" r:id="rId_hyperlink_7102"/>
    <hyperlink ref="D7650" r:id="rId_hyperlink_7103"/>
    <hyperlink ref="D7651" r:id="rId_hyperlink_7104"/>
    <hyperlink ref="D7652" r:id="rId_hyperlink_7105"/>
    <hyperlink ref="D7653" r:id="rId_hyperlink_7106"/>
    <hyperlink ref="D7654" r:id="rId_hyperlink_7107"/>
    <hyperlink ref="D7655" r:id="rId_hyperlink_7108"/>
    <hyperlink ref="D7656" r:id="rId_hyperlink_7109"/>
    <hyperlink ref="D7657" r:id="rId_hyperlink_7110"/>
    <hyperlink ref="D7658" r:id="rId_hyperlink_7111"/>
    <hyperlink ref="D7659" r:id="rId_hyperlink_7112"/>
    <hyperlink ref="D7660" r:id="rId_hyperlink_7113"/>
    <hyperlink ref="D7661" r:id="rId_hyperlink_7114"/>
    <hyperlink ref="D7662" r:id="rId_hyperlink_7115"/>
    <hyperlink ref="D7663" r:id="rId_hyperlink_7116"/>
    <hyperlink ref="D7664" r:id="rId_hyperlink_7117"/>
    <hyperlink ref="D7665" r:id="rId_hyperlink_7118"/>
    <hyperlink ref="D7669" r:id="rId_hyperlink_7119"/>
    <hyperlink ref="D7670" r:id="rId_hyperlink_7120"/>
    <hyperlink ref="D7671" r:id="rId_hyperlink_7121"/>
    <hyperlink ref="D7672" r:id="rId_hyperlink_7122"/>
    <hyperlink ref="D7673" r:id="rId_hyperlink_7123"/>
    <hyperlink ref="D7674" r:id="rId_hyperlink_7124"/>
    <hyperlink ref="D7675" r:id="rId_hyperlink_7125"/>
    <hyperlink ref="D7676" r:id="rId_hyperlink_7126"/>
    <hyperlink ref="D7677" r:id="rId_hyperlink_7127"/>
    <hyperlink ref="D7678" r:id="rId_hyperlink_7128"/>
    <hyperlink ref="D7679" r:id="rId_hyperlink_7129"/>
    <hyperlink ref="D7680" r:id="rId_hyperlink_7130"/>
    <hyperlink ref="D7681" r:id="rId_hyperlink_7131"/>
    <hyperlink ref="D7682" r:id="rId_hyperlink_7132"/>
    <hyperlink ref="D7683" r:id="rId_hyperlink_7133"/>
    <hyperlink ref="D7684" r:id="rId_hyperlink_7134"/>
    <hyperlink ref="D7685" r:id="rId_hyperlink_7135"/>
    <hyperlink ref="D7686" r:id="rId_hyperlink_7136"/>
    <hyperlink ref="D7687" r:id="rId_hyperlink_7137"/>
    <hyperlink ref="D7688" r:id="rId_hyperlink_7138"/>
    <hyperlink ref="D7689" r:id="rId_hyperlink_7139"/>
    <hyperlink ref="D7690" r:id="rId_hyperlink_7140"/>
    <hyperlink ref="D7691" r:id="rId_hyperlink_7141"/>
    <hyperlink ref="D7692" r:id="rId_hyperlink_7142"/>
    <hyperlink ref="D7693" r:id="rId_hyperlink_7143"/>
    <hyperlink ref="D7694" r:id="rId_hyperlink_7144"/>
    <hyperlink ref="D7695" r:id="rId_hyperlink_7145"/>
    <hyperlink ref="D7696" r:id="rId_hyperlink_7146"/>
    <hyperlink ref="D7698" r:id="rId_hyperlink_7147"/>
    <hyperlink ref="D7699" r:id="rId_hyperlink_7148"/>
    <hyperlink ref="D7700" r:id="rId_hyperlink_7149"/>
    <hyperlink ref="D7701" r:id="rId_hyperlink_7150"/>
    <hyperlink ref="D7702" r:id="rId_hyperlink_7151"/>
    <hyperlink ref="D7703" r:id="rId_hyperlink_7152"/>
    <hyperlink ref="D7704" r:id="rId_hyperlink_7153"/>
    <hyperlink ref="D7705" r:id="rId_hyperlink_7154"/>
    <hyperlink ref="D7706" r:id="rId_hyperlink_7155"/>
    <hyperlink ref="D7707" r:id="rId_hyperlink_7156"/>
    <hyperlink ref="D7708" r:id="rId_hyperlink_7157"/>
    <hyperlink ref="D7709" r:id="rId_hyperlink_7158"/>
    <hyperlink ref="D7710" r:id="rId_hyperlink_7159"/>
    <hyperlink ref="D7711" r:id="rId_hyperlink_7160"/>
    <hyperlink ref="D7712" r:id="rId_hyperlink_7161"/>
    <hyperlink ref="D7713" r:id="rId_hyperlink_7162"/>
    <hyperlink ref="D7714" r:id="rId_hyperlink_7163"/>
    <hyperlink ref="D7715" r:id="rId_hyperlink_7164"/>
    <hyperlink ref="D7716" r:id="rId_hyperlink_7165"/>
    <hyperlink ref="D7717" r:id="rId_hyperlink_7166"/>
    <hyperlink ref="D7718" r:id="rId_hyperlink_7167"/>
    <hyperlink ref="D7719" r:id="rId_hyperlink_7168"/>
    <hyperlink ref="D7720" r:id="rId_hyperlink_7169"/>
    <hyperlink ref="D7721" r:id="rId_hyperlink_7170"/>
    <hyperlink ref="D7722" r:id="rId_hyperlink_7171"/>
    <hyperlink ref="D7723" r:id="rId_hyperlink_7172"/>
    <hyperlink ref="D7724" r:id="rId_hyperlink_7173"/>
    <hyperlink ref="D7725" r:id="rId_hyperlink_7174"/>
    <hyperlink ref="D7726" r:id="rId_hyperlink_7175"/>
    <hyperlink ref="D7728" r:id="rId_hyperlink_7176"/>
    <hyperlink ref="D7729" r:id="rId_hyperlink_7177"/>
    <hyperlink ref="D7730" r:id="rId_hyperlink_7178"/>
    <hyperlink ref="D7732" r:id="rId_hyperlink_7179"/>
    <hyperlink ref="D7733" r:id="rId_hyperlink_7180"/>
    <hyperlink ref="D7734" r:id="rId_hyperlink_7181"/>
    <hyperlink ref="D7735" r:id="rId_hyperlink_7182"/>
    <hyperlink ref="D7736" r:id="rId_hyperlink_7183"/>
    <hyperlink ref="D7737" r:id="rId_hyperlink_7184"/>
    <hyperlink ref="D7738" r:id="rId_hyperlink_7185"/>
    <hyperlink ref="D7739" r:id="rId_hyperlink_7186"/>
    <hyperlink ref="D7740" r:id="rId_hyperlink_7187"/>
    <hyperlink ref="D7741" r:id="rId_hyperlink_7188"/>
    <hyperlink ref="D7742" r:id="rId_hyperlink_7189"/>
    <hyperlink ref="D7743" r:id="rId_hyperlink_7190"/>
    <hyperlink ref="D7744" r:id="rId_hyperlink_7191"/>
    <hyperlink ref="D7745" r:id="rId_hyperlink_7192"/>
    <hyperlink ref="D7746" r:id="rId_hyperlink_7193"/>
    <hyperlink ref="D7748" r:id="rId_hyperlink_7194"/>
    <hyperlink ref="D7749" r:id="rId_hyperlink_7195"/>
    <hyperlink ref="D7750" r:id="rId_hyperlink_7196"/>
    <hyperlink ref="D7751" r:id="rId_hyperlink_7197"/>
    <hyperlink ref="D7752" r:id="rId_hyperlink_7198"/>
    <hyperlink ref="D7754" r:id="rId_hyperlink_7199"/>
    <hyperlink ref="D7755" r:id="rId_hyperlink_7200"/>
    <hyperlink ref="D7757" r:id="rId_hyperlink_7201"/>
    <hyperlink ref="D7758" r:id="rId_hyperlink_7202"/>
    <hyperlink ref="D7759" r:id="rId_hyperlink_7203"/>
    <hyperlink ref="D7760" r:id="rId_hyperlink_7204"/>
    <hyperlink ref="D7761" r:id="rId_hyperlink_7205"/>
    <hyperlink ref="D7762" r:id="rId_hyperlink_7206"/>
    <hyperlink ref="D7763" r:id="rId_hyperlink_7207"/>
    <hyperlink ref="D7764" r:id="rId_hyperlink_7208"/>
    <hyperlink ref="D7765" r:id="rId_hyperlink_7209"/>
    <hyperlink ref="D7766" r:id="rId_hyperlink_7210"/>
    <hyperlink ref="D7767" r:id="rId_hyperlink_7211"/>
    <hyperlink ref="D7768" r:id="rId_hyperlink_7212"/>
    <hyperlink ref="D7769" r:id="rId_hyperlink_7213"/>
    <hyperlink ref="D7770" r:id="rId_hyperlink_7214"/>
    <hyperlink ref="D7771" r:id="rId_hyperlink_7215"/>
    <hyperlink ref="D7772" r:id="rId_hyperlink_7216"/>
    <hyperlink ref="D7773" r:id="rId_hyperlink_7217"/>
    <hyperlink ref="D7774" r:id="rId_hyperlink_7218"/>
    <hyperlink ref="D7775" r:id="rId_hyperlink_7219"/>
    <hyperlink ref="D7776" r:id="rId_hyperlink_7220"/>
    <hyperlink ref="D7777" r:id="rId_hyperlink_7221"/>
    <hyperlink ref="D7778" r:id="rId_hyperlink_7222"/>
    <hyperlink ref="D7779" r:id="rId_hyperlink_7223"/>
    <hyperlink ref="D7782" r:id="rId_hyperlink_7224"/>
    <hyperlink ref="D7783" r:id="rId_hyperlink_7225"/>
    <hyperlink ref="D7784" r:id="rId_hyperlink_7226"/>
    <hyperlink ref="D7785" r:id="rId_hyperlink_7227"/>
    <hyperlink ref="D7786" r:id="rId_hyperlink_7228"/>
    <hyperlink ref="D7787" r:id="rId_hyperlink_7229"/>
    <hyperlink ref="D7788" r:id="rId_hyperlink_7230"/>
    <hyperlink ref="D7789" r:id="rId_hyperlink_7231"/>
    <hyperlink ref="D7791" r:id="rId_hyperlink_7232"/>
    <hyperlink ref="D7792" r:id="rId_hyperlink_7233"/>
    <hyperlink ref="D7793" r:id="rId_hyperlink_7234"/>
    <hyperlink ref="D7794" r:id="rId_hyperlink_7235"/>
    <hyperlink ref="D7795" r:id="rId_hyperlink_7236"/>
    <hyperlink ref="D7796" r:id="rId_hyperlink_7237"/>
    <hyperlink ref="D7797" r:id="rId_hyperlink_7238"/>
    <hyperlink ref="D7798" r:id="rId_hyperlink_7239"/>
    <hyperlink ref="D7799" r:id="rId_hyperlink_7240"/>
    <hyperlink ref="D7800" r:id="rId_hyperlink_7241"/>
    <hyperlink ref="D7801" r:id="rId_hyperlink_7242"/>
    <hyperlink ref="D7802" r:id="rId_hyperlink_7243"/>
    <hyperlink ref="D7803" r:id="rId_hyperlink_7244"/>
    <hyperlink ref="D7804" r:id="rId_hyperlink_7245"/>
    <hyperlink ref="D7805" r:id="rId_hyperlink_7246"/>
    <hyperlink ref="D7806" r:id="rId_hyperlink_7247"/>
    <hyperlink ref="D7807" r:id="rId_hyperlink_7248"/>
    <hyperlink ref="D7808" r:id="rId_hyperlink_7249"/>
    <hyperlink ref="D7809" r:id="rId_hyperlink_7250"/>
    <hyperlink ref="D7810" r:id="rId_hyperlink_7251"/>
    <hyperlink ref="D7811" r:id="rId_hyperlink_7252"/>
    <hyperlink ref="D7812" r:id="rId_hyperlink_7253"/>
    <hyperlink ref="D7813" r:id="rId_hyperlink_7254"/>
    <hyperlink ref="D7814" r:id="rId_hyperlink_7255"/>
    <hyperlink ref="D7815" r:id="rId_hyperlink_7256"/>
    <hyperlink ref="D7816" r:id="rId_hyperlink_7257"/>
    <hyperlink ref="D7817" r:id="rId_hyperlink_7258"/>
    <hyperlink ref="D7818" r:id="rId_hyperlink_7259"/>
    <hyperlink ref="D7819" r:id="rId_hyperlink_7260"/>
    <hyperlink ref="D7820" r:id="rId_hyperlink_7261"/>
    <hyperlink ref="D7821" r:id="rId_hyperlink_7262"/>
    <hyperlink ref="D7822" r:id="rId_hyperlink_7263"/>
    <hyperlink ref="D7823" r:id="rId_hyperlink_7264"/>
    <hyperlink ref="D7824" r:id="rId_hyperlink_7265"/>
    <hyperlink ref="D7825" r:id="rId_hyperlink_7266"/>
    <hyperlink ref="D7826" r:id="rId_hyperlink_7267"/>
    <hyperlink ref="D7827" r:id="rId_hyperlink_7268"/>
    <hyperlink ref="D7828" r:id="rId_hyperlink_7269"/>
    <hyperlink ref="D7829" r:id="rId_hyperlink_7270"/>
    <hyperlink ref="D7831" r:id="rId_hyperlink_7271"/>
    <hyperlink ref="D7832" r:id="rId_hyperlink_7272"/>
    <hyperlink ref="D7833" r:id="rId_hyperlink_7273"/>
    <hyperlink ref="D7834" r:id="rId_hyperlink_7274"/>
    <hyperlink ref="D7835" r:id="rId_hyperlink_7275"/>
    <hyperlink ref="D7836" r:id="rId_hyperlink_7276"/>
    <hyperlink ref="D7837" r:id="rId_hyperlink_7277"/>
    <hyperlink ref="D7838" r:id="rId_hyperlink_7278"/>
    <hyperlink ref="D7839" r:id="rId_hyperlink_7279"/>
    <hyperlink ref="D7840" r:id="rId_hyperlink_7280"/>
    <hyperlink ref="D7841" r:id="rId_hyperlink_7281"/>
    <hyperlink ref="D7842" r:id="rId_hyperlink_7282"/>
    <hyperlink ref="D7843" r:id="rId_hyperlink_7283"/>
    <hyperlink ref="D7844" r:id="rId_hyperlink_7284"/>
    <hyperlink ref="D7845" r:id="rId_hyperlink_7285"/>
    <hyperlink ref="D7847" r:id="rId_hyperlink_7286"/>
    <hyperlink ref="D7848" r:id="rId_hyperlink_7287"/>
    <hyperlink ref="D7849" r:id="rId_hyperlink_7288"/>
    <hyperlink ref="D7850" r:id="rId_hyperlink_7289"/>
    <hyperlink ref="D7851" r:id="rId_hyperlink_7290"/>
    <hyperlink ref="D7852" r:id="rId_hyperlink_7291"/>
    <hyperlink ref="D7853" r:id="rId_hyperlink_7292"/>
    <hyperlink ref="D7854" r:id="rId_hyperlink_7293"/>
    <hyperlink ref="D7855" r:id="rId_hyperlink_7294"/>
    <hyperlink ref="D7856" r:id="rId_hyperlink_7295"/>
    <hyperlink ref="D7857" r:id="rId_hyperlink_7296"/>
    <hyperlink ref="D7858" r:id="rId_hyperlink_7297"/>
    <hyperlink ref="D7859" r:id="rId_hyperlink_7298"/>
    <hyperlink ref="D7860" r:id="rId_hyperlink_7299"/>
    <hyperlink ref="D7861" r:id="rId_hyperlink_7300"/>
    <hyperlink ref="D7862" r:id="rId_hyperlink_7301"/>
    <hyperlink ref="D7863" r:id="rId_hyperlink_7302"/>
    <hyperlink ref="D7864" r:id="rId_hyperlink_7303"/>
    <hyperlink ref="D7865" r:id="rId_hyperlink_7304"/>
    <hyperlink ref="D7866" r:id="rId_hyperlink_7305"/>
    <hyperlink ref="D7867" r:id="rId_hyperlink_7306"/>
    <hyperlink ref="D7868" r:id="rId_hyperlink_7307"/>
    <hyperlink ref="D7869" r:id="rId_hyperlink_7308"/>
    <hyperlink ref="D7870" r:id="rId_hyperlink_7309"/>
    <hyperlink ref="D7871" r:id="rId_hyperlink_7310"/>
    <hyperlink ref="D7872" r:id="rId_hyperlink_7311"/>
    <hyperlink ref="D7873" r:id="rId_hyperlink_7312"/>
    <hyperlink ref="D7875" r:id="rId_hyperlink_7313"/>
    <hyperlink ref="D7876" r:id="rId_hyperlink_7314"/>
    <hyperlink ref="D7877" r:id="rId_hyperlink_7315"/>
    <hyperlink ref="D7878" r:id="rId_hyperlink_7316"/>
    <hyperlink ref="D7879" r:id="rId_hyperlink_7317"/>
    <hyperlink ref="D7880" r:id="rId_hyperlink_7318"/>
    <hyperlink ref="D7881" r:id="rId_hyperlink_7319"/>
    <hyperlink ref="D7883" r:id="rId_hyperlink_7320"/>
    <hyperlink ref="D7884" r:id="rId_hyperlink_7321"/>
    <hyperlink ref="D7885" r:id="rId_hyperlink_7322"/>
    <hyperlink ref="D7887" r:id="rId_hyperlink_7323"/>
    <hyperlink ref="D7888" r:id="rId_hyperlink_7324"/>
    <hyperlink ref="D7889" r:id="rId_hyperlink_7325"/>
    <hyperlink ref="D7890" r:id="rId_hyperlink_7326"/>
    <hyperlink ref="D7891" r:id="rId_hyperlink_7327"/>
    <hyperlink ref="D7892" r:id="rId_hyperlink_7328"/>
    <hyperlink ref="D7893" r:id="rId_hyperlink_7329"/>
    <hyperlink ref="D7894" r:id="rId_hyperlink_7330"/>
    <hyperlink ref="D7895" r:id="rId_hyperlink_7331"/>
    <hyperlink ref="D7896" r:id="rId_hyperlink_7332"/>
    <hyperlink ref="D7897" r:id="rId_hyperlink_7333"/>
    <hyperlink ref="D7898" r:id="rId_hyperlink_7334"/>
    <hyperlink ref="D7899" r:id="rId_hyperlink_7335"/>
    <hyperlink ref="D7900" r:id="rId_hyperlink_7336"/>
    <hyperlink ref="D7901" r:id="rId_hyperlink_7337"/>
    <hyperlink ref="D7902" r:id="rId_hyperlink_7338"/>
    <hyperlink ref="D7904" r:id="rId_hyperlink_7339"/>
    <hyperlink ref="D7905" r:id="rId_hyperlink_7340"/>
    <hyperlink ref="D7906" r:id="rId_hyperlink_7341"/>
    <hyperlink ref="D7907" r:id="rId_hyperlink_7342"/>
    <hyperlink ref="D7908" r:id="rId_hyperlink_7343"/>
    <hyperlink ref="D7909" r:id="rId_hyperlink_7344"/>
    <hyperlink ref="D7911" r:id="rId_hyperlink_7345"/>
    <hyperlink ref="D7912" r:id="rId_hyperlink_7346"/>
    <hyperlink ref="D7913" r:id="rId_hyperlink_7347"/>
    <hyperlink ref="D7914" r:id="rId_hyperlink_7348"/>
    <hyperlink ref="D7915" r:id="rId_hyperlink_7349"/>
    <hyperlink ref="D7916" r:id="rId_hyperlink_7350"/>
    <hyperlink ref="D7917" r:id="rId_hyperlink_7351"/>
    <hyperlink ref="D7918" r:id="rId_hyperlink_7352"/>
    <hyperlink ref="D7919" r:id="rId_hyperlink_7353"/>
    <hyperlink ref="D7920" r:id="rId_hyperlink_7354"/>
    <hyperlink ref="D7921" r:id="rId_hyperlink_7355"/>
    <hyperlink ref="D7922" r:id="rId_hyperlink_7356"/>
    <hyperlink ref="D7923" r:id="rId_hyperlink_7357"/>
    <hyperlink ref="D7924" r:id="rId_hyperlink_7358"/>
    <hyperlink ref="D7925" r:id="rId_hyperlink_7359"/>
    <hyperlink ref="D7926" r:id="rId_hyperlink_7360"/>
    <hyperlink ref="D7927" r:id="rId_hyperlink_7361"/>
    <hyperlink ref="D7928" r:id="rId_hyperlink_7362"/>
    <hyperlink ref="D7930" r:id="rId_hyperlink_7363"/>
    <hyperlink ref="D7931" r:id="rId_hyperlink_7364"/>
    <hyperlink ref="D7932" r:id="rId_hyperlink_7365"/>
    <hyperlink ref="D7933" r:id="rId_hyperlink_7366"/>
    <hyperlink ref="D7934" r:id="rId_hyperlink_7367"/>
    <hyperlink ref="D7935" r:id="rId_hyperlink_7368"/>
    <hyperlink ref="D7936" r:id="rId_hyperlink_7369"/>
    <hyperlink ref="D7937" r:id="rId_hyperlink_7370"/>
    <hyperlink ref="D7938" r:id="rId_hyperlink_7371"/>
    <hyperlink ref="D7939" r:id="rId_hyperlink_7372"/>
    <hyperlink ref="D7940" r:id="rId_hyperlink_7373"/>
    <hyperlink ref="D7941" r:id="rId_hyperlink_7374"/>
    <hyperlink ref="D7942" r:id="rId_hyperlink_7375"/>
    <hyperlink ref="D7943" r:id="rId_hyperlink_7376"/>
    <hyperlink ref="D7944" r:id="rId_hyperlink_7377"/>
    <hyperlink ref="D7945" r:id="rId_hyperlink_7378"/>
    <hyperlink ref="D7946" r:id="rId_hyperlink_7379"/>
    <hyperlink ref="D7947" r:id="rId_hyperlink_7380"/>
    <hyperlink ref="D7948" r:id="rId_hyperlink_7381"/>
    <hyperlink ref="D7949" r:id="rId_hyperlink_7382"/>
    <hyperlink ref="D7950" r:id="rId_hyperlink_7383"/>
    <hyperlink ref="D7951" r:id="rId_hyperlink_7384"/>
    <hyperlink ref="D7952" r:id="rId_hyperlink_7385"/>
    <hyperlink ref="D7954" r:id="rId_hyperlink_7386"/>
    <hyperlink ref="D7955" r:id="rId_hyperlink_7387"/>
    <hyperlink ref="D7956" r:id="rId_hyperlink_7388"/>
    <hyperlink ref="D7957" r:id="rId_hyperlink_7389"/>
    <hyperlink ref="D7958" r:id="rId_hyperlink_7390"/>
    <hyperlink ref="D7959" r:id="rId_hyperlink_7391"/>
    <hyperlink ref="D7960" r:id="rId_hyperlink_7392"/>
    <hyperlink ref="D7961" r:id="rId_hyperlink_7393"/>
    <hyperlink ref="D7962" r:id="rId_hyperlink_7394"/>
    <hyperlink ref="D7963" r:id="rId_hyperlink_7395"/>
    <hyperlink ref="D7964" r:id="rId_hyperlink_7396"/>
    <hyperlink ref="D7965" r:id="rId_hyperlink_7397"/>
    <hyperlink ref="D7966" r:id="rId_hyperlink_7398"/>
    <hyperlink ref="D7967" r:id="rId_hyperlink_7399"/>
    <hyperlink ref="D7969" r:id="rId_hyperlink_7400"/>
    <hyperlink ref="D7970" r:id="rId_hyperlink_7401"/>
    <hyperlink ref="D7971" r:id="rId_hyperlink_7402"/>
    <hyperlink ref="D7972" r:id="rId_hyperlink_7403"/>
    <hyperlink ref="D7973" r:id="rId_hyperlink_7404"/>
    <hyperlink ref="D7974" r:id="rId_hyperlink_7405"/>
    <hyperlink ref="D7975" r:id="rId_hyperlink_7406"/>
    <hyperlink ref="D7976" r:id="rId_hyperlink_7407"/>
    <hyperlink ref="D7977" r:id="rId_hyperlink_7408"/>
    <hyperlink ref="D7978" r:id="rId_hyperlink_7409"/>
    <hyperlink ref="D7979" r:id="rId_hyperlink_7410"/>
    <hyperlink ref="D7980" r:id="rId_hyperlink_7411"/>
    <hyperlink ref="D7981" r:id="rId_hyperlink_7412"/>
    <hyperlink ref="D7982" r:id="rId_hyperlink_7413"/>
    <hyperlink ref="D7984" r:id="rId_hyperlink_7414"/>
    <hyperlink ref="D7985" r:id="rId_hyperlink_7415"/>
    <hyperlink ref="D7986" r:id="rId_hyperlink_7416"/>
    <hyperlink ref="D7987" r:id="rId_hyperlink_7417"/>
    <hyperlink ref="D7988" r:id="rId_hyperlink_7418"/>
    <hyperlink ref="D7989" r:id="rId_hyperlink_7419"/>
    <hyperlink ref="D7991" r:id="rId_hyperlink_7420"/>
    <hyperlink ref="D7992" r:id="rId_hyperlink_7421"/>
    <hyperlink ref="D7993" r:id="rId_hyperlink_7422"/>
    <hyperlink ref="D7994" r:id="rId_hyperlink_7423"/>
    <hyperlink ref="D7995" r:id="rId_hyperlink_7424"/>
    <hyperlink ref="D7996" r:id="rId_hyperlink_7425"/>
    <hyperlink ref="D7997" r:id="rId_hyperlink_7426"/>
    <hyperlink ref="D7998" r:id="rId_hyperlink_7427"/>
    <hyperlink ref="D7999" r:id="rId_hyperlink_7428"/>
    <hyperlink ref="D8000" r:id="rId_hyperlink_7429"/>
    <hyperlink ref="D8001" r:id="rId_hyperlink_7430"/>
    <hyperlink ref="D8002" r:id="rId_hyperlink_7431"/>
    <hyperlink ref="D8004" r:id="rId_hyperlink_7432"/>
    <hyperlink ref="D8005" r:id="rId_hyperlink_7433"/>
    <hyperlink ref="D8006" r:id="rId_hyperlink_7434"/>
    <hyperlink ref="D8007" r:id="rId_hyperlink_7435"/>
    <hyperlink ref="D8008" r:id="rId_hyperlink_7436"/>
    <hyperlink ref="D8010" r:id="rId_hyperlink_7437"/>
    <hyperlink ref="D8011" r:id="rId_hyperlink_7438"/>
    <hyperlink ref="D8012" r:id="rId_hyperlink_7439"/>
    <hyperlink ref="D8013" r:id="rId_hyperlink_7440"/>
    <hyperlink ref="D8015" r:id="rId_hyperlink_7441"/>
    <hyperlink ref="D8016" r:id="rId_hyperlink_7442"/>
    <hyperlink ref="D8017" r:id="rId_hyperlink_7443"/>
    <hyperlink ref="D8018" r:id="rId_hyperlink_7444"/>
    <hyperlink ref="D8019" r:id="rId_hyperlink_7445"/>
    <hyperlink ref="D8020" r:id="rId_hyperlink_7446"/>
    <hyperlink ref="D8021" r:id="rId_hyperlink_7447"/>
    <hyperlink ref="D8023" r:id="rId_hyperlink_7448"/>
    <hyperlink ref="D8024" r:id="rId_hyperlink_7449"/>
    <hyperlink ref="D8025" r:id="rId_hyperlink_7450"/>
    <hyperlink ref="D8026" r:id="rId_hyperlink_7451"/>
    <hyperlink ref="D8027" r:id="rId_hyperlink_7452"/>
    <hyperlink ref="D8028" r:id="rId_hyperlink_7453"/>
    <hyperlink ref="D8029" r:id="rId_hyperlink_7454"/>
    <hyperlink ref="D8030" r:id="rId_hyperlink_7455"/>
    <hyperlink ref="D8031" r:id="rId_hyperlink_7456"/>
    <hyperlink ref="D8032" r:id="rId_hyperlink_7457"/>
    <hyperlink ref="D8033" r:id="rId_hyperlink_7458"/>
    <hyperlink ref="D8034" r:id="rId_hyperlink_7459"/>
    <hyperlink ref="D8035" r:id="rId_hyperlink_7460"/>
    <hyperlink ref="D8036" r:id="rId_hyperlink_7461"/>
    <hyperlink ref="D8037" r:id="rId_hyperlink_7462"/>
    <hyperlink ref="D8038" r:id="rId_hyperlink_7463"/>
    <hyperlink ref="D8039" r:id="rId_hyperlink_7464"/>
    <hyperlink ref="D8040" r:id="rId_hyperlink_7465"/>
    <hyperlink ref="D8041" r:id="rId_hyperlink_7466"/>
    <hyperlink ref="D8042" r:id="rId_hyperlink_7467"/>
    <hyperlink ref="D8043" r:id="rId_hyperlink_7468"/>
    <hyperlink ref="D8044" r:id="rId_hyperlink_7469"/>
    <hyperlink ref="D8045" r:id="rId_hyperlink_7470"/>
    <hyperlink ref="D8047" r:id="rId_hyperlink_7471"/>
    <hyperlink ref="D8048" r:id="rId_hyperlink_7472"/>
    <hyperlink ref="D8049" r:id="rId_hyperlink_7473"/>
    <hyperlink ref="D8050" r:id="rId_hyperlink_7474"/>
    <hyperlink ref="D8051" r:id="rId_hyperlink_7475"/>
    <hyperlink ref="D8052" r:id="rId_hyperlink_7476"/>
    <hyperlink ref="D8053" r:id="rId_hyperlink_7477"/>
    <hyperlink ref="D8054" r:id="rId_hyperlink_7478"/>
    <hyperlink ref="D8055" r:id="rId_hyperlink_7479"/>
    <hyperlink ref="D8056" r:id="rId_hyperlink_7480"/>
    <hyperlink ref="D8057" r:id="rId_hyperlink_7481"/>
    <hyperlink ref="D8058" r:id="rId_hyperlink_7482"/>
    <hyperlink ref="D8059" r:id="rId_hyperlink_7483"/>
    <hyperlink ref="D8060" r:id="rId_hyperlink_7484"/>
    <hyperlink ref="D8061" r:id="rId_hyperlink_7485"/>
    <hyperlink ref="D8062" r:id="rId_hyperlink_7486"/>
    <hyperlink ref="D8063" r:id="rId_hyperlink_7487"/>
    <hyperlink ref="D8065" r:id="rId_hyperlink_7488"/>
    <hyperlink ref="D8066" r:id="rId_hyperlink_7489"/>
    <hyperlink ref="D8067" r:id="rId_hyperlink_7490"/>
    <hyperlink ref="D8068" r:id="rId_hyperlink_7491"/>
    <hyperlink ref="D8069" r:id="rId_hyperlink_7492"/>
    <hyperlink ref="D8070" r:id="rId_hyperlink_7493"/>
    <hyperlink ref="D8071" r:id="rId_hyperlink_7494"/>
    <hyperlink ref="D8072" r:id="rId_hyperlink_7495"/>
    <hyperlink ref="D8073" r:id="rId_hyperlink_7496"/>
    <hyperlink ref="D8075" r:id="rId_hyperlink_7497"/>
    <hyperlink ref="D8076" r:id="rId_hyperlink_7498"/>
    <hyperlink ref="D8077" r:id="rId_hyperlink_7499"/>
    <hyperlink ref="D8078" r:id="rId_hyperlink_7500"/>
    <hyperlink ref="D8079" r:id="rId_hyperlink_7501"/>
    <hyperlink ref="D8080" r:id="rId_hyperlink_7502"/>
    <hyperlink ref="D8081" r:id="rId_hyperlink_7503"/>
    <hyperlink ref="D8082" r:id="rId_hyperlink_7504"/>
    <hyperlink ref="D8083" r:id="rId_hyperlink_7505"/>
    <hyperlink ref="D8084" r:id="rId_hyperlink_7506"/>
    <hyperlink ref="D8085" r:id="rId_hyperlink_7507"/>
    <hyperlink ref="D8086" r:id="rId_hyperlink_7508"/>
    <hyperlink ref="D8087" r:id="rId_hyperlink_7509"/>
    <hyperlink ref="D8089" r:id="rId_hyperlink_7510"/>
    <hyperlink ref="D8090" r:id="rId_hyperlink_7511"/>
    <hyperlink ref="D8091" r:id="rId_hyperlink_7512"/>
    <hyperlink ref="D8092" r:id="rId_hyperlink_7513"/>
    <hyperlink ref="D8093" r:id="rId_hyperlink_7514"/>
    <hyperlink ref="D8094" r:id="rId_hyperlink_7515"/>
    <hyperlink ref="D8097" r:id="rId_hyperlink_7516"/>
    <hyperlink ref="D8098" r:id="rId_hyperlink_7517"/>
    <hyperlink ref="D8099" r:id="rId_hyperlink_7518"/>
    <hyperlink ref="D8100" r:id="rId_hyperlink_7519"/>
    <hyperlink ref="D8101" r:id="rId_hyperlink_7520"/>
    <hyperlink ref="D8103" r:id="rId_hyperlink_7521"/>
    <hyperlink ref="D8104" r:id="rId_hyperlink_7522"/>
    <hyperlink ref="D8105" r:id="rId_hyperlink_7523"/>
    <hyperlink ref="D8106" r:id="rId_hyperlink_7524"/>
    <hyperlink ref="D8107" r:id="rId_hyperlink_7525"/>
    <hyperlink ref="D8108" r:id="rId_hyperlink_7526"/>
    <hyperlink ref="D8109" r:id="rId_hyperlink_7527"/>
    <hyperlink ref="D8110" r:id="rId_hyperlink_7528"/>
    <hyperlink ref="D8111" r:id="rId_hyperlink_7529"/>
    <hyperlink ref="D8112" r:id="rId_hyperlink_7530"/>
    <hyperlink ref="D8113" r:id="rId_hyperlink_7531"/>
    <hyperlink ref="D8114" r:id="rId_hyperlink_7532"/>
    <hyperlink ref="D8115" r:id="rId_hyperlink_7533"/>
    <hyperlink ref="D8116" r:id="rId_hyperlink_7534"/>
    <hyperlink ref="D8117" r:id="rId_hyperlink_7535"/>
    <hyperlink ref="D8118" r:id="rId_hyperlink_7536"/>
    <hyperlink ref="D8119" r:id="rId_hyperlink_7537"/>
    <hyperlink ref="D8120" r:id="rId_hyperlink_7538"/>
    <hyperlink ref="D8121" r:id="rId_hyperlink_7539"/>
    <hyperlink ref="D8122" r:id="rId_hyperlink_7540"/>
    <hyperlink ref="D8123" r:id="rId_hyperlink_7541"/>
    <hyperlink ref="D8124" r:id="rId_hyperlink_7542"/>
    <hyperlink ref="D8125" r:id="rId_hyperlink_7543"/>
    <hyperlink ref="D8126" r:id="rId_hyperlink_7544"/>
    <hyperlink ref="D8127" r:id="rId_hyperlink_7545"/>
    <hyperlink ref="D8128" r:id="rId_hyperlink_7546"/>
    <hyperlink ref="D8129" r:id="rId_hyperlink_7547"/>
    <hyperlink ref="D8130" r:id="rId_hyperlink_7548"/>
    <hyperlink ref="D8131" r:id="rId_hyperlink_7549"/>
    <hyperlink ref="D8132" r:id="rId_hyperlink_7550"/>
    <hyperlink ref="D8133" r:id="rId_hyperlink_7551"/>
    <hyperlink ref="D8134" r:id="rId_hyperlink_7552"/>
    <hyperlink ref="D8135" r:id="rId_hyperlink_7553"/>
    <hyperlink ref="D8136" r:id="rId_hyperlink_7554"/>
    <hyperlink ref="D8137" r:id="rId_hyperlink_7555"/>
    <hyperlink ref="D8138" r:id="rId_hyperlink_7556"/>
    <hyperlink ref="D8139" r:id="rId_hyperlink_7557"/>
    <hyperlink ref="D8140" r:id="rId_hyperlink_7558"/>
    <hyperlink ref="D8143" r:id="rId_hyperlink_7559"/>
    <hyperlink ref="D8144" r:id="rId_hyperlink_7560"/>
    <hyperlink ref="D8145" r:id="rId_hyperlink_7561"/>
    <hyperlink ref="D8147" r:id="rId_hyperlink_7562"/>
    <hyperlink ref="D8148" r:id="rId_hyperlink_7563"/>
    <hyperlink ref="D8149" r:id="rId_hyperlink_7564"/>
    <hyperlink ref="D8150" r:id="rId_hyperlink_7565"/>
    <hyperlink ref="D8151" r:id="rId_hyperlink_7566"/>
    <hyperlink ref="D8153" r:id="rId_hyperlink_7567"/>
    <hyperlink ref="D8154" r:id="rId_hyperlink_7568"/>
    <hyperlink ref="D8155" r:id="rId_hyperlink_7569"/>
    <hyperlink ref="D8157" r:id="rId_hyperlink_7570"/>
    <hyperlink ref="D8158" r:id="rId_hyperlink_7571"/>
    <hyperlink ref="D8159" r:id="rId_hyperlink_7572"/>
    <hyperlink ref="D8160" r:id="rId_hyperlink_7573"/>
    <hyperlink ref="D8161" r:id="rId_hyperlink_7574"/>
    <hyperlink ref="D8162" r:id="rId_hyperlink_7575"/>
    <hyperlink ref="D8163" r:id="rId_hyperlink_7576"/>
    <hyperlink ref="D8165" r:id="rId_hyperlink_7577"/>
    <hyperlink ref="D8166" r:id="rId_hyperlink_7578"/>
    <hyperlink ref="D8167" r:id="rId_hyperlink_7579"/>
    <hyperlink ref="D8168" r:id="rId_hyperlink_7580"/>
    <hyperlink ref="D8169" r:id="rId_hyperlink_7581"/>
    <hyperlink ref="D8170" r:id="rId_hyperlink_7582"/>
    <hyperlink ref="D8171" r:id="rId_hyperlink_7583"/>
    <hyperlink ref="D8172" r:id="rId_hyperlink_7584"/>
    <hyperlink ref="D8173" r:id="rId_hyperlink_7585"/>
    <hyperlink ref="D8174" r:id="rId_hyperlink_7586"/>
    <hyperlink ref="D8175" r:id="rId_hyperlink_7587"/>
    <hyperlink ref="D8176" r:id="rId_hyperlink_7588"/>
    <hyperlink ref="D8177" r:id="rId_hyperlink_7589"/>
    <hyperlink ref="D8178" r:id="rId_hyperlink_7590"/>
    <hyperlink ref="D8179" r:id="rId_hyperlink_7591"/>
    <hyperlink ref="D8180" r:id="rId_hyperlink_7592"/>
    <hyperlink ref="D8181" r:id="rId_hyperlink_7593"/>
    <hyperlink ref="D8182" r:id="rId_hyperlink_7594"/>
    <hyperlink ref="D8183" r:id="rId_hyperlink_7595"/>
    <hyperlink ref="D8184" r:id="rId_hyperlink_7596"/>
    <hyperlink ref="D8185" r:id="rId_hyperlink_7597"/>
    <hyperlink ref="D8187" r:id="rId_hyperlink_7598"/>
    <hyperlink ref="D8188" r:id="rId_hyperlink_7599"/>
    <hyperlink ref="D8189" r:id="rId_hyperlink_7600"/>
    <hyperlink ref="D8190" r:id="rId_hyperlink_7601"/>
    <hyperlink ref="D8191" r:id="rId_hyperlink_7602"/>
    <hyperlink ref="D8192" r:id="rId_hyperlink_7603"/>
    <hyperlink ref="D8193" r:id="rId_hyperlink_7604"/>
    <hyperlink ref="D8194" r:id="rId_hyperlink_7605"/>
    <hyperlink ref="D8195" r:id="rId_hyperlink_7606"/>
    <hyperlink ref="D8196" r:id="rId_hyperlink_7607"/>
    <hyperlink ref="D8198" r:id="rId_hyperlink_7608"/>
    <hyperlink ref="D8199" r:id="rId_hyperlink_7609"/>
    <hyperlink ref="D8200" r:id="rId_hyperlink_7610"/>
    <hyperlink ref="D8201" r:id="rId_hyperlink_7611"/>
    <hyperlink ref="D8203" r:id="rId_hyperlink_7612"/>
    <hyperlink ref="D8204" r:id="rId_hyperlink_7613"/>
    <hyperlink ref="D8205" r:id="rId_hyperlink_7614"/>
    <hyperlink ref="D8206" r:id="rId_hyperlink_7615"/>
    <hyperlink ref="D8207" r:id="rId_hyperlink_7616"/>
    <hyperlink ref="D8208" r:id="rId_hyperlink_7617"/>
    <hyperlink ref="D8209" r:id="rId_hyperlink_7618"/>
    <hyperlink ref="D8210" r:id="rId_hyperlink_7619"/>
    <hyperlink ref="D8211" r:id="rId_hyperlink_7620"/>
    <hyperlink ref="D8212" r:id="rId_hyperlink_7621"/>
    <hyperlink ref="D8213" r:id="rId_hyperlink_7622"/>
    <hyperlink ref="D8214" r:id="rId_hyperlink_7623"/>
    <hyperlink ref="D8215" r:id="rId_hyperlink_7624"/>
    <hyperlink ref="D8216" r:id="rId_hyperlink_7625"/>
    <hyperlink ref="D8217" r:id="rId_hyperlink_7626"/>
    <hyperlink ref="D8218" r:id="rId_hyperlink_7627"/>
    <hyperlink ref="D8219" r:id="rId_hyperlink_7628"/>
    <hyperlink ref="D8220" r:id="rId_hyperlink_7629"/>
    <hyperlink ref="D8221" r:id="rId_hyperlink_7630"/>
    <hyperlink ref="D8222" r:id="rId_hyperlink_7631"/>
    <hyperlink ref="D8223" r:id="rId_hyperlink_7632"/>
    <hyperlink ref="D8224" r:id="rId_hyperlink_7633"/>
    <hyperlink ref="D8225" r:id="rId_hyperlink_7634"/>
    <hyperlink ref="D8228" r:id="rId_hyperlink_7635"/>
    <hyperlink ref="D8229" r:id="rId_hyperlink_7636"/>
    <hyperlink ref="D8230" r:id="rId_hyperlink_7637"/>
    <hyperlink ref="D8231" r:id="rId_hyperlink_7638"/>
    <hyperlink ref="D8232" r:id="rId_hyperlink_7639"/>
    <hyperlink ref="D8233" r:id="rId_hyperlink_7640"/>
    <hyperlink ref="D8235" r:id="rId_hyperlink_7641"/>
    <hyperlink ref="D8236" r:id="rId_hyperlink_7642"/>
    <hyperlink ref="D8237" r:id="rId_hyperlink_7643"/>
    <hyperlink ref="D8238" r:id="rId_hyperlink_7644"/>
    <hyperlink ref="D8239" r:id="rId_hyperlink_7645"/>
    <hyperlink ref="D8240" r:id="rId_hyperlink_7646"/>
    <hyperlink ref="D8241" r:id="rId_hyperlink_7647"/>
    <hyperlink ref="D8242" r:id="rId_hyperlink_7648"/>
    <hyperlink ref="D8243" r:id="rId_hyperlink_7649"/>
    <hyperlink ref="D8244" r:id="rId_hyperlink_7650"/>
    <hyperlink ref="D8245" r:id="rId_hyperlink_7651"/>
    <hyperlink ref="D8246" r:id="rId_hyperlink_7652"/>
    <hyperlink ref="D8247" r:id="rId_hyperlink_7653"/>
    <hyperlink ref="D8248" r:id="rId_hyperlink_7654"/>
    <hyperlink ref="D8250" r:id="rId_hyperlink_7655"/>
    <hyperlink ref="D8252" r:id="rId_hyperlink_7656"/>
    <hyperlink ref="D8253" r:id="rId_hyperlink_7657"/>
    <hyperlink ref="D8254" r:id="rId_hyperlink_7658"/>
    <hyperlink ref="D8255" r:id="rId_hyperlink_7659"/>
    <hyperlink ref="D8256" r:id="rId_hyperlink_7660"/>
    <hyperlink ref="D8257" r:id="rId_hyperlink_7661"/>
    <hyperlink ref="D8258" r:id="rId_hyperlink_7662"/>
    <hyperlink ref="D8259" r:id="rId_hyperlink_7663"/>
    <hyperlink ref="D8260" r:id="rId_hyperlink_7664"/>
    <hyperlink ref="D8261" r:id="rId_hyperlink_7665"/>
    <hyperlink ref="D8263" r:id="rId_hyperlink_7666"/>
    <hyperlink ref="D8264" r:id="rId_hyperlink_7667"/>
    <hyperlink ref="D8265" r:id="rId_hyperlink_7668"/>
    <hyperlink ref="D8266" r:id="rId_hyperlink_7669"/>
    <hyperlink ref="D8268" r:id="rId_hyperlink_7670"/>
    <hyperlink ref="D8269" r:id="rId_hyperlink_7671"/>
    <hyperlink ref="D8270" r:id="rId_hyperlink_7672"/>
    <hyperlink ref="D8271" r:id="rId_hyperlink_7673"/>
    <hyperlink ref="D8272" r:id="rId_hyperlink_7674"/>
    <hyperlink ref="D8273" r:id="rId_hyperlink_7675"/>
    <hyperlink ref="D8274" r:id="rId_hyperlink_7676"/>
    <hyperlink ref="D8275" r:id="rId_hyperlink_7677"/>
    <hyperlink ref="D8276" r:id="rId_hyperlink_7678"/>
    <hyperlink ref="D8277" r:id="rId_hyperlink_7679"/>
    <hyperlink ref="D8278" r:id="rId_hyperlink_7680"/>
    <hyperlink ref="D8279" r:id="rId_hyperlink_7681"/>
    <hyperlink ref="D8280" r:id="rId_hyperlink_7682"/>
    <hyperlink ref="D8281" r:id="rId_hyperlink_7683"/>
    <hyperlink ref="D8282" r:id="rId_hyperlink_7684"/>
    <hyperlink ref="D8283" r:id="rId_hyperlink_7685"/>
    <hyperlink ref="D8284" r:id="rId_hyperlink_7686"/>
    <hyperlink ref="D8285" r:id="rId_hyperlink_7687"/>
    <hyperlink ref="D8286" r:id="rId_hyperlink_7688"/>
    <hyperlink ref="D8288" r:id="rId_hyperlink_7689"/>
    <hyperlink ref="D8289" r:id="rId_hyperlink_7690"/>
    <hyperlink ref="D8290" r:id="rId_hyperlink_7691"/>
    <hyperlink ref="D8291" r:id="rId_hyperlink_7692"/>
    <hyperlink ref="D8292" r:id="rId_hyperlink_7693"/>
    <hyperlink ref="D8293" r:id="rId_hyperlink_7694"/>
    <hyperlink ref="D8294" r:id="rId_hyperlink_7695"/>
    <hyperlink ref="D8295" r:id="rId_hyperlink_7696"/>
    <hyperlink ref="D8296" r:id="rId_hyperlink_7697"/>
    <hyperlink ref="D8297" r:id="rId_hyperlink_7698"/>
    <hyperlink ref="D8299" r:id="rId_hyperlink_7699"/>
    <hyperlink ref="D8300" r:id="rId_hyperlink_7700"/>
    <hyperlink ref="D8301" r:id="rId_hyperlink_7701"/>
    <hyperlink ref="D8302" r:id="rId_hyperlink_7702"/>
    <hyperlink ref="D8304" r:id="rId_hyperlink_7703"/>
    <hyperlink ref="D8305" r:id="rId_hyperlink_7704"/>
    <hyperlink ref="D8306" r:id="rId_hyperlink_7705"/>
    <hyperlink ref="D8307" r:id="rId_hyperlink_7706"/>
    <hyperlink ref="D8308" r:id="rId_hyperlink_7707"/>
    <hyperlink ref="D8309" r:id="rId_hyperlink_7708"/>
    <hyperlink ref="D8310" r:id="rId_hyperlink_7709"/>
    <hyperlink ref="D8311" r:id="rId_hyperlink_7710"/>
    <hyperlink ref="D8312" r:id="rId_hyperlink_7711"/>
    <hyperlink ref="D8313" r:id="rId_hyperlink_7712"/>
    <hyperlink ref="D8314" r:id="rId_hyperlink_7713"/>
    <hyperlink ref="D8315" r:id="rId_hyperlink_7714"/>
    <hyperlink ref="D8316" r:id="rId_hyperlink_7715"/>
    <hyperlink ref="D8318" r:id="rId_hyperlink_7716"/>
    <hyperlink ref="D8319" r:id="rId_hyperlink_7717"/>
    <hyperlink ref="D8320" r:id="rId_hyperlink_7718"/>
    <hyperlink ref="D8321" r:id="rId_hyperlink_7719"/>
    <hyperlink ref="D8322" r:id="rId_hyperlink_7720"/>
    <hyperlink ref="D8323" r:id="rId_hyperlink_7721"/>
    <hyperlink ref="D8324" r:id="rId_hyperlink_7722"/>
    <hyperlink ref="D8325" r:id="rId_hyperlink_7723"/>
    <hyperlink ref="D8326" r:id="rId_hyperlink_7724"/>
    <hyperlink ref="D8327" r:id="rId_hyperlink_7725"/>
    <hyperlink ref="D8328" r:id="rId_hyperlink_7726"/>
    <hyperlink ref="D8329" r:id="rId_hyperlink_7727"/>
    <hyperlink ref="D8330" r:id="rId_hyperlink_7728"/>
    <hyperlink ref="D8331" r:id="rId_hyperlink_7729"/>
    <hyperlink ref="D8332" r:id="rId_hyperlink_7730"/>
    <hyperlink ref="D8333" r:id="rId_hyperlink_7731"/>
    <hyperlink ref="D8334" r:id="rId_hyperlink_7732"/>
    <hyperlink ref="D8335" r:id="rId_hyperlink_7733"/>
    <hyperlink ref="D8336" r:id="rId_hyperlink_7734"/>
    <hyperlink ref="D8337" r:id="rId_hyperlink_7735"/>
    <hyperlink ref="D8338" r:id="rId_hyperlink_7736"/>
    <hyperlink ref="D8339" r:id="rId_hyperlink_7737"/>
    <hyperlink ref="D8340" r:id="rId_hyperlink_7738"/>
    <hyperlink ref="D8341" r:id="rId_hyperlink_7739"/>
    <hyperlink ref="D8342" r:id="rId_hyperlink_7740"/>
    <hyperlink ref="D8343" r:id="rId_hyperlink_7741"/>
    <hyperlink ref="D8344" r:id="rId_hyperlink_7742"/>
    <hyperlink ref="D8345" r:id="rId_hyperlink_7743"/>
    <hyperlink ref="D8346" r:id="rId_hyperlink_7744"/>
    <hyperlink ref="D8347" r:id="rId_hyperlink_7745"/>
    <hyperlink ref="D8348" r:id="rId_hyperlink_7746"/>
    <hyperlink ref="D8349" r:id="rId_hyperlink_7747"/>
    <hyperlink ref="D8351" r:id="rId_hyperlink_7748"/>
    <hyperlink ref="D8352" r:id="rId_hyperlink_7749"/>
    <hyperlink ref="D8353" r:id="rId_hyperlink_7750"/>
    <hyperlink ref="D8354" r:id="rId_hyperlink_7751"/>
    <hyperlink ref="D8355" r:id="rId_hyperlink_7752"/>
    <hyperlink ref="D8356" r:id="rId_hyperlink_7753"/>
    <hyperlink ref="D8357" r:id="rId_hyperlink_7754"/>
    <hyperlink ref="D8358" r:id="rId_hyperlink_7755"/>
    <hyperlink ref="D8359" r:id="rId_hyperlink_7756"/>
    <hyperlink ref="D8360" r:id="rId_hyperlink_7757"/>
    <hyperlink ref="D8361" r:id="rId_hyperlink_7758"/>
    <hyperlink ref="D8362" r:id="rId_hyperlink_7759"/>
    <hyperlink ref="D8363" r:id="rId_hyperlink_7760"/>
    <hyperlink ref="D8364" r:id="rId_hyperlink_7761"/>
    <hyperlink ref="D8365" r:id="rId_hyperlink_7762"/>
    <hyperlink ref="D8366" r:id="rId_hyperlink_7763"/>
    <hyperlink ref="D8367" r:id="rId_hyperlink_7764"/>
    <hyperlink ref="D8368" r:id="rId_hyperlink_7765"/>
    <hyperlink ref="D8369" r:id="rId_hyperlink_7766"/>
    <hyperlink ref="D8370" r:id="rId_hyperlink_7767"/>
    <hyperlink ref="D8371" r:id="rId_hyperlink_7768"/>
    <hyperlink ref="D8372" r:id="rId_hyperlink_7769"/>
    <hyperlink ref="D8373" r:id="rId_hyperlink_7770"/>
    <hyperlink ref="D8374" r:id="rId_hyperlink_7771"/>
    <hyperlink ref="D8375" r:id="rId_hyperlink_7772"/>
    <hyperlink ref="D8376" r:id="rId_hyperlink_7773"/>
    <hyperlink ref="D8377" r:id="rId_hyperlink_7774"/>
    <hyperlink ref="D8378" r:id="rId_hyperlink_7775"/>
    <hyperlink ref="D8379" r:id="rId_hyperlink_7776"/>
    <hyperlink ref="D8380" r:id="rId_hyperlink_7777"/>
    <hyperlink ref="D8381" r:id="rId_hyperlink_7778"/>
    <hyperlink ref="D8382" r:id="rId_hyperlink_7779"/>
    <hyperlink ref="D8383" r:id="rId_hyperlink_7780"/>
    <hyperlink ref="D8384" r:id="rId_hyperlink_7781"/>
    <hyperlink ref="D8385" r:id="rId_hyperlink_7782"/>
    <hyperlink ref="D8386" r:id="rId_hyperlink_7783"/>
    <hyperlink ref="D8387" r:id="rId_hyperlink_7784"/>
    <hyperlink ref="D8388" r:id="rId_hyperlink_7785"/>
    <hyperlink ref="D8389" r:id="rId_hyperlink_7786"/>
    <hyperlink ref="D8390" r:id="rId_hyperlink_7787"/>
    <hyperlink ref="D8391" r:id="rId_hyperlink_7788"/>
    <hyperlink ref="D8392" r:id="rId_hyperlink_7789"/>
    <hyperlink ref="D8393" r:id="rId_hyperlink_7790"/>
    <hyperlink ref="D8394" r:id="rId_hyperlink_7791"/>
    <hyperlink ref="D8395" r:id="rId_hyperlink_7792"/>
    <hyperlink ref="D8396" r:id="rId_hyperlink_7793"/>
    <hyperlink ref="D8397" r:id="rId_hyperlink_7794"/>
    <hyperlink ref="D8398" r:id="rId_hyperlink_7795"/>
    <hyperlink ref="D8399" r:id="rId_hyperlink_7796"/>
    <hyperlink ref="D8400" r:id="rId_hyperlink_7797"/>
    <hyperlink ref="D8401" r:id="rId_hyperlink_7798"/>
    <hyperlink ref="D8402" r:id="rId_hyperlink_7799"/>
    <hyperlink ref="D8403" r:id="rId_hyperlink_7800"/>
    <hyperlink ref="D8404" r:id="rId_hyperlink_7801"/>
    <hyperlink ref="D8405" r:id="rId_hyperlink_7802"/>
    <hyperlink ref="D8406" r:id="rId_hyperlink_7803"/>
    <hyperlink ref="D8407" r:id="rId_hyperlink_7804"/>
    <hyperlink ref="D8408" r:id="rId_hyperlink_7805"/>
    <hyperlink ref="D8409" r:id="rId_hyperlink_7806"/>
    <hyperlink ref="D8410" r:id="rId_hyperlink_7807"/>
    <hyperlink ref="D8411" r:id="rId_hyperlink_7808"/>
    <hyperlink ref="D8412" r:id="rId_hyperlink_7809"/>
    <hyperlink ref="D8414" r:id="rId_hyperlink_7810"/>
    <hyperlink ref="D8415" r:id="rId_hyperlink_7811"/>
    <hyperlink ref="D8416" r:id="rId_hyperlink_7812"/>
    <hyperlink ref="D8417" r:id="rId_hyperlink_7813"/>
    <hyperlink ref="D8418" r:id="rId_hyperlink_7814"/>
    <hyperlink ref="D8419" r:id="rId_hyperlink_7815"/>
    <hyperlink ref="D8420" r:id="rId_hyperlink_7816"/>
    <hyperlink ref="D8421" r:id="rId_hyperlink_7817"/>
    <hyperlink ref="D8422" r:id="rId_hyperlink_7818"/>
    <hyperlink ref="D8423" r:id="rId_hyperlink_7819"/>
    <hyperlink ref="D8424" r:id="rId_hyperlink_7820"/>
    <hyperlink ref="D8425" r:id="rId_hyperlink_7821"/>
    <hyperlink ref="D8426" r:id="rId_hyperlink_7822"/>
    <hyperlink ref="D8427" r:id="rId_hyperlink_7823"/>
    <hyperlink ref="D8428" r:id="rId_hyperlink_7824"/>
    <hyperlink ref="D8429" r:id="rId_hyperlink_7825"/>
    <hyperlink ref="D8430" r:id="rId_hyperlink_7826"/>
    <hyperlink ref="D8431" r:id="rId_hyperlink_7827"/>
    <hyperlink ref="D8432" r:id="rId_hyperlink_7828"/>
    <hyperlink ref="D8433" r:id="rId_hyperlink_7829"/>
    <hyperlink ref="D8434" r:id="rId_hyperlink_7830"/>
    <hyperlink ref="D8435" r:id="rId_hyperlink_7831"/>
    <hyperlink ref="D8436" r:id="rId_hyperlink_7832"/>
    <hyperlink ref="D8437" r:id="rId_hyperlink_7833"/>
    <hyperlink ref="D8438" r:id="rId_hyperlink_7834"/>
    <hyperlink ref="D8439" r:id="rId_hyperlink_7835"/>
    <hyperlink ref="D8440" r:id="rId_hyperlink_7836"/>
    <hyperlink ref="D8442" r:id="rId_hyperlink_7837"/>
    <hyperlink ref="D8443" r:id="rId_hyperlink_7838"/>
    <hyperlink ref="D8444" r:id="rId_hyperlink_7839"/>
    <hyperlink ref="D8445" r:id="rId_hyperlink_7840"/>
    <hyperlink ref="D8446" r:id="rId_hyperlink_7841"/>
    <hyperlink ref="D8447" r:id="rId_hyperlink_7842"/>
    <hyperlink ref="D8448" r:id="rId_hyperlink_7843"/>
    <hyperlink ref="D8449" r:id="rId_hyperlink_7844"/>
    <hyperlink ref="D8450" r:id="rId_hyperlink_7845"/>
    <hyperlink ref="D8451" r:id="rId_hyperlink_7846"/>
    <hyperlink ref="D8452" r:id="rId_hyperlink_7847"/>
    <hyperlink ref="D8453" r:id="rId_hyperlink_7848"/>
    <hyperlink ref="D8454" r:id="rId_hyperlink_7849"/>
    <hyperlink ref="D8455" r:id="rId_hyperlink_7850"/>
    <hyperlink ref="D8456" r:id="rId_hyperlink_7851"/>
    <hyperlink ref="D8457" r:id="rId_hyperlink_7852"/>
    <hyperlink ref="D8458" r:id="rId_hyperlink_7853"/>
    <hyperlink ref="D8459" r:id="rId_hyperlink_7854"/>
    <hyperlink ref="D8460" r:id="rId_hyperlink_7855"/>
    <hyperlink ref="D8461" r:id="rId_hyperlink_7856"/>
    <hyperlink ref="D8462" r:id="rId_hyperlink_7857"/>
    <hyperlink ref="D8463" r:id="rId_hyperlink_7858"/>
    <hyperlink ref="D8464" r:id="rId_hyperlink_7859"/>
    <hyperlink ref="D8465" r:id="rId_hyperlink_7860"/>
    <hyperlink ref="D8466" r:id="rId_hyperlink_7861"/>
    <hyperlink ref="D8467" r:id="rId_hyperlink_7862"/>
    <hyperlink ref="D8468" r:id="rId_hyperlink_7863"/>
    <hyperlink ref="D8469" r:id="rId_hyperlink_7864"/>
    <hyperlink ref="D8470" r:id="rId_hyperlink_7865"/>
    <hyperlink ref="D8471" r:id="rId_hyperlink_7866"/>
    <hyperlink ref="D8472" r:id="rId_hyperlink_7867"/>
    <hyperlink ref="D8473" r:id="rId_hyperlink_7868"/>
    <hyperlink ref="D8474" r:id="rId_hyperlink_7869"/>
    <hyperlink ref="D8475" r:id="rId_hyperlink_7870"/>
    <hyperlink ref="D8476" r:id="rId_hyperlink_7871"/>
    <hyperlink ref="D8477" r:id="rId_hyperlink_7872"/>
    <hyperlink ref="D8478" r:id="rId_hyperlink_7873"/>
    <hyperlink ref="D8479" r:id="rId_hyperlink_7874"/>
    <hyperlink ref="D8480" r:id="rId_hyperlink_7875"/>
    <hyperlink ref="D8481" r:id="rId_hyperlink_7876"/>
    <hyperlink ref="D8482" r:id="rId_hyperlink_7877"/>
    <hyperlink ref="D8483" r:id="rId_hyperlink_7878"/>
    <hyperlink ref="D8484" r:id="rId_hyperlink_7879"/>
    <hyperlink ref="D8485" r:id="rId_hyperlink_7880"/>
    <hyperlink ref="D8486" r:id="rId_hyperlink_7881"/>
    <hyperlink ref="D8487" r:id="rId_hyperlink_7882"/>
    <hyperlink ref="D8488" r:id="rId_hyperlink_7883"/>
    <hyperlink ref="D8489" r:id="rId_hyperlink_7884"/>
    <hyperlink ref="D8490" r:id="rId_hyperlink_7885"/>
    <hyperlink ref="D8491" r:id="rId_hyperlink_7886"/>
    <hyperlink ref="D8492" r:id="rId_hyperlink_7887"/>
    <hyperlink ref="D8493" r:id="rId_hyperlink_7888"/>
    <hyperlink ref="D8494" r:id="rId_hyperlink_7889"/>
    <hyperlink ref="D8495" r:id="rId_hyperlink_7890"/>
    <hyperlink ref="D8496" r:id="rId_hyperlink_7891"/>
    <hyperlink ref="D8497" r:id="rId_hyperlink_7892"/>
    <hyperlink ref="D8498" r:id="rId_hyperlink_7893"/>
    <hyperlink ref="D8499" r:id="rId_hyperlink_7894"/>
    <hyperlink ref="D8500" r:id="rId_hyperlink_7895"/>
    <hyperlink ref="D8501" r:id="rId_hyperlink_7896"/>
    <hyperlink ref="D8502" r:id="rId_hyperlink_7897"/>
    <hyperlink ref="D8503" r:id="rId_hyperlink_7898"/>
    <hyperlink ref="D8504" r:id="rId_hyperlink_7899"/>
    <hyperlink ref="D8505" r:id="rId_hyperlink_7900"/>
    <hyperlink ref="D8506" r:id="rId_hyperlink_7901"/>
    <hyperlink ref="D8507" r:id="rId_hyperlink_7902"/>
    <hyperlink ref="D8508" r:id="rId_hyperlink_7903"/>
    <hyperlink ref="D8509" r:id="rId_hyperlink_7904"/>
    <hyperlink ref="D8510" r:id="rId_hyperlink_7905"/>
    <hyperlink ref="D8511" r:id="rId_hyperlink_7906"/>
    <hyperlink ref="D8512" r:id="rId_hyperlink_7907"/>
    <hyperlink ref="D8513" r:id="rId_hyperlink_7908"/>
    <hyperlink ref="D8514" r:id="rId_hyperlink_7909"/>
    <hyperlink ref="D8515" r:id="rId_hyperlink_7910"/>
    <hyperlink ref="D8516" r:id="rId_hyperlink_7911"/>
    <hyperlink ref="D8517" r:id="rId_hyperlink_7912"/>
    <hyperlink ref="D8518" r:id="rId_hyperlink_7913"/>
    <hyperlink ref="D8519" r:id="rId_hyperlink_7914"/>
    <hyperlink ref="D8520" r:id="rId_hyperlink_7915"/>
    <hyperlink ref="D8521" r:id="rId_hyperlink_7916"/>
    <hyperlink ref="D8522" r:id="rId_hyperlink_7917"/>
    <hyperlink ref="D8523" r:id="rId_hyperlink_7918"/>
    <hyperlink ref="D8524" r:id="rId_hyperlink_7919"/>
    <hyperlink ref="D8525" r:id="rId_hyperlink_7920"/>
    <hyperlink ref="D8526" r:id="rId_hyperlink_7921"/>
    <hyperlink ref="D8527" r:id="rId_hyperlink_7922"/>
    <hyperlink ref="D8528" r:id="rId_hyperlink_7923"/>
    <hyperlink ref="D8529" r:id="rId_hyperlink_7924"/>
    <hyperlink ref="D8530" r:id="rId_hyperlink_7925"/>
    <hyperlink ref="D8531" r:id="rId_hyperlink_7926"/>
    <hyperlink ref="D8533" r:id="rId_hyperlink_7927"/>
    <hyperlink ref="D8534" r:id="rId_hyperlink_7928"/>
    <hyperlink ref="D8535" r:id="rId_hyperlink_7929"/>
    <hyperlink ref="D8536" r:id="rId_hyperlink_7930"/>
    <hyperlink ref="D8537" r:id="rId_hyperlink_7931"/>
    <hyperlink ref="D8538" r:id="rId_hyperlink_7932"/>
    <hyperlink ref="D8539" r:id="rId_hyperlink_7933"/>
    <hyperlink ref="D8540" r:id="rId_hyperlink_7934"/>
    <hyperlink ref="D8541" r:id="rId_hyperlink_7935"/>
    <hyperlink ref="D8542" r:id="rId_hyperlink_7936"/>
    <hyperlink ref="D8543" r:id="rId_hyperlink_7937"/>
    <hyperlink ref="D8544" r:id="rId_hyperlink_7938"/>
    <hyperlink ref="D8545" r:id="rId_hyperlink_7939"/>
    <hyperlink ref="D8546" r:id="rId_hyperlink_7940"/>
    <hyperlink ref="D8547" r:id="rId_hyperlink_7941"/>
    <hyperlink ref="D8548" r:id="rId_hyperlink_7942"/>
    <hyperlink ref="D8549" r:id="rId_hyperlink_7943"/>
    <hyperlink ref="D8550" r:id="rId_hyperlink_7944"/>
    <hyperlink ref="D8551" r:id="rId_hyperlink_7945"/>
    <hyperlink ref="D8553" r:id="rId_hyperlink_7946"/>
    <hyperlink ref="D8554" r:id="rId_hyperlink_7947"/>
    <hyperlink ref="D8555" r:id="rId_hyperlink_7948"/>
    <hyperlink ref="D8556" r:id="rId_hyperlink_7949"/>
    <hyperlink ref="D8557" r:id="rId_hyperlink_7950"/>
    <hyperlink ref="D8558" r:id="rId_hyperlink_7951"/>
    <hyperlink ref="D8559" r:id="rId_hyperlink_7952"/>
    <hyperlink ref="D8560" r:id="rId_hyperlink_7953"/>
    <hyperlink ref="D8561" r:id="rId_hyperlink_7954"/>
    <hyperlink ref="D8562" r:id="rId_hyperlink_7955"/>
    <hyperlink ref="D8563" r:id="rId_hyperlink_7956"/>
    <hyperlink ref="D8564" r:id="rId_hyperlink_7957"/>
    <hyperlink ref="D8565" r:id="rId_hyperlink_7958"/>
    <hyperlink ref="D8566" r:id="rId_hyperlink_7959"/>
    <hyperlink ref="D8567" r:id="rId_hyperlink_7960"/>
    <hyperlink ref="D8568" r:id="rId_hyperlink_7961"/>
    <hyperlink ref="D8569" r:id="rId_hyperlink_7962"/>
    <hyperlink ref="D8570" r:id="rId_hyperlink_7963"/>
    <hyperlink ref="D8571" r:id="rId_hyperlink_7964"/>
    <hyperlink ref="D8572" r:id="rId_hyperlink_7965"/>
    <hyperlink ref="D8573" r:id="rId_hyperlink_7966"/>
    <hyperlink ref="D8574" r:id="rId_hyperlink_7967"/>
    <hyperlink ref="D8575" r:id="rId_hyperlink_7968"/>
    <hyperlink ref="D8576" r:id="rId_hyperlink_7969"/>
    <hyperlink ref="D8577" r:id="rId_hyperlink_7970"/>
    <hyperlink ref="D8578" r:id="rId_hyperlink_7971"/>
    <hyperlink ref="D8579" r:id="rId_hyperlink_7972"/>
    <hyperlink ref="D8580" r:id="rId_hyperlink_7973"/>
    <hyperlink ref="D8581" r:id="rId_hyperlink_7974"/>
    <hyperlink ref="D8582" r:id="rId_hyperlink_7975"/>
    <hyperlink ref="D8583" r:id="rId_hyperlink_7976"/>
    <hyperlink ref="D8584" r:id="rId_hyperlink_7977"/>
    <hyperlink ref="D8585" r:id="rId_hyperlink_7978"/>
    <hyperlink ref="D8586" r:id="rId_hyperlink_7979"/>
    <hyperlink ref="D8587" r:id="rId_hyperlink_7980"/>
    <hyperlink ref="D8588" r:id="rId_hyperlink_7981"/>
    <hyperlink ref="D8589" r:id="rId_hyperlink_7982"/>
    <hyperlink ref="D8590" r:id="rId_hyperlink_7983"/>
    <hyperlink ref="D8591" r:id="rId_hyperlink_7984"/>
    <hyperlink ref="D8592" r:id="rId_hyperlink_7985"/>
    <hyperlink ref="D8593" r:id="rId_hyperlink_7986"/>
    <hyperlink ref="D8594" r:id="rId_hyperlink_7987"/>
    <hyperlink ref="D8595" r:id="rId_hyperlink_7988"/>
    <hyperlink ref="D8596" r:id="rId_hyperlink_7989"/>
    <hyperlink ref="D8597" r:id="rId_hyperlink_7990"/>
    <hyperlink ref="D8598" r:id="rId_hyperlink_7991"/>
    <hyperlink ref="D8599" r:id="rId_hyperlink_7992"/>
    <hyperlink ref="D8600" r:id="rId_hyperlink_7993"/>
    <hyperlink ref="D8601" r:id="rId_hyperlink_7994"/>
    <hyperlink ref="D8602" r:id="rId_hyperlink_7995"/>
    <hyperlink ref="D8603" r:id="rId_hyperlink_7996"/>
    <hyperlink ref="D8604" r:id="rId_hyperlink_7997"/>
    <hyperlink ref="D8605" r:id="rId_hyperlink_7998"/>
    <hyperlink ref="D8606" r:id="rId_hyperlink_7999"/>
    <hyperlink ref="D8607" r:id="rId_hyperlink_8000"/>
    <hyperlink ref="D8608" r:id="rId_hyperlink_8001"/>
    <hyperlink ref="D8609" r:id="rId_hyperlink_8002"/>
    <hyperlink ref="D8610" r:id="rId_hyperlink_8003"/>
    <hyperlink ref="D8611" r:id="rId_hyperlink_8004"/>
    <hyperlink ref="D8612" r:id="rId_hyperlink_8005"/>
    <hyperlink ref="D8613" r:id="rId_hyperlink_8006"/>
    <hyperlink ref="D8614" r:id="rId_hyperlink_8007"/>
    <hyperlink ref="D8615" r:id="rId_hyperlink_8008"/>
    <hyperlink ref="D8616" r:id="rId_hyperlink_8009"/>
    <hyperlink ref="D8617" r:id="rId_hyperlink_8010"/>
    <hyperlink ref="D8618" r:id="rId_hyperlink_8011"/>
    <hyperlink ref="D8619" r:id="rId_hyperlink_8012"/>
    <hyperlink ref="D8620" r:id="rId_hyperlink_8013"/>
    <hyperlink ref="D8621" r:id="rId_hyperlink_8014"/>
    <hyperlink ref="D8622" r:id="rId_hyperlink_8015"/>
    <hyperlink ref="D8623" r:id="rId_hyperlink_8016"/>
    <hyperlink ref="D8624" r:id="rId_hyperlink_8017"/>
    <hyperlink ref="D8625" r:id="rId_hyperlink_8018"/>
    <hyperlink ref="D8626" r:id="rId_hyperlink_8019"/>
    <hyperlink ref="D8627" r:id="rId_hyperlink_8020"/>
    <hyperlink ref="D8628" r:id="rId_hyperlink_8021"/>
    <hyperlink ref="D8629" r:id="rId_hyperlink_8022"/>
    <hyperlink ref="D8630" r:id="rId_hyperlink_8023"/>
    <hyperlink ref="D8631" r:id="rId_hyperlink_8024"/>
    <hyperlink ref="D8632" r:id="rId_hyperlink_8025"/>
    <hyperlink ref="D8633" r:id="rId_hyperlink_8026"/>
    <hyperlink ref="D8634" r:id="rId_hyperlink_8027"/>
    <hyperlink ref="D8635" r:id="rId_hyperlink_8028"/>
    <hyperlink ref="D8636" r:id="rId_hyperlink_8029"/>
    <hyperlink ref="D8637" r:id="rId_hyperlink_8030"/>
    <hyperlink ref="D8638" r:id="rId_hyperlink_8031"/>
    <hyperlink ref="D8639" r:id="rId_hyperlink_8032"/>
    <hyperlink ref="D8640" r:id="rId_hyperlink_8033"/>
    <hyperlink ref="D8641" r:id="rId_hyperlink_8034"/>
    <hyperlink ref="D8642" r:id="rId_hyperlink_8035"/>
    <hyperlink ref="D8643" r:id="rId_hyperlink_8036"/>
    <hyperlink ref="D8644" r:id="rId_hyperlink_8037"/>
    <hyperlink ref="D8645" r:id="rId_hyperlink_8038"/>
    <hyperlink ref="D8646" r:id="rId_hyperlink_8039"/>
    <hyperlink ref="D8647" r:id="rId_hyperlink_8040"/>
    <hyperlink ref="D8648" r:id="rId_hyperlink_8041"/>
    <hyperlink ref="D8649" r:id="rId_hyperlink_8042"/>
    <hyperlink ref="D8651" r:id="rId_hyperlink_8043"/>
    <hyperlink ref="D8652" r:id="rId_hyperlink_8044"/>
    <hyperlink ref="D8655" r:id="rId_hyperlink_8045"/>
    <hyperlink ref="D8656" r:id="rId_hyperlink_8046"/>
    <hyperlink ref="D8657" r:id="rId_hyperlink_8047"/>
    <hyperlink ref="D8658" r:id="rId_hyperlink_8048"/>
    <hyperlink ref="D8661" r:id="rId_hyperlink_8049"/>
    <hyperlink ref="D8662" r:id="rId_hyperlink_8050"/>
    <hyperlink ref="D8663" r:id="rId_hyperlink_8051"/>
    <hyperlink ref="D8664" r:id="rId_hyperlink_8052"/>
    <hyperlink ref="D8665" r:id="rId_hyperlink_8053"/>
    <hyperlink ref="D8666" r:id="rId_hyperlink_8054"/>
    <hyperlink ref="D8667" r:id="rId_hyperlink_8055"/>
    <hyperlink ref="D8668" r:id="rId_hyperlink_8056"/>
    <hyperlink ref="D8669" r:id="rId_hyperlink_8057"/>
    <hyperlink ref="D8670" r:id="rId_hyperlink_8058"/>
    <hyperlink ref="D8671" r:id="rId_hyperlink_8059"/>
    <hyperlink ref="D8672" r:id="rId_hyperlink_8060"/>
    <hyperlink ref="D8673" r:id="rId_hyperlink_8061"/>
    <hyperlink ref="D8674" r:id="rId_hyperlink_8062"/>
    <hyperlink ref="D8675" r:id="rId_hyperlink_8063"/>
    <hyperlink ref="D8676" r:id="rId_hyperlink_8064"/>
    <hyperlink ref="D8677" r:id="rId_hyperlink_8065"/>
    <hyperlink ref="D8678" r:id="rId_hyperlink_8066"/>
    <hyperlink ref="D8679" r:id="rId_hyperlink_8067"/>
    <hyperlink ref="D8680" r:id="rId_hyperlink_8068"/>
    <hyperlink ref="D8681" r:id="rId_hyperlink_8069"/>
    <hyperlink ref="D8682" r:id="rId_hyperlink_8070"/>
    <hyperlink ref="D8683" r:id="rId_hyperlink_8071"/>
    <hyperlink ref="D8684" r:id="rId_hyperlink_8072"/>
    <hyperlink ref="D8685" r:id="rId_hyperlink_8073"/>
    <hyperlink ref="D8686" r:id="rId_hyperlink_8074"/>
    <hyperlink ref="D8687" r:id="rId_hyperlink_8075"/>
    <hyperlink ref="D8688" r:id="rId_hyperlink_8076"/>
    <hyperlink ref="D8689" r:id="rId_hyperlink_8077"/>
    <hyperlink ref="D8690" r:id="rId_hyperlink_8078"/>
    <hyperlink ref="D8691" r:id="rId_hyperlink_8079"/>
    <hyperlink ref="D8692" r:id="rId_hyperlink_8080"/>
    <hyperlink ref="D8693" r:id="rId_hyperlink_8081"/>
    <hyperlink ref="D8694" r:id="rId_hyperlink_8082"/>
    <hyperlink ref="D8695" r:id="rId_hyperlink_8083"/>
    <hyperlink ref="D8696" r:id="rId_hyperlink_8084"/>
    <hyperlink ref="D8697" r:id="rId_hyperlink_8085"/>
    <hyperlink ref="D8699" r:id="rId_hyperlink_8086"/>
    <hyperlink ref="D8700" r:id="rId_hyperlink_8087"/>
    <hyperlink ref="D8701" r:id="rId_hyperlink_8088"/>
    <hyperlink ref="D8702" r:id="rId_hyperlink_8089"/>
    <hyperlink ref="D8703" r:id="rId_hyperlink_8090"/>
    <hyperlink ref="D8704" r:id="rId_hyperlink_8091"/>
    <hyperlink ref="D8705" r:id="rId_hyperlink_8092"/>
    <hyperlink ref="D8706" r:id="rId_hyperlink_8093"/>
    <hyperlink ref="D8707" r:id="rId_hyperlink_8094"/>
    <hyperlink ref="D8708" r:id="rId_hyperlink_8095"/>
    <hyperlink ref="D8709" r:id="rId_hyperlink_8096"/>
    <hyperlink ref="D8710" r:id="rId_hyperlink_8097"/>
    <hyperlink ref="D8711" r:id="rId_hyperlink_8098"/>
    <hyperlink ref="D8712" r:id="rId_hyperlink_8099"/>
    <hyperlink ref="D8713" r:id="rId_hyperlink_8100"/>
    <hyperlink ref="D8714" r:id="rId_hyperlink_8101"/>
    <hyperlink ref="D8715" r:id="rId_hyperlink_8102"/>
    <hyperlink ref="D8716" r:id="rId_hyperlink_8103"/>
    <hyperlink ref="D8717" r:id="rId_hyperlink_8104"/>
    <hyperlink ref="D8718" r:id="rId_hyperlink_8105"/>
    <hyperlink ref="D8719" r:id="rId_hyperlink_8106"/>
    <hyperlink ref="D8720" r:id="rId_hyperlink_8107"/>
    <hyperlink ref="D8721" r:id="rId_hyperlink_8108"/>
    <hyperlink ref="D8722" r:id="rId_hyperlink_8109"/>
    <hyperlink ref="D8723" r:id="rId_hyperlink_8110"/>
    <hyperlink ref="D8724" r:id="rId_hyperlink_8111"/>
    <hyperlink ref="D8725" r:id="rId_hyperlink_8112"/>
    <hyperlink ref="D8726" r:id="rId_hyperlink_8113"/>
    <hyperlink ref="D8727" r:id="rId_hyperlink_8114"/>
    <hyperlink ref="D8728" r:id="rId_hyperlink_8115"/>
    <hyperlink ref="D8729" r:id="rId_hyperlink_8116"/>
    <hyperlink ref="D8730" r:id="rId_hyperlink_8117"/>
    <hyperlink ref="D8731" r:id="rId_hyperlink_8118"/>
    <hyperlink ref="D8732" r:id="rId_hyperlink_8119"/>
    <hyperlink ref="D8734" r:id="rId_hyperlink_8120"/>
    <hyperlink ref="D8735" r:id="rId_hyperlink_8121"/>
    <hyperlink ref="D8736" r:id="rId_hyperlink_8122"/>
    <hyperlink ref="D8737" r:id="rId_hyperlink_8123"/>
    <hyperlink ref="D8738" r:id="rId_hyperlink_8124"/>
    <hyperlink ref="D8739" r:id="rId_hyperlink_8125"/>
    <hyperlink ref="D8740" r:id="rId_hyperlink_8126"/>
    <hyperlink ref="D8742" r:id="rId_hyperlink_8127"/>
    <hyperlink ref="D8743" r:id="rId_hyperlink_8128"/>
    <hyperlink ref="D8744" r:id="rId_hyperlink_8129"/>
    <hyperlink ref="D8745" r:id="rId_hyperlink_8130"/>
    <hyperlink ref="D8746" r:id="rId_hyperlink_8131"/>
    <hyperlink ref="D8747" r:id="rId_hyperlink_8132"/>
    <hyperlink ref="D8748" r:id="rId_hyperlink_8133"/>
    <hyperlink ref="D8749" r:id="rId_hyperlink_8134"/>
    <hyperlink ref="D8750" r:id="rId_hyperlink_8135"/>
    <hyperlink ref="D8751" r:id="rId_hyperlink_8136"/>
    <hyperlink ref="D8752" r:id="rId_hyperlink_8137"/>
    <hyperlink ref="D8753" r:id="rId_hyperlink_8138"/>
    <hyperlink ref="D8754" r:id="rId_hyperlink_8139"/>
    <hyperlink ref="D8755" r:id="rId_hyperlink_8140"/>
    <hyperlink ref="D8756" r:id="rId_hyperlink_8141"/>
    <hyperlink ref="D8757" r:id="rId_hyperlink_8142"/>
    <hyperlink ref="D8758" r:id="rId_hyperlink_8143"/>
    <hyperlink ref="D8759" r:id="rId_hyperlink_8144"/>
    <hyperlink ref="D8761" r:id="rId_hyperlink_8145"/>
    <hyperlink ref="D8762" r:id="rId_hyperlink_8146"/>
    <hyperlink ref="D8763" r:id="rId_hyperlink_8147"/>
    <hyperlink ref="D8764" r:id="rId_hyperlink_8148"/>
    <hyperlink ref="D8765" r:id="rId_hyperlink_8149"/>
    <hyperlink ref="D8766" r:id="rId_hyperlink_8150"/>
    <hyperlink ref="D8767" r:id="rId_hyperlink_8151"/>
    <hyperlink ref="D8768" r:id="rId_hyperlink_8152"/>
    <hyperlink ref="D8769" r:id="rId_hyperlink_8153"/>
    <hyperlink ref="D8770" r:id="rId_hyperlink_8154"/>
    <hyperlink ref="D8771" r:id="rId_hyperlink_8155"/>
    <hyperlink ref="D8772" r:id="rId_hyperlink_8156"/>
    <hyperlink ref="D8773" r:id="rId_hyperlink_8157"/>
    <hyperlink ref="D8774" r:id="rId_hyperlink_8158"/>
    <hyperlink ref="D8776" r:id="rId_hyperlink_8159"/>
    <hyperlink ref="D8778" r:id="rId_hyperlink_8160"/>
    <hyperlink ref="D8779" r:id="rId_hyperlink_8161"/>
    <hyperlink ref="D8780" r:id="rId_hyperlink_8162"/>
    <hyperlink ref="D8781" r:id="rId_hyperlink_8163"/>
    <hyperlink ref="D8782" r:id="rId_hyperlink_8164"/>
    <hyperlink ref="D8783" r:id="rId_hyperlink_8165"/>
    <hyperlink ref="D8784" r:id="rId_hyperlink_8166"/>
    <hyperlink ref="D8786" r:id="rId_hyperlink_8167"/>
    <hyperlink ref="D8787" r:id="rId_hyperlink_8168"/>
    <hyperlink ref="D8788" r:id="rId_hyperlink_8169"/>
    <hyperlink ref="D8789" r:id="rId_hyperlink_8170"/>
    <hyperlink ref="D8790" r:id="rId_hyperlink_8171"/>
    <hyperlink ref="D8791" r:id="rId_hyperlink_8172"/>
    <hyperlink ref="D8792" r:id="rId_hyperlink_8173"/>
    <hyperlink ref="D8794" r:id="rId_hyperlink_8174"/>
    <hyperlink ref="D8795" r:id="rId_hyperlink_8175"/>
    <hyperlink ref="D8796" r:id="rId_hyperlink_8176"/>
    <hyperlink ref="D8797" r:id="rId_hyperlink_8177"/>
    <hyperlink ref="D8798" r:id="rId_hyperlink_8178"/>
    <hyperlink ref="D8802" r:id="rId_hyperlink_8179"/>
    <hyperlink ref="D8803" r:id="rId_hyperlink_8180"/>
    <hyperlink ref="D8804" r:id="rId_hyperlink_8181"/>
    <hyperlink ref="D8805" r:id="rId_hyperlink_8182"/>
    <hyperlink ref="D8806" r:id="rId_hyperlink_8183"/>
    <hyperlink ref="D8808" r:id="rId_hyperlink_8184"/>
    <hyperlink ref="D8809" r:id="rId_hyperlink_8185"/>
    <hyperlink ref="D8810" r:id="rId_hyperlink_8186"/>
    <hyperlink ref="D8811" r:id="rId_hyperlink_8187"/>
    <hyperlink ref="D8812" r:id="rId_hyperlink_8188"/>
    <hyperlink ref="D8813" r:id="rId_hyperlink_8189"/>
    <hyperlink ref="D8815" r:id="rId_hyperlink_8190"/>
    <hyperlink ref="D8816" r:id="rId_hyperlink_8191"/>
    <hyperlink ref="D8817" r:id="rId_hyperlink_8192"/>
    <hyperlink ref="D8818" r:id="rId_hyperlink_8193"/>
    <hyperlink ref="D8819" r:id="rId_hyperlink_8194"/>
    <hyperlink ref="D8821" r:id="rId_hyperlink_8195"/>
    <hyperlink ref="D8822" r:id="rId_hyperlink_8196"/>
    <hyperlink ref="D8823" r:id="rId_hyperlink_8197"/>
    <hyperlink ref="D8824" r:id="rId_hyperlink_8198"/>
    <hyperlink ref="D8825" r:id="rId_hyperlink_8199"/>
    <hyperlink ref="D8826" r:id="rId_hyperlink_8200"/>
    <hyperlink ref="D8827" r:id="rId_hyperlink_8201"/>
    <hyperlink ref="D8829" r:id="rId_hyperlink_8202"/>
    <hyperlink ref="D8830" r:id="rId_hyperlink_8203"/>
    <hyperlink ref="D8831" r:id="rId_hyperlink_8204"/>
    <hyperlink ref="D8832" r:id="rId_hyperlink_8205"/>
    <hyperlink ref="D8833" r:id="rId_hyperlink_8206"/>
    <hyperlink ref="D8834" r:id="rId_hyperlink_8207"/>
    <hyperlink ref="D8835" r:id="rId_hyperlink_8208"/>
    <hyperlink ref="D8836" r:id="rId_hyperlink_8209"/>
    <hyperlink ref="D8837" r:id="rId_hyperlink_8210"/>
    <hyperlink ref="D8838" r:id="rId_hyperlink_8211"/>
    <hyperlink ref="D8840" r:id="rId_hyperlink_8212"/>
    <hyperlink ref="D8841" r:id="rId_hyperlink_8213"/>
    <hyperlink ref="D8844" r:id="rId_hyperlink_8214"/>
    <hyperlink ref="D8845" r:id="rId_hyperlink_8215"/>
    <hyperlink ref="D8846" r:id="rId_hyperlink_8216"/>
    <hyperlink ref="D8847" r:id="rId_hyperlink_8217"/>
    <hyperlink ref="D8848" r:id="rId_hyperlink_8218"/>
    <hyperlink ref="D8849" r:id="rId_hyperlink_8219"/>
    <hyperlink ref="D8850" r:id="rId_hyperlink_8220"/>
    <hyperlink ref="D8851" r:id="rId_hyperlink_8221"/>
    <hyperlink ref="D8852" r:id="rId_hyperlink_8222"/>
    <hyperlink ref="D8853" r:id="rId_hyperlink_8223"/>
    <hyperlink ref="D8854" r:id="rId_hyperlink_8224"/>
    <hyperlink ref="D8855" r:id="rId_hyperlink_8225"/>
    <hyperlink ref="D8856" r:id="rId_hyperlink_8226"/>
    <hyperlink ref="D8857" r:id="rId_hyperlink_8227"/>
    <hyperlink ref="D8858" r:id="rId_hyperlink_8228"/>
    <hyperlink ref="D8859" r:id="rId_hyperlink_8229"/>
    <hyperlink ref="D8860" r:id="rId_hyperlink_8230"/>
    <hyperlink ref="D8861" r:id="rId_hyperlink_8231"/>
    <hyperlink ref="D8862" r:id="rId_hyperlink_8232"/>
    <hyperlink ref="D8863" r:id="rId_hyperlink_8233"/>
    <hyperlink ref="D8864" r:id="rId_hyperlink_8234"/>
    <hyperlink ref="D8865" r:id="rId_hyperlink_8235"/>
    <hyperlink ref="D8866" r:id="rId_hyperlink_8236"/>
    <hyperlink ref="D8867" r:id="rId_hyperlink_8237"/>
    <hyperlink ref="D8869" r:id="rId_hyperlink_8238"/>
    <hyperlink ref="D8870" r:id="rId_hyperlink_8239"/>
    <hyperlink ref="D8872" r:id="rId_hyperlink_8240"/>
    <hyperlink ref="D8873" r:id="rId_hyperlink_8241"/>
    <hyperlink ref="D8874" r:id="rId_hyperlink_8242"/>
    <hyperlink ref="D8875" r:id="rId_hyperlink_8243"/>
    <hyperlink ref="D8876" r:id="rId_hyperlink_8244"/>
    <hyperlink ref="D8877" r:id="rId_hyperlink_8245"/>
    <hyperlink ref="D8878" r:id="rId_hyperlink_8246"/>
    <hyperlink ref="D8879" r:id="rId_hyperlink_8247"/>
    <hyperlink ref="D8880" r:id="rId_hyperlink_8248"/>
    <hyperlink ref="D8881" r:id="rId_hyperlink_8249"/>
    <hyperlink ref="D8882" r:id="rId_hyperlink_8250"/>
    <hyperlink ref="D8884" r:id="rId_hyperlink_8251"/>
    <hyperlink ref="D8885" r:id="rId_hyperlink_8252"/>
    <hyperlink ref="D8886" r:id="rId_hyperlink_8253"/>
    <hyperlink ref="D8887" r:id="rId_hyperlink_8254"/>
    <hyperlink ref="D8888" r:id="rId_hyperlink_8255"/>
    <hyperlink ref="D8889" r:id="rId_hyperlink_8256"/>
    <hyperlink ref="D8890" r:id="rId_hyperlink_8257"/>
    <hyperlink ref="D8891" r:id="rId_hyperlink_8258"/>
    <hyperlink ref="D8892" r:id="rId_hyperlink_8259"/>
    <hyperlink ref="D8894" r:id="rId_hyperlink_8260"/>
    <hyperlink ref="D8895" r:id="rId_hyperlink_8261"/>
    <hyperlink ref="D8896" r:id="rId_hyperlink_8262"/>
    <hyperlink ref="D8897" r:id="rId_hyperlink_8263"/>
    <hyperlink ref="D8899" r:id="rId_hyperlink_8264"/>
    <hyperlink ref="D8900" r:id="rId_hyperlink_8265"/>
    <hyperlink ref="D8901" r:id="rId_hyperlink_8266"/>
    <hyperlink ref="D8902" r:id="rId_hyperlink_8267"/>
    <hyperlink ref="D8903" r:id="rId_hyperlink_8268"/>
    <hyperlink ref="D8904" r:id="rId_hyperlink_8269"/>
    <hyperlink ref="D8905" r:id="rId_hyperlink_8270"/>
    <hyperlink ref="D8906" r:id="rId_hyperlink_8271"/>
    <hyperlink ref="D8907" r:id="rId_hyperlink_8272"/>
    <hyperlink ref="D8908" r:id="rId_hyperlink_8273"/>
    <hyperlink ref="D8909" r:id="rId_hyperlink_8274"/>
    <hyperlink ref="D8910" r:id="rId_hyperlink_8275"/>
    <hyperlink ref="D8911" r:id="rId_hyperlink_8276"/>
    <hyperlink ref="D8912" r:id="rId_hyperlink_8277"/>
    <hyperlink ref="D8913" r:id="rId_hyperlink_8278"/>
    <hyperlink ref="D8914" r:id="rId_hyperlink_8279"/>
    <hyperlink ref="D8915" r:id="rId_hyperlink_8280"/>
    <hyperlink ref="D8916" r:id="rId_hyperlink_8281"/>
    <hyperlink ref="D8918" r:id="rId_hyperlink_8282"/>
    <hyperlink ref="D8919" r:id="rId_hyperlink_8283"/>
    <hyperlink ref="D8920" r:id="rId_hyperlink_8284"/>
    <hyperlink ref="D8921" r:id="rId_hyperlink_8285"/>
    <hyperlink ref="D8922" r:id="rId_hyperlink_8286"/>
    <hyperlink ref="D8923" r:id="rId_hyperlink_8287"/>
    <hyperlink ref="D8925" r:id="rId_hyperlink_8288"/>
    <hyperlink ref="D8926" r:id="rId_hyperlink_8289"/>
    <hyperlink ref="D8927" r:id="rId_hyperlink_8290"/>
    <hyperlink ref="D8928" r:id="rId_hyperlink_8291"/>
    <hyperlink ref="D8930" r:id="rId_hyperlink_8292"/>
    <hyperlink ref="D8931" r:id="rId_hyperlink_8293"/>
    <hyperlink ref="D8932" r:id="rId_hyperlink_8294"/>
    <hyperlink ref="D8933" r:id="rId_hyperlink_8295"/>
    <hyperlink ref="D8934" r:id="rId_hyperlink_8296"/>
    <hyperlink ref="D8935" r:id="rId_hyperlink_8297"/>
    <hyperlink ref="D8936" r:id="rId_hyperlink_8298"/>
    <hyperlink ref="D8937" r:id="rId_hyperlink_8299"/>
    <hyperlink ref="D8938" r:id="rId_hyperlink_8300"/>
    <hyperlink ref="D8939" r:id="rId_hyperlink_8301"/>
    <hyperlink ref="D8940" r:id="rId_hyperlink_8302"/>
    <hyperlink ref="D8941" r:id="rId_hyperlink_8303"/>
    <hyperlink ref="D8942" r:id="rId_hyperlink_8304"/>
    <hyperlink ref="D8943" r:id="rId_hyperlink_8305"/>
    <hyperlink ref="D8944" r:id="rId_hyperlink_8306"/>
    <hyperlink ref="D8945" r:id="rId_hyperlink_8307"/>
    <hyperlink ref="D8946" r:id="rId_hyperlink_8308"/>
    <hyperlink ref="D8947" r:id="rId_hyperlink_8309"/>
    <hyperlink ref="D8948" r:id="rId_hyperlink_8310"/>
    <hyperlink ref="D8949" r:id="rId_hyperlink_8311"/>
    <hyperlink ref="D8950" r:id="rId_hyperlink_8312"/>
    <hyperlink ref="D8951" r:id="rId_hyperlink_8313"/>
    <hyperlink ref="D8953" r:id="rId_hyperlink_8314"/>
    <hyperlink ref="D8954" r:id="rId_hyperlink_8315"/>
    <hyperlink ref="D8955" r:id="rId_hyperlink_8316"/>
    <hyperlink ref="D8956" r:id="rId_hyperlink_8317"/>
    <hyperlink ref="D8957" r:id="rId_hyperlink_8318"/>
    <hyperlink ref="D8959" r:id="rId_hyperlink_8319"/>
    <hyperlink ref="D8960" r:id="rId_hyperlink_8320"/>
    <hyperlink ref="D8962" r:id="rId_hyperlink_8321"/>
    <hyperlink ref="D8963" r:id="rId_hyperlink_8322"/>
    <hyperlink ref="D8964" r:id="rId_hyperlink_8323"/>
    <hyperlink ref="D8965" r:id="rId_hyperlink_8324"/>
    <hyperlink ref="D8966" r:id="rId_hyperlink_8325"/>
    <hyperlink ref="D8967" r:id="rId_hyperlink_8326"/>
    <hyperlink ref="D8968" r:id="rId_hyperlink_8327"/>
    <hyperlink ref="D8969" r:id="rId_hyperlink_8328"/>
    <hyperlink ref="D8970" r:id="rId_hyperlink_8329"/>
    <hyperlink ref="D8971" r:id="rId_hyperlink_8330"/>
    <hyperlink ref="D8972" r:id="rId_hyperlink_8331"/>
    <hyperlink ref="D8973" r:id="rId_hyperlink_8332"/>
    <hyperlink ref="D8974" r:id="rId_hyperlink_8333"/>
    <hyperlink ref="D8975" r:id="rId_hyperlink_8334"/>
    <hyperlink ref="D8976" r:id="rId_hyperlink_8335"/>
    <hyperlink ref="D8977" r:id="rId_hyperlink_8336"/>
    <hyperlink ref="D8978" r:id="rId_hyperlink_8337"/>
    <hyperlink ref="D8979" r:id="rId_hyperlink_8338"/>
    <hyperlink ref="D8980" r:id="rId_hyperlink_8339"/>
    <hyperlink ref="D8981" r:id="rId_hyperlink_8340"/>
    <hyperlink ref="D8982" r:id="rId_hyperlink_8341"/>
    <hyperlink ref="D8983" r:id="rId_hyperlink_8342"/>
    <hyperlink ref="D8984" r:id="rId_hyperlink_8343"/>
    <hyperlink ref="D8985" r:id="rId_hyperlink_8344"/>
    <hyperlink ref="D8986" r:id="rId_hyperlink_8345"/>
    <hyperlink ref="D8987" r:id="rId_hyperlink_8346"/>
    <hyperlink ref="D8988" r:id="rId_hyperlink_8347"/>
    <hyperlink ref="D8989" r:id="rId_hyperlink_8348"/>
    <hyperlink ref="D8990" r:id="rId_hyperlink_8349"/>
    <hyperlink ref="D8991" r:id="rId_hyperlink_8350"/>
    <hyperlink ref="D8992" r:id="rId_hyperlink_8351"/>
    <hyperlink ref="D8993" r:id="rId_hyperlink_8352"/>
    <hyperlink ref="D8994" r:id="rId_hyperlink_8353"/>
    <hyperlink ref="D8997" r:id="rId_hyperlink_8354"/>
    <hyperlink ref="D8998" r:id="rId_hyperlink_8355"/>
    <hyperlink ref="D8999" r:id="rId_hyperlink_8356"/>
    <hyperlink ref="D9000" r:id="rId_hyperlink_8357"/>
    <hyperlink ref="D9001" r:id="rId_hyperlink_8358"/>
    <hyperlink ref="D9002" r:id="rId_hyperlink_8359"/>
    <hyperlink ref="D9004" r:id="rId_hyperlink_8360"/>
    <hyperlink ref="D9005" r:id="rId_hyperlink_8361"/>
    <hyperlink ref="D9006" r:id="rId_hyperlink_8362"/>
    <hyperlink ref="D9007" r:id="rId_hyperlink_8363"/>
    <hyperlink ref="D9008" r:id="rId_hyperlink_8364"/>
    <hyperlink ref="D9009" r:id="rId_hyperlink_8365"/>
    <hyperlink ref="D9010" r:id="rId_hyperlink_8366"/>
    <hyperlink ref="D9011" r:id="rId_hyperlink_8367"/>
    <hyperlink ref="D9013" r:id="rId_hyperlink_8368"/>
    <hyperlink ref="D9014" r:id="rId_hyperlink_8369"/>
    <hyperlink ref="D9015" r:id="rId_hyperlink_8370"/>
    <hyperlink ref="D9016" r:id="rId_hyperlink_8371"/>
    <hyperlink ref="D9017" r:id="rId_hyperlink_8372"/>
    <hyperlink ref="D9018" r:id="rId_hyperlink_8373"/>
    <hyperlink ref="D9019" r:id="rId_hyperlink_8374"/>
    <hyperlink ref="D9020" r:id="rId_hyperlink_8375"/>
    <hyperlink ref="D9021" r:id="rId_hyperlink_8376"/>
    <hyperlink ref="D9022" r:id="rId_hyperlink_8377"/>
    <hyperlink ref="D9023" r:id="rId_hyperlink_8378"/>
    <hyperlink ref="D9024" r:id="rId_hyperlink_8379"/>
    <hyperlink ref="D9025" r:id="rId_hyperlink_8380"/>
    <hyperlink ref="D9026" r:id="rId_hyperlink_8381"/>
    <hyperlink ref="D9027" r:id="rId_hyperlink_8382"/>
    <hyperlink ref="D9028" r:id="rId_hyperlink_8383"/>
    <hyperlink ref="D9029" r:id="rId_hyperlink_8384"/>
    <hyperlink ref="D9030" r:id="rId_hyperlink_8385"/>
    <hyperlink ref="D9031" r:id="rId_hyperlink_8386"/>
    <hyperlink ref="D9032" r:id="rId_hyperlink_8387"/>
    <hyperlink ref="D9033" r:id="rId_hyperlink_8388"/>
    <hyperlink ref="D9034" r:id="rId_hyperlink_8389"/>
    <hyperlink ref="D9035" r:id="rId_hyperlink_8390"/>
    <hyperlink ref="D9036" r:id="rId_hyperlink_8391"/>
    <hyperlink ref="D9037" r:id="rId_hyperlink_8392"/>
    <hyperlink ref="D9038" r:id="rId_hyperlink_8393"/>
    <hyperlink ref="D9039" r:id="rId_hyperlink_8394"/>
    <hyperlink ref="D9040" r:id="rId_hyperlink_8395"/>
    <hyperlink ref="D9041" r:id="rId_hyperlink_8396"/>
    <hyperlink ref="D9042" r:id="rId_hyperlink_8397"/>
    <hyperlink ref="D9043" r:id="rId_hyperlink_8398"/>
    <hyperlink ref="D9044" r:id="rId_hyperlink_8399"/>
    <hyperlink ref="D9045" r:id="rId_hyperlink_8400"/>
    <hyperlink ref="D9046" r:id="rId_hyperlink_8401"/>
    <hyperlink ref="D9047" r:id="rId_hyperlink_8402"/>
    <hyperlink ref="D9048" r:id="rId_hyperlink_8403"/>
    <hyperlink ref="D9049" r:id="rId_hyperlink_8404"/>
    <hyperlink ref="D9050" r:id="rId_hyperlink_8405"/>
    <hyperlink ref="D9051" r:id="rId_hyperlink_8406"/>
    <hyperlink ref="D9052" r:id="rId_hyperlink_8407"/>
    <hyperlink ref="D9053" r:id="rId_hyperlink_8408"/>
    <hyperlink ref="D9054" r:id="rId_hyperlink_8409"/>
    <hyperlink ref="D9055" r:id="rId_hyperlink_8410"/>
    <hyperlink ref="D9056" r:id="rId_hyperlink_8411"/>
    <hyperlink ref="D9057" r:id="rId_hyperlink_8412"/>
    <hyperlink ref="D9058" r:id="rId_hyperlink_8413"/>
    <hyperlink ref="D9059" r:id="rId_hyperlink_8414"/>
    <hyperlink ref="D9060" r:id="rId_hyperlink_8415"/>
    <hyperlink ref="D9061" r:id="rId_hyperlink_8416"/>
    <hyperlink ref="D9062" r:id="rId_hyperlink_8417"/>
    <hyperlink ref="D9064" r:id="rId_hyperlink_8418"/>
    <hyperlink ref="D9065" r:id="rId_hyperlink_8419"/>
    <hyperlink ref="D9066" r:id="rId_hyperlink_8420"/>
    <hyperlink ref="D9067" r:id="rId_hyperlink_8421"/>
    <hyperlink ref="D9068" r:id="rId_hyperlink_8422"/>
    <hyperlink ref="D9069" r:id="rId_hyperlink_8423"/>
    <hyperlink ref="D9070" r:id="rId_hyperlink_8424"/>
    <hyperlink ref="D9071" r:id="rId_hyperlink_8425"/>
    <hyperlink ref="D9072" r:id="rId_hyperlink_8426"/>
    <hyperlink ref="D9073" r:id="rId_hyperlink_8427"/>
    <hyperlink ref="D9074" r:id="rId_hyperlink_8428"/>
    <hyperlink ref="D9075" r:id="rId_hyperlink_8429"/>
    <hyperlink ref="D9076" r:id="rId_hyperlink_8430"/>
    <hyperlink ref="D9077" r:id="rId_hyperlink_8431"/>
    <hyperlink ref="D9078" r:id="rId_hyperlink_8432"/>
    <hyperlink ref="D9079" r:id="rId_hyperlink_8433"/>
    <hyperlink ref="D9080" r:id="rId_hyperlink_8434"/>
    <hyperlink ref="D9082" r:id="rId_hyperlink_8435"/>
    <hyperlink ref="D9083" r:id="rId_hyperlink_8436"/>
    <hyperlink ref="D9084" r:id="rId_hyperlink_8437"/>
    <hyperlink ref="D9085" r:id="rId_hyperlink_8438"/>
    <hyperlink ref="D9086" r:id="rId_hyperlink_8439"/>
    <hyperlink ref="D9087" r:id="rId_hyperlink_8440"/>
    <hyperlink ref="D9088" r:id="rId_hyperlink_8441"/>
    <hyperlink ref="D9089" r:id="rId_hyperlink_8442"/>
    <hyperlink ref="D9090" r:id="rId_hyperlink_8443"/>
    <hyperlink ref="D9091" r:id="rId_hyperlink_8444"/>
    <hyperlink ref="D9092" r:id="rId_hyperlink_8445"/>
    <hyperlink ref="D9093" r:id="rId_hyperlink_8446"/>
    <hyperlink ref="D9094" r:id="rId_hyperlink_8447"/>
    <hyperlink ref="D9095" r:id="rId_hyperlink_8448"/>
    <hyperlink ref="D9096" r:id="rId_hyperlink_8449"/>
    <hyperlink ref="D9097" r:id="rId_hyperlink_8450"/>
    <hyperlink ref="D9098" r:id="rId_hyperlink_8451"/>
    <hyperlink ref="D9099" r:id="rId_hyperlink_8452"/>
    <hyperlink ref="D9100" r:id="rId_hyperlink_8453"/>
    <hyperlink ref="D9101" r:id="rId_hyperlink_8454"/>
    <hyperlink ref="D9102" r:id="rId_hyperlink_8455"/>
    <hyperlink ref="D9103" r:id="rId_hyperlink_8456"/>
    <hyperlink ref="D9104" r:id="rId_hyperlink_8457"/>
    <hyperlink ref="D9105" r:id="rId_hyperlink_8458"/>
    <hyperlink ref="D9107" r:id="rId_hyperlink_8459"/>
    <hyperlink ref="D9108" r:id="rId_hyperlink_8460"/>
    <hyperlink ref="D9109" r:id="rId_hyperlink_8461"/>
    <hyperlink ref="D9110" r:id="rId_hyperlink_8462"/>
    <hyperlink ref="D9111" r:id="rId_hyperlink_8463"/>
    <hyperlink ref="D9112" r:id="rId_hyperlink_8464"/>
    <hyperlink ref="D9113" r:id="rId_hyperlink_8465"/>
    <hyperlink ref="D9114" r:id="rId_hyperlink_8466"/>
    <hyperlink ref="D9115" r:id="rId_hyperlink_8467"/>
    <hyperlink ref="D9116" r:id="rId_hyperlink_8468"/>
    <hyperlink ref="D9117" r:id="rId_hyperlink_8469"/>
    <hyperlink ref="D9118" r:id="rId_hyperlink_8470"/>
    <hyperlink ref="D9119" r:id="rId_hyperlink_8471"/>
    <hyperlink ref="D9120" r:id="rId_hyperlink_8472"/>
    <hyperlink ref="D9121" r:id="rId_hyperlink_8473"/>
    <hyperlink ref="D9122" r:id="rId_hyperlink_8474"/>
    <hyperlink ref="D9123" r:id="rId_hyperlink_8475"/>
    <hyperlink ref="D9124" r:id="rId_hyperlink_8476"/>
    <hyperlink ref="D9125" r:id="rId_hyperlink_8477"/>
    <hyperlink ref="D9126" r:id="rId_hyperlink_8478"/>
    <hyperlink ref="D9127" r:id="rId_hyperlink_8479"/>
    <hyperlink ref="D9128" r:id="rId_hyperlink_8480"/>
    <hyperlink ref="D9129" r:id="rId_hyperlink_8481"/>
    <hyperlink ref="D9130" r:id="rId_hyperlink_8482"/>
    <hyperlink ref="D9131" r:id="rId_hyperlink_8483"/>
    <hyperlink ref="D9132" r:id="rId_hyperlink_8484"/>
    <hyperlink ref="D9133" r:id="rId_hyperlink_8485"/>
    <hyperlink ref="D9134" r:id="rId_hyperlink_8486"/>
    <hyperlink ref="D9135" r:id="rId_hyperlink_8487"/>
    <hyperlink ref="D9136" r:id="rId_hyperlink_8488"/>
    <hyperlink ref="D9137" r:id="rId_hyperlink_8489"/>
    <hyperlink ref="D9138" r:id="rId_hyperlink_8490"/>
    <hyperlink ref="D9139" r:id="rId_hyperlink_8491"/>
    <hyperlink ref="D9140" r:id="rId_hyperlink_8492"/>
    <hyperlink ref="D9141" r:id="rId_hyperlink_8493"/>
    <hyperlink ref="D9143" r:id="rId_hyperlink_8494"/>
    <hyperlink ref="D9144" r:id="rId_hyperlink_8495"/>
    <hyperlink ref="D9145" r:id="rId_hyperlink_8496"/>
    <hyperlink ref="D9146" r:id="rId_hyperlink_8497"/>
    <hyperlink ref="D9147" r:id="rId_hyperlink_8498"/>
    <hyperlink ref="D9148" r:id="rId_hyperlink_8499"/>
    <hyperlink ref="D9149" r:id="rId_hyperlink_8500"/>
    <hyperlink ref="D9150" r:id="rId_hyperlink_8501"/>
    <hyperlink ref="D9151" r:id="rId_hyperlink_8502"/>
    <hyperlink ref="D9152" r:id="rId_hyperlink_8503"/>
    <hyperlink ref="D9153" r:id="rId_hyperlink_8504"/>
    <hyperlink ref="D9154" r:id="rId_hyperlink_8505"/>
    <hyperlink ref="D9155" r:id="rId_hyperlink_8506"/>
    <hyperlink ref="D9156" r:id="rId_hyperlink_8507"/>
    <hyperlink ref="D9157" r:id="rId_hyperlink_8508"/>
    <hyperlink ref="D9158" r:id="rId_hyperlink_8509"/>
    <hyperlink ref="D9159" r:id="rId_hyperlink_8510"/>
    <hyperlink ref="D9160" r:id="rId_hyperlink_8511"/>
    <hyperlink ref="D9161" r:id="rId_hyperlink_8512"/>
    <hyperlink ref="D9162" r:id="rId_hyperlink_8513"/>
    <hyperlink ref="D9163" r:id="rId_hyperlink_8514"/>
    <hyperlink ref="D9164" r:id="rId_hyperlink_8515"/>
    <hyperlink ref="D9165" r:id="rId_hyperlink_8516"/>
    <hyperlink ref="D9166" r:id="rId_hyperlink_8517"/>
    <hyperlink ref="D9167" r:id="rId_hyperlink_8518"/>
    <hyperlink ref="D9168" r:id="rId_hyperlink_8519"/>
    <hyperlink ref="D9169" r:id="rId_hyperlink_8520"/>
    <hyperlink ref="D9170" r:id="rId_hyperlink_8521"/>
    <hyperlink ref="D9171" r:id="rId_hyperlink_8522"/>
    <hyperlink ref="D9172" r:id="rId_hyperlink_8523"/>
    <hyperlink ref="D9173" r:id="rId_hyperlink_8524"/>
    <hyperlink ref="D9174" r:id="rId_hyperlink_8525"/>
    <hyperlink ref="D9175" r:id="rId_hyperlink_8526"/>
    <hyperlink ref="D9176" r:id="rId_hyperlink_8527"/>
    <hyperlink ref="D9177" r:id="rId_hyperlink_8528"/>
    <hyperlink ref="D9178" r:id="rId_hyperlink_8529"/>
    <hyperlink ref="D9179" r:id="rId_hyperlink_8530"/>
    <hyperlink ref="D9180" r:id="rId_hyperlink_8531"/>
    <hyperlink ref="D9181" r:id="rId_hyperlink_8532"/>
    <hyperlink ref="D9182" r:id="rId_hyperlink_8533"/>
    <hyperlink ref="D9183" r:id="rId_hyperlink_8534"/>
    <hyperlink ref="D9184" r:id="rId_hyperlink_8535"/>
    <hyperlink ref="D9187" r:id="rId_hyperlink_8536"/>
    <hyperlink ref="D9188" r:id="rId_hyperlink_8537"/>
    <hyperlink ref="D9189" r:id="rId_hyperlink_8538"/>
    <hyperlink ref="D9190" r:id="rId_hyperlink_8539"/>
    <hyperlink ref="D9191" r:id="rId_hyperlink_8540"/>
    <hyperlink ref="D9192" r:id="rId_hyperlink_8541"/>
    <hyperlink ref="D9193" r:id="rId_hyperlink_8542"/>
    <hyperlink ref="D9194" r:id="rId_hyperlink_8543"/>
    <hyperlink ref="D9195" r:id="rId_hyperlink_8544"/>
    <hyperlink ref="D9196" r:id="rId_hyperlink_8545"/>
    <hyperlink ref="D9197" r:id="rId_hyperlink_8546"/>
    <hyperlink ref="D9198" r:id="rId_hyperlink_8547"/>
    <hyperlink ref="D9199" r:id="rId_hyperlink_8548"/>
    <hyperlink ref="D9200" r:id="rId_hyperlink_8549"/>
    <hyperlink ref="D9201" r:id="rId_hyperlink_8550"/>
    <hyperlink ref="D9202" r:id="rId_hyperlink_8551"/>
    <hyperlink ref="D9203" r:id="rId_hyperlink_8552"/>
    <hyperlink ref="D9204" r:id="rId_hyperlink_8553"/>
    <hyperlink ref="D9205" r:id="rId_hyperlink_8554"/>
    <hyperlink ref="D9206" r:id="rId_hyperlink_8555"/>
    <hyperlink ref="D9207" r:id="rId_hyperlink_8556"/>
    <hyperlink ref="D9208" r:id="rId_hyperlink_8557"/>
    <hyperlink ref="D9209" r:id="rId_hyperlink_8558"/>
    <hyperlink ref="D9210" r:id="rId_hyperlink_8559"/>
    <hyperlink ref="D9211" r:id="rId_hyperlink_8560"/>
    <hyperlink ref="D9212" r:id="rId_hyperlink_8561"/>
    <hyperlink ref="D9213" r:id="rId_hyperlink_8562"/>
    <hyperlink ref="D9214" r:id="rId_hyperlink_8563"/>
    <hyperlink ref="D9215" r:id="rId_hyperlink_8564"/>
    <hyperlink ref="D9216" r:id="rId_hyperlink_8565"/>
    <hyperlink ref="D9217" r:id="rId_hyperlink_8566"/>
    <hyperlink ref="D9218" r:id="rId_hyperlink_8567"/>
    <hyperlink ref="D9219" r:id="rId_hyperlink_8568"/>
    <hyperlink ref="D9220" r:id="rId_hyperlink_8569"/>
    <hyperlink ref="D9221" r:id="rId_hyperlink_8570"/>
    <hyperlink ref="D9222" r:id="rId_hyperlink_8571"/>
    <hyperlink ref="D9223" r:id="rId_hyperlink_8572"/>
    <hyperlink ref="D9224" r:id="rId_hyperlink_8573"/>
    <hyperlink ref="D9225" r:id="rId_hyperlink_8574"/>
    <hyperlink ref="D9226" r:id="rId_hyperlink_8575"/>
    <hyperlink ref="D9227" r:id="rId_hyperlink_8576"/>
    <hyperlink ref="D9228" r:id="rId_hyperlink_8577"/>
    <hyperlink ref="D9229" r:id="rId_hyperlink_8578"/>
    <hyperlink ref="D9230" r:id="rId_hyperlink_8579"/>
    <hyperlink ref="D9231" r:id="rId_hyperlink_8580"/>
    <hyperlink ref="D9232" r:id="rId_hyperlink_8581"/>
    <hyperlink ref="D9233" r:id="rId_hyperlink_8582"/>
    <hyperlink ref="D9234" r:id="rId_hyperlink_8583"/>
    <hyperlink ref="D9235" r:id="rId_hyperlink_8584"/>
    <hyperlink ref="D9236" r:id="rId_hyperlink_8585"/>
    <hyperlink ref="D9237" r:id="rId_hyperlink_8586"/>
    <hyperlink ref="D9238" r:id="rId_hyperlink_8587"/>
    <hyperlink ref="D9239" r:id="rId_hyperlink_8588"/>
    <hyperlink ref="D9240" r:id="rId_hyperlink_8589"/>
    <hyperlink ref="D9241" r:id="rId_hyperlink_8590"/>
    <hyperlink ref="D9242" r:id="rId_hyperlink_8591"/>
    <hyperlink ref="D9243" r:id="rId_hyperlink_8592"/>
    <hyperlink ref="D9244" r:id="rId_hyperlink_8593"/>
    <hyperlink ref="D9245" r:id="rId_hyperlink_8594"/>
    <hyperlink ref="D9246" r:id="rId_hyperlink_8595"/>
    <hyperlink ref="D9247" r:id="rId_hyperlink_8596"/>
    <hyperlink ref="D9248" r:id="rId_hyperlink_8597"/>
    <hyperlink ref="D9249" r:id="rId_hyperlink_8598"/>
    <hyperlink ref="D9250" r:id="rId_hyperlink_8599"/>
    <hyperlink ref="D9251" r:id="rId_hyperlink_8600"/>
    <hyperlink ref="D9252" r:id="rId_hyperlink_8601"/>
    <hyperlink ref="D9253" r:id="rId_hyperlink_8602"/>
    <hyperlink ref="D9254" r:id="rId_hyperlink_8603"/>
    <hyperlink ref="D9255" r:id="rId_hyperlink_8604"/>
    <hyperlink ref="D9256" r:id="rId_hyperlink_8605"/>
    <hyperlink ref="D9257" r:id="rId_hyperlink_8606"/>
    <hyperlink ref="D9258" r:id="rId_hyperlink_8607"/>
    <hyperlink ref="D9259" r:id="rId_hyperlink_8608"/>
    <hyperlink ref="D9260" r:id="rId_hyperlink_8609"/>
    <hyperlink ref="D9261" r:id="rId_hyperlink_8610"/>
    <hyperlink ref="D9262" r:id="rId_hyperlink_8611"/>
    <hyperlink ref="D9263" r:id="rId_hyperlink_8612"/>
    <hyperlink ref="D9264" r:id="rId_hyperlink_8613"/>
    <hyperlink ref="D9265" r:id="rId_hyperlink_8614"/>
    <hyperlink ref="D9266" r:id="rId_hyperlink_8615"/>
    <hyperlink ref="D9268" r:id="rId_hyperlink_8616"/>
    <hyperlink ref="D9269" r:id="rId_hyperlink_8617"/>
    <hyperlink ref="D9270" r:id="rId_hyperlink_8618"/>
    <hyperlink ref="D9271" r:id="rId_hyperlink_8619"/>
    <hyperlink ref="D9272" r:id="rId_hyperlink_8620"/>
    <hyperlink ref="D9273" r:id="rId_hyperlink_8621"/>
    <hyperlink ref="D9275" r:id="rId_hyperlink_8622"/>
    <hyperlink ref="D9276" r:id="rId_hyperlink_8623"/>
    <hyperlink ref="D9277" r:id="rId_hyperlink_8624"/>
    <hyperlink ref="D9278" r:id="rId_hyperlink_8625"/>
    <hyperlink ref="D9279" r:id="rId_hyperlink_8626"/>
    <hyperlink ref="D9280" r:id="rId_hyperlink_8627"/>
    <hyperlink ref="D9281" r:id="rId_hyperlink_8628"/>
    <hyperlink ref="D9283" r:id="rId_hyperlink_8629"/>
    <hyperlink ref="D9284" r:id="rId_hyperlink_8630"/>
    <hyperlink ref="D9285" r:id="rId_hyperlink_8631"/>
    <hyperlink ref="D9286" r:id="rId_hyperlink_8632"/>
    <hyperlink ref="D9287" r:id="rId_hyperlink_8633"/>
    <hyperlink ref="D9288" r:id="rId_hyperlink_8634"/>
    <hyperlink ref="D9289" r:id="rId_hyperlink_8635"/>
    <hyperlink ref="D9290" r:id="rId_hyperlink_8636"/>
    <hyperlink ref="D9291" r:id="rId_hyperlink_8637"/>
    <hyperlink ref="D9292" r:id="rId_hyperlink_8638"/>
    <hyperlink ref="D9294" r:id="rId_hyperlink_8639"/>
    <hyperlink ref="D9295" r:id="rId_hyperlink_8640"/>
    <hyperlink ref="D9296" r:id="rId_hyperlink_8641"/>
    <hyperlink ref="D9297" r:id="rId_hyperlink_8642"/>
    <hyperlink ref="D9298" r:id="rId_hyperlink_8643"/>
    <hyperlink ref="D9299" r:id="rId_hyperlink_8644"/>
    <hyperlink ref="D9300" r:id="rId_hyperlink_8645"/>
    <hyperlink ref="D9301" r:id="rId_hyperlink_8646"/>
    <hyperlink ref="D9302" r:id="rId_hyperlink_8647"/>
    <hyperlink ref="D9304" r:id="rId_hyperlink_8648"/>
    <hyperlink ref="D9305" r:id="rId_hyperlink_8649"/>
    <hyperlink ref="D9306" r:id="rId_hyperlink_8650"/>
    <hyperlink ref="D9307" r:id="rId_hyperlink_8651"/>
    <hyperlink ref="D9308" r:id="rId_hyperlink_8652"/>
    <hyperlink ref="D9309" r:id="rId_hyperlink_8653"/>
    <hyperlink ref="D9310" r:id="rId_hyperlink_8654"/>
    <hyperlink ref="D9311" r:id="rId_hyperlink_8655"/>
    <hyperlink ref="D9312" r:id="rId_hyperlink_8656"/>
    <hyperlink ref="D9313" r:id="rId_hyperlink_8657"/>
    <hyperlink ref="D9314" r:id="rId_hyperlink_8658"/>
    <hyperlink ref="D9315" r:id="rId_hyperlink_8659"/>
    <hyperlink ref="D9316" r:id="rId_hyperlink_8660"/>
    <hyperlink ref="D9317" r:id="rId_hyperlink_8661"/>
    <hyperlink ref="D9318" r:id="rId_hyperlink_8662"/>
    <hyperlink ref="D9319" r:id="rId_hyperlink_8663"/>
    <hyperlink ref="D9320" r:id="rId_hyperlink_8664"/>
    <hyperlink ref="D9321" r:id="rId_hyperlink_8665"/>
    <hyperlink ref="D9322" r:id="rId_hyperlink_8666"/>
    <hyperlink ref="D9323" r:id="rId_hyperlink_8667"/>
    <hyperlink ref="D9325" r:id="rId_hyperlink_8668"/>
    <hyperlink ref="D9326" r:id="rId_hyperlink_8669"/>
    <hyperlink ref="D9327" r:id="rId_hyperlink_8670"/>
    <hyperlink ref="D9328" r:id="rId_hyperlink_8671"/>
    <hyperlink ref="D9329" r:id="rId_hyperlink_8672"/>
    <hyperlink ref="D9330" r:id="rId_hyperlink_8673"/>
    <hyperlink ref="D9331" r:id="rId_hyperlink_8674"/>
    <hyperlink ref="D9332" r:id="rId_hyperlink_8675"/>
    <hyperlink ref="D9333" r:id="rId_hyperlink_8676"/>
    <hyperlink ref="D9334" r:id="rId_hyperlink_8677"/>
    <hyperlink ref="D9335" r:id="rId_hyperlink_8678"/>
    <hyperlink ref="D9336" r:id="rId_hyperlink_8679"/>
    <hyperlink ref="D9337" r:id="rId_hyperlink_8680"/>
    <hyperlink ref="D9338" r:id="rId_hyperlink_8681"/>
    <hyperlink ref="D9339" r:id="rId_hyperlink_8682"/>
    <hyperlink ref="D9340" r:id="rId_hyperlink_8683"/>
    <hyperlink ref="D9341" r:id="rId_hyperlink_8684"/>
    <hyperlink ref="D9342" r:id="rId_hyperlink_8685"/>
    <hyperlink ref="D9343" r:id="rId_hyperlink_8686"/>
    <hyperlink ref="D9344" r:id="rId_hyperlink_8687"/>
    <hyperlink ref="D9345" r:id="rId_hyperlink_8688"/>
    <hyperlink ref="D9346" r:id="rId_hyperlink_8689"/>
    <hyperlink ref="D9347" r:id="rId_hyperlink_8690"/>
    <hyperlink ref="D9349" r:id="rId_hyperlink_8691"/>
    <hyperlink ref="D9350" r:id="rId_hyperlink_8692"/>
    <hyperlink ref="D9351" r:id="rId_hyperlink_8693"/>
    <hyperlink ref="D9352" r:id="rId_hyperlink_8694"/>
    <hyperlink ref="D9353" r:id="rId_hyperlink_8695"/>
    <hyperlink ref="D9354" r:id="rId_hyperlink_8696"/>
    <hyperlink ref="D9355" r:id="rId_hyperlink_8697"/>
    <hyperlink ref="D9356" r:id="rId_hyperlink_8698"/>
    <hyperlink ref="D9357" r:id="rId_hyperlink_8699"/>
    <hyperlink ref="D9358" r:id="rId_hyperlink_8700"/>
    <hyperlink ref="D9359" r:id="rId_hyperlink_8701"/>
    <hyperlink ref="D9360" r:id="rId_hyperlink_8702"/>
    <hyperlink ref="D9361" r:id="rId_hyperlink_8703"/>
    <hyperlink ref="D9362" r:id="rId_hyperlink_8704"/>
    <hyperlink ref="D9363" r:id="rId_hyperlink_8705"/>
    <hyperlink ref="D9364" r:id="rId_hyperlink_8706"/>
    <hyperlink ref="D9365" r:id="rId_hyperlink_8707"/>
    <hyperlink ref="D9367" r:id="rId_hyperlink_8708"/>
    <hyperlink ref="D9369" r:id="rId_hyperlink_8709"/>
    <hyperlink ref="D9370" r:id="rId_hyperlink_8710"/>
    <hyperlink ref="D9371" r:id="rId_hyperlink_8711"/>
    <hyperlink ref="D9372" r:id="rId_hyperlink_8712"/>
    <hyperlink ref="D9373" r:id="rId_hyperlink_8713"/>
    <hyperlink ref="D9374" r:id="rId_hyperlink_8714"/>
    <hyperlink ref="D9375" r:id="rId_hyperlink_8715"/>
    <hyperlink ref="D9376" r:id="rId_hyperlink_8716"/>
    <hyperlink ref="D9377" r:id="rId_hyperlink_8717"/>
    <hyperlink ref="D9378" r:id="rId_hyperlink_8718"/>
    <hyperlink ref="D9379" r:id="rId_hyperlink_8719"/>
    <hyperlink ref="D9380" r:id="rId_hyperlink_8720"/>
    <hyperlink ref="D9381" r:id="rId_hyperlink_8721"/>
    <hyperlink ref="D9382" r:id="rId_hyperlink_8722"/>
    <hyperlink ref="D9383" r:id="rId_hyperlink_8723"/>
    <hyperlink ref="D9384" r:id="rId_hyperlink_8724"/>
    <hyperlink ref="D9385" r:id="rId_hyperlink_8725"/>
    <hyperlink ref="D9387" r:id="rId_hyperlink_8726"/>
    <hyperlink ref="D9388" r:id="rId_hyperlink_8727"/>
    <hyperlink ref="D9389" r:id="rId_hyperlink_8728"/>
    <hyperlink ref="D9390" r:id="rId_hyperlink_8729"/>
    <hyperlink ref="D9392" r:id="rId_hyperlink_8730"/>
    <hyperlink ref="D9393" r:id="rId_hyperlink_8731"/>
    <hyperlink ref="D9394" r:id="rId_hyperlink_8732"/>
    <hyperlink ref="D9395" r:id="rId_hyperlink_8733"/>
    <hyperlink ref="D9396" r:id="rId_hyperlink_8734"/>
    <hyperlink ref="D9397" r:id="rId_hyperlink_8735"/>
    <hyperlink ref="D9398" r:id="rId_hyperlink_8736"/>
    <hyperlink ref="D9399" r:id="rId_hyperlink_8737"/>
    <hyperlink ref="D9400" r:id="rId_hyperlink_8738"/>
    <hyperlink ref="D9401" r:id="rId_hyperlink_8739"/>
    <hyperlink ref="D9402" r:id="rId_hyperlink_8740"/>
    <hyperlink ref="D9403" r:id="rId_hyperlink_8741"/>
    <hyperlink ref="D9404" r:id="rId_hyperlink_8742"/>
    <hyperlink ref="D9405" r:id="rId_hyperlink_8743"/>
    <hyperlink ref="D9406" r:id="rId_hyperlink_8744"/>
    <hyperlink ref="D9407" r:id="rId_hyperlink_8745"/>
    <hyperlink ref="D9408" r:id="rId_hyperlink_8746"/>
    <hyperlink ref="D9409" r:id="rId_hyperlink_8747"/>
    <hyperlink ref="D9410" r:id="rId_hyperlink_8748"/>
    <hyperlink ref="D9411" r:id="rId_hyperlink_8749"/>
    <hyperlink ref="D9412" r:id="rId_hyperlink_8750"/>
    <hyperlink ref="D9413" r:id="rId_hyperlink_8751"/>
    <hyperlink ref="D9414" r:id="rId_hyperlink_8752"/>
    <hyperlink ref="D9415" r:id="rId_hyperlink_8753"/>
    <hyperlink ref="D9416" r:id="rId_hyperlink_8754"/>
    <hyperlink ref="D9417" r:id="rId_hyperlink_8755"/>
    <hyperlink ref="D9418" r:id="rId_hyperlink_8756"/>
    <hyperlink ref="D9419" r:id="rId_hyperlink_8757"/>
    <hyperlink ref="D9421" r:id="rId_hyperlink_8758"/>
    <hyperlink ref="D9422" r:id="rId_hyperlink_8759"/>
    <hyperlink ref="D9423" r:id="rId_hyperlink_8760"/>
    <hyperlink ref="D9424" r:id="rId_hyperlink_8761"/>
    <hyperlink ref="D9425" r:id="rId_hyperlink_8762"/>
    <hyperlink ref="D9427" r:id="rId_hyperlink_8763"/>
    <hyperlink ref="D9428" r:id="rId_hyperlink_8764"/>
    <hyperlink ref="D9429" r:id="rId_hyperlink_8765"/>
    <hyperlink ref="D9430" r:id="rId_hyperlink_8766"/>
    <hyperlink ref="D9431" r:id="rId_hyperlink_8767"/>
    <hyperlink ref="D9432" r:id="rId_hyperlink_8768"/>
    <hyperlink ref="D9433" r:id="rId_hyperlink_8769"/>
    <hyperlink ref="D9434" r:id="rId_hyperlink_8770"/>
    <hyperlink ref="D9435" r:id="rId_hyperlink_8771"/>
    <hyperlink ref="D9436" r:id="rId_hyperlink_8772"/>
    <hyperlink ref="D9437" r:id="rId_hyperlink_8773"/>
    <hyperlink ref="D9438" r:id="rId_hyperlink_8774"/>
    <hyperlink ref="D9439" r:id="rId_hyperlink_8775"/>
    <hyperlink ref="D9440" r:id="rId_hyperlink_8776"/>
    <hyperlink ref="D9441" r:id="rId_hyperlink_8777"/>
    <hyperlink ref="D9442" r:id="rId_hyperlink_8778"/>
    <hyperlink ref="D9443" r:id="rId_hyperlink_8779"/>
    <hyperlink ref="D9444" r:id="rId_hyperlink_8780"/>
    <hyperlink ref="D9445" r:id="rId_hyperlink_8781"/>
    <hyperlink ref="D9446" r:id="rId_hyperlink_8782"/>
    <hyperlink ref="D9447" r:id="rId_hyperlink_8783"/>
    <hyperlink ref="D9448" r:id="rId_hyperlink_8784"/>
    <hyperlink ref="D9449" r:id="rId_hyperlink_8785"/>
    <hyperlink ref="D9450" r:id="rId_hyperlink_8786"/>
    <hyperlink ref="D9451" r:id="rId_hyperlink_8787"/>
    <hyperlink ref="D9452" r:id="rId_hyperlink_8788"/>
    <hyperlink ref="D9453" r:id="rId_hyperlink_8789"/>
    <hyperlink ref="D9454" r:id="rId_hyperlink_8790"/>
    <hyperlink ref="D9455" r:id="rId_hyperlink_8791"/>
    <hyperlink ref="D9456" r:id="rId_hyperlink_8792"/>
    <hyperlink ref="D9457" r:id="rId_hyperlink_8793"/>
    <hyperlink ref="D9458" r:id="rId_hyperlink_8794"/>
    <hyperlink ref="D9459" r:id="rId_hyperlink_8795"/>
    <hyperlink ref="D9460" r:id="rId_hyperlink_8796"/>
    <hyperlink ref="D9461" r:id="rId_hyperlink_8797"/>
    <hyperlink ref="D9462" r:id="rId_hyperlink_8798"/>
    <hyperlink ref="D9464" r:id="rId_hyperlink_8799"/>
    <hyperlink ref="D9465" r:id="rId_hyperlink_8800"/>
    <hyperlink ref="D9466" r:id="rId_hyperlink_8801"/>
    <hyperlink ref="D9467" r:id="rId_hyperlink_8802"/>
    <hyperlink ref="D9468" r:id="rId_hyperlink_8803"/>
    <hyperlink ref="D9469" r:id="rId_hyperlink_8804"/>
    <hyperlink ref="D9470" r:id="rId_hyperlink_8805"/>
    <hyperlink ref="D9471" r:id="rId_hyperlink_8806"/>
    <hyperlink ref="D9472" r:id="rId_hyperlink_8807"/>
    <hyperlink ref="D9473" r:id="rId_hyperlink_8808"/>
    <hyperlink ref="D9474" r:id="rId_hyperlink_8809"/>
    <hyperlink ref="D9477" r:id="rId_hyperlink_8810"/>
    <hyperlink ref="D9478" r:id="rId_hyperlink_8811"/>
    <hyperlink ref="D9479" r:id="rId_hyperlink_8812"/>
    <hyperlink ref="D9480" r:id="rId_hyperlink_8813"/>
    <hyperlink ref="D9481" r:id="rId_hyperlink_8814"/>
    <hyperlink ref="D9482" r:id="rId_hyperlink_8815"/>
    <hyperlink ref="D9483" r:id="rId_hyperlink_8816"/>
    <hyperlink ref="D9484" r:id="rId_hyperlink_8817"/>
    <hyperlink ref="D9485" r:id="rId_hyperlink_8818"/>
    <hyperlink ref="D9486" r:id="rId_hyperlink_8819"/>
    <hyperlink ref="D9487" r:id="rId_hyperlink_8820"/>
    <hyperlink ref="D9488" r:id="rId_hyperlink_8821"/>
    <hyperlink ref="D9489" r:id="rId_hyperlink_8822"/>
    <hyperlink ref="D9491" r:id="rId_hyperlink_8823"/>
    <hyperlink ref="D9492" r:id="rId_hyperlink_8824"/>
    <hyperlink ref="D9493" r:id="rId_hyperlink_8825"/>
    <hyperlink ref="D9494" r:id="rId_hyperlink_8826"/>
    <hyperlink ref="D9496" r:id="rId_hyperlink_8827"/>
    <hyperlink ref="D9497" r:id="rId_hyperlink_8828"/>
    <hyperlink ref="D9498" r:id="rId_hyperlink_8829"/>
    <hyperlink ref="D9499" r:id="rId_hyperlink_8830"/>
    <hyperlink ref="D9500" r:id="rId_hyperlink_8831"/>
    <hyperlink ref="D9501" r:id="rId_hyperlink_8832"/>
    <hyperlink ref="D9502" r:id="rId_hyperlink_8833"/>
    <hyperlink ref="D9503" r:id="rId_hyperlink_8834"/>
    <hyperlink ref="D9504" r:id="rId_hyperlink_8835"/>
    <hyperlink ref="D9505" r:id="rId_hyperlink_8836"/>
    <hyperlink ref="D9506" r:id="rId_hyperlink_8837"/>
    <hyperlink ref="D9507" r:id="rId_hyperlink_8838"/>
    <hyperlink ref="D9508" r:id="rId_hyperlink_8839"/>
    <hyperlink ref="D9509" r:id="rId_hyperlink_8840"/>
    <hyperlink ref="D9510" r:id="rId_hyperlink_8841"/>
    <hyperlink ref="D9511" r:id="rId_hyperlink_8842"/>
    <hyperlink ref="D9512" r:id="rId_hyperlink_8843"/>
    <hyperlink ref="D9513" r:id="rId_hyperlink_8844"/>
    <hyperlink ref="D9514" r:id="rId_hyperlink_8845"/>
    <hyperlink ref="D9515" r:id="rId_hyperlink_8846"/>
    <hyperlink ref="D9516" r:id="rId_hyperlink_8847"/>
    <hyperlink ref="D9517" r:id="rId_hyperlink_8848"/>
    <hyperlink ref="D9518" r:id="rId_hyperlink_8849"/>
    <hyperlink ref="D9519" r:id="rId_hyperlink_8850"/>
    <hyperlink ref="D9520" r:id="rId_hyperlink_8851"/>
    <hyperlink ref="D9521" r:id="rId_hyperlink_8852"/>
    <hyperlink ref="D9522" r:id="rId_hyperlink_8853"/>
    <hyperlink ref="D9523" r:id="rId_hyperlink_8854"/>
    <hyperlink ref="D9525" r:id="rId_hyperlink_8855"/>
    <hyperlink ref="D9526" r:id="rId_hyperlink_8856"/>
    <hyperlink ref="D9527" r:id="rId_hyperlink_8857"/>
    <hyperlink ref="D9528" r:id="rId_hyperlink_8858"/>
    <hyperlink ref="D9529" r:id="rId_hyperlink_8859"/>
    <hyperlink ref="D9530" r:id="rId_hyperlink_8860"/>
    <hyperlink ref="D9531" r:id="rId_hyperlink_8861"/>
    <hyperlink ref="D9532" r:id="rId_hyperlink_8862"/>
    <hyperlink ref="D9533" r:id="rId_hyperlink_8863"/>
    <hyperlink ref="D9534" r:id="rId_hyperlink_8864"/>
    <hyperlink ref="D9535" r:id="rId_hyperlink_8865"/>
    <hyperlink ref="D9536" r:id="rId_hyperlink_8866"/>
    <hyperlink ref="D9537" r:id="rId_hyperlink_8867"/>
    <hyperlink ref="D9538" r:id="rId_hyperlink_8868"/>
    <hyperlink ref="D9539" r:id="rId_hyperlink_8869"/>
    <hyperlink ref="D9540" r:id="rId_hyperlink_8870"/>
    <hyperlink ref="D9541" r:id="rId_hyperlink_8871"/>
    <hyperlink ref="D9542" r:id="rId_hyperlink_8872"/>
    <hyperlink ref="D9543" r:id="rId_hyperlink_8873"/>
    <hyperlink ref="D9545" r:id="rId_hyperlink_8874"/>
    <hyperlink ref="D9546" r:id="rId_hyperlink_8875"/>
    <hyperlink ref="D9547" r:id="rId_hyperlink_8876"/>
    <hyperlink ref="D9548" r:id="rId_hyperlink_8877"/>
    <hyperlink ref="D9549" r:id="rId_hyperlink_8878"/>
    <hyperlink ref="D9551" r:id="rId_hyperlink_8879"/>
    <hyperlink ref="D9552" r:id="rId_hyperlink_8880"/>
    <hyperlink ref="D9553" r:id="rId_hyperlink_8881"/>
    <hyperlink ref="D9554" r:id="rId_hyperlink_8882"/>
    <hyperlink ref="D9555" r:id="rId_hyperlink_8883"/>
    <hyperlink ref="D9556" r:id="rId_hyperlink_8884"/>
    <hyperlink ref="D9557" r:id="rId_hyperlink_8885"/>
    <hyperlink ref="D9558" r:id="rId_hyperlink_8886"/>
    <hyperlink ref="D9559" r:id="rId_hyperlink_8887"/>
    <hyperlink ref="D9560" r:id="rId_hyperlink_8888"/>
    <hyperlink ref="D9561" r:id="rId_hyperlink_8889"/>
    <hyperlink ref="D9563" r:id="rId_hyperlink_8890"/>
    <hyperlink ref="D9564" r:id="rId_hyperlink_8891"/>
    <hyperlink ref="D9565" r:id="rId_hyperlink_8892"/>
    <hyperlink ref="D9566" r:id="rId_hyperlink_8893"/>
    <hyperlink ref="D9567" r:id="rId_hyperlink_8894"/>
    <hyperlink ref="D9568" r:id="rId_hyperlink_8895"/>
    <hyperlink ref="D9569" r:id="rId_hyperlink_8896"/>
    <hyperlink ref="D9570" r:id="rId_hyperlink_8897"/>
    <hyperlink ref="D9571" r:id="rId_hyperlink_8898"/>
    <hyperlink ref="D9572" r:id="rId_hyperlink_8899"/>
    <hyperlink ref="D9573" r:id="rId_hyperlink_8900"/>
    <hyperlink ref="D9574" r:id="rId_hyperlink_8901"/>
    <hyperlink ref="D9575" r:id="rId_hyperlink_8902"/>
    <hyperlink ref="D9576" r:id="rId_hyperlink_8903"/>
    <hyperlink ref="D9577" r:id="rId_hyperlink_8904"/>
    <hyperlink ref="D9580" r:id="rId_hyperlink_8905"/>
    <hyperlink ref="D9581" r:id="rId_hyperlink_8906"/>
    <hyperlink ref="D9582" r:id="rId_hyperlink_8907"/>
    <hyperlink ref="D9583" r:id="rId_hyperlink_8908"/>
    <hyperlink ref="D9584" r:id="rId_hyperlink_8909"/>
    <hyperlink ref="D9585" r:id="rId_hyperlink_8910"/>
    <hyperlink ref="D9586" r:id="rId_hyperlink_8911"/>
    <hyperlink ref="D9587" r:id="rId_hyperlink_8912"/>
    <hyperlink ref="D9588" r:id="rId_hyperlink_8913"/>
    <hyperlink ref="D9589" r:id="rId_hyperlink_8914"/>
    <hyperlink ref="D9590" r:id="rId_hyperlink_8915"/>
    <hyperlink ref="D9591" r:id="rId_hyperlink_8916"/>
    <hyperlink ref="D9592" r:id="rId_hyperlink_8917"/>
    <hyperlink ref="D9593" r:id="rId_hyperlink_8918"/>
    <hyperlink ref="D9594" r:id="rId_hyperlink_8919"/>
    <hyperlink ref="D9595" r:id="rId_hyperlink_8920"/>
    <hyperlink ref="D9597" r:id="rId_hyperlink_8921"/>
    <hyperlink ref="D9598" r:id="rId_hyperlink_8922"/>
    <hyperlink ref="D9599" r:id="rId_hyperlink_8923"/>
    <hyperlink ref="D9600" r:id="rId_hyperlink_8924"/>
    <hyperlink ref="D9601" r:id="rId_hyperlink_8925"/>
    <hyperlink ref="D9602" r:id="rId_hyperlink_8926"/>
    <hyperlink ref="D9604" r:id="rId_hyperlink_8927"/>
    <hyperlink ref="D9605" r:id="rId_hyperlink_8928"/>
    <hyperlink ref="D9606" r:id="rId_hyperlink_8929"/>
    <hyperlink ref="D9607" r:id="rId_hyperlink_8930"/>
    <hyperlink ref="D9611" r:id="rId_hyperlink_8931"/>
    <hyperlink ref="D9612" r:id="rId_hyperlink_8932"/>
    <hyperlink ref="D9613" r:id="rId_hyperlink_8933"/>
    <hyperlink ref="D9614" r:id="rId_hyperlink_8934"/>
    <hyperlink ref="D9615" r:id="rId_hyperlink_8935"/>
    <hyperlink ref="D9616" r:id="rId_hyperlink_8936"/>
    <hyperlink ref="D9617" r:id="rId_hyperlink_8937"/>
    <hyperlink ref="D9618" r:id="rId_hyperlink_8938"/>
    <hyperlink ref="D9619" r:id="rId_hyperlink_8939"/>
    <hyperlink ref="D9620" r:id="rId_hyperlink_8940"/>
    <hyperlink ref="D9621" r:id="rId_hyperlink_8941"/>
    <hyperlink ref="D9622" r:id="rId_hyperlink_8942"/>
    <hyperlink ref="D9623" r:id="rId_hyperlink_8943"/>
    <hyperlink ref="D9624" r:id="rId_hyperlink_8944"/>
    <hyperlink ref="D9625" r:id="rId_hyperlink_8945"/>
    <hyperlink ref="D9626" r:id="rId_hyperlink_8946"/>
    <hyperlink ref="D9627" r:id="rId_hyperlink_8947"/>
    <hyperlink ref="D9628" r:id="rId_hyperlink_8948"/>
    <hyperlink ref="D9629" r:id="rId_hyperlink_8949"/>
    <hyperlink ref="D9631" r:id="rId_hyperlink_8950"/>
    <hyperlink ref="D9632" r:id="rId_hyperlink_8951"/>
    <hyperlink ref="D9633" r:id="rId_hyperlink_8952"/>
    <hyperlink ref="D9634" r:id="rId_hyperlink_8953"/>
    <hyperlink ref="D9635" r:id="rId_hyperlink_8954"/>
    <hyperlink ref="D9636" r:id="rId_hyperlink_8955"/>
    <hyperlink ref="D9637" r:id="rId_hyperlink_8956"/>
    <hyperlink ref="D9638" r:id="rId_hyperlink_8957"/>
    <hyperlink ref="D9639" r:id="rId_hyperlink_8958"/>
    <hyperlink ref="D9640" r:id="rId_hyperlink_8959"/>
    <hyperlink ref="D9641" r:id="rId_hyperlink_8960"/>
    <hyperlink ref="D9642" r:id="rId_hyperlink_8961"/>
    <hyperlink ref="D9643" r:id="rId_hyperlink_8962"/>
    <hyperlink ref="D9644" r:id="rId_hyperlink_8963"/>
    <hyperlink ref="D9645" r:id="rId_hyperlink_8964"/>
    <hyperlink ref="D9646" r:id="rId_hyperlink_8965"/>
    <hyperlink ref="D9647" r:id="rId_hyperlink_8966"/>
    <hyperlink ref="D9648" r:id="rId_hyperlink_8967"/>
    <hyperlink ref="D9649" r:id="rId_hyperlink_8968"/>
    <hyperlink ref="D9650" r:id="rId_hyperlink_8969"/>
    <hyperlink ref="D9651" r:id="rId_hyperlink_8970"/>
    <hyperlink ref="D9652" r:id="rId_hyperlink_8971"/>
    <hyperlink ref="D9653" r:id="rId_hyperlink_8972"/>
    <hyperlink ref="D9654" r:id="rId_hyperlink_8973"/>
    <hyperlink ref="D9655" r:id="rId_hyperlink_8974"/>
    <hyperlink ref="D9656" r:id="rId_hyperlink_8975"/>
    <hyperlink ref="D9657" r:id="rId_hyperlink_8976"/>
    <hyperlink ref="D9658" r:id="rId_hyperlink_8977"/>
    <hyperlink ref="D9659" r:id="rId_hyperlink_8978"/>
    <hyperlink ref="D9660" r:id="rId_hyperlink_8979"/>
    <hyperlink ref="D9662" r:id="rId_hyperlink_8980"/>
    <hyperlink ref="D9663" r:id="rId_hyperlink_8981"/>
    <hyperlink ref="D9664" r:id="rId_hyperlink_8982"/>
    <hyperlink ref="D9666" r:id="rId_hyperlink_8983"/>
    <hyperlink ref="D9667" r:id="rId_hyperlink_8984"/>
    <hyperlink ref="D9668" r:id="rId_hyperlink_8985"/>
    <hyperlink ref="D9669" r:id="rId_hyperlink_8986"/>
    <hyperlink ref="D9670" r:id="rId_hyperlink_8987"/>
    <hyperlink ref="D9671" r:id="rId_hyperlink_8988"/>
    <hyperlink ref="D9672" r:id="rId_hyperlink_8989"/>
    <hyperlink ref="D9673" r:id="rId_hyperlink_8990"/>
    <hyperlink ref="D9674" r:id="rId_hyperlink_8991"/>
    <hyperlink ref="D9675" r:id="rId_hyperlink_8992"/>
    <hyperlink ref="D9676" r:id="rId_hyperlink_8993"/>
    <hyperlink ref="D9677" r:id="rId_hyperlink_8994"/>
    <hyperlink ref="D9678" r:id="rId_hyperlink_8995"/>
    <hyperlink ref="D9679" r:id="rId_hyperlink_8996"/>
    <hyperlink ref="D9680" r:id="rId_hyperlink_8997"/>
    <hyperlink ref="D9681" r:id="rId_hyperlink_8998"/>
    <hyperlink ref="D9682" r:id="rId_hyperlink_8999"/>
    <hyperlink ref="D9683" r:id="rId_hyperlink_9000"/>
    <hyperlink ref="D9684" r:id="rId_hyperlink_9001"/>
    <hyperlink ref="D9686" r:id="rId_hyperlink_9002"/>
    <hyperlink ref="D9687" r:id="rId_hyperlink_9003"/>
    <hyperlink ref="D9688" r:id="rId_hyperlink_9004"/>
    <hyperlink ref="D9689" r:id="rId_hyperlink_9005"/>
    <hyperlink ref="D9690" r:id="rId_hyperlink_9006"/>
    <hyperlink ref="D9691" r:id="rId_hyperlink_9007"/>
    <hyperlink ref="D9692" r:id="rId_hyperlink_9008"/>
    <hyperlink ref="D9693" r:id="rId_hyperlink_9009"/>
    <hyperlink ref="D9695" r:id="rId_hyperlink_9010"/>
    <hyperlink ref="D9696" r:id="rId_hyperlink_9011"/>
    <hyperlink ref="D9697" r:id="rId_hyperlink_9012"/>
    <hyperlink ref="D9698" r:id="rId_hyperlink_9013"/>
    <hyperlink ref="D9699" r:id="rId_hyperlink_9014"/>
    <hyperlink ref="D9700" r:id="rId_hyperlink_9015"/>
    <hyperlink ref="D9701" r:id="rId_hyperlink_9016"/>
    <hyperlink ref="D9702" r:id="rId_hyperlink_9017"/>
    <hyperlink ref="D9703" r:id="rId_hyperlink_9018"/>
    <hyperlink ref="D9704" r:id="rId_hyperlink_9019"/>
    <hyperlink ref="D9705" r:id="rId_hyperlink_9020"/>
    <hyperlink ref="D9706" r:id="rId_hyperlink_9021"/>
    <hyperlink ref="D9707" r:id="rId_hyperlink_9022"/>
    <hyperlink ref="D9708" r:id="rId_hyperlink_9023"/>
    <hyperlink ref="D9709" r:id="rId_hyperlink_9024"/>
    <hyperlink ref="D9710" r:id="rId_hyperlink_9025"/>
    <hyperlink ref="D9711" r:id="rId_hyperlink_9026"/>
    <hyperlink ref="D9712" r:id="rId_hyperlink_9027"/>
    <hyperlink ref="D9713" r:id="rId_hyperlink_9028"/>
    <hyperlink ref="D9714" r:id="rId_hyperlink_9029"/>
    <hyperlink ref="D9715" r:id="rId_hyperlink_9030"/>
    <hyperlink ref="D9716" r:id="rId_hyperlink_9031"/>
    <hyperlink ref="D9717" r:id="rId_hyperlink_9032"/>
    <hyperlink ref="D9718" r:id="rId_hyperlink_9033"/>
    <hyperlink ref="D9719" r:id="rId_hyperlink_9034"/>
    <hyperlink ref="D9720" r:id="rId_hyperlink_9035"/>
    <hyperlink ref="D9721" r:id="rId_hyperlink_9036"/>
    <hyperlink ref="D9722" r:id="rId_hyperlink_9037"/>
    <hyperlink ref="D9723" r:id="rId_hyperlink_9038"/>
    <hyperlink ref="D9724" r:id="rId_hyperlink_9039"/>
    <hyperlink ref="D9725" r:id="rId_hyperlink_9040"/>
    <hyperlink ref="D9726" r:id="rId_hyperlink_9041"/>
    <hyperlink ref="D9727" r:id="rId_hyperlink_9042"/>
    <hyperlink ref="D9728" r:id="rId_hyperlink_9043"/>
    <hyperlink ref="D9729" r:id="rId_hyperlink_9044"/>
    <hyperlink ref="D9730" r:id="rId_hyperlink_9045"/>
    <hyperlink ref="D9731" r:id="rId_hyperlink_9046"/>
    <hyperlink ref="D9732" r:id="rId_hyperlink_9047"/>
    <hyperlink ref="D9733" r:id="rId_hyperlink_9048"/>
    <hyperlink ref="D9734" r:id="rId_hyperlink_9049"/>
    <hyperlink ref="D9735" r:id="rId_hyperlink_9050"/>
    <hyperlink ref="D9736" r:id="rId_hyperlink_9051"/>
    <hyperlink ref="D9738" r:id="rId_hyperlink_9052"/>
    <hyperlink ref="D9739" r:id="rId_hyperlink_9053"/>
    <hyperlink ref="D9740" r:id="rId_hyperlink_9054"/>
    <hyperlink ref="D9741" r:id="rId_hyperlink_9055"/>
    <hyperlink ref="D9742" r:id="rId_hyperlink_9056"/>
    <hyperlink ref="D9743" r:id="rId_hyperlink_9057"/>
    <hyperlink ref="D9744" r:id="rId_hyperlink_9058"/>
    <hyperlink ref="D9745" r:id="rId_hyperlink_9059"/>
    <hyperlink ref="D9746" r:id="rId_hyperlink_9060"/>
    <hyperlink ref="D9747" r:id="rId_hyperlink_9061"/>
    <hyperlink ref="D9748" r:id="rId_hyperlink_9062"/>
    <hyperlink ref="D9749" r:id="rId_hyperlink_9063"/>
    <hyperlink ref="D9750" r:id="rId_hyperlink_9064"/>
    <hyperlink ref="D9751" r:id="rId_hyperlink_9065"/>
    <hyperlink ref="D9752" r:id="rId_hyperlink_9066"/>
    <hyperlink ref="D9753" r:id="rId_hyperlink_9067"/>
    <hyperlink ref="D9754" r:id="rId_hyperlink_9068"/>
    <hyperlink ref="D9755" r:id="rId_hyperlink_9069"/>
    <hyperlink ref="D9756" r:id="rId_hyperlink_9070"/>
    <hyperlink ref="D9757" r:id="rId_hyperlink_9071"/>
    <hyperlink ref="D9758" r:id="rId_hyperlink_9072"/>
    <hyperlink ref="D9759" r:id="rId_hyperlink_9073"/>
    <hyperlink ref="D9760" r:id="rId_hyperlink_9074"/>
    <hyperlink ref="D9761" r:id="rId_hyperlink_9075"/>
    <hyperlink ref="D9762" r:id="rId_hyperlink_9076"/>
    <hyperlink ref="D9763" r:id="rId_hyperlink_9077"/>
    <hyperlink ref="D9764" r:id="rId_hyperlink_9078"/>
    <hyperlink ref="D9765" r:id="rId_hyperlink_9079"/>
    <hyperlink ref="D9766" r:id="rId_hyperlink_9080"/>
    <hyperlink ref="D9767" r:id="rId_hyperlink_9081"/>
    <hyperlink ref="D9768" r:id="rId_hyperlink_9082"/>
    <hyperlink ref="D9769" r:id="rId_hyperlink_9083"/>
    <hyperlink ref="D9770" r:id="rId_hyperlink_9084"/>
    <hyperlink ref="D9771" r:id="rId_hyperlink_9085"/>
    <hyperlink ref="D9772" r:id="rId_hyperlink_9086"/>
    <hyperlink ref="D9773" r:id="rId_hyperlink_9087"/>
    <hyperlink ref="D9774" r:id="rId_hyperlink_9088"/>
    <hyperlink ref="D9775" r:id="rId_hyperlink_9089"/>
    <hyperlink ref="D9776" r:id="rId_hyperlink_9090"/>
    <hyperlink ref="D9777" r:id="rId_hyperlink_9091"/>
    <hyperlink ref="D9778" r:id="rId_hyperlink_9092"/>
    <hyperlink ref="D9779" r:id="rId_hyperlink_9093"/>
    <hyperlink ref="D9780" r:id="rId_hyperlink_9094"/>
    <hyperlink ref="D9781" r:id="rId_hyperlink_9095"/>
    <hyperlink ref="D9782" r:id="rId_hyperlink_9096"/>
    <hyperlink ref="D9783" r:id="rId_hyperlink_9097"/>
    <hyperlink ref="D9784" r:id="rId_hyperlink_9098"/>
    <hyperlink ref="D9785" r:id="rId_hyperlink_9099"/>
    <hyperlink ref="D9786" r:id="rId_hyperlink_9100"/>
    <hyperlink ref="D9787" r:id="rId_hyperlink_9101"/>
    <hyperlink ref="D9788" r:id="rId_hyperlink_9102"/>
    <hyperlink ref="D9789" r:id="rId_hyperlink_9103"/>
    <hyperlink ref="D9790" r:id="rId_hyperlink_9104"/>
    <hyperlink ref="D9791" r:id="rId_hyperlink_9105"/>
    <hyperlink ref="D9792" r:id="rId_hyperlink_9106"/>
    <hyperlink ref="D9793" r:id="rId_hyperlink_9107"/>
    <hyperlink ref="D9794" r:id="rId_hyperlink_9108"/>
    <hyperlink ref="D9795" r:id="rId_hyperlink_9109"/>
    <hyperlink ref="D9796" r:id="rId_hyperlink_9110"/>
    <hyperlink ref="D9797" r:id="rId_hyperlink_9111"/>
    <hyperlink ref="D9798" r:id="rId_hyperlink_9112"/>
    <hyperlink ref="D9799" r:id="rId_hyperlink_9113"/>
    <hyperlink ref="D9800" r:id="rId_hyperlink_9114"/>
    <hyperlink ref="D9801" r:id="rId_hyperlink_9115"/>
    <hyperlink ref="D9802" r:id="rId_hyperlink_9116"/>
    <hyperlink ref="D9803" r:id="rId_hyperlink_9117"/>
    <hyperlink ref="D9804" r:id="rId_hyperlink_9118"/>
    <hyperlink ref="D9805" r:id="rId_hyperlink_9119"/>
    <hyperlink ref="D9806" r:id="rId_hyperlink_9120"/>
    <hyperlink ref="D9807" r:id="rId_hyperlink_9121"/>
    <hyperlink ref="D9808" r:id="rId_hyperlink_9122"/>
    <hyperlink ref="D9809" r:id="rId_hyperlink_9123"/>
    <hyperlink ref="D9810" r:id="rId_hyperlink_9124"/>
    <hyperlink ref="D9811" r:id="rId_hyperlink_9125"/>
    <hyperlink ref="D9812" r:id="rId_hyperlink_9126"/>
    <hyperlink ref="D9813" r:id="rId_hyperlink_9127"/>
    <hyperlink ref="D9814" r:id="rId_hyperlink_9128"/>
    <hyperlink ref="D9815" r:id="rId_hyperlink_9129"/>
    <hyperlink ref="D9816" r:id="rId_hyperlink_9130"/>
    <hyperlink ref="D9817" r:id="rId_hyperlink_9131"/>
    <hyperlink ref="D9818" r:id="rId_hyperlink_9132"/>
    <hyperlink ref="D9819" r:id="rId_hyperlink_9133"/>
    <hyperlink ref="D9820" r:id="rId_hyperlink_9134"/>
    <hyperlink ref="D9821" r:id="rId_hyperlink_9135"/>
    <hyperlink ref="D9822" r:id="rId_hyperlink_9136"/>
    <hyperlink ref="D9823" r:id="rId_hyperlink_9137"/>
    <hyperlink ref="D9824" r:id="rId_hyperlink_9138"/>
    <hyperlink ref="D9825" r:id="rId_hyperlink_9139"/>
    <hyperlink ref="D9826" r:id="rId_hyperlink_9140"/>
    <hyperlink ref="D9829" r:id="rId_hyperlink_9141"/>
    <hyperlink ref="D9830" r:id="rId_hyperlink_9142"/>
    <hyperlink ref="D9831" r:id="rId_hyperlink_9143"/>
    <hyperlink ref="D9832" r:id="rId_hyperlink_9144"/>
    <hyperlink ref="D9833" r:id="rId_hyperlink_9145"/>
    <hyperlink ref="D9834" r:id="rId_hyperlink_9146"/>
    <hyperlink ref="D9835" r:id="rId_hyperlink_9147"/>
    <hyperlink ref="D9836" r:id="rId_hyperlink_9148"/>
    <hyperlink ref="D9837" r:id="rId_hyperlink_9149"/>
    <hyperlink ref="D9838" r:id="rId_hyperlink_9150"/>
    <hyperlink ref="D9839" r:id="rId_hyperlink_9151"/>
    <hyperlink ref="D9840" r:id="rId_hyperlink_9152"/>
    <hyperlink ref="D9841" r:id="rId_hyperlink_9153"/>
    <hyperlink ref="D9842" r:id="rId_hyperlink_9154"/>
    <hyperlink ref="D9843" r:id="rId_hyperlink_9155"/>
    <hyperlink ref="D9844" r:id="rId_hyperlink_9156"/>
    <hyperlink ref="D9845" r:id="rId_hyperlink_9157"/>
    <hyperlink ref="D9846" r:id="rId_hyperlink_9158"/>
    <hyperlink ref="D9847" r:id="rId_hyperlink_9159"/>
    <hyperlink ref="D9848" r:id="rId_hyperlink_9160"/>
    <hyperlink ref="D9849" r:id="rId_hyperlink_9161"/>
    <hyperlink ref="D9850" r:id="rId_hyperlink_9162"/>
    <hyperlink ref="D9851" r:id="rId_hyperlink_9163"/>
    <hyperlink ref="D9852" r:id="rId_hyperlink_9164"/>
    <hyperlink ref="D9853" r:id="rId_hyperlink_9165"/>
    <hyperlink ref="D9855" r:id="rId_hyperlink_9166"/>
    <hyperlink ref="D9856" r:id="rId_hyperlink_9167"/>
    <hyperlink ref="D9857" r:id="rId_hyperlink_9168"/>
    <hyperlink ref="D9858" r:id="rId_hyperlink_9169"/>
    <hyperlink ref="D9859" r:id="rId_hyperlink_9170"/>
    <hyperlink ref="D9860" r:id="rId_hyperlink_9171"/>
    <hyperlink ref="D9861" r:id="rId_hyperlink_9172"/>
    <hyperlink ref="D9863" r:id="rId_hyperlink_9173"/>
    <hyperlink ref="D9864" r:id="rId_hyperlink_9174"/>
    <hyperlink ref="D9865" r:id="rId_hyperlink_9175"/>
    <hyperlink ref="D9867" r:id="rId_hyperlink_9176"/>
    <hyperlink ref="D9868" r:id="rId_hyperlink_9177"/>
    <hyperlink ref="D9869" r:id="rId_hyperlink_9178"/>
    <hyperlink ref="D9870" r:id="rId_hyperlink_9179"/>
    <hyperlink ref="D9871" r:id="rId_hyperlink_9180"/>
    <hyperlink ref="D9872" r:id="rId_hyperlink_9181"/>
    <hyperlink ref="D9873" r:id="rId_hyperlink_9182"/>
    <hyperlink ref="D9874" r:id="rId_hyperlink_9183"/>
    <hyperlink ref="D9875" r:id="rId_hyperlink_9184"/>
    <hyperlink ref="D9876" r:id="rId_hyperlink_9185"/>
    <hyperlink ref="D9877" r:id="rId_hyperlink_9186"/>
    <hyperlink ref="D9878" r:id="rId_hyperlink_9187"/>
    <hyperlink ref="D9879" r:id="rId_hyperlink_9188"/>
    <hyperlink ref="D9880" r:id="rId_hyperlink_9189"/>
    <hyperlink ref="D9881" r:id="rId_hyperlink_9190"/>
    <hyperlink ref="D9882" r:id="rId_hyperlink_9191"/>
    <hyperlink ref="D9883" r:id="rId_hyperlink_9192"/>
    <hyperlink ref="D9884" r:id="rId_hyperlink_9193"/>
    <hyperlink ref="D9887" r:id="rId_hyperlink_9194"/>
    <hyperlink ref="D9888" r:id="rId_hyperlink_9195"/>
    <hyperlink ref="D9889" r:id="rId_hyperlink_9196"/>
    <hyperlink ref="D9890" r:id="rId_hyperlink_9197"/>
    <hyperlink ref="D9891" r:id="rId_hyperlink_9198"/>
    <hyperlink ref="D9892" r:id="rId_hyperlink_9199"/>
    <hyperlink ref="D9893" r:id="rId_hyperlink_9200"/>
    <hyperlink ref="D9894" r:id="rId_hyperlink_9201"/>
    <hyperlink ref="D9895" r:id="rId_hyperlink_9202"/>
    <hyperlink ref="D9896" r:id="rId_hyperlink_9203"/>
    <hyperlink ref="D9897" r:id="rId_hyperlink_9204"/>
    <hyperlink ref="D9898" r:id="rId_hyperlink_9205"/>
    <hyperlink ref="D9899" r:id="rId_hyperlink_9206"/>
    <hyperlink ref="D9900" r:id="rId_hyperlink_9207"/>
    <hyperlink ref="D9901" r:id="rId_hyperlink_9208"/>
    <hyperlink ref="D9902" r:id="rId_hyperlink_9209"/>
    <hyperlink ref="D9903" r:id="rId_hyperlink_9210"/>
    <hyperlink ref="D9904" r:id="rId_hyperlink_9211"/>
    <hyperlink ref="D9905" r:id="rId_hyperlink_9212"/>
    <hyperlink ref="D9906" r:id="rId_hyperlink_9213"/>
    <hyperlink ref="D9907" r:id="rId_hyperlink_9214"/>
    <hyperlink ref="D9908" r:id="rId_hyperlink_9215"/>
    <hyperlink ref="D9909" r:id="rId_hyperlink_9216"/>
    <hyperlink ref="D9910" r:id="rId_hyperlink_9217"/>
    <hyperlink ref="D9911" r:id="rId_hyperlink_9218"/>
    <hyperlink ref="D9912" r:id="rId_hyperlink_9219"/>
    <hyperlink ref="D9913" r:id="rId_hyperlink_9220"/>
    <hyperlink ref="D9914" r:id="rId_hyperlink_9221"/>
    <hyperlink ref="D9915" r:id="rId_hyperlink_9222"/>
    <hyperlink ref="D9916" r:id="rId_hyperlink_9223"/>
    <hyperlink ref="D9917" r:id="rId_hyperlink_9224"/>
    <hyperlink ref="D9918" r:id="rId_hyperlink_9225"/>
    <hyperlink ref="D9919" r:id="rId_hyperlink_9226"/>
    <hyperlink ref="D9920" r:id="rId_hyperlink_9227"/>
    <hyperlink ref="D9921" r:id="rId_hyperlink_9228"/>
    <hyperlink ref="D9922" r:id="rId_hyperlink_9229"/>
    <hyperlink ref="D9923" r:id="rId_hyperlink_9230"/>
    <hyperlink ref="D9924" r:id="rId_hyperlink_9231"/>
    <hyperlink ref="D9925" r:id="rId_hyperlink_9232"/>
    <hyperlink ref="D9926" r:id="rId_hyperlink_9233"/>
    <hyperlink ref="D9927" r:id="rId_hyperlink_9234"/>
    <hyperlink ref="D9928" r:id="rId_hyperlink_9235"/>
    <hyperlink ref="D9929" r:id="rId_hyperlink_9236"/>
    <hyperlink ref="D9930" r:id="rId_hyperlink_9237"/>
    <hyperlink ref="D9931" r:id="rId_hyperlink_9238"/>
    <hyperlink ref="D9932" r:id="rId_hyperlink_9239"/>
    <hyperlink ref="D9933" r:id="rId_hyperlink_9240"/>
    <hyperlink ref="D9934" r:id="rId_hyperlink_9241"/>
    <hyperlink ref="D9935" r:id="rId_hyperlink_9242"/>
    <hyperlink ref="D9936" r:id="rId_hyperlink_9243"/>
    <hyperlink ref="D9938" r:id="rId_hyperlink_9244"/>
    <hyperlink ref="D9939" r:id="rId_hyperlink_9245"/>
    <hyperlink ref="D9940" r:id="rId_hyperlink_9246"/>
    <hyperlink ref="D9941" r:id="rId_hyperlink_9247"/>
    <hyperlink ref="D9942" r:id="rId_hyperlink_9248"/>
    <hyperlink ref="D9943" r:id="rId_hyperlink_9249"/>
    <hyperlink ref="D9944" r:id="rId_hyperlink_9250"/>
    <hyperlink ref="D9945" r:id="rId_hyperlink_9251"/>
    <hyperlink ref="D9946" r:id="rId_hyperlink_9252"/>
    <hyperlink ref="D9947" r:id="rId_hyperlink_9253"/>
    <hyperlink ref="D9948" r:id="rId_hyperlink_9254"/>
    <hyperlink ref="D9949" r:id="rId_hyperlink_9255"/>
    <hyperlink ref="D9950" r:id="rId_hyperlink_9256"/>
    <hyperlink ref="D9951" r:id="rId_hyperlink_9257"/>
    <hyperlink ref="D9952" r:id="rId_hyperlink_9258"/>
    <hyperlink ref="D9953" r:id="rId_hyperlink_9259"/>
    <hyperlink ref="D9954" r:id="rId_hyperlink_9260"/>
    <hyperlink ref="D9955" r:id="rId_hyperlink_9261"/>
    <hyperlink ref="D9956" r:id="rId_hyperlink_9262"/>
    <hyperlink ref="D9957" r:id="rId_hyperlink_9263"/>
    <hyperlink ref="D9958" r:id="rId_hyperlink_9264"/>
    <hyperlink ref="D9959" r:id="rId_hyperlink_9265"/>
    <hyperlink ref="D9960" r:id="rId_hyperlink_9266"/>
    <hyperlink ref="D9961" r:id="rId_hyperlink_9267"/>
    <hyperlink ref="D9962" r:id="rId_hyperlink_9268"/>
    <hyperlink ref="D9963" r:id="rId_hyperlink_9269"/>
    <hyperlink ref="D9964" r:id="rId_hyperlink_9270"/>
    <hyperlink ref="D9965" r:id="rId_hyperlink_9271"/>
    <hyperlink ref="D9966" r:id="rId_hyperlink_9272"/>
    <hyperlink ref="D9967" r:id="rId_hyperlink_9273"/>
    <hyperlink ref="D9968" r:id="rId_hyperlink_9274"/>
    <hyperlink ref="D9969" r:id="rId_hyperlink_9275"/>
    <hyperlink ref="D9970" r:id="rId_hyperlink_9276"/>
    <hyperlink ref="D9971" r:id="rId_hyperlink_9277"/>
    <hyperlink ref="D9972" r:id="rId_hyperlink_9278"/>
    <hyperlink ref="D9973" r:id="rId_hyperlink_9279"/>
    <hyperlink ref="D9974" r:id="rId_hyperlink_9280"/>
    <hyperlink ref="D9975" r:id="rId_hyperlink_9281"/>
    <hyperlink ref="D9976" r:id="rId_hyperlink_9282"/>
    <hyperlink ref="D9977" r:id="rId_hyperlink_9283"/>
    <hyperlink ref="D9978" r:id="rId_hyperlink_9284"/>
    <hyperlink ref="D9979" r:id="rId_hyperlink_9285"/>
    <hyperlink ref="D9980" r:id="rId_hyperlink_9286"/>
    <hyperlink ref="D9981" r:id="rId_hyperlink_9287"/>
    <hyperlink ref="D9982" r:id="rId_hyperlink_9288"/>
    <hyperlink ref="D9983" r:id="rId_hyperlink_9289"/>
    <hyperlink ref="D9984" r:id="rId_hyperlink_9290"/>
    <hyperlink ref="D9985" r:id="rId_hyperlink_9291"/>
    <hyperlink ref="D9986" r:id="rId_hyperlink_9292"/>
    <hyperlink ref="D9988" r:id="rId_hyperlink_9293"/>
    <hyperlink ref="D9989" r:id="rId_hyperlink_9294"/>
    <hyperlink ref="D9990" r:id="rId_hyperlink_9295"/>
    <hyperlink ref="D9991" r:id="rId_hyperlink_9296"/>
    <hyperlink ref="D9992" r:id="rId_hyperlink_9297"/>
    <hyperlink ref="D9993" r:id="rId_hyperlink_9298"/>
    <hyperlink ref="D9994" r:id="rId_hyperlink_9299"/>
    <hyperlink ref="D9995" r:id="rId_hyperlink_9300"/>
    <hyperlink ref="D9996" r:id="rId_hyperlink_9301"/>
    <hyperlink ref="D9997" r:id="rId_hyperlink_9302"/>
    <hyperlink ref="D9998" r:id="rId_hyperlink_9303"/>
    <hyperlink ref="D9999" r:id="rId_hyperlink_9304"/>
    <hyperlink ref="D10000" r:id="rId_hyperlink_9305"/>
    <hyperlink ref="D10001" r:id="rId_hyperlink_9306"/>
    <hyperlink ref="D10002" r:id="rId_hyperlink_9307"/>
    <hyperlink ref="D10003" r:id="rId_hyperlink_9308"/>
    <hyperlink ref="D10005" r:id="rId_hyperlink_9309"/>
    <hyperlink ref="D10006" r:id="rId_hyperlink_9310"/>
    <hyperlink ref="D10007" r:id="rId_hyperlink_9311"/>
    <hyperlink ref="D10008" r:id="rId_hyperlink_9312"/>
    <hyperlink ref="D10009" r:id="rId_hyperlink_9313"/>
    <hyperlink ref="D10010" r:id="rId_hyperlink_9314"/>
    <hyperlink ref="D10011" r:id="rId_hyperlink_9315"/>
    <hyperlink ref="D10012" r:id="rId_hyperlink_9316"/>
    <hyperlink ref="D10013" r:id="rId_hyperlink_9317"/>
    <hyperlink ref="D10014" r:id="rId_hyperlink_9318"/>
    <hyperlink ref="D10015" r:id="rId_hyperlink_9319"/>
    <hyperlink ref="D10016" r:id="rId_hyperlink_9320"/>
    <hyperlink ref="D10017" r:id="rId_hyperlink_9321"/>
    <hyperlink ref="D10018" r:id="rId_hyperlink_9322"/>
    <hyperlink ref="D10019" r:id="rId_hyperlink_9323"/>
    <hyperlink ref="D10020" r:id="rId_hyperlink_9324"/>
    <hyperlink ref="D10021" r:id="rId_hyperlink_9325"/>
    <hyperlink ref="D10022" r:id="rId_hyperlink_9326"/>
    <hyperlink ref="D10024" r:id="rId_hyperlink_9327"/>
    <hyperlink ref="D10025" r:id="rId_hyperlink_9328"/>
    <hyperlink ref="D10026" r:id="rId_hyperlink_9329"/>
    <hyperlink ref="D10027" r:id="rId_hyperlink_9330"/>
    <hyperlink ref="D10028" r:id="rId_hyperlink_9331"/>
    <hyperlink ref="D10029" r:id="rId_hyperlink_9332"/>
    <hyperlink ref="D10030" r:id="rId_hyperlink_9333"/>
    <hyperlink ref="D10031" r:id="rId_hyperlink_9334"/>
    <hyperlink ref="D10032" r:id="rId_hyperlink_9335"/>
    <hyperlink ref="D10033" r:id="rId_hyperlink_9336"/>
    <hyperlink ref="D10034" r:id="rId_hyperlink_9337"/>
    <hyperlink ref="D10035" r:id="rId_hyperlink_9338"/>
    <hyperlink ref="D10036" r:id="rId_hyperlink_9339"/>
    <hyperlink ref="D10038" r:id="rId_hyperlink_9340"/>
    <hyperlink ref="D10039" r:id="rId_hyperlink_9341"/>
    <hyperlink ref="D10040" r:id="rId_hyperlink_9342"/>
    <hyperlink ref="D10041" r:id="rId_hyperlink_9343"/>
    <hyperlink ref="D10042" r:id="rId_hyperlink_9344"/>
    <hyperlink ref="D10043" r:id="rId_hyperlink_9345"/>
    <hyperlink ref="D10044" r:id="rId_hyperlink_9346"/>
    <hyperlink ref="D10045" r:id="rId_hyperlink_9347"/>
    <hyperlink ref="D10046" r:id="rId_hyperlink_9348"/>
    <hyperlink ref="D10047" r:id="rId_hyperlink_9349"/>
    <hyperlink ref="D10048" r:id="rId_hyperlink_9350"/>
    <hyperlink ref="D10049" r:id="rId_hyperlink_9351"/>
    <hyperlink ref="D10050" r:id="rId_hyperlink_9352"/>
    <hyperlink ref="D10052" r:id="rId_hyperlink_9353"/>
    <hyperlink ref="D10053" r:id="rId_hyperlink_9354"/>
    <hyperlink ref="D10054" r:id="rId_hyperlink_9355"/>
    <hyperlink ref="D10055" r:id="rId_hyperlink_9356"/>
    <hyperlink ref="D10056" r:id="rId_hyperlink_9357"/>
    <hyperlink ref="D10057" r:id="rId_hyperlink_9358"/>
    <hyperlink ref="D10058" r:id="rId_hyperlink_9359"/>
    <hyperlink ref="D10059" r:id="rId_hyperlink_9360"/>
    <hyperlink ref="D10060" r:id="rId_hyperlink_9361"/>
    <hyperlink ref="D10061" r:id="rId_hyperlink_9362"/>
    <hyperlink ref="D10062" r:id="rId_hyperlink_9363"/>
    <hyperlink ref="D10063" r:id="rId_hyperlink_9364"/>
    <hyperlink ref="D10064" r:id="rId_hyperlink_9365"/>
    <hyperlink ref="D10065" r:id="rId_hyperlink_9366"/>
    <hyperlink ref="D10066" r:id="rId_hyperlink_9367"/>
    <hyperlink ref="D10067" r:id="rId_hyperlink_9368"/>
    <hyperlink ref="D10068" r:id="rId_hyperlink_9369"/>
    <hyperlink ref="D10069" r:id="rId_hyperlink_9370"/>
    <hyperlink ref="D10070" r:id="rId_hyperlink_9371"/>
    <hyperlink ref="D10071" r:id="rId_hyperlink_9372"/>
    <hyperlink ref="D10073" r:id="rId_hyperlink_9373"/>
    <hyperlink ref="D10074" r:id="rId_hyperlink_9374"/>
    <hyperlink ref="D10075" r:id="rId_hyperlink_9375"/>
    <hyperlink ref="D10076" r:id="rId_hyperlink_9376"/>
    <hyperlink ref="D10077" r:id="rId_hyperlink_9377"/>
    <hyperlink ref="D10078" r:id="rId_hyperlink_9378"/>
    <hyperlink ref="D10079" r:id="rId_hyperlink_9379"/>
    <hyperlink ref="D10080" r:id="rId_hyperlink_9380"/>
    <hyperlink ref="D10081" r:id="rId_hyperlink_9381"/>
    <hyperlink ref="D10082" r:id="rId_hyperlink_9382"/>
    <hyperlink ref="D10083" r:id="rId_hyperlink_9383"/>
    <hyperlink ref="D10084" r:id="rId_hyperlink_9384"/>
    <hyperlink ref="D10085" r:id="rId_hyperlink_9385"/>
    <hyperlink ref="D10086" r:id="rId_hyperlink_9386"/>
    <hyperlink ref="D10087" r:id="rId_hyperlink_9387"/>
    <hyperlink ref="D10088" r:id="rId_hyperlink_9388"/>
    <hyperlink ref="D10089" r:id="rId_hyperlink_9389"/>
    <hyperlink ref="D10090" r:id="rId_hyperlink_9390"/>
    <hyperlink ref="D10091" r:id="rId_hyperlink_9391"/>
    <hyperlink ref="D10092" r:id="rId_hyperlink_9392"/>
    <hyperlink ref="D10093" r:id="rId_hyperlink_9393"/>
    <hyperlink ref="D10094" r:id="rId_hyperlink_9394"/>
    <hyperlink ref="D10095" r:id="rId_hyperlink_9395"/>
    <hyperlink ref="D10096" r:id="rId_hyperlink_9396"/>
    <hyperlink ref="D10097" r:id="rId_hyperlink_9397"/>
    <hyperlink ref="D10098" r:id="rId_hyperlink_9398"/>
    <hyperlink ref="D10099" r:id="rId_hyperlink_9399"/>
    <hyperlink ref="D10100" r:id="rId_hyperlink_9400"/>
    <hyperlink ref="D10101" r:id="rId_hyperlink_9401"/>
    <hyperlink ref="D10102" r:id="rId_hyperlink_9402"/>
    <hyperlink ref="D10103" r:id="rId_hyperlink_9403"/>
    <hyperlink ref="D10104" r:id="rId_hyperlink_9404"/>
    <hyperlink ref="D10105" r:id="rId_hyperlink_9405"/>
    <hyperlink ref="D10106" r:id="rId_hyperlink_9406"/>
    <hyperlink ref="D10107" r:id="rId_hyperlink_9407"/>
    <hyperlink ref="D10108" r:id="rId_hyperlink_9408"/>
    <hyperlink ref="D10109" r:id="rId_hyperlink_9409"/>
    <hyperlink ref="D10110" r:id="rId_hyperlink_9410"/>
    <hyperlink ref="D10111" r:id="rId_hyperlink_9411"/>
    <hyperlink ref="D10112" r:id="rId_hyperlink_9412"/>
    <hyperlink ref="D10113" r:id="rId_hyperlink_9413"/>
    <hyperlink ref="D10114" r:id="rId_hyperlink_9414"/>
    <hyperlink ref="D10115" r:id="rId_hyperlink_9415"/>
    <hyperlink ref="D10116" r:id="rId_hyperlink_9416"/>
    <hyperlink ref="D10117" r:id="rId_hyperlink_9417"/>
    <hyperlink ref="D10118" r:id="rId_hyperlink_9418"/>
    <hyperlink ref="D10119" r:id="rId_hyperlink_9419"/>
    <hyperlink ref="D10120" r:id="rId_hyperlink_9420"/>
    <hyperlink ref="D10121" r:id="rId_hyperlink_9421"/>
    <hyperlink ref="D10122" r:id="rId_hyperlink_9422"/>
    <hyperlink ref="D10123" r:id="rId_hyperlink_9423"/>
    <hyperlink ref="D10124" r:id="rId_hyperlink_9424"/>
    <hyperlink ref="D10125" r:id="rId_hyperlink_9425"/>
    <hyperlink ref="D10126" r:id="rId_hyperlink_9426"/>
    <hyperlink ref="D10127" r:id="rId_hyperlink_9427"/>
    <hyperlink ref="D10128" r:id="rId_hyperlink_9428"/>
    <hyperlink ref="D10129" r:id="rId_hyperlink_9429"/>
    <hyperlink ref="D10130" r:id="rId_hyperlink_9430"/>
    <hyperlink ref="D10131" r:id="rId_hyperlink_9431"/>
    <hyperlink ref="D10132" r:id="rId_hyperlink_9432"/>
    <hyperlink ref="D10133" r:id="rId_hyperlink_9433"/>
    <hyperlink ref="D10134" r:id="rId_hyperlink_9434"/>
    <hyperlink ref="D10135" r:id="rId_hyperlink_9435"/>
    <hyperlink ref="D10136" r:id="rId_hyperlink_9436"/>
    <hyperlink ref="D10139" r:id="rId_hyperlink_9437"/>
    <hyperlink ref="D10140" r:id="rId_hyperlink_9438"/>
    <hyperlink ref="D10141" r:id="rId_hyperlink_9439"/>
    <hyperlink ref="D10142" r:id="rId_hyperlink_9440"/>
    <hyperlink ref="D10143" r:id="rId_hyperlink_9441"/>
    <hyperlink ref="D10144" r:id="rId_hyperlink_9442"/>
    <hyperlink ref="D10145" r:id="rId_hyperlink_9443"/>
    <hyperlink ref="D10146" r:id="rId_hyperlink_9444"/>
    <hyperlink ref="D10147" r:id="rId_hyperlink_9445"/>
    <hyperlink ref="D10148" r:id="rId_hyperlink_9446"/>
    <hyperlink ref="D10149" r:id="rId_hyperlink_9447"/>
    <hyperlink ref="D10150" r:id="rId_hyperlink_9448"/>
    <hyperlink ref="D10151" r:id="rId_hyperlink_9449"/>
    <hyperlink ref="D10152" r:id="rId_hyperlink_9450"/>
    <hyperlink ref="D10153" r:id="rId_hyperlink_9451"/>
    <hyperlink ref="D10154" r:id="rId_hyperlink_9452"/>
    <hyperlink ref="D10155" r:id="rId_hyperlink_9453"/>
    <hyperlink ref="D10156" r:id="rId_hyperlink_9454"/>
    <hyperlink ref="D10157" r:id="rId_hyperlink_9455"/>
    <hyperlink ref="D10158" r:id="rId_hyperlink_9456"/>
    <hyperlink ref="D10159" r:id="rId_hyperlink_9457"/>
    <hyperlink ref="D10160" r:id="rId_hyperlink_9458"/>
    <hyperlink ref="D10161" r:id="rId_hyperlink_9459"/>
    <hyperlink ref="D10162" r:id="rId_hyperlink_9460"/>
    <hyperlink ref="D10163" r:id="rId_hyperlink_9461"/>
    <hyperlink ref="D10164" r:id="rId_hyperlink_9462"/>
    <hyperlink ref="D10165" r:id="rId_hyperlink_9463"/>
    <hyperlink ref="D10166" r:id="rId_hyperlink_9464"/>
    <hyperlink ref="D10167" r:id="rId_hyperlink_9465"/>
    <hyperlink ref="D10168" r:id="rId_hyperlink_9466"/>
    <hyperlink ref="D10169" r:id="rId_hyperlink_9467"/>
    <hyperlink ref="D10170" r:id="rId_hyperlink_9468"/>
    <hyperlink ref="D10171" r:id="rId_hyperlink_9469"/>
    <hyperlink ref="D10172" r:id="rId_hyperlink_9470"/>
    <hyperlink ref="D10173" r:id="rId_hyperlink_9471"/>
    <hyperlink ref="D10174" r:id="rId_hyperlink_9472"/>
    <hyperlink ref="D10175" r:id="rId_hyperlink_9473"/>
    <hyperlink ref="D10176" r:id="rId_hyperlink_9474"/>
    <hyperlink ref="D10177" r:id="rId_hyperlink_9475"/>
    <hyperlink ref="D10178" r:id="rId_hyperlink_9476"/>
    <hyperlink ref="D10179" r:id="rId_hyperlink_9477"/>
    <hyperlink ref="D10180" r:id="rId_hyperlink_9478"/>
    <hyperlink ref="D10181" r:id="rId_hyperlink_9479"/>
    <hyperlink ref="D10182" r:id="rId_hyperlink_9480"/>
    <hyperlink ref="D10183" r:id="rId_hyperlink_9481"/>
    <hyperlink ref="D10184" r:id="rId_hyperlink_9482"/>
    <hyperlink ref="D10185" r:id="rId_hyperlink_9483"/>
    <hyperlink ref="D10186" r:id="rId_hyperlink_9484"/>
    <hyperlink ref="D10187" r:id="rId_hyperlink_9485"/>
    <hyperlink ref="D10188" r:id="rId_hyperlink_9486"/>
    <hyperlink ref="D10189" r:id="rId_hyperlink_9487"/>
    <hyperlink ref="D10190" r:id="rId_hyperlink_9488"/>
    <hyperlink ref="D10191" r:id="rId_hyperlink_9489"/>
    <hyperlink ref="D10193" r:id="rId_hyperlink_9490"/>
    <hyperlink ref="D10194" r:id="rId_hyperlink_9491"/>
    <hyperlink ref="D10195" r:id="rId_hyperlink_9492"/>
    <hyperlink ref="D10196" r:id="rId_hyperlink_9493"/>
    <hyperlink ref="D10197" r:id="rId_hyperlink_9494"/>
    <hyperlink ref="D10198" r:id="rId_hyperlink_9495"/>
    <hyperlink ref="D10199" r:id="rId_hyperlink_9496"/>
    <hyperlink ref="D10200" r:id="rId_hyperlink_9497"/>
    <hyperlink ref="D10201" r:id="rId_hyperlink_9498"/>
    <hyperlink ref="D10202" r:id="rId_hyperlink_9499"/>
    <hyperlink ref="D10204" r:id="rId_hyperlink_9500"/>
    <hyperlink ref="D10205" r:id="rId_hyperlink_9501"/>
    <hyperlink ref="D10206" r:id="rId_hyperlink_9502"/>
    <hyperlink ref="D10207" r:id="rId_hyperlink_9503"/>
    <hyperlink ref="D10208" r:id="rId_hyperlink_9504"/>
    <hyperlink ref="D10209" r:id="rId_hyperlink_9505"/>
    <hyperlink ref="D10210" r:id="rId_hyperlink_9506"/>
    <hyperlink ref="D10211" r:id="rId_hyperlink_9507"/>
    <hyperlink ref="D10212" r:id="rId_hyperlink_9508"/>
    <hyperlink ref="D10214" r:id="rId_hyperlink_9509"/>
    <hyperlink ref="D10215" r:id="rId_hyperlink_9510"/>
    <hyperlink ref="D10216" r:id="rId_hyperlink_9511"/>
    <hyperlink ref="D10217" r:id="rId_hyperlink_9512"/>
    <hyperlink ref="D10218" r:id="rId_hyperlink_9513"/>
    <hyperlink ref="D10219" r:id="rId_hyperlink_9514"/>
    <hyperlink ref="D10220" r:id="rId_hyperlink_9515"/>
    <hyperlink ref="D10223" r:id="rId_hyperlink_9516"/>
    <hyperlink ref="D10224" r:id="rId_hyperlink_9517"/>
    <hyperlink ref="D10225" r:id="rId_hyperlink_9518"/>
    <hyperlink ref="D10226" r:id="rId_hyperlink_9519"/>
    <hyperlink ref="D10227" r:id="rId_hyperlink_9520"/>
    <hyperlink ref="D10228" r:id="rId_hyperlink_9521"/>
    <hyperlink ref="D10229" r:id="rId_hyperlink_9522"/>
    <hyperlink ref="D10230" r:id="rId_hyperlink_9523"/>
    <hyperlink ref="D10231" r:id="rId_hyperlink_9524"/>
    <hyperlink ref="D10232" r:id="rId_hyperlink_9525"/>
    <hyperlink ref="D10233" r:id="rId_hyperlink_9526"/>
    <hyperlink ref="D10234" r:id="rId_hyperlink_9527"/>
    <hyperlink ref="D10235" r:id="rId_hyperlink_9528"/>
    <hyperlink ref="D10236" r:id="rId_hyperlink_9529"/>
    <hyperlink ref="D10237" r:id="rId_hyperlink_9530"/>
    <hyperlink ref="D10238" r:id="rId_hyperlink_9531"/>
    <hyperlink ref="D10239" r:id="rId_hyperlink_9532"/>
    <hyperlink ref="D10240" r:id="rId_hyperlink_9533"/>
    <hyperlink ref="D10241" r:id="rId_hyperlink_9534"/>
    <hyperlink ref="D10242" r:id="rId_hyperlink_9535"/>
    <hyperlink ref="D10244" r:id="rId_hyperlink_9536"/>
    <hyperlink ref="D10245" r:id="rId_hyperlink_9537"/>
    <hyperlink ref="D10246" r:id="rId_hyperlink_9538"/>
    <hyperlink ref="D10247" r:id="rId_hyperlink_9539"/>
    <hyperlink ref="D10248" r:id="rId_hyperlink_9540"/>
    <hyperlink ref="D10249" r:id="rId_hyperlink_9541"/>
    <hyperlink ref="D10250" r:id="rId_hyperlink_9542"/>
    <hyperlink ref="D10251" r:id="rId_hyperlink_9543"/>
    <hyperlink ref="D10252" r:id="rId_hyperlink_9544"/>
    <hyperlink ref="D10253" r:id="rId_hyperlink_9545"/>
    <hyperlink ref="D10254" r:id="rId_hyperlink_9546"/>
    <hyperlink ref="D10255" r:id="rId_hyperlink_9547"/>
    <hyperlink ref="D10256" r:id="rId_hyperlink_9548"/>
    <hyperlink ref="D10257" r:id="rId_hyperlink_9549"/>
    <hyperlink ref="D10258" r:id="rId_hyperlink_9550"/>
    <hyperlink ref="D10259" r:id="rId_hyperlink_9551"/>
    <hyperlink ref="D10260" r:id="rId_hyperlink_9552"/>
    <hyperlink ref="D10261" r:id="rId_hyperlink_9553"/>
    <hyperlink ref="D10262" r:id="rId_hyperlink_9554"/>
    <hyperlink ref="D10263" r:id="rId_hyperlink_9555"/>
    <hyperlink ref="D10264" r:id="rId_hyperlink_9556"/>
    <hyperlink ref="D10265" r:id="rId_hyperlink_9557"/>
    <hyperlink ref="D10266" r:id="rId_hyperlink_9558"/>
    <hyperlink ref="D10267" r:id="rId_hyperlink_9559"/>
    <hyperlink ref="D10268" r:id="rId_hyperlink_9560"/>
    <hyperlink ref="D10269" r:id="rId_hyperlink_9561"/>
    <hyperlink ref="D10270" r:id="rId_hyperlink_9562"/>
    <hyperlink ref="D10271" r:id="rId_hyperlink_9563"/>
    <hyperlink ref="D10272" r:id="rId_hyperlink_9564"/>
    <hyperlink ref="D10273" r:id="rId_hyperlink_9565"/>
    <hyperlink ref="D10274" r:id="rId_hyperlink_9566"/>
    <hyperlink ref="D10275" r:id="rId_hyperlink_9567"/>
    <hyperlink ref="D10276" r:id="rId_hyperlink_9568"/>
    <hyperlink ref="D10277" r:id="rId_hyperlink_9569"/>
    <hyperlink ref="D10278" r:id="rId_hyperlink_9570"/>
    <hyperlink ref="D10279" r:id="rId_hyperlink_9571"/>
    <hyperlink ref="D10280" r:id="rId_hyperlink_9572"/>
    <hyperlink ref="D10281" r:id="rId_hyperlink_9573"/>
    <hyperlink ref="D10282" r:id="rId_hyperlink_9574"/>
    <hyperlink ref="D10283" r:id="rId_hyperlink_9575"/>
    <hyperlink ref="D10284" r:id="rId_hyperlink_9576"/>
    <hyperlink ref="D10285" r:id="rId_hyperlink_9577"/>
    <hyperlink ref="D10286" r:id="rId_hyperlink_9578"/>
    <hyperlink ref="D10287" r:id="rId_hyperlink_9579"/>
    <hyperlink ref="D10288" r:id="rId_hyperlink_9580"/>
    <hyperlink ref="D10289" r:id="rId_hyperlink_9581"/>
    <hyperlink ref="D10290" r:id="rId_hyperlink_9582"/>
    <hyperlink ref="D10291" r:id="rId_hyperlink_9583"/>
    <hyperlink ref="D10292" r:id="rId_hyperlink_9584"/>
    <hyperlink ref="D10293" r:id="rId_hyperlink_9585"/>
    <hyperlink ref="D10294" r:id="rId_hyperlink_9586"/>
    <hyperlink ref="D10295" r:id="rId_hyperlink_9587"/>
    <hyperlink ref="D10296" r:id="rId_hyperlink_9588"/>
    <hyperlink ref="D10297" r:id="rId_hyperlink_9589"/>
    <hyperlink ref="D10298" r:id="rId_hyperlink_9590"/>
    <hyperlink ref="D10299" r:id="rId_hyperlink_9591"/>
    <hyperlink ref="D10300" r:id="rId_hyperlink_9592"/>
    <hyperlink ref="D10301" r:id="rId_hyperlink_9593"/>
    <hyperlink ref="D10302" r:id="rId_hyperlink_9594"/>
    <hyperlink ref="D10303" r:id="rId_hyperlink_9595"/>
    <hyperlink ref="D10304" r:id="rId_hyperlink_9596"/>
    <hyperlink ref="D10305" r:id="rId_hyperlink_9597"/>
    <hyperlink ref="D10306" r:id="rId_hyperlink_9598"/>
    <hyperlink ref="D10307" r:id="rId_hyperlink_9599"/>
    <hyperlink ref="D10308" r:id="rId_hyperlink_9600"/>
    <hyperlink ref="D10309" r:id="rId_hyperlink_9601"/>
    <hyperlink ref="D10310" r:id="rId_hyperlink_9602"/>
    <hyperlink ref="D10311" r:id="rId_hyperlink_9603"/>
    <hyperlink ref="D10312" r:id="rId_hyperlink_9604"/>
    <hyperlink ref="D10313" r:id="rId_hyperlink_9605"/>
    <hyperlink ref="D10314" r:id="rId_hyperlink_9606"/>
    <hyperlink ref="D10315" r:id="rId_hyperlink_9607"/>
    <hyperlink ref="D10316" r:id="rId_hyperlink_9608"/>
    <hyperlink ref="D10317" r:id="rId_hyperlink_9609"/>
    <hyperlink ref="D10318" r:id="rId_hyperlink_9610"/>
    <hyperlink ref="D10319" r:id="rId_hyperlink_9611"/>
    <hyperlink ref="D10320" r:id="rId_hyperlink_9612"/>
    <hyperlink ref="D10321" r:id="rId_hyperlink_9613"/>
    <hyperlink ref="D10322" r:id="rId_hyperlink_9614"/>
    <hyperlink ref="D10323" r:id="rId_hyperlink_9615"/>
    <hyperlink ref="D10324" r:id="rId_hyperlink_9616"/>
    <hyperlink ref="D10325" r:id="rId_hyperlink_9617"/>
    <hyperlink ref="D10326" r:id="rId_hyperlink_9618"/>
    <hyperlink ref="D10327" r:id="rId_hyperlink_9619"/>
    <hyperlink ref="D10328" r:id="rId_hyperlink_9620"/>
    <hyperlink ref="D10329" r:id="rId_hyperlink_9621"/>
    <hyperlink ref="D10330" r:id="rId_hyperlink_9622"/>
    <hyperlink ref="D10331" r:id="rId_hyperlink_9623"/>
    <hyperlink ref="D10332" r:id="rId_hyperlink_9624"/>
    <hyperlink ref="D10333" r:id="rId_hyperlink_9625"/>
    <hyperlink ref="D10334" r:id="rId_hyperlink_9626"/>
    <hyperlink ref="D10335" r:id="rId_hyperlink_9627"/>
    <hyperlink ref="D10336" r:id="rId_hyperlink_9628"/>
    <hyperlink ref="D10337" r:id="rId_hyperlink_9629"/>
    <hyperlink ref="D10338" r:id="rId_hyperlink_9630"/>
    <hyperlink ref="D10339" r:id="rId_hyperlink_9631"/>
    <hyperlink ref="D10340" r:id="rId_hyperlink_9632"/>
    <hyperlink ref="D10341" r:id="rId_hyperlink_9633"/>
    <hyperlink ref="D10342" r:id="rId_hyperlink_9634"/>
    <hyperlink ref="D10343" r:id="rId_hyperlink_9635"/>
    <hyperlink ref="D10344" r:id="rId_hyperlink_9636"/>
    <hyperlink ref="D10345" r:id="rId_hyperlink_9637"/>
    <hyperlink ref="D10346" r:id="rId_hyperlink_9638"/>
    <hyperlink ref="D10347" r:id="rId_hyperlink_9639"/>
    <hyperlink ref="D10348" r:id="rId_hyperlink_9640"/>
    <hyperlink ref="D10349" r:id="rId_hyperlink_9641"/>
    <hyperlink ref="D10350" r:id="rId_hyperlink_9642"/>
    <hyperlink ref="D10351" r:id="rId_hyperlink_9643"/>
    <hyperlink ref="D10352" r:id="rId_hyperlink_9644"/>
    <hyperlink ref="D10353" r:id="rId_hyperlink_9645"/>
    <hyperlink ref="D10354" r:id="rId_hyperlink_9646"/>
    <hyperlink ref="D10355" r:id="rId_hyperlink_9647"/>
    <hyperlink ref="D10356" r:id="rId_hyperlink_9648"/>
    <hyperlink ref="D10357" r:id="rId_hyperlink_9649"/>
    <hyperlink ref="D10358" r:id="rId_hyperlink_9650"/>
    <hyperlink ref="D10359" r:id="rId_hyperlink_9651"/>
    <hyperlink ref="D10360" r:id="rId_hyperlink_9652"/>
    <hyperlink ref="D10361" r:id="rId_hyperlink_9653"/>
    <hyperlink ref="D10362" r:id="rId_hyperlink_9654"/>
    <hyperlink ref="D10363" r:id="rId_hyperlink_9655"/>
    <hyperlink ref="D10364" r:id="rId_hyperlink_9656"/>
    <hyperlink ref="D10365" r:id="rId_hyperlink_9657"/>
    <hyperlink ref="D10366" r:id="rId_hyperlink_9658"/>
    <hyperlink ref="D10367" r:id="rId_hyperlink_9659"/>
    <hyperlink ref="D10368" r:id="rId_hyperlink_9660"/>
    <hyperlink ref="D10369" r:id="rId_hyperlink_9661"/>
    <hyperlink ref="D10370" r:id="rId_hyperlink_9662"/>
    <hyperlink ref="D10371" r:id="rId_hyperlink_9663"/>
    <hyperlink ref="D10372" r:id="rId_hyperlink_9664"/>
    <hyperlink ref="D10373" r:id="rId_hyperlink_9665"/>
    <hyperlink ref="D10374" r:id="rId_hyperlink_9666"/>
    <hyperlink ref="D10375" r:id="rId_hyperlink_9667"/>
    <hyperlink ref="D10376" r:id="rId_hyperlink_9668"/>
    <hyperlink ref="D10377" r:id="rId_hyperlink_9669"/>
    <hyperlink ref="D10378" r:id="rId_hyperlink_9670"/>
    <hyperlink ref="D10379" r:id="rId_hyperlink_9671"/>
    <hyperlink ref="D10381" r:id="rId_hyperlink_9672"/>
    <hyperlink ref="D10382" r:id="rId_hyperlink_9673"/>
    <hyperlink ref="D10383" r:id="rId_hyperlink_9674"/>
    <hyperlink ref="D10384" r:id="rId_hyperlink_9675"/>
    <hyperlink ref="D10385" r:id="rId_hyperlink_9676"/>
    <hyperlink ref="D10386" r:id="rId_hyperlink_9677"/>
    <hyperlink ref="D10388" r:id="rId_hyperlink_9678"/>
    <hyperlink ref="D10389" r:id="rId_hyperlink_9679"/>
    <hyperlink ref="D10390" r:id="rId_hyperlink_9680"/>
    <hyperlink ref="D10391" r:id="rId_hyperlink_9681"/>
    <hyperlink ref="D10393" r:id="rId_hyperlink_9682"/>
    <hyperlink ref="D10394" r:id="rId_hyperlink_9683"/>
    <hyperlink ref="D10396" r:id="rId_hyperlink_9684"/>
    <hyperlink ref="D10397" r:id="rId_hyperlink_9685"/>
    <hyperlink ref="D10398" r:id="rId_hyperlink_9686"/>
    <hyperlink ref="D10399" r:id="rId_hyperlink_9687"/>
    <hyperlink ref="D10401" r:id="rId_hyperlink_9688"/>
    <hyperlink ref="D10402" r:id="rId_hyperlink_9689"/>
    <hyperlink ref="D10403" r:id="rId_hyperlink_9690"/>
    <hyperlink ref="D10406" r:id="rId_hyperlink_9691"/>
    <hyperlink ref="D10407" r:id="rId_hyperlink_9692"/>
    <hyperlink ref="D10408" r:id="rId_hyperlink_9693"/>
    <hyperlink ref="D10409" r:id="rId_hyperlink_9694"/>
    <hyperlink ref="D10410" r:id="rId_hyperlink_9695"/>
    <hyperlink ref="D10411" r:id="rId_hyperlink_9696"/>
    <hyperlink ref="D10412" r:id="rId_hyperlink_9697"/>
    <hyperlink ref="D10413" r:id="rId_hyperlink_9698"/>
    <hyperlink ref="D10414" r:id="rId_hyperlink_9699"/>
    <hyperlink ref="D10415" r:id="rId_hyperlink_9700"/>
    <hyperlink ref="D10416" r:id="rId_hyperlink_9701"/>
    <hyperlink ref="D10417" r:id="rId_hyperlink_9702"/>
    <hyperlink ref="D10418" r:id="rId_hyperlink_9703"/>
    <hyperlink ref="D10419" r:id="rId_hyperlink_9704"/>
    <hyperlink ref="D10420" r:id="rId_hyperlink_9705"/>
    <hyperlink ref="D10421" r:id="rId_hyperlink_9706"/>
    <hyperlink ref="D10422" r:id="rId_hyperlink_9707"/>
    <hyperlink ref="D10423" r:id="rId_hyperlink_9708"/>
    <hyperlink ref="D10424" r:id="rId_hyperlink_9709"/>
    <hyperlink ref="D10425" r:id="rId_hyperlink_9710"/>
    <hyperlink ref="D10426" r:id="rId_hyperlink_9711"/>
    <hyperlink ref="D10427" r:id="rId_hyperlink_9712"/>
    <hyperlink ref="D10429" r:id="rId_hyperlink_9713"/>
    <hyperlink ref="D10430" r:id="rId_hyperlink_9714"/>
    <hyperlink ref="D10431" r:id="rId_hyperlink_9715"/>
    <hyperlink ref="D10432" r:id="rId_hyperlink_9716"/>
    <hyperlink ref="D10433" r:id="rId_hyperlink_9717"/>
    <hyperlink ref="D10434" r:id="rId_hyperlink_9718"/>
    <hyperlink ref="D10435" r:id="rId_hyperlink_9719"/>
    <hyperlink ref="D10436" r:id="rId_hyperlink_9720"/>
    <hyperlink ref="D10437" r:id="rId_hyperlink_9721"/>
    <hyperlink ref="D10438" r:id="rId_hyperlink_9722"/>
    <hyperlink ref="D10439" r:id="rId_hyperlink_9723"/>
    <hyperlink ref="D10440" r:id="rId_hyperlink_9724"/>
    <hyperlink ref="D10441" r:id="rId_hyperlink_9725"/>
    <hyperlink ref="D10442" r:id="rId_hyperlink_9726"/>
    <hyperlink ref="D10443" r:id="rId_hyperlink_9727"/>
    <hyperlink ref="D10444" r:id="rId_hyperlink_9728"/>
    <hyperlink ref="D10445" r:id="rId_hyperlink_9729"/>
    <hyperlink ref="D10446" r:id="rId_hyperlink_9730"/>
    <hyperlink ref="D10447" r:id="rId_hyperlink_9731"/>
    <hyperlink ref="D10448" r:id="rId_hyperlink_9732"/>
    <hyperlink ref="D10449" r:id="rId_hyperlink_9733"/>
    <hyperlink ref="D10450" r:id="rId_hyperlink_9734"/>
    <hyperlink ref="D10451" r:id="rId_hyperlink_9735"/>
    <hyperlink ref="D10452" r:id="rId_hyperlink_9736"/>
    <hyperlink ref="D10453" r:id="rId_hyperlink_9737"/>
    <hyperlink ref="D10454" r:id="rId_hyperlink_9738"/>
    <hyperlink ref="D10455" r:id="rId_hyperlink_9739"/>
    <hyperlink ref="D10457" r:id="rId_hyperlink_9740"/>
    <hyperlink ref="D10458" r:id="rId_hyperlink_9741"/>
    <hyperlink ref="D10459" r:id="rId_hyperlink_9742"/>
    <hyperlink ref="D10460" r:id="rId_hyperlink_9743"/>
    <hyperlink ref="D10461" r:id="rId_hyperlink_9744"/>
    <hyperlink ref="D10462" r:id="rId_hyperlink_9745"/>
    <hyperlink ref="D10463" r:id="rId_hyperlink_9746"/>
    <hyperlink ref="D10464" r:id="rId_hyperlink_9747"/>
    <hyperlink ref="D10465" r:id="rId_hyperlink_9748"/>
    <hyperlink ref="D10466" r:id="rId_hyperlink_9749"/>
    <hyperlink ref="D10468" r:id="rId_hyperlink_9750"/>
    <hyperlink ref="D10469" r:id="rId_hyperlink_9751"/>
    <hyperlink ref="D10471" r:id="rId_hyperlink_9752"/>
    <hyperlink ref="D10472" r:id="rId_hyperlink_9753"/>
    <hyperlink ref="D10473" r:id="rId_hyperlink_9754"/>
    <hyperlink ref="D10474" r:id="rId_hyperlink_9755"/>
    <hyperlink ref="D10475" r:id="rId_hyperlink_9756"/>
    <hyperlink ref="D10476" r:id="rId_hyperlink_9757"/>
    <hyperlink ref="D10477" r:id="rId_hyperlink_9758"/>
    <hyperlink ref="D10478" r:id="rId_hyperlink_9759"/>
    <hyperlink ref="D10479" r:id="rId_hyperlink_9760"/>
    <hyperlink ref="D10480" r:id="rId_hyperlink_9761"/>
    <hyperlink ref="D10481" r:id="rId_hyperlink_9762"/>
    <hyperlink ref="D10483" r:id="rId_hyperlink_9763"/>
    <hyperlink ref="D10487" r:id="rId_hyperlink_9764"/>
    <hyperlink ref="D10488" r:id="rId_hyperlink_9765"/>
    <hyperlink ref="D10489" r:id="rId_hyperlink_9766"/>
    <hyperlink ref="D10490" r:id="rId_hyperlink_9767"/>
    <hyperlink ref="D10491" r:id="rId_hyperlink_9768"/>
    <hyperlink ref="D10492" r:id="rId_hyperlink_9769"/>
    <hyperlink ref="D10493" r:id="rId_hyperlink_9770"/>
    <hyperlink ref="D10494" r:id="rId_hyperlink_9771"/>
    <hyperlink ref="D10495" r:id="rId_hyperlink_9772"/>
    <hyperlink ref="D10496" r:id="rId_hyperlink_9773"/>
    <hyperlink ref="D10498" r:id="rId_hyperlink_9774"/>
    <hyperlink ref="D10499" r:id="rId_hyperlink_9775"/>
    <hyperlink ref="D10500" r:id="rId_hyperlink_9776"/>
    <hyperlink ref="D10501" r:id="rId_hyperlink_9777"/>
    <hyperlink ref="D10502" r:id="rId_hyperlink_9778"/>
    <hyperlink ref="D10503" r:id="rId_hyperlink_9779"/>
    <hyperlink ref="D10504" r:id="rId_hyperlink_9780"/>
    <hyperlink ref="D10505" r:id="rId_hyperlink_9781"/>
    <hyperlink ref="D10506" r:id="rId_hyperlink_9782"/>
    <hyperlink ref="D10508" r:id="rId_hyperlink_9783"/>
    <hyperlink ref="D10509" r:id="rId_hyperlink_9784"/>
    <hyperlink ref="D10510" r:id="rId_hyperlink_9785"/>
    <hyperlink ref="D10511" r:id="rId_hyperlink_9786"/>
    <hyperlink ref="D10512" r:id="rId_hyperlink_9787"/>
    <hyperlink ref="D10513" r:id="rId_hyperlink_9788"/>
    <hyperlink ref="D10514" r:id="rId_hyperlink_9789"/>
    <hyperlink ref="D10515" r:id="rId_hyperlink_9790"/>
    <hyperlink ref="D10516" r:id="rId_hyperlink_9791"/>
    <hyperlink ref="D10517" r:id="rId_hyperlink_9792"/>
    <hyperlink ref="D10518" r:id="rId_hyperlink_9793"/>
    <hyperlink ref="D10519" r:id="rId_hyperlink_9794"/>
    <hyperlink ref="D10520" r:id="rId_hyperlink_9795"/>
    <hyperlink ref="D10521" r:id="rId_hyperlink_9796"/>
    <hyperlink ref="D10522" r:id="rId_hyperlink_9797"/>
    <hyperlink ref="D10523" r:id="rId_hyperlink_9798"/>
    <hyperlink ref="D10524" r:id="rId_hyperlink_9799"/>
    <hyperlink ref="D10525" r:id="rId_hyperlink_9800"/>
    <hyperlink ref="D10526" r:id="rId_hyperlink_9801"/>
    <hyperlink ref="D10527" r:id="rId_hyperlink_9802"/>
    <hyperlink ref="D10528" r:id="rId_hyperlink_9803"/>
    <hyperlink ref="D10529" r:id="rId_hyperlink_9804"/>
    <hyperlink ref="D10530" r:id="rId_hyperlink_9805"/>
    <hyperlink ref="D10532" r:id="rId_hyperlink_9806"/>
    <hyperlink ref="D10533" r:id="rId_hyperlink_9807"/>
    <hyperlink ref="D10534" r:id="rId_hyperlink_9808"/>
    <hyperlink ref="D10535" r:id="rId_hyperlink_9809"/>
    <hyperlink ref="D10536" r:id="rId_hyperlink_9810"/>
    <hyperlink ref="D10537" r:id="rId_hyperlink_9811"/>
    <hyperlink ref="D10538" r:id="rId_hyperlink_9812"/>
    <hyperlink ref="D10539" r:id="rId_hyperlink_9813"/>
    <hyperlink ref="D10540" r:id="rId_hyperlink_9814"/>
    <hyperlink ref="D10542" r:id="rId_hyperlink_9815"/>
    <hyperlink ref="D10543" r:id="rId_hyperlink_9816"/>
    <hyperlink ref="D10544" r:id="rId_hyperlink_9817"/>
    <hyperlink ref="D10545" r:id="rId_hyperlink_9818"/>
    <hyperlink ref="D10546" r:id="rId_hyperlink_9819"/>
    <hyperlink ref="D10547" r:id="rId_hyperlink_9820"/>
    <hyperlink ref="D10548" r:id="rId_hyperlink_9821"/>
    <hyperlink ref="D10549" r:id="rId_hyperlink_9822"/>
    <hyperlink ref="D10550" r:id="rId_hyperlink_9823"/>
    <hyperlink ref="D10551" r:id="rId_hyperlink_9824"/>
    <hyperlink ref="D10552" r:id="rId_hyperlink_9825"/>
    <hyperlink ref="D10553" r:id="rId_hyperlink_9826"/>
    <hyperlink ref="D10554" r:id="rId_hyperlink_9827"/>
    <hyperlink ref="D10555" r:id="rId_hyperlink_9828"/>
    <hyperlink ref="D10556" r:id="rId_hyperlink_9829"/>
    <hyperlink ref="D10557" r:id="rId_hyperlink_9830"/>
    <hyperlink ref="D10558" r:id="rId_hyperlink_9831"/>
    <hyperlink ref="D10559" r:id="rId_hyperlink_9832"/>
    <hyperlink ref="D10560" r:id="rId_hyperlink_9833"/>
    <hyperlink ref="D10561" r:id="rId_hyperlink_9834"/>
    <hyperlink ref="D10563" r:id="rId_hyperlink_9835"/>
    <hyperlink ref="D10564" r:id="rId_hyperlink_9836"/>
    <hyperlink ref="D10565" r:id="rId_hyperlink_9837"/>
    <hyperlink ref="D10566" r:id="rId_hyperlink_9838"/>
    <hyperlink ref="D10567" r:id="rId_hyperlink_9839"/>
    <hyperlink ref="D10568" r:id="rId_hyperlink_9840"/>
    <hyperlink ref="D10569" r:id="rId_hyperlink_9841"/>
    <hyperlink ref="D10570" r:id="rId_hyperlink_9842"/>
    <hyperlink ref="D10571" r:id="rId_hyperlink_9843"/>
    <hyperlink ref="D10572" r:id="rId_hyperlink_9844"/>
    <hyperlink ref="D10573" r:id="rId_hyperlink_9845"/>
    <hyperlink ref="D10574" r:id="rId_hyperlink_9846"/>
    <hyperlink ref="D10575" r:id="rId_hyperlink_9847"/>
    <hyperlink ref="D10576" r:id="rId_hyperlink_9848"/>
    <hyperlink ref="D10577" r:id="rId_hyperlink_9849"/>
    <hyperlink ref="D10578" r:id="rId_hyperlink_9850"/>
    <hyperlink ref="D10579" r:id="rId_hyperlink_9851"/>
    <hyperlink ref="D10581" r:id="rId_hyperlink_9852"/>
    <hyperlink ref="D10582" r:id="rId_hyperlink_9853"/>
    <hyperlink ref="D10583" r:id="rId_hyperlink_9854"/>
    <hyperlink ref="D10584" r:id="rId_hyperlink_9855"/>
    <hyperlink ref="D10585" r:id="rId_hyperlink_9856"/>
    <hyperlink ref="D10586" r:id="rId_hyperlink_9857"/>
    <hyperlink ref="D10587" r:id="rId_hyperlink_9858"/>
    <hyperlink ref="D10588" r:id="rId_hyperlink_9859"/>
    <hyperlink ref="D10589" r:id="rId_hyperlink_9860"/>
    <hyperlink ref="D10590" r:id="rId_hyperlink_9861"/>
    <hyperlink ref="D10592" r:id="rId_hyperlink_9862"/>
    <hyperlink ref="D10593" r:id="rId_hyperlink_9863"/>
    <hyperlink ref="D10594" r:id="rId_hyperlink_9864"/>
    <hyperlink ref="D10595" r:id="rId_hyperlink_9865"/>
    <hyperlink ref="D10596" r:id="rId_hyperlink_9866"/>
    <hyperlink ref="D10597" r:id="rId_hyperlink_9867"/>
    <hyperlink ref="D10598" r:id="rId_hyperlink_9868"/>
    <hyperlink ref="D10599" r:id="rId_hyperlink_9869"/>
    <hyperlink ref="D10600" r:id="rId_hyperlink_9870"/>
    <hyperlink ref="D10601" r:id="rId_hyperlink_9871"/>
    <hyperlink ref="D10602" r:id="rId_hyperlink_9872"/>
    <hyperlink ref="D10603" r:id="rId_hyperlink_9873"/>
    <hyperlink ref="D10604" r:id="rId_hyperlink_9874"/>
    <hyperlink ref="D10606" r:id="rId_hyperlink_9875"/>
    <hyperlink ref="D10607" r:id="rId_hyperlink_9876"/>
    <hyperlink ref="D10608" r:id="rId_hyperlink_9877"/>
    <hyperlink ref="D10609" r:id="rId_hyperlink_9878"/>
    <hyperlink ref="D10610" r:id="rId_hyperlink_9879"/>
    <hyperlink ref="D10612" r:id="rId_hyperlink_9880"/>
    <hyperlink ref="D10613" r:id="rId_hyperlink_9881"/>
    <hyperlink ref="D10614" r:id="rId_hyperlink_9882"/>
    <hyperlink ref="D10615" r:id="rId_hyperlink_9883"/>
    <hyperlink ref="D10616" r:id="rId_hyperlink_9884"/>
    <hyperlink ref="D10617" r:id="rId_hyperlink_9885"/>
    <hyperlink ref="D10618" r:id="rId_hyperlink_9886"/>
    <hyperlink ref="D10619" r:id="rId_hyperlink_9887"/>
    <hyperlink ref="D10620" r:id="rId_hyperlink_9888"/>
    <hyperlink ref="D10621" r:id="rId_hyperlink_9889"/>
    <hyperlink ref="D10622" r:id="rId_hyperlink_9890"/>
    <hyperlink ref="D10624" r:id="rId_hyperlink_9891"/>
    <hyperlink ref="D10625" r:id="rId_hyperlink_9892"/>
    <hyperlink ref="D10626" r:id="rId_hyperlink_9893"/>
    <hyperlink ref="D10627" r:id="rId_hyperlink_9894"/>
    <hyperlink ref="D10628" r:id="rId_hyperlink_9895"/>
    <hyperlink ref="D10629" r:id="rId_hyperlink_9896"/>
    <hyperlink ref="D10630" r:id="rId_hyperlink_9897"/>
    <hyperlink ref="D10632" r:id="rId_hyperlink_9898"/>
    <hyperlink ref="D10633" r:id="rId_hyperlink_9899"/>
    <hyperlink ref="D10634" r:id="rId_hyperlink_9900"/>
    <hyperlink ref="D10635" r:id="rId_hyperlink_9901"/>
    <hyperlink ref="D10636" r:id="rId_hyperlink_9902"/>
    <hyperlink ref="D10637" r:id="rId_hyperlink_9903"/>
    <hyperlink ref="D10638" r:id="rId_hyperlink_9904"/>
    <hyperlink ref="D10639" r:id="rId_hyperlink_9905"/>
    <hyperlink ref="D10640" r:id="rId_hyperlink_9906"/>
    <hyperlink ref="D10641" r:id="rId_hyperlink_9907"/>
    <hyperlink ref="D10642" r:id="rId_hyperlink_9908"/>
    <hyperlink ref="D10643" r:id="rId_hyperlink_9909"/>
    <hyperlink ref="D10646" r:id="rId_hyperlink_9910"/>
    <hyperlink ref="D10647" r:id="rId_hyperlink_9911"/>
    <hyperlink ref="D10648" r:id="rId_hyperlink_9912"/>
    <hyperlink ref="D10649" r:id="rId_hyperlink_9913"/>
    <hyperlink ref="D10650" r:id="rId_hyperlink_9914"/>
    <hyperlink ref="D10651" r:id="rId_hyperlink_9915"/>
    <hyperlink ref="D10652" r:id="rId_hyperlink_9916"/>
    <hyperlink ref="D10653" r:id="rId_hyperlink_9917"/>
    <hyperlink ref="D10654" r:id="rId_hyperlink_9918"/>
    <hyperlink ref="D10655" r:id="rId_hyperlink_9919"/>
    <hyperlink ref="D10657" r:id="rId_hyperlink_9920"/>
    <hyperlink ref="D10658" r:id="rId_hyperlink_9921"/>
    <hyperlink ref="D10659" r:id="rId_hyperlink_9922"/>
    <hyperlink ref="D10660" r:id="rId_hyperlink_9923"/>
    <hyperlink ref="D10661" r:id="rId_hyperlink_9924"/>
    <hyperlink ref="D10663" r:id="rId_hyperlink_9925"/>
    <hyperlink ref="D10664" r:id="rId_hyperlink_9926"/>
    <hyperlink ref="D10665" r:id="rId_hyperlink_9927"/>
    <hyperlink ref="D10666" r:id="rId_hyperlink_9928"/>
    <hyperlink ref="D10667" r:id="rId_hyperlink_9929"/>
    <hyperlink ref="D10668" r:id="rId_hyperlink_9930"/>
    <hyperlink ref="D10669" r:id="rId_hyperlink_9931"/>
    <hyperlink ref="D10670" r:id="rId_hyperlink_9932"/>
    <hyperlink ref="D10671" r:id="rId_hyperlink_9933"/>
    <hyperlink ref="D10672" r:id="rId_hyperlink_9934"/>
    <hyperlink ref="D10673" r:id="rId_hyperlink_9935"/>
    <hyperlink ref="D10674" r:id="rId_hyperlink_9936"/>
    <hyperlink ref="D10675" r:id="rId_hyperlink_9937"/>
    <hyperlink ref="D10676" r:id="rId_hyperlink_9938"/>
    <hyperlink ref="D10677" r:id="rId_hyperlink_9939"/>
    <hyperlink ref="D10678" r:id="rId_hyperlink_9940"/>
    <hyperlink ref="D10679" r:id="rId_hyperlink_9941"/>
    <hyperlink ref="D10680" r:id="rId_hyperlink_9942"/>
    <hyperlink ref="D10681" r:id="rId_hyperlink_9943"/>
    <hyperlink ref="D10682" r:id="rId_hyperlink_9944"/>
    <hyperlink ref="D10683" r:id="rId_hyperlink_9945"/>
    <hyperlink ref="D10684" r:id="rId_hyperlink_9946"/>
    <hyperlink ref="D10685" r:id="rId_hyperlink_9947"/>
    <hyperlink ref="D10686" r:id="rId_hyperlink_9948"/>
    <hyperlink ref="D10687" r:id="rId_hyperlink_9949"/>
    <hyperlink ref="D10688" r:id="rId_hyperlink_9950"/>
    <hyperlink ref="D10689" r:id="rId_hyperlink_9951"/>
    <hyperlink ref="D10690" r:id="rId_hyperlink_9952"/>
    <hyperlink ref="D10691" r:id="rId_hyperlink_9953"/>
    <hyperlink ref="D10692" r:id="rId_hyperlink_9954"/>
    <hyperlink ref="D10693" r:id="rId_hyperlink_9955"/>
    <hyperlink ref="D10694" r:id="rId_hyperlink_9956"/>
    <hyperlink ref="D10695" r:id="rId_hyperlink_9957"/>
    <hyperlink ref="D10696" r:id="rId_hyperlink_9958"/>
    <hyperlink ref="D10697" r:id="rId_hyperlink_9959"/>
    <hyperlink ref="D10698" r:id="rId_hyperlink_9960"/>
    <hyperlink ref="D10699" r:id="rId_hyperlink_9961"/>
    <hyperlink ref="D10700" r:id="rId_hyperlink_9962"/>
    <hyperlink ref="D10701" r:id="rId_hyperlink_9963"/>
    <hyperlink ref="D10702" r:id="rId_hyperlink_9964"/>
    <hyperlink ref="D10703" r:id="rId_hyperlink_9965"/>
    <hyperlink ref="D10704" r:id="rId_hyperlink_9966"/>
    <hyperlink ref="D10705" r:id="rId_hyperlink_9967"/>
    <hyperlink ref="D10706" r:id="rId_hyperlink_9968"/>
    <hyperlink ref="D10707" r:id="rId_hyperlink_9969"/>
    <hyperlink ref="D10708" r:id="rId_hyperlink_9970"/>
    <hyperlink ref="D10709" r:id="rId_hyperlink_9971"/>
    <hyperlink ref="D10710" r:id="rId_hyperlink_9972"/>
    <hyperlink ref="D10711" r:id="rId_hyperlink_9973"/>
    <hyperlink ref="D10712" r:id="rId_hyperlink_9974"/>
    <hyperlink ref="D10713" r:id="rId_hyperlink_9975"/>
    <hyperlink ref="D10714" r:id="rId_hyperlink_9976"/>
    <hyperlink ref="D10716" r:id="rId_hyperlink_9977"/>
    <hyperlink ref="D10717" r:id="rId_hyperlink_9978"/>
    <hyperlink ref="D10718" r:id="rId_hyperlink_9979"/>
    <hyperlink ref="D10719" r:id="rId_hyperlink_9980"/>
    <hyperlink ref="D10720" r:id="rId_hyperlink_9981"/>
    <hyperlink ref="D10721" r:id="rId_hyperlink_9982"/>
    <hyperlink ref="D10722" r:id="rId_hyperlink_9983"/>
    <hyperlink ref="D10724" r:id="rId_hyperlink_9984"/>
    <hyperlink ref="D10725" r:id="rId_hyperlink_9985"/>
    <hyperlink ref="D10726" r:id="rId_hyperlink_9986"/>
    <hyperlink ref="D10727" r:id="rId_hyperlink_9987"/>
    <hyperlink ref="D10729" r:id="rId_hyperlink_9988"/>
    <hyperlink ref="D10730" r:id="rId_hyperlink_9989"/>
    <hyperlink ref="D10731" r:id="rId_hyperlink_9990"/>
    <hyperlink ref="D10732" r:id="rId_hyperlink_9991"/>
    <hyperlink ref="D10733" r:id="rId_hyperlink_9992"/>
    <hyperlink ref="D10734" r:id="rId_hyperlink_9993"/>
    <hyperlink ref="D10735" r:id="rId_hyperlink_9994"/>
    <hyperlink ref="D10736" r:id="rId_hyperlink_9995"/>
    <hyperlink ref="D10737" r:id="rId_hyperlink_9996"/>
    <hyperlink ref="D10738" r:id="rId_hyperlink_9997"/>
    <hyperlink ref="D10739" r:id="rId_hyperlink_9998"/>
    <hyperlink ref="D10740" r:id="rId_hyperlink_9999"/>
    <hyperlink ref="D10741" r:id="rId_hyperlink_10000"/>
    <hyperlink ref="D10742" r:id="rId_hyperlink_10001"/>
    <hyperlink ref="D10744" r:id="rId_hyperlink_10002"/>
    <hyperlink ref="D10745" r:id="rId_hyperlink_10003"/>
    <hyperlink ref="D10746" r:id="rId_hyperlink_10004"/>
    <hyperlink ref="D10747" r:id="rId_hyperlink_10005"/>
    <hyperlink ref="D10748" r:id="rId_hyperlink_10006"/>
    <hyperlink ref="D10749" r:id="rId_hyperlink_10007"/>
    <hyperlink ref="D10750" r:id="rId_hyperlink_10008"/>
    <hyperlink ref="D10751" r:id="rId_hyperlink_10009"/>
    <hyperlink ref="D10752" r:id="rId_hyperlink_10010"/>
    <hyperlink ref="D10753" r:id="rId_hyperlink_10011"/>
    <hyperlink ref="D10754" r:id="rId_hyperlink_10012"/>
    <hyperlink ref="D10755" r:id="rId_hyperlink_10013"/>
    <hyperlink ref="D10756" r:id="rId_hyperlink_10014"/>
    <hyperlink ref="D10757" r:id="rId_hyperlink_10015"/>
    <hyperlink ref="D10758" r:id="rId_hyperlink_10016"/>
    <hyperlink ref="D10759" r:id="rId_hyperlink_10017"/>
    <hyperlink ref="D10760" r:id="rId_hyperlink_10018"/>
    <hyperlink ref="D10761" r:id="rId_hyperlink_10019"/>
    <hyperlink ref="D10762" r:id="rId_hyperlink_10020"/>
    <hyperlink ref="D10763" r:id="rId_hyperlink_10021"/>
    <hyperlink ref="D10764" r:id="rId_hyperlink_10022"/>
    <hyperlink ref="D10765" r:id="rId_hyperlink_10023"/>
    <hyperlink ref="D10766" r:id="rId_hyperlink_10024"/>
    <hyperlink ref="D10767" r:id="rId_hyperlink_10025"/>
    <hyperlink ref="D10768" r:id="rId_hyperlink_10026"/>
    <hyperlink ref="D10769" r:id="rId_hyperlink_10027"/>
    <hyperlink ref="D10770" r:id="rId_hyperlink_10028"/>
    <hyperlink ref="D10771" r:id="rId_hyperlink_10029"/>
    <hyperlink ref="D10772" r:id="rId_hyperlink_10030"/>
    <hyperlink ref="D10773" r:id="rId_hyperlink_10031"/>
    <hyperlink ref="D10774" r:id="rId_hyperlink_10032"/>
    <hyperlink ref="D10775" r:id="rId_hyperlink_10033"/>
    <hyperlink ref="D10776" r:id="rId_hyperlink_10034"/>
    <hyperlink ref="D10777" r:id="rId_hyperlink_10035"/>
    <hyperlink ref="D10778" r:id="rId_hyperlink_10036"/>
    <hyperlink ref="D10779" r:id="rId_hyperlink_10037"/>
    <hyperlink ref="D10780" r:id="rId_hyperlink_10038"/>
    <hyperlink ref="D10781" r:id="rId_hyperlink_10039"/>
    <hyperlink ref="D10782" r:id="rId_hyperlink_10040"/>
    <hyperlink ref="D10783" r:id="rId_hyperlink_10041"/>
    <hyperlink ref="D10784" r:id="rId_hyperlink_10042"/>
    <hyperlink ref="D10785" r:id="rId_hyperlink_10043"/>
    <hyperlink ref="D10786" r:id="rId_hyperlink_10044"/>
    <hyperlink ref="D10787" r:id="rId_hyperlink_10045"/>
    <hyperlink ref="D10788" r:id="rId_hyperlink_10046"/>
    <hyperlink ref="D10789" r:id="rId_hyperlink_10047"/>
    <hyperlink ref="D10790" r:id="rId_hyperlink_10048"/>
    <hyperlink ref="D10791" r:id="rId_hyperlink_10049"/>
    <hyperlink ref="D10792" r:id="rId_hyperlink_10050"/>
    <hyperlink ref="D10793" r:id="rId_hyperlink_10051"/>
    <hyperlink ref="D10794" r:id="rId_hyperlink_10052"/>
    <hyperlink ref="D10795" r:id="rId_hyperlink_10053"/>
    <hyperlink ref="D10796" r:id="rId_hyperlink_10054"/>
    <hyperlink ref="D10797" r:id="rId_hyperlink_10055"/>
    <hyperlink ref="D10798" r:id="rId_hyperlink_10056"/>
    <hyperlink ref="D10799" r:id="rId_hyperlink_10057"/>
    <hyperlink ref="D10800" r:id="rId_hyperlink_10058"/>
    <hyperlink ref="D10801" r:id="rId_hyperlink_10059"/>
    <hyperlink ref="D10802" r:id="rId_hyperlink_10060"/>
    <hyperlink ref="D10803" r:id="rId_hyperlink_10061"/>
    <hyperlink ref="D10804" r:id="rId_hyperlink_10062"/>
    <hyperlink ref="D10805" r:id="rId_hyperlink_10063"/>
    <hyperlink ref="D10806" r:id="rId_hyperlink_10064"/>
    <hyperlink ref="D10807" r:id="rId_hyperlink_10065"/>
    <hyperlink ref="D10808" r:id="rId_hyperlink_10066"/>
    <hyperlink ref="D10809" r:id="rId_hyperlink_10067"/>
    <hyperlink ref="D10810" r:id="rId_hyperlink_10068"/>
    <hyperlink ref="D10811" r:id="rId_hyperlink_10069"/>
    <hyperlink ref="D10812" r:id="rId_hyperlink_10070"/>
    <hyperlink ref="D10813" r:id="rId_hyperlink_10071"/>
    <hyperlink ref="D10814" r:id="rId_hyperlink_10072"/>
    <hyperlink ref="D10815" r:id="rId_hyperlink_10073"/>
    <hyperlink ref="D10816" r:id="rId_hyperlink_10074"/>
    <hyperlink ref="D10817" r:id="rId_hyperlink_10075"/>
    <hyperlink ref="D10818" r:id="rId_hyperlink_10076"/>
    <hyperlink ref="D10819" r:id="rId_hyperlink_10077"/>
    <hyperlink ref="D10820" r:id="rId_hyperlink_10078"/>
    <hyperlink ref="D10821" r:id="rId_hyperlink_10079"/>
    <hyperlink ref="D10822" r:id="rId_hyperlink_10080"/>
    <hyperlink ref="D10823" r:id="rId_hyperlink_10081"/>
    <hyperlink ref="D10824" r:id="rId_hyperlink_10082"/>
    <hyperlink ref="D10825" r:id="rId_hyperlink_10083"/>
    <hyperlink ref="D10826" r:id="rId_hyperlink_10084"/>
    <hyperlink ref="D10827" r:id="rId_hyperlink_10085"/>
    <hyperlink ref="D10828" r:id="rId_hyperlink_10086"/>
    <hyperlink ref="D10829" r:id="rId_hyperlink_10087"/>
    <hyperlink ref="D10830" r:id="rId_hyperlink_10088"/>
    <hyperlink ref="D10831" r:id="rId_hyperlink_10089"/>
    <hyperlink ref="D10832" r:id="rId_hyperlink_10090"/>
    <hyperlink ref="D10833" r:id="rId_hyperlink_10091"/>
    <hyperlink ref="D10834" r:id="rId_hyperlink_10092"/>
    <hyperlink ref="D10835" r:id="rId_hyperlink_10093"/>
    <hyperlink ref="D10836" r:id="rId_hyperlink_10094"/>
    <hyperlink ref="D10837" r:id="rId_hyperlink_10095"/>
    <hyperlink ref="D10838" r:id="rId_hyperlink_10096"/>
    <hyperlink ref="D10839" r:id="rId_hyperlink_10097"/>
    <hyperlink ref="D10840" r:id="rId_hyperlink_10098"/>
    <hyperlink ref="D10841" r:id="rId_hyperlink_10099"/>
    <hyperlink ref="D10842" r:id="rId_hyperlink_10100"/>
    <hyperlink ref="D10843" r:id="rId_hyperlink_10101"/>
    <hyperlink ref="D10844" r:id="rId_hyperlink_10102"/>
    <hyperlink ref="D10845" r:id="rId_hyperlink_10103"/>
    <hyperlink ref="D10848" r:id="rId_hyperlink_10104"/>
    <hyperlink ref="D10849" r:id="rId_hyperlink_10105"/>
    <hyperlink ref="D10851" r:id="rId_hyperlink_10106"/>
    <hyperlink ref="D10852" r:id="rId_hyperlink_10107"/>
    <hyperlink ref="D10853" r:id="rId_hyperlink_10108"/>
    <hyperlink ref="D10854" r:id="rId_hyperlink_10109"/>
    <hyperlink ref="D10855" r:id="rId_hyperlink_10110"/>
    <hyperlink ref="D10856" r:id="rId_hyperlink_10111"/>
    <hyperlink ref="D10857" r:id="rId_hyperlink_10112"/>
    <hyperlink ref="D10858" r:id="rId_hyperlink_10113"/>
    <hyperlink ref="D10859" r:id="rId_hyperlink_10114"/>
    <hyperlink ref="D10860" r:id="rId_hyperlink_10115"/>
    <hyperlink ref="D10861" r:id="rId_hyperlink_10116"/>
    <hyperlink ref="D10863" r:id="rId_hyperlink_10117"/>
    <hyperlink ref="D10864" r:id="rId_hyperlink_10118"/>
    <hyperlink ref="D10865" r:id="rId_hyperlink_10119"/>
    <hyperlink ref="D10866" r:id="rId_hyperlink_10120"/>
    <hyperlink ref="D10867" r:id="rId_hyperlink_10121"/>
    <hyperlink ref="D10868" r:id="rId_hyperlink_10122"/>
    <hyperlink ref="D10869" r:id="rId_hyperlink_10123"/>
    <hyperlink ref="D10871" r:id="rId_hyperlink_10124"/>
    <hyperlink ref="D10872" r:id="rId_hyperlink_10125"/>
    <hyperlink ref="D10873" r:id="rId_hyperlink_10126"/>
    <hyperlink ref="D10874" r:id="rId_hyperlink_10127"/>
    <hyperlink ref="D10875" r:id="rId_hyperlink_10128"/>
    <hyperlink ref="D10876" r:id="rId_hyperlink_10129"/>
    <hyperlink ref="D10878" r:id="rId_hyperlink_10130"/>
    <hyperlink ref="D10879" r:id="rId_hyperlink_10131"/>
    <hyperlink ref="D10881" r:id="rId_hyperlink_10132"/>
    <hyperlink ref="D10882" r:id="rId_hyperlink_10133"/>
    <hyperlink ref="D10883" r:id="rId_hyperlink_10134"/>
    <hyperlink ref="D10884" r:id="rId_hyperlink_10135"/>
    <hyperlink ref="D10885" r:id="rId_hyperlink_10136"/>
    <hyperlink ref="D10886" r:id="rId_hyperlink_10137"/>
    <hyperlink ref="D10887" r:id="rId_hyperlink_10138"/>
    <hyperlink ref="D10888" r:id="rId_hyperlink_10139"/>
    <hyperlink ref="D10889" r:id="rId_hyperlink_10140"/>
    <hyperlink ref="D10890" r:id="rId_hyperlink_10141"/>
    <hyperlink ref="D10892" r:id="rId_hyperlink_10142"/>
    <hyperlink ref="D10893" r:id="rId_hyperlink_10143"/>
    <hyperlink ref="D10894" r:id="rId_hyperlink_10144"/>
    <hyperlink ref="D10895" r:id="rId_hyperlink_10145"/>
    <hyperlink ref="D10896" r:id="rId_hyperlink_10146"/>
    <hyperlink ref="D10897" r:id="rId_hyperlink_10147"/>
    <hyperlink ref="D10898" r:id="rId_hyperlink_10148"/>
    <hyperlink ref="D10900" r:id="rId_hyperlink_10149"/>
    <hyperlink ref="D10901" r:id="rId_hyperlink_10150"/>
    <hyperlink ref="D10902" r:id="rId_hyperlink_10151"/>
    <hyperlink ref="D10903" r:id="rId_hyperlink_10152"/>
    <hyperlink ref="D10904" r:id="rId_hyperlink_10153"/>
    <hyperlink ref="D10905" r:id="rId_hyperlink_10154"/>
    <hyperlink ref="D10906" r:id="rId_hyperlink_10155"/>
    <hyperlink ref="D10907" r:id="rId_hyperlink_10156"/>
    <hyperlink ref="D10908" r:id="rId_hyperlink_10157"/>
    <hyperlink ref="D10909" r:id="rId_hyperlink_10158"/>
    <hyperlink ref="D10910" r:id="rId_hyperlink_10159"/>
    <hyperlink ref="D10911" r:id="rId_hyperlink_10160"/>
    <hyperlink ref="D10912" r:id="rId_hyperlink_10161"/>
    <hyperlink ref="D10914" r:id="rId_hyperlink_10162"/>
    <hyperlink ref="D10915" r:id="rId_hyperlink_10163"/>
    <hyperlink ref="D10916" r:id="rId_hyperlink_10164"/>
    <hyperlink ref="D10917" r:id="rId_hyperlink_10165"/>
    <hyperlink ref="D10918" r:id="rId_hyperlink_10166"/>
    <hyperlink ref="D10919" r:id="rId_hyperlink_10167"/>
    <hyperlink ref="D10920" r:id="rId_hyperlink_10168"/>
    <hyperlink ref="D10921" r:id="rId_hyperlink_10169"/>
    <hyperlink ref="D10922" r:id="rId_hyperlink_10170"/>
    <hyperlink ref="D10923" r:id="rId_hyperlink_10171"/>
    <hyperlink ref="D10925" r:id="rId_hyperlink_10172"/>
    <hyperlink ref="D10926" r:id="rId_hyperlink_10173"/>
    <hyperlink ref="D10927" r:id="rId_hyperlink_10174"/>
    <hyperlink ref="D10928" r:id="rId_hyperlink_10175"/>
    <hyperlink ref="D10929" r:id="rId_hyperlink_10176"/>
    <hyperlink ref="D10930" r:id="rId_hyperlink_10177"/>
    <hyperlink ref="D10931" r:id="rId_hyperlink_10178"/>
    <hyperlink ref="D10932" r:id="rId_hyperlink_10179"/>
    <hyperlink ref="D10933" r:id="rId_hyperlink_10180"/>
    <hyperlink ref="D10934" r:id="rId_hyperlink_10181"/>
    <hyperlink ref="D10935" r:id="rId_hyperlink_10182"/>
    <hyperlink ref="D10936" r:id="rId_hyperlink_10183"/>
    <hyperlink ref="D10937" r:id="rId_hyperlink_10184"/>
    <hyperlink ref="D10938" r:id="rId_hyperlink_10185"/>
    <hyperlink ref="D10939" r:id="rId_hyperlink_10186"/>
    <hyperlink ref="D10940" r:id="rId_hyperlink_10187"/>
    <hyperlink ref="D10941" r:id="rId_hyperlink_10188"/>
    <hyperlink ref="D10942" r:id="rId_hyperlink_10189"/>
    <hyperlink ref="D10943" r:id="rId_hyperlink_10190"/>
    <hyperlink ref="D10944" r:id="rId_hyperlink_10191"/>
    <hyperlink ref="D10945" r:id="rId_hyperlink_10192"/>
    <hyperlink ref="D10946" r:id="rId_hyperlink_10193"/>
    <hyperlink ref="D10947" r:id="rId_hyperlink_10194"/>
    <hyperlink ref="D10948" r:id="rId_hyperlink_10195"/>
    <hyperlink ref="D10950" r:id="rId_hyperlink_10196"/>
    <hyperlink ref="D10951" r:id="rId_hyperlink_10197"/>
    <hyperlink ref="D10952" r:id="rId_hyperlink_10198"/>
    <hyperlink ref="D10953" r:id="rId_hyperlink_10199"/>
    <hyperlink ref="D10954" r:id="rId_hyperlink_10200"/>
    <hyperlink ref="D10956" r:id="rId_hyperlink_10201"/>
    <hyperlink ref="D10957" r:id="rId_hyperlink_10202"/>
    <hyperlink ref="D10960" r:id="rId_hyperlink_10203"/>
    <hyperlink ref="D10961" r:id="rId_hyperlink_10204"/>
    <hyperlink ref="D10962" r:id="rId_hyperlink_10205"/>
    <hyperlink ref="D10963" r:id="rId_hyperlink_10206"/>
    <hyperlink ref="D10964" r:id="rId_hyperlink_10207"/>
    <hyperlink ref="D10965" r:id="rId_hyperlink_10208"/>
    <hyperlink ref="D10966" r:id="rId_hyperlink_10209"/>
    <hyperlink ref="D10967" r:id="rId_hyperlink_10210"/>
    <hyperlink ref="D10968" r:id="rId_hyperlink_10211"/>
    <hyperlink ref="D10969" r:id="rId_hyperlink_10212"/>
    <hyperlink ref="D10970" r:id="rId_hyperlink_10213"/>
    <hyperlink ref="D10971" r:id="rId_hyperlink_10214"/>
    <hyperlink ref="D10972" r:id="rId_hyperlink_10215"/>
    <hyperlink ref="D10973" r:id="rId_hyperlink_10216"/>
    <hyperlink ref="D10974" r:id="rId_hyperlink_10217"/>
    <hyperlink ref="D10975" r:id="rId_hyperlink_10218"/>
    <hyperlink ref="D10976" r:id="rId_hyperlink_10219"/>
    <hyperlink ref="D10977" r:id="rId_hyperlink_10220"/>
    <hyperlink ref="D10978" r:id="rId_hyperlink_10221"/>
    <hyperlink ref="D10979" r:id="rId_hyperlink_10222"/>
    <hyperlink ref="D10980" r:id="rId_hyperlink_10223"/>
    <hyperlink ref="D10981" r:id="rId_hyperlink_10224"/>
    <hyperlink ref="D10982" r:id="rId_hyperlink_10225"/>
    <hyperlink ref="D10983" r:id="rId_hyperlink_10226"/>
    <hyperlink ref="D10984" r:id="rId_hyperlink_10227"/>
    <hyperlink ref="D10985" r:id="rId_hyperlink_10228"/>
    <hyperlink ref="D10986" r:id="rId_hyperlink_10229"/>
    <hyperlink ref="D10987" r:id="rId_hyperlink_10230"/>
    <hyperlink ref="D10988" r:id="rId_hyperlink_10231"/>
    <hyperlink ref="D10989" r:id="rId_hyperlink_10232"/>
    <hyperlink ref="D10990" r:id="rId_hyperlink_10233"/>
    <hyperlink ref="D10991" r:id="rId_hyperlink_10234"/>
    <hyperlink ref="D10992" r:id="rId_hyperlink_10235"/>
    <hyperlink ref="D10993" r:id="rId_hyperlink_10236"/>
    <hyperlink ref="D10994" r:id="rId_hyperlink_10237"/>
    <hyperlink ref="D10995" r:id="rId_hyperlink_10238"/>
    <hyperlink ref="D10996" r:id="rId_hyperlink_10239"/>
    <hyperlink ref="D10997" r:id="rId_hyperlink_10240"/>
    <hyperlink ref="D10998" r:id="rId_hyperlink_10241"/>
    <hyperlink ref="D10999" r:id="rId_hyperlink_10242"/>
    <hyperlink ref="D11000" r:id="rId_hyperlink_10243"/>
    <hyperlink ref="D11001" r:id="rId_hyperlink_10244"/>
    <hyperlink ref="D11002" r:id="rId_hyperlink_10245"/>
    <hyperlink ref="D11003" r:id="rId_hyperlink_10246"/>
    <hyperlink ref="D11004" r:id="rId_hyperlink_10247"/>
    <hyperlink ref="D11005" r:id="rId_hyperlink_10248"/>
    <hyperlink ref="D11006" r:id="rId_hyperlink_10249"/>
    <hyperlink ref="D11007" r:id="rId_hyperlink_10250"/>
    <hyperlink ref="D11008" r:id="rId_hyperlink_10251"/>
    <hyperlink ref="D11009" r:id="rId_hyperlink_10252"/>
    <hyperlink ref="D11010" r:id="rId_hyperlink_10253"/>
    <hyperlink ref="D11011" r:id="rId_hyperlink_10254"/>
    <hyperlink ref="D11012" r:id="rId_hyperlink_10255"/>
    <hyperlink ref="D11013" r:id="rId_hyperlink_10256"/>
    <hyperlink ref="D11014" r:id="rId_hyperlink_10257"/>
    <hyperlink ref="D11015" r:id="rId_hyperlink_10258"/>
    <hyperlink ref="D11016" r:id="rId_hyperlink_10259"/>
    <hyperlink ref="D11017" r:id="rId_hyperlink_10260"/>
    <hyperlink ref="D11018" r:id="rId_hyperlink_10261"/>
    <hyperlink ref="D11019" r:id="rId_hyperlink_10262"/>
    <hyperlink ref="D11020" r:id="rId_hyperlink_10263"/>
    <hyperlink ref="D11021" r:id="rId_hyperlink_10264"/>
    <hyperlink ref="D11022" r:id="rId_hyperlink_10265"/>
    <hyperlink ref="D11023" r:id="rId_hyperlink_10266"/>
    <hyperlink ref="D11024" r:id="rId_hyperlink_10267"/>
    <hyperlink ref="D11025" r:id="rId_hyperlink_10268"/>
    <hyperlink ref="D11026" r:id="rId_hyperlink_10269"/>
    <hyperlink ref="D11027" r:id="rId_hyperlink_10270"/>
    <hyperlink ref="D11028" r:id="rId_hyperlink_10271"/>
    <hyperlink ref="D11029" r:id="rId_hyperlink_10272"/>
    <hyperlink ref="D11030" r:id="rId_hyperlink_10273"/>
    <hyperlink ref="D11031" r:id="rId_hyperlink_10274"/>
    <hyperlink ref="D11032" r:id="rId_hyperlink_10275"/>
    <hyperlink ref="D11033" r:id="rId_hyperlink_10276"/>
    <hyperlink ref="D11034" r:id="rId_hyperlink_10277"/>
    <hyperlink ref="D11035" r:id="rId_hyperlink_10278"/>
    <hyperlink ref="D11036" r:id="rId_hyperlink_10279"/>
    <hyperlink ref="D11037" r:id="rId_hyperlink_10280"/>
    <hyperlink ref="D11038" r:id="rId_hyperlink_10281"/>
    <hyperlink ref="D11039" r:id="rId_hyperlink_10282"/>
    <hyperlink ref="D11040" r:id="rId_hyperlink_10283"/>
    <hyperlink ref="D11041" r:id="rId_hyperlink_10284"/>
    <hyperlink ref="D11042" r:id="rId_hyperlink_10285"/>
    <hyperlink ref="D11043" r:id="rId_hyperlink_10286"/>
    <hyperlink ref="D11044" r:id="rId_hyperlink_10287"/>
    <hyperlink ref="D11045" r:id="rId_hyperlink_10288"/>
    <hyperlink ref="D11046" r:id="rId_hyperlink_10289"/>
    <hyperlink ref="D11047" r:id="rId_hyperlink_10290"/>
    <hyperlink ref="D11048" r:id="rId_hyperlink_10291"/>
    <hyperlink ref="D11049" r:id="rId_hyperlink_10292"/>
    <hyperlink ref="D11050" r:id="rId_hyperlink_10293"/>
    <hyperlink ref="D11051" r:id="rId_hyperlink_10294"/>
    <hyperlink ref="D11052" r:id="rId_hyperlink_10295"/>
    <hyperlink ref="D11053" r:id="rId_hyperlink_10296"/>
    <hyperlink ref="D11054" r:id="rId_hyperlink_10297"/>
    <hyperlink ref="D11055" r:id="rId_hyperlink_10298"/>
    <hyperlink ref="D11056" r:id="rId_hyperlink_10299"/>
    <hyperlink ref="D11057" r:id="rId_hyperlink_10300"/>
    <hyperlink ref="D11058" r:id="rId_hyperlink_10301"/>
    <hyperlink ref="D11059" r:id="rId_hyperlink_10302"/>
    <hyperlink ref="D11060" r:id="rId_hyperlink_10303"/>
    <hyperlink ref="D11061" r:id="rId_hyperlink_10304"/>
    <hyperlink ref="D11063" r:id="rId_hyperlink_10305"/>
    <hyperlink ref="D11064" r:id="rId_hyperlink_10306"/>
    <hyperlink ref="D11065" r:id="rId_hyperlink_10307"/>
    <hyperlink ref="D11066" r:id="rId_hyperlink_10308"/>
    <hyperlink ref="D11067" r:id="rId_hyperlink_10309"/>
    <hyperlink ref="D11068" r:id="rId_hyperlink_10310"/>
    <hyperlink ref="D11069" r:id="rId_hyperlink_10311"/>
    <hyperlink ref="D11070" r:id="rId_hyperlink_10312"/>
    <hyperlink ref="D11071" r:id="rId_hyperlink_10313"/>
    <hyperlink ref="D11072" r:id="rId_hyperlink_10314"/>
    <hyperlink ref="D11073" r:id="rId_hyperlink_10315"/>
    <hyperlink ref="D11074" r:id="rId_hyperlink_10316"/>
    <hyperlink ref="D11075" r:id="rId_hyperlink_10317"/>
    <hyperlink ref="D11076" r:id="rId_hyperlink_10318"/>
    <hyperlink ref="D11077" r:id="rId_hyperlink_10319"/>
    <hyperlink ref="D11078" r:id="rId_hyperlink_10320"/>
    <hyperlink ref="D11080" r:id="rId_hyperlink_10321"/>
    <hyperlink ref="D11081" r:id="rId_hyperlink_10322"/>
    <hyperlink ref="D11082" r:id="rId_hyperlink_10323"/>
    <hyperlink ref="D11083" r:id="rId_hyperlink_10324"/>
    <hyperlink ref="D11084" r:id="rId_hyperlink_10325"/>
    <hyperlink ref="D11085" r:id="rId_hyperlink_10326"/>
    <hyperlink ref="D11086" r:id="rId_hyperlink_10327"/>
    <hyperlink ref="D11088" r:id="rId_hyperlink_10328"/>
    <hyperlink ref="D11089" r:id="rId_hyperlink_10329"/>
    <hyperlink ref="D11090" r:id="rId_hyperlink_10330"/>
    <hyperlink ref="D11091" r:id="rId_hyperlink_10331"/>
    <hyperlink ref="D11092" r:id="rId_hyperlink_10332"/>
    <hyperlink ref="D11093" r:id="rId_hyperlink_10333"/>
    <hyperlink ref="D11094" r:id="rId_hyperlink_10334"/>
    <hyperlink ref="D11095" r:id="rId_hyperlink_10335"/>
    <hyperlink ref="D11096" r:id="rId_hyperlink_10336"/>
    <hyperlink ref="D11097" r:id="rId_hyperlink_10337"/>
    <hyperlink ref="D11098" r:id="rId_hyperlink_10338"/>
    <hyperlink ref="D11099" r:id="rId_hyperlink_10339"/>
    <hyperlink ref="D11101" r:id="rId_hyperlink_10340"/>
    <hyperlink ref="D11102" r:id="rId_hyperlink_10341"/>
    <hyperlink ref="D11103" r:id="rId_hyperlink_10342"/>
    <hyperlink ref="D11104" r:id="rId_hyperlink_10343"/>
    <hyperlink ref="D11105" r:id="rId_hyperlink_10344"/>
    <hyperlink ref="D11106" r:id="rId_hyperlink_10345"/>
    <hyperlink ref="D11107" r:id="rId_hyperlink_10346"/>
    <hyperlink ref="D11108" r:id="rId_hyperlink_10347"/>
    <hyperlink ref="D11110" r:id="rId_hyperlink_10348"/>
    <hyperlink ref="D11113" r:id="rId_hyperlink_10349"/>
    <hyperlink ref="D11114" r:id="rId_hyperlink_10350"/>
    <hyperlink ref="D11115" r:id="rId_hyperlink_10351"/>
    <hyperlink ref="D11116" r:id="rId_hyperlink_10352"/>
    <hyperlink ref="D11117" r:id="rId_hyperlink_10353"/>
    <hyperlink ref="D11118" r:id="rId_hyperlink_10354"/>
    <hyperlink ref="D11119" r:id="rId_hyperlink_10355"/>
    <hyperlink ref="D11120" r:id="rId_hyperlink_10356"/>
    <hyperlink ref="D11121" r:id="rId_hyperlink_10357"/>
    <hyperlink ref="D11124" r:id="rId_hyperlink_10358"/>
    <hyperlink ref="D11125" r:id="rId_hyperlink_10359"/>
    <hyperlink ref="D11126" r:id="rId_hyperlink_10360"/>
    <hyperlink ref="D11127" r:id="rId_hyperlink_10361"/>
    <hyperlink ref="D11128" r:id="rId_hyperlink_10362"/>
    <hyperlink ref="D11129" r:id="rId_hyperlink_10363"/>
    <hyperlink ref="D11130" r:id="rId_hyperlink_10364"/>
    <hyperlink ref="D11131" r:id="rId_hyperlink_10365"/>
    <hyperlink ref="D11132" r:id="rId_hyperlink_10366"/>
    <hyperlink ref="D11133" r:id="rId_hyperlink_10367"/>
    <hyperlink ref="D11134" r:id="rId_hyperlink_10368"/>
    <hyperlink ref="D11135" r:id="rId_hyperlink_10369"/>
    <hyperlink ref="D11136" r:id="rId_hyperlink_10370"/>
    <hyperlink ref="D11137" r:id="rId_hyperlink_10371"/>
    <hyperlink ref="D11139" r:id="rId_hyperlink_10372"/>
    <hyperlink ref="D11140" r:id="rId_hyperlink_10373"/>
    <hyperlink ref="D11141" r:id="rId_hyperlink_10374"/>
    <hyperlink ref="D11142" r:id="rId_hyperlink_10375"/>
    <hyperlink ref="D11143" r:id="rId_hyperlink_10376"/>
    <hyperlink ref="D11144" r:id="rId_hyperlink_10377"/>
    <hyperlink ref="D11145" r:id="rId_hyperlink_10378"/>
    <hyperlink ref="D11146" r:id="rId_hyperlink_10379"/>
    <hyperlink ref="D11147" r:id="rId_hyperlink_10380"/>
    <hyperlink ref="D11148" r:id="rId_hyperlink_10381"/>
    <hyperlink ref="D11149" r:id="rId_hyperlink_10382"/>
    <hyperlink ref="D11150" r:id="rId_hyperlink_10383"/>
    <hyperlink ref="D11151" r:id="rId_hyperlink_10384"/>
    <hyperlink ref="D11152" r:id="rId_hyperlink_10385"/>
    <hyperlink ref="D11153" r:id="rId_hyperlink_10386"/>
    <hyperlink ref="D11154" r:id="rId_hyperlink_10387"/>
    <hyperlink ref="D11155" r:id="rId_hyperlink_10388"/>
    <hyperlink ref="D11156" r:id="rId_hyperlink_10389"/>
    <hyperlink ref="D11157" r:id="rId_hyperlink_10390"/>
    <hyperlink ref="D11158" r:id="rId_hyperlink_10391"/>
    <hyperlink ref="D11159" r:id="rId_hyperlink_10392"/>
    <hyperlink ref="D11160" r:id="rId_hyperlink_10393"/>
    <hyperlink ref="D11161" r:id="rId_hyperlink_10394"/>
    <hyperlink ref="D11162" r:id="rId_hyperlink_10395"/>
    <hyperlink ref="D11163" r:id="rId_hyperlink_10396"/>
    <hyperlink ref="D11164" r:id="rId_hyperlink_10397"/>
    <hyperlink ref="D11165" r:id="rId_hyperlink_10398"/>
    <hyperlink ref="D11166" r:id="rId_hyperlink_10399"/>
    <hyperlink ref="D11167" r:id="rId_hyperlink_10400"/>
    <hyperlink ref="D11168" r:id="rId_hyperlink_10401"/>
    <hyperlink ref="D11169" r:id="rId_hyperlink_10402"/>
    <hyperlink ref="D11170" r:id="rId_hyperlink_10403"/>
    <hyperlink ref="D11171" r:id="rId_hyperlink_10404"/>
    <hyperlink ref="D11172" r:id="rId_hyperlink_10405"/>
    <hyperlink ref="D11173" r:id="rId_hyperlink_10406"/>
    <hyperlink ref="D11174" r:id="rId_hyperlink_10407"/>
    <hyperlink ref="D11175" r:id="rId_hyperlink_10408"/>
    <hyperlink ref="D11176" r:id="rId_hyperlink_10409"/>
    <hyperlink ref="D11177" r:id="rId_hyperlink_10410"/>
    <hyperlink ref="D11178" r:id="rId_hyperlink_10411"/>
    <hyperlink ref="D11179" r:id="rId_hyperlink_10412"/>
    <hyperlink ref="D11180" r:id="rId_hyperlink_10413"/>
    <hyperlink ref="D11181" r:id="rId_hyperlink_10414"/>
    <hyperlink ref="D11182" r:id="rId_hyperlink_10415"/>
    <hyperlink ref="D11183" r:id="rId_hyperlink_10416"/>
    <hyperlink ref="D11184" r:id="rId_hyperlink_10417"/>
    <hyperlink ref="D11186" r:id="rId_hyperlink_10418"/>
    <hyperlink ref="D11187" r:id="rId_hyperlink_10419"/>
    <hyperlink ref="D11188" r:id="rId_hyperlink_10420"/>
    <hyperlink ref="D11189" r:id="rId_hyperlink_10421"/>
    <hyperlink ref="D11190" r:id="rId_hyperlink_10422"/>
    <hyperlink ref="D11191" r:id="rId_hyperlink_10423"/>
    <hyperlink ref="D11192" r:id="rId_hyperlink_10424"/>
    <hyperlink ref="D11193" r:id="rId_hyperlink_10425"/>
    <hyperlink ref="D11194" r:id="rId_hyperlink_10426"/>
    <hyperlink ref="D11195" r:id="rId_hyperlink_10427"/>
    <hyperlink ref="D11196" r:id="rId_hyperlink_10428"/>
    <hyperlink ref="D11197" r:id="rId_hyperlink_10429"/>
    <hyperlink ref="D11198" r:id="rId_hyperlink_10430"/>
    <hyperlink ref="D11199" r:id="rId_hyperlink_10431"/>
    <hyperlink ref="D11200" r:id="rId_hyperlink_10432"/>
    <hyperlink ref="D11201" r:id="rId_hyperlink_10433"/>
    <hyperlink ref="D11202" r:id="rId_hyperlink_10434"/>
    <hyperlink ref="D11203" r:id="rId_hyperlink_10435"/>
    <hyperlink ref="D11204" r:id="rId_hyperlink_10436"/>
    <hyperlink ref="D11205" r:id="rId_hyperlink_10437"/>
    <hyperlink ref="D11206" r:id="rId_hyperlink_10438"/>
    <hyperlink ref="D11207" r:id="rId_hyperlink_10439"/>
    <hyperlink ref="D11208" r:id="rId_hyperlink_10440"/>
    <hyperlink ref="D11209" r:id="rId_hyperlink_10441"/>
    <hyperlink ref="D11210" r:id="rId_hyperlink_10442"/>
    <hyperlink ref="D11211" r:id="rId_hyperlink_10443"/>
    <hyperlink ref="D11212" r:id="rId_hyperlink_10444"/>
    <hyperlink ref="D11213" r:id="rId_hyperlink_10445"/>
    <hyperlink ref="D11214" r:id="rId_hyperlink_10446"/>
    <hyperlink ref="D11215" r:id="rId_hyperlink_10447"/>
    <hyperlink ref="D11216" r:id="rId_hyperlink_10448"/>
    <hyperlink ref="D11217" r:id="rId_hyperlink_10449"/>
    <hyperlink ref="D11218" r:id="rId_hyperlink_10450"/>
    <hyperlink ref="D11219" r:id="rId_hyperlink_10451"/>
    <hyperlink ref="D11220" r:id="rId_hyperlink_10452"/>
    <hyperlink ref="D11221" r:id="rId_hyperlink_10453"/>
    <hyperlink ref="D11222" r:id="rId_hyperlink_10454"/>
    <hyperlink ref="D11223" r:id="rId_hyperlink_10455"/>
    <hyperlink ref="D11224" r:id="rId_hyperlink_10456"/>
    <hyperlink ref="D11225" r:id="rId_hyperlink_10457"/>
    <hyperlink ref="D11226" r:id="rId_hyperlink_10458"/>
    <hyperlink ref="D11227" r:id="rId_hyperlink_10459"/>
    <hyperlink ref="D11229" r:id="rId_hyperlink_10460"/>
    <hyperlink ref="D11230" r:id="rId_hyperlink_10461"/>
    <hyperlink ref="D11231" r:id="rId_hyperlink_10462"/>
    <hyperlink ref="D11232" r:id="rId_hyperlink_10463"/>
    <hyperlink ref="D11233" r:id="rId_hyperlink_10464"/>
    <hyperlink ref="D11234" r:id="rId_hyperlink_10465"/>
    <hyperlink ref="D11235" r:id="rId_hyperlink_10466"/>
    <hyperlink ref="D11236" r:id="rId_hyperlink_10467"/>
    <hyperlink ref="D11237" r:id="rId_hyperlink_10468"/>
    <hyperlink ref="D11238" r:id="rId_hyperlink_10469"/>
    <hyperlink ref="D11239" r:id="rId_hyperlink_10470"/>
    <hyperlink ref="D11240" r:id="rId_hyperlink_10471"/>
    <hyperlink ref="D11241" r:id="rId_hyperlink_10472"/>
    <hyperlink ref="D11242" r:id="rId_hyperlink_10473"/>
    <hyperlink ref="D11243" r:id="rId_hyperlink_10474"/>
    <hyperlink ref="D11244" r:id="rId_hyperlink_10475"/>
    <hyperlink ref="D11245" r:id="rId_hyperlink_10476"/>
    <hyperlink ref="D11246" r:id="rId_hyperlink_10477"/>
    <hyperlink ref="D11247" r:id="rId_hyperlink_10478"/>
    <hyperlink ref="D11248" r:id="rId_hyperlink_10479"/>
    <hyperlink ref="D11249" r:id="rId_hyperlink_10480"/>
    <hyperlink ref="D11250" r:id="rId_hyperlink_10481"/>
    <hyperlink ref="D11251" r:id="rId_hyperlink_10482"/>
    <hyperlink ref="D11252" r:id="rId_hyperlink_10483"/>
    <hyperlink ref="D11253" r:id="rId_hyperlink_10484"/>
    <hyperlink ref="D11254" r:id="rId_hyperlink_10485"/>
    <hyperlink ref="D11255" r:id="rId_hyperlink_10486"/>
    <hyperlink ref="D11256" r:id="rId_hyperlink_10487"/>
    <hyperlink ref="D11257" r:id="rId_hyperlink_10488"/>
    <hyperlink ref="D11258" r:id="rId_hyperlink_10489"/>
    <hyperlink ref="D11259" r:id="rId_hyperlink_10490"/>
    <hyperlink ref="D11260" r:id="rId_hyperlink_10491"/>
    <hyperlink ref="D11261" r:id="rId_hyperlink_10492"/>
    <hyperlink ref="D11262" r:id="rId_hyperlink_10493"/>
    <hyperlink ref="D11263" r:id="rId_hyperlink_10494"/>
    <hyperlink ref="D11264" r:id="rId_hyperlink_10495"/>
    <hyperlink ref="D11265" r:id="rId_hyperlink_10496"/>
    <hyperlink ref="D11266" r:id="rId_hyperlink_10497"/>
    <hyperlink ref="D11267" r:id="rId_hyperlink_10498"/>
    <hyperlink ref="D11268" r:id="rId_hyperlink_10499"/>
    <hyperlink ref="D11269" r:id="rId_hyperlink_10500"/>
    <hyperlink ref="D11270" r:id="rId_hyperlink_10501"/>
    <hyperlink ref="D11272" r:id="rId_hyperlink_10502"/>
    <hyperlink ref="D11273" r:id="rId_hyperlink_10503"/>
    <hyperlink ref="D11274" r:id="rId_hyperlink_10504"/>
    <hyperlink ref="D11275" r:id="rId_hyperlink_10505"/>
    <hyperlink ref="D11276" r:id="rId_hyperlink_10506"/>
    <hyperlink ref="D11277" r:id="rId_hyperlink_10507"/>
    <hyperlink ref="D11278" r:id="rId_hyperlink_10508"/>
    <hyperlink ref="D11279" r:id="rId_hyperlink_10509"/>
    <hyperlink ref="D11280" r:id="rId_hyperlink_10510"/>
    <hyperlink ref="D11282" r:id="rId_hyperlink_10511"/>
    <hyperlink ref="D11283" r:id="rId_hyperlink_10512"/>
    <hyperlink ref="D11284" r:id="rId_hyperlink_10513"/>
    <hyperlink ref="D11285" r:id="rId_hyperlink_10514"/>
    <hyperlink ref="D11286" r:id="rId_hyperlink_10515"/>
    <hyperlink ref="D11287" r:id="rId_hyperlink_10516"/>
    <hyperlink ref="D11288" r:id="rId_hyperlink_10517"/>
    <hyperlink ref="D11289" r:id="rId_hyperlink_10518"/>
    <hyperlink ref="D11290" r:id="rId_hyperlink_10519"/>
    <hyperlink ref="D11291" r:id="rId_hyperlink_10520"/>
    <hyperlink ref="D11292" r:id="rId_hyperlink_10521"/>
    <hyperlink ref="D11293" r:id="rId_hyperlink_10522"/>
    <hyperlink ref="D11294" r:id="rId_hyperlink_10523"/>
    <hyperlink ref="D11295" r:id="rId_hyperlink_10524"/>
    <hyperlink ref="D11296" r:id="rId_hyperlink_10525"/>
    <hyperlink ref="D11297" r:id="rId_hyperlink_10526"/>
    <hyperlink ref="D11300" r:id="rId_hyperlink_10527"/>
    <hyperlink ref="D11301" r:id="rId_hyperlink_10528"/>
    <hyperlink ref="D11303" r:id="rId_hyperlink_10529"/>
    <hyperlink ref="D11304" r:id="rId_hyperlink_10530"/>
    <hyperlink ref="D11305" r:id="rId_hyperlink_10531"/>
    <hyperlink ref="D11306" r:id="rId_hyperlink_10532"/>
    <hyperlink ref="D11307" r:id="rId_hyperlink_10533"/>
    <hyperlink ref="D11309" r:id="rId_hyperlink_10534"/>
    <hyperlink ref="D11310" r:id="rId_hyperlink_10535"/>
    <hyperlink ref="D11311" r:id="rId_hyperlink_10536"/>
    <hyperlink ref="D11312" r:id="rId_hyperlink_10537"/>
    <hyperlink ref="D11315" r:id="rId_hyperlink_10538"/>
    <hyperlink ref="D11316" r:id="rId_hyperlink_10539"/>
    <hyperlink ref="D11317" r:id="rId_hyperlink_10540"/>
    <hyperlink ref="D11318" r:id="rId_hyperlink_10541"/>
    <hyperlink ref="D11319" r:id="rId_hyperlink_10542"/>
    <hyperlink ref="D11320" r:id="rId_hyperlink_10543"/>
    <hyperlink ref="D11321" r:id="rId_hyperlink_10544"/>
    <hyperlink ref="D11322" r:id="rId_hyperlink_10545"/>
    <hyperlink ref="D11323" r:id="rId_hyperlink_10546"/>
    <hyperlink ref="D11324" r:id="rId_hyperlink_10547"/>
    <hyperlink ref="D11325" r:id="rId_hyperlink_10548"/>
    <hyperlink ref="D11326" r:id="rId_hyperlink_10549"/>
    <hyperlink ref="D11327" r:id="rId_hyperlink_10550"/>
    <hyperlink ref="D11328" r:id="rId_hyperlink_10551"/>
    <hyperlink ref="D11329" r:id="rId_hyperlink_10552"/>
    <hyperlink ref="D11330" r:id="rId_hyperlink_10553"/>
    <hyperlink ref="D11331" r:id="rId_hyperlink_10554"/>
    <hyperlink ref="D11332" r:id="rId_hyperlink_10555"/>
    <hyperlink ref="D11333" r:id="rId_hyperlink_10556"/>
    <hyperlink ref="D11334" r:id="rId_hyperlink_10557"/>
    <hyperlink ref="D11335" r:id="rId_hyperlink_10558"/>
    <hyperlink ref="D11336" r:id="rId_hyperlink_10559"/>
    <hyperlink ref="D11337" r:id="rId_hyperlink_10560"/>
    <hyperlink ref="D11338" r:id="rId_hyperlink_10561"/>
    <hyperlink ref="D11339" r:id="rId_hyperlink_10562"/>
    <hyperlink ref="D11340" r:id="rId_hyperlink_10563"/>
    <hyperlink ref="D11341" r:id="rId_hyperlink_10564"/>
    <hyperlink ref="D11342" r:id="rId_hyperlink_10565"/>
    <hyperlink ref="D11343" r:id="rId_hyperlink_10566"/>
    <hyperlink ref="D11344" r:id="rId_hyperlink_10567"/>
    <hyperlink ref="D11345" r:id="rId_hyperlink_10568"/>
    <hyperlink ref="D11346" r:id="rId_hyperlink_10569"/>
    <hyperlink ref="D11347" r:id="rId_hyperlink_10570"/>
    <hyperlink ref="D11348" r:id="rId_hyperlink_10571"/>
    <hyperlink ref="D11349" r:id="rId_hyperlink_10572"/>
    <hyperlink ref="D11350" r:id="rId_hyperlink_10573"/>
    <hyperlink ref="D11351" r:id="rId_hyperlink_10574"/>
    <hyperlink ref="D11352" r:id="rId_hyperlink_10575"/>
    <hyperlink ref="D11353" r:id="rId_hyperlink_10576"/>
    <hyperlink ref="D11354" r:id="rId_hyperlink_10577"/>
    <hyperlink ref="D11355" r:id="rId_hyperlink_10578"/>
    <hyperlink ref="D11356" r:id="rId_hyperlink_10579"/>
    <hyperlink ref="D11357" r:id="rId_hyperlink_10580"/>
    <hyperlink ref="D11358" r:id="rId_hyperlink_10581"/>
    <hyperlink ref="D11359" r:id="rId_hyperlink_10582"/>
    <hyperlink ref="D11360" r:id="rId_hyperlink_10583"/>
    <hyperlink ref="D11361" r:id="rId_hyperlink_10584"/>
    <hyperlink ref="D11362" r:id="rId_hyperlink_10585"/>
    <hyperlink ref="D11363" r:id="rId_hyperlink_10586"/>
    <hyperlink ref="D11364" r:id="rId_hyperlink_10587"/>
    <hyperlink ref="D11365" r:id="rId_hyperlink_10588"/>
    <hyperlink ref="D11366" r:id="rId_hyperlink_10589"/>
    <hyperlink ref="D11367" r:id="rId_hyperlink_10590"/>
    <hyperlink ref="D11368" r:id="rId_hyperlink_10591"/>
    <hyperlink ref="D11369" r:id="rId_hyperlink_10592"/>
    <hyperlink ref="D11370" r:id="rId_hyperlink_10593"/>
    <hyperlink ref="D11371" r:id="rId_hyperlink_10594"/>
    <hyperlink ref="D11372" r:id="rId_hyperlink_10595"/>
    <hyperlink ref="D11373" r:id="rId_hyperlink_10596"/>
    <hyperlink ref="D11374" r:id="rId_hyperlink_10597"/>
    <hyperlink ref="D11375" r:id="rId_hyperlink_10598"/>
    <hyperlink ref="D11376" r:id="rId_hyperlink_10599"/>
    <hyperlink ref="D11377" r:id="rId_hyperlink_10600"/>
    <hyperlink ref="D11378" r:id="rId_hyperlink_10601"/>
    <hyperlink ref="D11379" r:id="rId_hyperlink_10602"/>
    <hyperlink ref="D11380" r:id="rId_hyperlink_10603"/>
    <hyperlink ref="D11381" r:id="rId_hyperlink_10604"/>
    <hyperlink ref="D11382" r:id="rId_hyperlink_10605"/>
    <hyperlink ref="D11383" r:id="rId_hyperlink_10606"/>
    <hyperlink ref="D11384" r:id="rId_hyperlink_10607"/>
    <hyperlink ref="D11386" r:id="rId_hyperlink_10608"/>
    <hyperlink ref="D11387" r:id="rId_hyperlink_10609"/>
    <hyperlink ref="D11388" r:id="rId_hyperlink_10610"/>
    <hyperlink ref="D11389" r:id="rId_hyperlink_10611"/>
    <hyperlink ref="D11390" r:id="rId_hyperlink_10612"/>
    <hyperlink ref="D11391" r:id="rId_hyperlink_10613"/>
    <hyperlink ref="D11392" r:id="rId_hyperlink_10614"/>
    <hyperlink ref="D11393" r:id="rId_hyperlink_10615"/>
    <hyperlink ref="D11394" r:id="rId_hyperlink_10616"/>
    <hyperlink ref="D11395" r:id="rId_hyperlink_10617"/>
    <hyperlink ref="D11396" r:id="rId_hyperlink_10618"/>
    <hyperlink ref="D11397" r:id="rId_hyperlink_10619"/>
    <hyperlink ref="D11398" r:id="rId_hyperlink_10620"/>
    <hyperlink ref="D11399" r:id="rId_hyperlink_10621"/>
    <hyperlink ref="D11400" r:id="rId_hyperlink_10622"/>
    <hyperlink ref="D11401" r:id="rId_hyperlink_10623"/>
    <hyperlink ref="D11402" r:id="rId_hyperlink_10624"/>
    <hyperlink ref="D11403" r:id="rId_hyperlink_10625"/>
    <hyperlink ref="D11404" r:id="rId_hyperlink_10626"/>
    <hyperlink ref="D11405" r:id="rId_hyperlink_10627"/>
    <hyperlink ref="D11406" r:id="rId_hyperlink_10628"/>
    <hyperlink ref="D11407" r:id="rId_hyperlink_10629"/>
    <hyperlink ref="D11408" r:id="rId_hyperlink_10630"/>
    <hyperlink ref="D11409" r:id="rId_hyperlink_10631"/>
    <hyperlink ref="D11410" r:id="rId_hyperlink_10632"/>
    <hyperlink ref="D11411" r:id="rId_hyperlink_10633"/>
    <hyperlink ref="D11412" r:id="rId_hyperlink_10634"/>
    <hyperlink ref="D11413" r:id="rId_hyperlink_10635"/>
    <hyperlink ref="D11414" r:id="rId_hyperlink_10636"/>
    <hyperlink ref="D11415" r:id="rId_hyperlink_10637"/>
    <hyperlink ref="D11416" r:id="rId_hyperlink_10638"/>
    <hyperlink ref="D11417" r:id="rId_hyperlink_10639"/>
    <hyperlink ref="D11418" r:id="rId_hyperlink_10640"/>
    <hyperlink ref="D11420" r:id="rId_hyperlink_10641"/>
    <hyperlink ref="D11421" r:id="rId_hyperlink_10642"/>
    <hyperlink ref="D11422" r:id="rId_hyperlink_10643"/>
    <hyperlink ref="D11423" r:id="rId_hyperlink_10644"/>
    <hyperlink ref="D11424" r:id="rId_hyperlink_10645"/>
    <hyperlink ref="D11425" r:id="rId_hyperlink_10646"/>
    <hyperlink ref="D11426" r:id="rId_hyperlink_10647"/>
    <hyperlink ref="D11427" r:id="rId_hyperlink_10648"/>
    <hyperlink ref="D11428" r:id="rId_hyperlink_10649"/>
    <hyperlink ref="D11429" r:id="rId_hyperlink_10650"/>
    <hyperlink ref="D11430" r:id="rId_hyperlink_10651"/>
    <hyperlink ref="D11431" r:id="rId_hyperlink_10652"/>
    <hyperlink ref="D11432" r:id="rId_hyperlink_10653"/>
    <hyperlink ref="D11433" r:id="rId_hyperlink_10654"/>
    <hyperlink ref="D11434" r:id="rId_hyperlink_10655"/>
    <hyperlink ref="D11436" r:id="rId_hyperlink_10656"/>
    <hyperlink ref="D11437" r:id="rId_hyperlink_10657"/>
    <hyperlink ref="D11438" r:id="rId_hyperlink_10658"/>
    <hyperlink ref="D11442" r:id="rId_hyperlink_10659"/>
    <hyperlink ref="D11443" r:id="rId_hyperlink_10660"/>
    <hyperlink ref="D11444" r:id="rId_hyperlink_10661"/>
    <hyperlink ref="D11445" r:id="rId_hyperlink_10662"/>
    <hyperlink ref="D11446" r:id="rId_hyperlink_10663"/>
    <hyperlink ref="D11447" r:id="rId_hyperlink_10664"/>
    <hyperlink ref="D11448" r:id="rId_hyperlink_10665"/>
    <hyperlink ref="D11449" r:id="rId_hyperlink_10666"/>
    <hyperlink ref="D11450" r:id="rId_hyperlink_10667"/>
    <hyperlink ref="D11451" r:id="rId_hyperlink_10668"/>
    <hyperlink ref="D11452" r:id="rId_hyperlink_10669"/>
    <hyperlink ref="D11453" r:id="rId_hyperlink_10670"/>
    <hyperlink ref="D11454" r:id="rId_hyperlink_10671"/>
    <hyperlink ref="D11455" r:id="rId_hyperlink_10672"/>
    <hyperlink ref="D11456" r:id="rId_hyperlink_10673"/>
    <hyperlink ref="D11457" r:id="rId_hyperlink_10674"/>
    <hyperlink ref="D11458" r:id="rId_hyperlink_10675"/>
    <hyperlink ref="D11459" r:id="rId_hyperlink_10676"/>
    <hyperlink ref="D11460" r:id="rId_hyperlink_10677"/>
    <hyperlink ref="D11461" r:id="rId_hyperlink_10678"/>
    <hyperlink ref="D11462" r:id="rId_hyperlink_10679"/>
    <hyperlink ref="D11463" r:id="rId_hyperlink_10680"/>
    <hyperlink ref="D11464" r:id="rId_hyperlink_10681"/>
    <hyperlink ref="D11465" r:id="rId_hyperlink_10682"/>
    <hyperlink ref="D11466" r:id="rId_hyperlink_10683"/>
    <hyperlink ref="D11467" r:id="rId_hyperlink_10684"/>
    <hyperlink ref="D11468" r:id="rId_hyperlink_10685"/>
    <hyperlink ref="D11469" r:id="rId_hyperlink_10686"/>
    <hyperlink ref="D11470" r:id="rId_hyperlink_10687"/>
    <hyperlink ref="D11471" r:id="rId_hyperlink_10688"/>
    <hyperlink ref="D11472" r:id="rId_hyperlink_10689"/>
    <hyperlink ref="D11473" r:id="rId_hyperlink_10690"/>
    <hyperlink ref="D11474" r:id="rId_hyperlink_10691"/>
    <hyperlink ref="D11476" r:id="rId_hyperlink_10692"/>
    <hyperlink ref="D11477" r:id="rId_hyperlink_10693"/>
    <hyperlink ref="D11478" r:id="rId_hyperlink_10694"/>
    <hyperlink ref="D11479" r:id="rId_hyperlink_10695"/>
    <hyperlink ref="D11480" r:id="rId_hyperlink_10696"/>
    <hyperlink ref="D11481" r:id="rId_hyperlink_10697"/>
    <hyperlink ref="D11482" r:id="rId_hyperlink_10698"/>
    <hyperlink ref="D11483" r:id="rId_hyperlink_10699"/>
    <hyperlink ref="D11484" r:id="rId_hyperlink_10700"/>
    <hyperlink ref="D11485" r:id="rId_hyperlink_10701"/>
    <hyperlink ref="D11486" r:id="rId_hyperlink_10702"/>
    <hyperlink ref="D11487" r:id="rId_hyperlink_10703"/>
    <hyperlink ref="D11488" r:id="rId_hyperlink_10704"/>
    <hyperlink ref="D11489" r:id="rId_hyperlink_10705"/>
    <hyperlink ref="D11490" r:id="rId_hyperlink_10706"/>
    <hyperlink ref="D11491" r:id="rId_hyperlink_10707"/>
    <hyperlink ref="D11492" r:id="rId_hyperlink_10708"/>
    <hyperlink ref="D11493" r:id="rId_hyperlink_10709"/>
    <hyperlink ref="D11494" r:id="rId_hyperlink_10710"/>
    <hyperlink ref="D11495" r:id="rId_hyperlink_10711"/>
    <hyperlink ref="D11496" r:id="rId_hyperlink_10712"/>
    <hyperlink ref="D11497" r:id="rId_hyperlink_10713"/>
    <hyperlink ref="D11498" r:id="rId_hyperlink_10714"/>
    <hyperlink ref="D11499" r:id="rId_hyperlink_10715"/>
    <hyperlink ref="D11500" r:id="rId_hyperlink_10716"/>
    <hyperlink ref="D11501" r:id="rId_hyperlink_10717"/>
    <hyperlink ref="D11502" r:id="rId_hyperlink_10718"/>
    <hyperlink ref="D11503" r:id="rId_hyperlink_10719"/>
    <hyperlink ref="D11505" r:id="rId_hyperlink_10720"/>
    <hyperlink ref="D11506" r:id="rId_hyperlink_10721"/>
    <hyperlink ref="D11507" r:id="rId_hyperlink_10722"/>
    <hyperlink ref="D11508" r:id="rId_hyperlink_10723"/>
    <hyperlink ref="D11509" r:id="rId_hyperlink_10724"/>
    <hyperlink ref="D11510" r:id="rId_hyperlink_10725"/>
    <hyperlink ref="D11511" r:id="rId_hyperlink_10726"/>
    <hyperlink ref="D11512" r:id="rId_hyperlink_10727"/>
    <hyperlink ref="D11513" r:id="rId_hyperlink_10728"/>
    <hyperlink ref="D11514" r:id="rId_hyperlink_10729"/>
    <hyperlink ref="D11515" r:id="rId_hyperlink_10730"/>
    <hyperlink ref="D11516" r:id="rId_hyperlink_10731"/>
    <hyperlink ref="D11517" r:id="rId_hyperlink_10732"/>
    <hyperlink ref="D11518" r:id="rId_hyperlink_10733"/>
    <hyperlink ref="D11519" r:id="rId_hyperlink_10734"/>
    <hyperlink ref="D11520" r:id="rId_hyperlink_10735"/>
    <hyperlink ref="D11521" r:id="rId_hyperlink_10736"/>
    <hyperlink ref="D11522" r:id="rId_hyperlink_10737"/>
    <hyperlink ref="D11523" r:id="rId_hyperlink_10738"/>
    <hyperlink ref="D11524" r:id="rId_hyperlink_10739"/>
    <hyperlink ref="D11525" r:id="rId_hyperlink_10740"/>
    <hyperlink ref="D11526" r:id="rId_hyperlink_10741"/>
    <hyperlink ref="D11527" r:id="rId_hyperlink_10742"/>
    <hyperlink ref="D11529" r:id="rId_hyperlink_10743"/>
    <hyperlink ref="D11530" r:id="rId_hyperlink_10744"/>
    <hyperlink ref="D11531" r:id="rId_hyperlink_10745"/>
    <hyperlink ref="D11532" r:id="rId_hyperlink_10746"/>
    <hyperlink ref="D11533" r:id="rId_hyperlink_10747"/>
    <hyperlink ref="D11536" r:id="rId_hyperlink_10748"/>
    <hyperlink ref="D11537" r:id="rId_hyperlink_10749"/>
    <hyperlink ref="D11538" r:id="rId_hyperlink_10750"/>
    <hyperlink ref="D11539" r:id="rId_hyperlink_10751"/>
    <hyperlink ref="D11540" r:id="rId_hyperlink_10752"/>
    <hyperlink ref="D11541" r:id="rId_hyperlink_10753"/>
    <hyperlink ref="D11542" r:id="rId_hyperlink_10754"/>
    <hyperlink ref="D11543" r:id="rId_hyperlink_10755"/>
    <hyperlink ref="D11544" r:id="rId_hyperlink_10756"/>
    <hyperlink ref="D11545" r:id="rId_hyperlink_10757"/>
    <hyperlink ref="D11546" r:id="rId_hyperlink_10758"/>
    <hyperlink ref="D11547" r:id="rId_hyperlink_10759"/>
    <hyperlink ref="D11548" r:id="rId_hyperlink_10760"/>
    <hyperlink ref="D11549" r:id="rId_hyperlink_10761"/>
    <hyperlink ref="D11550" r:id="rId_hyperlink_10762"/>
    <hyperlink ref="D11551" r:id="rId_hyperlink_10763"/>
    <hyperlink ref="D11552" r:id="rId_hyperlink_10764"/>
    <hyperlink ref="D11553" r:id="rId_hyperlink_10765"/>
    <hyperlink ref="D11554" r:id="rId_hyperlink_10766"/>
    <hyperlink ref="D11555" r:id="rId_hyperlink_10767"/>
    <hyperlink ref="D11556" r:id="rId_hyperlink_10768"/>
    <hyperlink ref="D11557" r:id="rId_hyperlink_10769"/>
    <hyperlink ref="D11558" r:id="rId_hyperlink_10770"/>
    <hyperlink ref="D11559" r:id="rId_hyperlink_10771"/>
    <hyperlink ref="D11560" r:id="rId_hyperlink_10772"/>
    <hyperlink ref="D11561" r:id="rId_hyperlink_10773"/>
    <hyperlink ref="D11562" r:id="rId_hyperlink_10774"/>
    <hyperlink ref="D11563" r:id="rId_hyperlink_10775"/>
    <hyperlink ref="D11564" r:id="rId_hyperlink_10776"/>
    <hyperlink ref="D11565" r:id="rId_hyperlink_10777"/>
    <hyperlink ref="D11566" r:id="rId_hyperlink_10778"/>
    <hyperlink ref="D11567" r:id="rId_hyperlink_10779"/>
    <hyperlink ref="D11568" r:id="rId_hyperlink_10780"/>
    <hyperlink ref="D11569" r:id="rId_hyperlink_10781"/>
    <hyperlink ref="D11570" r:id="rId_hyperlink_10782"/>
    <hyperlink ref="D11571" r:id="rId_hyperlink_10783"/>
    <hyperlink ref="D11572" r:id="rId_hyperlink_10784"/>
    <hyperlink ref="D11573" r:id="rId_hyperlink_10785"/>
    <hyperlink ref="D11574" r:id="rId_hyperlink_10786"/>
    <hyperlink ref="D11575" r:id="rId_hyperlink_10787"/>
    <hyperlink ref="D11576" r:id="rId_hyperlink_10788"/>
    <hyperlink ref="D11577" r:id="rId_hyperlink_10789"/>
    <hyperlink ref="D11578" r:id="rId_hyperlink_10790"/>
    <hyperlink ref="D11579" r:id="rId_hyperlink_10791"/>
    <hyperlink ref="D11580" r:id="rId_hyperlink_10792"/>
    <hyperlink ref="D11581" r:id="rId_hyperlink_10793"/>
    <hyperlink ref="D11582" r:id="rId_hyperlink_10794"/>
    <hyperlink ref="D11583" r:id="rId_hyperlink_10795"/>
    <hyperlink ref="D11584" r:id="rId_hyperlink_10796"/>
    <hyperlink ref="D11585" r:id="rId_hyperlink_10797"/>
    <hyperlink ref="D11586" r:id="rId_hyperlink_10798"/>
    <hyperlink ref="D11587" r:id="rId_hyperlink_10799"/>
    <hyperlink ref="D11588" r:id="rId_hyperlink_10800"/>
    <hyperlink ref="D11589" r:id="rId_hyperlink_10801"/>
    <hyperlink ref="D11590" r:id="rId_hyperlink_10802"/>
    <hyperlink ref="D11591" r:id="rId_hyperlink_10803"/>
    <hyperlink ref="D11592" r:id="rId_hyperlink_10804"/>
    <hyperlink ref="D11593" r:id="rId_hyperlink_10805"/>
    <hyperlink ref="D11594" r:id="rId_hyperlink_10806"/>
    <hyperlink ref="D11595" r:id="rId_hyperlink_10807"/>
    <hyperlink ref="D11596" r:id="rId_hyperlink_10808"/>
    <hyperlink ref="D11597" r:id="rId_hyperlink_10809"/>
    <hyperlink ref="D11598" r:id="rId_hyperlink_10810"/>
    <hyperlink ref="D11599" r:id="rId_hyperlink_10811"/>
    <hyperlink ref="D11600" r:id="rId_hyperlink_10812"/>
    <hyperlink ref="D11601" r:id="rId_hyperlink_10813"/>
    <hyperlink ref="D11602" r:id="rId_hyperlink_10814"/>
    <hyperlink ref="D11603" r:id="rId_hyperlink_10815"/>
    <hyperlink ref="D11604" r:id="rId_hyperlink_10816"/>
    <hyperlink ref="D11605" r:id="rId_hyperlink_10817"/>
    <hyperlink ref="D11606" r:id="rId_hyperlink_10818"/>
    <hyperlink ref="D11607" r:id="rId_hyperlink_10819"/>
    <hyperlink ref="D11608" r:id="rId_hyperlink_10820"/>
    <hyperlink ref="D11610" r:id="rId_hyperlink_10821"/>
    <hyperlink ref="D11611" r:id="rId_hyperlink_10822"/>
    <hyperlink ref="D11612" r:id="rId_hyperlink_10823"/>
    <hyperlink ref="D11613" r:id="rId_hyperlink_10824"/>
    <hyperlink ref="D11614" r:id="rId_hyperlink_10825"/>
    <hyperlink ref="D11615" r:id="rId_hyperlink_10826"/>
    <hyperlink ref="D11616" r:id="rId_hyperlink_10827"/>
    <hyperlink ref="D11617" r:id="rId_hyperlink_10828"/>
    <hyperlink ref="D11618" r:id="rId_hyperlink_10829"/>
    <hyperlink ref="D11619" r:id="rId_hyperlink_10830"/>
    <hyperlink ref="D11620" r:id="rId_hyperlink_10831"/>
    <hyperlink ref="D11621" r:id="rId_hyperlink_10832"/>
    <hyperlink ref="D11622" r:id="rId_hyperlink_10833"/>
    <hyperlink ref="D11623" r:id="rId_hyperlink_10834"/>
    <hyperlink ref="D11624" r:id="rId_hyperlink_10835"/>
    <hyperlink ref="D11625" r:id="rId_hyperlink_10836"/>
    <hyperlink ref="D11626" r:id="rId_hyperlink_10837"/>
    <hyperlink ref="D11627" r:id="rId_hyperlink_10838"/>
    <hyperlink ref="D11628" r:id="rId_hyperlink_10839"/>
    <hyperlink ref="D11629" r:id="rId_hyperlink_10840"/>
    <hyperlink ref="D11630" r:id="rId_hyperlink_10841"/>
    <hyperlink ref="D11631" r:id="rId_hyperlink_10842"/>
    <hyperlink ref="D11632" r:id="rId_hyperlink_10843"/>
    <hyperlink ref="D11633" r:id="rId_hyperlink_10844"/>
    <hyperlink ref="D11634" r:id="rId_hyperlink_10845"/>
    <hyperlink ref="D11635" r:id="rId_hyperlink_10846"/>
    <hyperlink ref="D11636" r:id="rId_hyperlink_10847"/>
    <hyperlink ref="D11637" r:id="rId_hyperlink_10848"/>
    <hyperlink ref="D11638" r:id="rId_hyperlink_10849"/>
    <hyperlink ref="D11639" r:id="rId_hyperlink_10850"/>
    <hyperlink ref="D11640" r:id="rId_hyperlink_10851"/>
    <hyperlink ref="D11641" r:id="rId_hyperlink_10852"/>
    <hyperlink ref="D11642" r:id="rId_hyperlink_10853"/>
    <hyperlink ref="D11643" r:id="rId_hyperlink_10854"/>
    <hyperlink ref="D11644" r:id="rId_hyperlink_10855"/>
    <hyperlink ref="D11645" r:id="rId_hyperlink_10856"/>
    <hyperlink ref="D11646" r:id="rId_hyperlink_10857"/>
    <hyperlink ref="D11647" r:id="rId_hyperlink_10858"/>
    <hyperlink ref="D11648" r:id="rId_hyperlink_10859"/>
    <hyperlink ref="D11649" r:id="rId_hyperlink_10860"/>
    <hyperlink ref="D11650" r:id="rId_hyperlink_10861"/>
    <hyperlink ref="D11651" r:id="rId_hyperlink_10862"/>
    <hyperlink ref="D11652" r:id="rId_hyperlink_10863"/>
    <hyperlink ref="D11653" r:id="rId_hyperlink_10864"/>
    <hyperlink ref="D11654" r:id="rId_hyperlink_10865"/>
    <hyperlink ref="D11655" r:id="rId_hyperlink_10866"/>
    <hyperlink ref="D11656" r:id="rId_hyperlink_10867"/>
    <hyperlink ref="D11657" r:id="rId_hyperlink_10868"/>
    <hyperlink ref="D11658" r:id="rId_hyperlink_10869"/>
    <hyperlink ref="D11659" r:id="rId_hyperlink_10870"/>
    <hyperlink ref="D11660" r:id="rId_hyperlink_10871"/>
    <hyperlink ref="D11661" r:id="rId_hyperlink_10872"/>
    <hyperlink ref="D11662" r:id="rId_hyperlink_10873"/>
    <hyperlink ref="D11663" r:id="rId_hyperlink_10874"/>
    <hyperlink ref="D11664" r:id="rId_hyperlink_10875"/>
    <hyperlink ref="D11665" r:id="rId_hyperlink_10876"/>
    <hyperlink ref="D11666" r:id="rId_hyperlink_10877"/>
    <hyperlink ref="D11667" r:id="rId_hyperlink_10878"/>
    <hyperlink ref="D11668" r:id="rId_hyperlink_10879"/>
    <hyperlink ref="D11669" r:id="rId_hyperlink_10880"/>
    <hyperlink ref="D11670" r:id="rId_hyperlink_10881"/>
    <hyperlink ref="D11671" r:id="rId_hyperlink_10882"/>
    <hyperlink ref="D11672" r:id="rId_hyperlink_10883"/>
    <hyperlink ref="D11673" r:id="rId_hyperlink_10884"/>
    <hyperlink ref="D11674" r:id="rId_hyperlink_10885"/>
    <hyperlink ref="D11675" r:id="rId_hyperlink_10886"/>
    <hyperlink ref="D11676" r:id="rId_hyperlink_10887"/>
    <hyperlink ref="D11677" r:id="rId_hyperlink_10888"/>
    <hyperlink ref="D11678" r:id="rId_hyperlink_10889"/>
    <hyperlink ref="D11679" r:id="rId_hyperlink_10890"/>
    <hyperlink ref="D11680" r:id="rId_hyperlink_10891"/>
    <hyperlink ref="D11681" r:id="rId_hyperlink_10892"/>
    <hyperlink ref="D11682" r:id="rId_hyperlink_10893"/>
    <hyperlink ref="D11683" r:id="rId_hyperlink_10894"/>
    <hyperlink ref="D11684" r:id="rId_hyperlink_10895"/>
    <hyperlink ref="D11685" r:id="rId_hyperlink_10896"/>
    <hyperlink ref="D11686" r:id="rId_hyperlink_10897"/>
    <hyperlink ref="D11687" r:id="rId_hyperlink_10898"/>
    <hyperlink ref="D11688" r:id="rId_hyperlink_10899"/>
    <hyperlink ref="D11689" r:id="rId_hyperlink_10900"/>
    <hyperlink ref="D11690" r:id="rId_hyperlink_10901"/>
    <hyperlink ref="D11691" r:id="rId_hyperlink_10902"/>
    <hyperlink ref="D11692" r:id="rId_hyperlink_10903"/>
    <hyperlink ref="D11693" r:id="rId_hyperlink_10904"/>
    <hyperlink ref="D11694" r:id="rId_hyperlink_10905"/>
    <hyperlink ref="D11695" r:id="rId_hyperlink_10906"/>
    <hyperlink ref="D11696" r:id="rId_hyperlink_10907"/>
    <hyperlink ref="D11697" r:id="rId_hyperlink_10908"/>
    <hyperlink ref="D11698" r:id="rId_hyperlink_10909"/>
    <hyperlink ref="D11699" r:id="rId_hyperlink_10910"/>
    <hyperlink ref="D11700" r:id="rId_hyperlink_10911"/>
    <hyperlink ref="D11701" r:id="rId_hyperlink_10912"/>
    <hyperlink ref="D11702" r:id="rId_hyperlink_10913"/>
    <hyperlink ref="D11703" r:id="rId_hyperlink_10914"/>
    <hyperlink ref="D11704" r:id="rId_hyperlink_10915"/>
    <hyperlink ref="D11705" r:id="rId_hyperlink_10916"/>
    <hyperlink ref="D11706" r:id="rId_hyperlink_10917"/>
    <hyperlink ref="D11707" r:id="rId_hyperlink_10918"/>
    <hyperlink ref="D11708" r:id="rId_hyperlink_10919"/>
    <hyperlink ref="D11709" r:id="rId_hyperlink_10920"/>
    <hyperlink ref="D11710" r:id="rId_hyperlink_10921"/>
    <hyperlink ref="D11711" r:id="rId_hyperlink_10922"/>
    <hyperlink ref="D11712" r:id="rId_hyperlink_10923"/>
    <hyperlink ref="D11713" r:id="rId_hyperlink_10924"/>
    <hyperlink ref="D11714" r:id="rId_hyperlink_10925"/>
    <hyperlink ref="D11715" r:id="rId_hyperlink_10926"/>
    <hyperlink ref="D11716" r:id="rId_hyperlink_10927"/>
    <hyperlink ref="D11717" r:id="rId_hyperlink_10928"/>
    <hyperlink ref="D11718" r:id="rId_hyperlink_10929"/>
    <hyperlink ref="D11719" r:id="rId_hyperlink_10930"/>
    <hyperlink ref="D11720" r:id="rId_hyperlink_10931"/>
    <hyperlink ref="D11721" r:id="rId_hyperlink_10932"/>
    <hyperlink ref="D11722" r:id="rId_hyperlink_10933"/>
    <hyperlink ref="D11723" r:id="rId_hyperlink_10934"/>
    <hyperlink ref="D11724" r:id="rId_hyperlink_10935"/>
    <hyperlink ref="D11725" r:id="rId_hyperlink_10936"/>
    <hyperlink ref="D11726" r:id="rId_hyperlink_10937"/>
    <hyperlink ref="D11727" r:id="rId_hyperlink_10938"/>
    <hyperlink ref="D11728" r:id="rId_hyperlink_10939"/>
    <hyperlink ref="D11729" r:id="rId_hyperlink_10940"/>
    <hyperlink ref="D11730" r:id="rId_hyperlink_10941"/>
    <hyperlink ref="D11731" r:id="rId_hyperlink_10942"/>
    <hyperlink ref="D11732" r:id="rId_hyperlink_10943"/>
    <hyperlink ref="D11733" r:id="rId_hyperlink_10944"/>
    <hyperlink ref="D11734" r:id="rId_hyperlink_10945"/>
    <hyperlink ref="D11735" r:id="rId_hyperlink_10946"/>
    <hyperlink ref="D11736" r:id="rId_hyperlink_10947"/>
    <hyperlink ref="D11737" r:id="rId_hyperlink_10948"/>
    <hyperlink ref="D11739" r:id="rId_hyperlink_10949"/>
    <hyperlink ref="D11740" r:id="rId_hyperlink_10950"/>
    <hyperlink ref="D11741" r:id="rId_hyperlink_10951"/>
    <hyperlink ref="D11742" r:id="rId_hyperlink_10952"/>
    <hyperlink ref="D11743" r:id="rId_hyperlink_10953"/>
    <hyperlink ref="D11744" r:id="rId_hyperlink_10954"/>
    <hyperlink ref="D11746" r:id="rId_hyperlink_10955"/>
    <hyperlink ref="D11747" r:id="rId_hyperlink_10956"/>
    <hyperlink ref="D11748" r:id="rId_hyperlink_10957"/>
    <hyperlink ref="D11749" r:id="rId_hyperlink_10958"/>
    <hyperlink ref="D11750" r:id="rId_hyperlink_10959"/>
    <hyperlink ref="D11751" r:id="rId_hyperlink_10960"/>
    <hyperlink ref="D11752" r:id="rId_hyperlink_10961"/>
    <hyperlink ref="D11753" r:id="rId_hyperlink_10962"/>
    <hyperlink ref="D11754" r:id="rId_hyperlink_10963"/>
    <hyperlink ref="D11755" r:id="rId_hyperlink_10964"/>
    <hyperlink ref="D11756" r:id="rId_hyperlink_10965"/>
    <hyperlink ref="D11757" r:id="rId_hyperlink_10966"/>
    <hyperlink ref="D11758" r:id="rId_hyperlink_10967"/>
    <hyperlink ref="D11759" r:id="rId_hyperlink_10968"/>
    <hyperlink ref="D11760" r:id="rId_hyperlink_10969"/>
    <hyperlink ref="D11761" r:id="rId_hyperlink_10970"/>
    <hyperlink ref="D11762" r:id="rId_hyperlink_10971"/>
    <hyperlink ref="D11763" r:id="rId_hyperlink_10972"/>
    <hyperlink ref="D11764" r:id="rId_hyperlink_10973"/>
    <hyperlink ref="D11765" r:id="rId_hyperlink_10974"/>
    <hyperlink ref="D11766" r:id="rId_hyperlink_10975"/>
    <hyperlink ref="D11767" r:id="rId_hyperlink_10976"/>
    <hyperlink ref="D11768" r:id="rId_hyperlink_10977"/>
    <hyperlink ref="D11769" r:id="rId_hyperlink_10978"/>
    <hyperlink ref="D11770" r:id="rId_hyperlink_10979"/>
    <hyperlink ref="D11771" r:id="rId_hyperlink_10980"/>
    <hyperlink ref="D11772" r:id="rId_hyperlink_10981"/>
    <hyperlink ref="D11773" r:id="rId_hyperlink_10982"/>
    <hyperlink ref="D11774" r:id="rId_hyperlink_10983"/>
    <hyperlink ref="D11775" r:id="rId_hyperlink_10984"/>
    <hyperlink ref="D11776" r:id="rId_hyperlink_10985"/>
    <hyperlink ref="D11777" r:id="rId_hyperlink_10986"/>
    <hyperlink ref="D11778" r:id="rId_hyperlink_10987"/>
    <hyperlink ref="D11779" r:id="rId_hyperlink_10988"/>
    <hyperlink ref="D11780" r:id="rId_hyperlink_10989"/>
    <hyperlink ref="D11781" r:id="rId_hyperlink_10990"/>
    <hyperlink ref="D11782" r:id="rId_hyperlink_10991"/>
    <hyperlink ref="D11784" r:id="rId_hyperlink_10992"/>
    <hyperlink ref="D11785" r:id="rId_hyperlink_10993"/>
    <hyperlink ref="D11786" r:id="rId_hyperlink_10994"/>
    <hyperlink ref="D11787" r:id="rId_hyperlink_10995"/>
    <hyperlink ref="D11788" r:id="rId_hyperlink_10996"/>
    <hyperlink ref="D11789" r:id="rId_hyperlink_10997"/>
    <hyperlink ref="D11790" r:id="rId_hyperlink_10998"/>
    <hyperlink ref="D11791" r:id="rId_hyperlink_10999"/>
    <hyperlink ref="D11792" r:id="rId_hyperlink_11000"/>
    <hyperlink ref="D11793" r:id="rId_hyperlink_11001"/>
    <hyperlink ref="D11794" r:id="rId_hyperlink_11002"/>
    <hyperlink ref="D11795" r:id="rId_hyperlink_11003"/>
    <hyperlink ref="D11796" r:id="rId_hyperlink_11004"/>
    <hyperlink ref="D11797" r:id="rId_hyperlink_11005"/>
    <hyperlink ref="D11798" r:id="rId_hyperlink_11006"/>
    <hyperlink ref="D11799" r:id="rId_hyperlink_11007"/>
    <hyperlink ref="D11800" r:id="rId_hyperlink_11008"/>
    <hyperlink ref="D11801" r:id="rId_hyperlink_11009"/>
    <hyperlink ref="D11802" r:id="rId_hyperlink_11010"/>
    <hyperlink ref="D11803" r:id="rId_hyperlink_11011"/>
    <hyperlink ref="D11804" r:id="rId_hyperlink_11012"/>
    <hyperlink ref="D11805" r:id="rId_hyperlink_11013"/>
    <hyperlink ref="D11806" r:id="rId_hyperlink_11014"/>
    <hyperlink ref="D11807" r:id="rId_hyperlink_11015"/>
    <hyperlink ref="D11808" r:id="rId_hyperlink_11016"/>
    <hyperlink ref="D11810" r:id="rId_hyperlink_11017"/>
    <hyperlink ref="D11811" r:id="rId_hyperlink_11018"/>
    <hyperlink ref="D11812" r:id="rId_hyperlink_11019"/>
    <hyperlink ref="D11813" r:id="rId_hyperlink_11020"/>
    <hyperlink ref="D11814" r:id="rId_hyperlink_11021"/>
    <hyperlink ref="D11815" r:id="rId_hyperlink_11022"/>
    <hyperlink ref="D11816" r:id="rId_hyperlink_11023"/>
    <hyperlink ref="D11817" r:id="rId_hyperlink_11024"/>
    <hyperlink ref="D11818" r:id="rId_hyperlink_11025"/>
    <hyperlink ref="D11819" r:id="rId_hyperlink_11026"/>
    <hyperlink ref="D11820" r:id="rId_hyperlink_11027"/>
    <hyperlink ref="D11822" r:id="rId_hyperlink_11028"/>
    <hyperlink ref="D11823" r:id="rId_hyperlink_11029"/>
    <hyperlink ref="D11824" r:id="rId_hyperlink_11030"/>
    <hyperlink ref="D11825" r:id="rId_hyperlink_11031"/>
    <hyperlink ref="D11826" r:id="rId_hyperlink_11032"/>
    <hyperlink ref="D11827" r:id="rId_hyperlink_11033"/>
    <hyperlink ref="D11828" r:id="rId_hyperlink_11034"/>
    <hyperlink ref="D11829" r:id="rId_hyperlink_11035"/>
    <hyperlink ref="D11830" r:id="rId_hyperlink_11036"/>
    <hyperlink ref="D11831" r:id="rId_hyperlink_11037"/>
    <hyperlink ref="D11832" r:id="rId_hyperlink_11038"/>
    <hyperlink ref="D11833" r:id="rId_hyperlink_11039"/>
    <hyperlink ref="D11834" r:id="rId_hyperlink_11040"/>
    <hyperlink ref="D11835" r:id="rId_hyperlink_11041"/>
    <hyperlink ref="D11836" r:id="rId_hyperlink_11042"/>
    <hyperlink ref="D11837" r:id="rId_hyperlink_11043"/>
    <hyperlink ref="D11838" r:id="rId_hyperlink_11044"/>
    <hyperlink ref="D11839" r:id="rId_hyperlink_11045"/>
    <hyperlink ref="D11840" r:id="rId_hyperlink_11046"/>
    <hyperlink ref="D11841" r:id="rId_hyperlink_11047"/>
    <hyperlink ref="D11842" r:id="rId_hyperlink_11048"/>
    <hyperlink ref="D11843" r:id="rId_hyperlink_11049"/>
    <hyperlink ref="D11844" r:id="rId_hyperlink_11050"/>
    <hyperlink ref="D11845" r:id="rId_hyperlink_11051"/>
    <hyperlink ref="D11846" r:id="rId_hyperlink_11052"/>
    <hyperlink ref="D11847" r:id="rId_hyperlink_11053"/>
    <hyperlink ref="D11848" r:id="rId_hyperlink_11054"/>
    <hyperlink ref="D11850" r:id="rId_hyperlink_11055"/>
    <hyperlink ref="D11851" r:id="rId_hyperlink_11056"/>
    <hyperlink ref="D11852" r:id="rId_hyperlink_11057"/>
    <hyperlink ref="D11853" r:id="rId_hyperlink_11058"/>
    <hyperlink ref="D11854" r:id="rId_hyperlink_11059"/>
    <hyperlink ref="D11855" r:id="rId_hyperlink_11060"/>
    <hyperlink ref="D11856" r:id="rId_hyperlink_11061"/>
    <hyperlink ref="D11857" r:id="rId_hyperlink_11062"/>
    <hyperlink ref="D11858" r:id="rId_hyperlink_11063"/>
    <hyperlink ref="D11859" r:id="rId_hyperlink_11064"/>
    <hyperlink ref="D11860" r:id="rId_hyperlink_11065"/>
    <hyperlink ref="D11861" r:id="rId_hyperlink_11066"/>
    <hyperlink ref="D11862" r:id="rId_hyperlink_11067"/>
    <hyperlink ref="D11863" r:id="rId_hyperlink_11068"/>
    <hyperlink ref="D11864" r:id="rId_hyperlink_11069"/>
    <hyperlink ref="D11865" r:id="rId_hyperlink_11070"/>
    <hyperlink ref="D11866" r:id="rId_hyperlink_11071"/>
    <hyperlink ref="D11867" r:id="rId_hyperlink_11072"/>
    <hyperlink ref="D11868" r:id="rId_hyperlink_11073"/>
    <hyperlink ref="D11869" r:id="rId_hyperlink_11074"/>
    <hyperlink ref="D11870" r:id="rId_hyperlink_11075"/>
    <hyperlink ref="D11871" r:id="rId_hyperlink_11076"/>
    <hyperlink ref="D11872" r:id="rId_hyperlink_11077"/>
    <hyperlink ref="D11873" r:id="rId_hyperlink_11078"/>
    <hyperlink ref="D11874" r:id="rId_hyperlink_11079"/>
    <hyperlink ref="D11875" r:id="rId_hyperlink_11080"/>
    <hyperlink ref="D11876" r:id="rId_hyperlink_11081"/>
    <hyperlink ref="D11877" r:id="rId_hyperlink_11082"/>
    <hyperlink ref="D11878" r:id="rId_hyperlink_11083"/>
    <hyperlink ref="D11879" r:id="rId_hyperlink_11084"/>
    <hyperlink ref="D11880" r:id="rId_hyperlink_11085"/>
    <hyperlink ref="D11881" r:id="rId_hyperlink_11086"/>
    <hyperlink ref="D11883" r:id="rId_hyperlink_11087"/>
    <hyperlink ref="D11884" r:id="rId_hyperlink_11088"/>
    <hyperlink ref="D11885" r:id="rId_hyperlink_11089"/>
    <hyperlink ref="D11887" r:id="rId_hyperlink_11090"/>
    <hyperlink ref="D11888" r:id="rId_hyperlink_11091"/>
    <hyperlink ref="D11889" r:id="rId_hyperlink_11092"/>
    <hyperlink ref="D11890" r:id="rId_hyperlink_11093"/>
    <hyperlink ref="D11891" r:id="rId_hyperlink_11094"/>
    <hyperlink ref="D11892" r:id="rId_hyperlink_11095"/>
    <hyperlink ref="D11893" r:id="rId_hyperlink_11096"/>
    <hyperlink ref="D11894" r:id="rId_hyperlink_11097"/>
    <hyperlink ref="D11895" r:id="rId_hyperlink_11098"/>
    <hyperlink ref="D11896" r:id="rId_hyperlink_11099"/>
    <hyperlink ref="D11897" r:id="rId_hyperlink_11100"/>
    <hyperlink ref="D11898" r:id="rId_hyperlink_11101"/>
    <hyperlink ref="D11899" r:id="rId_hyperlink_11102"/>
    <hyperlink ref="D11900" r:id="rId_hyperlink_11103"/>
    <hyperlink ref="D11901" r:id="rId_hyperlink_11104"/>
    <hyperlink ref="D11902" r:id="rId_hyperlink_11105"/>
    <hyperlink ref="D11903" r:id="rId_hyperlink_11106"/>
    <hyperlink ref="D11904" r:id="rId_hyperlink_11107"/>
    <hyperlink ref="D11905" r:id="rId_hyperlink_11108"/>
    <hyperlink ref="D11906" r:id="rId_hyperlink_11109"/>
    <hyperlink ref="D11907" r:id="rId_hyperlink_11110"/>
    <hyperlink ref="D11908" r:id="rId_hyperlink_11111"/>
    <hyperlink ref="D11909" r:id="rId_hyperlink_11112"/>
    <hyperlink ref="D11910" r:id="rId_hyperlink_11113"/>
    <hyperlink ref="D11911" r:id="rId_hyperlink_11114"/>
    <hyperlink ref="D11912" r:id="rId_hyperlink_11115"/>
    <hyperlink ref="D11913" r:id="rId_hyperlink_11116"/>
    <hyperlink ref="D11914" r:id="rId_hyperlink_11117"/>
    <hyperlink ref="D11915" r:id="rId_hyperlink_11118"/>
    <hyperlink ref="D11916" r:id="rId_hyperlink_11119"/>
    <hyperlink ref="D11917" r:id="rId_hyperlink_11120"/>
    <hyperlink ref="D11918" r:id="rId_hyperlink_11121"/>
    <hyperlink ref="D11919" r:id="rId_hyperlink_11122"/>
    <hyperlink ref="D11920" r:id="rId_hyperlink_11123"/>
    <hyperlink ref="D11922" r:id="rId_hyperlink_11124"/>
    <hyperlink ref="D11923" r:id="rId_hyperlink_11125"/>
    <hyperlink ref="D11924" r:id="rId_hyperlink_11126"/>
    <hyperlink ref="D11925" r:id="rId_hyperlink_11127"/>
    <hyperlink ref="D11926" r:id="rId_hyperlink_11128"/>
    <hyperlink ref="D11927" r:id="rId_hyperlink_11129"/>
    <hyperlink ref="D11928" r:id="rId_hyperlink_11130"/>
    <hyperlink ref="D11929" r:id="rId_hyperlink_11131"/>
    <hyperlink ref="D11930" r:id="rId_hyperlink_11132"/>
    <hyperlink ref="D11933" r:id="rId_hyperlink_11133"/>
    <hyperlink ref="D11934" r:id="rId_hyperlink_11134"/>
    <hyperlink ref="D11935" r:id="rId_hyperlink_11135"/>
    <hyperlink ref="D11936" r:id="rId_hyperlink_11136"/>
    <hyperlink ref="D11937" r:id="rId_hyperlink_11137"/>
    <hyperlink ref="D11938" r:id="rId_hyperlink_11138"/>
    <hyperlink ref="D11940" r:id="rId_hyperlink_11139"/>
    <hyperlink ref="D11941" r:id="rId_hyperlink_11140"/>
    <hyperlink ref="D11942" r:id="rId_hyperlink_11141"/>
    <hyperlink ref="D11943" r:id="rId_hyperlink_11142"/>
    <hyperlink ref="D11944" r:id="rId_hyperlink_11143"/>
    <hyperlink ref="D11945" r:id="rId_hyperlink_11144"/>
    <hyperlink ref="D11946" r:id="rId_hyperlink_11145"/>
    <hyperlink ref="D11947" r:id="rId_hyperlink_11146"/>
    <hyperlink ref="D11948" r:id="rId_hyperlink_11147"/>
    <hyperlink ref="D11949" r:id="rId_hyperlink_11148"/>
    <hyperlink ref="D11950" r:id="rId_hyperlink_11149"/>
    <hyperlink ref="D11951" r:id="rId_hyperlink_11150"/>
    <hyperlink ref="D11952" r:id="rId_hyperlink_11151"/>
    <hyperlink ref="D11953" r:id="rId_hyperlink_11152"/>
    <hyperlink ref="D11954" r:id="rId_hyperlink_11153"/>
    <hyperlink ref="D11955" r:id="rId_hyperlink_11154"/>
    <hyperlink ref="D11956" r:id="rId_hyperlink_11155"/>
    <hyperlink ref="D11957" r:id="rId_hyperlink_11156"/>
    <hyperlink ref="D11958" r:id="rId_hyperlink_11157"/>
    <hyperlink ref="D11959" r:id="rId_hyperlink_11158"/>
    <hyperlink ref="D11960" r:id="rId_hyperlink_11159"/>
    <hyperlink ref="D11961" r:id="rId_hyperlink_11160"/>
    <hyperlink ref="D11962" r:id="rId_hyperlink_11161"/>
    <hyperlink ref="D11963" r:id="rId_hyperlink_11162"/>
    <hyperlink ref="D11964" r:id="rId_hyperlink_11163"/>
    <hyperlink ref="D11965" r:id="rId_hyperlink_11164"/>
    <hyperlink ref="D11966" r:id="rId_hyperlink_11165"/>
    <hyperlink ref="D11967" r:id="rId_hyperlink_11166"/>
    <hyperlink ref="D11968" r:id="rId_hyperlink_11167"/>
    <hyperlink ref="D11969" r:id="rId_hyperlink_11168"/>
    <hyperlink ref="D11970" r:id="rId_hyperlink_11169"/>
    <hyperlink ref="D11971" r:id="rId_hyperlink_11170"/>
    <hyperlink ref="D11972" r:id="rId_hyperlink_11171"/>
    <hyperlink ref="D11973" r:id="rId_hyperlink_11172"/>
    <hyperlink ref="D11974" r:id="rId_hyperlink_11173"/>
    <hyperlink ref="D11975" r:id="rId_hyperlink_11174"/>
    <hyperlink ref="D11976" r:id="rId_hyperlink_11175"/>
    <hyperlink ref="D11977" r:id="rId_hyperlink_11176"/>
    <hyperlink ref="D11978" r:id="rId_hyperlink_11177"/>
    <hyperlink ref="D11979" r:id="rId_hyperlink_11178"/>
    <hyperlink ref="D11980" r:id="rId_hyperlink_11179"/>
    <hyperlink ref="D11981" r:id="rId_hyperlink_11180"/>
    <hyperlink ref="D11982" r:id="rId_hyperlink_11181"/>
    <hyperlink ref="D11983" r:id="rId_hyperlink_11182"/>
    <hyperlink ref="D11984" r:id="rId_hyperlink_11183"/>
    <hyperlink ref="D11985" r:id="rId_hyperlink_11184"/>
    <hyperlink ref="D11986" r:id="rId_hyperlink_11185"/>
    <hyperlink ref="D11987" r:id="rId_hyperlink_11186"/>
    <hyperlink ref="D11988" r:id="rId_hyperlink_11187"/>
    <hyperlink ref="D11989" r:id="rId_hyperlink_11188"/>
    <hyperlink ref="D11990" r:id="rId_hyperlink_11189"/>
    <hyperlink ref="D11991" r:id="rId_hyperlink_11190"/>
    <hyperlink ref="D11992" r:id="rId_hyperlink_11191"/>
    <hyperlink ref="D11993" r:id="rId_hyperlink_11192"/>
    <hyperlink ref="D11994" r:id="rId_hyperlink_11193"/>
    <hyperlink ref="D11995" r:id="rId_hyperlink_11194"/>
    <hyperlink ref="D11996" r:id="rId_hyperlink_11195"/>
    <hyperlink ref="D11997" r:id="rId_hyperlink_11196"/>
    <hyperlink ref="D11998" r:id="rId_hyperlink_11197"/>
    <hyperlink ref="D11999" r:id="rId_hyperlink_11198"/>
    <hyperlink ref="D12000" r:id="rId_hyperlink_11199"/>
    <hyperlink ref="D12001" r:id="rId_hyperlink_11200"/>
    <hyperlink ref="D12002" r:id="rId_hyperlink_11201"/>
    <hyperlink ref="D12003" r:id="rId_hyperlink_11202"/>
    <hyperlink ref="D12004" r:id="rId_hyperlink_11203"/>
    <hyperlink ref="D12006" r:id="rId_hyperlink_11204"/>
    <hyperlink ref="D12007" r:id="rId_hyperlink_11205"/>
    <hyperlink ref="D12008" r:id="rId_hyperlink_11206"/>
    <hyperlink ref="D12009" r:id="rId_hyperlink_11207"/>
    <hyperlink ref="D12010" r:id="rId_hyperlink_11208"/>
    <hyperlink ref="D12011" r:id="rId_hyperlink_11209"/>
    <hyperlink ref="D12012" r:id="rId_hyperlink_11210"/>
    <hyperlink ref="D12013" r:id="rId_hyperlink_11211"/>
    <hyperlink ref="D12014" r:id="rId_hyperlink_11212"/>
    <hyperlink ref="D12015" r:id="rId_hyperlink_11213"/>
    <hyperlink ref="D12016" r:id="rId_hyperlink_11214"/>
    <hyperlink ref="D12017" r:id="rId_hyperlink_11215"/>
    <hyperlink ref="D12018" r:id="rId_hyperlink_11216"/>
    <hyperlink ref="D12019" r:id="rId_hyperlink_11217"/>
    <hyperlink ref="D12020" r:id="rId_hyperlink_11218"/>
    <hyperlink ref="D12021" r:id="rId_hyperlink_11219"/>
    <hyperlink ref="D12022" r:id="rId_hyperlink_11220"/>
    <hyperlink ref="D12023" r:id="rId_hyperlink_11221"/>
    <hyperlink ref="D12024" r:id="rId_hyperlink_11222"/>
    <hyperlink ref="D12025" r:id="rId_hyperlink_11223"/>
    <hyperlink ref="D12026" r:id="rId_hyperlink_11224"/>
    <hyperlink ref="D12027" r:id="rId_hyperlink_11225"/>
    <hyperlink ref="D12028" r:id="rId_hyperlink_11226"/>
    <hyperlink ref="D12029" r:id="rId_hyperlink_11227"/>
    <hyperlink ref="D12030" r:id="rId_hyperlink_11228"/>
    <hyperlink ref="D12031" r:id="rId_hyperlink_11229"/>
    <hyperlink ref="D12034" r:id="rId_hyperlink_11230"/>
    <hyperlink ref="D12035" r:id="rId_hyperlink_11231"/>
    <hyperlink ref="D12036" r:id="rId_hyperlink_11232"/>
    <hyperlink ref="D12037" r:id="rId_hyperlink_11233"/>
    <hyperlink ref="D12038" r:id="rId_hyperlink_11234"/>
    <hyperlink ref="D12039" r:id="rId_hyperlink_11235"/>
    <hyperlink ref="D12040" r:id="rId_hyperlink_11236"/>
    <hyperlink ref="D12041" r:id="rId_hyperlink_11237"/>
    <hyperlink ref="D12042" r:id="rId_hyperlink_11238"/>
    <hyperlink ref="D12043" r:id="rId_hyperlink_11239"/>
    <hyperlink ref="D12044" r:id="rId_hyperlink_11240"/>
    <hyperlink ref="D12045" r:id="rId_hyperlink_11241"/>
    <hyperlink ref="D12046" r:id="rId_hyperlink_11242"/>
    <hyperlink ref="D12047" r:id="rId_hyperlink_11243"/>
    <hyperlink ref="D12048" r:id="rId_hyperlink_11244"/>
    <hyperlink ref="D12049" r:id="rId_hyperlink_11245"/>
    <hyperlink ref="D12050" r:id="rId_hyperlink_11246"/>
    <hyperlink ref="D12051" r:id="rId_hyperlink_11247"/>
    <hyperlink ref="D12052" r:id="rId_hyperlink_11248"/>
    <hyperlink ref="D12053" r:id="rId_hyperlink_11249"/>
    <hyperlink ref="D12054" r:id="rId_hyperlink_11250"/>
    <hyperlink ref="D12055" r:id="rId_hyperlink_11251"/>
    <hyperlink ref="D12056" r:id="rId_hyperlink_11252"/>
    <hyperlink ref="D12057" r:id="rId_hyperlink_11253"/>
    <hyperlink ref="D12058" r:id="rId_hyperlink_11254"/>
    <hyperlink ref="D12059" r:id="rId_hyperlink_11255"/>
    <hyperlink ref="D12060" r:id="rId_hyperlink_11256"/>
    <hyperlink ref="D12063" r:id="rId_hyperlink_11257"/>
    <hyperlink ref="D12064" r:id="rId_hyperlink_11258"/>
    <hyperlink ref="D12065" r:id="rId_hyperlink_11259"/>
    <hyperlink ref="D12066" r:id="rId_hyperlink_11260"/>
    <hyperlink ref="D12067" r:id="rId_hyperlink_11261"/>
    <hyperlink ref="D12068" r:id="rId_hyperlink_11262"/>
    <hyperlink ref="D12069" r:id="rId_hyperlink_11263"/>
    <hyperlink ref="D12070" r:id="rId_hyperlink_11264"/>
    <hyperlink ref="D12071" r:id="rId_hyperlink_11265"/>
    <hyperlink ref="D12073" r:id="rId_hyperlink_11266"/>
    <hyperlink ref="D12075" r:id="rId_hyperlink_11267"/>
    <hyperlink ref="D12076" r:id="rId_hyperlink_11268"/>
    <hyperlink ref="D12077" r:id="rId_hyperlink_11269"/>
    <hyperlink ref="D12078" r:id="rId_hyperlink_11270"/>
    <hyperlink ref="D12080" r:id="rId_hyperlink_11271"/>
    <hyperlink ref="D12081" r:id="rId_hyperlink_11272"/>
    <hyperlink ref="D12082" r:id="rId_hyperlink_11273"/>
    <hyperlink ref="D12083" r:id="rId_hyperlink_11274"/>
    <hyperlink ref="D12084" r:id="rId_hyperlink_11275"/>
    <hyperlink ref="D12085" r:id="rId_hyperlink_11276"/>
    <hyperlink ref="D12087" r:id="rId_hyperlink_11277"/>
    <hyperlink ref="D12088" r:id="rId_hyperlink_11278"/>
    <hyperlink ref="D12089" r:id="rId_hyperlink_11279"/>
    <hyperlink ref="D12090" r:id="rId_hyperlink_11280"/>
    <hyperlink ref="D12091" r:id="rId_hyperlink_11281"/>
    <hyperlink ref="D12092" r:id="rId_hyperlink_11282"/>
    <hyperlink ref="D12093" r:id="rId_hyperlink_11283"/>
    <hyperlink ref="D12094" r:id="rId_hyperlink_11284"/>
    <hyperlink ref="D12095" r:id="rId_hyperlink_11285"/>
    <hyperlink ref="D12096" r:id="rId_hyperlink_11286"/>
    <hyperlink ref="D12097" r:id="rId_hyperlink_11287"/>
    <hyperlink ref="D12098" r:id="rId_hyperlink_11288"/>
    <hyperlink ref="D12099" r:id="rId_hyperlink_11289"/>
    <hyperlink ref="D12100" r:id="rId_hyperlink_11290"/>
    <hyperlink ref="D12102" r:id="rId_hyperlink_11291"/>
    <hyperlink ref="D12103" r:id="rId_hyperlink_11292"/>
    <hyperlink ref="D12104" r:id="rId_hyperlink_11293"/>
    <hyperlink ref="D12105" r:id="rId_hyperlink_11294"/>
    <hyperlink ref="D12106" r:id="rId_hyperlink_11295"/>
    <hyperlink ref="D12107" r:id="rId_hyperlink_11296"/>
    <hyperlink ref="D12108" r:id="rId_hyperlink_11297"/>
    <hyperlink ref="D12109" r:id="rId_hyperlink_11298"/>
    <hyperlink ref="D12110" r:id="rId_hyperlink_11299"/>
    <hyperlink ref="D12111" r:id="rId_hyperlink_11300"/>
    <hyperlink ref="D12112" r:id="rId_hyperlink_11301"/>
    <hyperlink ref="D12113" r:id="rId_hyperlink_11302"/>
    <hyperlink ref="D12114" r:id="rId_hyperlink_11303"/>
    <hyperlink ref="D12115" r:id="rId_hyperlink_11304"/>
    <hyperlink ref="D12116" r:id="rId_hyperlink_11305"/>
    <hyperlink ref="D12117" r:id="rId_hyperlink_11306"/>
    <hyperlink ref="D12118" r:id="rId_hyperlink_11307"/>
    <hyperlink ref="D12119" r:id="rId_hyperlink_11308"/>
    <hyperlink ref="D12120" r:id="rId_hyperlink_11309"/>
    <hyperlink ref="D12121" r:id="rId_hyperlink_11310"/>
    <hyperlink ref="D12122" r:id="rId_hyperlink_11311"/>
    <hyperlink ref="D12123" r:id="rId_hyperlink_11312"/>
    <hyperlink ref="D12124" r:id="rId_hyperlink_11313"/>
    <hyperlink ref="D12125" r:id="rId_hyperlink_11314"/>
    <hyperlink ref="D12126" r:id="rId_hyperlink_11315"/>
    <hyperlink ref="D12127" r:id="rId_hyperlink_11316"/>
    <hyperlink ref="D12128" r:id="rId_hyperlink_11317"/>
    <hyperlink ref="D12129" r:id="rId_hyperlink_11318"/>
    <hyperlink ref="D12130" r:id="rId_hyperlink_11319"/>
    <hyperlink ref="D12131" r:id="rId_hyperlink_11320"/>
    <hyperlink ref="D12132" r:id="rId_hyperlink_11321"/>
    <hyperlink ref="D12133" r:id="rId_hyperlink_11322"/>
    <hyperlink ref="D12134" r:id="rId_hyperlink_11323"/>
    <hyperlink ref="D12135" r:id="rId_hyperlink_11324"/>
    <hyperlink ref="D12137" r:id="rId_hyperlink_11325"/>
    <hyperlink ref="D12138" r:id="rId_hyperlink_11326"/>
    <hyperlink ref="D12139" r:id="rId_hyperlink_11327"/>
    <hyperlink ref="D12140" r:id="rId_hyperlink_11328"/>
    <hyperlink ref="D12141" r:id="rId_hyperlink_11329"/>
    <hyperlink ref="D12142" r:id="rId_hyperlink_11330"/>
    <hyperlink ref="D12143" r:id="rId_hyperlink_11331"/>
    <hyperlink ref="D12144" r:id="rId_hyperlink_11332"/>
    <hyperlink ref="D12146" r:id="rId_hyperlink_11333"/>
    <hyperlink ref="D12147" r:id="rId_hyperlink_11334"/>
    <hyperlink ref="D12148" r:id="rId_hyperlink_11335"/>
    <hyperlink ref="D12149" r:id="rId_hyperlink_11336"/>
    <hyperlink ref="D12151" r:id="rId_hyperlink_11337"/>
    <hyperlink ref="D12152" r:id="rId_hyperlink_11338"/>
    <hyperlink ref="D12153" r:id="rId_hyperlink_11339"/>
    <hyperlink ref="D12154" r:id="rId_hyperlink_11340"/>
    <hyperlink ref="D12155" r:id="rId_hyperlink_11341"/>
    <hyperlink ref="D12156" r:id="rId_hyperlink_11342"/>
    <hyperlink ref="D12157" r:id="rId_hyperlink_11343"/>
    <hyperlink ref="D12158" r:id="rId_hyperlink_11344"/>
    <hyperlink ref="D12159" r:id="rId_hyperlink_11345"/>
    <hyperlink ref="D12160" r:id="rId_hyperlink_11346"/>
    <hyperlink ref="D12161" r:id="rId_hyperlink_11347"/>
    <hyperlink ref="D12162" r:id="rId_hyperlink_11348"/>
    <hyperlink ref="D12163" r:id="rId_hyperlink_11349"/>
    <hyperlink ref="D12164" r:id="rId_hyperlink_11350"/>
    <hyperlink ref="D12165" r:id="rId_hyperlink_11351"/>
    <hyperlink ref="D12166" r:id="rId_hyperlink_11352"/>
    <hyperlink ref="D12167" r:id="rId_hyperlink_11353"/>
    <hyperlink ref="D12168" r:id="rId_hyperlink_11354"/>
    <hyperlink ref="D12169" r:id="rId_hyperlink_11355"/>
    <hyperlink ref="D12170" r:id="rId_hyperlink_11356"/>
    <hyperlink ref="D12171" r:id="rId_hyperlink_11357"/>
    <hyperlink ref="D12172" r:id="rId_hyperlink_11358"/>
    <hyperlink ref="D12173" r:id="rId_hyperlink_11359"/>
    <hyperlink ref="D12174" r:id="rId_hyperlink_11360"/>
    <hyperlink ref="D12175" r:id="rId_hyperlink_11361"/>
    <hyperlink ref="D12176" r:id="rId_hyperlink_11362"/>
    <hyperlink ref="D12177" r:id="rId_hyperlink_11363"/>
    <hyperlink ref="D12178" r:id="rId_hyperlink_11364"/>
    <hyperlink ref="D12179" r:id="rId_hyperlink_11365"/>
    <hyperlink ref="D12180" r:id="rId_hyperlink_11366"/>
    <hyperlink ref="D12181" r:id="rId_hyperlink_11367"/>
    <hyperlink ref="D12182" r:id="rId_hyperlink_11368"/>
    <hyperlink ref="D12183" r:id="rId_hyperlink_11369"/>
    <hyperlink ref="D12184" r:id="rId_hyperlink_11370"/>
    <hyperlink ref="D12185" r:id="rId_hyperlink_11371"/>
    <hyperlink ref="D12186" r:id="rId_hyperlink_11372"/>
    <hyperlink ref="D12187" r:id="rId_hyperlink_11373"/>
    <hyperlink ref="D12189" r:id="rId_hyperlink_11374"/>
    <hyperlink ref="D12190" r:id="rId_hyperlink_11375"/>
    <hyperlink ref="D12191" r:id="rId_hyperlink_11376"/>
    <hyperlink ref="D12192" r:id="rId_hyperlink_11377"/>
    <hyperlink ref="D12193" r:id="rId_hyperlink_11378"/>
    <hyperlink ref="D12194" r:id="rId_hyperlink_11379"/>
    <hyperlink ref="D12195" r:id="rId_hyperlink_11380"/>
    <hyperlink ref="D12196" r:id="rId_hyperlink_11381"/>
    <hyperlink ref="D12197" r:id="rId_hyperlink_11382"/>
    <hyperlink ref="D12198" r:id="rId_hyperlink_11383"/>
    <hyperlink ref="D12199" r:id="rId_hyperlink_11384"/>
    <hyperlink ref="D12200" r:id="rId_hyperlink_11385"/>
    <hyperlink ref="D12201" r:id="rId_hyperlink_11386"/>
    <hyperlink ref="D12202" r:id="rId_hyperlink_11387"/>
    <hyperlink ref="D12203" r:id="rId_hyperlink_11388"/>
    <hyperlink ref="D12204" r:id="rId_hyperlink_11389"/>
    <hyperlink ref="D12205" r:id="rId_hyperlink_11390"/>
    <hyperlink ref="D12206" r:id="rId_hyperlink_11391"/>
    <hyperlink ref="D12207" r:id="rId_hyperlink_11392"/>
    <hyperlink ref="D12208" r:id="rId_hyperlink_11393"/>
    <hyperlink ref="D12209" r:id="rId_hyperlink_11394"/>
    <hyperlink ref="D12210" r:id="rId_hyperlink_11395"/>
    <hyperlink ref="D12211" r:id="rId_hyperlink_11396"/>
    <hyperlink ref="D12212" r:id="rId_hyperlink_11397"/>
    <hyperlink ref="D12213" r:id="rId_hyperlink_11398"/>
    <hyperlink ref="D12214" r:id="rId_hyperlink_11399"/>
    <hyperlink ref="D12215" r:id="rId_hyperlink_11400"/>
    <hyperlink ref="D12216" r:id="rId_hyperlink_11401"/>
    <hyperlink ref="D12217" r:id="rId_hyperlink_11402"/>
    <hyperlink ref="D12218" r:id="rId_hyperlink_11403"/>
    <hyperlink ref="D12219" r:id="rId_hyperlink_11404"/>
    <hyperlink ref="D12220" r:id="rId_hyperlink_11405"/>
    <hyperlink ref="D12221" r:id="rId_hyperlink_11406"/>
    <hyperlink ref="D12222" r:id="rId_hyperlink_11407"/>
    <hyperlink ref="D12223" r:id="rId_hyperlink_11408"/>
    <hyperlink ref="D12224" r:id="rId_hyperlink_11409"/>
    <hyperlink ref="D12225" r:id="rId_hyperlink_11410"/>
    <hyperlink ref="D12226" r:id="rId_hyperlink_11411"/>
    <hyperlink ref="D12227" r:id="rId_hyperlink_11412"/>
    <hyperlink ref="D12228" r:id="rId_hyperlink_11413"/>
    <hyperlink ref="D12229" r:id="rId_hyperlink_11414"/>
    <hyperlink ref="D12230" r:id="rId_hyperlink_11415"/>
    <hyperlink ref="D12231" r:id="rId_hyperlink_11416"/>
    <hyperlink ref="D12232" r:id="rId_hyperlink_11417"/>
    <hyperlink ref="D12233" r:id="rId_hyperlink_11418"/>
    <hyperlink ref="D12234" r:id="rId_hyperlink_11419"/>
    <hyperlink ref="D12235" r:id="rId_hyperlink_11420"/>
    <hyperlink ref="D12236" r:id="rId_hyperlink_11421"/>
    <hyperlink ref="D12237" r:id="rId_hyperlink_11422"/>
    <hyperlink ref="D12238" r:id="rId_hyperlink_11423"/>
    <hyperlink ref="D12239" r:id="rId_hyperlink_11424"/>
    <hyperlink ref="D12240" r:id="rId_hyperlink_11425"/>
    <hyperlink ref="D12241" r:id="rId_hyperlink_11426"/>
    <hyperlink ref="D12242" r:id="rId_hyperlink_11427"/>
    <hyperlink ref="D12243" r:id="rId_hyperlink_11428"/>
    <hyperlink ref="D12244" r:id="rId_hyperlink_11429"/>
    <hyperlink ref="D12245" r:id="rId_hyperlink_11430"/>
    <hyperlink ref="D12246" r:id="rId_hyperlink_11431"/>
    <hyperlink ref="D12247" r:id="rId_hyperlink_11432"/>
    <hyperlink ref="D12248" r:id="rId_hyperlink_11433"/>
    <hyperlink ref="D12249" r:id="rId_hyperlink_11434"/>
    <hyperlink ref="D12250" r:id="rId_hyperlink_11435"/>
    <hyperlink ref="D12251" r:id="rId_hyperlink_11436"/>
    <hyperlink ref="D12252" r:id="rId_hyperlink_11437"/>
    <hyperlink ref="D12253" r:id="rId_hyperlink_11438"/>
    <hyperlink ref="D12254" r:id="rId_hyperlink_11439"/>
    <hyperlink ref="D12255" r:id="rId_hyperlink_11440"/>
    <hyperlink ref="D12256" r:id="rId_hyperlink_11441"/>
    <hyperlink ref="D12257" r:id="rId_hyperlink_11442"/>
    <hyperlink ref="D12258" r:id="rId_hyperlink_11443"/>
    <hyperlink ref="D12259" r:id="rId_hyperlink_11444"/>
    <hyperlink ref="D12261" r:id="rId_hyperlink_11445"/>
    <hyperlink ref="D12262" r:id="rId_hyperlink_11446"/>
    <hyperlink ref="D12263" r:id="rId_hyperlink_11447"/>
    <hyperlink ref="D12264" r:id="rId_hyperlink_11448"/>
    <hyperlink ref="D12265" r:id="rId_hyperlink_11449"/>
    <hyperlink ref="D12266" r:id="rId_hyperlink_11450"/>
    <hyperlink ref="D12267" r:id="rId_hyperlink_11451"/>
    <hyperlink ref="D12268" r:id="rId_hyperlink_11452"/>
    <hyperlink ref="D12269" r:id="rId_hyperlink_11453"/>
    <hyperlink ref="D12270" r:id="rId_hyperlink_11454"/>
    <hyperlink ref="D12271" r:id="rId_hyperlink_11455"/>
    <hyperlink ref="D12272" r:id="rId_hyperlink_11456"/>
    <hyperlink ref="D12273" r:id="rId_hyperlink_11457"/>
    <hyperlink ref="D12274" r:id="rId_hyperlink_11458"/>
    <hyperlink ref="D12275" r:id="rId_hyperlink_11459"/>
    <hyperlink ref="D12276" r:id="rId_hyperlink_11460"/>
    <hyperlink ref="D12277" r:id="rId_hyperlink_11461"/>
    <hyperlink ref="D12278" r:id="rId_hyperlink_11462"/>
    <hyperlink ref="D12279" r:id="rId_hyperlink_11463"/>
    <hyperlink ref="D12280" r:id="rId_hyperlink_11464"/>
    <hyperlink ref="D12281" r:id="rId_hyperlink_11465"/>
    <hyperlink ref="D12282" r:id="rId_hyperlink_11466"/>
    <hyperlink ref="D12283" r:id="rId_hyperlink_11467"/>
    <hyperlink ref="D12284" r:id="rId_hyperlink_11468"/>
    <hyperlink ref="D12285" r:id="rId_hyperlink_11469"/>
    <hyperlink ref="D12286" r:id="rId_hyperlink_11470"/>
    <hyperlink ref="D12287" r:id="rId_hyperlink_11471"/>
    <hyperlink ref="D12288" r:id="rId_hyperlink_11472"/>
    <hyperlink ref="D12289" r:id="rId_hyperlink_11473"/>
    <hyperlink ref="D12291" r:id="rId_hyperlink_11474"/>
    <hyperlink ref="D12292" r:id="rId_hyperlink_11475"/>
    <hyperlink ref="D12293" r:id="rId_hyperlink_11476"/>
    <hyperlink ref="D12294" r:id="rId_hyperlink_11477"/>
    <hyperlink ref="D12295" r:id="rId_hyperlink_11478"/>
    <hyperlink ref="D12296" r:id="rId_hyperlink_11479"/>
    <hyperlink ref="D12297" r:id="rId_hyperlink_11480"/>
    <hyperlink ref="D12298" r:id="rId_hyperlink_11481"/>
    <hyperlink ref="D12299" r:id="rId_hyperlink_11482"/>
    <hyperlink ref="D12300" r:id="rId_hyperlink_11483"/>
    <hyperlink ref="D12301" r:id="rId_hyperlink_11484"/>
    <hyperlink ref="D12302" r:id="rId_hyperlink_11485"/>
    <hyperlink ref="D12303" r:id="rId_hyperlink_11486"/>
    <hyperlink ref="D12304" r:id="rId_hyperlink_11487"/>
    <hyperlink ref="D12305" r:id="rId_hyperlink_11488"/>
    <hyperlink ref="D12306" r:id="rId_hyperlink_11489"/>
    <hyperlink ref="D12307" r:id="rId_hyperlink_11490"/>
    <hyperlink ref="D12308" r:id="rId_hyperlink_11491"/>
    <hyperlink ref="D12309" r:id="rId_hyperlink_11492"/>
    <hyperlink ref="D12310" r:id="rId_hyperlink_11493"/>
    <hyperlink ref="D12311" r:id="rId_hyperlink_11494"/>
    <hyperlink ref="D12312" r:id="rId_hyperlink_11495"/>
    <hyperlink ref="D12313" r:id="rId_hyperlink_11496"/>
    <hyperlink ref="D12314" r:id="rId_hyperlink_11497"/>
    <hyperlink ref="D12315" r:id="rId_hyperlink_11498"/>
    <hyperlink ref="D12316" r:id="rId_hyperlink_11499"/>
    <hyperlink ref="D12317" r:id="rId_hyperlink_11500"/>
    <hyperlink ref="D12319" r:id="rId_hyperlink_11501"/>
    <hyperlink ref="D12320" r:id="rId_hyperlink_11502"/>
    <hyperlink ref="D12321" r:id="rId_hyperlink_11503"/>
    <hyperlink ref="D12322" r:id="rId_hyperlink_11504"/>
    <hyperlink ref="D12323" r:id="rId_hyperlink_11505"/>
    <hyperlink ref="D12325" r:id="rId_hyperlink_11506"/>
    <hyperlink ref="D12326" r:id="rId_hyperlink_11507"/>
    <hyperlink ref="D12327" r:id="rId_hyperlink_11508"/>
    <hyperlink ref="D12328" r:id="rId_hyperlink_11509"/>
    <hyperlink ref="D12329" r:id="rId_hyperlink_11510"/>
    <hyperlink ref="D12330" r:id="rId_hyperlink_11511"/>
    <hyperlink ref="D12331" r:id="rId_hyperlink_11512"/>
    <hyperlink ref="D12332" r:id="rId_hyperlink_11513"/>
    <hyperlink ref="D12333" r:id="rId_hyperlink_11514"/>
    <hyperlink ref="D12334" r:id="rId_hyperlink_11515"/>
    <hyperlink ref="D12335" r:id="rId_hyperlink_11516"/>
    <hyperlink ref="D12336" r:id="rId_hyperlink_11517"/>
    <hyperlink ref="D12337" r:id="rId_hyperlink_11518"/>
    <hyperlink ref="D12338" r:id="rId_hyperlink_11519"/>
    <hyperlink ref="D12339" r:id="rId_hyperlink_11520"/>
    <hyperlink ref="D12340" r:id="rId_hyperlink_11521"/>
    <hyperlink ref="D12341" r:id="rId_hyperlink_11522"/>
    <hyperlink ref="D12342" r:id="rId_hyperlink_11523"/>
    <hyperlink ref="D12343" r:id="rId_hyperlink_11524"/>
    <hyperlink ref="D12344" r:id="rId_hyperlink_11525"/>
    <hyperlink ref="D12345" r:id="rId_hyperlink_11526"/>
    <hyperlink ref="D12346" r:id="rId_hyperlink_11527"/>
    <hyperlink ref="D12347" r:id="rId_hyperlink_11528"/>
    <hyperlink ref="D12348" r:id="rId_hyperlink_11529"/>
    <hyperlink ref="D12349" r:id="rId_hyperlink_11530"/>
    <hyperlink ref="D12350" r:id="rId_hyperlink_11531"/>
    <hyperlink ref="D12351" r:id="rId_hyperlink_11532"/>
    <hyperlink ref="D12352" r:id="rId_hyperlink_11533"/>
    <hyperlink ref="D12353" r:id="rId_hyperlink_11534"/>
    <hyperlink ref="D12354" r:id="rId_hyperlink_11535"/>
    <hyperlink ref="D12355" r:id="rId_hyperlink_11536"/>
    <hyperlink ref="D12357" r:id="rId_hyperlink_11537"/>
    <hyperlink ref="D12358" r:id="rId_hyperlink_11538"/>
    <hyperlink ref="D12359" r:id="rId_hyperlink_11539"/>
    <hyperlink ref="D12360" r:id="rId_hyperlink_11540"/>
    <hyperlink ref="D12361" r:id="rId_hyperlink_11541"/>
    <hyperlink ref="D12362" r:id="rId_hyperlink_11542"/>
    <hyperlink ref="D12363" r:id="rId_hyperlink_11543"/>
    <hyperlink ref="D12364" r:id="rId_hyperlink_11544"/>
    <hyperlink ref="D12365" r:id="rId_hyperlink_11545"/>
    <hyperlink ref="D12366" r:id="rId_hyperlink_11546"/>
    <hyperlink ref="D12367" r:id="rId_hyperlink_11547"/>
    <hyperlink ref="D12368" r:id="rId_hyperlink_11548"/>
    <hyperlink ref="D12369" r:id="rId_hyperlink_11549"/>
    <hyperlink ref="D12370" r:id="rId_hyperlink_11550"/>
    <hyperlink ref="D12371" r:id="rId_hyperlink_11551"/>
    <hyperlink ref="D12372" r:id="rId_hyperlink_11552"/>
    <hyperlink ref="D12373" r:id="rId_hyperlink_11553"/>
    <hyperlink ref="D12374" r:id="rId_hyperlink_11554"/>
    <hyperlink ref="D12375" r:id="rId_hyperlink_11555"/>
    <hyperlink ref="D12376" r:id="rId_hyperlink_11556"/>
    <hyperlink ref="D12377" r:id="rId_hyperlink_11557"/>
    <hyperlink ref="D12378" r:id="rId_hyperlink_11558"/>
    <hyperlink ref="D12379" r:id="rId_hyperlink_11559"/>
    <hyperlink ref="D12380" r:id="rId_hyperlink_11560"/>
    <hyperlink ref="D12381" r:id="rId_hyperlink_11561"/>
    <hyperlink ref="D12382" r:id="rId_hyperlink_11562"/>
    <hyperlink ref="D12383" r:id="rId_hyperlink_11563"/>
    <hyperlink ref="D12384" r:id="rId_hyperlink_11564"/>
    <hyperlink ref="D12385" r:id="rId_hyperlink_11565"/>
    <hyperlink ref="D12386" r:id="rId_hyperlink_11566"/>
    <hyperlink ref="D12387" r:id="rId_hyperlink_11567"/>
    <hyperlink ref="D12388" r:id="rId_hyperlink_11568"/>
    <hyperlink ref="D12389" r:id="rId_hyperlink_11569"/>
    <hyperlink ref="D12390" r:id="rId_hyperlink_11570"/>
    <hyperlink ref="D12391" r:id="rId_hyperlink_11571"/>
    <hyperlink ref="D12392" r:id="rId_hyperlink_11572"/>
    <hyperlink ref="D12393" r:id="rId_hyperlink_11573"/>
    <hyperlink ref="D12394" r:id="rId_hyperlink_11574"/>
    <hyperlink ref="D12395" r:id="rId_hyperlink_11575"/>
    <hyperlink ref="D12396" r:id="rId_hyperlink_11576"/>
    <hyperlink ref="D12397" r:id="rId_hyperlink_11577"/>
    <hyperlink ref="D12398" r:id="rId_hyperlink_11578"/>
    <hyperlink ref="D12399" r:id="rId_hyperlink_11579"/>
    <hyperlink ref="D12400" r:id="rId_hyperlink_11580"/>
    <hyperlink ref="D12401" r:id="rId_hyperlink_11581"/>
    <hyperlink ref="D12402" r:id="rId_hyperlink_11582"/>
    <hyperlink ref="D12403" r:id="rId_hyperlink_11583"/>
    <hyperlink ref="D12404" r:id="rId_hyperlink_11584"/>
    <hyperlink ref="D12405" r:id="rId_hyperlink_11585"/>
    <hyperlink ref="D12406" r:id="rId_hyperlink_11586"/>
    <hyperlink ref="D12407" r:id="rId_hyperlink_11587"/>
    <hyperlink ref="D12408" r:id="rId_hyperlink_11588"/>
    <hyperlink ref="D12409" r:id="rId_hyperlink_11589"/>
    <hyperlink ref="D12410" r:id="rId_hyperlink_11590"/>
    <hyperlink ref="D12411" r:id="rId_hyperlink_11591"/>
    <hyperlink ref="D12412" r:id="rId_hyperlink_11592"/>
    <hyperlink ref="D12413" r:id="rId_hyperlink_11593"/>
    <hyperlink ref="D12414" r:id="rId_hyperlink_11594"/>
    <hyperlink ref="D12415" r:id="rId_hyperlink_11595"/>
    <hyperlink ref="D12416" r:id="rId_hyperlink_11596"/>
    <hyperlink ref="D12417" r:id="rId_hyperlink_11597"/>
    <hyperlink ref="D12418" r:id="rId_hyperlink_11598"/>
    <hyperlink ref="D12419" r:id="rId_hyperlink_11599"/>
    <hyperlink ref="D12420" r:id="rId_hyperlink_11600"/>
    <hyperlink ref="D12421" r:id="rId_hyperlink_11601"/>
    <hyperlink ref="D12422" r:id="rId_hyperlink_11602"/>
    <hyperlink ref="D12423" r:id="rId_hyperlink_11603"/>
    <hyperlink ref="D12424" r:id="rId_hyperlink_11604"/>
    <hyperlink ref="D12425" r:id="rId_hyperlink_11605"/>
    <hyperlink ref="D12426" r:id="rId_hyperlink_11606"/>
    <hyperlink ref="D12427" r:id="rId_hyperlink_11607"/>
    <hyperlink ref="D12428" r:id="rId_hyperlink_11608"/>
    <hyperlink ref="D12429" r:id="rId_hyperlink_11609"/>
    <hyperlink ref="D12430" r:id="rId_hyperlink_11610"/>
    <hyperlink ref="D12431" r:id="rId_hyperlink_11611"/>
    <hyperlink ref="D12432" r:id="rId_hyperlink_11612"/>
    <hyperlink ref="D12433" r:id="rId_hyperlink_11613"/>
    <hyperlink ref="D12434" r:id="rId_hyperlink_11614"/>
    <hyperlink ref="D12435" r:id="rId_hyperlink_11615"/>
    <hyperlink ref="D12436" r:id="rId_hyperlink_11616"/>
    <hyperlink ref="D12437" r:id="rId_hyperlink_11617"/>
    <hyperlink ref="D12438" r:id="rId_hyperlink_11618"/>
    <hyperlink ref="D12439" r:id="rId_hyperlink_11619"/>
    <hyperlink ref="D12440" r:id="rId_hyperlink_11620"/>
    <hyperlink ref="D12441" r:id="rId_hyperlink_11621"/>
    <hyperlink ref="D12442" r:id="rId_hyperlink_11622"/>
    <hyperlink ref="D12443" r:id="rId_hyperlink_11623"/>
    <hyperlink ref="D12444" r:id="rId_hyperlink_11624"/>
    <hyperlink ref="D12445" r:id="rId_hyperlink_11625"/>
    <hyperlink ref="D12446" r:id="rId_hyperlink_11626"/>
    <hyperlink ref="D12447" r:id="rId_hyperlink_11627"/>
    <hyperlink ref="D12448" r:id="rId_hyperlink_11628"/>
    <hyperlink ref="D12449" r:id="rId_hyperlink_11629"/>
    <hyperlink ref="D12450" r:id="rId_hyperlink_11630"/>
    <hyperlink ref="D12451" r:id="rId_hyperlink_11631"/>
    <hyperlink ref="D12452" r:id="rId_hyperlink_11632"/>
    <hyperlink ref="D12453" r:id="rId_hyperlink_11633"/>
    <hyperlink ref="D12454" r:id="rId_hyperlink_11634"/>
    <hyperlink ref="D12455" r:id="rId_hyperlink_11635"/>
    <hyperlink ref="D12456" r:id="rId_hyperlink_11636"/>
    <hyperlink ref="D12457" r:id="rId_hyperlink_11637"/>
    <hyperlink ref="D12458" r:id="rId_hyperlink_11638"/>
    <hyperlink ref="D12459" r:id="rId_hyperlink_11639"/>
    <hyperlink ref="D12460" r:id="rId_hyperlink_11640"/>
    <hyperlink ref="D12461" r:id="rId_hyperlink_11641"/>
    <hyperlink ref="D12462" r:id="rId_hyperlink_11642"/>
    <hyperlink ref="D12463" r:id="rId_hyperlink_11643"/>
    <hyperlink ref="D12464" r:id="rId_hyperlink_11644"/>
    <hyperlink ref="D12465" r:id="rId_hyperlink_11645"/>
    <hyperlink ref="D12466" r:id="rId_hyperlink_11646"/>
    <hyperlink ref="D12467" r:id="rId_hyperlink_11647"/>
    <hyperlink ref="D12468" r:id="rId_hyperlink_11648"/>
    <hyperlink ref="D12469" r:id="rId_hyperlink_11649"/>
    <hyperlink ref="D12470" r:id="rId_hyperlink_11650"/>
    <hyperlink ref="D12471" r:id="rId_hyperlink_11651"/>
    <hyperlink ref="D12472" r:id="rId_hyperlink_11652"/>
    <hyperlink ref="D12473" r:id="rId_hyperlink_11653"/>
    <hyperlink ref="D12474" r:id="rId_hyperlink_11654"/>
    <hyperlink ref="D12475" r:id="rId_hyperlink_11655"/>
    <hyperlink ref="D12476" r:id="rId_hyperlink_11656"/>
    <hyperlink ref="D12477" r:id="rId_hyperlink_11657"/>
    <hyperlink ref="D12478" r:id="rId_hyperlink_11658"/>
    <hyperlink ref="D12479" r:id="rId_hyperlink_11659"/>
    <hyperlink ref="D12480" r:id="rId_hyperlink_11660"/>
    <hyperlink ref="D12481" r:id="rId_hyperlink_11661"/>
    <hyperlink ref="D12482" r:id="rId_hyperlink_11662"/>
    <hyperlink ref="D12483" r:id="rId_hyperlink_11663"/>
    <hyperlink ref="D12484" r:id="rId_hyperlink_11664"/>
    <hyperlink ref="D12485" r:id="rId_hyperlink_11665"/>
    <hyperlink ref="D12486" r:id="rId_hyperlink_11666"/>
    <hyperlink ref="D12487" r:id="rId_hyperlink_11667"/>
    <hyperlink ref="D12488" r:id="rId_hyperlink_11668"/>
    <hyperlink ref="D12489" r:id="rId_hyperlink_11669"/>
    <hyperlink ref="D12490" r:id="rId_hyperlink_11670"/>
    <hyperlink ref="D12491" r:id="rId_hyperlink_11671"/>
    <hyperlink ref="D12492" r:id="rId_hyperlink_11672"/>
    <hyperlink ref="D12493" r:id="rId_hyperlink_11673"/>
    <hyperlink ref="D12494" r:id="rId_hyperlink_11674"/>
    <hyperlink ref="D12495" r:id="rId_hyperlink_11675"/>
    <hyperlink ref="D12496" r:id="rId_hyperlink_11676"/>
    <hyperlink ref="D12497" r:id="rId_hyperlink_11677"/>
    <hyperlink ref="D12498" r:id="rId_hyperlink_11678"/>
    <hyperlink ref="D12499" r:id="rId_hyperlink_11679"/>
    <hyperlink ref="D12500" r:id="rId_hyperlink_11680"/>
    <hyperlink ref="D12501" r:id="rId_hyperlink_11681"/>
    <hyperlink ref="D12502" r:id="rId_hyperlink_11682"/>
    <hyperlink ref="D12503" r:id="rId_hyperlink_11683"/>
    <hyperlink ref="D12504" r:id="rId_hyperlink_11684"/>
    <hyperlink ref="D12505" r:id="rId_hyperlink_11685"/>
    <hyperlink ref="D12506" r:id="rId_hyperlink_11686"/>
    <hyperlink ref="D12507" r:id="rId_hyperlink_11687"/>
    <hyperlink ref="D12508" r:id="rId_hyperlink_11688"/>
    <hyperlink ref="D12509" r:id="rId_hyperlink_11689"/>
    <hyperlink ref="D12510" r:id="rId_hyperlink_11690"/>
    <hyperlink ref="D12511" r:id="rId_hyperlink_11691"/>
    <hyperlink ref="D12512" r:id="rId_hyperlink_11692"/>
    <hyperlink ref="D12513" r:id="rId_hyperlink_11693"/>
    <hyperlink ref="D12514" r:id="rId_hyperlink_11694"/>
    <hyperlink ref="D12515" r:id="rId_hyperlink_11695"/>
    <hyperlink ref="D12516" r:id="rId_hyperlink_11696"/>
    <hyperlink ref="D12517" r:id="rId_hyperlink_11697"/>
    <hyperlink ref="D12518" r:id="rId_hyperlink_11698"/>
    <hyperlink ref="D12519" r:id="rId_hyperlink_11699"/>
    <hyperlink ref="D12520" r:id="rId_hyperlink_11700"/>
    <hyperlink ref="D12521" r:id="rId_hyperlink_11701"/>
    <hyperlink ref="D12522" r:id="rId_hyperlink_11702"/>
    <hyperlink ref="D12523" r:id="rId_hyperlink_11703"/>
    <hyperlink ref="D12524" r:id="rId_hyperlink_11704"/>
    <hyperlink ref="D12525" r:id="rId_hyperlink_11705"/>
    <hyperlink ref="D12526" r:id="rId_hyperlink_11706"/>
    <hyperlink ref="D12527" r:id="rId_hyperlink_11707"/>
    <hyperlink ref="D12528" r:id="rId_hyperlink_11708"/>
    <hyperlink ref="D12529" r:id="rId_hyperlink_11709"/>
    <hyperlink ref="D12530" r:id="rId_hyperlink_11710"/>
    <hyperlink ref="D12531" r:id="rId_hyperlink_11711"/>
    <hyperlink ref="D12532" r:id="rId_hyperlink_11712"/>
    <hyperlink ref="D12533" r:id="rId_hyperlink_11713"/>
    <hyperlink ref="D12534" r:id="rId_hyperlink_11714"/>
    <hyperlink ref="D12535" r:id="rId_hyperlink_11715"/>
    <hyperlink ref="D12536" r:id="rId_hyperlink_11716"/>
    <hyperlink ref="D12537" r:id="rId_hyperlink_11717"/>
    <hyperlink ref="D12538" r:id="rId_hyperlink_11718"/>
    <hyperlink ref="D12539" r:id="rId_hyperlink_11719"/>
    <hyperlink ref="D12540" r:id="rId_hyperlink_11720"/>
    <hyperlink ref="D12541" r:id="rId_hyperlink_11721"/>
    <hyperlink ref="D12542" r:id="rId_hyperlink_11722"/>
    <hyperlink ref="D12543" r:id="rId_hyperlink_11723"/>
    <hyperlink ref="D12544" r:id="rId_hyperlink_11724"/>
    <hyperlink ref="D12545" r:id="rId_hyperlink_11725"/>
    <hyperlink ref="D12546" r:id="rId_hyperlink_11726"/>
    <hyperlink ref="D12547" r:id="rId_hyperlink_11727"/>
    <hyperlink ref="D12548" r:id="rId_hyperlink_11728"/>
    <hyperlink ref="D12549" r:id="rId_hyperlink_11729"/>
    <hyperlink ref="D12550" r:id="rId_hyperlink_11730"/>
    <hyperlink ref="D12551" r:id="rId_hyperlink_11731"/>
    <hyperlink ref="D12552" r:id="rId_hyperlink_11732"/>
    <hyperlink ref="D12553" r:id="rId_hyperlink_11733"/>
    <hyperlink ref="D12554" r:id="rId_hyperlink_11734"/>
    <hyperlink ref="D12555" r:id="rId_hyperlink_11735"/>
    <hyperlink ref="D12556" r:id="rId_hyperlink_11736"/>
    <hyperlink ref="D12557" r:id="rId_hyperlink_11737"/>
    <hyperlink ref="D12558" r:id="rId_hyperlink_11738"/>
    <hyperlink ref="D12559" r:id="rId_hyperlink_11739"/>
    <hyperlink ref="D12560" r:id="rId_hyperlink_11740"/>
    <hyperlink ref="D12561" r:id="rId_hyperlink_11741"/>
    <hyperlink ref="D12562" r:id="rId_hyperlink_11742"/>
    <hyperlink ref="D12563" r:id="rId_hyperlink_11743"/>
    <hyperlink ref="D12564" r:id="rId_hyperlink_11744"/>
    <hyperlink ref="D12565" r:id="rId_hyperlink_11745"/>
    <hyperlink ref="D12566" r:id="rId_hyperlink_11746"/>
    <hyperlink ref="D12567" r:id="rId_hyperlink_11747"/>
    <hyperlink ref="D12568" r:id="rId_hyperlink_11748"/>
    <hyperlink ref="D12569" r:id="rId_hyperlink_11749"/>
    <hyperlink ref="D12570" r:id="rId_hyperlink_11750"/>
    <hyperlink ref="D12571" r:id="rId_hyperlink_11751"/>
    <hyperlink ref="D12572" r:id="rId_hyperlink_11752"/>
    <hyperlink ref="D12573" r:id="rId_hyperlink_11753"/>
    <hyperlink ref="D12574" r:id="rId_hyperlink_11754"/>
    <hyperlink ref="D12575" r:id="rId_hyperlink_11755"/>
    <hyperlink ref="D12576" r:id="rId_hyperlink_11756"/>
    <hyperlink ref="D12578" r:id="rId_hyperlink_11757"/>
    <hyperlink ref="D12579" r:id="rId_hyperlink_11758"/>
    <hyperlink ref="D12580" r:id="rId_hyperlink_11759"/>
    <hyperlink ref="D12581" r:id="rId_hyperlink_11760"/>
    <hyperlink ref="D12582" r:id="rId_hyperlink_11761"/>
    <hyperlink ref="D12583" r:id="rId_hyperlink_11762"/>
    <hyperlink ref="D12584" r:id="rId_hyperlink_11763"/>
    <hyperlink ref="D12585" r:id="rId_hyperlink_11764"/>
    <hyperlink ref="D12586" r:id="rId_hyperlink_11765"/>
    <hyperlink ref="D12588" r:id="rId_hyperlink_11766"/>
    <hyperlink ref="D12589" r:id="rId_hyperlink_11767"/>
    <hyperlink ref="D12590" r:id="rId_hyperlink_11768"/>
    <hyperlink ref="D12591" r:id="rId_hyperlink_11769"/>
    <hyperlink ref="D12592" r:id="rId_hyperlink_11770"/>
    <hyperlink ref="D12593" r:id="rId_hyperlink_11771"/>
    <hyperlink ref="D12594" r:id="rId_hyperlink_11772"/>
    <hyperlink ref="D12595" r:id="rId_hyperlink_11773"/>
    <hyperlink ref="D12596" r:id="rId_hyperlink_11774"/>
    <hyperlink ref="D12597" r:id="rId_hyperlink_11775"/>
    <hyperlink ref="D12598" r:id="rId_hyperlink_11776"/>
    <hyperlink ref="D12599" r:id="rId_hyperlink_11777"/>
    <hyperlink ref="D12601" r:id="rId_hyperlink_11778"/>
    <hyperlink ref="D12603" r:id="rId_hyperlink_11779"/>
    <hyperlink ref="D12604" r:id="rId_hyperlink_11780"/>
    <hyperlink ref="D12608" r:id="rId_hyperlink_11781"/>
    <hyperlink ref="D12610" r:id="rId_hyperlink_11782"/>
    <hyperlink ref="D12611" r:id="rId_hyperlink_11783"/>
    <hyperlink ref="D12612" r:id="rId_hyperlink_11784"/>
    <hyperlink ref="D12613" r:id="rId_hyperlink_11785"/>
    <hyperlink ref="D12614" r:id="rId_hyperlink_11786"/>
    <hyperlink ref="D12615" r:id="rId_hyperlink_11787"/>
    <hyperlink ref="D12616" r:id="rId_hyperlink_11788"/>
    <hyperlink ref="D12617" r:id="rId_hyperlink_11789"/>
    <hyperlink ref="D12618" r:id="rId_hyperlink_11790"/>
    <hyperlink ref="D12619" r:id="rId_hyperlink_11791"/>
    <hyperlink ref="D12620" r:id="rId_hyperlink_11792"/>
    <hyperlink ref="D12621" r:id="rId_hyperlink_11793"/>
    <hyperlink ref="D12622" r:id="rId_hyperlink_11794"/>
    <hyperlink ref="D12623" r:id="rId_hyperlink_11795"/>
    <hyperlink ref="D12624" r:id="rId_hyperlink_11796"/>
    <hyperlink ref="D12625" r:id="rId_hyperlink_11797"/>
    <hyperlink ref="D12626" r:id="rId_hyperlink_11798"/>
    <hyperlink ref="D12627" r:id="rId_hyperlink_11799"/>
    <hyperlink ref="D12628" r:id="rId_hyperlink_11800"/>
    <hyperlink ref="D12629" r:id="rId_hyperlink_11801"/>
    <hyperlink ref="D12630" r:id="rId_hyperlink_11802"/>
    <hyperlink ref="D12631" r:id="rId_hyperlink_11803"/>
    <hyperlink ref="D12632" r:id="rId_hyperlink_11804"/>
    <hyperlink ref="D12633" r:id="rId_hyperlink_11805"/>
    <hyperlink ref="D12634" r:id="rId_hyperlink_11806"/>
    <hyperlink ref="D12635" r:id="rId_hyperlink_11807"/>
    <hyperlink ref="D12636" r:id="rId_hyperlink_11808"/>
    <hyperlink ref="D12637" r:id="rId_hyperlink_11809"/>
    <hyperlink ref="D12638" r:id="rId_hyperlink_11810"/>
    <hyperlink ref="D12639" r:id="rId_hyperlink_11811"/>
    <hyperlink ref="D12640" r:id="rId_hyperlink_11812"/>
    <hyperlink ref="D12642" r:id="rId_hyperlink_11813"/>
    <hyperlink ref="D12643" r:id="rId_hyperlink_11814"/>
    <hyperlink ref="D12645" r:id="rId_hyperlink_11815"/>
    <hyperlink ref="D12646" r:id="rId_hyperlink_11816"/>
    <hyperlink ref="D12647" r:id="rId_hyperlink_11817"/>
    <hyperlink ref="D12648" r:id="rId_hyperlink_11818"/>
    <hyperlink ref="D12649" r:id="rId_hyperlink_11819"/>
    <hyperlink ref="D12650" r:id="rId_hyperlink_11820"/>
    <hyperlink ref="D12651" r:id="rId_hyperlink_11821"/>
    <hyperlink ref="D12652" r:id="rId_hyperlink_11822"/>
    <hyperlink ref="D12653" r:id="rId_hyperlink_11823"/>
    <hyperlink ref="D12654" r:id="rId_hyperlink_11824"/>
    <hyperlink ref="D12655" r:id="rId_hyperlink_11825"/>
    <hyperlink ref="D12656" r:id="rId_hyperlink_11826"/>
    <hyperlink ref="D12657" r:id="rId_hyperlink_11827"/>
    <hyperlink ref="D12658" r:id="rId_hyperlink_11828"/>
    <hyperlink ref="D12659" r:id="rId_hyperlink_11829"/>
    <hyperlink ref="D12660" r:id="rId_hyperlink_11830"/>
    <hyperlink ref="D12661" r:id="rId_hyperlink_11831"/>
    <hyperlink ref="D12662" r:id="rId_hyperlink_11832"/>
    <hyperlink ref="D12663" r:id="rId_hyperlink_11833"/>
    <hyperlink ref="D12666" r:id="rId_hyperlink_11834"/>
    <hyperlink ref="D12667" r:id="rId_hyperlink_11835"/>
    <hyperlink ref="D12668" r:id="rId_hyperlink_11836"/>
    <hyperlink ref="D12669" r:id="rId_hyperlink_11837"/>
    <hyperlink ref="D12670" r:id="rId_hyperlink_11838"/>
    <hyperlink ref="D12671" r:id="rId_hyperlink_11839"/>
    <hyperlink ref="D12672" r:id="rId_hyperlink_11840"/>
    <hyperlink ref="D12674" r:id="rId_hyperlink_11841"/>
    <hyperlink ref="D12676" r:id="rId_hyperlink_11842"/>
    <hyperlink ref="D12677" r:id="rId_hyperlink_11843"/>
    <hyperlink ref="D12678" r:id="rId_hyperlink_11844"/>
    <hyperlink ref="D12681" r:id="rId_hyperlink_11845"/>
    <hyperlink ref="D12682" r:id="rId_hyperlink_11846"/>
    <hyperlink ref="D12683" r:id="rId_hyperlink_11847"/>
    <hyperlink ref="D12684" r:id="rId_hyperlink_11848"/>
    <hyperlink ref="D12685" r:id="rId_hyperlink_11849"/>
    <hyperlink ref="D12686" r:id="rId_hyperlink_11850"/>
    <hyperlink ref="D12687" r:id="rId_hyperlink_11851"/>
    <hyperlink ref="D12688" r:id="rId_hyperlink_11852"/>
    <hyperlink ref="D12689" r:id="rId_hyperlink_11853"/>
    <hyperlink ref="D12690" r:id="rId_hyperlink_11854"/>
    <hyperlink ref="D12691" r:id="rId_hyperlink_11855"/>
    <hyperlink ref="D12692" r:id="rId_hyperlink_11856"/>
    <hyperlink ref="D12693" r:id="rId_hyperlink_11857"/>
    <hyperlink ref="D12694" r:id="rId_hyperlink_11858"/>
    <hyperlink ref="D12695" r:id="rId_hyperlink_11859"/>
    <hyperlink ref="D12696" r:id="rId_hyperlink_11860"/>
    <hyperlink ref="D12697" r:id="rId_hyperlink_11861"/>
    <hyperlink ref="D12698" r:id="rId_hyperlink_11862"/>
    <hyperlink ref="D12699" r:id="rId_hyperlink_11863"/>
    <hyperlink ref="D12700" r:id="rId_hyperlink_11864"/>
    <hyperlink ref="D12701" r:id="rId_hyperlink_11865"/>
    <hyperlink ref="D12702" r:id="rId_hyperlink_11866"/>
    <hyperlink ref="D12703" r:id="rId_hyperlink_11867"/>
    <hyperlink ref="D12704" r:id="rId_hyperlink_11868"/>
    <hyperlink ref="D12705" r:id="rId_hyperlink_11869"/>
    <hyperlink ref="D12706" r:id="rId_hyperlink_11870"/>
    <hyperlink ref="D12707" r:id="rId_hyperlink_11871"/>
    <hyperlink ref="D12708" r:id="rId_hyperlink_11872"/>
    <hyperlink ref="D12709" r:id="rId_hyperlink_11873"/>
    <hyperlink ref="D12710" r:id="rId_hyperlink_11874"/>
    <hyperlink ref="D12711" r:id="rId_hyperlink_11875"/>
    <hyperlink ref="D12712" r:id="rId_hyperlink_11876"/>
    <hyperlink ref="D12713" r:id="rId_hyperlink_11877"/>
    <hyperlink ref="D12714" r:id="rId_hyperlink_11878"/>
    <hyperlink ref="D12715" r:id="rId_hyperlink_11879"/>
    <hyperlink ref="D12717" r:id="rId_hyperlink_11880"/>
    <hyperlink ref="D12718" r:id="rId_hyperlink_11881"/>
    <hyperlink ref="D12719" r:id="rId_hyperlink_11882"/>
    <hyperlink ref="D12720" r:id="rId_hyperlink_11883"/>
    <hyperlink ref="D12721" r:id="rId_hyperlink_11884"/>
    <hyperlink ref="D12722" r:id="rId_hyperlink_11885"/>
    <hyperlink ref="D12723" r:id="rId_hyperlink_11886"/>
    <hyperlink ref="D12724" r:id="rId_hyperlink_11887"/>
    <hyperlink ref="D12725" r:id="rId_hyperlink_11888"/>
    <hyperlink ref="D12726" r:id="rId_hyperlink_11889"/>
    <hyperlink ref="D12727" r:id="rId_hyperlink_11890"/>
    <hyperlink ref="D12728" r:id="rId_hyperlink_11891"/>
    <hyperlink ref="D12729" r:id="rId_hyperlink_11892"/>
    <hyperlink ref="D12730" r:id="rId_hyperlink_11893"/>
    <hyperlink ref="D12731" r:id="rId_hyperlink_11894"/>
    <hyperlink ref="D12732" r:id="rId_hyperlink_11895"/>
    <hyperlink ref="D12733" r:id="rId_hyperlink_11896"/>
    <hyperlink ref="D12734" r:id="rId_hyperlink_11897"/>
    <hyperlink ref="D12735" r:id="rId_hyperlink_11898"/>
    <hyperlink ref="D12736" r:id="rId_hyperlink_11899"/>
    <hyperlink ref="D12737" r:id="rId_hyperlink_11900"/>
    <hyperlink ref="D12738" r:id="rId_hyperlink_11901"/>
    <hyperlink ref="D12739" r:id="rId_hyperlink_11902"/>
    <hyperlink ref="D12740" r:id="rId_hyperlink_11903"/>
    <hyperlink ref="D12742" r:id="rId_hyperlink_11904"/>
    <hyperlink ref="D12743" r:id="rId_hyperlink_11905"/>
    <hyperlink ref="D12744" r:id="rId_hyperlink_11906"/>
    <hyperlink ref="D12745" r:id="rId_hyperlink_11907"/>
    <hyperlink ref="D12746" r:id="rId_hyperlink_11908"/>
    <hyperlink ref="D12747" r:id="rId_hyperlink_11909"/>
    <hyperlink ref="D12748" r:id="rId_hyperlink_11910"/>
    <hyperlink ref="D12749" r:id="rId_hyperlink_11911"/>
    <hyperlink ref="D12750" r:id="rId_hyperlink_11912"/>
    <hyperlink ref="D12751" r:id="rId_hyperlink_11913"/>
    <hyperlink ref="D12752" r:id="rId_hyperlink_11914"/>
    <hyperlink ref="D12753" r:id="rId_hyperlink_11915"/>
    <hyperlink ref="D12754" r:id="rId_hyperlink_11916"/>
    <hyperlink ref="D12755" r:id="rId_hyperlink_11917"/>
    <hyperlink ref="D12756" r:id="rId_hyperlink_11918"/>
    <hyperlink ref="D12757" r:id="rId_hyperlink_11919"/>
    <hyperlink ref="D12758" r:id="rId_hyperlink_11920"/>
    <hyperlink ref="D12759" r:id="rId_hyperlink_11921"/>
    <hyperlink ref="D12760" r:id="rId_hyperlink_11922"/>
    <hyperlink ref="D12762" r:id="rId_hyperlink_11923"/>
    <hyperlink ref="D12763" r:id="rId_hyperlink_11924"/>
    <hyperlink ref="D12764" r:id="rId_hyperlink_11925"/>
    <hyperlink ref="D12765" r:id="rId_hyperlink_11926"/>
    <hyperlink ref="D12766" r:id="rId_hyperlink_11927"/>
    <hyperlink ref="D12767" r:id="rId_hyperlink_11928"/>
    <hyperlink ref="D12768" r:id="rId_hyperlink_11929"/>
    <hyperlink ref="D12769" r:id="rId_hyperlink_11930"/>
    <hyperlink ref="D12770" r:id="rId_hyperlink_11931"/>
    <hyperlink ref="D12771" r:id="rId_hyperlink_11932"/>
    <hyperlink ref="D12772" r:id="rId_hyperlink_11933"/>
    <hyperlink ref="D12773" r:id="rId_hyperlink_11934"/>
    <hyperlink ref="D12774" r:id="rId_hyperlink_11935"/>
    <hyperlink ref="D12775" r:id="rId_hyperlink_11936"/>
    <hyperlink ref="D12776" r:id="rId_hyperlink_11937"/>
    <hyperlink ref="D12777" r:id="rId_hyperlink_11938"/>
    <hyperlink ref="D12778" r:id="rId_hyperlink_11939"/>
    <hyperlink ref="D12779" r:id="rId_hyperlink_11940"/>
    <hyperlink ref="D12780" r:id="rId_hyperlink_11941"/>
    <hyperlink ref="D12781" r:id="rId_hyperlink_11942"/>
    <hyperlink ref="D12782" r:id="rId_hyperlink_11943"/>
    <hyperlink ref="D12783" r:id="rId_hyperlink_11944"/>
    <hyperlink ref="D12784" r:id="rId_hyperlink_11945"/>
    <hyperlink ref="D12785" r:id="rId_hyperlink_11946"/>
    <hyperlink ref="D12786" r:id="rId_hyperlink_11947"/>
    <hyperlink ref="D12787" r:id="rId_hyperlink_11948"/>
    <hyperlink ref="D12788" r:id="rId_hyperlink_11949"/>
    <hyperlink ref="D12789" r:id="rId_hyperlink_11950"/>
    <hyperlink ref="D12790" r:id="rId_hyperlink_11951"/>
    <hyperlink ref="D12793" r:id="rId_hyperlink_11952"/>
    <hyperlink ref="D12794" r:id="rId_hyperlink_11953"/>
    <hyperlink ref="D12795" r:id="rId_hyperlink_11954"/>
    <hyperlink ref="D12796" r:id="rId_hyperlink_11955"/>
    <hyperlink ref="D12797" r:id="rId_hyperlink_11956"/>
    <hyperlink ref="D12799" r:id="rId_hyperlink_11957"/>
    <hyperlink ref="D12800" r:id="rId_hyperlink_11958"/>
    <hyperlink ref="D12801" r:id="rId_hyperlink_11959"/>
    <hyperlink ref="D12802" r:id="rId_hyperlink_11960"/>
    <hyperlink ref="D12804" r:id="rId_hyperlink_11961"/>
    <hyperlink ref="D12805" r:id="rId_hyperlink_11962"/>
    <hyperlink ref="D12808" r:id="rId_hyperlink_11963"/>
    <hyperlink ref="D12809" r:id="rId_hyperlink_11964"/>
    <hyperlink ref="D12810" r:id="rId_hyperlink_11965"/>
    <hyperlink ref="D12811" r:id="rId_hyperlink_11966"/>
    <hyperlink ref="D12812" r:id="rId_hyperlink_11967"/>
    <hyperlink ref="D12815" r:id="rId_hyperlink_11968"/>
    <hyperlink ref="D12816" r:id="rId_hyperlink_11969"/>
    <hyperlink ref="D12817" r:id="rId_hyperlink_11970"/>
    <hyperlink ref="D12819" r:id="rId_hyperlink_11971"/>
    <hyperlink ref="D12820" r:id="rId_hyperlink_11972"/>
    <hyperlink ref="D12821" r:id="rId_hyperlink_11973"/>
    <hyperlink ref="D12822" r:id="rId_hyperlink_11974"/>
    <hyperlink ref="D12823" r:id="rId_hyperlink_11975"/>
    <hyperlink ref="D12824" r:id="rId_hyperlink_11976"/>
    <hyperlink ref="D12825" r:id="rId_hyperlink_11977"/>
    <hyperlink ref="D12827" r:id="rId_hyperlink_11978"/>
    <hyperlink ref="D12828" r:id="rId_hyperlink_11979"/>
    <hyperlink ref="D12829" r:id="rId_hyperlink_11980"/>
    <hyperlink ref="D12830" r:id="rId_hyperlink_11981"/>
    <hyperlink ref="D12831" r:id="rId_hyperlink_11982"/>
    <hyperlink ref="D12832" r:id="rId_hyperlink_11983"/>
    <hyperlink ref="D12833" r:id="rId_hyperlink_11984"/>
    <hyperlink ref="D12834" r:id="rId_hyperlink_11985"/>
    <hyperlink ref="D12835" r:id="rId_hyperlink_11986"/>
    <hyperlink ref="D12836" r:id="rId_hyperlink_11987"/>
    <hyperlink ref="D12837" r:id="rId_hyperlink_11988"/>
    <hyperlink ref="D12838" r:id="rId_hyperlink_11989"/>
    <hyperlink ref="D12839" r:id="rId_hyperlink_11990"/>
    <hyperlink ref="D12840" r:id="rId_hyperlink_11991"/>
    <hyperlink ref="D12841" r:id="rId_hyperlink_11992"/>
    <hyperlink ref="D12842" r:id="rId_hyperlink_11993"/>
    <hyperlink ref="D12843" r:id="rId_hyperlink_11994"/>
    <hyperlink ref="D12844" r:id="rId_hyperlink_11995"/>
    <hyperlink ref="D12845" r:id="rId_hyperlink_11996"/>
    <hyperlink ref="D12846" r:id="rId_hyperlink_11997"/>
    <hyperlink ref="D12847" r:id="rId_hyperlink_11998"/>
    <hyperlink ref="D12848" r:id="rId_hyperlink_11999"/>
    <hyperlink ref="D12849" r:id="rId_hyperlink_12000"/>
    <hyperlink ref="D12850" r:id="rId_hyperlink_12001"/>
    <hyperlink ref="D12851" r:id="rId_hyperlink_12002"/>
    <hyperlink ref="D12852" r:id="rId_hyperlink_12003"/>
    <hyperlink ref="D12853" r:id="rId_hyperlink_12004"/>
    <hyperlink ref="D12854" r:id="rId_hyperlink_12005"/>
    <hyperlink ref="D12855" r:id="rId_hyperlink_12006"/>
    <hyperlink ref="D12856" r:id="rId_hyperlink_12007"/>
    <hyperlink ref="D12857" r:id="rId_hyperlink_12008"/>
    <hyperlink ref="D12858" r:id="rId_hyperlink_12009"/>
    <hyperlink ref="D12859" r:id="rId_hyperlink_12010"/>
    <hyperlink ref="D12860" r:id="rId_hyperlink_12011"/>
    <hyperlink ref="D12861" r:id="rId_hyperlink_12012"/>
    <hyperlink ref="D12862" r:id="rId_hyperlink_12013"/>
    <hyperlink ref="D12864" r:id="rId_hyperlink_12014"/>
    <hyperlink ref="D12865" r:id="rId_hyperlink_12015"/>
    <hyperlink ref="D12866" r:id="rId_hyperlink_12016"/>
    <hyperlink ref="D12867" r:id="rId_hyperlink_12017"/>
    <hyperlink ref="D12868" r:id="rId_hyperlink_12018"/>
    <hyperlink ref="D12869" r:id="rId_hyperlink_12019"/>
    <hyperlink ref="D12870" r:id="rId_hyperlink_12020"/>
    <hyperlink ref="D12871" r:id="rId_hyperlink_12021"/>
    <hyperlink ref="D12872" r:id="rId_hyperlink_12022"/>
    <hyperlink ref="D12873" r:id="rId_hyperlink_12023"/>
    <hyperlink ref="D12874" r:id="rId_hyperlink_12024"/>
    <hyperlink ref="D12875" r:id="rId_hyperlink_12025"/>
    <hyperlink ref="D12876" r:id="rId_hyperlink_12026"/>
    <hyperlink ref="D12877" r:id="rId_hyperlink_12027"/>
    <hyperlink ref="D12878" r:id="rId_hyperlink_12028"/>
    <hyperlink ref="D12879" r:id="rId_hyperlink_12029"/>
    <hyperlink ref="D12880" r:id="rId_hyperlink_12030"/>
    <hyperlink ref="D12881" r:id="rId_hyperlink_12031"/>
    <hyperlink ref="D12882" r:id="rId_hyperlink_12032"/>
    <hyperlink ref="D12883" r:id="rId_hyperlink_12033"/>
    <hyperlink ref="D12884" r:id="rId_hyperlink_12034"/>
    <hyperlink ref="D12885" r:id="rId_hyperlink_12035"/>
    <hyperlink ref="D12886" r:id="rId_hyperlink_12036"/>
    <hyperlink ref="D12887" r:id="rId_hyperlink_12037"/>
    <hyperlink ref="D12888" r:id="rId_hyperlink_12038"/>
    <hyperlink ref="D12889" r:id="rId_hyperlink_12039"/>
    <hyperlink ref="D12890" r:id="rId_hyperlink_12040"/>
    <hyperlink ref="D12891" r:id="rId_hyperlink_12041"/>
    <hyperlink ref="D12894" r:id="rId_hyperlink_12042"/>
    <hyperlink ref="D12895" r:id="rId_hyperlink_12043"/>
    <hyperlink ref="D12896" r:id="rId_hyperlink_12044"/>
    <hyperlink ref="D12897" r:id="rId_hyperlink_12045"/>
    <hyperlink ref="D12898" r:id="rId_hyperlink_12046"/>
    <hyperlink ref="D12899" r:id="rId_hyperlink_12047"/>
    <hyperlink ref="D12900" r:id="rId_hyperlink_12048"/>
    <hyperlink ref="D12901" r:id="rId_hyperlink_12049"/>
    <hyperlink ref="D12902" r:id="rId_hyperlink_12050"/>
    <hyperlink ref="D12903" r:id="rId_hyperlink_12051"/>
    <hyperlink ref="D12904" r:id="rId_hyperlink_12052"/>
    <hyperlink ref="D12905" r:id="rId_hyperlink_12053"/>
    <hyperlink ref="D12906" r:id="rId_hyperlink_12054"/>
    <hyperlink ref="D12907" r:id="rId_hyperlink_12055"/>
    <hyperlink ref="D12908" r:id="rId_hyperlink_12056"/>
    <hyperlink ref="D12909" r:id="rId_hyperlink_12057"/>
    <hyperlink ref="D12910" r:id="rId_hyperlink_12058"/>
    <hyperlink ref="D12911" r:id="rId_hyperlink_12059"/>
    <hyperlink ref="D12912" r:id="rId_hyperlink_12060"/>
    <hyperlink ref="D12913" r:id="rId_hyperlink_12061"/>
    <hyperlink ref="D12914" r:id="rId_hyperlink_12062"/>
    <hyperlink ref="D12915" r:id="rId_hyperlink_12063"/>
    <hyperlink ref="D12916" r:id="rId_hyperlink_12064"/>
    <hyperlink ref="D12917" r:id="rId_hyperlink_12065"/>
    <hyperlink ref="D12918" r:id="rId_hyperlink_12066"/>
    <hyperlink ref="D12919" r:id="rId_hyperlink_12067"/>
    <hyperlink ref="D12920" r:id="rId_hyperlink_12068"/>
    <hyperlink ref="D12921" r:id="rId_hyperlink_12069"/>
    <hyperlink ref="D12922" r:id="rId_hyperlink_12070"/>
    <hyperlink ref="D12923" r:id="rId_hyperlink_12071"/>
    <hyperlink ref="D12924" r:id="rId_hyperlink_12072"/>
    <hyperlink ref="D12925" r:id="rId_hyperlink_12073"/>
    <hyperlink ref="D12926" r:id="rId_hyperlink_12074"/>
    <hyperlink ref="D12927" r:id="rId_hyperlink_12075"/>
    <hyperlink ref="D12928" r:id="rId_hyperlink_12076"/>
    <hyperlink ref="D12929" r:id="rId_hyperlink_12077"/>
    <hyperlink ref="D12930" r:id="rId_hyperlink_12078"/>
    <hyperlink ref="D12931" r:id="rId_hyperlink_12079"/>
    <hyperlink ref="D12932" r:id="rId_hyperlink_12080"/>
    <hyperlink ref="D12933" r:id="rId_hyperlink_12081"/>
    <hyperlink ref="D12934" r:id="rId_hyperlink_12082"/>
    <hyperlink ref="D12935" r:id="rId_hyperlink_12083"/>
    <hyperlink ref="D12936" r:id="rId_hyperlink_12084"/>
    <hyperlink ref="D12937" r:id="rId_hyperlink_12085"/>
    <hyperlink ref="D12938" r:id="rId_hyperlink_12086"/>
    <hyperlink ref="D12939" r:id="rId_hyperlink_12087"/>
    <hyperlink ref="D12940" r:id="rId_hyperlink_12088"/>
    <hyperlink ref="D12941" r:id="rId_hyperlink_12089"/>
    <hyperlink ref="D12942" r:id="rId_hyperlink_12090"/>
    <hyperlink ref="D12943" r:id="rId_hyperlink_12091"/>
    <hyperlink ref="D12944" r:id="rId_hyperlink_12092"/>
    <hyperlink ref="D12945" r:id="rId_hyperlink_12093"/>
    <hyperlink ref="D12946" r:id="rId_hyperlink_12094"/>
    <hyperlink ref="D12947" r:id="rId_hyperlink_12095"/>
    <hyperlink ref="D12948" r:id="rId_hyperlink_12096"/>
    <hyperlink ref="D12949" r:id="rId_hyperlink_12097"/>
    <hyperlink ref="D12950" r:id="rId_hyperlink_12098"/>
    <hyperlink ref="D12951" r:id="rId_hyperlink_12099"/>
    <hyperlink ref="D12952" r:id="rId_hyperlink_12100"/>
    <hyperlink ref="D12953" r:id="rId_hyperlink_12101"/>
    <hyperlink ref="D12954" r:id="rId_hyperlink_12102"/>
    <hyperlink ref="D12955" r:id="rId_hyperlink_12103"/>
    <hyperlink ref="D12956" r:id="rId_hyperlink_12104"/>
    <hyperlink ref="D12957" r:id="rId_hyperlink_12105"/>
    <hyperlink ref="D12958" r:id="rId_hyperlink_12106"/>
    <hyperlink ref="D12959" r:id="rId_hyperlink_12107"/>
    <hyperlink ref="D12960" r:id="rId_hyperlink_12108"/>
    <hyperlink ref="D12961" r:id="rId_hyperlink_12109"/>
    <hyperlink ref="D12962" r:id="rId_hyperlink_12110"/>
    <hyperlink ref="D12963" r:id="rId_hyperlink_12111"/>
    <hyperlink ref="D12964" r:id="rId_hyperlink_12112"/>
    <hyperlink ref="D12965" r:id="rId_hyperlink_12113"/>
    <hyperlink ref="D12966" r:id="rId_hyperlink_12114"/>
    <hyperlink ref="D12967" r:id="rId_hyperlink_12115"/>
    <hyperlink ref="D12968" r:id="rId_hyperlink_12116"/>
    <hyperlink ref="D12969" r:id="rId_hyperlink_12117"/>
    <hyperlink ref="D12970" r:id="rId_hyperlink_12118"/>
    <hyperlink ref="D12971" r:id="rId_hyperlink_12119"/>
    <hyperlink ref="D12972" r:id="rId_hyperlink_12120"/>
    <hyperlink ref="D12973" r:id="rId_hyperlink_12121"/>
    <hyperlink ref="D12974" r:id="rId_hyperlink_12122"/>
    <hyperlink ref="D12975" r:id="rId_hyperlink_12123"/>
    <hyperlink ref="D12976" r:id="rId_hyperlink_12124"/>
    <hyperlink ref="D12977" r:id="rId_hyperlink_12125"/>
    <hyperlink ref="D12978" r:id="rId_hyperlink_12126"/>
    <hyperlink ref="D12979" r:id="rId_hyperlink_12127"/>
    <hyperlink ref="D12980" r:id="rId_hyperlink_12128"/>
    <hyperlink ref="D12981" r:id="rId_hyperlink_12129"/>
    <hyperlink ref="D12982" r:id="rId_hyperlink_12130"/>
    <hyperlink ref="D12983" r:id="rId_hyperlink_12131"/>
    <hyperlink ref="D12984" r:id="rId_hyperlink_12132"/>
    <hyperlink ref="D12985" r:id="rId_hyperlink_12133"/>
    <hyperlink ref="D12986" r:id="rId_hyperlink_12134"/>
    <hyperlink ref="D12987" r:id="rId_hyperlink_12135"/>
    <hyperlink ref="D12988" r:id="rId_hyperlink_12136"/>
    <hyperlink ref="D12989" r:id="rId_hyperlink_12137"/>
    <hyperlink ref="D12991" r:id="rId_hyperlink_12138"/>
    <hyperlink ref="D12992" r:id="rId_hyperlink_12139"/>
    <hyperlink ref="D12993" r:id="rId_hyperlink_12140"/>
    <hyperlink ref="D12994" r:id="rId_hyperlink_12141"/>
    <hyperlink ref="D12995" r:id="rId_hyperlink_12142"/>
    <hyperlink ref="D12996" r:id="rId_hyperlink_12143"/>
    <hyperlink ref="D12997" r:id="rId_hyperlink_12144"/>
    <hyperlink ref="D12998" r:id="rId_hyperlink_12145"/>
    <hyperlink ref="D12999" r:id="rId_hyperlink_12146"/>
    <hyperlink ref="D13000" r:id="rId_hyperlink_12147"/>
    <hyperlink ref="D13001" r:id="rId_hyperlink_12148"/>
    <hyperlink ref="D13002" r:id="rId_hyperlink_12149"/>
    <hyperlink ref="D13003" r:id="rId_hyperlink_12150"/>
    <hyperlink ref="D13004" r:id="rId_hyperlink_12151"/>
    <hyperlink ref="D13005" r:id="rId_hyperlink_12152"/>
    <hyperlink ref="D13006" r:id="rId_hyperlink_12153"/>
    <hyperlink ref="D13007" r:id="rId_hyperlink_12154"/>
    <hyperlink ref="D13009" r:id="rId_hyperlink_12155"/>
    <hyperlink ref="D13011" r:id="rId_hyperlink_12156"/>
    <hyperlink ref="D13012" r:id="rId_hyperlink_12157"/>
    <hyperlink ref="D13013" r:id="rId_hyperlink_12158"/>
    <hyperlink ref="D13014" r:id="rId_hyperlink_12159"/>
    <hyperlink ref="D13015" r:id="rId_hyperlink_12160"/>
    <hyperlink ref="D13016" r:id="rId_hyperlink_12161"/>
    <hyperlink ref="D13017" r:id="rId_hyperlink_12162"/>
    <hyperlink ref="D13018" r:id="rId_hyperlink_12163"/>
    <hyperlink ref="D13019" r:id="rId_hyperlink_12164"/>
    <hyperlink ref="D13020" r:id="rId_hyperlink_12165"/>
    <hyperlink ref="D13021" r:id="rId_hyperlink_12166"/>
    <hyperlink ref="D13023" r:id="rId_hyperlink_12167"/>
    <hyperlink ref="D13024" r:id="rId_hyperlink_12168"/>
    <hyperlink ref="D13025" r:id="rId_hyperlink_12169"/>
    <hyperlink ref="D13026" r:id="rId_hyperlink_12170"/>
    <hyperlink ref="D13028" r:id="rId_hyperlink_12171"/>
    <hyperlink ref="D13029" r:id="rId_hyperlink_12172"/>
    <hyperlink ref="D13030" r:id="rId_hyperlink_12173"/>
    <hyperlink ref="D13031" r:id="rId_hyperlink_12174"/>
    <hyperlink ref="D13032" r:id="rId_hyperlink_12175"/>
    <hyperlink ref="D13033" r:id="rId_hyperlink_12176"/>
    <hyperlink ref="D13036" r:id="rId_hyperlink_12177"/>
    <hyperlink ref="D13037" r:id="rId_hyperlink_12178"/>
    <hyperlink ref="D13038" r:id="rId_hyperlink_12179"/>
    <hyperlink ref="D13039" r:id="rId_hyperlink_12180"/>
    <hyperlink ref="D13040" r:id="rId_hyperlink_12181"/>
    <hyperlink ref="D13041" r:id="rId_hyperlink_12182"/>
    <hyperlink ref="D13042" r:id="rId_hyperlink_12183"/>
    <hyperlink ref="D13043" r:id="rId_hyperlink_12184"/>
    <hyperlink ref="D13044" r:id="rId_hyperlink_12185"/>
    <hyperlink ref="D13045" r:id="rId_hyperlink_12186"/>
    <hyperlink ref="D13046" r:id="rId_hyperlink_12187"/>
    <hyperlink ref="D13047" r:id="rId_hyperlink_12188"/>
    <hyperlink ref="D13048" r:id="rId_hyperlink_12189"/>
    <hyperlink ref="D13049" r:id="rId_hyperlink_12190"/>
    <hyperlink ref="D13050" r:id="rId_hyperlink_12191"/>
    <hyperlink ref="D13051" r:id="rId_hyperlink_12192"/>
    <hyperlink ref="D13052" r:id="rId_hyperlink_12193"/>
    <hyperlink ref="D13053" r:id="rId_hyperlink_12194"/>
    <hyperlink ref="D13054" r:id="rId_hyperlink_12195"/>
    <hyperlink ref="D13055" r:id="rId_hyperlink_12196"/>
    <hyperlink ref="D13056" r:id="rId_hyperlink_12197"/>
    <hyperlink ref="D13057" r:id="rId_hyperlink_12198"/>
    <hyperlink ref="D13059" r:id="rId_hyperlink_12199"/>
    <hyperlink ref="D13061" r:id="rId_hyperlink_12200"/>
    <hyperlink ref="D13062" r:id="rId_hyperlink_12201"/>
    <hyperlink ref="D13063" r:id="rId_hyperlink_12202"/>
    <hyperlink ref="D13064" r:id="rId_hyperlink_12203"/>
    <hyperlink ref="D13065" r:id="rId_hyperlink_12204"/>
    <hyperlink ref="D13066" r:id="rId_hyperlink_12205"/>
    <hyperlink ref="D13067" r:id="rId_hyperlink_12206"/>
    <hyperlink ref="D13068" r:id="rId_hyperlink_12207"/>
    <hyperlink ref="D13070" r:id="rId_hyperlink_12208"/>
    <hyperlink ref="D13071" r:id="rId_hyperlink_12209"/>
    <hyperlink ref="D13072" r:id="rId_hyperlink_12210"/>
    <hyperlink ref="D13075" r:id="rId_hyperlink_12211"/>
    <hyperlink ref="D13076" r:id="rId_hyperlink_12212"/>
    <hyperlink ref="D13077" r:id="rId_hyperlink_12213"/>
    <hyperlink ref="D13078" r:id="rId_hyperlink_12214"/>
    <hyperlink ref="D13079" r:id="rId_hyperlink_12215"/>
    <hyperlink ref="D13080" r:id="rId_hyperlink_12216"/>
    <hyperlink ref="D13081" r:id="rId_hyperlink_12217"/>
    <hyperlink ref="D13082" r:id="rId_hyperlink_12218"/>
    <hyperlink ref="D13083" r:id="rId_hyperlink_12219"/>
    <hyperlink ref="D13084" r:id="rId_hyperlink_12220"/>
    <hyperlink ref="D13085" r:id="rId_hyperlink_12221"/>
    <hyperlink ref="D13086" r:id="rId_hyperlink_12222"/>
    <hyperlink ref="D13087" r:id="rId_hyperlink_12223"/>
    <hyperlink ref="D13088" r:id="rId_hyperlink_12224"/>
    <hyperlink ref="D13090" r:id="rId_hyperlink_12225"/>
    <hyperlink ref="D13091" r:id="rId_hyperlink_12226"/>
    <hyperlink ref="D13092" r:id="rId_hyperlink_12227"/>
    <hyperlink ref="D13093" r:id="rId_hyperlink_12228"/>
    <hyperlink ref="D13095" r:id="rId_hyperlink_12229"/>
    <hyperlink ref="D13096" r:id="rId_hyperlink_12230"/>
    <hyperlink ref="D13097" r:id="rId_hyperlink_12231"/>
    <hyperlink ref="D13098" r:id="rId_hyperlink_12232"/>
    <hyperlink ref="D13099" r:id="rId_hyperlink_12233"/>
    <hyperlink ref="D13100" r:id="rId_hyperlink_12234"/>
    <hyperlink ref="D13101" r:id="rId_hyperlink_12235"/>
    <hyperlink ref="D13102" r:id="rId_hyperlink_12236"/>
    <hyperlink ref="D13103" r:id="rId_hyperlink_12237"/>
    <hyperlink ref="D13104" r:id="rId_hyperlink_12238"/>
    <hyperlink ref="D13105" r:id="rId_hyperlink_12239"/>
    <hyperlink ref="D13106" r:id="rId_hyperlink_12240"/>
    <hyperlink ref="D13107" r:id="rId_hyperlink_12241"/>
    <hyperlink ref="D13108" r:id="rId_hyperlink_12242"/>
    <hyperlink ref="D13109" r:id="rId_hyperlink_12243"/>
    <hyperlink ref="D13110" r:id="rId_hyperlink_12244"/>
    <hyperlink ref="D13111" r:id="rId_hyperlink_12245"/>
    <hyperlink ref="D13112" r:id="rId_hyperlink_12246"/>
    <hyperlink ref="D13113" r:id="rId_hyperlink_12247"/>
    <hyperlink ref="D13114" r:id="rId_hyperlink_12248"/>
    <hyperlink ref="D13115" r:id="rId_hyperlink_12249"/>
    <hyperlink ref="D13116" r:id="rId_hyperlink_12250"/>
    <hyperlink ref="D13117" r:id="rId_hyperlink_12251"/>
    <hyperlink ref="D13118" r:id="rId_hyperlink_12252"/>
    <hyperlink ref="D13119" r:id="rId_hyperlink_12253"/>
    <hyperlink ref="D13120" r:id="rId_hyperlink_12254"/>
    <hyperlink ref="D13121" r:id="rId_hyperlink_12255"/>
    <hyperlink ref="D13125" r:id="rId_hyperlink_12256"/>
    <hyperlink ref="D13126" r:id="rId_hyperlink_12257"/>
    <hyperlink ref="D13127" r:id="rId_hyperlink_12258"/>
    <hyperlink ref="D13129" r:id="rId_hyperlink_12259"/>
    <hyperlink ref="D13130" r:id="rId_hyperlink_12260"/>
    <hyperlink ref="D13131" r:id="rId_hyperlink_12261"/>
    <hyperlink ref="D13133" r:id="rId_hyperlink_12262"/>
    <hyperlink ref="D13134" r:id="rId_hyperlink_12263"/>
    <hyperlink ref="D13135" r:id="rId_hyperlink_12264"/>
    <hyperlink ref="D13136" r:id="rId_hyperlink_12265"/>
    <hyperlink ref="D13139" r:id="rId_hyperlink_12266"/>
    <hyperlink ref="D13140" r:id="rId_hyperlink_12267"/>
    <hyperlink ref="D13141" r:id="rId_hyperlink_12268"/>
    <hyperlink ref="D13142" r:id="rId_hyperlink_12269"/>
    <hyperlink ref="D13143" r:id="rId_hyperlink_12270"/>
    <hyperlink ref="D13144" r:id="rId_hyperlink_12271"/>
    <hyperlink ref="D13145" r:id="rId_hyperlink_12272"/>
    <hyperlink ref="D13146" r:id="rId_hyperlink_12273"/>
    <hyperlink ref="D13147" r:id="rId_hyperlink_12274"/>
    <hyperlink ref="D13149" r:id="rId_hyperlink_12275"/>
    <hyperlink ref="D13151" r:id="rId_hyperlink_12276"/>
    <hyperlink ref="D13152" r:id="rId_hyperlink_12277"/>
    <hyperlink ref="D13153" r:id="rId_hyperlink_12278"/>
    <hyperlink ref="D13154" r:id="rId_hyperlink_12279"/>
    <hyperlink ref="D13155" r:id="rId_hyperlink_12280"/>
    <hyperlink ref="D13157" r:id="rId_hyperlink_12281"/>
    <hyperlink ref="D13158" r:id="rId_hyperlink_12282"/>
    <hyperlink ref="D13159" r:id="rId_hyperlink_12283"/>
    <hyperlink ref="D13161" r:id="rId_hyperlink_12284"/>
    <hyperlink ref="D13162" r:id="rId_hyperlink_12285"/>
    <hyperlink ref="D13163" r:id="rId_hyperlink_12286"/>
    <hyperlink ref="D13164" r:id="rId_hyperlink_12287"/>
    <hyperlink ref="D13165" r:id="rId_hyperlink_12288"/>
    <hyperlink ref="D13166" r:id="rId_hyperlink_12289"/>
    <hyperlink ref="D13167" r:id="rId_hyperlink_12290"/>
    <hyperlink ref="D13168" r:id="rId_hyperlink_12291"/>
    <hyperlink ref="D13169" r:id="rId_hyperlink_12292"/>
    <hyperlink ref="D13170" r:id="rId_hyperlink_12293"/>
    <hyperlink ref="D13171" r:id="rId_hyperlink_12294"/>
    <hyperlink ref="D13172" r:id="rId_hyperlink_12295"/>
    <hyperlink ref="D13173" r:id="rId_hyperlink_12296"/>
    <hyperlink ref="D13174" r:id="rId_hyperlink_12297"/>
    <hyperlink ref="D13175" r:id="rId_hyperlink_12298"/>
    <hyperlink ref="D13176" r:id="rId_hyperlink_12299"/>
    <hyperlink ref="D13177" r:id="rId_hyperlink_12300"/>
    <hyperlink ref="D13178" r:id="rId_hyperlink_12301"/>
    <hyperlink ref="D13179" r:id="rId_hyperlink_12302"/>
    <hyperlink ref="D13180" r:id="rId_hyperlink_12303"/>
    <hyperlink ref="D13181" r:id="rId_hyperlink_12304"/>
    <hyperlink ref="D13182" r:id="rId_hyperlink_12305"/>
    <hyperlink ref="D13183" r:id="rId_hyperlink_12306"/>
    <hyperlink ref="D13185" r:id="rId_hyperlink_12307"/>
    <hyperlink ref="D13186" r:id="rId_hyperlink_12308"/>
    <hyperlink ref="D13187" r:id="rId_hyperlink_12309"/>
    <hyperlink ref="D13188" r:id="rId_hyperlink_12310"/>
    <hyperlink ref="D13189" r:id="rId_hyperlink_12311"/>
    <hyperlink ref="D13191" r:id="rId_hyperlink_12312"/>
    <hyperlink ref="D13192" r:id="rId_hyperlink_12313"/>
    <hyperlink ref="D13193" r:id="rId_hyperlink_12314"/>
    <hyperlink ref="D13194" r:id="rId_hyperlink_12315"/>
    <hyperlink ref="D13195" r:id="rId_hyperlink_12316"/>
    <hyperlink ref="D13198" r:id="rId_hyperlink_12317"/>
    <hyperlink ref="D13199" r:id="rId_hyperlink_12318"/>
    <hyperlink ref="D13200" r:id="rId_hyperlink_12319"/>
    <hyperlink ref="D13201" r:id="rId_hyperlink_12320"/>
    <hyperlink ref="D13202" r:id="rId_hyperlink_12321"/>
    <hyperlink ref="D13203" r:id="rId_hyperlink_12322"/>
    <hyperlink ref="D13204" r:id="rId_hyperlink_12323"/>
    <hyperlink ref="D13205" r:id="rId_hyperlink_12324"/>
    <hyperlink ref="D13206" r:id="rId_hyperlink_12325"/>
    <hyperlink ref="D13207" r:id="rId_hyperlink_12326"/>
    <hyperlink ref="D13208" r:id="rId_hyperlink_12327"/>
    <hyperlink ref="D13209" r:id="rId_hyperlink_12328"/>
    <hyperlink ref="D13210" r:id="rId_hyperlink_12329"/>
    <hyperlink ref="D13211" r:id="rId_hyperlink_12330"/>
    <hyperlink ref="D13212" r:id="rId_hyperlink_12331"/>
    <hyperlink ref="D13213" r:id="rId_hyperlink_12332"/>
    <hyperlink ref="D13214" r:id="rId_hyperlink_12333"/>
    <hyperlink ref="D13215" r:id="rId_hyperlink_12334"/>
    <hyperlink ref="D13216" r:id="rId_hyperlink_12335"/>
    <hyperlink ref="D13217" r:id="rId_hyperlink_12336"/>
    <hyperlink ref="D13219" r:id="rId_hyperlink_12337"/>
    <hyperlink ref="D13220" r:id="rId_hyperlink_12338"/>
    <hyperlink ref="D13221" r:id="rId_hyperlink_12339"/>
    <hyperlink ref="D13222" r:id="rId_hyperlink_12340"/>
    <hyperlink ref="D13223" r:id="rId_hyperlink_12341"/>
    <hyperlink ref="D13224" r:id="rId_hyperlink_12342"/>
    <hyperlink ref="D13225" r:id="rId_hyperlink_12343"/>
    <hyperlink ref="D13226" r:id="rId_hyperlink_12344"/>
    <hyperlink ref="D13227" r:id="rId_hyperlink_12345"/>
    <hyperlink ref="D13228" r:id="rId_hyperlink_12346"/>
    <hyperlink ref="D13229" r:id="rId_hyperlink_12347"/>
    <hyperlink ref="D13230" r:id="rId_hyperlink_12348"/>
    <hyperlink ref="D13231" r:id="rId_hyperlink_12349"/>
    <hyperlink ref="D13232" r:id="rId_hyperlink_12350"/>
    <hyperlink ref="D13233" r:id="rId_hyperlink_12351"/>
    <hyperlink ref="D13234" r:id="rId_hyperlink_12352"/>
    <hyperlink ref="D13235" r:id="rId_hyperlink_12353"/>
    <hyperlink ref="D13236" r:id="rId_hyperlink_12354"/>
    <hyperlink ref="D13237" r:id="rId_hyperlink_12355"/>
    <hyperlink ref="D13238" r:id="rId_hyperlink_12356"/>
    <hyperlink ref="D13239" r:id="rId_hyperlink_12357"/>
    <hyperlink ref="D13240" r:id="rId_hyperlink_12358"/>
    <hyperlink ref="D13241" r:id="rId_hyperlink_12359"/>
    <hyperlink ref="D13242" r:id="rId_hyperlink_12360"/>
    <hyperlink ref="D13243" r:id="rId_hyperlink_12361"/>
    <hyperlink ref="D13244" r:id="rId_hyperlink_12362"/>
    <hyperlink ref="D13246" r:id="rId_hyperlink_12363"/>
    <hyperlink ref="D13247" r:id="rId_hyperlink_12364"/>
    <hyperlink ref="D13249" r:id="rId_hyperlink_12365"/>
    <hyperlink ref="D13250" r:id="rId_hyperlink_12366"/>
    <hyperlink ref="D13251" r:id="rId_hyperlink_12367"/>
    <hyperlink ref="D13252" r:id="rId_hyperlink_12368"/>
    <hyperlink ref="D13254" r:id="rId_hyperlink_12369"/>
    <hyperlink ref="D13255" r:id="rId_hyperlink_12370"/>
    <hyperlink ref="D13256" r:id="rId_hyperlink_12371"/>
    <hyperlink ref="D13257" r:id="rId_hyperlink_12372"/>
    <hyperlink ref="D13258" r:id="rId_hyperlink_12373"/>
    <hyperlink ref="D13259" r:id="rId_hyperlink_12374"/>
    <hyperlink ref="D13260" r:id="rId_hyperlink_12375"/>
    <hyperlink ref="D13261" r:id="rId_hyperlink_12376"/>
    <hyperlink ref="D13262" r:id="rId_hyperlink_12377"/>
    <hyperlink ref="D13263" r:id="rId_hyperlink_12378"/>
    <hyperlink ref="D13264" r:id="rId_hyperlink_12379"/>
    <hyperlink ref="D13265" r:id="rId_hyperlink_12380"/>
    <hyperlink ref="D13267" r:id="rId_hyperlink_12381"/>
    <hyperlink ref="D13268" r:id="rId_hyperlink_12382"/>
    <hyperlink ref="D13269" r:id="rId_hyperlink_12383"/>
    <hyperlink ref="D13271" r:id="rId_hyperlink_12384"/>
    <hyperlink ref="D13273" r:id="rId_hyperlink_12385"/>
    <hyperlink ref="D13274" r:id="rId_hyperlink_12386"/>
    <hyperlink ref="D13275" r:id="rId_hyperlink_12387"/>
    <hyperlink ref="D13276" r:id="rId_hyperlink_12388"/>
    <hyperlink ref="D13277" r:id="rId_hyperlink_12389"/>
    <hyperlink ref="D13278" r:id="rId_hyperlink_12390"/>
    <hyperlink ref="D13279" r:id="rId_hyperlink_12391"/>
    <hyperlink ref="D13280" r:id="rId_hyperlink_12392"/>
    <hyperlink ref="D13281" r:id="rId_hyperlink_12393"/>
    <hyperlink ref="D13282" r:id="rId_hyperlink_12394"/>
    <hyperlink ref="D13283" r:id="rId_hyperlink_12395"/>
    <hyperlink ref="D13284" r:id="rId_hyperlink_12396"/>
    <hyperlink ref="D13285" r:id="rId_hyperlink_12397"/>
    <hyperlink ref="D13286" r:id="rId_hyperlink_12398"/>
    <hyperlink ref="D13287" r:id="rId_hyperlink_12399"/>
    <hyperlink ref="D13288" r:id="rId_hyperlink_12400"/>
    <hyperlink ref="D13289" r:id="rId_hyperlink_12401"/>
    <hyperlink ref="D13291" r:id="rId_hyperlink_12402"/>
    <hyperlink ref="D13292" r:id="rId_hyperlink_12403"/>
    <hyperlink ref="D13293" r:id="rId_hyperlink_12404"/>
    <hyperlink ref="D13294" r:id="rId_hyperlink_12405"/>
    <hyperlink ref="D13295" r:id="rId_hyperlink_12406"/>
    <hyperlink ref="D13296" r:id="rId_hyperlink_12407"/>
    <hyperlink ref="D13297" r:id="rId_hyperlink_12408"/>
    <hyperlink ref="D13298" r:id="rId_hyperlink_12409"/>
    <hyperlink ref="D13299" r:id="rId_hyperlink_12410"/>
    <hyperlink ref="D13300" r:id="rId_hyperlink_12411"/>
    <hyperlink ref="D13301" r:id="rId_hyperlink_12412"/>
    <hyperlink ref="D13302" r:id="rId_hyperlink_12413"/>
    <hyperlink ref="D13303" r:id="rId_hyperlink_12414"/>
    <hyperlink ref="D13304" r:id="rId_hyperlink_12415"/>
    <hyperlink ref="D13305" r:id="rId_hyperlink_12416"/>
    <hyperlink ref="D13306" r:id="rId_hyperlink_12417"/>
    <hyperlink ref="D13307" r:id="rId_hyperlink_12418"/>
    <hyperlink ref="D13308" r:id="rId_hyperlink_12419"/>
    <hyperlink ref="D13310" r:id="rId_hyperlink_12420"/>
    <hyperlink ref="D13311" r:id="rId_hyperlink_12421"/>
    <hyperlink ref="D13312" r:id="rId_hyperlink_12422"/>
    <hyperlink ref="D13313" r:id="rId_hyperlink_12423"/>
    <hyperlink ref="D13314" r:id="rId_hyperlink_12424"/>
    <hyperlink ref="D13315" r:id="rId_hyperlink_12425"/>
    <hyperlink ref="D13316" r:id="rId_hyperlink_12426"/>
    <hyperlink ref="D13317" r:id="rId_hyperlink_12427"/>
    <hyperlink ref="D13318" r:id="rId_hyperlink_12428"/>
    <hyperlink ref="D13319" r:id="rId_hyperlink_12429"/>
    <hyperlink ref="D13320" r:id="rId_hyperlink_12430"/>
    <hyperlink ref="D13321" r:id="rId_hyperlink_12431"/>
    <hyperlink ref="D13322" r:id="rId_hyperlink_12432"/>
    <hyperlink ref="D13323" r:id="rId_hyperlink_12433"/>
    <hyperlink ref="D13324" r:id="rId_hyperlink_12434"/>
    <hyperlink ref="D13325" r:id="rId_hyperlink_12435"/>
    <hyperlink ref="D13326" r:id="rId_hyperlink_12436"/>
    <hyperlink ref="D13327" r:id="rId_hyperlink_12437"/>
    <hyperlink ref="D13328" r:id="rId_hyperlink_12438"/>
    <hyperlink ref="D13329" r:id="rId_hyperlink_12439"/>
    <hyperlink ref="D13331" r:id="rId_hyperlink_12440"/>
    <hyperlink ref="D13332" r:id="rId_hyperlink_12441"/>
    <hyperlink ref="D13333" r:id="rId_hyperlink_12442"/>
    <hyperlink ref="D13334" r:id="rId_hyperlink_12443"/>
    <hyperlink ref="D13335" r:id="rId_hyperlink_12444"/>
    <hyperlink ref="D13336" r:id="rId_hyperlink_12445"/>
    <hyperlink ref="D13337" r:id="rId_hyperlink_12446"/>
    <hyperlink ref="D13338" r:id="rId_hyperlink_12447"/>
    <hyperlink ref="D13339" r:id="rId_hyperlink_12448"/>
    <hyperlink ref="D13340" r:id="rId_hyperlink_12449"/>
    <hyperlink ref="D13341" r:id="rId_hyperlink_12450"/>
    <hyperlink ref="D13342" r:id="rId_hyperlink_12451"/>
    <hyperlink ref="D13343" r:id="rId_hyperlink_12452"/>
    <hyperlink ref="D13344" r:id="rId_hyperlink_12453"/>
    <hyperlink ref="D13345" r:id="rId_hyperlink_12454"/>
    <hyperlink ref="D13346" r:id="rId_hyperlink_12455"/>
    <hyperlink ref="D13347" r:id="rId_hyperlink_12456"/>
    <hyperlink ref="D13348" r:id="rId_hyperlink_12457"/>
    <hyperlink ref="D13349" r:id="rId_hyperlink_12458"/>
    <hyperlink ref="D13350" r:id="rId_hyperlink_12459"/>
    <hyperlink ref="D13351" r:id="rId_hyperlink_12460"/>
    <hyperlink ref="D13352" r:id="rId_hyperlink_12461"/>
    <hyperlink ref="D13353" r:id="rId_hyperlink_12462"/>
    <hyperlink ref="D13354" r:id="rId_hyperlink_12463"/>
    <hyperlink ref="D13355" r:id="rId_hyperlink_12464"/>
    <hyperlink ref="D13356" r:id="rId_hyperlink_12465"/>
    <hyperlink ref="D13357" r:id="rId_hyperlink_12466"/>
    <hyperlink ref="D13358" r:id="rId_hyperlink_12467"/>
    <hyperlink ref="D13359" r:id="rId_hyperlink_12468"/>
    <hyperlink ref="D13360" r:id="rId_hyperlink_12469"/>
    <hyperlink ref="D13361" r:id="rId_hyperlink_12470"/>
    <hyperlink ref="D13362" r:id="rId_hyperlink_12471"/>
    <hyperlink ref="D13364" r:id="rId_hyperlink_12472"/>
    <hyperlink ref="D13365" r:id="rId_hyperlink_12473"/>
    <hyperlink ref="D13366" r:id="rId_hyperlink_12474"/>
    <hyperlink ref="D13367" r:id="rId_hyperlink_12475"/>
    <hyperlink ref="D13370" r:id="rId_hyperlink_12476"/>
    <hyperlink ref="D13371" r:id="rId_hyperlink_12477"/>
    <hyperlink ref="D13372" r:id="rId_hyperlink_12478"/>
    <hyperlink ref="D13373" r:id="rId_hyperlink_12479"/>
    <hyperlink ref="D13374" r:id="rId_hyperlink_12480"/>
    <hyperlink ref="D13375" r:id="rId_hyperlink_12481"/>
    <hyperlink ref="D13376" r:id="rId_hyperlink_12482"/>
    <hyperlink ref="D13377" r:id="rId_hyperlink_12483"/>
    <hyperlink ref="D13379" r:id="rId_hyperlink_12484"/>
    <hyperlink ref="D13380" r:id="rId_hyperlink_12485"/>
    <hyperlink ref="D13381" r:id="rId_hyperlink_12486"/>
    <hyperlink ref="D13382" r:id="rId_hyperlink_12487"/>
    <hyperlink ref="D13383" r:id="rId_hyperlink_12488"/>
    <hyperlink ref="D13384" r:id="rId_hyperlink_12489"/>
    <hyperlink ref="D13385" r:id="rId_hyperlink_12490"/>
    <hyperlink ref="D13386" r:id="rId_hyperlink_12491"/>
    <hyperlink ref="D13387" r:id="rId_hyperlink_12492"/>
    <hyperlink ref="D13388" r:id="rId_hyperlink_12493"/>
    <hyperlink ref="D13389" r:id="rId_hyperlink_12494"/>
    <hyperlink ref="D13390" r:id="rId_hyperlink_12495"/>
    <hyperlink ref="D13391" r:id="rId_hyperlink_12496"/>
    <hyperlink ref="D13392" r:id="rId_hyperlink_12497"/>
    <hyperlink ref="D13393" r:id="rId_hyperlink_12498"/>
    <hyperlink ref="D13394" r:id="rId_hyperlink_12499"/>
    <hyperlink ref="D13395" r:id="rId_hyperlink_12500"/>
    <hyperlink ref="D13396" r:id="rId_hyperlink_12501"/>
    <hyperlink ref="D13397" r:id="rId_hyperlink_12502"/>
    <hyperlink ref="D13398" r:id="rId_hyperlink_12503"/>
    <hyperlink ref="D13399" r:id="rId_hyperlink_12504"/>
    <hyperlink ref="D13400" r:id="rId_hyperlink_12505"/>
    <hyperlink ref="D13401" r:id="rId_hyperlink_12506"/>
    <hyperlink ref="D13402" r:id="rId_hyperlink_12507"/>
    <hyperlink ref="D13403" r:id="rId_hyperlink_12508"/>
    <hyperlink ref="D13404" r:id="rId_hyperlink_12509"/>
    <hyperlink ref="D13405" r:id="rId_hyperlink_12510"/>
    <hyperlink ref="D13406" r:id="rId_hyperlink_12511"/>
    <hyperlink ref="D13407" r:id="rId_hyperlink_12512"/>
    <hyperlink ref="D13408" r:id="rId_hyperlink_12513"/>
    <hyperlink ref="D13409" r:id="rId_hyperlink_12514"/>
    <hyperlink ref="D13410" r:id="rId_hyperlink_12515"/>
    <hyperlink ref="D13411" r:id="rId_hyperlink_12516"/>
    <hyperlink ref="D13412" r:id="rId_hyperlink_12517"/>
    <hyperlink ref="D13413" r:id="rId_hyperlink_12518"/>
    <hyperlink ref="D13414" r:id="rId_hyperlink_12519"/>
    <hyperlink ref="D13415" r:id="rId_hyperlink_12520"/>
    <hyperlink ref="D13416" r:id="rId_hyperlink_12521"/>
    <hyperlink ref="D13417" r:id="rId_hyperlink_12522"/>
    <hyperlink ref="D13418" r:id="rId_hyperlink_12523"/>
    <hyperlink ref="D13419" r:id="rId_hyperlink_12524"/>
    <hyperlink ref="D13420" r:id="rId_hyperlink_12525"/>
    <hyperlink ref="D13421" r:id="rId_hyperlink_12526"/>
    <hyperlink ref="D13422" r:id="rId_hyperlink_12527"/>
    <hyperlink ref="D13424" r:id="rId_hyperlink_12528"/>
    <hyperlink ref="D13425" r:id="rId_hyperlink_12529"/>
    <hyperlink ref="D13426" r:id="rId_hyperlink_12530"/>
    <hyperlink ref="D13427" r:id="rId_hyperlink_12531"/>
    <hyperlink ref="D13429" r:id="rId_hyperlink_12532"/>
    <hyperlink ref="D13430" r:id="rId_hyperlink_12533"/>
    <hyperlink ref="D13431" r:id="rId_hyperlink_12534"/>
    <hyperlink ref="D13432" r:id="rId_hyperlink_12535"/>
    <hyperlink ref="D13433" r:id="rId_hyperlink_12536"/>
    <hyperlink ref="D13435" r:id="rId_hyperlink_12537"/>
    <hyperlink ref="D13437" r:id="rId_hyperlink_12538"/>
    <hyperlink ref="D13438" r:id="rId_hyperlink_12539"/>
    <hyperlink ref="D13439" r:id="rId_hyperlink_12540"/>
    <hyperlink ref="D13441" r:id="rId_hyperlink_12541"/>
    <hyperlink ref="D13442" r:id="rId_hyperlink_12542"/>
    <hyperlink ref="D13443" r:id="rId_hyperlink_12543"/>
    <hyperlink ref="D13444" r:id="rId_hyperlink_12544"/>
    <hyperlink ref="D13445" r:id="rId_hyperlink_12545"/>
    <hyperlink ref="D13446" r:id="rId_hyperlink_12546"/>
    <hyperlink ref="D13448" r:id="rId_hyperlink_12547"/>
    <hyperlink ref="D13450" r:id="rId_hyperlink_12548"/>
    <hyperlink ref="D13452" r:id="rId_hyperlink_12549"/>
    <hyperlink ref="D13453" r:id="rId_hyperlink_12550"/>
    <hyperlink ref="D13454" r:id="rId_hyperlink_12551"/>
    <hyperlink ref="D13455" r:id="rId_hyperlink_12552"/>
    <hyperlink ref="D13457" r:id="rId_hyperlink_12553"/>
    <hyperlink ref="D13458" r:id="rId_hyperlink_12554"/>
    <hyperlink ref="D13459" r:id="rId_hyperlink_12555"/>
    <hyperlink ref="D13460" r:id="rId_hyperlink_12556"/>
    <hyperlink ref="D13461" r:id="rId_hyperlink_12557"/>
    <hyperlink ref="D13462" r:id="rId_hyperlink_12558"/>
    <hyperlink ref="D13464" r:id="rId_hyperlink_12559"/>
    <hyperlink ref="D13465" r:id="rId_hyperlink_12560"/>
    <hyperlink ref="D13467" r:id="rId_hyperlink_12561"/>
    <hyperlink ref="D13468" r:id="rId_hyperlink_12562"/>
    <hyperlink ref="D13469" r:id="rId_hyperlink_12563"/>
    <hyperlink ref="D13470" r:id="rId_hyperlink_12564"/>
    <hyperlink ref="D13471" r:id="rId_hyperlink_12565"/>
    <hyperlink ref="D13473" r:id="rId_hyperlink_12566"/>
    <hyperlink ref="D13474" r:id="rId_hyperlink_12567"/>
    <hyperlink ref="D13475" r:id="rId_hyperlink_12568"/>
    <hyperlink ref="D13476" r:id="rId_hyperlink_12569"/>
    <hyperlink ref="D13477" r:id="rId_hyperlink_12570"/>
    <hyperlink ref="D13478" r:id="rId_hyperlink_12571"/>
    <hyperlink ref="D13479" r:id="rId_hyperlink_12572"/>
    <hyperlink ref="D13480" r:id="rId_hyperlink_12573"/>
    <hyperlink ref="D13481" r:id="rId_hyperlink_12574"/>
    <hyperlink ref="D13482" r:id="rId_hyperlink_12575"/>
    <hyperlink ref="D13483" r:id="rId_hyperlink_12576"/>
    <hyperlink ref="D13484" r:id="rId_hyperlink_12577"/>
    <hyperlink ref="D13485" r:id="rId_hyperlink_12578"/>
    <hyperlink ref="D13486" r:id="rId_hyperlink_12579"/>
    <hyperlink ref="D13487" r:id="rId_hyperlink_12580"/>
    <hyperlink ref="D13488" r:id="rId_hyperlink_12581"/>
    <hyperlink ref="D13489" r:id="rId_hyperlink_12582"/>
    <hyperlink ref="D13490" r:id="rId_hyperlink_12583"/>
    <hyperlink ref="D13491" r:id="rId_hyperlink_12584"/>
    <hyperlink ref="D13492" r:id="rId_hyperlink_12585"/>
    <hyperlink ref="D13493" r:id="rId_hyperlink_12586"/>
    <hyperlink ref="D13494" r:id="rId_hyperlink_12587"/>
    <hyperlink ref="D13495" r:id="rId_hyperlink_12588"/>
    <hyperlink ref="D13496" r:id="rId_hyperlink_12589"/>
    <hyperlink ref="D13497" r:id="rId_hyperlink_12590"/>
    <hyperlink ref="D13498" r:id="rId_hyperlink_12591"/>
    <hyperlink ref="D13499" r:id="rId_hyperlink_12592"/>
    <hyperlink ref="D13500" r:id="rId_hyperlink_12593"/>
    <hyperlink ref="D13501" r:id="rId_hyperlink_12594"/>
    <hyperlink ref="D13502" r:id="rId_hyperlink_12595"/>
    <hyperlink ref="D13503" r:id="rId_hyperlink_12596"/>
    <hyperlink ref="D13504" r:id="rId_hyperlink_12597"/>
    <hyperlink ref="D13505" r:id="rId_hyperlink_12598"/>
    <hyperlink ref="D13506" r:id="rId_hyperlink_12599"/>
    <hyperlink ref="D13507" r:id="rId_hyperlink_12600"/>
    <hyperlink ref="D13508" r:id="rId_hyperlink_12601"/>
    <hyperlink ref="D13509" r:id="rId_hyperlink_12602"/>
    <hyperlink ref="D13510" r:id="rId_hyperlink_12603"/>
    <hyperlink ref="D13511" r:id="rId_hyperlink_12604"/>
    <hyperlink ref="D13512" r:id="rId_hyperlink_12605"/>
    <hyperlink ref="D13513" r:id="rId_hyperlink_12606"/>
    <hyperlink ref="D13514" r:id="rId_hyperlink_12607"/>
    <hyperlink ref="D13515" r:id="rId_hyperlink_12608"/>
    <hyperlink ref="D13516" r:id="rId_hyperlink_12609"/>
    <hyperlink ref="D13517" r:id="rId_hyperlink_12610"/>
    <hyperlink ref="D13518" r:id="rId_hyperlink_12611"/>
    <hyperlink ref="D13519" r:id="rId_hyperlink_12612"/>
    <hyperlink ref="D13520" r:id="rId_hyperlink_12613"/>
    <hyperlink ref="D13521" r:id="rId_hyperlink_12614"/>
    <hyperlink ref="D13522" r:id="rId_hyperlink_12615"/>
    <hyperlink ref="D13523" r:id="rId_hyperlink_12616"/>
    <hyperlink ref="D13524" r:id="rId_hyperlink_12617"/>
    <hyperlink ref="D13525" r:id="rId_hyperlink_12618"/>
    <hyperlink ref="D13526" r:id="rId_hyperlink_12619"/>
    <hyperlink ref="D13527" r:id="rId_hyperlink_12620"/>
    <hyperlink ref="D13528" r:id="rId_hyperlink_12621"/>
    <hyperlink ref="D13529" r:id="rId_hyperlink_12622"/>
    <hyperlink ref="D13530" r:id="rId_hyperlink_12623"/>
    <hyperlink ref="D13531" r:id="rId_hyperlink_12624"/>
    <hyperlink ref="D13532" r:id="rId_hyperlink_12625"/>
    <hyperlink ref="D13533" r:id="rId_hyperlink_12626"/>
    <hyperlink ref="D13534" r:id="rId_hyperlink_12627"/>
    <hyperlink ref="D13535" r:id="rId_hyperlink_12628"/>
    <hyperlink ref="D13536" r:id="rId_hyperlink_12629"/>
    <hyperlink ref="D13537" r:id="rId_hyperlink_12630"/>
    <hyperlink ref="D13540" r:id="rId_hyperlink_12631"/>
    <hyperlink ref="D13541" r:id="rId_hyperlink_12632"/>
    <hyperlink ref="D13542" r:id="rId_hyperlink_12633"/>
    <hyperlink ref="D13543" r:id="rId_hyperlink_12634"/>
    <hyperlink ref="D13544" r:id="rId_hyperlink_12635"/>
    <hyperlink ref="D13545" r:id="rId_hyperlink_12636"/>
    <hyperlink ref="D13546" r:id="rId_hyperlink_12637"/>
    <hyperlink ref="D13547" r:id="rId_hyperlink_12638"/>
    <hyperlink ref="D13548" r:id="rId_hyperlink_12639"/>
    <hyperlink ref="D13549" r:id="rId_hyperlink_12640"/>
    <hyperlink ref="D13550" r:id="rId_hyperlink_12641"/>
    <hyperlink ref="D13551" r:id="rId_hyperlink_12642"/>
    <hyperlink ref="D13552" r:id="rId_hyperlink_12643"/>
    <hyperlink ref="D13553" r:id="rId_hyperlink_12644"/>
    <hyperlink ref="D13554" r:id="rId_hyperlink_12645"/>
    <hyperlink ref="D13555" r:id="rId_hyperlink_12646"/>
    <hyperlink ref="D13556" r:id="rId_hyperlink_12647"/>
    <hyperlink ref="D13557" r:id="rId_hyperlink_12648"/>
    <hyperlink ref="D13558" r:id="rId_hyperlink_12649"/>
    <hyperlink ref="D13560" r:id="rId_hyperlink_12650"/>
    <hyperlink ref="D13561" r:id="rId_hyperlink_12651"/>
    <hyperlink ref="D13562" r:id="rId_hyperlink_12652"/>
    <hyperlink ref="D13563" r:id="rId_hyperlink_12653"/>
    <hyperlink ref="D13564" r:id="rId_hyperlink_12654"/>
    <hyperlink ref="D13565" r:id="rId_hyperlink_12655"/>
    <hyperlink ref="D13566" r:id="rId_hyperlink_12656"/>
    <hyperlink ref="D13567" r:id="rId_hyperlink_12657"/>
    <hyperlink ref="D13568" r:id="rId_hyperlink_12658"/>
    <hyperlink ref="D13569" r:id="rId_hyperlink_12659"/>
    <hyperlink ref="D13570" r:id="rId_hyperlink_12660"/>
    <hyperlink ref="D13571" r:id="rId_hyperlink_12661"/>
    <hyperlink ref="D13572" r:id="rId_hyperlink_12662"/>
    <hyperlink ref="D13573" r:id="rId_hyperlink_12663"/>
    <hyperlink ref="D13574" r:id="rId_hyperlink_12664"/>
    <hyperlink ref="D13575" r:id="rId_hyperlink_12665"/>
    <hyperlink ref="D13576" r:id="rId_hyperlink_12666"/>
    <hyperlink ref="D13577" r:id="rId_hyperlink_12667"/>
    <hyperlink ref="D13578" r:id="rId_hyperlink_12668"/>
    <hyperlink ref="D13579" r:id="rId_hyperlink_12669"/>
    <hyperlink ref="D13580" r:id="rId_hyperlink_12670"/>
    <hyperlink ref="D13581" r:id="rId_hyperlink_12671"/>
    <hyperlink ref="D13582" r:id="rId_hyperlink_12672"/>
    <hyperlink ref="D13584" r:id="rId_hyperlink_12673"/>
    <hyperlink ref="D13585" r:id="rId_hyperlink_12674"/>
    <hyperlink ref="D13586" r:id="rId_hyperlink_12675"/>
    <hyperlink ref="D13587" r:id="rId_hyperlink_12676"/>
    <hyperlink ref="D13588" r:id="rId_hyperlink_12677"/>
    <hyperlink ref="D13589" r:id="rId_hyperlink_12678"/>
    <hyperlink ref="D13590" r:id="rId_hyperlink_12679"/>
    <hyperlink ref="D13591" r:id="rId_hyperlink_12680"/>
    <hyperlink ref="D13592" r:id="rId_hyperlink_12681"/>
    <hyperlink ref="D13593" r:id="rId_hyperlink_12682"/>
    <hyperlink ref="D13594" r:id="rId_hyperlink_12683"/>
    <hyperlink ref="D13595" r:id="rId_hyperlink_12684"/>
    <hyperlink ref="D13596" r:id="rId_hyperlink_12685"/>
    <hyperlink ref="D13597" r:id="rId_hyperlink_12686"/>
    <hyperlink ref="D13598" r:id="rId_hyperlink_12687"/>
    <hyperlink ref="D13599" r:id="rId_hyperlink_12688"/>
    <hyperlink ref="D13600" r:id="rId_hyperlink_12689"/>
    <hyperlink ref="D13601" r:id="rId_hyperlink_12690"/>
    <hyperlink ref="D13602" r:id="rId_hyperlink_12691"/>
    <hyperlink ref="D13603" r:id="rId_hyperlink_12692"/>
    <hyperlink ref="D13604" r:id="rId_hyperlink_12693"/>
    <hyperlink ref="D13605" r:id="rId_hyperlink_12694"/>
    <hyperlink ref="D13606" r:id="rId_hyperlink_12695"/>
    <hyperlink ref="D13607" r:id="rId_hyperlink_12696"/>
    <hyperlink ref="D13608" r:id="rId_hyperlink_12697"/>
    <hyperlink ref="D13609" r:id="rId_hyperlink_12698"/>
    <hyperlink ref="D13610" r:id="rId_hyperlink_12699"/>
    <hyperlink ref="D13611" r:id="rId_hyperlink_12700"/>
    <hyperlink ref="D13612" r:id="rId_hyperlink_12701"/>
    <hyperlink ref="D13613" r:id="rId_hyperlink_12702"/>
    <hyperlink ref="D13614" r:id="rId_hyperlink_12703"/>
    <hyperlink ref="D13615" r:id="rId_hyperlink_12704"/>
    <hyperlink ref="D13616" r:id="rId_hyperlink_12705"/>
    <hyperlink ref="D13617" r:id="rId_hyperlink_12706"/>
    <hyperlink ref="D13618" r:id="rId_hyperlink_12707"/>
    <hyperlink ref="D13619" r:id="rId_hyperlink_12708"/>
    <hyperlink ref="D13620" r:id="rId_hyperlink_12709"/>
    <hyperlink ref="D13621" r:id="rId_hyperlink_12710"/>
    <hyperlink ref="D13622" r:id="rId_hyperlink_12711"/>
    <hyperlink ref="D13623" r:id="rId_hyperlink_12712"/>
    <hyperlink ref="D13624" r:id="rId_hyperlink_12713"/>
    <hyperlink ref="D13625" r:id="rId_hyperlink_12714"/>
    <hyperlink ref="D13626" r:id="rId_hyperlink_12715"/>
    <hyperlink ref="D13627" r:id="rId_hyperlink_12716"/>
    <hyperlink ref="D13628" r:id="rId_hyperlink_12717"/>
    <hyperlink ref="D13629" r:id="rId_hyperlink_12718"/>
    <hyperlink ref="D13630" r:id="rId_hyperlink_12719"/>
    <hyperlink ref="D13631" r:id="rId_hyperlink_12720"/>
    <hyperlink ref="D13632" r:id="rId_hyperlink_12721"/>
    <hyperlink ref="D13633" r:id="rId_hyperlink_12722"/>
    <hyperlink ref="D13634" r:id="rId_hyperlink_12723"/>
    <hyperlink ref="D13635" r:id="rId_hyperlink_12724"/>
    <hyperlink ref="D13636" r:id="rId_hyperlink_12725"/>
    <hyperlink ref="D13637" r:id="rId_hyperlink_12726"/>
    <hyperlink ref="D13638" r:id="rId_hyperlink_12727"/>
    <hyperlink ref="D13640" r:id="rId_hyperlink_12728"/>
    <hyperlink ref="D13641" r:id="rId_hyperlink_12729"/>
    <hyperlink ref="D13642" r:id="rId_hyperlink_12730"/>
    <hyperlink ref="D13643" r:id="rId_hyperlink_12731"/>
    <hyperlink ref="D13644" r:id="rId_hyperlink_12732"/>
    <hyperlink ref="D13645" r:id="rId_hyperlink_12733"/>
    <hyperlink ref="D13646" r:id="rId_hyperlink_12734"/>
    <hyperlink ref="D13647" r:id="rId_hyperlink_12735"/>
    <hyperlink ref="D13648" r:id="rId_hyperlink_12736"/>
    <hyperlink ref="D13649" r:id="rId_hyperlink_12737"/>
    <hyperlink ref="D13650" r:id="rId_hyperlink_12738"/>
    <hyperlink ref="D13652" r:id="rId_hyperlink_12739"/>
    <hyperlink ref="D13653" r:id="rId_hyperlink_12740"/>
    <hyperlink ref="D13654" r:id="rId_hyperlink_12741"/>
    <hyperlink ref="D13655" r:id="rId_hyperlink_12742"/>
    <hyperlink ref="D13656" r:id="rId_hyperlink_12743"/>
    <hyperlink ref="D13657" r:id="rId_hyperlink_12744"/>
    <hyperlink ref="D13658" r:id="rId_hyperlink_12745"/>
    <hyperlink ref="D13659" r:id="rId_hyperlink_12746"/>
    <hyperlink ref="D13660" r:id="rId_hyperlink_12747"/>
    <hyperlink ref="D13661" r:id="rId_hyperlink_12748"/>
    <hyperlink ref="D13662" r:id="rId_hyperlink_12749"/>
    <hyperlink ref="D13663" r:id="rId_hyperlink_12750"/>
    <hyperlink ref="D13664" r:id="rId_hyperlink_12751"/>
    <hyperlink ref="D13665" r:id="rId_hyperlink_12752"/>
    <hyperlink ref="D13666" r:id="rId_hyperlink_12753"/>
    <hyperlink ref="D13667" r:id="rId_hyperlink_12754"/>
    <hyperlink ref="D13668" r:id="rId_hyperlink_12755"/>
    <hyperlink ref="D13669" r:id="rId_hyperlink_12756"/>
    <hyperlink ref="D13670" r:id="rId_hyperlink_12757"/>
    <hyperlink ref="D13671" r:id="rId_hyperlink_12758"/>
    <hyperlink ref="D13672" r:id="rId_hyperlink_12759"/>
    <hyperlink ref="D13673" r:id="rId_hyperlink_12760"/>
    <hyperlink ref="D13674" r:id="rId_hyperlink_12761"/>
    <hyperlink ref="D13675" r:id="rId_hyperlink_12762"/>
    <hyperlink ref="D13676" r:id="rId_hyperlink_12763"/>
    <hyperlink ref="D13677" r:id="rId_hyperlink_12764"/>
    <hyperlink ref="D13678" r:id="rId_hyperlink_12765"/>
    <hyperlink ref="D13679" r:id="rId_hyperlink_12766"/>
    <hyperlink ref="D13680" r:id="rId_hyperlink_12767"/>
    <hyperlink ref="D13681" r:id="rId_hyperlink_12768"/>
    <hyperlink ref="D13682" r:id="rId_hyperlink_12769"/>
    <hyperlink ref="D13683" r:id="rId_hyperlink_12770"/>
    <hyperlink ref="D13684" r:id="rId_hyperlink_12771"/>
    <hyperlink ref="D13685" r:id="rId_hyperlink_12772"/>
    <hyperlink ref="D13687" r:id="rId_hyperlink_12773"/>
    <hyperlink ref="D13688" r:id="rId_hyperlink_12774"/>
    <hyperlink ref="D13689" r:id="rId_hyperlink_12775"/>
    <hyperlink ref="D13690" r:id="rId_hyperlink_12776"/>
    <hyperlink ref="D13691" r:id="rId_hyperlink_12777"/>
    <hyperlink ref="D13692" r:id="rId_hyperlink_12778"/>
    <hyperlink ref="D13693" r:id="rId_hyperlink_12779"/>
    <hyperlink ref="D13694" r:id="rId_hyperlink_12780"/>
    <hyperlink ref="D13695" r:id="rId_hyperlink_12781"/>
    <hyperlink ref="D13696" r:id="rId_hyperlink_12782"/>
    <hyperlink ref="D13697" r:id="rId_hyperlink_12783"/>
    <hyperlink ref="D13698" r:id="rId_hyperlink_12784"/>
    <hyperlink ref="D13699" r:id="rId_hyperlink_12785"/>
    <hyperlink ref="D13700" r:id="rId_hyperlink_12786"/>
    <hyperlink ref="D13701" r:id="rId_hyperlink_12787"/>
    <hyperlink ref="D13702" r:id="rId_hyperlink_12788"/>
    <hyperlink ref="D13703" r:id="rId_hyperlink_12789"/>
    <hyperlink ref="D13704" r:id="rId_hyperlink_12790"/>
    <hyperlink ref="D13705" r:id="rId_hyperlink_12791"/>
    <hyperlink ref="D13706" r:id="rId_hyperlink_12792"/>
    <hyperlink ref="D13707" r:id="rId_hyperlink_12793"/>
    <hyperlink ref="D13708" r:id="rId_hyperlink_12794"/>
    <hyperlink ref="D13709" r:id="rId_hyperlink_12795"/>
    <hyperlink ref="D13710" r:id="rId_hyperlink_12796"/>
    <hyperlink ref="D13711" r:id="rId_hyperlink_12797"/>
    <hyperlink ref="D13712" r:id="rId_hyperlink_12798"/>
    <hyperlink ref="D13713" r:id="rId_hyperlink_12799"/>
    <hyperlink ref="D13714" r:id="rId_hyperlink_12800"/>
    <hyperlink ref="D13715" r:id="rId_hyperlink_12801"/>
    <hyperlink ref="D13716" r:id="rId_hyperlink_12802"/>
    <hyperlink ref="D13717" r:id="rId_hyperlink_12803"/>
    <hyperlink ref="D13718" r:id="rId_hyperlink_12804"/>
    <hyperlink ref="D13719" r:id="rId_hyperlink_12805"/>
    <hyperlink ref="D13720" r:id="rId_hyperlink_12806"/>
    <hyperlink ref="D13721" r:id="rId_hyperlink_12807"/>
    <hyperlink ref="D13722" r:id="rId_hyperlink_12808"/>
    <hyperlink ref="D13723" r:id="rId_hyperlink_12809"/>
    <hyperlink ref="D13724" r:id="rId_hyperlink_12810"/>
    <hyperlink ref="D13725" r:id="rId_hyperlink_12811"/>
    <hyperlink ref="D13726" r:id="rId_hyperlink_12812"/>
    <hyperlink ref="D13727" r:id="rId_hyperlink_12813"/>
    <hyperlink ref="D13728" r:id="rId_hyperlink_12814"/>
    <hyperlink ref="D13729" r:id="rId_hyperlink_12815"/>
    <hyperlink ref="D13730" r:id="rId_hyperlink_12816"/>
    <hyperlink ref="D13731" r:id="rId_hyperlink_12817"/>
    <hyperlink ref="D13732" r:id="rId_hyperlink_12818"/>
    <hyperlink ref="D13733" r:id="rId_hyperlink_12819"/>
    <hyperlink ref="D13734" r:id="rId_hyperlink_12820"/>
    <hyperlink ref="D13735" r:id="rId_hyperlink_12821"/>
    <hyperlink ref="D13736" r:id="rId_hyperlink_12822"/>
    <hyperlink ref="D13737" r:id="rId_hyperlink_12823"/>
    <hyperlink ref="D13738" r:id="rId_hyperlink_12824"/>
    <hyperlink ref="D13739" r:id="rId_hyperlink_12825"/>
    <hyperlink ref="D13740" r:id="rId_hyperlink_12826"/>
    <hyperlink ref="D13741" r:id="rId_hyperlink_12827"/>
    <hyperlink ref="D13742" r:id="rId_hyperlink_12828"/>
    <hyperlink ref="D13743" r:id="rId_hyperlink_12829"/>
    <hyperlink ref="D13745" r:id="rId_hyperlink_12830"/>
    <hyperlink ref="D13747" r:id="rId_hyperlink_12831"/>
    <hyperlink ref="D13748" r:id="rId_hyperlink_12832"/>
    <hyperlink ref="D13749" r:id="rId_hyperlink_12833"/>
    <hyperlink ref="D13750" r:id="rId_hyperlink_12834"/>
    <hyperlink ref="D13751" r:id="rId_hyperlink_12835"/>
    <hyperlink ref="D13752" r:id="rId_hyperlink_12836"/>
    <hyperlink ref="D13753" r:id="rId_hyperlink_12837"/>
    <hyperlink ref="D13754" r:id="rId_hyperlink_12838"/>
    <hyperlink ref="D13755" r:id="rId_hyperlink_12839"/>
    <hyperlink ref="D13756" r:id="rId_hyperlink_12840"/>
    <hyperlink ref="D13757" r:id="rId_hyperlink_12841"/>
    <hyperlink ref="D13758" r:id="rId_hyperlink_12842"/>
    <hyperlink ref="D13759" r:id="rId_hyperlink_12843"/>
    <hyperlink ref="D13760" r:id="rId_hyperlink_12844"/>
    <hyperlink ref="D13761" r:id="rId_hyperlink_12845"/>
    <hyperlink ref="D13762" r:id="rId_hyperlink_12846"/>
    <hyperlink ref="D13763" r:id="rId_hyperlink_12847"/>
    <hyperlink ref="D13764" r:id="rId_hyperlink_12848"/>
    <hyperlink ref="D13765" r:id="rId_hyperlink_12849"/>
    <hyperlink ref="D13766" r:id="rId_hyperlink_12850"/>
    <hyperlink ref="D13767" r:id="rId_hyperlink_12851"/>
    <hyperlink ref="D13768" r:id="rId_hyperlink_12852"/>
    <hyperlink ref="D13769" r:id="rId_hyperlink_12853"/>
    <hyperlink ref="D13770" r:id="rId_hyperlink_12854"/>
    <hyperlink ref="D13771" r:id="rId_hyperlink_12855"/>
    <hyperlink ref="D13772" r:id="rId_hyperlink_12856"/>
    <hyperlink ref="D13773" r:id="rId_hyperlink_12857"/>
    <hyperlink ref="D13774" r:id="rId_hyperlink_12858"/>
    <hyperlink ref="D13775" r:id="rId_hyperlink_12859"/>
    <hyperlink ref="D13776" r:id="rId_hyperlink_12860"/>
    <hyperlink ref="D13777" r:id="rId_hyperlink_12861"/>
    <hyperlink ref="D13778" r:id="rId_hyperlink_12862"/>
    <hyperlink ref="D13779" r:id="rId_hyperlink_12863"/>
    <hyperlink ref="D13780" r:id="rId_hyperlink_12864"/>
    <hyperlink ref="D13781" r:id="rId_hyperlink_12865"/>
    <hyperlink ref="D13782" r:id="rId_hyperlink_12866"/>
    <hyperlink ref="D13783" r:id="rId_hyperlink_12867"/>
    <hyperlink ref="D13784" r:id="rId_hyperlink_12868"/>
    <hyperlink ref="D13785" r:id="rId_hyperlink_12869"/>
    <hyperlink ref="D13786" r:id="rId_hyperlink_12870"/>
    <hyperlink ref="D13787" r:id="rId_hyperlink_12871"/>
    <hyperlink ref="D13788" r:id="rId_hyperlink_12872"/>
    <hyperlink ref="D13790" r:id="rId_hyperlink_12873"/>
    <hyperlink ref="D13791" r:id="rId_hyperlink_12874"/>
    <hyperlink ref="D13792" r:id="rId_hyperlink_12875"/>
    <hyperlink ref="D13793" r:id="rId_hyperlink_12876"/>
    <hyperlink ref="D13794" r:id="rId_hyperlink_12877"/>
    <hyperlink ref="D13796" r:id="rId_hyperlink_12878"/>
    <hyperlink ref="D13797" r:id="rId_hyperlink_12879"/>
    <hyperlink ref="D13798" r:id="rId_hyperlink_12880"/>
    <hyperlink ref="D13799" r:id="rId_hyperlink_12881"/>
    <hyperlink ref="D13800" r:id="rId_hyperlink_12882"/>
    <hyperlink ref="D13801" r:id="rId_hyperlink_12883"/>
    <hyperlink ref="D13802" r:id="rId_hyperlink_12884"/>
    <hyperlink ref="D13803" r:id="rId_hyperlink_12885"/>
    <hyperlink ref="D13805" r:id="rId_hyperlink_12886"/>
    <hyperlink ref="D13806" r:id="rId_hyperlink_12887"/>
    <hyperlink ref="D13807" r:id="rId_hyperlink_12888"/>
    <hyperlink ref="D13808" r:id="rId_hyperlink_12889"/>
    <hyperlink ref="D13809" r:id="rId_hyperlink_12890"/>
    <hyperlink ref="D13810" r:id="rId_hyperlink_12891"/>
    <hyperlink ref="D13811" r:id="rId_hyperlink_12892"/>
    <hyperlink ref="D13812" r:id="rId_hyperlink_12893"/>
    <hyperlink ref="D13813" r:id="rId_hyperlink_12894"/>
    <hyperlink ref="D13814" r:id="rId_hyperlink_12895"/>
    <hyperlink ref="D13815" r:id="rId_hyperlink_12896"/>
    <hyperlink ref="D13816" r:id="rId_hyperlink_12897"/>
    <hyperlink ref="D13817" r:id="rId_hyperlink_12898"/>
    <hyperlink ref="D13818" r:id="rId_hyperlink_12899"/>
    <hyperlink ref="D13821" r:id="rId_hyperlink_12900"/>
    <hyperlink ref="D13822" r:id="rId_hyperlink_12901"/>
    <hyperlink ref="D13823" r:id="rId_hyperlink_12902"/>
    <hyperlink ref="D13824" r:id="rId_hyperlink_12903"/>
    <hyperlink ref="D13825" r:id="rId_hyperlink_12904"/>
    <hyperlink ref="D13826" r:id="rId_hyperlink_12905"/>
    <hyperlink ref="D13829" r:id="rId_hyperlink_12906"/>
    <hyperlink ref="D13830" r:id="rId_hyperlink_12907"/>
    <hyperlink ref="D13831" r:id="rId_hyperlink_12908"/>
    <hyperlink ref="D13833" r:id="rId_hyperlink_12909"/>
    <hyperlink ref="D13834" r:id="rId_hyperlink_12910"/>
    <hyperlink ref="D13836" r:id="rId_hyperlink_12911"/>
    <hyperlink ref="D13837" r:id="rId_hyperlink_12912"/>
    <hyperlink ref="D13838" r:id="rId_hyperlink_12913"/>
    <hyperlink ref="D13840" r:id="rId_hyperlink_12914"/>
    <hyperlink ref="D13841" r:id="rId_hyperlink_12915"/>
    <hyperlink ref="D13842" r:id="rId_hyperlink_12916"/>
    <hyperlink ref="D13843" r:id="rId_hyperlink_12917"/>
    <hyperlink ref="D13846" r:id="rId_hyperlink_12918"/>
    <hyperlink ref="D13847" r:id="rId_hyperlink_12919"/>
    <hyperlink ref="D13848" r:id="rId_hyperlink_12920"/>
    <hyperlink ref="D13849" r:id="rId_hyperlink_12921"/>
    <hyperlink ref="D13850" r:id="rId_hyperlink_12922"/>
    <hyperlink ref="D13851" r:id="rId_hyperlink_12923"/>
    <hyperlink ref="D13852" r:id="rId_hyperlink_12924"/>
    <hyperlink ref="D13853" r:id="rId_hyperlink_12925"/>
    <hyperlink ref="D13854" r:id="rId_hyperlink_12926"/>
    <hyperlink ref="D13855" r:id="rId_hyperlink_12927"/>
    <hyperlink ref="D13856" r:id="rId_hyperlink_12928"/>
    <hyperlink ref="D13857" r:id="rId_hyperlink_12929"/>
    <hyperlink ref="D13858" r:id="rId_hyperlink_12930"/>
    <hyperlink ref="D13859" r:id="rId_hyperlink_12931"/>
    <hyperlink ref="D13860" r:id="rId_hyperlink_12932"/>
    <hyperlink ref="D13861" r:id="rId_hyperlink_12933"/>
    <hyperlink ref="D13862" r:id="rId_hyperlink_12934"/>
    <hyperlink ref="D13863" r:id="rId_hyperlink_12935"/>
    <hyperlink ref="D13864" r:id="rId_hyperlink_12936"/>
    <hyperlink ref="D13865" r:id="rId_hyperlink_12937"/>
    <hyperlink ref="D13866" r:id="rId_hyperlink_12938"/>
    <hyperlink ref="D13867" r:id="rId_hyperlink_12939"/>
    <hyperlink ref="D13868" r:id="rId_hyperlink_12940"/>
    <hyperlink ref="D13869" r:id="rId_hyperlink_12941"/>
    <hyperlink ref="D13870" r:id="rId_hyperlink_12942"/>
    <hyperlink ref="D13871" r:id="rId_hyperlink_12943"/>
    <hyperlink ref="D13872" r:id="rId_hyperlink_12944"/>
    <hyperlink ref="D13873" r:id="rId_hyperlink_12945"/>
    <hyperlink ref="D13874" r:id="rId_hyperlink_12946"/>
    <hyperlink ref="D13875" r:id="rId_hyperlink_12947"/>
    <hyperlink ref="D13876" r:id="rId_hyperlink_12948"/>
    <hyperlink ref="D13877" r:id="rId_hyperlink_12949"/>
    <hyperlink ref="D13878" r:id="rId_hyperlink_12950"/>
    <hyperlink ref="D13879" r:id="rId_hyperlink_12951"/>
    <hyperlink ref="D13880" r:id="rId_hyperlink_12952"/>
    <hyperlink ref="D13881" r:id="rId_hyperlink_12953"/>
    <hyperlink ref="D13882" r:id="rId_hyperlink_12954"/>
    <hyperlink ref="D13883" r:id="rId_hyperlink_12955"/>
    <hyperlink ref="D13884" r:id="rId_hyperlink_12956"/>
    <hyperlink ref="D13885" r:id="rId_hyperlink_12957"/>
    <hyperlink ref="D13886" r:id="rId_hyperlink_12958"/>
    <hyperlink ref="D13887" r:id="rId_hyperlink_12959"/>
    <hyperlink ref="D13888" r:id="rId_hyperlink_12960"/>
    <hyperlink ref="D13889" r:id="rId_hyperlink_12961"/>
    <hyperlink ref="D13890" r:id="rId_hyperlink_12962"/>
    <hyperlink ref="D13891" r:id="rId_hyperlink_12963"/>
    <hyperlink ref="D13892" r:id="rId_hyperlink_12964"/>
    <hyperlink ref="D13894" r:id="rId_hyperlink_12965"/>
    <hyperlink ref="D13895" r:id="rId_hyperlink_12966"/>
    <hyperlink ref="D13896" r:id="rId_hyperlink_12967"/>
    <hyperlink ref="D13897" r:id="rId_hyperlink_12968"/>
    <hyperlink ref="D13898" r:id="rId_hyperlink_12969"/>
    <hyperlink ref="D13899" r:id="rId_hyperlink_12970"/>
    <hyperlink ref="D13900" r:id="rId_hyperlink_12971"/>
    <hyperlink ref="D13901" r:id="rId_hyperlink_12972"/>
    <hyperlink ref="D13902" r:id="rId_hyperlink_12973"/>
    <hyperlink ref="D13903" r:id="rId_hyperlink_12974"/>
    <hyperlink ref="D13905" r:id="rId_hyperlink_12975"/>
    <hyperlink ref="D13906" r:id="rId_hyperlink_12976"/>
    <hyperlink ref="D13907" r:id="rId_hyperlink_12977"/>
    <hyperlink ref="D13908" r:id="rId_hyperlink_12978"/>
    <hyperlink ref="D13909" r:id="rId_hyperlink_12979"/>
    <hyperlink ref="D13910" r:id="rId_hyperlink_12980"/>
    <hyperlink ref="D13911" r:id="rId_hyperlink_12981"/>
    <hyperlink ref="D13912" r:id="rId_hyperlink_12982"/>
    <hyperlink ref="D13913" r:id="rId_hyperlink_12983"/>
    <hyperlink ref="D13914" r:id="rId_hyperlink_12984"/>
    <hyperlink ref="D13915" r:id="rId_hyperlink_12985"/>
    <hyperlink ref="D13916" r:id="rId_hyperlink_12986"/>
    <hyperlink ref="D13917" r:id="rId_hyperlink_12987"/>
    <hyperlink ref="D13918" r:id="rId_hyperlink_12988"/>
    <hyperlink ref="D13919" r:id="rId_hyperlink_12989"/>
    <hyperlink ref="D13920" r:id="rId_hyperlink_12990"/>
    <hyperlink ref="D13921" r:id="rId_hyperlink_12991"/>
    <hyperlink ref="D13922" r:id="rId_hyperlink_12992"/>
    <hyperlink ref="D13923" r:id="rId_hyperlink_12993"/>
    <hyperlink ref="D13926" r:id="rId_hyperlink_12994"/>
    <hyperlink ref="D13927" r:id="rId_hyperlink_12995"/>
    <hyperlink ref="D13928" r:id="rId_hyperlink_12996"/>
    <hyperlink ref="D13929" r:id="rId_hyperlink_12997"/>
    <hyperlink ref="D13930" r:id="rId_hyperlink_12998"/>
    <hyperlink ref="D13931" r:id="rId_hyperlink_12999"/>
    <hyperlink ref="D13932" r:id="rId_hyperlink_13000"/>
    <hyperlink ref="D13933" r:id="rId_hyperlink_13001"/>
    <hyperlink ref="D13934" r:id="rId_hyperlink_13002"/>
    <hyperlink ref="D13935" r:id="rId_hyperlink_13003"/>
    <hyperlink ref="D13936" r:id="rId_hyperlink_13004"/>
    <hyperlink ref="D13937" r:id="rId_hyperlink_13005"/>
    <hyperlink ref="D13938" r:id="rId_hyperlink_13006"/>
    <hyperlink ref="D13939" r:id="rId_hyperlink_13007"/>
    <hyperlink ref="D13940" r:id="rId_hyperlink_13008"/>
    <hyperlink ref="D13941" r:id="rId_hyperlink_13009"/>
    <hyperlink ref="D13942" r:id="rId_hyperlink_13010"/>
    <hyperlink ref="D13943" r:id="rId_hyperlink_13011"/>
    <hyperlink ref="D13944" r:id="rId_hyperlink_13012"/>
    <hyperlink ref="D13945" r:id="rId_hyperlink_13013"/>
    <hyperlink ref="D13946" r:id="rId_hyperlink_13014"/>
    <hyperlink ref="D13947" r:id="rId_hyperlink_13015"/>
    <hyperlink ref="D13948" r:id="rId_hyperlink_13016"/>
    <hyperlink ref="D13949" r:id="rId_hyperlink_13017"/>
    <hyperlink ref="D13950" r:id="rId_hyperlink_13018"/>
    <hyperlink ref="D13951" r:id="rId_hyperlink_13019"/>
    <hyperlink ref="D13952" r:id="rId_hyperlink_13020"/>
    <hyperlink ref="D13953" r:id="rId_hyperlink_13021"/>
    <hyperlink ref="D13954" r:id="rId_hyperlink_13022"/>
    <hyperlink ref="D13955" r:id="rId_hyperlink_13023"/>
    <hyperlink ref="D13956" r:id="rId_hyperlink_13024"/>
    <hyperlink ref="D13957" r:id="rId_hyperlink_13025"/>
    <hyperlink ref="D13958" r:id="rId_hyperlink_13026"/>
    <hyperlink ref="D13959" r:id="rId_hyperlink_13027"/>
    <hyperlink ref="D13960" r:id="rId_hyperlink_13028"/>
    <hyperlink ref="D13961" r:id="rId_hyperlink_13029"/>
    <hyperlink ref="D13962" r:id="rId_hyperlink_13030"/>
    <hyperlink ref="D13963" r:id="rId_hyperlink_13031"/>
    <hyperlink ref="D13964" r:id="rId_hyperlink_13032"/>
    <hyperlink ref="D13965" r:id="rId_hyperlink_13033"/>
    <hyperlink ref="D13966" r:id="rId_hyperlink_13034"/>
    <hyperlink ref="D13967" r:id="rId_hyperlink_13035"/>
    <hyperlink ref="D13968" r:id="rId_hyperlink_13036"/>
    <hyperlink ref="D13969" r:id="rId_hyperlink_13037"/>
    <hyperlink ref="D13970" r:id="rId_hyperlink_13038"/>
    <hyperlink ref="D13971" r:id="rId_hyperlink_13039"/>
    <hyperlink ref="D13972" r:id="rId_hyperlink_13040"/>
    <hyperlink ref="D13974" r:id="rId_hyperlink_13041"/>
    <hyperlink ref="D13975" r:id="rId_hyperlink_13042"/>
    <hyperlink ref="D13976" r:id="rId_hyperlink_13043"/>
    <hyperlink ref="D13977" r:id="rId_hyperlink_13044"/>
    <hyperlink ref="D13979" r:id="rId_hyperlink_13045"/>
    <hyperlink ref="D13980" r:id="rId_hyperlink_13046"/>
    <hyperlink ref="D13981" r:id="rId_hyperlink_13047"/>
    <hyperlink ref="D13982" r:id="rId_hyperlink_13048"/>
    <hyperlink ref="D13983" r:id="rId_hyperlink_13049"/>
    <hyperlink ref="D13984" r:id="rId_hyperlink_13050"/>
    <hyperlink ref="D13985" r:id="rId_hyperlink_13051"/>
    <hyperlink ref="D13986" r:id="rId_hyperlink_13052"/>
    <hyperlink ref="D13987" r:id="rId_hyperlink_13053"/>
    <hyperlink ref="D13988" r:id="rId_hyperlink_13054"/>
    <hyperlink ref="D13989" r:id="rId_hyperlink_13055"/>
    <hyperlink ref="D13990" r:id="rId_hyperlink_13056"/>
    <hyperlink ref="D13992" r:id="rId_hyperlink_13057"/>
    <hyperlink ref="D13993" r:id="rId_hyperlink_13058"/>
    <hyperlink ref="D13994" r:id="rId_hyperlink_13059"/>
    <hyperlink ref="D13995" r:id="rId_hyperlink_13060"/>
    <hyperlink ref="D13996" r:id="rId_hyperlink_13061"/>
    <hyperlink ref="D13997" r:id="rId_hyperlink_13062"/>
    <hyperlink ref="D13998" r:id="rId_hyperlink_13063"/>
    <hyperlink ref="D13999" r:id="rId_hyperlink_13064"/>
    <hyperlink ref="D14000" r:id="rId_hyperlink_13065"/>
    <hyperlink ref="D14001" r:id="rId_hyperlink_13066"/>
    <hyperlink ref="D14004" r:id="rId_hyperlink_13067"/>
    <hyperlink ref="D14005" r:id="rId_hyperlink_13068"/>
    <hyperlink ref="D14006" r:id="rId_hyperlink_13069"/>
    <hyperlink ref="D14007" r:id="rId_hyperlink_13070"/>
    <hyperlink ref="D14008" r:id="rId_hyperlink_13071"/>
    <hyperlink ref="D14009" r:id="rId_hyperlink_13072"/>
    <hyperlink ref="D14010" r:id="rId_hyperlink_13073"/>
    <hyperlink ref="D14011" r:id="rId_hyperlink_13074"/>
    <hyperlink ref="D14012" r:id="rId_hyperlink_13075"/>
    <hyperlink ref="D14013" r:id="rId_hyperlink_13076"/>
    <hyperlink ref="D14014" r:id="rId_hyperlink_13077"/>
    <hyperlink ref="D14015" r:id="rId_hyperlink_13078"/>
    <hyperlink ref="D14016" r:id="rId_hyperlink_13079"/>
    <hyperlink ref="D14017" r:id="rId_hyperlink_13080"/>
    <hyperlink ref="D14018" r:id="rId_hyperlink_13081"/>
    <hyperlink ref="D14019" r:id="rId_hyperlink_13082"/>
    <hyperlink ref="D14020" r:id="rId_hyperlink_13083"/>
    <hyperlink ref="D14021" r:id="rId_hyperlink_13084"/>
    <hyperlink ref="D14022" r:id="rId_hyperlink_13085"/>
    <hyperlink ref="D14023" r:id="rId_hyperlink_13086"/>
    <hyperlink ref="D14024" r:id="rId_hyperlink_13087"/>
    <hyperlink ref="D14025" r:id="rId_hyperlink_13088"/>
    <hyperlink ref="D14026" r:id="rId_hyperlink_13089"/>
    <hyperlink ref="D14027" r:id="rId_hyperlink_13090"/>
    <hyperlink ref="D14028" r:id="rId_hyperlink_13091"/>
    <hyperlink ref="D14029" r:id="rId_hyperlink_13092"/>
    <hyperlink ref="D14030" r:id="rId_hyperlink_13093"/>
    <hyperlink ref="D14031" r:id="rId_hyperlink_13094"/>
    <hyperlink ref="D14032" r:id="rId_hyperlink_13095"/>
    <hyperlink ref="D14033" r:id="rId_hyperlink_13096"/>
    <hyperlink ref="D14034" r:id="rId_hyperlink_13097"/>
    <hyperlink ref="D14035" r:id="rId_hyperlink_13098"/>
    <hyperlink ref="D14036" r:id="rId_hyperlink_13099"/>
    <hyperlink ref="D14037" r:id="rId_hyperlink_13100"/>
    <hyperlink ref="D14038" r:id="rId_hyperlink_13101"/>
    <hyperlink ref="D14039" r:id="rId_hyperlink_13102"/>
    <hyperlink ref="D14040" r:id="rId_hyperlink_13103"/>
    <hyperlink ref="D14041" r:id="rId_hyperlink_13104"/>
    <hyperlink ref="D14042" r:id="rId_hyperlink_13105"/>
    <hyperlink ref="D14043" r:id="rId_hyperlink_13106"/>
    <hyperlink ref="D14044" r:id="rId_hyperlink_13107"/>
    <hyperlink ref="D14045" r:id="rId_hyperlink_13108"/>
    <hyperlink ref="D14046" r:id="rId_hyperlink_13109"/>
    <hyperlink ref="D14047" r:id="rId_hyperlink_13110"/>
    <hyperlink ref="D14048" r:id="rId_hyperlink_13111"/>
    <hyperlink ref="D14049" r:id="rId_hyperlink_13112"/>
    <hyperlink ref="D14050" r:id="rId_hyperlink_13113"/>
    <hyperlink ref="D14051" r:id="rId_hyperlink_13114"/>
    <hyperlink ref="D14052" r:id="rId_hyperlink_13115"/>
    <hyperlink ref="D14055" r:id="rId_hyperlink_13116"/>
    <hyperlink ref="D14056" r:id="rId_hyperlink_13117"/>
    <hyperlink ref="D14057" r:id="rId_hyperlink_13118"/>
    <hyperlink ref="D14059" r:id="rId_hyperlink_13119"/>
    <hyperlink ref="D14060" r:id="rId_hyperlink_13120"/>
    <hyperlink ref="D14061" r:id="rId_hyperlink_13121"/>
    <hyperlink ref="D14062" r:id="rId_hyperlink_13122"/>
    <hyperlink ref="D14063" r:id="rId_hyperlink_13123"/>
    <hyperlink ref="D14064" r:id="rId_hyperlink_13124"/>
    <hyperlink ref="D14065" r:id="rId_hyperlink_13125"/>
    <hyperlink ref="D14066" r:id="rId_hyperlink_13126"/>
    <hyperlink ref="D14067" r:id="rId_hyperlink_13127"/>
    <hyperlink ref="D14068" r:id="rId_hyperlink_13128"/>
    <hyperlink ref="D14069" r:id="rId_hyperlink_13129"/>
    <hyperlink ref="D14070" r:id="rId_hyperlink_13130"/>
    <hyperlink ref="D14071" r:id="rId_hyperlink_13131"/>
    <hyperlink ref="D14072" r:id="rId_hyperlink_13132"/>
    <hyperlink ref="D14073" r:id="rId_hyperlink_13133"/>
    <hyperlink ref="D14074" r:id="rId_hyperlink_13134"/>
    <hyperlink ref="D14076" r:id="rId_hyperlink_13135"/>
    <hyperlink ref="D14077" r:id="rId_hyperlink_13136"/>
    <hyperlink ref="D14078" r:id="rId_hyperlink_13137"/>
    <hyperlink ref="D14079" r:id="rId_hyperlink_13138"/>
    <hyperlink ref="D14080" r:id="rId_hyperlink_13139"/>
    <hyperlink ref="D14081" r:id="rId_hyperlink_13140"/>
    <hyperlink ref="D14082" r:id="rId_hyperlink_13141"/>
    <hyperlink ref="D14083" r:id="rId_hyperlink_13142"/>
    <hyperlink ref="D14084" r:id="rId_hyperlink_13143"/>
    <hyperlink ref="D14085" r:id="rId_hyperlink_13144"/>
    <hyperlink ref="D14086" r:id="rId_hyperlink_13145"/>
    <hyperlink ref="D14087" r:id="rId_hyperlink_13146"/>
    <hyperlink ref="D14088" r:id="rId_hyperlink_13147"/>
    <hyperlink ref="D14089" r:id="rId_hyperlink_13148"/>
    <hyperlink ref="D14090" r:id="rId_hyperlink_13149"/>
    <hyperlink ref="D14091" r:id="rId_hyperlink_13150"/>
    <hyperlink ref="D14092" r:id="rId_hyperlink_13151"/>
    <hyperlink ref="D14093" r:id="rId_hyperlink_13152"/>
    <hyperlink ref="D14094" r:id="rId_hyperlink_13153"/>
    <hyperlink ref="D14095" r:id="rId_hyperlink_13154"/>
    <hyperlink ref="D14096" r:id="rId_hyperlink_13155"/>
    <hyperlink ref="D14097" r:id="rId_hyperlink_13156"/>
    <hyperlink ref="D14098" r:id="rId_hyperlink_13157"/>
    <hyperlink ref="D14099" r:id="rId_hyperlink_13158"/>
    <hyperlink ref="D14100" r:id="rId_hyperlink_13159"/>
    <hyperlink ref="D14101" r:id="rId_hyperlink_13160"/>
    <hyperlink ref="D14102" r:id="rId_hyperlink_13161"/>
    <hyperlink ref="D14103" r:id="rId_hyperlink_13162"/>
    <hyperlink ref="D14104" r:id="rId_hyperlink_13163"/>
    <hyperlink ref="D14105" r:id="rId_hyperlink_13164"/>
    <hyperlink ref="D14106" r:id="rId_hyperlink_13165"/>
    <hyperlink ref="D14107" r:id="rId_hyperlink_13166"/>
    <hyperlink ref="D14108" r:id="rId_hyperlink_13167"/>
    <hyperlink ref="D14109" r:id="rId_hyperlink_13168"/>
    <hyperlink ref="D14110" r:id="rId_hyperlink_13169"/>
    <hyperlink ref="D14111" r:id="rId_hyperlink_13170"/>
    <hyperlink ref="D14112" r:id="rId_hyperlink_13171"/>
    <hyperlink ref="D14114" r:id="rId_hyperlink_13172"/>
    <hyperlink ref="D14115" r:id="rId_hyperlink_13173"/>
    <hyperlink ref="D14116" r:id="rId_hyperlink_13174"/>
    <hyperlink ref="D14117" r:id="rId_hyperlink_13175"/>
    <hyperlink ref="D14118" r:id="rId_hyperlink_13176"/>
    <hyperlink ref="D14121" r:id="rId_hyperlink_13177"/>
    <hyperlink ref="D14122" r:id="rId_hyperlink_13178"/>
    <hyperlink ref="D14123" r:id="rId_hyperlink_13179"/>
    <hyperlink ref="D14124" r:id="rId_hyperlink_13180"/>
    <hyperlink ref="D14126" r:id="rId_hyperlink_13181"/>
    <hyperlink ref="D14127" r:id="rId_hyperlink_13182"/>
    <hyperlink ref="D14128" r:id="rId_hyperlink_13183"/>
    <hyperlink ref="D14129" r:id="rId_hyperlink_13184"/>
    <hyperlink ref="D14130" r:id="rId_hyperlink_13185"/>
    <hyperlink ref="D14131" r:id="rId_hyperlink_13186"/>
    <hyperlink ref="D14132" r:id="rId_hyperlink_13187"/>
    <hyperlink ref="D14133" r:id="rId_hyperlink_13188"/>
    <hyperlink ref="D14134" r:id="rId_hyperlink_13189"/>
    <hyperlink ref="D14135" r:id="rId_hyperlink_13190"/>
    <hyperlink ref="D14136" r:id="rId_hyperlink_13191"/>
    <hyperlink ref="D14137" r:id="rId_hyperlink_13192"/>
    <hyperlink ref="D14138" r:id="rId_hyperlink_13193"/>
    <hyperlink ref="D14139" r:id="rId_hyperlink_13194"/>
    <hyperlink ref="D14140" r:id="rId_hyperlink_13195"/>
    <hyperlink ref="D14141" r:id="rId_hyperlink_13196"/>
    <hyperlink ref="D14142" r:id="rId_hyperlink_13197"/>
    <hyperlink ref="D14143" r:id="rId_hyperlink_13198"/>
    <hyperlink ref="D14144" r:id="rId_hyperlink_13199"/>
    <hyperlink ref="D14145" r:id="rId_hyperlink_13200"/>
    <hyperlink ref="D14146" r:id="rId_hyperlink_13201"/>
    <hyperlink ref="D14147" r:id="rId_hyperlink_13202"/>
    <hyperlink ref="D14148" r:id="rId_hyperlink_13203"/>
    <hyperlink ref="D14149" r:id="rId_hyperlink_13204"/>
    <hyperlink ref="D14150" r:id="rId_hyperlink_13205"/>
    <hyperlink ref="D14151" r:id="rId_hyperlink_13206"/>
    <hyperlink ref="D14152" r:id="rId_hyperlink_13207"/>
    <hyperlink ref="D14153" r:id="rId_hyperlink_13208"/>
    <hyperlink ref="D14154" r:id="rId_hyperlink_13209"/>
    <hyperlink ref="D14155" r:id="rId_hyperlink_13210"/>
    <hyperlink ref="D14156" r:id="rId_hyperlink_13211"/>
    <hyperlink ref="D14157" r:id="rId_hyperlink_13212"/>
    <hyperlink ref="D14158" r:id="rId_hyperlink_13213"/>
    <hyperlink ref="D14159" r:id="rId_hyperlink_13214"/>
    <hyperlink ref="D14160" r:id="rId_hyperlink_13215"/>
    <hyperlink ref="D14161" r:id="rId_hyperlink_13216"/>
    <hyperlink ref="D14162" r:id="rId_hyperlink_13217"/>
    <hyperlink ref="D14163" r:id="rId_hyperlink_13218"/>
    <hyperlink ref="D14164" r:id="rId_hyperlink_13219"/>
    <hyperlink ref="D14165" r:id="rId_hyperlink_13220"/>
    <hyperlink ref="D14166" r:id="rId_hyperlink_13221"/>
    <hyperlink ref="D14167" r:id="rId_hyperlink_13222"/>
    <hyperlink ref="D14168" r:id="rId_hyperlink_13223"/>
    <hyperlink ref="D14169" r:id="rId_hyperlink_13224"/>
    <hyperlink ref="D14170" r:id="rId_hyperlink_13225"/>
    <hyperlink ref="D14171" r:id="rId_hyperlink_13226"/>
    <hyperlink ref="D14172" r:id="rId_hyperlink_13227"/>
    <hyperlink ref="D14173" r:id="rId_hyperlink_13228"/>
    <hyperlink ref="D14174" r:id="rId_hyperlink_13229"/>
    <hyperlink ref="D14175" r:id="rId_hyperlink_13230"/>
    <hyperlink ref="D14176" r:id="rId_hyperlink_13231"/>
    <hyperlink ref="D14177" r:id="rId_hyperlink_13232"/>
    <hyperlink ref="D14178" r:id="rId_hyperlink_13233"/>
    <hyperlink ref="D14179" r:id="rId_hyperlink_13234"/>
    <hyperlink ref="D14180" r:id="rId_hyperlink_13235"/>
    <hyperlink ref="D14181" r:id="rId_hyperlink_13236"/>
    <hyperlink ref="D14182" r:id="rId_hyperlink_13237"/>
    <hyperlink ref="D14183" r:id="rId_hyperlink_13238"/>
    <hyperlink ref="D14184" r:id="rId_hyperlink_13239"/>
    <hyperlink ref="D14185" r:id="rId_hyperlink_13240"/>
    <hyperlink ref="D14186" r:id="rId_hyperlink_13241"/>
    <hyperlink ref="D14188" r:id="rId_hyperlink_13242"/>
    <hyperlink ref="D14189" r:id="rId_hyperlink_13243"/>
    <hyperlink ref="D14190" r:id="rId_hyperlink_13244"/>
    <hyperlink ref="D14191" r:id="rId_hyperlink_13245"/>
    <hyperlink ref="D14192" r:id="rId_hyperlink_13246"/>
    <hyperlink ref="D14193" r:id="rId_hyperlink_13247"/>
    <hyperlink ref="D14194" r:id="rId_hyperlink_13248"/>
    <hyperlink ref="D14195" r:id="rId_hyperlink_13249"/>
    <hyperlink ref="D14196" r:id="rId_hyperlink_13250"/>
    <hyperlink ref="D14197" r:id="rId_hyperlink_13251"/>
    <hyperlink ref="D14198" r:id="rId_hyperlink_13252"/>
    <hyperlink ref="D14199" r:id="rId_hyperlink_13253"/>
    <hyperlink ref="D14202" r:id="rId_hyperlink_13254"/>
    <hyperlink ref="D14203" r:id="rId_hyperlink_13255"/>
    <hyperlink ref="D14204" r:id="rId_hyperlink_13256"/>
    <hyperlink ref="D14205" r:id="rId_hyperlink_13257"/>
    <hyperlink ref="D14207" r:id="rId_hyperlink_13258"/>
    <hyperlink ref="D14208" r:id="rId_hyperlink_13259"/>
    <hyperlink ref="D14209" r:id="rId_hyperlink_13260"/>
    <hyperlink ref="D14210" r:id="rId_hyperlink_13261"/>
    <hyperlink ref="D14211" r:id="rId_hyperlink_13262"/>
    <hyperlink ref="D14212" r:id="rId_hyperlink_13263"/>
    <hyperlink ref="D14214" r:id="rId_hyperlink_13264"/>
    <hyperlink ref="D14215" r:id="rId_hyperlink_13265"/>
    <hyperlink ref="D14216" r:id="rId_hyperlink_13266"/>
    <hyperlink ref="D14217" r:id="rId_hyperlink_13267"/>
    <hyperlink ref="D14218" r:id="rId_hyperlink_13268"/>
    <hyperlink ref="D14219" r:id="rId_hyperlink_13269"/>
    <hyperlink ref="D14221" r:id="rId_hyperlink_13270"/>
    <hyperlink ref="D14222" r:id="rId_hyperlink_13271"/>
    <hyperlink ref="D14223" r:id="rId_hyperlink_13272"/>
    <hyperlink ref="D14224" r:id="rId_hyperlink_13273"/>
    <hyperlink ref="D14225" r:id="rId_hyperlink_13274"/>
    <hyperlink ref="D14226" r:id="rId_hyperlink_13275"/>
    <hyperlink ref="D14227" r:id="rId_hyperlink_13276"/>
    <hyperlink ref="D14228" r:id="rId_hyperlink_13277"/>
    <hyperlink ref="D14229" r:id="rId_hyperlink_13278"/>
    <hyperlink ref="D14230" r:id="rId_hyperlink_13279"/>
    <hyperlink ref="D14233" r:id="rId_hyperlink_13280"/>
    <hyperlink ref="D14234" r:id="rId_hyperlink_13281"/>
    <hyperlink ref="D14235" r:id="rId_hyperlink_13282"/>
    <hyperlink ref="D14236" r:id="rId_hyperlink_13283"/>
    <hyperlink ref="D14237" r:id="rId_hyperlink_13284"/>
    <hyperlink ref="D14238" r:id="rId_hyperlink_13285"/>
    <hyperlink ref="D14239" r:id="rId_hyperlink_13286"/>
    <hyperlink ref="D14240" r:id="rId_hyperlink_13287"/>
    <hyperlink ref="D14241" r:id="rId_hyperlink_13288"/>
    <hyperlink ref="D14242" r:id="rId_hyperlink_13289"/>
    <hyperlink ref="D14243" r:id="rId_hyperlink_13290"/>
    <hyperlink ref="D14244" r:id="rId_hyperlink_13291"/>
    <hyperlink ref="D14245" r:id="rId_hyperlink_13292"/>
    <hyperlink ref="D14246" r:id="rId_hyperlink_13293"/>
    <hyperlink ref="D14247" r:id="rId_hyperlink_13294"/>
    <hyperlink ref="D14248" r:id="rId_hyperlink_13295"/>
    <hyperlink ref="D14249" r:id="rId_hyperlink_13296"/>
    <hyperlink ref="D14251" r:id="rId_hyperlink_13297"/>
    <hyperlink ref="D14252" r:id="rId_hyperlink_13298"/>
    <hyperlink ref="D14253" r:id="rId_hyperlink_13299"/>
    <hyperlink ref="D14254" r:id="rId_hyperlink_13300"/>
    <hyperlink ref="D14255" r:id="rId_hyperlink_13301"/>
    <hyperlink ref="D14256" r:id="rId_hyperlink_13302"/>
    <hyperlink ref="D14257" r:id="rId_hyperlink_13303"/>
    <hyperlink ref="D14258" r:id="rId_hyperlink_13304"/>
    <hyperlink ref="D14259" r:id="rId_hyperlink_13305"/>
    <hyperlink ref="D14260" r:id="rId_hyperlink_13306"/>
    <hyperlink ref="D14262" r:id="rId_hyperlink_13307"/>
    <hyperlink ref="D14263" r:id="rId_hyperlink_13308"/>
    <hyperlink ref="D14264" r:id="rId_hyperlink_13309"/>
    <hyperlink ref="D14265" r:id="rId_hyperlink_13310"/>
    <hyperlink ref="D14266" r:id="rId_hyperlink_13311"/>
    <hyperlink ref="D14267" r:id="rId_hyperlink_13312"/>
    <hyperlink ref="D14268" r:id="rId_hyperlink_13313"/>
    <hyperlink ref="D14271" r:id="rId_hyperlink_13314"/>
    <hyperlink ref="D14272" r:id="rId_hyperlink_13315"/>
    <hyperlink ref="D14273" r:id="rId_hyperlink_13316"/>
    <hyperlink ref="D14274" r:id="rId_hyperlink_13317"/>
    <hyperlink ref="D14275" r:id="rId_hyperlink_13318"/>
    <hyperlink ref="D14276" r:id="rId_hyperlink_13319"/>
    <hyperlink ref="D14277" r:id="rId_hyperlink_13320"/>
    <hyperlink ref="D14278" r:id="rId_hyperlink_13321"/>
    <hyperlink ref="D14279" r:id="rId_hyperlink_13322"/>
    <hyperlink ref="D14280" r:id="rId_hyperlink_13323"/>
    <hyperlink ref="D14281" r:id="rId_hyperlink_13324"/>
    <hyperlink ref="D14282" r:id="rId_hyperlink_13325"/>
    <hyperlink ref="D14283" r:id="rId_hyperlink_13326"/>
    <hyperlink ref="D14284" r:id="rId_hyperlink_13327"/>
    <hyperlink ref="D14285" r:id="rId_hyperlink_13328"/>
    <hyperlink ref="D14286" r:id="rId_hyperlink_13329"/>
    <hyperlink ref="D14287" r:id="rId_hyperlink_13330"/>
    <hyperlink ref="D14288" r:id="rId_hyperlink_13331"/>
    <hyperlink ref="D14289" r:id="rId_hyperlink_13332"/>
    <hyperlink ref="D14290" r:id="rId_hyperlink_13333"/>
    <hyperlink ref="D14291" r:id="rId_hyperlink_13334"/>
    <hyperlink ref="D14292" r:id="rId_hyperlink_13335"/>
    <hyperlink ref="D14293" r:id="rId_hyperlink_13336"/>
    <hyperlink ref="D14294" r:id="rId_hyperlink_13337"/>
    <hyperlink ref="D14295" r:id="rId_hyperlink_13338"/>
    <hyperlink ref="D14296" r:id="rId_hyperlink_13339"/>
    <hyperlink ref="D14297" r:id="rId_hyperlink_13340"/>
    <hyperlink ref="D14299" r:id="rId_hyperlink_13341"/>
    <hyperlink ref="D14300" r:id="rId_hyperlink_13342"/>
    <hyperlink ref="D14301" r:id="rId_hyperlink_13343"/>
    <hyperlink ref="D14302" r:id="rId_hyperlink_13344"/>
    <hyperlink ref="D14303" r:id="rId_hyperlink_13345"/>
    <hyperlink ref="D14304" r:id="rId_hyperlink_13346"/>
    <hyperlink ref="D14305" r:id="rId_hyperlink_13347"/>
    <hyperlink ref="D14306" r:id="rId_hyperlink_13348"/>
    <hyperlink ref="D14307" r:id="rId_hyperlink_13349"/>
    <hyperlink ref="D14308" r:id="rId_hyperlink_13350"/>
    <hyperlink ref="D14309" r:id="rId_hyperlink_13351"/>
    <hyperlink ref="D14310" r:id="rId_hyperlink_13352"/>
    <hyperlink ref="D14311" r:id="rId_hyperlink_13353"/>
    <hyperlink ref="D14312" r:id="rId_hyperlink_13354"/>
    <hyperlink ref="D14313" r:id="rId_hyperlink_13355"/>
    <hyperlink ref="D14314" r:id="rId_hyperlink_13356"/>
    <hyperlink ref="D14315" r:id="rId_hyperlink_13357"/>
    <hyperlink ref="D14316" r:id="rId_hyperlink_13358"/>
    <hyperlink ref="D14317" r:id="rId_hyperlink_13359"/>
    <hyperlink ref="D14318" r:id="rId_hyperlink_13360"/>
    <hyperlink ref="D14319" r:id="rId_hyperlink_13361"/>
    <hyperlink ref="D14320" r:id="rId_hyperlink_13362"/>
    <hyperlink ref="D14321" r:id="rId_hyperlink_13363"/>
    <hyperlink ref="D14322" r:id="rId_hyperlink_13364"/>
    <hyperlink ref="D14323" r:id="rId_hyperlink_13365"/>
    <hyperlink ref="D14324" r:id="rId_hyperlink_13366"/>
    <hyperlink ref="D14325" r:id="rId_hyperlink_13367"/>
    <hyperlink ref="D14326" r:id="rId_hyperlink_13368"/>
    <hyperlink ref="D14327" r:id="rId_hyperlink_13369"/>
    <hyperlink ref="D14328" r:id="rId_hyperlink_13370"/>
    <hyperlink ref="D14329" r:id="rId_hyperlink_13371"/>
    <hyperlink ref="D14330" r:id="rId_hyperlink_13372"/>
    <hyperlink ref="D14331" r:id="rId_hyperlink_13373"/>
    <hyperlink ref="D14333" r:id="rId_hyperlink_13374"/>
    <hyperlink ref="D14334" r:id="rId_hyperlink_13375"/>
    <hyperlink ref="D14335" r:id="rId_hyperlink_13376"/>
    <hyperlink ref="D14336" r:id="rId_hyperlink_13377"/>
    <hyperlink ref="D14337" r:id="rId_hyperlink_13378"/>
    <hyperlink ref="D14338" r:id="rId_hyperlink_13379"/>
    <hyperlink ref="D14339" r:id="rId_hyperlink_13380"/>
    <hyperlink ref="D14340" r:id="rId_hyperlink_13381"/>
    <hyperlink ref="D14341" r:id="rId_hyperlink_13382"/>
    <hyperlink ref="D14342" r:id="rId_hyperlink_13383"/>
    <hyperlink ref="D14343" r:id="rId_hyperlink_13384"/>
    <hyperlink ref="D14345" r:id="rId_hyperlink_13385"/>
    <hyperlink ref="D14346" r:id="rId_hyperlink_13386"/>
    <hyperlink ref="D14347" r:id="rId_hyperlink_13387"/>
    <hyperlink ref="D14348" r:id="rId_hyperlink_13388"/>
    <hyperlink ref="D14349" r:id="rId_hyperlink_13389"/>
    <hyperlink ref="D14350" r:id="rId_hyperlink_13390"/>
    <hyperlink ref="D14351" r:id="rId_hyperlink_13391"/>
    <hyperlink ref="D14352" r:id="rId_hyperlink_13392"/>
    <hyperlink ref="D14353" r:id="rId_hyperlink_13393"/>
    <hyperlink ref="D14354" r:id="rId_hyperlink_13394"/>
    <hyperlink ref="D14355" r:id="rId_hyperlink_13395"/>
    <hyperlink ref="D14356" r:id="rId_hyperlink_13396"/>
    <hyperlink ref="D14357" r:id="rId_hyperlink_13397"/>
    <hyperlink ref="D14358" r:id="rId_hyperlink_13398"/>
    <hyperlink ref="D14359" r:id="rId_hyperlink_13399"/>
    <hyperlink ref="D14360" r:id="rId_hyperlink_13400"/>
    <hyperlink ref="D14361" r:id="rId_hyperlink_13401"/>
    <hyperlink ref="D14362" r:id="rId_hyperlink_13402"/>
    <hyperlink ref="D14363" r:id="rId_hyperlink_13403"/>
    <hyperlink ref="D14364" r:id="rId_hyperlink_13404"/>
    <hyperlink ref="D14365" r:id="rId_hyperlink_13405"/>
    <hyperlink ref="D14366" r:id="rId_hyperlink_13406"/>
    <hyperlink ref="D14367" r:id="rId_hyperlink_13407"/>
    <hyperlink ref="D14368" r:id="rId_hyperlink_13408"/>
    <hyperlink ref="D14369" r:id="rId_hyperlink_13409"/>
    <hyperlink ref="D14370" r:id="rId_hyperlink_13410"/>
    <hyperlink ref="D14371" r:id="rId_hyperlink_13411"/>
    <hyperlink ref="D14372" r:id="rId_hyperlink_13412"/>
    <hyperlink ref="D14373" r:id="rId_hyperlink_13413"/>
    <hyperlink ref="D14374" r:id="rId_hyperlink_13414"/>
    <hyperlink ref="D14375" r:id="rId_hyperlink_13415"/>
    <hyperlink ref="D14376" r:id="rId_hyperlink_13416"/>
    <hyperlink ref="D14377" r:id="rId_hyperlink_13417"/>
    <hyperlink ref="D14378" r:id="rId_hyperlink_13418"/>
    <hyperlink ref="D14379" r:id="rId_hyperlink_13419"/>
    <hyperlink ref="D14380" r:id="rId_hyperlink_13420"/>
    <hyperlink ref="D14381" r:id="rId_hyperlink_13421"/>
    <hyperlink ref="D14383" r:id="rId_hyperlink_13422"/>
    <hyperlink ref="D14384" r:id="rId_hyperlink_13423"/>
    <hyperlink ref="D14385" r:id="rId_hyperlink_13424"/>
    <hyperlink ref="D14386" r:id="rId_hyperlink_13425"/>
    <hyperlink ref="D14387" r:id="rId_hyperlink_13426"/>
    <hyperlink ref="D14388" r:id="rId_hyperlink_13427"/>
    <hyperlink ref="D14389" r:id="rId_hyperlink_13428"/>
    <hyperlink ref="D14390" r:id="rId_hyperlink_13429"/>
    <hyperlink ref="D14391" r:id="rId_hyperlink_13430"/>
    <hyperlink ref="D14393" r:id="rId_hyperlink_13431"/>
    <hyperlink ref="D14394" r:id="rId_hyperlink_13432"/>
    <hyperlink ref="D14395" r:id="rId_hyperlink_13433"/>
    <hyperlink ref="D14396" r:id="rId_hyperlink_13434"/>
    <hyperlink ref="D14397" r:id="rId_hyperlink_13435"/>
    <hyperlink ref="D14398" r:id="rId_hyperlink_13436"/>
    <hyperlink ref="D14399" r:id="rId_hyperlink_13437"/>
    <hyperlink ref="D14400" r:id="rId_hyperlink_13438"/>
    <hyperlink ref="D14401" r:id="rId_hyperlink_13439"/>
    <hyperlink ref="D14402" r:id="rId_hyperlink_13440"/>
    <hyperlink ref="D14403" r:id="rId_hyperlink_13441"/>
    <hyperlink ref="D14404" r:id="rId_hyperlink_13442"/>
    <hyperlink ref="D14405" r:id="rId_hyperlink_13443"/>
    <hyperlink ref="D14406" r:id="rId_hyperlink_13444"/>
    <hyperlink ref="D14408" r:id="rId_hyperlink_13445"/>
    <hyperlink ref="D14409" r:id="rId_hyperlink_13446"/>
    <hyperlink ref="D14410" r:id="rId_hyperlink_13447"/>
    <hyperlink ref="D14411" r:id="rId_hyperlink_13448"/>
    <hyperlink ref="D14412" r:id="rId_hyperlink_13449"/>
    <hyperlink ref="D14413" r:id="rId_hyperlink_13450"/>
    <hyperlink ref="D14414" r:id="rId_hyperlink_13451"/>
    <hyperlink ref="D14415" r:id="rId_hyperlink_13452"/>
    <hyperlink ref="D14416" r:id="rId_hyperlink_13453"/>
    <hyperlink ref="D14417" r:id="rId_hyperlink_13454"/>
    <hyperlink ref="D14418" r:id="rId_hyperlink_13455"/>
    <hyperlink ref="D14419" r:id="rId_hyperlink_13456"/>
    <hyperlink ref="D14420" r:id="rId_hyperlink_13457"/>
    <hyperlink ref="D14421" r:id="rId_hyperlink_13458"/>
    <hyperlink ref="D14422" r:id="rId_hyperlink_13459"/>
    <hyperlink ref="D14423" r:id="rId_hyperlink_13460"/>
    <hyperlink ref="D14424" r:id="rId_hyperlink_13461"/>
    <hyperlink ref="D14425" r:id="rId_hyperlink_13462"/>
    <hyperlink ref="D14426" r:id="rId_hyperlink_13463"/>
    <hyperlink ref="D14427" r:id="rId_hyperlink_13464"/>
    <hyperlink ref="D14428" r:id="rId_hyperlink_13465"/>
    <hyperlink ref="D14429" r:id="rId_hyperlink_13466"/>
    <hyperlink ref="D14430" r:id="rId_hyperlink_13467"/>
    <hyperlink ref="D14431" r:id="rId_hyperlink_13468"/>
    <hyperlink ref="D14432" r:id="rId_hyperlink_13469"/>
    <hyperlink ref="D14433" r:id="rId_hyperlink_13470"/>
    <hyperlink ref="D14434" r:id="rId_hyperlink_13471"/>
    <hyperlink ref="D14435" r:id="rId_hyperlink_13472"/>
    <hyperlink ref="D14436" r:id="rId_hyperlink_13473"/>
    <hyperlink ref="D14437" r:id="rId_hyperlink_13474"/>
    <hyperlink ref="D14438" r:id="rId_hyperlink_13475"/>
    <hyperlink ref="D14439" r:id="rId_hyperlink_13476"/>
    <hyperlink ref="D14440" r:id="rId_hyperlink_13477"/>
    <hyperlink ref="D14441" r:id="rId_hyperlink_13478"/>
    <hyperlink ref="D14442" r:id="rId_hyperlink_13479"/>
    <hyperlink ref="D14443" r:id="rId_hyperlink_13480"/>
    <hyperlink ref="D14444" r:id="rId_hyperlink_13481"/>
    <hyperlink ref="D14445" r:id="rId_hyperlink_13482"/>
    <hyperlink ref="D14446" r:id="rId_hyperlink_13483"/>
    <hyperlink ref="D14447" r:id="rId_hyperlink_13484"/>
    <hyperlink ref="D14448" r:id="rId_hyperlink_13485"/>
    <hyperlink ref="D14449" r:id="rId_hyperlink_13486"/>
    <hyperlink ref="D14450" r:id="rId_hyperlink_13487"/>
    <hyperlink ref="D14451" r:id="rId_hyperlink_13488"/>
    <hyperlink ref="D14452" r:id="rId_hyperlink_13489"/>
    <hyperlink ref="D14453" r:id="rId_hyperlink_13490"/>
    <hyperlink ref="D14454" r:id="rId_hyperlink_13491"/>
    <hyperlink ref="D14455" r:id="rId_hyperlink_13492"/>
    <hyperlink ref="D14456" r:id="rId_hyperlink_13493"/>
    <hyperlink ref="D14457" r:id="rId_hyperlink_13494"/>
    <hyperlink ref="D14458" r:id="rId_hyperlink_13495"/>
    <hyperlink ref="D14459" r:id="rId_hyperlink_13496"/>
    <hyperlink ref="D14460" r:id="rId_hyperlink_13497"/>
    <hyperlink ref="D14461" r:id="rId_hyperlink_13498"/>
    <hyperlink ref="D14462" r:id="rId_hyperlink_13499"/>
    <hyperlink ref="D14463" r:id="rId_hyperlink_13500"/>
    <hyperlink ref="D14464" r:id="rId_hyperlink_13501"/>
    <hyperlink ref="D14465" r:id="rId_hyperlink_13502"/>
    <hyperlink ref="D14466" r:id="rId_hyperlink_13503"/>
    <hyperlink ref="D14467" r:id="rId_hyperlink_13504"/>
    <hyperlink ref="D14468" r:id="rId_hyperlink_13505"/>
    <hyperlink ref="D14469" r:id="rId_hyperlink_13506"/>
    <hyperlink ref="D14470" r:id="rId_hyperlink_13507"/>
    <hyperlink ref="D14471" r:id="rId_hyperlink_13508"/>
    <hyperlink ref="D14472" r:id="rId_hyperlink_13509"/>
    <hyperlink ref="D14473" r:id="rId_hyperlink_13510"/>
    <hyperlink ref="D14474" r:id="rId_hyperlink_13511"/>
    <hyperlink ref="D14475" r:id="rId_hyperlink_13512"/>
    <hyperlink ref="D14476" r:id="rId_hyperlink_13513"/>
    <hyperlink ref="D14477" r:id="rId_hyperlink_13514"/>
    <hyperlink ref="D14478" r:id="rId_hyperlink_13515"/>
    <hyperlink ref="D14479" r:id="rId_hyperlink_13516"/>
    <hyperlink ref="D14480" r:id="rId_hyperlink_13517"/>
    <hyperlink ref="D14481" r:id="rId_hyperlink_13518"/>
    <hyperlink ref="D14482" r:id="rId_hyperlink_13519"/>
    <hyperlink ref="D14483" r:id="rId_hyperlink_13520"/>
    <hyperlink ref="D14484" r:id="rId_hyperlink_13521"/>
    <hyperlink ref="D14485" r:id="rId_hyperlink_13522"/>
    <hyperlink ref="D14486" r:id="rId_hyperlink_13523"/>
    <hyperlink ref="D14487" r:id="rId_hyperlink_13524"/>
    <hyperlink ref="D14488" r:id="rId_hyperlink_13525"/>
    <hyperlink ref="D14489" r:id="rId_hyperlink_13526"/>
    <hyperlink ref="D14490" r:id="rId_hyperlink_13527"/>
    <hyperlink ref="D14491" r:id="rId_hyperlink_13528"/>
    <hyperlink ref="D14492" r:id="rId_hyperlink_13529"/>
    <hyperlink ref="D14493" r:id="rId_hyperlink_13530"/>
    <hyperlink ref="D14494" r:id="rId_hyperlink_13531"/>
    <hyperlink ref="D14495" r:id="rId_hyperlink_13532"/>
    <hyperlink ref="D14496" r:id="rId_hyperlink_13533"/>
    <hyperlink ref="D14497" r:id="rId_hyperlink_13534"/>
    <hyperlink ref="D14498" r:id="rId_hyperlink_13535"/>
    <hyperlink ref="D14499" r:id="rId_hyperlink_13536"/>
    <hyperlink ref="D14500" r:id="rId_hyperlink_13537"/>
    <hyperlink ref="D14501" r:id="rId_hyperlink_13538"/>
    <hyperlink ref="D14502" r:id="rId_hyperlink_13539"/>
    <hyperlink ref="D14503" r:id="rId_hyperlink_13540"/>
    <hyperlink ref="D14504" r:id="rId_hyperlink_13541"/>
    <hyperlink ref="D14505" r:id="rId_hyperlink_13542"/>
    <hyperlink ref="D14506" r:id="rId_hyperlink_13543"/>
    <hyperlink ref="D14507" r:id="rId_hyperlink_13544"/>
    <hyperlink ref="D14508" r:id="rId_hyperlink_13545"/>
    <hyperlink ref="D14509" r:id="rId_hyperlink_13546"/>
    <hyperlink ref="D14510" r:id="rId_hyperlink_13547"/>
    <hyperlink ref="D14511" r:id="rId_hyperlink_13548"/>
    <hyperlink ref="D14512" r:id="rId_hyperlink_13549"/>
    <hyperlink ref="D14513" r:id="rId_hyperlink_13550"/>
    <hyperlink ref="D14514" r:id="rId_hyperlink_13551"/>
    <hyperlink ref="D14515" r:id="rId_hyperlink_13552"/>
    <hyperlink ref="D14516" r:id="rId_hyperlink_13553"/>
    <hyperlink ref="D14517" r:id="rId_hyperlink_13554"/>
    <hyperlink ref="D14518" r:id="rId_hyperlink_13555"/>
    <hyperlink ref="D14519" r:id="rId_hyperlink_13556"/>
    <hyperlink ref="D14521" r:id="rId_hyperlink_13557"/>
    <hyperlink ref="D14522" r:id="rId_hyperlink_13558"/>
    <hyperlink ref="D14523" r:id="rId_hyperlink_13559"/>
    <hyperlink ref="D14524" r:id="rId_hyperlink_13560"/>
    <hyperlink ref="D14525" r:id="rId_hyperlink_13561"/>
    <hyperlink ref="D14526" r:id="rId_hyperlink_13562"/>
    <hyperlink ref="D14527" r:id="rId_hyperlink_13563"/>
    <hyperlink ref="D14528" r:id="rId_hyperlink_13564"/>
    <hyperlink ref="D14529" r:id="rId_hyperlink_13565"/>
    <hyperlink ref="D14531" r:id="rId_hyperlink_13566"/>
    <hyperlink ref="D14532" r:id="rId_hyperlink_13567"/>
    <hyperlink ref="D14533" r:id="rId_hyperlink_13568"/>
    <hyperlink ref="D14534" r:id="rId_hyperlink_13569"/>
    <hyperlink ref="D14535" r:id="rId_hyperlink_13570"/>
    <hyperlink ref="D14536" r:id="rId_hyperlink_13571"/>
    <hyperlink ref="D14537" r:id="rId_hyperlink_13572"/>
    <hyperlink ref="D14538" r:id="rId_hyperlink_13573"/>
    <hyperlink ref="D14539" r:id="rId_hyperlink_13574"/>
    <hyperlink ref="D14540" r:id="rId_hyperlink_13575"/>
    <hyperlink ref="D14541" r:id="rId_hyperlink_13576"/>
    <hyperlink ref="D14542" r:id="rId_hyperlink_13577"/>
    <hyperlink ref="D14543" r:id="rId_hyperlink_13578"/>
    <hyperlink ref="D14544" r:id="rId_hyperlink_13579"/>
    <hyperlink ref="D14545" r:id="rId_hyperlink_13580"/>
    <hyperlink ref="D14546" r:id="rId_hyperlink_13581"/>
    <hyperlink ref="D14547" r:id="rId_hyperlink_13582"/>
    <hyperlink ref="D14548" r:id="rId_hyperlink_13583"/>
    <hyperlink ref="D14549" r:id="rId_hyperlink_13584"/>
    <hyperlink ref="D14550" r:id="rId_hyperlink_13585"/>
    <hyperlink ref="D14551" r:id="rId_hyperlink_13586"/>
    <hyperlink ref="D14552" r:id="rId_hyperlink_13587"/>
    <hyperlink ref="D14553" r:id="rId_hyperlink_13588"/>
    <hyperlink ref="D14554" r:id="rId_hyperlink_13589"/>
    <hyperlink ref="D14555" r:id="rId_hyperlink_13590"/>
    <hyperlink ref="D14556" r:id="rId_hyperlink_13591"/>
    <hyperlink ref="D14557" r:id="rId_hyperlink_13592"/>
    <hyperlink ref="D14558" r:id="rId_hyperlink_13593"/>
    <hyperlink ref="D14559" r:id="rId_hyperlink_13594"/>
    <hyperlink ref="D14560" r:id="rId_hyperlink_13595"/>
    <hyperlink ref="D14561" r:id="rId_hyperlink_13596"/>
    <hyperlink ref="D14562" r:id="rId_hyperlink_13597"/>
    <hyperlink ref="D14563" r:id="rId_hyperlink_13598"/>
    <hyperlink ref="D14564" r:id="rId_hyperlink_13599"/>
    <hyperlink ref="D14565" r:id="rId_hyperlink_13600"/>
    <hyperlink ref="D14566" r:id="rId_hyperlink_13601"/>
    <hyperlink ref="D14567" r:id="rId_hyperlink_13602"/>
    <hyperlink ref="D14568" r:id="rId_hyperlink_13603"/>
    <hyperlink ref="D14569" r:id="rId_hyperlink_13604"/>
    <hyperlink ref="D14570" r:id="rId_hyperlink_13605"/>
    <hyperlink ref="D14571" r:id="rId_hyperlink_13606"/>
    <hyperlink ref="D14572" r:id="rId_hyperlink_13607"/>
    <hyperlink ref="D14573" r:id="rId_hyperlink_13608"/>
    <hyperlink ref="D14574" r:id="rId_hyperlink_13609"/>
    <hyperlink ref="D14575" r:id="rId_hyperlink_13610"/>
    <hyperlink ref="D14576" r:id="rId_hyperlink_13611"/>
    <hyperlink ref="D14577" r:id="rId_hyperlink_13612"/>
    <hyperlink ref="D14578" r:id="rId_hyperlink_13613"/>
    <hyperlink ref="D14579" r:id="rId_hyperlink_13614"/>
    <hyperlink ref="D14580" r:id="rId_hyperlink_13615"/>
    <hyperlink ref="D14581" r:id="rId_hyperlink_13616"/>
    <hyperlink ref="D14582" r:id="rId_hyperlink_13617"/>
    <hyperlink ref="D14583" r:id="rId_hyperlink_13618"/>
    <hyperlink ref="D14585" r:id="rId_hyperlink_13619"/>
    <hyperlink ref="D14586" r:id="rId_hyperlink_13620"/>
    <hyperlink ref="D14587" r:id="rId_hyperlink_13621"/>
    <hyperlink ref="D14588" r:id="rId_hyperlink_13622"/>
    <hyperlink ref="D14589" r:id="rId_hyperlink_13623"/>
    <hyperlink ref="D14590" r:id="rId_hyperlink_13624"/>
    <hyperlink ref="D14591" r:id="rId_hyperlink_13625"/>
    <hyperlink ref="D14592" r:id="rId_hyperlink_13626"/>
    <hyperlink ref="D14593" r:id="rId_hyperlink_13627"/>
    <hyperlink ref="D14594" r:id="rId_hyperlink_13628"/>
    <hyperlink ref="D14595" r:id="rId_hyperlink_13629"/>
    <hyperlink ref="D14596" r:id="rId_hyperlink_13630"/>
    <hyperlink ref="D14597" r:id="rId_hyperlink_13631"/>
    <hyperlink ref="D14598" r:id="rId_hyperlink_13632"/>
    <hyperlink ref="D14599" r:id="rId_hyperlink_13633"/>
    <hyperlink ref="D14600" r:id="rId_hyperlink_13634"/>
    <hyperlink ref="D14601" r:id="rId_hyperlink_13635"/>
    <hyperlink ref="D14602" r:id="rId_hyperlink_13636"/>
    <hyperlink ref="D14603" r:id="rId_hyperlink_13637"/>
    <hyperlink ref="D14604" r:id="rId_hyperlink_13638"/>
    <hyperlink ref="D14605" r:id="rId_hyperlink_13639"/>
    <hyperlink ref="D14606" r:id="rId_hyperlink_13640"/>
    <hyperlink ref="D14607" r:id="rId_hyperlink_13641"/>
    <hyperlink ref="D14608" r:id="rId_hyperlink_13642"/>
    <hyperlink ref="D14609" r:id="rId_hyperlink_13643"/>
    <hyperlink ref="D14610" r:id="rId_hyperlink_13644"/>
    <hyperlink ref="D14611" r:id="rId_hyperlink_13645"/>
    <hyperlink ref="D14612" r:id="rId_hyperlink_13646"/>
    <hyperlink ref="D14613" r:id="rId_hyperlink_13647"/>
    <hyperlink ref="D14614" r:id="rId_hyperlink_13648"/>
    <hyperlink ref="D14615" r:id="rId_hyperlink_13649"/>
    <hyperlink ref="D14616" r:id="rId_hyperlink_13650"/>
    <hyperlink ref="D14617" r:id="rId_hyperlink_13651"/>
    <hyperlink ref="D14618" r:id="rId_hyperlink_13652"/>
    <hyperlink ref="D14619" r:id="rId_hyperlink_13653"/>
    <hyperlink ref="D14620" r:id="rId_hyperlink_13654"/>
    <hyperlink ref="D14621" r:id="rId_hyperlink_13655"/>
    <hyperlink ref="D14622" r:id="rId_hyperlink_13656"/>
    <hyperlink ref="D14623" r:id="rId_hyperlink_13657"/>
    <hyperlink ref="D14624" r:id="rId_hyperlink_13658"/>
    <hyperlink ref="D14627" r:id="rId_hyperlink_13659"/>
    <hyperlink ref="D14628" r:id="rId_hyperlink_13660"/>
    <hyperlink ref="D14629" r:id="rId_hyperlink_13661"/>
    <hyperlink ref="D14630" r:id="rId_hyperlink_13662"/>
    <hyperlink ref="D14631" r:id="rId_hyperlink_13663"/>
    <hyperlink ref="D14632" r:id="rId_hyperlink_13664"/>
    <hyperlink ref="D14633" r:id="rId_hyperlink_13665"/>
    <hyperlink ref="D14634" r:id="rId_hyperlink_13666"/>
    <hyperlink ref="D14635" r:id="rId_hyperlink_13667"/>
    <hyperlink ref="D14636" r:id="rId_hyperlink_13668"/>
    <hyperlink ref="D14637" r:id="rId_hyperlink_13669"/>
    <hyperlink ref="D14638" r:id="rId_hyperlink_13670"/>
    <hyperlink ref="D14639" r:id="rId_hyperlink_13671"/>
    <hyperlink ref="D14640" r:id="rId_hyperlink_13672"/>
    <hyperlink ref="D14641" r:id="rId_hyperlink_13673"/>
    <hyperlink ref="D14642" r:id="rId_hyperlink_13674"/>
    <hyperlink ref="D14643" r:id="rId_hyperlink_13675"/>
    <hyperlink ref="D14644" r:id="rId_hyperlink_13676"/>
    <hyperlink ref="D14645" r:id="rId_hyperlink_13677"/>
    <hyperlink ref="D14646" r:id="rId_hyperlink_13678"/>
    <hyperlink ref="D14647" r:id="rId_hyperlink_13679"/>
    <hyperlink ref="D14648" r:id="rId_hyperlink_13680"/>
    <hyperlink ref="D14649" r:id="rId_hyperlink_13681"/>
    <hyperlink ref="D14650" r:id="rId_hyperlink_13682"/>
    <hyperlink ref="D14651" r:id="rId_hyperlink_13683"/>
    <hyperlink ref="D14652" r:id="rId_hyperlink_13684"/>
    <hyperlink ref="D14653" r:id="rId_hyperlink_13685"/>
    <hyperlink ref="D14654" r:id="rId_hyperlink_13686"/>
    <hyperlink ref="D14655" r:id="rId_hyperlink_13687"/>
    <hyperlink ref="D14656" r:id="rId_hyperlink_13688"/>
    <hyperlink ref="D14657" r:id="rId_hyperlink_13689"/>
    <hyperlink ref="D14658" r:id="rId_hyperlink_13690"/>
    <hyperlink ref="D14659" r:id="rId_hyperlink_13691"/>
    <hyperlink ref="D14660" r:id="rId_hyperlink_13692"/>
    <hyperlink ref="D14661" r:id="rId_hyperlink_13693"/>
    <hyperlink ref="D14662" r:id="rId_hyperlink_13694"/>
    <hyperlink ref="D14663" r:id="rId_hyperlink_13695"/>
    <hyperlink ref="D14664" r:id="rId_hyperlink_13696"/>
    <hyperlink ref="D14665" r:id="rId_hyperlink_13697"/>
    <hyperlink ref="D14666" r:id="rId_hyperlink_13698"/>
    <hyperlink ref="D14667" r:id="rId_hyperlink_13699"/>
    <hyperlink ref="D14668" r:id="rId_hyperlink_13700"/>
    <hyperlink ref="D14669" r:id="rId_hyperlink_13701"/>
    <hyperlink ref="D14670" r:id="rId_hyperlink_13702"/>
    <hyperlink ref="D14671" r:id="rId_hyperlink_13703"/>
    <hyperlink ref="D14672" r:id="rId_hyperlink_13704"/>
    <hyperlink ref="D14673" r:id="rId_hyperlink_13705"/>
    <hyperlink ref="D14674" r:id="rId_hyperlink_13706"/>
    <hyperlink ref="D14675" r:id="rId_hyperlink_13707"/>
    <hyperlink ref="D14676" r:id="rId_hyperlink_13708"/>
    <hyperlink ref="D14677" r:id="rId_hyperlink_13709"/>
    <hyperlink ref="D14678" r:id="rId_hyperlink_13710"/>
    <hyperlink ref="D14679" r:id="rId_hyperlink_13711"/>
    <hyperlink ref="D14680" r:id="rId_hyperlink_13712"/>
    <hyperlink ref="D14681" r:id="rId_hyperlink_13713"/>
    <hyperlink ref="D14682" r:id="rId_hyperlink_13714"/>
    <hyperlink ref="D14683" r:id="rId_hyperlink_13715"/>
    <hyperlink ref="D14684" r:id="rId_hyperlink_13716"/>
    <hyperlink ref="D14685" r:id="rId_hyperlink_13717"/>
    <hyperlink ref="D14686" r:id="rId_hyperlink_13718"/>
    <hyperlink ref="D14687" r:id="rId_hyperlink_13719"/>
    <hyperlink ref="D14688" r:id="rId_hyperlink_13720"/>
    <hyperlink ref="D14689" r:id="rId_hyperlink_13721"/>
    <hyperlink ref="D14690" r:id="rId_hyperlink_13722"/>
    <hyperlink ref="D14691" r:id="rId_hyperlink_13723"/>
    <hyperlink ref="D14692" r:id="rId_hyperlink_13724"/>
    <hyperlink ref="D14693" r:id="rId_hyperlink_13725"/>
    <hyperlink ref="D14694" r:id="rId_hyperlink_13726"/>
    <hyperlink ref="D14695" r:id="rId_hyperlink_13727"/>
    <hyperlink ref="D14696" r:id="rId_hyperlink_13728"/>
    <hyperlink ref="D14697" r:id="rId_hyperlink_13729"/>
    <hyperlink ref="D14698" r:id="rId_hyperlink_13730"/>
    <hyperlink ref="D14699" r:id="rId_hyperlink_13731"/>
    <hyperlink ref="D14700" r:id="rId_hyperlink_13732"/>
    <hyperlink ref="D14701" r:id="rId_hyperlink_13733"/>
    <hyperlink ref="D14702" r:id="rId_hyperlink_13734"/>
    <hyperlink ref="D14703" r:id="rId_hyperlink_13735"/>
    <hyperlink ref="D14704" r:id="rId_hyperlink_13736"/>
    <hyperlink ref="D14705" r:id="rId_hyperlink_13737"/>
    <hyperlink ref="D14706" r:id="rId_hyperlink_13738"/>
    <hyperlink ref="D14707" r:id="rId_hyperlink_13739"/>
    <hyperlink ref="D14708" r:id="rId_hyperlink_13740"/>
    <hyperlink ref="D14709" r:id="rId_hyperlink_13741"/>
    <hyperlink ref="D14710" r:id="rId_hyperlink_13742"/>
    <hyperlink ref="D14711" r:id="rId_hyperlink_13743"/>
    <hyperlink ref="D14712" r:id="rId_hyperlink_13744"/>
    <hyperlink ref="D14713" r:id="rId_hyperlink_13745"/>
    <hyperlink ref="D14714" r:id="rId_hyperlink_13746"/>
    <hyperlink ref="D14715" r:id="rId_hyperlink_13747"/>
    <hyperlink ref="D14716" r:id="rId_hyperlink_13748"/>
    <hyperlink ref="D14717" r:id="rId_hyperlink_13749"/>
    <hyperlink ref="D14718" r:id="rId_hyperlink_13750"/>
    <hyperlink ref="D14719" r:id="rId_hyperlink_13751"/>
    <hyperlink ref="D14720" r:id="rId_hyperlink_13752"/>
    <hyperlink ref="D14721" r:id="rId_hyperlink_13753"/>
    <hyperlink ref="D14722" r:id="rId_hyperlink_13754"/>
    <hyperlink ref="D14723" r:id="rId_hyperlink_13755"/>
    <hyperlink ref="D14724" r:id="rId_hyperlink_13756"/>
    <hyperlink ref="D14725" r:id="rId_hyperlink_13757"/>
    <hyperlink ref="D14726" r:id="rId_hyperlink_13758"/>
    <hyperlink ref="D14727" r:id="rId_hyperlink_13759"/>
    <hyperlink ref="D14728" r:id="rId_hyperlink_13760"/>
    <hyperlink ref="D14729" r:id="rId_hyperlink_13761"/>
    <hyperlink ref="D14730" r:id="rId_hyperlink_13762"/>
    <hyperlink ref="D14731" r:id="rId_hyperlink_13763"/>
    <hyperlink ref="D14732" r:id="rId_hyperlink_13764"/>
    <hyperlink ref="D14733" r:id="rId_hyperlink_13765"/>
    <hyperlink ref="D14734" r:id="rId_hyperlink_13766"/>
    <hyperlink ref="D14735" r:id="rId_hyperlink_13767"/>
    <hyperlink ref="D14736" r:id="rId_hyperlink_13768"/>
    <hyperlink ref="D14737" r:id="rId_hyperlink_13769"/>
    <hyperlink ref="D14738" r:id="rId_hyperlink_13770"/>
    <hyperlink ref="D14739" r:id="rId_hyperlink_13771"/>
    <hyperlink ref="D14740" r:id="rId_hyperlink_13772"/>
    <hyperlink ref="D14741" r:id="rId_hyperlink_13773"/>
    <hyperlink ref="D14742" r:id="rId_hyperlink_13774"/>
    <hyperlink ref="D14743" r:id="rId_hyperlink_13775"/>
    <hyperlink ref="D14744" r:id="rId_hyperlink_13776"/>
    <hyperlink ref="D14745" r:id="rId_hyperlink_13777"/>
    <hyperlink ref="D14746" r:id="rId_hyperlink_13778"/>
    <hyperlink ref="D14747" r:id="rId_hyperlink_13779"/>
    <hyperlink ref="D14748" r:id="rId_hyperlink_13780"/>
    <hyperlink ref="D14749" r:id="rId_hyperlink_13781"/>
    <hyperlink ref="D14750" r:id="rId_hyperlink_13782"/>
    <hyperlink ref="D14751" r:id="rId_hyperlink_13783"/>
    <hyperlink ref="D14752" r:id="rId_hyperlink_13784"/>
    <hyperlink ref="D14753" r:id="rId_hyperlink_13785"/>
    <hyperlink ref="D14754" r:id="rId_hyperlink_13786"/>
    <hyperlink ref="D14755" r:id="rId_hyperlink_13787"/>
    <hyperlink ref="D14756" r:id="rId_hyperlink_13788"/>
    <hyperlink ref="D14757" r:id="rId_hyperlink_13789"/>
    <hyperlink ref="D14758" r:id="rId_hyperlink_13790"/>
    <hyperlink ref="D14759" r:id="rId_hyperlink_13791"/>
    <hyperlink ref="D14760" r:id="rId_hyperlink_13792"/>
    <hyperlink ref="D14761" r:id="rId_hyperlink_13793"/>
    <hyperlink ref="D14762" r:id="rId_hyperlink_13794"/>
    <hyperlink ref="D14763" r:id="rId_hyperlink_13795"/>
    <hyperlink ref="D14764" r:id="rId_hyperlink_13796"/>
    <hyperlink ref="D14765" r:id="rId_hyperlink_13797"/>
    <hyperlink ref="D14766" r:id="rId_hyperlink_13798"/>
    <hyperlink ref="D14767" r:id="rId_hyperlink_13799"/>
    <hyperlink ref="D14768" r:id="rId_hyperlink_13800"/>
    <hyperlink ref="D14769" r:id="rId_hyperlink_13801"/>
    <hyperlink ref="D14770" r:id="rId_hyperlink_13802"/>
    <hyperlink ref="D14771" r:id="rId_hyperlink_13803"/>
    <hyperlink ref="D14772" r:id="rId_hyperlink_13804"/>
    <hyperlink ref="D14773" r:id="rId_hyperlink_13805"/>
    <hyperlink ref="D14774" r:id="rId_hyperlink_13806"/>
    <hyperlink ref="D14775" r:id="rId_hyperlink_13807"/>
    <hyperlink ref="D14776" r:id="rId_hyperlink_13808"/>
    <hyperlink ref="D14777" r:id="rId_hyperlink_13809"/>
    <hyperlink ref="D14778" r:id="rId_hyperlink_13810"/>
    <hyperlink ref="D14779" r:id="rId_hyperlink_13811"/>
    <hyperlink ref="D14780" r:id="rId_hyperlink_13812"/>
    <hyperlink ref="D14781" r:id="rId_hyperlink_13813"/>
    <hyperlink ref="D14782" r:id="rId_hyperlink_13814"/>
    <hyperlink ref="D14783" r:id="rId_hyperlink_13815"/>
    <hyperlink ref="D14784" r:id="rId_hyperlink_13816"/>
    <hyperlink ref="D14785" r:id="rId_hyperlink_13817"/>
    <hyperlink ref="D14786" r:id="rId_hyperlink_13818"/>
    <hyperlink ref="D14787" r:id="rId_hyperlink_13819"/>
    <hyperlink ref="D14788" r:id="rId_hyperlink_13820"/>
    <hyperlink ref="D14789" r:id="rId_hyperlink_13821"/>
    <hyperlink ref="D14790" r:id="rId_hyperlink_13822"/>
    <hyperlink ref="D14791" r:id="rId_hyperlink_13823"/>
    <hyperlink ref="D14792" r:id="rId_hyperlink_13824"/>
    <hyperlink ref="D14793" r:id="rId_hyperlink_13825"/>
    <hyperlink ref="D14794" r:id="rId_hyperlink_13826"/>
    <hyperlink ref="D14795" r:id="rId_hyperlink_13827"/>
    <hyperlink ref="D14796" r:id="rId_hyperlink_13828"/>
    <hyperlink ref="D14797" r:id="rId_hyperlink_13829"/>
    <hyperlink ref="D14798" r:id="rId_hyperlink_13830"/>
    <hyperlink ref="D14799" r:id="rId_hyperlink_13831"/>
    <hyperlink ref="D14800" r:id="rId_hyperlink_13832"/>
    <hyperlink ref="D14801" r:id="rId_hyperlink_13833"/>
    <hyperlink ref="D14802" r:id="rId_hyperlink_13834"/>
    <hyperlink ref="D14803" r:id="rId_hyperlink_13835"/>
    <hyperlink ref="D14804" r:id="rId_hyperlink_13836"/>
    <hyperlink ref="D14805" r:id="rId_hyperlink_13837"/>
    <hyperlink ref="D14806" r:id="rId_hyperlink_13838"/>
    <hyperlink ref="D14807" r:id="rId_hyperlink_13839"/>
    <hyperlink ref="D14808" r:id="rId_hyperlink_13840"/>
    <hyperlink ref="D14809" r:id="rId_hyperlink_13841"/>
    <hyperlink ref="D14810" r:id="rId_hyperlink_13842"/>
    <hyperlink ref="D14811" r:id="rId_hyperlink_13843"/>
    <hyperlink ref="D14812" r:id="rId_hyperlink_13844"/>
    <hyperlink ref="D14813" r:id="rId_hyperlink_13845"/>
    <hyperlink ref="D14814" r:id="rId_hyperlink_13846"/>
    <hyperlink ref="D14815" r:id="rId_hyperlink_13847"/>
    <hyperlink ref="D14816" r:id="rId_hyperlink_13848"/>
    <hyperlink ref="D14817" r:id="rId_hyperlink_13849"/>
    <hyperlink ref="D14818" r:id="rId_hyperlink_13850"/>
    <hyperlink ref="D14819" r:id="rId_hyperlink_13851"/>
    <hyperlink ref="D14820" r:id="rId_hyperlink_13852"/>
    <hyperlink ref="D14821" r:id="rId_hyperlink_13853"/>
    <hyperlink ref="D14822" r:id="rId_hyperlink_13854"/>
    <hyperlink ref="D14823" r:id="rId_hyperlink_13855"/>
    <hyperlink ref="D14824" r:id="rId_hyperlink_13856"/>
    <hyperlink ref="D14825" r:id="rId_hyperlink_13857"/>
    <hyperlink ref="D14826" r:id="rId_hyperlink_13858"/>
    <hyperlink ref="D14827" r:id="rId_hyperlink_13859"/>
    <hyperlink ref="D14828" r:id="rId_hyperlink_13860"/>
    <hyperlink ref="D14829" r:id="rId_hyperlink_13861"/>
    <hyperlink ref="D14830" r:id="rId_hyperlink_13862"/>
    <hyperlink ref="D14831" r:id="rId_hyperlink_13863"/>
    <hyperlink ref="D14832" r:id="rId_hyperlink_13864"/>
    <hyperlink ref="D14833" r:id="rId_hyperlink_13865"/>
    <hyperlink ref="D14834" r:id="rId_hyperlink_13866"/>
    <hyperlink ref="D14835" r:id="rId_hyperlink_13867"/>
    <hyperlink ref="D14836" r:id="rId_hyperlink_13868"/>
    <hyperlink ref="D14837" r:id="rId_hyperlink_13869"/>
    <hyperlink ref="D14838" r:id="rId_hyperlink_13870"/>
    <hyperlink ref="D14839" r:id="rId_hyperlink_13871"/>
    <hyperlink ref="D14840" r:id="rId_hyperlink_13872"/>
    <hyperlink ref="D14841" r:id="rId_hyperlink_13873"/>
    <hyperlink ref="D14842" r:id="rId_hyperlink_13874"/>
    <hyperlink ref="D14843" r:id="rId_hyperlink_13875"/>
    <hyperlink ref="D14844" r:id="rId_hyperlink_13876"/>
    <hyperlink ref="D14845" r:id="rId_hyperlink_13877"/>
    <hyperlink ref="D14846" r:id="rId_hyperlink_13878"/>
    <hyperlink ref="D14847" r:id="rId_hyperlink_13879"/>
    <hyperlink ref="D14848" r:id="rId_hyperlink_13880"/>
    <hyperlink ref="D14849" r:id="rId_hyperlink_13881"/>
    <hyperlink ref="D14850" r:id="rId_hyperlink_13882"/>
    <hyperlink ref="D14851" r:id="rId_hyperlink_13883"/>
    <hyperlink ref="D14852" r:id="rId_hyperlink_13884"/>
    <hyperlink ref="D14853" r:id="rId_hyperlink_13885"/>
    <hyperlink ref="D14854" r:id="rId_hyperlink_13886"/>
    <hyperlink ref="D14855" r:id="rId_hyperlink_13887"/>
    <hyperlink ref="D14856" r:id="rId_hyperlink_13888"/>
    <hyperlink ref="D14857" r:id="rId_hyperlink_13889"/>
    <hyperlink ref="D14858" r:id="rId_hyperlink_13890"/>
    <hyperlink ref="D14859" r:id="rId_hyperlink_13891"/>
    <hyperlink ref="D14860" r:id="rId_hyperlink_13892"/>
    <hyperlink ref="D14861" r:id="rId_hyperlink_13893"/>
    <hyperlink ref="D14862" r:id="rId_hyperlink_13894"/>
    <hyperlink ref="D14863" r:id="rId_hyperlink_13895"/>
    <hyperlink ref="D14864" r:id="rId_hyperlink_13896"/>
    <hyperlink ref="D14865" r:id="rId_hyperlink_13897"/>
    <hyperlink ref="D14866" r:id="rId_hyperlink_13898"/>
    <hyperlink ref="D14867" r:id="rId_hyperlink_13899"/>
    <hyperlink ref="D14868" r:id="rId_hyperlink_13900"/>
    <hyperlink ref="D14869" r:id="rId_hyperlink_13901"/>
    <hyperlink ref="D14870" r:id="rId_hyperlink_13902"/>
    <hyperlink ref="D14871" r:id="rId_hyperlink_13903"/>
    <hyperlink ref="D14872" r:id="rId_hyperlink_13904"/>
    <hyperlink ref="D14873" r:id="rId_hyperlink_13905"/>
    <hyperlink ref="D14874" r:id="rId_hyperlink_13906"/>
    <hyperlink ref="D14875" r:id="rId_hyperlink_13907"/>
    <hyperlink ref="D14876" r:id="rId_hyperlink_13908"/>
    <hyperlink ref="D14877" r:id="rId_hyperlink_13909"/>
    <hyperlink ref="D14878" r:id="rId_hyperlink_13910"/>
    <hyperlink ref="D14879" r:id="rId_hyperlink_13911"/>
    <hyperlink ref="D14880" r:id="rId_hyperlink_13912"/>
    <hyperlink ref="D14881" r:id="rId_hyperlink_13913"/>
    <hyperlink ref="D14882" r:id="rId_hyperlink_13914"/>
    <hyperlink ref="D14883" r:id="rId_hyperlink_13915"/>
    <hyperlink ref="D14884" r:id="rId_hyperlink_13916"/>
    <hyperlink ref="D14885" r:id="rId_hyperlink_13917"/>
    <hyperlink ref="D14886" r:id="rId_hyperlink_13918"/>
    <hyperlink ref="D14887" r:id="rId_hyperlink_13919"/>
    <hyperlink ref="D14888" r:id="rId_hyperlink_13920"/>
    <hyperlink ref="D14889" r:id="rId_hyperlink_13921"/>
    <hyperlink ref="D14890" r:id="rId_hyperlink_13922"/>
    <hyperlink ref="D14891" r:id="rId_hyperlink_13923"/>
    <hyperlink ref="D14892" r:id="rId_hyperlink_13924"/>
    <hyperlink ref="D14893" r:id="rId_hyperlink_13925"/>
    <hyperlink ref="D14894" r:id="rId_hyperlink_13926"/>
    <hyperlink ref="D14895" r:id="rId_hyperlink_13927"/>
    <hyperlink ref="D14896" r:id="rId_hyperlink_13928"/>
    <hyperlink ref="D14897" r:id="rId_hyperlink_13929"/>
    <hyperlink ref="D14898" r:id="rId_hyperlink_13930"/>
    <hyperlink ref="D14899" r:id="rId_hyperlink_13931"/>
    <hyperlink ref="D14900" r:id="rId_hyperlink_13932"/>
    <hyperlink ref="D14902" r:id="rId_hyperlink_13933"/>
    <hyperlink ref="D14903" r:id="rId_hyperlink_13934"/>
    <hyperlink ref="D14904" r:id="rId_hyperlink_13935"/>
    <hyperlink ref="D14905" r:id="rId_hyperlink_13936"/>
    <hyperlink ref="D14906" r:id="rId_hyperlink_13937"/>
    <hyperlink ref="D14907" r:id="rId_hyperlink_13938"/>
    <hyperlink ref="D14908" r:id="rId_hyperlink_13939"/>
    <hyperlink ref="D14909" r:id="rId_hyperlink_13940"/>
    <hyperlink ref="D14910" r:id="rId_hyperlink_13941"/>
    <hyperlink ref="D14911" r:id="rId_hyperlink_13942"/>
    <hyperlink ref="D14912" r:id="rId_hyperlink_13943"/>
    <hyperlink ref="D14913" r:id="rId_hyperlink_13944"/>
    <hyperlink ref="D14914" r:id="rId_hyperlink_13945"/>
    <hyperlink ref="D14915" r:id="rId_hyperlink_13946"/>
    <hyperlink ref="D14916" r:id="rId_hyperlink_13947"/>
    <hyperlink ref="D14917" r:id="rId_hyperlink_13948"/>
    <hyperlink ref="D14918" r:id="rId_hyperlink_13949"/>
    <hyperlink ref="D14919" r:id="rId_hyperlink_13950"/>
    <hyperlink ref="D14920" r:id="rId_hyperlink_13951"/>
    <hyperlink ref="D14921" r:id="rId_hyperlink_13952"/>
    <hyperlink ref="D14922" r:id="rId_hyperlink_13953"/>
    <hyperlink ref="D14923" r:id="rId_hyperlink_13954"/>
    <hyperlink ref="D14924" r:id="rId_hyperlink_13955"/>
    <hyperlink ref="D14925" r:id="rId_hyperlink_13956"/>
    <hyperlink ref="D14926" r:id="rId_hyperlink_13957"/>
    <hyperlink ref="D14927" r:id="rId_hyperlink_13958"/>
    <hyperlink ref="D14928" r:id="rId_hyperlink_13959"/>
    <hyperlink ref="D14929" r:id="rId_hyperlink_13960"/>
    <hyperlink ref="D14930" r:id="rId_hyperlink_13961"/>
    <hyperlink ref="D14931" r:id="rId_hyperlink_13962"/>
    <hyperlink ref="D14932" r:id="rId_hyperlink_13963"/>
    <hyperlink ref="D14933" r:id="rId_hyperlink_13964"/>
    <hyperlink ref="D14934" r:id="rId_hyperlink_13965"/>
    <hyperlink ref="D14935" r:id="rId_hyperlink_13966"/>
    <hyperlink ref="D14936" r:id="rId_hyperlink_13967"/>
    <hyperlink ref="D14937" r:id="rId_hyperlink_13968"/>
    <hyperlink ref="D14938" r:id="rId_hyperlink_13969"/>
    <hyperlink ref="D14939" r:id="rId_hyperlink_13970"/>
    <hyperlink ref="D14940" r:id="rId_hyperlink_13971"/>
    <hyperlink ref="D14941" r:id="rId_hyperlink_13972"/>
    <hyperlink ref="D14942" r:id="rId_hyperlink_13973"/>
    <hyperlink ref="D14943" r:id="rId_hyperlink_13974"/>
    <hyperlink ref="D14944" r:id="rId_hyperlink_13975"/>
    <hyperlink ref="D14945" r:id="rId_hyperlink_13976"/>
    <hyperlink ref="D14946" r:id="rId_hyperlink_13977"/>
    <hyperlink ref="D14947" r:id="rId_hyperlink_13978"/>
    <hyperlink ref="D14948" r:id="rId_hyperlink_13979"/>
    <hyperlink ref="D14949" r:id="rId_hyperlink_13980"/>
    <hyperlink ref="D14950" r:id="rId_hyperlink_13981"/>
    <hyperlink ref="D14951" r:id="rId_hyperlink_13982"/>
    <hyperlink ref="D14952" r:id="rId_hyperlink_13983"/>
    <hyperlink ref="D14953" r:id="rId_hyperlink_13984"/>
    <hyperlink ref="D14954" r:id="rId_hyperlink_13985"/>
    <hyperlink ref="D14955" r:id="rId_hyperlink_13986"/>
    <hyperlink ref="D14956" r:id="rId_hyperlink_13987"/>
    <hyperlink ref="D14958" r:id="rId_hyperlink_13988"/>
    <hyperlink ref="D14959" r:id="rId_hyperlink_13989"/>
    <hyperlink ref="D14960" r:id="rId_hyperlink_13990"/>
    <hyperlink ref="D14961" r:id="rId_hyperlink_13991"/>
    <hyperlink ref="D14962" r:id="rId_hyperlink_13992"/>
    <hyperlink ref="D14963" r:id="rId_hyperlink_13993"/>
    <hyperlink ref="D14964" r:id="rId_hyperlink_13994"/>
    <hyperlink ref="D14965" r:id="rId_hyperlink_13995"/>
    <hyperlink ref="D14966" r:id="rId_hyperlink_13996"/>
    <hyperlink ref="D14967" r:id="rId_hyperlink_13997"/>
    <hyperlink ref="D14968" r:id="rId_hyperlink_13998"/>
    <hyperlink ref="D14969" r:id="rId_hyperlink_13999"/>
    <hyperlink ref="D14970" r:id="rId_hyperlink_14000"/>
    <hyperlink ref="D14971" r:id="rId_hyperlink_14001"/>
    <hyperlink ref="D14973" r:id="rId_hyperlink_14002"/>
    <hyperlink ref="D14974" r:id="rId_hyperlink_14003"/>
    <hyperlink ref="D14975" r:id="rId_hyperlink_14004"/>
    <hyperlink ref="D14976" r:id="rId_hyperlink_14005"/>
    <hyperlink ref="D14977" r:id="rId_hyperlink_14006"/>
    <hyperlink ref="D14978" r:id="rId_hyperlink_14007"/>
    <hyperlink ref="D14979" r:id="rId_hyperlink_14008"/>
    <hyperlink ref="D14980" r:id="rId_hyperlink_14009"/>
    <hyperlink ref="D14981" r:id="rId_hyperlink_14010"/>
    <hyperlink ref="D14982" r:id="rId_hyperlink_14011"/>
    <hyperlink ref="D14983" r:id="rId_hyperlink_14012"/>
    <hyperlink ref="D14984" r:id="rId_hyperlink_14013"/>
    <hyperlink ref="D14985" r:id="rId_hyperlink_14014"/>
    <hyperlink ref="D14986" r:id="rId_hyperlink_14015"/>
    <hyperlink ref="D14987" r:id="rId_hyperlink_14016"/>
    <hyperlink ref="D14988" r:id="rId_hyperlink_14017"/>
    <hyperlink ref="D14989" r:id="rId_hyperlink_14018"/>
    <hyperlink ref="D14990" r:id="rId_hyperlink_14019"/>
    <hyperlink ref="D14991" r:id="rId_hyperlink_14020"/>
    <hyperlink ref="D14992" r:id="rId_hyperlink_14021"/>
    <hyperlink ref="D14993" r:id="rId_hyperlink_14022"/>
    <hyperlink ref="D14994" r:id="rId_hyperlink_14023"/>
    <hyperlink ref="D14995" r:id="rId_hyperlink_14024"/>
    <hyperlink ref="D14996" r:id="rId_hyperlink_14025"/>
    <hyperlink ref="D14997" r:id="rId_hyperlink_14026"/>
    <hyperlink ref="D14998" r:id="rId_hyperlink_14027"/>
    <hyperlink ref="D14999" r:id="rId_hyperlink_14028"/>
    <hyperlink ref="D15000" r:id="rId_hyperlink_14029"/>
    <hyperlink ref="D15001" r:id="rId_hyperlink_14030"/>
    <hyperlink ref="D15002" r:id="rId_hyperlink_14031"/>
    <hyperlink ref="D15003" r:id="rId_hyperlink_14032"/>
    <hyperlink ref="D15004" r:id="rId_hyperlink_14033"/>
    <hyperlink ref="D15005" r:id="rId_hyperlink_14034"/>
    <hyperlink ref="D15006" r:id="rId_hyperlink_14035"/>
    <hyperlink ref="D15007" r:id="rId_hyperlink_14036"/>
    <hyperlink ref="D15008" r:id="rId_hyperlink_14037"/>
    <hyperlink ref="D15009" r:id="rId_hyperlink_14038"/>
    <hyperlink ref="D15010" r:id="rId_hyperlink_14039"/>
    <hyperlink ref="D15011" r:id="rId_hyperlink_14040"/>
    <hyperlink ref="D15012" r:id="rId_hyperlink_14041"/>
    <hyperlink ref="D15013" r:id="rId_hyperlink_14042"/>
    <hyperlink ref="D15014" r:id="rId_hyperlink_14043"/>
    <hyperlink ref="D15015" r:id="rId_hyperlink_14044"/>
    <hyperlink ref="D15016" r:id="rId_hyperlink_14045"/>
    <hyperlink ref="D15017" r:id="rId_hyperlink_14046"/>
    <hyperlink ref="D15018" r:id="rId_hyperlink_14047"/>
    <hyperlink ref="D15019" r:id="rId_hyperlink_14048"/>
    <hyperlink ref="D15020" r:id="rId_hyperlink_14049"/>
    <hyperlink ref="D15021" r:id="rId_hyperlink_14050"/>
    <hyperlink ref="D15022" r:id="rId_hyperlink_14051"/>
    <hyperlink ref="D15023" r:id="rId_hyperlink_14052"/>
    <hyperlink ref="D15024" r:id="rId_hyperlink_14053"/>
    <hyperlink ref="D15025" r:id="rId_hyperlink_14054"/>
    <hyperlink ref="D15026" r:id="rId_hyperlink_14055"/>
    <hyperlink ref="D15027" r:id="rId_hyperlink_14056"/>
    <hyperlink ref="D15028" r:id="rId_hyperlink_14057"/>
    <hyperlink ref="D15029" r:id="rId_hyperlink_14058"/>
    <hyperlink ref="D15030" r:id="rId_hyperlink_14059"/>
    <hyperlink ref="D15031" r:id="rId_hyperlink_14060"/>
    <hyperlink ref="D15032" r:id="rId_hyperlink_14061"/>
    <hyperlink ref="D15033" r:id="rId_hyperlink_14062"/>
    <hyperlink ref="D15034" r:id="rId_hyperlink_14063"/>
    <hyperlink ref="D15035" r:id="rId_hyperlink_14064"/>
    <hyperlink ref="D15036" r:id="rId_hyperlink_14065"/>
    <hyperlink ref="D15037" r:id="rId_hyperlink_14066"/>
    <hyperlink ref="D15038" r:id="rId_hyperlink_14067"/>
    <hyperlink ref="D15039" r:id="rId_hyperlink_14068"/>
    <hyperlink ref="D15040" r:id="rId_hyperlink_14069"/>
    <hyperlink ref="D15041" r:id="rId_hyperlink_14070"/>
    <hyperlink ref="D15042" r:id="rId_hyperlink_14071"/>
    <hyperlink ref="D15043" r:id="rId_hyperlink_14072"/>
    <hyperlink ref="D15044" r:id="rId_hyperlink_14073"/>
    <hyperlink ref="D15045" r:id="rId_hyperlink_14074"/>
    <hyperlink ref="D15046" r:id="rId_hyperlink_14075"/>
    <hyperlink ref="D15047" r:id="rId_hyperlink_14076"/>
    <hyperlink ref="D15048" r:id="rId_hyperlink_14077"/>
    <hyperlink ref="D15049" r:id="rId_hyperlink_14078"/>
    <hyperlink ref="D15050" r:id="rId_hyperlink_14079"/>
    <hyperlink ref="D15051" r:id="rId_hyperlink_14080"/>
    <hyperlink ref="D15052" r:id="rId_hyperlink_14081"/>
    <hyperlink ref="D15053" r:id="rId_hyperlink_14082"/>
    <hyperlink ref="D15054" r:id="rId_hyperlink_14083"/>
    <hyperlink ref="D15055" r:id="rId_hyperlink_14084"/>
    <hyperlink ref="D15056" r:id="rId_hyperlink_14085"/>
    <hyperlink ref="D15057" r:id="rId_hyperlink_14086"/>
    <hyperlink ref="D15058" r:id="rId_hyperlink_14087"/>
    <hyperlink ref="D15059" r:id="rId_hyperlink_14088"/>
    <hyperlink ref="D15060" r:id="rId_hyperlink_14089"/>
    <hyperlink ref="D15061" r:id="rId_hyperlink_14090"/>
    <hyperlink ref="D15062" r:id="rId_hyperlink_14091"/>
    <hyperlink ref="D15063" r:id="rId_hyperlink_14092"/>
    <hyperlink ref="D15064" r:id="rId_hyperlink_14093"/>
    <hyperlink ref="D15065" r:id="rId_hyperlink_14094"/>
    <hyperlink ref="D15066" r:id="rId_hyperlink_14095"/>
    <hyperlink ref="D15067" r:id="rId_hyperlink_14096"/>
    <hyperlink ref="D15069" r:id="rId_hyperlink_14097"/>
    <hyperlink ref="D15070" r:id="rId_hyperlink_14098"/>
    <hyperlink ref="D15071" r:id="rId_hyperlink_14099"/>
    <hyperlink ref="D15072" r:id="rId_hyperlink_14100"/>
    <hyperlink ref="D15073" r:id="rId_hyperlink_14101"/>
    <hyperlink ref="D15074" r:id="rId_hyperlink_14102"/>
    <hyperlink ref="D15075" r:id="rId_hyperlink_14103"/>
    <hyperlink ref="D15076" r:id="rId_hyperlink_14104"/>
    <hyperlink ref="D15079" r:id="rId_hyperlink_14105"/>
    <hyperlink ref="D15080" r:id="rId_hyperlink_14106"/>
    <hyperlink ref="D15081" r:id="rId_hyperlink_14107"/>
    <hyperlink ref="D15082" r:id="rId_hyperlink_14108"/>
    <hyperlink ref="D15083" r:id="rId_hyperlink_14109"/>
    <hyperlink ref="D15084" r:id="rId_hyperlink_14110"/>
    <hyperlink ref="D15086" r:id="rId_hyperlink_14111"/>
    <hyperlink ref="D15087" r:id="rId_hyperlink_14112"/>
    <hyperlink ref="D15088" r:id="rId_hyperlink_14113"/>
    <hyperlink ref="D15089" r:id="rId_hyperlink_14114"/>
    <hyperlink ref="D15090" r:id="rId_hyperlink_14115"/>
    <hyperlink ref="D15091" r:id="rId_hyperlink_14116"/>
    <hyperlink ref="D15092" r:id="rId_hyperlink_14117"/>
    <hyperlink ref="D15094" r:id="rId_hyperlink_14118"/>
    <hyperlink ref="D15095" r:id="rId_hyperlink_14119"/>
    <hyperlink ref="D15096" r:id="rId_hyperlink_14120"/>
    <hyperlink ref="D15097" r:id="rId_hyperlink_14121"/>
    <hyperlink ref="D15098" r:id="rId_hyperlink_14122"/>
    <hyperlink ref="D15099" r:id="rId_hyperlink_14123"/>
    <hyperlink ref="D15100" r:id="rId_hyperlink_14124"/>
    <hyperlink ref="D15101" r:id="rId_hyperlink_14125"/>
    <hyperlink ref="D15102" r:id="rId_hyperlink_14126"/>
    <hyperlink ref="D15103" r:id="rId_hyperlink_14127"/>
    <hyperlink ref="D15104" r:id="rId_hyperlink_14128"/>
    <hyperlink ref="D15105" r:id="rId_hyperlink_14129"/>
    <hyperlink ref="D15106" r:id="rId_hyperlink_14130"/>
    <hyperlink ref="D15107" r:id="rId_hyperlink_14131"/>
    <hyperlink ref="D15108" r:id="rId_hyperlink_14132"/>
    <hyperlink ref="D15109" r:id="rId_hyperlink_14133"/>
    <hyperlink ref="D15110" r:id="rId_hyperlink_14134"/>
    <hyperlink ref="D15111" r:id="rId_hyperlink_14135"/>
    <hyperlink ref="D15112" r:id="rId_hyperlink_14136"/>
    <hyperlink ref="D15113" r:id="rId_hyperlink_14137"/>
    <hyperlink ref="D15114" r:id="rId_hyperlink_14138"/>
    <hyperlink ref="D15115" r:id="rId_hyperlink_14139"/>
    <hyperlink ref="D15116" r:id="rId_hyperlink_14140"/>
    <hyperlink ref="D15117" r:id="rId_hyperlink_14141"/>
    <hyperlink ref="D15118" r:id="rId_hyperlink_14142"/>
    <hyperlink ref="D15119" r:id="rId_hyperlink_14143"/>
    <hyperlink ref="D15120" r:id="rId_hyperlink_14144"/>
    <hyperlink ref="D15121" r:id="rId_hyperlink_14145"/>
    <hyperlink ref="D15122" r:id="rId_hyperlink_14146"/>
    <hyperlink ref="D15123" r:id="rId_hyperlink_14147"/>
    <hyperlink ref="D15124" r:id="rId_hyperlink_14148"/>
    <hyperlink ref="D15125" r:id="rId_hyperlink_14149"/>
    <hyperlink ref="D15126" r:id="rId_hyperlink_14150"/>
    <hyperlink ref="D15127" r:id="rId_hyperlink_14151"/>
    <hyperlink ref="D15128" r:id="rId_hyperlink_14152"/>
    <hyperlink ref="D15129" r:id="rId_hyperlink_14153"/>
    <hyperlink ref="D15130" r:id="rId_hyperlink_14154"/>
    <hyperlink ref="D15131" r:id="rId_hyperlink_14155"/>
    <hyperlink ref="D15132" r:id="rId_hyperlink_14156"/>
    <hyperlink ref="D15133" r:id="rId_hyperlink_14157"/>
    <hyperlink ref="D15134" r:id="rId_hyperlink_14158"/>
    <hyperlink ref="D15135" r:id="rId_hyperlink_14159"/>
    <hyperlink ref="D15136" r:id="rId_hyperlink_14160"/>
    <hyperlink ref="D15137" r:id="rId_hyperlink_14161"/>
    <hyperlink ref="D15138" r:id="rId_hyperlink_14162"/>
    <hyperlink ref="D15139" r:id="rId_hyperlink_14163"/>
    <hyperlink ref="D15140" r:id="rId_hyperlink_14164"/>
    <hyperlink ref="D15142" r:id="rId_hyperlink_14165"/>
    <hyperlink ref="D15143" r:id="rId_hyperlink_14166"/>
    <hyperlink ref="D15144" r:id="rId_hyperlink_14167"/>
    <hyperlink ref="D15145" r:id="rId_hyperlink_14168"/>
    <hyperlink ref="D15146" r:id="rId_hyperlink_14169"/>
    <hyperlink ref="D15147" r:id="rId_hyperlink_14170"/>
    <hyperlink ref="D15148" r:id="rId_hyperlink_14171"/>
    <hyperlink ref="D15149" r:id="rId_hyperlink_14172"/>
    <hyperlink ref="D15150" r:id="rId_hyperlink_14173"/>
    <hyperlink ref="D15151" r:id="rId_hyperlink_14174"/>
    <hyperlink ref="D15153" r:id="rId_hyperlink_14175"/>
    <hyperlink ref="D15155" r:id="rId_hyperlink_14176"/>
    <hyperlink ref="D15157" r:id="rId_hyperlink_14177"/>
    <hyperlink ref="D15158" r:id="rId_hyperlink_14178"/>
    <hyperlink ref="D15159" r:id="rId_hyperlink_14179"/>
    <hyperlink ref="D15160" r:id="rId_hyperlink_14180"/>
    <hyperlink ref="D15161" r:id="rId_hyperlink_14181"/>
    <hyperlink ref="D15162" r:id="rId_hyperlink_14182"/>
    <hyperlink ref="D15163" r:id="rId_hyperlink_14183"/>
    <hyperlink ref="D15164" r:id="rId_hyperlink_14184"/>
    <hyperlink ref="D15165" r:id="rId_hyperlink_14185"/>
    <hyperlink ref="D15166" r:id="rId_hyperlink_14186"/>
    <hyperlink ref="D15167" r:id="rId_hyperlink_14187"/>
    <hyperlink ref="D15169" r:id="rId_hyperlink_14188"/>
    <hyperlink ref="D15170" r:id="rId_hyperlink_14189"/>
    <hyperlink ref="D15171" r:id="rId_hyperlink_14190"/>
    <hyperlink ref="D15172" r:id="rId_hyperlink_14191"/>
    <hyperlink ref="D15173" r:id="rId_hyperlink_14192"/>
    <hyperlink ref="D15177" r:id="rId_hyperlink_14193"/>
    <hyperlink ref="D15178" r:id="rId_hyperlink_14194"/>
    <hyperlink ref="D15179" r:id="rId_hyperlink_14195"/>
    <hyperlink ref="D15180" r:id="rId_hyperlink_14196"/>
    <hyperlink ref="D15181" r:id="rId_hyperlink_14197"/>
    <hyperlink ref="D15182" r:id="rId_hyperlink_14198"/>
    <hyperlink ref="D15183" r:id="rId_hyperlink_14199"/>
    <hyperlink ref="D15184" r:id="rId_hyperlink_14200"/>
    <hyperlink ref="D15185" r:id="rId_hyperlink_14201"/>
    <hyperlink ref="D15186" r:id="rId_hyperlink_14202"/>
    <hyperlink ref="D15187" r:id="rId_hyperlink_14203"/>
    <hyperlink ref="D15188" r:id="rId_hyperlink_14204"/>
    <hyperlink ref="D15189" r:id="rId_hyperlink_14205"/>
    <hyperlink ref="D15190" r:id="rId_hyperlink_14206"/>
    <hyperlink ref="D15191" r:id="rId_hyperlink_14207"/>
    <hyperlink ref="D15192" r:id="rId_hyperlink_14208"/>
    <hyperlink ref="D15193" r:id="rId_hyperlink_14209"/>
    <hyperlink ref="D15194" r:id="rId_hyperlink_14210"/>
    <hyperlink ref="D15196" r:id="rId_hyperlink_14211"/>
    <hyperlink ref="D15197" r:id="rId_hyperlink_14212"/>
    <hyperlink ref="D15198" r:id="rId_hyperlink_14213"/>
    <hyperlink ref="D15200" r:id="rId_hyperlink_14214"/>
    <hyperlink ref="D15201" r:id="rId_hyperlink_14215"/>
    <hyperlink ref="D15202" r:id="rId_hyperlink_14216"/>
    <hyperlink ref="D15203" r:id="rId_hyperlink_14217"/>
    <hyperlink ref="D15204" r:id="rId_hyperlink_14218"/>
    <hyperlink ref="D15205" r:id="rId_hyperlink_14219"/>
    <hyperlink ref="D15206" r:id="rId_hyperlink_14220"/>
    <hyperlink ref="D15207" r:id="rId_hyperlink_14221"/>
    <hyperlink ref="D15208" r:id="rId_hyperlink_14222"/>
    <hyperlink ref="D15209" r:id="rId_hyperlink_14223"/>
    <hyperlink ref="D15210" r:id="rId_hyperlink_14224"/>
    <hyperlink ref="D15211" r:id="rId_hyperlink_14225"/>
    <hyperlink ref="D15213" r:id="rId_hyperlink_14226"/>
    <hyperlink ref="D15214" r:id="rId_hyperlink_14227"/>
    <hyperlink ref="D15215" r:id="rId_hyperlink_14228"/>
    <hyperlink ref="D15216" r:id="rId_hyperlink_14229"/>
    <hyperlink ref="D15217" r:id="rId_hyperlink_14230"/>
    <hyperlink ref="D15219" r:id="rId_hyperlink_14231"/>
    <hyperlink ref="D15221" r:id="rId_hyperlink_14232"/>
    <hyperlink ref="D15222" r:id="rId_hyperlink_14233"/>
    <hyperlink ref="D15223" r:id="rId_hyperlink_14234"/>
    <hyperlink ref="D15224" r:id="rId_hyperlink_14235"/>
    <hyperlink ref="D15225" r:id="rId_hyperlink_14236"/>
    <hyperlink ref="D15226" r:id="rId_hyperlink_14237"/>
    <hyperlink ref="D15228" r:id="rId_hyperlink_14238"/>
    <hyperlink ref="D15229" r:id="rId_hyperlink_14239"/>
    <hyperlink ref="D15230" r:id="rId_hyperlink_14240"/>
    <hyperlink ref="D15231" r:id="rId_hyperlink_14241"/>
    <hyperlink ref="D15232" r:id="rId_hyperlink_14242"/>
    <hyperlink ref="D15233" r:id="rId_hyperlink_14243"/>
    <hyperlink ref="D15234" r:id="rId_hyperlink_14244"/>
    <hyperlink ref="D15235" r:id="rId_hyperlink_14245"/>
    <hyperlink ref="D15236" r:id="rId_hyperlink_14246"/>
    <hyperlink ref="D15238" r:id="rId_hyperlink_14247"/>
    <hyperlink ref="D15239" r:id="rId_hyperlink_14248"/>
    <hyperlink ref="D15240" r:id="rId_hyperlink_14249"/>
    <hyperlink ref="D15242" r:id="rId_hyperlink_14250"/>
    <hyperlink ref="D15243" r:id="rId_hyperlink_14251"/>
    <hyperlink ref="D15244" r:id="rId_hyperlink_14252"/>
    <hyperlink ref="D15245" r:id="rId_hyperlink_14253"/>
    <hyperlink ref="D15246" r:id="rId_hyperlink_14254"/>
    <hyperlink ref="D15247" r:id="rId_hyperlink_14255"/>
    <hyperlink ref="D15248" r:id="rId_hyperlink_14256"/>
    <hyperlink ref="D15249" r:id="rId_hyperlink_14257"/>
    <hyperlink ref="D15250" r:id="rId_hyperlink_14258"/>
    <hyperlink ref="D15251" r:id="rId_hyperlink_14259"/>
    <hyperlink ref="D15252" r:id="rId_hyperlink_14260"/>
    <hyperlink ref="D15253" r:id="rId_hyperlink_14261"/>
    <hyperlink ref="D15254" r:id="rId_hyperlink_14262"/>
    <hyperlink ref="D15255" r:id="rId_hyperlink_14263"/>
    <hyperlink ref="D15256" r:id="rId_hyperlink_14264"/>
    <hyperlink ref="D15257" r:id="rId_hyperlink_14265"/>
    <hyperlink ref="D15258" r:id="rId_hyperlink_14266"/>
    <hyperlink ref="D15259" r:id="rId_hyperlink_14267"/>
    <hyperlink ref="D15260" r:id="rId_hyperlink_14268"/>
    <hyperlink ref="D15261" r:id="rId_hyperlink_14269"/>
    <hyperlink ref="D15262" r:id="rId_hyperlink_14270"/>
    <hyperlink ref="D15263" r:id="rId_hyperlink_14271"/>
    <hyperlink ref="D15264" r:id="rId_hyperlink_14272"/>
    <hyperlink ref="D15265" r:id="rId_hyperlink_14273"/>
    <hyperlink ref="D15266" r:id="rId_hyperlink_14274"/>
    <hyperlink ref="D15267" r:id="rId_hyperlink_14275"/>
    <hyperlink ref="D15268" r:id="rId_hyperlink_14276"/>
    <hyperlink ref="D15269" r:id="rId_hyperlink_14277"/>
    <hyperlink ref="D15270" r:id="rId_hyperlink_14278"/>
    <hyperlink ref="D15271" r:id="rId_hyperlink_14279"/>
    <hyperlink ref="D15272" r:id="rId_hyperlink_14280"/>
    <hyperlink ref="D15273" r:id="rId_hyperlink_14281"/>
    <hyperlink ref="D15274" r:id="rId_hyperlink_14282"/>
    <hyperlink ref="D15275" r:id="rId_hyperlink_14283"/>
    <hyperlink ref="D15276" r:id="rId_hyperlink_14284"/>
    <hyperlink ref="D15277" r:id="rId_hyperlink_14285"/>
    <hyperlink ref="D15278" r:id="rId_hyperlink_14286"/>
    <hyperlink ref="D15279" r:id="rId_hyperlink_14287"/>
    <hyperlink ref="D15280" r:id="rId_hyperlink_14288"/>
    <hyperlink ref="D15281" r:id="rId_hyperlink_14289"/>
    <hyperlink ref="D15282" r:id="rId_hyperlink_14290"/>
    <hyperlink ref="D15283" r:id="rId_hyperlink_14291"/>
    <hyperlink ref="D15284" r:id="rId_hyperlink_14292"/>
    <hyperlink ref="D15285" r:id="rId_hyperlink_14293"/>
    <hyperlink ref="D15286" r:id="rId_hyperlink_14294"/>
    <hyperlink ref="D15287" r:id="rId_hyperlink_14295"/>
    <hyperlink ref="D15288" r:id="rId_hyperlink_14296"/>
    <hyperlink ref="D15289" r:id="rId_hyperlink_14297"/>
    <hyperlink ref="D15290" r:id="rId_hyperlink_14298"/>
    <hyperlink ref="D15291" r:id="rId_hyperlink_14299"/>
    <hyperlink ref="D15293" r:id="rId_hyperlink_14300"/>
    <hyperlink ref="D15295" r:id="rId_hyperlink_14301"/>
    <hyperlink ref="D15296" r:id="rId_hyperlink_14302"/>
    <hyperlink ref="D15297" r:id="rId_hyperlink_14303"/>
    <hyperlink ref="D15298" r:id="rId_hyperlink_14304"/>
    <hyperlink ref="D15300" r:id="rId_hyperlink_14305"/>
    <hyperlink ref="D15301" r:id="rId_hyperlink_14306"/>
    <hyperlink ref="D15302" r:id="rId_hyperlink_14307"/>
    <hyperlink ref="D15303" r:id="rId_hyperlink_14308"/>
    <hyperlink ref="D15304" r:id="rId_hyperlink_14309"/>
    <hyperlink ref="D15305" r:id="rId_hyperlink_14310"/>
    <hyperlink ref="D15306" r:id="rId_hyperlink_14311"/>
    <hyperlink ref="D15307" r:id="rId_hyperlink_14312"/>
    <hyperlink ref="D15308" r:id="rId_hyperlink_14313"/>
    <hyperlink ref="D15309" r:id="rId_hyperlink_14314"/>
    <hyperlink ref="D15310" r:id="rId_hyperlink_14315"/>
    <hyperlink ref="D15311" r:id="rId_hyperlink_14316"/>
    <hyperlink ref="D15312" r:id="rId_hyperlink_14317"/>
    <hyperlink ref="D15313" r:id="rId_hyperlink_14318"/>
    <hyperlink ref="D15314" r:id="rId_hyperlink_14319"/>
    <hyperlink ref="D15316" r:id="rId_hyperlink_14320"/>
    <hyperlink ref="D15317" r:id="rId_hyperlink_14321"/>
    <hyperlink ref="D15318" r:id="rId_hyperlink_14322"/>
    <hyperlink ref="D15319" r:id="rId_hyperlink_14323"/>
    <hyperlink ref="D15320" r:id="rId_hyperlink_14324"/>
    <hyperlink ref="D15321" r:id="rId_hyperlink_14325"/>
    <hyperlink ref="D15322" r:id="rId_hyperlink_14326"/>
    <hyperlink ref="D15323" r:id="rId_hyperlink_14327"/>
    <hyperlink ref="D15324" r:id="rId_hyperlink_14328"/>
    <hyperlink ref="D15325" r:id="rId_hyperlink_14329"/>
    <hyperlink ref="D15326" r:id="rId_hyperlink_14330"/>
    <hyperlink ref="D15327" r:id="rId_hyperlink_14331"/>
    <hyperlink ref="D15329" r:id="rId_hyperlink_14332"/>
    <hyperlink ref="D15330" r:id="rId_hyperlink_14333"/>
    <hyperlink ref="D15331" r:id="rId_hyperlink_14334"/>
    <hyperlink ref="D15332" r:id="rId_hyperlink_14335"/>
    <hyperlink ref="D15334" r:id="rId_hyperlink_14336"/>
    <hyperlink ref="D15335" r:id="rId_hyperlink_14337"/>
    <hyperlink ref="D15336" r:id="rId_hyperlink_14338"/>
    <hyperlink ref="D15337" r:id="rId_hyperlink_14339"/>
    <hyperlink ref="D15338" r:id="rId_hyperlink_14340"/>
    <hyperlink ref="D15339" r:id="rId_hyperlink_14341"/>
    <hyperlink ref="D15340" r:id="rId_hyperlink_14342"/>
    <hyperlink ref="D15341" r:id="rId_hyperlink_14343"/>
    <hyperlink ref="D15342" r:id="rId_hyperlink_14344"/>
    <hyperlink ref="D15343" r:id="rId_hyperlink_14345"/>
    <hyperlink ref="D15344" r:id="rId_hyperlink_14346"/>
    <hyperlink ref="D15345" r:id="rId_hyperlink_14347"/>
    <hyperlink ref="D15347" r:id="rId_hyperlink_14348"/>
    <hyperlink ref="D15348" r:id="rId_hyperlink_14349"/>
    <hyperlink ref="D15349" r:id="rId_hyperlink_14350"/>
    <hyperlink ref="D15350" r:id="rId_hyperlink_14351"/>
    <hyperlink ref="D15351" r:id="rId_hyperlink_14352"/>
    <hyperlink ref="D15352" r:id="rId_hyperlink_14353"/>
    <hyperlink ref="D15353" r:id="rId_hyperlink_14354"/>
    <hyperlink ref="D15354" r:id="rId_hyperlink_14355"/>
    <hyperlink ref="D15355" r:id="rId_hyperlink_14356"/>
    <hyperlink ref="D15356" r:id="rId_hyperlink_14357"/>
    <hyperlink ref="D15357" r:id="rId_hyperlink_14358"/>
    <hyperlink ref="D15358" r:id="rId_hyperlink_14359"/>
    <hyperlink ref="D15359" r:id="rId_hyperlink_14360"/>
    <hyperlink ref="D15360" r:id="rId_hyperlink_14361"/>
    <hyperlink ref="D15361" r:id="rId_hyperlink_14362"/>
    <hyperlink ref="D15362" r:id="rId_hyperlink_14363"/>
    <hyperlink ref="D15363" r:id="rId_hyperlink_14364"/>
    <hyperlink ref="D15364" r:id="rId_hyperlink_14365"/>
    <hyperlink ref="D15366" r:id="rId_hyperlink_14366"/>
    <hyperlink ref="D15367" r:id="rId_hyperlink_14367"/>
    <hyperlink ref="D15368" r:id="rId_hyperlink_14368"/>
    <hyperlink ref="D15369" r:id="rId_hyperlink_14369"/>
    <hyperlink ref="D15371" r:id="rId_hyperlink_14370"/>
    <hyperlink ref="D15372" r:id="rId_hyperlink_14371"/>
    <hyperlink ref="D15373" r:id="rId_hyperlink_14372"/>
    <hyperlink ref="D15374" r:id="rId_hyperlink_14373"/>
    <hyperlink ref="D15375" r:id="rId_hyperlink_14374"/>
    <hyperlink ref="D15376" r:id="rId_hyperlink_14375"/>
    <hyperlink ref="D15377" r:id="rId_hyperlink_14376"/>
    <hyperlink ref="D15378" r:id="rId_hyperlink_14377"/>
    <hyperlink ref="D15379" r:id="rId_hyperlink_14378"/>
    <hyperlink ref="D15380" r:id="rId_hyperlink_14379"/>
    <hyperlink ref="D15381" r:id="rId_hyperlink_14380"/>
    <hyperlink ref="D15382" r:id="rId_hyperlink_14381"/>
    <hyperlink ref="D15383" r:id="rId_hyperlink_14382"/>
    <hyperlink ref="D15384" r:id="rId_hyperlink_14383"/>
    <hyperlink ref="D15385" r:id="rId_hyperlink_14384"/>
    <hyperlink ref="D15386" r:id="rId_hyperlink_14385"/>
    <hyperlink ref="D15387" r:id="rId_hyperlink_14386"/>
    <hyperlink ref="D15388" r:id="rId_hyperlink_14387"/>
    <hyperlink ref="D15391" r:id="rId_hyperlink_14388"/>
    <hyperlink ref="D15392" r:id="rId_hyperlink_14389"/>
    <hyperlink ref="D15393" r:id="rId_hyperlink_14390"/>
    <hyperlink ref="D15394" r:id="rId_hyperlink_14391"/>
    <hyperlink ref="D15395" r:id="rId_hyperlink_14392"/>
    <hyperlink ref="D15397" r:id="rId_hyperlink_14393"/>
    <hyperlink ref="D15398" r:id="rId_hyperlink_14394"/>
    <hyperlink ref="D15399" r:id="rId_hyperlink_14395"/>
    <hyperlink ref="D15400" r:id="rId_hyperlink_14396"/>
    <hyperlink ref="D15401" r:id="rId_hyperlink_14397"/>
    <hyperlink ref="D15402" r:id="rId_hyperlink_14398"/>
    <hyperlink ref="D15403" r:id="rId_hyperlink_14399"/>
    <hyperlink ref="D15404" r:id="rId_hyperlink_14400"/>
    <hyperlink ref="D15405" r:id="rId_hyperlink_14401"/>
    <hyperlink ref="D15406" r:id="rId_hyperlink_14402"/>
    <hyperlink ref="D15408" r:id="rId_hyperlink_14403"/>
    <hyperlink ref="D15409" r:id="rId_hyperlink_14404"/>
    <hyperlink ref="D15410" r:id="rId_hyperlink_14405"/>
    <hyperlink ref="D15411" r:id="rId_hyperlink_14406"/>
    <hyperlink ref="D15412" r:id="rId_hyperlink_14407"/>
    <hyperlink ref="D15413" r:id="rId_hyperlink_14408"/>
    <hyperlink ref="D15414" r:id="rId_hyperlink_14409"/>
    <hyperlink ref="D15415" r:id="rId_hyperlink_14410"/>
    <hyperlink ref="D15416" r:id="rId_hyperlink_14411"/>
    <hyperlink ref="D15418" r:id="rId_hyperlink_14412"/>
    <hyperlink ref="D15419" r:id="rId_hyperlink_14413"/>
    <hyperlink ref="D15420" r:id="rId_hyperlink_14414"/>
    <hyperlink ref="D15421" r:id="rId_hyperlink_14415"/>
    <hyperlink ref="D15422" r:id="rId_hyperlink_14416"/>
    <hyperlink ref="D15423" r:id="rId_hyperlink_14417"/>
    <hyperlink ref="D15424" r:id="rId_hyperlink_14418"/>
    <hyperlink ref="D15425" r:id="rId_hyperlink_14419"/>
    <hyperlink ref="D15426" r:id="rId_hyperlink_14420"/>
    <hyperlink ref="D15427" r:id="rId_hyperlink_14421"/>
    <hyperlink ref="D15428" r:id="rId_hyperlink_14422"/>
    <hyperlink ref="D15430" r:id="rId_hyperlink_14423"/>
    <hyperlink ref="D15431" r:id="rId_hyperlink_14424"/>
    <hyperlink ref="D15432" r:id="rId_hyperlink_14425"/>
    <hyperlink ref="D15433" r:id="rId_hyperlink_14426"/>
    <hyperlink ref="D15434" r:id="rId_hyperlink_14427"/>
    <hyperlink ref="D15435" r:id="rId_hyperlink_14428"/>
    <hyperlink ref="D15436" r:id="rId_hyperlink_14429"/>
    <hyperlink ref="D15437" r:id="rId_hyperlink_14430"/>
    <hyperlink ref="D15438" r:id="rId_hyperlink_14431"/>
    <hyperlink ref="D15439" r:id="rId_hyperlink_14432"/>
    <hyperlink ref="D15440" r:id="rId_hyperlink_14433"/>
    <hyperlink ref="D15441" r:id="rId_hyperlink_14434"/>
    <hyperlink ref="D15442" r:id="rId_hyperlink_14435"/>
    <hyperlink ref="D15443" r:id="rId_hyperlink_14436"/>
    <hyperlink ref="D15444" r:id="rId_hyperlink_14437"/>
    <hyperlink ref="D15445" r:id="rId_hyperlink_14438"/>
    <hyperlink ref="D15446" r:id="rId_hyperlink_14439"/>
    <hyperlink ref="D15447" r:id="rId_hyperlink_14440"/>
    <hyperlink ref="D15448" r:id="rId_hyperlink_14441"/>
    <hyperlink ref="D15449" r:id="rId_hyperlink_14442"/>
    <hyperlink ref="D15450" r:id="rId_hyperlink_14443"/>
    <hyperlink ref="D15451" r:id="rId_hyperlink_14444"/>
    <hyperlink ref="D15452" r:id="rId_hyperlink_14445"/>
    <hyperlink ref="D15453" r:id="rId_hyperlink_14446"/>
    <hyperlink ref="D15454" r:id="rId_hyperlink_14447"/>
    <hyperlink ref="D15455" r:id="rId_hyperlink_14448"/>
    <hyperlink ref="D15456" r:id="rId_hyperlink_14449"/>
    <hyperlink ref="D15457" r:id="rId_hyperlink_14450"/>
    <hyperlink ref="D15458" r:id="rId_hyperlink_14451"/>
    <hyperlink ref="D15460" r:id="rId_hyperlink_14452"/>
    <hyperlink ref="D15461" r:id="rId_hyperlink_14453"/>
    <hyperlink ref="D15462" r:id="rId_hyperlink_14454"/>
    <hyperlink ref="D15463" r:id="rId_hyperlink_14455"/>
    <hyperlink ref="D15464" r:id="rId_hyperlink_14456"/>
    <hyperlink ref="D15465" r:id="rId_hyperlink_14457"/>
    <hyperlink ref="D15466" r:id="rId_hyperlink_14458"/>
    <hyperlink ref="D15467" r:id="rId_hyperlink_14459"/>
    <hyperlink ref="D15468" r:id="rId_hyperlink_14460"/>
    <hyperlink ref="D15469" r:id="rId_hyperlink_14461"/>
    <hyperlink ref="D15470" r:id="rId_hyperlink_14462"/>
    <hyperlink ref="D15471" r:id="rId_hyperlink_14463"/>
    <hyperlink ref="D15472" r:id="rId_hyperlink_14464"/>
    <hyperlink ref="D15473" r:id="rId_hyperlink_14465"/>
    <hyperlink ref="D15474" r:id="rId_hyperlink_14466"/>
    <hyperlink ref="D15475" r:id="rId_hyperlink_14467"/>
    <hyperlink ref="D15476" r:id="rId_hyperlink_14468"/>
    <hyperlink ref="D15477" r:id="rId_hyperlink_14469"/>
    <hyperlink ref="D15478" r:id="rId_hyperlink_14470"/>
    <hyperlink ref="D15479" r:id="rId_hyperlink_14471"/>
    <hyperlink ref="D15480" r:id="rId_hyperlink_14472"/>
    <hyperlink ref="D15481" r:id="rId_hyperlink_14473"/>
    <hyperlink ref="D15482" r:id="rId_hyperlink_14474"/>
    <hyperlink ref="D15483" r:id="rId_hyperlink_14475"/>
    <hyperlink ref="D15484" r:id="rId_hyperlink_14476"/>
    <hyperlink ref="D15485" r:id="rId_hyperlink_14477"/>
    <hyperlink ref="D15486" r:id="rId_hyperlink_14478"/>
    <hyperlink ref="D15487" r:id="rId_hyperlink_14479"/>
    <hyperlink ref="D15488" r:id="rId_hyperlink_14480"/>
    <hyperlink ref="D15489" r:id="rId_hyperlink_14481"/>
    <hyperlink ref="D15490" r:id="rId_hyperlink_14482"/>
    <hyperlink ref="D15491" r:id="rId_hyperlink_14483"/>
    <hyperlink ref="D15492" r:id="rId_hyperlink_14484"/>
    <hyperlink ref="D15493" r:id="rId_hyperlink_14485"/>
    <hyperlink ref="D15494" r:id="rId_hyperlink_14486"/>
    <hyperlink ref="D15495" r:id="rId_hyperlink_14487"/>
    <hyperlink ref="D15496" r:id="rId_hyperlink_14488"/>
    <hyperlink ref="D15497" r:id="rId_hyperlink_14489"/>
    <hyperlink ref="D15498" r:id="rId_hyperlink_14490"/>
    <hyperlink ref="D15499" r:id="rId_hyperlink_14491"/>
    <hyperlink ref="D15500" r:id="rId_hyperlink_14492"/>
    <hyperlink ref="D15501" r:id="rId_hyperlink_14493"/>
    <hyperlink ref="D15502" r:id="rId_hyperlink_14494"/>
    <hyperlink ref="D15503" r:id="rId_hyperlink_14495"/>
    <hyperlink ref="D15504" r:id="rId_hyperlink_14496"/>
    <hyperlink ref="D15505" r:id="rId_hyperlink_14497"/>
    <hyperlink ref="D15506" r:id="rId_hyperlink_14498"/>
    <hyperlink ref="D15507" r:id="rId_hyperlink_14499"/>
    <hyperlink ref="D15508" r:id="rId_hyperlink_14500"/>
    <hyperlink ref="D15509" r:id="rId_hyperlink_14501"/>
    <hyperlink ref="D15510" r:id="rId_hyperlink_14502"/>
    <hyperlink ref="D15511" r:id="rId_hyperlink_14503"/>
    <hyperlink ref="D15514" r:id="rId_hyperlink_14504"/>
    <hyperlink ref="D15515" r:id="rId_hyperlink_14505"/>
    <hyperlink ref="D15516" r:id="rId_hyperlink_14506"/>
    <hyperlink ref="D15517" r:id="rId_hyperlink_14507"/>
    <hyperlink ref="D15518" r:id="rId_hyperlink_14508"/>
    <hyperlink ref="D15519" r:id="rId_hyperlink_14509"/>
    <hyperlink ref="D15520" r:id="rId_hyperlink_14510"/>
    <hyperlink ref="D15521" r:id="rId_hyperlink_14511"/>
    <hyperlink ref="D15522" r:id="rId_hyperlink_14512"/>
    <hyperlink ref="D15523" r:id="rId_hyperlink_14513"/>
    <hyperlink ref="D15524" r:id="rId_hyperlink_14514"/>
    <hyperlink ref="D15525" r:id="rId_hyperlink_14515"/>
    <hyperlink ref="D15526" r:id="rId_hyperlink_14516"/>
    <hyperlink ref="D15527" r:id="rId_hyperlink_14517"/>
    <hyperlink ref="D15528" r:id="rId_hyperlink_14518"/>
    <hyperlink ref="D15529" r:id="rId_hyperlink_14519"/>
    <hyperlink ref="D15530" r:id="rId_hyperlink_14520"/>
    <hyperlink ref="D15531" r:id="rId_hyperlink_14521"/>
    <hyperlink ref="D15532" r:id="rId_hyperlink_14522"/>
    <hyperlink ref="D15533" r:id="rId_hyperlink_14523"/>
    <hyperlink ref="D15534" r:id="rId_hyperlink_14524"/>
    <hyperlink ref="D15535" r:id="rId_hyperlink_14525"/>
    <hyperlink ref="D15536" r:id="rId_hyperlink_14526"/>
    <hyperlink ref="D15537" r:id="rId_hyperlink_14527"/>
    <hyperlink ref="D15538" r:id="rId_hyperlink_14528"/>
    <hyperlink ref="D15539" r:id="rId_hyperlink_14529"/>
    <hyperlink ref="D15540" r:id="rId_hyperlink_14530"/>
    <hyperlink ref="D15541" r:id="rId_hyperlink_14531"/>
    <hyperlink ref="D15542" r:id="rId_hyperlink_14532"/>
    <hyperlink ref="D15543" r:id="rId_hyperlink_14533"/>
    <hyperlink ref="D15544" r:id="rId_hyperlink_14534"/>
    <hyperlink ref="D15545" r:id="rId_hyperlink_14535"/>
    <hyperlink ref="D15546" r:id="rId_hyperlink_14536"/>
    <hyperlink ref="D15547" r:id="rId_hyperlink_14537"/>
    <hyperlink ref="D15548" r:id="rId_hyperlink_14538"/>
    <hyperlink ref="D15549" r:id="rId_hyperlink_14539"/>
    <hyperlink ref="D15550" r:id="rId_hyperlink_14540"/>
    <hyperlink ref="D15551" r:id="rId_hyperlink_14541"/>
    <hyperlink ref="D15552" r:id="rId_hyperlink_14542"/>
    <hyperlink ref="D15553" r:id="rId_hyperlink_14543"/>
    <hyperlink ref="D15554" r:id="rId_hyperlink_14544"/>
    <hyperlink ref="D15555" r:id="rId_hyperlink_14545"/>
    <hyperlink ref="D15556" r:id="rId_hyperlink_14546"/>
    <hyperlink ref="D15557" r:id="rId_hyperlink_14547"/>
    <hyperlink ref="D15558" r:id="rId_hyperlink_14548"/>
    <hyperlink ref="D15559" r:id="rId_hyperlink_14549"/>
    <hyperlink ref="D15560" r:id="rId_hyperlink_14550"/>
    <hyperlink ref="D15561" r:id="rId_hyperlink_14551"/>
    <hyperlink ref="D15562" r:id="rId_hyperlink_14552"/>
    <hyperlink ref="D15563" r:id="rId_hyperlink_14553"/>
    <hyperlink ref="D15564" r:id="rId_hyperlink_14554"/>
    <hyperlink ref="D15565" r:id="rId_hyperlink_14555"/>
    <hyperlink ref="D15567" r:id="rId_hyperlink_14556"/>
    <hyperlink ref="D15568" r:id="rId_hyperlink_14557"/>
    <hyperlink ref="D15570" r:id="rId_hyperlink_14558"/>
    <hyperlink ref="D15571" r:id="rId_hyperlink_14559"/>
    <hyperlink ref="D15572" r:id="rId_hyperlink_14560"/>
    <hyperlink ref="D15573" r:id="rId_hyperlink_14561"/>
    <hyperlink ref="D15574" r:id="rId_hyperlink_14562"/>
    <hyperlink ref="D15575" r:id="rId_hyperlink_14563"/>
    <hyperlink ref="D15576" r:id="rId_hyperlink_14564"/>
    <hyperlink ref="D15577" r:id="rId_hyperlink_14565"/>
    <hyperlink ref="D15578" r:id="rId_hyperlink_14566"/>
    <hyperlink ref="D15579" r:id="rId_hyperlink_14567"/>
    <hyperlink ref="D15580" r:id="rId_hyperlink_14568"/>
    <hyperlink ref="D15581" r:id="rId_hyperlink_14569"/>
    <hyperlink ref="D15582" r:id="rId_hyperlink_14570"/>
    <hyperlink ref="D15583" r:id="rId_hyperlink_14571"/>
    <hyperlink ref="D15584" r:id="rId_hyperlink_14572"/>
    <hyperlink ref="D15585" r:id="rId_hyperlink_14573"/>
    <hyperlink ref="D15586" r:id="rId_hyperlink_14574"/>
    <hyperlink ref="D15587" r:id="rId_hyperlink_14575"/>
    <hyperlink ref="D15588" r:id="rId_hyperlink_14576"/>
    <hyperlink ref="D15589" r:id="rId_hyperlink_14577"/>
    <hyperlink ref="D15590" r:id="rId_hyperlink_14578"/>
    <hyperlink ref="D15591" r:id="rId_hyperlink_14579"/>
    <hyperlink ref="D15592" r:id="rId_hyperlink_14580"/>
    <hyperlink ref="D15593" r:id="rId_hyperlink_14581"/>
    <hyperlink ref="D15594" r:id="rId_hyperlink_14582"/>
    <hyperlink ref="D15595" r:id="rId_hyperlink_14583"/>
    <hyperlink ref="D15596" r:id="rId_hyperlink_14584"/>
    <hyperlink ref="D15597" r:id="rId_hyperlink_14585"/>
    <hyperlink ref="D15598" r:id="rId_hyperlink_14586"/>
    <hyperlink ref="D15599" r:id="rId_hyperlink_14587"/>
    <hyperlink ref="D15600" r:id="rId_hyperlink_14588"/>
    <hyperlink ref="D15601" r:id="rId_hyperlink_14589"/>
    <hyperlink ref="D15602" r:id="rId_hyperlink_14590"/>
    <hyperlink ref="D15603" r:id="rId_hyperlink_14591"/>
    <hyperlink ref="D15604" r:id="rId_hyperlink_14592"/>
    <hyperlink ref="D15605" r:id="rId_hyperlink_14593"/>
    <hyperlink ref="D15606" r:id="rId_hyperlink_14594"/>
    <hyperlink ref="D15607" r:id="rId_hyperlink_14595"/>
    <hyperlink ref="D15608" r:id="rId_hyperlink_14596"/>
    <hyperlink ref="D15609" r:id="rId_hyperlink_14597"/>
    <hyperlink ref="D15613" r:id="rId_hyperlink_14598"/>
    <hyperlink ref="D15614" r:id="rId_hyperlink_14599"/>
    <hyperlink ref="D15615" r:id="rId_hyperlink_14600"/>
    <hyperlink ref="D15616" r:id="rId_hyperlink_14601"/>
    <hyperlink ref="D15617" r:id="rId_hyperlink_14602"/>
    <hyperlink ref="D15618" r:id="rId_hyperlink_14603"/>
    <hyperlink ref="D15619" r:id="rId_hyperlink_14604"/>
    <hyperlink ref="D15620" r:id="rId_hyperlink_14605"/>
    <hyperlink ref="D15621" r:id="rId_hyperlink_14606"/>
    <hyperlink ref="D15622" r:id="rId_hyperlink_14607"/>
    <hyperlink ref="D15623" r:id="rId_hyperlink_14608"/>
    <hyperlink ref="D15624" r:id="rId_hyperlink_14609"/>
    <hyperlink ref="D15625" r:id="rId_hyperlink_14610"/>
    <hyperlink ref="D15626" r:id="rId_hyperlink_14611"/>
    <hyperlink ref="D15627" r:id="rId_hyperlink_14612"/>
    <hyperlink ref="D15628" r:id="rId_hyperlink_14613"/>
    <hyperlink ref="D15629" r:id="rId_hyperlink_14614"/>
    <hyperlink ref="D15630" r:id="rId_hyperlink_14615"/>
    <hyperlink ref="D15631" r:id="rId_hyperlink_14616"/>
    <hyperlink ref="D15632" r:id="rId_hyperlink_14617"/>
    <hyperlink ref="D15633" r:id="rId_hyperlink_14618"/>
    <hyperlink ref="D15634" r:id="rId_hyperlink_14619"/>
    <hyperlink ref="D15635" r:id="rId_hyperlink_14620"/>
    <hyperlink ref="D15636" r:id="rId_hyperlink_14621"/>
    <hyperlink ref="D15637" r:id="rId_hyperlink_14622"/>
    <hyperlink ref="D15639" r:id="rId_hyperlink_14623"/>
    <hyperlink ref="D15640" r:id="rId_hyperlink_14624"/>
    <hyperlink ref="D15641" r:id="rId_hyperlink_14625"/>
    <hyperlink ref="D15642" r:id="rId_hyperlink_14626"/>
    <hyperlink ref="D15643" r:id="rId_hyperlink_14627"/>
    <hyperlink ref="D15644" r:id="rId_hyperlink_14628"/>
    <hyperlink ref="D15645" r:id="rId_hyperlink_14629"/>
    <hyperlink ref="D15646" r:id="rId_hyperlink_14630"/>
    <hyperlink ref="D15647" r:id="rId_hyperlink_14631"/>
    <hyperlink ref="D15648" r:id="rId_hyperlink_14632"/>
    <hyperlink ref="D15649" r:id="rId_hyperlink_14633"/>
    <hyperlink ref="D15650" r:id="rId_hyperlink_14634"/>
    <hyperlink ref="D15651" r:id="rId_hyperlink_14635"/>
    <hyperlink ref="D15652" r:id="rId_hyperlink_14636"/>
    <hyperlink ref="D15653" r:id="rId_hyperlink_14637"/>
    <hyperlink ref="D15654" r:id="rId_hyperlink_14638"/>
    <hyperlink ref="D15655" r:id="rId_hyperlink_14639"/>
    <hyperlink ref="D15656" r:id="rId_hyperlink_14640"/>
    <hyperlink ref="D15657" r:id="rId_hyperlink_14641"/>
    <hyperlink ref="D15658" r:id="rId_hyperlink_14642"/>
    <hyperlink ref="D15659" r:id="rId_hyperlink_14643"/>
    <hyperlink ref="D15660" r:id="rId_hyperlink_14644"/>
    <hyperlink ref="D15661" r:id="rId_hyperlink_14645"/>
    <hyperlink ref="D15662" r:id="rId_hyperlink_14646"/>
    <hyperlink ref="D15663" r:id="rId_hyperlink_14647"/>
    <hyperlink ref="D15664" r:id="rId_hyperlink_14648"/>
    <hyperlink ref="D15665" r:id="rId_hyperlink_14649"/>
    <hyperlink ref="D15666" r:id="rId_hyperlink_14650"/>
    <hyperlink ref="D15667" r:id="rId_hyperlink_14651"/>
    <hyperlink ref="D15668" r:id="rId_hyperlink_14652"/>
    <hyperlink ref="D15669" r:id="rId_hyperlink_14653"/>
    <hyperlink ref="D15670" r:id="rId_hyperlink_14654"/>
    <hyperlink ref="D15671" r:id="rId_hyperlink_14655"/>
    <hyperlink ref="D15673" r:id="rId_hyperlink_14656"/>
    <hyperlink ref="D15674" r:id="rId_hyperlink_14657"/>
    <hyperlink ref="D15675" r:id="rId_hyperlink_14658"/>
    <hyperlink ref="D15676" r:id="rId_hyperlink_14659"/>
    <hyperlink ref="D15677" r:id="rId_hyperlink_14660"/>
    <hyperlink ref="D15678" r:id="rId_hyperlink_14661"/>
    <hyperlink ref="D15679" r:id="rId_hyperlink_14662"/>
    <hyperlink ref="D15680" r:id="rId_hyperlink_14663"/>
    <hyperlink ref="D15681" r:id="rId_hyperlink_14664"/>
    <hyperlink ref="D15682" r:id="rId_hyperlink_14665"/>
    <hyperlink ref="D15683" r:id="rId_hyperlink_14666"/>
    <hyperlink ref="D15684" r:id="rId_hyperlink_14667"/>
    <hyperlink ref="D15685" r:id="rId_hyperlink_14668"/>
    <hyperlink ref="D15686" r:id="rId_hyperlink_14669"/>
    <hyperlink ref="D15687" r:id="rId_hyperlink_14670"/>
    <hyperlink ref="D15688" r:id="rId_hyperlink_14671"/>
    <hyperlink ref="D15689" r:id="rId_hyperlink_14672"/>
    <hyperlink ref="D15690" r:id="rId_hyperlink_14673"/>
    <hyperlink ref="D15691" r:id="rId_hyperlink_14674"/>
    <hyperlink ref="D15692" r:id="rId_hyperlink_14675"/>
    <hyperlink ref="D15693" r:id="rId_hyperlink_14676"/>
    <hyperlink ref="D15694" r:id="rId_hyperlink_14677"/>
    <hyperlink ref="D15695" r:id="rId_hyperlink_14678"/>
    <hyperlink ref="D15696" r:id="rId_hyperlink_14679"/>
    <hyperlink ref="D15697" r:id="rId_hyperlink_14680"/>
    <hyperlink ref="D15698" r:id="rId_hyperlink_14681"/>
    <hyperlink ref="D15699" r:id="rId_hyperlink_14682"/>
    <hyperlink ref="D15700" r:id="rId_hyperlink_14683"/>
    <hyperlink ref="D15701" r:id="rId_hyperlink_14684"/>
    <hyperlink ref="D15702" r:id="rId_hyperlink_14685"/>
    <hyperlink ref="D15703" r:id="rId_hyperlink_14686"/>
    <hyperlink ref="D15704" r:id="rId_hyperlink_14687"/>
    <hyperlink ref="D15705" r:id="rId_hyperlink_14688"/>
    <hyperlink ref="D15706" r:id="rId_hyperlink_14689"/>
    <hyperlink ref="D15707" r:id="rId_hyperlink_14690"/>
    <hyperlink ref="D15709" r:id="rId_hyperlink_14691"/>
    <hyperlink ref="D15710" r:id="rId_hyperlink_14692"/>
    <hyperlink ref="D15711" r:id="rId_hyperlink_14693"/>
    <hyperlink ref="D15712" r:id="rId_hyperlink_14694"/>
    <hyperlink ref="D15713" r:id="rId_hyperlink_14695"/>
    <hyperlink ref="D15714" r:id="rId_hyperlink_14696"/>
    <hyperlink ref="D15715" r:id="rId_hyperlink_14697"/>
    <hyperlink ref="D15716" r:id="rId_hyperlink_14698"/>
    <hyperlink ref="D15717" r:id="rId_hyperlink_14699"/>
    <hyperlink ref="D15718" r:id="rId_hyperlink_14700"/>
    <hyperlink ref="D15719" r:id="rId_hyperlink_14701"/>
    <hyperlink ref="D15720" r:id="rId_hyperlink_14702"/>
    <hyperlink ref="D15721" r:id="rId_hyperlink_14703"/>
    <hyperlink ref="D15722" r:id="rId_hyperlink_14704"/>
    <hyperlink ref="D15723" r:id="rId_hyperlink_14705"/>
    <hyperlink ref="D15724" r:id="rId_hyperlink_14706"/>
    <hyperlink ref="D15725" r:id="rId_hyperlink_14707"/>
    <hyperlink ref="D15726" r:id="rId_hyperlink_14708"/>
    <hyperlink ref="D15727" r:id="rId_hyperlink_14709"/>
    <hyperlink ref="D15728" r:id="rId_hyperlink_14710"/>
    <hyperlink ref="D15729" r:id="rId_hyperlink_14711"/>
    <hyperlink ref="D15730" r:id="rId_hyperlink_14712"/>
    <hyperlink ref="D15731" r:id="rId_hyperlink_14713"/>
    <hyperlink ref="D15732" r:id="rId_hyperlink_14714"/>
    <hyperlink ref="D15733" r:id="rId_hyperlink_14715"/>
    <hyperlink ref="D15734" r:id="rId_hyperlink_14716"/>
    <hyperlink ref="D15735" r:id="rId_hyperlink_14717"/>
    <hyperlink ref="D15736" r:id="rId_hyperlink_14718"/>
    <hyperlink ref="D15737" r:id="rId_hyperlink_14719"/>
    <hyperlink ref="D15738" r:id="rId_hyperlink_14720"/>
    <hyperlink ref="D15739" r:id="rId_hyperlink_14721"/>
    <hyperlink ref="D15740" r:id="rId_hyperlink_14722"/>
    <hyperlink ref="D15741" r:id="rId_hyperlink_14723"/>
    <hyperlink ref="D15742" r:id="rId_hyperlink_14724"/>
    <hyperlink ref="D15743" r:id="rId_hyperlink_14725"/>
    <hyperlink ref="D15744" r:id="rId_hyperlink_14726"/>
    <hyperlink ref="D15745" r:id="rId_hyperlink_14727"/>
    <hyperlink ref="D15746" r:id="rId_hyperlink_14728"/>
    <hyperlink ref="D15747" r:id="rId_hyperlink_14729"/>
    <hyperlink ref="D15748" r:id="rId_hyperlink_14730"/>
    <hyperlink ref="D15749" r:id="rId_hyperlink_14731"/>
    <hyperlink ref="D15750" r:id="rId_hyperlink_14732"/>
    <hyperlink ref="D15751" r:id="rId_hyperlink_14733"/>
    <hyperlink ref="D15752" r:id="rId_hyperlink_14734"/>
    <hyperlink ref="D15753" r:id="rId_hyperlink_14735"/>
    <hyperlink ref="D15754" r:id="rId_hyperlink_14736"/>
    <hyperlink ref="D15755" r:id="rId_hyperlink_14737"/>
    <hyperlink ref="D15756" r:id="rId_hyperlink_14738"/>
    <hyperlink ref="D15757" r:id="rId_hyperlink_14739"/>
    <hyperlink ref="D15758" r:id="rId_hyperlink_14740"/>
    <hyperlink ref="D15759" r:id="rId_hyperlink_14741"/>
    <hyperlink ref="D15760" r:id="rId_hyperlink_14742"/>
    <hyperlink ref="D15762" r:id="rId_hyperlink_14743"/>
    <hyperlink ref="D15763" r:id="rId_hyperlink_14744"/>
    <hyperlink ref="D15764" r:id="rId_hyperlink_14745"/>
    <hyperlink ref="D15765" r:id="rId_hyperlink_14746"/>
    <hyperlink ref="D15766" r:id="rId_hyperlink_14747"/>
    <hyperlink ref="D15767" r:id="rId_hyperlink_14748"/>
    <hyperlink ref="D15768" r:id="rId_hyperlink_14749"/>
    <hyperlink ref="D15769" r:id="rId_hyperlink_14750"/>
    <hyperlink ref="D15770" r:id="rId_hyperlink_14751"/>
    <hyperlink ref="D15771" r:id="rId_hyperlink_14752"/>
    <hyperlink ref="D15772" r:id="rId_hyperlink_14753"/>
    <hyperlink ref="D15773" r:id="rId_hyperlink_14754"/>
    <hyperlink ref="D15774" r:id="rId_hyperlink_14755"/>
    <hyperlink ref="D15775" r:id="rId_hyperlink_14756"/>
    <hyperlink ref="D15776" r:id="rId_hyperlink_14757"/>
    <hyperlink ref="D15777" r:id="rId_hyperlink_14758"/>
    <hyperlink ref="D15778" r:id="rId_hyperlink_14759"/>
    <hyperlink ref="D15779" r:id="rId_hyperlink_14760"/>
    <hyperlink ref="D15780" r:id="rId_hyperlink_14761"/>
    <hyperlink ref="D15781" r:id="rId_hyperlink_14762"/>
    <hyperlink ref="D15782" r:id="rId_hyperlink_14763"/>
    <hyperlink ref="D15783" r:id="rId_hyperlink_14764"/>
    <hyperlink ref="D15784" r:id="rId_hyperlink_14765"/>
    <hyperlink ref="D15786" r:id="rId_hyperlink_14766"/>
    <hyperlink ref="D15787" r:id="rId_hyperlink_14767"/>
    <hyperlink ref="D15788" r:id="rId_hyperlink_14768"/>
    <hyperlink ref="D15789" r:id="rId_hyperlink_14769"/>
    <hyperlink ref="D15790" r:id="rId_hyperlink_14770"/>
    <hyperlink ref="D15791" r:id="rId_hyperlink_14771"/>
    <hyperlink ref="D15792" r:id="rId_hyperlink_14772"/>
    <hyperlink ref="D15793" r:id="rId_hyperlink_14773"/>
    <hyperlink ref="D15794" r:id="rId_hyperlink_14774"/>
    <hyperlink ref="D15795" r:id="rId_hyperlink_14775"/>
    <hyperlink ref="D15796" r:id="rId_hyperlink_14776"/>
    <hyperlink ref="D15797" r:id="rId_hyperlink_14777"/>
    <hyperlink ref="D15798" r:id="rId_hyperlink_14778"/>
    <hyperlink ref="D15799" r:id="rId_hyperlink_14779"/>
    <hyperlink ref="D15800" r:id="rId_hyperlink_14780"/>
    <hyperlink ref="D15801" r:id="rId_hyperlink_14781"/>
    <hyperlink ref="D15802" r:id="rId_hyperlink_14782"/>
    <hyperlink ref="D15803" r:id="rId_hyperlink_14783"/>
    <hyperlink ref="D15804" r:id="rId_hyperlink_14784"/>
    <hyperlink ref="D15805" r:id="rId_hyperlink_14785"/>
    <hyperlink ref="D15806" r:id="rId_hyperlink_14786"/>
    <hyperlink ref="D15807" r:id="rId_hyperlink_14787"/>
    <hyperlink ref="D15808" r:id="rId_hyperlink_14788"/>
    <hyperlink ref="D15809" r:id="rId_hyperlink_14789"/>
    <hyperlink ref="D15810" r:id="rId_hyperlink_14790"/>
    <hyperlink ref="D15811" r:id="rId_hyperlink_14791"/>
    <hyperlink ref="D15812" r:id="rId_hyperlink_14792"/>
    <hyperlink ref="D15813" r:id="rId_hyperlink_14793"/>
    <hyperlink ref="D15814" r:id="rId_hyperlink_14794"/>
    <hyperlink ref="D15816" r:id="rId_hyperlink_14795"/>
    <hyperlink ref="D15817" r:id="rId_hyperlink_14796"/>
    <hyperlink ref="D15818" r:id="rId_hyperlink_14797"/>
    <hyperlink ref="D15819" r:id="rId_hyperlink_14798"/>
    <hyperlink ref="D15820" r:id="rId_hyperlink_14799"/>
    <hyperlink ref="D15821" r:id="rId_hyperlink_14800"/>
    <hyperlink ref="D15822" r:id="rId_hyperlink_14801"/>
    <hyperlink ref="D15823" r:id="rId_hyperlink_14802"/>
    <hyperlink ref="D15824" r:id="rId_hyperlink_14803"/>
    <hyperlink ref="D15825" r:id="rId_hyperlink_14804"/>
    <hyperlink ref="D15826" r:id="rId_hyperlink_14805"/>
    <hyperlink ref="D15827" r:id="rId_hyperlink_14806"/>
    <hyperlink ref="D15828" r:id="rId_hyperlink_14807"/>
    <hyperlink ref="D15830" r:id="rId_hyperlink_14808"/>
    <hyperlink ref="D15831" r:id="rId_hyperlink_14809"/>
    <hyperlink ref="D15832" r:id="rId_hyperlink_14810"/>
    <hyperlink ref="D15833" r:id="rId_hyperlink_14811"/>
    <hyperlink ref="D15834" r:id="rId_hyperlink_14812"/>
    <hyperlink ref="D15835" r:id="rId_hyperlink_14813"/>
    <hyperlink ref="D15836" r:id="rId_hyperlink_14814"/>
    <hyperlink ref="D15837" r:id="rId_hyperlink_14815"/>
    <hyperlink ref="D15838" r:id="rId_hyperlink_14816"/>
    <hyperlink ref="D15839" r:id="rId_hyperlink_14817"/>
    <hyperlink ref="D15840" r:id="rId_hyperlink_14818"/>
    <hyperlink ref="D15841" r:id="rId_hyperlink_14819"/>
    <hyperlink ref="D15842" r:id="rId_hyperlink_14820"/>
    <hyperlink ref="D15843" r:id="rId_hyperlink_14821"/>
    <hyperlink ref="D15844" r:id="rId_hyperlink_14822"/>
    <hyperlink ref="D15845" r:id="rId_hyperlink_14823"/>
    <hyperlink ref="D15846" r:id="rId_hyperlink_14824"/>
    <hyperlink ref="D15847" r:id="rId_hyperlink_14825"/>
    <hyperlink ref="D15848" r:id="rId_hyperlink_14826"/>
    <hyperlink ref="D15849" r:id="rId_hyperlink_14827"/>
    <hyperlink ref="D15850" r:id="rId_hyperlink_14828"/>
    <hyperlink ref="D15851" r:id="rId_hyperlink_14829"/>
    <hyperlink ref="D15852" r:id="rId_hyperlink_14830"/>
    <hyperlink ref="D15853" r:id="rId_hyperlink_14831"/>
    <hyperlink ref="D15854" r:id="rId_hyperlink_14832"/>
    <hyperlink ref="D15855" r:id="rId_hyperlink_14833"/>
    <hyperlink ref="D15856" r:id="rId_hyperlink_14834"/>
    <hyperlink ref="D15857" r:id="rId_hyperlink_14835"/>
    <hyperlink ref="D15858" r:id="rId_hyperlink_14836"/>
    <hyperlink ref="D15859" r:id="rId_hyperlink_14837"/>
    <hyperlink ref="D15861" r:id="rId_hyperlink_14838"/>
    <hyperlink ref="D15862" r:id="rId_hyperlink_14839"/>
    <hyperlink ref="D15863" r:id="rId_hyperlink_14840"/>
    <hyperlink ref="D15864" r:id="rId_hyperlink_14841"/>
    <hyperlink ref="D15865" r:id="rId_hyperlink_14842"/>
    <hyperlink ref="D15866" r:id="rId_hyperlink_14843"/>
    <hyperlink ref="D15867" r:id="rId_hyperlink_14844"/>
    <hyperlink ref="D15868" r:id="rId_hyperlink_14845"/>
    <hyperlink ref="D15869" r:id="rId_hyperlink_14846"/>
    <hyperlink ref="D15870" r:id="rId_hyperlink_14847"/>
    <hyperlink ref="D15871" r:id="rId_hyperlink_14848"/>
    <hyperlink ref="D15872" r:id="rId_hyperlink_14849"/>
    <hyperlink ref="D15873" r:id="rId_hyperlink_14850"/>
    <hyperlink ref="D15874" r:id="rId_hyperlink_14851"/>
    <hyperlink ref="D15875" r:id="rId_hyperlink_14852"/>
    <hyperlink ref="D15876" r:id="rId_hyperlink_14853"/>
    <hyperlink ref="D15877" r:id="rId_hyperlink_14854"/>
    <hyperlink ref="D15878" r:id="rId_hyperlink_14855"/>
    <hyperlink ref="D15879" r:id="rId_hyperlink_14856"/>
    <hyperlink ref="D15880" r:id="rId_hyperlink_14857"/>
    <hyperlink ref="D15881" r:id="rId_hyperlink_14858"/>
    <hyperlink ref="D15882" r:id="rId_hyperlink_14859"/>
    <hyperlink ref="D15883" r:id="rId_hyperlink_14860"/>
    <hyperlink ref="D15884" r:id="rId_hyperlink_14861"/>
    <hyperlink ref="D15885" r:id="rId_hyperlink_14862"/>
    <hyperlink ref="D15886" r:id="rId_hyperlink_14863"/>
    <hyperlink ref="D15887" r:id="rId_hyperlink_14864"/>
    <hyperlink ref="D15888" r:id="rId_hyperlink_14865"/>
    <hyperlink ref="D15889" r:id="rId_hyperlink_14866"/>
    <hyperlink ref="D15892" r:id="rId_hyperlink_14867"/>
    <hyperlink ref="D15893" r:id="rId_hyperlink_14868"/>
    <hyperlink ref="D15894" r:id="rId_hyperlink_14869"/>
    <hyperlink ref="D15895" r:id="rId_hyperlink_14870"/>
    <hyperlink ref="D15896" r:id="rId_hyperlink_14871"/>
    <hyperlink ref="D15897" r:id="rId_hyperlink_14872"/>
    <hyperlink ref="D15898" r:id="rId_hyperlink_14873"/>
    <hyperlink ref="D15899" r:id="rId_hyperlink_14874"/>
    <hyperlink ref="D15900" r:id="rId_hyperlink_14875"/>
    <hyperlink ref="D15901" r:id="rId_hyperlink_14876"/>
    <hyperlink ref="D15902" r:id="rId_hyperlink_14877"/>
    <hyperlink ref="D15903" r:id="rId_hyperlink_14878"/>
    <hyperlink ref="D15904" r:id="rId_hyperlink_14879"/>
    <hyperlink ref="D15905" r:id="rId_hyperlink_14880"/>
    <hyperlink ref="D15906" r:id="rId_hyperlink_14881"/>
    <hyperlink ref="D15907" r:id="rId_hyperlink_14882"/>
    <hyperlink ref="D15908" r:id="rId_hyperlink_14883"/>
    <hyperlink ref="D15909" r:id="rId_hyperlink_14884"/>
    <hyperlink ref="D15910" r:id="rId_hyperlink_14885"/>
    <hyperlink ref="D15911" r:id="rId_hyperlink_14886"/>
    <hyperlink ref="D15912" r:id="rId_hyperlink_14887"/>
    <hyperlink ref="D15913" r:id="rId_hyperlink_14888"/>
    <hyperlink ref="D15915" r:id="rId_hyperlink_14889"/>
    <hyperlink ref="D15916" r:id="rId_hyperlink_14890"/>
    <hyperlink ref="D15917" r:id="rId_hyperlink_14891"/>
    <hyperlink ref="D15918" r:id="rId_hyperlink_14892"/>
    <hyperlink ref="D15919" r:id="rId_hyperlink_14893"/>
    <hyperlink ref="D15921" r:id="rId_hyperlink_14894"/>
    <hyperlink ref="D15922" r:id="rId_hyperlink_14895"/>
    <hyperlink ref="D15923" r:id="rId_hyperlink_14896"/>
    <hyperlink ref="D15924" r:id="rId_hyperlink_14897"/>
    <hyperlink ref="D15925" r:id="rId_hyperlink_14898"/>
    <hyperlink ref="D15926" r:id="rId_hyperlink_14899"/>
    <hyperlink ref="D15927" r:id="rId_hyperlink_14900"/>
    <hyperlink ref="D15928" r:id="rId_hyperlink_14901"/>
    <hyperlink ref="D15929" r:id="rId_hyperlink_14902"/>
    <hyperlink ref="D15930" r:id="rId_hyperlink_14903"/>
    <hyperlink ref="D15931" r:id="rId_hyperlink_14904"/>
    <hyperlink ref="D15932" r:id="rId_hyperlink_14905"/>
    <hyperlink ref="D15933" r:id="rId_hyperlink_14906"/>
    <hyperlink ref="D15934" r:id="rId_hyperlink_14907"/>
    <hyperlink ref="D15935" r:id="rId_hyperlink_14908"/>
    <hyperlink ref="D15936" r:id="rId_hyperlink_14909"/>
    <hyperlink ref="D15937" r:id="rId_hyperlink_14910"/>
    <hyperlink ref="D15938" r:id="rId_hyperlink_14911"/>
    <hyperlink ref="D15939" r:id="rId_hyperlink_14912"/>
    <hyperlink ref="D15940" r:id="rId_hyperlink_14913"/>
    <hyperlink ref="D15941" r:id="rId_hyperlink_14914"/>
    <hyperlink ref="D15942" r:id="rId_hyperlink_14915"/>
    <hyperlink ref="D15943" r:id="rId_hyperlink_14916"/>
    <hyperlink ref="D15944" r:id="rId_hyperlink_14917"/>
    <hyperlink ref="D15945" r:id="rId_hyperlink_14918"/>
    <hyperlink ref="D15946" r:id="rId_hyperlink_14919"/>
    <hyperlink ref="D15947" r:id="rId_hyperlink_14920"/>
    <hyperlink ref="D15948" r:id="rId_hyperlink_14921"/>
    <hyperlink ref="D15949" r:id="rId_hyperlink_14922"/>
    <hyperlink ref="D15950" r:id="rId_hyperlink_14923"/>
    <hyperlink ref="D15951" r:id="rId_hyperlink_14924"/>
    <hyperlink ref="D15952" r:id="rId_hyperlink_14925"/>
    <hyperlink ref="D15953" r:id="rId_hyperlink_14926"/>
    <hyperlink ref="D15954" r:id="rId_hyperlink_14927"/>
    <hyperlink ref="D15956" r:id="rId_hyperlink_14928"/>
    <hyperlink ref="D15957" r:id="rId_hyperlink_14929"/>
    <hyperlink ref="D15958" r:id="rId_hyperlink_14930"/>
    <hyperlink ref="D15959" r:id="rId_hyperlink_14931"/>
    <hyperlink ref="D15960" r:id="rId_hyperlink_14932"/>
    <hyperlink ref="D15961" r:id="rId_hyperlink_14933"/>
    <hyperlink ref="D15962" r:id="rId_hyperlink_14934"/>
    <hyperlink ref="D15963" r:id="rId_hyperlink_14935"/>
    <hyperlink ref="D15964" r:id="rId_hyperlink_14936"/>
    <hyperlink ref="D15965" r:id="rId_hyperlink_14937"/>
    <hyperlink ref="D15966" r:id="rId_hyperlink_14938"/>
    <hyperlink ref="D15967" r:id="rId_hyperlink_14939"/>
    <hyperlink ref="D15968" r:id="rId_hyperlink_14940"/>
    <hyperlink ref="D15969" r:id="rId_hyperlink_14941"/>
    <hyperlink ref="D15970" r:id="rId_hyperlink_14942"/>
    <hyperlink ref="D15971" r:id="rId_hyperlink_14943"/>
    <hyperlink ref="D15972" r:id="rId_hyperlink_14944"/>
    <hyperlink ref="D15973" r:id="rId_hyperlink_14945"/>
    <hyperlink ref="D15974" r:id="rId_hyperlink_14946"/>
    <hyperlink ref="D15975" r:id="rId_hyperlink_14947"/>
    <hyperlink ref="D15976" r:id="rId_hyperlink_14948"/>
    <hyperlink ref="D15977" r:id="rId_hyperlink_14949"/>
    <hyperlink ref="D15978" r:id="rId_hyperlink_14950"/>
    <hyperlink ref="D15979" r:id="rId_hyperlink_14951"/>
    <hyperlink ref="D15980" r:id="rId_hyperlink_14952"/>
    <hyperlink ref="D15982" r:id="rId_hyperlink_14953"/>
    <hyperlink ref="D15983" r:id="rId_hyperlink_14954"/>
    <hyperlink ref="D15984" r:id="rId_hyperlink_14955"/>
    <hyperlink ref="D15986" r:id="rId_hyperlink_14956"/>
    <hyperlink ref="D15987" r:id="rId_hyperlink_14957"/>
    <hyperlink ref="D15988" r:id="rId_hyperlink_14958"/>
    <hyperlink ref="D15990" r:id="rId_hyperlink_14959"/>
    <hyperlink ref="D15991" r:id="rId_hyperlink_14960"/>
    <hyperlink ref="D15992" r:id="rId_hyperlink_14961"/>
    <hyperlink ref="D15993" r:id="rId_hyperlink_14962"/>
    <hyperlink ref="D15994" r:id="rId_hyperlink_14963"/>
    <hyperlink ref="D15995" r:id="rId_hyperlink_14964"/>
    <hyperlink ref="D15996" r:id="rId_hyperlink_14965"/>
    <hyperlink ref="D15997" r:id="rId_hyperlink_14966"/>
    <hyperlink ref="D15998" r:id="rId_hyperlink_14967"/>
    <hyperlink ref="D15999" r:id="rId_hyperlink_14968"/>
    <hyperlink ref="D16000" r:id="rId_hyperlink_14969"/>
    <hyperlink ref="D16001" r:id="rId_hyperlink_14970"/>
    <hyperlink ref="D16002" r:id="rId_hyperlink_14971"/>
    <hyperlink ref="D16003" r:id="rId_hyperlink_14972"/>
    <hyperlink ref="D16004" r:id="rId_hyperlink_14973"/>
    <hyperlink ref="D16005" r:id="rId_hyperlink_14974"/>
    <hyperlink ref="D16006" r:id="rId_hyperlink_14975"/>
    <hyperlink ref="D16007" r:id="rId_hyperlink_14976"/>
    <hyperlink ref="D16008" r:id="rId_hyperlink_14977"/>
    <hyperlink ref="D16009" r:id="rId_hyperlink_14978"/>
    <hyperlink ref="D16010" r:id="rId_hyperlink_14979"/>
    <hyperlink ref="D16011" r:id="rId_hyperlink_14980"/>
    <hyperlink ref="D16012" r:id="rId_hyperlink_14981"/>
    <hyperlink ref="D16013" r:id="rId_hyperlink_14982"/>
    <hyperlink ref="D16014" r:id="rId_hyperlink_14983"/>
    <hyperlink ref="D16015" r:id="rId_hyperlink_14984"/>
    <hyperlink ref="D16016" r:id="rId_hyperlink_14985"/>
    <hyperlink ref="D16017" r:id="rId_hyperlink_14986"/>
    <hyperlink ref="D16018" r:id="rId_hyperlink_14987"/>
    <hyperlink ref="D16019" r:id="rId_hyperlink_14988"/>
    <hyperlink ref="D16020" r:id="rId_hyperlink_14989"/>
    <hyperlink ref="D16021" r:id="rId_hyperlink_14990"/>
    <hyperlink ref="D16022" r:id="rId_hyperlink_14991"/>
    <hyperlink ref="D16023" r:id="rId_hyperlink_14992"/>
    <hyperlink ref="D16024" r:id="rId_hyperlink_14993"/>
    <hyperlink ref="D16025" r:id="rId_hyperlink_14994"/>
    <hyperlink ref="D16026" r:id="rId_hyperlink_14995"/>
    <hyperlink ref="D16027" r:id="rId_hyperlink_14996"/>
    <hyperlink ref="D16028" r:id="rId_hyperlink_14997"/>
    <hyperlink ref="D16029" r:id="rId_hyperlink_14998"/>
    <hyperlink ref="D16030" r:id="rId_hyperlink_14999"/>
    <hyperlink ref="D16031" r:id="rId_hyperlink_15000"/>
    <hyperlink ref="D16032" r:id="rId_hyperlink_15001"/>
    <hyperlink ref="D16033" r:id="rId_hyperlink_15002"/>
    <hyperlink ref="D16034" r:id="rId_hyperlink_15003"/>
    <hyperlink ref="D16036" r:id="rId_hyperlink_15004"/>
    <hyperlink ref="D16037" r:id="rId_hyperlink_15005"/>
    <hyperlink ref="D16038" r:id="rId_hyperlink_15006"/>
    <hyperlink ref="D16040" r:id="rId_hyperlink_15007"/>
    <hyperlink ref="D16041" r:id="rId_hyperlink_15008"/>
    <hyperlink ref="D16042" r:id="rId_hyperlink_15009"/>
    <hyperlink ref="D16043" r:id="rId_hyperlink_15010"/>
    <hyperlink ref="D16044" r:id="rId_hyperlink_15011"/>
    <hyperlink ref="D16045" r:id="rId_hyperlink_15012"/>
    <hyperlink ref="D16046" r:id="rId_hyperlink_15013"/>
    <hyperlink ref="D16047" r:id="rId_hyperlink_15014"/>
    <hyperlink ref="D16048" r:id="rId_hyperlink_15015"/>
    <hyperlink ref="D16049" r:id="rId_hyperlink_15016"/>
    <hyperlink ref="D16050" r:id="rId_hyperlink_15017"/>
    <hyperlink ref="D16051" r:id="rId_hyperlink_15018"/>
    <hyperlink ref="D16053" r:id="rId_hyperlink_15019"/>
    <hyperlink ref="D16054" r:id="rId_hyperlink_15020"/>
    <hyperlink ref="D16055" r:id="rId_hyperlink_15021"/>
    <hyperlink ref="D16056" r:id="rId_hyperlink_15022"/>
    <hyperlink ref="D16057" r:id="rId_hyperlink_15023"/>
    <hyperlink ref="D16059" r:id="rId_hyperlink_15024"/>
    <hyperlink ref="D16060" r:id="rId_hyperlink_15025"/>
    <hyperlink ref="D16061" r:id="rId_hyperlink_15026"/>
    <hyperlink ref="D16062" r:id="rId_hyperlink_15027"/>
    <hyperlink ref="D16063" r:id="rId_hyperlink_15028"/>
    <hyperlink ref="D16064" r:id="rId_hyperlink_15029"/>
    <hyperlink ref="D16065" r:id="rId_hyperlink_15030"/>
    <hyperlink ref="D16066" r:id="rId_hyperlink_15031"/>
    <hyperlink ref="D16067" r:id="rId_hyperlink_15032"/>
    <hyperlink ref="D16068" r:id="rId_hyperlink_15033"/>
    <hyperlink ref="D16069" r:id="rId_hyperlink_15034"/>
    <hyperlink ref="D16070" r:id="rId_hyperlink_15035"/>
    <hyperlink ref="D16071" r:id="rId_hyperlink_15036"/>
    <hyperlink ref="D16072" r:id="rId_hyperlink_15037"/>
    <hyperlink ref="D16073" r:id="rId_hyperlink_15038"/>
    <hyperlink ref="D16074" r:id="rId_hyperlink_15039"/>
    <hyperlink ref="D16075" r:id="rId_hyperlink_15040"/>
    <hyperlink ref="D16076" r:id="rId_hyperlink_15041"/>
    <hyperlink ref="D16077" r:id="rId_hyperlink_15042"/>
    <hyperlink ref="D16078" r:id="rId_hyperlink_15043"/>
    <hyperlink ref="D16079" r:id="rId_hyperlink_15044"/>
    <hyperlink ref="D16080" r:id="rId_hyperlink_15045"/>
    <hyperlink ref="D16081" r:id="rId_hyperlink_15046"/>
    <hyperlink ref="D16082" r:id="rId_hyperlink_15047"/>
    <hyperlink ref="D16083" r:id="rId_hyperlink_15048"/>
    <hyperlink ref="D16084" r:id="rId_hyperlink_15049"/>
    <hyperlink ref="D16085" r:id="rId_hyperlink_15050"/>
    <hyperlink ref="D16086" r:id="rId_hyperlink_15051"/>
    <hyperlink ref="D16087" r:id="rId_hyperlink_15052"/>
    <hyperlink ref="D16088" r:id="rId_hyperlink_15053"/>
    <hyperlink ref="D16089" r:id="rId_hyperlink_15054"/>
    <hyperlink ref="D16090" r:id="rId_hyperlink_15055"/>
    <hyperlink ref="D16091" r:id="rId_hyperlink_15056"/>
    <hyperlink ref="D16092" r:id="rId_hyperlink_15057"/>
    <hyperlink ref="D16093" r:id="rId_hyperlink_15058"/>
    <hyperlink ref="D16094" r:id="rId_hyperlink_15059"/>
    <hyperlink ref="D16095" r:id="rId_hyperlink_15060"/>
    <hyperlink ref="D16096" r:id="rId_hyperlink_15061"/>
    <hyperlink ref="D16097" r:id="rId_hyperlink_15062"/>
    <hyperlink ref="D16098" r:id="rId_hyperlink_15063"/>
    <hyperlink ref="D16099" r:id="rId_hyperlink_15064"/>
    <hyperlink ref="D16100" r:id="rId_hyperlink_15065"/>
    <hyperlink ref="D16101" r:id="rId_hyperlink_15066"/>
    <hyperlink ref="D16102" r:id="rId_hyperlink_15067"/>
    <hyperlink ref="D16103" r:id="rId_hyperlink_15068"/>
    <hyperlink ref="D16104" r:id="rId_hyperlink_15069"/>
    <hyperlink ref="D16105" r:id="rId_hyperlink_15070"/>
    <hyperlink ref="D16106" r:id="rId_hyperlink_15071"/>
    <hyperlink ref="D16107" r:id="rId_hyperlink_15072"/>
    <hyperlink ref="D16108" r:id="rId_hyperlink_15073"/>
    <hyperlink ref="D16109" r:id="rId_hyperlink_15074"/>
    <hyperlink ref="D16110" r:id="rId_hyperlink_15075"/>
    <hyperlink ref="D16111" r:id="rId_hyperlink_15076"/>
    <hyperlink ref="D16112" r:id="rId_hyperlink_15077"/>
    <hyperlink ref="D16113" r:id="rId_hyperlink_15078"/>
    <hyperlink ref="D16114" r:id="rId_hyperlink_15079"/>
    <hyperlink ref="D16115" r:id="rId_hyperlink_15080"/>
    <hyperlink ref="D16116" r:id="rId_hyperlink_15081"/>
    <hyperlink ref="D16117" r:id="rId_hyperlink_15082"/>
    <hyperlink ref="D16118" r:id="rId_hyperlink_15083"/>
    <hyperlink ref="D16119" r:id="rId_hyperlink_15084"/>
    <hyperlink ref="D16120" r:id="rId_hyperlink_15085"/>
    <hyperlink ref="D16121" r:id="rId_hyperlink_15086"/>
    <hyperlink ref="D16122" r:id="rId_hyperlink_15087"/>
    <hyperlink ref="D16123" r:id="rId_hyperlink_15088"/>
    <hyperlink ref="D16124" r:id="rId_hyperlink_15089"/>
    <hyperlink ref="D16125" r:id="rId_hyperlink_15090"/>
    <hyperlink ref="D16126" r:id="rId_hyperlink_15091"/>
    <hyperlink ref="D16127" r:id="rId_hyperlink_15092"/>
    <hyperlink ref="D16128" r:id="rId_hyperlink_15093"/>
    <hyperlink ref="D16129" r:id="rId_hyperlink_15094"/>
    <hyperlink ref="D16130" r:id="rId_hyperlink_15095"/>
    <hyperlink ref="D16131" r:id="rId_hyperlink_15096"/>
    <hyperlink ref="D16132" r:id="rId_hyperlink_15097"/>
    <hyperlink ref="D16134" r:id="rId_hyperlink_15098"/>
    <hyperlink ref="D16135" r:id="rId_hyperlink_15099"/>
    <hyperlink ref="D16136" r:id="rId_hyperlink_15100"/>
    <hyperlink ref="D16137" r:id="rId_hyperlink_15101"/>
    <hyperlink ref="D16138" r:id="rId_hyperlink_15102"/>
    <hyperlink ref="D16139" r:id="rId_hyperlink_15103"/>
    <hyperlink ref="D16140" r:id="rId_hyperlink_15104"/>
    <hyperlink ref="D16141" r:id="rId_hyperlink_15105"/>
    <hyperlink ref="D16142" r:id="rId_hyperlink_15106"/>
    <hyperlink ref="D16143" r:id="rId_hyperlink_15107"/>
    <hyperlink ref="D16144" r:id="rId_hyperlink_15108"/>
    <hyperlink ref="D16145" r:id="rId_hyperlink_15109"/>
    <hyperlink ref="D16146" r:id="rId_hyperlink_15110"/>
    <hyperlink ref="D16147" r:id="rId_hyperlink_15111"/>
    <hyperlink ref="D16148" r:id="rId_hyperlink_15112"/>
    <hyperlink ref="D16149" r:id="rId_hyperlink_15113"/>
    <hyperlink ref="D16150" r:id="rId_hyperlink_15114"/>
    <hyperlink ref="D16151" r:id="rId_hyperlink_15115"/>
    <hyperlink ref="D16152" r:id="rId_hyperlink_15116"/>
    <hyperlink ref="D16153" r:id="rId_hyperlink_15117"/>
    <hyperlink ref="D16155" r:id="rId_hyperlink_15118"/>
    <hyperlink ref="D16156" r:id="rId_hyperlink_15119"/>
    <hyperlink ref="D16157" r:id="rId_hyperlink_15120"/>
    <hyperlink ref="D16158" r:id="rId_hyperlink_15121"/>
    <hyperlink ref="D16159" r:id="rId_hyperlink_15122"/>
    <hyperlink ref="D16160" r:id="rId_hyperlink_15123"/>
    <hyperlink ref="D16161" r:id="rId_hyperlink_15124"/>
    <hyperlink ref="D16162" r:id="rId_hyperlink_15125"/>
    <hyperlink ref="D16163" r:id="rId_hyperlink_15126"/>
    <hyperlink ref="D16164" r:id="rId_hyperlink_15127"/>
    <hyperlink ref="D16165" r:id="rId_hyperlink_15128"/>
    <hyperlink ref="D16166" r:id="rId_hyperlink_15129"/>
    <hyperlink ref="D16167" r:id="rId_hyperlink_15130"/>
    <hyperlink ref="D16168" r:id="rId_hyperlink_15131"/>
    <hyperlink ref="D16170" r:id="rId_hyperlink_15132"/>
    <hyperlink ref="D16171" r:id="rId_hyperlink_15133"/>
    <hyperlink ref="D16172" r:id="rId_hyperlink_15134"/>
    <hyperlink ref="D16173" r:id="rId_hyperlink_15135"/>
    <hyperlink ref="D16174" r:id="rId_hyperlink_15136"/>
    <hyperlink ref="D16175" r:id="rId_hyperlink_15137"/>
    <hyperlink ref="D16176" r:id="rId_hyperlink_15138"/>
    <hyperlink ref="D16177" r:id="rId_hyperlink_15139"/>
    <hyperlink ref="D16178" r:id="rId_hyperlink_15140"/>
    <hyperlink ref="D16179" r:id="rId_hyperlink_15141"/>
    <hyperlink ref="D16180" r:id="rId_hyperlink_15142"/>
    <hyperlink ref="D16181" r:id="rId_hyperlink_15143"/>
    <hyperlink ref="D16182" r:id="rId_hyperlink_15144"/>
    <hyperlink ref="D16184" r:id="rId_hyperlink_15145"/>
    <hyperlink ref="D16185" r:id="rId_hyperlink_15146"/>
    <hyperlink ref="D16186" r:id="rId_hyperlink_15147"/>
    <hyperlink ref="D16187" r:id="rId_hyperlink_15148"/>
    <hyperlink ref="D16188" r:id="rId_hyperlink_15149"/>
    <hyperlink ref="D16189" r:id="rId_hyperlink_15150"/>
    <hyperlink ref="D16190" r:id="rId_hyperlink_15151"/>
    <hyperlink ref="D16191" r:id="rId_hyperlink_15152"/>
    <hyperlink ref="D16192" r:id="rId_hyperlink_15153"/>
    <hyperlink ref="D16193" r:id="rId_hyperlink_15154"/>
    <hyperlink ref="D16195" r:id="rId_hyperlink_15155"/>
    <hyperlink ref="D16196" r:id="rId_hyperlink_15156"/>
    <hyperlink ref="D16197" r:id="rId_hyperlink_15157"/>
    <hyperlink ref="D16198" r:id="rId_hyperlink_15158"/>
    <hyperlink ref="D16199" r:id="rId_hyperlink_15159"/>
    <hyperlink ref="D16200" r:id="rId_hyperlink_15160"/>
    <hyperlink ref="D16201" r:id="rId_hyperlink_15161"/>
    <hyperlink ref="D16202" r:id="rId_hyperlink_15162"/>
    <hyperlink ref="D16203" r:id="rId_hyperlink_15163"/>
    <hyperlink ref="D16204" r:id="rId_hyperlink_15164"/>
    <hyperlink ref="D16205" r:id="rId_hyperlink_15165"/>
    <hyperlink ref="D16206" r:id="rId_hyperlink_15166"/>
    <hyperlink ref="D16207" r:id="rId_hyperlink_15167"/>
    <hyperlink ref="D16208" r:id="rId_hyperlink_15168"/>
    <hyperlink ref="D16209" r:id="rId_hyperlink_15169"/>
    <hyperlink ref="D16210" r:id="rId_hyperlink_15170"/>
    <hyperlink ref="D16211" r:id="rId_hyperlink_15171"/>
    <hyperlink ref="D16212" r:id="rId_hyperlink_15172"/>
    <hyperlink ref="D16213" r:id="rId_hyperlink_15173"/>
    <hyperlink ref="D16214" r:id="rId_hyperlink_15174"/>
    <hyperlink ref="D16215" r:id="rId_hyperlink_15175"/>
    <hyperlink ref="D16216" r:id="rId_hyperlink_15176"/>
    <hyperlink ref="D16219" r:id="rId_hyperlink_15177"/>
    <hyperlink ref="D16220" r:id="rId_hyperlink_15178"/>
    <hyperlink ref="D16221" r:id="rId_hyperlink_15179"/>
    <hyperlink ref="D16222" r:id="rId_hyperlink_15180"/>
    <hyperlink ref="D16223" r:id="rId_hyperlink_15181"/>
    <hyperlink ref="D16224" r:id="rId_hyperlink_15182"/>
    <hyperlink ref="D16225" r:id="rId_hyperlink_15183"/>
    <hyperlink ref="D16226" r:id="rId_hyperlink_15184"/>
    <hyperlink ref="D16227" r:id="rId_hyperlink_15185"/>
    <hyperlink ref="D16228" r:id="rId_hyperlink_15186"/>
    <hyperlink ref="D16229" r:id="rId_hyperlink_15187"/>
    <hyperlink ref="D16230" r:id="rId_hyperlink_15188"/>
    <hyperlink ref="D16231" r:id="rId_hyperlink_15189"/>
    <hyperlink ref="D16232" r:id="rId_hyperlink_15190"/>
    <hyperlink ref="D16233" r:id="rId_hyperlink_15191"/>
    <hyperlink ref="D16234" r:id="rId_hyperlink_15192"/>
    <hyperlink ref="D16236" r:id="rId_hyperlink_15193"/>
    <hyperlink ref="D16237" r:id="rId_hyperlink_15194"/>
    <hyperlink ref="D16238" r:id="rId_hyperlink_15195"/>
    <hyperlink ref="D16239" r:id="rId_hyperlink_15196"/>
    <hyperlink ref="D16240" r:id="rId_hyperlink_15197"/>
    <hyperlink ref="D16241" r:id="rId_hyperlink_15198"/>
    <hyperlink ref="D16242" r:id="rId_hyperlink_15199"/>
    <hyperlink ref="D16243" r:id="rId_hyperlink_15200"/>
    <hyperlink ref="D16244" r:id="rId_hyperlink_15201"/>
    <hyperlink ref="D16245" r:id="rId_hyperlink_15202"/>
    <hyperlink ref="D16246" r:id="rId_hyperlink_15203"/>
    <hyperlink ref="D16247" r:id="rId_hyperlink_15204"/>
    <hyperlink ref="D16249" r:id="rId_hyperlink_15205"/>
    <hyperlink ref="D16250" r:id="rId_hyperlink_15206"/>
    <hyperlink ref="D16251" r:id="rId_hyperlink_15207"/>
    <hyperlink ref="D16252" r:id="rId_hyperlink_15208"/>
    <hyperlink ref="D16253" r:id="rId_hyperlink_15209"/>
    <hyperlink ref="D16254" r:id="rId_hyperlink_15210"/>
    <hyperlink ref="D16255" r:id="rId_hyperlink_15211"/>
    <hyperlink ref="D16256" r:id="rId_hyperlink_15212"/>
    <hyperlink ref="D16257" r:id="rId_hyperlink_15213"/>
    <hyperlink ref="D16258" r:id="rId_hyperlink_15214"/>
    <hyperlink ref="D16259" r:id="rId_hyperlink_15215"/>
    <hyperlink ref="D16260" r:id="rId_hyperlink_15216"/>
    <hyperlink ref="D16261" r:id="rId_hyperlink_15217"/>
    <hyperlink ref="D16262" r:id="rId_hyperlink_15218"/>
    <hyperlink ref="D16263" r:id="rId_hyperlink_15219"/>
    <hyperlink ref="D16264" r:id="rId_hyperlink_15220"/>
    <hyperlink ref="D16265" r:id="rId_hyperlink_15221"/>
    <hyperlink ref="D16266" r:id="rId_hyperlink_15222"/>
    <hyperlink ref="D16267" r:id="rId_hyperlink_15223"/>
    <hyperlink ref="D16268" r:id="rId_hyperlink_15224"/>
    <hyperlink ref="D16269" r:id="rId_hyperlink_15225"/>
    <hyperlink ref="D16270" r:id="rId_hyperlink_15226"/>
    <hyperlink ref="D16271" r:id="rId_hyperlink_15227"/>
    <hyperlink ref="D16272" r:id="rId_hyperlink_15228"/>
    <hyperlink ref="D16273" r:id="rId_hyperlink_15229"/>
    <hyperlink ref="D16274" r:id="rId_hyperlink_15230"/>
    <hyperlink ref="D16275" r:id="rId_hyperlink_15231"/>
    <hyperlink ref="D16276" r:id="rId_hyperlink_15232"/>
    <hyperlink ref="D16278" r:id="rId_hyperlink_15233"/>
    <hyperlink ref="D16279" r:id="rId_hyperlink_15234"/>
    <hyperlink ref="D16280" r:id="rId_hyperlink_15235"/>
    <hyperlink ref="D16281" r:id="rId_hyperlink_15236"/>
    <hyperlink ref="D16282" r:id="rId_hyperlink_15237"/>
    <hyperlink ref="D16283" r:id="rId_hyperlink_15238"/>
    <hyperlink ref="D16284" r:id="rId_hyperlink_15239"/>
    <hyperlink ref="D16285" r:id="rId_hyperlink_15240"/>
    <hyperlink ref="D16286" r:id="rId_hyperlink_15241"/>
    <hyperlink ref="D16287" r:id="rId_hyperlink_15242"/>
    <hyperlink ref="D16288" r:id="rId_hyperlink_15243"/>
    <hyperlink ref="D16289" r:id="rId_hyperlink_15244"/>
    <hyperlink ref="D16290" r:id="rId_hyperlink_15245"/>
    <hyperlink ref="D16291" r:id="rId_hyperlink_15246"/>
    <hyperlink ref="D16292" r:id="rId_hyperlink_15247"/>
    <hyperlink ref="D16294" r:id="rId_hyperlink_15248"/>
    <hyperlink ref="D16295" r:id="rId_hyperlink_15249"/>
    <hyperlink ref="D16296" r:id="rId_hyperlink_15250"/>
    <hyperlink ref="D16297" r:id="rId_hyperlink_15251"/>
    <hyperlink ref="D16298" r:id="rId_hyperlink_15252"/>
    <hyperlink ref="D16299" r:id="rId_hyperlink_15253"/>
    <hyperlink ref="D16300" r:id="rId_hyperlink_15254"/>
    <hyperlink ref="D16301" r:id="rId_hyperlink_15255"/>
    <hyperlink ref="D16302" r:id="rId_hyperlink_15256"/>
    <hyperlink ref="D16303" r:id="rId_hyperlink_15257"/>
    <hyperlink ref="D16304" r:id="rId_hyperlink_15258"/>
    <hyperlink ref="D16305" r:id="rId_hyperlink_15259"/>
    <hyperlink ref="D16306" r:id="rId_hyperlink_15260"/>
    <hyperlink ref="D16307" r:id="rId_hyperlink_15261"/>
    <hyperlink ref="D16308" r:id="rId_hyperlink_15262"/>
    <hyperlink ref="D16309" r:id="rId_hyperlink_15263"/>
    <hyperlink ref="D16310" r:id="rId_hyperlink_15264"/>
    <hyperlink ref="D16311" r:id="rId_hyperlink_15265"/>
    <hyperlink ref="D16312" r:id="rId_hyperlink_15266"/>
    <hyperlink ref="D16313" r:id="rId_hyperlink_15267"/>
    <hyperlink ref="D16314" r:id="rId_hyperlink_15268"/>
    <hyperlink ref="D16315" r:id="rId_hyperlink_15269"/>
    <hyperlink ref="D16316" r:id="rId_hyperlink_15270"/>
    <hyperlink ref="D16317" r:id="rId_hyperlink_15271"/>
    <hyperlink ref="D16318" r:id="rId_hyperlink_15272"/>
    <hyperlink ref="D16319" r:id="rId_hyperlink_15273"/>
    <hyperlink ref="D16320" r:id="rId_hyperlink_15274"/>
    <hyperlink ref="D16321" r:id="rId_hyperlink_15275"/>
    <hyperlink ref="D16322" r:id="rId_hyperlink_15276"/>
    <hyperlink ref="D16323" r:id="rId_hyperlink_15277"/>
    <hyperlink ref="D16324" r:id="rId_hyperlink_15278"/>
    <hyperlink ref="D16325" r:id="rId_hyperlink_15279"/>
    <hyperlink ref="D16326" r:id="rId_hyperlink_15280"/>
    <hyperlink ref="D16327" r:id="rId_hyperlink_15281"/>
    <hyperlink ref="D16328" r:id="rId_hyperlink_15282"/>
    <hyperlink ref="D16329" r:id="rId_hyperlink_15283"/>
    <hyperlink ref="D16330" r:id="rId_hyperlink_15284"/>
    <hyperlink ref="D16331" r:id="rId_hyperlink_15285"/>
    <hyperlink ref="D16332" r:id="rId_hyperlink_15286"/>
    <hyperlink ref="D16333" r:id="rId_hyperlink_15287"/>
    <hyperlink ref="D16334" r:id="rId_hyperlink_15288"/>
    <hyperlink ref="D16337" r:id="rId_hyperlink_15289"/>
    <hyperlink ref="D16338" r:id="rId_hyperlink_15290"/>
    <hyperlink ref="D16339" r:id="rId_hyperlink_15291"/>
    <hyperlink ref="D16340" r:id="rId_hyperlink_15292"/>
    <hyperlink ref="D16341" r:id="rId_hyperlink_15293"/>
    <hyperlink ref="D16342" r:id="rId_hyperlink_15294"/>
    <hyperlink ref="D16343" r:id="rId_hyperlink_15295"/>
    <hyperlink ref="D16344" r:id="rId_hyperlink_15296"/>
    <hyperlink ref="D16345" r:id="rId_hyperlink_15297"/>
    <hyperlink ref="D16346" r:id="rId_hyperlink_15298"/>
    <hyperlink ref="D16347" r:id="rId_hyperlink_15299"/>
    <hyperlink ref="D16348" r:id="rId_hyperlink_15300"/>
    <hyperlink ref="D16349" r:id="rId_hyperlink_15301"/>
    <hyperlink ref="D16350" r:id="rId_hyperlink_15302"/>
    <hyperlink ref="D16351" r:id="rId_hyperlink_15303"/>
    <hyperlink ref="D16352" r:id="rId_hyperlink_15304"/>
    <hyperlink ref="D16353" r:id="rId_hyperlink_15305"/>
    <hyperlink ref="D16354" r:id="rId_hyperlink_15306"/>
    <hyperlink ref="D16355" r:id="rId_hyperlink_15307"/>
    <hyperlink ref="D16356" r:id="rId_hyperlink_15308"/>
    <hyperlink ref="D16357" r:id="rId_hyperlink_15309"/>
    <hyperlink ref="D16358" r:id="rId_hyperlink_15310"/>
    <hyperlink ref="D16359" r:id="rId_hyperlink_15311"/>
    <hyperlink ref="D16360" r:id="rId_hyperlink_15312"/>
    <hyperlink ref="D16361" r:id="rId_hyperlink_15313"/>
    <hyperlink ref="D16362" r:id="rId_hyperlink_15314"/>
    <hyperlink ref="D16363" r:id="rId_hyperlink_15315"/>
    <hyperlink ref="D16364" r:id="rId_hyperlink_15316"/>
    <hyperlink ref="D16365" r:id="rId_hyperlink_15317"/>
    <hyperlink ref="D16366" r:id="rId_hyperlink_15318"/>
    <hyperlink ref="D16367" r:id="rId_hyperlink_15319"/>
    <hyperlink ref="D16368" r:id="rId_hyperlink_15320"/>
    <hyperlink ref="D16369" r:id="rId_hyperlink_15321"/>
    <hyperlink ref="D16370" r:id="rId_hyperlink_15322"/>
    <hyperlink ref="D16371" r:id="rId_hyperlink_15323"/>
    <hyperlink ref="D16372" r:id="rId_hyperlink_15324"/>
    <hyperlink ref="D16373" r:id="rId_hyperlink_15325"/>
    <hyperlink ref="D16374" r:id="rId_hyperlink_15326"/>
    <hyperlink ref="D16375" r:id="rId_hyperlink_15327"/>
    <hyperlink ref="D16376" r:id="rId_hyperlink_15328"/>
    <hyperlink ref="D16377" r:id="rId_hyperlink_15329"/>
    <hyperlink ref="D16378" r:id="rId_hyperlink_15330"/>
    <hyperlink ref="D16379" r:id="rId_hyperlink_15331"/>
    <hyperlink ref="D16380" r:id="rId_hyperlink_15332"/>
    <hyperlink ref="D16381" r:id="rId_hyperlink_15333"/>
    <hyperlink ref="D16382" r:id="rId_hyperlink_15334"/>
    <hyperlink ref="D16383" r:id="rId_hyperlink_15335"/>
    <hyperlink ref="D16384" r:id="rId_hyperlink_15336"/>
    <hyperlink ref="D16385" r:id="rId_hyperlink_15337"/>
    <hyperlink ref="D16386" r:id="rId_hyperlink_15338"/>
    <hyperlink ref="D16387" r:id="rId_hyperlink_15339"/>
    <hyperlink ref="D16388" r:id="rId_hyperlink_15340"/>
    <hyperlink ref="D16389" r:id="rId_hyperlink_15341"/>
    <hyperlink ref="D16390" r:id="rId_hyperlink_15342"/>
    <hyperlink ref="D16391" r:id="rId_hyperlink_15343"/>
    <hyperlink ref="D16392" r:id="rId_hyperlink_15344"/>
    <hyperlink ref="D16393" r:id="rId_hyperlink_15345"/>
    <hyperlink ref="D16394" r:id="rId_hyperlink_15346"/>
    <hyperlink ref="D16395" r:id="rId_hyperlink_15347"/>
    <hyperlink ref="D16396" r:id="rId_hyperlink_15348"/>
    <hyperlink ref="D16397" r:id="rId_hyperlink_15349"/>
    <hyperlink ref="D16398" r:id="rId_hyperlink_15350"/>
    <hyperlink ref="D16399" r:id="rId_hyperlink_15351"/>
    <hyperlink ref="D16400" r:id="rId_hyperlink_15352"/>
    <hyperlink ref="D16401" r:id="rId_hyperlink_15353"/>
    <hyperlink ref="D16402" r:id="rId_hyperlink_15354"/>
    <hyperlink ref="D16403" r:id="rId_hyperlink_15355"/>
    <hyperlink ref="D16404" r:id="rId_hyperlink_15356"/>
    <hyperlink ref="D16405" r:id="rId_hyperlink_15357"/>
    <hyperlink ref="D16406" r:id="rId_hyperlink_15358"/>
    <hyperlink ref="D16407" r:id="rId_hyperlink_15359"/>
    <hyperlink ref="D16408" r:id="rId_hyperlink_15360"/>
    <hyperlink ref="D16409" r:id="rId_hyperlink_15361"/>
    <hyperlink ref="D16410" r:id="rId_hyperlink_15362"/>
    <hyperlink ref="D16411" r:id="rId_hyperlink_15363"/>
    <hyperlink ref="D16412" r:id="rId_hyperlink_15364"/>
    <hyperlink ref="D16413" r:id="rId_hyperlink_15365"/>
    <hyperlink ref="D16414" r:id="rId_hyperlink_15366"/>
    <hyperlink ref="D16415" r:id="rId_hyperlink_15367"/>
    <hyperlink ref="D16416" r:id="rId_hyperlink_15368"/>
    <hyperlink ref="D16417" r:id="rId_hyperlink_15369"/>
    <hyperlink ref="D16418" r:id="rId_hyperlink_15370"/>
    <hyperlink ref="D16419" r:id="rId_hyperlink_15371"/>
    <hyperlink ref="D16420" r:id="rId_hyperlink_15372"/>
    <hyperlink ref="D16421" r:id="rId_hyperlink_15373"/>
    <hyperlink ref="D16422" r:id="rId_hyperlink_15374"/>
    <hyperlink ref="D16423" r:id="rId_hyperlink_15375"/>
    <hyperlink ref="D16424" r:id="rId_hyperlink_15376"/>
    <hyperlink ref="D16425" r:id="rId_hyperlink_15377"/>
    <hyperlink ref="D16426" r:id="rId_hyperlink_15378"/>
    <hyperlink ref="D16427" r:id="rId_hyperlink_15379"/>
    <hyperlink ref="D16428" r:id="rId_hyperlink_15380"/>
    <hyperlink ref="D16429" r:id="rId_hyperlink_15381"/>
    <hyperlink ref="D16430" r:id="rId_hyperlink_15382"/>
    <hyperlink ref="D16431" r:id="rId_hyperlink_15383"/>
    <hyperlink ref="D16432" r:id="rId_hyperlink_15384"/>
    <hyperlink ref="D16433" r:id="rId_hyperlink_15385"/>
    <hyperlink ref="D16434" r:id="rId_hyperlink_15386"/>
    <hyperlink ref="D16435" r:id="rId_hyperlink_15387"/>
    <hyperlink ref="D16436" r:id="rId_hyperlink_15388"/>
    <hyperlink ref="D16437" r:id="rId_hyperlink_15389"/>
    <hyperlink ref="D16438" r:id="rId_hyperlink_15390"/>
    <hyperlink ref="D16439" r:id="rId_hyperlink_15391"/>
    <hyperlink ref="D16440" r:id="rId_hyperlink_15392"/>
    <hyperlink ref="D16441" r:id="rId_hyperlink_15393"/>
    <hyperlink ref="D16442" r:id="rId_hyperlink_15394"/>
    <hyperlink ref="D16443" r:id="rId_hyperlink_15395"/>
    <hyperlink ref="D16444" r:id="rId_hyperlink_15396"/>
    <hyperlink ref="D16445" r:id="rId_hyperlink_15397"/>
    <hyperlink ref="D16446" r:id="rId_hyperlink_15398"/>
    <hyperlink ref="D16447" r:id="rId_hyperlink_15399"/>
    <hyperlink ref="D16448" r:id="rId_hyperlink_15400"/>
    <hyperlink ref="D16449" r:id="rId_hyperlink_15401"/>
    <hyperlink ref="D16450" r:id="rId_hyperlink_15402"/>
    <hyperlink ref="D16451" r:id="rId_hyperlink_15403"/>
    <hyperlink ref="D16452" r:id="rId_hyperlink_15404"/>
    <hyperlink ref="D16453" r:id="rId_hyperlink_15405"/>
    <hyperlink ref="D16454" r:id="rId_hyperlink_15406"/>
    <hyperlink ref="D16455" r:id="rId_hyperlink_15407"/>
    <hyperlink ref="D16456" r:id="rId_hyperlink_15408"/>
    <hyperlink ref="D16457" r:id="rId_hyperlink_15409"/>
    <hyperlink ref="D16458" r:id="rId_hyperlink_15410"/>
    <hyperlink ref="D16459" r:id="rId_hyperlink_15411"/>
    <hyperlink ref="D16460" r:id="rId_hyperlink_15412"/>
    <hyperlink ref="D16461" r:id="rId_hyperlink_15413"/>
    <hyperlink ref="D16462" r:id="rId_hyperlink_15414"/>
    <hyperlink ref="D16463" r:id="rId_hyperlink_15415"/>
    <hyperlink ref="D16464" r:id="rId_hyperlink_15416"/>
    <hyperlink ref="D16465" r:id="rId_hyperlink_15417"/>
    <hyperlink ref="D16466" r:id="rId_hyperlink_15418"/>
    <hyperlink ref="D16467" r:id="rId_hyperlink_15419"/>
    <hyperlink ref="D16468" r:id="rId_hyperlink_15420"/>
    <hyperlink ref="D16469" r:id="rId_hyperlink_15421"/>
    <hyperlink ref="D16470" r:id="rId_hyperlink_15422"/>
    <hyperlink ref="D16471" r:id="rId_hyperlink_15423"/>
    <hyperlink ref="D16472" r:id="rId_hyperlink_15424"/>
    <hyperlink ref="D16473" r:id="rId_hyperlink_15425"/>
    <hyperlink ref="D16474" r:id="rId_hyperlink_15426"/>
    <hyperlink ref="D16475" r:id="rId_hyperlink_15427"/>
    <hyperlink ref="D16476" r:id="rId_hyperlink_15428"/>
    <hyperlink ref="D16477" r:id="rId_hyperlink_15429"/>
    <hyperlink ref="D16478" r:id="rId_hyperlink_15430"/>
    <hyperlink ref="D16479" r:id="rId_hyperlink_15431"/>
    <hyperlink ref="D16480" r:id="rId_hyperlink_15432"/>
    <hyperlink ref="D16481" r:id="rId_hyperlink_15433"/>
    <hyperlink ref="D16482" r:id="rId_hyperlink_15434"/>
    <hyperlink ref="D16483" r:id="rId_hyperlink_15435"/>
    <hyperlink ref="D16484" r:id="rId_hyperlink_15436"/>
    <hyperlink ref="D16485" r:id="rId_hyperlink_15437"/>
    <hyperlink ref="D16486" r:id="rId_hyperlink_15438"/>
    <hyperlink ref="D16487" r:id="rId_hyperlink_15439"/>
    <hyperlink ref="D16488" r:id="rId_hyperlink_15440"/>
    <hyperlink ref="D16489" r:id="rId_hyperlink_15441"/>
    <hyperlink ref="D16490" r:id="rId_hyperlink_15442"/>
    <hyperlink ref="D16491" r:id="rId_hyperlink_15443"/>
    <hyperlink ref="D16492" r:id="rId_hyperlink_15444"/>
    <hyperlink ref="D16493" r:id="rId_hyperlink_15445"/>
    <hyperlink ref="D16494" r:id="rId_hyperlink_15446"/>
    <hyperlink ref="D16495" r:id="rId_hyperlink_15447"/>
    <hyperlink ref="D16496" r:id="rId_hyperlink_15448"/>
    <hyperlink ref="D16497" r:id="rId_hyperlink_15449"/>
    <hyperlink ref="D16498" r:id="rId_hyperlink_15450"/>
    <hyperlink ref="D16499" r:id="rId_hyperlink_15451"/>
    <hyperlink ref="D16500" r:id="rId_hyperlink_15452"/>
    <hyperlink ref="D16501" r:id="rId_hyperlink_15453"/>
    <hyperlink ref="D16502" r:id="rId_hyperlink_15454"/>
    <hyperlink ref="D16504" r:id="rId_hyperlink_15455"/>
    <hyperlink ref="D16505" r:id="rId_hyperlink_15456"/>
    <hyperlink ref="D16506" r:id="rId_hyperlink_15457"/>
    <hyperlink ref="D16507" r:id="rId_hyperlink_15458"/>
    <hyperlink ref="D16508" r:id="rId_hyperlink_15459"/>
    <hyperlink ref="D16509" r:id="rId_hyperlink_15460"/>
    <hyperlink ref="D16510" r:id="rId_hyperlink_15461"/>
    <hyperlink ref="D16511" r:id="rId_hyperlink_15462"/>
    <hyperlink ref="D16512" r:id="rId_hyperlink_15463"/>
    <hyperlink ref="D16513" r:id="rId_hyperlink_15464"/>
    <hyperlink ref="D16514" r:id="rId_hyperlink_15465"/>
    <hyperlink ref="D16515" r:id="rId_hyperlink_15466"/>
    <hyperlink ref="D16516" r:id="rId_hyperlink_15467"/>
    <hyperlink ref="D16517" r:id="rId_hyperlink_15468"/>
    <hyperlink ref="D16518" r:id="rId_hyperlink_15469"/>
    <hyperlink ref="D16519" r:id="rId_hyperlink_15470"/>
    <hyperlink ref="D16520" r:id="rId_hyperlink_15471"/>
    <hyperlink ref="D16521" r:id="rId_hyperlink_15472"/>
    <hyperlink ref="D16522" r:id="rId_hyperlink_15473"/>
    <hyperlink ref="D16523" r:id="rId_hyperlink_15474"/>
    <hyperlink ref="D16524" r:id="rId_hyperlink_15475"/>
    <hyperlink ref="D16525" r:id="rId_hyperlink_15476"/>
    <hyperlink ref="D16526" r:id="rId_hyperlink_15477"/>
    <hyperlink ref="D16527" r:id="rId_hyperlink_15478"/>
    <hyperlink ref="D16528" r:id="rId_hyperlink_15479"/>
    <hyperlink ref="D16529" r:id="rId_hyperlink_15480"/>
    <hyperlink ref="D16530" r:id="rId_hyperlink_15481"/>
    <hyperlink ref="D16531" r:id="rId_hyperlink_15482"/>
    <hyperlink ref="D16532" r:id="rId_hyperlink_15483"/>
    <hyperlink ref="D16533" r:id="rId_hyperlink_15484"/>
    <hyperlink ref="D16534" r:id="rId_hyperlink_15485"/>
    <hyperlink ref="D16535" r:id="rId_hyperlink_15486"/>
    <hyperlink ref="D16536" r:id="rId_hyperlink_15487"/>
    <hyperlink ref="D16537" r:id="rId_hyperlink_15488"/>
    <hyperlink ref="D16538" r:id="rId_hyperlink_15489"/>
    <hyperlink ref="D16539" r:id="rId_hyperlink_15490"/>
    <hyperlink ref="D16540" r:id="rId_hyperlink_15491"/>
    <hyperlink ref="D16541" r:id="rId_hyperlink_15492"/>
    <hyperlink ref="D16542" r:id="rId_hyperlink_15493"/>
    <hyperlink ref="D16543" r:id="rId_hyperlink_15494"/>
    <hyperlink ref="D16544" r:id="rId_hyperlink_15495"/>
    <hyperlink ref="D16545" r:id="rId_hyperlink_15496"/>
    <hyperlink ref="D16546" r:id="rId_hyperlink_15497"/>
    <hyperlink ref="D16547" r:id="rId_hyperlink_15498"/>
    <hyperlink ref="D16548" r:id="rId_hyperlink_15499"/>
    <hyperlink ref="D16549" r:id="rId_hyperlink_15500"/>
    <hyperlink ref="D16550" r:id="rId_hyperlink_15501"/>
    <hyperlink ref="D16551" r:id="rId_hyperlink_15502"/>
    <hyperlink ref="D16552" r:id="rId_hyperlink_15503"/>
    <hyperlink ref="D16553" r:id="rId_hyperlink_15504"/>
    <hyperlink ref="D16554" r:id="rId_hyperlink_15505"/>
    <hyperlink ref="D16555" r:id="rId_hyperlink_15506"/>
    <hyperlink ref="D16556" r:id="rId_hyperlink_15507"/>
    <hyperlink ref="D16557" r:id="rId_hyperlink_15508"/>
    <hyperlink ref="D16558" r:id="rId_hyperlink_15509"/>
    <hyperlink ref="D16559" r:id="rId_hyperlink_15510"/>
    <hyperlink ref="D16560" r:id="rId_hyperlink_15511"/>
    <hyperlink ref="D16561" r:id="rId_hyperlink_15512"/>
    <hyperlink ref="D16562" r:id="rId_hyperlink_15513"/>
    <hyperlink ref="D16563" r:id="rId_hyperlink_15514"/>
    <hyperlink ref="D16564" r:id="rId_hyperlink_15515"/>
    <hyperlink ref="D16565" r:id="rId_hyperlink_15516"/>
    <hyperlink ref="D16566" r:id="rId_hyperlink_15517"/>
    <hyperlink ref="D16567" r:id="rId_hyperlink_15518"/>
    <hyperlink ref="D16568" r:id="rId_hyperlink_15519"/>
    <hyperlink ref="D16569" r:id="rId_hyperlink_15520"/>
    <hyperlink ref="D16570" r:id="rId_hyperlink_15521"/>
    <hyperlink ref="D16571" r:id="rId_hyperlink_15522"/>
    <hyperlink ref="D16572" r:id="rId_hyperlink_15523"/>
    <hyperlink ref="D16573" r:id="rId_hyperlink_15524"/>
    <hyperlink ref="D16574" r:id="rId_hyperlink_15525"/>
    <hyperlink ref="D16575" r:id="rId_hyperlink_15526"/>
    <hyperlink ref="D16576" r:id="rId_hyperlink_15527"/>
    <hyperlink ref="D16577" r:id="rId_hyperlink_15528"/>
    <hyperlink ref="D16578" r:id="rId_hyperlink_15529"/>
    <hyperlink ref="D16579" r:id="rId_hyperlink_15530"/>
    <hyperlink ref="D16580" r:id="rId_hyperlink_15531"/>
    <hyperlink ref="D16581" r:id="rId_hyperlink_15532"/>
    <hyperlink ref="D16582" r:id="rId_hyperlink_15533"/>
    <hyperlink ref="D16583" r:id="rId_hyperlink_15534"/>
    <hyperlink ref="D16584" r:id="rId_hyperlink_15535"/>
    <hyperlink ref="D16585" r:id="rId_hyperlink_15536"/>
    <hyperlink ref="D16586" r:id="rId_hyperlink_15537"/>
    <hyperlink ref="D16587" r:id="rId_hyperlink_15538"/>
    <hyperlink ref="D16588" r:id="rId_hyperlink_15539"/>
    <hyperlink ref="D16589" r:id="rId_hyperlink_15540"/>
    <hyperlink ref="D16590" r:id="rId_hyperlink_15541"/>
    <hyperlink ref="D16591" r:id="rId_hyperlink_15542"/>
    <hyperlink ref="D16592" r:id="rId_hyperlink_15543"/>
    <hyperlink ref="D16593" r:id="rId_hyperlink_15544"/>
    <hyperlink ref="D16594" r:id="rId_hyperlink_15545"/>
    <hyperlink ref="D16595" r:id="rId_hyperlink_15546"/>
    <hyperlink ref="D16596" r:id="rId_hyperlink_15547"/>
    <hyperlink ref="D16597" r:id="rId_hyperlink_15548"/>
    <hyperlink ref="D16598" r:id="rId_hyperlink_15549"/>
    <hyperlink ref="D16599" r:id="rId_hyperlink_15550"/>
    <hyperlink ref="D16600" r:id="rId_hyperlink_15551"/>
    <hyperlink ref="D16601" r:id="rId_hyperlink_15552"/>
    <hyperlink ref="D16602" r:id="rId_hyperlink_15553"/>
    <hyperlink ref="D16603" r:id="rId_hyperlink_15554"/>
    <hyperlink ref="D16604" r:id="rId_hyperlink_15555"/>
    <hyperlink ref="D16605" r:id="rId_hyperlink_15556"/>
    <hyperlink ref="D16606" r:id="rId_hyperlink_15557"/>
    <hyperlink ref="D16607" r:id="rId_hyperlink_15558"/>
    <hyperlink ref="D16608" r:id="rId_hyperlink_15559"/>
    <hyperlink ref="D16609" r:id="rId_hyperlink_15560"/>
    <hyperlink ref="D16610" r:id="rId_hyperlink_15561"/>
    <hyperlink ref="D16611" r:id="rId_hyperlink_15562"/>
    <hyperlink ref="D16612" r:id="rId_hyperlink_15563"/>
    <hyperlink ref="D16613" r:id="rId_hyperlink_15564"/>
    <hyperlink ref="D16614" r:id="rId_hyperlink_15565"/>
    <hyperlink ref="D16615" r:id="rId_hyperlink_15566"/>
    <hyperlink ref="D16616" r:id="rId_hyperlink_15567"/>
    <hyperlink ref="D16617" r:id="rId_hyperlink_15568"/>
    <hyperlink ref="D16618" r:id="rId_hyperlink_15569"/>
    <hyperlink ref="D16619" r:id="rId_hyperlink_15570"/>
    <hyperlink ref="D16620" r:id="rId_hyperlink_15571"/>
    <hyperlink ref="D16621" r:id="rId_hyperlink_15572"/>
    <hyperlink ref="D16622" r:id="rId_hyperlink_15573"/>
    <hyperlink ref="D16623" r:id="rId_hyperlink_15574"/>
    <hyperlink ref="D16624" r:id="rId_hyperlink_15575"/>
    <hyperlink ref="D16625" r:id="rId_hyperlink_15576"/>
    <hyperlink ref="D16626" r:id="rId_hyperlink_15577"/>
    <hyperlink ref="D16627" r:id="rId_hyperlink_15578"/>
    <hyperlink ref="D16628" r:id="rId_hyperlink_15579"/>
    <hyperlink ref="D16629" r:id="rId_hyperlink_15580"/>
    <hyperlink ref="D16630" r:id="rId_hyperlink_15581"/>
    <hyperlink ref="D16631" r:id="rId_hyperlink_15582"/>
    <hyperlink ref="D16632" r:id="rId_hyperlink_15583"/>
    <hyperlink ref="D16633" r:id="rId_hyperlink_15584"/>
    <hyperlink ref="D16634" r:id="rId_hyperlink_15585"/>
    <hyperlink ref="D16635" r:id="rId_hyperlink_15586"/>
    <hyperlink ref="D16636" r:id="rId_hyperlink_15587"/>
    <hyperlink ref="D16637" r:id="rId_hyperlink_15588"/>
    <hyperlink ref="D16638" r:id="rId_hyperlink_15589"/>
    <hyperlink ref="D16639" r:id="rId_hyperlink_15590"/>
    <hyperlink ref="D16640" r:id="rId_hyperlink_15591"/>
    <hyperlink ref="D16641" r:id="rId_hyperlink_15592"/>
    <hyperlink ref="D16642" r:id="rId_hyperlink_15593"/>
    <hyperlink ref="D16643" r:id="rId_hyperlink_15594"/>
    <hyperlink ref="D16644" r:id="rId_hyperlink_15595"/>
    <hyperlink ref="D16645" r:id="rId_hyperlink_15596"/>
    <hyperlink ref="D16646" r:id="rId_hyperlink_15597"/>
    <hyperlink ref="D16647" r:id="rId_hyperlink_15598"/>
    <hyperlink ref="D16648" r:id="rId_hyperlink_15599"/>
    <hyperlink ref="D16649" r:id="rId_hyperlink_15600"/>
    <hyperlink ref="D16650" r:id="rId_hyperlink_15601"/>
    <hyperlink ref="D16651" r:id="rId_hyperlink_15602"/>
    <hyperlink ref="D16652" r:id="rId_hyperlink_15603"/>
    <hyperlink ref="D16653" r:id="rId_hyperlink_15604"/>
    <hyperlink ref="D16654" r:id="rId_hyperlink_15605"/>
    <hyperlink ref="D16655" r:id="rId_hyperlink_15606"/>
    <hyperlink ref="D16656" r:id="rId_hyperlink_15607"/>
    <hyperlink ref="D16657" r:id="rId_hyperlink_15608"/>
    <hyperlink ref="D16658" r:id="rId_hyperlink_15609"/>
    <hyperlink ref="D16659" r:id="rId_hyperlink_15610"/>
    <hyperlink ref="D16660" r:id="rId_hyperlink_15611"/>
    <hyperlink ref="D16661" r:id="rId_hyperlink_15612"/>
    <hyperlink ref="D16662" r:id="rId_hyperlink_15613"/>
    <hyperlink ref="D16663" r:id="rId_hyperlink_15614"/>
    <hyperlink ref="D16664" r:id="rId_hyperlink_15615"/>
    <hyperlink ref="D16665" r:id="rId_hyperlink_15616"/>
    <hyperlink ref="D16666" r:id="rId_hyperlink_15617"/>
    <hyperlink ref="D16667" r:id="rId_hyperlink_15618"/>
    <hyperlink ref="D16668" r:id="rId_hyperlink_15619"/>
    <hyperlink ref="D16669" r:id="rId_hyperlink_15620"/>
    <hyperlink ref="D16670" r:id="rId_hyperlink_15621"/>
    <hyperlink ref="D16671" r:id="rId_hyperlink_15622"/>
    <hyperlink ref="D16672" r:id="rId_hyperlink_15623"/>
    <hyperlink ref="D16673" r:id="rId_hyperlink_15624"/>
    <hyperlink ref="D16674" r:id="rId_hyperlink_15625"/>
    <hyperlink ref="D16675" r:id="rId_hyperlink_15626"/>
    <hyperlink ref="D16676" r:id="rId_hyperlink_15627"/>
    <hyperlink ref="D16677" r:id="rId_hyperlink_15628"/>
    <hyperlink ref="D16679" r:id="rId_hyperlink_15629"/>
    <hyperlink ref="D16680" r:id="rId_hyperlink_15630"/>
    <hyperlink ref="D16681" r:id="rId_hyperlink_15631"/>
    <hyperlink ref="D16682" r:id="rId_hyperlink_15632"/>
    <hyperlink ref="D16683" r:id="rId_hyperlink_15633"/>
    <hyperlink ref="D16684" r:id="rId_hyperlink_15634"/>
    <hyperlink ref="D16685" r:id="rId_hyperlink_15635"/>
    <hyperlink ref="D16686" r:id="rId_hyperlink_15636"/>
    <hyperlink ref="D16687" r:id="rId_hyperlink_15637"/>
    <hyperlink ref="D16688" r:id="rId_hyperlink_15638"/>
    <hyperlink ref="D16689" r:id="rId_hyperlink_15639"/>
    <hyperlink ref="D16690" r:id="rId_hyperlink_15640"/>
    <hyperlink ref="D16691" r:id="rId_hyperlink_15641"/>
    <hyperlink ref="D16692" r:id="rId_hyperlink_15642"/>
    <hyperlink ref="D16693" r:id="rId_hyperlink_15643"/>
    <hyperlink ref="D16694" r:id="rId_hyperlink_15644"/>
    <hyperlink ref="D16695" r:id="rId_hyperlink_15645"/>
    <hyperlink ref="D16696" r:id="rId_hyperlink_15646"/>
    <hyperlink ref="D16697" r:id="rId_hyperlink_15647"/>
    <hyperlink ref="D16698" r:id="rId_hyperlink_15648"/>
    <hyperlink ref="D16699" r:id="rId_hyperlink_15649"/>
    <hyperlink ref="D16700" r:id="rId_hyperlink_15650"/>
    <hyperlink ref="D16702" r:id="rId_hyperlink_15651"/>
    <hyperlink ref="D16703" r:id="rId_hyperlink_15652"/>
    <hyperlink ref="D16704" r:id="rId_hyperlink_15653"/>
    <hyperlink ref="D16705" r:id="rId_hyperlink_15654"/>
    <hyperlink ref="D16706" r:id="rId_hyperlink_15655"/>
    <hyperlink ref="D16707" r:id="rId_hyperlink_15656"/>
    <hyperlink ref="D16708" r:id="rId_hyperlink_15657"/>
    <hyperlink ref="D16709" r:id="rId_hyperlink_15658"/>
    <hyperlink ref="D16710" r:id="rId_hyperlink_15659"/>
    <hyperlink ref="D16711" r:id="rId_hyperlink_15660"/>
    <hyperlink ref="D16712" r:id="rId_hyperlink_15661"/>
    <hyperlink ref="D16713" r:id="rId_hyperlink_15662"/>
    <hyperlink ref="D16714" r:id="rId_hyperlink_15663"/>
    <hyperlink ref="D16715" r:id="rId_hyperlink_15664"/>
    <hyperlink ref="D16716" r:id="rId_hyperlink_15665"/>
    <hyperlink ref="D16717" r:id="rId_hyperlink_15666"/>
    <hyperlink ref="D16718" r:id="rId_hyperlink_15667"/>
    <hyperlink ref="D16719" r:id="rId_hyperlink_15668"/>
    <hyperlink ref="D16720" r:id="rId_hyperlink_15669"/>
    <hyperlink ref="D16721" r:id="rId_hyperlink_15670"/>
    <hyperlink ref="D16722" r:id="rId_hyperlink_15671"/>
    <hyperlink ref="D16723" r:id="rId_hyperlink_15672"/>
    <hyperlink ref="D16724" r:id="rId_hyperlink_15673"/>
    <hyperlink ref="D16725" r:id="rId_hyperlink_15674"/>
    <hyperlink ref="D16726" r:id="rId_hyperlink_15675"/>
    <hyperlink ref="D16727" r:id="rId_hyperlink_15676"/>
    <hyperlink ref="D16728" r:id="rId_hyperlink_15677"/>
    <hyperlink ref="D16729" r:id="rId_hyperlink_15678"/>
    <hyperlink ref="D16730" r:id="rId_hyperlink_15679"/>
    <hyperlink ref="D16731" r:id="rId_hyperlink_15680"/>
    <hyperlink ref="D16732" r:id="rId_hyperlink_15681"/>
    <hyperlink ref="D16733" r:id="rId_hyperlink_15682"/>
    <hyperlink ref="D16734" r:id="rId_hyperlink_15683"/>
    <hyperlink ref="D16735" r:id="rId_hyperlink_15684"/>
    <hyperlink ref="D16736" r:id="rId_hyperlink_15685"/>
    <hyperlink ref="D16737" r:id="rId_hyperlink_15686"/>
    <hyperlink ref="D16738" r:id="rId_hyperlink_15687"/>
    <hyperlink ref="D16739" r:id="rId_hyperlink_15688"/>
    <hyperlink ref="D16740" r:id="rId_hyperlink_15689"/>
    <hyperlink ref="D16741" r:id="rId_hyperlink_15690"/>
    <hyperlink ref="D16742" r:id="rId_hyperlink_15691"/>
    <hyperlink ref="D16743" r:id="rId_hyperlink_15692"/>
    <hyperlink ref="D16744" r:id="rId_hyperlink_15693"/>
    <hyperlink ref="D16745" r:id="rId_hyperlink_15694"/>
    <hyperlink ref="D16746" r:id="rId_hyperlink_15695"/>
    <hyperlink ref="D16747" r:id="rId_hyperlink_15696"/>
    <hyperlink ref="D16748" r:id="rId_hyperlink_15697"/>
    <hyperlink ref="D16749" r:id="rId_hyperlink_15698"/>
    <hyperlink ref="D16750" r:id="rId_hyperlink_15699"/>
    <hyperlink ref="D16751" r:id="rId_hyperlink_15700"/>
    <hyperlink ref="D16752" r:id="rId_hyperlink_15701"/>
    <hyperlink ref="D16753" r:id="rId_hyperlink_15702"/>
    <hyperlink ref="D16754" r:id="rId_hyperlink_15703"/>
    <hyperlink ref="D16755" r:id="rId_hyperlink_15704"/>
    <hyperlink ref="D16756" r:id="rId_hyperlink_15705"/>
    <hyperlink ref="D16757" r:id="rId_hyperlink_15706"/>
    <hyperlink ref="D16758" r:id="rId_hyperlink_15707"/>
    <hyperlink ref="D16759" r:id="rId_hyperlink_15708"/>
    <hyperlink ref="D16760" r:id="rId_hyperlink_15709"/>
    <hyperlink ref="D16761" r:id="rId_hyperlink_15710"/>
    <hyperlink ref="D16762" r:id="rId_hyperlink_15711"/>
    <hyperlink ref="D16763" r:id="rId_hyperlink_15712"/>
    <hyperlink ref="D16764" r:id="rId_hyperlink_15713"/>
    <hyperlink ref="D16765" r:id="rId_hyperlink_15714"/>
    <hyperlink ref="D16766" r:id="rId_hyperlink_15715"/>
    <hyperlink ref="D16767" r:id="rId_hyperlink_15716"/>
    <hyperlink ref="D16768" r:id="rId_hyperlink_15717"/>
    <hyperlink ref="D16769" r:id="rId_hyperlink_15718"/>
    <hyperlink ref="D16770" r:id="rId_hyperlink_15719"/>
    <hyperlink ref="D16771" r:id="rId_hyperlink_15720"/>
    <hyperlink ref="D16772" r:id="rId_hyperlink_15721"/>
    <hyperlink ref="D16773" r:id="rId_hyperlink_15722"/>
    <hyperlink ref="D16774" r:id="rId_hyperlink_15723"/>
    <hyperlink ref="D16775" r:id="rId_hyperlink_15724"/>
    <hyperlink ref="D16776" r:id="rId_hyperlink_15725"/>
    <hyperlink ref="D16777" r:id="rId_hyperlink_15726"/>
    <hyperlink ref="D16778" r:id="rId_hyperlink_15727"/>
    <hyperlink ref="D16779" r:id="rId_hyperlink_15728"/>
    <hyperlink ref="D16780" r:id="rId_hyperlink_15729"/>
    <hyperlink ref="D16781" r:id="rId_hyperlink_15730"/>
    <hyperlink ref="D16782" r:id="rId_hyperlink_15731"/>
    <hyperlink ref="D16783" r:id="rId_hyperlink_15732"/>
    <hyperlink ref="D16784" r:id="rId_hyperlink_15733"/>
    <hyperlink ref="D16786" r:id="rId_hyperlink_15734"/>
    <hyperlink ref="D16787" r:id="rId_hyperlink_15735"/>
    <hyperlink ref="D16788" r:id="rId_hyperlink_15736"/>
    <hyperlink ref="D16789" r:id="rId_hyperlink_15737"/>
    <hyperlink ref="D16790" r:id="rId_hyperlink_15738"/>
    <hyperlink ref="D16791" r:id="rId_hyperlink_15739"/>
    <hyperlink ref="D16792" r:id="rId_hyperlink_15740"/>
    <hyperlink ref="D16793" r:id="rId_hyperlink_15741"/>
    <hyperlink ref="D16794" r:id="rId_hyperlink_15742"/>
    <hyperlink ref="D16795" r:id="rId_hyperlink_15743"/>
    <hyperlink ref="D16796" r:id="rId_hyperlink_15744"/>
    <hyperlink ref="D16797" r:id="rId_hyperlink_15745"/>
    <hyperlink ref="D16798" r:id="rId_hyperlink_15746"/>
    <hyperlink ref="D16799" r:id="rId_hyperlink_15747"/>
    <hyperlink ref="D16800" r:id="rId_hyperlink_15748"/>
    <hyperlink ref="D16801" r:id="rId_hyperlink_15749"/>
    <hyperlink ref="D16802" r:id="rId_hyperlink_15750"/>
    <hyperlink ref="D16803" r:id="rId_hyperlink_15751"/>
    <hyperlink ref="D16804" r:id="rId_hyperlink_15752"/>
    <hyperlink ref="D16805" r:id="rId_hyperlink_15753"/>
    <hyperlink ref="D16806" r:id="rId_hyperlink_15754"/>
    <hyperlink ref="D16807" r:id="rId_hyperlink_15755"/>
    <hyperlink ref="D16808" r:id="rId_hyperlink_15756"/>
    <hyperlink ref="D16809" r:id="rId_hyperlink_15757"/>
    <hyperlink ref="D16810" r:id="rId_hyperlink_15758"/>
    <hyperlink ref="D16811" r:id="rId_hyperlink_15759"/>
    <hyperlink ref="D16812" r:id="rId_hyperlink_15760"/>
    <hyperlink ref="D16813" r:id="rId_hyperlink_15761"/>
    <hyperlink ref="D16814" r:id="rId_hyperlink_15762"/>
    <hyperlink ref="D16815" r:id="rId_hyperlink_15763"/>
    <hyperlink ref="D16816" r:id="rId_hyperlink_15764"/>
    <hyperlink ref="D16817" r:id="rId_hyperlink_15765"/>
    <hyperlink ref="D16818" r:id="rId_hyperlink_15766"/>
    <hyperlink ref="D16819" r:id="rId_hyperlink_15767"/>
    <hyperlink ref="D16820" r:id="rId_hyperlink_15768"/>
    <hyperlink ref="D16821" r:id="rId_hyperlink_15769"/>
    <hyperlink ref="D16822" r:id="rId_hyperlink_15770"/>
    <hyperlink ref="D16823" r:id="rId_hyperlink_15771"/>
    <hyperlink ref="D16824" r:id="rId_hyperlink_15772"/>
    <hyperlink ref="D16825" r:id="rId_hyperlink_15773"/>
    <hyperlink ref="D16826" r:id="rId_hyperlink_15774"/>
    <hyperlink ref="D16827" r:id="rId_hyperlink_15775"/>
    <hyperlink ref="D16828" r:id="rId_hyperlink_15776"/>
    <hyperlink ref="D16829" r:id="rId_hyperlink_15777"/>
    <hyperlink ref="D16830" r:id="rId_hyperlink_15778"/>
    <hyperlink ref="D16831" r:id="rId_hyperlink_15779"/>
    <hyperlink ref="D16832" r:id="rId_hyperlink_15780"/>
    <hyperlink ref="D16833" r:id="rId_hyperlink_15781"/>
    <hyperlink ref="D16834" r:id="rId_hyperlink_15782"/>
    <hyperlink ref="D16835" r:id="rId_hyperlink_15783"/>
    <hyperlink ref="D16836" r:id="rId_hyperlink_15784"/>
    <hyperlink ref="D16837" r:id="rId_hyperlink_15785"/>
    <hyperlink ref="D16838" r:id="rId_hyperlink_15786"/>
    <hyperlink ref="D16839" r:id="rId_hyperlink_15787"/>
    <hyperlink ref="D16840" r:id="rId_hyperlink_15788"/>
    <hyperlink ref="D16841" r:id="rId_hyperlink_15789"/>
    <hyperlink ref="D16842" r:id="rId_hyperlink_15790"/>
    <hyperlink ref="D16843" r:id="rId_hyperlink_15791"/>
    <hyperlink ref="D16844" r:id="rId_hyperlink_15792"/>
    <hyperlink ref="D16845" r:id="rId_hyperlink_15793"/>
    <hyperlink ref="D16846" r:id="rId_hyperlink_15794"/>
    <hyperlink ref="D16847" r:id="rId_hyperlink_15795"/>
    <hyperlink ref="D16848" r:id="rId_hyperlink_15796"/>
    <hyperlink ref="D16849" r:id="rId_hyperlink_15797"/>
    <hyperlink ref="D16850" r:id="rId_hyperlink_15798"/>
    <hyperlink ref="D16851" r:id="rId_hyperlink_15799"/>
    <hyperlink ref="D16852" r:id="rId_hyperlink_15800"/>
    <hyperlink ref="D16853" r:id="rId_hyperlink_15801"/>
    <hyperlink ref="D16854" r:id="rId_hyperlink_15802"/>
    <hyperlink ref="D16855" r:id="rId_hyperlink_15803"/>
    <hyperlink ref="D16856" r:id="rId_hyperlink_15804"/>
    <hyperlink ref="D16857" r:id="rId_hyperlink_15805"/>
    <hyperlink ref="D16858" r:id="rId_hyperlink_15806"/>
    <hyperlink ref="D16859" r:id="rId_hyperlink_15807"/>
    <hyperlink ref="D16860" r:id="rId_hyperlink_15808"/>
    <hyperlink ref="D16861" r:id="rId_hyperlink_15809"/>
    <hyperlink ref="D16862" r:id="rId_hyperlink_15810"/>
    <hyperlink ref="D16863" r:id="rId_hyperlink_15811"/>
    <hyperlink ref="D16864" r:id="rId_hyperlink_15812"/>
    <hyperlink ref="D16865" r:id="rId_hyperlink_15813"/>
    <hyperlink ref="D16866" r:id="rId_hyperlink_15814"/>
    <hyperlink ref="D16867" r:id="rId_hyperlink_15815"/>
    <hyperlink ref="D16868" r:id="rId_hyperlink_15816"/>
    <hyperlink ref="D16869" r:id="rId_hyperlink_15817"/>
    <hyperlink ref="D16870" r:id="rId_hyperlink_15818"/>
    <hyperlink ref="D16871" r:id="rId_hyperlink_15819"/>
    <hyperlink ref="D16872" r:id="rId_hyperlink_15820"/>
    <hyperlink ref="D16873" r:id="rId_hyperlink_15821"/>
    <hyperlink ref="D16874" r:id="rId_hyperlink_15822"/>
    <hyperlink ref="D16875" r:id="rId_hyperlink_15823"/>
    <hyperlink ref="D16876" r:id="rId_hyperlink_15824"/>
    <hyperlink ref="D16877" r:id="rId_hyperlink_15825"/>
    <hyperlink ref="D16878" r:id="rId_hyperlink_15826"/>
    <hyperlink ref="D16879" r:id="rId_hyperlink_15827"/>
    <hyperlink ref="D16880" r:id="rId_hyperlink_15828"/>
    <hyperlink ref="D16881" r:id="rId_hyperlink_15829"/>
    <hyperlink ref="D16882" r:id="rId_hyperlink_15830"/>
    <hyperlink ref="D16883" r:id="rId_hyperlink_15831"/>
    <hyperlink ref="D16884" r:id="rId_hyperlink_15832"/>
    <hyperlink ref="D16885" r:id="rId_hyperlink_15833"/>
    <hyperlink ref="D16886" r:id="rId_hyperlink_15834"/>
    <hyperlink ref="D16887" r:id="rId_hyperlink_15835"/>
    <hyperlink ref="D16888" r:id="rId_hyperlink_15836"/>
    <hyperlink ref="D16889" r:id="rId_hyperlink_15837"/>
    <hyperlink ref="D16890" r:id="rId_hyperlink_15838"/>
    <hyperlink ref="D16891" r:id="rId_hyperlink_15839"/>
    <hyperlink ref="D16892" r:id="rId_hyperlink_15840"/>
    <hyperlink ref="D16893" r:id="rId_hyperlink_15841"/>
    <hyperlink ref="D16894" r:id="rId_hyperlink_15842"/>
    <hyperlink ref="D16895" r:id="rId_hyperlink_15843"/>
    <hyperlink ref="D16896" r:id="rId_hyperlink_15844"/>
    <hyperlink ref="D16897" r:id="rId_hyperlink_15845"/>
    <hyperlink ref="D16898" r:id="rId_hyperlink_15846"/>
    <hyperlink ref="D16899" r:id="rId_hyperlink_15847"/>
    <hyperlink ref="D16900" r:id="rId_hyperlink_15848"/>
    <hyperlink ref="D16901" r:id="rId_hyperlink_15849"/>
    <hyperlink ref="D16902" r:id="rId_hyperlink_15850"/>
    <hyperlink ref="D16903" r:id="rId_hyperlink_15851"/>
    <hyperlink ref="D16904" r:id="rId_hyperlink_15852"/>
    <hyperlink ref="D16905" r:id="rId_hyperlink_15853"/>
    <hyperlink ref="D16906" r:id="rId_hyperlink_15854"/>
    <hyperlink ref="D16907" r:id="rId_hyperlink_15855"/>
    <hyperlink ref="D16908" r:id="rId_hyperlink_15856"/>
    <hyperlink ref="D16909" r:id="rId_hyperlink_15857"/>
    <hyperlink ref="D16910" r:id="rId_hyperlink_15858"/>
    <hyperlink ref="D16911" r:id="rId_hyperlink_15859"/>
    <hyperlink ref="D16912" r:id="rId_hyperlink_15860"/>
    <hyperlink ref="D16913" r:id="rId_hyperlink_15861"/>
    <hyperlink ref="D16914" r:id="rId_hyperlink_15862"/>
    <hyperlink ref="D16915" r:id="rId_hyperlink_15863"/>
    <hyperlink ref="D16916" r:id="rId_hyperlink_15864"/>
    <hyperlink ref="D16917" r:id="rId_hyperlink_15865"/>
    <hyperlink ref="D16918" r:id="rId_hyperlink_15866"/>
    <hyperlink ref="D16919" r:id="rId_hyperlink_15867"/>
    <hyperlink ref="D16920" r:id="rId_hyperlink_15868"/>
    <hyperlink ref="D16921" r:id="rId_hyperlink_15869"/>
    <hyperlink ref="D16922" r:id="rId_hyperlink_15870"/>
    <hyperlink ref="D16924" r:id="rId_hyperlink_15871"/>
    <hyperlink ref="D16925" r:id="rId_hyperlink_15872"/>
    <hyperlink ref="D16926" r:id="rId_hyperlink_15873"/>
    <hyperlink ref="D16927" r:id="rId_hyperlink_15874"/>
    <hyperlink ref="D16928" r:id="rId_hyperlink_15875"/>
    <hyperlink ref="D16929" r:id="rId_hyperlink_15876"/>
    <hyperlink ref="D16930" r:id="rId_hyperlink_15877"/>
    <hyperlink ref="D16931" r:id="rId_hyperlink_15878"/>
    <hyperlink ref="D16932" r:id="rId_hyperlink_15879"/>
    <hyperlink ref="D16933" r:id="rId_hyperlink_15880"/>
    <hyperlink ref="D16934" r:id="rId_hyperlink_15881"/>
    <hyperlink ref="D16935" r:id="rId_hyperlink_15882"/>
    <hyperlink ref="D16936" r:id="rId_hyperlink_15883"/>
    <hyperlink ref="D16939" r:id="rId_hyperlink_15884"/>
    <hyperlink ref="D16940" r:id="rId_hyperlink_15885"/>
    <hyperlink ref="D16941" r:id="rId_hyperlink_15886"/>
    <hyperlink ref="D16942" r:id="rId_hyperlink_15887"/>
    <hyperlink ref="D16943" r:id="rId_hyperlink_15888"/>
    <hyperlink ref="D16944" r:id="rId_hyperlink_15889"/>
    <hyperlink ref="D16945" r:id="rId_hyperlink_15890"/>
    <hyperlink ref="D16947" r:id="rId_hyperlink_15891"/>
    <hyperlink ref="D16948" r:id="rId_hyperlink_15892"/>
    <hyperlink ref="D16950" r:id="rId_hyperlink_15893"/>
    <hyperlink ref="D16951" r:id="rId_hyperlink_15894"/>
    <hyperlink ref="D16952" r:id="rId_hyperlink_15895"/>
    <hyperlink ref="D16953" r:id="rId_hyperlink_15896"/>
    <hyperlink ref="D16954" r:id="rId_hyperlink_15897"/>
    <hyperlink ref="D16955" r:id="rId_hyperlink_15898"/>
    <hyperlink ref="D16956" r:id="rId_hyperlink_15899"/>
    <hyperlink ref="D16957" r:id="rId_hyperlink_15900"/>
    <hyperlink ref="D16958" r:id="rId_hyperlink_15901"/>
    <hyperlink ref="D16959" r:id="rId_hyperlink_15902"/>
    <hyperlink ref="D16960" r:id="rId_hyperlink_15903"/>
    <hyperlink ref="D16961" r:id="rId_hyperlink_15904"/>
    <hyperlink ref="D16963" r:id="rId_hyperlink_15905"/>
    <hyperlink ref="D16964" r:id="rId_hyperlink_15906"/>
    <hyperlink ref="D16965" r:id="rId_hyperlink_15907"/>
    <hyperlink ref="D16966" r:id="rId_hyperlink_15908"/>
    <hyperlink ref="D16967" r:id="rId_hyperlink_15909"/>
    <hyperlink ref="D16968" r:id="rId_hyperlink_15910"/>
    <hyperlink ref="D16969" r:id="rId_hyperlink_15911"/>
    <hyperlink ref="D16970" r:id="rId_hyperlink_15912"/>
    <hyperlink ref="D16971" r:id="rId_hyperlink_15913"/>
    <hyperlink ref="D16972" r:id="rId_hyperlink_15914"/>
    <hyperlink ref="D16973" r:id="rId_hyperlink_15915"/>
    <hyperlink ref="D16974" r:id="rId_hyperlink_15916"/>
    <hyperlink ref="D16975" r:id="rId_hyperlink_15917"/>
    <hyperlink ref="D16976" r:id="rId_hyperlink_15918"/>
    <hyperlink ref="D16977" r:id="rId_hyperlink_15919"/>
    <hyperlink ref="D16978" r:id="rId_hyperlink_15920"/>
    <hyperlink ref="D16981" r:id="rId_hyperlink_15921"/>
    <hyperlink ref="D16982" r:id="rId_hyperlink_15922"/>
    <hyperlink ref="D16983" r:id="rId_hyperlink_15923"/>
    <hyperlink ref="D16984" r:id="rId_hyperlink_15924"/>
    <hyperlink ref="D16985" r:id="rId_hyperlink_15925"/>
    <hyperlink ref="D16986" r:id="rId_hyperlink_15926"/>
    <hyperlink ref="D16987" r:id="rId_hyperlink_15927"/>
    <hyperlink ref="D16988" r:id="rId_hyperlink_15928"/>
    <hyperlink ref="D16989" r:id="rId_hyperlink_15929"/>
    <hyperlink ref="D16990" r:id="rId_hyperlink_15930"/>
    <hyperlink ref="D16991" r:id="rId_hyperlink_15931"/>
    <hyperlink ref="D16992" r:id="rId_hyperlink_15932"/>
    <hyperlink ref="D16993" r:id="rId_hyperlink_15933"/>
    <hyperlink ref="D16994" r:id="rId_hyperlink_15934"/>
    <hyperlink ref="D16995" r:id="rId_hyperlink_15935"/>
    <hyperlink ref="D16996" r:id="rId_hyperlink_15936"/>
    <hyperlink ref="D16997" r:id="rId_hyperlink_15937"/>
    <hyperlink ref="D16999" r:id="rId_hyperlink_15938"/>
    <hyperlink ref="D17000" r:id="rId_hyperlink_15939"/>
    <hyperlink ref="D17001" r:id="rId_hyperlink_15940"/>
    <hyperlink ref="D17002" r:id="rId_hyperlink_15941"/>
    <hyperlink ref="D17003" r:id="rId_hyperlink_15942"/>
    <hyperlink ref="D17004" r:id="rId_hyperlink_15943"/>
    <hyperlink ref="D17005" r:id="rId_hyperlink_15944"/>
    <hyperlink ref="D17006" r:id="rId_hyperlink_15945"/>
    <hyperlink ref="D17007" r:id="rId_hyperlink_15946"/>
    <hyperlink ref="D17008" r:id="rId_hyperlink_15947"/>
    <hyperlink ref="D17009" r:id="rId_hyperlink_15948"/>
    <hyperlink ref="D17010" r:id="rId_hyperlink_15949"/>
    <hyperlink ref="D17011" r:id="rId_hyperlink_15950"/>
    <hyperlink ref="D17012" r:id="rId_hyperlink_15951"/>
    <hyperlink ref="D17013" r:id="rId_hyperlink_15952"/>
    <hyperlink ref="D17014" r:id="rId_hyperlink_15953"/>
    <hyperlink ref="D17015" r:id="rId_hyperlink_15954"/>
    <hyperlink ref="D17016" r:id="rId_hyperlink_15955"/>
    <hyperlink ref="D17017" r:id="rId_hyperlink_15956"/>
    <hyperlink ref="D17018" r:id="rId_hyperlink_15957"/>
    <hyperlink ref="D17019" r:id="rId_hyperlink_15958"/>
    <hyperlink ref="D17020" r:id="rId_hyperlink_15959"/>
    <hyperlink ref="D17021" r:id="rId_hyperlink_15960"/>
    <hyperlink ref="D17022" r:id="rId_hyperlink_15961"/>
    <hyperlink ref="D17023" r:id="rId_hyperlink_15962"/>
    <hyperlink ref="D17024" r:id="rId_hyperlink_15963"/>
    <hyperlink ref="D17025" r:id="rId_hyperlink_15964"/>
    <hyperlink ref="D17026" r:id="rId_hyperlink_15965"/>
    <hyperlink ref="D17027" r:id="rId_hyperlink_15966"/>
    <hyperlink ref="D17028" r:id="rId_hyperlink_15967"/>
    <hyperlink ref="D17029" r:id="rId_hyperlink_15968"/>
    <hyperlink ref="D17030" r:id="rId_hyperlink_15969"/>
    <hyperlink ref="D17031" r:id="rId_hyperlink_15970"/>
    <hyperlink ref="D17032" r:id="rId_hyperlink_15971"/>
    <hyperlink ref="D17033" r:id="rId_hyperlink_15972"/>
    <hyperlink ref="D17034" r:id="rId_hyperlink_15973"/>
    <hyperlink ref="D17035" r:id="rId_hyperlink_15974"/>
    <hyperlink ref="D17036" r:id="rId_hyperlink_15975"/>
    <hyperlink ref="D17037" r:id="rId_hyperlink_15976"/>
    <hyperlink ref="D17038" r:id="rId_hyperlink_15977"/>
    <hyperlink ref="D17039" r:id="rId_hyperlink_15978"/>
    <hyperlink ref="D17041" r:id="rId_hyperlink_15979"/>
    <hyperlink ref="D17042" r:id="rId_hyperlink_15980"/>
    <hyperlink ref="D17043" r:id="rId_hyperlink_15981"/>
    <hyperlink ref="D17044" r:id="rId_hyperlink_15982"/>
    <hyperlink ref="D17045" r:id="rId_hyperlink_15983"/>
    <hyperlink ref="D17046" r:id="rId_hyperlink_15984"/>
    <hyperlink ref="D17047" r:id="rId_hyperlink_15985"/>
    <hyperlink ref="D17048" r:id="rId_hyperlink_15986"/>
    <hyperlink ref="D17049" r:id="rId_hyperlink_15987"/>
    <hyperlink ref="D17051" r:id="rId_hyperlink_15988"/>
    <hyperlink ref="D17052" r:id="rId_hyperlink_15989"/>
    <hyperlink ref="D17053" r:id="rId_hyperlink_15990"/>
    <hyperlink ref="D17054" r:id="rId_hyperlink_15991"/>
    <hyperlink ref="D17055" r:id="rId_hyperlink_15992"/>
    <hyperlink ref="D17056" r:id="rId_hyperlink_15993"/>
    <hyperlink ref="D17057" r:id="rId_hyperlink_15994"/>
    <hyperlink ref="D17058" r:id="rId_hyperlink_15995"/>
    <hyperlink ref="D17059" r:id="rId_hyperlink_15996"/>
    <hyperlink ref="D17060" r:id="rId_hyperlink_15997"/>
    <hyperlink ref="D17061" r:id="rId_hyperlink_15998"/>
    <hyperlink ref="D17062" r:id="rId_hyperlink_15999"/>
    <hyperlink ref="D17063" r:id="rId_hyperlink_16000"/>
    <hyperlink ref="D17064" r:id="rId_hyperlink_16001"/>
    <hyperlink ref="D17065" r:id="rId_hyperlink_16002"/>
    <hyperlink ref="D17066" r:id="rId_hyperlink_16003"/>
    <hyperlink ref="D17067" r:id="rId_hyperlink_16004"/>
    <hyperlink ref="D17069" r:id="rId_hyperlink_16005"/>
    <hyperlink ref="D17070" r:id="rId_hyperlink_16006"/>
    <hyperlink ref="D17071" r:id="rId_hyperlink_16007"/>
    <hyperlink ref="D17072" r:id="rId_hyperlink_16008"/>
    <hyperlink ref="D17073" r:id="rId_hyperlink_16009"/>
    <hyperlink ref="D17074" r:id="rId_hyperlink_16010"/>
    <hyperlink ref="D17075" r:id="rId_hyperlink_16011"/>
    <hyperlink ref="D17076" r:id="rId_hyperlink_16012"/>
    <hyperlink ref="D17077" r:id="rId_hyperlink_16013"/>
    <hyperlink ref="D17078" r:id="rId_hyperlink_16014"/>
    <hyperlink ref="D17080" r:id="rId_hyperlink_16015"/>
    <hyperlink ref="D17081" r:id="rId_hyperlink_16016"/>
    <hyperlink ref="D17082" r:id="rId_hyperlink_16017"/>
    <hyperlink ref="D17083" r:id="rId_hyperlink_16018"/>
    <hyperlink ref="D17085" r:id="rId_hyperlink_16019"/>
    <hyperlink ref="D17086" r:id="rId_hyperlink_16020"/>
    <hyperlink ref="D17087" r:id="rId_hyperlink_16021"/>
    <hyperlink ref="D17088" r:id="rId_hyperlink_16022"/>
    <hyperlink ref="D17089" r:id="rId_hyperlink_16023"/>
    <hyperlink ref="D17090" r:id="rId_hyperlink_16024"/>
    <hyperlink ref="D17091" r:id="rId_hyperlink_16025"/>
    <hyperlink ref="D17092" r:id="rId_hyperlink_16026"/>
    <hyperlink ref="D17093" r:id="rId_hyperlink_16027"/>
    <hyperlink ref="D17094" r:id="rId_hyperlink_16028"/>
    <hyperlink ref="D17095" r:id="rId_hyperlink_16029"/>
    <hyperlink ref="D17096" r:id="rId_hyperlink_16030"/>
    <hyperlink ref="D17097" r:id="rId_hyperlink_16031"/>
    <hyperlink ref="D17100" r:id="rId_hyperlink_16032"/>
    <hyperlink ref="D17101" r:id="rId_hyperlink_16033"/>
    <hyperlink ref="D17102" r:id="rId_hyperlink_16034"/>
    <hyperlink ref="D17103" r:id="rId_hyperlink_16035"/>
    <hyperlink ref="D17105" r:id="rId_hyperlink_16036"/>
    <hyperlink ref="D17106" r:id="rId_hyperlink_16037"/>
    <hyperlink ref="D17107" r:id="rId_hyperlink_16038"/>
    <hyperlink ref="D17108" r:id="rId_hyperlink_16039"/>
    <hyperlink ref="D17109" r:id="rId_hyperlink_16040"/>
    <hyperlink ref="D17110" r:id="rId_hyperlink_16041"/>
    <hyperlink ref="D17111" r:id="rId_hyperlink_16042"/>
    <hyperlink ref="D17112" r:id="rId_hyperlink_16043"/>
    <hyperlink ref="D17113" r:id="rId_hyperlink_16044"/>
    <hyperlink ref="D17114" r:id="rId_hyperlink_16045"/>
    <hyperlink ref="D17115" r:id="rId_hyperlink_16046"/>
    <hyperlink ref="D17116" r:id="rId_hyperlink_16047"/>
    <hyperlink ref="D17117" r:id="rId_hyperlink_16048"/>
    <hyperlink ref="D17118" r:id="rId_hyperlink_16049"/>
    <hyperlink ref="D17119" r:id="rId_hyperlink_16050"/>
    <hyperlink ref="D17120" r:id="rId_hyperlink_16051"/>
    <hyperlink ref="D17121" r:id="rId_hyperlink_16052"/>
    <hyperlink ref="D17122" r:id="rId_hyperlink_16053"/>
    <hyperlink ref="D17123" r:id="rId_hyperlink_16054"/>
    <hyperlink ref="D17124" r:id="rId_hyperlink_16055"/>
    <hyperlink ref="D17126" r:id="rId_hyperlink_16056"/>
    <hyperlink ref="D17127" r:id="rId_hyperlink_16057"/>
    <hyperlink ref="D17128" r:id="rId_hyperlink_16058"/>
    <hyperlink ref="D17129" r:id="rId_hyperlink_16059"/>
    <hyperlink ref="D17130" r:id="rId_hyperlink_16060"/>
    <hyperlink ref="D17131" r:id="rId_hyperlink_16061"/>
    <hyperlink ref="D17132" r:id="rId_hyperlink_16062"/>
    <hyperlink ref="D17133" r:id="rId_hyperlink_16063"/>
    <hyperlink ref="D17136" r:id="rId_hyperlink_16064"/>
    <hyperlink ref="D17137" r:id="rId_hyperlink_16065"/>
    <hyperlink ref="D17138" r:id="rId_hyperlink_16066"/>
    <hyperlink ref="D17139" r:id="rId_hyperlink_16067"/>
    <hyperlink ref="D17140" r:id="rId_hyperlink_16068"/>
    <hyperlink ref="D17141" r:id="rId_hyperlink_16069"/>
    <hyperlink ref="D17142" r:id="rId_hyperlink_16070"/>
    <hyperlink ref="D17143" r:id="rId_hyperlink_16071"/>
    <hyperlink ref="D17144" r:id="rId_hyperlink_16072"/>
    <hyperlink ref="D17145" r:id="rId_hyperlink_16073"/>
    <hyperlink ref="D17146" r:id="rId_hyperlink_16074"/>
    <hyperlink ref="D17147" r:id="rId_hyperlink_16075"/>
    <hyperlink ref="D17148" r:id="rId_hyperlink_16076"/>
    <hyperlink ref="D17149" r:id="rId_hyperlink_16077"/>
    <hyperlink ref="D17150" r:id="rId_hyperlink_16078"/>
    <hyperlink ref="D17151" r:id="rId_hyperlink_16079"/>
    <hyperlink ref="D17152" r:id="rId_hyperlink_16080"/>
    <hyperlink ref="D17153" r:id="rId_hyperlink_16081"/>
    <hyperlink ref="D17154" r:id="rId_hyperlink_16082"/>
    <hyperlink ref="D17155" r:id="rId_hyperlink_16083"/>
    <hyperlink ref="D17156" r:id="rId_hyperlink_16084"/>
    <hyperlink ref="D17159" r:id="rId_hyperlink_16085"/>
    <hyperlink ref="D17160" r:id="rId_hyperlink_16086"/>
    <hyperlink ref="D17161" r:id="rId_hyperlink_16087"/>
    <hyperlink ref="D17162" r:id="rId_hyperlink_16088"/>
    <hyperlink ref="D17163" r:id="rId_hyperlink_16089"/>
    <hyperlink ref="D17164" r:id="rId_hyperlink_16090"/>
    <hyperlink ref="D17165" r:id="rId_hyperlink_16091"/>
    <hyperlink ref="D17166" r:id="rId_hyperlink_16092"/>
    <hyperlink ref="D17167" r:id="rId_hyperlink_16093"/>
    <hyperlink ref="D17168" r:id="rId_hyperlink_16094"/>
    <hyperlink ref="D17169" r:id="rId_hyperlink_16095"/>
    <hyperlink ref="D17170" r:id="rId_hyperlink_16096"/>
    <hyperlink ref="D17171" r:id="rId_hyperlink_16097"/>
    <hyperlink ref="D17172" r:id="rId_hyperlink_16098"/>
    <hyperlink ref="D17173" r:id="rId_hyperlink_16099"/>
    <hyperlink ref="D17174" r:id="rId_hyperlink_16100"/>
    <hyperlink ref="D17175" r:id="rId_hyperlink_16101"/>
    <hyperlink ref="D17176" r:id="rId_hyperlink_16102"/>
    <hyperlink ref="D17177" r:id="rId_hyperlink_16103"/>
    <hyperlink ref="D17178" r:id="rId_hyperlink_16104"/>
    <hyperlink ref="D17179" r:id="rId_hyperlink_16105"/>
    <hyperlink ref="D17180" r:id="rId_hyperlink_16106"/>
    <hyperlink ref="D17181" r:id="rId_hyperlink_16107"/>
    <hyperlink ref="D17182" r:id="rId_hyperlink_16108"/>
    <hyperlink ref="D17183" r:id="rId_hyperlink_16109"/>
    <hyperlink ref="D17184" r:id="rId_hyperlink_16110"/>
    <hyperlink ref="D17186" r:id="rId_hyperlink_16111"/>
    <hyperlink ref="D17187" r:id="rId_hyperlink_16112"/>
    <hyperlink ref="D17188" r:id="rId_hyperlink_16113"/>
    <hyperlink ref="D17189" r:id="rId_hyperlink_16114"/>
    <hyperlink ref="D17190" r:id="rId_hyperlink_16115"/>
    <hyperlink ref="D17191" r:id="rId_hyperlink_16116"/>
    <hyperlink ref="D17192" r:id="rId_hyperlink_16117"/>
    <hyperlink ref="D17193" r:id="rId_hyperlink_16118"/>
    <hyperlink ref="D17194" r:id="rId_hyperlink_16119"/>
    <hyperlink ref="D17195" r:id="rId_hyperlink_16120"/>
    <hyperlink ref="D17196" r:id="rId_hyperlink_16121"/>
    <hyperlink ref="D17197" r:id="rId_hyperlink_16122"/>
    <hyperlink ref="D17198" r:id="rId_hyperlink_16123"/>
    <hyperlink ref="D17199" r:id="rId_hyperlink_16124"/>
    <hyperlink ref="D17200" r:id="rId_hyperlink_16125"/>
    <hyperlink ref="D17201" r:id="rId_hyperlink_16126"/>
    <hyperlink ref="D17202" r:id="rId_hyperlink_16127"/>
    <hyperlink ref="D17203" r:id="rId_hyperlink_16128"/>
    <hyperlink ref="D17204" r:id="rId_hyperlink_16129"/>
    <hyperlink ref="D17205" r:id="rId_hyperlink_16130"/>
    <hyperlink ref="D17206" r:id="rId_hyperlink_16131"/>
    <hyperlink ref="D17207" r:id="rId_hyperlink_16132"/>
    <hyperlink ref="D17208" r:id="rId_hyperlink_16133"/>
    <hyperlink ref="D17209" r:id="rId_hyperlink_16134"/>
    <hyperlink ref="D17210" r:id="rId_hyperlink_16135"/>
    <hyperlink ref="D17211" r:id="rId_hyperlink_16136"/>
    <hyperlink ref="D17212" r:id="rId_hyperlink_16137"/>
    <hyperlink ref="D17213" r:id="rId_hyperlink_16138"/>
    <hyperlink ref="D17214" r:id="rId_hyperlink_16139"/>
    <hyperlink ref="D17215" r:id="rId_hyperlink_16140"/>
    <hyperlink ref="D17216" r:id="rId_hyperlink_16141"/>
    <hyperlink ref="D17217" r:id="rId_hyperlink_16142"/>
    <hyperlink ref="D17218" r:id="rId_hyperlink_16143"/>
    <hyperlink ref="D17219" r:id="rId_hyperlink_16144"/>
    <hyperlink ref="D17220" r:id="rId_hyperlink_16145"/>
    <hyperlink ref="D17221" r:id="rId_hyperlink_16146"/>
    <hyperlink ref="D17222" r:id="rId_hyperlink_16147"/>
    <hyperlink ref="D17223" r:id="rId_hyperlink_16148"/>
    <hyperlink ref="D17224" r:id="rId_hyperlink_16149"/>
    <hyperlink ref="D17225" r:id="rId_hyperlink_16150"/>
    <hyperlink ref="D17226" r:id="rId_hyperlink_16151"/>
    <hyperlink ref="D17228" r:id="rId_hyperlink_16152"/>
    <hyperlink ref="D17229" r:id="rId_hyperlink_16153"/>
    <hyperlink ref="D17230" r:id="rId_hyperlink_16154"/>
    <hyperlink ref="D17231" r:id="rId_hyperlink_16155"/>
    <hyperlink ref="D17232" r:id="rId_hyperlink_16156"/>
    <hyperlink ref="D17233" r:id="rId_hyperlink_16157"/>
    <hyperlink ref="D17234" r:id="rId_hyperlink_16158"/>
    <hyperlink ref="D17235" r:id="rId_hyperlink_16159"/>
    <hyperlink ref="D17236" r:id="rId_hyperlink_16160"/>
    <hyperlink ref="D17237" r:id="rId_hyperlink_16161"/>
    <hyperlink ref="D17238" r:id="rId_hyperlink_16162"/>
    <hyperlink ref="D17239" r:id="rId_hyperlink_16163"/>
    <hyperlink ref="D17240" r:id="rId_hyperlink_16164"/>
    <hyperlink ref="D17241" r:id="rId_hyperlink_16165"/>
    <hyperlink ref="D17242" r:id="rId_hyperlink_16166"/>
    <hyperlink ref="D17244" r:id="rId_hyperlink_16167"/>
    <hyperlink ref="D17245" r:id="rId_hyperlink_16168"/>
    <hyperlink ref="D17246" r:id="rId_hyperlink_16169"/>
    <hyperlink ref="D17247" r:id="rId_hyperlink_16170"/>
    <hyperlink ref="D17248" r:id="rId_hyperlink_16171"/>
    <hyperlink ref="D17249" r:id="rId_hyperlink_16172"/>
    <hyperlink ref="D17250" r:id="rId_hyperlink_16173"/>
    <hyperlink ref="D17251" r:id="rId_hyperlink_16174"/>
    <hyperlink ref="D17252" r:id="rId_hyperlink_16175"/>
    <hyperlink ref="D17253" r:id="rId_hyperlink_16176"/>
    <hyperlink ref="D17254" r:id="rId_hyperlink_16177"/>
    <hyperlink ref="D17255" r:id="rId_hyperlink_16178"/>
    <hyperlink ref="D17256" r:id="rId_hyperlink_16179"/>
    <hyperlink ref="D17257" r:id="rId_hyperlink_16180"/>
    <hyperlink ref="D17258" r:id="rId_hyperlink_16181"/>
    <hyperlink ref="D17259" r:id="rId_hyperlink_16182"/>
    <hyperlink ref="D17260" r:id="rId_hyperlink_16183"/>
    <hyperlink ref="D17261" r:id="rId_hyperlink_16184"/>
    <hyperlink ref="D17262" r:id="rId_hyperlink_16185"/>
    <hyperlink ref="D17263" r:id="rId_hyperlink_16186"/>
    <hyperlink ref="D17264" r:id="rId_hyperlink_16187"/>
    <hyperlink ref="D17265" r:id="rId_hyperlink_16188"/>
    <hyperlink ref="D17266" r:id="rId_hyperlink_16189"/>
    <hyperlink ref="D17267" r:id="rId_hyperlink_16190"/>
    <hyperlink ref="D17268" r:id="rId_hyperlink_16191"/>
    <hyperlink ref="D17269" r:id="rId_hyperlink_16192"/>
    <hyperlink ref="D17270" r:id="rId_hyperlink_16193"/>
    <hyperlink ref="D17271" r:id="rId_hyperlink_16194"/>
    <hyperlink ref="D17272" r:id="rId_hyperlink_16195"/>
    <hyperlink ref="D17273" r:id="rId_hyperlink_16196"/>
    <hyperlink ref="D17274" r:id="rId_hyperlink_16197"/>
    <hyperlink ref="D17275" r:id="rId_hyperlink_16198"/>
    <hyperlink ref="D17276" r:id="rId_hyperlink_16199"/>
    <hyperlink ref="D17277" r:id="rId_hyperlink_16200"/>
    <hyperlink ref="D17278" r:id="rId_hyperlink_16201"/>
    <hyperlink ref="D17279" r:id="rId_hyperlink_16202"/>
    <hyperlink ref="D17280" r:id="rId_hyperlink_16203"/>
    <hyperlink ref="D17281" r:id="rId_hyperlink_16204"/>
    <hyperlink ref="D17282" r:id="rId_hyperlink_16205"/>
    <hyperlink ref="D17283" r:id="rId_hyperlink_16206"/>
    <hyperlink ref="D17284" r:id="rId_hyperlink_16207"/>
    <hyperlink ref="D17285" r:id="rId_hyperlink_16208"/>
    <hyperlink ref="D17286" r:id="rId_hyperlink_16209"/>
    <hyperlink ref="D17287" r:id="rId_hyperlink_16210"/>
    <hyperlink ref="D17288" r:id="rId_hyperlink_16211"/>
    <hyperlink ref="D17289" r:id="rId_hyperlink_16212"/>
    <hyperlink ref="D17290" r:id="rId_hyperlink_16213"/>
    <hyperlink ref="D17291" r:id="rId_hyperlink_16214"/>
    <hyperlink ref="D17292" r:id="rId_hyperlink_16215"/>
    <hyperlink ref="D17293" r:id="rId_hyperlink_16216"/>
    <hyperlink ref="D17294" r:id="rId_hyperlink_16217"/>
    <hyperlink ref="D17295" r:id="rId_hyperlink_16218"/>
    <hyperlink ref="D17296" r:id="rId_hyperlink_16219"/>
    <hyperlink ref="D17297" r:id="rId_hyperlink_16220"/>
    <hyperlink ref="D17298" r:id="rId_hyperlink_16221"/>
    <hyperlink ref="D17299" r:id="rId_hyperlink_16222"/>
    <hyperlink ref="D17300" r:id="rId_hyperlink_16223"/>
    <hyperlink ref="D17301" r:id="rId_hyperlink_16224"/>
    <hyperlink ref="D17302" r:id="rId_hyperlink_16225"/>
    <hyperlink ref="D17303" r:id="rId_hyperlink_16226"/>
    <hyperlink ref="D17304" r:id="rId_hyperlink_16227"/>
    <hyperlink ref="D17305" r:id="rId_hyperlink_16228"/>
    <hyperlink ref="D17306" r:id="rId_hyperlink_16229"/>
    <hyperlink ref="D17307" r:id="rId_hyperlink_16230"/>
    <hyperlink ref="D17308" r:id="rId_hyperlink_16231"/>
    <hyperlink ref="D17309" r:id="rId_hyperlink_16232"/>
    <hyperlink ref="D17310" r:id="rId_hyperlink_16233"/>
    <hyperlink ref="D17311" r:id="rId_hyperlink_16234"/>
    <hyperlink ref="D17312" r:id="rId_hyperlink_16235"/>
    <hyperlink ref="D17313" r:id="rId_hyperlink_16236"/>
    <hyperlink ref="D17314" r:id="rId_hyperlink_16237"/>
    <hyperlink ref="D17315" r:id="rId_hyperlink_16238"/>
    <hyperlink ref="D17316" r:id="rId_hyperlink_16239"/>
    <hyperlink ref="D17317" r:id="rId_hyperlink_16240"/>
    <hyperlink ref="D17318" r:id="rId_hyperlink_16241"/>
    <hyperlink ref="D17319" r:id="rId_hyperlink_16242"/>
    <hyperlink ref="D17320" r:id="rId_hyperlink_16243"/>
    <hyperlink ref="D17321" r:id="rId_hyperlink_16244"/>
    <hyperlink ref="D17322" r:id="rId_hyperlink_16245"/>
    <hyperlink ref="D17323" r:id="rId_hyperlink_16246"/>
    <hyperlink ref="D17324" r:id="rId_hyperlink_16247"/>
    <hyperlink ref="D17325" r:id="rId_hyperlink_16248"/>
    <hyperlink ref="D17326" r:id="rId_hyperlink_16249"/>
    <hyperlink ref="D17327" r:id="rId_hyperlink_16250"/>
    <hyperlink ref="D17328" r:id="rId_hyperlink_16251"/>
    <hyperlink ref="D17329" r:id="rId_hyperlink_16252"/>
    <hyperlink ref="D17330" r:id="rId_hyperlink_16253"/>
    <hyperlink ref="D17331" r:id="rId_hyperlink_16254"/>
    <hyperlink ref="D17332" r:id="rId_hyperlink_16255"/>
    <hyperlink ref="D17333" r:id="rId_hyperlink_16256"/>
    <hyperlink ref="D17334" r:id="rId_hyperlink_16257"/>
    <hyperlink ref="D17335" r:id="rId_hyperlink_16258"/>
    <hyperlink ref="D17336" r:id="rId_hyperlink_16259"/>
    <hyperlink ref="D17337" r:id="rId_hyperlink_16260"/>
    <hyperlink ref="D17338" r:id="rId_hyperlink_16261"/>
    <hyperlink ref="D17339" r:id="rId_hyperlink_16262"/>
    <hyperlink ref="D17340" r:id="rId_hyperlink_16263"/>
    <hyperlink ref="D17341" r:id="rId_hyperlink_16264"/>
    <hyperlink ref="D17342" r:id="rId_hyperlink_16265"/>
    <hyperlink ref="D17343" r:id="rId_hyperlink_16266"/>
    <hyperlink ref="D17344" r:id="rId_hyperlink_16267"/>
    <hyperlink ref="D17345" r:id="rId_hyperlink_16268"/>
    <hyperlink ref="D17346" r:id="rId_hyperlink_16269"/>
    <hyperlink ref="D17347" r:id="rId_hyperlink_16270"/>
    <hyperlink ref="D17348" r:id="rId_hyperlink_16271"/>
    <hyperlink ref="D17349" r:id="rId_hyperlink_16272"/>
    <hyperlink ref="D17350" r:id="rId_hyperlink_16273"/>
    <hyperlink ref="D17351" r:id="rId_hyperlink_16274"/>
    <hyperlink ref="D17352" r:id="rId_hyperlink_16275"/>
    <hyperlink ref="D17353" r:id="rId_hyperlink_16276"/>
    <hyperlink ref="D17354" r:id="rId_hyperlink_16277"/>
    <hyperlink ref="D17355" r:id="rId_hyperlink_16278"/>
    <hyperlink ref="D17356" r:id="rId_hyperlink_16279"/>
    <hyperlink ref="D17357" r:id="rId_hyperlink_16280"/>
    <hyperlink ref="D17358" r:id="rId_hyperlink_16281"/>
    <hyperlink ref="D17359" r:id="rId_hyperlink_16282"/>
    <hyperlink ref="D17360" r:id="rId_hyperlink_16283"/>
    <hyperlink ref="D17361" r:id="rId_hyperlink_16284"/>
    <hyperlink ref="D17362" r:id="rId_hyperlink_16285"/>
    <hyperlink ref="D17363" r:id="rId_hyperlink_16286"/>
    <hyperlink ref="D17364" r:id="rId_hyperlink_16287"/>
    <hyperlink ref="D17365" r:id="rId_hyperlink_16288"/>
    <hyperlink ref="D17366" r:id="rId_hyperlink_16289"/>
    <hyperlink ref="D17367" r:id="rId_hyperlink_16290"/>
    <hyperlink ref="D17368" r:id="rId_hyperlink_16291"/>
    <hyperlink ref="D17369" r:id="rId_hyperlink_16292"/>
    <hyperlink ref="D17370" r:id="rId_hyperlink_16293"/>
    <hyperlink ref="D17371" r:id="rId_hyperlink_16294"/>
    <hyperlink ref="D17372" r:id="rId_hyperlink_16295"/>
    <hyperlink ref="D17373" r:id="rId_hyperlink_16296"/>
    <hyperlink ref="D17374" r:id="rId_hyperlink_16297"/>
    <hyperlink ref="D17375" r:id="rId_hyperlink_16298"/>
    <hyperlink ref="D17376" r:id="rId_hyperlink_16299"/>
    <hyperlink ref="D17377" r:id="rId_hyperlink_16300"/>
    <hyperlink ref="D17378" r:id="rId_hyperlink_16301"/>
    <hyperlink ref="D17379" r:id="rId_hyperlink_16302"/>
    <hyperlink ref="D17380" r:id="rId_hyperlink_16303"/>
    <hyperlink ref="D17381" r:id="rId_hyperlink_16304"/>
    <hyperlink ref="D17382" r:id="rId_hyperlink_16305"/>
    <hyperlink ref="D17383" r:id="rId_hyperlink_16306"/>
    <hyperlink ref="D17384" r:id="rId_hyperlink_16307"/>
    <hyperlink ref="D17385" r:id="rId_hyperlink_16308"/>
    <hyperlink ref="D17386" r:id="rId_hyperlink_16309"/>
    <hyperlink ref="D17387" r:id="rId_hyperlink_16310"/>
    <hyperlink ref="D17388" r:id="rId_hyperlink_16311"/>
    <hyperlink ref="D17389" r:id="rId_hyperlink_16312"/>
    <hyperlink ref="D17390" r:id="rId_hyperlink_16313"/>
    <hyperlink ref="D17391" r:id="rId_hyperlink_16314"/>
    <hyperlink ref="D17392" r:id="rId_hyperlink_16315"/>
    <hyperlink ref="D17393" r:id="rId_hyperlink_16316"/>
    <hyperlink ref="D17394" r:id="rId_hyperlink_16317"/>
    <hyperlink ref="D17395" r:id="rId_hyperlink_16318"/>
    <hyperlink ref="D17396" r:id="rId_hyperlink_16319"/>
    <hyperlink ref="D17397" r:id="rId_hyperlink_16320"/>
    <hyperlink ref="D17398" r:id="rId_hyperlink_16321"/>
    <hyperlink ref="D17399" r:id="rId_hyperlink_16322"/>
    <hyperlink ref="D17400" r:id="rId_hyperlink_16323"/>
    <hyperlink ref="D17401" r:id="rId_hyperlink_16324"/>
    <hyperlink ref="D17402" r:id="rId_hyperlink_16325"/>
    <hyperlink ref="D17403" r:id="rId_hyperlink_16326"/>
    <hyperlink ref="D17404" r:id="rId_hyperlink_16327"/>
    <hyperlink ref="D17405" r:id="rId_hyperlink_16328"/>
    <hyperlink ref="D17406" r:id="rId_hyperlink_16329"/>
    <hyperlink ref="D17407" r:id="rId_hyperlink_16330"/>
    <hyperlink ref="D17408" r:id="rId_hyperlink_16331"/>
    <hyperlink ref="D17409" r:id="rId_hyperlink_16332"/>
    <hyperlink ref="D17410" r:id="rId_hyperlink_16333"/>
    <hyperlink ref="D17411" r:id="rId_hyperlink_16334"/>
    <hyperlink ref="D17412" r:id="rId_hyperlink_16335"/>
    <hyperlink ref="D17413" r:id="rId_hyperlink_16336"/>
    <hyperlink ref="D17414" r:id="rId_hyperlink_16337"/>
    <hyperlink ref="D17415" r:id="rId_hyperlink_16338"/>
    <hyperlink ref="D17416" r:id="rId_hyperlink_16339"/>
    <hyperlink ref="D17417" r:id="rId_hyperlink_16340"/>
    <hyperlink ref="D17418" r:id="rId_hyperlink_16341"/>
    <hyperlink ref="D17419" r:id="rId_hyperlink_16342"/>
    <hyperlink ref="D17420" r:id="rId_hyperlink_16343"/>
    <hyperlink ref="D17421" r:id="rId_hyperlink_16344"/>
    <hyperlink ref="D17422" r:id="rId_hyperlink_16345"/>
    <hyperlink ref="D17423" r:id="rId_hyperlink_16346"/>
    <hyperlink ref="D17424" r:id="rId_hyperlink_16347"/>
    <hyperlink ref="D17425" r:id="rId_hyperlink_16348"/>
    <hyperlink ref="D17426" r:id="rId_hyperlink_16349"/>
    <hyperlink ref="D17427" r:id="rId_hyperlink_16350"/>
    <hyperlink ref="D17428" r:id="rId_hyperlink_16351"/>
    <hyperlink ref="D17429" r:id="rId_hyperlink_16352"/>
    <hyperlink ref="D17430" r:id="rId_hyperlink_16353"/>
    <hyperlink ref="D17431" r:id="rId_hyperlink_16354"/>
    <hyperlink ref="D17432" r:id="rId_hyperlink_16355"/>
    <hyperlink ref="D17433" r:id="rId_hyperlink_16356"/>
    <hyperlink ref="D17434" r:id="rId_hyperlink_16357"/>
    <hyperlink ref="D17435" r:id="rId_hyperlink_16358"/>
    <hyperlink ref="D17436" r:id="rId_hyperlink_16359"/>
    <hyperlink ref="D17437" r:id="rId_hyperlink_16360"/>
    <hyperlink ref="D17438" r:id="rId_hyperlink_16361"/>
    <hyperlink ref="D17439" r:id="rId_hyperlink_16362"/>
    <hyperlink ref="D17440" r:id="rId_hyperlink_16363"/>
    <hyperlink ref="D17441" r:id="rId_hyperlink_16364"/>
    <hyperlink ref="D17442" r:id="rId_hyperlink_16365"/>
    <hyperlink ref="D17443" r:id="rId_hyperlink_16366"/>
    <hyperlink ref="D17444" r:id="rId_hyperlink_16367"/>
    <hyperlink ref="D17445" r:id="rId_hyperlink_16368"/>
    <hyperlink ref="D17446" r:id="rId_hyperlink_16369"/>
    <hyperlink ref="D17447" r:id="rId_hyperlink_16370"/>
    <hyperlink ref="D17448" r:id="rId_hyperlink_16371"/>
    <hyperlink ref="D17449" r:id="rId_hyperlink_16372"/>
    <hyperlink ref="D17450" r:id="rId_hyperlink_16373"/>
    <hyperlink ref="D17451" r:id="rId_hyperlink_16374"/>
    <hyperlink ref="D17452" r:id="rId_hyperlink_16375"/>
    <hyperlink ref="D17453" r:id="rId_hyperlink_16376"/>
    <hyperlink ref="D17454" r:id="rId_hyperlink_16377"/>
    <hyperlink ref="D17455" r:id="rId_hyperlink_16378"/>
    <hyperlink ref="D17456" r:id="rId_hyperlink_16379"/>
    <hyperlink ref="D17457" r:id="rId_hyperlink_16380"/>
    <hyperlink ref="D17458" r:id="rId_hyperlink_16381"/>
    <hyperlink ref="D17459" r:id="rId_hyperlink_16382"/>
    <hyperlink ref="D17460" r:id="rId_hyperlink_16383"/>
    <hyperlink ref="D17461" r:id="rId_hyperlink_16384"/>
    <hyperlink ref="D17462" r:id="rId_hyperlink_16385"/>
    <hyperlink ref="D17463" r:id="rId_hyperlink_16386"/>
    <hyperlink ref="D17464" r:id="rId_hyperlink_16387"/>
    <hyperlink ref="D17465" r:id="rId_hyperlink_16388"/>
    <hyperlink ref="D17466" r:id="rId_hyperlink_16389"/>
    <hyperlink ref="D17467" r:id="rId_hyperlink_16390"/>
    <hyperlink ref="D17468" r:id="rId_hyperlink_16391"/>
    <hyperlink ref="D17469" r:id="rId_hyperlink_16392"/>
    <hyperlink ref="D17470" r:id="rId_hyperlink_16393"/>
    <hyperlink ref="D17471" r:id="rId_hyperlink_16394"/>
    <hyperlink ref="D17472" r:id="rId_hyperlink_16395"/>
    <hyperlink ref="D17473" r:id="rId_hyperlink_16396"/>
    <hyperlink ref="D17474" r:id="rId_hyperlink_16397"/>
    <hyperlink ref="D17475" r:id="rId_hyperlink_16398"/>
    <hyperlink ref="D17476" r:id="rId_hyperlink_16399"/>
    <hyperlink ref="D17477" r:id="rId_hyperlink_16400"/>
    <hyperlink ref="D17478" r:id="rId_hyperlink_16401"/>
    <hyperlink ref="D17479" r:id="rId_hyperlink_16402"/>
    <hyperlink ref="D17480" r:id="rId_hyperlink_16403"/>
    <hyperlink ref="D17481" r:id="rId_hyperlink_16404"/>
    <hyperlink ref="D17482" r:id="rId_hyperlink_16405"/>
    <hyperlink ref="D17483" r:id="rId_hyperlink_16406"/>
    <hyperlink ref="D17484" r:id="rId_hyperlink_16407"/>
    <hyperlink ref="D17485" r:id="rId_hyperlink_16408"/>
    <hyperlink ref="D17486" r:id="rId_hyperlink_16409"/>
    <hyperlink ref="D17487" r:id="rId_hyperlink_16410"/>
    <hyperlink ref="D17488" r:id="rId_hyperlink_16411"/>
    <hyperlink ref="D17489" r:id="rId_hyperlink_16412"/>
    <hyperlink ref="D17490" r:id="rId_hyperlink_16413"/>
    <hyperlink ref="D17491" r:id="rId_hyperlink_16414"/>
    <hyperlink ref="D17492" r:id="rId_hyperlink_16415"/>
    <hyperlink ref="D17493" r:id="rId_hyperlink_16416"/>
    <hyperlink ref="D17494" r:id="rId_hyperlink_16417"/>
    <hyperlink ref="D17495" r:id="rId_hyperlink_16418"/>
    <hyperlink ref="D17496" r:id="rId_hyperlink_16419"/>
    <hyperlink ref="D17497" r:id="rId_hyperlink_16420"/>
    <hyperlink ref="D17498" r:id="rId_hyperlink_16421"/>
    <hyperlink ref="D17499" r:id="rId_hyperlink_16422"/>
    <hyperlink ref="D17500" r:id="rId_hyperlink_16423"/>
    <hyperlink ref="D17501" r:id="rId_hyperlink_16424"/>
    <hyperlink ref="D17502" r:id="rId_hyperlink_16425"/>
    <hyperlink ref="D17503" r:id="rId_hyperlink_16426"/>
    <hyperlink ref="D17504" r:id="rId_hyperlink_16427"/>
    <hyperlink ref="D17505" r:id="rId_hyperlink_16428"/>
    <hyperlink ref="D17506" r:id="rId_hyperlink_16429"/>
    <hyperlink ref="D17507" r:id="rId_hyperlink_16430"/>
    <hyperlink ref="D17508" r:id="rId_hyperlink_16431"/>
    <hyperlink ref="D17509" r:id="rId_hyperlink_16432"/>
    <hyperlink ref="D17510" r:id="rId_hyperlink_16433"/>
    <hyperlink ref="D17511" r:id="rId_hyperlink_16434"/>
    <hyperlink ref="D17512" r:id="rId_hyperlink_16435"/>
    <hyperlink ref="D17513" r:id="rId_hyperlink_16436"/>
    <hyperlink ref="D17514" r:id="rId_hyperlink_16437"/>
    <hyperlink ref="D17515" r:id="rId_hyperlink_16438"/>
    <hyperlink ref="D17516" r:id="rId_hyperlink_16439"/>
    <hyperlink ref="D17517" r:id="rId_hyperlink_16440"/>
    <hyperlink ref="D17518" r:id="rId_hyperlink_16441"/>
    <hyperlink ref="D17519" r:id="rId_hyperlink_16442"/>
    <hyperlink ref="D17521" r:id="rId_hyperlink_16443"/>
    <hyperlink ref="D17522" r:id="rId_hyperlink_16444"/>
    <hyperlink ref="D17523" r:id="rId_hyperlink_16445"/>
    <hyperlink ref="D17524" r:id="rId_hyperlink_16446"/>
    <hyperlink ref="D17525" r:id="rId_hyperlink_16447"/>
    <hyperlink ref="D17526" r:id="rId_hyperlink_16448"/>
    <hyperlink ref="D17527" r:id="rId_hyperlink_16449"/>
    <hyperlink ref="D17528" r:id="rId_hyperlink_16450"/>
    <hyperlink ref="D17529" r:id="rId_hyperlink_16451"/>
    <hyperlink ref="D17530" r:id="rId_hyperlink_16452"/>
    <hyperlink ref="D17531" r:id="rId_hyperlink_16453"/>
    <hyperlink ref="D17532" r:id="rId_hyperlink_16454"/>
    <hyperlink ref="D17533" r:id="rId_hyperlink_16455"/>
    <hyperlink ref="D17534" r:id="rId_hyperlink_16456"/>
    <hyperlink ref="D17535" r:id="rId_hyperlink_16457"/>
    <hyperlink ref="D17536" r:id="rId_hyperlink_16458"/>
    <hyperlink ref="D17537" r:id="rId_hyperlink_16459"/>
    <hyperlink ref="D17538" r:id="rId_hyperlink_16460"/>
    <hyperlink ref="D17539" r:id="rId_hyperlink_16461"/>
    <hyperlink ref="D17540" r:id="rId_hyperlink_16462"/>
    <hyperlink ref="D17541" r:id="rId_hyperlink_16463"/>
    <hyperlink ref="D17542" r:id="rId_hyperlink_16464"/>
    <hyperlink ref="D17543" r:id="rId_hyperlink_16465"/>
    <hyperlink ref="D17544" r:id="rId_hyperlink_16466"/>
    <hyperlink ref="D17545" r:id="rId_hyperlink_16467"/>
    <hyperlink ref="D17546" r:id="rId_hyperlink_16468"/>
    <hyperlink ref="D17547" r:id="rId_hyperlink_16469"/>
    <hyperlink ref="D17548" r:id="rId_hyperlink_16470"/>
    <hyperlink ref="D17549" r:id="rId_hyperlink_16471"/>
    <hyperlink ref="D17550" r:id="rId_hyperlink_16472"/>
    <hyperlink ref="D17551" r:id="rId_hyperlink_16473"/>
    <hyperlink ref="D17552" r:id="rId_hyperlink_16474"/>
    <hyperlink ref="D17553" r:id="rId_hyperlink_16475"/>
    <hyperlink ref="D17554" r:id="rId_hyperlink_16476"/>
    <hyperlink ref="D17555" r:id="rId_hyperlink_16477"/>
    <hyperlink ref="D17556" r:id="rId_hyperlink_16478"/>
    <hyperlink ref="D17557" r:id="rId_hyperlink_16479"/>
    <hyperlink ref="D17558" r:id="rId_hyperlink_16480"/>
    <hyperlink ref="D17559" r:id="rId_hyperlink_16481"/>
    <hyperlink ref="D17560" r:id="rId_hyperlink_16482"/>
    <hyperlink ref="D17561" r:id="rId_hyperlink_16483"/>
    <hyperlink ref="D17562" r:id="rId_hyperlink_16484"/>
    <hyperlink ref="D17563" r:id="rId_hyperlink_16485"/>
    <hyperlink ref="D17564" r:id="rId_hyperlink_16486"/>
    <hyperlink ref="D17565" r:id="rId_hyperlink_16487"/>
    <hyperlink ref="D17566" r:id="rId_hyperlink_16488"/>
    <hyperlink ref="D17568" r:id="rId_hyperlink_16489"/>
    <hyperlink ref="D17569" r:id="rId_hyperlink_16490"/>
    <hyperlink ref="D17570" r:id="rId_hyperlink_16491"/>
    <hyperlink ref="D17571" r:id="rId_hyperlink_16492"/>
    <hyperlink ref="D17572" r:id="rId_hyperlink_16493"/>
    <hyperlink ref="D17573" r:id="rId_hyperlink_16494"/>
    <hyperlink ref="D17574" r:id="rId_hyperlink_16495"/>
    <hyperlink ref="D17575" r:id="rId_hyperlink_16496"/>
    <hyperlink ref="D17576" r:id="rId_hyperlink_16497"/>
    <hyperlink ref="D17577" r:id="rId_hyperlink_16498"/>
    <hyperlink ref="D17578" r:id="rId_hyperlink_16499"/>
    <hyperlink ref="D17579" r:id="rId_hyperlink_16500"/>
    <hyperlink ref="D17580" r:id="rId_hyperlink_16501"/>
    <hyperlink ref="D17581" r:id="rId_hyperlink_16502"/>
    <hyperlink ref="D17582" r:id="rId_hyperlink_16503"/>
    <hyperlink ref="D17583" r:id="rId_hyperlink_16504"/>
    <hyperlink ref="D17584" r:id="rId_hyperlink_16505"/>
    <hyperlink ref="D17585" r:id="rId_hyperlink_16506"/>
    <hyperlink ref="D17586" r:id="rId_hyperlink_16507"/>
    <hyperlink ref="D17587" r:id="rId_hyperlink_16508"/>
    <hyperlink ref="D17588" r:id="rId_hyperlink_16509"/>
    <hyperlink ref="D17589" r:id="rId_hyperlink_16510"/>
    <hyperlink ref="D17590" r:id="rId_hyperlink_16511"/>
    <hyperlink ref="D17591" r:id="rId_hyperlink_16512"/>
    <hyperlink ref="D17592" r:id="rId_hyperlink_16513"/>
    <hyperlink ref="D17593" r:id="rId_hyperlink_16514"/>
    <hyperlink ref="D17594" r:id="rId_hyperlink_16515"/>
    <hyperlink ref="D17595" r:id="rId_hyperlink_16516"/>
    <hyperlink ref="D17596" r:id="rId_hyperlink_16517"/>
    <hyperlink ref="D17597" r:id="rId_hyperlink_16518"/>
    <hyperlink ref="D17598" r:id="rId_hyperlink_16519"/>
    <hyperlink ref="D17599" r:id="rId_hyperlink_16520"/>
    <hyperlink ref="D17600" r:id="rId_hyperlink_16521"/>
    <hyperlink ref="D17601" r:id="rId_hyperlink_16522"/>
    <hyperlink ref="D17602" r:id="rId_hyperlink_16523"/>
    <hyperlink ref="D17603" r:id="rId_hyperlink_16524"/>
    <hyperlink ref="D17604" r:id="rId_hyperlink_16525"/>
    <hyperlink ref="D17605" r:id="rId_hyperlink_16526"/>
    <hyperlink ref="D17606" r:id="rId_hyperlink_16527"/>
    <hyperlink ref="D17607" r:id="rId_hyperlink_16528"/>
    <hyperlink ref="D17608" r:id="rId_hyperlink_16529"/>
    <hyperlink ref="D17609" r:id="rId_hyperlink_16530"/>
    <hyperlink ref="D17610" r:id="rId_hyperlink_16531"/>
    <hyperlink ref="D17611" r:id="rId_hyperlink_16532"/>
    <hyperlink ref="D17612" r:id="rId_hyperlink_16533"/>
    <hyperlink ref="D17615" r:id="rId_hyperlink_16534"/>
    <hyperlink ref="D17616" r:id="rId_hyperlink_16535"/>
    <hyperlink ref="D17617" r:id="rId_hyperlink_16536"/>
    <hyperlink ref="D17618" r:id="rId_hyperlink_16537"/>
    <hyperlink ref="D17619" r:id="rId_hyperlink_16538"/>
    <hyperlink ref="D17620" r:id="rId_hyperlink_16539"/>
    <hyperlink ref="D17621" r:id="rId_hyperlink_16540"/>
    <hyperlink ref="D17622" r:id="rId_hyperlink_16541"/>
    <hyperlink ref="D17623" r:id="rId_hyperlink_16542"/>
    <hyperlink ref="D17624" r:id="rId_hyperlink_16543"/>
    <hyperlink ref="D17625" r:id="rId_hyperlink_16544"/>
    <hyperlink ref="D17626" r:id="rId_hyperlink_16545"/>
    <hyperlink ref="D17627" r:id="rId_hyperlink_16546"/>
    <hyperlink ref="D17628" r:id="rId_hyperlink_16547"/>
    <hyperlink ref="D17629" r:id="rId_hyperlink_16548"/>
    <hyperlink ref="D17630" r:id="rId_hyperlink_16549"/>
    <hyperlink ref="D17631" r:id="rId_hyperlink_16550"/>
    <hyperlink ref="D17632" r:id="rId_hyperlink_16551"/>
    <hyperlink ref="D17633" r:id="rId_hyperlink_16552"/>
    <hyperlink ref="D17634" r:id="rId_hyperlink_16553"/>
    <hyperlink ref="D17635" r:id="rId_hyperlink_16554"/>
    <hyperlink ref="D17636" r:id="rId_hyperlink_16555"/>
    <hyperlink ref="D17637" r:id="rId_hyperlink_16556"/>
    <hyperlink ref="D17638" r:id="rId_hyperlink_16557"/>
    <hyperlink ref="D17639" r:id="rId_hyperlink_16558"/>
    <hyperlink ref="D17640" r:id="rId_hyperlink_16559"/>
    <hyperlink ref="D17641" r:id="rId_hyperlink_16560"/>
    <hyperlink ref="D17642" r:id="rId_hyperlink_16561"/>
    <hyperlink ref="D17643" r:id="rId_hyperlink_16562"/>
    <hyperlink ref="D17644" r:id="rId_hyperlink_16563"/>
    <hyperlink ref="D17645" r:id="rId_hyperlink_16564"/>
    <hyperlink ref="D17646" r:id="rId_hyperlink_16565"/>
    <hyperlink ref="D17647" r:id="rId_hyperlink_16566"/>
    <hyperlink ref="D17648" r:id="rId_hyperlink_16567"/>
    <hyperlink ref="D17649" r:id="rId_hyperlink_16568"/>
    <hyperlink ref="D17650" r:id="rId_hyperlink_16569"/>
    <hyperlink ref="D17651" r:id="rId_hyperlink_16570"/>
    <hyperlink ref="D17652" r:id="rId_hyperlink_16571"/>
    <hyperlink ref="D17653" r:id="rId_hyperlink_16572"/>
    <hyperlink ref="D17654" r:id="rId_hyperlink_16573"/>
    <hyperlink ref="D17655" r:id="rId_hyperlink_16574"/>
    <hyperlink ref="D17656" r:id="rId_hyperlink_16575"/>
    <hyperlink ref="D17657" r:id="rId_hyperlink_16576"/>
    <hyperlink ref="D17658" r:id="rId_hyperlink_16577"/>
    <hyperlink ref="D17659" r:id="rId_hyperlink_16578"/>
    <hyperlink ref="D17660" r:id="rId_hyperlink_16579"/>
    <hyperlink ref="D17661" r:id="rId_hyperlink_16580"/>
    <hyperlink ref="D17662" r:id="rId_hyperlink_16581"/>
    <hyperlink ref="D17663" r:id="rId_hyperlink_16582"/>
    <hyperlink ref="D17664" r:id="rId_hyperlink_16583"/>
    <hyperlink ref="D17665" r:id="rId_hyperlink_16584"/>
    <hyperlink ref="D17666" r:id="rId_hyperlink_16585"/>
    <hyperlink ref="D17667" r:id="rId_hyperlink_16586"/>
    <hyperlink ref="D17668" r:id="rId_hyperlink_16587"/>
    <hyperlink ref="D17669" r:id="rId_hyperlink_16588"/>
    <hyperlink ref="D17670" r:id="rId_hyperlink_16589"/>
    <hyperlink ref="D17671" r:id="rId_hyperlink_16590"/>
    <hyperlink ref="D17672" r:id="rId_hyperlink_16591"/>
    <hyperlink ref="D17673" r:id="rId_hyperlink_16592"/>
    <hyperlink ref="D17674" r:id="rId_hyperlink_16593"/>
    <hyperlink ref="D17675" r:id="rId_hyperlink_16594"/>
    <hyperlink ref="D17676" r:id="rId_hyperlink_16595"/>
    <hyperlink ref="D17677" r:id="rId_hyperlink_16596"/>
    <hyperlink ref="D17678" r:id="rId_hyperlink_16597"/>
    <hyperlink ref="D17679" r:id="rId_hyperlink_16598"/>
    <hyperlink ref="D17680" r:id="rId_hyperlink_16599"/>
    <hyperlink ref="D17681" r:id="rId_hyperlink_16600"/>
    <hyperlink ref="D17682" r:id="rId_hyperlink_16601"/>
    <hyperlink ref="D17683" r:id="rId_hyperlink_16602"/>
    <hyperlink ref="D17684" r:id="rId_hyperlink_16603"/>
    <hyperlink ref="D17685" r:id="rId_hyperlink_16604"/>
    <hyperlink ref="D17686" r:id="rId_hyperlink_16605"/>
    <hyperlink ref="D17687" r:id="rId_hyperlink_16606"/>
    <hyperlink ref="D17688" r:id="rId_hyperlink_16607"/>
    <hyperlink ref="D17689" r:id="rId_hyperlink_16608"/>
    <hyperlink ref="D17690" r:id="rId_hyperlink_16609"/>
    <hyperlink ref="D17691" r:id="rId_hyperlink_16610"/>
    <hyperlink ref="D17692" r:id="rId_hyperlink_16611"/>
    <hyperlink ref="D17693" r:id="rId_hyperlink_16612"/>
    <hyperlink ref="D17694" r:id="rId_hyperlink_16613"/>
    <hyperlink ref="D17695" r:id="rId_hyperlink_16614"/>
    <hyperlink ref="D17696" r:id="rId_hyperlink_16615"/>
    <hyperlink ref="D17697" r:id="rId_hyperlink_16616"/>
    <hyperlink ref="D17699" r:id="rId_hyperlink_16617"/>
    <hyperlink ref="D17700" r:id="rId_hyperlink_16618"/>
    <hyperlink ref="D17701" r:id="rId_hyperlink_16619"/>
    <hyperlink ref="D17702" r:id="rId_hyperlink_16620"/>
    <hyperlink ref="D17703" r:id="rId_hyperlink_16621"/>
    <hyperlink ref="D17704" r:id="rId_hyperlink_16622"/>
    <hyperlink ref="D17705" r:id="rId_hyperlink_16623"/>
    <hyperlink ref="D17706" r:id="rId_hyperlink_16624"/>
    <hyperlink ref="D17707" r:id="rId_hyperlink_16625"/>
    <hyperlink ref="D17708" r:id="rId_hyperlink_16626"/>
    <hyperlink ref="D17709" r:id="rId_hyperlink_16627"/>
    <hyperlink ref="D17710" r:id="rId_hyperlink_16628"/>
    <hyperlink ref="D17711" r:id="rId_hyperlink_16629"/>
    <hyperlink ref="D17712" r:id="rId_hyperlink_16630"/>
    <hyperlink ref="D17713" r:id="rId_hyperlink_16631"/>
    <hyperlink ref="D17714" r:id="rId_hyperlink_16632"/>
    <hyperlink ref="D17715" r:id="rId_hyperlink_16633"/>
    <hyperlink ref="D17716" r:id="rId_hyperlink_16634"/>
    <hyperlink ref="D17717" r:id="rId_hyperlink_16635"/>
    <hyperlink ref="D17718" r:id="rId_hyperlink_16636"/>
    <hyperlink ref="D17719" r:id="rId_hyperlink_16637"/>
    <hyperlink ref="D17720" r:id="rId_hyperlink_16638"/>
    <hyperlink ref="D17721" r:id="rId_hyperlink_16639"/>
    <hyperlink ref="D17722" r:id="rId_hyperlink_16640"/>
    <hyperlink ref="D17723" r:id="rId_hyperlink_16641"/>
    <hyperlink ref="D17724" r:id="rId_hyperlink_16642"/>
    <hyperlink ref="D17725" r:id="rId_hyperlink_16643"/>
    <hyperlink ref="D17726" r:id="rId_hyperlink_16644"/>
    <hyperlink ref="D17727" r:id="rId_hyperlink_16645"/>
    <hyperlink ref="D17728" r:id="rId_hyperlink_16646"/>
    <hyperlink ref="D17729" r:id="rId_hyperlink_16647"/>
    <hyperlink ref="D17730" r:id="rId_hyperlink_16648"/>
    <hyperlink ref="D17731" r:id="rId_hyperlink_16649"/>
    <hyperlink ref="D17732" r:id="rId_hyperlink_16650"/>
    <hyperlink ref="D17733" r:id="rId_hyperlink_16651"/>
    <hyperlink ref="D17734" r:id="rId_hyperlink_16652"/>
    <hyperlink ref="D17735" r:id="rId_hyperlink_16653"/>
    <hyperlink ref="D17736" r:id="rId_hyperlink_16654"/>
    <hyperlink ref="D17737" r:id="rId_hyperlink_16655"/>
    <hyperlink ref="D17738" r:id="rId_hyperlink_16656"/>
    <hyperlink ref="D17739" r:id="rId_hyperlink_16657"/>
    <hyperlink ref="D17740" r:id="rId_hyperlink_16658"/>
    <hyperlink ref="D17741" r:id="rId_hyperlink_16659"/>
    <hyperlink ref="D17742" r:id="rId_hyperlink_16660"/>
    <hyperlink ref="D17743" r:id="rId_hyperlink_16661"/>
    <hyperlink ref="D17744" r:id="rId_hyperlink_16662"/>
    <hyperlink ref="D17745" r:id="rId_hyperlink_16663"/>
    <hyperlink ref="D17746" r:id="rId_hyperlink_16664"/>
    <hyperlink ref="D17747" r:id="rId_hyperlink_16665"/>
    <hyperlink ref="D17748" r:id="rId_hyperlink_16666"/>
    <hyperlink ref="D17749" r:id="rId_hyperlink_16667"/>
    <hyperlink ref="D17750" r:id="rId_hyperlink_16668"/>
    <hyperlink ref="D17751" r:id="rId_hyperlink_16669"/>
    <hyperlink ref="D17752" r:id="rId_hyperlink_16670"/>
    <hyperlink ref="D17753" r:id="rId_hyperlink_16671"/>
    <hyperlink ref="D17754" r:id="rId_hyperlink_16672"/>
    <hyperlink ref="D17755" r:id="rId_hyperlink_16673"/>
    <hyperlink ref="D17756" r:id="rId_hyperlink_16674"/>
    <hyperlink ref="D17757" r:id="rId_hyperlink_16675"/>
    <hyperlink ref="D17758" r:id="rId_hyperlink_16676"/>
    <hyperlink ref="D17759" r:id="rId_hyperlink_16677"/>
    <hyperlink ref="D17760" r:id="rId_hyperlink_16678"/>
    <hyperlink ref="D17761" r:id="rId_hyperlink_16679"/>
    <hyperlink ref="D17762" r:id="rId_hyperlink_16680"/>
    <hyperlink ref="D17763" r:id="rId_hyperlink_16681"/>
    <hyperlink ref="D17764" r:id="rId_hyperlink_16682"/>
    <hyperlink ref="D17765" r:id="rId_hyperlink_16683"/>
    <hyperlink ref="D17766" r:id="rId_hyperlink_16684"/>
    <hyperlink ref="D17767" r:id="rId_hyperlink_16685"/>
    <hyperlink ref="D17768" r:id="rId_hyperlink_16686"/>
    <hyperlink ref="D17769" r:id="rId_hyperlink_16687"/>
    <hyperlink ref="D17770" r:id="rId_hyperlink_16688"/>
    <hyperlink ref="D17771" r:id="rId_hyperlink_16689"/>
    <hyperlink ref="D17772" r:id="rId_hyperlink_16690"/>
    <hyperlink ref="D17773" r:id="rId_hyperlink_16691"/>
    <hyperlink ref="D17774" r:id="rId_hyperlink_16692"/>
    <hyperlink ref="D17775" r:id="rId_hyperlink_16693"/>
    <hyperlink ref="D17776" r:id="rId_hyperlink_16694"/>
    <hyperlink ref="D17777" r:id="rId_hyperlink_16695"/>
    <hyperlink ref="D17778" r:id="rId_hyperlink_16696"/>
    <hyperlink ref="D17779" r:id="rId_hyperlink_16697"/>
    <hyperlink ref="D17780" r:id="rId_hyperlink_16698"/>
    <hyperlink ref="D17781" r:id="rId_hyperlink_16699"/>
    <hyperlink ref="D17782" r:id="rId_hyperlink_16700"/>
    <hyperlink ref="D17783" r:id="rId_hyperlink_16701"/>
    <hyperlink ref="D17784" r:id="rId_hyperlink_16702"/>
    <hyperlink ref="D17785" r:id="rId_hyperlink_16703"/>
    <hyperlink ref="D17786" r:id="rId_hyperlink_16704"/>
    <hyperlink ref="D17787" r:id="rId_hyperlink_16705"/>
    <hyperlink ref="D17788" r:id="rId_hyperlink_16706"/>
    <hyperlink ref="D17789" r:id="rId_hyperlink_16707"/>
    <hyperlink ref="D17790" r:id="rId_hyperlink_16708"/>
    <hyperlink ref="D17792" r:id="rId_hyperlink_16709"/>
    <hyperlink ref="D17793" r:id="rId_hyperlink_16710"/>
    <hyperlink ref="D17794" r:id="rId_hyperlink_16711"/>
    <hyperlink ref="D17795" r:id="rId_hyperlink_16712"/>
    <hyperlink ref="D17796" r:id="rId_hyperlink_16713"/>
    <hyperlink ref="D17797" r:id="rId_hyperlink_16714"/>
    <hyperlink ref="D17798" r:id="rId_hyperlink_16715"/>
    <hyperlink ref="D17799" r:id="rId_hyperlink_16716"/>
    <hyperlink ref="D17800" r:id="rId_hyperlink_16717"/>
    <hyperlink ref="D17801" r:id="rId_hyperlink_16718"/>
    <hyperlink ref="D17802" r:id="rId_hyperlink_16719"/>
    <hyperlink ref="D17803" r:id="rId_hyperlink_16720"/>
    <hyperlink ref="D17804" r:id="rId_hyperlink_16721"/>
    <hyperlink ref="D17805" r:id="rId_hyperlink_16722"/>
    <hyperlink ref="D17806" r:id="rId_hyperlink_16723"/>
    <hyperlink ref="D17807" r:id="rId_hyperlink_16724"/>
    <hyperlink ref="D17808" r:id="rId_hyperlink_16725"/>
    <hyperlink ref="D17809" r:id="rId_hyperlink_16726"/>
    <hyperlink ref="D17810" r:id="rId_hyperlink_16727"/>
    <hyperlink ref="D17811" r:id="rId_hyperlink_16728"/>
    <hyperlink ref="D17812" r:id="rId_hyperlink_16729"/>
    <hyperlink ref="D17813" r:id="rId_hyperlink_16730"/>
    <hyperlink ref="D17814" r:id="rId_hyperlink_16731"/>
    <hyperlink ref="D17815" r:id="rId_hyperlink_16732"/>
    <hyperlink ref="D17816" r:id="rId_hyperlink_16733"/>
    <hyperlink ref="D17817" r:id="rId_hyperlink_16734"/>
    <hyperlink ref="D17818" r:id="rId_hyperlink_16735"/>
    <hyperlink ref="D17819" r:id="rId_hyperlink_16736"/>
    <hyperlink ref="D17820" r:id="rId_hyperlink_16737"/>
    <hyperlink ref="D17821" r:id="rId_hyperlink_16738"/>
    <hyperlink ref="D17823" r:id="rId_hyperlink_16739"/>
    <hyperlink ref="D17824" r:id="rId_hyperlink_16740"/>
    <hyperlink ref="D17825" r:id="rId_hyperlink_16741"/>
    <hyperlink ref="D17826" r:id="rId_hyperlink_16742"/>
    <hyperlink ref="D17827" r:id="rId_hyperlink_16743"/>
    <hyperlink ref="D17828" r:id="rId_hyperlink_16744"/>
    <hyperlink ref="D17830" r:id="rId_hyperlink_16745"/>
    <hyperlink ref="D17831" r:id="rId_hyperlink_16746"/>
    <hyperlink ref="D17832" r:id="rId_hyperlink_16747"/>
    <hyperlink ref="D17833" r:id="rId_hyperlink_16748"/>
    <hyperlink ref="D17834" r:id="rId_hyperlink_16749"/>
    <hyperlink ref="D17835" r:id="rId_hyperlink_16750"/>
    <hyperlink ref="D17836" r:id="rId_hyperlink_16751"/>
    <hyperlink ref="D17837" r:id="rId_hyperlink_16752"/>
    <hyperlink ref="D17838" r:id="rId_hyperlink_16753"/>
    <hyperlink ref="D17839" r:id="rId_hyperlink_16754"/>
    <hyperlink ref="D17840" r:id="rId_hyperlink_16755"/>
    <hyperlink ref="D17841" r:id="rId_hyperlink_16756"/>
    <hyperlink ref="D17842" r:id="rId_hyperlink_16757"/>
    <hyperlink ref="D17843" r:id="rId_hyperlink_16758"/>
    <hyperlink ref="D17844" r:id="rId_hyperlink_16759"/>
    <hyperlink ref="D17845" r:id="rId_hyperlink_16760"/>
    <hyperlink ref="D17846" r:id="rId_hyperlink_16761"/>
    <hyperlink ref="D17847" r:id="rId_hyperlink_16762"/>
    <hyperlink ref="D17848" r:id="rId_hyperlink_16763"/>
    <hyperlink ref="D17849" r:id="rId_hyperlink_16764"/>
    <hyperlink ref="D17850" r:id="rId_hyperlink_16765"/>
    <hyperlink ref="D17851" r:id="rId_hyperlink_16766"/>
    <hyperlink ref="D17852" r:id="rId_hyperlink_16767"/>
    <hyperlink ref="D17853" r:id="rId_hyperlink_16768"/>
    <hyperlink ref="D17854" r:id="rId_hyperlink_16769"/>
    <hyperlink ref="D17857" r:id="rId_hyperlink_16770"/>
    <hyperlink ref="D17858" r:id="rId_hyperlink_16771"/>
    <hyperlink ref="D17859" r:id="rId_hyperlink_16772"/>
    <hyperlink ref="D17860" r:id="rId_hyperlink_16773"/>
    <hyperlink ref="D17861" r:id="rId_hyperlink_16774"/>
    <hyperlink ref="D17862" r:id="rId_hyperlink_16775"/>
    <hyperlink ref="D17863" r:id="rId_hyperlink_16776"/>
    <hyperlink ref="D17864" r:id="rId_hyperlink_16777"/>
    <hyperlink ref="D17865" r:id="rId_hyperlink_16778"/>
    <hyperlink ref="D17866" r:id="rId_hyperlink_16779"/>
    <hyperlink ref="D17867" r:id="rId_hyperlink_16780"/>
    <hyperlink ref="D17868" r:id="rId_hyperlink_16781"/>
    <hyperlink ref="D17869" r:id="rId_hyperlink_16782"/>
    <hyperlink ref="D17871" r:id="rId_hyperlink_16783"/>
    <hyperlink ref="D17872" r:id="rId_hyperlink_16784"/>
    <hyperlink ref="D17873" r:id="rId_hyperlink_16785"/>
    <hyperlink ref="D17874" r:id="rId_hyperlink_16786"/>
    <hyperlink ref="D17875" r:id="rId_hyperlink_16787"/>
    <hyperlink ref="D17876" r:id="rId_hyperlink_16788"/>
    <hyperlink ref="D17877" r:id="rId_hyperlink_16789"/>
    <hyperlink ref="D17878" r:id="rId_hyperlink_16790"/>
    <hyperlink ref="D17879" r:id="rId_hyperlink_16791"/>
    <hyperlink ref="D17880" r:id="rId_hyperlink_16792"/>
    <hyperlink ref="D17881" r:id="rId_hyperlink_16793"/>
    <hyperlink ref="D17882" r:id="rId_hyperlink_16794"/>
    <hyperlink ref="D17883" r:id="rId_hyperlink_16795"/>
    <hyperlink ref="D17884" r:id="rId_hyperlink_16796"/>
    <hyperlink ref="D17887" r:id="rId_hyperlink_16797"/>
    <hyperlink ref="D17888" r:id="rId_hyperlink_16798"/>
    <hyperlink ref="D17889" r:id="rId_hyperlink_16799"/>
    <hyperlink ref="D17890" r:id="rId_hyperlink_16800"/>
    <hyperlink ref="D17891" r:id="rId_hyperlink_16801"/>
    <hyperlink ref="D17892" r:id="rId_hyperlink_16802"/>
    <hyperlink ref="D17893" r:id="rId_hyperlink_16803"/>
    <hyperlink ref="D17894" r:id="rId_hyperlink_16804"/>
    <hyperlink ref="D17895" r:id="rId_hyperlink_16805"/>
    <hyperlink ref="D17896" r:id="rId_hyperlink_16806"/>
    <hyperlink ref="D17897" r:id="rId_hyperlink_16807"/>
    <hyperlink ref="D17898" r:id="rId_hyperlink_16808"/>
    <hyperlink ref="D17899" r:id="rId_hyperlink_16809"/>
    <hyperlink ref="D17900" r:id="rId_hyperlink_16810"/>
    <hyperlink ref="D17901" r:id="rId_hyperlink_16811"/>
    <hyperlink ref="D17902" r:id="rId_hyperlink_16812"/>
    <hyperlink ref="D17903" r:id="rId_hyperlink_16813"/>
    <hyperlink ref="D17904" r:id="rId_hyperlink_16814"/>
    <hyperlink ref="D17905" r:id="rId_hyperlink_16815"/>
    <hyperlink ref="D17907" r:id="rId_hyperlink_16816"/>
    <hyperlink ref="D17908" r:id="rId_hyperlink_16817"/>
    <hyperlink ref="D17910" r:id="rId_hyperlink_16818"/>
    <hyperlink ref="D17911" r:id="rId_hyperlink_16819"/>
    <hyperlink ref="D17912" r:id="rId_hyperlink_16820"/>
    <hyperlink ref="D17913" r:id="rId_hyperlink_16821"/>
    <hyperlink ref="D17914" r:id="rId_hyperlink_16822"/>
    <hyperlink ref="D17915" r:id="rId_hyperlink_16823"/>
    <hyperlink ref="D17916" r:id="rId_hyperlink_16824"/>
    <hyperlink ref="D17917" r:id="rId_hyperlink_16825"/>
    <hyperlink ref="D17918" r:id="rId_hyperlink_16826"/>
    <hyperlink ref="D17919" r:id="rId_hyperlink_16827"/>
    <hyperlink ref="D17920" r:id="rId_hyperlink_16828"/>
    <hyperlink ref="D17921" r:id="rId_hyperlink_16829"/>
    <hyperlink ref="D17922" r:id="rId_hyperlink_16830"/>
    <hyperlink ref="D17923" r:id="rId_hyperlink_16831"/>
    <hyperlink ref="D17925" r:id="rId_hyperlink_16832"/>
    <hyperlink ref="D17926" r:id="rId_hyperlink_16833"/>
    <hyperlink ref="D17927" r:id="rId_hyperlink_16834"/>
    <hyperlink ref="D17928" r:id="rId_hyperlink_16835"/>
    <hyperlink ref="D17929" r:id="rId_hyperlink_16836"/>
    <hyperlink ref="D17930" r:id="rId_hyperlink_16837"/>
    <hyperlink ref="D17931" r:id="rId_hyperlink_16838"/>
    <hyperlink ref="D17932" r:id="rId_hyperlink_16839"/>
    <hyperlink ref="D17933" r:id="rId_hyperlink_16840"/>
    <hyperlink ref="D17934" r:id="rId_hyperlink_16841"/>
    <hyperlink ref="D17935" r:id="rId_hyperlink_16842"/>
    <hyperlink ref="D17936" r:id="rId_hyperlink_16843"/>
    <hyperlink ref="D17937" r:id="rId_hyperlink_16844"/>
    <hyperlink ref="D17938" r:id="rId_hyperlink_16845"/>
    <hyperlink ref="D17939" r:id="rId_hyperlink_16846"/>
    <hyperlink ref="D17940" r:id="rId_hyperlink_16847"/>
    <hyperlink ref="D17941" r:id="rId_hyperlink_16848"/>
    <hyperlink ref="D17942" r:id="rId_hyperlink_16849"/>
    <hyperlink ref="D17943" r:id="rId_hyperlink_16850"/>
    <hyperlink ref="D17944" r:id="rId_hyperlink_16851"/>
    <hyperlink ref="D17945" r:id="rId_hyperlink_16852"/>
    <hyperlink ref="D17946" r:id="rId_hyperlink_16853"/>
    <hyperlink ref="D17947" r:id="rId_hyperlink_16854"/>
    <hyperlink ref="D17948" r:id="rId_hyperlink_16855"/>
    <hyperlink ref="D17949" r:id="rId_hyperlink_16856"/>
    <hyperlink ref="D17950" r:id="rId_hyperlink_16857"/>
    <hyperlink ref="D17951" r:id="rId_hyperlink_16858"/>
    <hyperlink ref="D17952" r:id="rId_hyperlink_16859"/>
    <hyperlink ref="D17953" r:id="rId_hyperlink_16860"/>
    <hyperlink ref="D17954" r:id="rId_hyperlink_16861"/>
    <hyperlink ref="D17955" r:id="rId_hyperlink_16862"/>
    <hyperlink ref="D17956" r:id="rId_hyperlink_16863"/>
    <hyperlink ref="D17957" r:id="rId_hyperlink_16864"/>
    <hyperlink ref="D17958" r:id="rId_hyperlink_16865"/>
    <hyperlink ref="D17959" r:id="rId_hyperlink_16866"/>
    <hyperlink ref="D17960" r:id="rId_hyperlink_16867"/>
    <hyperlink ref="D17961" r:id="rId_hyperlink_16868"/>
    <hyperlink ref="D17962" r:id="rId_hyperlink_16869"/>
    <hyperlink ref="D17963" r:id="rId_hyperlink_16870"/>
    <hyperlink ref="D17964" r:id="rId_hyperlink_16871"/>
    <hyperlink ref="D17965" r:id="rId_hyperlink_16872"/>
    <hyperlink ref="D17966" r:id="rId_hyperlink_16873"/>
    <hyperlink ref="D17967" r:id="rId_hyperlink_16874"/>
    <hyperlink ref="D17969" r:id="rId_hyperlink_16875"/>
    <hyperlink ref="D17970" r:id="rId_hyperlink_16876"/>
    <hyperlink ref="D17971" r:id="rId_hyperlink_16877"/>
    <hyperlink ref="D17972" r:id="rId_hyperlink_16878"/>
    <hyperlink ref="D17973" r:id="rId_hyperlink_16879"/>
    <hyperlink ref="D17974" r:id="rId_hyperlink_16880"/>
    <hyperlink ref="D17975" r:id="rId_hyperlink_16881"/>
    <hyperlink ref="D17976" r:id="rId_hyperlink_16882"/>
    <hyperlink ref="D17977" r:id="rId_hyperlink_16883"/>
    <hyperlink ref="D17978" r:id="rId_hyperlink_16884"/>
    <hyperlink ref="D17979" r:id="rId_hyperlink_16885"/>
    <hyperlink ref="D17980" r:id="rId_hyperlink_16886"/>
    <hyperlink ref="D17981" r:id="rId_hyperlink_16887"/>
    <hyperlink ref="D17982" r:id="rId_hyperlink_16888"/>
    <hyperlink ref="D17983" r:id="rId_hyperlink_16889"/>
    <hyperlink ref="D17984" r:id="rId_hyperlink_16890"/>
    <hyperlink ref="D17985" r:id="rId_hyperlink_16891"/>
    <hyperlink ref="D17986" r:id="rId_hyperlink_16892"/>
    <hyperlink ref="D17987" r:id="rId_hyperlink_16893"/>
    <hyperlink ref="D17988" r:id="rId_hyperlink_16894"/>
    <hyperlink ref="D17989" r:id="rId_hyperlink_16895"/>
    <hyperlink ref="D17990" r:id="rId_hyperlink_16896"/>
    <hyperlink ref="D17991" r:id="rId_hyperlink_16897"/>
    <hyperlink ref="D17992" r:id="rId_hyperlink_16898"/>
    <hyperlink ref="D17993" r:id="rId_hyperlink_16899"/>
    <hyperlink ref="D17994" r:id="rId_hyperlink_16900"/>
    <hyperlink ref="D17995" r:id="rId_hyperlink_16901"/>
    <hyperlink ref="D17996" r:id="rId_hyperlink_16902"/>
    <hyperlink ref="D17997" r:id="rId_hyperlink_16903"/>
    <hyperlink ref="D17998" r:id="rId_hyperlink_16904"/>
    <hyperlink ref="D17999" r:id="rId_hyperlink_16905"/>
    <hyperlink ref="D18000" r:id="rId_hyperlink_16906"/>
    <hyperlink ref="D18001" r:id="rId_hyperlink_16907"/>
    <hyperlink ref="D18003" r:id="rId_hyperlink_16908"/>
    <hyperlink ref="D18004" r:id="rId_hyperlink_16909"/>
    <hyperlink ref="D18005" r:id="rId_hyperlink_16910"/>
    <hyperlink ref="D18006" r:id="rId_hyperlink_16911"/>
    <hyperlink ref="D18007" r:id="rId_hyperlink_16912"/>
    <hyperlink ref="D18008" r:id="rId_hyperlink_16913"/>
    <hyperlink ref="D18009" r:id="rId_hyperlink_16914"/>
    <hyperlink ref="D18011" r:id="rId_hyperlink_16915"/>
    <hyperlink ref="D18012" r:id="rId_hyperlink_16916"/>
    <hyperlink ref="D18013" r:id="rId_hyperlink_16917"/>
    <hyperlink ref="D18014" r:id="rId_hyperlink_16918"/>
    <hyperlink ref="D18015" r:id="rId_hyperlink_16919"/>
    <hyperlink ref="D18016" r:id="rId_hyperlink_16920"/>
    <hyperlink ref="D18017" r:id="rId_hyperlink_16921"/>
    <hyperlink ref="D18018" r:id="rId_hyperlink_16922"/>
    <hyperlink ref="D18019" r:id="rId_hyperlink_16923"/>
    <hyperlink ref="D18020" r:id="rId_hyperlink_16924"/>
    <hyperlink ref="D18021" r:id="rId_hyperlink_16925"/>
    <hyperlink ref="D18022" r:id="rId_hyperlink_16926"/>
    <hyperlink ref="D18023" r:id="rId_hyperlink_16927"/>
    <hyperlink ref="D18024" r:id="rId_hyperlink_16928"/>
    <hyperlink ref="D18025" r:id="rId_hyperlink_16929"/>
    <hyperlink ref="D18026" r:id="rId_hyperlink_16930"/>
    <hyperlink ref="D18027" r:id="rId_hyperlink_16931"/>
    <hyperlink ref="D18028" r:id="rId_hyperlink_16932"/>
    <hyperlink ref="D18029" r:id="rId_hyperlink_16933"/>
    <hyperlink ref="D18031" r:id="rId_hyperlink_16934"/>
    <hyperlink ref="D18032" r:id="rId_hyperlink_16935"/>
    <hyperlink ref="D18033" r:id="rId_hyperlink_16936"/>
    <hyperlink ref="D18034" r:id="rId_hyperlink_16937"/>
    <hyperlink ref="D18035" r:id="rId_hyperlink_16938"/>
    <hyperlink ref="D18036" r:id="rId_hyperlink_16939"/>
    <hyperlink ref="D18037" r:id="rId_hyperlink_16940"/>
    <hyperlink ref="D18038" r:id="rId_hyperlink_16941"/>
    <hyperlink ref="D18039" r:id="rId_hyperlink_16942"/>
    <hyperlink ref="D18040" r:id="rId_hyperlink_16943"/>
    <hyperlink ref="D18041" r:id="rId_hyperlink_16944"/>
    <hyperlink ref="D18042" r:id="rId_hyperlink_16945"/>
    <hyperlink ref="D18043" r:id="rId_hyperlink_16946"/>
    <hyperlink ref="D18044" r:id="rId_hyperlink_16947"/>
    <hyperlink ref="D18046" r:id="rId_hyperlink_16948"/>
    <hyperlink ref="D18047" r:id="rId_hyperlink_16949"/>
    <hyperlink ref="D18048" r:id="rId_hyperlink_16950"/>
    <hyperlink ref="D18049" r:id="rId_hyperlink_16951"/>
    <hyperlink ref="D18050" r:id="rId_hyperlink_16952"/>
    <hyperlink ref="D18051" r:id="rId_hyperlink_16953"/>
    <hyperlink ref="D18052" r:id="rId_hyperlink_16954"/>
    <hyperlink ref="D18053" r:id="rId_hyperlink_16955"/>
    <hyperlink ref="D18054" r:id="rId_hyperlink_16956"/>
    <hyperlink ref="D18055" r:id="rId_hyperlink_16957"/>
    <hyperlink ref="D18056" r:id="rId_hyperlink_16958"/>
    <hyperlink ref="D18057" r:id="rId_hyperlink_16959"/>
    <hyperlink ref="D18058" r:id="rId_hyperlink_16960"/>
    <hyperlink ref="D18059" r:id="rId_hyperlink_16961"/>
    <hyperlink ref="D18060" r:id="rId_hyperlink_16962"/>
    <hyperlink ref="D18061" r:id="rId_hyperlink_16963"/>
    <hyperlink ref="D18062" r:id="rId_hyperlink_16964"/>
    <hyperlink ref="D18063" r:id="rId_hyperlink_16965"/>
    <hyperlink ref="D18066" r:id="rId_hyperlink_16966"/>
    <hyperlink ref="D18067" r:id="rId_hyperlink_16967"/>
    <hyperlink ref="D18068" r:id="rId_hyperlink_16968"/>
    <hyperlink ref="D18069" r:id="rId_hyperlink_16969"/>
    <hyperlink ref="D18070" r:id="rId_hyperlink_16970"/>
    <hyperlink ref="D18071" r:id="rId_hyperlink_16971"/>
    <hyperlink ref="D18072" r:id="rId_hyperlink_16972"/>
    <hyperlink ref="D18073" r:id="rId_hyperlink_16973"/>
    <hyperlink ref="D18076" r:id="rId_hyperlink_16974"/>
    <hyperlink ref="D18077" r:id="rId_hyperlink_16975"/>
    <hyperlink ref="D18078" r:id="rId_hyperlink_16976"/>
    <hyperlink ref="D18079" r:id="rId_hyperlink_16977"/>
    <hyperlink ref="D18080" r:id="rId_hyperlink_16978"/>
    <hyperlink ref="D18081" r:id="rId_hyperlink_16979"/>
    <hyperlink ref="D18082" r:id="rId_hyperlink_16980"/>
    <hyperlink ref="D18083" r:id="rId_hyperlink_16981"/>
    <hyperlink ref="D18084" r:id="rId_hyperlink_16982"/>
    <hyperlink ref="D18085" r:id="rId_hyperlink_16983"/>
    <hyperlink ref="D18086" r:id="rId_hyperlink_16984"/>
    <hyperlink ref="D18087" r:id="rId_hyperlink_16985"/>
    <hyperlink ref="D18088" r:id="rId_hyperlink_16986"/>
    <hyperlink ref="D18089" r:id="rId_hyperlink_16987"/>
    <hyperlink ref="D18090" r:id="rId_hyperlink_16988"/>
    <hyperlink ref="D18091" r:id="rId_hyperlink_16989"/>
    <hyperlink ref="D18092" r:id="rId_hyperlink_16990"/>
    <hyperlink ref="D18094" r:id="rId_hyperlink_16991"/>
    <hyperlink ref="D18095" r:id="rId_hyperlink_16992"/>
    <hyperlink ref="D18096" r:id="rId_hyperlink_16993"/>
    <hyperlink ref="D18097" r:id="rId_hyperlink_16994"/>
    <hyperlink ref="D18098" r:id="rId_hyperlink_16995"/>
    <hyperlink ref="D18099" r:id="rId_hyperlink_16996"/>
    <hyperlink ref="D18100" r:id="rId_hyperlink_16997"/>
    <hyperlink ref="D18101" r:id="rId_hyperlink_16998"/>
    <hyperlink ref="D18102" r:id="rId_hyperlink_16999"/>
    <hyperlink ref="D18103" r:id="rId_hyperlink_17000"/>
    <hyperlink ref="D18104" r:id="rId_hyperlink_17001"/>
    <hyperlink ref="D18105" r:id="rId_hyperlink_17002"/>
    <hyperlink ref="D18106" r:id="rId_hyperlink_17003"/>
    <hyperlink ref="D18108" r:id="rId_hyperlink_17004"/>
    <hyperlink ref="D18109" r:id="rId_hyperlink_17005"/>
    <hyperlink ref="D18111" r:id="rId_hyperlink_17006"/>
    <hyperlink ref="D18112" r:id="rId_hyperlink_17007"/>
    <hyperlink ref="D18113" r:id="rId_hyperlink_17008"/>
    <hyperlink ref="D18114" r:id="rId_hyperlink_17009"/>
    <hyperlink ref="D18115" r:id="rId_hyperlink_17010"/>
    <hyperlink ref="D18116" r:id="rId_hyperlink_17011"/>
    <hyperlink ref="D18117" r:id="rId_hyperlink_17012"/>
    <hyperlink ref="D18118" r:id="rId_hyperlink_17013"/>
    <hyperlink ref="D18119" r:id="rId_hyperlink_17014"/>
    <hyperlink ref="D18120" r:id="rId_hyperlink_17015"/>
    <hyperlink ref="D18121" r:id="rId_hyperlink_17016"/>
    <hyperlink ref="D18122" r:id="rId_hyperlink_17017"/>
    <hyperlink ref="D18123" r:id="rId_hyperlink_17018"/>
    <hyperlink ref="D18124" r:id="rId_hyperlink_17019"/>
    <hyperlink ref="D18125" r:id="rId_hyperlink_17020"/>
    <hyperlink ref="D18126" r:id="rId_hyperlink_17021"/>
    <hyperlink ref="D18127" r:id="rId_hyperlink_17022"/>
    <hyperlink ref="D18128" r:id="rId_hyperlink_17023"/>
    <hyperlink ref="D18130" r:id="rId_hyperlink_17024"/>
    <hyperlink ref="D18131" r:id="rId_hyperlink_17025"/>
    <hyperlink ref="D18132" r:id="rId_hyperlink_17026"/>
    <hyperlink ref="D18133" r:id="rId_hyperlink_17027"/>
    <hyperlink ref="D18134" r:id="rId_hyperlink_17028"/>
    <hyperlink ref="D18135" r:id="rId_hyperlink_17029"/>
    <hyperlink ref="D18136" r:id="rId_hyperlink_17030"/>
    <hyperlink ref="D18137" r:id="rId_hyperlink_17031"/>
    <hyperlink ref="D18138" r:id="rId_hyperlink_17032"/>
    <hyperlink ref="D18139" r:id="rId_hyperlink_17033"/>
    <hyperlink ref="D18141" r:id="rId_hyperlink_17034"/>
    <hyperlink ref="D18142" r:id="rId_hyperlink_17035"/>
    <hyperlink ref="D18143" r:id="rId_hyperlink_17036"/>
    <hyperlink ref="D18144" r:id="rId_hyperlink_17037"/>
    <hyperlink ref="D18145" r:id="rId_hyperlink_17038"/>
    <hyperlink ref="D18146" r:id="rId_hyperlink_17039"/>
    <hyperlink ref="D18147" r:id="rId_hyperlink_17040"/>
    <hyperlink ref="D18148" r:id="rId_hyperlink_17041"/>
    <hyperlink ref="D18149" r:id="rId_hyperlink_17042"/>
    <hyperlink ref="D18151" r:id="rId_hyperlink_17043"/>
    <hyperlink ref="D18152" r:id="rId_hyperlink_17044"/>
    <hyperlink ref="D18153" r:id="rId_hyperlink_17045"/>
    <hyperlink ref="D18155" r:id="rId_hyperlink_17046"/>
    <hyperlink ref="D18156" r:id="rId_hyperlink_17047"/>
    <hyperlink ref="D18157" r:id="rId_hyperlink_17048"/>
    <hyperlink ref="D18158" r:id="rId_hyperlink_17049"/>
    <hyperlink ref="D18159" r:id="rId_hyperlink_17050"/>
    <hyperlink ref="D18160" r:id="rId_hyperlink_17051"/>
    <hyperlink ref="D18161" r:id="rId_hyperlink_17052"/>
    <hyperlink ref="D18162" r:id="rId_hyperlink_17053"/>
    <hyperlink ref="D18163" r:id="rId_hyperlink_17054"/>
    <hyperlink ref="D18164" r:id="rId_hyperlink_17055"/>
    <hyperlink ref="D18165" r:id="rId_hyperlink_17056"/>
    <hyperlink ref="D18166" r:id="rId_hyperlink_17057"/>
    <hyperlink ref="D18167" r:id="rId_hyperlink_17058"/>
    <hyperlink ref="D18168" r:id="rId_hyperlink_17059"/>
    <hyperlink ref="D18169" r:id="rId_hyperlink_17060"/>
    <hyperlink ref="D18170" r:id="rId_hyperlink_17061"/>
    <hyperlink ref="D18171" r:id="rId_hyperlink_17062"/>
    <hyperlink ref="D18172" r:id="rId_hyperlink_17063"/>
    <hyperlink ref="D18173" r:id="rId_hyperlink_17064"/>
    <hyperlink ref="D18174" r:id="rId_hyperlink_17065"/>
    <hyperlink ref="D18175" r:id="rId_hyperlink_17066"/>
    <hyperlink ref="D18176" r:id="rId_hyperlink_17067"/>
    <hyperlink ref="D18177" r:id="rId_hyperlink_17068"/>
    <hyperlink ref="D18178" r:id="rId_hyperlink_17069"/>
    <hyperlink ref="D18180" r:id="rId_hyperlink_17070"/>
    <hyperlink ref="D18181" r:id="rId_hyperlink_17071"/>
    <hyperlink ref="D18182" r:id="rId_hyperlink_17072"/>
    <hyperlink ref="D18183" r:id="rId_hyperlink_17073"/>
    <hyperlink ref="D18184" r:id="rId_hyperlink_17074"/>
    <hyperlink ref="D18185" r:id="rId_hyperlink_17075"/>
    <hyperlink ref="D18186" r:id="rId_hyperlink_17076"/>
    <hyperlink ref="D18187" r:id="rId_hyperlink_17077"/>
    <hyperlink ref="D18188" r:id="rId_hyperlink_17078"/>
    <hyperlink ref="D18189" r:id="rId_hyperlink_17079"/>
    <hyperlink ref="D18190" r:id="rId_hyperlink_17080"/>
    <hyperlink ref="D18191" r:id="rId_hyperlink_17081"/>
    <hyperlink ref="D18192" r:id="rId_hyperlink_17082"/>
    <hyperlink ref="D18193" r:id="rId_hyperlink_17083"/>
    <hyperlink ref="D18194" r:id="rId_hyperlink_17084"/>
    <hyperlink ref="D18195" r:id="rId_hyperlink_17085"/>
    <hyperlink ref="D18196" r:id="rId_hyperlink_17086"/>
    <hyperlink ref="D18197" r:id="rId_hyperlink_17087"/>
    <hyperlink ref="D18199" r:id="rId_hyperlink_17088"/>
    <hyperlink ref="D18200" r:id="rId_hyperlink_17089"/>
    <hyperlink ref="D18201" r:id="rId_hyperlink_17090"/>
    <hyperlink ref="D18202" r:id="rId_hyperlink_17091"/>
    <hyperlink ref="D18203" r:id="rId_hyperlink_17092"/>
    <hyperlink ref="D18204" r:id="rId_hyperlink_17093"/>
    <hyperlink ref="D18205" r:id="rId_hyperlink_17094"/>
    <hyperlink ref="D18206" r:id="rId_hyperlink_17095"/>
    <hyperlink ref="D18207" r:id="rId_hyperlink_17096"/>
    <hyperlink ref="D18208" r:id="rId_hyperlink_17097"/>
    <hyperlink ref="D18209" r:id="rId_hyperlink_17098"/>
    <hyperlink ref="D18211" r:id="rId_hyperlink_17099"/>
    <hyperlink ref="D18212" r:id="rId_hyperlink_17100"/>
    <hyperlink ref="D18213" r:id="rId_hyperlink_17101"/>
    <hyperlink ref="D18214" r:id="rId_hyperlink_17102"/>
    <hyperlink ref="D18216" r:id="rId_hyperlink_17103"/>
    <hyperlink ref="D18217" r:id="rId_hyperlink_17104"/>
    <hyperlink ref="D18218" r:id="rId_hyperlink_17105"/>
    <hyperlink ref="D18219" r:id="rId_hyperlink_17106"/>
    <hyperlink ref="D18220" r:id="rId_hyperlink_17107"/>
    <hyperlink ref="D18221" r:id="rId_hyperlink_17108"/>
    <hyperlink ref="D18222" r:id="rId_hyperlink_17109"/>
    <hyperlink ref="D18223" r:id="rId_hyperlink_17110"/>
    <hyperlink ref="D18224" r:id="rId_hyperlink_17111"/>
    <hyperlink ref="D18225" r:id="rId_hyperlink_17112"/>
    <hyperlink ref="D18226" r:id="rId_hyperlink_17113"/>
    <hyperlink ref="D18227" r:id="rId_hyperlink_17114"/>
    <hyperlink ref="D18228" r:id="rId_hyperlink_17115"/>
    <hyperlink ref="D18229" r:id="rId_hyperlink_17116"/>
    <hyperlink ref="D18230" r:id="rId_hyperlink_17117"/>
    <hyperlink ref="D18232" r:id="rId_hyperlink_17118"/>
    <hyperlink ref="D18233" r:id="rId_hyperlink_17119"/>
    <hyperlink ref="D18235" r:id="rId_hyperlink_17120"/>
    <hyperlink ref="D18236" r:id="rId_hyperlink_17121"/>
    <hyperlink ref="D18237" r:id="rId_hyperlink_17122"/>
    <hyperlink ref="D18238" r:id="rId_hyperlink_17123"/>
    <hyperlink ref="D18239" r:id="rId_hyperlink_17124"/>
    <hyperlink ref="D18240" r:id="rId_hyperlink_17125"/>
    <hyperlink ref="D18241" r:id="rId_hyperlink_17126"/>
    <hyperlink ref="D18244" r:id="rId_hyperlink_17127"/>
    <hyperlink ref="D18245" r:id="rId_hyperlink_17128"/>
    <hyperlink ref="D18246" r:id="rId_hyperlink_17129"/>
    <hyperlink ref="D18247" r:id="rId_hyperlink_17130"/>
    <hyperlink ref="D18248" r:id="rId_hyperlink_17131"/>
    <hyperlink ref="D18249" r:id="rId_hyperlink_17132"/>
    <hyperlink ref="D18250" r:id="rId_hyperlink_17133"/>
    <hyperlink ref="D18252" r:id="rId_hyperlink_17134"/>
    <hyperlink ref="D18253" r:id="rId_hyperlink_17135"/>
    <hyperlink ref="D18254" r:id="rId_hyperlink_17136"/>
    <hyperlink ref="D18255" r:id="rId_hyperlink_17137"/>
    <hyperlink ref="D18256" r:id="rId_hyperlink_17138"/>
    <hyperlink ref="D18257" r:id="rId_hyperlink_17139"/>
    <hyperlink ref="D18258" r:id="rId_hyperlink_17140"/>
    <hyperlink ref="D18259" r:id="rId_hyperlink_17141"/>
    <hyperlink ref="D18260" r:id="rId_hyperlink_17142"/>
    <hyperlink ref="D18261" r:id="rId_hyperlink_17143"/>
    <hyperlink ref="D18262" r:id="rId_hyperlink_17144"/>
    <hyperlink ref="D18263" r:id="rId_hyperlink_17145"/>
    <hyperlink ref="D18265" r:id="rId_hyperlink_17146"/>
    <hyperlink ref="D18266" r:id="rId_hyperlink_17147"/>
    <hyperlink ref="D18267" r:id="rId_hyperlink_17148"/>
    <hyperlink ref="D18268" r:id="rId_hyperlink_17149"/>
    <hyperlink ref="D18269" r:id="rId_hyperlink_17150"/>
    <hyperlink ref="D18270" r:id="rId_hyperlink_17151"/>
    <hyperlink ref="D18271" r:id="rId_hyperlink_17152"/>
    <hyperlink ref="D18272" r:id="rId_hyperlink_17153"/>
    <hyperlink ref="D18273" r:id="rId_hyperlink_17154"/>
    <hyperlink ref="D18274" r:id="rId_hyperlink_17155"/>
    <hyperlink ref="D18275" r:id="rId_hyperlink_17156"/>
    <hyperlink ref="D18276" r:id="rId_hyperlink_17157"/>
    <hyperlink ref="D18277" r:id="rId_hyperlink_17158"/>
    <hyperlink ref="D18278" r:id="rId_hyperlink_17159"/>
    <hyperlink ref="D18279" r:id="rId_hyperlink_17160"/>
    <hyperlink ref="D18280" r:id="rId_hyperlink_17161"/>
    <hyperlink ref="D18281" r:id="rId_hyperlink_17162"/>
    <hyperlink ref="D18282" r:id="rId_hyperlink_17163"/>
    <hyperlink ref="D18283" r:id="rId_hyperlink_17164"/>
    <hyperlink ref="D18284" r:id="rId_hyperlink_17165"/>
    <hyperlink ref="D18285" r:id="rId_hyperlink_17166"/>
    <hyperlink ref="D18286" r:id="rId_hyperlink_17167"/>
    <hyperlink ref="D18287" r:id="rId_hyperlink_17168"/>
    <hyperlink ref="D18288" r:id="rId_hyperlink_17169"/>
    <hyperlink ref="D18289" r:id="rId_hyperlink_17170"/>
    <hyperlink ref="D18290" r:id="rId_hyperlink_17171"/>
    <hyperlink ref="D18291" r:id="rId_hyperlink_17172"/>
    <hyperlink ref="D18292" r:id="rId_hyperlink_17173"/>
    <hyperlink ref="D18293" r:id="rId_hyperlink_17174"/>
    <hyperlink ref="D18295" r:id="rId_hyperlink_17175"/>
    <hyperlink ref="D18296" r:id="rId_hyperlink_17176"/>
    <hyperlink ref="D18297" r:id="rId_hyperlink_17177"/>
    <hyperlink ref="D18298" r:id="rId_hyperlink_17178"/>
    <hyperlink ref="D18299" r:id="rId_hyperlink_17179"/>
    <hyperlink ref="D18300" r:id="rId_hyperlink_17180"/>
    <hyperlink ref="D18301" r:id="rId_hyperlink_17181"/>
    <hyperlink ref="D18302" r:id="rId_hyperlink_17182"/>
    <hyperlink ref="D18303" r:id="rId_hyperlink_17183"/>
    <hyperlink ref="D18304" r:id="rId_hyperlink_17184"/>
    <hyperlink ref="D18305" r:id="rId_hyperlink_17185"/>
    <hyperlink ref="D18306" r:id="rId_hyperlink_17186"/>
    <hyperlink ref="D18307" r:id="rId_hyperlink_17187"/>
    <hyperlink ref="D18308" r:id="rId_hyperlink_17188"/>
    <hyperlink ref="D18309" r:id="rId_hyperlink_17189"/>
    <hyperlink ref="D18311" r:id="rId_hyperlink_17190"/>
    <hyperlink ref="D18312" r:id="rId_hyperlink_17191"/>
    <hyperlink ref="D18313" r:id="rId_hyperlink_17192"/>
    <hyperlink ref="D18314" r:id="rId_hyperlink_17193"/>
    <hyperlink ref="D18315" r:id="rId_hyperlink_17194"/>
    <hyperlink ref="D18316" r:id="rId_hyperlink_17195"/>
    <hyperlink ref="D18317" r:id="rId_hyperlink_17196"/>
    <hyperlink ref="D18318" r:id="rId_hyperlink_17197"/>
    <hyperlink ref="D18319" r:id="rId_hyperlink_17198"/>
    <hyperlink ref="D18320" r:id="rId_hyperlink_17199"/>
    <hyperlink ref="D18321" r:id="rId_hyperlink_17200"/>
    <hyperlink ref="D18322" r:id="rId_hyperlink_17201"/>
    <hyperlink ref="D18323" r:id="rId_hyperlink_17202"/>
    <hyperlink ref="D18324" r:id="rId_hyperlink_17203"/>
    <hyperlink ref="D18325" r:id="rId_hyperlink_17204"/>
    <hyperlink ref="D18326" r:id="rId_hyperlink_17205"/>
    <hyperlink ref="D18327" r:id="rId_hyperlink_17206"/>
    <hyperlink ref="D18328" r:id="rId_hyperlink_17207"/>
    <hyperlink ref="D18329" r:id="rId_hyperlink_17208"/>
    <hyperlink ref="D18330" r:id="rId_hyperlink_17209"/>
    <hyperlink ref="D18331" r:id="rId_hyperlink_17210"/>
    <hyperlink ref="D18332" r:id="rId_hyperlink_17211"/>
    <hyperlink ref="D18333" r:id="rId_hyperlink_17212"/>
    <hyperlink ref="D18334" r:id="rId_hyperlink_17213"/>
    <hyperlink ref="D18335" r:id="rId_hyperlink_17214"/>
    <hyperlink ref="D18336" r:id="rId_hyperlink_17215"/>
    <hyperlink ref="D18337" r:id="rId_hyperlink_17216"/>
    <hyperlink ref="D18338" r:id="rId_hyperlink_17217"/>
    <hyperlink ref="D18339" r:id="rId_hyperlink_17218"/>
    <hyperlink ref="D18340" r:id="rId_hyperlink_17219"/>
    <hyperlink ref="D18341" r:id="rId_hyperlink_17220"/>
    <hyperlink ref="D18342" r:id="rId_hyperlink_17221"/>
    <hyperlink ref="D18343" r:id="rId_hyperlink_17222"/>
    <hyperlink ref="D18344" r:id="rId_hyperlink_17223"/>
    <hyperlink ref="D18345" r:id="rId_hyperlink_17224"/>
    <hyperlink ref="D18346" r:id="rId_hyperlink_17225"/>
    <hyperlink ref="D18347" r:id="rId_hyperlink_17226"/>
    <hyperlink ref="D18348" r:id="rId_hyperlink_17227"/>
    <hyperlink ref="D18349" r:id="rId_hyperlink_17228"/>
    <hyperlink ref="D18351" r:id="rId_hyperlink_17229"/>
    <hyperlink ref="D18352" r:id="rId_hyperlink_17230"/>
    <hyperlink ref="D18353" r:id="rId_hyperlink_17231"/>
    <hyperlink ref="D18354" r:id="rId_hyperlink_17232"/>
    <hyperlink ref="D18355" r:id="rId_hyperlink_17233"/>
    <hyperlink ref="D18356" r:id="rId_hyperlink_17234"/>
    <hyperlink ref="D18357" r:id="rId_hyperlink_17235"/>
    <hyperlink ref="D18358" r:id="rId_hyperlink_17236"/>
    <hyperlink ref="D18359" r:id="rId_hyperlink_17237"/>
    <hyperlink ref="D18360" r:id="rId_hyperlink_17238"/>
    <hyperlink ref="D18361" r:id="rId_hyperlink_17239"/>
    <hyperlink ref="D18362" r:id="rId_hyperlink_17240"/>
    <hyperlink ref="D18363" r:id="rId_hyperlink_17241"/>
    <hyperlink ref="D18364" r:id="rId_hyperlink_17242"/>
    <hyperlink ref="D18365" r:id="rId_hyperlink_17243"/>
    <hyperlink ref="D18366" r:id="rId_hyperlink_17244"/>
    <hyperlink ref="D18367" r:id="rId_hyperlink_17245"/>
    <hyperlink ref="D18368" r:id="rId_hyperlink_17246"/>
    <hyperlink ref="D18369" r:id="rId_hyperlink_17247"/>
    <hyperlink ref="D18370" r:id="rId_hyperlink_17248"/>
    <hyperlink ref="D18371" r:id="rId_hyperlink_17249"/>
    <hyperlink ref="D18372" r:id="rId_hyperlink_17250"/>
    <hyperlink ref="D18373" r:id="rId_hyperlink_17251"/>
    <hyperlink ref="D18374" r:id="rId_hyperlink_17252"/>
    <hyperlink ref="D18375" r:id="rId_hyperlink_17253"/>
    <hyperlink ref="D18376" r:id="rId_hyperlink_17254"/>
    <hyperlink ref="D18377" r:id="rId_hyperlink_17255"/>
    <hyperlink ref="D18378" r:id="rId_hyperlink_17256"/>
    <hyperlink ref="D18379" r:id="rId_hyperlink_17257"/>
    <hyperlink ref="D18380" r:id="rId_hyperlink_17258"/>
    <hyperlink ref="D18381" r:id="rId_hyperlink_17259"/>
    <hyperlink ref="D18382" r:id="rId_hyperlink_17260"/>
    <hyperlink ref="D18383" r:id="rId_hyperlink_17261"/>
    <hyperlink ref="D18384" r:id="rId_hyperlink_17262"/>
    <hyperlink ref="D18385" r:id="rId_hyperlink_17263"/>
    <hyperlink ref="D18386" r:id="rId_hyperlink_17264"/>
    <hyperlink ref="D18387" r:id="rId_hyperlink_17265"/>
    <hyperlink ref="D18388" r:id="rId_hyperlink_17266"/>
    <hyperlink ref="D18389" r:id="rId_hyperlink_17267"/>
    <hyperlink ref="D18390" r:id="rId_hyperlink_17268"/>
    <hyperlink ref="D18391" r:id="rId_hyperlink_17269"/>
    <hyperlink ref="D18392" r:id="rId_hyperlink_17270"/>
    <hyperlink ref="D18393" r:id="rId_hyperlink_17271"/>
    <hyperlink ref="D18394" r:id="rId_hyperlink_17272"/>
    <hyperlink ref="D18395" r:id="rId_hyperlink_17273"/>
    <hyperlink ref="D18396" r:id="rId_hyperlink_17274"/>
    <hyperlink ref="D18397" r:id="rId_hyperlink_17275"/>
    <hyperlink ref="D18398" r:id="rId_hyperlink_17276"/>
    <hyperlink ref="D18399" r:id="rId_hyperlink_17277"/>
    <hyperlink ref="D18400" r:id="rId_hyperlink_17278"/>
    <hyperlink ref="D18401" r:id="rId_hyperlink_17279"/>
    <hyperlink ref="D18402" r:id="rId_hyperlink_17280"/>
    <hyperlink ref="D18403" r:id="rId_hyperlink_17281"/>
    <hyperlink ref="D18404" r:id="rId_hyperlink_17282"/>
    <hyperlink ref="D18405" r:id="rId_hyperlink_17283"/>
    <hyperlink ref="D18406" r:id="rId_hyperlink_17284"/>
    <hyperlink ref="D18407" r:id="rId_hyperlink_17285"/>
    <hyperlink ref="D18408" r:id="rId_hyperlink_17286"/>
    <hyperlink ref="D18409" r:id="rId_hyperlink_17287"/>
    <hyperlink ref="D18410" r:id="rId_hyperlink_17288"/>
    <hyperlink ref="D18411" r:id="rId_hyperlink_17289"/>
    <hyperlink ref="D18412" r:id="rId_hyperlink_17290"/>
    <hyperlink ref="D18413" r:id="rId_hyperlink_17291"/>
    <hyperlink ref="D18414" r:id="rId_hyperlink_17292"/>
    <hyperlink ref="D18415" r:id="rId_hyperlink_17293"/>
    <hyperlink ref="D18416" r:id="rId_hyperlink_17294"/>
    <hyperlink ref="D18417" r:id="rId_hyperlink_17295"/>
    <hyperlink ref="D18418" r:id="rId_hyperlink_17296"/>
    <hyperlink ref="D18419" r:id="rId_hyperlink_17297"/>
    <hyperlink ref="D18420" r:id="rId_hyperlink_17298"/>
    <hyperlink ref="D18421" r:id="rId_hyperlink_17299"/>
    <hyperlink ref="D18423" r:id="rId_hyperlink_17300"/>
    <hyperlink ref="D18424" r:id="rId_hyperlink_17301"/>
    <hyperlink ref="D18425" r:id="rId_hyperlink_17302"/>
    <hyperlink ref="D18426" r:id="rId_hyperlink_17303"/>
    <hyperlink ref="D18427" r:id="rId_hyperlink_17304"/>
    <hyperlink ref="D18428" r:id="rId_hyperlink_17305"/>
    <hyperlink ref="D18429" r:id="rId_hyperlink_17306"/>
    <hyperlink ref="D18430" r:id="rId_hyperlink_17307"/>
    <hyperlink ref="D18431" r:id="rId_hyperlink_17308"/>
    <hyperlink ref="D18432" r:id="rId_hyperlink_17309"/>
    <hyperlink ref="D18433" r:id="rId_hyperlink_17310"/>
    <hyperlink ref="D18434" r:id="rId_hyperlink_17311"/>
    <hyperlink ref="D18435" r:id="rId_hyperlink_17312"/>
    <hyperlink ref="D18436" r:id="rId_hyperlink_17313"/>
    <hyperlink ref="D18437" r:id="rId_hyperlink_17314"/>
    <hyperlink ref="D18438" r:id="rId_hyperlink_17315"/>
    <hyperlink ref="D18439" r:id="rId_hyperlink_17316"/>
    <hyperlink ref="D18440" r:id="rId_hyperlink_17317"/>
    <hyperlink ref="D18441" r:id="rId_hyperlink_17318"/>
    <hyperlink ref="D18442" r:id="rId_hyperlink_17319"/>
    <hyperlink ref="D18443" r:id="rId_hyperlink_17320"/>
    <hyperlink ref="D18444" r:id="rId_hyperlink_17321"/>
    <hyperlink ref="D18445" r:id="rId_hyperlink_17322"/>
    <hyperlink ref="D18446" r:id="rId_hyperlink_17323"/>
    <hyperlink ref="D18447" r:id="rId_hyperlink_17324"/>
    <hyperlink ref="D18448" r:id="rId_hyperlink_17325"/>
    <hyperlink ref="D18449" r:id="rId_hyperlink_17326"/>
    <hyperlink ref="D18450" r:id="rId_hyperlink_17327"/>
    <hyperlink ref="D18451" r:id="rId_hyperlink_17328"/>
    <hyperlink ref="D18452" r:id="rId_hyperlink_17329"/>
    <hyperlink ref="D18453" r:id="rId_hyperlink_17330"/>
    <hyperlink ref="D18456" r:id="rId_hyperlink_17331"/>
    <hyperlink ref="D18457" r:id="rId_hyperlink_17332"/>
    <hyperlink ref="D18458" r:id="rId_hyperlink_17333"/>
    <hyperlink ref="D18459" r:id="rId_hyperlink_17334"/>
    <hyperlink ref="D18460" r:id="rId_hyperlink_17335"/>
    <hyperlink ref="D18461" r:id="rId_hyperlink_17336"/>
    <hyperlink ref="D18462" r:id="rId_hyperlink_17337"/>
    <hyperlink ref="D18463" r:id="rId_hyperlink_17338"/>
    <hyperlink ref="D18464" r:id="rId_hyperlink_17339"/>
    <hyperlink ref="D18465" r:id="rId_hyperlink_17340"/>
    <hyperlink ref="D18466" r:id="rId_hyperlink_17341"/>
    <hyperlink ref="D18467" r:id="rId_hyperlink_17342"/>
    <hyperlink ref="D18468" r:id="rId_hyperlink_17343"/>
    <hyperlink ref="D18469" r:id="rId_hyperlink_17344"/>
    <hyperlink ref="D18470" r:id="rId_hyperlink_17345"/>
    <hyperlink ref="D18471" r:id="rId_hyperlink_17346"/>
    <hyperlink ref="D18472" r:id="rId_hyperlink_17347"/>
    <hyperlink ref="D18473" r:id="rId_hyperlink_17348"/>
    <hyperlink ref="D18474" r:id="rId_hyperlink_17349"/>
    <hyperlink ref="D18475" r:id="rId_hyperlink_17350"/>
    <hyperlink ref="D18476" r:id="rId_hyperlink_17351"/>
    <hyperlink ref="D18478" r:id="rId_hyperlink_17352"/>
    <hyperlink ref="D18479" r:id="rId_hyperlink_17353"/>
    <hyperlink ref="D18480" r:id="rId_hyperlink_17354"/>
    <hyperlink ref="D18481" r:id="rId_hyperlink_17355"/>
    <hyperlink ref="D18482" r:id="rId_hyperlink_17356"/>
    <hyperlink ref="D18483" r:id="rId_hyperlink_17357"/>
    <hyperlink ref="D18484" r:id="rId_hyperlink_17358"/>
    <hyperlink ref="D18485" r:id="rId_hyperlink_17359"/>
    <hyperlink ref="D18486" r:id="rId_hyperlink_17360"/>
    <hyperlink ref="D18487" r:id="rId_hyperlink_17361"/>
    <hyperlink ref="D18488" r:id="rId_hyperlink_17362"/>
    <hyperlink ref="D18489" r:id="rId_hyperlink_17363"/>
    <hyperlink ref="D18490" r:id="rId_hyperlink_17364"/>
    <hyperlink ref="D18491" r:id="rId_hyperlink_17365"/>
    <hyperlink ref="D18492" r:id="rId_hyperlink_17366"/>
    <hyperlink ref="D18493" r:id="rId_hyperlink_17367"/>
    <hyperlink ref="D18494" r:id="rId_hyperlink_17368"/>
    <hyperlink ref="D18495" r:id="rId_hyperlink_17369"/>
    <hyperlink ref="D18496" r:id="rId_hyperlink_17370"/>
    <hyperlink ref="D18497" r:id="rId_hyperlink_17371"/>
    <hyperlink ref="D18498" r:id="rId_hyperlink_17372"/>
    <hyperlink ref="D18499" r:id="rId_hyperlink_17373"/>
    <hyperlink ref="D18500" r:id="rId_hyperlink_17374"/>
    <hyperlink ref="D18501" r:id="rId_hyperlink_17375"/>
    <hyperlink ref="D18502" r:id="rId_hyperlink_17376"/>
    <hyperlink ref="D18503" r:id="rId_hyperlink_17377"/>
    <hyperlink ref="D18505" r:id="rId_hyperlink_17378"/>
    <hyperlink ref="D18506" r:id="rId_hyperlink_17379"/>
    <hyperlink ref="D18507" r:id="rId_hyperlink_17380"/>
    <hyperlink ref="D18508" r:id="rId_hyperlink_17381"/>
    <hyperlink ref="D18509" r:id="rId_hyperlink_17382"/>
    <hyperlink ref="D18510" r:id="rId_hyperlink_17383"/>
    <hyperlink ref="D18512" r:id="rId_hyperlink_17384"/>
    <hyperlink ref="D18513" r:id="rId_hyperlink_17385"/>
    <hyperlink ref="D18514" r:id="rId_hyperlink_17386"/>
    <hyperlink ref="D18515" r:id="rId_hyperlink_17387"/>
    <hyperlink ref="D18516" r:id="rId_hyperlink_17388"/>
    <hyperlink ref="D18518" r:id="rId_hyperlink_17389"/>
    <hyperlink ref="D18519" r:id="rId_hyperlink_17390"/>
    <hyperlink ref="D18520" r:id="rId_hyperlink_17391"/>
    <hyperlink ref="D18521" r:id="rId_hyperlink_17392"/>
    <hyperlink ref="D18522" r:id="rId_hyperlink_17393"/>
    <hyperlink ref="D18524" r:id="rId_hyperlink_17394"/>
    <hyperlink ref="D18525" r:id="rId_hyperlink_17395"/>
    <hyperlink ref="D18526" r:id="rId_hyperlink_17396"/>
    <hyperlink ref="D18527" r:id="rId_hyperlink_17397"/>
    <hyperlink ref="D18529" r:id="rId_hyperlink_17398"/>
    <hyperlink ref="D18530" r:id="rId_hyperlink_17399"/>
    <hyperlink ref="D18531" r:id="rId_hyperlink_17400"/>
    <hyperlink ref="D18532" r:id="rId_hyperlink_17401"/>
    <hyperlink ref="D18533" r:id="rId_hyperlink_17402"/>
    <hyperlink ref="D18534" r:id="rId_hyperlink_17403"/>
    <hyperlink ref="D18535" r:id="rId_hyperlink_17404"/>
    <hyperlink ref="D18536" r:id="rId_hyperlink_17405"/>
    <hyperlink ref="D18537" r:id="rId_hyperlink_17406"/>
    <hyperlink ref="D18538" r:id="rId_hyperlink_17407"/>
    <hyperlink ref="D18539" r:id="rId_hyperlink_17408"/>
    <hyperlink ref="D18541" r:id="rId_hyperlink_17409"/>
    <hyperlink ref="D18542" r:id="rId_hyperlink_17410"/>
    <hyperlink ref="D18543" r:id="rId_hyperlink_17411"/>
    <hyperlink ref="D18544" r:id="rId_hyperlink_17412"/>
    <hyperlink ref="D18545" r:id="rId_hyperlink_17413"/>
    <hyperlink ref="D18546" r:id="rId_hyperlink_17414"/>
    <hyperlink ref="D18547" r:id="rId_hyperlink_17415"/>
    <hyperlink ref="D18548" r:id="rId_hyperlink_17416"/>
    <hyperlink ref="D18549" r:id="rId_hyperlink_17417"/>
    <hyperlink ref="D18550" r:id="rId_hyperlink_17418"/>
    <hyperlink ref="D18551" r:id="rId_hyperlink_17419"/>
    <hyperlink ref="D18552" r:id="rId_hyperlink_17420"/>
    <hyperlink ref="D18553" r:id="rId_hyperlink_17421"/>
    <hyperlink ref="D18554" r:id="rId_hyperlink_17422"/>
    <hyperlink ref="D18555" r:id="rId_hyperlink_17423"/>
    <hyperlink ref="D18556" r:id="rId_hyperlink_17424"/>
    <hyperlink ref="D18557" r:id="rId_hyperlink_17425"/>
    <hyperlink ref="D18558" r:id="rId_hyperlink_17426"/>
    <hyperlink ref="D18559" r:id="rId_hyperlink_17427"/>
    <hyperlink ref="D18560" r:id="rId_hyperlink_17428"/>
    <hyperlink ref="D18561" r:id="rId_hyperlink_17429"/>
    <hyperlink ref="D18562" r:id="rId_hyperlink_17430"/>
    <hyperlink ref="D18563" r:id="rId_hyperlink_17431"/>
    <hyperlink ref="D18564" r:id="rId_hyperlink_17432"/>
    <hyperlink ref="D18565" r:id="rId_hyperlink_17433"/>
    <hyperlink ref="D18566" r:id="rId_hyperlink_17434"/>
    <hyperlink ref="D18567" r:id="rId_hyperlink_17435"/>
    <hyperlink ref="D18568" r:id="rId_hyperlink_17436"/>
    <hyperlink ref="D18569" r:id="rId_hyperlink_17437"/>
    <hyperlink ref="D18570" r:id="rId_hyperlink_17438"/>
    <hyperlink ref="D18571" r:id="rId_hyperlink_17439"/>
    <hyperlink ref="D18572" r:id="rId_hyperlink_17440"/>
    <hyperlink ref="D18573" r:id="rId_hyperlink_17441"/>
    <hyperlink ref="D18574" r:id="rId_hyperlink_17442"/>
    <hyperlink ref="D18575" r:id="rId_hyperlink_17443"/>
    <hyperlink ref="D18576" r:id="rId_hyperlink_17444"/>
    <hyperlink ref="D18578" r:id="rId_hyperlink_17445"/>
    <hyperlink ref="D18579" r:id="rId_hyperlink_17446"/>
    <hyperlink ref="D18580" r:id="rId_hyperlink_17447"/>
    <hyperlink ref="D18581" r:id="rId_hyperlink_17448"/>
    <hyperlink ref="D18582" r:id="rId_hyperlink_17449"/>
    <hyperlink ref="D18583" r:id="rId_hyperlink_17450"/>
    <hyperlink ref="D18584" r:id="rId_hyperlink_17451"/>
    <hyperlink ref="D18585" r:id="rId_hyperlink_17452"/>
    <hyperlink ref="D18586" r:id="rId_hyperlink_17453"/>
    <hyperlink ref="D18587" r:id="rId_hyperlink_17454"/>
    <hyperlink ref="D18588" r:id="rId_hyperlink_17455"/>
    <hyperlink ref="D18589" r:id="rId_hyperlink_17456"/>
    <hyperlink ref="D18590" r:id="rId_hyperlink_17457"/>
    <hyperlink ref="D18591" r:id="rId_hyperlink_17458"/>
    <hyperlink ref="D18592" r:id="rId_hyperlink_17459"/>
    <hyperlink ref="D18593" r:id="rId_hyperlink_17460"/>
    <hyperlink ref="D18594" r:id="rId_hyperlink_17461"/>
    <hyperlink ref="D18595" r:id="rId_hyperlink_17462"/>
    <hyperlink ref="D18596" r:id="rId_hyperlink_17463"/>
    <hyperlink ref="D18597" r:id="rId_hyperlink_17464"/>
    <hyperlink ref="D18598" r:id="rId_hyperlink_17465"/>
    <hyperlink ref="D18599" r:id="rId_hyperlink_17466"/>
    <hyperlink ref="D18600" r:id="rId_hyperlink_17467"/>
    <hyperlink ref="D18602" r:id="rId_hyperlink_17468"/>
    <hyperlink ref="D18603" r:id="rId_hyperlink_17469"/>
    <hyperlink ref="D18604" r:id="rId_hyperlink_17470"/>
    <hyperlink ref="D18605" r:id="rId_hyperlink_17471"/>
    <hyperlink ref="D18606" r:id="rId_hyperlink_17472"/>
    <hyperlink ref="D18607" r:id="rId_hyperlink_17473"/>
    <hyperlink ref="D18608" r:id="rId_hyperlink_17474"/>
    <hyperlink ref="D18609" r:id="rId_hyperlink_17475"/>
    <hyperlink ref="D18611" r:id="rId_hyperlink_17476"/>
    <hyperlink ref="D18614" r:id="rId_hyperlink_17477"/>
    <hyperlink ref="D18615" r:id="rId_hyperlink_17478"/>
    <hyperlink ref="D18616" r:id="rId_hyperlink_17479"/>
    <hyperlink ref="D18617" r:id="rId_hyperlink_17480"/>
    <hyperlink ref="D18618" r:id="rId_hyperlink_17481"/>
    <hyperlink ref="D18619" r:id="rId_hyperlink_17482"/>
    <hyperlink ref="D18620" r:id="rId_hyperlink_17483"/>
    <hyperlink ref="D18621" r:id="rId_hyperlink_17484"/>
    <hyperlink ref="D18622" r:id="rId_hyperlink_17485"/>
    <hyperlink ref="D18623" r:id="rId_hyperlink_17486"/>
    <hyperlink ref="D18624" r:id="rId_hyperlink_17487"/>
    <hyperlink ref="D18625" r:id="rId_hyperlink_17488"/>
    <hyperlink ref="D18627" r:id="rId_hyperlink_17489"/>
    <hyperlink ref="D18628" r:id="rId_hyperlink_17490"/>
    <hyperlink ref="D18629" r:id="rId_hyperlink_17491"/>
    <hyperlink ref="D18630" r:id="rId_hyperlink_17492"/>
    <hyperlink ref="D18631" r:id="rId_hyperlink_17493"/>
    <hyperlink ref="D18632" r:id="rId_hyperlink_17494"/>
    <hyperlink ref="D18633" r:id="rId_hyperlink_17495"/>
    <hyperlink ref="D18634" r:id="rId_hyperlink_17496"/>
    <hyperlink ref="D18635" r:id="rId_hyperlink_17497"/>
    <hyperlink ref="D18636" r:id="rId_hyperlink_17498"/>
    <hyperlink ref="D18637" r:id="rId_hyperlink_17499"/>
    <hyperlink ref="D18638" r:id="rId_hyperlink_17500"/>
    <hyperlink ref="D18639" r:id="rId_hyperlink_17501"/>
    <hyperlink ref="D18640" r:id="rId_hyperlink_17502"/>
    <hyperlink ref="D18642" r:id="rId_hyperlink_17503"/>
    <hyperlink ref="D18643" r:id="rId_hyperlink_17504"/>
    <hyperlink ref="D18644" r:id="rId_hyperlink_17505"/>
    <hyperlink ref="D18646" r:id="rId_hyperlink_17506"/>
    <hyperlink ref="D18647" r:id="rId_hyperlink_17507"/>
    <hyperlink ref="D18648" r:id="rId_hyperlink_17508"/>
    <hyperlink ref="D18649" r:id="rId_hyperlink_17509"/>
    <hyperlink ref="D18651" r:id="rId_hyperlink_17510"/>
    <hyperlink ref="D18652" r:id="rId_hyperlink_17511"/>
    <hyperlink ref="D18653" r:id="rId_hyperlink_17512"/>
    <hyperlink ref="D18654" r:id="rId_hyperlink_17513"/>
    <hyperlink ref="D18655" r:id="rId_hyperlink_17514"/>
    <hyperlink ref="D18656" r:id="rId_hyperlink_17515"/>
    <hyperlink ref="D18657" r:id="rId_hyperlink_17516"/>
    <hyperlink ref="D18658" r:id="rId_hyperlink_17517"/>
    <hyperlink ref="D18659" r:id="rId_hyperlink_17518"/>
    <hyperlink ref="D18660" r:id="rId_hyperlink_17519"/>
    <hyperlink ref="D18661" r:id="rId_hyperlink_17520"/>
    <hyperlink ref="D18662" r:id="rId_hyperlink_17521"/>
    <hyperlink ref="D18663" r:id="rId_hyperlink_17522"/>
    <hyperlink ref="D18664" r:id="rId_hyperlink_17523"/>
    <hyperlink ref="D18665" r:id="rId_hyperlink_17524"/>
    <hyperlink ref="D18666" r:id="rId_hyperlink_17525"/>
    <hyperlink ref="D18667" r:id="rId_hyperlink_17526"/>
    <hyperlink ref="D18668" r:id="rId_hyperlink_17527"/>
    <hyperlink ref="D18670" r:id="rId_hyperlink_17528"/>
    <hyperlink ref="D18671" r:id="rId_hyperlink_17529"/>
    <hyperlink ref="D18672" r:id="rId_hyperlink_17530"/>
    <hyperlink ref="D18673" r:id="rId_hyperlink_17531"/>
    <hyperlink ref="D18674" r:id="rId_hyperlink_17532"/>
    <hyperlink ref="D18675" r:id="rId_hyperlink_17533"/>
    <hyperlink ref="D18676" r:id="rId_hyperlink_17534"/>
    <hyperlink ref="D18677" r:id="rId_hyperlink_17535"/>
    <hyperlink ref="D18679" r:id="rId_hyperlink_17536"/>
    <hyperlink ref="D18680" r:id="rId_hyperlink_17537"/>
    <hyperlink ref="D18681" r:id="rId_hyperlink_17538"/>
    <hyperlink ref="D18682" r:id="rId_hyperlink_17539"/>
    <hyperlink ref="D18683" r:id="rId_hyperlink_17540"/>
    <hyperlink ref="D18684" r:id="rId_hyperlink_17541"/>
    <hyperlink ref="D18685" r:id="rId_hyperlink_17542"/>
    <hyperlink ref="D18687" r:id="rId_hyperlink_17543"/>
    <hyperlink ref="D18688" r:id="rId_hyperlink_17544"/>
    <hyperlink ref="D18689" r:id="rId_hyperlink_17545"/>
    <hyperlink ref="D18690" r:id="rId_hyperlink_17546"/>
    <hyperlink ref="D18691" r:id="rId_hyperlink_17547"/>
    <hyperlink ref="D18692" r:id="rId_hyperlink_17548"/>
    <hyperlink ref="D18695" r:id="rId_hyperlink_17549"/>
    <hyperlink ref="D18696" r:id="rId_hyperlink_17550"/>
    <hyperlink ref="D18697" r:id="rId_hyperlink_17551"/>
    <hyperlink ref="D18698" r:id="rId_hyperlink_17552"/>
    <hyperlink ref="D18699" r:id="rId_hyperlink_17553"/>
    <hyperlink ref="D18700" r:id="rId_hyperlink_17554"/>
    <hyperlink ref="D18701" r:id="rId_hyperlink_17555"/>
    <hyperlink ref="D18702" r:id="rId_hyperlink_17556"/>
    <hyperlink ref="D18703" r:id="rId_hyperlink_17557"/>
    <hyperlink ref="D18704" r:id="rId_hyperlink_17558"/>
    <hyperlink ref="D18705" r:id="rId_hyperlink_17559"/>
    <hyperlink ref="D18706" r:id="rId_hyperlink_17560"/>
    <hyperlink ref="D18707" r:id="rId_hyperlink_17561"/>
    <hyperlink ref="D18708" r:id="rId_hyperlink_17562"/>
    <hyperlink ref="D18709" r:id="rId_hyperlink_17563"/>
    <hyperlink ref="D18710" r:id="rId_hyperlink_17564"/>
    <hyperlink ref="D18711" r:id="rId_hyperlink_17565"/>
    <hyperlink ref="D18712" r:id="rId_hyperlink_17566"/>
    <hyperlink ref="D18713" r:id="rId_hyperlink_17567"/>
    <hyperlink ref="D18714" r:id="rId_hyperlink_17568"/>
    <hyperlink ref="D18715" r:id="rId_hyperlink_17569"/>
    <hyperlink ref="D18716" r:id="rId_hyperlink_17570"/>
    <hyperlink ref="D18717" r:id="rId_hyperlink_17571"/>
    <hyperlink ref="D18718" r:id="rId_hyperlink_17572"/>
    <hyperlink ref="D18719" r:id="rId_hyperlink_17573"/>
    <hyperlink ref="D18720" r:id="rId_hyperlink_17574"/>
    <hyperlink ref="D18721" r:id="rId_hyperlink_17575"/>
    <hyperlink ref="D18722" r:id="rId_hyperlink_17576"/>
    <hyperlink ref="D18723" r:id="rId_hyperlink_17577"/>
    <hyperlink ref="D18724" r:id="rId_hyperlink_17578"/>
    <hyperlink ref="D18725" r:id="rId_hyperlink_17579"/>
    <hyperlink ref="D18726" r:id="rId_hyperlink_17580"/>
    <hyperlink ref="D18727" r:id="rId_hyperlink_17581"/>
    <hyperlink ref="D18728" r:id="rId_hyperlink_17582"/>
    <hyperlink ref="D18729" r:id="rId_hyperlink_17583"/>
    <hyperlink ref="D18730" r:id="rId_hyperlink_17584"/>
    <hyperlink ref="D18731" r:id="rId_hyperlink_17585"/>
    <hyperlink ref="D18732" r:id="rId_hyperlink_17586"/>
    <hyperlink ref="D18733" r:id="rId_hyperlink_17587"/>
    <hyperlink ref="D18734" r:id="rId_hyperlink_17588"/>
    <hyperlink ref="D18735" r:id="rId_hyperlink_17589"/>
    <hyperlink ref="D18736" r:id="rId_hyperlink_17590"/>
    <hyperlink ref="D18737" r:id="rId_hyperlink_17591"/>
    <hyperlink ref="D18738" r:id="rId_hyperlink_17592"/>
    <hyperlink ref="D18739" r:id="rId_hyperlink_17593"/>
    <hyperlink ref="D18741" r:id="rId_hyperlink_17594"/>
    <hyperlink ref="D18742" r:id="rId_hyperlink_17595"/>
    <hyperlink ref="D18743" r:id="rId_hyperlink_17596"/>
    <hyperlink ref="D18744" r:id="rId_hyperlink_17597"/>
    <hyperlink ref="D18745" r:id="rId_hyperlink_17598"/>
    <hyperlink ref="D18746" r:id="rId_hyperlink_17599"/>
    <hyperlink ref="D18747" r:id="rId_hyperlink_17600"/>
    <hyperlink ref="D18748" r:id="rId_hyperlink_17601"/>
    <hyperlink ref="D18749" r:id="rId_hyperlink_17602"/>
    <hyperlink ref="D18750" r:id="rId_hyperlink_17603"/>
    <hyperlink ref="D18751" r:id="rId_hyperlink_17604"/>
    <hyperlink ref="D18752" r:id="rId_hyperlink_17605"/>
    <hyperlink ref="D18753" r:id="rId_hyperlink_17606"/>
    <hyperlink ref="D18754" r:id="rId_hyperlink_17607"/>
    <hyperlink ref="D18755" r:id="rId_hyperlink_17608"/>
    <hyperlink ref="D18756" r:id="rId_hyperlink_17609"/>
    <hyperlink ref="D18757" r:id="rId_hyperlink_17610"/>
    <hyperlink ref="D18758" r:id="rId_hyperlink_17611"/>
    <hyperlink ref="D18759" r:id="rId_hyperlink_17612"/>
    <hyperlink ref="D18761" r:id="rId_hyperlink_17613"/>
    <hyperlink ref="D18762" r:id="rId_hyperlink_17614"/>
    <hyperlink ref="D18763" r:id="rId_hyperlink_17615"/>
    <hyperlink ref="D18764" r:id="rId_hyperlink_17616"/>
    <hyperlink ref="D18765" r:id="rId_hyperlink_17617"/>
    <hyperlink ref="D18766" r:id="rId_hyperlink_17618"/>
    <hyperlink ref="D18767" r:id="rId_hyperlink_17619"/>
    <hyperlink ref="D18768" r:id="rId_hyperlink_17620"/>
    <hyperlink ref="D18769" r:id="rId_hyperlink_17621"/>
    <hyperlink ref="D18770" r:id="rId_hyperlink_17622"/>
    <hyperlink ref="D18771" r:id="rId_hyperlink_17623"/>
    <hyperlink ref="D18772" r:id="rId_hyperlink_17624"/>
    <hyperlink ref="D18773" r:id="rId_hyperlink_17625"/>
    <hyperlink ref="D18774" r:id="rId_hyperlink_17626"/>
    <hyperlink ref="D18775" r:id="rId_hyperlink_17627"/>
    <hyperlink ref="D18777" r:id="rId_hyperlink_17628"/>
    <hyperlink ref="D18778" r:id="rId_hyperlink_17629"/>
    <hyperlink ref="D18779" r:id="rId_hyperlink_17630"/>
    <hyperlink ref="D18780" r:id="rId_hyperlink_17631"/>
    <hyperlink ref="D18781" r:id="rId_hyperlink_17632"/>
    <hyperlink ref="D18782" r:id="rId_hyperlink_17633"/>
    <hyperlink ref="D18783" r:id="rId_hyperlink_17634"/>
    <hyperlink ref="D18784" r:id="rId_hyperlink_17635"/>
    <hyperlink ref="D18785" r:id="rId_hyperlink_17636"/>
    <hyperlink ref="D18787" r:id="rId_hyperlink_17637"/>
    <hyperlink ref="D18788" r:id="rId_hyperlink_17638"/>
    <hyperlink ref="D18789" r:id="rId_hyperlink_17639"/>
    <hyperlink ref="D18790" r:id="rId_hyperlink_17640"/>
    <hyperlink ref="D18791" r:id="rId_hyperlink_17641"/>
    <hyperlink ref="D18792" r:id="rId_hyperlink_17642"/>
    <hyperlink ref="D18793" r:id="rId_hyperlink_17643"/>
    <hyperlink ref="D18794" r:id="rId_hyperlink_17644"/>
    <hyperlink ref="D18795" r:id="rId_hyperlink_17645"/>
    <hyperlink ref="D18796" r:id="rId_hyperlink_17646"/>
    <hyperlink ref="D18797" r:id="rId_hyperlink_17647"/>
    <hyperlink ref="D18798" r:id="rId_hyperlink_17648"/>
    <hyperlink ref="D18799" r:id="rId_hyperlink_17649"/>
    <hyperlink ref="D18801" r:id="rId_hyperlink_17650"/>
    <hyperlink ref="D18802" r:id="rId_hyperlink_17651"/>
    <hyperlink ref="D18803" r:id="rId_hyperlink_17652"/>
    <hyperlink ref="D18804" r:id="rId_hyperlink_17653"/>
    <hyperlink ref="D18805" r:id="rId_hyperlink_17654"/>
    <hyperlink ref="D18806" r:id="rId_hyperlink_17655"/>
    <hyperlink ref="D18807" r:id="rId_hyperlink_17656"/>
    <hyperlink ref="D18808" r:id="rId_hyperlink_17657"/>
    <hyperlink ref="D18810" r:id="rId_hyperlink_17658"/>
    <hyperlink ref="D18811" r:id="rId_hyperlink_17659"/>
    <hyperlink ref="D18812" r:id="rId_hyperlink_17660"/>
    <hyperlink ref="D18813" r:id="rId_hyperlink_17661"/>
    <hyperlink ref="D18814" r:id="rId_hyperlink_17662"/>
    <hyperlink ref="D18816" r:id="rId_hyperlink_17663"/>
    <hyperlink ref="D18817" r:id="rId_hyperlink_17664"/>
    <hyperlink ref="D18818" r:id="rId_hyperlink_17665"/>
    <hyperlink ref="D18819" r:id="rId_hyperlink_17666"/>
    <hyperlink ref="D18820" r:id="rId_hyperlink_17667"/>
    <hyperlink ref="D18821" r:id="rId_hyperlink_17668"/>
    <hyperlink ref="D18822" r:id="rId_hyperlink_17669"/>
    <hyperlink ref="D18825" r:id="rId_hyperlink_17670"/>
    <hyperlink ref="D18826" r:id="rId_hyperlink_17671"/>
    <hyperlink ref="D18827" r:id="rId_hyperlink_17672"/>
    <hyperlink ref="D18829" r:id="rId_hyperlink_17673"/>
    <hyperlink ref="D18830" r:id="rId_hyperlink_17674"/>
    <hyperlink ref="D18831" r:id="rId_hyperlink_17675"/>
    <hyperlink ref="D18832" r:id="rId_hyperlink_17676"/>
    <hyperlink ref="D18833" r:id="rId_hyperlink_17677"/>
    <hyperlink ref="D18835" r:id="rId_hyperlink_17678"/>
    <hyperlink ref="D18836" r:id="rId_hyperlink_17679"/>
    <hyperlink ref="D18837" r:id="rId_hyperlink_17680"/>
    <hyperlink ref="D18838" r:id="rId_hyperlink_17681"/>
    <hyperlink ref="D18839" r:id="rId_hyperlink_17682"/>
    <hyperlink ref="D18841" r:id="rId_hyperlink_17683"/>
    <hyperlink ref="D18842" r:id="rId_hyperlink_17684"/>
    <hyperlink ref="D18843" r:id="rId_hyperlink_17685"/>
    <hyperlink ref="D18844" r:id="rId_hyperlink_17686"/>
    <hyperlink ref="D18845" r:id="rId_hyperlink_17687"/>
    <hyperlink ref="D18846" r:id="rId_hyperlink_17688"/>
    <hyperlink ref="D18847" r:id="rId_hyperlink_17689"/>
    <hyperlink ref="D18848" r:id="rId_hyperlink_17690"/>
    <hyperlink ref="D18849" r:id="rId_hyperlink_17691"/>
    <hyperlink ref="D18850" r:id="rId_hyperlink_17692"/>
    <hyperlink ref="D18852" r:id="rId_hyperlink_17693"/>
    <hyperlink ref="D18853" r:id="rId_hyperlink_17694"/>
    <hyperlink ref="D18854" r:id="rId_hyperlink_17695"/>
    <hyperlink ref="D18855" r:id="rId_hyperlink_17696"/>
    <hyperlink ref="D18856" r:id="rId_hyperlink_17697"/>
    <hyperlink ref="D18859" r:id="rId_hyperlink_17698"/>
    <hyperlink ref="D18861" r:id="rId_hyperlink_17699"/>
    <hyperlink ref="D18862" r:id="rId_hyperlink_17700"/>
    <hyperlink ref="D18863" r:id="rId_hyperlink_17701"/>
    <hyperlink ref="D18864" r:id="rId_hyperlink_17702"/>
    <hyperlink ref="D18865" r:id="rId_hyperlink_17703"/>
    <hyperlink ref="D18866" r:id="rId_hyperlink_17704"/>
    <hyperlink ref="D18868" r:id="rId_hyperlink_17705"/>
    <hyperlink ref="D18869" r:id="rId_hyperlink_17706"/>
    <hyperlink ref="D18870" r:id="rId_hyperlink_17707"/>
    <hyperlink ref="D18871" r:id="rId_hyperlink_17708"/>
    <hyperlink ref="D18872" r:id="rId_hyperlink_17709"/>
    <hyperlink ref="D18873" r:id="rId_hyperlink_17710"/>
    <hyperlink ref="D18874" r:id="rId_hyperlink_17711"/>
    <hyperlink ref="D18875" r:id="rId_hyperlink_17712"/>
    <hyperlink ref="D18876" r:id="rId_hyperlink_17713"/>
    <hyperlink ref="D18877" r:id="rId_hyperlink_17714"/>
    <hyperlink ref="D18878" r:id="rId_hyperlink_17715"/>
    <hyperlink ref="D18879" r:id="rId_hyperlink_17716"/>
    <hyperlink ref="D18882" r:id="rId_hyperlink_17717"/>
    <hyperlink ref="D18883" r:id="rId_hyperlink_17718"/>
    <hyperlink ref="D18884" r:id="rId_hyperlink_17719"/>
    <hyperlink ref="D18885" r:id="rId_hyperlink_17720"/>
    <hyperlink ref="D18886" r:id="rId_hyperlink_17721"/>
    <hyperlink ref="D18887" r:id="rId_hyperlink_17722"/>
    <hyperlink ref="D18888" r:id="rId_hyperlink_17723"/>
    <hyperlink ref="D18889" r:id="rId_hyperlink_17724"/>
    <hyperlink ref="D18890" r:id="rId_hyperlink_17725"/>
    <hyperlink ref="D18891" r:id="rId_hyperlink_17726"/>
    <hyperlink ref="D18892" r:id="rId_hyperlink_17727"/>
    <hyperlink ref="D18893" r:id="rId_hyperlink_17728"/>
    <hyperlink ref="D18894" r:id="rId_hyperlink_17729"/>
    <hyperlink ref="D18895" r:id="rId_hyperlink_17730"/>
    <hyperlink ref="D18896" r:id="rId_hyperlink_17731"/>
    <hyperlink ref="D18898" r:id="rId_hyperlink_17732"/>
    <hyperlink ref="D18899" r:id="rId_hyperlink_17733"/>
    <hyperlink ref="D18900" r:id="rId_hyperlink_17734"/>
    <hyperlink ref="D18901" r:id="rId_hyperlink_17735"/>
    <hyperlink ref="D18902" r:id="rId_hyperlink_17736"/>
    <hyperlink ref="D18903" r:id="rId_hyperlink_17737"/>
    <hyperlink ref="D18904" r:id="rId_hyperlink_17738"/>
    <hyperlink ref="D18905" r:id="rId_hyperlink_17739"/>
    <hyperlink ref="D18906" r:id="rId_hyperlink_17740"/>
    <hyperlink ref="D18907" r:id="rId_hyperlink_17741"/>
    <hyperlink ref="D18908" r:id="rId_hyperlink_17742"/>
    <hyperlink ref="D18909" r:id="rId_hyperlink_17743"/>
    <hyperlink ref="D18910" r:id="rId_hyperlink_17744"/>
    <hyperlink ref="D18911" r:id="rId_hyperlink_17745"/>
    <hyperlink ref="D18912" r:id="rId_hyperlink_17746"/>
    <hyperlink ref="D18913" r:id="rId_hyperlink_17747"/>
    <hyperlink ref="D18914" r:id="rId_hyperlink_17748"/>
    <hyperlink ref="D18915" r:id="rId_hyperlink_17749"/>
    <hyperlink ref="D18916" r:id="rId_hyperlink_17750"/>
    <hyperlink ref="D18917" r:id="rId_hyperlink_17751"/>
    <hyperlink ref="D18918" r:id="rId_hyperlink_17752"/>
    <hyperlink ref="D18919" r:id="rId_hyperlink_17753"/>
    <hyperlink ref="D18920" r:id="rId_hyperlink_17754"/>
    <hyperlink ref="D18921" r:id="rId_hyperlink_17755"/>
    <hyperlink ref="D18922" r:id="rId_hyperlink_17756"/>
    <hyperlink ref="D18925" r:id="rId_hyperlink_17757"/>
    <hyperlink ref="D18926" r:id="rId_hyperlink_17758"/>
    <hyperlink ref="D18927" r:id="rId_hyperlink_17759"/>
    <hyperlink ref="D18929" r:id="rId_hyperlink_17760"/>
    <hyperlink ref="D18930" r:id="rId_hyperlink_17761"/>
    <hyperlink ref="D18931" r:id="rId_hyperlink_17762"/>
    <hyperlink ref="D18932" r:id="rId_hyperlink_17763"/>
    <hyperlink ref="D18933" r:id="rId_hyperlink_17764"/>
    <hyperlink ref="D18934" r:id="rId_hyperlink_17765"/>
    <hyperlink ref="D18935" r:id="rId_hyperlink_17766"/>
    <hyperlink ref="D18936" r:id="rId_hyperlink_17767"/>
    <hyperlink ref="D18938" r:id="rId_hyperlink_17768"/>
    <hyperlink ref="D18939" r:id="rId_hyperlink_17769"/>
    <hyperlink ref="D18941" r:id="rId_hyperlink_17770"/>
    <hyperlink ref="D18942" r:id="rId_hyperlink_17771"/>
    <hyperlink ref="D18943" r:id="rId_hyperlink_17772"/>
    <hyperlink ref="D18944" r:id="rId_hyperlink_17773"/>
    <hyperlink ref="D18945" r:id="rId_hyperlink_17774"/>
    <hyperlink ref="D18946" r:id="rId_hyperlink_17775"/>
    <hyperlink ref="D18947" r:id="rId_hyperlink_17776"/>
    <hyperlink ref="D18948" r:id="rId_hyperlink_17777"/>
    <hyperlink ref="D18949" r:id="rId_hyperlink_17778"/>
    <hyperlink ref="D18950" r:id="rId_hyperlink_17779"/>
    <hyperlink ref="D18951" r:id="rId_hyperlink_17780"/>
    <hyperlink ref="D18952" r:id="rId_hyperlink_17781"/>
    <hyperlink ref="D18953" r:id="rId_hyperlink_17782"/>
    <hyperlink ref="D18954" r:id="rId_hyperlink_17783"/>
    <hyperlink ref="D18955" r:id="rId_hyperlink_17784"/>
    <hyperlink ref="D18956" r:id="rId_hyperlink_17785"/>
    <hyperlink ref="D18957" r:id="rId_hyperlink_17786"/>
    <hyperlink ref="D18958" r:id="rId_hyperlink_17787"/>
    <hyperlink ref="D18959" r:id="rId_hyperlink_17788"/>
    <hyperlink ref="D18960" r:id="rId_hyperlink_17789"/>
    <hyperlink ref="D18961" r:id="rId_hyperlink_17790"/>
    <hyperlink ref="D18962" r:id="rId_hyperlink_17791"/>
    <hyperlink ref="D18963" r:id="rId_hyperlink_17792"/>
    <hyperlink ref="D18964" r:id="rId_hyperlink_17793"/>
    <hyperlink ref="D18965" r:id="rId_hyperlink_17794"/>
    <hyperlink ref="D18967" r:id="rId_hyperlink_17795"/>
    <hyperlink ref="D18969" r:id="rId_hyperlink_17796"/>
    <hyperlink ref="D18970" r:id="rId_hyperlink_17797"/>
    <hyperlink ref="D18972" r:id="rId_hyperlink_17798"/>
    <hyperlink ref="D18973" r:id="rId_hyperlink_17799"/>
    <hyperlink ref="D18974" r:id="rId_hyperlink_17800"/>
    <hyperlink ref="D18975" r:id="rId_hyperlink_17801"/>
    <hyperlink ref="D18976" r:id="rId_hyperlink_17802"/>
    <hyperlink ref="D18977" r:id="rId_hyperlink_17803"/>
    <hyperlink ref="D18978" r:id="rId_hyperlink_17804"/>
  </hyperlinks>
  <printOptions gridLines="false" gridLinesSet="true"/>
  <pageMargins left="2" right="0.75" top="1" bottom="1" header="0.3" footer="0.3"/>
  <pageSetup paperSize="9" orientation="portrait" scale="100" fitToHeight="1" fitToWidth="1"/>
  <headerFooter differentOddEven="false" differentFirst="false" scaleWithDoc="true" alignWithMargins="true">
    <oddHeader>&amp;optovikufa: прайс-лист</oddHeader>
    <oddFooter>&amp;L&amp;BПрайс-лист&amp;RСтраница &amp;P из &amp;N</oddFooter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2026-06-10T03:47:16+05:00</dcterms:created>
  <dcterms:modified xsi:type="dcterms:W3CDTF">2026-06-10T03:47:16+05:00</dcterms:modified>
  <dc:title>Untitled Spreadsheet</dc:title>
  <dc:description/>
  <dc:subject/>
  <cp:keywords/>
  <cp:category/>
</cp:coreProperties>
</file>